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3"/>
  <workbookPr showObjects="placeholders" codeName="ThisWorkbook" hidePivotFieldList="1"/>
  <mc:AlternateContent xmlns:mc="http://schemas.openxmlformats.org/markup-compatibility/2006">
    <mc:Choice Requires="x15">
      <x15ac:absPath xmlns:x15ac="http://schemas.microsoft.com/office/spreadsheetml/2010/11/ac" url="/Users/Jonathan/Documents/GitHub/Bachelor_Git/AGR &amp; IND - Jonathans kladder/"/>
    </mc:Choice>
  </mc:AlternateContent>
  <xr:revisionPtr revIDLastSave="0" documentId="13_ncr:1_{03C53E45-D583-2B40-BD44-32194475F316}" xr6:coauthVersionLast="47" xr6:coauthVersionMax="47" xr10:uidLastSave="{00000000-0000-0000-0000-000000000000}"/>
  <bookViews>
    <workbookView xWindow="0" yWindow="460" windowWidth="25600" windowHeight="15540" tabRatio="883" firstSheet="11" activeTab="22" xr2:uid="{00000000-000D-0000-FFFF-FFFF00000000}"/>
  </bookViews>
  <sheets>
    <sheet name="LOG" sheetId="243" r:id="rId1"/>
    <sheet name="Intro" sheetId="266" r:id="rId2"/>
    <sheet name="Processes" sheetId="231" r:id="rId3"/>
    <sheet name="Commodities" sheetId="216" r:id="rId4"/>
    <sheet name="Demand" sheetId="249" r:id="rId5"/>
    <sheet name="IronSteel" sheetId="235" r:id="rId6"/>
    <sheet name="Chemical" sheetId="250" r:id="rId7"/>
    <sheet name="GlassConcrete" sheetId="252" r:id="rId8"/>
    <sheet name="Mining" sheetId="255" r:id="rId9"/>
    <sheet name="PulpPaper" sheetId="257" r:id="rId10"/>
    <sheet name="Wood" sheetId="260" r:id="rId11"/>
    <sheet name="Aluminium" sheetId="251" r:id="rId12"/>
    <sheet name="Transport" sheetId="253" r:id="rId13"/>
    <sheet name="Machinery" sheetId="254" r:id="rId14"/>
    <sheet name="Food" sheetId="256" r:id="rId15"/>
    <sheet name="TextileLeather" sheetId="263" r:id="rId16"/>
    <sheet name="Construction" sheetId="264" r:id="rId17"/>
    <sheet name="Other" sheetId="272" r:id="rId18"/>
    <sheet name="IND_Fuel" sheetId="232" r:id="rId19"/>
    <sheet name="Emis" sheetId="242" r:id="rId20"/>
    <sheet name="Energy matrix" sheetId="246" r:id="rId21"/>
    <sheet name="RegSplit" sheetId="275" r:id="rId22"/>
    <sheet name="2010" sheetId="279" r:id="rId23"/>
    <sheet name="2015" sheetId="280" r:id="rId24"/>
    <sheet name="2019" sheetId="281" r:id="rId25"/>
  </sheets>
  <externalReferences>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s>
  <definedNames>
    <definedName name="_bgvbyrgdt">[1]Tidsserier!$A$339:$IV$339</definedName>
    <definedName name="_bgvbyrlpg">[1]Tidsserier!$A$337:$IV$337</definedName>
    <definedName name="_bgvbyrlvn">[1]Tidsserier!$A$338:$IV$338</definedName>
    <definedName name="_bgvbyrnga">[1]Tidsserier!$A$340:$IV$340</definedName>
    <definedName name="_bgvbyrrga">[1]Tidsserier!$A$336:$IV$336</definedName>
    <definedName name="_bgvbyrska">[1]Tidsserier!$A$341:$IV$341</definedName>
    <definedName name="_celelrfut">[1]Tidsserier!$A$174:$IV$174</definedName>
    <definedName name="_celelrgdt">[1]Tidsserier!$A$173:$IV$173</definedName>
    <definedName name="_celelrhal">[1]Tidsserier!$A$176:$IV$176</definedName>
    <definedName name="_celelrske">[1]Tidsserier!$A$175:$IV$175</definedName>
    <definedName name="_cevelraff">[1]Tidsserier!$A$197:$IV$197</definedName>
    <definedName name="_cevelrbio">[1]Tidsserier!$A$196:$IV$196</definedName>
    <definedName name="_cevelrfli">[1]Tidsserier!$A$193:$IV$193</definedName>
    <definedName name="_cevelrfut">[1]Tidsserier!$A$187:$IV$187</definedName>
    <definedName name="_cevelrgdt">[1]Tidsserier!$A$186:$IV$186</definedName>
    <definedName name="_cevelrhal">[1]Tidsserier!$A$192:$IV$192</definedName>
    <definedName name="_cevelrlpg">[1]Tidsserier!$A$184:$IV$184</definedName>
    <definedName name="_cevelrlvn">[1]Tidsserier!$A$185:$IV$185</definedName>
    <definedName name="_cevelrnga">[1]Tidsserier!$A$190:$IV$190</definedName>
    <definedName name="_cevelrori">[1]Tidsserier!$A$189:$IV$189</definedName>
    <definedName name="_cevelrpko">[1]Tidsserier!$A$188:$IV$188</definedName>
    <definedName name="_cevelrrga">[1]Tidsserier!$A$183:$IV$183</definedName>
    <definedName name="_cevelrske">[1]Tidsserier!$A$191:$IV$191</definedName>
    <definedName name="_cevelrtaf">[1]Tidsserier!$A$195:$IV$195</definedName>
    <definedName name="_cevfjraff">[1]Tidsserier!$A$213:$IV$213</definedName>
    <definedName name="_cevfjrbio">[1]Tidsserier!$A$212:$IV$212</definedName>
    <definedName name="_cevfjrfli">[1]Tidsserier!$A$209:$IV$209</definedName>
    <definedName name="_cevfjrfut">[1]Tidsserier!$A$203:$IV$203</definedName>
    <definedName name="_cevfjrgdt">[1]Tidsserier!$A$202:$IV$202</definedName>
    <definedName name="_cevfjrhal">[1]Tidsserier!$A$208:$IV$208</definedName>
    <definedName name="_cevfjrlpg">[1]Tidsserier!$A$200:$IV$200</definedName>
    <definedName name="_cevfjrlvn">[1]Tidsserier!$A$201:$IV$201</definedName>
    <definedName name="_cevfjrnga">[1]Tidsserier!$A$206:$IV$206</definedName>
    <definedName name="_cevfjrori">[1]Tidsserier!$A$205:$IV$205</definedName>
    <definedName name="_cevfjrpko">[1]Tidsserier!$A$204:$IV$204</definedName>
    <definedName name="_cevfjrrga">[1]Tidsserier!$A$199:$IV$199</definedName>
    <definedName name="_cevfjrske">[1]Tidsserier!$A$207:$IV$207</definedName>
    <definedName name="_cevfjrtaf">[1]Tidsserier!$A$211:$IV$211</definedName>
    <definedName name="_cevfjrtpi">[1]Tidsserier!$A$210:$IV$210</definedName>
    <definedName name="_dnkexpelc">[1]Tidsserier!$A$69:$IV$69</definedName>
    <definedName name="_dnkexpnga">[1]Tidsserier!$A$68:$IV$68</definedName>
    <definedName name="_dnkexprao">[1]Tidsserier!$A$52:$IV$52</definedName>
    <definedName name="_dnkimpelc">[1]Tidsserier!$A$45:$IV$45</definedName>
    <definedName name="_dnkimpfjv">[1]Tidsserier!$A$46:$IV$46</definedName>
    <definedName name="_dnkudvaff">[1]Tidsserier!$A$17:$IV$17</definedName>
    <definedName name="_dnkudvbio">[1]Tidsserier!$A$16:$IV$16</definedName>
    <definedName name="_dnkudvbra">[1]Tidsserier!$A$13:$IV$13</definedName>
    <definedName name="_dnkudvfio">[1]Tidsserier!$A$18:$IV$18</definedName>
    <definedName name="_dnkudvfli">[1]Tidsserier!$A$12:$IV$12</definedName>
    <definedName name="_dnkudvgeo">[1]Tidsserier!$A$10:$IV$10</definedName>
    <definedName name="_dnkudvhal">[1]Tidsserier!$A$11:$IV$11</definedName>
    <definedName name="_dnkudvsol">[1]Tidsserier!$A$7:$IV$7</definedName>
    <definedName name="_dnkudvtaf">[1]Tidsserier!$A$15:$IV$15</definedName>
    <definedName name="_dnkudvtpi">[1]Tidsserier!$A$14:$IV$14</definedName>
    <definedName name="_dnkudvvan">[1]Tidsserier!$A$9:$IV$9</definedName>
    <definedName name="_dnkudvvin">[1]Tidsserier!$A$8:$IV$8</definedName>
    <definedName name="_dnkudvvmp">[1]Tidsserier!$A$19:$IV$19</definedName>
    <definedName name="_ensdstelc">[1]Tidsserier!$A$348:$IV$348</definedName>
    <definedName name="_enstabfjv">[1]Tidsserier!$A$352:$IV$352</definedName>
    <definedName name="_enstabnga">[1]Tidsserier!$A$350:$IV$350</definedName>
    <definedName name="_fbsiefbtm">[1]Tidsserier!$A$358:$IV$358</definedName>
    <definedName name="_fbsiefsmo">[1]Tidsserier!$A$357:$IV$357</definedName>
    <definedName name="_fbsiefter">[1]Tidsserier!$A$356:$IV$356</definedName>
    <definedName name="_fbsjttbzt">[1]Tidsserier!$A$373:$IV$373</definedName>
    <definedName name="_fbsjttelc">[1]Tidsserier!$A$376:$IV$376</definedName>
    <definedName name="_fbsjttgdt">[1]Tidsserier!$A$375:$IV$375</definedName>
    <definedName name="_fbsjttptr">[1]Tidsserier!$A$374:$IV$374</definedName>
    <definedName name="_fbslfibzt">[1]Tidsserier!$A$385:$IV$385</definedName>
    <definedName name="_fbslfifly">[1]Tidsserier!$A$384:$IV$384</definedName>
    <definedName name="_fbslfijp1">[1]Tidsserier!$A$387:$IV$387</definedName>
    <definedName name="_fbslfilpg">[1]Tidsserier!$A$383:$IV$383</definedName>
    <definedName name="_fbslfiptr">[1]Tidsserier!$A$386:$IV$386</definedName>
    <definedName name="_fbslfufly">[1]Tidsserier!$A$389:$IV$389</definedName>
    <definedName name="_fbslfujp1">[1]Tidsserier!$A$390:$IV$390</definedName>
    <definedName name="_fbsseafut">[1]Tidsserier!$A$381:$IV$381</definedName>
    <definedName name="_fbsseagdt">[1]Tidsserier!$A$380:$IV$380</definedName>
    <definedName name="_fbssealpg">[1]Tidsserier!$A$378:$IV$378</definedName>
    <definedName name="_fbsseaptr">[1]Tidsserier!$A$379:$IV$379</definedName>
    <definedName name="_fbstrpbzt">[1]Tidsserier!$A$362:$IV$362</definedName>
    <definedName name="_fbstrpfly">[1]Tidsserier!$A$361:$IV$361</definedName>
    <definedName name="_fbstrpgdt">[1]Tidsserier!$A$365:$IV$365</definedName>
    <definedName name="_fbstrpjp1">[1]Tidsserier!$A$364:$IV$364</definedName>
    <definedName name="_fbstrpjp4">[1]Tidsserier!$A$363:$IV$363</definedName>
    <definedName name="_fbsvttbzt">[1]Tidsserier!$A$368:$IV$368</definedName>
    <definedName name="_fbsvttfut">[1]Tidsserier!$A$371:$IV$371</definedName>
    <definedName name="_fbsvttgdt">[1]Tidsserier!$A$370:$IV$370</definedName>
    <definedName name="_fbsvttlpg">[1]Tidsserier!$A$367:$IV$367</definedName>
    <definedName name="_fbsvttptr">[1]Tidsserier!$A$369:$IV$369</definedName>
    <definedName name="_fvvfjraff">[1]Tidsserier!$A$275:$IV$275</definedName>
    <definedName name="_fvvfjrbio">[1]Tidsserier!$A$274:$IV$274</definedName>
    <definedName name="_fvvfjrelc">[1]Tidsserier!$A$278:$IV$278</definedName>
    <definedName name="_fvvfjrfio">[1]Tidsserier!$A$276:$IV$276</definedName>
    <definedName name="_fvvfjrfli">[1]Tidsserier!$A$271:$IV$271</definedName>
    <definedName name="_fvvfjrfut">[1]Tidsserier!$A$262:$IV$262</definedName>
    <definedName name="_fvvfjrgdt">[1]Tidsserier!$A$261:$IV$261</definedName>
    <definedName name="_fvvfjrgeo">[1]Tidsserier!$A$269:$IV$269</definedName>
    <definedName name="_fvvfjrhal">[1]Tidsserier!$A$270:$IV$270</definedName>
    <definedName name="_fvvfjrlpg">[1]Tidsserier!$A$260:$IV$260</definedName>
    <definedName name="_fvvfjrnga">[1]Tidsserier!$A$265:$IV$265</definedName>
    <definedName name="_fvvfjrpko">[1]Tidsserier!$A$264:$IV$264</definedName>
    <definedName name="_fvvfjrrga">[1]Tidsserier!$A$259:$IV$259</definedName>
    <definedName name="_fvvfjrska">[1]Tidsserier!$A$267:$IV$267</definedName>
    <definedName name="_fvvfjrske">[1]Tidsserier!$A$266:$IV$266</definedName>
    <definedName name="_fvvfjrsol">[1]Tidsserier!$A$268:$IV$268</definedName>
    <definedName name="_fvvfjrspo">[1]Tidsserier!$A$263:$IV$263</definedName>
    <definedName name="_fvvfjrtaf">[1]Tidsserier!$A$273:$IV$273</definedName>
    <definedName name="_fvvfjrtpi">[1]Tidsserier!$A$272:$IV$272</definedName>
    <definedName name="_fvvfjrvmp">[1]Tidsserier!$A$277:$IV$277</definedName>
    <definedName name="_fvvnetfjv">[1]Tidsserier!$A$280:$IV$280</definedName>
    <definedName name="_kvtbrtelc">[1]Tidsserier!$A$245:$IV$245</definedName>
    <definedName name="_kvtelfelc">[1]Tidsserier!$A$243:$IV$243</definedName>
    <definedName name="_kvtelraff">[1]Tidsserier!$A$230:$IV$230</definedName>
    <definedName name="_kvtelrbio">[1]Tidsserier!$A$229:$IV$229</definedName>
    <definedName name="_kvtelrfli">[1]Tidsserier!$A$226:$IV$226</definedName>
    <definedName name="_kvtelrfut">[1]Tidsserier!$A$222:$IV$222</definedName>
    <definedName name="_kvtelrgdt">[1]Tidsserier!$A$221:$IV$221</definedName>
    <definedName name="_kvtelrhal">[1]Tidsserier!$A$225:$IV$225</definedName>
    <definedName name="_kvtelrnga">[1]Tidsserier!$A$223:$IV$223</definedName>
    <definedName name="_kvtelrska">[1]Tidsserier!$A$224:$IV$224</definedName>
    <definedName name="_kvtelrtaf">[1]Tidsserier!$A$228:$IV$228</definedName>
    <definedName name="_kvtelrtpi">[1]Tidsserier!$A$227:$IV$227</definedName>
    <definedName name="_kvtfjraff">[1]Tidsserier!$A$241:$IV$241</definedName>
    <definedName name="_kvtfjrbio">[1]Tidsserier!$A$240:$IV$240</definedName>
    <definedName name="_kvtfjrfli">[1]Tidsserier!$A$237:$IV$237</definedName>
    <definedName name="_kvtfjrfut">[1]Tidsserier!$A$233:$IV$233</definedName>
    <definedName name="_kvtfjrgdt">[1]Tidsserier!$A$232:$IV$232</definedName>
    <definedName name="_kvtfjrhal">[1]Tidsserier!$A$236:$IV$236</definedName>
    <definedName name="_kvtfjrnga">[1]Tidsserier!$A$234:$IV$234</definedName>
    <definedName name="_kvtfjrska">[1]Tidsserier!$A$235:$IV$235</definedName>
    <definedName name="_kvtfjrtaf">[1]Tidsserier!$A$239:$IV$239</definedName>
    <definedName name="_kvtfjrtpi">[1]Tidsserier!$A$238:$IV$238</definedName>
    <definedName name="_kvtnetfjv">[1]Tidsserier!$A$246:$IV$246</definedName>
    <definedName name="_Order1" hidden="1">255</definedName>
    <definedName name="_Order2" hidden="1">255</definedName>
    <definedName name="_pelbrtelc">[1]Tidsserier!$A$290:$IV$290</definedName>
    <definedName name="_pelelrbio">[1]Tidsserier!$A$288:$IV$288</definedName>
    <definedName name="_pelelrfut">[1]Tidsserier!$A$284:$IV$284</definedName>
    <definedName name="_pelelrgdt">[1]Tidsserier!$A$283:$IV$283</definedName>
    <definedName name="_pelelrnga">[1]Tidsserier!$A$285:$IV$285</definedName>
    <definedName name="_pelelrska">[1]Tidsserier!$A$286:$IV$286</definedName>
    <definedName name="_pelelrtaf">[1]Tidsserier!$A$287:$IV$287</definedName>
    <definedName name="_pevbrtelc">[1]Tidsserier!$A$317:$IV$317</definedName>
    <definedName name="_pevelraff">[1]Tidsserier!$A$303:$IV$303</definedName>
    <definedName name="_pevelrbio">[1]Tidsserier!$A$302:$IV$302</definedName>
    <definedName name="_pevelrfli">[1]Tidsserier!$A$300:$IV$300</definedName>
    <definedName name="_pevelrfut">[1]Tidsserier!$A$295:$IV$295</definedName>
    <definedName name="_pevelrgdt">[1]Tidsserier!$A$294:$IV$294</definedName>
    <definedName name="_pevelrhal">[1]Tidsserier!$A$299:$IV$299</definedName>
    <definedName name="_pevelrnga">[1]Tidsserier!$A$297:$IV$297</definedName>
    <definedName name="_pevelrrga">[1]Tidsserier!$A$293:$IV$293</definedName>
    <definedName name="_pevelrska">[1]Tidsserier!$A$298:$IV$298</definedName>
    <definedName name="_pevelrspo">[1]Tidsserier!$A$296:$IV$296</definedName>
    <definedName name="_pevelrtaf">[1]Tidsserier!$A$301:$IV$301</definedName>
    <definedName name="_pevfjraff">[1]Tidsserier!$A$315:$IV$315</definedName>
    <definedName name="_pevfjrbio">[1]Tidsserier!$A$314:$IV$314</definedName>
    <definedName name="_pevfjrfli">[1]Tidsserier!$A$312:$IV$312</definedName>
    <definedName name="_pevfjrfut">[1]Tidsserier!$A$307:$IV$307</definedName>
    <definedName name="_pevfjrgdt">[1]Tidsserier!$A$306:$IV$306</definedName>
    <definedName name="_pevfjrhal">[1]Tidsserier!$A$311:$IV$311</definedName>
    <definedName name="_pevfjrnga">[1]Tidsserier!$A$309:$IV$309</definedName>
    <definedName name="_pevfjrrga">[1]Tidsserier!$A$305:$IV$305</definedName>
    <definedName name="_pevfjrska">[1]Tidsserier!$A$310:$IV$310</definedName>
    <definedName name="_pevfjrspo">[1]Tidsserier!$A$308:$IV$308</definedName>
    <definedName name="_pevfjrtaf">[1]Tidsserier!$A$313:$IV$313</definedName>
    <definedName name="_pevnetfjv">[1]Tidsserier!$A$318:$IV$318</definedName>
    <definedName name="_plfudfnga">[1]Tidsserier!$A$151:$IV$151</definedName>
    <definedName name="_plfudvnga">[1]Tidsserier!$A$7:$IV$7</definedName>
    <definedName name="_plfudvrao">[1]Tidsserier!$A$5:$IV$5</definedName>
    <definedName name="_pvpfjraff">[1]Tidsserier!$A$330:$IV$330</definedName>
    <definedName name="_pvpfjrbio">[1]Tidsserier!$A$329:$IV$329</definedName>
    <definedName name="_pvpfjrfli">[1]Tidsserier!$A$326:$IV$326</definedName>
    <definedName name="_pvpfjrfut">[1]Tidsserier!$A$322:$IV$322</definedName>
    <definedName name="_pvpfjrgdt">[1]Tidsserier!$A$321:$IV$321</definedName>
    <definedName name="_pvpfjrnga">[1]Tidsserier!$A$324:$IV$324</definedName>
    <definedName name="_pvpfjrska">[1]Tidsserier!$A$325:$IV$325</definedName>
    <definedName name="_pvpfjrspo">[1]Tidsserier!$A$323:$IV$323</definedName>
    <definedName name="_pvpfjrtaf">[1]Tidsserier!$A$328:$IV$328</definedName>
    <definedName name="_pvpfjrtpi">[1]Tidsserier!$A$327:$IV$327</definedName>
    <definedName name="_pvpfjrvmp">[1]Tidsserier!$A$331:$IV$331</definedName>
    <definedName name="_pvpnetfjv">[1]Tidsserier!$A$333:$IV$333</definedName>
    <definedName name="_rafrfffut">[1]Tidsserier!$A$155:$IV$155</definedName>
    <definedName name="_rafrffgdt">[1]Tidsserier!$A$154:$IV$154</definedName>
    <definedName name="_rafrfflpg">[1]Tidsserier!$A$153:$IV$153</definedName>
    <definedName name="_rafrffrga">[1]Tidsserier!$A$152:$IV$152</definedName>
    <definedName name="_rafrfrelc">[1]Tidsserier!$A$149:$IV$149</definedName>
    <definedName name="_rafrfrfjv">[1]Tidsserier!$A$150:$IV$150</definedName>
    <definedName name="_vktbrtelc">[1]Tidsserier!$A$256:$IV$256</definedName>
    <definedName name="_vktelrvan">[1]Tidsserier!$A$254:$IV$254</definedName>
    <definedName name="_vmtbrtelc">[1]Tidsserier!$A$251:$IV$251</definedName>
    <definedName name="_vmtelrvin">[1]Tidsserier!$A$249:$IV$249</definedName>
    <definedName name="aa" localSheetId="22">#REF!</definedName>
    <definedName name="aa" localSheetId="23">#REF!</definedName>
    <definedName name="aa" localSheetId="24">#REF!</definedName>
    <definedName name="aa">#REF!</definedName>
    <definedName name="åbanettt" localSheetId="22">#REF!</definedName>
    <definedName name="åbanettt" localSheetId="23">#REF!</definedName>
    <definedName name="åbanettt" localSheetId="24">#REF!</definedName>
    <definedName name="åbanettt" localSheetId="17">#REF!</definedName>
    <definedName name="åbanettt">#REF!</definedName>
    <definedName name="åbrslelc" localSheetId="17">#REF!</definedName>
    <definedName name="åbrslelc">#REF!</definedName>
    <definedName name="åbrslkul" localSheetId="17">#REF!</definedName>
    <definedName name="åbrslkul">#REF!</definedName>
    <definedName name="åbrslnga" localSheetId="17">#REF!</definedName>
    <definedName name="åbrslnga">#REF!</definedName>
    <definedName name="åbrsloil" localSheetId="17">#REF!</definedName>
    <definedName name="åbrsloil">#REF!</definedName>
    <definedName name="åbrslve" localSheetId="17">#REF!</definedName>
    <definedName name="åbrslve">#REF!</definedName>
    <definedName name="åbyrelc" localSheetId="22">'[2]Gas Works'!#REF!</definedName>
    <definedName name="åbyrelc" localSheetId="23">'[2]Gas Works'!#REF!</definedName>
    <definedName name="åbyrelc" localSheetId="24">'[2]Gas Works'!#REF!</definedName>
    <definedName name="åbyrelc" localSheetId="17">'[2]Gas Works'!#REF!</definedName>
    <definedName name="åbyrelc">'[2]Gas Works'!#REF!</definedName>
    <definedName name="åfjvbrselc" localSheetId="22">'[2]Heat Production'!#REF!</definedName>
    <definedName name="åfjvbrselc" localSheetId="23">'[2]Heat Production'!#REF!</definedName>
    <definedName name="åfjvbrselc" localSheetId="24">'[2]Heat Production'!#REF!</definedName>
    <definedName name="åfjvbrselc" localSheetId="17">'[2]Heat Production'!#REF!</definedName>
    <definedName name="åfjvbrselc">'[2]Heat Production'!#REF!</definedName>
    <definedName name="åfjvve" localSheetId="22">'[2]Heat Production'!#REF!</definedName>
    <definedName name="åfjvve" localSheetId="23">'[2]Heat Production'!#REF!</definedName>
    <definedName name="åfjvve" localSheetId="24">'[2]Heat Production'!#REF!</definedName>
    <definedName name="åfjvve" localSheetId="17">'[2]Heat Production'!#REF!</definedName>
    <definedName name="åfjvve">'[2]Heat Production'!#REF!</definedName>
    <definedName name="åfrsvttt" localSheetId="22">#REF!</definedName>
    <definedName name="åfrsvttt" localSheetId="23">#REF!</definedName>
    <definedName name="åfrsvttt" localSheetId="24">#REF!</definedName>
    <definedName name="åfrsvttt" localSheetId="17">#REF!</definedName>
    <definedName name="åfrsvttt">#REF!</definedName>
    <definedName name="åfutbrsfjv" localSheetId="22">'[2]Heat Production'!#REF!</definedName>
    <definedName name="åfutbrsfjv" localSheetId="23">'[2]Heat Production'!#REF!</definedName>
    <definedName name="åfutbrsfjv" localSheetId="24">'[2]Heat Production'!#REF!</definedName>
    <definedName name="åfutbrsfjv" localSheetId="17">'[2]Heat Production'!#REF!</definedName>
    <definedName name="åfutbrsfjv">'[2]Heat Production'!#REF!</definedName>
    <definedName name="ågdtbrsfjv" localSheetId="22">'[2]Heat Production'!#REF!</definedName>
    <definedName name="ågdtbrsfjv" localSheetId="23">'[2]Heat Production'!#REF!</definedName>
    <definedName name="ågdtbrsfjv" localSheetId="24">'[2]Heat Production'!#REF!</definedName>
    <definedName name="ågdtbrsfjv" localSheetId="17">'[2]Heat Production'!#REF!</definedName>
    <definedName name="ågdtbrsfjv">'[2]Heat Production'!#REF!</definedName>
    <definedName name="åimpbrsl" localSheetId="22">#REF!</definedName>
    <definedName name="åimpbrsl" localSheetId="23">#REF!</definedName>
    <definedName name="åimpbrsl" localSheetId="24">#REF!</definedName>
    <definedName name="åimpbrsl" localSheetId="17">#REF!</definedName>
    <definedName name="åimpbrsl">#REF!</definedName>
    <definedName name="åimpfut" localSheetId="22">#REF!</definedName>
    <definedName name="åimpfut" localSheetId="23">#REF!</definedName>
    <definedName name="åimpfut" localSheetId="24">#REF!</definedName>
    <definedName name="åimpfut" localSheetId="17">#REF!</definedName>
    <definedName name="åimpfut">#REF!</definedName>
    <definedName name="åimpkul" localSheetId="22">#REF!</definedName>
    <definedName name="åimpkul" localSheetId="23">#REF!</definedName>
    <definedName name="åimpkul" localSheetId="24">#REF!</definedName>
    <definedName name="åimpkul" localSheetId="17">#REF!</definedName>
    <definedName name="åimpkul">#REF!</definedName>
    <definedName name="åimpnga" localSheetId="17">#REF!</definedName>
    <definedName name="åimpnga">#REF!</definedName>
    <definedName name="åimpori" localSheetId="17">#REF!</definedName>
    <definedName name="åimpori">#REF!</definedName>
    <definedName name="åkonfjrrga" localSheetId="17">#REF!</definedName>
    <definedName name="åkonfjrrga">#REF!</definedName>
    <definedName name="åkonfjrttt" localSheetId="17">#REF!</definedName>
    <definedName name="åkonfjrttt">#REF!</definedName>
    <definedName name="åkonfvraff" localSheetId="17">#REF!</definedName>
    <definedName name="åkonfvraff">#REF!</definedName>
    <definedName name="åkonfvrano" localSheetId="17">#REF!</definedName>
    <definedName name="åkonfvrano">#REF!</definedName>
    <definedName name="åkonfvrbio" localSheetId="17">#REF!</definedName>
    <definedName name="åkonfvrbio">#REF!</definedName>
    <definedName name="åkonfvrfut" localSheetId="17">#REF!</definedName>
    <definedName name="åkonfvrfut">#REF!</definedName>
    <definedName name="åkonfvrgeo" localSheetId="17">#REF!</definedName>
    <definedName name="åkonfvrgeo">#REF!</definedName>
    <definedName name="åkonfvrhal" localSheetId="17">#REF!</definedName>
    <definedName name="åkonfvrhal">#REF!</definedName>
    <definedName name="åkonfvrkul" localSheetId="17">#REF!</definedName>
    <definedName name="åkonfvrkul">#REF!</definedName>
    <definedName name="åkonfvrnga" localSheetId="17">#REF!</definedName>
    <definedName name="åkonfvrnga">#REF!</definedName>
    <definedName name="åkonfvrtræ" localSheetId="17">#REF!</definedName>
    <definedName name="åkonfvrtræ">#REF!</definedName>
    <definedName name="åkonfvrvea" localSheetId="17">#REF!</definedName>
    <definedName name="åkonfvrvea">#REF!</definedName>
    <definedName name="åkulbrsfjv" localSheetId="22">'[2]Heat Production'!#REF!</definedName>
    <definedName name="åkulbrsfjv" localSheetId="23">'[2]Heat Production'!#REF!</definedName>
    <definedName name="åkulbrsfjv" localSheetId="24">'[2]Heat Production'!#REF!</definedName>
    <definedName name="åkulbrsfjv" localSheetId="17">'[2]Heat Production'!#REF!</definedName>
    <definedName name="åkulbrsfjv">'[2]Heat Production'!#REF!</definedName>
    <definedName name="ålfittt" localSheetId="22">#REF!</definedName>
    <definedName name="ålfittt" localSheetId="23">#REF!</definedName>
    <definedName name="ålfittt" localSheetId="24">#REF!</definedName>
    <definedName name="ålfittt" localSheetId="17">#REF!</definedName>
    <definedName name="ålfittt">#REF!</definedName>
    <definedName name="ålfuttt" localSheetId="22">#REF!</definedName>
    <definedName name="ålfuttt" localSheetId="23">#REF!</definedName>
    <definedName name="ålfuttt" localSheetId="24">#REF!</definedName>
    <definedName name="ålfuttt" localSheetId="17">#REF!</definedName>
    <definedName name="ålfuttt">#REF!</definedName>
    <definedName name="All_TP" localSheetId="22">#REF!,#REF!,#REF!</definedName>
    <definedName name="All_TP" localSheetId="23">#REF!,#REF!,#REF!</definedName>
    <definedName name="All_TP" localSheetId="24">#REF!,#REF!,#REF!</definedName>
    <definedName name="All_TP" localSheetId="17">#REF!,#REF!,#REF!</definedName>
    <definedName name="All_TP">#REF!,#REF!,#REF!</definedName>
    <definedName name="All_US" localSheetId="22">#REF!,#REF!,#REF!</definedName>
    <definedName name="All_US" localSheetId="23">#REF!,#REF!,#REF!</definedName>
    <definedName name="All_US" localSheetId="24">#REF!,#REF!,#REF!</definedName>
    <definedName name="All_US" localSheetId="17">#REF!,#REF!,#REF!</definedName>
    <definedName name="All_US">#REF!,#REF!,#REF!</definedName>
    <definedName name="ålpgbrsfjv" localSheetId="22">'[2]Heat Production'!#REF!</definedName>
    <definedName name="ålpgbrsfjv" localSheetId="23">'[2]Heat Production'!#REF!</definedName>
    <definedName name="ålpgbrsfjv" localSheetId="24">'[2]Heat Production'!#REF!</definedName>
    <definedName name="ålpgbrsfjv" localSheetId="17">'[2]Heat Production'!#REF!</definedName>
    <definedName name="ålpgbrsfjv">'[2]Heat Production'!#REF!</definedName>
    <definedName name="ålvnbrsfjv" localSheetId="22">'[2]Heat Production'!#REF!</definedName>
    <definedName name="ålvnbrsfjv" localSheetId="23">'[2]Heat Production'!#REF!</definedName>
    <definedName name="ålvnbrsfjv" localSheetId="24">'[2]Heat Production'!#REF!</definedName>
    <definedName name="ålvnbrsfjv" localSheetId="17">'[2]Heat Production'!#REF!</definedName>
    <definedName name="ålvnbrsfjv">'[2]Heat Production'!#REF!</definedName>
    <definedName name="ångabrsfjv" localSheetId="22">'[2]Heat Production'!#REF!</definedName>
    <definedName name="ångabrsfjv" localSheetId="23">'[2]Heat Production'!#REF!</definedName>
    <definedName name="ångabrsfjv" localSheetId="24">'[2]Heat Production'!#REF!</definedName>
    <definedName name="ångabrsfjv" localSheetId="17">'[2]Heat Production'!#REF!</definedName>
    <definedName name="ångabrsfjv">'[2]Heat Production'!#REF!</definedName>
    <definedName name="AnnualProd_1">[3]Plants1!$N$14:$N$1884</definedName>
    <definedName name="åoribrselc" localSheetId="22">'[2]Electricity Production'!#REF!</definedName>
    <definedName name="åoribrselc" localSheetId="23">'[2]Electricity Production'!#REF!</definedName>
    <definedName name="åoribrselc" localSheetId="24">'[2]Electricity Production'!#REF!</definedName>
    <definedName name="åoribrselc" localSheetId="17">'[2]Electricity Production'!#REF!</definedName>
    <definedName name="åoribrselc">'[2]Electricity Production'!#REF!</definedName>
    <definedName name="åpkobrsfjv" localSheetId="22">'[2]Heat Production'!#REF!</definedName>
    <definedName name="åpkobrsfjv" localSheetId="23">'[2]Heat Production'!#REF!</definedName>
    <definedName name="åpkobrsfjv" localSheetId="24">'[2]Heat Production'!#REF!</definedName>
    <definedName name="åpkobrsfjv" localSheetId="17">'[2]Heat Production'!#REF!</definedName>
    <definedName name="åpkobrsfjv">'[2]Heat Production'!#REF!</definedName>
    <definedName name="årgabrsfjv" localSheetId="17">'[2]Heat Production'!#REF!</definedName>
    <definedName name="årgabrsfjv">'[2]Heat Production'!#REF!</definedName>
    <definedName name="åsøttt" localSheetId="22">#REF!</definedName>
    <definedName name="åsøttt" localSheetId="23">#REF!</definedName>
    <definedName name="åsøttt" localSheetId="24">#REF!</definedName>
    <definedName name="åsøttt" localSheetId="17">#REF!</definedName>
    <definedName name="åsøttt">#REF!</definedName>
    <definedName name="åspobrselc" localSheetId="22">'[2]Electricity Production'!#REF!</definedName>
    <definedName name="åspobrselc" localSheetId="23">'[2]Electricity Production'!#REF!</definedName>
    <definedName name="åspobrselc" localSheetId="24">'[2]Electricity Production'!#REF!</definedName>
    <definedName name="åspobrselc" localSheetId="17">'[2]Electricity Production'!#REF!</definedName>
    <definedName name="åspobrselc">'[2]Electricity Production'!#REF!</definedName>
    <definedName name="åspobrsfjv" localSheetId="17">'[2]Heat Production'!#REF!</definedName>
    <definedName name="åspobrsfjv">'[2]Heat Production'!#REF!</definedName>
    <definedName name="åtrpelc" localSheetId="22">#REF!</definedName>
    <definedName name="åtrpelc" localSheetId="23">#REF!</definedName>
    <definedName name="åtrpelc" localSheetId="24">#REF!</definedName>
    <definedName name="åtrpelc" localSheetId="17">#REF!</definedName>
    <definedName name="åtrpelc">#REF!</definedName>
    <definedName name="åtrpttt" localSheetId="22">#REF!</definedName>
    <definedName name="åtrpttt" localSheetId="23">#REF!</definedName>
    <definedName name="åtrpttt" localSheetId="24">#REF!</definedName>
    <definedName name="åtrpttt" localSheetId="17">#REF!</definedName>
    <definedName name="åtrpttt">#REF!</definedName>
    <definedName name="åudvraf" localSheetId="22">'[2]Gross Energy Consumption (obs.)'!#REF!</definedName>
    <definedName name="åudvraf" localSheetId="23">'[2]Gross Energy Consumption (obs.)'!#REF!</definedName>
    <definedName name="åudvraf" localSheetId="24">'[2]Gross Energy Consumption (obs.)'!#REF!</definedName>
    <definedName name="åudvraf" localSheetId="17">'[2]Gross Energy Consumption (obs.)'!#REF!</definedName>
    <definedName name="åudvraf">'[2]Gross Energy Consumption (obs.)'!#REF!</definedName>
    <definedName name="åvejttt" localSheetId="22">#REF!</definedName>
    <definedName name="åvejttt" localSheetId="23">#REF!</definedName>
    <definedName name="åvejttt" localSheetId="24">#REF!</definedName>
    <definedName name="åvejttt" localSheetId="17">#REF!</definedName>
    <definedName name="åvejttt">#REF!</definedName>
    <definedName name="BaseYear">[3]Start!$D$22</definedName>
    <definedName name="BiomassLargeCHP">[4]TechnologyData!$A$14:$M$41</definedName>
    <definedName name="body1ea" localSheetId="22">#REF!</definedName>
    <definedName name="body1ea" localSheetId="23">#REF!</definedName>
    <definedName name="body1ea" localSheetId="24">#REF!</definedName>
    <definedName name="body1ea" localSheetId="17">#REF!</definedName>
    <definedName name="body1ea">#REF!</definedName>
    <definedName name="body1eb" localSheetId="22">#REF!</definedName>
    <definedName name="body1eb" localSheetId="23">#REF!</definedName>
    <definedName name="body1eb" localSheetId="24">#REF!</definedName>
    <definedName name="body1eb" localSheetId="17">#REF!</definedName>
    <definedName name="body1eb">#REF!</definedName>
    <definedName name="body1fa" localSheetId="22">#REF!</definedName>
    <definedName name="body1fa" localSheetId="23">#REF!</definedName>
    <definedName name="body1fa" localSheetId="24">#REF!</definedName>
    <definedName name="body1fa" localSheetId="17">#REF!</definedName>
    <definedName name="body1fa">#REF!</definedName>
    <definedName name="body1fb" localSheetId="17">#REF!</definedName>
    <definedName name="body1fb">#REF!</definedName>
    <definedName name="body1ga" localSheetId="17">#REF!</definedName>
    <definedName name="body1ga">#REF!</definedName>
    <definedName name="body1gb" localSheetId="17">#REF!</definedName>
    <definedName name="body1gb">#REF!</definedName>
    <definedName name="body2ea" localSheetId="17">#REF!</definedName>
    <definedName name="body2ea">#REF!</definedName>
    <definedName name="body2eb" localSheetId="17">#REF!</definedName>
    <definedName name="body2eb">#REF!</definedName>
    <definedName name="body2f" localSheetId="17">#REF!</definedName>
    <definedName name="body2f">#REF!</definedName>
    <definedName name="body2fa" localSheetId="17">#REF!</definedName>
    <definedName name="body2fa">#REF!</definedName>
    <definedName name="body2fb" localSheetId="17">#REF!</definedName>
    <definedName name="body2fb">#REF!</definedName>
    <definedName name="body2ga" localSheetId="17">#REF!</definedName>
    <definedName name="body2ga">#REF!</definedName>
    <definedName name="body2gb" localSheetId="17">#REF!</definedName>
    <definedName name="body2gb">#REF!</definedName>
    <definedName name="body3ea" localSheetId="17">#REF!</definedName>
    <definedName name="body3ea">#REF!</definedName>
    <definedName name="body3eb" localSheetId="17">#REF!</definedName>
    <definedName name="body3eb">#REF!</definedName>
    <definedName name="body3fa" localSheetId="17">#REF!</definedName>
    <definedName name="body3fa">#REF!</definedName>
    <definedName name="body3fb" localSheetId="17">#REF!</definedName>
    <definedName name="body3fb">#REF!</definedName>
    <definedName name="body3ga" localSheetId="17">#REF!</definedName>
    <definedName name="body3ga">#REF!</definedName>
    <definedName name="body3gb" localSheetId="17">#REF!</definedName>
    <definedName name="body3gb">#REF!</definedName>
    <definedName name="body4ea" localSheetId="17">#REF!</definedName>
    <definedName name="body4ea">#REF!</definedName>
    <definedName name="body4eb" localSheetId="17">#REF!</definedName>
    <definedName name="body4eb">#REF!</definedName>
    <definedName name="body4f" localSheetId="17">#REF!</definedName>
    <definedName name="body4f">#REF!</definedName>
    <definedName name="body4fa" localSheetId="17">#REF!</definedName>
    <definedName name="body4fa">#REF!</definedName>
    <definedName name="body4fb" localSheetId="17">#REF!</definedName>
    <definedName name="body4fb">#REF!</definedName>
    <definedName name="body4ga" localSheetId="17">#REF!</definedName>
    <definedName name="body4ga">#REF!</definedName>
    <definedName name="body4gb" localSheetId="17">#REF!</definedName>
    <definedName name="body4gb">#REF!</definedName>
    <definedName name="BPslut">[4]Plants!$J$2</definedName>
    <definedName name="ButCol1">'[3]Define ChooseSheet'!$D$49</definedName>
    <definedName name="ButCol2">'[3]Define ChooseSheet'!$D$50</definedName>
    <definedName name="Cap_OMfixed_1">[3]Plants1!$AO$14:$AO$1884</definedName>
    <definedName name="Cap_OMvar_1">[3]Plants1!$AP$14:$AP$1884</definedName>
    <definedName name="Cap_Outage_1">[3]Plants1!$AQ$14:$AQ$1884</definedName>
    <definedName name="countrye" localSheetId="22">#REF!</definedName>
    <definedName name="countrye" localSheetId="23">#REF!</definedName>
    <definedName name="countrye" localSheetId="24">#REF!</definedName>
    <definedName name="countrye" localSheetId="17">#REF!</definedName>
    <definedName name="countrye">#REF!</definedName>
    <definedName name="countryf" localSheetId="22">#REF!</definedName>
    <definedName name="countryf" localSheetId="23">#REF!</definedName>
    <definedName name="countryf" localSheetId="24">#REF!</definedName>
    <definedName name="countryf" localSheetId="17">#REF!</definedName>
    <definedName name="countryf">#REF!</definedName>
    <definedName name="countryg" localSheetId="22">#REF!</definedName>
    <definedName name="countryg" localSheetId="23">#REF!</definedName>
    <definedName name="countryg" localSheetId="24">#REF!</definedName>
    <definedName name="countryg" localSheetId="17">#REF!</definedName>
    <definedName name="countryg">#REF!</definedName>
    <definedName name="CRF_CountryName">[5]Sheet1!$C$4</definedName>
    <definedName name="CVEL_RG">[6]EPdata_dk!$A$15:$IV$15</definedName>
    <definedName name="CVFV_RG">[6]EPdata_dk!$A$33:$IV$33</definedName>
    <definedName name="dkkPerEUR">'[7]Centrale data'!$C$34</definedName>
    <definedName name="Eksportstigning">[4]Plants!$J$6</definedName>
    <definedName name="ElArea">[3]Start!$D$24</definedName>
    <definedName name="ELarea_1">[3]Plants1!$B$14:$B$1884</definedName>
    <definedName name="ElAreas">[3]Geo!$B$11:$B$15</definedName>
    <definedName name="ElAreas_Translate">[3]Geo!$I$11:$J$15</definedName>
    <definedName name="ELBGVKTJY">[6]Rådata!$A$446:$IV$446</definedName>
    <definedName name="ElBoiler">[4]TechnologyData!$O$72:$AA$99</definedName>
    <definedName name="ElCap_1">[3]Plants1!$G$14:$G$1884</definedName>
    <definedName name="ElCap_a">[3]Plants1!$EX$14:$EX$1884</definedName>
    <definedName name="ElCap_b">[3]Plants1!$FD$14:$FD$1884</definedName>
    <definedName name="ElCap_Eff_1">[3]Plants1!$AK$14:$AK$1884</definedName>
    <definedName name="ElCap2015_1">[3]Plants1!$DV$14:$DV$1884</definedName>
    <definedName name="ElCap2020_1">[3]Plants1!$DX$14:$DX$1884</definedName>
    <definedName name="ElCap2025_1">[3]Plants1!$DZ$14:$DZ$1884</definedName>
    <definedName name="ElCap2030_1">[3]Plants1!$EB$14:$EB$1884</definedName>
    <definedName name="ElCap2040_1">[3]Plants1!$ED$14:$ED$1884</definedName>
    <definedName name="ElCap2050_1">[3]Plants1!$EF$14:$EF$1884</definedName>
    <definedName name="elckorr_kurt" localSheetId="22">#REF!</definedName>
    <definedName name="elckorr_kurt" localSheetId="23">#REF!</definedName>
    <definedName name="elckorr_kurt" localSheetId="24">#REF!</definedName>
    <definedName name="elckorr_kurt" localSheetId="17">#REF!</definedName>
    <definedName name="elckorr_kurt">#REF!</definedName>
    <definedName name="ELDISTTJY">[6]Rådata!$A$447:$IV$447</definedName>
    <definedName name="ELEFGVKTJY">[6]EPdata_dk!$A$273:$IV$273</definedName>
    <definedName name="ELERAFTJY">[6]EPdata_dk!$A$266:$IV$266</definedName>
    <definedName name="ELFJVKTJY">[6]Rådata!$A$445:$IV$445</definedName>
    <definedName name="ELIMKORR_F">[1]Rådata!$A$7:$IV$7</definedName>
    <definedName name="ELIMKORR_KUVH">[1]Rådata!$A$10:$IV$10</definedName>
    <definedName name="ELIMKORR_NG">[1]Rådata!$A$9:$IV$9</definedName>
    <definedName name="ELIMKORR_ORI">[1]Rådata!$A$8:$IV$8</definedName>
    <definedName name="ElPriceMix" localSheetId="22">[4]Subsidy!#REF!</definedName>
    <definedName name="ElPriceMix" localSheetId="23">[4]Subsidy!#REF!</definedName>
    <definedName name="ElPriceMix" localSheetId="24">[4]Subsidy!#REF!</definedName>
    <definedName name="ElPriceMix" localSheetId="1">[4]Subsidy!#REF!</definedName>
    <definedName name="ElPriceMix" localSheetId="17">[4]Subsidy!#REF!</definedName>
    <definedName name="ElPriceMix">[4]Subsidy!#REF!</definedName>
    <definedName name="ELRAFFTJY">[6]Rådata!$A$444:$IV$444</definedName>
    <definedName name="EUFRVKJY_RG">[6]Rådata!$B$192:$IV$192</definedName>
    <definedName name="EUGSVKJY_RG">[6]Rådata!$B$191:$IV$191</definedName>
    <definedName name="Fastprisår">[8]Forside!$B$5</definedName>
    <definedName name="FID_1">[9]AGR_Fuels!$A$2</definedName>
    <definedName name="FID_2" localSheetId="1">[10]LOG!#REF!</definedName>
    <definedName name="FID_2" localSheetId="17">[11]LOG!#REF!</definedName>
    <definedName name="FID_2">[11]LOG!#REF!</definedName>
    <definedName name="FindCenDec">'[3]TIMES-DK codes'!$S$12:$U$37</definedName>
    <definedName name="FindCentral">[3]Geo!$E$11:$G$50</definedName>
    <definedName name="FindFuel1">[3]Fuel!$I$12:$J$69</definedName>
    <definedName name="FindFuel2">[3]Fuel!$L$12:$M$24</definedName>
    <definedName name="FindPeak">[3]Peak!$F$12:$G$40</definedName>
    <definedName name="FindProcSet">'[3]TIMES-DK codes'!$S$12:$T$37</definedName>
    <definedName name="FJFV_RG">[6]EPdata_dk!$A$77:$IV$77</definedName>
    <definedName name="fjvkorr_kurt" localSheetId="22">#REF!</definedName>
    <definedName name="fjvkorr_kurt" localSheetId="23">#REF!</definedName>
    <definedName name="fjvkorr_kurt" localSheetId="24">#REF!</definedName>
    <definedName name="fjvkorr_kurt" localSheetId="17">#REF!</definedName>
    <definedName name="fjvkorr_kurt">#REF!</definedName>
    <definedName name="FuelDesc">[3]Fuel!$T$12:$U$34</definedName>
    <definedName name="FuelPrices" localSheetId="22">#REF!</definedName>
    <definedName name="FuelPrices" localSheetId="23">#REF!</definedName>
    <definedName name="FuelPrices" localSheetId="24">#REF!</definedName>
    <definedName name="FuelPrices" localSheetId="1">#REF!</definedName>
    <definedName name="FuelPrices" localSheetId="17">#REF!</definedName>
    <definedName name="FuelPrices">#REF!</definedName>
    <definedName name="FVPRRFTJY">[6]Rådata!$A$468:$IV$468</definedName>
    <definedName name="HeatCap_1">[3]Plants1!$H$14:$H$1884</definedName>
    <definedName name="HeatCap_a">[3]Plants1!$EZ$14:$EZ$1884</definedName>
    <definedName name="HeatCap_b">[3]Plants1!$FF$14:$FF$1884</definedName>
    <definedName name="HeatCap_Cv_1">[3]Plants1!$AN$14:$AN$1884</definedName>
    <definedName name="HeatCap_HeatEff_1">[3]Plants1!$AL$14:$AL$1884</definedName>
    <definedName name="HeatCap2015_1">[3]Plants1!$EJ$14:$EJ$1884</definedName>
    <definedName name="HeatCap2020_1">[3]Plants1!$EL$14:$EL$1884</definedName>
    <definedName name="HeatCap2025_1">[3]Plants1!$EN$14:$EN$1884</definedName>
    <definedName name="HeatCap2030_1">[3]Plants1!$EP$14:$EP$1884</definedName>
    <definedName name="HeatCap2040_1">[3]Plants1!$ER$14:$ER$1884</definedName>
    <definedName name="HeatCap2050_1">[3]Plants1!$ET$14:$ET$1884</definedName>
    <definedName name="HeatPump_Large">[4]TechnologyData!$O$101:$AA$128</definedName>
    <definedName name="HTML_CodePage" hidden="1">1252</definedName>
    <definedName name="HTML_Control" localSheetId="22" hidden="1">{"'Ark1'!$A$8:$M$33"}</definedName>
    <definedName name="HTML_Control" localSheetId="23" hidden="1">{"'Ark1'!$A$8:$M$33"}</definedName>
    <definedName name="HTML_Control" localSheetId="24" hidden="1">{"'Ark1'!$A$8:$M$33"}</definedName>
    <definedName name="HTML_Control" hidden="1">{"'Ark1'!$A$8:$M$33"}</definedName>
    <definedName name="HTML_Description" hidden="1">""</definedName>
    <definedName name="HTML_Email" hidden="1">""</definedName>
    <definedName name="HTML_Header" hidden="1">"Ark1"</definedName>
    <definedName name="HTML_LastUpdate" hidden="1">"21-06-02"</definedName>
    <definedName name="HTML_LineAfter" hidden="1">FALSE</definedName>
    <definedName name="HTML_LineBefore" hidden="1">FALSE</definedName>
    <definedName name="HTML_Name" hidden="1">"Bjarne Ruby"</definedName>
    <definedName name="HTML_OBDlg2" hidden="1">TRUE</definedName>
    <definedName name="HTML_OBDlg4" hidden="1">TRUE</definedName>
    <definedName name="HTML_OS" hidden="1">0</definedName>
    <definedName name="HTML_PathFile" hidden="1">"L:\Nmr\Indicators\MinHTML.htm"</definedName>
    <definedName name="HTML_Title" hidden="1">"Data"</definedName>
    <definedName name="Include1">[3]Plants1!$BG$14:$BG$1884</definedName>
    <definedName name="Include2">[3]Plants1!$BO$14:$BO$1884</definedName>
    <definedName name="Include2015E">[3]Plants1!$CT$14:$CT$1884</definedName>
    <definedName name="Include2015H">[3]Plants1!$DF$14:$DF$1884</definedName>
    <definedName name="Include2020E">[3]Plants1!$CV$14:$CV$1884</definedName>
    <definedName name="Include2020H">[3]Plants1!$DH$14:$DH$1884</definedName>
    <definedName name="Include2025E">[3]Plants1!$CX$14:$CX$1884</definedName>
    <definedName name="Include2025H">[3]Plants1!$DJ$14:$DJ$1884</definedName>
    <definedName name="Include2030E">[3]Plants1!$CZ$14:$CZ$1884</definedName>
    <definedName name="Include2030H">[3]Plants1!$DL$14:$DL$1884</definedName>
    <definedName name="Include2040E">[3]Plants1!$DB$14:$DB$1884</definedName>
    <definedName name="Include2040H">[3]Plants1!$DN$14:$DN$1884</definedName>
    <definedName name="Include2050E">[3]Plants1!$DD$14:$DD$1884</definedName>
    <definedName name="Include2050H">[3]Plants1!$DP$14:$DP$1884</definedName>
    <definedName name="Include23">[3]Plants1!$CA$14:$CA$1884</definedName>
    <definedName name="Include23a">[3]Plants1!$CD$14:$CD$1884</definedName>
    <definedName name="Include23b">[3]Plants1!$CG$14:$CG$1884</definedName>
    <definedName name="Include24">[3]Plants1!$CB$14:$CB$1884</definedName>
    <definedName name="Include24a">[3]Plants1!$CE$14:$CE$1884</definedName>
    <definedName name="Include24b">[3]Plants1!$CH$14:$CH$1884</definedName>
    <definedName name="IncludeElArea">[3]Geo!$B$11:$C$15</definedName>
    <definedName name="IncludePlantType">[3]PlantType!$B$11:$D$30</definedName>
    <definedName name="IncludeTechnology">[3]Technology!$B$11:$D$44</definedName>
    <definedName name="Inflation" localSheetId="22">[4]General!#REF!</definedName>
    <definedName name="Inflation" localSheetId="23">[4]General!#REF!</definedName>
    <definedName name="Inflation" localSheetId="24">[4]General!#REF!</definedName>
    <definedName name="Inflation" localSheetId="1">[4]General!#REF!</definedName>
    <definedName name="Inflation" localSheetId="17">[4]General!#REF!</definedName>
    <definedName name="Inflation">[4]General!#REF!</definedName>
    <definedName name="JPNY_NG">[6]Beregn!$A$27:$IV$27</definedName>
    <definedName name="JPTY_BIT">[6]Beregn!$A$24:$IV$24</definedName>
    <definedName name="JPTY_BZ">[6]Beregn!$A$11:$IV$11</definedName>
    <definedName name="JPTY_BZFLY">[6]Beregn!$A$12:$IV$12</definedName>
    <definedName name="JPTY_BZJP4">[6]Beregn!$A$13:$IV$13</definedName>
    <definedName name="JPTY_F">[6]Beregn!$A$19:$IV$19</definedName>
    <definedName name="JPTY_GASD">[6]Beregn!$A$18:$IV$18</definedName>
    <definedName name="JPTY_HF">[6]Beregn!$A$6:$IV$6</definedName>
    <definedName name="JPTY_JP1">[6]Beregn!$A$16:$IV$16</definedName>
    <definedName name="JPTY_LPG">[6]Beregn!$A$9:$IV$9</definedName>
    <definedName name="JPTY_LVN">[6]Beregn!$A$10:$IV$10</definedName>
    <definedName name="JPTY_PETR">[6]Beregn!$A$15:$IV$15</definedName>
    <definedName name="JPTY_PK">[6]Beregn!$A$21:$IV$21</definedName>
    <definedName name="JPTY_RG">[6]Beregn!$A$8:$IV$8</definedName>
    <definedName name="JPTY_RO">[6]Beregn!$A$3:$IV$3</definedName>
    <definedName name="JPTY_SO">[6]Beregn!$A$25:$IV$25</definedName>
    <definedName name="JPTY_TERP">[6]Beregn!$A$23:$IV$23</definedName>
    <definedName name="KONELNYBRTJY_NG">[6]EPdata_dk!$A$5:$IV$5</definedName>
    <definedName name="KONELRAFFTJY_F">[6]EPdata_dk!$A$212:$IV$212</definedName>
    <definedName name="KONFVRAFFTJY_F">[6]EPdata_dk!$A$239:$IV$239</definedName>
    <definedName name="LastPSOYear">[4]Plants!$H$2</definedName>
    <definedName name="Nettarif">[4]TechnologyData!$F$11</definedName>
    <definedName name="NGCC_SmallBP">[4]TechnologyData!$A$72:$M$99</definedName>
    <definedName name="NGDITTMY">[6]Rådata!$B$323:$IV$323</definedName>
    <definedName name="NGEFNSMY_NFUEL">[6]Rådata!$B$329:$IV$329</definedName>
    <definedName name="NGEFTRMY">[6]Rådata!$A$322:$IV$322</definedName>
    <definedName name="nhydro" localSheetId="22">[4]General!#REF!</definedName>
    <definedName name="nhydro" localSheetId="23">[4]General!#REF!</definedName>
    <definedName name="nhydro" localSheetId="24">[4]General!#REF!</definedName>
    <definedName name="nhydro" localSheetId="17">[4]General!#REF!</definedName>
    <definedName name="nhydro">[4]General!#REF!</definedName>
    <definedName name="NyeNGCC">[4]Plants!$J$5</definedName>
    <definedName name="øbgabrsl" localSheetId="22">#REF!</definedName>
    <definedName name="øbgabrsl" localSheetId="23">#REF!</definedName>
    <definedName name="øbgabrsl" localSheetId="24">#REF!</definedName>
    <definedName name="øbgabrsl" localSheetId="17">#REF!</definedName>
    <definedName name="øbgabrsl">#REF!</definedName>
    <definedName name="øelcbrsl" localSheetId="17">#REF!</definedName>
    <definedName name="øelcbrsl">#REF!</definedName>
    <definedName name="OffshoreWindPark">[4]TechnologyData!$O$43:$AA$70</definedName>
    <definedName name="øfjvbrsl" localSheetId="22">#REF!</definedName>
    <definedName name="øfjvbrsl" localSheetId="23">#REF!</definedName>
    <definedName name="øfjvbrsl" localSheetId="24">#REF!</definedName>
    <definedName name="øfjvbrsl" localSheetId="17">#REF!</definedName>
    <definedName name="øfjvbrsl">#REF!</definedName>
    <definedName name="OnshoreWindPark">[4]TechnologyData!$O$14:$AA$41</definedName>
    <definedName name="OPEPMY_BZ">[6]Rådata!$A$69:$IV$69</definedName>
    <definedName name="OPEPMY_BZFLY">[6]Rådata!$A$61:$IV$61</definedName>
    <definedName name="OPEPMY_BZJP4">[6]Rådata!$A$85:$IV$85</definedName>
    <definedName name="OPEPMY_GASD">[6]Rådata!$A$109:$IV$109</definedName>
    <definedName name="OPEPMY_JP1">[6]Rådata!$A$101:$IV$101</definedName>
    <definedName name="OPEPMY_PETR">[6]Rådata!$A$93:$IV$93</definedName>
    <definedName name="OPEPTY_BIT">[6]Rådata!$A$181:$IV$181</definedName>
    <definedName name="OPEPTY_F">[6]Rådata!$A$129:$IV$129</definedName>
    <definedName name="OPEPTY_LPG">[6]Rådata!$A$44:$IV$44</definedName>
    <definedName name="OPEPTY_LVN">[6]Rådata!$A$53:$IV$53</definedName>
    <definedName name="OPEPTY_PK">[6]Rådata!$A$149:$IV$149</definedName>
    <definedName name="OPEPTY_RG">[6]Rådata!$A$40:$IV$40</definedName>
    <definedName name="OPEPTY_SO">[6]Rådata!$A$171:$IV$171</definedName>
    <definedName name="OPEPTY_TERP">[6]Rådata!$A$162:$IV$162</definedName>
    <definedName name="OPFRMY_GASD">[6]Rådata!$A$115:$IV$115</definedName>
    <definedName name="OPFRTY_F">[6]Rådata!$A$135:$IV$135</definedName>
    <definedName name="OPFRTY_LPG">[6]Rådata!$A$49:$IV$49</definedName>
    <definedName name="PlantDesc1">'[3]TIMES-DK codes'!$B$12:$C$48</definedName>
    <definedName name="PlantDesc2">'[3]TIMES-DK codes'!$D$12:$E$40</definedName>
    <definedName name="PlantName_1">[3]Plants1!$A$14:$A$1884</definedName>
    <definedName name="Prisår_Til_Ramses" localSheetId="22">#REF!</definedName>
    <definedName name="Prisår_Til_Ramses" localSheetId="23">#REF!</definedName>
    <definedName name="Prisår_Til_Ramses" localSheetId="24">#REF!</definedName>
    <definedName name="Prisår_Til_Ramses" localSheetId="1">#REF!</definedName>
    <definedName name="Prisår_Til_Ramses" localSheetId="17">#REF!</definedName>
    <definedName name="Prisår_Til_Ramses">#REF!</definedName>
    <definedName name="PVEL_RG">[6]EPdata_dk!$A$107:$IV$107</definedName>
    <definedName name="PVFV_RG">[6]EPdata_dk!$A$123:$IV$123</definedName>
    <definedName name="PVRENS_BIA">[6]EPdata_dk!$A$157:$IV$157</definedName>
    <definedName name="PVRENS_BID">[6]EPdata_dk!$A$156:$IV$156</definedName>
    <definedName name="Raggr1">[12]Rækker!$A$4:$A$4</definedName>
    <definedName name="Raggr2">[12]Rækker!$B$4:$B$4</definedName>
    <definedName name="Raggr3">[12]Rækker!$C$4:$C$4</definedName>
    <definedName name="Real_interest_rate">[13]TechnologyData!$B$37</definedName>
    <definedName name="RefurbishedCoalBioCHP">[4]TechnologyData!$A$43:$M$70</definedName>
    <definedName name="RenovCKV">[4]Plants!$J$4</definedName>
    <definedName name="RetBE" localSheetId="22">[14]Macro1!#REF!</definedName>
    <definedName name="RetBE" localSheetId="23">[14]Macro1!#REF!</definedName>
    <definedName name="RetBE" localSheetId="24">[14]Macro1!#REF!</definedName>
    <definedName name="RetBE" localSheetId="17">[14]Macro1!#REF!</definedName>
    <definedName name="RetBE">[14]Macro1!#REF!</definedName>
    <definedName name="rSØK">'[7]Centrale data'!$C$32</definedName>
    <definedName name="RVEFTY_HF">[6]Rådata!$A$36:$IV$36</definedName>
    <definedName name="RVEFTY_RO">[6]Rådata!$A$28:$IV$28</definedName>
    <definedName name="Saggr1">[12]Søjler!$A$4:$A$7</definedName>
    <definedName name="Saggr2">[12]Søjler!$B$4:$B$7</definedName>
    <definedName name="Saggr3">[12]Søjler!$C$4:$C$7</definedName>
    <definedName name="Saggr4">[12]Søjler!$D$4:$D$7</definedName>
    <definedName name="Saggr5">[12]Søjler!$E$4:$E$7</definedName>
    <definedName name="Saggr6">[12]Søjler!$F$4:$F$7</definedName>
    <definedName name="Saggr7">[12]Søjler!$G$4:$G$7</definedName>
    <definedName name="Saggr8">[12]Søjler!$H$4:$H$7</definedName>
    <definedName name="TechName_1">[3]Plants1!$CP$14:$CP$1884</definedName>
    <definedName name="TP.Electricity_and_RES" localSheetId="22">#REF!</definedName>
    <definedName name="TP.Electricity_and_RES" localSheetId="23">#REF!</definedName>
    <definedName name="TP.Electricity_and_RES" localSheetId="24">#REF!</definedName>
    <definedName name="TP.Electricity_and_RES" localSheetId="17">#REF!</definedName>
    <definedName name="TP.Electricity_and_RES">#REF!</definedName>
    <definedName name="TP.Petroleum" localSheetId="22">#REF!</definedName>
    <definedName name="TP.Petroleum" localSheetId="23">#REF!</definedName>
    <definedName name="TP.Petroleum" localSheetId="24">#REF!</definedName>
    <definedName name="TP.Petroleum" localSheetId="17">#REF!</definedName>
    <definedName name="TP.Petroleum">#REF!</definedName>
    <definedName name="TP.Solids_and_Gases" localSheetId="22">#REF!</definedName>
    <definedName name="TP.Solids_and_Gases" localSheetId="23">#REF!</definedName>
    <definedName name="TP.Solids_and_Gases" localSheetId="24">#REF!</definedName>
    <definedName name="TP.Solids_and_Gases" localSheetId="17">#REF!</definedName>
    <definedName name="TP.Solids_and_Gases">#REF!</definedName>
    <definedName name="TPMY_BZ">[6]Beregn!$A$50:$IV$50</definedName>
    <definedName name="TPMY_BZFLY">[6]Beregn!$A$51:$IV$51</definedName>
    <definedName name="TPMY_BZJP4">[6]Beregn!$A$52:$IV$52</definedName>
    <definedName name="TPMY_GASD">[6]Beregn!$A$55:$IV$55</definedName>
    <definedName name="TPMY_JP1">[6]Beregn!$A$54:$IV$54</definedName>
    <definedName name="TPMY_PETR">[6]Beregn!$A$53:$IV$53</definedName>
    <definedName name="Translate">'[3]Plants Translate 1'!$E$12:$K$55</definedName>
    <definedName name="US.Electricity_and_RES" localSheetId="22">#REF!</definedName>
    <definedName name="US.Electricity_and_RES" localSheetId="23">#REF!</definedName>
    <definedName name="US.Electricity_and_RES" localSheetId="24">#REF!</definedName>
    <definedName name="US.Electricity_and_RES" localSheetId="17">#REF!</definedName>
    <definedName name="US.Electricity_and_RES">#REF!</definedName>
    <definedName name="US.Petroleum" localSheetId="22">#REF!</definedName>
    <definedName name="US.Petroleum" localSheetId="23">#REF!</definedName>
    <definedName name="US.Petroleum" localSheetId="24">#REF!</definedName>
    <definedName name="US.Petroleum" localSheetId="17">#REF!</definedName>
    <definedName name="US.Petroleum">#REF!</definedName>
    <definedName name="US.Solids_and_Gases" localSheetId="22">#REF!</definedName>
    <definedName name="US.Solids_and_Gases" localSheetId="23">#REF!</definedName>
    <definedName name="US.Solids_and_Gases" localSheetId="24">#REF!</definedName>
    <definedName name="US.Solids_and_Gases" localSheetId="17">#REF!</definedName>
    <definedName name="US.Solids_and_Gases">#REF!</definedName>
    <definedName name="WasteCHP">[4]TechnologyData!$A$101:$M$129</definedName>
    <definedName name="Wood_SmallBP">[4]TechnologyData!$A$131:$M$158</definedName>
    <definedName name="x" localSheetId="3">[15]AGR_Fuels!$A$2</definedName>
    <definedName name="x">[15]AGR_Fuels!$A$2</definedName>
    <definedName name="yeare" localSheetId="22">#REF!</definedName>
    <definedName name="yeare" localSheetId="23">#REF!</definedName>
    <definedName name="yeare" localSheetId="24">#REF!</definedName>
    <definedName name="yeare" localSheetId="17">#REF!</definedName>
    <definedName name="yeare">#REF!</definedName>
    <definedName name="yearf" localSheetId="22">#REF!</definedName>
    <definedName name="yearf" localSheetId="23">#REF!</definedName>
    <definedName name="yearf" localSheetId="24">#REF!</definedName>
    <definedName name="yearf" localSheetId="17">#REF!</definedName>
    <definedName name="yearf">#REF!</definedName>
    <definedName name="yearg" localSheetId="22">#REF!</definedName>
    <definedName name="yearg" localSheetId="23">#REF!</definedName>
    <definedName name="yearg" localSheetId="24">#REF!</definedName>
    <definedName name="yearg" localSheetId="17">#REF!</definedName>
    <definedName name="yearg">#REF!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A56" i="272" l="1"/>
  <c r="BA57" i="272"/>
  <c r="BA56" i="264"/>
  <c r="BA57" i="264"/>
  <c r="BA56" i="263"/>
  <c r="BA57" i="263"/>
  <c r="BA56" i="256"/>
  <c r="BA57" i="256"/>
  <c r="BA56" i="254"/>
  <c r="BA57" i="254"/>
  <c r="BA56" i="253"/>
  <c r="BA57" i="253"/>
  <c r="BA56" i="251"/>
  <c r="BA57" i="251"/>
  <c r="BA56" i="260"/>
  <c r="BA57" i="260"/>
  <c r="BA56" i="257"/>
  <c r="BA57" i="257"/>
  <c r="BA56" i="255"/>
  <c r="BA57" i="255"/>
  <c r="BA56" i="252"/>
  <c r="BA57" i="252"/>
  <c r="BA56" i="250"/>
  <c r="BA57" i="250"/>
  <c r="BA56" i="235"/>
  <c r="BA57" i="235"/>
  <c r="BM61" i="235"/>
  <c r="BM61" i="250"/>
  <c r="BM61" i="252"/>
  <c r="BM61" i="255"/>
  <c r="BM61" i="257"/>
  <c r="BM61" i="260"/>
  <c r="BM61" i="251"/>
  <c r="BM61" i="253"/>
  <c r="BM61" i="254"/>
  <c r="BM61" i="256"/>
  <c r="BM61" i="263"/>
  <c r="BM61" i="264"/>
  <c r="BM61" i="272"/>
  <c r="BM49" i="235"/>
  <c r="BM49" i="250"/>
  <c r="BM49" i="252"/>
  <c r="BM49" i="255"/>
  <c r="BM49" i="257"/>
  <c r="BM49" i="260"/>
  <c r="BM49" i="251"/>
  <c r="BM49" i="253"/>
  <c r="BM49" i="254"/>
  <c r="BM49" i="256"/>
  <c r="BM49" i="263"/>
  <c r="BM49" i="264"/>
  <c r="BM49" i="272"/>
  <c r="BM47" i="235"/>
  <c r="BM47" i="250"/>
  <c r="BM47" i="252"/>
  <c r="BM47" i="255"/>
  <c r="BM47" i="257"/>
  <c r="BM47" i="260"/>
  <c r="BM47" i="251"/>
  <c r="BM47" i="253"/>
  <c r="BM47" i="254"/>
  <c r="BM47" i="256"/>
  <c r="BM47" i="263"/>
  <c r="BM47" i="264"/>
  <c r="BM47" i="272"/>
  <c r="BM40" i="235"/>
  <c r="BM40" i="250"/>
  <c r="BM40" i="252"/>
  <c r="BM40" i="255"/>
  <c r="BM40" i="257"/>
  <c r="BM40" i="260"/>
  <c r="BM40" i="251"/>
  <c r="BM40" i="253"/>
  <c r="BM40" i="254"/>
  <c r="BM40" i="256"/>
  <c r="BM40" i="263"/>
  <c r="BM40" i="264"/>
  <c r="BM40" i="272"/>
  <c r="BM38" i="235"/>
  <c r="BM38" i="250"/>
  <c r="BM38" i="252"/>
  <c r="BM38" i="255"/>
  <c r="BM38" i="257"/>
  <c r="BM38" i="260"/>
  <c r="BM38" i="251"/>
  <c r="BM38" i="253"/>
  <c r="BM38" i="254"/>
  <c r="BM38" i="256"/>
  <c r="BM38" i="263"/>
  <c r="BM38" i="264"/>
  <c r="BM38" i="272"/>
  <c r="BM28" i="235"/>
  <c r="BM28" i="250"/>
  <c r="BM28" i="252"/>
  <c r="BM28" i="255"/>
  <c r="BM28" i="257"/>
  <c r="BM28" i="260"/>
  <c r="BM28" i="251"/>
  <c r="BM28" i="253"/>
  <c r="BM28" i="254"/>
  <c r="BM28" i="256"/>
  <c r="BM28" i="263"/>
  <c r="BM28" i="264"/>
  <c r="BM28" i="272"/>
  <c r="BM26" i="235"/>
  <c r="BM26" i="250"/>
  <c r="BM26" i="252"/>
  <c r="BM26" i="255"/>
  <c r="BM26" i="257"/>
  <c r="BM26" i="260"/>
  <c r="BM26" i="251"/>
  <c r="BM26" i="253"/>
  <c r="BM26" i="254"/>
  <c r="BM26" i="256"/>
  <c r="BM26" i="263"/>
  <c r="BM26" i="264"/>
  <c r="BM26" i="272"/>
  <c r="AZ61" i="235"/>
  <c r="AZ61" i="250"/>
  <c r="AZ61" i="252"/>
  <c r="AZ61" i="255"/>
  <c r="AZ61" i="257"/>
  <c r="AZ61" i="260"/>
  <c r="AZ61" i="251"/>
  <c r="AZ61" i="253"/>
  <c r="AZ61" i="254"/>
  <c r="AZ61" i="256"/>
  <c r="AZ61" i="263"/>
  <c r="AZ61" i="264"/>
  <c r="AZ61" i="272"/>
  <c r="AZ49" i="235"/>
  <c r="AZ49" i="250"/>
  <c r="AZ49" i="252"/>
  <c r="AZ49" i="255"/>
  <c r="AZ49" i="257"/>
  <c r="AZ49" i="260"/>
  <c r="AZ49" i="251"/>
  <c r="AZ49" i="253"/>
  <c r="AZ49" i="254"/>
  <c r="AZ49" i="256"/>
  <c r="AZ49" i="263"/>
  <c r="AZ49" i="264"/>
  <c r="AZ49" i="272"/>
  <c r="AZ47" i="235"/>
  <c r="AZ47" i="250"/>
  <c r="AZ47" i="252"/>
  <c r="AZ47" i="255"/>
  <c r="AZ47" i="257"/>
  <c r="AZ47" i="260"/>
  <c r="AZ47" i="251"/>
  <c r="AZ47" i="253"/>
  <c r="AZ47" i="254"/>
  <c r="AZ47" i="256"/>
  <c r="AZ47" i="263"/>
  <c r="AZ47" i="264"/>
  <c r="AZ47" i="272"/>
  <c r="AZ40" i="235"/>
  <c r="AZ40" i="250"/>
  <c r="AZ40" i="252"/>
  <c r="AZ40" i="255"/>
  <c r="AZ40" i="257"/>
  <c r="AZ40" i="260"/>
  <c r="AZ40" i="251"/>
  <c r="AZ40" i="253"/>
  <c r="AZ40" i="254"/>
  <c r="AZ40" i="256"/>
  <c r="AZ40" i="263"/>
  <c r="AZ40" i="264"/>
  <c r="AZ40" i="272"/>
  <c r="AZ38" i="235"/>
  <c r="AZ38" i="250"/>
  <c r="AZ38" i="252"/>
  <c r="AZ38" i="255"/>
  <c r="AZ38" i="257"/>
  <c r="AZ38" i="260"/>
  <c r="AZ38" i="251"/>
  <c r="AZ38" i="253"/>
  <c r="AZ38" i="254"/>
  <c r="AZ38" i="256"/>
  <c r="AZ38" i="263"/>
  <c r="AZ38" i="264"/>
  <c r="AZ38" i="272"/>
  <c r="AZ28" i="235"/>
  <c r="AZ28" i="250"/>
  <c r="AZ28" i="252"/>
  <c r="AZ28" i="255"/>
  <c r="AZ28" i="257"/>
  <c r="AZ28" i="260"/>
  <c r="AZ28" i="251"/>
  <c r="AZ28" i="253"/>
  <c r="AZ28" i="254"/>
  <c r="AZ28" i="256"/>
  <c r="AZ28" i="263"/>
  <c r="AZ28" i="264"/>
  <c r="AZ28" i="272"/>
  <c r="AZ26" i="235"/>
  <c r="AZ26" i="250"/>
  <c r="AZ26" i="252"/>
  <c r="AZ26" i="255"/>
  <c r="AZ26" i="257"/>
  <c r="AZ26" i="260"/>
  <c r="AZ26" i="251"/>
  <c r="AZ26" i="253"/>
  <c r="AZ26" i="254"/>
  <c r="AZ26" i="256"/>
  <c r="AZ26" i="263"/>
  <c r="AZ26" i="264"/>
  <c r="AZ26" i="272"/>
  <c r="AM61" i="235"/>
  <c r="AM61" i="250"/>
  <c r="AM61" i="252"/>
  <c r="AM61" i="255"/>
  <c r="AM61" i="257"/>
  <c r="AM61" i="260"/>
  <c r="AM61" i="251"/>
  <c r="AM61" i="253"/>
  <c r="AM61" i="254"/>
  <c r="AM61" i="256"/>
  <c r="AM61" i="263"/>
  <c r="AM61" i="264"/>
  <c r="AM61" i="272"/>
  <c r="AM49" i="235"/>
  <c r="AM49" i="250"/>
  <c r="AM49" i="252"/>
  <c r="AM49" i="255"/>
  <c r="AM49" i="257"/>
  <c r="AM49" i="260"/>
  <c r="AM49" i="251"/>
  <c r="AM49" i="253"/>
  <c r="AM49" i="254"/>
  <c r="AM49" i="256"/>
  <c r="AM49" i="263"/>
  <c r="AM49" i="264"/>
  <c r="AM49" i="272"/>
  <c r="AM47" i="235"/>
  <c r="AM47" i="250"/>
  <c r="AM47" i="252"/>
  <c r="AM47" i="255"/>
  <c r="AM47" i="257"/>
  <c r="AM47" i="260"/>
  <c r="AM47" i="251"/>
  <c r="AM47" i="253"/>
  <c r="AM47" i="254"/>
  <c r="AM47" i="256"/>
  <c r="AM47" i="263"/>
  <c r="AM47" i="264"/>
  <c r="AM47" i="272"/>
  <c r="AM38" i="235"/>
  <c r="AM38" i="250"/>
  <c r="AM38" i="252"/>
  <c r="AM38" i="255"/>
  <c r="AM38" i="257"/>
  <c r="AM38" i="260"/>
  <c r="AM38" i="251"/>
  <c r="AM38" i="253"/>
  <c r="AM38" i="254"/>
  <c r="AM38" i="256"/>
  <c r="AM38" i="263"/>
  <c r="AM38" i="264"/>
  <c r="AM38" i="272"/>
  <c r="AM40" i="235"/>
  <c r="AM40" i="250"/>
  <c r="AM40" i="252"/>
  <c r="AM40" i="255"/>
  <c r="AM40" i="257"/>
  <c r="AM40" i="260"/>
  <c r="AM40" i="251"/>
  <c r="AM40" i="253"/>
  <c r="AM40" i="254"/>
  <c r="AM40" i="256"/>
  <c r="AM40" i="263"/>
  <c r="AM40" i="264"/>
  <c r="AM40" i="272"/>
  <c r="AM28" i="235"/>
  <c r="AM28" i="250"/>
  <c r="AM28" i="252"/>
  <c r="AM28" i="255"/>
  <c r="AM28" i="257"/>
  <c r="AM28" i="260"/>
  <c r="AM28" i="251"/>
  <c r="AM28" i="253"/>
  <c r="AM28" i="254"/>
  <c r="AM28" i="256"/>
  <c r="AM28" i="263"/>
  <c r="AM28" i="264"/>
  <c r="AM28" i="272"/>
  <c r="AM26" i="235"/>
  <c r="AM26" i="250"/>
  <c r="AM26" i="252"/>
  <c r="AM26" i="255"/>
  <c r="AM26" i="257"/>
  <c r="AM26" i="260"/>
  <c r="AM26" i="251"/>
  <c r="AM26" i="253"/>
  <c r="AM26" i="254"/>
  <c r="AM26" i="256"/>
  <c r="AM26" i="263"/>
  <c r="AM26" i="264"/>
  <c r="AM26" i="272"/>
  <c r="BM60" i="235"/>
  <c r="BM60" i="250"/>
  <c r="BM60" i="252"/>
  <c r="BM60" i="255"/>
  <c r="BM60" i="257"/>
  <c r="BM60" i="260"/>
  <c r="BM60" i="251"/>
  <c r="BM60" i="253"/>
  <c r="BM60" i="254"/>
  <c r="BM60" i="256"/>
  <c r="BM60" i="263"/>
  <c r="BM60" i="264"/>
  <c r="BM60" i="272"/>
  <c r="BM59" i="235"/>
  <c r="BM59" i="250"/>
  <c r="BM59" i="252"/>
  <c r="BM59" i="255"/>
  <c r="BM59" i="257"/>
  <c r="BM59" i="260"/>
  <c r="BM59" i="251"/>
  <c r="BM59" i="253"/>
  <c r="BM59" i="254"/>
  <c r="BM59" i="256"/>
  <c r="BM59" i="263"/>
  <c r="BM59" i="264"/>
  <c r="BM59" i="272"/>
  <c r="BM58" i="235"/>
  <c r="BM58" i="250"/>
  <c r="BM58" i="252"/>
  <c r="BM58" i="255"/>
  <c r="BM58" i="257"/>
  <c r="BM58" i="260"/>
  <c r="BM58" i="251"/>
  <c r="BM58" i="253"/>
  <c r="BM58" i="254"/>
  <c r="BM58" i="256"/>
  <c r="BM58" i="263"/>
  <c r="BM58" i="264"/>
  <c r="BM58" i="272"/>
  <c r="BM56" i="235"/>
  <c r="BM56" i="250"/>
  <c r="BM56" i="252"/>
  <c r="BM56" i="255"/>
  <c r="BM56" i="257"/>
  <c r="BM56" i="260"/>
  <c r="BM56" i="251"/>
  <c r="BM56" i="253"/>
  <c r="BM56" i="254"/>
  <c r="BM56" i="256"/>
  <c r="BM56" i="263"/>
  <c r="BM56" i="264"/>
  <c r="BM56" i="272"/>
  <c r="BM55" i="235"/>
  <c r="BM55" i="250"/>
  <c r="BM55" i="252"/>
  <c r="BM55" i="255"/>
  <c r="BM55" i="257"/>
  <c r="BM55" i="260"/>
  <c r="BM55" i="251"/>
  <c r="BM55" i="253"/>
  <c r="BM55" i="254"/>
  <c r="BM55" i="256"/>
  <c r="BM55" i="263"/>
  <c r="BM55" i="264"/>
  <c r="BM55" i="272"/>
  <c r="BM52" i="235"/>
  <c r="BM52" i="250"/>
  <c r="BM52" i="252"/>
  <c r="BM52" i="255"/>
  <c r="BM52" i="257"/>
  <c r="BM52" i="260"/>
  <c r="BM52" i="251"/>
  <c r="BM52" i="253"/>
  <c r="BM52" i="254"/>
  <c r="BM52" i="256"/>
  <c r="BM52" i="263"/>
  <c r="BM52" i="264"/>
  <c r="BM52" i="272"/>
  <c r="BM50" i="235"/>
  <c r="BM50" i="250"/>
  <c r="BM50" i="252"/>
  <c r="BM50" i="255"/>
  <c r="BM50" i="257"/>
  <c r="BM50" i="260"/>
  <c r="BM50" i="251"/>
  <c r="BM50" i="253"/>
  <c r="BM50" i="254"/>
  <c r="BM50" i="256"/>
  <c r="BM50" i="263"/>
  <c r="BM50" i="264"/>
  <c r="BM50" i="272"/>
  <c r="BM46" i="235"/>
  <c r="BM46" i="250"/>
  <c r="BM46" i="252"/>
  <c r="BM46" i="255"/>
  <c r="BM46" i="257"/>
  <c r="BM46" i="260"/>
  <c r="BM46" i="251"/>
  <c r="BM46" i="253"/>
  <c r="BM46" i="254"/>
  <c r="BM46" i="256"/>
  <c r="BM46" i="263"/>
  <c r="BM46" i="264"/>
  <c r="BM46" i="272"/>
  <c r="BM45" i="235"/>
  <c r="BM45" i="250"/>
  <c r="BM45" i="252"/>
  <c r="BM45" i="255"/>
  <c r="BM45" i="257"/>
  <c r="BM45" i="260"/>
  <c r="BM45" i="251"/>
  <c r="BM45" i="253"/>
  <c r="BM45" i="254"/>
  <c r="BM45" i="256"/>
  <c r="BM45" i="263"/>
  <c r="BM45" i="264"/>
  <c r="BM45" i="272"/>
  <c r="BM41" i="235"/>
  <c r="BM41" i="250"/>
  <c r="BM41" i="252"/>
  <c r="BM41" i="255"/>
  <c r="BM41" i="257"/>
  <c r="BM41" i="260"/>
  <c r="BM41" i="251"/>
  <c r="BM41" i="253"/>
  <c r="BM41" i="254"/>
  <c r="BM41" i="256"/>
  <c r="BM41" i="263"/>
  <c r="BM41" i="264"/>
  <c r="BM41" i="272"/>
  <c r="BM37" i="235"/>
  <c r="BM37" i="250"/>
  <c r="BM37" i="252"/>
  <c r="BM37" i="255"/>
  <c r="BM37" i="257"/>
  <c r="BM37" i="260"/>
  <c r="BM37" i="251"/>
  <c r="BM37" i="253"/>
  <c r="BM37" i="254"/>
  <c r="BM37" i="256"/>
  <c r="BM37" i="263"/>
  <c r="BM37" i="264"/>
  <c r="BM37" i="272"/>
  <c r="BM35" i="235"/>
  <c r="BM35" i="250"/>
  <c r="BM35" i="252"/>
  <c r="BM35" i="255"/>
  <c r="BM35" i="257"/>
  <c r="BM35" i="260"/>
  <c r="BM35" i="251"/>
  <c r="BM35" i="253"/>
  <c r="BM35" i="254"/>
  <c r="BM35" i="256"/>
  <c r="BM35" i="263"/>
  <c r="BM35" i="264"/>
  <c r="BM35" i="272"/>
  <c r="BM34" i="235"/>
  <c r="BM34" i="250"/>
  <c r="BM34" i="252"/>
  <c r="BM34" i="255"/>
  <c r="BM34" i="257"/>
  <c r="BM34" i="260"/>
  <c r="BM34" i="251"/>
  <c r="BM34" i="253"/>
  <c r="BM34" i="254"/>
  <c r="BM34" i="256"/>
  <c r="BM34" i="263"/>
  <c r="BM34" i="264"/>
  <c r="BM34" i="272"/>
  <c r="BM31" i="235"/>
  <c r="BM31" i="250"/>
  <c r="BM31" i="252"/>
  <c r="BM31" i="255"/>
  <c r="BM31" i="257"/>
  <c r="BM31" i="260"/>
  <c r="BM31" i="251"/>
  <c r="BM31" i="253"/>
  <c r="BM31" i="254"/>
  <c r="BM31" i="256"/>
  <c r="BM31" i="263"/>
  <c r="BM31" i="264"/>
  <c r="BM31" i="272"/>
  <c r="BM29" i="235"/>
  <c r="BM29" i="250"/>
  <c r="BM29" i="252"/>
  <c r="BM29" i="255"/>
  <c r="BM29" i="257"/>
  <c r="BM29" i="260"/>
  <c r="BM29" i="251"/>
  <c r="BM29" i="253"/>
  <c r="BM29" i="254"/>
  <c r="BM29" i="256"/>
  <c r="BM29" i="263"/>
  <c r="BM29" i="264"/>
  <c r="BM29" i="272"/>
  <c r="AZ60" i="235"/>
  <c r="AZ60" i="250"/>
  <c r="AZ60" i="252"/>
  <c r="AZ60" i="255"/>
  <c r="AZ60" i="257"/>
  <c r="AZ60" i="260"/>
  <c r="AZ60" i="251"/>
  <c r="AZ60" i="253"/>
  <c r="AZ60" i="254"/>
  <c r="AZ60" i="256"/>
  <c r="AZ60" i="263"/>
  <c r="AZ60" i="264"/>
  <c r="AZ60" i="272"/>
  <c r="AZ59" i="235"/>
  <c r="AZ59" i="250"/>
  <c r="AZ59" i="252"/>
  <c r="AZ59" i="255"/>
  <c r="AZ59" i="257"/>
  <c r="AZ59" i="260"/>
  <c r="AZ59" i="251"/>
  <c r="AZ59" i="253"/>
  <c r="AZ59" i="254"/>
  <c r="AZ59" i="256"/>
  <c r="AZ59" i="263"/>
  <c r="AZ59" i="264"/>
  <c r="AZ59" i="272"/>
  <c r="AZ58" i="235"/>
  <c r="AZ58" i="250"/>
  <c r="AZ58" i="252"/>
  <c r="AZ58" i="255"/>
  <c r="AZ58" i="257"/>
  <c r="AZ58" i="260"/>
  <c r="AZ58" i="251"/>
  <c r="AZ58" i="253"/>
  <c r="AZ58" i="254"/>
  <c r="AZ58" i="256"/>
  <c r="AZ58" i="263"/>
  <c r="AZ58" i="264"/>
  <c r="AZ58" i="272"/>
  <c r="AZ56" i="235"/>
  <c r="AZ56" i="250"/>
  <c r="AZ56" i="252"/>
  <c r="AZ56" i="255"/>
  <c r="AZ56" i="257"/>
  <c r="AZ56" i="260"/>
  <c r="AZ56" i="251"/>
  <c r="AZ56" i="253"/>
  <c r="AZ56" i="254"/>
  <c r="AZ56" i="256"/>
  <c r="AZ56" i="263"/>
  <c r="AZ56" i="264"/>
  <c r="AZ56" i="272"/>
  <c r="AZ55" i="235"/>
  <c r="AZ55" i="250"/>
  <c r="AZ55" i="252"/>
  <c r="AZ55" i="255"/>
  <c r="AZ55" i="257"/>
  <c r="AZ55" i="260"/>
  <c r="AZ55" i="251"/>
  <c r="AZ55" i="253"/>
  <c r="AZ55" i="254"/>
  <c r="AZ55" i="256"/>
  <c r="AZ55" i="263"/>
  <c r="AZ55" i="264"/>
  <c r="AZ55" i="272"/>
  <c r="AZ52" i="235"/>
  <c r="AZ52" i="250"/>
  <c r="AZ52" i="252"/>
  <c r="AZ52" i="255"/>
  <c r="AZ52" i="257"/>
  <c r="AZ52" i="260"/>
  <c r="AZ52" i="251"/>
  <c r="AZ52" i="253"/>
  <c r="AZ52" i="254"/>
  <c r="AZ52" i="256"/>
  <c r="AZ52" i="263"/>
  <c r="AZ52" i="264"/>
  <c r="AZ52" i="272"/>
  <c r="AZ50" i="235"/>
  <c r="AZ50" i="250"/>
  <c r="AZ50" i="252"/>
  <c r="AZ50" i="255"/>
  <c r="AZ50" i="257"/>
  <c r="AZ50" i="260"/>
  <c r="AZ50" i="251"/>
  <c r="AZ50" i="253"/>
  <c r="AZ50" i="254"/>
  <c r="AZ50" i="256"/>
  <c r="AZ50" i="263"/>
  <c r="AZ50" i="264"/>
  <c r="AZ50" i="272"/>
  <c r="AZ46" i="235"/>
  <c r="AZ46" i="250"/>
  <c r="AZ46" i="252"/>
  <c r="AZ46" i="255"/>
  <c r="AZ46" i="257"/>
  <c r="AZ46" i="260"/>
  <c r="AZ46" i="251"/>
  <c r="AZ46" i="253"/>
  <c r="AZ46" i="254"/>
  <c r="AZ46" i="256"/>
  <c r="AZ46" i="263"/>
  <c r="AZ46" i="264"/>
  <c r="AZ46" i="272"/>
  <c r="AZ45" i="235"/>
  <c r="AZ45" i="250"/>
  <c r="AZ45" i="252"/>
  <c r="AZ45" i="255"/>
  <c r="AZ45" i="257"/>
  <c r="AZ45" i="260"/>
  <c r="AZ45" i="251"/>
  <c r="AZ45" i="253"/>
  <c r="AZ45" i="254"/>
  <c r="AZ45" i="256"/>
  <c r="AZ45" i="263"/>
  <c r="AZ45" i="264"/>
  <c r="AZ45" i="272"/>
  <c r="AZ43" i="235"/>
  <c r="AZ43" i="250"/>
  <c r="AZ43" i="252"/>
  <c r="AZ43" i="255"/>
  <c r="AZ43" i="257"/>
  <c r="AZ43" i="260"/>
  <c r="AZ43" i="251"/>
  <c r="AZ43" i="253"/>
  <c r="AZ43" i="254"/>
  <c r="AZ43" i="256"/>
  <c r="AZ43" i="263"/>
  <c r="AZ43" i="264"/>
  <c r="AZ43" i="272"/>
  <c r="AZ41" i="235"/>
  <c r="AZ41" i="250"/>
  <c r="AZ41" i="252"/>
  <c r="AZ41" i="255"/>
  <c r="AZ41" i="257"/>
  <c r="AZ41" i="260"/>
  <c r="AZ41" i="251"/>
  <c r="AZ41" i="253"/>
  <c r="AZ41" i="254"/>
  <c r="AZ41" i="256"/>
  <c r="AZ41" i="263"/>
  <c r="AZ41" i="264"/>
  <c r="AZ41" i="272"/>
  <c r="AZ37" i="235"/>
  <c r="AZ37" i="250"/>
  <c r="AZ37" i="252"/>
  <c r="AZ37" i="255"/>
  <c r="AZ37" i="257"/>
  <c r="AZ37" i="260"/>
  <c r="AZ37" i="251"/>
  <c r="AZ37" i="253"/>
  <c r="AZ37" i="254"/>
  <c r="AZ37" i="256"/>
  <c r="AZ37" i="263"/>
  <c r="AZ37" i="264"/>
  <c r="AZ37" i="272"/>
  <c r="AZ35" i="235"/>
  <c r="AZ35" i="250"/>
  <c r="AZ35" i="252"/>
  <c r="AZ35" i="255"/>
  <c r="AZ35" i="257"/>
  <c r="AZ35" i="260"/>
  <c r="AZ35" i="251"/>
  <c r="AZ35" i="253"/>
  <c r="AZ35" i="254"/>
  <c r="AZ35" i="256"/>
  <c r="AZ35" i="263"/>
  <c r="AZ35" i="264"/>
  <c r="AZ35" i="272"/>
  <c r="AZ34" i="235"/>
  <c r="AZ34" i="250"/>
  <c r="AZ34" i="252"/>
  <c r="AZ34" i="255"/>
  <c r="AZ34" i="257"/>
  <c r="AZ34" i="260"/>
  <c r="AZ34" i="251"/>
  <c r="AZ34" i="253"/>
  <c r="AZ34" i="254"/>
  <c r="AZ34" i="256"/>
  <c r="AZ34" i="263"/>
  <c r="AZ34" i="264"/>
  <c r="AZ34" i="272"/>
  <c r="AZ31" i="235"/>
  <c r="AZ31" i="250"/>
  <c r="AZ31" i="252"/>
  <c r="AZ31" i="255"/>
  <c r="AZ31" i="257"/>
  <c r="AZ31" i="260"/>
  <c r="AZ31" i="251"/>
  <c r="AZ31" i="253"/>
  <c r="AZ31" i="254"/>
  <c r="AZ31" i="256"/>
  <c r="AZ31" i="263"/>
  <c r="AZ31" i="264"/>
  <c r="AZ31" i="272"/>
  <c r="AZ29" i="235"/>
  <c r="AZ29" i="250"/>
  <c r="AZ29" i="252"/>
  <c r="AZ29" i="255"/>
  <c r="AZ29" i="257"/>
  <c r="AZ29" i="260"/>
  <c r="AZ29" i="251"/>
  <c r="AZ29" i="253"/>
  <c r="AZ29" i="254"/>
  <c r="AZ29" i="256"/>
  <c r="AZ29" i="263"/>
  <c r="AZ29" i="264"/>
  <c r="AZ29" i="272"/>
  <c r="AM60" i="235"/>
  <c r="AM60" i="250"/>
  <c r="AM60" i="252"/>
  <c r="AM60" i="255"/>
  <c r="AM60" i="257"/>
  <c r="AM60" i="260"/>
  <c r="AM60" i="251"/>
  <c r="AM60" i="253"/>
  <c r="AM60" i="254"/>
  <c r="AM60" i="256"/>
  <c r="AM60" i="263"/>
  <c r="AM60" i="264"/>
  <c r="AM60" i="272"/>
  <c r="AM59" i="235"/>
  <c r="AM59" i="250"/>
  <c r="AM59" i="252"/>
  <c r="AM59" i="255"/>
  <c r="AM59" i="257"/>
  <c r="AM59" i="260"/>
  <c r="AM59" i="251"/>
  <c r="AM59" i="253"/>
  <c r="AM59" i="254"/>
  <c r="AM59" i="256"/>
  <c r="AM59" i="263"/>
  <c r="AM59" i="264"/>
  <c r="AM59" i="272"/>
  <c r="AM58" i="235"/>
  <c r="AM58" i="250"/>
  <c r="AM58" i="252"/>
  <c r="AM58" i="255"/>
  <c r="AM58" i="257"/>
  <c r="AM58" i="260"/>
  <c r="AM58" i="251"/>
  <c r="AM58" i="253"/>
  <c r="AM58" i="254"/>
  <c r="AM58" i="256"/>
  <c r="AM58" i="263"/>
  <c r="AM58" i="264"/>
  <c r="AM58" i="272"/>
  <c r="AM56" i="235"/>
  <c r="AM56" i="250"/>
  <c r="AM56" i="252"/>
  <c r="AM56" i="255"/>
  <c r="AM56" i="257"/>
  <c r="AM56" i="260"/>
  <c r="AM56" i="251"/>
  <c r="AM56" i="253"/>
  <c r="AM56" i="254"/>
  <c r="AM56" i="256"/>
  <c r="AM56" i="263"/>
  <c r="AM56" i="264"/>
  <c r="AM56" i="272"/>
  <c r="AM55" i="235"/>
  <c r="AM55" i="250"/>
  <c r="AM55" i="252"/>
  <c r="AM55" i="255"/>
  <c r="AM55" i="257"/>
  <c r="AM55" i="260"/>
  <c r="AM55" i="251"/>
  <c r="AM55" i="253"/>
  <c r="AM55" i="254"/>
  <c r="AM55" i="256"/>
  <c r="AM55" i="263"/>
  <c r="AM55" i="264"/>
  <c r="AM55" i="272"/>
  <c r="AM53" i="235"/>
  <c r="AM53" i="250"/>
  <c r="AM53" i="252"/>
  <c r="AM53" i="255"/>
  <c r="AM53" i="257"/>
  <c r="AM53" i="260"/>
  <c r="AM53" i="251"/>
  <c r="AM53" i="253"/>
  <c r="AM53" i="254"/>
  <c r="AM53" i="256"/>
  <c r="AM53" i="263"/>
  <c r="AM53" i="264"/>
  <c r="AM53" i="272"/>
  <c r="AM52" i="235"/>
  <c r="AM52" i="250"/>
  <c r="AM52" i="252"/>
  <c r="AM52" i="255"/>
  <c r="AM52" i="257"/>
  <c r="AM52" i="260"/>
  <c r="AM52" i="251"/>
  <c r="AM52" i="253"/>
  <c r="AM52" i="254"/>
  <c r="AM52" i="256"/>
  <c r="AM52" i="263"/>
  <c r="AM52" i="264"/>
  <c r="AM52" i="272"/>
  <c r="AM50" i="235"/>
  <c r="AM50" i="250"/>
  <c r="AM50" i="252"/>
  <c r="AM50" i="255"/>
  <c r="AM50" i="257"/>
  <c r="AM50" i="260"/>
  <c r="AM50" i="251"/>
  <c r="AM50" i="253"/>
  <c r="AM50" i="254"/>
  <c r="AM50" i="256"/>
  <c r="AM50" i="263"/>
  <c r="AM50" i="264"/>
  <c r="AM50" i="272"/>
  <c r="AM46" i="235"/>
  <c r="AM46" i="250"/>
  <c r="AM46" i="252"/>
  <c r="AM46" i="255"/>
  <c r="AM46" i="257"/>
  <c r="AM46" i="260"/>
  <c r="AM46" i="251"/>
  <c r="AM46" i="253"/>
  <c r="AM46" i="254"/>
  <c r="AM46" i="256"/>
  <c r="AM46" i="263"/>
  <c r="AM46" i="264"/>
  <c r="AM46" i="272"/>
  <c r="AM45" i="235"/>
  <c r="AM45" i="250"/>
  <c r="AM45" i="252"/>
  <c r="AM45" i="255"/>
  <c r="AM45" i="257"/>
  <c r="AM45" i="260"/>
  <c r="AM45" i="251"/>
  <c r="AM45" i="253"/>
  <c r="AM45" i="254"/>
  <c r="AM45" i="256"/>
  <c r="AM45" i="263"/>
  <c r="AM45" i="264"/>
  <c r="AM45" i="272"/>
  <c r="AM41" i="235"/>
  <c r="AM41" i="250"/>
  <c r="AM41" i="252"/>
  <c r="AM41" i="255"/>
  <c r="AM41" i="257"/>
  <c r="AM41" i="260"/>
  <c r="AM41" i="251"/>
  <c r="AM41" i="253"/>
  <c r="AM41" i="254"/>
  <c r="AM41" i="256"/>
  <c r="AM41" i="263"/>
  <c r="AM41" i="264"/>
  <c r="AM41" i="272"/>
  <c r="AM37" i="235"/>
  <c r="AM37" i="250"/>
  <c r="AM37" i="252"/>
  <c r="AM37" i="255"/>
  <c r="AM37" i="257"/>
  <c r="AM37" i="260"/>
  <c r="AM37" i="251"/>
  <c r="AM37" i="253"/>
  <c r="AM37" i="254"/>
  <c r="AM37" i="256"/>
  <c r="AM37" i="263"/>
  <c r="AM37" i="264"/>
  <c r="AM37" i="272"/>
  <c r="AM35" i="235"/>
  <c r="AM35" i="250"/>
  <c r="AM35" i="252"/>
  <c r="AM35" i="255"/>
  <c r="AM35" i="257"/>
  <c r="AM35" i="260"/>
  <c r="AM35" i="251"/>
  <c r="AM35" i="253"/>
  <c r="AM35" i="254"/>
  <c r="AM35" i="256"/>
  <c r="AM35" i="263"/>
  <c r="AM35" i="264"/>
  <c r="AM35" i="272"/>
  <c r="AM34" i="235"/>
  <c r="AM34" i="250"/>
  <c r="AM34" i="252"/>
  <c r="AM34" i="255"/>
  <c r="AM34" i="257"/>
  <c r="AM34" i="260"/>
  <c r="AM34" i="251"/>
  <c r="AM34" i="253"/>
  <c r="AM34" i="254"/>
  <c r="AM34" i="256"/>
  <c r="AM34" i="263"/>
  <c r="AM34" i="264"/>
  <c r="AM34" i="272"/>
  <c r="AM32" i="235"/>
  <c r="AM32" i="250"/>
  <c r="AM32" i="252"/>
  <c r="AM32" i="255"/>
  <c r="AM32" i="257"/>
  <c r="AM32" i="260"/>
  <c r="AM32" i="251"/>
  <c r="AM32" i="253"/>
  <c r="AM32" i="254"/>
  <c r="AM32" i="256"/>
  <c r="AM32" i="263"/>
  <c r="AM32" i="264"/>
  <c r="AM32" i="272"/>
  <c r="AM31" i="235"/>
  <c r="AM31" i="250"/>
  <c r="AM31" i="252"/>
  <c r="AM31" i="255"/>
  <c r="AM31" i="257"/>
  <c r="AM31" i="260"/>
  <c r="AM31" i="251"/>
  <c r="AM31" i="253"/>
  <c r="AM31" i="254"/>
  <c r="AM31" i="256"/>
  <c r="AM31" i="263"/>
  <c r="AM31" i="264"/>
  <c r="AM31" i="272"/>
  <c r="AM29" i="235"/>
  <c r="AM29" i="250"/>
  <c r="AM29" i="252"/>
  <c r="AM29" i="255"/>
  <c r="AM29" i="257"/>
  <c r="AM29" i="260"/>
  <c r="AM29" i="251"/>
  <c r="AM29" i="253"/>
  <c r="AM29" i="254"/>
  <c r="AM29" i="256"/>
  <c r="AM29" i="263"/>
  <c r="AM29" i="264"/>
  <c r="AM29" i="272"/>
  <c r="O123" i="235"/>
  <c r="P123" i="235"/>
  <c r="O123" i="250"/>
  <c r="P123" i="250"/>
  <c r="O123" i="252"/>
  <c r="P123" i="252"/>
  <c r="O123" i="255"/>
  <c r="P123" i="255"/>
  <c r="O123" i="257"/>
  <c r="P123" i="257"/>
  <c r="O123" i="260"/>
  <c r="P123" i="260"/>
  <c r="O123" i="251"/>
  <c r="P123" i="251"/>
  <c r="O123" i="253"/>
  <c r="P123" i="253"/>
  <c r="O123" i="254"/>
  <c r="P123" i="254"/>
  <c r="O123" i="256"/>
  <c r="P123" i="256"/>
  <c r="O123" i="263"/>
  <c r="P123" i="263"/>
  <c r="O123" i="264"/>
  <c r="P123" i="264"/>
  <c r="O123" i="272"/>
  <c r="P123" i="272"/>
  <c r="E120" i="235"/>
  <c r="F120" i="235"/>
  <c r="G120" i="235"/>
  <c r="H120" i="235"/>
  <c r="I120" i="235"/>
  <c r="J120" i="235"/>
  <c r="K120" i="235"/>
  <c r="L120" i="235"/>
  <c r="M120" i="235"/>
  <c r="N120" i="235"/>
  <c r="O120" i="235"/>
  <c r="P120" i="235"/>
  <c r="E121" i="235"/>
  <c r="F121" i="235"/>
  <c r="G121" i="235"/>
  <c r="H121" i="235"/>
  <c r="I121" i="235"/>
  <c r="J121" i="235"/>
  <c r="K121" i="235"/>
  <c r="L121" i="235"/>
  <c r="M121" i="235"/>
  <c r="N121" i="235"/>
  <c r="O121" i="235"/>
  <c r="P121" i="235"/>
  <c r="E122" i="235"/>
  <c r="F122" i="235"/>
  <c r="G122" i="235"/>
  <c r="H122" i="235"/>
  <c r="I122" i="235"/>
  <c r="J122" i="235"/>
  <c r="K122" i="235"/>
  <c r="L122" i="235"/>
  <c r="M122" i="235"/>
  <c r="N122" i="235"/>
  <c r="O122" i="235"/>
  <c r="P122" i="235"/>
  <c r="E120" i="250"/>
  <c r="F120" i="250"/>
  <c r="G120" i="250"/>
  <c r="H120" i="250"/>
  <c r="I120" i="250"/>
  <c r="J120" i="250"/>
  <c r="K120" i="250"/>
  <c r="L120" i="250"/>
  <c r="M120" i="250"/>
  <c r="N120" i="250"/>
  <c r="O120" i="250"/>
  <c r="P120" i="250"/>
  <c r="E121" i="250"/>
  <c r="F121" i="250"/>
  <c r="G121" i="250"/>
  <c r="H121" i="250"/>
  <c r="I121" i="250"/>
  <c r="J121" i="250"/>
  <c r="K121" i="250"/>
  <c r="L121" i="250"/>
  <c r="M121" i="250"/>
  <c r="N121" i="250"/>
  <c r="O121" i="250"/>
  <c r="P121" i="250"/>
  <c r="E122" i="250"/>
  <c r="F122" i="250"/>
  <c r="G122" i="250"/>
  <c r="H122" i="250"/>
  <c r="I122" i="250"/>
  <c r="J122" i="250"/>
  <c r="K122" i="250"/>
  <c r="L122" i="250"/>
  <c r="M122" i="250"/>
  <c r="N122" i="250"/>
  <c r="O122" i="250"/>
  <c r="P122" i="250"/>
  <c r="E120" i="252"/>
  <c r="F120" i="252"/>
  <c r="G120" i="252"/>
  <c r="H120" i="252"/>
  <c r="I120" i="252"/>
  <c r="J120" i="252"/>
  <c r="K120" i="252"/>
  <c r="L120" i="252"/>
  <c r="M120" i="252"/>
  <c r="N120" i="252"/>
  <c r="O120" i="252"/>
  <c r="P120" i="252"/>
  <c r="E121" i="252"/>
  <c r="F121" i="252"/>
  <c r="G121" i="252"/>
  <c r="H121" i="252"/>
  <c r="I121" i="252"/>
  <c r="J121" i="252"/>
  <c r="K121" i="252"/>
  <c r="L121" i="252"/>
  <c r="M121" i="252"/>
  <c r="N121" i="252"/>
  <c r="O121" i="252"/>
  <c r="P121" i="252"/>
  <c r="E122" i="252"/>
  <c r="F122" i="252"/>
  <c r="G122" i="252"/>
  <c r="H122" i="252"/>
  <c r="I122" i="252"/>
  <c r="J122" i="252"/>
  <c r="K122" i="252"/>
  <c r="L122" i="252"/>
  <c r="M122" i="252"/>
  <c r="N122" i="252"/>
  <c r="O122" i="252"/>
  <c r="P122" i="252"/>
  <c r="E120" i="255"/>
  <c r="F120" i="255"/>
  <c r="G120" i="255"/>
  <c r="H120" i="255"/>
  <c r="I120" i="255"/>
  <c r="J120" i="255"/>
  <c r="K120" i="255"/>
  <c r="L120" i="255"/>
  <c r="M120" i="255"/>
  <c r="N120" i="255"/>
  <c r="O120" i="255"/>
  <c r="P120" i="255"/>
  <c r="E121" i="255"/>
  <c r="F121" i="255"/>
  <c r="G121" i="255"/>
  <c r="H121" i="255"/>
  <c r="I121" i="255"/>
  <c r="J121" i="255"/>
  <c r="K121" i="255"/>
  <c r="L121" i="255"/>
  <c r="M121" i="255"/>
  <c r="N121" i="255"/>
  <c r="O121" i="255"/>
  <c r="P121" i="255"/>
  <c r="E122" i="255"/>
  <c r="F122" i="255"/>
  <c r="G122" i="255"/>
  <c r="H122" i="255"/>
  <c r="I122" i="255"/>
  <c r="J122" i="255"/>
  <c r="K122" i="255"/>
  <c r="L122" i="255"/>
  <c r="M122" i="255"/>
  <c r="N122" i="255"/>
  <c r="O122" i="255"/>
  <c r="P122" i="255"/>
  <c r="E120" i="257"/>
  <c r="F120" i="257"/>
  <c r="G120" i="257"/>
  <c r="H120" i="257"/>
  <c r="I120" i="257"/>
  <c r="J120" i="257"/>
  <c r="K120" i="257"/>
  <c r="L120" i="257"/>
  <c r="M120" i="257"/>
  <c r="N120" i="257"/>
  <c r="O120" i="257"/>
  <c r="P120" i="257"/>
  <c r="E121" i="257"/>
  <c r="F121" i="257"/>
  <c r="G121" i="257"/>
  <c r="H121" i="257"/>
  <c r="I121" i="257"/>
  <c r="J121" i="257"/>
  <c r="K121" i="257"/>
  <c r="L121" i="257"/>
  <c r="M121" i="257"/>
  <c r="N121" i="257"/>
  <c r="O121" i="257"/>
  <c r="P121" i="257"/>
  <c r="E122" i="257"/>
  <c r="F122" i="257"/>
  <c r="G122" i="257"/>
  <c r="H122" i="257"/>
  <c r="I122" i="257"/>
  <c r="J122" i="257"/>
  <c r="K122" i="257"/>
  <c r="L122" i="257"/>
  <c r="M122" i="257"/>
  <c r="N122" i="257"/>
  <c r="O122" i="257"/>
  <c r="P122" i="257"/>
  <c r="E120" i="260"/>
  <c r="F120" i="260"/>
  <c r="G120" i="260"/>
  <c r="H120" i="260"/>
  <c r="I120" i="260"/>
  <c r="J120" i="260"/>
  <c r="K120" i="260"/>
  <c r="L120" i="260"/>
  <c r="M120" i="260"/>
  <c r="N120" i="260"/>
  <c r="O120" i="260"/>
  <c r="P120" i="260"/>
  <c r="E121" i="260"/>
  <c r="F121" i="260"/>
  <c r="G121" i="260"/>
  <c r="H121" i="260"/>
  <c r="I121" i="260"/>
  <c r="J121" i="260"/>
  <c r="K121" i="260"/>
  <c r="L121" i="260"/>
  <c r="M121" i="260"/>
  <c r="N121" i="260"/>
  <c r="O121" i="260"/>
  <c r="P121" i="260"/>
  <c r="E122" i="260"/>
  <c r="F122" i="260"/>
  <c r="G122" i="260"/>
  <c r="H122" i="260"/>
  <c r="I122" i="260"/>
  <c r="J122" i="260"/>
  <c r="K122" i="260"/>
  <c r="L122" i="260"/>
  <c r="M122" i="260"/>
  <c r="N122" i="260"/>
  <c r="O122" i="260"/>
  <c r="P122" i="260"/>
  <c r="E120" i="251"/>
  <c r="F120" i="251"/>
  <c r="G120" i="251"/>
  <c r="H120" i="251"/>
  <c r="I120" i="251"/>
  <c r="J120" i="251"/>
  <c r="K120" i="251"/>
  <c r="L120" i="251"/>
  <c r="M120" i="251"/>
  <c r="N120" i="251"/>
  <c r="O120" i="251"/>
  <c r="P120" i="251"/>
  <c r="E121" i="251"/>
  <c r="F121" i="251"/>
  <c r="G121" i="251"/>
  <c r="H121" i="251"/>
  <c r="I121" i="251"/>
  <c r="J121" i="251"/>
  <c r="K121" i="251"/>
  <c r="L121" i="251"/>
  <c r="M121" i="251"/>
  <c r="N121" i="251"/>
  <c r="O121" i="251"/>
  <c r="P121" i="251"/>
  <c r="E122" i="251"/>
  <c r="F122" i="251"/>
  <c r="G122" i="251"/>
  <c r="H122" i="251"/>
  <c r="I122" i="251"/>
  <c r="J122" i="251"/>
  <c r="K122" i="251"/>
  <c r="L122" i="251"/>
  <c r="M122" i="251"/>
  <c r="N122" i="251"/>
  <c r="O122" i="251"/>
  <c r="P122" i="251"/>
  <c r="E120" i="253"/>
  <c r="F120" i="253"/>
  <c r="G120" i="253"/>
  <c r="H120" i="253"/>
  <c r="I120" i="253"/>
  <c r="J120" i="253"/>
  <c r="K120" i="253"/>
  <c r="L120" i="253"/>
  <c r="M120" i="253"/>
  <c r="N120" i="253"/>
  <c r="O120" i="253"/>
  <c r="P120" i="253"/>
  <c r="E121" i="253"/>
  <c r="F121" i="253"/>
  <c r="G121" i="253"/>
  <c r="H121" i="253"/>
  <c r="I121" i="253"/>
  <c r="J121" i="253"/>
  <c r="K121" i="253"/>
  <c r="L121" i="253"/>
  <c r="M121" i="253"/>
  <c r="N121" i="253"/>
  <c r="O121" i="253"/>
  <c r="P121" i="253"/>
  <c r="E122" i="253"/>
  <c r="F122" i="253"/>
  <c r="G122" i="253"/>
  <c r="H122" i="253"/>
  <c r="I122" i="253"/>
  <c r="J122" i="253"/>
  <c r="K122" i="253"/>
  <c r="L122" i="253"/>
  <c r="M122" i="253"/>
  <c r="N122" i="253"/>
  <c r="O122" i="253"/>
  <c r="P122" i="253"/>
  <c r="E120" i="254"/>
  <c r="F120" i="254"/>
  <c r="G120" i="254"/>
  <c r="H120" i="254"/>
  <c r="I120" i="254"/>
  <c r="J120" i="254"/>
  <c r="K120" i="254"/>
  <c r="L120" i="254"/>
  <c r="M120" i="254"/>
  <c r="N120" i="254"/>
  <c r="O120" i="254"/>
  <c r="P120" i="254"/>
  <c r="E121" i="254"/>
  <c r="F121" i="254"/>
  <c r="G121" i="254"/>
  <c r="H121" i="254"/>
  <c r="I121" i="254"/>
  <c r="J121" i="254"/>
  <c r="K121" i="254"/>
  <c r="L121" i="254"/>
  <c r="M121" i="254"/>
  <c r="N121" i="254"/>
  <c r="O121" i="254"/>
  <c r="P121" i="254"/>
  <c r="E122" i="254"/>
  <c r="F122" i="254"/>
  <c r="G122" i="254"/>
  <c r="H122" i="254"/>
  <c r="I122" i="254"/>
  <c r="J122" i="254"/>
  <c r="K122" i="254"/>
  <c r="L122" i="254"/>
  <c r="M122" i="254"/>
  <c r="N122" i="254"/>
  <c r="O122" i="254"/>
  <c r="P122" i="254"/>
  <c r="E120" i="256"/>
  <c r="F120" i="256"/>
  <c r="G120" i="256"/>
  <c r="H120" i="256"/>
  <c r="I120" i="256"/>
  <c r="J120" i="256"/>
  <c r="K120" i="256"/>
  <c r="L120" i="256"/>
  <c r="M120" i="256"/>
  <c r="N120" i="256"/>
  <c r="O120" i="256"/>
  <c r="P120" i="256"/>
  <c r="E121" i="256"/>
  <c r="F121" i="256"/>
  <c r="G121" i="256"/>
  <c r="H121" i="256"/>
  <c r="I121" i="256"/>
  <c r="J121" i="256"/>
  <c r="K121" i="256"/>
  <c r="L121" i="256"/>
  <c r="M121" i="256"/>
  <c r="N121" i="256"/>
  <c r="O121" i="256"/>
  <c r="P121" i="256"/>
  <c r="E122" i="256"/>
  <c r="F122" i="256"/>
  <c r="G122" i="256"/>
  <c r="H122" i="256"/>
  <c r="I122" i="256"/>
  <c r="J122" i="256"/>
  <c r="K122" i="256"/>
  <c r="L122" i="256"/>
  <c r="M122" i="256"/>
  <c r="N122" i="256"/>
  <c r="O122" i="256"/>
  <c r="P122" i="256"/>
  <c r="E120" i="263"/>
  <c r="F120" i="263"/>
  <c r="G120" i="263"/>
  <c r="H120" i="263"/>
  <c r="I120" i="263"/>
  <c r="J120" i="263"/>
  <c r="K120" i="263"/>
  <c r="L120" i="263"/>
  <c r="M120" i="263"/>
  <c r="N120" i="263"/>
  <c r="O120" i="263"/>
  <c r="P120" i="263"/>
  <c r="E121" i="263"/>
  <c r="F121" i="263"/>
  <c r="G121" i="263"/>
  <c r="H121" i="263"/>
  <c r="I121" i="263"/>
  <c r="J121" i="263"/>
  <c r="K121" i="263"/>
  <c r="L121" i="263"/>
  <c r="M121" i="263"/>
  <c r="N121" i="263"/>
  <c r="O121" i="263"/>
  <c r="P121" i="263"/>
  <c r="E122" i="263"/>
  <c r="F122" i="263"/>
  <c r="G122" i="263"/>
  <c r="H122" i="263"/>
  <c r="I122" i="263"/>
  <c r="J122" i="263"/>
  <c r="K122" i="263"/>
  <c r="L122" i="263"/>
  <c r="M122" i="263"/>
  <c r="N122" i="263"/>
  <c r="O122" i="263"/>
  <c r="P122" i="263"/>
  <c r="E120" i="264"/>
  <c r="F120" i="264"/>
  <c r="G120" i="264"/>
  <c r="H120" i="264"/>
  <c r="I120" i="264"/>
  <c r="J120" i="264"/>
  <c r="K120" i="264"/>
  <c r="L120" i="264"/>
  <c r="M120" i="264"/>
  <c r="N120" i="264"/>
  <c r="O120" i="264"/>
  <c r="P120" i="264"/>
  <c r="E121" i="264"/>
  <c r="F121" i="264"/>
  <c r="G121" i="264"/>
  <c r="H121" i="264"/>
  <c r="I121" i="264"/>
  <c r="J121" i="264"/>
  <c r="K121" i="264"/>
  <c r="L121" i="264"/>
  <c r="M121" i="264"/>
  <c r="N121" i="264"/>
  <c r="O121" i="264"/>
  <c r="P121" i="264"/>
  <c r="E122" i="264"/>
  <c r="F122" i="264"/>
  <c r="G122" i="264"/>
  <c r="H122" i="264"/>
  <c r="I122" i="264"/>
  <c r="J122" i="264"/>
  <c r="K122" i="264"/>
  <c r="L122" i="264"/>
  <c r="M122" i="264"/>
  <c r="N122" i="264"/>
  <c r="O122" i="264"/>
  <c r="P122" i="264"/>
  <c r="E120" i="272"/>
  <c r="F120" i="272"/>
  <c r="G120" i="272"/>
  <c r="H120" i="272"/>
  <c r="I120" i="272"/>
  <c r="J120" i="272"/>
  <c r="K120" i="272"/>
  <c r="L120" i="272"/>
  <c r="M120" i="272"/>
  <c r="N120" i="272"/>
  <c r="O120" i="272"/>
  <c r="P120" i="272"/>
  <c r="E121" i="272"/>
  <c r="F121" i="272"/>
  <c r="G121" i="272"/>
  <c r="H121" i="272"/>
  <c r="I121" i="272"/>
  <c r="J121" i="272"/>
  <c r="K121" i="272"/>
  <c r="L121" i="272"/>
  <c r="M121" i="272"/>
  <c r="N121" i="272"/>
  <c r="O121" i="272"/>
  <c r="P121" i="272"/>
  <c r="E122" i="272"/>
  <c r="F122" i="272"/>
  <c r="G122" i="272"/>
  <c r="H122" i="272"/>
  <c r="I122" i="272"/>
  <c r="J122" i="272"/>
  <c r="K122" i="272"/>
  <c r="L122" i="272"/>
  <c r="M122" i="272"/>
  <c r="N122" i="272"/>
  <c r="O122" i="272"/>
  <c r="P122" i="272"/>
  <c r="D121" i="235"/>
  <c r="D122" i="235"/>
  <c r="D121" i="250"/>
  <c r="D122" i="250"/>
  <c r="D121" i="252"/>
  <c r="D122" i="252"/>
  <c r="D121" i="255"/>
  <c r="D122" i="255"/>
  <c r="D121" i="257"/>
  <c r="D122" i="257"/>
  <c r="D121" i="260"/>
  <c r="D122" i="260"/>
  <c r="D121" i="251"/>
  <c r="D122" i="251"/>
  <c r="D121" i="253"/>
  <c r="D122" i="253"/>
  <c r="D121" i="254"/>
  <c r="D122" i="254"/>
  <c r="D121" i="256"/>
  <c r="D122" i="256"/>
  <c r="D121" i="263"/>
  <c r="D122" i="263"/>
  <c r="D121" i="264"/>
  <c r="D122" i="264"/>
  <c r="D121" i="272"/>
  <c r="D122" i="272"/>
  <c r="D120" i="235"/>
  <c r="D120" i="250"/>
  <c r="D120" i="252"/>
  <c r="D120" i="255"/>
  <c r="D120" i="257"/>
  <c r="D120" i="260"/>
  <c r="D120" i="251"/>
  <c r="D120" i="253"/>
  <c r="D120" i="254"/>
  <c r="D120" i="256"/>
  <c r="D120" i="263"/>
  <c r="D120" i="264"/>
  <c r="D120" i="272"/>
  <c r="E119" i="235"/>
  <c r="F119" i="235"/>
  <c r="G119" i="235"/>
  <c r="H119" i="235"/>
  <c r="I119" i="235"/>
  <c r="J119" i="235"/>
  <c r="K119" i="235"/>
  <c r="L119" i="235"/>
  <c r="M119" i="235"/>
  <c r="N119" i="235"/>
  <c r="O119" i="235"/>
  <c r="P119" i="235"/>
  <c r="E119" i="250"/>
  <c r="F119" i="250"/>
  <c r="G119" i="250"/>
  <c r="H119" i="250"/>
  <c r="I119" i="250"/>
  <c r="J119" i="250"/>
  <c r="K119" i="250"/>
  <c r="L119" i="250"/>
  <c r="M119" i="250"/>
  <c r="N119" i="250"/>
  <c r="O119" i="250"/>
  <c r="P119" i="250"/>
  <c r="E119" i="252"/>
  <c r="F119" i="252"/>
  <c r="G119" i="252"/>
  <c r="H119" i="252"/>
  <c r="I119" i="252"/>
  <c r="J119" i="252"/>
  <c r="K119" i="252"/>
  <c r="L119" i="252"/>
  <c r="M119" i="252"/>
  <c r="N119" i="252"/>
  <c r="O119" i="252"/>
  <c r="P119" i="252"/>
  <c r="E119" i="255"/>
  <c r="F119" i="255"/>
  <c r="G119" i="255"/>
  <c r="H119" i="255"/>
  <c r="I119" i="255"/>
  <c r="J119" i="255"/>
  <c r="K119" i="255"/>
  <c r="L119" i="255"/>
  <c r="M119" i="255"/>
  <c r="N119" i="255"/>
  <c r="O119" i="255"/>
  <c r="P119" i="255"/>
  <c r="E119" i="257"/>
  <c r="F119" i="257"/>
  <c r="G119" i="257"/>
  <c r="H119" i="257"/>
  <c r="I119" i="257"/>
  <c r="J119" i="257"/>
  <c r="K119" i="257"/>
  <c r="L119" i="257"/>
  <c r="M119" i="257"/>
  <c r="N119" i="257"/>
  <c r="O119" i="257"/>
  <c r="P119" i="257"/>
  <c r="E119" i="260"/>
  <c r="F119" i="260"/>
  <c r="G119" i="260"/>
  <c r="H119" i="260"/>
  <c r="I119" i="260"/>
  <c r="J119" i="260"/>
  <c r="K119" i="260"/>
  <c r="L119" i="260"/>
  <c r="M119" i="260"/>
  <c r="N119" i="260"/>
  <c r="O119" i="260"/>
  <c r="P119" i="260"/>
  <c r="E119" i="251"/>
  <c r="F119" i="251"/>
  <c r="G119" i="251"/>
  <c r="H119" i="251"/>
  <c r="I119" i="251"/>
  <c r="J119" i="251"/>
  <c r="K119" i="251"/>
  <c r="L119" i="251"/>
  <c r="M119" i="251"/>
  <c r="N119" i="251"/>
  <c r="O119" i="251"/>
  <c r="P119" i="251"/>
  <c r="E119" i="253"/>
  <c r="F119" i="253"/>
  <c r="G119" i="253"/>
  <c r="H119" i="253"/>
  <c r="I119" i="253"/>
  <c r="J119" i="253"/>
  <c r="K119" i="253"/>
  <c r="L119" i="253"/>
  <c r="M119" i="253"/>
  <c r="N119" i="253"/>
  <c r="O119" i="253"/>
  <c r="P119" i="253"/>
  <c r="E119" i="254"/>
  <c r="F119" i="254"/>
  <c r="G119" i="254"/>
  <c r="H119" i="254"/>
  <c r="I119" i="254"/>
  <c r="J119" i="254"/>
  <c r="K119" i="254"/>
  <c r="L119" i="254"/>
  <c r="M119" i="254"/>
  <c r="N119" i="254"/>
  <c r="O119" i="254"/>
  <c r="P119" i="254"/>
  <c r="E119" i="256"/>
  <c r="F119" i="256"/>
  <c r="G119" i="256"/>
  <c r="H119" i="256"/>
  <c r="I119" i="256"/>
  <c r="J119" i="256"/>
  <c r="K119" i="256"/>
  <c r="L119" i="256"/>
  <c r="M119" i="256"/>
  <c r="N119" i="256"/>
  <c r="O119" i="256"/>
  <c r="P119" i="256"/>
  <c r="E119" i="263"/>
  <c r="F119" i="263"/>
  <c r="G119" i="263"/>
  <c r="H119" i="263"/>
  <c r="I119" i="263"/>
  <c r="J119" i="263"/>
  <c r="K119" i="263"/>
  <c r="L119" i="263"/>
  <c r="M119" i="263"/>
  <c r="N119" i="263"/>
  <c r="O119" i="263"/>
  <c r="P119" i="263"/>
  <c r="E119" i="264"/>
  <c r="F119" i="264"/>
  <c r="G119" i="264"/>
  <c r="H119" i="264"/>
  <c r="I119" i="264"/>
  <c r="J119" i="264"/>
  <c r="K119" i="264"/>
  <c r="L119" i="264"/>
  <c r="M119" i="264"/>
  <c r="N119" i="264"/>
  <c r="O119" i="264"/>
  <c r="P119" i="264"/>
  <c r="E119" i="272"/>
  <c r="F119" i="272"/>
  <c r="G119" i="272"/>
  <c r="H119" i="272"/>
  <c r="I119" i="272"/>
  <c r="J119" i="272"/>
  <c r="K119" i="272"/>
  <c r="L119" i="272"/>
  <c r="M119" i="272"/>
  <c r="N119" i="272"/>
  <c r="O119" i="272"/>
  <c r="P119" i="272"/>
  <c r="D119" i="235"/>
  <c r="D119" i="250"/>
  <c r="D119" i="252"/>
  <c r="D119" i="255"/>
  <c r="D119" i="257"/>
  <c r="D119" i="260"/>
  <c r="D119" i="251"/>
  <c r="D119" i="253"/>
  <c r="D119" i="254"/>
  <c r="D119" i="256"/>
  <c r="D119" i="263"/>
  <c r="D119" i="264"/>
  <c r="D119" i="272"/>
  <c r="E117" i="235"/>
  <c r="F117" i="235"/>
  <c r="G117" i="235"/>
  <c r="H117" i="235"/>
  <c r="I117" i="235"/>
  <c r="J117" i="235"/>
  <c r="K117" i="235"/>
  <c r="L117" i="235"/>
  <c r="M117" i="235"/>
  <c r="N117" i="235"/>
  <c r="O117" i="235"/>
  <c r="P117" i="235"/>
  <c r="E118" i="235"/>
  <c r="F118" i="235"/>
  <c r="G118" i="235"/>
  <c r="H118" i="235"/>
  <c r="I118" i="235"/>
  <c r="J118" i="235"/>
  <c r="K118" i="235"/>
  <c r="L118" i="235"/>
  <c r="M118" i="235"/>
  <c r="N118" i="235"/>
  <c r="O118" i="235"/>
  <c r="P118" i="235"/>
  <c r="E117" i="250"/>
  <c r="F117" i="250"/>
  <c r="G117" i="250"/>
  <c r="H117" i="250"/>
  <c r="I117" i="250"/>
  <c r="J117" i="250"/>
  <c r="K117" i="250"/>
  <c r="L117" i="250"/>
  <c r="M117" i="250"/>
  <c r="N117" i="250"/>
  <c r="O117" i="250"/>
  <c r="P117" i="250"/>
  <c r="E118" i="250"/>
  <c r="F118" i="250"/>
  <c r="G118" i="250"/>
  <c r="H118" i="250"/>
  <c r="I118" i="250"/>
  <c r="J118" i="250"/>
  <c r="K118" i="250"/>
  <c r="L118" i="250"/>
  <c r="M118" i="250"/>
  <c r="N118" i="250"/>
  <c r="O118" i="250"/>
  <c r="P118" i="250"/>
  <c r="E117" i="252"/>
  <c r="F117" i="252"/>
  <c r="G117" i="252"/>
  <c r="H117" i="252"/>
  <c r="I117" i="252"/>
  <c r="J117" i="252"/>
  <c r="K117" i="252"/>
  <c r="L117" i="252"/>
  <c r="M117" i="252"/>
  <c r="N117" i="252"/>
  <c r="O117" i="252"/>
  <c r="P117" i="252"/>
  <c r="E118" i="252"/>
  <c r="F118" i="252"/>
  <c r="G118" i="252"/>
  <c r="H118" i="252"/>
  <c r="I118" i="252"/>
  <c r="J118" i="252"/>
  <c r="K118" i="252"/>
  <c r="L118" i="252"/>
  <c r="M118" i="252"/>
  <c r="N118" i="252"/>
  <c r="O118" i="252"/>
  <c r="P118" i="252"/>
  <c r="E117" i="255"/>
  <c r="F117" i="255"/>
  <c r="G117" i="255"/>
  <c r="H117" i="255"/>
  <c r="I117" i="255"/>
  <c r="J117" i="255"/>
  <c r="K117" i="255"/>
  <c r="L117" i="255"/>
  <c r="M117" i="255"/>
  <c r="N117" i="255"/>
  <c r="O117" i="255"/>
  <c r="P117" i="255"/>
  <c r="E118" i="255"/>
  <c r="F118" i="255"/>
  <c r="G118" i="255"/>
  <c r="H118" i="255"/>
  <c r="I118" i="255"/>
  <c r="J118" i="255"/>
  <c r="K118" i="255"/>
  <c r="L118" i="255"/>
  <c r="M118" i="255"/>
  <c r="N118" i="255"/>
  <c r="O118" i="255"/>
  <c r="P118" i="255"/>
  <c r="E117" i="257"/>
  <c r="F117" i="257"/>
  <c r="G117" i="257"/>
  <c r="H117" i="257"/>
  <c r="I117" i="257"/>
  <c r="J117" i="257"/>
  <c r="K117" i="257"/>
  <c r="L117" i="257"/>
  <c r="M117" i="257"/>
  <c r="N117" i="257"/>
  <c r="O117" i="257"/>
  <c r="P117" i="257"/>
  <c r="E118" i="257"/>
  <c r="F118" i="257"/>
  <c r="G118" i="257"/>
  <c r="H118" i="257"/>
  <c r="I118" i="257"/>
  <c r="J118" i="257"/>
  <c r="K118" i="257"/>
  <c r="L118" i="257"/>
  <c r="M118" i="257"/>
  <c r="N118" i="257"/>
  <c r="O118" i="257"/>
  <c r="P118" i="257"/>
  <c r="E117" i="260"/>
  <c r="F117" i="260"/>
  <c r="G117" i="260"/>
  <c r="H117" i="260"/>
  <c r="I117" i="260"/>
  <c r="J117" i="260"/>
  <c r="K117" i="260"/>
  <c r="L117" i="260"/>
  <c r="M117" i="260"/>
  <c r="N117" i="260"/>
  <c r="O117" i="260"/>
  <c r="P117" i="260"/>
  <c r="E118" i="260"/>
  <c r="F118" i="260"/>
  <c r="G118" i="260"/>
  <c r="H118" i="260"/>
  <c r="I118" i="260"/>
  <c r="J118" i="260"/>
  <c r="K118" i="260"/>
  <c r="L118" i="260"/>
  <c r="M118" i="260"/>
  <c r="N118" i="260"/>
  <c r="O118" i="260"/>
  <c r="P118" i="260"/>
  <c r="E117" i="251"/>
  <c r="F117" i="251"/>
  <c r="G117" i="251"/>
  <c r="H117" i="251"/>
  <c r="I117" i="251"/>
  <c r="J117" i="251"/>
  <c r="K117" i="251"/>
  <c r="L117" i="251"/>
  <c r="M117" i="251"/>
  <c r="N117" i="251"/>
  <c r="O117" i="251"/>
  <c r="P117" i="251"/>
  <c r="E118" i="251"/>
  <c r="F118" i="251"/>
  <c r="G118" i="251"/>
  <c r="H118" i="251"/>
  <c r="I118" i="251"/>
  <c r="J118" i="251"/>
  <c r="K118" i="251"/>
  <c r="L118" i="251"/>
  <c r="M118" i="251"/>
  <c r="N118" i="251"/>
  <c r="O118" i="251"/>
  <c r="P118" i="251"/>
  <c r="E117" i="253"/>
  <c r="F117" i="253"/>
  <c r="G117" i="253"/>
  <c r="H117" i="253"/>
  <c r="I117" i="253"/>
  <c r="J117" i="253"/>
  <c r="K117" i="253"/>
  <c r="L117" i="253"/>
  <c r="M117" i="253"/>
  <c r="N117" i="253"/>
  <c r="O117" i="253"/>
  <c r="P117" i="253"/>
  <c r="E118" i="253"/>
  <c r="F118" i="253"/>
  <c r="G118" i="253"/>
  <c r="H118" i="253"/>
  <c r="I118" i="253"/>
  <c r="J118" i="253"/>
  <c r="K118" i="253"/>
  <c r="L118" i="253"/>
  <c r="M118" i="253"/>
  <c r="N118" i="253"/>
  <c r="O118" i="253"/>
  <c r="P118" i="253"/>
  <c r="E117" i="254"/>
  <c r="F117" i="254"/>
  <c r="G117" i="254"/>
  <c r="H117" i="254"/>
  <c r="I117" i="254"/>
  <c r="J117" i="254"/>
  <c r="K117" i="254"/>
  <c r="L117" i="254"/>
  <c r="M117" i="254"/>
  <c r="N117" i="254"/>
  <c r="O117" i="254"/>
  <c r="P117" i="254"/>
  <c r="E118" i="254"/>
  <c r="F118" i="254"/>
  <c r="G118" i="254"/>
  <c r="H118" i="254"/>
  <c r="I118" i="254"/>
  <c r="J118" i="254"/>
  <c r="K118" i="254"/>
  <c r="L118" i="254"/>
  <c r="M118" i="254"/>
  <c r="N118" i="254"/>
  <c r="O118" i="254"/>
  <c r="P118" i="254"/>
  <c r="E117" i="256"/>
  <c r="F117" i="256"/>
  <c r="G117" i="256"/>
  <c r="H117" i="256"/>
  <c r="I117" i="256"/>
  <c r="J117" i="256"/>
  <c r="K117" i="256"/>
  <c r="L117" i="256"/>
  <c r="M117" i="256"/>
  <c r="N117" i="256"/>
  <c r="O117" i="256"/>
  <c r="P117" i="256"/>
  <c r="E118" i="256"/>
  <c r="F118" i="256"/>
  <c r="G118" i="256"/>
  <c r="H118" i="256"/>
  <c r="I118" i="256"/>
  <c r="J118" i="256"/>
  <c r="K118" i="256"/>
  <c r="L118" i="256"/>
  <c r="M118" i="256"/>
  <c r="N118" i="256"/>
  <c r="O118" i="256"/>
  <c r="P118" i="256"/>
  <c r="E117" i="263"/>
  <c r="F117" i="263"/>
  <c r="G117" i="263"/>
  <c r="H117" i="263"/>
  <c r="I117" i="263"/>
  <c r="J117" i="263"/>
  <c r="K117" i="263"/>
  <c r="L117" i="263"/>
  <c r="M117" i="263"/>
  <c r="N117" i="263"/>
  <c r="O117" i="263"/>
  <c r="P117" i="263"/>
  <c r="E118" i="263"/>
  <c r="F118" i="263"/>
  <c r="G118" i="263"/>
  <c r="H118" i="263"/>
  <c r="I118" i="263"/>
  <c r="J118" i="263"/>
  <c r="K118" i="263"/>
  <c r="L118" i="263"/>
  <c r="M118" i="263"/>
  <c r="N118" i="263"/>
  <c r="O118" i="263"/>
  <c r="P118" i="263"/>
  <c r="E117" i="264"/>
  <c r="F117" i="264"/>
  <c r="G117" i="264"/>
  <c r="H117" i="264"/>
  <c r="I117" i="264"/>
  <c r="J117" i="264"/>
  <c r="K117" i="264"/>
  <c r="L117" i="264"/>
  <c r="M117" i="264"/>
  <c r="N117" i="264"/>
  <c r="O117" i="264"/>
  <c r="P117" i="264"/>
  <c r="E118" i="264"/>
  <c r="F118" i="264"/>
  <c r="G118" i="264"/>
  <c r="H118" i="264"/>
  <c r="I118" i="264"/>
  <c r="J118" i="264"/>
  <c r="K118" i="264"/>
  <c r="L118" i="264"/>
  <c r="M118" i="264"/>
  <c r="N118" i="264"/>
  <c r="O118" i="264"/>
  <c r="P118" i="264"/>
  <c r="E117" i="272"/>
  <c r="F117" i="272"/>
  <c r="G117" i="272"/>
  <c r="H117" i="272"/>
  <c r="I117" i="272"/>
  <c r="J117" i="272"/>
  <c r="K117" i="272"/>
  <c r="L117" i="272"/>
  <c r="M117" i="272"/>
  <c r="N117" i="272"/>
  <c r="O117" i="272"/>
  <c r="P117" i="272"/>
  <c r="E118" i="272"/>
  <c r="F118" i="272"/>
  <c r="G118" i="272"/>
  <c r="H118" i="272"/>
  <c r="I118" i="272"/>
  <c r="J118" i="272"/>
  <c r="K118" i="272"/>
  <c r="L118" i="272"/>
  <c r="M118" i="272"/>
  <c r="N118" i="272"/>
  <c r="O118" i="272"/>
  <c r="P118" i="272"/>
  <c r="D118" i="235"/>
  <c r="D118" i="250"/>
  <c r="D118" i="252"/>
  <c r="D118" i="255"/>
  <c r="D118" i="257"/>
  <c r="D118" i="260"/>
  <c r="D118" i="251"/>
  <c r="D118" i="253"/>
  <c r="D118" i="254"/>
  <c r="D118" i="256"/>
  <c r="D118" i="263"/>
  <c r="D118" i="264"/>
  <c r="D118" i="272"/>
  <c r="D117" i="235"/>
  <c r="D117" i="250"/>
  <c r="D117" i="252"/>
  <c r="D117" i="255"/>
  <c r="D117" i="257"/>
  <c r="D117" i="260"/>
  <c r="D117" i="251"/>
  <c r="D117" i="253"/>
  <c r="D117" i="254"/>
  <c r="D117" i="256"/>
  <c r="D117" i="263"/>
  <c r="D117" i="264"/>
  <c r="D117" i="272"/>
  <c r="F115" i="235"/>
  <c r="G115" i="235"/>
  <c r="H115" i="235" s="1"/>
  <c r="I115" i="235" s="1"/>
  <c r="J115" i="235" s="1"/>
  <c r="K115" i="235" s="1"/>
  <c r="L115" i="235" s="1"/>
  <c r="M115" i="235" s="1"/>
  <c r="N115" i="235" s="1"/>
  <c r="O115" i="235" s="1"/>
  <c r="P115" i="235" s="1"/>
  <c r="F115" i="250"/>
  <c r="G115" i="250" s="1"/>
  <c r="H115" i="250" s="1"/>
  <c r="I115" i="250" s="1"/>
  <c r="J115" i="250" s="1"/>
  <c r="K115" i="250" s="1"/>
  <c r="L115" i="250" s="1"/>
  <c r="M115" i="250" s="1"/>
  <c r="N115" i="250" s="1"/>
  <c r="O115" i="250" s="1"/>
  <c r="P115" i="250" s="1"/>
  <c r="F115" i="252"/>
  <c r="G115" i="252"/>
  <c r="H115" i="252" s="1"/>
  <c r="I115" i="252" s="1"/>
  <c r="J115" i="252" s="1"/>
  <c r="K115" i="252" s="1"/>
  <c r="L115" i="252" s="1"/>
  <c r="M115" i="252" s="1"/>
  <c r="N115" i="252" s="1"/>
  <c r="O115" i="252" s="1"/>
  <c r="P115" i="252" s="1"/>
  <c r="F115" i="255"/>
  <c r="G115" i="255" s="1"/>
  <c r="H115" i="255" s="1"/>
  <c r="I115" i="255" s="1"/>
  <c r="J115" i="255" s="1"/>
  <c r="K115" i="255" s="1"/>
  <c r="L115" i="255" s="1"/>
  <c r="M115" i="255" s="1"/>
  <c r="N115" i="255" s="1"/>
  <c r="O115" i="255" s="1"/>
  <c r="P115" i="255" s="1"/>
  <c r="F115" i="257"/>
  <c r="G115" i="257"/>
  <c r="H115" i="257" s="1"/>
  <c r="I115" i="257" s="1"/>
  <c r="J115" i="257" s="1"/>
  <c r="K115" i="257" s="1"/>
  <c r="L115" i="257" s="1"/>
  <c r="M115" i="257" s="1"/>
  <c r="N115" i="257" s="1"/>
  <c r="O115" i="257" s="1"/>
  <c r="P115" i="257" s="1"/>
  <c r="F115" i="260"/>
  <c r="G115" i="260" s="1"/>
  <c r="H115" i="260" s="1"/>
  <c r="I115" i="260" s="1"/>
  <c r="J115" i="260" s="1"/>
  <c r="K115" i="260" s="1"/>
  <c r="L115" i="260" s="1"/>
  <c r="M115" i="260" s="1"/>
  <c r="N115" i="260" s="1"/>
  <c r="O115" i="260" s="1"/>
  <c r="P115" i="260" s="1"/>
  <c r="F115" i="251"/>
  <c r="G115" i="251"/>
  <c r="H115" i="251" s="1"/>
  <c r="I115" i="251" s="1"/>
  <c r="J115" i="251" s="1"/>
  <c r="K115" i="251" s="1"/>
  <c r="L115" i="251" s="1"/>
  <c r="M115" i="251" s="1"/>
  <c r="N115" i="251" s="1"/>
  <c r="O115" i="251" s="1"/>
  <c r="P115" i="251" s="1"/>
  <c r="F115" i="253"/>
  <c r="G115" i="253" s="1"/>
  <c r="H115" i="253" s="1"/>
  <c r="I115" i="253" s="1"/>
  <c r="J115" i="253" s="1"/>
  <c r="K115" i="253" s="1"/>
  <c r="L115" i="253" s="1"/>
  <c r="M115" i="253" s="1"/>
  <c r="N115" i="253" s="1"/>
  <c r="O115" i="253" s="1"/>
  <c r="P115" i="253" s="1"/>
  <c r="F115" i="254"/>
  <c r="G115" i="254"/>
  <c r="H115" i="254" s="1"/>
  <c r="I115" i="254" s="1"/>
  <c r="J115" i="254" s="1"/>
  <c r="K115" i="254" s="1"/>
  <c r="L115" i="254" s="1"/>
  <c r="M115" i="254" s="1"/>
  <c r="N115" i="254" s="1"/>
  <c r="O115" i="254" s="1"/>
  <c r="P115" i="254" s="1"/>
  <c r="F115" i="256"/>
  <c r="G115" i="256" s="1"/>
  <c r="H115" i="256" s="1"/>
  <c r="I115" i="256" s="1"/>
  <c r="J115" i="256" s="1"/>
  <c r="K115" i="256" s="1"/>
  <c r="L115" i="256" s="1"/>
  <c r="M115" i="256" s="1"/>
  <c r="N115" i="256" s="1"/>
  <c r="O115" i="256" s="1"/>
  <c r="P115" i="256" s="1"/>
  <c r="F115" i="263"/>
  <c r="G115" i="263" s="1"/>
  <c r="H115" i="263" s="1"/>
  <c r="I115" i="263" s="1"/>
  <c r="J115" i="263" s="1"/>
  <c r="K115" i="263" s="1"/>
  <c r="L115" i="263" s="1"/>
  <c r="M115" i="263" s="1"/>
  <c r="N115" i="263" s="1"/>
  <c r="O115" i="263" s="1"/>
  <c r="P115" i="263" s="1"/>
  <c r="F115" i="264"/>
  <c r="G115" i="264" s="1"/>
  <c r="H115" i="264" s="1"/>
  <c r="I115" i="264" s="1"/>
  <c r="J115" i="264" s="1"/>
  <c r="K115" i="264" s="1"/>
  <c r="L115" i="264" s="1"/>
  <c r="M115" i="264" s="1"/>
  <c r="N115" i="264" s="1"/>
  <c r="O115" i="264" s="1"/>
  <c r="P115" i="264" s="1"/>
  <c r="F115" i="272"/>
  <c r="G115" i="272"/>
  <c r="H115" i="272" s="1"/>
  <c r="I115" i="272" s="1"/>
  <c r="J115" i="272" s="1"/>
  <c r="K115" i="272" s="1"/>
  <c r="L115" i="272" s="1"/>
  <c r="M115" i="272" s="1"/>
  <c r="N115" i="272" s="1"/>
  <c r="O115" i="272" s="1"/>
  <c r="P115" i="272" s="1"/>
  <c r="E116" i="235"/>
  <c r="F116" i="235"/>
  <c r="G116" i="235"/>
  <c r="H116" i="235"/>
  <c r="I116" i="235"/>
  <c r="J116" i="235"/>
  <c r="K116" i="235"/>
  <c r="L116" i="235"/>
  <c r="M116" i="235"/>
  <c r="N116" i="235"/>
  <c r="O116" i="235"/>
  <c r="P116" i="235"/>
  <c r="E116" i="250"/>
  <c r="F116" i="250"/>
  <c r="G116" i="250"/>
  <c r="H116" i="250"/>
  <c r="I116" i="250"/>
  <c r="J116" i="250"/>
  <c r="K116" i="250"/>
  <c r="L116" i="250"/>
  <c r="M116" i="250"/>
  <c r="N116" i="250"/>
  <c r="O116" i="250"/>
  <c r="P116" i="250"/>
  <c r="E116" i="252"/>
  <c r="F116" i="252"/>
  <c r="G116" i="252"/>
  <c r="H116" i="252"/>
  <c r="I116" i="252"/>
  <c r="J116" i="252"/>
  <c r="K116" i="252"/>
  <c r="L116" i="252"/>
  <c r="M116" i="252"/>
  <c r="N116" i="252"/>
  <c r="O116" i="252"/>
  <c r="P116" i="252"/>
  <c r="E116" i="255"/>
  <c r="F116" i="255"/>
  <c r="G116" i="255"/>
  <c r="H116" i="255"/>
  <c r="I116" i="255"/>
  <c r="J116" i="255"/>
  <c r="K116" i="255"/>
  <c r="L116" i="255"/>
  <c r="M116" i="255"/>
  <c r="N116" i="255"/>
  <c r="O116" i="255"/>
  <c r="P116" i="255"/>
  <c r="E116" i="257"/>
  <c r="F116" i="257"/>
  <c r="G116" i="257"/>
  <c r="H116" i="257"/>
  <c r="I116" i="257"/>
  <c r="J116" i="257"/>
  <c r="K116" i="257"/>
  <c r="L116" i="257"/>
  <c r="M116" i="257"/>
  <c r="N116" i="257"/>
  <c r="O116" i="257"/>
  <c r="P116" i="257"/>
  <c r="E116" i="260"/>
  <c r="F116" i="260"/>
  <c r="G116" i="260"/>
  <c r="H116" i="260"/>
  <c r="I116" i="260"/>
  <c r="J116" i="260"/>
  <c r="K116" i="260"/>
  <c r="L116" i="260"/>
  <c r="M116" i="260"/>
  <c r="N116" i="260"/>
  <c r="O116" i="260"/>
  <c r="P116" i="260"/>
  <c r="E116" i="251"/>
  <c r="F116" i="251"/>
  <c r="G116" i="251"/>
  <c r="H116" i="251"/>
  <c r="I116" i="251"/>
  <c r="J116" i="251"/>
  <c r="K116" i="251"/>
  <c r="L116" i="251"/>
  <c r="M116" i="251"/>
  <c r="N116" i="251"/>
  <c r="O116" i="251"/>
  <c r="P116" i="251"/>
  <c r="E116" i="253"/>
  <c r="F116" i="253"/>
  <c r="G116" i="253"/>
  <c r="H116" i="253"/>
  <c r="I116" i="253"/>
  <c r="J116" i="253"/>
  <c r="K116" i="253"/>
  <c r="L116" i="253"/>
  <c r="M116" i="253"/>
  <c r="N116" i="253"/>
  <c r="O116" i="253"/>
  <c r="P116" i="253"/>
  <c r="E116" i="254"/>
  <c r="F116" i="254"/>
  <c r="G116" i="254"/>
  <c r="H116" i="254"/>
  <c r="I116" i="254"/>
  <c r="J116" i="254"/>
  <c r="K116" i="254"/>
  <c r="L116" i="254"/>
  <c r="M116" i="254"/>
  <c r="N116" i="254"/>
  <c r="O116" i="254"/>
  <c r="P116" i="254"/>
  <c r="E116" i="256"/>
  <c r="F116" i="256"/>
  <c r="G116" i="256"/>
  <c r="H116" i="256"/>
  <c r="I116" i="256"/>
  <c r="J116" i="256"/>
  <c r="K116" i="256"/>
  <c r="L116" i="256"/>
  <c r="M116" i="256"/>
  <c r="N116" i="256"/>
  <c r="O116" i="256"/>
  <c r="P116" i="256"/>
  <c r="E116" i="263"/>
  <c r="F116" i="263"/>
  <c r="G116" i="263"/>
  <c r="H116" i="263"/>
  <c r="I116" i="263"/>
  <c r="J116" i="263"/>
  <c r="K116" i="263"/>
  <c r="L116" i="263"/>
  <c r="M116" i="263"/>
  <c r="N116" i="263"/>
  <c r="O116" i="263"/>
  <c r="P116" i="263"/>
  <c r="E116" i="264"/>
  <c r="F116" i="264"/>
  <c r="G116" i="264"/>
  <c r="H116" i="264"/>
  <c r="I116" i="264"/>
  <c r="J116" i="264"/>
  <c r="K116" i="264"/>
  <c r="L116" i="264"/>
  <c r="M116" i="264"/>
  <c r="N116" i="264"/>
  <c r="O116" i="264"/>
  <c r="P116" i="264"/>
  <c r="E116" i="272"/>
  <c r="F116" i="272"/>
  <c r="G116" i="272"/>
  <c r="H116" i="272"/>
  <c r="I116" i="272"/>
  <c r="J116" i="272"/>
  <c r="K116" i="272"/>
  <c r="L116" i="272"/>
  <c r="M116" i="272"/>
  <c r="N116" i="272"/>
  <c r="O116" i="272"/>
  <c r="P116" i="272"/>
  <c r="O83" i="235"/>
  <c r="P83" i="235"/>
  <c r="O83" i="250"/>
  <c r="P83" i="250"/>
  <c r="O83" i="252"/>
  <c r="P83" i="252"/>
  <c r="O83" i="255"/>
  <c r="P83" i="255"/>
  <c r="O83" i="257"/>
  <c r="P83" i="257"/>
  <c r="O83" i="260"/>
  <c r="P83" i="260"/>
  <c r="O83" i="251"/>
  <c r="P83" i="251"/>
  <c r="O83" i="253"/>
  <c r="P83" i="253"/>
  <c r="O83" i="254"/>
  <c r="P83" i="254"/>
  <c r="O83" i="256"/>
  <c r="P83" i="256"/>
  <c r="O83" i="263"/>
  <c r="P83" i="263"/>
  <c r="O83" i="264"/>
  <c r="P83" i="264"/>
  <c r="O83" i="272"/>
  <c r="P83" i="272"/>
  <c r="D81" i="235"/>
  <c r="E81" i="235"/>
  <c r="F81" i="235"/>
  <c r="G81" i="235"/>
  <c r="H81" i="235"/>
  <c r="I81" i="235"/>
  <c r="J81" i="235"/>
  <c r="K81" i="235"/>
  <c r="L81" i="235"/>
  <c r="M81" i="235"/>
  <c r="N81" i="235"/>
  <c r="O81" i="235"/>
  <c r="P81" i="235"/>
  <c r="D82" i="235"/>
  <c r="E82" i="235"/>
  <c r="F82" i="235"/>
  <c r="G82" i="235"/>
  <c r="H82" i="235"/>
  <c r="I82" i="235"/>
  <c r="J82" i="235"/>
  <c r="K82" i="235"/>
  <c r="L82" i="235"/>
  <c r="M82" i="235"/>
  <c r="N82" i="235"/>
  <c r="O82" i="235"/>
  <c r="P82" i="235"/>
  <c r="D81" i="250"/>
  <c r="E81" i="250"/>
  <c r="F81" i="250"/>
  <c r="G81" i="250"/>
  <c r="H81" i="250"/>
  <c r="I81" i="250"/>
  <c r="J81" i="250"/>
  <c r="K81" i="250"/>
  <c r="L81" i="250"/>
  <c r="M81" i="250"/>
  <c r="N81" i="250"/>
  <c r="O81" i="250"/>
  <c r="P81" i="250"/>
  <c r="D82" i="250"/>
  <c r="E82" i="250"/>
  <c r="F82" i="250"/>
  <c r="G82" i="250"/>
  <c r="H82" i="250"/>
  <c r="I82" i="250"/>
  <c r="J82" i="250"/>
  <c r="K82" i="250"/>
  <c r="L82" i="250"/>
  <c r="M82" i="250"/>
  <c r="N82" i="250"/>
  <c r="O82" i="250"/>
  <c r="P82" i="250"/>
  <c r="D81" i="252"/>
  <c r="E81" i="252"/>
  <c r="F81" i="252"/>
  <c r="G81" i="252"/>
  <c r="H81" i="252"/>
  <c r="I81" i="252"/>
  <c r="J81" i="252"/>
  <c r="K81" i="252"/>
  <c r="L81" i="252"/>
  <c r="M81" i="252"/>
  <c r="N81" i="252"/>
  <c r="O81" i="252"/>
  <c r="P81" i="252"/>
  <c r="D82" i="252"/>
  <c r="E82" i="252"/>
  <c r="F82" i="252"/>
  <c r="G82" i="252"/>
  <c r="H82" i="252"/>
  <c r="I82" i="252"/>
  <c r="J82" i="252"/>
  <c r="K82" i="252"/>
  <c r="L82" i="252"/>
  <c r="M82" i="252"/>
  <c r="N82" i="252"/>
  <c r="O82" i="252"/>
  <c r="P82" i="252"/>
  <c r="D81" i="255"/>
  <c r="E81" i="255"/>
  <c r="F81" i="255"/>
  <c r="G81" i="255"/>
  <c r="H81" i="255"/>
  <c r="I81" i="255"/>
  <c r="J81" i="255"/>
  <c r="K81" i="255"/>
  <c r="L81" i="255"/>
  <c r="M81" i="255"/>
  <c r="N81" i="255"/>
  <c r="O81" i="255"/>
  <c r="P81" i="255"/>
  <c r="D82" i="255"/>
  <c r="E82" i="255"/>
  <c r="F82" i="255"/>
  <c r="G82" i="255"/>
  <c r="H82" i="255"/>
  <c r="I82" i="255"/>
  <c r="J82" i="255"/>
  <c r="K82" i="255"/>
  <c r="L82" i="255"/>
  <c r="M82" i="255"/>
  <c r="N82" i="255"/>
  <c r="O82" i="255"/>
  <c r="P82" i="255"/>
  <c r="D81" i="257"/>
  <c r="E81" i="257"/>
  <c r="F81" i="257"/>
  <c r="G81" i="257"/>
  <c r="H81" i="257"/>
  <c r="I81" i="257"/>
  <c r="J81" i="257"/>
  <c r="K81" i="257"/>
  <c r="L81" i="257"/>
  <c r="M81" i="257"/>
  <c r="N81" i="257"/>
  <c r="O81" i="257"/>
  <c r="P81" i="257"/>
  <c r="D82" i="257"/>
  <c r="E82" i="257"/>
  <c r="F82" i="257"/>
  <c r="G82" i="257"/>
  <c r="H82" i="257"/>
  <c r="I82" i="257"/>
  <c r="J82" i="257"/>
  <c r="K82" i="257"/>
  <c r="L82" i="257"/>
  <c r="M82" i="257"/>
  <c r="N82" i="257"/>
  <c r="O82" i="257"/>
  <c r="P82" i="257"/>
  <c r="D81" i="260"/>
  <c r="E81" i="260"/>
  <c r="F81" i="260"/>
  <c r="G81" i="260"/>
  <c r="H81" i="260"/>
  <c r="I81" i="260"/>
  <c r="J81" i="260"/>
  <c r="K81" i="260"/>
  <c r="L81" i="260"/>
  <c r="M81" i="260"/>
  <c r="N81" i="260"/>
  <c r="O81" i="260"/>
  <c r="P81" i="260"/>
  <c r="D82" i="260"/>
  <c r="E82" i="260"/>
  <c r="F82" i="260"/>
  <c r="G82" i="260"/>
  <c r="H82" i="260"/>
  <c r="I82" i="260"/>
  <c r="J82" i="260"/>
  <c r="K82" i="260"/>
  <c r="L82" i="260"/>
  <c r="M82" i="260"/>
  <c r="N82" i="260"/>
  <c r="O82" i="260"/>
  <c r="P82" i="260"/>
  <c r="D81" i="251"/>
  <c r="E81" i="251"/>
  <c r="F81" i="251"/>
  <c r="G81" i="251"/>
  <c r="H81" i="251"/>
  <c r="I81" i="251"/>
  <c r="J81" i="251"/>
  <c r="K81" i="251"/>
  <c r="L81" i="251"/>
  <c r="M81" i="251"/>
  <c r="N81" i="251"/>
  <c r="O81" i="251"/>
  <c r="P81" i="251"/>
  <c r="D82" i="251"/>
  <c r="E82" i="251"/>
  <c r="F82" i="251"/>
  <c r="G82" i="251"/>
  <c r="H82" i="251"/>
  <c r="I82" i="251"/>
  <c r="J82" i="251"/>
  <c r="K82" i="251"/>
  <c r="L82" i="251"/>
  <c r="M82" i="251"/>
  <c r="N82" i="251"/>
  <c r="O82" i="251"/>
  <c r="P82" i="251"/>
  <c r="D81" i="253"/>
  <c r="E81" i="253"/>
  <c r="F81" i="253"/>
  <c r="G81" i="253"/>
  <c r="H81" i="253"/>
  <c r="I81" i="253"/>
  <c r="J81" i="253"/>
  <c r="K81" i="253"/>
  <c r="L81" i="253"/>
  <c r="M81" i="253"/>
  <c r="N81" i="253"/>
  <c r="O81" i="253"/>
  <c r="P81" i="253"/>
  <c r="D82" i="253"/>
  <c r="E82" i="253"/>
  <c r="F82" i="253"/>
  <c r="G82" i="253"/>
  <c r="H82" i="253"/>
  <c r="I82" i="253"/>
  <c r="J82" i="253"/>
  <c r="K82" i="253"/>
  <c r="L82" i="253"/>
  <c r="M82" i="253"/>
  <c r="N82" i="253"/>
  <c r="O82" i="253"/>
  <c r="P82" i="253"/>
  <c r="D81" i="254"/>
  <c r="E81" i="254"/>
  <c r="F81" i="254"/>
  <c r="G81" i="254"/>
  <c r="H81" i="254"/>
  <c r="I81" i="254"/>
  <c r="J81" i="254"/>
  <c r="K81" i="254"/>
  <c r="L81" i="254"/>
  <c r="M81" i="254"/>
  <c r="N81" i="254"/>
  <c r="O81" i="254"/>
  <c r="P81" i="254"/>
  <c r="D82" i="254"/>
  <c r="E82" i="254"/>
  <c r="F82" i="254"/>
  <c r="G82" i="254"/>
  <c r="H82" i="254"/>
  <c r="I82" i="254"/>
  <c r="J82" i="254"/>
  <c r="K82" i="254"/>
  <c r="L82" i="254"/>
  <c r="M82" i="254"/>
  <c r="N82" i="254"/>
  <c r="O82" i="254"/>
  <c r="P82" i="254"/>
  <c r="D81" i="256"/>
  <c r="E81" i="256"/>
  <c r="F81" i="256"/>
  <c r="G81" i="256"/>
  <c r="H81" i="256"/>
  <c r="I81" i="256"/>
  <c r="J81" i="256"/>
  <c r="K81" i="256"/>
  <c r="L81" i="256"/>
  <c r="M81" i="256"/>
  <c r="N81" i="256"/>
  <c r="O81" i="256"/>
  <c r="P81" i="256"/>
  <c r="D82" i="256"/>
  <c r="E82" i="256"/>
  <c r="F82" i="256"/>
  <c r="G82" i="256"/>
  <c r="H82" i="256"/>
  <c r="I82" i="256"/>
  <c r="J82" i="256"/>
  <c r="K82" i="256"/>
  <c r="L82" i="256"/>
  <c r="M82" i="256"/>
  <c r="N82" i="256"/>
  <c r="O82" i="256"/>
  <c r="P82" i="256"/>
  <c r="D81" i="263"/>
  <c r="E81" i="263"/>
  <c r="F81" i="263"/>
  <c r="G81" i="263"/>
  <c r="H81" i="263"/>
  <c r="I81" i="263"/>
  <c r="J81" i="263"/>
  <c r="K81" i="263"/>
  <c r="L81" i="263"/>
  <c r="M81" i="263"/>
  <c r="N81" i="263"/>
  <c r="O81" i="263"/>
  <c r="P81" i="263"/>
  <c r="D82" i="263"/>
  <c r="E82" i="263"/>
  <c r="F82" i="263"/>
  <c r="G82" i="263"/>
  <c r="H82" i="263"/>
  <c r="I82" i="263"/>
  <c r="J82" i="263"/>
  <c r="K82" i="263"/>
  <c r="L82" i="263"/>
  <c r="M82" i="263"/>
  <c r="N82" i="263"/>
  <c r="O82" i="263"/>
  <c r="P82" i="263"/>
  <c r="D81" i="264"/>
  <c r="E81" i="264"/>
  <c r="F81" i="264"/>
  <c r="G81" i="264"/>
  <c r="H81" i="264"/>
  <c r="I81" i="264"/>
  <c r="J81" i="264"/>
  <c r="K81" i="264"/>
  <c r="L81" i="264"/>
  <c r="M81" i="264"/>
  <c r="N81" i="264"/>
  <c r="O81" i="264"/>
  <c r="P81" i="264"/>
  <c r="D82" i="264"/>
  <c r="E82" i="264"/>
  <c r="F82" i="264"/>
  <c r="G82" i="264"/>
  <c r="H82" i="264"/>
  <c r="I82" i="264"/>
  <c r="J82" i="264"/>
  <c r="K82" i="264"/>
  <c r="L82" i="264"/>
  <c r="M82" i="264"/>
  <c r="N82" i="264"/>
  <c r="O82" i="264"/>
  <c r="P82" i="264"/>
  <c r="D81" i="272"/>
  <c r="E81" i="272"/>
  <c r="F81" i="272"/>
  <c r="G81" i="272"/>
  <c r="H81" i="272"/>
  <c r="I81" i="272"/>
  <c r="J81" i="272"/>
  <c r="K81" i="272"/>
  <c r="L81" i="272"/>
  <c r="M81" i="272"/>
  <c r="N81" i="272"/>
  <c r="O81" i="272"/>
  <c r="P81" i="272"/>
  <c r="D82" i="272"/>
  <c r="E82" i="272"/>
  <c r="F82" i="272"/>
  <c r="G82" i="272"/>
  <c r="H82" i="272"/>
  <c r="I82" i="272"/>
  <c r="J82" i="272"/>
  <c r="K82" i="272"/>
  <c r="L82" i="272"/>
  <c r="M82" i="272"/>
  <c r="N82" i="272"/>
  <c r="O82" i="272"/>
  <c r="P82" i="272"/>
  <c r="E80" i="235"/>
  <c r="F80" i="235"/>
  <c r="G80" i="235"/>
  <c r="H80" i="235"/>
  <c r="I80" i="235"/>
  <c r="J80" i="235"/>
  <c r="K80" i="235"/>
  <c r="L80" i="235"/>
  <c r="M80" i="235"/>
  <c r="N80" i="235"/>
  <c r="O80" i="235"/>
  <c r="P80" i="235"/>
  <c r="E80" i="250"/>
  <c r="F80" i="250"/>
  <c r="G80" i="250"/>
  <c r="H80" i="250"/>
  <c r="I80" i="250"/>
  <c r="J80" i="250"/>
  <c r="K80" i="250"/>
  <c r="L80" i="250"/>
  <c r="M80" i="250"/>
  <c r="N80" i="250"/>
  <c r="O80" i="250"/>
  <c r="P80" i="250"/>
  <c r="E80" i="252"/>
  <c r="F80" i="252"/>
  <c r="G80" i="252"/>
  <c r="H80" i="252"/>
  <c r="I80" i="252"/>
  <c r="J80" i="252"/>
  <c r="K80" i="252"/>
  <c r="L80" i="252"/>
  <c r="M80" i="252"/>
  <c r="N80" i="252"/>
  <c r="O80" i="252"/>
  <c r="P80" i="252"/>
  <c r="E80" i="255"/>
  <c r="F80" i="255"/>
  <c r="G80" i="255"/>
  <c r="H80" i="255"/>
  <c r="I80" i="255"/>
  <c r="J80" i="255"/>
  <c r="K80" i="255"/>
  <c r="L80" i="255"/>
  <c r="M80" i="255"/>
  <c r="N80" i="255"/>
  <c r="O80" i="255"/>
  <c r="P80" i="255"/>
  <c r="E80" i="257"/>
  <c r="F80" i="257"/>
  <c r="G80" i="257"/>
  <c r="H80" i="257"/>
  <c r="I80" i="257"/>
  <c r="J80" i="257"/>
  <c r="K80" i="257"/>
  <c r="L80" i="257"/>
  <c r="M80" i="257"/>
  <c r="N80" i="257"/>
  <c r="O80" i="257"/>
  <c r="P80" i="257"/>
  <c r="E80" i="260"/>
  <c r="F80" i="260"/>
  <c r="G80" i="260"/>
  <c r="H80" i="260"/>
  <c r="I80" i="260"/>
  <c r="J80" i="260"/>
  <c r="K80" i="260"/>
  <c r="L80" i="260"/>
  <c r="M80" i="260"/>
  <c r="N80" i="260"/>
  <c r="O80" i="260"/>
  <c r="P80" i="260"/>
  <c r="E80" i="251"/>
  <c r="F80" i="251"/>
  <c r="G80" i="251"/>
  <c r="H80" i="251"/>
  <c r="I80" i="251"/>
  <c r="J80" i="251"/>
  <c r="K80" i="251"/>
  <c r="L80" i="251"/>
  <c r="M80" i="251"/>
  <c r="N80" i="251"/>
  <c r="O80" i="251"/>
  <c r="P80" i="251"/>
  <c r="E80" i="253"/>
  <c r="F80" i="253"/>
  <c r="G80" i="253"/>
  <c r="H80" i="253"/>
  <c r="I80" i="253"/>
  <c r="J80" i="253"/>
  <c r="K80" i="253"/>
  <c r="L80" i="253"/>
  <c r="M80" i="253"/>
  <c r="N80" i="253"/>
  <c r="O80" i="253"/>
  <c r="P80" i="253"/>
  <c r="E80" i="254"/>
  <c r="F80" i="254"/>
  <c r="G80" i="254"/>
  <c r="H80" i="254"/>
  <c r="I80" i="254"/>
  <c r="J80" i="254"/>
  <c r="K80" i="254"/>
  <c r="L80" i="254"/>
  <c r="M80" i="254"/>
  <c r="N80" i="254"/>
  <c r="O80" i="254"/>
  <c r="P80" i="254"/>
  <c r="E80" i="256"/>
  <c r="F80" i="256"/>
  <c r="G80" i="256"/>
  <c r="H80" i="256"/>
  <c r="I80" i="256"/>
  <c r="J80" i="256"/>
  <c r="K80" i="256"/>
  <c r="L80" i="256"/>
  <c r="M80" i="256"/>
  <c r="N80" i="256"/>
  <c r="O80" i="256"/>
  <c r="P80" i="256"/>
  <c r="E80" i="263"/>
  <c r="F80" i="263"/>
  <c r="G80" i="263"/>
  <c r="H80" i="263"/>
  <c r="I80" i="263"/>
  <c r="J80" i="263"/>
  <c r="K80" i="263"/>
  <c r="L80" i="263"/>
  <c r="M80" i="263"/>
  <c r="N80" i="263"/>
  <c r="O80" i="263"/>
  <c r="P80" i="263"/>
  <c r="E80" i="264"/>
  <c r="F80" i="264"/>
  <c r="G80" i="264"/>
  <c r="H80" i="264"/>
  <c r="I80" i="264"/>
  <c r="J80" i="264"/>
  <c r="K80" i="264"/>
  <c r="L80" i="264"/>
  <c r="M80" i="264"/>
  <c r="N80" i="264"/>
  <c r="O80" i="264"/>
  <c r="P80" i="264"/>
  <c r="E80" i="272"/>
  <c r="F80" i="272"/>
  <c r="G80" i="272"/>
  <c r="H80" i="272"/>
  <c r="I80" i="272"/>
  <c r="J80" i="272"/>
  <c r="K80" i="272"/>
  <c r="L80" i="272"/>
  <c r="M80" i="272"/>
  <c r="N80" i="272"/>
  <c r="O80" i="272"/>
  <c r="P80" i="272"/>
  <c r="D80" i="235"/>
  <c r="D80" i="250"/>
  <c r="D80" i="252"/>
  <c r="D80" i="255"/>
  <c r="D80" i="257"/>
  <c r="D80" i="260"/>
  <c r="D80" i="251"/>
  <c r="D80" i="253"/>
  <c r="D80" i="254"/>
  <c r="D80" i="256"/>
  <c r="D80" i="263"/>
  <c r="D80" i="264"/>
  <c r="D80" i="272"/>
  <c r="E79" i="235"/>
  <c r="F79" i="235"/>
  <c r="G79" i="235"/>
  <c r="H79" i="235"/>
  <c r="I79" i="235"/>
  <c r="J79" i="235"/>
  <c r="K79" i="235"/>
  <c r="L79" i="235"/>
  <c r="M79" i="235"/>
  <c r="N79" i="235"/>
  <c r="O79" i="235"/>
  <c r="P79" i="235"/>
  <c r="E79" i="250"/>
  <c r="F79" i="250"/>
  <c r="G79" i="250"/>
  <c r="H79" i="250"/>
  <c r="I79" i="250"/>
  <c r="J79" i="250"/>
  <c r="K79" i="250"/>
  <c r="L79" i="250"/>
  <c r="M79" i="250"/>
  <c r="N79" i="250"/>
  <c r="O79" i="250"/>
  <c r="P79" i="250"/>
  <c r="E79" i="252"/>
  <c r="F79" i="252"/>
  <c r="G79" i="252"/>
  <c r="H79" i="252"/>
  <c r="I79" i="252"/>
  <c r="J79" i="252"/>
  <c r="K79" i="252"/>
  <c r="L79" i="252"/>
  <c r="M79" i="252"/>
  <c r="N79" i="252"/>
  <c r="O79" i="252"/>
  <c r="P79" i="252"/>
  <c r="E79" i="255"/>
  <c r="F79" i="255"/>
  <c r="G79" i="255"/>
  <c r="H79" i="255"/>
  <c r="I79" i="255"/>
  <c r="J79" i="255"/>
  <c r="K79" i="255"/>
  <c r="L79" i="255"/>
  <c r="M79" i="255"/>
  <c r="N79" i="255"/>
  <c r="O79" i="255"/>
  <c r="P79" i="255"/>
  <c r="E79" i="257"/>
  <c r="F79" i="257"/>
  <c r="G79" i="257"/>
  <c r="H79" i="257"/>
  <c r="I79" i="257"/>
  <c r="J79" i="257"/>
  <c r="K79" i="257"/>
  <c r="L79" i="257"/>
  <c r="M79" i="257"/>
  <c r="N79" i="257"/>
  <c r="O79" i="257"/>
  <c r="P79" i="257"/>
  <c r="E79" i="260"/>
  <c r="F79" i="260"/>
  <c r="G79" i="260"/>
  <c r="H79" i="260"/>
  <c r="I79" i="260"/>
  <c r="J79" i="260"/>
  <c r="K79" i="260"/>
  <c r="L79" i="260"/>
  <c r="M79" i="260"/>
  <c r="N79" i="260"/>
  <c r="O79" i="260"/>
  <c r="P79" i="260"/>
  <c r="E79" i="251"/>
  <c r="F79" i="251"/>
  <c r="G79" i="251"/>
  <c r="H79" i="251"/>
  <c r="I79" i="251"/>
  <c r="J79" i="251"/>
  <c r="K79" i="251"/>
  <c r="L79" i="251"/>
  <c r="M79" i="251"/>
  <c r="N79" i="251"/>
  <c r="O79" i="251"/>
  <c r="P79" i="251"/>
  <c r="E79" i="253"/>
  <c r="F79" i="253"/>
  <c r="G79" i="253"/>
  <c r="H79" i="253"/>
  <c r="I79" i="253"/>
  <c r="J79" i="253"/>
  <c r="K79" i="253"/>
  <c r="L79" i="253"/>
  <c r="M79" i="253"/>
  <c r="N79" i="253"/>
  <c r="O79" i="253"/>
  <c r="P79" i="253"/>
  <c r="E79" i="254"/>
  <c r="F79" i="254"/>
  <c r="G79" i="254"/>
  <c r="H79" i="254"/>
  <c r="I79" i="254"/>
  <c r="J79" i="254"/>
  <c r="K79" i="254"/>
  <c r="L79" i="254"/>
  <c r="M79" i="254"/>
  <c r="N79" i="254"/>
  <c r="O79" i="254"/>
  <c r="P79" i="254"/>
  <c r="E79" i="256"/>
  <c r="F79" i="256"/>
  <c r="G79" i="256"/>
  <c r="H79" i="256"/>
  <c r="I79" i="256"/>
  <c r="J79" i="256"/>
  <c r="K79" i="256"/>
  <c r="L79" i="256"/>
  <c r="M79" i="256"/>
  <c r="N79" i="256"/>
  <c r="O79" i="256"/>
  <c r="P79" i="256"/>
  <c r="E79" i="263"/>
  <c r="F79" i="263"/>
  <c r="G79" i="263"/>
  <c r="H79" i="263"/>
  <c r="I79" i="263"/>
  <c r="J79" i="263"/>
  <c r="K79" i="263"/>
  <c r="L79" i="263"/>
  <c r="M79" i="263"/>
  <c r="N79" i="263"/>
  <c r="O79" i="263"/>
  <c r="P79" i="263"/>
  <c r="E79" i="264"/>
  <c r="F79" i="264"/>
  <c r="G79" i="264"/>
  <c r="H79" i="264"/>
  <c r="I79" i="264"/>
  <c r="J79" i="264"/>
  <c r="K79" i="264"/>
  <c r="L79" i="264"/>
  <c r="M79" i="264"/>
  <c r="N79" i="264"/>
  <c r="O79" i="264"/>
  <c r="P79" i="264"/>
  <c r="E79" i="272"/>
  <c r="F79" i="272"/>
  <c r="G79" i="272"/>
  <c r="H79" i="272"/>
  <c r="I79" i="272"/>
  <c r="J79" i="272"/>
  <c r="K79" i="272"/>
  <c r="L79" i="272"/>
  <c r="M79" i="272"/>
  <c r="N79" i="272"/>
  <c r="O79" i="272"/>
  <c r="P79" i="272"/>
  <c r="D79" i="235"/>
  <c r="D79" i="250"/>
  <c r="D79" i="252"/>
  <c r="D79" i="255"/>
  <c r="D79" i="257"/>
  <c r="D79" i="260"/>
  <c r="D79" i="251"/>
  <c r="D79" i="253"/>
  <c r="D79" i="254"/>
  <c r="D79" i="256"/>
  <c r="D79" i="263"/>
  <c r="D79" i="264"/>
  <c r="D79" i="272"/>
  <c r="E77" i="235"/>
  <c r="F77" i="235"/>
  <c r="G77" i="235"/>
  <c r="H77" i="235"/>
  <c r="I77" i="235"/>
  <c r="J77" i="235"/>
  <c r="K77" i="235"/>
  <c r="L77" i="235"/>
  <c r="M77" i="235"/>
  <c r="N77" i="235"/>
  <c r="O77" i="235"/>
  <c r="P77" i="235"/>
  <c r="E78" i="235"/>
  <c r="F78" i="235"/>
  <c r="G78" i="235"/>
  <c r="H78" i="235"/>
  <c r="I78" i="235"/>
  <c r="J78" i="235"/>
  <c r="K78" i="235"/>
  <c r="L78" i="235"/>
  <c r="M78" i="235"/>
  <c r="N78" i="235"/>
  <c r="O78" i="235"/>
  <c r="P78" i="235"/>
  <c r="E77" i="250"/>
  <c r="F77" i="250"/>
  <c r="G77" i="250"/>
  <c r="H77" i="250"/>
  <c r="I77" i="250"/>
  <c r="J77" i="250"/>
  <c r="K77" i="250"/>
  <c r="L77" i="250"/>
  <c r="M77" i="250"/>
  <c r="N77" i="250"/>
  <c r="O77" i="250"/>
  <c r="P77" i="250"/>
  <c r="E78" i="250"/>
  <c r="F78" i="250"/>
  <c r="G78" i="250"/>
  <c r="H78" i="250"/>
  <c r="I78" i="250"/>
  <c r="J78" i="250"/>
  <c r="K78" i="250"/>
  <c r="L78" i="250"/>
  <c r="M78" i="250"/>
  <c r="N78" i="250"/>
  <c r="O78" i="250"/>
  <c r="P78" i="250"/>
  <c r="E77" i="252"/>
  <c r="F77" i="252"/>
  <c r="G77" i="252"/>
  <c r="H77" i="252"/>
  <c r="I77" i="252"/>
  <c r="J77" i="252"/>
  <c r="K77" i="252"/>
  <c r="L77" i="252"/>
  <c r="M77" i="252"/>
  <c r="N77" i="252"/>
  <c r="O77" i="252"/>
  <c r="P77" i="252"/>
  <c r="E78" i="252"/>
  <c r="F78" i="252"/>
  <c r="G78" i="252"/>
  <c r="H78" i="252"/>
  <c r="I78" i="252"/>
  <c r="J78" i="252"/>
  <c r="K78" i="252"/>
  <c r="L78" i="252"/>
  <c r="M78" i="252"/>
  <c r="N78" i="252"/>
  <c r="O78" i="252"/>
  <c r="P78" i="252"/>
  <c r="E77" i="255"/>
  <c r="F77" i="255"/>
  <c r="G77" i="255"/>
  <c r="H77" i="255"/>
  <c r="I77" i="255"/>
  <c r="J77" i="255"/>
  <c r="K77" i="255"/>
  <c r="L77" i="255"/>
  <c r="M77" i="255"/>
  <c r="N77" i="255"/>
  <c r="O77" i="255"/>
  <c r="P77" i="255"/>
  <c r="E78" i="255"/>
  <c r="F78" i="255"/>
  <c r="G78" i="255"/>
  <c r="H78" i="255"/>
  <c r="I78" i="255"/>
  <c r="J78" i="255"/>
  <c r="K78" i="255"/>
  <c r="L78" i="255"/>
  <c r="M78" i="255"/>
  <c r="N78" i="255"/>
  <c r="O78" i="255"/>
  <c r="P78" i="255"/>
  <c r="E77" i="257"/>
  <c r="F77" i="257"/>
  <c r="G77" i="257"/>
  <c r="H77" i="257"/>
  <c r="I77" i="257"/>
  <c r="J77" i="257"/>
  <c r="K77" i="257"/>
  <c r="L77" i="257"/>
  <c r="M77" i="257"/>
  <c r="N77" i="257"/>
  <c r="O77" i="257"/>
  <c r="P77" i="257"/>
  <c r="E78" i="257"/>
  <c r="F78" i="257"/>
  <c r="G78" i="257"/>
  <c r="H78" i="257"/>
  <c r="I78" i="257"/>
  <c r="J78" i="257"/>
  <c r="K78" i="257"/>
  <c r="L78" i="257"/>
  <c r="M78" i="257"/>
  <c r="N78" i="257"/>
  <c r="O78" i="257"/>
  <c r="P78" i="257"/>
  <c r="E77" i="260"/>
  <c r="F77" i="260"/>
  <c r="G77" i="260"/>
  <c r="H77" i="260"/>
  <c r="I77" i="260"/>
  <c r="J77" i="260"/>
  <c r="K77" i="260"/>
  <c r="L77" i="260"/>
  <c r="M77" i="260"/>
  <c r="N77" i="260"/>
  <c r="O77" i="260"/>
  <c r="P77" i="260"/>
  <c r="E78" i="260"/>
  <c r="F78" i="260"/>
  <c r="G78" i="260"/>
  <c r="H78" i="260"/>
  <c r="I78" i="260"/>
  <c r="J78" i="260"/>
  <c r="K78" i="260"/>
  <c r="L78" i="260"/>
  <c r="M78" i="260"/>
  <c r="N78" i="260"/>
  <c r="O78" i="260"/>
  <c r="P78" i="260"/>
  <c r="E77" i="251"/>
  <c r="F77" i="251"/>
  <c r="G77" i="251"/>
  <c r="H77" i="251"/>
  <c r="I77" i="251"/>
  <c r="J77" i="251"/>
  <c r="K77" i="251"/>
  <c r="L77" i="251"/>
  <c r="M77" i="251"/>
  <c r="N77" i="251"/>
  <c r="O77" i="251"/>
  <c r="P77" i="251"/>
  <c r="E78" i="251"/>
  <c r="F78" i="251"/>
  <c r="G78" i="251"/>
  <c r="H78" i="251"/>
  <c r="I78" i="251"/>
  <c r="J78" i="251"/>
  <c r="K78" i="251"/>
  <c r="L78" i="251"/>
  <c r="M78" i="251"/>
  <c r="N78" i="251"/>
  <c r="O78" i="251"/>
  <c r="P78" i="251"/>
  <c r="E77" i="253"/>
  <c r="F77" i="253"/>
  <c r="G77" i="253"/>
  <c r="H77" i="253"/>
  <c r="I77" i="253"/>
  <c r="J77" i="253"/>
  <c r="K77" i="253"/>
  <c r="L77" i="253"/>
  <c r="M77" i="253"/>
  <c r="N77" i="253"/>
  <c r="O77" i="253"/>
  <c r="P77" i="253"/>
  <c r="E78" i="253"/>
  <c r="F78" i="253"/>
  <c r="G78" i="253"/>
  <c r="H78" i="253"/>
  <c r="I78" i="253"/>
  <c r="J78" i="253"/>
  <c r="K78" i="253"/>
  <c r="L78" i="253"/>
  <c r="M78" i="253"/>
  <c r="N78" i="253"/>
  <c r="O78" i="253"/>
  <c r="P78" i="253"/>
  <c r="E77" i="254"/>
  <c r="F77" i="254"/>
  <c r="G77" i="254"/>
  <c r="H77" i="254"/>
  <c r="I77" i="254"/>
  <c r="J77" i="254"/>
  <c r="K77" i="254"/>
  <c r="L77" i="254"/>
  <c r="M77" i="254"/>
  <c r="N77" i="254"/>
  <c r="O77" i="254"/>
  <c r="P77" i="254"/>
  <c r="E78" i="254"/>
  <c r="F78" i="254"/>
  <c r="G78" i="254"/>
  <c r="H78" i="254"/>
  <c r="I78" i="254"/>
  <c r="J78" i="254"/>
  <c r="K78" i="254"/>
  <c r="L78" i="254"/>
  <c r="M78" i="254"/>
  <c r="N78" i="254"/>
  <c r="O78" i="254"/>
  <c r="P78" i="254"/>
  <c r="E77" i="256"/>
  <c r="F77" i="256"/>
  <c r="G77" i="256"/>
  <c r="H77" i="256"/>
  <c r="I77" i="256"/>
  <c r="J77" i="256"/>
  <c r="K77" i="256"/>
  <c r="L77" i="256"/>
  <c r="M77" i="256"/>
  <c r="N77" i="256"/>
  <c r="O77" i="256"/>
  <c r="P77" i="256"/>
  <c r="E78" i="256"/>
  <c r="F78" i="256"/>
  <c r="G78" i="256"/>
  <c r="H78" i="256"/>
  <c r="I78" i="256"/>
  <c r="J78" i="256"/>
  <c r="K78" i="256"/>
  <c r="L78" i="256"/>
  <c r="M78" i="256"/>
  <c r="N78" i="256"/>
  <c r="O78" i="256"/>
  <c r="P78" i="256"/>
  <c r="E77" i="263"/>
  <c r="F77" i="263"/>
  <c r="G77" i="263"/>
  <c r="H77" i="263"/>
  <c r="I77" i="263"/>
  <c r="J77" i="263"/>
  <c r="K77" i="263"/>
  <c r="L77" i="263"/>
  <c r="M77" i="263"/>
  <c r="N77" i="263"/>
  <c r="O77" i="263"/>
  <c r="P77" i="263"/>
  <c r="E78" i="263"/>
  <c r="F78" i="263"/>
  <c r="G78" i="263"/>
  <c r="H78" i="263"/>
  <c r="I78" i="263"/>
  <c r="J78" i="263"/>
  <c r="K78" i="263"/>
  <c r="L78" i="263"/>
  <c r="M78" i="263"/>
  <c r="N78" i="263"/>
  <c r="O78" i="263"/>
  <c r="P78" i="263"/>
  <c r="E77" i="264"/>
  <c r="F77" i="264"/>
  <c r="G77" i="264"/>
  <c r="H77" i="264"/>
  <c r="I77" i="264"/>
  <c r="J77" i="264"/>
  <c r="K77" i="264"/>
  <c r="L77" i="264"/>
  <c r="M77" i="264"/>
  <c r="N77" i="264"/>
  <c r="O77" i="264"/>
  <c r="P77" i="264"/>
  <c r="E78" i="264"/>
  <c r="F78" i="264"/>
  <c r="G78" i="264"/>
  <c r="H78" i="264"/>
  <c r="I78" i="264"/>
  <c r="J78" i="264"/>
  <c r="K78" i="264"/>
  <c r="L78" i="264"/>
  <c r="M78" i="264"/>
  <c r="N78" i="264"/>
  <c r="O78" i="264"/>
  <c r="P78" i="264"/>
  <c r="E77" i="272"/>
  <c r="F77" i="272"/>
  <c r="G77" i="272"/>
  <c r="H77" i="272"/>
  <c r="I77" i="272"/>
  <c r="J77" i="272"/>
  <c r="K77" i="272"/>
  <c r="L77" i="272"/>
  <c r="M77" i="272"/>
  <c r="N77" i="272"/>
  <c r="O77" i="272"/>
  <c r="P77" i="272"/>
  <c r="E78" i="272"/>
  <c r="F78" i="272"/>
  <c r="G78" i="272"/>
  <c r="H78" i="272"/>
  <c r="I78" i="272"/>
  <c r="J78" i="272"/>
  <c r="K78" i="272"/>
  <c r="L78" i="272"/>
  <c r="M78" i="272"/>
  <c r="N78" i="272"/>
  <c r="O78" i="272"/>
  <c r="P78" i="272"/>
  <c r="D78" i="235"/>
  <c r="D78" i="250"/>
  <c r="D78" i="252"/>
  <c r="D78" i="255"/>
  <c r="D78" i="257"/>
  <c r="D78" i="260"/>
  <c r="D78" i="251"/>
  <c r="D78" i="253"/>
  <c r="D78" i="254"/>
  <c r="D78" i="256"/>
  <c r="D78" i="263"/>
  <c r="D78" i="264"/>
  <c r="D78" i="272"/>
  <c r="D77" i="235"/>
  <c r="D77" i="250"/>
  <c r="D77" i="252"/>
  <c r="D77" i="255"/>
  <c r="D77" i="257"/>
  <c r="D77" i="260"/>
  <c r="D77" i="251"/>
  <c r="D77" i="253"/>
  <c r="D77" i="254"/>
  <c r="D77" i="256"/>
  <c r="D77" i="263"/>
  <c r="D77" i="264"/>
  <c r="D77" i="272"/>
  <c r="F75" i="235"/>
  <c r="G75" i="235" s="1"/>
  <c r="H75" i="235" s="1"/>
  <c r="I75" i="235" s="1"/>
  <c r="J75" i="235" s="1"/>
  <c r="K75" i="235" s="1"/>
  <c r="L75" i="235" s="1"/>
  <c r="M75" i="235" s="1"/>
  <c r="N75" i="235" s="1"/>
  <c r="O75" i="235" s="1"/>
  <c r="P75" i="235" s="1"/>
  <c r="F75" i="250"/>
  <c r="G75" i="250" s="1"/>
  <c r="H75" i="250" s="1"/>
  <c r="I75" i="250" s="1"/>
  <c r="J75" i="250" s="1"/>
  <c r="K75" i="250" s="1"/>
  <c r="L75" i="250" s="1"/>
  <c r="M75" i="250" s="1"/>
  <c r="N75" i="250" s="1"/>
  <c r="O75" i="250" s="1"/>
  <c r="P75" i="250" s="1"/>
  <c r="F75" i="252"/>
  <c r="G75" i="252"/>
  <c r="H75" i="252" s="1"/>
  <c r="I75" i="252" s="1"/>
  <c r="J75" i="252" s="1"/>
  <c r="K75" i="252" s="1"/>
  <c r="L75" i="252" s="1"/>
  <c r="M75" i="252" s="1"/>
  <c r="N75" i="252" s="1"/>
  <c r="O75" i="252" s="1"/>
  <c r="P75" i="252" s="1"/>
  <c r="F75" i="255"/>
  <c r="G75" i="255" s="1"/>
  <c r="H75" i="255" s="1"/>
  <c r="I75" i="255" s="1"/>
  <c r="J75" i="255" s="1"/>
  <c r="K75" i="255" s="1"/>
  <c r="L75" i="255" s="1"/>
  <c r="M75" i="255" s="1"/>
  <c r="N75" i="255" s="1"/>
  <c r="O75" i="255" s="1"/>
  <c r="P75" i="255" s="1"/>
  <c r="F75" i="257"/>
  <c r="G75" i="257"/>
  <c r="H75" i="257" s="1"/>
  <c r="I75" i="257" s="1"/>
  <c r="J75" i="257" s="1"/>
  <c r="K75" i="257" s="1"/>
  <c r="L75" i="257" s="1"/>
  <c r="M75" i="257" s="1"/>
  <c r="N75" i="257" s="1"/>
  <c r="O75" i="257" s="1"/>
  <c r="P75" i="257" s="1"/>
  <c r="F75" i="260"/>
  <c r="G75" i="260" s="1"/>
  <c r="H75" i="260" s="1"/>
  <c r="I75" i="260" s="1"/>
  <c r="J75" i="260" s="1"/>
  <c r="K75" i="260" s="1"/>
  <c r="L75" i="260" s="1"/>
  <c r="M75" i="260" s="1"/>
  <c r="N75" i="260" s="1"/>
  <c r="O75" i="260" s="1"/>
  <c r="P75" i="260" s="1"/>
  <c r="F75" i="251"/>
  <c r="G75" i="251"/>
  <c r="H75" i="251" s="1"/>
  <c r="I75" i="251" s="1"/>
  <c r="J75" i="251" s="1"/>
  <c r="K75" i="251" s="1"/>
  <c r="L75" i="251" s="1"/>
  <c r="M75" i="251" s="1"/>
  <c r="N75" i="251" s="1"/>
  <c r="O75" i="251" s="1"/>
  <c r="P75" i="251" s="1"/>
  <c r="F75" i="253"/>
  <c r="G75" i="253" s="1"/>
  <c r="H75" i="253" s="1"/>
  <c r="I75" i="253" s="1"/>
  <c r="J75" i="253" s="1"/>
  <c r="K75" i="253" s="1"/>
  <c r="L75" i="253" s="1"/>
  <c r="M75" i="253" s="1"/>
  <c r="N75" i="253" s="1"/>
  <c r="O75" i="253" s="1"/>
  <c r="P75" i="253" s="1"/>
  <c r="F75" i="254"/>
  <c r="G75" i="254" s="1"/>
  <c r="H75" i="254" s="1"/>
  <c r="I75" i="254" s="1"/>
  <c r="J75" i="254" s="1"/>
  <c r="K75" i="254" s="1"/>
  <c r="L75" i="254" s="1"/>
  <c r="M75" i="254" s="1"/>
  <c r="N75" i="254" s="1"/>
  <c r="O75" i="254" s="1"/>
  <c r="P75" i="254" s="1"/>
  <c r="F75" i="256"/>
  <c r="G75" i="256" s="1"/>
  <c r="H75" i="256" s="1"/>
  <c r="I75" i="256" s="1"/>
  <c r="J75" i="256" s="1"/>
  <c r="K75" i="256" s="1"/>
  <c r="L75" i="256" s="1"/>
  <c r="M75" i="256" s="1"/>
  <c r="N75" i="256" s="1"/>
  <c r="O75" i="256" s="1"/>
  <c r="P75" i="256" s="1"/>
  <c r="F75" i="263"/>
  <c r="G75" i="263"/>
  <c r="H75" i="263" s="1"/>
  <c r="I75" i="263" s="1"/>
  <c r="J75" i="263" s="1"/>
  <c r="K75" i="263" s="1"/>
  <c r="L75" i="263" s="1"/>
  <c r="M75" i="263" s="1"/>
  <c r="N75" i="263" s="1"/>
  <c r="O75" i="263" s="1"/>
  <c r="P75" i="263" s="1"/>
  <c r="F75" i="264"/>
  <c r="G75" i="264" s="1"/>
  <c r="H75" i="264" s="1"/>
  <c r="I75" i="264" s="1"/>
  <c r="J75" i="264" s="1"/>
  <c r="K75" i="264" s="1"/>
  <c r="L75" i="264" s="1"/>
  <c r="M75" i="264" s="1"/>
  <c r="N75" i="264" s="1"/>
  <c r="O75" i="264" s="1"/>
  <c r="P75" i="264" s="1"/>
  <c r="F75" i="272"/>
  <c r="G75" i="272" s="1"/>
  <c r="H75" i="272" s="1"/>
  <c r="I75" i="272" s="1"/>
  <c r="J75" i="272" s="1"/>
  <c r="K75" i="272" s="1"/>
  <c r="L75" i="272" s="1"/>
  <c r="M75" i="272" s="1"/>
  <c r="N75" i="272" s="1"/>
  <c r="O75" i="272" s="1"/>
  <c r="P75" i="272" s="1"/>
  <c r="E76" i="235"/>
  <c r="F76" i="235"/>
  <c r="G76" i="235"/>
  <c r="H76" i="235"/>
  <c r="I76" i="235"/>
  <c r="J76" i="235"/>
  <c r="K76" i="235"/>
  <c r="L76" i="235"/>
  <c r="M76" i="235"/>
  <c r="N76" i="235"/>
  <c r="O76" i="235"/>
  <c r="P76" i="235"/>
  <c r="E76" i="250"/>
  <c r="F76" i="250"/>
  <c r="G76" i="250"/>
  <c r="H76" i="250"/>
  <c r="I76" i="250"/>
  <c r="J76" i="250"/>
  <c r="K76" i="250"/>
  <c r="L76" i="250"/>
  <c r="M76" i="250"/>
  <c r="N76" i="250"/>
  <c r="O76" i="250"/>
  <c r="P76" i="250"/>
  <c r="E76" i="252"/>
  <c r="F76" i="252"/>
  <c r="G76" i="252"/>
  <c r="H76" i="252"/>
  <c r="I76" i="252"/>
  <c r="J76" i="252"/>
  <c r="K76" i="252"/>
  <c r="L76" i="252"/>
  <c r="M76" i="252"/>
  <c r="N76" i="252"/>
  <c r="O76" i="252"/>
  <c r="P76" i="252"/>
  <c r="E76" i="255"/>
  <c r="F76" i="255"/>
  <c r="G76" i="255"/>
  <c r="H76" i="255"/>
  <c r="I76" i="255"/>
  <c r="J76" i="255"/>
  <c r="K76" i="255"/>
  <c r="L76" i="255"/>
  <c r="M76" i="255"/>
  <c r="N76" i="255"/>
  <c r="O76" i="255"/>
  <c r="P76" i="255"/>
  <c r="E76" i="257"/>
  <c r="F76" i="257"/>
  <c r="G76" i="257"/>
  <c r="H76" i="257"/>
  <c r="I76" i="257"/>
  <c r="J76" i="257"/>
  <c r="K76" i="257"/>
  <c r="L76" i="257"/>
  <c r="M76" i="257"/>
  <c r="N76" i="257"/>
  <c r="O76" i="257"/>
  <c r="P76" i="257"/>
  <c r="E76" i="260"/>
  <c r="F76" i="260"/>
  <c r="G76" i="260"/>
  <c r="H76" i="260"/>
  <c r="I76" i="260"/>
  <c r="J76" i="260"/>
  <c r="K76" i="260"/>
  <c r="L76" i="260"/>
  <c r="M76" i="260"/>
  <c r="N76" i="260"/>
  <c r="O76" i="260"/>
  <c r="P76" i="260"/>
  <c r="E76" i="251"/>
  <c r="F76" i="251"/>
  <c r="G76" i="251"/>
  <c r="H76" i="251"/>
  <c r="I76" i="251"/>
  <c r="J76" i="251"/>
  <c r="K76" i="251"/>
  <c r="L76" i="251"/>
  <c r="M76" i="251"/>
  <c r="N76" i="251"/>
  <c r="O76" i="251"/>
  <c r="P76" i="251"/>
  <c r="E76" i="253"/>
  <c r="F76" i="253"/>
  <c r="G76" i="253"/>
  <c r="H76" i="253"/>
  <c r="I76" i="253"/>
  <c r="J76" i="253"/>
  <c r="K76" i="253"/>
  <c r="L76" i="253"/>
  <c r="M76" i="253"/>
  <c r="N76" i="253"/>
  <c r="O76" i="253"/>
  <c r="P76" i="253"/>
  <c r="E76" i="254"/>
  <c r="F76" i="254"/>
  <c r="G76" i="254"/>
  <c r="H76" i="254"/>
  <c r="I76" i="254"/>
  <c r="J76" i="254"/>
  <c r="K76" i="254"/>
  <c r="L76" i="254"/>
  <c r="M76" i="254"/>
  <c r="N76" i="254"/>
  <c r="O76" i="254"/>
  <c r="P76" i="254"/>
  <c r="E76" i="256"/>
  <c r="F76" i="256"/>
  <c r="G76" i="256"/>
  <c r="H76" i="256"/>
  <c r="I76" i="256"/>
  <c r="J76" i="256"/>
  <c r="K76" i="256"/>
  <c r="L76" i="256"/>
  <c r="M76" i="256"/>
  <c r="N76" i="256"/>
  <c r="O76" i="256"/>
  <c r="P76" i="256"/>
  <c r="E76" i="263"/>
  <c r="F76" i="263"/>
  <c r="G76" i="263"/>
  <c r="H76" i="263"/>
  <c r="I76" i="263"/>
  <c r="J76" i="263"/>
  <c r="K76" i="263"/>
  <c r="L76" i="263"/>
  <c r="M76" i="263"/>
  <c r="N76" i="263"/>
  <c r="O76" i="263"/>
  <c r="P76" i="263"/>
  <c r="E76" i="264"/>
  <c r="F76" i="264"/>
  <c r="G76" i="264"/>
  <c r="H76" i="264"/>
  <c r="I76" i="264"/>
  <c r="J76" i="264"/>
  <c r="K76" i="264"/>
  <c r="L76" i="264"/>
  <c r="M76" i="264"/>
  <c r="N76" i="264"/>
  <c r="O76" i="264"/>
  <c r="P76" i="264"/>
  <c r="E76" i="272"/>
  <c r="F76" i="272"/>
  <c r="G76" i="272"/>
  <c r="H76" i="272"/>
  <c r="I76" i="272"/>
  <c r="J76" i="272"/>
  <c r="K76" i="272"/>
  <c r="L76" i="272"/>
  <c r="M76" i="272"/>
  <c r="N76" i="272"/>
  <c r="O76" i="272"/>
  <c r="P76" i="272"/>
  <c r="D98" i="235"/>
  <c r="E98" i="235"/>
  <c r="F98" i="235"/>
  <c r="G98" i="235"/>
  <c r="H98" i="235"/>
  <c r="I98" i="235"/>
  <c r="J98" i="235"/>
  <c r="K98" i="235"/>
  <c r="L98" i="235"/>
  <c r="M98" i="235"/>
  <c r="N98" i="235"/>
  <c r="O98" i="235"/>
  <c r="P98" i="235"/>
  <c r="D99" i="235"/>
  <c r="E99" i="235"/>
  <c r="F99" i="235"/>
  <c r="G99" i="235"/>
  <c r="H99" i="235"/>
  <c r="I99" i="235"/>
  <c r="J99" i="235"/>
  <c r="K99" i="235"/>
  <c r="L99" i="235"/>
  <c r="M99" i="235"/>
  <c r="N99" i="235"/>
  <c r="O99" i="235"/>
  <c r="P99" i="235"/>
  <c r="D100" i="235"/>
  <c r="E100" i="235"/>
  <c r="F100" i="235"/>
  <c r="G100" i="235"/>
  <c r="H100" i="235"/>
  <c r="I100" i="235"/>
  <c r="J100" i="235"/>
  <c r="K100" i="235"/>
  <c r="L100" i="235"/>
  <c r="M100" i="235"/>
  <c r="N100" i="235"/>
  <c r="O100" i="235"/>
  <c r="P100" i="235"/>
  <c r="D101" i="235"/>
  <c r="E101" i="235"/>
  <c r="F101" i="235"/>
  <c r="G101" i="235"/>
  <c r="H101" i="235"/>
  <c r="I101" i="235"/>
  <c r="J101" i="235"/>
  <c r="K101" i="235"/>
  <c r="L101" i="235"/>
  <c r="M101" i="235"/>
  <c r="N101" i="235"/>
  <c r="O101" i="235"/>
  <c r="P101" i="235"/>
  <c r="D102" i="235"/>
  <c r="E102" i="235"/>
  <c r="F102" i="235"/>
  <c r="G102" i="235"/>
  <c r="H102" i="235"/>
  <c r="I102" i="235"/>
  <c r="J102" i="235"/>
  <c r="K102" i="235"/>
  <c r="L102" i="235"/>
  <c r="M102" i="235"/>
  <c r="N102" i="235"/>
  <c r="O102" i="235"/>
  <c r="P102" i="235"/>
  <c r="D98" i="250"/>
  <c r="E98" i="250"/>
  <c r="F98" i="250"/>
  <c r="G98" i="250"/>
  <c r="H98" i="250"/>
  <c r="I98" i="250"/>
  <c r="J98" i="250"/>
  <c r="K98" i="250"/>
  <c r="L98" i="250"/>
  <c r="M98" i="250"/>
  <c r="N98" i="250"/>
  <c r="O98" i="250"/>
  <c r="P98" i="250"/>
  <c r="D99" i="250"/>
  <c r="E99" i="250"/>
  <c r="F99" i="250"/>
  <c r="G99" i="250"/>
  <c r="H99" i="250"/>
  <c r="I99" i="250"/>
  <c r="J99" i="250"/>
  <c r="K99" i="250"/>
  <c r="L99" i="250"/>
  <c r="M99" i="250"/>
  <c r="N99" i="250"/>
  <c r="O99" i="250"/>
  <c r="P99" i="250"/>
  <c r="D100" i="250"/>
  <c r="E100" i="250"/>
  <c r="F100" i="250"/>
  <c r="G100" i="250"/>
  <c r="H100" i="250"/>
  <c r="I100" i="250"/>
  <c r="J100" i="250"/>
  <c r="K100" i="250"/>
  <c r="L100" i="250"/>
  <c r="M100" i="250"/>
  <c r="N100" i="250"/>
  <c r="O100" i="250"/>
  <c r="P100" i="250"/>
  <c r="D101" i="250"/>
  <c r="E101" i="250"/>
  <c r="F101" i="250"/>
  <c r="G101" i="250"/>
  <c r="H101" i="250"/>
  <c r="I101" i="250"/>
  <c r="J101" i="250"/>
  <c r="K101" i="250"/>
  <c r="L101" i="250"/>
  <c r="M101" i="250"/>
  <c r="N101" i="250"/>
  <c r="O101" i="250"/>
  <c r="P101" i="250"/>
  <c r="D102" i="250"/>
  <c r="E102" i="250"/>
  <c r="F102" i="250"/>
  <c r="G102" i="250"/>
  <c r="H102" i="250"/>
  <c r="I102" i="250"/>
  <c r="J102" i="250"/>
  <c r="K102" i="250"/>
  <c r="L102" i="250"/>
  <c r="M102" i="250"/>
  <c r="N102" i="250"/>
  <c r="O102" i="250"/>
  <c r="P102" i="250"/>
  <c r="D98" i="252"/>
  <c r="E98" i="252"/>
  <c r="F98" i="252"/>
  <c r="G98" i="252"/>
  <c r="H98" i="252"/>
  <c r="I98" i="252"/>
  <c r="J98" i="252"/>
  <c r="K98" i="252"/>
  <c r="L98" i="252"/>
  <c r="M98" i="252"/>
  <c r="N98" i="252"/>
  <c r="O98" i="252"/>
  <c r="P98" i="252"/>
  <c r="D99" i="252"/>
  <c r="E99" i="252"/>
  <c r="F99" i="252"/>
  <c r="G99" i="252"/>
  <c r="H99" i="252"/>
  <c r="I99" i="252"/>
  <c r="J99" i="252"/>
  <c r="K99" i="252"/>
  <c r="L99" i="252"/>
  <c r="M99" i="252"/>
  <c r="N99" i="252"/>
  <c r="O99" i="252"/>
  <c r="P99" i="252"/>
  <c r="D100" i="252"/>
  <c r="E100" i="252"/>
  <c r="F100" i="252"/>
  <c r="G100" i="252"/>
  <c r="H100" i="252"/>
  <c r="I100" i="252"/>
  <c r="J100" i="252"/>
  <c r="K100" i="252"/>
  <c r="L100" i="252"/>
  <c r="M100" i="252"/>
  <c r="N100" i="252"/>
  <c r="O100" i="252"/>
  <c r="P100" i="252"/>
  <c r="D101" i="252"/>
  <c r="E101" i="252"/>
  <c r="F101" i="252"/>
  <c r="G101" i="252"/>
  <c r="H101" i="252"/>
  <c r="I101" i="252"/>
  <c r="J101" i="252"/>
  <c r="K101" i="252"/>
  <c r="L101" i="252"/>
  <c r="M101" i="252"/>
  <c r="N101" i="252"/>
  <c r="O101" i="252"/>
  <c r="P101" i="252"/>
  <c r="D102" i="252"/>
  <c r="E102" i="252"/>
  <c r="F102" i="252"/>
  <c r="G102" i="252"/>
  <c r="H102" i="252"/>
  <c r="I102" i="252"/>
  <c r="J102" i="252"/>
  <c r="K102" i="252"/>
  <c r="L102" i="252"/>
  <c r="M102" i="252"/>
  <c r="N102" i="252"/>
  <c r="O102" i="252"/>
  <c r="P102" i="252"/>
  <c r="D98" i="255"/>
  <c r="E98" i="255"/>
  <c r="F98" i="255"/>
  <c r="G98" i="255"/>
  <c r="H98" i="255"/>
  <c r="I98" i="255"/>
  <c r="J98" i="255"/>
  <c r="K98" i="255"/>
  <c r="L98" i="255"/>
  <c r="M98" i="255"/>
  <c r="N98" i="255"/>
  <c r="O98" i="255"/>
  <c r="P98" i="255"/>
  <c r="D99" i="255"/>
  <c r="E99" i="255"/>
  <c r="F99" i="255"/>
  <c r="G99" i="255"/>
  <c r="H99" i="255"/>
  <c r="I99" i="255"/>
  <c r="J99" i="255"/>
  <c r="K99" i="255"/>
  <c r="L99" i="255"/>
  <c r="M99" i="255"/>
  <c r="N99" i="255"/>
  <c r="O99" i="255"/>
  <c r="P99" i="255"/>
  <c r="D100" i="255"/>
  <c r="E100" i="255"/>
  <c r="F100" i="255"/>
  <c r="G100" i="255"/>
  <c r="H100" i="255"/>
  <c r="I100" i="255"/>
  <c r="J100" i="255"/>
  <c r="K100" i="255"/>
  <c r="L100" i="255"/>
  <c r="M100" i="255"/>
  <c r="N100" i="255"/>
  <c r="O100" i="255"/>
  <c r="P100" i="255"/>
  <c r="D101" i="255"/>
  <c r="E101" i="255"/>
  <c r="F101" i="255"/>
  <c r="G101" i="255"/>
  <c r="H101" i="255"/>
  <c r="I101" i="255"/>
  <c r="J101" i="255"/>
  <c r="K101" i="255"/>
  <c r="L101" i="255"/>
  <c r="M101" i="255"/>
  <c r="N101" i="255"/>
  <c r="O101" i="255"/>
  <c r="P101" i="255"/>
  <c r="D102" i="255"/>
  <c r="E102" i="255"/>
  <c r="F102" i="255"/>
  <c r="G102" i="255"/>
  <c r="H102" i="255"/>
  <c r="I102" i="255"/>
  <c r="J102" i="255"/>
  <c r="K102" i="255"/>
  <c r="L102" i="255"/>
  <c r="M102" i="255"/>
  <c r="N102" i="255"/>
  <c r="O102" i="255"/>
  <c r="P102" i="255"/>
  <c r="D98" i="257"/>
  <c r="E98" i="257"/>
  <c r="F98" i="257"/>
  <c r="G98" i="257"/>
  <c r="H98" i="257"/>
  <c r="I98" i="257"/>
  <c r="J98" i="257"/>
  <c r="K98" i="257"/>
  <c r="L98" i="257"/>
  <c r="M98" i="257"/>
  <c r="N98" i="257"/>
  <c r="O98" i="257"/>
  <c r="P98" i="257"/>
  <c r="D99" i="257"/>
  <c r="E99" i="257"/>
  <c r="F99" i="257"/>
  <c r="G99" i="257"/>
  <c r="H99" i="257"/>
  <c r="I99" i="257"/>
  <c r="J99" i="257"/>
  <c r="K99" i="257"/>
  <c r="L99" i="257"/>
  <c r="M99" i="257"/>
  <c r="N99" i="257"/>
  <c r="O99" i="257"/>
  <c r="P99" i="257"/>
  <c r="D100" i="257"/>
  <c r="E100" i="257"/>
  <c r="F100" i="257"/>
  <c r="G100" i="257"/>
  <c r="H100" i="257"/>
  <c r="I100" i="257"/>
  <c r="J100" i="257"/>
  <c r="K100" i="257"/>
  <c r="L100" i="257"/>
  <c r="M100" i="257"/>
  <c r="N100" i="257"/>
  <c r="O100" i="257"/>
  <c r="P100" i="257"/>
  <c r="D101" i="257"/>
  <c r="E101" i="257"/>
  <c r="F101" i="257"/>
  <c r="G101" i="257"/>
  <c r="H101" i="257"/>
  <c r="I101" i="257"/>
  <c r="J101" i="257"/>
  <c r="K101" i="257"/>
  <c r="L101" i="257"/>
  <c r="M101" i="257"/>
  <c r="N101" i="257"/>
  <c r="O101" i="257"/>
  <c r="P101" i="257"/>
  <c r="D102" i="257"/>
  <c r="E102" i="257"/>
  <c r="F102" i="257"/>
  <c r="G102" i="257"/>
  <c r="H102" i="257"/>
  <c r="I102" i="257"/>
  <c r="J102" i="257"/>
  <c r="K102" i="257"/>
  <c r="L102" i="257"/>
  <c r="M102" i="257"/>
  <c r="N102" i="257"/>
  <c r="O102" i="257"/>
  <c r="P102" i="257"/>
  <c r="D98" i="260"/>
  <c r="E98" i="260"/>
  <c r="F98" i="260"/>
  <c r="G98" i="260"/>
  <c r="H98" i="260"/>
  <c r="I98" i="260"/>
  <c r="J98" i="260"/>
  <c r="K98" i="260"/>
  <c r="L98" i="260"/>
  <c r="M98" i="260"/>
  <c r="N98" i="260"/>
  <c r="O98" i="260"/>
  <c r="P98" i="260"/>
  <c r="D99" i="260"/>
  <c r="E99" i="260"/>
  <c r="F99" i="260"/>
  <c r="G99" i="260"/>
  <c r="H99" i="260"/>
  <c r="I99" i="260"/>
  <c r="J99" i="260"/>
  <c r="K99" i="260"/>
  <c r="L99" i="260"/>
  <c r="M99" i="260"/>
  <c r="N99" i="260"/>
  <c r="O99" i="260"/>
  <c r="P99" i="260"/>
  <c r="D100" i="260"/>
  <c r="E100" i="260"/>
  <c r="F100" i="260"/>
  <c r="G100" i="260"/>
  <c r="H100" i="260"/>
  <c r="I100" i="260"/>
  <c r="J100" i="260"/>
  <c r="K100" i="260"/>
  <c r="L100" i="260"/>
  <c r="M100" i="260"/>
  <c r="N100" i="260"/>
  <c r="O100" i="260"/>
  <c r="P100" i="260"/>
  <c r="D101" i="260"/>
  <c r="E101" i="260"/>
  <c r="F101" i="260"/>
  <c r="G101" i="260"/>
  <c r="H101" i="260"/>
  <c r="I101" i="260"/>
  <c r="J101" i="260"/>
  <c r="K101" i="260"/>
  <c r="L101" i="260"/>
  <c r="M101" i="260"/>
  <c r="N101" i="260"/>
  <c r="O101" i="260"/>
  <c r="P101" i="260"/>
  <c r="D102" i="260"/>
  <c r="E102" i="260"/>
  <c r="F102" i="260"/>
  <c r="G102" i="260"/>
  <c r="H102" i="260"/>
  <c r="I102" i="260"/>
  <c r="J102" i="260"/>
  <c r="K102" i="260"/>
  <c r="L102" i="260"/>
  <c r="M102" i="260"/>
  <c r="N102" i="260"/>
  <c r="O102" i="260"/>
  <c r="P102" i="260"/>
  <c r="D98" i="251"/>
  <c r="E98" i="251"/>
  <c r="F98" i="251"/>
  <c r="G98" i="251"/>
  <c r="H98" i="251"/>
  <c r="I98" i="251"/>
  <c r="J98" i="251"/>
  <c r="K98" i="251"/>
  <c r="L98" i="251"/>
  <c r="M98" i="251"/>
  <c r="N98" i="251"/>
  <c r="O98" i="251"/>
  <c r="P98" i="251"/>
  <c r="D99" i="251"/>
  <c r="E99" i="251"/>
  <c r="F99" i="251"/>
  <c r="G99" i="251"/>
  <c r="H99" i="251"/>
  <c r="I99" i="251"/>
  <c r="J99" i="251"/>
  <c r="K99" i="251"/>
  <c r="L99" i="251"/>
  <c r="M99" i="251"/>
  <c r="N99" i="251"/>
  <c r="O99" i="251"/>
  <c r="P99" i="251"/>
  <c r="D100" i="251"/>
  <c r="E100" i="251"/>
  <c r="F100" i="251"/>
  <c r="G100" i="251"/>
  <c r="H100" i="251"/>
  <c r="I100" i="251"/>
  <c r="J100" i="251"/>
  <c r="K100" i="251"/>
  <c r="L100" i="251"/>
  <c r="M100" i="251"/>
  <c r="N100" i="251"/>
  <c r="O100" i="251"/>
  <c r="P100" i="251"/>
  <c r="D101" i="251"/>
  <c r="E101" i="251"/>
  <c r="F101" i="251"/>
  <c r="G101" i="251"/>
  <c r="H101" i="251"/>
  <c r="I101" i="251"/>
  <c r="J101" i="251"/>
  <c r="K101" i="251"/>
  <c r="L101" i="251"/>
  <c r="M101" i="251"/>
  <c r="N101" i="251"/>
  <c r="O101" i="251"/>
  <c r="P101" i="251"/>
  <c r="D102" i="251"/>
  <c r="E102" i="251"/>
  <c r="F102" i="251"/>
  <c r="G102" i="251"/>
  <c r="H102" i="251"/>
  <c r="I102" i="251"/>
  <c r="J102" i="251"/>
  <c r="K102" i="251"/>
  <c r="L102" i="251"/>
  <c r="M102" i="251"/>
  <c r="N102" i="251"/>
  <c r="O102" i="251"/>
  <c r="P102" i="251"/>
  <c r="D98" i="253"/>
  <c r="E98" i="253"/>
  <c r="F98" i="253"/>
  <c r="G98" i="253"/>
  <c r="H98" i="253"/>
  <c r="I98" i="253"/>
  <c r="J98" i="253"/>
  <c r="K98" i="253"/>
  <c r="L98" i="253"/>
  <c r="M98" i="253"/>
  <c r="N98" i="253"/>
  <c r="O98" i="253"/>
  <c r="P98" i="253"/>
  <c r="D99" i="253"/>
  <c r="E99" i="253"/>
  <c r="F99" i="253"/>
  <c r="G99" i="253"/>
  <c r="H99" i="253"/>
  <c r="I99" i="253"/>
  <c r="J99" i="253"/>
  <c r="K99" i="253"/>
  <c r="L99" i="253"/>
  <c r="M99" i="253"/>
  <c r="N99" i="253"/>
  <c r="O99" i="253"/>
  <c r="P99" i="253"/>
  <c r="D100" i="253"/>
  <c r="E100" i="253"/>
  <c r="F100" i="253"/>
  <c r="G100" i="253"/>
  <c r="H100" i="253"/>
  <c r="I100" i="253"/>
  <c r="J100" i="253"/>
  <c r="K100" i="253"/>
  <c r="L100" i="253"/>
  <c r="M100" i="253"/>
  <c r="N100" i="253"/>
  <c r="O100" i="253"/>
  <c r="P100" i="253"/>
  <c r="D101" i="253"/>
  <c r="E101" i="253"/>
  <c r="F101" i="253"/>
  <c r="G101" i="253"/>
  <c r="H101" i="253"/>
  <c r="I101" i="253"/>
  <c r="J101" i="253"/>
  <c r="K101" i="253"/>
  <c r="L101" i="253"/>
  <c r="M101" i="253"/>
  <c r="N101" i="253"/>
  <c r="O101" i="253"/>
  <c r="P101" i="253"/>
  <c r="D102" i="253"/>
  <c r="E102" i="253"/>
  <c r="F102" i="253"/>
  <c r="G102" i="253"/>
  <c r="H102" i="253"/>
  <c r="I102" i="253"/>
  <c r="J102" i="253"/>
  <c r="K102" i="253"/>
  <c r="L102" i="253"/>
  <c r="M102" i="253"/>
  <c r="N102" i="253"/>
  <c r="O102" i="253"/>
  <c r="P102" i="253"/>
  <c r="D98" i="254"/>
  <c r="E98" i="254"/>
  <c r="F98" i="254"/>
  <c r="G98" i="254"/>
  <c r="H98" i="254"/>
  <c r="I98" i="254"/>
  <c r="J98" i="254"/>
  <c r="K98" i="254"/>
  <c r="L98" i="254"/>
  <c r="M98" i="254"/>
  <c r="N98" i="254"/>
  <c r="O98" i="254"/>
  <c r="P98" i="254"/>
  <c r="D99" i="254"/>
  <c r="E99" i="254"/>
  <c r="F99" i="254"/>
  <c r="G99" i="254"/>
  <c r="H99" i="254"/>
  <c r="I99" i="254"/>
  <c r="J99" i="254"/>
  <c r="K99" i="254"/>
  <c r="L99" i="254"/>
  <c r="M99" i="254"/>
  <c r="N99" i="254"/>
  <c r="O99" i="254"/>
  <c r="P99" i="254"/>
  <c r="D100" i="254"/>
  <c r="E100" i="254"/>
  <c r="F100" i="254"/>
  <c r="G100" i="254"/>
  <c r="H100" i="254"/>
  <c r="I100" i="254"/>
  <c r="J100" i="254"/>
  <c r="K100" i="254"/>
  <c r="L100" i="254"/>
  <c r="M100" i="254"/>
  <c r="N100" i="254"/>
  <c r="O100" i="254"/>
  <c r="P100" i="254"/>
  <c r="D101" i="254"/>
  <c r="E101" i="254"/>
  <c r="F101" i="254"/>
  <c r="G101" i="254"/>
  <c r="H101" i="254"/>
  <c r="I101" i="254"/>
  <c r="J101" i="254"/>
  <c r="K101" i="254"/>
  <c r="L101" i="254"/>
  <c r="M101" i="254"/>
  <c r="N101" i="254"/>
  <c r="O101" i="254"/>
  <c r="P101" i="254"/>
  <c r="D102" i="254"/>
  <c r="E102" i="254"/>
  <c r="F102" i="254"/>
  <c r="G102" i="254"/>
  <c r="H102" i="254"/>
  <c r="I102" i="254"/>
  <c r="J102" i="254"/>
  <c r="K102" i="254"/>
  <c r="L102" i="254"/>
  <c r="M102" i="254"/>
  <c r="N102" i="254"/>
  <c r="O102" i="254"/>
  <c r="P102" i="254"/>
  <c r="D98" i="256"/>
  <c r="E98" i="256"/>
  <c r="F98" i="256"/>
  <c r="G98" i="256"/>
  <c r="H98" i="256"/>
  <c r="I98" i="256"/>
  <c r="J98" i="256"/>
  <c r="K98" i="256"/>
  <c r="L98" i="256"/>
  <c r="M98" i="256"/>
  <c r="N98" i="256"/>
  <c r="O98" i="256"/>
  <c r="P98" i="256"/>
  <c r="D99" i="256"/>
  <c r="E99" i="256"/>
  <c r="F99" i="256"/>
  <c r="G99" i="256"/>
  <c r="H99" i="256"/>
  <c r="I99" i="256"/>
  <c r="J99" i="256"/>
  <c r="K99" i="256"/>
  <c r="L99" i="256"/>
  <c r="M99" i="256"/>
  <c r="N99" i="256"/>
  <c r="O99" i="256"/>
  <c r="P99" i="256"/>
  <c r="D100" i="256"/>
  <c r="E100" i="256"/>
  <c r="F100" i="256"/>
  <c r="G100" i="256"/>
  <c r="H100" i="256"/>
  <c r="I100" i="256"/>
  <c r="J100" i="256"/>
  <c r="K100" i="256"/>
  <c r="L100" i="256"/>
  <c r="M100" i="256"/>
  <c r="N100" i="256"/>
  <c r="O100" i="256"/>
  <c r="P100" i="256"/>
  <c r="D101" i="256"/>
  <c r="E101" i="256"/>
  <c r="F101" i="256"/>
  <c r="G101" i="256"/>
  <c r="H101" i="256"/>
  <c r="I101" i="256"/>
  <c r="J101" i="256"/>
  <c r="K101" i="256"/>
  <c r="L101" i="256"/>
  <c r="M101" i="256"/>
  <c r="N101" i="256"/>
  <c r="O101" i="256"/>
  <c r="P101" i="256"/>
  <c r="D102" i="256"/>
  <c r="E102" i="256"/>
  <c r="F102" i="256"/>
  <c r="G102" i="256"/>
  <c r="H102" i="256"/>
  <c r="I102" i="256"/>
  <c r="J102" i="256"/>
  <c r="K102" i="256"/>
  <c r="L102" i="256"/>
  <c r="M102" i="256"/>
  <c r="N102" i="256"/>
  <c r="O102" i="256"/>
  <c r="P102" i="256"/>
  <c r="D98" i="263"/>
  <c r="E98" i="263"/>
  <c r="F98" i="263"/>
  <c r="G98" i="263"/>
  <c r="H98" i="263"/>
  <c r="I98" i="263"/>
  <c r="J98" i="263"/>
  <c r="K98" i="263"/>
  <c r="L98" i="263"/>
  <c r="M98" i="263"/>
  <c r="N98" i="263"/>
  <c r="O98" i="263"/>
  <c r="P98" i="263"/>
  <c r="D99" i="263"/>
  <c r="E99" i="263"/>
  <c r="F99" i="263"/>
  <c r="G99" i="263"/>
  <c r="H99" i="263"/>
  <c r="I99" i="263"/>
  <c r="J99" i="263"/>
  <c r="K99" i="263"/>
  <c r="L99" i="263"/>
  <c r="M99" i="263"/>
  <c r="N99" i="263"/>
  <c r="O99" i="263"/>
  <c r="P99" i="263"/>
  <c r="D100" i="263"/>
  <c r="E100" i="263"/>
  <c r="F100" i="263"/>
  <c r="G100" i="263"/>
  <c r="H100" i="263"/>
  <c r="I100" i="263"/>
  <c r="J100" i="263"/>
  <c r="K100" i="263"/>
  <c r="L100" i="263"/>
  <c r="M100" i="263"/>
  <c r="N100" i="263"/>
  <c r="O100" i="263"/>
  <c r="P100" i="263"/>
  <c r="D101" i="263"/>
  <c r="E101" i="263"/>
  <c r="F101" i="263"/>
  <c r="G101" i="263"/>
  <c r="H101" i="263"/>
  <c r="I101" i="263"/>
  <c r="J101" i="263"/>
  <c r="K101" i="263"/>
  <c r="L101" i="263"/>
  <c r="M101" i="263"/>
  <c r="N101" i="263"/>
  <c r="O101" i="263"/>
  <c r="P101" i="263"/>
  <c r="D102" i="263"/>
  <c r="E102" i="263"/>
  <c r="F102" i="263"/>
  <c r="G102" i="263"/>
  <c r="H102" i="263"/>
  <c r="I102" i="263"/>
  <c r="J102" i="263"/>
  <c r="K102" i="263"/>
  <c r="L102" i="263"/>
  <c r="M102" i="263"/>
  <c r="N102" i="263"/>
  <c r="O102" i="263"/>
  <c r="P102" i="263"/>
  <c r="D98" i="264"/>
  <c r="E98" i="264"/>
  <c r="F98" i="264"/>
  <c r="G98" i="264"/>
  <c r="H98" i="264"/>
  <c r="I98" i="264"/>
  <c r="J98" i="264"/>
  <c r="K98" i="264"/>
  <c r="L98" i="264"/>
  <c r="M98" i="264"/>
  <c r="N98" i="264"/>
  <c r="O98" i="264"/>
  <c r="P98" i="264"/>
  <c r="D99" i="264"/>
  <c r="E99" i="264"/>
  <c r="F99" i="264"/>
  <c r="G99" i="264"/>
  <c r="H99" i="264"/>
  <c r="I99" i="264"/>
  <c r="J99" i="264"/>
  <c r="K99" i="264"/>
  <c r="L99" i="264"/>
  <c r="M99" i="264"/>
  <c r="N99" i="264"/>
  <c r="O99" i="264"/>
  <c r="P99" i="264"/>
  <c r="D100" i="264"/>
  <c r="E100" i="264"/>
  <c r="F100" i="264"/>
  <c r="G100" i="264"/>
  <c r="H100" i="264"/>
  <c r="I100" i="264"/>
  <c r="J100" i="264"/>
  <c r="K100" i="264"/>
  <c r="L100" i="264"/>
  <c r="M100" i="264"/>
  <c r="N100" i="264"/>
  <c r="O100" i="264"/>
  <c r="P100" i="264"/>
  <c r="D101" i="264"/>
  <c r="E101" i="264"/>
  <c r="F101" i="264"/>
  <c r="G101" i="264"/>
  <c r="H101" i="264"/>
  <c r="I101" i="264"/>
  <c r="J101" i="264"/>
  <c r="K101" i="264"/>
  <c r="L101" i="264"/>
  <c r="M101" i="264"/>
  <c r="N101" i="264"/>
  <c r="O101" i="264"/>
  <c r="P101" i="264"/>
  <c r="D102" i="264"/>
  <c r="E102" i="264"/>
  <c r="F102" i="264"/>
  <c r="G102" i="264"/>
  <c r="H102" i="264"/>
  <c r="I102" i="264"/>
  <c r="J102" i="264"/>
  <c r="K102" i="264"/>
  <c r="L102" i="264"/>
  <c r="M102" i="264"/>
  <c r="N102" i="264"/>
  <c r="O102" i="264"/>
  <c r="P102" i="264"/>
  <c r="D98" i="272"/>
  <c r="E98" i="272"/>
  <c r="F98" i="272"/>
  <c r="G98" i="272"/>
  <c r="H98" i="272"/>
  <c r="I98" i="272"/>
  <c r="J98" i="272"/>
  <c r="K98" i="272"/>
  <c r="L98" i="272"/>
  <c r="M98" i="272"/>
  <c r="N98" i="272"/>
  <c r="O98" i="272"/>
  <c r="P98" i="272"/>
  <c r="D99" i="272"/>
  <c r="E99" i="272"/>
  <c r="F99" i="272"/>
  <c r="G99" i="272"/>
  <c r="H99" i="272"/>
  <c r="I99" i="272"/>
  <c r="J99" i="272"/>
  <c r="K99" i="272"/>
  <c r="L99" i="272"/>
  <c r="M99" i="272"/>
  <c r="N99" i="272"/>
  <c r="O99" i="272"/>
  <c r="P99" i="272"/>
  <c r="D100" i="272"/>
  <c r="E100" i="272"/>
  <c r="F100" i="272"/>
  <c r="G100" i="272"/>
  <c r="H100" i="272"/>
  <c r="I100" i="272"/>
  <c r="J100" i="272"/>
  <c r="K100" i="272"/>
  <c r="L100" i="272"/>
  <c r="M100" i="272"/>
  <c r="N100" i="272"/>
  <c r="O100" i="272"/>
  <c r="P100" i="272"/>
  <c r="D101" i="272"/>
  <c r="E101" i="272"/>
  <c r="F101" i="272"/>
  <c r="G101" i="272"/>
  <c r="H101" i="272"/>
  <c r="I101" i="272"/>
  <c r="J101" i="272"/>
  <c r="K101" i="272"/>
  <c r="L101" i="272"/>
  <c r="M101" i="272"/>
  <c r="N101" i="272"/>
  <c r="O101" i="272"/>
  <c r="P101" i="272"/>
  <c r="D102" i="272"/>
  <c r="E102" i="272"/>
  <c r="F102" i="272"/>
  <c r="G102" i="272"/>
  <c r="H102" i="272"/>
  <c r="I102" i="272"/>
  <c r="J102" i="272"/>
  <c r="K102" i="272"/>
  <c r="L102" i="272"/>
  <c r="M102" i="272"/>
  <c r="N102" i="272"/>
  <c r="O102" i="272"/>
  <c r="P102" i="272"/>
  <c r="E97" i="235"/>
  <c r="F97" i="235"/>
  <c r="G97" i="235"/>
  <c r="H97" i="235"/>
  <c r="I97" i="235"/>
  <c r="J97" i="235"/>
  <c r="K97" i="235"/>
  <c r="L97" i="235"/>
  <c r="M97" i="235"/>
  <c r="N97" i="235"/>
  <c r="O97" i="235"/>
  <c r="P97" i="235"/>
  <c r="E97" i="250"/>
  <c r="F97" i="250"/>
  <c r="G97" i="250"/>
  <c r="H97" i="250"/>
  <c r="I97" i="250"/>
  <c r="J97" i="250"/>
  <c r="K97" i="250"/>
  <c r="L97" i="250"/>
  <c r="M97" i="250"/>
  <c r="N97" i="250"/>
  <c r="O97" i="250"/>
  <c r="P97" i="250"/>
  <c r="E97" i="252"/>
  <c r="F97" i="252"/>
  <c r="G97" i="252"/>
  <c r="H97" i="252"/>
  <c r="I97" i="252"/>
  <c r="J97" i="252"/>
  <c r="K97" i="252"/>
  <c r="L97" i="252"/>
  <c r="M97" i="252"/>
  <c r="N97" i="252"/>
  <c r="O97" i="252"/>
  <c r="P97" i="252"/>
  <c r="E97" i="255"/>
  <c r="F97" i="255"/>
  <c r="G97" i="255"/>
  <c r="H97" i="255"/>
  <c r="I97" i="255"/>
  <c r="J97" i="255"/>
  <c r="K97" i="255"/>
  <c r="L97" i="255"/>
  <c r="M97" i="255"/>
  <c r="N97" i="255"/>
  <c r="O97" i="255"/>
  <c r="P97" i="255"/>
  <c r="E97" i="257"/>
  <c r="F97" i="257"/>
  <c r="G97" i="257"/>
  <c r="H97" i="257"/>
  <c r="I97" i="257"/>
  <c r="J97" i="257"/>
  <c r="K97" i="257"/>
  <c r="L97" i="257"/>
  <c r="M97" i="257"/>
  <c r="N97" i="257"/>
  <c r="O97" i="257"/>
  <c r="P97" i="257"/>
  <c r="E97" i="260"/>
  <c r="F97" i="260"/>
  <c r="G97" i="260"/>
  <c r="H97" i="260"/>
  <c r="I97" i="260"/>
  <c r="J97" i="260"/>
  <c r="K97" i="260"/>
  <c r="L97" i="260"/>
  <c r="M97" i="260"/>
  <c r="N97" i="260"/>
  <c r="O97" i="260"/>
  <c r="P97" i="260"/>
  <c r="E97" i="251"/>
  <c r="F97" i="251"/>
  <c r="G97" i="251"/>
  <c r="H97" i="251"/>
  <c r="I97" i="251"/>
  <c r="J97" i="251"/>
  <c r="K97" i="251"/>
  <c r="L97" i="251"/>
  <c r="M97" i="251"/>
  <c r="N97" i="251"/>
  <c r="O97" i="251"/>
  <c r="P97" i="251"/>
  <c r="E97" i="253"/>
  <c r="F97" i="253"/>
  <c r="G97" i="253"/>
  <c r="H97" i="253"/>
  <c r="I97" i="253"/>
  <c r="J97" i="253"/>
  <c r="K97" i="253"/>
  <c r="L97" i="253"/>
  <c r="M97" i="253"/>
  <c r="N97" i="253"/>
  <c r="O97" i="253"/>
  <c r="P97" i="253"/>
  <c r="E97" i="254"/>
  <c r="F97" i="254"/>
  <c r="G97" i="254"/>
  <c r="H97" i="254"/>
  <c r="I97" i="254"/>
  <c r="J97" i="254"/>
  <c r="K97" i="254"/>
  <c r="L97" i="254"/>
  <c r="M97" i="254"/>
  <c r="N97" i="254"/>
  <c r="O97" i="254"/>
  <c r="P97" i="254"/>
  <c r="E97" i="256"/>
  <c r="F97" i="256"/>
  <c r="G97" i="256"/>
  <c r="H97" i="256"/>
  <c r="I97" i="256"/>
  <c r="J97" i="256"/>
  <c r="K97" i="256"/>
  <c r="L97" i="256"/>
  <c r="M97" i="256"/>
  <c r="N97" i="256"/>
  <c r="O97" i="256"/>
  <c r="P97" i="256"/>
  <c r="E97" i="263"/>
  <c r="F97" i="263"/>
  <c r="G97" i="263"/>
  <c r="H97" i="263"/>
  <c r="I97" i="263"/>
  <c r="J97" i="263"/>
  <c r="K97" i="263"/>
  <c r="L97" i="263"/>
  <c r="M97" i="263"/>
  <c r="N97" i="263"/>
  <c r="O97" i="263"/>
  <c r="P97" i="263"/>
  <c r="E97" i="264"/>
  <c r="F97" i="264"/>
  <c r="G97" i="264"/>
  <c r="H97" i="264"/>
  <c r="I97" i="264"/>
  <c r="J97" i="264"/>
  <c r="J103" i="264" s="1"/>
  <c r="K97" i="264"/>
  <c r="L97" i="264"/>
  <c r="M97" i="264"/>
  <c r="N97" i="264"/>
  <c r="O97" i="264"/>
  <c r="P97" i="264"/>
  <c r="E97" i="272"/>
  <c r="F97" i="272"/>
  <c r="G97" i="272"/>
  <c r="H97" i="272"/>
  <c r="I97" i="272"/>
  <c r="J97" i="272"/>
  <c r="K97" i="272"/>
  <c r="L97" i="272"/>
  <c r="M97" i="272"/>
  <c r="N97" i="272"/>
  <c r="O97" i="272"/>
  <c r="P97" i="272"/>
  <c r="D97" i="235"/>
  <c r="D97" i="250"/>
  <c r="D97" i="252"/>
  <c r="D97" i="255"/>
  <c r="D103" i="255" s="1"/>
  <c r="D97" i="257"/>
  <c r="D97" i="260"/>
  <c r="D97" i="251"/>
  <c r="D97" i="253"/>
  <c r="D103" i="253" s="1"/>
  <c r="D97" i="254"/>
  <c r="D97" i="256"/>
  <c r="D97" i="263"/>
  <c r="D97" i="264"/>
  <c r="D103" i="264" s="1"/>
  <c r="D97" i="272"/>
  <c r="E103" i="235"/>
  <c r="F103" i="235"/>
  <c r="G103" i="235"/>
  <c r="H103" i="235"/>
  <c r="I103" i="235"/>
  <c r="J103" i="235"/>
  <c r="K103" i="235"/>
  <c r="L103" i="235"/>
  <c r="M103" i="235"/>
  <c r="N103" i="235"/>
  <c r="O103" i="235"/>
  <c r="P103" i="235"/>
  <c r="E103" i="250"/>
  <c r="F103" i="250"/>
  <c r="G103" i="250"/>
  <c r="H103" i="250"/>
  <c r="I103" i="250"/>
  <c r="J103" i="250"/>
  <c r="K103" i="250"/>
  <c r="L103" i="250"/>
  <c r="M103" i="250"/>
  <c r="N103" i="250"/>
  <c r="O103" i="250"/>
  <c r="P103" i="250"/>
  <c r="E103" i="252"/>
  <c r="F103" i="252"/>
  <c r="G103" i="252"/>
  <c r="H103" i="252"/>
  <c r="I103" i="252"/>
  <c r="J103" i="252"/>
  <c r="K103" i="252"/>
  <c r="L103" i="252"/>
  <c r="M103" i="252"/>
  <c r="N103" i="252"/>
  <c r="O103" i="252"/>
  <c r="P103" i="252"/>
  <c r="E103" i="255"/>
  <c r="F103" i="255"/>
  <c r="G103" i="255"/>
  <c r="H103" i="255"/>
  <c r="I103" i="255"/>
  <c r="J103" i="255"/>
  <c r="K103" i="255"/>
  <c r="L103" i="255"/>
  <c r="M103" i="255"/>
  <c r="N103" i="255"/>
  <c r="O103" i="255"/>
  <c r="P103" i="255"/>
  <c r="E103" i="257"/>
  <c r="F103" i="257"/>
  <c r="G103" i="257"/>
  <c r="H103" i="257"/>
  <c r="I103" i="257"/>
  <c r="J103" i="257"/>
  <c r="K103" i="257"/>
  <c r="L103" i="257"/>
  <c r="M103" i="257"/>
  <c r="N103" i="257"/>
  <c r="O103" i="257"/>
  <c r="P103" i="257"/>
  <c r="E103" i="260"/>
  <c r="F103" i="260"/>
  <c r="G103" i="260"/>
  <c r="H103" i="260"/>
  <c r="I103" i="260"/>
  <c r="J103" i="260"/>
  <c r="K103" i="260"/>
  <c r="L103" i="260"/>
  <c r="M103" i="260"/>
  <c r="N103" i="260"/>
  <c r="O103" i="260"/>
  <c r="P103" i="260"/>
  <c r="E103" i="251"/>
  <c r="F103" i="251"/>
  <c r="G103" i="251"/>
  <c r="H103" i="251"/>
  <c r="I103" i="251"/>
  <c r="J103" i="251"/>
  <c r="K103" i="251"/>
  <c r="L103" i="251"/>
  <c r="M103" i="251"/>
  <c r="N103" i="251"/>
  <c r="O103" i="251"/>
  <c r="P103" i="251"/>
  <c r="E103" i="253"/>
  <c r="F103" i="253"/>
  <c r="G103" i="253"/>
  <c r="H103" i="253"/>
  <c r="I103" i="253"/>
  <c r="J103" i="253"/>
  <c r="K103" i="253"/>
  <c r="L103" i="253"/>
  <c r="M103" i="253"/>
  <c r="N103" i="253"/>
  <c r="O103" i="253"/>
  <c r="P103" i="253"/>
  <c r="E103" i="254"/>
  <c r="F103" i="254"/>
  <c r="G103" i="254"/>
  <c r="H103" i="254"/>
  <c r="I103" i="254"/>
  <c r="J103" i="254"/>
  <c r="K103" i="254"/>
  <c r="L103" i="254"/>
  <c r="M103" i="254"/>
  <c r="N103" i="254"/>
  <c r="O103" i="254"/>
  <c r="P103" i="254"/>
  <c r="E103" i="256"/>
  <c r="F103" i="256"/>
  <c r="G103" i="256"/>
  <c r="H103" i="256"/>
  <c r="I103" i="256"/>
  <c r="J103" i="256"/>
  <c r="K103" i="256"/>
  <c r="L103" i="256"/>
  <c r="M103" i="256"/>
  <c r="N103" i="256"/>
  <c r="O103" i="256"/>
  <c r="P103" i="256"/>
  <c r="E103" i="263"/>
  <c r="F103" i="263"/>
  <c r="G103" i="263"/>
  <c r="H103" i="263"/>
  <c r="I103" i="263"/>
  <c r="J103" i="263"/>
  <c r="K103" i="263"/>
  <c r="L103" i="263"/>
  <c r="M103" i="263"/>
  <c r="N103" i="263"/>
  <c r="O103" i="263"/>
  <c r="P103" i="263"/>
  <c r="E103" i="264"/>
  <c r="F103" i="264"/>
  <c r="G103" i="264"/>
  <c r="H103" i="264"/>
  <c r="I103" i="264"/>
  <c r="K103" i="264"/>
  <c r="L103" i="264"/>
  <c r="M103" i="264"/>
  <c r="N103" i="264"/>
  <c r="O103" i="264"/>
  <c r="P103" i="264"/>
  <c r="E103" i="272"/>
  <c r="F103" i="272"/>
  <c r="G103" i="272"/>
  <c r="H103" i="272"/>
  <c r="I103" i="272"/>
  <c r="J103" i="272"/>
  <c r="K103" i="272"/>
  <c r="L103" i="272"/>
  <c r="M103" i="272"/>
  <c r="N103" i="272"/>
  <c r="O103" i="272"/>
  <c r="P103" i="272"/>
  <c r="D103" i="235"/>
  <c r="D103" i="250"/>
  <c r="D103" i="252"/>
  <c r="D103" i="257"/>
  <c r="D103" i="260"/>
  <c r="D103" i="251"/>
  <c r="D103" i="254"/>
  <c r="D103" i="256"/>
  <c r="D103" i="263"/>
  <c r="D103" i="272"/>
  <c r="G95" i="235"/>
  <c r="H95" i="235"/>
  <c r="I95" i="235" s="1"/>
  <c r="J95" i="235" s="1"/>
  <c r="K95" i="235" s="1"/>
  <c r="L95" i="235" s="1"/>
  <c r="M95" i="235" s="1"/>
  <c r="N95" i="235" s="1"/>
  <c r="O95" i="235" s="1"/>
  <c r="P95" i="235" s="1"/>
  <c r="G95" i="250"/>
  <c r="H95" i="250" s="1"/>
  <c r="I95" i="250" s="1"/>
  <c r="J95" i="250" s="1"/>
  <c r="K95" i="250" s="1"/>
  <c r="L95" i="250" s="1"/>
  <c r="M95" i="250" s="1"/>
  <c r="N95" i="250" s="1"/>
  <c r="O95" i="250" s="1"/>
  <c r="P95" i="250" s="1"/>
  <c r="G95" i="252"/>
  <c r="H95" i="252"/>
  <c r="I95" i="252" s="1"/>
  <c r="J95" i="252" s="1"/>
  <c r="K95" i="252" s="1"/>
  <c r="L95" i="252" s="1"/>
  <c r="M95" i="252" s="1"/>
  <c r="N95" i="252" s="1"/>
  <c r="O95" i="252" s="1"/>
  <c r="P95" i="252" s="1"/>
  <c r="G95" i="255"/>
  <c r="H95" i="255" s="1"/>
  <c r="I95" i="255" s="1"/>
  <c r="J95" i="255" s="1"/>
  <c r="K95" i="255" s="1"/>
  <c r="L95" i="255" s="1"/>
  <c r="M95" i="255" s="1"/>
  <c r="N95" i="255" s="1"/>
  <c r="O95" i="255" s="1"/>
  <c r="P95" i="255" s="1"/>
  <c r="G95" i="257"/>
  <c r="H95" i="257"/>
  <c r="I95" i="257" s="1"/>
  <c r="J95" i="257" s="1"/>
  <c r="K95" i="257" s="1"/>
  <c r="L95" i="257" s="1"/>
  <c r="M95" i="257" s="1"/>
  <c r="N95" i="257" s="1"/>
  <c r="O95" i="257" s="1"/>
  <c r="P95" i="257" s="1"/>
  <c r="G95" i="260"/>
  <c r="H95" i="260" s="1"/>
  <c r="I95" i="260" s="1"/>
  <c r="J95" i="260" s="1"/>
  <c r="K95" i="260" s="1"/>
  <c r="L95" i="260" s="1"/>
  <c r="M95" i="260" s="1"/>
  <c r="N95" i="260" s="1"/>
  <c r="O95" i="260" s="1"/>
  <c r="P95" i="260" s="1"/>
  <c r="G95" i="251"/>
  <c r="H95" i="251"/>
  <c r="I95" i="251" s="1"/>
  <c r="J95" i="251" s="1"/>
  <c r="K95" i="251" s="1"/>
  <c r="L95" i="251" s="1"/>
  <c r="M95" i="251" s="1"/>
  <c r="N95" i="251" s="1"/>
  <c r="O95" i="251" s="1"/>
  <c r="P95" i="251" s="1"/>
  <c r="G95" i="253"/>
  <c r="H95" i="253" s="1"/>
  <c r="I95" i="253" s="1"/>
  <c r="J95" i="253" s="1"/>
  <c r="K95" i="253" s="1"/>
  <c r="L95" i="253" s="1"/>
  <c r="M95" i="253" s="1"/>
  <c r="N95" i="253" s="1"/>
  <c r="O95" i="253" s="1"/>
  <c r="P95" i="253" s="1"/>
  <c r="G95" i="254"/>
  <c r="H95" i="254"/>
  <c r="I95" i="254" s="1"/>
  <c r="J95" i="254" s="1"/>
  <c r="K95" i="254" s="1"/>
  <c r="L95" i="254" s="1"/>
  <c r="M95" i="254" s="1"/>
  <c r="N95" i="254" s="1"/>
  <c r="O95" i="254" s="1"/>
  <c r="P95" i="254" s="1"/>
  <c r="G95" i="256"/>
  <c r="H95" i="256" s="1"/>
  <c r="I95" i="256" s="1"/>
  <c r="J95" i="256" s="1"/>
  <c r="K95" i="256" s="1"/>
  <c r="L95" i="256" s="1"/>
  <c r="M95" i="256" s="1"/>
  <c r="N95" i="256" s="1"/>
  <c r="O95" i="256" s="1"/>
  <c r="P95" i="256" s="1"/>
  <c r="G95" i="263"/>
  <c r="H95" i="263"/>
  <c r="I95" i="263" s="1"/>
  <c r="J95" i="263" s="1"/>
  <c r="K95" i="263" s="1"/>
  <c r="L95" i="263" s="1"/>
  <c r="M95" i="263" s="1"/>
  <c r="N95" i="263" s="1"/>
  <c r="O95" i="263" s="1"/>
  <c r="P95" i="263" s="1"/>
  <c r="G95" i="264"/>
  <c r="H95" i="264" s="1"/>
  <c r="I95" i="264" s="1"/>
  <c r="J95" i="264" s="1"/>
  <c r="K95" i="264" s="1"/>
  <c r="L95" i="264" s="1"/>
  <c r="M95" i="264" s="1"/>
  <c r="N95" i="264" s="1"/>
  <c r="O95" i="264" s="1"/>
  <c r="P95" i="264" s="1"/>
  <c r="G95" i="272"/>
  <c r="H95" i="272"/>
  <c r="I95" i="272" s="1"/>
  <c r="J95" i="272" s="1"/>
  <c r="K95" i="272" s="1"/>
  <c r="L95" i="272" s="1"/>
  <c r="M95" i="272" s="1"/>
  <c r="N95" i="272" s="1"/>
  <c r="O95" i="272" s="1"/>
  <c r="P95" i="272" s="1"/>
  <c r="L96" i="235"/>
  <c r="M96" i="235"/>
  <c r="N96" i="235"/>
  <c r="O96" i="235"/>
  <c r="P96" i="235"/>
  <c r="L96" i="250"/>
  <c r="M96" i="250"/>
  <c r="N96" i="250"/>
  <c r="O96" i="250"/>
  <c r="P96" i="250"/>
  <c r="L96" i="252"/>
  <c r="M96" i="252"/>
  <c r="N96" i="252"/>
  <c r="O96" i="252"/>
  <c r="P96" i="252"/>
  <c r="L96" i="255"/>
  <c r="M96" i="255"/>
  <c r="N96" i="255"/>
  <c r="O96" i="255"/>
  <c r="P96" i="255"/>
  <c r="L96" i="257"/>
  <c r="M96" i="257"/>
  <c r="N96" i="257"/>
  <c r="O96" i="257"/>
  <c r="P96" i="257"/>
  <c r="L96" i="260"/>
  <c r="M96" i="260"/>
  <c r="N96" i="260"/>
  <c r="O96" i="260"/>
  <c r="P96" i="260"/>
  <c r="L96" i="251"/>
  <c r="M96" i="251"/>
  <c r="N96" i="251"/>
  <c r="O96" i="251"/>
  <c r="P96" i="251"/>
  <c r="L96" i="253"/>
  <c r="M96" i="253"/>
  <c r="N96" i="253"/>
  <c r="O96" i="253"/>
  <c r="P96" i="253"/>
  <c r="L96" i="254"/>
  <c r="M96" i="254"/>
  <c r="N96" i="254"/>
  <c r="O96" i="254"/>
  <c r="P96" i="254"/>
  <c r="L96" i="256"/>
  <c r="M96" i="256"/>
  <c r="N96" i="256"/>
  <c r="O96" i="256"/>
  <c r="P96" i="256"/>
  <c r="L96" i="263"/>
  <c r="M96" i="263"/>
  <c r="N96" i="263"/>
  <c r="O96" i="263"/>
  <c r="P96" i="263"/>
  <c r="L96" i="264"/>
  <c r="M96" i="264"/>
  <c r="N96" i="264"/>
  <c r="O96" i="264"/>
  <c r="P96" i="264"/>
  <c r="L96" i="272"/>
  <c r="M96" i="272"/>
  <c r="N96" i="272"/>
  <c r="O96" i="272"/>
  <c r="P96" i="272"/>
  <c r="F96" i="235"/>
  <c r="G96" i="235"/>
  <c r="H96" i="235"/>
  <c r="I96" i="235"/>
  <c r="J96" i="235"/>
  <c r="K96" i="235"/>
  <c r="F96" i="250"/>
  <c r="G96" i="250"/>
  <c r="H96" i="250"/>
  <c r="I96" i="250"/>
  <c r="J96" i="250"/>
  <c r="K96" i="250"/>
  <c r="F96" i="252"/>
  <c r="G96" i="252"/>
  <c r="H96" i="252"/>
  <c r="I96" i="252"/>
  <c r="J96" i="252"/>
  <c r="K96" i="252"/>
  <c r="F96" i="255"/>
  <c r="G96" i="255"/>
  <c r="H96" i="255"/>
  <c r="I96" i="255"/>
  <c r="J96" i="255"/>
  <c r="K96" i="255"/>
  <c r="F96" i="257"/>
  <c r="G96" i="257"/>
  <c r="H96" i="257"/>
  <c r="I96" i="257"/>
  <c r="J96" i="257"/>
  <c r="K96" i="257"/>
  <c r="F96" i="260"/>
  <c r="G96" i="260"/>
  <c r="H96" i="260"/>
  <c r="I96" i="260"/>
  <c r="J96" i="260"/>
  <c r="K96" i="260"/>
  <c r="F96" i="251"/>
  <c r="G96" i="251"/>
  <c r="H96" i="251"/>
  <c r="I96" i="251"/>
  <c r="J96" i="251"/>
  <c r="K96" i="251"/>
  <c r="F96" i="253"/>
  <c r="G96" i="253"/>
  <c r="H96" i="253"/>
  <c r="I96" i="253"/>
  <c r="J96" i="253"/>
  <c r="K96" i="253"/>
  <c r="F96" i="254"/>
  <c r="G96" i="254"/>
  <c r="H96" i="254"/>
  <c r="I96" i="254"/>
  <c r="J96" i="254"/>
  <c r="K96" i="254"/>
  <c r="F96" i="256"/>
  <c r="G96" i="256"/>
  <c r="H96" i="256"/>
  <c r="I96" i="256"/>
  <c r="J96" i="256"/>
  <c r="K96" i="256"/>
  <c r="F96" i="263"/>
  <c r="G96" i="263"/>
  <c r="H96" i="263"/>
  <c r="I96" i="263"/>
  <c r="J96" i="263"/>
  <c r="K96" i="263"/>
  <c r="F96" i="264"/>
  <c r="G96" i="264"/>
  <c r="H96" i="264"/>
  <c r="I96" i="264"/>
  <c r="J96" i="264"/>
  <c r="K96" i="264"/>
  <c r="F96" i="272"/>
  <c r="G96" i="272"/>
  <c r="H96" i="272"/>
  <c r="I96" i="272"/>
  <c r="J96" i="272"/>
  <c r="K96" i="272"/>
  <c r="M156" i="235"/>
  <c r="M156" i="250"/>
  <c r="M156" i="252"/>
  <c r="M156" i="255"/>
  <c r="M156" i="257"/>
  <c r="M156" i="260"/>
  <c r="M156" i="251"/>
  <c r="M156" i="253"/>
  <c r="M156" i="254"/>
  <c r="M156" i="256"/>
  <c r="M156" i="263"/>
  <c r="M156" i="264"/>
  <c r="M156" i="272"/>
  <c r="J156" i="235"/>
  <c r="J156" i="250"/>
  <c r="J156" i="252"/>
  <c r="J156" i="255"/>
  <c r="J156" i="257"/>
  <c r="J156" i="260"/>
  <c r="J156" i="251"/>
  <c r="J156" i="253"/>
  <c r="J156" i="254"/>
  <c r="J156" i="256"/>
  <c r="J156" i="263"/>
  <c r="J156" i="264"/>
  <c r="J156" i="272"/>
  <c r="V130" i="235"/>
  <c r="V130" i="250"/>
  <c r="V130" i="252"/>
  <c r="V130" i="255"/>
  <c r="V130" i="257"/>
  <c r="V130" i="260"/>
  <c r="V130" i="251"/>
  <c r="V130" i="253"/>
  <c r="V130" i="254"/>
  <c r="V130" i="256"/>
  <c r="V130" i="263"/>
  <c r="V130" i="264"/>
  <c r="V130" i="272"/>
  <c r="V119" i="235"/>
  <c r="V120" i="235"/>
  <c r="V121" i="235"/>
  <c r="V122" i="235"/>
  <c r="V123" i="235"/>
  <c r="V124" i="235"/>
  <c r="V125" i="235"/>
  <c r="V126" i="235"/>
  <c r="V127" i="235"/>
  <c r="V128" i="235"/>
  <c r="V129" i="235"/>
  <c r="V119" i="250"/>
  <c r="V120" i="250"/>
  <c r="V121" i="250"/>
  <c r="V122" i="250"/>
  <c r="V123" i="250"/>
  <c r="V124" i="250"/>
  <c r="V125" i="250"/>
  <c r="V126" i="250"/>
  <c r="V127" i="250"/>
  <c r="V128" i="250"/>
  <c r="V129" i="250"/>
  <c r="V119" i="252"/>
  <c r="V120" i="252"/>
  <c r="V121" i="252"/>
  <c r="V122" i="252"/>
  <c r="V123" i="252"/>
  <c r="V124" i="252"/>
  <c r="V125" i="252"/>
  <c r="V126" i="252"/>
  <c r="V127" i="252"/>
  <c r="V128" i="252"/>
  <c r="V129" i="252"/>
  <c r="V119" i="255"/>
  <c r="V120" i="255"/>
  <c r="V121" i="255"/>
  <c r="V122" i="255"/>
  <c r="V123" i="255"/>
  <c r="V124" i="255"/>
  <c r="V125" i="255"/>
  <c r="V126" i="255"/>
  <c r="V127" i="255"/>
  <c r="V128" i="255"/>
  <c r="V129" i="255"/>
  <c r="V119" i="257"/>
  <c r="V120" i="257"/>
  <c r="V121" i="257"/>
  <c r="V122" i="257"/>
  <c r="V123" i="257"/>
  <c r="V124" i="257"/>
  <c r="V125" i="257"/>
  <c r="V126" i="257"/>
  <c r="V127" i="257"/>
  <c r="V128" i="257"/>
  <c r="V129" i="257"/>
  <c r="V119" i="260"/>
  <c r="V120" i="260"/>
  <c r="V121" i="260"/>
  <c r="V122" i="260"/>
  <c r="V123" i="260"/>
  <c r="V124" i="260"/>
  <c r="V125" i="260"/>
  <c r="V126" i="260"/>
  <c r="V127" i="260"/>
  <c r="V128" i="260"/>
  <c r="V129" i="260"/>
  <c r="V119" i="251"/>
  <c r="V120" i="251"/>
  <c r="V121" i="251"/>
  <c r="V122" i="251"/>
  <c r="V123" i="251"/>
  <c r="V124" i="251"/>
  <c r="V125" i="251"/>
  <c r="V126" i="251"/>
  <c r="V127" i="251"/>
  <c r="V128" i="251"/>
  <c r="V129" i="251"/>
  <c r="V119" i="253"/>
  <c r="V120" i="253"/>
  <c r="V121" i="253"/>
  <c r="V122" i="253"/>
  <c r="V123" i="253"/>
  <c r="V124" i="253"/>
  <c r="V125" i="253"/>
  <c r="V126" i="253"/>
  <c r="V127" i="253"/>
  <c r="V128" i="253"/>
  <c r="V129" i="253"/>
  <c r="V119" i="254"/>
  <c r="V120" i="254"/>
  <c r="V121" i="254"/>
  <c r="V122" i="254"/>
  <c r="V123" i="254"/>
  <c r="V124" i="254"/>
  <c r="V125" i="254"/>
  <c r="V126" i="254"/>
  <c r="V127" i="254"/>
  <c r="V128" i="254"/>
  <c r="V129" i="254"/>
  <c r="V119" i="256"/>
  <c r="V120" i="256"/>
  <c r="V121" i="256"/>
  <c r="V122" i="256"/>
  <c r="V123" i="256"/>
  <c r="V124" i="256"/>
  <c r="V125" i="256"/>
  <c r="V126" i="256"/>
  <c r="V127" i="256"/>
  <c r="V128" i="256"/>
  <c r="V129" i="256"/>
  <c r="V119" i="263"/>
  <c r="V120" i="263"/>
  <c r="V121" i="263"/>
  <c r="V122" i="263"/>
  <c r="V123" i="263"/>
  <c r="V124" i="263"/>
  <c r="V125" i="263"/>
  <c r="V126" i="263"/>
  <c r="V127" i="263"/>
  <c r="V128" i="263"/>
  <c r="V129" i="263"/>
  <c r="V119" i="264"/>
  <c r="V120" i="264"/>
  <c r="V121" i="264"/>
  <c r="V122" i="264"/>
  <c r="V123" i="264"/>
  <c r="V124" i="264"/>
  <c r="V125" i="264"/>
  <c r="V126" i="264"/>
  <c r="V127" i="264"/>
  <c r="V128" i="264"/>
  <c r="V129" i="264"/>
  <c r="V119" i="272"/>
  <c r="V120" i="272"/>
  <c r="V121" i="272"/>
  <c r="V122" i="272"/>
  <c r="V123" i="272"/>
  <c r="V124" i="272"/>
  <c r="V125" i="272"/>
  <c r="V126" i="272"/>
  <c r="V127" i="272"/>
  <c r="V128" i="272"/>
  <c r="V129" i="272"/>
  <c r="T119" i="235"/>
  <c r="T120" i="235"/>
  <c r="T121" i="235"/>
  <c r="T122" i="235"/>
  <c r="T123" i="235"/>
  <c r="T124" i="235"/>
  <c r="T125" i="235"/>
  <c r="T126" i="235"/>
  <c r="T127" i="235"/>
  <c r="T128" i="235"/>
  <c r="T129" i="235"/>
  <c r="T130" i="235"/>
  <c r="T119" i="250"/>
  <c r="T120" i="250"/>
  <c r="T121" i="250"/>
  <c r="T122" i="250"/>
  <c r="T123" i="250"/>
  <c r="T124" i="250"/>
  <c r="T125" i="250"/>
  <c r="T126" i="250"/>
  <c r="T127" i="250"/>
  <c r="T128" i="250"/>
  <c r="T129" i="250"/>
  <c r="T130" i="250"/>
  <c r="T119" i="252"/>
  <c r="T120" i="252"/>
  <c r="T121" i="252"/>
  <c r="T122" i="252"/>
  <c r="T123" i="252"/>
  <c r="T124" i="252"/>
  <c r="T125" i="252"/>
  <c r="T126" i="252"/>
  <c r="T127" i="252"/>
  <c r="T128" i="252"/>
  <c r="T129" i="252"/>
  <c r="T130" i="252"/>
  <c r="T119" i="255"/>
  <c r="T120" i="255"/>
  <c r="T121" i="255"/>
  <c r="T122" i="255"/>
  <c r="T123" i="255"/>
  <c r="T124" i="255"/>
  <c r="T125" i="255"/>
  <c r="T126" i="255"/>
  <c r="T127" i="255"/>
  <c r="T128" i="255"/>
  <c r="T129" i="255"/>
  <c r="T130" i="255"/>
  <c r="T119" i="257"/>
  <c r="T120" i="257"/>
  <c r="T121" i="257"/>
  <c r="T122" i="257"/>
  <c r="T123" i="257"/>
  <c r="T124" i="257"/>
  <c r="T125" i="257"/>
  <c r="T126" i="257"/>
  <c r="T127" i="257"/>
  <c r="T128" i="257"/>
  <c r="T129" i="257"/>
  <c r="T130" i="257"/>
  <c r="T119" i="260"/>
  <c r="T120" i="260"/>
  <c r="T121" i="260"/>
  <c r="T122" i="260"/>
  <c r="T123" i="260"/>
  <c r="T124" i="260"/>
  <c r="T125" i="260"/>
  <c r="T126" i="260"/>
  <c r="T127" i="260"/>
  <c r="T128" i="260"/>
  <c r="T129" i="260"/>
  <c r="T130" i="260"/>
  <c r="T119" i="251"/>
  <c r="T120" i="251"/>
  <c r="T121" i="251"/>
  <c r="T122" i="251"/>
  <c r="T123" i="251"/>
  <c r="T124" i="251"/>
  <c r="T125" i="251"/>
  <c r="T126" i="251"/>
  <c r="T127" i="251"/>
  <c r="T128" i="251"/>
  <c r="T129" i="251"/>
  <c r="T130" i="251"/>
  <c r="T119" i="253"/>
  <c r="T120" i="253"/>
  <c r="T121" i="253"/>
  <c r="T122" i="253"/>
  <c r="T123" i="253"/>
  <c r="T124" i="253"/>
  <c r="T125" i="253"/>
  <c r="T126" i="253"/>
  <c r="T127" i="253"/>
  <c r="T128" i="253"/>
  <c r="T129" i="253"/>
  <c r="T130" i="253"/>
  <c r="T119" i="254"/>
  <c r="T120" i="254"/>
  <c r="T121" i="254"/>
  <c r="T122" i="254"/>
  <c r="T123" i="254"/>
  <c r="T124" i="254"/>
  <c r="T125" i="254"/>
  <c r="T126" i="254"/>
  <c r="T127" i="254"/>
  <c r="T128" i="254"/>
  <c r="T129" i="254"/>
  <c r="T130" i="254"/>
  <c r="T119" i="256"/>
  <c r="T120" i="256"/>
  <c r="T121" i="256"/>
  <c r="T122" i="256"/>
  <c r="T123" i="256"/>
  <c r="T124" i="256"/>
  <c r="T125" i="256"/>
  <c r="T126" i="256"/>
  <c r="T127" i="256"/>
  <c r="T128" i="256"/>
  <c r="T129" i="256"/>
  <c r="T130" i="256"/>
  <c r="T119" i="263"/>
  <c r="T120" i="263"/>
  <c r="T121" i="263"/>
  <c r="T122" i="263"/>
  <c r="T123" i="263"/>
  <c r="T124" i="263"/>
  <c r="T125" i="263"/>
  <c r="T126" i="263"/>
  <c r="T127" i="263"/>
  <c r="T128" i="263"/>
  <c r="T129" i="263"/>
  <c r="T130" i="263"/>
  <c r="T119" i="264"/>
  <c r="T120" i="264"/>
  <c r="T121" i="264"/>
  <c r="T122" i="264"/>
  <c r="T123" i="264"/>
  <c r="T124" i="264"/>
  <c r="T125" i="264"/>
  <c r="T126" i="264"/>
  <c r="T127" i="264"/>
  <c r="T128" i="264"/>
  <c r="T129" i="264"/>
  <c r="T130" i="264"/>
  <c r="T119" i="272"/>
  <c r="T120" i="272"/>
  <c r="T121" i="272"/>
  <c r="T122" i="272"/>
  <c r="T123" i="272"/>
  <c r="T124" i="272"/>
  <c r="T125" i="272"/>
  <c r="T126" i="272"/>
  <c r="T127" i="272"/>
  <c r="T128" i="272"/>
  <c r="T129" i="272"/>
  <c r="T130" i="272"/>
  <c r="V99" i="235"/>
  <c r="V100" i="235"/>
  <c r="V101" i="235"/>
  <c r="V102" i="235"/>
  <c r="V103" i="235"/>
  <c r="V104" i="235"/>
  <c r="V105" i="235"/>
  <c r="V106" i="235"/>
  <c r="V107" i="235"/>
  <c r="V108" i="235"/>
  <c r="V109" i="235"/>
  <c r="V110" i="235"/>
  <c r="V99" i="250"/>
  <c r="V100" i="250"/>
  <c r="V101" i="250"/>
  <c r="V102" i="250"/>
  <c r="V103" i="250"/>
  <c r="V104" i="250"/>
  <c r="V105" i="250"/>
  <c r="V106" i="250"/>
  <c r="V107" i="250"/>
  <c r="V108" i="250"/>
  <c r="V109" i="250"/>
  <c r="V110" i="250"/>
  <c r="V99" i="252"/>
  <c r="V100" i="252"/>
  <c r="V101" i="252"/>
  <c r="V102" i="252"/>
  <c r="V103" i="252"/>
  <c r="V104" i="252"/>
  <c r="V105" i="252"/>
  <c r="V106" i="252"/>
  <c r="V107" i="252"/>
  <c r="V108" i="252"/>
  <c r="V109" i="252"/>
  <c r="V110" i="252"/>
  <c r="V99" i="255"/>
  <c r="V100" i="255"/>
  <c r="V101" i="255"/>
  <c r="V102" i="255"/>
  <c r="V103" i="255"/>
  <c r="V104" i="255"/>
  <c r="V105" i="255"/>
  <c r="V106" i="255"/>
  <c r="V107" i="255"/>
  <c r="V108" i="255"/>
  <c r="V109" i="255"/>
  <c r="V110" i="255"/>
  <c r="V99" i="257"/>
  <c r="V100" i="257"/>
  <c r="V101" i="257"/>
  <c r="V102" i="257"/>
  <c r="V103" i="257"/>
  <c r="V104" i="257"/>
  <c r="V105" i="257"/>
  <c r="V106" i="257"/>
  <c r="V107" i="257"/>
  <c r="V108" i="257"/>
  <c r="V109" i="257"/>
  <c r="V110" i="257"/>
  <c r="V99" i="260"/>
  <c r="V100" i="260"/>
  <c r="V101" i="260"/>
  <c r="V102" i="260"/>
  <c r="V103" i="260"/>
  <c r="V104" i="260"/>
  <c r="V105" i="260"/>
  <c r="V106" i="260"/>
  <c r="V107" i="260"/>
  <c r="V108" i="260"/>
  <c r="V109" i="260"/>
  <c r="V110" i="260"/>
  <c r="V99" i="251"/>
  <c r="V100" i="251"/>
  <c r="V101" i="251"/>
  <c r="V102" i="251"/>
  <c r="V103" i="251"/>
  <c r="V104" i="251"/>
  <c r="V105" i="251"/>
  <c r="V106" i="251"/>
  <c r="V107" i="251"/>
  <c r="V108" i="251"/>
  <c r="V109" i="251"/>
  <c r="V110" i="251"/>
  <c r="V99" i="253"/>
  <c r="V100" i="253"/>
  <c r="V101" i="253"/>
  <c r="V102" i="253"/>
  <c r="V103" i="253"/>
  <c r="V104" i="253"/>
  <c r="V105" i="253"/>
  <c r="V106" i="253"/>
  <c r="V107" i="253"/>
  <c r="V108" i="253"/>
  <c r="V109" i="253"/>
  <c r="V110" i="253"/>
  <c r="V99" i="254"/>
  <c r="V100" i="254"/>
  <c r="V101" i="254"/>
  <c r="V102" i="254"/>
  <c r="V103" i="254"/>
  <c r="V104" i="254"/>
  <c r="V105" i="254"/>
  <c r="V106" i="254"/>
  <c r="V107" i="254"/>
  <c r="V108" i="254"/>
  <c r="V109" i="254"/>
  <c r="V110" i="254"/>
  <c r="V99" i="256"/>
  <c r="V100" i="256"/>
  <c r="V101" i="256"/>
  <c r="V102" i="256"/>
  <c r="V103" i="256"/>
  <c r="V104" i="256"/>
  <c r="V105" i="256"/>
  <c r="V106" i="256"/>
  <c r="V107" i="256"/>
  <c r="V108" i="256"/>
  <c r="V109" i="256"/>
  <c r="V110" i="256"/>
  <c r="V99" i="263"/>
  <c r="V100" i="263"/>
  <c r="V101" i="263"/>
  <c r="V102" i="263"/>
  <c r="V103" i="263"/>
  <c r="V104" i="263"/>
  <c r="V105" i="263"/>
  <c r="V106" i="263"/>
  <c r="V107" i="263"/>
  <c r="V108" i="263"/>
  <c r="V109" i="263"/>
  <c r="V110" i="263"/>
  <c r="V99" i="264"/>
  <c r="V100" i="264"/>
  <c r="V101" i="264"/>
  <c r="V102" i="264"/>
  <c r="V103" i="264"/>
  <c r="V104" i="264"/>
  <c r="V105" i="264"/>
  <c r="V106" i="264"/>
  <c r="V107" i="264"/>
  <c r="V108" i="264"/>
  <c r="V109" i="264"/>
  <c r="V110" i="264"/>
  <c r="V99" i="272"/>
  <c r="V100" i="272"/>
  <c r="V101" i="272"/>
  <c r="V102" i="272"/>
  <c r="V103" i="272"/>
  <c r="V104" i="272"/>
  <c r="V105" i="272"/>
  <c r="V106" i="272"/>
  <c r="V107" i="272"/>
  <c r="V108" i="272"/>
  <c r="V109" i="272"/>
  <c r="V110" i="272"/>
  <c r="T110" i="235"/>
  <c r="T110" i="250"/>
  <c r="T110" i="252"/>
  <c r="T110" i="255"/>
  <c r="T110" i="257"/>
  <c r="T110" i="260"/>
  <c r="T110" i="251"/>
  <c r="T110" i="253"/>
  <c r="T110" i="254"/>
  <c r="T110" i="256"/>
  <c r="T110" i="263"/>
  <c r="T110" i="264"/>
  <c r="T110" i="272"/>
  <c r="T99" i="235"/>
  <c r="T100" i="235"/>
  <c r="T101" i="235"/>
  <c r="T102" i="235"/>
  <c r="T103" i="235"/>
  <c r="T104" i="235"/>
  <c r="T105" i="235"/>
  <c r="T106" i="235"/>
  <c r="T107" i="235"/>
  <c r="T108" i="235"/>
  <c r="T109" i="235"/>
  <c r="T99" i="250"/>
  <c r="T100" i="250"/>
  <c r="T101" i="250"/>
  <c r="T102" i="250"/>
  <c r="T103" i="250"/>
  <c r="T104" i="250"/>
  <c r="T105" i="250"/>
  <c r="T106" i="250"/>
  <c r="T107" i="250"/>
  <c r="T108" i="250"/>
  <c r="T109" i="250"/>
  <c r="T99" i="252"/>
  <c r="T100" i="252"/>
  <c r="T101" i="252"/>
  <c r="T102" i="252"/>
  <c r="T103" i="252"/>
  <c r="T104" i="252"/>
  <c r="T105" i="252"/>
  <c r="T106" i="252"/>
  <c r="T107" i="252"/>
  <c r="T108" i="252"/>
  <c r="T109" i="252"/>
  <c r="T99" i="255"/>
  <c r="T100" i="255"/>
  <c r="T101" i="255"/>
  <c r="T102" i="255"/>
  <c r="T103" i="255"/>
  <c r="T104" i="255"/>
  <c r="T105" i="255"/>
  <c r="T106" i="255"/>
  <c r="T107" i="255"/>
  <c r="T108" i="255"/>
  <c r="T109" i="255"/>
  <c r="T99" i="257"/>
  <c r="T100" i="257"/>
  <c r="T101" i="257"/>
  <c r="T102" i="257"/>
  <c r="T103" i="257"/>
  <c r="T104" i="257"/>
  <c r="T105" i="257"/>
  <c r="T106" i="257"/>
  <c r="T107" i="257"/>
  <c r="T108" i="257"/>
  <c r="T109" i="257"/>
  <c r="T99" i="260"/>
  <c r="T100" i="260"/>
  <c r="T101" i="260"/>
  <c r="T102" i="260"/>
  <c r="T103" i="260"/>
  <c r="T104" i="260"/>
  <c r="T105" i="260"/>
  <c r="T106" i="260"/>
  <c r="T107" i="260"/>
  <c r="T108" i="260"/>
  <c r="T109" i="260"/>
  <c r="T99" i="251"/>
  <c r="T100" i="251"/>
  <c r="T101" i="251"/>
  <c r="T102" i="251"/>
  <c r="T103" i="251"/>
  <c r="T104" i="251"/>
  <c r="T105" i="251"/>
  <c r="T106" i="251"/>
  <c r="T107" i="251"/>
  <c r="T108" i="251"/>
  <c r="T109" i="251"/>
  <c r="T99" i="253"/>
  <c r="T100" i="253"/>
  <c r="T101" i="253"/>
  <c r="T102" i="253"/>
  <c r="T103" i="253"/>
  <c r="T104" i="253"/>
  <c r="T105" i="253"/>
  <c r="T106" i="253"/>
  <c r="T107" i="253"/>
  <c r="T108" i="253"/>
  <c r="T109" i="253"/>
  <c r="T99" i="254"/>
  <c r="T100" i="254"/>
  <c r="T101" i="254"/>
  <c r="T102" i="254"/>
  <c r="T103" i="254"/>
  <c r="T104" i="254"/>
  <c r="T105" i="254"/>
  <c r="T106" i="254"/>
  <c r="T107" i="254"/>
  <c r="T108" i="254"/>
  <c r="T109" i="254"/>
  <c r="T99" i="256"/>
  <c r="T100" i="256"/>
  <c r="T101" i="256"/>
  <c r="T102" i="256"/>
  <c r="T103" i="256"/>
  <c r="T104" i="256"/>
  <c r="T105" i="256"/>
  <c r="T106" i="256"/>
  <c r="T107" i="256"/>
  <c r="T108" i="256"/>
  <c r="T109" i="256"/>
  <c r="T99" i="263"/>
  <c r="T100" i="263"/>
  <c r="T101" i="263"/>
  <c r="T102" i="263"/>
  <c r="T103" i="263"/>
  <c r="T104" i="263"/>
  <c r="T105" i="263"/>
  <c r="T106" i="263"/>
  <c r="T107" i="263"/>
  <c r="T108" i="263"/>
  <c r="T109" i="263"/>
  <c r="T99" i="264"/>
  <c r="T100" i="264"/>
  <c r="T101" i="264"/>
  <c r="T102" i="264"/>
  <c r="T103" i="264"/>
  <c r="T104" i="264"/>
  <c r="T105" i="264"/>
  <c r="T106" i="264"/>
  <c r="T107" i="264"/>
  <c r="T108" i="264"/>
  <c r="T109" i="264"/>
  <c r="T99" i="272"/>
  <c r="T100" i="272"/>
  <c r="T101" i="272"/>
  <c r="T102" i="272"/>
  <c r="T103" i="272"/>
  <c r="T104" i="272"/>
  <c r="T105" i="272"/>
  <c r="T106" i="272"/>
  <c r="T107" i="272"/>
  <c r="T108" i="272"/>
  <c r="T109" i="272"/>
  <c r="V79" i="235"/>
  <c r="V80" i="235"/>
  <c r="V81" i="235"/>
  <c r="V82" i="235"/>
  <c r="V83" i="235"/>
  <c r="V84" i="235"/>
  <c r="V85" i="235"/>
  <c r="V86" i="235"/>
  <c r="V87" i="235"/>
  <c r="V88" i="235"/>
  <c r="V89" i="235"/>
  <c r="V90" i="235"/>
  <c r="V79" i="250"/>
  <c r="V80" i="250"/>
  <c r="V81" i="250"/>
  <c r="V82" i="250"/>
  <c r="V83" i="250"/>
  <c r="V84" i="250"/>
  <c r="V85" i="250"/>
  <c r="V86" i="250"/>
  <c r="V87" i="250"/>
  <c r="V88" i="250"/>
  <c r="V89" i="250"/>
  <c r="V90" i="250"/>
  <c r="V79" i="252"/>
  <c r="V80" i="252"/>
  <c r="V81" i="252"/>
  <c r="V82" i="252"/>
  <c r="V83" i="252"/>
  <c r="V84" i="252"/>
  <c r="V85" i="252"/>
  <c r="V86" i="252"/>
  <c r="V87" i="252"/>
  <c r="V88" i="252"/>
  <c r="V89" i="252"/>
  <c r="V90" i="252"/>
  <c r="V79" i="255"/>
  <c r="V80" i="255"/>
  <c r="V81" i="255"/>
  <c r="V82" i="255"/>
  <c r="V83" i="255"/>
  <c r="V84" i="255"/>
  <c r="V85" i="255"/>
  <c r="V86" i="255"/>
  <c r="V87" i="255"/>
  <c r="V88" i="255"/>
  <c r="V89" i="255"/>
  <c r="V90" i="255"/>
  <c r="V79" i="257"/>
  <c r="V80" i="257"/>
  <c r="V81" i="257"/>
  <c r="V82" i="257"/>
  <c r="V83" i="257"/>
  <c r="V84" i="257"/>
  <c r="V85" i="257"/>
  <c r="V86" i="257"/>
  <c r="V87" i="257"/>
  <c r="V88" i="257"/>
  <c r="V89" i="257"/>
  <c r="V90" i="257"/>
  <c r="V79" i="260"/>
  <c r="V80" i="260"/>
  <c r="V81" i="260"/>
  <c r="V82" i="260"/>
  <c r="V83" i="260"/>
  <c r="V84" i="260"/>
  <c r="V85" i="260"/>
  <c r="V86" i="260"/>
  <c r="V87" i="260"/>
  <c r="V88" i="260"/>
  <c r="V89" i="260"/>
  <c r="V90" i="260"/>
  <c r="V79" i="251"/>
  <c r="V80" i="251"/>
  <c r="V81" i="251"/>
  <c r="V82" i="251"/>
  <c r="V83" i="251"/>
  <c r="V84" i="251"/>
  <c r="V85" i="251"/>
  <c r="V86" i="251"/>
  <c r="V87" i="251"/>
  <c r="V88" i="251"/>
  <c r="V89" i="251"/>
  <c r="V90" i="251"/>
  <c r="V79" i="253"/>
  <c r="V80" i="253"/>
  <c r="V81" i="253"/>
  <c r="V82" i="253"/>
  <c r="V83" i="253"/>
  <c r="V84" i="253"/>
  <c r="V85" i="253"/>
  <c r="V86" i="253"/>
  <c r="V87" i="253"/>
  <c r="V88" i="253"/>
  <c r="V89" i="253"/>
  <c r="V90" i="253"/>
  <c r="V79" i="254"/>
  <c r="V80" i="254"/>
  <c r="V81" i="254"/>
  <c r="V82" i="254"/>
  <c r="V83" i="254"/>
  <c r="V84" i="254"/>
  <c r="V85" i="254"/>
  <c r="V86" i="254"/>
  <c r="V87" i="254"/>
  <c r="V88" i="254"/>
  <c r="V89" i="254"/>
  <c r="V90" i="254"/>
  <c r="V79" i="256"/>
  <c r="V80" i="256"/>
  <c r="V81" i="256"/>
  <c r="V82" i="256"/>
  <c r="V83" i="256"/>
  <c r="V84" i="256"/>
  <c r="V85" i="256"/>
  <c r="V86" i="256"/>
  <c r="V87" i="256"/>
  <c r="V88" i="256"/>
  <c r="V89" i="256"/>
  <c r="V90" i="256"/>
  <c r="V79" i="263"/>
  <c r="V80" i="263"/>
  <c r="V81" i="263"/>
  <c r="V82" i="263"/>
  <c r="V83" i="263"/>
  <c r="V84" i="263"/>
  <c r="V85" i="263"/>
  <c r="V86" i="263"/>
  <c r="V87" i="263"/>
  <c r="V88" i="263"/>
  <c r="V89" i="263"/>
  <c r="V90" i="263"/>
  <c r="V79" i="264"/>
  <c r="V80" i="264"/>
  <c r="V81" i="264"/>
  <c r="V82" i="264"/>
  <c r="V83" i="264"/>
  <c r="V84" i="264"/>
  <c r="V85" i="264"/>
  <c r="V86" i="264"/>
  <c r="V87" i="264"/>
  <c r="V88" i="264"/>
  <c r="V89" i="264"/>
  <c r="V90" i="264"/>
  <c r="V79" i="272"/>
  <c r="V80" i="272"/>
  <c r="V81" i="272"/>
  <c r="V82" i="272"/>
  <c r="V83" i="272"/>
  <c r="V84" i="272"/>
  <c r="V85" i="272"/>
  <c r="V86" i="272"/>
  <c r="V87" i="272"/>
  <c r="V88" i="272"/>
  <c r="V89" i="272"/>
  <c r="V90" i="272"/>
  <c r="T79" i="235"/>
  <c r="T80" i="235"/>
  <c r="T81" i="235"/>
  <c r="T82" i="235"/>
  <c r="T83" i="235"/>
  <c r="T84" i="235"/>
  <c r="T85" i="235"/>
  <c r="T86" i="235"/>
  <c r="T87" i="235"/>
  <c r="T88" i="235"/>
  <c r="T89" i="235"/>
  <c r="T90" i="235"/>
  <c r="T79" i="250"/>
  <c r="T80" i="250"/>
  <c r="T81" i="250"/>
  <c r="T82" i="250"/>
  <c r="T83" i="250"/>
  <c r="T84" i="250"/>
  <c r="T85" i="250"/>
  <c r="T86" i="250"/>
  <c r="T87" i="250"/>
  <c r="T88" i="250"/>
  <c r="T89" i="250"/>
  <c r="T90" i="250"/>
  <c r="T79" i="252"/>
  <c r="T80" i="252"/>
  <c r="T81" i="252"/>
  <c r="T82" i="252"/>
  <c r="T83" i="252"/>
  <c r="T84" i="252"/>
  <c r="T85" i="252"/>
  <c r="T86" i="252"/>
  <c r="T87" i="252"/>
  <c r="T88" i="252"/>
  <c r="T89" i="252"/>
  <c r="T90" i="252"/>
  <c r="T79" i="255"/>
  <c r="T80" i="255"/>
  <c r="T81" i="255"/>
  <c r="T82" i="255"/>
  <c r="T83" i="255"/>
  <c r="T84" i="255"/>
  <c r="T85" i="255"/>
  <c r="T86" i="255"/>
  <c r="T87" i="255"/>
  <c r="T88" i="255"/>
  <c r="T89" i="255"/>
  <c r="T90" i="255"/>
  <c r="T79" i="257"/>
  <c r="T80" i="257"/>
  <c r="T81" i="257"/>
  <c r="T82" i="257"/>
  <c r="T83" i="257"/>
  <c r="T84" i="257"/>
  <c r="T85" i="257"/>
  <c r="T86" i="257"/>
  <c r="T87" i="257"/>
  <c r="T88" i="257"/>
  <c r="T89" i="257"/>
  <c r="T90" i="257"/>
  <c r="T79" i="260"/>
  <c r="T80" i="260"/>
  <c r="T81" i="260"/>
  <c r="T82" i="260"/>
  <c r="T83" i="260"/>
  <c r="T84" i="260"/>
  <c r="T85" i="260"/>
  <c r="T86" i="260"/>
  <c r="T87" i="260"/>
  <c r="T88" i="260"/>
  <c r="T89" i="260"/>
  <c r="T90" i="260"/>
  <c r="T79" i="251"/>
  <c r="T80" i="251"/>
  <c r="T81" i="251"/>
  <c r="T82" i="251"/>
  <c r="T83" i="251"/>
  <c r="T84" i="251"/>
  <c r="T85" i="251"/>
  <c r="T86" i="251"/>
  <c r="T87" i="251"/>
  <c r="T88" i="251"/>
  <c r="T89" i="251"/>
  <c r="T90" i="251"/>
  <c r="T79" i="253"/>
  <c r="T80" i="253"/>
  <c r="T81" i="253"/>
  <c r="T82" i="253"/>
  <c r="T83" i="253"/>
  <c r="T84" i="253"/>
  <c r="T85" i="253"/>
  <c r="T86" i="253"/>
  <c r="T87" i="253"/>
  <c r="T88" i="253"/>
  <c r="T89" i="253"/>
  <c r="T90" i="253"/>
  <c r="T79" i="254"/>
  <c r="T80" i="254"/>
  <c r="T81" i="254"/>
  <c r="T82" i="254"/>
  <c r="T83" i="254"/>
  <c r="T84" i="254"/>
  <c r="T85" i="254"/>
  <c r="T86" i="254"/>
  <c r="T87" i="254"/>
  <c r="T88" i="254"/>
  <c r="T89" i="254"/>
  <c r="T90" i="254"/>
  <c r="T79" i="256"/>
  <c r="T80" i="256"/>
  <c r="T81" i="256"/>
  <c r="T82" i="256"/>
  <c r="T83" i="256"/>
  <c r="T84" i="256"/>
  <c r="T85" i="256"/>
  <c r="T86" i="256"/>
  <c r="T87" i="256"/>
  <c r="T88" i="256"/>
  <c r="T89" i="256"/>
  <c r="T90" i="256"/>
  <c r="T79" i="263"/>
  <c r="T80" i="263"/>
  <c r="T81" i="263"/>
  <c r="T82" i="263"/>
  <c r="T83" i="263"/>
  <c r="T84" i="263"/>
  <c r="T85" i="263"/>
  <c r="T86" i="263"/>
  <c r="T87" i="263"/>
  <c r="T88" i="263"/>
  <c r="T89" i="263"/>
  <c r="T90" i="263"/>
  <c r="T79" i="264"/>
  <c r="T80" i="264"/>
  <c r="T81" i="264"/>
  <c r="T82" i="264"/>
  <c r="T83" i="264"/>
  <c r="T84" i="264"/>
  <c r="T85" i="264"/>
  <c r="T86" i="264"/>
  <c r="T87" i="264"/>
  <c r="T88" i="264"/>
  <c r="T89" i="264"/>
  <c r="T90" i="264"/>
  <c r="T79" i="272"/>
  <c r="T80" i="272"/>
  <c r="T81" i="272"/>
  <c r="T82" i="272"/>
  <c r="T83" i="272"/>
  <c r="T84" i="272"/>
  <c r="T85" i="272"/>
  <c r="T86" i="272"/>
  <c r="T87" i="272"/>
  <c r="T88" i="272"/>
  <c r="T89" i="272"/>
  <c r="T90" i="272"/>
  <c r="V78" i="272"/>
  <c r="V91" i="272" l="1"/>
  <c r="J51" i="281"/>
  <c r="S51" i="281" s="1"/>
  <c r="K50" i="281"/>
  <c r="S50" i="281" s="1"/>
  <c r="K49" i="281"/>
  <c r="S49" i="281" s="1"/>
  <c r="K48" i="281"/>
  <c r="S48" i="281" s="1"/>
  <c r="K47" i="281"/>
  <c r="S47" i="281" s="1"/>
  <c r="K46" i="281"/>
  <c r="S46" i="281" s="1"/>
  <c r="K45" i="281"/>
  <c r="S45" i="281" s="1"/>
  <c r="K44" i="281"/>
  <c r="S44" i="281" s="1"/>
  <c r="K43" i="281"/>
  <c r="S43" i="281" s="1"/>
  <c r="S42" i="281"/>
  <c r="T42" i="281" s="1"/>
  <c r="J42" i="281"/>
  <c r="J41" i="281"/>
  <c r="S41" i="281" s="1"/>
  <c r="T41" i="281" s="1"/>
  <c r="S40" i="281"/>
  <c r="T40" i="281" s="1"/>
  <c r="J40" i="281"/>
  <c r="J39" i="281"/>
  <c r="S39" i="281" s="1"/>
  <c r="T39" i="281" s="1"/>
  <c r="S38" i="281"/>
  <c r="T38" i="281" s="1"/>
  <c r="J38" i="281"/>
  <c r="J37" i="281"/>
  <c r="S37" i="281" s="1"/>
  <c r="T37" i="281" s="1"/>
  <c r="S36" i="281"/>
  <c r="T36" i="281" s="1"/>
  <c r="J36" i="281"/>
  <c r="J35" i="281"/>
  <c r="S35" i="281" s="1"/>
  <c r="T35" i="281" s="1"/>
  <c r="S34" i="281"/>
  <c r="T34" i="281" s="1"/>
  <c r="J34" i="281"/>
  <c r="J33" i="281"/>
  <c r="S33" i="281" s="1"/>
  <c r="T33" i="281" s="1"/>
  <c r="J32" i="281"/>
  <c r="S32" i="281" s="1"/>
  <c r="T32" i="281" s="1"/>
  <c r="J31" i="281"/>
  <c r="S31" i="281" s="1"/>
  <c r="T31" i="281" s="1"/>
  <c r="S30" i="281"/>
  <c r="T30" i="281" s="1"/>
  <c r="J30" i="281"/>
  <c r="J29" i="281"/>
  <c r="S29" i="281" s="1"/>
  <c r="T29" i="281" s="1"/>
  <c r="J51" i="280"/>
  <c r="S42" i="280"/>
  <c r="T42" i="280" s="1"/>
  <c r="J42" i="280"/>
  <c r="J41" i="280"/>
  <c r="S41" i="280" s="1"/>
  <c r="T41" i="280" s="1"/>
  <c r="J40" i="280"/>
  <c r="S40" i="280" s="1"/>
  <c r="T40" i="280" s="1"/>
  <c r="J39" i="280"/>
  <c r="S39" i="280" s="1"/>
  <c r="T39" i="280" s="1"/>
  <c r="S38" i="280"/>
  <c r="T38" i="280" s="1"/>
  <c r="J38" i="280"/>
  <c r="J37" i="280"/>
  <c r="S37" i="280" s="1"/>
  <c r="T37" i="280" s="1"/>
  <c r="J36" i="280"/>
  <c r="S36" i="280" s="1"/>
  <c r="T36" i="280" s="1"/>
  <c r="J35" i="280"/>
  <c r="S35" i="280" s="1"/>
  <c r="T35" i="280" s="1"/>
  <c r="S34" i="280"/>
  <c r="T34" i="280" s="1"/>
  <c r="J34" i="280"/>
  <c r="J33" i="280"/>
  <c r="S33" i="280" s="1"/>
  <c r="T33" i="280" s="1"/>
  <c r="J32" i="280"/>
  <c r="S32" i="280" s="1"/>
  <c r="T32" i="280" s="1"/>
  <c r="J31" i="280"/>
  <c r="S31" i="280" s="1"/>
  <c r="T31" i="280" s="1"/>
  <c r="S30" i="280"/>
  <c r="T30" i="280" s="1"/>
  <c r="J30" i="280"/>
  <c r="J29" i="280"/>
  <c r="S29" i="280" s="1"/>
  <c r="T29" i="280" s="1"/>
  <c r="J51" i="279"/>
  <c r="S51" i="279" s="1"/>
  <c r="S52" i="279"/>
  <c r="S53" i="279"/>
  <c r="S54" i="279"/>
  <c r="S55" i="279"/>
  <c r="S42" i="279"/>
  <c r="T42" i="279" s="1"/>
  <c r="J42" i="279"/>
  <c r="J41" i="279"/>
  <c r="S41" i="279" s="1"/>
  <c r="T41" i="279" s="1"/>
  <c r="J40" i="279"/>
  <c r="S40" i="279" s="1"/>
  <c r="T40" i="279" s="1"/>
  <c r="J39" i="279"/>
  <c r="S39" i="279" s="1"/>
  <c r="T39" i="279" s="1"/>
  <c r="S38" i="279"/>
  <c r="T38" i="279" s="1"/>
  <c r="J38" i="279"/>
  <c r="J37" i="279"/>
  <c r="S37" i="279" s="1"/>
  <c r="T37" i="279" s="1"/>
  <c r="J36" i="279"/>
  <c r="S36" i="279" s="1"/>
  <c r="T36" i="279" s="1"/>
  <c r="J35" i="279"/>
  <c r="S35" i="279" s="1"/>
  <c r="T35" i="279" s="1"/>
  <c r="S34" i="279"/>
  <c r="T34" i="279" s="1"/>
  <c r="J34" i="279"/>
  <c r="J33" i="279"/>
  <c r="S33" i="279" s="1"/>
  <c r="T33" i="279" s="1"/>
  <c r="J32" i="279"/>
  <c r="S32" i="279" s="1"/>
  <c r="T32" i="279" s="1"/>
  <c r="J31" i="279"/>
  <c r="S31" i="279" s="1"/>
  <c r="T31" i="279" s="1"/>
  <c r="S30" i="279"/>
  <c r="T30" i="279" s="1"/>
  <c r="J30" i="279"/>
  <c r="J29" i="279"/>
  <c r="S29" i="279" s="1"/>
  <c r="T29" i="279" s="1"/>
  <c r="C55" i="246" l="1"/>
  <c r="D55" i="246"/>
  <c r="E55" i="246"/>
  <c r="F55" i="246"/>
  <c r="G55" i="246"/>
  <c r="H55" i="246"/>
  <c r="I55" i="246"/>
  <c r="J55" i="246"/>
  <c r="K55" i="246"/>
  <c r="L55" i="246"/>
  <c r="M55" i="246"/>
  <c r="N55" i="246"/>
  <c r="O55" i="246"/>
  <c r="C34" i="246"/>
  <c r="D34" i="246"/>
  <c r="E34" i="246"/>
  <c r="F34" i="246"/>
  <c r="G34" i="246"/>
  <c r="H34" i="246"/>
  <c r="I34" i="246"/>
  <c r="J34" i="246"/>
  <c r="K34" i="246"/>
  <c r="L34" i="246"/>
  <c r="M34" i="246"/>
  <c r="N34" i="246"/>
  <c r="O34" i="246"/>
  <c r="D33" i="246"/>
  <c r="E33" i="246"/>
  <c r="F33" i="246"/>
  <c r="G33" i="246"/>
  <c r="H33" i="246"/>
  <c r="I33" i="246"/>
  <c r="J33" i="246"/>
  <c r="K33" i="246"/>
  <c r="L33" i="246"/>
  <c r="M33" i="246"/>
  <c r="N33" i="246"/>
  <c r="O33" i="246"/>
  <c r="C33" i="246"/>
  <c r="C35" i="246"/>
  <c r="D35" i="246"/>
  <c r="E35" i="246"/>
  <c r="F35" i="246"/>
  <c r="G35" i="246"/>
  <c r="H35" i="246"/>
  <c r="I35" i="246"/>
  <c r="J35" i="246"/>
  <c r="K35" i="246"/>
  <c r="L35" i="246"/>
  <c r="M35" i="246"/>
  <c r="N35" i="246"/>
  <c r="O35" i="246"/>
  <c r="C36" i="246"/>
  <c r="D36" i="246"/>
  <c r="E36" i="246"/>
  <c r="F36" i="246"/>
  <c r="G36" i="246"/>
  <c r="H36" i="246"/>
  <c r="I36" i="246"/>
  <c r="J36" i="246"/>
  <c r="K36" i="246"/>
  <c r="L36" i="246"/>
  <c r="M36" i="246"/>
  <c r="N36" i="246"/>
  <c r="O36" i="246"/>
  <c r="R36" i="246"/>
  <c r="C37" i="246"/>
  <c r="D37" i="246"/>
  <c r="E37" i="246"/>
  <c r="F37" i="246"/>
  <c r="G37" i="246"/>
  <c r="H37" i="246"/>
  <c r="I37" i="246"/>
  <c r="J37" i="246"/>
  <c r="K37" i="246"/>
  <c r="L37" i="246"/>
  <c r="M37" i="246"/>
  <c r="N37" i="246"/>
  <c r="O37" i="246"/>
  <c r="C38" i="246"/>
  <c r="D38" i="246"/>
  <c r="E38" i="246"/>
  <c r="F38" i="246"/>
  <c r="G38" i="246"/>
  <c r="H38" i="246"/>
  <c r="I38" i="246"/>
  <c r="J38" i="246"/>
  <c r="K38" i="246"/>
  <c r="L38" i="246"/>
  <c r="M38" i="246"/>
  <c r="N38" i="246"/>
  <c r="O38" i="246"/>
  <c r="D13" i="246"/>
  <c r="E13" i="246"/>
  <c r="F13" i="246"/>
  <c r="G13" i="246"/>
  <c r="H13" i="246"/>
  <c r="I13" i="246"/>
  <c r="J13" i="246"/>
  <c r="K13" i="246"/>
  <c r="L13" i="246"/>
  <c r="M13" i="246"/>
  <c r="N13" i="246"/>
  <c r="O13" i="246"/>
  <c r="C13" i="246"/>
  <c r="C48" i="246"/>
  <c r="D48" i="246"/>
  <c r="E48" i="246"/>
  <c r="F48" i="246"/>
  <c r="G48" i="246"/>
  <c r="H48" i="246"/>
  <c r="I48" i="246"/>
  <c r="J48" i="246"/>
  <c r="K48" i="246"/>
  <c r="L48" i="246"/>
  <c r="M48" i="246"/>
  <c r="N48" i="246"/>
  <c r="O48" i="246"/>
  <c r="C49" i="246"/>
  <c r="D49" i="246"/>
  <c r="E49" i="246"/>
  <c r="F49" i="246"/>
  <c r="G49" i="246"/>
  <c r="H49" i="246"/>
  <c r="I49" i="246"/>
  <c r="J49" i="246"/>
  <c r="K49" i="246"/>
  <c r="L49" i="246"/>
  <c r="M49" i="246"/>
  <c r="N49" i="246"/>
  <c r="O49" i="246"/>
  <c r="C50" i="246"/>
  <c r="D50" i="246"/>
  <c r="E50" i="246"/>
  <c r="F50" i="246"/>
  <c r="G50" i="246"/>
  <c r="H50" i="246"/>
  <c r="I50" i="246"/>
  <c r="J50" i="246"/>
  <c r="K50" i="246"/>
  <c r="L50" i="246"/>
  <c r="M50" i="246"/>
  <c r="N50" i="246"/>
  <c r="O50" i="246"/>
  <c r="C51" i="246"/>
  <c r="D51" i="246"/>
  <c r="E51" i="246"/>
  <c r="F51" i="246"/>
  <c r="G51" i="246"/>
  <c r="H51" i="246"/>
  <c r="I51" i="246"/>
  <c r="J51" i="246"/>
  <c r="K51" i="246"/>
  <c r="L51" i="246"/>
  <c r="M51" i="246"/>
  <c r="N51" i="246"/>
  <c r="O51" i="246"/>
  <c r="C52" i="246"/>
  <c r="D52" i="246"/>
  <c r="E52" i="246"/>
  <c r="F52" i="246"/>
  <c r="G52" i="246"/>
  <c r="H52" i="246"/>
  <c r="I52" i="246"/>
  <c r="J52" i="246"/>
  <c r="K52" i="246"/>
  <c r="L52" i="246"/>
  <c r="M52" i="246"/>
  <c r="N52" i="246"/>
  <c r="O52" i="246"/>
  <c r="C53" i="246"/>
  <c r="D53" i="246"/>
  <c r="E53" i="246"/>
  <c r="F53" i="246"/>
  <c r="G53" i="246"/>
  <c r="H53" i="246"/>
  <c r="I53" i="246"/>
  <c r="J53" i="246"/>
  <c r="K53" i="246"/>
  <c r="L53" i="246"/>
  <c r="M53" i="246"/>
  <c r="N53" i="246"/>
  <c r="O53" i="246"/>
  <c r="C54" i="246"/>
  <c r="D54" i="246"/>
  <c r="E54" i="246"/>
  <c r="F54" i="246"/>
  <c r="G54" i="246"/>
  <c r="H54" i="246"/>
  <c r="I54" i="246"/>
  <c r="J54" i="246"/>
  <c r="K54" i="246"/>
  <c r="L54" i="246"/>
  <c r="M54" i="246"/>
  <c r="N54" i="246"/>
  <c r="O54" i="246"/>
  <c r="C56" i="246"/>
  <c r="D56" i="246"/>
  <c r="E56" i="246"/>
  <c r="F56" i="246"/>
  <c r="G56" i="246"/>
  <c r="H56" i="246"/>
  <c r="I56" i="246"/>
  <c r="J56" i="246"/>
  <c r="K56" i="246"/>
  <c r="L56" i="246"/>
  <c r="M56" i="246"/>
  <c r="N56" i="246"/>
  <c r="O56" i="246"/>
  <c r="C57" i="246"/>
  <c r="D57" i="246"/>
  <c r="E57" i="246"/>
  <c r="F57" i="246"/>
  <c r="G57" i="246"/>
  <c r="H57" i="246"/>
  <c r="I57" i="246"/>
  <c r="J57" i="246"/>
  <c r="K57" i="246"/>
  <c r="L57" i="246"/>
  <c r="M57" i="246"/>
  <c r="N57" i="246"/>
  <c r="O57" i="246"/>
  <c r="C58" i="246"/>
  <c r="D58" i="246"/>
  <c r="E58" i="246"/>
  <c r="F58" i="246"/>
  <c r="G58" i="246"/>
  <c r="H58" i="246"/>
  <c r="I58" i="246"/>
  <c r="J58" i="246"/>
  <c r="K58" i="246"/>
  <c r="L58" i="246"/>
  <c r="M58" i="246"/>
  <c r="N58" i="246"/>
  <c r="O58" i="246"/>
  <c r="C59" i="246"/>
  <c r="D59" i="246"/>
  <c r="E59" i="246"/>
  <c r="F59" i="246"/>
  <c r="G59" i="246"/>
  <c r="H59" i="246"/>
  <c r="I59" i="246"/>
  <c r="J59" i="246"/>
  <c r="K59" i="246"/>
  <c r="L59" i="246"/>
  <c r="M59" i="246"/>
  <c r="N59" i="246"/>
  <c r="O59" i="246"/>
  <c r="C60" i="246"/>
  <c r="D60" i="246"/>
  <c r="E60" i="246"/>
  <c r="F60" i="246"/>
  <c r="G60" i="246"/>
  <c r="H60" i="246"/>
  <c r="I60" i="246"/>
  <c r="J60" i="246"/>
  <c r="K60" i="246"/>
  <c r="L60" i="246"/>
  <c r="M60" i="246"/>
  <c r="N60" i="246"/>
  <c r="O60" i="246"/>
  <c r="D47" i="246"/>
  <c r="E47" i="246"/>
  <c r="F47" i="246"/>
  <c r="G47" i="246"/>
  <c r="H47" i="246"/>
  <c r="I47" i="246"/>
  <c r="J47" i="246"/>
  <c r="K47" i="246"/>
  <c r="L47" i="246"/>
  <c r="M47" i="246"/>
  <c r="N47" i="246"/>
  <c r="O47" i="246"/>
  <c r="C47" i="246"/>
  <c r="D26" i="246"/>
  <c r="E26" i="246"/>
  <c r="F26" i="246"/>
  <c r="G26" i="246"/>
  <c r="H26" i="246"/>
  <c r="I26" i="246"/>
  <c r="J26" i="246"/>
  <c r="K26" i="246"/>
  <c r="L26" i="246"/>
  <c r="M26" i="246"/>
  <c r="N26" i="246"/>
  <c r="O26" i="246"/>
  <c r="D27" i="246"/>
  <c r="E27" i="246"/>
  <c r="F27" i="246"/>
  <c r="G27" i="246"/>
  <c r="H27" i="246"/>
  <c r="I27" i="246"/>
  <c r="J27" i="246"/>
  <c r="K27" i="246"/>
  <c r="L27" i="246"/>
  <c r="M27" i="246"/>
  <c r="N27" i="246"/>
  <c r="O27" i="246"/>
  <c r="D28" i="246"/>
  <c r="E28" i="246"/>
  <c r="F28" i="246"/>
  <c r="G28" i="246"/>
  <c r="H28" i="246"/>
  <c r="I28" i="246"/>
  <c r="J28" i="246"/>
  <c r="K28" i="246"/>
  <c r="L28" i="246"/>
  <c r="M28" i="246"/>
  <c r="N28" i="246"/>
  <c r="O28" i="246"/>
  <c r="D29" i="246"/>
  <c r="E29" i="246"/>
  <c r="F29" i="246"/>
  <c r="G29" i="246"/>
  <c r="H29" i="246"/>
  <c r="I29" i="246"/>
  <c r="J29" i="246"/>
  <c r="K29" i="246"/>
  <c r="L29" i="246"/>
  <c r="M29" i="246"/>
  <c r="N29" i="246"/>
  <c r="O29" i="246"/>
  <c r="D30" i="246"/>
  <c r="E30" i="246"/>
  <c r="F30" i="246"/>
  <c r="G30" i="246"/>
  <c r="H30" i="246"/>
  <c r="I30" i="246"/>
  <c r="J30" i="246"/>
  <c r="K30" i="246"/>
  <c r="L30" i="246"/>
  <c r="M30" i="246"/>
  <c r="N30" i="246"/>
  <c r="O30" i="246"/>
  <c r="D31" i="246"/>
  <c r="E31" i="246"/>
  <c r="F31" i="246"/>
  <c r="G31" i="246"/>
  <c r="H31" i="246"/>
  <c r="I31" i="246"/>
  <c r="J31" i="246"/>
  <c r="K31" i="246"/>
  <c r="L31" i="246"/>
  <c r="M31" i="246"/>
  <c r="N31" i="246"/>
  <c r="O31" i="246"/>
  <c r="D32" i="246"/>
  <c r="E32" i="246"/>
  <c r="F32" i="246"/>
  <c r="G32" i="246"/>
  <c r="H32" i="246"/>
  <c r="I32" i="246"/>
  <c r="J32" i="246"/>
  <c r="K32" i="246"/>
  <c r="L32" i="246"/>
  <c r="M32" i="246"/>
  <c r="N32" i="246"/>
  <c r="O32" i="246"/>
  <c r="I39" i="246"/>
  <c r="C27" i="246"/>
  <c r="C28" i="246"/>
  <c r="C29" i="246"/>
  <c r="C30" i="246"/>
  <c r="C31" i="246"/>
  <c r="C32" i="246"/>
  <c r="C26" i="246"/>
  <c r="L39" i="246"/>
  <c r="D5" i="246"/>
  <c r="E5" i="246"/>
  <c r="F5" i="246"/>
  <c r="G5" i="246"/>
  <c r="H5" i="246"/>
  <c r="I5" i="246"/>
  <c r="J5" i="246"/>
  <c r="K5" i="246"/>
  <c r="L5" i="246"/>
  <c r="M5" i="246"/>
  <c r="N5" i="246"/>
  <c r="O5" i="246"/>
  <c r="D6" i="246"/>
  <c r="E6" i="246"/>
  <c r="F6" i="246"/>
  <c r="G6" i="246"/>
  <c r="H6" i="246"/>
  <c r="I6" i="246"/>
  <c r="J6" i="246"/>
  <c r="K6" i="246"/>
  <c r="L6" i="246"/>
  <c r="M6" i="246"/>
  <c r="N6" i="246"/>
  <c r="O6" i="246"/>
  <c r="D7" i="246"/>
  <c r="E7" i="246"/>
  <c r="F7" i="246"/>
  <c r="G7" i="246"/>
  <c r="H7" i="246"/>
  <c r="I7" i="246"/>
  <c r="J7" i="246"/>
  <c r="K7" i="246"/>
  <c r="L7" i="246"/>
  <c r="M7" i="246"/>
  <c r="N7" i="246"/>
  <c r="O7" i="246"/>
  <c r="D8" i="246"/>
  <c r="E8" i="246"/>
  <c r="F8" i="246"/>
  <c r="G8" i="246"/>
  <c r="H8" i="246"/>
  <c r="I8" i="246"/>
  <c r="J8" i="246"/>
  <c r="K8" i="246"/>
  <c r="L8" i="246"/>
  <c r="M8" i="246"/>
  <c r="N8" i="246"/>
  <c r="O8" i="246"/>
  <c r="D9" i="246"/>
  <c r="E9" i="246"/>
  <c r="F9" i="246"/>
  <c r="G9" i="246"/>
  <c r="H9" i="246"/>
  <c r="I9" i="246"/>
  <c r="J9" i="246"/>
  <c r="K9" i="246"/>
  <c r="L9" i="246"/>
  <c r="M9" i="246"/>
  <c r="N9" i="246"/>
  <c r="O9" i="246"/>
  <c r="D10" i="246"/>
  <c r="E10" i="246"/>
  <c r="F10" i="246"/>
  <c r="G10" i="246"/>
  <c r="H10" i="246"/>
  <c r="I10" i="246"/>
  <c r="J10" i="246"/>
  <c r="K10" i="246"/>
  <c r="L10" i="246"/>
  <c r="M10" i="246"/>
  <c r="N10" i="246"/>
  <c r="O10" i="246"/>
  <c r="D11" i="246"/>
  <c r="E11" i="246"/>
  <c r="F11" i="246"/>
  <c r="G11" i="246"/>
  <c r="H11" i="246"/>
  <c r="I11" i="246"/>
  <c r="J11" i="246"/>
  <c r="K11" i="246"/>
  <c r="L11" i="246"/>
  <c r="M11" i="246"/>
  <c r="N11" i="246"/>
  <c r="O11" i="246"/>
  <c r="D12" i="246"/>
  <c r="E12" i="246"/>
  <c r="F12" i="246"/>
  <c r="G12" i="246"/>
  <c r="H12" i="246"/>
  <c r="I12" i="246"/>
  <c r="J12" i="246"/>
  <c r="K12" i="246"/>
  <c r="L12" i="246"/>
  <c r="M12" i="246"/>
  <c r="N12" i="246"/>
  <c r="O12" i="246"/>
  <c r="D14" i="246"/>
  <c r="E14" i="246"/>
  <c r="F14" i="246"/>
  <c r="G14" i="246"/>
  <c r="H14" i="246"/>
  <c r="I14" i="246"/>
  <c r="J14" i="246"/>
  <c r="K14" i="246"/>
  <c r="L14" i="246"/>
  <c r="M14" i="246"/>
  <c r="N14" i="246"/>
  <c r="O14" i="246"/>
  <c r="D15" i="246"/>
  <c r="E15" i="246"/>
  <c r="F15" i="246"/>
  <c r="G15" i="246"/>
  <c r="H15" i="246"/>
  <c r="I15" i="246"/>
  <c r="J15" i="246"/>
  <c r="K15" i="246"/>
  <c r="L15" i="246"/>
  <c r="M15" i="246"/>
  <c r="N15" i="246"/>
  <c r="O15" i="246"/>
  <c r="D16" i="246"/>
  <c r="E16" i="246"/>
  <c r="F16" i="246"/>
  <c r="G16" i="246"/>
  <c r="H16" i="246"/>
  <c r="I16" i="246"/>
  <c r="J16" i="246"/>
  <c r="K16" i="246"/>
  <c r="L16" i="246"/>
  <c r="M16" i="246"/>
  <c r="N16" i="246"/>
  <c r="O16" i="246"/>
  <c r="D17" i="246"/>
  <c r="E17" i="246"/>
  <c r="F17" i="246"/>
  <c r="G17" i="246"/>
  <c r="H17" i="246"/>
  <c r="I17" i="246"/>
  <c r="J17" i="246"/>
  <c r="K17" i="246"/>
  <c r="L17" i="246"/>
  <c r="M17" i="246"/>
  <c r="N17" i="246"/>
  <c r="O17" i="246"/>
  <c r="C6" i="246"/>
  <c r="C7" i="246"/>
  <c r="C8" i="246"/>
  <c r="C9" i="246"/>
  <c r="C10" i="246"/>
  <c r="C11" i="246"/>
  <c r="C12" i="246"/>
  <c r="C14" i="246"/>
  <c r="C15" i="246"/>
  <c r="C16" i="246"/>
  <c r="C17" i="246"/>
  <c r="C5" i="246"/>
  <c r="L19" i="246"/>
  <c r="S6" i="281"/>
  <c r="S7" i="281"/>
  <c r="S8" i="281"/>
  <c r="S9" i="281"/>
  <c r="S10" i="281"/>
  <c r="S11" i="281"/>
  <c r="S12" i="281"/>
  <c r="S13" i="281"/>
  <c r="S14" i="281"/>
  <c r="S15" i="281"/>
  <c r="S16" i="281"/>
  <c r="S17" i="281"/>
  <c r="T17" i="281"/>
  <c r="V17" i="281"/>
  <c r="S18" i="281"/>
  <c r="T18" i="281"/>
  <c r="S19" i="281"/>
  <c r="T19" i="281"/>
  <c r="S20" i="281"/>
  <c r="S21" i="281"/>
  <c r="A22" i="281"/>
  <c r="S22" i="281"/>
  <c r="S23" i="281"/>
  <c r="S24" i="281"/>
  <c r="S25" i="281"/>
  <c r="S26" i="281"/>
  <c r="T26" i="281"/>
  <c r="U23" i="281" s="1"/>
  <c r="S27" i="281"/>
  <c r="S28" i="281"/>
  <c r="C62" i="246"/>
  <c r="D62" i="246"/>
  <c r="E62" i="246"/>
  <c r="F62" i="246"/>
  <c r="G62" i="246"/>
  <c r="H62" i="246"/>
  <c r="I62" i="246"/>
  <c r="J62" i="246"/>
  <c r="K62" i="246"/>
  <c r="L62" i="246"/>
  <c r="M62" i="246"/>
  <c r="N62" i="246"/>
  <c r="O62" i="246"/>
  <c r="S52" i="281"/>
  <c r="S53" i="281"/>
  <c r="S54" i="281"/>
  <c r="S55" i="280"/>
  <c r="S54" i="280"/>
  <c r="S53" i="280"/>
  <c r="S52" i="280"/>
  <c r="S51" i="280"/>
  <c r="S50" i="280"/>
  <c r="S49" i="280"/>
  <c r="S48" i="280"/>
  <c r="S47" i="280"/>
  <c r="S46" i="280"/>
  <c r="S45" i="280"/>
  <c r="S44" i="280"/>
  <c r="S43" i="280"/>
  <c r="O41" i="246"/>
  <c r="N41" i="246"/>
  <c r="M41" i="246"/>
  <c r="L41" i="246"/>
  <c r="K41" i="246"/>
  <c r="J41" i="246"/>
  <c r="I41" i="246"/>
  <c r="H41" i="246"/>
  <c r="G41" i="246"/>
  <c r="F41" i="246"/>
  <c r="E41" i="246"/>
  <c r="D41" i="246"/>
  <c r="C41" i="246"/>
  <c r="S28" i="280"/>
  <c r="S27" i="280"/>
  <c r="S26" i="280"/>
  <c r="S25" i="280"/>
  <c r="S24" i="280"/>
  <c r="S23" i="280"/>
  <c r="S22" i="280"/>
  <c r="S21" i="280"/>
  <c r="S20" i="280"/>
  <c r="S19" i="280"/>
  <c r="S18" i="280"/>
  <c r="S17" i="280"/>
  <c r="S16" i="280"/>
  <c r="S15" i="280"/>
  <c r="S14" i="280"/>
  <c r="S13" i="280"/>
  <c r="S12" i="280"/>
  <c r="S11" i="280"/>
  <c r="S10" i="280"/>
  <c r="S9" i="280"/>
  <c r="S8" i="280"/>
  <c r="S7" i="280"/>
  <c r="S6" i="280"/>
  <c r="S50" i="279"/>
  <c r="S49" i="279"/>
  <c r="S48" i="279"/>
  <c r="S47" i="279"/>
  <c r="S46" i="279"/>
  <c r="S45" i="279"/>
  <c r="S44" i="279"/>
  <c r="S43" i="279"/>
  <c r="O20" i="246"/>
  <c r="N20" i="246"/>
  <c r="M20" i="246"/>
  <c r="L20" i="246"/>
  <c r="K20" i="246"/>
  <c r="J20" i="246"/>
  <c r="I20" i="246"/>
  <c r="H20" i="246"/>
  <c r="G20" i="246"/>
  <c r="F20" i="246"/>
  <c r="E20" i="246"/>
  <c r="D20" i="246"/>
  <c r="C20" i="246"/>
  <c r="S28" i="279"/>
  <c r="S27" i="279"/>
  <c r="S26" i="279"/>
  <c r="S25" i="279"/>
  <c r="S24" i="279"/>
  <c r="S23" i="279"/>
  <c r="S22" i="279"/>
  <c r="S21" i="279"/>
  <c r="S20" i="279"/>
  <c r="S19" i="279"/>
  <c r="S18" i="279"/>
  <c r="S17" i="279"/>
  <c r="S16" i="279"/>
  <c r="S15" i="279"/>
  <c r="S14" i="279"/>
  <c r="S13" i="279"/>
  <c r="S12" i="279"/>
  <c r="S11" i="279"/>
  <c r="S10" i="279"/>
  <c r="S9" i="279"/>
  <c r="S8" i="279"/>
  <c r="S7" i="279"/>
  <c r="S6" i="279"/>
  <c r="K39" i="246" l="1"/>
  <c r="G39" i="246"/>
  <c r="P55" i="246"/>
  <c r="M39" i="246"/>
  <c r="E39" i="246"/>
  <c r="P26" i="246"/>
  <c r="P27" i="246"/>
  <c r="P33" i="246"/>
  <c r="P13" i="246"/>
  <c r="P34" i="246"/>
  <c r="P36" i="246"/>
  <c r="P37" i="246"/>
  <c r="P38" i="246"/>
  <c r="P35" i="246"/>
  <c r="H39" i="246"/>
  <c r="D39" i="246"/>
  <c r="F19" i="246"/>
  <c r="D61" i="246"/>
  <c r="P29" i="246"/>
  <c r="P31" i="246"/>
  <c r="I19" i="246"/>
  <c r="H19" i="246"/>
  <c r="D19" i="246"/>
  <c r="L40" i="246"/>
  <c r="D40" i="246"/>
  <c r="H40" i="246"/>
  <c r="O39" i="246"/>
  <c r="F61" i="246"/>
  <c r="G40" i="246"/>
  <c r="M61" i="246"/>
  <c r="I61" i="246"/>
  <c r="E61" i="246"/>
  <c r="P62" i="246"/>
  <c r="N39" i="246"/>
  <c r="J39" i="246"/>
  <c r="F39" i="246"/>
  <c r="P30" i="246"/>
  <c r="N40" i="246"/>
  <c r="J40" i="246"/>
  <c r="F40" i="246"/>
  <c r="P56" i="246"/>
  <c r="P51" i="246"/>
  <c r="P50" i="246"/>
  <c r="P48" i="246"/>
  <c r="P59" i="246"/>
  <c r="P54" i="246"/>
  <c r="P58" i="246"/>
  <c r="N61" i="246"/>
  <c r="J61" i="246"/>
  <c r="P53" i="246"/>
  <c r="P32" i="246"/>
  <c r="P28" i="246"/>
  <c r="O40" i="246"/>
  <c r="K40" i="246"/>
  <c r="P47" i="246"/>
  <c r="H61" i="246"/>
  <c r="P57" i="246"/>
  <c r="P52" i="246"/>
  <c r="P49" i="246"/>
  <c r="L61" i="246"/>
  <c r="G61" i="246"/>
  <c r="C61" i="246"/>
  <c r="O61" i="246"/>
  <c r="K61" i="246"/>
  <c r="E19" i="246"/>
  <c r="C18" i="246"/>
  <c r="C39" i="246"/>
  <c r="J19" i="246"/>
  <c r="N18" i="246"/>
  <c r="J18" i="246"/>
  <c r="F18" i="246"/>
  <c r="M18" i="246"/>
  <c r="I18" i="246"/>
  <c r="E18" i="246"/>
  <c r="L18" i="246"/>
  <c r="H18" i="246"/>
  <c r="D18" i="246"/>
  <c r="O18" i="246"/>
  <c r="K18" i="246"/>
  <c r="G18" i="246"/>
  <c r="P20" i="246"/>
  <c r="K19" i="246"/>
  <c r="G19" i="246"/>
  <c r="P41" i="246"/>
  <c r="E40" i="246"/>
  <c r="M40" i="246"/>
  <c r="I40" i="246"/>
  <c r="C40" i="246"/>
  <c r="C19" i="246"/>
  <c r="U24" i="281"/>
  <c r="U22" i="281"/>
  <c r="U25" i="281"/>
  <c r="P10" i="246"/>
  <c r="P60" i="246" l="1"/>
  <c r="P61" i="246"/>
  <c r="P39" i="246"/>
  <c r="P40" i="246"/>
  <c r="W47" i="235"/>
  <c r="E16" i="232"/>
  <c r="B16" i="232"/>
  <c r="E498" i="231"/>
  <c r="C16" i="232" s="1"/>
  <c r="B498" i="231"/>
  <c r="AA57" i="250" l="1"/>
  <c r="AA57" i="252"/>
  <c r="AA57" i="255"/>
  <c r="AA57" i="257"/>
  <c r="AA57" i="260"/>
  <c r="AA57" i="251"/>
  <c r="AA57" i="253"/>
  <c r="AA57" i="254"/>
  <c r="AA57" i="256"/>
  <c r="AA57" i="263"/>
  <c r="AA57" i="264"/>
  <c r="AA57" i="272"/>
  <c r="AA57" i="235"/>
  <c r="Z36" i="250"/>
  <c r="AA36" i="250"/>
  <c r="Z36" i="252"/>
  <c r="AA36" i="252"/>
  <c r="Z36" i="255"/>
  <c r="AA36" i="255"/>
  <c r="Z36" i="257"/>
  <c r="AA36" i="257"/>
  <c r="Z36" i="260"/>
  <c r="AA36" i="260"/>
  <c r="Z36" i="251"/>
  <c r="AA36" i="251"/>
  <c r="Z36" i="253"/>
  <c r="AA36" i="253"/>
  <c r="Z36" i="254"/>
  <c r="BD36" i="254" s="1"/>
  <c r="AA36" i="254"/>
  <c r="Z36" i="256"/>
  <c r="AA36" i="256"/>
  <c r="Z36" i="263"/>
  <c r="AA36" i="263"/>
  <c r="Z36" i="264"/>
  <c r="AA36" i="264"/>
  <c r="Z36" i="272"/>
  <c r="AA36" i="272"/>
  <c r="Z36" i="235"/>
  <c r="AA36" i="235"/>
  <c r="T38" i="231"/>
  <c r="S38" i="231"/>
  <c r="R38" i="231"/>
  <c r="P38" i="231"/>
  <c r="S17" i="231"/>
  <c r="B28" i="232"/>
  <c r="E28" i="232"/>
  <c r="B29" i="232"/>
  <c r="E29" i="232"/>
  <c r="E511" i="231"/>
  <c r="C29" i="232" s="1"/>
  <c r="E510" i="231"/>
  <c r="C28" i="232" s="1"/>
  <c r="BN36" i="235"/>
  <c r="BN36" i="250"/>
  <c r="BN36" i="255"/>
  <c r="BN36" i="257"/>
  <c r="BN36" i="260"/>
  <c r="BN36" i="251"/>
  <c r="BN36" i="253"/>
  <c r="BN36" i="254"/>
  <c r="BN36" i="256"/>
  <c r="BN36" i="263"/>
  <c r="BN36" i="264"/>
  <c r="BN36" i="272"/>
  <c r="BN36" i="252"/>
  <c r="BN57" i="235"/>
  <c r="BN57" i="250"/>
  <c r="BN57" i="255"/>
  <c r="BN57" i="257"/>
  <c r="BN57" i="260"/>
  <c r="BN57" i="251"/>
  <c r="BN57" i="253"/>
  <c r="BN57" i="254"/>
  <c r="BN57" i="256"/>
  <c r="BN57" i="263"/>
  <c r="BN57" i="264"/>
  <c r="BN57" i="272"/>
  <c r="BN57" i="252"/>
  <c r="AN57" i="235"/>
  <c r="AN57" i="250"/>
  <c r="AN57" i="255"/>
  <c r="AN57" i="257"/>
  <c r="AN57" i="260"/>
  <c r="AN57" i="251"/>
  <c r="AN57" i="253"/>
  <c r="AN57" i="254"/>
  <c r="AN57" i="256"/>
  <c r="AN57" i="263"/>
  <c r="AN57" i="264"/>
  <c r="AN57" i="272"/>
  <c r="AN57" i="252"/>
  <c r="AN36" i="235"/>
  <c r="AN36" i="250"/>
  <c r="AN36" i="255"/>
  <c r="AN36" i="257"/>
  <c r="AN36" i="260"/>
  <c r="AN36" i="251"/>
  <c r="AN36" i="253"/>
  <c r="AN36" i="254"/>
  <c r="AN36" i="256"/>
  <c r="AN36" i="263"/>
  <c r="AN36" i="264"/>
  <c r="AN36" i="272"/>
  <c r="AN36" i="252"/>
  <c r="AQ30" i="235"/>
  <c r="AR30" i="235"/>
  <c r="AS30" i="235"/>
  <c r="AS36" i="235"/>
  <c r="AQ42" i="235"/>
  <c r="AR42" i="235"/>
  <c r="AS42" i="235"/>
  <c r="AQ51" i="235"/>
  <c r="AR51" i="235"/>
  <c r="AS51" i="235"/>
  <c r="BD30" i="235"/>
  <c r="BE30" i="235"/>
  <c r="BF30" i="235"/>
  <c r="BD36" i="235"/>
  <c r="BE36" i="235"/>
  <c r="BF36" i="235"/>
  <c r="BD42" i="235"/>
  <c r="BE42" i="235"/>
  <c r="BF42" i="235"/>
  <c r="BD51" i="235"/>
  <c r="BE51" i="235"/>
  <c r="BF51" i="235"/>
  <c r="BQ30" i="235"/>
  <c r="BR30" i="235"/>
  <c r="BS30" i="235"/>
  <c r="BQ36" i="235"/>
  <c r="BR36" i="235"/>
  <c r="BS36" i="235"/>
  <c r="BQ42" i="235"/>
  <c r="BR42" i="235"/>
  <c r="BS42" i="235"/>
  <c r="BQ51" i="235"/>
  <c r="BR51" i="235"/>
  <c r="BS51" i="235"/>
  <c r="H131" i="235"/>
  <c r="I131" i="235"/>
  <c r="I132" i="235" s="1"/>
  <c r="M131" i="235"/>
  <c r="L131" i="235"/>
  <c r="W26" i="235"/>
  <c r="BF51" i="250"/>
  <c r="BI51" i="250" s="1"/>
  <c r="BE51" i="250"/>
  <c r="BD51" i="250"/>
  <c r="BF42" i="250"/>
  <c r="BE42" i="250"/>
  <c r="BD42" i="250"/>
  <c r="BE36" i="250"/>
  <c r="BF30" i="250"/>
  <c r="BE30" i="250"/>
  <c r="BD30" i="250"/>
  <c r="BF51" i="252"/>
  <c r="BE51" i="252"/>
  <c r="BD51" i="252"/>
  <c r="BF42" i="252"/>
  <c r="BE42" i="252"/>
  <c r="BD42" i="252"/>
  <c r="BF36" i="252"/>
  <c r="BE36" i="252"/>
  <c r="BD36" i="252"/>
  <c r="BF30" i="252"/>
  <c r="BE30" i="252"/>
  <c r="BD30" i="252"/>
  <c r="BF51" i="255"/>
  <c r="BE51" i="255"/>
  <c r="BD51" i="255"/>
  <c r="BF42" i="255"/>
  <c r="BE42" i="255"/>
  <c r="BD42" i="255"/>
  <c r="BD36" i="255"/>
  <c r="BF30" i="255"/>
  <c r="BE30" i="255"/>
  <c r="BD30" i="255"/>
  <c r="BF51" i="257"/>
  <c r="BE51" i="257"/>
  <c r="BD51" i="257"/>
  <c r="BF42" i="257"/>
  <c r="BE42" i="257"/>
  <c r="BD42" i="257"/>
  <c r="BF36" i="257"/>
  <c r="BE36" i="257"/>
  <c r="BD36" i="257"/>
  <c r="BF30" i="257"/>
  <c r="BE30" i="257"/>
  <c r="BD30" i="257"/>
  <c r="BF51" i="260"/>
  <c r="BE51" i="260"/>
  <c r="BD51" i="260"/>
  <c r="BF42" i="260"/>
  <c r="BE42" i="260"/>
  <c r="BD42" i="260"/>
  <c r="BE36" i="260"/>
  <c r="BF30" i="260"/>
  <c r="BE30" i="260"/>
  <c r="BD30" i="260"/>
  <c r="BF51" i="251"/>
  <c r="BE51" i="251"/>
  <c r="BD51" i="251"/>
  <c r="BF42" i="251"/>
  <c r="BE42" i="251"/>
  <c r="BD42" i="251"/>
  <c r="BF36" i="251"/>
  <c r="BE36" i="251"/>
  <c r="BD36" i="251"/>
  <c r="BF30" i="251"/>
  <c r="BE30" i="251"/>
  <c r="BD30" i="251"/>
  <c r="BF51" i="253"/>
  <c r="BE51" i="253"/>
  <c r="BD51" i="253"/>
  <c r="BF42" i="253"/>
  <c r="BE42" i="253"/>
  <c r="BD42" i="253"/>
  <c r="BF36" i="253"/>
  <c r="BD36" i="253"/>
  <c r="BF30" i="253"/>
  <c r="BE30" i="253"/>
  <c r="BD30" i="253"/>
  <c r="BF51" i="254"/>
  <c r="BE51" i="254"/>
  <c r="BD51" i="254"/>
  <c r="BF42" i="254"/>
  <c r="BE42" i="254"/>
  <c r="BD42" i="254"/>
  <c r="BF36" i="254"/>
  <c r="BE36" i="254"/>
  <c r="BF30" i="254"/>
  <c r="BE30" i="254"/>
  <c r="BD30" i="254"/>
  <c r="BF51" i="256"/>
  <c r="BE51" i="256"/>
  <c r="BD51" i="256"/>
  <c r="BF42" i="256"/>
  <c r="BE42" i="256"/>
  <c r="BD42" i="256"/>
  <c r="BF36" i="256"/>
  <c r="BE36" i="256"/>
  <c r="BD36" i="256"/>
  <c r="BF30" i="256"/>
  <c r="BE30" i="256"/>
  <c r="BD30" i="256"/>
  <c r="BF51" i="263"/>
  <c r="BE51" i="263"/>
  <c r="BD51" i="263"/>
  <c r="BF42" i="263"/>
  <c r="BE42" i="263"/>
  <c r="BD42" i="263"/>
  <c r="BE36" i="263"/>
  <c r="BF30" i="263"/>
  <c r="BE30" i="263"/>
  <c r="BD30" i="263"/>
  <c r="BF51" i="264"/>
  <c r="BE51" i="264"/>
  <c r="BD51" i="264"/>
  <c r="BF42" i="264"/>
  <c r="BE42" i="264"/>
  <c r="BD42" i="264"/>
  <c r="BF36" i="264"/>
  <c r="BF30" i="264"/>
  <c r="BE30" i="264"/>
  <c r="BD30" i="264"/>
  <c r="BF51" i="272"/>
  <c r="BE51" i="272"/>
  <c r="BD51" i="272"/>
  <c r="BF42" i="272"/>
  <c r="BE42" i="272"/>
  <c r="BD42" i="272"/>
  <c r="BF30" i="272"/>
  <c r="BE30" i="272"/>
  <c r="BD30" i="272"/>
  <c r="R30" i="257"/>
  <c r="U42" i="251"/>
  <c r="U30" i="264"/>
  <c r="BV42" i="235"/>
  <c r="U51" i="235"/>
  <c r="BI42" i="235"/>
  <c r="P156" i="250"/>
  <c r="C82" i="250"/>
  <c r="C81" i="250"/>
  <c r="C80" i="250"/>
  <c r="C79" i="250"/>
  <c r="C78" i="250"/>
  <c r="C77" i="250"/>
  <c r="C82" i="251"/>
  <c r="C81" i="251"/>
  <c r="C80" i="251"/>
  <c r="C79" i="251"/>
  <c r="C78" i="251"/>
  <c r="C77" i="251"/>
  <c r="C82" i="252"/>
  <c r="C81" i="252"/>
  <c r="C80" i="252"/>
  <c r="C79" i="252"/>
  <c r="C78" i="252"/>
  <c r="C77" i="252"/>
  <c r="C82" i="253"/>
  <c r="C81" i="253"/>
  <c r="C80" i="253"/>
  <c r="C79" i="253"/>
  <c r="C78" i="253"/>
  <c r="C77" i="253"/>
  <c r="C82" i="254"/>
  <c r="C81" i="254"/>
  <c r="C80" i="254"/>
  <c r="C79" i="254"/>
  <c r="C78" i="254"/>
  <c r="C77" i="254"/>
  <c r="C82" i="255"/>
  <c r="C81" i="255"/>
  <c r="C80" i="255"/>
  <c r="C79" i="255"/>
  <c r="C78" i="255"/>
  <c r="C77" i="255"/>
  <c r="C82" i="256"/>
  <c r="C81" i="256"/>
  <c r="C80" i="256"/>
  <c r="C79" i="256"/>
  <c r="C78" i="256"/>
  <c r="C77" i="256"/>
  <c r="C82" i="257"/>
  <c r="C81" i="257"/>
  <c r="C80" i="257"/>
  <c r="C79" i="257"/>
  <c r="C78" i="257"/>
  <c r="C77" i="257"/>
  <c r="C82" i="260"/>
  <c r="C81" i="260"/>
  <c r="C80" i="260"/>
  <c r="C79" i="260"/>
  <c r="C78" i="260"/>
  <c r="C77" i="260"/>
  <c r="C82" i="263"/>
  <c r="C81" i="263"/>
  <c r="C80" i="263"/>
  <c r="C79" i="263"/>
  <c r="C78" i="263"/>
  <c r="C77" i="263"/>
  <c r="C82" i="264"/>
  <c r="C81" i="264"/>
  <c r="C80" i="264"/>
  <c r="C79" i="264"/>
  <c r="C78" i="264"/>
  <c r="C77" i="264"/>
  <c r="C82" i="272"/>
  <c r="C81" i="272"/>
  <c r="C80" i="272"/>
  <c r="C79" i="272"/>
  <c r="C78" i="272"/>
  <c r="C77" i="272"/>
  <c r="C82" i="235"/>
  <c r="C81" i="235"/>
  <c r="C80" i="235"/>
  <c r="C79" i="235"/>
  <c r="C78" i="235"/>
  <c r="C77" i="235"/>
  <c r="C102" i="250"/>
  <c r="C101" i="250"/>
  <c r="C100" i="250"/>
  <c r="C99" i="250"/>
  <c r="C98" i="250"/>
  <c r="C97" i="250"/>
  <c r="C102" i="251"/>
  <c r="C101" i="251"/>
  <c r="C100" i="251"/>
  <c r="C99" i="251"/>
  <c r="C98" i="251"/>
  <c r="C97" i="251"/>
  <c r="C102" i="252"/>
  <c r="C101" i="252"/>
  <c r="C100" i="252"/>
  <c r="C99" i="252"/>
  <c r="C98" i="252"/>
  <c r="C97" i="252"/>
  <c r="C102" i="253"/>
  <c r="C101" i="253"/>
  <c r="C100" i="253"/>
  <c r="C99" i="253"/>
  <c r="C98" i="253"/>
  <c r="C97" i="253"/>
  <c r="C102" i="254"/>
  <c r="C101" i="254"/>
  <c r="C100" i="254"/>
  <c r="C99" i="254"/>
  <c r="C98" i="254"/>
  <c r="C97" i="254"/>
  <c r="C102" i="255"/>
  <c r="C101" i="255"/>
  <c r="C100" i="255"/>
  <c r="C99" i="255"/>
  <c r="C98" i="255"/>
  <c r="C97" i="255"/>
  <c r="C102" i="256"/>
  <c r="C101" i="256"/>
  <c r="C100" i="256"/>
  <c r="C99" i="256"/>
  <c r="C98" i="256"/>
  <c r="C97" i="256"/>
  <c r="C102" i="257"/>
  <c r="C101" i="257"/>
  <c r="C100" i="257"/>
  <c r="C99" i="257"/>
  <c r="C98" i="257"/>
  <c r="C97" i="257"/>
  <c r="C102" i="260"/>
  <c r="C101" i="260"/>
  <c r="C100" i="260"/>
  <c r="C99" i="260"/>
  <c r="C98" i="260"/>
  <c r="C97" i="260"/>
  <c r="C102" i="263"/>
  <c r="C101" i="263"/>
  <c r="C100" i="263"/>
  <c r="C99" i="263"/>
  <c r="C98" i="263"/>
  <c r="C97" i="263"/>
  <c r="C102" i="264"/>
  <c r="C101" i="264"/>
  <c r="C100" i="264"/>
  <c r="C99" i="264"/>
  <c r="C98" i="264"/>
  <c r="C97" i="264"/>
  <c r="C102" i="272"/>
  <c r="C101" i="272"/>
  <c r="C100" i="272"/>
  <c r="C99" i="272"/>
  <c r="C98" i="272"/>
  <c r="C97" i="272"/>
  <c r="C102" i="235"/>
  <c r="C101" i="235"/>
  <c r="C100" i="235"/>
  <c r="C99" i="235"/>
  <c r="C98" i="235"/>
  <c r="C97" i="235"/>
  <c r="C136" i="250"/>
  <c r="C135" i="250"/>
  <c r="C134" i="250"/>
  <c r="C133" i="250"/>
  <c r="C132" i="250"/>
  <c r="C131" i="250"/>
  <c r="C136" i="251"/>
  <c r="C135" i="251"/>
  <c r="C134" i="251"/>
  <c r="C133" i="251"/>
  <c r="C132" i="251"/>
  <c r="C131" i="251"/>
  <c r="C136" i="252"/>
  <c r="C135" i="252"/>
  <c r="C134" i="252"/>
  <c r="C133" i="252"/>
  <c r="C132" i="252"/>
  <c r="C131" i="252"/>
  <c r="C136" i="253"/>
  <c r="C135" i="253"/>
  <c r="C134" i="253"/>
  <c r="C133" i="253"/>
  <c r="C132" i="253"/>
  <c r="C131" i="253"/>
  <c r="C136" i="254"/>
  <c r="C135" i="254"/>
  <c r="C134" i="254"/>
  <c r="C133" i="254"/>
  <c r="C132" i="254"/>
  <c r="C131" i="254"/>
  <c r="C136" i="255"/>
  <c r="C135" i="255"/>
  <c r="C134" i="255"/>
  <c r="C133" i="255"/>
  <c r="C132" i="255"/>
  <c r="C131" i="255"/>
  <c r="C136" i="256"/>
  <c r="C135" i="256"/>
  <c r="C134" i="256"/>
  <c r="C133" i="256"/>
  <c r="C132" i="256"/>
  <c r="C131" i="256"/>
  <c r="C136" i="257"/>
  <c r="C135" i="257"/>
  <c r="C134" i="257"/>
  <c r="C133" i="257"/>
  <c r="C132" i="257"/>
  <c r="C131" i="257"/>
  <c r="C136" i="260"/>
  <c r="C135" i="260"/>
  <c r="C134" i="260"/>
  <c r="C133" i="260"/>
  <c r="C132" i="260"/>
  <c r="C131" i="260"/>
  <c r="C136" i="263"/>
  <c r="C135" i="263"/>
  <c r="C134" i="263"/>
  <c r="C133" i="263"/>
  <c r="C132" i="263"/>
  <c r="C131" i="263"/>
  <c r="C136" i="264"/>
  <c r="C135" i="264"/>
  <c r="C134" i="264"/>
  <c r="C133" i="264"/>
  <c r="C132" i="264"/>
  <c r="C131" i="264"/>
  <c r="C136" i="272"/>
  <c r="C135" i="272"/>
  <c r="C134" i="272"/>
  <c r="C133" i="272"/>
  <c r="C132" i="272"/>
  <c r="C131" i="272"/>
  <c r="C136" i="235"/>
  <c r="C135" i="235"/>
  <c r="C134" i="235"/>
  <c r="C133" i="235"/>
  <c r="C132" i="235"/>
  <c r="C131" i="235"/>
  <c r="C122" i="250"/>
  <c r="C122" i="251"/>
  <c r="C122" i="252"/>
  <c r="C122" i="253"/>
  <c r="C122" i="254"/>
  <c r="C122" i="255"/>
  <c r="C122" i="256"/>
  <c r="C122" i="257"/>
  <c r="C122" i="260"/>
  <c r="C122" i="263"/>
  <c r="C122" i="264"/>
  <c r="C122" i="272"/>
  <c r="C122" i="235"/>
  <c r="C121" i="250"/>
  <c r="C121" i="251"/>
  <c r="C121" i="252"/>
  <c r="C121" i="253"/>
  <c r="C121" i="254"/>
  <c r="C121" i="255"/>
  <c r="C121" i="256"/>
  <c r="C121" i="257"/>
  <c r="C121" i="260"/>
  <c r="C121" i="263"/>
  <c r="C121" i="264"/>
  <c r="C121" i="272"/>
  <c r="C121" i="235"/>
  <c r="C120" i="250"/>
  <c r="C120" i="251"/>
  <c r="C120" i="252"/>
  <c r="C120" i="253"/>
  <c r="C120" i="254"/>
  <c r="C120" i="255"/>
  <c r="C120" i="256"/>
  <c r="C120" i="257"/>
  <c r="C120" i="260"/>
  <c r="C120" i="263"/>
  <c r="C120" i="264"/>
  <c r="C120" i="272"/>
  <c r="C120" i="235"/>
  <c r="C119" i="250"/>
  <c r="C119" i="251"/>
  <c r="C119" i="252"/>
  <c r="C119" i="253"/>
  <c r="C119" i="254"/>
  <c r="C119" i="255"/>
  <c r="C119" i="256"/>
  <c r="C119" i="257"/>
  <c r="C119" i="260"/>
  <c r="C119" i="263"/>
  <c r="C119" i="264"/>
  <c r="C119" i="272"/>
  <c r="C119" i="235"/>
  <c r="C118" i="250"/>
  <c r="C118" i="251"/>
  <c r="C118" i="252"/>
  <c r="C118" i="253"/>
  <c r="C118" i="254"/>
  <c r="C118" i="255"/>
  <c r="C118" i="256"/>
  <c r="C118" i="257"/>
  <c r="C118" i="260"/>
  <c r="C118" i="263"/>
  <c r="C118" i="264"/>
  <c r="C118" i="272"/>
  <c r="C118" i="235"/>
  <c r="C117" i="250"/>
  <c r="C117" i="251"/>
  <c r="C117" i="252"/>
  <c r="C117" i="253"/>
  <c r="C117" i="254"/>
  <c r="C117" i="255"/>
  <c r="C117" i="256"/>
  <c r="C117" i="257"/>
  <c r="C117" i="260"/>
  <c r="C117" i="263"/>
  <c r="C117" i="264"/>
  <c r="C117" i="272"/>
  <c r="C117" i="235"/>
  <c r="Q156" i="250"/>
  <c r="O156" i="250"/>
  <c r="N156" i="250"/>
  <c r="L156" i="250"/>
  <c r="K156" i="250"/>
  <c r="I156" i="250"/>
  <c r="H156" i="250"/>
  <c r="G156" i="250"/>
  <c r="F156" i="250"/>
  <c r="Q156" i="251"/>
  <c r="P156" i="251"/>
  <c r="O156" i="251"/>
  <c r="N156" i="251"/>
  <c r="L156" i="251"/>
  <c r="K156" i="251"/>
  <c r="I156" i="251"/>
  <c r="H156" i="251"/>
  <c r="G156" i="251"/>
  <c r="F156" i="251"/>
  <c r="Q156" i="252"/>
  <c r="P156" i="252"/>
  <c r="O156" i="252"/>
  <c r="N156" i="252"/>
  <c r="L156" i="252"/>
  <c r="K156" i="252"/>
  <c r="I156" i="252"/>
  <c r="H156" i="252"/>
  <c r="G156" i="252"/>
  <c r="F156" i="252"/>
  <c r="Q156" i="253"/>
  <c r="P156" i="253"/>
  <c r="O156" i="253"/>
  <c r="N156" i="253"/>
  <c r="L156" i="253"/>
  <c r="K156" i="253"/>
  <c r="I156" i="253"/>
  <c r="H156" i="253"/>
  <c r="G156" i="253"/>
  <c r="F156" i="253"/>
  <c r="Q156" i="254"/>
  <c r="P156" i="254"/>
  <c r="O156" i="254"/>
  <c r="N156" i="254"/>
  <c r="L156" i="254"/>
  <c r="K156" i="254"/>
  <c r="I156" i="254"/>
  <c r="H156" i="254"/>
  <c r="G156" i="254"/>
  <c r="F156" i="254"/>
  <c r="Q156" i="255"/>
  <c r="P156" i="255"/>
  <c r="O156" i="255"/>
  <c r="N156" i="255"/>
  <c r="L156" i="255"/>
  <c r="K156" i="255"/>
  <c r="I156" i="255"/>
  <c r="H156" i="255"/>
  <c r="G156" i="255"/>
  <c r="F156" i="255"/>
  <c r="Q156" i="256"/>
  <c r="P156" i="256"/>
  <c r="O156" i="256"/>
  <c r="N156" i="256"/>
  <c r="L156" i="256"/>
  <c r="K156" i="256"/>
  <c r="I156" i="256"/>
  <c r="H156" i="256"/>
  <c r="G156" i="256"/>
  <c r="F156" i="256"/>
  <c r="Q156" i="257"/>
  <c r="P156" i="257"/>
  <c r="O156" i="257"/>
  <c r="N156" i="257"/>
  <c r="L156" i="257"/>
  <c r="K156" i="257"/>
  <c r="I156" i="257"/>
  <c r="H156" i="257"/>
  <c r="G156" i="257"/>
  <c r="F156" i="257"/>
  <c r="Q156" i="260"/>
  <c r="P156" i="260"/>
  <c r="O156" i="260"/>
  <c r="N156" i="260"/>
  <c r="L156" i="260"/>
  <c r="K156" i="260"/>
  <c r="I156" i="260"/>
  <c r="H156" i="260"/>
  <c r="G156" i="260"/>
  <c r="F156" i="260"/>
  <c r="Q156" i="263"/>
  <c r="P156" i="263"/>
  <c r="O156" i="263"/>
  <c r="N156" i="263"/>
  <c r="L156" i="263"/>
  <c r="K156" i="263"/>
  <c r="I156" i="263"/>
  <c r="H156" i="263"/>
  <c r="G156" i="263"/>
  <c r="F156" i="263"/>
  <c r="Q156" i="264"/>
  <c r="P156" i="264"/>
  <c r="O156" i="264"/>
  <c r="N156" i="264"/>
  <c r="L156" i="264"/>
  <c r="K156" i="264"/>
  <c r="I156" i="264"/>
  <c r="H156" i="264"/>
  <c r="G156" i="264"/>
  <c r="F156" i="264"/>
  <c r="Q156" i="272"/>
  <c r="P156" i="272"/>
  <c r="O156" i="272"/>
  <c r="N156" i="272"/>
  <c r="L156" i="272"/>
  <c r="K156" i="272"/>
  <c r="I156" i="272"/>
  <c r="H156" i="272"/>
  <c r="G156" i="272"/>
  <c r="F156" i="272"/>
  <c r="Q156" i="235"/>
  <c r="P156" i="235"/>
  <c r="O156" i="235"/>
  <c r="N156" i="235"/>
  <c r="L156" i="235"/>
  <c r="K156" i="235"/>
  <c r="I156" i="235"/>
  <c r="H156" i="235"/>
  <c r="G156" i="235"/>
  <c r="F156" i="235"/>
  <c r="E156" i="250"/>
  <c r="E156" i="251"/>
  <c r="E156" i="252"/>
  <c r="E156" i="253"/>
  <c r="E156" i="254"/>
  <c r="E156" i="255"/>
  <c r="E156" i="256"/>
  <c r="E156" i="257"/>
  <c r="E156" i="260"/>
  <c r="E156" i="263"/>
  <c r="E156" i="264"/>
  <c r="E156" i="272"/>
  <c r="E156" i="235"/>
  <c r="B2" i="275"/>
  <c r="E2" i="275"/>
  <c r="H2" i="275"/>
  <c r="K2" i="275"/>
  <c r="N2" i="275"/>
  <c r="Q2" i="275"/>
  <c r="T2" i="275"/>
  <c r="W2" i="275"/>
  <c r="Z2" i="275"/>
  <c r="AC2" i="275"/>
  <c r="AF2" i="275"/>
  <c r="AI2" i="275"/>
  <c r="AL2" i="275"/>
  <c r="AM9" i="275"/>
  <c r="AN9" i="275" s="1"/>
  <c r="AN2" i="275" s="1"/>
  <c r="AJ9" i="275"/>
  <c r="AK9" i="275" s="1"/>
  <c r="AK2" i="275" s="1"/>
  <c r="AG9" i="275"/>
  <c r="AH9" i="275" s="1"/>
  <c r="AH2" i="275" s="1"/>
  <c r="AD9" i="275"/>
  <c r="AD2" i="275" s="1"/>
  <c r="AA9" i="275"/>
  <c r="AB9" i="275" s="1"/>
  <c r="AB2" i="275" s="1"/>
  <c r="X9" i="275"/>
  <c r="Y9" i="275" s="1"/>
  <c r="Y2" i="275" s="1"/>
  <c r="U9" i="275"/>
  <c r="V9" i="275" s="1"/>
  <c r="V2" i="275" s="1"/>
  <c r="R9" i="275"/>
  <c r="S9" i="275" s="1"/>
  <c r="S2" i="275" s="1"/>
  <c r="O9" i="275"/>
  <c r="P9" i="275" s="1"/>
  <c r="P2" i="275" s="1"/>
  <c r="L9" i="275"/>
  <c r="M9" i="275" s="1"/>
  <c r="M2" i="275" s="1"/>
  <c r="I9" i="275"/>
  <c r="J9" i="275" s="1"/>
  <c r="J2" i="275" s="1"/>
  <c r="F9" i="275"/>
  <c r="G9" i="275" s="1"/>
  <c r="G2" i="275" s="1"/>
  <c r="C9" i="275"/>
  <c r="D9" i="275" s="1"/>
  <c r="D2" i="275" s="1"/>
  <c r="I91" i="249"/>
  <c r="I192" i="249" s="1"/>
  <c r="I293" i="249" s="1"/>
  <c r="I84" i="249"/>
  <c r="I185" i="249" s="1"/>
  <c r="I286" i="249" s="1"/>
  <c r="I77" i="249"/>
  <c r="I178" i="249" s="1"/>
  <c r="I279" i="249" s="1"/>
  <c r="I70" i="249"/>
  <c r="I171" i="249" s="1"/>
  <c r="I272" i="249" s="1"/>
  <c r="I63" i="249"/>
  <c r="I164" i="249" s="1"/>
  <c r="I265" i="249" s="1"/>
  <c r="I56" i="249"/>
  <c r="I157" i="249" s="1"/>
  <c r="I258" i="249" s="1"/>
  <c r="I49" i="249"/>
  <c r="I150" i="249" s="1"/>
  <c r="I251" i="249" s="1"/>
  <c r="I42" i="249"/>
  <c r="I143" i="249" s="1"/>
  <c r="I244" i="249" s="1"/>
  <c r="I35" i="249"/>
  <c r="I28" i="249"/>
  <c r="I129" i="249" s="1"/>
  <c r="I230" i="249" s="1"/>
  <c r="I21" i="249"/>
  <c r="I122" i="249" s="1"/>
  <c r="I223" i="249" s="1"/>
  <c r="I14" i="249"/>
  <c r="I115" i="249" s="1"/>
  <c r="I216" i="249" s="1"/>
  <c r="I7" i="249"/>
  <c r="I108" i="249" s="1"/>
  <c r="I209" i="249" s="1"/>
  <c r="C31" i="266"/>
  <c r="C30" i="266"/>
  <c r="C29" i="266"/>
  <c r="D123" i="216"/>
  <c r="D124" i="216"/>
  <c r="D125" i="216"/>
  <c r="D126" i="216"/>
  <c r="D127" i="216"/>
  <c r="D128" i="216"/>
  <c r="D129" i="216"/>
  <c r="D130" i="216"/>
  <c r="D131" i="216"/>
  <c r="D132" i="216"/>
  <c r="D133" i="216"/>
  <c r="D134" i="216"/>
  <c r="D122" i="216"/>
  <c r="O2" i="232"/>
  <c r="L209" i="249"/>
  <c r="L210" i="249" s="1"/>
  <c r="L108" i="249"/>
  <c r="L109" i="249" s="1"/>
  <c r="L7" i="249"/>
  <c r="L14" i="249" s="1"/>
  <c r="L21" i="249" s="1"/>
  <c r="L28" i="249" s="1"/>
  <c r="L35" i="249" s="1"/>
  <c r="L42" i="249" s="1"/>
  <c r="L49" i="249" s="1"/>
  <c r="L56" i="249" s="1"/>
  <c r="L63" i="249" s="1"/>
  <c r="L70" i="249" s="1"/>
  <c r="L77" i="249" s="1"/>
  <c r="L84" i="249" s="1"/>
  <c r="L91" i="249" s="1"/>
  <c r="K209" i="249"/>
  <c r="J209" i="249"/>
  <c r="K108" i="249"/>
  <c r="J108" i="249"/>
  <c r="K7" i="249"/>
  <c r="K8" i="249" s="1"/>
  <c r="K9" i="249" s="1"/>
  <c r="K10" i="249" s="1"/>
  <c r="J7" i="249"/>
  <c r="I136" i="249"/>
  <c r="I237" i="249" s="1"/>
  <c r="M211" i="249"/>
  <c r="M209" i="249"/>
  <c r="M114" i="249"/>
  <c r="M215" i="249" s="1"/>
  <c r="M113" i="249"/>
  <c r="M214" i="249" s="1"/>
  <c r="M112" i="249"/>
  <c r="M213" i="249" s="1"/>
  <c r="M111" i="249"/>
  <c r="M212" i="249" s="1"/>
  <c r="N110" i="249"/>
  <c r="N211" i="249" s="1"/>
  <c r="M110" i="249"/>
  <c r="M109" i="249"/>
  <c r="M210" i="249" s="1"/>
  <c r="N109" i="249"/>
  <c r="N210" i="249" s="1"/>
  <c r="N108" i="249"/>
  <c r="N209" i="249" s="1"/>
  <c r="M108" i="249"/>
  <c r="AD7" i="216"/>
  <c r="AD8" i="216"/>
  <c r="AD9" i="216"/>
  <c r="AD10" i="216"/>
  <c r="AD11" i="216"/>
  <c r="AD12" i="216"/>
  <c r="AD13" i="216"/>
  <c r="AD14" i="216"/>
  <c r="AD15" i="216"/>
  <c r="AD16" i="216"/>
  <c r="AD17" i="216"/>
  <c r="AD18" i="216"/>
  <c r="P7" i="231"/>
  <c r="P8" i="231"/>
  <c r="P9" i="231"/>
  <c r="P10" i="231"/>
  <c r="P12" i="231"/>
  <c r="P13" i="231"/>
  <c r="P14" i="231"/>
  <c r="P15" i="231"/>
  <c r="P16" i="231"/>
  <c r="P18" i="231"/>
  <c r="AD6" i="216"/>
  <c r="Y7" i="216"/>
  <c r="Y8" i="216"/>
  <c r="Y9" i="216"/>
  <c r="Y10" i="216"/>
  <c r="Y11" i="216"/>
  <c r="Y12" i="216"/>
  <c r="Y13" i="216"/>
  <c r="Y14" i="216"/>
  <c r="Y15" i="216"/>
  <c r="Y16" i="216"/>
  <c r="Y17" i="216"/>
  <c r="Y18" i="216"/>
  <c r="Y6" i="216"/>
  <c r="L7" i="216"/>
  <c r="D5" i="264"/>
  <c r="BV51" i="235"/>
  <c r="BI51" i="260"/>
  <c r="BI42" i="260"/>
  <c r="BI51" i="263"/>
  <c r="BI51" i="235"/>
  <c r="U57" i="250"/>
  <c r="U51" i="250"/>
  <c r="U42" i="250"/>
  <c r="U36" i="250"/>
  <c r="U30" i="250"/>
  <c r="U57" i="251"/>
  <c r="U51" i="251"/>
  <c r="U36" i="251"/>
  <c r="U30" i="251"/>
  <c r="U57" i="252"/>
  <c r="U51" i="252"/>
  <c r="U42" i="252"/>
  <c r="U36" i="252"/>
  <c r="U30" i="252"/>
  <c r="U57" i="253"/>
  <c r="U51" i="253"/>
  <c r="U42" i="253"/>
  <c r="U36" i="253"/>
  <c r="U30" i="253"/>
  <c r="U57" i="254"/>
  <c r="U51" i="254"/>
  <c r="U42" i="254"/>
  <c r="U36" i="254"/>
  <c r="U30" i="254"/>
  <c r="U57" i="255"/>
  <c r="U51" i="255"/>
  <c r="U42" i="255"/>
  <c r="U36" i="255"/>
  <c r="U30" i="255"/>
  <c r="U57" i="256"/>
  <c r="U51" i="256"/>
  <c r="U42" i="256"/>
  <c r="U36" i="256"/>
  <c r="U30" i="256"/>
  <c r="U57" i="257"/>
  <c r="U51" i="257"/>
  <c r="U42" i="257"/>
  <c r="U36" i="257"/>
  <c r="U57" i="260"/>
  <c r="U51" i="260"/>
  <c r="U42" i="260"/>
  <c r="U36" i="260"/>
  <c r="U30" i="260"/>
  <c r="U57" i="263"/>
  <c r="U51" i="263"/>
  <c r="U42" i="263"/>
  <c r="U36" i="263"/>
  <c r="U30" i="263"/>
  <c r="U57" i="264"/>
  <c r="U51" i="264"/>
  <c r="U42" i="264"/>
  <c r="U36" i="264"/>
  <c r="U57" i="272"/>
  <c r="U51" i="272"/>
  <c r="U42" i="272"/>
  <c r="U36" i="272"/>
  <c r="U30" i="272"/>
  <c r="U57" i="235"/>
  <c r="U36" i="235"/>
  <c r="U30" i="235"/>
  <c r="R57" i="250"/>
  <c r="R51" i="250"/>
  <c r="R42" i="250"/>
  <c r="R36" i="250"/>
  <c r="R30" i="250"/>
  <c r="R57" i="251"/>
  <c r="R51" i="251"/>
  <c r="R36" i="251"/>
  <c r="R30" i="251"/>
  <c r="R57" i="252"/>
  <c r="R51" i="252"/>
  <c r="R42" i="252"/>
  <c r="R36" i="252"/>
  <c r="R30" i="252"/>
  <c r="R57" i="253"/>
  <c r="R51" i="253"/>
  <c r="R42" i="253"/>
  <c r="R36" i="253"/>
  <c r="R30" i="253"/>
  <c r="R57" i="254"/>
  <c r="R51" i="254"/>
  <c r="R42" i="254"/>
  <c r="R36" i="254"/>
  <c r="R30" i="254"/>
  <c r="R57" i="255"/>
  <c r="R51" i="255"/>
  <c r="R42" i="255"/>
  <c r="R36" i="255"/>
  <c r="R30" i="255"/>
  <c r="R57" i="256"/>
  <c r="R51" i="256"/>
  <c r="R42" i="256"/>
  <c r="R36" i="256"/>
  <c r="R30" i="256"/>
  <c r="R57" i="257"/>
  <c r="R51" i="257"/>
  <c r="R42" i="257"/>
  <c r="R36" i="257"/>
  <c r="R57" i="260"/>
  <c r="R51" i="260"/>
  <c r="R42" i="260"/>
  <c r="R36" i="260"/>
  <c r="R30" i="260"/>
  <c r="R57" i="263"/>
  <c r="R51" i="263"/>
  <c r="R42" i="263"/>
  <c r="R36" i="263"/>
  <c r="R30" i="263"/>
  <c r="R57" i="264"/>
  <c r="R51" i="264"/>
  <c r="R42" i="264"/>
  <c r="R36" i="264"/>
  <c r="R57" i="272"/>
  <c r="R51" i="272"/>
  <c r="R42" i="272"/>
  <c r="R36" i="272"/>
  <c r="R30" i="272"/>
  <c r="R57" i="235"/>
  <c r="R36" i="235"/>
  <c r="R30" i="235"/>
  <c r="O21" i="250"/>
  <c r="BS30" i="250" s="1"/>
  <c r="O21" i="251"/>
  <c r="O21" i="252"/>
  <c r="O21" i="253"/>
  <c r="O21" i="254"/>
  <c r="O21" i="255"/>
  <c r="O21" i="256"/>
  <c r="O21" i="257"/>
  <c r="O21" i="260"/>
  <c r="O21" i="263"/>
  <c r="O21" i="264"/>
  <c r="O21" i="272"/>
  <c r="BI51" i="251"/>
  <c r="BI51" i="252"/>
  <c r="BI51" i="253"/>
  <c r="BI51" i="254"/>
  <c r="BI51" i="256"/>
  <c r="BI51" i="257"/>
  <c r="BI51" i="264"/>
  <c r="BI42" i="272"/>
  <c r="AS30" i="250"/>
  <c r="I21" i="251"/>
  <c r="AS30" i="251" s="1"/>
  <c r="I21" i="252"/>
  <c r="AS51" i="252" s="1"/>
  <c r="I21" i="253"/>
  <c r="AS36" i="253" s="1"/>
  <c r="I21" i="254"/>
  <c r="AS42" i="254" s="1"/>
  <c r="I21" i="255"/>
  <c r="AS42" i="255" s="1"/>
  <c r="I21" i="256"/>
  <c r="AS51" i="256" s="1"/>
  <c r="I21" i="257"/>
  <c r="I21" i="260"/>
  <c r="AS36" i="260" s="1"/>
  <c r="I21" i="263"/>
  <c r="AS30" i="263" s="1"/>
  <c r="I21" i="264"/>
  <c r="AS36" i="264" s="1"/>
  <c r="I21" i="272"/>
  <c r="Z62" i="272"/>
  <c r="Z61" i="272"/>
  <c r="Z60" i="272"/>
  <c r="Z59" i="272"/>
  <c r="Z58" i="272"/>
  <c r="Z57" i="272"/>
  <c r="Z56" i="272"/>
  <c r="Z55" i="272"/>
  <c r="Z54" i="272"/>
  <c r="Z53" i="272"/>
  <c r="Z52" i="272"/>
  <c r="Z50" i="272"/>
  <c r="Z49" i="272"/>
  <c r="Z48" i="272"/>
  <c r="Z47" i="272"/>
  <c r="Z46" i="272"/>
  <c r="Z45" i="272"/>
  <c r="Z44" i="272"/>
  <c r="Z43" i="272"/>
  <c r="Z41" i="272"/>
  <c r="Z40" i="272"/>
  <c r="Z39" i="272"/>
  <c r="Z38" i="272"/>
  <c r="Z37" i="272"/>
  <c r="Z35" i="272"/>
  <c r="Z34" i="272"/>
  <c r="Z33" i="272"/>
  <c r="Z32" i="272"/>
  <c r="Z31" i="272"/>
  <c r="Z29" i="272"/>
  <c r="Z28" i="272"/>
  <c r="Z27" i="272"/>
  <c r="Z26" i="272"/>
  <c r="Z62" i="264"/>
  <c r="Z61" i="264"/>
  <c r="Z60" i="264"/>
  <c r="Z59" i="264"/>
  <c r="Z58" i="264"/>
  <c r="Z57" i="264"/>
  <c r="Z56" i="264"/>
  <c r="Z55" i="264"/>
  <c r="Z54" i="264"/>
  <c r="Z53" i="264"/>
  <c r="Z52" i="264"/>
  <c r="Z50" i="264"/>
  <c r="Z49" i="264"/>
  <c r="Z48" i="264"/>
  <c r="Z47" i="264"/>
  <c r="Z46" i="264"/>
  <c r="Z45" i="264"/>
  <c r="Z44" i="264"/>
  <c r="Z43" i="264"/>
  <c r="Z41" i="264"/>
  <c r="Z40" i="264"/>
  <c r="Z39" i="264"/>
  <c r="Z38" i="264"/>
  <c r="Z37" i="264"/>
  <c r="Z35" i="264"/>
  <c r="Z34" i="264"/>
  <c r="Z33" i="264"/>
  <c r="Z32" i="264"/>
  <c r="Z31" i="264"/>
  <c r="Z29" i="264"/>
  <c r="Z28" i="264"/>
  <c r="Z27" i="264"/>
  <c r="Z26" i="264"/>
  <c r="Z62" i="263"/>
  <c r="Z61" i="263"/>
  <c r="Z60" i="263"/>
  <c r="Z59" i="263"/>
  <c r="Z58" i="263"/>
  <c r="Z57" i="263"/>
  <c r="Z56" i="263"/>
  <c r="Z55" i="263"/>
  <c r="Z54" i="263"/>
  <c r="Z53" i="263"/>
  <c r="Z52" i="263"/>
  <c r="Z50" i="263"/>
  <c r="Z49" i="263"/>
  <c r="Z48" i="263"/>
  <c r="Z47" i="263"/>
  <c r="Z46" i="263"/>
  <c r="Z45" i="263"/>
  <c r="Z44" i="263"/>
  <c r="Z43" i="263"/>
  <c r="Z41" i="263"/>
  <c r="Z40" i="263"/>
  <c r="Z39" i="263"/>
  <c r="Z38" i="263"/>
  <c r="Z37" i="263"/>
  <c r="Z35" i="263"/>
  <c r="Z34" i="263"/>
  <c r="Z33" i="263"/>
  <c r="Z32" i="263"/>
  <c r="Z31" i="263"/>
  <c r="Z29" i="263"/>
  <c r="Z28" i="263"/>
  <c r="Z27" i="263"/>
  <c r="Z26" i="263"/>
  <c r="Z62" i="260"/>
  <c r="Z61" i="260"/>
  <c r="Z60" i="260"/>
  <c r="Z59" i="260"/>
  <c r="Z58" i="260"/>
  <c r="Z57" i="260"/>
  <c r="Z56" i="260"/>
  <c r="Z55" i="260"/>
  <c r="Z54" i="260"/>
  <c r="Z53" i="260"/>
  <c r="Z52" i="260"/>
  <c r="Z50" i="260"/>
  <c r="Z49" i="260"/>
  <c r="Z48" i="260"/>
  <c r="Z47" i="260"/>
  <c r="Z46" i="260"/>
  <c r="Z45" i="260"/>
  <c r="Z44" i="260"/>
  <c r="Z43" i="260"/>
  <c r="Z41" i="260"/>
  <c r="Z40" i="260"/>
  <c r="Z39" i="260"/>
  <c r="Z38" i="260"/>
  <c r="Z37" i="260"/>
  <c r="Z35" i="260"/>
  <c r="Z34" i="260"/>
  <c r="Z33" i="260"/>
  <c r="Z32" i="260"/>
  <c r="Z31" i="260"/>
  <c r="Z29" i="260"/>
  <c r="Z28" i="260"/>
  <c r="Z27" i="260"/>
  <c r="Z26" i="260"/>
  <c r="Z62" i="257"/>
  <c r="Z61" i="257"/>
  <c r="Z60" i="257"/>
  <c r="Z59" i="257"/>
  <c r="Z58" i="257"/>
  <c r="Z57" i="257"/>
  <c r="Z56" i="257"/>
  <c r="Z55" i="257"/>
  <c r="Z54" i="257"/>
  <c r="Z53" i="257"/>
  <c r="Z52" i="257"/>
  <c r="Z50" i="257"/>
  <c r="Z49" i="257"/>
  <c r="Z48" i="257"/>
  <c r="Z47" i="257"/>
  <c r="Z46" i="257"/>
  <c r="Z45" i="257"/>
  <c r="Z44" i="257"/>
  <c r="Z43" i="257"/>
  <c r="Z41" i="257"/>
  <c r="Z40" i="257"/>
  <c r="Z39" i="257"/>
  <c r="Z38" i="257"/>
  <c r="Z37" i="257"/>
  <c r="Z35" i="257"/>
  <c r="Z34" i="257"/>
  <c r="Z33" i="257"/>
  <c r="Z32" i="257"/>
  <c r="Z31" i="257"/>
  <c r="Z29" i="257"/>
  <c r="Z28" i="257"/>
  <c r="Z27" i="257"/>
  <c r="Z26" i="257"/>
  <c r="Z62" i="256"/>
  <c r="Z61" i="256"/>
  <c r="Z60" i="256"/>
  <c r="Z59" i="256"/>
  <c r="Z58" i="256"/>
  <c r="Z57" i="256"/>
  <c r="Z56" i="256"/>
  <c r="Z55" i="256"/>
  <c r="Z54" i="256"/>
  <c r="Z53" i="256"/>
  <c r="Z52" i="256"/>
  <c r="Z50" i="256"/>
  <c r="Z49" i="256"/>
  <c r="Z48" i="256"/>
  <c r="Z47" i="256"/>
  <c r="Z46" i="256"/>
  <c r="Z45" i="256"/>
  <c r="Z44" i="256"/>
  <c r="Z43" i="256"/>
  <c r="Z41" i="256"/>
  <c r="Z40" i="256"/>
  <c r="Z39" i="256"/>
  <c r="Z38" i="256"/>
  <c r="Z37" i="256"/>
  <c r="Z35" i="256"/>
  <c r="Z34" i="256"/>
  <c r="Z33" i="256"/>
  <c r="Z32" i="256"/>
  <c r="Z31" i="256"/>
  <c r="Z29" i="256"/>
  <c r="Z28" i="256"/>
  <c r="Z27" i="256"/>
  <c r="Z26" i="256"/>
  <c r="Z62" i="255"/>
  <c r="Z61" i="255"/>
  <c r="Z60" i="255"/>
  <c r="Z59" i="255"/>
  <c r="Z58" i="255"/>
  <c r="Z57" i="255"/>
  <c r="Z56" i="255"/>
  <c r="Z55" i="255"/>
  <c r="Z54" i="255"/>
  <c r="Z53" i="255"/>
  <c r="Z52" i="255"/>
  <c r="Z50" i="255"/>
  <c r="Z49" i="255"/>
  <c r="Z48" i="255"/>
  <c r="Z47" i="255"/>
  <c r="Z46" i="255"/>
  <c r="Z45" i="255"/>
  <c r="Z44" i="255"/>
  <c r="Z43" i="255"/>
  <c r="Z41" i="255"/>
  <c r="Z40" i="255"/>
  <c r="Z39" i="255"/>
  <c r="Z38" i="255"/>
  <c r="Z37" i="255"/>
  <c r="Z35" i="255"/>
  <c r="Z34" i="255"/>
  <c r="Z33" i="255"/>
  <c r="Z32" i="255"/>
  <c r="Z31" i="255"/>
  <c r="Z29" i="255"/>
  <c r="Z28" i="255"/>
  <c r="Z27" i="255"/>
  <c r="Z26" i="255"/>
  <c r="Z62" i="254"/>
  <c r="Z61" i="254"/>
  <c r="Z60" i="254"/>
  <c r="Z59" i="254"/>
  <c r="Z58" i="254"/>
  <c r="Z57" i="254"/>
  <c r="Z56" i="254"/>
  <c r="Z55" i="254"/>
  <c r="Z54" i="254"/>
  <c r="Z53" i="254"/>
  <c r="Z52" i="254"/>
  <c r="Z50" i="254"/>
  <c r="Z49" i="254"/>
  <c r="Z48" i="254"/>
  <c r="Z47" i="254"/>
  <c r="Z46" i="254"/>
  <c r="Z45" i="254"/>
  <c r="Z44" i="254"/>
  <c r="Z43" i="254"/>
  <c r="Z41" i="254"/>
  <c r="Z40" i="254"/>
  <c r="Z39" i="254"/>
  <c r="Z38" i="254"/>
  <c r="Z37" i="254"/>
  <c r="Z35" i="254"/>
  <c r="Z34" i="254"/>
  <c r="Z33" i="254"/>
  <c r="Z32" i="254"/>
  <c r="Z31" i="254"/>
  <c r="Z29" i="254"/>
  <c r="Z28" i="254"/>
  <c r="Z27" i="254"/>
  <c r="Z26" i="254"/>
  <c r="Z62" i="253"/>
  <c r="Z61" i="253"/>
  <c r="Z60" i="253"/>
  <c r="Z59" i="253"/>
  <c r="Z58" i="253"/>
  <c r="Z57" i="253"/>
  <c r="Z56" i="253"/>
  <c r="Z55" i="253"/>
  <c r="Z54" i="253"/>
  <c r="Z53" i="253"/>
  <c r="Z52" i="253"/>
  <c r="Z50" i="253"/>
  <c r="Z49" i="253"/>
  <c r="Z48" i="253"/>
  <c r="Z47" i="253"/>
  <c r="Z46" i="253"/>
  <c r="Z45" i="253"/>
  <c r="Z44" i="253"/>
  <c r="Z43" i="253"/>
  <c r="Z41" i="253"/>
  <c r="Z40" i="253"/>
  <c r="Z39" i="253"/>
  <c r="Z38" i="253"/>
  <c r="Z37" i="253"/>
  <c r="Z35" i="253"/>
  <c r="Z34" i="253"/>
  <c r="Z33" i="253"/>
  <c r="Z32" i="253"/>
  <c r="Z31" i="253"/>
  <c r="Z29" i="253"/>
  <c r="Z28" i="253"/>
  <c r="Z27" i="253"/>
  <c r="Z26" i="253"/>
  <c r="Z62" i="252"/>
  <c r="Z61" i="252"/>
  <c r="Z60" i="252"/>
  <c r="Z59" i="252"/>
  <c r="Z58" i="252"/>
  <c r="Z57" i="252"/>
  <c r="Z56" i="252"/>
  <c r="Z55" i="252"/>
  <c r="Z54" i="252"/>
  <c r="Z53" i="252"/>
  <c r="Z52" i="252"/>
  <c r="Z50" i="252"/>
  <c r="Z49" i="252"/>
  <c r="Z48" i="252"/>
  <c r="Z47" i="252"/>
  <c r="Z46" i="252"/>
  <c r="Z45" i="252"/>
  <c r="Z44" i="252"/>
  <c r="Z43" i="252"/>
  <c r="Z41" i="252"/>
  <c r="Z40" i="252"/>
  <c r="Z39" i="252"/>
  <c r="Z38" i="252"/>
  <c r="Z37" i="252"/>
  <c r="Z35" i="252"/>
  <c r="Z34" i="252"/>
  <c r="Z33" i="252"/>
  <c r="Z32" i="252"/>
  <c r="Z31" i="252"/>
  <c r="Z29" i="252"/>
  <c r="Z28" i="252"/>
  <c r="Z27" i="252"/>
  <c r="Z26" i="252"/>
  <c r="Z62" i="251"/>
  <c r="Z61" i="251"/>
  <c r="Z60" i="251"/>
  <c r="Z59" i="251"/>
  <c r="Z58" i="251"/>
  <c r="Z57" i="251"/>
  <c r="Z56" i="251"/>
  <c r="Z55" i="251"/>
  <c r="Z54" i="251"/>
  <c r="Z53" i="251"/>
  <c r="Z52" i="251"/>
  <c r="Z50" i="251"/>
  <c r="Z49" i="251"/>
  <c r="Z48" i="251"/>
  <c r="Z47" i="251"/>
  <c r="Z46" i="251"/>
  <c r="Z45" i="251"/>
  <c r="Z44" i="251"/>
  <c r="Z43" i="251"/>
  <c r="Z41" i="251"/>
  <c r="Z40" i="251"/>
  <c r="Z39" i="251"/>
  <c r="Z38" i="251"/>
  <c r="Z37" i="251"/>
  <c r="Z35" i="251"/>
  <c r="Z34" i="251"/>
  <c r="Z33" i="251"/>
  <c r="Z32" i="251"/>
  <c r="Z31" i="251"/>
  <c r="Z29" i="251"/>
  <c r="Z28" i="251"/>
  <c r="Z27" i="251"/>
  <c r="Z26" i="251"/>
  <c r="Z62" i="250"/>
  <c r="Z61" i="250"/>
  <c r="Z60" i="250"/>
  <c r="Z59" i="250"/>
  <c r="Z58" i="250"/>
  <c r="Z57" i="250"/>
  <c r="BF57" i="250" s="1"/>
  <c r="Z56" i="250"/>
  <c r="Z55" i="250"/>
  <c r="Z54" i="250"/>
  <c r="Z53" i="250"/>
  <c r="Z52" i="250"/>
  <c r="Z50" i="250"/>
  <c r="Z49" i="250"/>
  <c r="Z48" i="250"/>
  <c r="Z47" i="250"/>
  <c r="Z46" i="250"/>
  <c r="Z45" i="250"/>
  <c r="Z44" i="250"/>
  <c r="Z43" i="250"/>
  <c r="Z41" i="250"/>
  <c r="Z40" i="250"/>
  <c r="Z39" i="250"/>
  <c r="Z38" i="250"/>
  <c r="Z37" i="250"/>
  <c r="Z35" i="250"/>
  <c r="Z34" i="250"/>
  <c r="Z33" i="250"/>
  <c r="Z32" i="250"/>
  <c r="Z31" i="250"/>
  <c r="Z29" i="250"/>
  <c r="Z28" i="250"/>
  <c r="Z27" i="250"/>
  <c r="Z26" i="250"/>
  <c r="Z62" i="235"/>
  <c r="Z61" i="235"/>
  <c r="Z60" i="235"/>
  <c r="Z59" i="235"/>
  <c r="Z58" i="235"/>
  <c r="Z57" i="235"/>
  <c r="Z56" i="235"/>
  <c r="Z55" i="235"/>
  <c r="Z54" i="235"/>
  <c r="Z53" i="235"/>
  <c r="Z52" i="235"/>
  <c r="Z50" i="235"/>
  <c r="Z49" i="235"/>
  <c r="Z48" i="235"/>
  <c r="Z47" i="235"/>
  <c r="Z46" i="235"/>
  <c r="Z45" i="235"/>
  <c r="Z44" i="235"/>
  <c r="Z43" i="235"/>
  <c r="Z41" i="235"/>
  <c r="Z40" i="235"/>
  <c r="Z39" i="235"/>
  <c r="Z38" i="235"/>
  <c r="Z37" i="235"/>
  <c r="Z35" i="235"/>
  <c r="Z34" i="235"/>
  <c r="Z33" i="235"/>
  <c r="Z32" i="235"/>
  <c r="Z31" i="235"/>
  <c r="Z29" i="235"/>
  <c r="Z28" i="235"/>
  <c r="Z27" i="235"/>
  <c r="Z26" i="235"/>
  <c r="S67" i="232"/>
  <c r="S66" i="232"/>
  <c r="S65" i="232"/>
  <c r="S64" i="232"/>
  <c r="R56" i="246"/>
  <c r="R15" i="246"/>
  <c r="E27" i="232"/>
  <c r="E509" i="231"/>
  <c r="C27" i="232" s="1"/>
  <c r="B27" i="232"/>
  <c r="G27" i="232"/>
  <c r="G28" i="232" s="1"/>
  <c r="G29" i="232" s="1"/>
  <c r="F27" i="232"/>
  <c r="F28" i="232" s="1"/>
  <c r="F29" i="232" s="1"/>
  <c r="BE36" i="264" l="1"/>
  <c r="BS57" i="251"/>
  <c r="BF57" i="251"/>
  <c r="BE57" i="251"/>
  <c r="BD57" i="251"/>
  <c r="BF57" i="255"/>
  <c r="BS57" i="255"/>
  <c r="BE57" i="255"/>
  <c r="BD57" i="255"/>
  <c r="AS57" i="263"/>
  <c r="BS57" i="263"/>
  <c r="BF57" i="263"/>
  <c r="BE57" i="263"/>
  <c r="BD57" i="263"/>
  <c r="BS51" i="272"/>
  <c r="BS30" i="272"/>
  <c r="BS42" i="272"/>
  <c r="BS51" i="257"/>
  <c r="BS30" i="257"/>
  <c r="BS36" i="257"/>
  <c r="BS42" i="257"/>
  <c r="BS42" i="253"/>
  <c r="BS51" i="253"/>
  <c r="BS30" i="253"/>
  <c r="AG2" i="275"/>
  <c r="U2" i="275"/>
  <c r="I2" i="275"/>
  <c r="BE57" i="252"/>
  <c r="BF57" i="252"/>
  <c r="BS57" i="256"/>
  <c r="BD57" i="256"/>
  <c r="BF57" i="256"/>
  <c r="BE57" i="256"/>
  <c r="BD57" i="264"/>
  <c r="BS57" i="264"/>
  <c r="BF57" i="264"/>
  <c r="BE57" i="264"/>
  <c r="BS42" i="264"/>
  <c r="BS51" i="264"/>
  <c r="BS30" i="264"/>
  <c r="BS36" i="256"/>
  <c r="BS42" i="256"/>
  <c r="BS30" i="256"/>
  <c r="BS51" i="256"/>
  <c r="BS36" i="252"/>
  <c r="BS42" i="252"/>
  <c r="BS51" i="252"/>
  <c r="BS30" i="252"/>
  <c r="AS51" i="260"/>
  <c r="AE9" i="275"/>
  <c r="AE2" i="275" s="1"/>
  <c r="AJ2" i="275"/>
  <c r="X2" i="275"/>
  <c r="L2" i="275"/>
  <c r="AS57" i="235"/>
  <c r="BD57" i="235"/>
  <c r="BQ57" i="235"/>
  <c r="AQ57" i="235"/>
  <c r="BE57" i="235"/>
  <c r="BR57" i="235"/>
  <c r="AR57" i="235"/>
  <c r="BF57" i="235"/>
  <c r="BS57" i="235"/>
  <c r="BF57" i="253"/>
  <c r="BE57" i="253"/>
  <c r="BS57" i="253"/>
  <c r="BD57" i="253"/>
  <c r="BF57" i="257"/>
  <c r="BE57" i="257"/>
  <c r="BE57" i="272"/>
  <c r="BD57" i="272"/>
  <c r="BS57" i="272"/>
  <c r="BF57" i="272"/>
  <c r="BS51" i="263"/>
  <c r="BS36" i="263"/>
  <c r="BS42" i="263"/>
  <c r="BS30" i="263"/>
  <c r="BS42" i="255"/>
  <c r="BS30" i="255"/>
  <c r="BS51" i="255"/>
  <c r="BS51" i="251"/>
  <c r="BS42" i="251"/>
  <c r="BS30" i="251"/>
  <c r="AS30" i="260"/>
  <c r="AM2" i="275"/>
  <c r="AA2" i="275"/>
  <c r="O2" i="275"/>
  <c r="C2" i="275"/>
  <c r="BE57" i="254"/>
  <c r="BS57" i="260"/>
  <c r="BE57" i="260"/>
  <c r="BD57" i="260"/>
  <c r="BS42" i="260"/>
  <c r="BS30" i="260"/>
  <c r="BS51" i="260"/>
  <c r="BS42" i="254"/>
  <c r="BS51" i="254"/>
  <c r="BS30" i="254"/>
  <c r="BS36" i="254"/>
  <c r="AS30" i="256"/>
  <c r="R2" i="275"/>
  <c r="F2" i="275"/>
  <c r="AS30" i="253"/>
  <c r="BS36" i="272"/>
  <c r="BF57" i="260"/>
  <c r="BS36" i="251"/>
  <c r="BS57" i="254"/>
  <c r="BS57" i="257"/>
  <c r="BS36" i="260"/>
  <c r="AQ36" i="235"/>
  <c r="BS36" i="253"/>
  <c r="BS36" i="255"/>
  <c r="BF36" i="250"/>
  <c r="BS57" i="252"/>
  <c r="BS42" i="250"/>
  <c r="BS51" i="250"/>
  <c r="BS57" i="250"/>
  <c r="BD57" i="250"/>
  <c r="BE57" i="250"/>
  <c r="BS36" i="250"/>
  <c r="BD57" i="254"/>
  <c r="BF57" i="254"/>
  <c r="BD57" i="257"/>
  <c r="BD57" i="252"/>
  <c r="BE36" i="253"/>
  <c r="BD36" i="260"/>
  <c r="BF36" i="260"/>
  <c r="BE36" i="255"/>
  <c r="BF36" i="255"/>
  <c r="BD36" i="250"/>
  <c r="BD36" i="272"/>
  <c r="AR36" i="235"/>
  <c r="BE36" i="272"/>
  <c r="BF36" i="272"/>
  <c r="BD36" i="263"/>
  <c r="BS36" i="264"/>
  <c r="BF36" i="263"/>
  <c r="BD36" i="264"/>
  <c r="R42" i="251"/>
  <c r="R51" i="235"/>
  <c r="R42" i="235"/>
  <c r="U30" i="257"/>
  <c r="R30" i="264"/>
  <c r="U42" i="235"/>
  <c r="AS30" i="272"/>
  <c r="AS30" i="264"/>
  <c r="AS30" i="257"/>
  <c r="AS51" i="255"/>
  <c r="AS36" i="255"/>
  <c r="AS30" i="255"/>
  <c r="AS57" i="255"/>
  <c r="AS51" i="254"/>
  <c r="BI42" i="253"/>
  <c r="AS36" i="254"/>
  <c r="AS42" i="252"/>
  <c r="AS36" i="252"/>
  <c r="AS30" i="252"/>
  <c r="AS51" i="250"/>
  <c r="AS42" i="250"/>
  <c r="AS36" i="250"/>
  <c r="AS57" i="252"/>
  <c r="BI51" i="272"/>
  <c r="BI42" i="264"/>
  <c r="AS51" i="272"/>
  <c r="BI42" i="263"/>
  <c r="AS42" i="256"/>
  <c r="AS36" i="256"/>
  <c r="AS57" i="272"/>
  <c r="AS57" i="257"/>
  <c r="AS51" i="263"/>
  <c r="AS30" i="254"/>
  <c r="AS51" i="257"/>
  <c r="AS42" i="263"/>
  <c r="AS57" i="253"/>
  <c r="BI42" i="252"/>
  <c r="AS36" i="272"/>
  <c r="BI42" i="257"/>
  <c r="AS42" i="272"/>
  <c r="AS42" i="257"/>
  <c r="AS57" i="251"/>
  <c r="AS36" i="263"/>
  <c r="AS51" i="253"/>
  <c r="AS36" i="257"/>
  <c r="AS51" i="251"/>
  <c r="BI42" i="251"/>
  <c r="AS42" i="253"/>
  <c r="AS57" i="264"/>
  <c r="AS42" i="251"/>
  <c r="BI42" i="256"/>
  <c r="AS57" i="260"/>
  <c r="AS51" i="264"/>
  <c r="BI42" i="250"/>
  <c r="AS57" i="256"/>
  <c r="AS36" i="251"/>
  <c r="AS42" i="264"/>
  <c r="AS57" i="254"/>
  <c r="BI42" i="255"/>
  <c r="BI51" i="255"/>
  <c r="AS42" i="260"/>
  <c r="AS57" i="250"/>
  <c r="BI42" i="254"/>
  <c r="M19" i="246"/>
  <c r="N19" i="246"/>
  <c r="L115" i="249"/>
  <c r="L122" i="249" s="1"/>
  <c r="L216" i="249"/>
  <c r="L8" i="249"/>
  <c r="L15" i="249" s="1"/>
  <c r="L22" i="249" s="1"/>
  <c r="L29" i="249" s="1"/>
  <c r="L36" i="249" s="1"/>
  <c r="L43" i="249" s="1"/>
  <c r="L50" i="249" s="1"/>
  <c r="L57" i="249" s="1"/>
  <c r="L64" i="249" s="1"/>
  <c r="L71" i="249" s="1"/>
  <c r="L78" i="249" s="1"/>
  <c r="L85" i="249" s="1"/>
  <c r="L92" i="249" s="1"/>
  <c r="L116" i="249"/>
  <c r="L123" i="249" s="1"/>
  <c r="L130" i="249" s="1"/>
  <c r="L137" i="249" s="1"/>
  <c r="L144" i="249" s="1"/>
  <c r="L151" i="249" s="1"/>
  <c r="L158" i="249" s="1"/>
  <c r="L165" i="249" s="1"/>
  <c r="L172" i="249" s="1"/>
  <c r="L179" i="249" s="1"/>
  <c r="L186" i="249" s="1"/>
  <c r="L193" i="249" s="1"/>
  <c r="L110" i="249"/>
  <c r="L211" i="249"/>
  <c r="L217" i="249"/>
  <c r="L224" i="249" s="1"/>
  <c r="L231" i="249" s="1"/>
  <c r="L238" i="249" s="1"/>
  <c r="L245" i="249" s="1"/>
  <c r="L252" i="249" s="1"/>
  <c r="L259" i="249" s="1"/>
  <c r="L266" i="249" s="1"/>
  <c r="L273" i="249" s="1"/>
  <c r="L280" i="249" s="1"/>
  <c r="L287" i="249" s="1"/>
  <c r="L294" i="249" s="1"/>
  <c r="O19" i="246"/>
  <c r="P11" i="246"/>
  <c r="P12" i="246"/>
  <c r="P6" i="246"/>
  <c r="P7" i="246"/>
  <c r="P9" i="246"/>
  <c r="P8" i="246"/>
  <c r="P16" i="246"/>
  <c r="P17" i="246"/>
  <c r="P5" i="246"/>
  <c r="N131" i="250"/>
  <c r="N132" i="250" s="1"/>
  <c r="N131" i="251"/>
  <c r="N132" i="251" s="1"/>
  <c r="N131" i="252"/>
  <c r="N132" i="252" s="1"/>
  <c r="N131" i="253"/>
  <c r="N132" i="253" s="1"/>
  <c r="N131" i="254"/>
  <c r="N132" i="254" s="1"/>
  <c r="N131" i="255"/>
  <c r="N132" i="255" s="1"/>
  <c r="N131" i="256"/>
  <c r="N132" i="256" s="1"/>
  <c r="N131" i="257"/>
  <c r="N132" i="257" s="1"/>
  <c r="N131" i="260"/>
  <c r="N132" i="260" s="1"/>
  <c r="N131" i="263"/>
  <c r="N132" i="263" s="1"/>
  <c r="N131" i="264"/>
  <c r="N132" i="264" s="1"/>
  <c r="N131" i="272"/>
  <c r="N132" i="272" s="1"/>
  <c r="N131" i="235"/>
  <c r="N132" i="235" s="1"/>
  <c r="M131" i="250"/>
  <c r="M132" i="250" s="1"/>
  <c r="M131" i="251"/>
  <c r="M132" i="251" s="1"/>
  <c r="M131" i="252"/>
  <c r="M132" i="252" s="1"/>
  <c r="M131" i="253"/>
  <c r="M132" i="253" s="1"/>
  <c r="M131" i="254"/>
  <c r="M132" i="254" s="1"/>
  <c r="M131" i="255"/>
  <c r="M132" i="255" s="1"/>
  <c r="M131" i="256"/>
  <c r="M132" i="256" s="1"/>
  <c r="M131" i="257"/>
  <c r="M132" i="257" s="1"/>
  <c r="M131" i="260"/>
  <c r="M132" i="260" s="1"/>
  <c r="M131" i="263"/>
  <c r="M132" i="263" s="1"/>
  <c r="M131" i="264"/>
  <c r="M132" i="264" s="1"/>
  <c r="M131" i="272"/>
  <c r="M132" i="272" s="1"/>
  <c r="M132" i="235"/>
  <c r="L131" i="250"/>
  <c r="L132" i="250" s="1"/>
  <c r="L131" i="251"/>
  <c r="L132" i="251" s="1"/>
  <c r="L131" i="252"/>
  <c r="L132" i="252" s="1"/>
  <c r="L131" i="253"/>
  <c r="L132" i="253" s="1"/>
  <c r="L131" i="254"/>
  <c r="L132" i="254" s="1"/>
  <c r="L131" i="255"/>
  <c r="L132" i="255" s="1"/>
  <c r="L131" i="256"/>
  <c r="L132" i="256" s="1"/>
  <c r="L131" i="257"/>
  <c r="L132" i="257" s="1"/>
  <c r="L131" i="260"/>
  <c r="L132" i="260" s="1"/>
  <c r="L131" i="263"/>
  <c r="L132" i="263" s="1"/>
  <c r="L131" i="264"/>
  <c r="L132" i="264" s="1"/>
  <c r="L131" i="272"/>
  <c r="L132" i="272" s="1"/>
  <c r="L132" i="235"/>
  <c r="K131" i="250"/>
  <c r="K132" i="250" s="1"/>
  <c r="K131" i="251"/>
  <c r="K132" i="251" s="1"/>
  <c r="K131" i="252"/>
  <c r="K132" i="252" s="1"/>
  <c r="K131" i="253"/>
  <c r="K132" i="253" s="1"/>
  <c r="K131" i="254"/>
  <c r="K132" i="254" s="1"/>
  <c r="K131" i="255"/>
  <c r="K132" i="255" s="1"/>
  <c r="K131" i="256"/>
  <c r="K132" i="256" s="1"/>
  <c r="K131" i="257"/>
  <c r="K132" i="257" s="1"/>
  <c r="K131" i="260"/>
  <c r="K132" i="260" s="1"/>
  <c r="K131" i="263"/>
  <c r="K132" i="263" s="1"/>
  <c r="K131" i="264"/>
  <c r="K132" i="264" s="1"/>
  <c r="K131" i="272"/>
  <c r="K132" i="272" s="1"/>
  <c r="K131" i="235"/>
  <c r="K132" i="235" s="1"/>
  <c r="J131" i="255"/>
  <c r="J132" i="255" s="1"/>
  <c r="J131" i="256"/>
  <c r="J132" i="256" s="1"/>
  <c r="J131" i="264"/>
  <c r="J132" i="264" s="1"/>
  <c r="I131" i="250"/>
  <c r="I132" i="250" s="1"/>
  <c r="I131" i="251"/>
  <c r="I132" i="251" s="1"/>
  <c r="I131" i="252"/>
  <c r="I132" i="252" s="1"/>
  <c r="I131" i="253"/>
  <c r="I132" i="253" s="1"/>
  <c r="I131" i="254"/>
  <c r="I132" i="254" s="1"/>
  <c r="I131" i="255"/>
  <c r="I132" i="255" s="1"/>
  <c r="I131" i="256"/>
  <c r="I132" i="256" s="1"/>
  <c r="I131" i="257"/>
  <c r="I132" i="257" s="1"/>
  <c r="I131" i="260"/>
  <c r="I132" i="260" s="1"/>
  <c r="I131" i="263"/>
  <c r="I132" i="263" s="1"/>
  <c r="I131" i="264"/>
  <c r="I132" i="264" s="1"/>
  <c r="I131" i="272"/>
  <c r="H131" i="255"/>
  <c r="H132" i="255" s="1"/>
  <c r="H131" i="256"/>
  <c r="H132" i="256" s="1"/>
  <c r="H131" i="264"/>
  <c r="H132" i="264" s="1"/>
  <c r="F131" i="250"/>
  <c r="F132" i="250" s="1"/>
  <c r="F131" i="251"/>
  <c r="F132" i="251" s="1"/>
  <c r="F131" i="252"/>
  <c r="F132" i="252" s="1"/>
  <c r="F131" i="253"/>
  <c r="F132" i="253" s="1"/>
  <c r="F131" i="254"/>
  <c r="F132" i="254" s="1"/>
  <c r="F131" i="255"/>
  <c r="F132" i="255" s="1"/>
  <c r="F131" i="256"/>
  <c r="F132" i="256" s="1"/>
  <c r="F131" i="257"/>
  <c r="F132" i="257" s="1"/>
  <c r="F131" i="260"/>
  <c r="F132" i="260" s="1"/>
  <c r="F131" i="263"/>
  <c r="F132" i="263" s="1"/>
  <c r="F131" i="264"/>
  <c r="F132" i="264" s="1"/>
  <c r="F131" i="272"/>
  <c r="F132" i="272" s="1"/>
  <c r="F131" i="235"/>
  <c r="F132" i="235" s="1"/>
  <c r="E131" i="250"/>
  <c r="E132" i="250" s="1"/>
  <c r="E131" i="251"/>
  <c r="E132" i="251" s="1"/>
  <c r="E131" i="252"/>
  <c r="E132" i="252" s="1"/>
  <c r="E131" i="253"/>
  <c r="E132" i="253" s="1"/>
  <c r="E131" i="254"/>
  <c r="E132" i="254" s="1"/>
  <c r="E131" i="255"/>
  <c r="E132" i="255" s="1"/>
  <c r="E131" i="256"/>
  <c r="E132" i="256" s="1"/>
  <c r="E131" i="257"/>
  <c r="E132" i="257" s="1"/>
  <c r="E131" i="260"/>
  <c r="E132" i="260" s="1"/>
  <c r="E131" i="263"/>
  <c r="E132" i="263" s="1"/>
  <c r="E131" i="264"/>
  <c r="E132" i="264" s="1"/>
  <c r="E131" i="272"/>
  <c r="E132" i="272" s="1"/>
  <c r="E131" i="235"/>
  <c r="E132" i="235" s="1"/>
  <c r="D131" i="250"/>
  <c r="D132" i="250" s="1"/>
  <c r="D131" i="251"/>
  <c r="D132" i="251" s="1"/>
  <c r="D131" i="252"/>
  <c r="D132" i="252" s="1"/>
  <c r="D131" i="253"/>
  <c r="D132" i="253" s="1"/>
  <c r="D131" i="254"/>
  <c r="D132" i="254" s="1"/>
  <c r="D131" i="255"/>
  <c r="D132" i="255" s="1"/>
  <c r="D131" i="256"/>
  <c r="D132" i="256" s="1"/>
  <c r="D131" i="257"/>
  <c r="D132" i="257" s="1"/>
  <c r="D131" i="260"/>
  <c r="D132" i="260" s="1"/>
  <c r="D131" i="263"/>
  <c r="D132" i="263" s="1"/>
  <c r="D131" i="264"/>
  <c r="D132" i="264" s="1"/>
  <c r="D131" i="272"/>
  <c r="D132" i="272" s="1"/>
  <c r="D131" i="235"/>
  <c r="D132" i="235" s="1"/>
  <c r="W26" i="272" l="1"/>
  <c r="I132" i="272"/>
  <c r="W26" i="250"/>
  <c r="W26" i="253"/>
  <c r="W26" i="255"/>
  <c r="W26" i="254"/>
  <c r="W26" i="252"/>
  <c r="W26" i="263"/>
  <c r="W26" i="251"/>
  <c r="W26" i="264"/>
  <c r="W26" i="260"/>
  <c r="W26" i="257"/>
  <c r="W26" i="256"/>
  <c r="P14" i="246"/>
  <c r="L129" i="249"/>
  <c r="L9" i="249"/>
  <c r="L16" i="249" s="1"/>
  <c r="L23" i="249" s="1"/>
  <c r="L30" i="249" s="1"/>
  <c r="L37" i="249" s="1"/>
  <c r="L44" i="249" s="1"/>
  <c r="L51" i="249" s="1"/>
  <c r="L58" i="249" s="1"/>
  <c r="L65" i="249" s="1"/>
  <c r="L72" i="249" s="1"/>
  <c r="L79" i="249" s="1"/>
  <c r="L86" i="249" s="1"/>
  <c r="L93" i="249" s="1"/>
  <c r="L223" i="249"/>
  <c r="L212" i="249"/>
  <c r="L218" i="249"/>
  <c r="L225" i="249" s="1"/>
  <c r="L232" i="249" s="1"/>
  <c r="L239" i="249" s="1"/>
  <c r="L246" i="249" s="1"/>
  <c r="L253" i="249" s="1"/>
  <c r="L260" i="249" s="1"/>
  <c r="L267" i="249" s="1"/>
  <c r="L274" i="249" s="1"/>
  <c r="L281" i="249" s="1"/>
  <c r="L288" i="249" s="1"/>
  <c r="L295" i="249" s="1"/>
  <c r="L117" i="249"/>
  <c r="L124" i="249" s="1"/>
  <c r="L131" i="249" s="1"/>
  <c r="L138" i="249" s="1"/>
  <c r="L145" i="249" s="1"/>
  <c r="L152" i="249" s="1"/>
  <c r="L159" i="249" s="1"/>
  <c r="L166" i="249" s="1"/>
  <c r="L173" i="249" s="1"/>
  <c r="L180" i="249" s="1"/>
  <c r="L187" i="249" s="1"/>
  <c r="L194" i="249" s="1"/>
  <c r="L111" i="249"/>
  <c r="P30" i="235"/>
  <c r="Q30" i="235"/>
  <c r="P36" i="235"/>
  <c r="Q36" i="235"/>
  <c r="P42" i="235"/>
  <c r="Q42" i="235"/>
  <c r="P51" i="235"/>
  <c r="Q51" i="235"/>
  <c r="P57" i="235"/>
  <c r="Q57" i="235"/>
  <c r="P30" i="250"/>
  <c r="Q30" i="250"/>
  <c r="P36" i="250"/>
  <c r="Q36" i="250"/>
  <c r="P42" i="250"/>
  <c r="Q42" i="250"/>
  <c r="P51" i="250"/>
  <c r="Q51" i="250"/>
  <c r="P57" i="250"/>
  <c r="Q57" i="250"/>
  <c r="P30" i="251"/>
  <c r="Q30" i="251"/>
  <c r="P36" i="251"/>
  <c r="Q36" i="251"/>
  <c r="P42" i="251"/>
  <c r="Q42" i="251"/>
  <c r="P51" i="251"/>
  <c r="Q51" i="251"/>
  <c r="P57" i="251"/>
  <c r="Q57" i="251"/>
  <c r="P30" i="252"/>
  <c r="Q30" i="252"/>
  <c r="P36" i="252"/>
  <c r="Q36" i="252"/>
  <c r="P42" i="252"/>
  <c r="Q42" i="252"/>
  <c r="P51" i="252"/>
  <c r="Q51" i="252"/>
  <c r="P57" i="252"/>
  <c r="Q57" i="252"/>
  <c r="P30" i="253"/>
  <c r="Q30" i="253"/>
  <c r="P36" i="253"/>
  <c r="Q36" i="253"/>
  <c r="P42" i="253"/>
  <c r="Q42" i="253"/>
  <c r="P51" i="253"/>
  <c r="Q51" i="253"/>
  <c r="P57" i="253"/>
  <c r="Q57" i="253"/>
  <c r="P30" i="254"/>
  <c r="Q30" i="254"/>
  <c r="P36" i="254"/>
  <c r="Q36" i="254"/>
  <c r="P42" i="254"/>
  <c r="Q42" i="254"/>
  <c r="P51" i="254"/>
  <c r="Q51" i="254"/>
  <c r="P57" i="254"/>
  <c r="Q57" i="254"/>
  <c r="P30" i="255"/>
  <c r="Q30" i="255"/>
  <c r="P36" i="255"/>
  <c r="Q36" i="255"/>
  <c r="P42" i="255"/>
  <c r="Q42" i="255"/>
  <c r="P51" i="255"/>
  <c r="Q51" i="255"/>
  <c r="P57" i="255"/>
  <c r="Q57" i="255"/>
  <c r="P30" i="256"/>
  <c r="Q30" i="256"/>
  <c r="P36" i="256"/>
  <c r="Q36" i="256"/>
  <c r="P42" i="256"/>
  <c r="Q42" i="256"/>
  <c r="P51" i="256"/>
  <c r="Q51" i="256"/>
  <c r="P57" i="256"/>
  <c r="Q57" i="256"/>
  <c r="P30" i="257"/>
  <c r="Q30" i="257"/>
  <c r="P36" i="257"/>
  <c r="Q36" i="257"/>
  <c r="P42" i="257"/>
  <c r="Q42" i="257"/>
  <c r="P51" i="257"/>
  <c r="Q51" i="257"/>
  <c r="P57" i="257"/>
  <c r="Q57" i="257"/>
  <c r="P30" i="260"/>
  <c r="Q30" i="260"/>
  <c r="P36" i="260"/>
  <c r="Q36" i="260"/>
  <c r="P42" i="260"/>
  <c r="Q42" i="260"/>
  <c r="P51" i="260"/>
  <c r="Q51" i="260"/>
  <c r="P57" i="260"/>
  <c r="Q57" i="260"/>
  <c r="P30" i="263"/>
  <c r="Q30" i="263"/>
  <c r="P36" i="263"/>
  <c r="Q36" i="263"/>
  <c r="P42" i="263"/>
  <c r="Q42" i="263"/>
  <c r="P51" i="263"/>
  <c r="Q51" i="263"/>
  <c r="P57" i="263"/>
  <c r="Q57" i="263"/>
  <c r="P30" i="264"/>
  <c r="Q30" i="264"/>
  <c r="P36" i="264"/>
  <c r="Q36" i="264"/>
  <c r="P42" i="264"/>
  <c r="Q42" i="264"/>
  <c r="P51" i="264"/>
  <c r="Q51" i="264"/>
  <c r="P57" i="264"/>
  <c r="Q57" i="264"/>
  <c r="P30" i="272"/>
  <c r="Q30" i="272"/>
  <c r="P36" i="272"/>
  <c r="Q36" i="272"/>
  <c r="P42" i="272"/>
  <c r="Q42" i="272"/>
  <c r="P51" i="272"/>
  <c r="Q51" i="272"/>
  <c r="P57" i="272"/>
  <c r="Q57" i="272"/>
  <c r="L10" i="249" l="1"/>
  <c r="L230" i="249"/>
  <c r="L136" i="249"/>
  <c r="L213" i="249"/>
  <c r="L219" i="249"/>
  <c r="L226" i="249" s="1"/>
  <c r="L233" i="249" s="1"/>
  <c r="L240" i="249" s="1"/>
  <c r="L247" i="249" s="1"/>
  <c r="L254" i="249" s="1"/>
  <c r="L261" i="249" s="1"/>
  <c r="L268" i="249" s="1"/>
  <c r="L275" i="249" s="1"/>
  <c r="L282" i="249" s="1"/>
  <c r="L289" i="249" s="1"/>
  <c r="L296" i="249" s="1"/>
  <c r="L118" i="249"/>
  <c r="L125" i="249" s="1"/>
  <c r="L132" i="249" s="1"/>
  <c r="L139" i="249" s="1"/>
  <c r="L146" i="249" s="1"/>
  <c r="L153" i="249" s="1"/>
  <c r="L160" i="249" s="1"/>
  <c r="L167" i="249" s="1"/>
  <c r="L174" i="249" s="1"/>
  <c r="L181" i="249" s="1"/>
  <c r="L188" i="249" s="1"/>
  <c r="L195" i="249" s="1"/>
  <c r="L112" i="249"/>
  <c r="L17" i="249"/>
  <c r="L24" i="249" s="1"/>
  <c r="L31" i="249" s="1"/>
  <c r="L38" i="249" s="1"/>
  <c r="L45" i="249" s="1"/>
  <c r="L52" i="249" s="1"/>
  <c r="L59" i="249" s="1"/>
  <c r="L66" i="249" s="1"/>
  <c r="L73" i="249" s="1"/>
  <c r="L80" i="249" s="1"/>
  <c r="L87" i="249" s="1"/>
  <c r="L94" i="249" s="1"/>
  <c r="L11" i="249"/>
  <c r="C24" i="242"/>
  <c r="C23" i="242"/>
  <c r="C22" i="242"/>
  <c r="C21" i="242"/>
  <c r="D6" i="216"/>
  <c r="N6" i="216"/>
  <c r="M134" i="216"/>
  <c r="M133" i="216"/>
  <c r="M132" i="216"/>
  <c r="M122" i="216"/>
  <c r="Q37" i="275"/>
  <c r="R37" i="275"/>
  <c r="Q38" i="275"/>
  <c r="R38" i="275"/>
  <c r="P38" i="275"/>
  <c r="P37" i="275"/>
  <c r="M37" i="275"/>
  <c r="N37" i="275"/>
  <c r="M38" i="275"/>
  <c r="N38" i="275"/>
  <c r="L38" i="275"/>
  <c r="L37" i="275"/>
  <c r="I37" i="275"/>
  <c r="J37" i="275"/>
  <c r="I38" i="275"/>
  <c r="J38" i="275"/>
  <c r="H38" i="275"/>
  <c r="H37" i="275"/>
  <c r="D37" i="275"/>
  <c r="E37" i="275"/>
  <c r="F37" i="275"/>
  <c r="D38" i="275"/>
  <c r="E38" i="275"/>
  <c r="F38" i="275"/>
  <c r="C38" i="275"/>
  <c r="C37" i="275"/>
  <c r="V78" i="250"/>
  <c r="V91" i="250" s="1"/>
  <c r="D97" i="249"/>
  <c r="D96" i="249"/>
  <c r="D95" i="249"/>
  <c r="D94" i="249"/>
  <c r="D296" i="249" s="1"/>
  <c r="D93" i="249"/>
  <c r="I92" i="249"/>
  <c r="D92" i="249"/>
  <c r="D91" i="249"/>
  <c r="D293" i="249" s="1"/>
  <c r="V77" i="272"/>
  <c r="D14" i="272"/>
  <c r="D6" i="235"/>
  <c r="C150" i="235" s="1"/>
  <c r="C156" i="235" s="1"/>
  <c r="D5" i="235"/>
  <c r="D6" i="272"/>
  <c r="C150" i="272" s="1"/>
  <c r="C156" i="272" s="1"/>
  <c r="D5" i="272"/>
  <c r="E134" i="216"/>
  <c r="E133" i="216"/>
  <c r="B476" i="231"/>
  <c r="B467" i="231"/>
  <c r="B455" i="231"/>
  <c r="E115" i="272"/>
  <c r="T118" i="272"/>
  <c r="V116" i="272"/>
  <c r="E95" i="272"/>
  <c r="F95" i="272" s="1"/>
  <c r="T98" i="272"/>
  <c r="E75" i="272"/>
  <c r="T78" i="272"/>
  <c r="V76" i="272"/>
  <c r="AA62" i="272"/>
  <c r="X62" i="272"/>
  <c r="Y62" i="272" s="1"/>
  <c r="X61" i="272"/>
  <c r="Y61" i="272" s="1"/>
  <c r="AA60" i="272"/>
  <c r="AA59" i="272"/>
  <c r="AA58" i="272"/>
  <c r="W58" i="272"/>
  <c r="X58" i="272" s="1"/>
  <c r="Y58" i="272" s="1"/>
  <c r="W57" i="272"/>
  <c r="T57" i="272"/>
  <c r="S57" i="272"/>
  <c r="AA56" i="272"/>
  <c r="W56" i="272"/>
  <c r="AA55" i="272"/>
  <c r="W55" i="272"/>
  <c r="X55" i="272" s="1"/>
  <c r="Y55" i="272" s="1"/>
  <c r="AA54" i="272"/>
  <c r="AA53" i="272"/>
  <c r="W53" i="272"/>
  <c r="X53" i="272" s="1"/>
  <c r="Y53" i="272" s="1"/>
  <c r="AA52" i="272"/>
  <c r="AD51" i="272"/>
  <c r="AC51" i="272"/>
  <c r="T51" i="272"/>
  <c r="S51" i="272"/>
  <c r="V51" i="272" s="1"/>
  <c r="AA50" i="272"/>
  <c r="W50" i="272"/>
  <c r="X50" i="272" s="1"/>
  <c r="Y50" i="272" s="1"/>
  <c r="AA49" i="272"/>
  <c r="W49" i="272"/>
  <c r="X49" i="272" s="1"/>
  <c r="Y49" i="272" s="1"/>
  <c r="AA48" i="272"/>
  <c r="W48" i="272"/>
  <c r="X48" i="272" s="1"/>
  <c r="Y48" i="272" s="1"/>
  <c r="AA47" i="272"/>
  <c r="W47" i="272"/>
  <c r="X47" i="272" s="1"/>
  <c r="Y47" i="272" s="1"/>
  <c r="AA46" i="272"/>
  <c r="W46" i="272"/>
  <c r="X46" i="272" s="1"/>
  <c r="Y46" i="272" s="1"/>
  <c r="E46" i="272"/>
  <c r="AA45" i="272"/>
  <c r="I45" i="272" s="1"/>
  <c r="W45" i="272"/>
  <c r="X45" i="272" s="1"/>
  <c r="Y45" i="272" s="1"/>
  <c r="E45" i="272"/>
  <c r="AA44" i="272"/>
  <c r="AA43" i="272"/>
  <c r="I43" i="272" s="1"/>
  <c r="W43" i="272"/>
  <c r="X43" i="272" s="1"/>
  <c r="Y43" i="272" s="1"/>
  <c r="AD42" i="272"/>
  <c r="AC42" i="272"/>
  <c r="T42" i="272"/>
  <c r="S42" i="272"/>
  <c r="V42" i="272" s="1"/>
  <c r="AA41" i="272"/>
  <c r="W41" i="272"/>
  <c r="X41" i="272" s="1"/>
  <c r="Y41" i="272" s="1"/>
  <c r="AA40" i="272"/>
  <c r="I40" i="272" s="1"/>
  <c r="W40" i="272"/>
  <c r="X40" i="272" s="1"/>
  <c r="Y40" i="272" s="1"/>
  <c r="AA39" i="272"/>
  <c r="W39" i="272"/>
  <c r="X39" i="272" s="1"/>
  <c r="Y39" i="272" s="1"/>
  <c r="AA38" i="272"/>
  <c r="W38" i="272"/>
  <c r="X38" i="272" s="1"/>
  <c r="Y38" i="272" s="1"/>
  <c r="AA37" i="272"/>
  <c r="W37" i="272"/>
  <c r="X37" i="272" s="1"/>
  <c r="Y37" i="272" s="1"/>
  <c r="W36" i="272"/>
  <c r="T36" i="272"/>
  <c r="S36" i="272"/>
  <c r="AA35" i="272"/>
  <c r="W35" i="272"/>
  <c r="AA34" i="272"/>
  <c r="W34" i="272"/>
  <c r="X34" i="272" s="1"/>
  <c r="Y34" i="272" s="1"/>
  <c r="AA33" i="272"/>
  <c r="AA32" i="272"/>
  <c r="W32" i="272"/>
  <c r="X32" i="272" s="1"/>
  <c r="Y32" i="272" s="1"/>
  <c r="AA31" i="272"/>
  <c r="AD30" i="272"/>
  <c r="AC30" i="272"/>
  <c r="W30" i="272"/>
  <c r="T30" i="272"/>
  <c r="S30" i="272"/>
  <c r="V30" i="272" s="1"/>
  <c r="AA29" i="272"/>
  <c r="W29" i="272"/>
  <c r="AA28" i="272"/>
  <c r="W28" i="272"/>
  <c r="X28" i="272" s="1"/>
  <c r="Y28" i="272" s="1"/>
  <c r="AA27" i="272"/>
  <c r="W27" i="272"/>
  <c r="X27" i="272" s="1"/>
  <c r="Y27" i="272" s="1"/>
  <c r="X26" i="272"/>
  <c r="Y26" i="272" s="1"/>
  <c r="N21" i="272"/>
  <c r="M21" i="272"/>
  <c r="BH51" i="272"/>
  <c r="BG42" i="272"/>
  <c r="H21" i="272"/>
  <c r="G21" i="272"/>
  <c r="D10" i="272"/>
  <c r="D11" i="272" s="1"/>
  <c r="F6" i="272"/>
  <c r="X84" i="235"/>
  <c r="V78" i="251"/>
  <c r="V91" i="251" s="1"/>
  <c r="T98" i="250"/>
  <c r="T98" i="251"/>
  <c r="T98" i="252"/>
  <c r="T98" i="253"/>
  <c r="T98" i="254"/>
  <c r="T98" i="255"/>
  <c r="T98" i="256"/>
  <c r="T98" i="257"/>
  <c r="T98" i="260"/>
  <c r="T98" i="263"/>
  <c r="T98" i="264"/>
  <c r="T98" i="235"/>
  <c r="V97" i="260"/>
  <c r="V97" i="263"/>
  <c r="E95" i="250"/>
  <c r="F95" i="250" s="1"/>
  <c r="E95" i="251"/>
  <c r="F95" i="251" s="1"/>
  <c r="E95" i="252"/>
  <c r="F95" i="252" s="1"/>
  <c r="E95" i="253"/>
  <c r="F95" i="253" s="1"/>
  <c r="E95" i="254"/>
  <c r="F95" i="254" s="1"/>
  <c r="E95" i="255"/>
  <c r="F95" i="255" s="1"/>
  <c r="E95" i="256"/>
  <c r="F95" i="256" s="1"/>
  <c r="E95" i="257"/>
  <c r="F95" i="257" s="1"/>
  <c r="E95" i="260"/>
  <c r="F95" i="260" s="1"/>
  <c r="E95" i="263"/>
  <c r="F95" i="263" s="1"/>
  <c r="E95" i="264"/>
  <c r="F95" i="264" s="1"/>
  <c r="E95" i="235"/>
  <c r="F95" i="235" s="1"/>
  <c r="C20" i="242"/>
  <c r="C19" i="242"/>
  <c r="C18" i="242"/>
  <c r="C17" i="242"/>
  <c r="C16" i="242"/>
  <c r="C15" i="242"/>
  <c r="C14" i="242"/>
  <c r="C13" i="242"/>
  <c r="C12" i="242"/>
  <c r="E132" i="216"/>
  <c r="E122" i="216"/>
  <c r="AD51" i="250"/>
  <c r="AC51" i="250"/>
  <c r="AD51" i="251"/>
  <c r="AC51" i="251"/>
  <c r="AD51" i="252"/>
  <c r="AC51" i="252"/>
  <c r="AD51" i="253"/>
  <c r="AC51" i="253"/>
  <c r="AD51" i="254"/>
  <c r="AC51" i="254"/>
  <c r="AD51" i="255"/>
  <c r="AC51" i="255"/>
  <c r="AD51" i="256"/>
  <c r="AC51" i="256"/>
  <c r="AD51" i="257"/>
  <c r="AC51" i="257"/>
  <c r="AD51" i="260"/>
  <c r="AC51" i="260"/>
  <c r="AD51" i="263"/>
  <c r="AC51" i="263"/>
  <c r="AD51" i="264"/>
  <c r="AC51" i="264"/>
  <c r="AD51" i="235"/>
  <c r="AC51" i="235"/>
  <c r="AD42" i="250"/>
  <c r="AC42" i="250"/>
  <c r="AD42" i="251"/>
  <c r="AC42" i="251"/>
  <c r="AD42" i="252"/>
  <c r="AC42" i="252"/>
  <c r="AD42" i="253"/>
  <c r="AC42" i="253"/>
  <c r="AD42" i="254"/>
  <c r="AC42" i="254"/>
  <c r="AD42" i="255"/>
  <c r="AC42" i="255"/>
  <c r="AD42" i="256"/>
  <c r="AC42" i="256"/>
  <c r="AD42" i="257"/>
  <c r="AC42" i="257"/>
  <c r="AD42" i="260"/>
  <c r="AC42" i="260"/>
  <c r="AD42" i="263"/>
  <c r="AC42" i="263"/>
  <c r="AD42" i="264"/>
  <c r="AC42" i="264"/>
  <c r="AD42" i="235"/>
  <c r="AC42" i="235"/>
  <c r="BH51" i="235"/>
  <c r="BH42" i="235"/>
  <c r="T57" i="250"/>
  <c r="S57" i="250"/>
  <c r="T51" i="250"/>
  <c r="S51" i="250"/>
  <c r="V51" i="250" s="1"/>
  <c r="T42" i="250"/>
  <c r="S42" i="250"/>
  <c r="V42" i="250" s="1"/>
  <c r="T36" i="250"/>
  <c r="S36" i="250"/>
  <c r="T30" i="250"/>
  <c r="S30" i="250"/>
  <c r="V30" i="250" s="1"/>
  <c r="T57" i="251"/>
  <c r="S57" i="251"/>
  <c r="T51" i="251"/>
  <c r="S51" i="251"/>
  <c r="V51" i="251" s="1"/>
  <c r="T42" i="251"/>
  <c r="S42" i="251"/>
  <c r="V42" i="251" s="1"/>
  <c r="T36" i="251"/>
  <c r="S36" i="251"/>
  <c r="T30" i="251"/>
  <c r="S30" i="251"/>
  <c r="V30" i="251" s="1"/>
  <c r="T57" i="252"/>
  <c r="S57" i="252"/>
  <c r="T51" i="252"/>
  <c r="S51" i="252"/>
  <c r="V51" i="252" s="1"/>
  <c r="T42" i="252"/>
  <c r="S42" i="252"/>
  <c r="V42" i="252" s="1"/>
  <c r="T36" i="252"/>
  <c r="S36" i="252"/>
  <c r="T30" i="252"/>
  <c r="S30" i="252"/>
  <c r="V30" i="252" s="1"/>
  <c r="T57" i="253"/>
  <c r="S57" i="253"/>
  <c r="T51" i="253"/>
  <c r="S51" i="253"/>
  <c r="V51" i="253" s="1"/>
  <c r="T42" i="253"/>
  <c r="S42" i="253"/>
  <c r="V42" i="253" s="1"/>
  <c r="T36" i="253"/>
  <c r="S36" i="253"/>
  <c r="T30" i="253"/>
  <c r="S30" i="253"/>
  <c r="V30" i="253" s="1"/>
  <c r="T57" i="254"/>
  <c r="S57" i="254"/>
  <c r="T51" i="254"/>
  <c r="S51" i="254"/>
  <c r="V51" i="254" s="1"/>
  <c r="T42" i="254"/>
  <c r="S42" i="254"/>
  <c r="V42" i="254" s="1"/>
  <c r="T36" i="254"/>
  <c r="S36" i="254"/>
  <c r="T30" i="254"/>
  <c r="S30" i="254"/>
  <c r="V30" i="254" s="1"/>
  <c r="T57" i="255"/>
  <c r="S57" i="255"/>
  <c r="T51" i="255"/>
  <c r="S51" i="255"/>
  <c r="V51" i="255" s="1"/>
  <c r="T42" i="255"/>
  <c r="S42" i="255"/>
  <c r="V42" i="255" s="1"/>
  <c r="T36" i="255"/>
  <c r="S36" i="255"/>
  <c r="T30" i="255"/>
  <c r="S30" i="255"/>
  <c r="V30" i="255" s="1"/>
  <c r="T57" i="256"/>
  <c r="S57" i="256"/>
  <c r="T51" i="256"/>
  <c r="S51" i="256"/>
  <c r="V51" i="256" s="1"/>
  <c r="T42" i="256"/>
  <c r="S42" i="256"/>
  <c r="V42" i="256" s="1"/>
  <c r="T36" i="256"/>
  <c r="S36" i="256"/>
  <c r="T30" i="256"/>
  <c r="S30" i="256"/>
  <c r="V30" i="256" s="1"/>
  <c r="T57" i="257"/>
  <c r="S57" i="257"/>
  <c r="T51" i="257"/>
  <c r="S51" i="257"/>
  <c r="V51" i="257" s="1"/>
  <c r="T42" i="257"/>
  <c r="S42" i="257"/>
  <c r="V42" i="257" s="1"/>
  <c r="T36" i="257"/>
  <c r="S36" i="257"/>
  <c r="T30" i="257"/>
  <c r="S30" i="257"/>
  <c r="V30" i="257" s="1"/>
  <c r="T57" i="260"/>
  <c r="S57" i="260"/>
  <c r="T51" i="260"/>
  <c r="S51" i="260"/>
  <c r="V51" i="260" s="1"/>
  <c r="T42" i="260"/>
  <c r="S42" i="260"/>
  <c r="V42" i="260" s="1"/>
  <c r="T36" i="260"/>
  <c r="S36" i="260"/>
  <c r="T30" i="260"/>
  <c r="S30" i="260"/>
  <c r="V30" i="260" s="1"/>
  <c r="T57" i="263"/>
  <c r="S57" i="263"/>
  <c r="T51" i="263"/>
  <c r="S51" i="263"/>
  <c r="V51" i="263" s="1"/>
  <c r="T42" i="263"/>
  <c r="S42" i="263"/>
  <c r="V42" i="263" s="1"/>
  <c r="T36" i="263"/>
  <c r="S36" i="263"/>
  <c r="T30" i="263"/>
  <c r="S30" i="263"/>
  <c r="V30" i="263" s="1"/>
  <c r="T57" i="264"/>
  <c r="S57" i="264"/>
  <c r="T51" i="264"/>
  <c r="S51" i="264"/>
  <c r="V51" i="264" s="1"/>
  <c r="T42" i="264"/>
  <c r="S42" i="264"/>
  <c r="V42" i="264" s="1"/>
  <c r="T36" i="264"/>
  <c r="S36" i="264"/>
  <c r="T30" i="264"/>
  <c r="S30" i="264"/>
  <c r="V30" i="264" s="1"/>
  <c r="T57" i="235"/>
  <c r="S57" i="235"/>
  <c r="T51" i="235"/>
  <c r="S51" i="235"/>
  <c r="V51" i="235" s="1"/>
  <c r="T42" i="235"/>
  <c r="S42" i="235"/>
  <c r="V42" i="235" s="1"/>
  <c r="T36" i="235"/>
  <c r="S36" i="235"/>
  <c r="T30" i="235"/>
  <c r="S30" i="235"/>
  <c r="V30" i="235" s="1"/>
  <c r="AA62" i="250"/>
  <c r="X62" i="250"/>
  <c r="Y62" i="250" s="1"/>
  <c r="X61" i="250"/>
  <c r="Y61" i="250" s="1"/>
  <c r="AA60" i="250"/>
  <c r="AA59" i="250"/>
  <c r="AA58" i="250"/>
  <c r="W58" i="250"/>
  <c r="X58" i="250" s="1"/>
  <c r="Y58" i="250" s="1"/>
  <c r="W57" i="250"/>
  <c r="AA56" i="250"/>
  <c r="W56" i="250"/>
  <c r="AA55" i="250"/>
  <c r="W55" i="250"/>
  <c r="X55" i="250" s="1"/>
  <c r="Y55" i="250" s="1"/>
  <c r="AA54" i="250"/>
  <c r="AA53" i="250"/>
  <c r="W53" i="250"/>
  <c r="X53" i="250" s="1"/>
  <c r="Y53" i="250" s="1"/>
  <c r="AA52" i="250"/>
  <c r="AA50" i="250"/>
  <c r="W50" i="250"/>
  <c r="X50" i="250" s="1"/>
  <c r="Y50" i="250" s="1"/>
  <c r="AA49" i="250"/>
  <c r="W49" i="250"/>
  <c r="X49" i="250" s="1"/>
  <c r="Y49" i="250" s="1"/>
  <c r="AA48" i="250"/>
  <c r="W48" i="250"/>
  <c r="X48" i="250" s="1"/>
  <c r="Y48" i="250" s="1"/>
  <c r="AA47" i="250"/>
  <c r="W47" i="250"/>
  <c r="X47" i="250" s="1"/>
  <c r="Y47" i="250" s="1"/>
  <c r="AA46" i="250"/>
  <c r="W46" i="250"/>
  <c r="X46" i="250" s="1"/>
  <c r="Y46" i="250" s="1"/>
  <c r="AA45" i="250"/>
  <c r="W45" i="250"/>
  <c r="X45" i="250" s="1"/>
  <c r="Y45" i="250" s="1"/>
  <c r="AA44" i="250"/>
  <c r="AA43" i="250"/>
  <c r="I43" i="250" s="1"/>
  <c r="W43" i="250"/>
  <c r="X43" i="250" s="1"/>
  <c r="Y43" i="250" s="1"/>
  <c r="AA41" i="250"/>
  <c r="I41" i="250" s="1"/>
  <c r="W41" i="250"/>
  <c r="X41" i="250" s="1"/>
  <c r="Y41" i="250" s="1"/>
  <c r="AA40" i="250"/>
  <c r="W40" i="250"/>
  <c r="X40" i="250" s="1"/>
  <c r="Y40" i="250" s="1"/>
  <c r="AA39" i="250"/>
  <c r="W39" i="250"/>
  <c r="X39" i="250" s="1"/>
  <c r="Y39" i="250" s="1"/>
  <c r="AA38" i="250"/>
  <c r="W38" i="250"/>
  <c r="X38" i="250" s="1"/>
  <c r="Y38" i="250" s="1"/>
  <c r="AA37" i="250"/>
  <c r="W37" i="250"/>
  <c r="X37" i="250" s="1"/>
  <c r="Y37" i="250" s="1"/>
  <c r="W36" i="250"/>
  <c r="AA35" i="250"/>
  <c r="W35" i="250"/>
  <c r="AA34" i="250"/>
  <c r="W34" i="250"/>
  <c r="X34" i="250" s="1"/>
  <c r="Y34" i="250" s="1"/>
  <c r="AA33" i="250"/>
  <c r="AA32" i="250"/>
  <c r="W32" i="250"/>
  <c r="X32" i="250" s="1"/>
  <c r="Y32" i="250" s="1"/>
  <c r="AA31" i="250"/>
  <c r="AD30" i="250"/>
  <c r="AC30" i="250"/>
  <c r="W30" i="250"/>
  <c r="AA29" i="250"/>
  <c r="W29" i="250"/>
  <c r="AA28" i="250"/>
  <c r="W28" i="250"/>
  <c r="X28" i="250" s="1"/>
  <c r="Y28" i="250" s="1"/>
  <c r="AA27" i="250"/>
  <c r="W27" i="250"/>
  <c r="X27" i="250" s="1"/>
  <c r="Y27" i="250" s="1"/>
  <c r="X26" i="250"/>
  <c r="Y26" i="250" s="1"/>
  <c r="AA62" i="251"/>
  <c r="X62" i="251"/>
  <c r="Y62" i="251" s="1"/>
  <c r="X61" i="251"/>
  <c r="Y61" i="251" s="1"/>
  <c r="AA60" i="251"/>
  <c r="AA59" i="251"/>
  <c r="AA58" i="251"/>
  <c r="W58" i="251"/>
  <c r="X58" i="251" s="1"/>
  <c r="Y58" i="251" s="1"/>
  <c r="W57" i="251"/>
  <c r="AA56" i="251"/>
  <c r="W56" i="251"/>
  <c r="AA55" i="251"/>
  <c r="W55" i="251"/>
  <c r="X55" i="251" s="1"/>
  <c r="Y55" i="251" s="1"/>
  <c r="AA54" i="251"/>
  <c r="AA53" i="251"/>
  <c r="W53" i="251"/>
  <c r="X53" i="251" s="1"/>
  <c r="Y53" i="251" s="1"/>
  <c r="AA52" i="251"/>
  <c r="AA50" i="251"/>
  <c r="W50" i="251"/>
  <c r="X50" i="251" s="1"/>
  <c r="Y50" i="251" s="1"/>
  <c r="AA49" i="251"/>
  <c r="W49" i="251"/>
  <c r="X49" i="251" s="1"/>
  <c r="Y49" i="251" s="1"/>
  <c r="AA48" i="251"/>
  <c r="W48" i="251"/>
  <c r="X48" i="251" s="1"/>
  <c r="Y48" i="251" s="1"/>
  <c r="AA47" i="251"/>
  <c r="W47" i="251"/>
  <c r="X47" i="251" s="1"/>
  <c r="Y47" i="251" s="1"/>
  <c r="AA46" i="251"/>
  <c r="W46" i="251"/>
  <c r="X46" i="251" s="1"/>
  <c r="Y46" i="251" s="1"/>
  <c r="AA45" i="251"/>
  <c r="W45" i="251"/>
  <c r="X45" i="251" s="1"/>
  <c r="Y45" i="251" s="1"/>
  <c r="AA44" i="251"/>
  <c r="AA43" i="251"/>
  <c r="I43" i="251" s="1"/>
  <c r="W43" i="251"/>
  <c r="X43" i="251" s="1"/>
  <c r="Y43" i="251" s="1"/>
  <c r="AA41" i="251"/>
  <c r="I41" i="251" s="1"/>
  <c r="W41" i="251"/>
  <c r="X41" i="251" s="1"/>
  <c r="Y41" i="251" s="1"/>
  <c r="AA40" i="251"/>
  <c r="I40" i="251" s="1"/>
  <c r="W40" i="251"/>
  <c r="X40" i="251" s="1"/>
  <c r="Y40" i="251" s="1"/>
  <c r="AA39" i="251"/>
  <c r="I39" i="251" s="1"/>
  <c r="W39" i="251"/>
  <c r="X39" i="251" s="1"/>
  <c r="Y39" i="251" s="1"/>
  <c r="AA38" i="251"/>
  <c r="W38" i="251"/>
  <c r="X38" i="251" s="1"/>
  <c r="Y38" i="251" s="1"/>
  <c r="AA37" i="251"/>
  <c r="W37" i="251"/>
  <c r="X37" i="251" s="1"/>
  <c r="Y37" i="251" s="1"/>
  <c r="W36" i="251"/>
  <c r="AA35" i="251"/>
  <c r="W35" i="251"/>
  <c r="AA34" i="251"/>
  <c r="W34" i="251"/>
  <c r="X34" i="251" s="1"/>
  <c r="Y34" i="251" s="1"/>
  <c r="AA33" i="251"/>
  <c r="AA32" i="251"/>
  <c r="W32" i="251"/>
  <c r="X32" i="251" s="1"/>
  <c r="Y32" i="251" s="1"/>
  <c r="AA31" i="251"/>
  <c r="AD30" i="251"/>
  <c r="AC30" i="251"/>
  <c r="W30" i="251"/>
  <c r="AA29" i="251"/>
  <c r="W29" i="251"/>
  <c r="AA28" i="251"/>
  <c r="W28" i="251"/>
  <c r="X28" i="251" s="1"/>
  <c r="Y28" i="251" s="1"/>
  <c r="AA27" i="251"/>
  <c r="W27" i="251"/>
  <c r="X27" i="251" s="1"/>
  <c r="Y27" i="251" s="1"/>
  <c r="X26" i="251"/>
  <c r="Y26" i="251" s="1"/>
  <c r="AA62" i="252"/>
  <c r="X62" i="252"/>
  <c r="Y62" i="252" s="1"/>
  <c r="X61" i="252"/>
  <c r="Y61" i="252" s="1"/>
  <c r="AA60" i="252"/>
  <c r="AA59" i="252"/>
  <c r="AA58" i="252"/>
  <c r="W58" i="252"/>
  <c r="X58" i="252" s="1"/>
  <c r="Y58" i="252" s="1"/>
  <c r="W57" i="252"/>
  <c r="AA56" i="252"/>
  <c r="W56" i="252"/>
  <c r="AA55" i="252"/>
  <c r="W55" i="252"/>
  <c r="X55" i="252" s="1"/>
  <c r="Y55" i="252" s="1"/>
  <c r="AA54" i="252"/>
  <c r="AA53" i="252"/>
  <c r="W53" i="252"/>
  <c r="X53" i="252" s="1"/>
  <c r="Y53" i="252" s="1"/>
  <c r="AA52" i="252"/>
  <c r="AA50" i="252"/>
  <c r="W50" i="252"/>
  <c r="X50" i="252" s="1"/>
  <c r="Y50" i="252" s="1"/>
  <c r="AA49" i="252"/>
  <c r="W49" i="252"/>
  <c r="X49" i="252" s="1"/>
  <c r="Y49" i="252" s="1"/>
  <c r="AA48" i="252"/>
  <c r="W48" i="252"/>
  <c r="X48" i="252" s="1"/>
  <c r="Y48" i="252" s="1"/>
  <c r="AA47" i="252"/>
  <c r="W47" i="252"/>
  <c r="X47" i="252" s="1"/>
  <c r="Y47" i="252" s="1"/>
  <c r="AA46" i="252"/>
  <c r="W46" i="252"/>
  <c r="X46" i="252" s="1"/>
  <c r="Y46" i="252" s="1"/>
  <c r="AA45" i="252"/>
  <c r="W45" i="252"/>
  <c r="X45" i="252" s="1"/>
  <c r="Y45" i="252" s="1"/>
  <c r="AA44" i="252"/>
  <c r="AA43" i="252"/>
  <c r="I43" i="252" s="1"/>
  <c r="W43" i="252"/>
  <c r="X43" i="252" s="1"/>
  <c r="Y43" i="252" s="1"/>
  <c r="AA41" i="252"/>
  <c r="I41" i="252" s="1"/>
  <c r="W41" i="252"/>
  <c r="X41" i="252" s="1"/>
  <c r="Y41" i="252" s="1"/>
  <c r="AA40" i="252"/>
  <c r="I40" i="252" s="1"/>
  <c r="W40" i="252"/>
  <c r="X40" i="252" s="1"/>
  <c r="Y40" i="252" s="1"/>
  <c r="AA39" i="252"/>
  <c r="W39" i="252"/>
  <c r="X39" i="252" s="1"/>
  <c r="Y39" i="252" s="1"/>
  <c r="AA38" i="252"/>
  <c r="W38" i="252"/>
  <c r="X38" i="252" s="1"/>
  <c r="Y38" i="252" s="1"/>
  <c r="AA37" i="252"/>
  <c r="W37" i="252"/>
  <c r="X37" i="252" s="1"/>
  <c r="Y37" i="252" s="1"/>
  <c r="W36" i="252"/>
  <c r="AA35" i="252"/>
  <c r="W35" i="252"/>
  <c r="AA34" i="252"/>
  <c r="W34" i="252"/>
  <c r="X34" i="252" s="1"/>
  <c r="Y34" i="252" s="1"/>
  <c r="AA33" i="252"/>
  <c r="AA32" i="252"/>
  <c r="W32" i="252"/>
  <c r="X32" i="252" s="1"/>
  <c r="Y32" i="252" s="1"/>
  <c r="AA31" i="252"/>
  <c r="AD30" i="252"/>
  <c r="AC30" i="252"/>
  <c r="W30" i="252"/>
  <c r="AA29" i="252"/>
  <c r="W29" i="252"/>
  <c r="AA28" i="252"/>
  <c r="W28" i="252"/>
  <c r="X28" i="252" s="1"/>
  <c r="Y28" i="252" s="1"/>
  <c r="AA27" i="252"/>
  <c r="W27" i="252"/>
  <c r="X27" i="252" s="1"/>
  <c r="Y27" i="252" s="1"/>
  <c r="X26" i="252"/>
  <c r="Y26" i="252" s="1"/>
  <c r="AA62" i="253"/>
  <c r="X62" i="253"/>
  <c r="Y62" i="253" s="1"/>
  <c r="X61" i="253"/>
  <c r="Y61" i="253" s="1"/>
  <c r="AA60" i="253"/>
  <c r="AA59" i="253"/>
  <c r="AA58" i="253"/>
  <c r="W58" i="253"/>
  <c r="X58" i="253" s="1"/>
  <c r="Y58" i="253" s="1"/>
  <c r="W57" i="253"/>
  <c r="AA56" i="253"/>
  <c r="W56" i="253"/>
  <c r="AA55" i="253"/>
  <c r="W55" i="253"/>
  <c r="X55" i="253" s="1"/>
  <c r="Y55" i="253" s="1"/>
  <c r="AA54" i="253"/>
  <c r="AA53" i="253"/>
  <c r="W53" i="253"/>
  <c r="X53" i="253" s="1"/>
  <c r="Y53" i="253" s="1"/>
  <c r="AA52" i="253"/>
  <c r="AA50" i="253"/>
  <c r="W50" i="253"/>
  <c r="X50" i="253" s="1"/>
  <c r="Y50" i="253" s="1"/>
  <c r="AA49" i="253"/>
  <c r="W49" i="253"/>
  <c r="X49" i="253" s="1"/>
  <c r="Y49" i="253" s="1"/>
  <c r="AA48" i="253"/>
  <c r="W48" i="253"/>
  <c r="X48" i="253" s="1"/>
  <c r="Y48" i="253" s="1"/>
  <c r="AA47" i="253"/>
  <c r="W47" i="253"/>
  <c r="X47" i="253" s="1"/>
  <c r="Y47" i="253" s="1"/>
  <c r="AA46" i="253"/>
  <c r="W46" i="253"/>
  <c r="X46" i="253" s="1"/>
  <c r="Y46" i="253" s="1"/>
  <c r="AA45" i="253"/>
  <c r="W45" i="253"/>
  <c r="X45" i="253" s="1"/>
  <c r="Y45" i="253" s="1"/>
  <c r="AA44" i="253"/>
  <c r="AA43" i="253"/>
  <c r="I43" i="253" s="1"/>
  <c r="W43" i="253"/>
  <c r="X43" i="253" s="1"/>
  <c r="Y43" i="253" s="1"/>
  <c r="AA41" i="253"/>
  <c r="W41" i="253"/>
  <c r="X41" i="253" s="1"/>
  <c r="Y41" i="253" s="1"/>
  <c r="AA40" i="253"/>
  <c r="I40" i="253" s="1"/>
  <c r="W40" i="253"/>
  <c r="X40" i="253" s="1"/>
  <c r="Y40" i="253" s="1"/>
  <c r="AA39" i="253"/>
  <c r="I39" i="253" s="1"/>
  <c r="W39" i="253"/>
  <c r="X39" i="253" s="1"/>
  <c r="Y39" i="253" s="1"/>
  <c r="AA38" i="253"/>
  <c r="W38" i="253"/>
  <c r="X38" i="253" s="1"/>
  <c r="Y38" i="253" s="1"/>
  <c r="AA37" i="253"/>
  <c r="W37" i="253"/>
  <c r="X37" i="253" s="1"/>
  <c r="Y37" i="253" s="1"/>
  <c r="W36" i="253"/>
  <c r="AA35" i="253"/>
  <c r="W35" i="253"/>
  <c r="AA34" i="253"/>
  <c r="W34" i="253"/>
  <c r="X34" i="253" s="1"/>
  <c r="Y34" i="253" s="1"/>
  <c r="AA33" i="253"/>
  <c r="AA32" i="253"/>
  <c r="W32" i="253"/>
  <c r="X32" i="253" s="1"/>
  <c r="Y32" i="253" s="1"/>
  <c r="AA31" i="253"/>
  <c r="AD30" i="253"/>
  <c r="AC30" i="253"/>
  <c r="W30" i="253"/>
  <c r="AA29" i="253"/>
  <c r="W29" i="253"/>
  <c r="AA28" i="253"/>
  <c r="W28" i="253"/>
  <c r="X28" i="253" s="1"/>
  <c r="Y28" i="253" s="1"/>
  <c r="AA27" i="253"/>
  <c r="W27" i="253"/>
  <c r="X27" i="253" s="1"/>
  <c r="Y27" i="253" s="1"/>
  <c r="X26" i="253"/>
  <c r="Y26" i="253" s="1"/>
  <c r="AA62" i="254"/>
  <c r="X62" i="254"/>
  <c r="Y62" i="254" s="1"/>
  <c r="X61" i="254"/>
  <c r="Y61" i="254" s="1"/>
  <c r="AA60" i="254"/>
  <c r="AA59" i="254"/>
  <c r="AA58" i="254"/>
  <c r="W58" i="254"/>
  <c r="X58" i="254" s="1"/>
  <c r="Y58" i="254" s="1"/>
  <c r="W57" i="254"/>
  <c r="AA56" i="254"/>
  <c r="W56" i="254"/>
  <c r="AA55" i="254"/>
  <c r="W55" i="254"/>
  <c r="X55" i="254" s="1"/>
  <c r="Y55" i="254" s="1"/>
  <c r="AA54" i="254"/>
  <c r="AA53" i="254"/>
  <c r="W53" i="254"/>
  <c r="X53" i="254" s="1"/>
  <c r="Y53" i="254" s="1"/>
  <c r="AA52" i="254"/>
  <c r="AA50" i="254"/>
  <c r="W50" i="254"/>
  <c r="X50" i="254" s="1"/>
  <c r="Y50" i="254" s="1"/>
  <c r="AA49" i="254"/>
  <c r="W49" i="254"/>
  <c r="X49" i="254" s="1"/>
  <c r="Y49" i="254" s="1"/>
  <c r="AA48" i="254"/>
  <c r="W48" i="254"/>
  <c r="X48" i="254" s="1"/>
  <c r="Y48" i="254" s="1"/>
  <c r="AA47" i="254"/>
  <c r="W47" i="254"/>
  <c r="X47" i="254" s="1"/>
  <c r="Y47" i="254" s="1"/>
  <c r="AA46" i="254"/>
  <c r="W46" i="254"/>
  <c r="X46" i="254" s="1"/>
  <c r="Y46" i="254" s="1"/>
  <c r="AA45" i="254"/>
  <c r="W45" i="254"/>
  <c r="X45" i="254" s="1"/>
  <c r="Y45" i="254" s="1"/>
  <c r="AA44" i="254"/>
  <c r="AA43" i="254"/>
  <c r="I43" i="254" s="1"/>
  <c r="W43" i="254"/>
  <c r="X43" i="254" s="1"/>
  <c r="Y43" i="254" s="1"/>
  <c r="AA41" i="254"/>
  <c r="I41" i="254" s="1"/>
  <c r="W41" i="254"/>
  <c r="X41" i="254" s="1"/>
  <c r="Y41" i="254" s="1"/>
  <c r="AA40" i="254"/>
  <c r="I40" i="254" s="1"/>
  <c r="W40" i="254"/>
  <c r="X40" i="254" s="1"/>
  <c r="Y40" i="254" s="1"/>
  <c r="AA39" i="254"/>
  <c r="I39" i="254" s="1"/>
  <c r="W39" i="254"/>
  <c r="X39" i="254" s="1"/>
  <c r="Y39" i="254" s="1"/>
  <c r="AA38" i="254"/>
  <c r="W38" i="254"/>
  <c r="X38" i="254" s="1"/>
  <c r="Y38" i="254" s="1"/>
  <c r="AA37" i="254"/>
  <c r="W37" i="254"/>
  <c r="X37" i="254" s="1"/>
  <c r="Y37" i="254" s="1"/>
  <c r="W36" i="254"/>
  <c r="AA35" i="254"/>
  <c r="W35" i="254"/>
  <c r="AA34" i="254"/>
  <c r="W34" i="254"/>
  <c r="X34" i="254" s="1"/>
  <c r="Y34" i="254" s="1"/>
  <c r="AA33" i="254"/>
  <c r="AA32" i="254"/>
  <c r="W32" i="254"/>
  <c r="X32" i="254" s="1"/>
  <c r="Y32" i="254" s="1"/>
  <c r="AA31" i="254"/>
  <c r="AD30" i="254"/>
  <c r="AC30" i="254"/>
  <c r="W30" i="254"/>
  <c r="AA29" i="254"/>
  <c r="W29" i="254"/>
  <c r="AA28" i="254"/>
  <c r="W28" i="254"/>
  <c r="X28" i="254" s="1"/>
  <c r="Y28" i="254" s="1"/>
  <c r="AA27" i="254"/>
  <c r="W27" i="254"/>
  <c r="X27" i="254" s="1"/>
  <c r="Y27" i="254" s="1"/>
  <c r="X26" i="254"/>
  <c r="Y26" i="254" s="1"/>
  <c r="AA62" i="255"/>
  <c r="X62" i="255"/>
  <c r="Y62" i="255" s="1"/>
  <c r="X61" i="255"/>
  <c r="Y61" i="255" s="1"/>
  <c r="AA60" i="255"/>
  <c r="AA59" i="255"/>
  <c r="AA58" i="255"/>
  <c r="W58" i="255"/>
  <c r="X58" i="255" s="1"/>
  <c r="Y58" i="255" s="1"/>
  <c r="W57" i="255"/>
  <c r="AA56" i="255"/>
  <c r="W56" i="255"/>
  <c r="AA55" i="255"/>
  <c r="W55" i="255"/>
  <c r="X55" i="255" s="1"/>
  <c r="Y55" i="255" s="1"/>
  <c r="AA54" i="255"/>
  <c r="AA53" i="255"/>
  <c r="W53" i="255"/>
  <c r="X53" i="255" s="1"/>
  <c r="Y53" i="255" s="1"/>
  <c r="AA52" i="255"/>
  <c r="AA50" i="255"/>
  <c r="W50" i="255"/>
  <c r="X50" i="255" s="1"/>
  <c r="Y50" i="255" s="1"/>
  <c r="AA49" i="255"/>
  <c r="W49" i="255"/>
  <c r="X49" i="255" s="1"/>
  <c r="Y49" i="255" s="1"/>
  <c r="AA48" i="255"/>
  <c r="W48" i="255"/>
  <c r="X48" i="255" s="1"/>
  <c r="Y48" i="255" s="1"/>
  <c r="AA47" i="255"/>
  <c r="W47" i="255"/>
  <c r="X47" i="255" s="1"/>
  <c r="Y47" i="255" s="1"/>
  <c r="AA46" i="255"/>
  <c r="W46" i="255"/>
  <c r="X46" i="255" s="1"/>
  <c r="Y46" i="255" s="1"/>
  <c r="AA45" i="255"/>
  <c r="W45" i="255"/>
  <c r="X45" i="255" s="1"/>
  <c r="Y45" i="255" s="1"/>
  <c r="AA44" i="255"/>
  <c r="AA43" i="255"/>
  <c r="I43" i="255" s="1"/>
  <c r="W43" i="255"/>
  <c r="X43" i="255" s="1"/>
  <c r="Y43" i="255" s="1"/>
  <c r="AA41" i="255"/>
  <c r="I41" i="255" s="1"/>
  <c r="W41" i="255"/>
  <c r="X41" i="255" s="1"/>
  <c r="Y41" i="255" s="1"/>
  <c r="AA40" i="255"/>
  <c r="I40" i="255" s="1"/>
  <c r="W40" i="255"/>
  <c r="X40" i="255" s="1"/>
  <c r="Y40" i="255" s="1"/>
  <c r="AA39" i="255"/>
  <c r="I39" i="255" s="1"/>
  <c r="W39" i="255"/>
  <c r="X39" i="255" s="1"/>
  <c r="Y39" i="255" s="1"/>
  <c r="AA38" i="255"/>
  <c r="W38" i="255"/>
  <c r="X38" i="255" s="1"/>
  <c r="Y38" i="255" s="1"/>
  <c r="AA37" i="255"/>
  <c r="W37" i="255"/>
  <c r="X37" i="255" s="1"/>
  <c r="Y37" i="255" s="1"/>
  <c r="W36" i="255"/>
  <c r="AA35" i="255"/>
  <c r="W35" i="255"/>
  <c r="AA34" i="255"/>
  <c r="W34" i="255"/>
  <c r="X34" i="255" s="1"/>
  <c r="Y34" i="255" s="1"/>
  <c r="AA33" i="255"/>
  <c r="AA32" i="255"/>
  <c r="W32" i="255"/>
  <c r="X32" i="255" s="1"/>
  <c r="Y32" i="255" s="1"/>
  <c r="AA31" i="255"/>
  <c r="AD30" i="255"/>
  <c r="AC30" i="255"/>
  <c r="W30" i="255"/>
  <c r="AA29" i="255"/>
  <c r="W29" i="255"/>
  <c r="AA28" i="255"/>
  <c r="W28" i="255"/>
  <c r="X28" i="255" s="1"/>
  <c r="Y28" i="255" s="1"/>
  <c r="AA27" i="255"/>
  <c r="W27" i="255"/>
  <c r="X27" i="255" s="1"/>
  <c r="Y27" i="255" s="1"/>
  <c r="X26" i="255"/>
  <c r="Y26" i="255" s="1"/>
  <c r="AA62" i="256"/>
  <c r="X62" i="256"/>
  <c r="Y62" i="256" s="1"/>
  <c r="X61" i="256"/>
  <c r="Y61" i="256" s="1"/>
  <c r="AA60" i="256"/>
  <c r="AA59" i="256"/>
  <c r="AA58" i="256"/>
  <c r="W58" i="256"/>
  <c r="X58" i="256" s="1"/>
  <c r="Y58" i="256" s="1"/>
  <c r="W57" i="256"/>
  <c r="AA56" i="256"/>
  <c r="W56" i="256"/>
  <c r="AA55" i="256"/>
  <c r="W55" i="256"/>
  <c r="X55" i="256" s="1"/>
  <c r="Y55" i="256" s="1"/>
  <c r="AA54" i="256"/>
  <c r="AA53" i="256"/>
  <c r="W53" i="256"/>
  <c r="X53" i="256" s="1"/>
  <c r="Y53" i="256" s="1"/>
  <c r="AA52" i="256"/>
  <c r="AA50" i="256"/>
  <c r="W50" i="256"/>
  <c r="X50" i="256" s="1"/>
  <c r="Y50" i="256" s="1"/>
  <c r="AA49" i="256"/>
  <c r="W49" i="256"/>
  <c r="X49" i="256" s="1"/>
  <c r="Y49" i="256" s="1"/>
  <c r="AA48" i="256"/>
  <c r="W48" i="256"/>
  <c r="X48" i="256" s="1"/>
  <c r="Y48" i="256" s="1"/>
  <c r="AA47" i="256"/>
  <c r="W47" i="256"/>
  <c r="X47" i="256" s="1"/>
  <c r="Y47" i="256" s="1"/>
  <c r="AA46" i="256"/>
  <c r="W46" i="256"/>
  <c r="X46" i="256" s="1"/>
  <c r="Y46" i="256" s="1"/>
  <c r="AA45" i="256"/>
  <c r="W45" i="256"/>
  <c r="X45" i="256" s="1"/>
  <c r="Y45" i="256" s="1"/>
  <c r="AA44" i="256"/>
  <c r="AA43" i="256"/>
  <c r="W43" i="256"/>
  <c r="X43" i="256" s="1"/>
  <c r="Y43" i="256" s="1"/>
  <c r="AA41" i="256"/>
  <c r="I41" i="256" s="1"/>
  <c r="W41" i="256"/>
  <c r="X41" i="256" s="1"/>
  <c r="Y41" i="256" s="1"/>
  <c r="AA40" i="256"/>
  <c r="W40" i="256"/>
  <c r="X40" i="256" s="1"/>
  <c r="Y40" i="256" s="1"/>
  <c r="AA39" i="256"/>
  <c r="W39" i="256"/>
  <c r="X39" i="256" s="1"/>
  <c r="Y39" i="256" s="1"/>
  <c r="AA38" i="256"/>
  <c r="W38" i="256"/>
  <c r="X38" i="256" s="1"/>
  <c r="Y38" i="256" s="1"/>
  <c r="AA37" i="256"/>
  <c r="W37" i="256"/>
  <c r="X37" i="256" s="1"/>
  <c r="Y37" i="256" s="1"/>
  <c r="W36" i="256"/>
  <c r="AA35" i="256"/>
  <c r="W35" i="256"/>
  <c r="AA34" i="256"/>
  <c r="W34" i="256"/>
  <c r="X34" i="256" s="1"/>
  <c r="Y34" i="256" s="1"/>
  <c r="AA33" i="256"/>
  <c r="AA32" i="256"/>
  <c r="W32" i="256"/>
  <c r="X32" i="256" s="1"/>
  <c r="Y32" i="256" s="1"/>
  <c r="AA31" i="256"/>
  <c r="AD30" i="256"/>
  <c r="AC30" i="256"/>
  <c r="W30" i="256"/>
  <c r="AA29" i="256"/>
  <c r="W29" i="256"/>
  <c r="AA28" i="256"/>
  <c r="W28" i="256"/>
  <c r="X28" i="256" s="1"/>
  <c r="Y28" i="256" s="1"/>
  <c r="AA27" i="256"/>
  <c r="W27" i="256"/>
  <c r="X27" i="256" s="1"/>
  <c r="Y27" i="256" s="1"/>
  <c r="X26" i="256"/>
  <c r="Y26" i="256" s="1"/>
  <c r="AA62" i="257"/>
  <c r="X62" i="257"/>
  <c r="Y62" i="257" s="1"/>
  <c r="X61" i="257"/>
  <c r="Y61" i="257" s="1"/>
  <c r="AA60" i="257"/>
  <c r="AA59" i="257"/>
  <c r="AA58" i="257"/>
  <c r="W58" i="257"/>
  <c r="X58" i="257" s="1"/>
  <c r="Y58" i="257" s="1"/>
  <c r="W57" i="257"/>
  <c r="AA56" i="257"/>
  <c r="W56" i="257"/>
  <c r="AA55" i="257"/>
  <c r="W55" i="257"/>
  <c r="X55" i="257" s="1"/>
  <c r="Y55" i="257" s="1"/>
  <c r="AA54" i="257"/>
  <c r="AA53" i="257"/>
  <c r="W53" i="257"/>
  <c r="X53" i="257" s="1"/>
  <c r="Y53" i="257" s="1"/>
  <c r="AA52" i="257"/>
  <c r="AA50" i="257"/>
  <c r="W50" i="257"/>
  <c r="X50" i="257" s="1"/>
  <c r="Y50" i="257" s="1"/>
  <c r="AA49" i="257"/>
  <c r="W49" i="257"/>
  <c r="X49" i="257" s="1"/>
  <c r="Y49" i="257" s="1"/>
  <c r="AA48" i="257"/>
  <c r="W48" i="257"/>
  <c r="X48" i="257" s="1"/>
  <c r="Y48" i="257" s="1"/>
  <c r="AA47" i="257"/>
  <c r="W47" i="257"/>
  <c r="X47" i="257" s="1"/>
  <c r="Y47" i="257" s="1"/>
  <c r="AA46" i="257"/>
  <c r="W46" i="257"/>
  <c r="X46" i="257" s="1"/>
  <c r="Y46" i="257" s="1"/>
  <c r="AA45" i="257"/>
  <c r="W45" i="257"/>
  <c r="X45" i="257" s="1"/>
  <c r="Y45" i="257" s="1"/>
  <c r="AA44" i="257"/>
  <c r="AA43" i="257"/>
  <c r="W43" i="257"/>
  <c r="X43" i="257" s="1"/>
  <c r="Y43" i="257" s="1"/>
  <c r="AA41" i="257"/>
  <c r="W41" i="257"/>
  <c r="X41" i="257" s="1"/>
  <c r="Y41" i="257" s="1"/>
  <c r="AA40" i="257"/>
  <c r="W40" i="257"/>
  <c r="X40" i="257" s="1"/>
  <c r="Y40" i="257" s="1"/>
  <c r="AA39" i="257"/>
  <c r="I39" i="257" s="1"/>
  <c r="W39" i="257"/>
  <c r="X39" i="257" s="1"/>
  <c r="Y39" i="257" s="1"/>
  <c r="AA38" i="257"/>
  <c r="W38" i="257"/>
  <c r="X38" i="257" s="1"/>
  <c r="Y38" i="257" s="1"/>
  <c r="AA37" i="257"/>
  <c r="W37" i="257"/>
  <c r="X37" i="257" s="1"/>
  <c r="Y37" i="257" s="1"/>
  <c r="W36" i="257"/>
  <c r="AA35" i="257"/>
  <c r="W35" i="257"/>
  <c r="AA34" i="257"/>
  <c r="W34" i="257"/>
  <c r="X34" i="257" s="1"/>
  <c r="Y34" i="257" s="1"/>
  <c r="AA33" i="257"/>
  <c r="AA32" i="257"/>
  <c r="W32" i="257"/>
  <c r="X32" i="257" s="1"/>
  <c r="Y32" i="257" s="1"/>
  <c r="AA31" i="257"/>
  <c r="AD30" i="257"/>
  <c r="AC30" i="257"/>
  <c r="W30" i="257"/>
  <c r="AA29" i="257"/>
  <c r="W29" i="257"/>
  <c r="AA28" i="257"/>
  <c r="W28" i="257"/>
  <c r="X28" i="257" s="1"/>
  <c r="Y28" i="257" s="1"/>
  <c r="AA27" i="257"/>
  <c r="W27" i="257"/>
  <c r="X27" i="257" s="1"/>
  <c r="Y27" i="257" s="1"/>
  <c r="X26" i="257"/>
  <c r="Y26" i="257" s="1"/>
  <c r="AA62" i="260"/>
  <c r="X62" i="260"/>
  <c r="Y62" i="260" s="1"/>
  <c r="X61" i="260"/>
  <c r="Y61" i="260" s="1"/>
  <c r="AA60" i="260"/>
  <c r="AA59" i="260"/>
  <c r="AA58" i="260"/>
  <c r="W58" i="260"/>
  <c r="X58" i="260" s="1"/>
  <c r="Y58" i="260" s="1"/>
  <c r="W57" i="260"/>
  <c r="AA56" i="260"/>
  <c r="W56" i="260"/>
  <c r="AA55" i="260"/>
  <c r="W55" i="260"/>
  <c r="X55" i="260" s="1"/>
  <c r="Y55" i="260" s="1"/>
  <c r="AA54" i="260"/>
  <c r="AA53" i="260"/>
  <c r="W53" i="260"/>
  <c r="X53" i="260" s="1"/>
  <c r="Y53" i="260" s="1"/>
  <c r="AA52" i="260"/>
  <c r="AA50" i="260"/>
  <c r="W50" i="260"/>
  <c r="X50" i="260" s="1"/>
  <c r="Y50" i="260" s="1"/>
  <c r="AA49" i="260"/>
  <c r="W49" i="260"/>
  <c r="X49" i="260" s="1"/>
  <c r="Y49" i="260" s="1"/>
  <c r="AA48" i="260"/>
  <c r="W48" i="260"/>
  <c r="X48" i="260" s="1"/>
  <c r="Y48" i="260" s="1"/>
  <c r="AA47" i="260"/>
  <c r="W47" i="260"/>
  <c r="X47" i="260" s="1"/>
  <c r="Y47" i="260" s="1"/>
  <c r="AA46" i="260"/>
  <c r="W46" i="260"/>
  <c r="X46" i="260" s="1"/>
  <c r="Y46" i="260" s="1"/>
  <c r="AA45" i="260"/>
  <c r="W45" i="260"/>
  <c r="X45" i="260" s="1"/>
  <c r="Y45" i="260" s="1"/>
  <c r="AA44" i="260"/>
  <c r="AA43" i="260"/>
  <c r="W43" i="260"/>
  <c r="X43" i="260" s="1"/>
  <c r="Y43" i="260" s="1"/>
  <c r="AA41" i="260"/>
  <c r="I41" i="260" s="1"/>
  <c r="W41" i="260"/>
  <c r="X41" i="260" s="1"/>
  <c r="Y41" i="260" s="1"/>
  <c r="AA40" i="260"/>
  <c r="W40" i="260"/>
  <c r="X40" i="260" s="1"/>
  <c r="Y40" i="260" s="1"/>
  <c r="AA39" i="260"/>
  <c r="I39" i="260" s="1"/>
  <c r="W39" i="260"/>
  <c r="X39" i="260" s="1"/>
  <c r="Y39" i="260" s="1"/>
  <c r="AA38" i="260"/>
  <c r="W38" i="260"/>
  <c r="X38" i="260" s="1"/>
  <c r="Y38" i="260" s="1"/>
  <c r="AA37" i="260"/>
  <c r="W37" i="260"/>
  <c r="X37" i="260" s="1"/>
  <c r="Y37" i="260" s="1"/>
  <c r="W36" i="260"/>
  <c r="AA35" i="260"/>
  <c r="W35" i="260"/>
  <c r="AA34" i="260"/>
  <c r="W34" i="260"/>
  <c r="X34" i="260" s="1"/>
  <c r="Y34" i="260" s="1"/>
  <c r="AA33" i="260"/>
  <c r="AA32" i="260"/>
  <c r="W32" i="260"/>
  <c r="X32" i="260" s="1"/>
  <c r="Y32" i="260" s="1"/>
  <c r="AA31" i="260"/>
  <c r="AD30" i="260"/>
  <c r="AC30" i="260"/>
  <c r="W30" i="260"/>
  <c r="AA29" i="260"/>
  <c r="W29" i="260"/>
  <c r="AA28" i="260"/>
  <c r="W28" i="260"/>
  <c r="X28" i="260" s="1"/>
  <c r="Y28" i="260" s="1"/>
  <c r="AA27" i="260"/>
  <c r="W27" i="260"/>
  <c r="X27" i="260" s="1"/>
  <c r="Y27" i="260" s="1"/>
  <c r="X26" i="260"/>
  <c r="Y26" i="260" s="1"/>
  <c r="AA62" i="263"/>
  <c r="X62" i="263"/>
  <c r="Y62" i="263" s="1"/>
  <c r="X61" i="263"/>
  <c r="Y61" i="263" s="1"/>
  <c r="AA60" i="263"/>
  <c r="AA59" i="263"/>
  <c r="AA58" i="263"/>
  <c r="W58" i="263"/>
  <c r="X58" i="263" s="1"/>
  <c r="Y58" i="263" s="1"/>
  <c r="W57" i="263"/>
  <c r="AA56" i="263"/>
  <c r="W56" i="263"/>
  <c r="AA55" i="263"/>
  <c r="W55" i="263"/>
  <c r="X55" i="263" s="1"/>
  <c r="Y55" i="263" s="1"/>
  <c r="AA54" i="263"/>
  <c r="AA53" i="263"/>
  <c r="W53" i="263"/>
  <c r="X53" i="263" s="1"/>
  <c r="Y53" i="263" s="1"/>
  <c r="AA52" i="263"/>
  <c r="AA50" i="263"/>
  <c r="W50" i="263"/>
  <c r="X50" i="263" s="1"/>
  <c r="Y50" i="263" s="1"/>
  <c r="AA49" i="263"/>
  <c r="W49" i="263"/>
  <c r="X49" i="263" s="1"/>
  <c r="Y49" i="263" s="1"/>
  <c r="AA48" i="263"/>
  <c r="W48" i="263"/>
  <c r="X48" i="263" s="1"/>
  <c r="Y48" i="263" s="1"/>
  <c r="AA47" i="263"/>
  <c r="W47" i="263"/>
  <c r="X47" i="263" s="1"/>
  <c r="Y47" i="263" s="1"/>
  <c r="AA46" i="263"/>
  <c r="W46" i="263"/>
  <c r="X46" i="263" s="1"/>
  <c r="Y46" i="263" s="1"/>
  <c r="AA45" i="263"/>
  <c r="W45" i="263"/>
  <c r="X45" i="263" s="1"/>
  <c r="Y45" i="263" s="1"/>
  <c r="AA44" i="263"/>
  <c r="AA43" i="263"/>
  <c r="W43" i="263"/>
  <c r="X43" i="263" s="1"/>
  <c r="Y43" i="263" s="1"/>
  <c r="AA41" i="263"/>
  <c r="I41" i="263" s="1"/>
  <c r="W41" i="263"/>
  <c r="X41" i="263" s="1"/>
  <c r="Y41" i="263" s="1"/>
  <c r="AA40" i="263"/>
  <c r="W40" i="263"/>
  <c r="X40" i="263" s="1"/>
  <c r="Y40" i="263" s="1"/>
  <c r="AA39" i="263"/>
  <c r="W39" i="263"/>
  <c r="X39" i="263" s="1"/>
  <c r="Y39" i="263" s="1"/>
  <c r="AA38" i="263"/>
  <c r="W38" i="263"/>
  <c r="X38" i="263" s="1"/>
  <c r="Y38" i="263" s="1"/>
  <c r="AA37" i="263"/>
  <c r="W37" i="263"/>
  <c r="X37" i="263" s="1"/>
  <c r="Y37" i="263" s="1"/>
  <c r="W36" i="263"/>
  <c r="AA35" i="263"/>
  <c r="W35" i="263"/>
  <c r="AA34" i="263"/>
  <c r="W34" i="263"/>
  <c r="X34" i="263" s="1"/>
  <c r="Y34" i="263" s="1"/>
  <c r="AA33" i="263"/>
  <c r="AA32" i="263"/>
  <c r="W32" i="263"/>
  <c r="X32" i="263" s="1"/>
  <c r="Y32" i="263" s="1"/>
  <c r="AA31" i="263"/>
  <c r="AD30" i="263"/>
  <c r="AC30" i="263"/>
  <c r="W30" i="263"/>
  <c r="AA29" i="263"/>
  <c r="W29" i="263"/>
  <c r="AA28" i="263"/>
  <c r="W28" i="263"/>
  <c r="X28" i="263" s="1"/>
  <c r="Y28" i="263" s="1"/>
  <c r="AA27" i="263"/>
  <c r="W27" i="263"/>
  <c r="X27" i="263" s="1"/>
  <c r="Y27" i="263" s="1"/>
  <c r="X26" i="263"/>
  <c r="Y26" i="263" s="1"/>
  <c r="AA62" i="264"/>
  <c r="X62" i="264"/>
  <c r="Y62" i="264" s="1"/>
  <c r="X61" i="264"/>
  <c r="Y61" i="264" s="1"/>
  <c r="AA60" i="264"/>
  <c r="AA59" i="264"/>
  <c r="AA58" i="264"/>
  <c r="W58" i="264"/>
  <c r="X58" i="264" s="1"/>
  <c r="Y58" i="264" s="1"/>
  <c r="W57" i="264"/>
  <c r="AA56" i="264"/>
  <c r="W56" i="264"/>
  <c r="AA55" i="264"/>
  <c r="W55" i="264"/>
  <c r="X55" i="264" s="1"/>
  <c r="Y55" i="264" s="1"/>
  <c r="AA54" i="264"/>
  <c r="AA53" i="264"/>
  <c r="W53" i="264"/>
  <c r="X53" i="264" s="1"/>
  <c r="Y53" i="264" s="1"/>
  <c r="AA52" i="264"/>
  <c r="AA50" i="264"/>
  <c r="W50" i="264"/>
  <c r="X50" i="264" s="1"/>
  <c r="Y50" i="264" s="1"/>
  <c r="AA49" i="264"/>
  <c r="W49" i="264"/>
  <c r="X49" i="264" s="1"/>
  <c r="Y49" i="264" s="1"/>
  <c r="AA48" i="264"/>
  <c r="W48" i="264"/>
  <c r="X48" i="264" s="1"/>
  <c r="Y48" i="264" s="1"/>
  <c r="AA47" i="264"/>
  <c r="W47" i="264"/>
  <c r="X47" i="264" s="1"/>
  <c r="Y47" i="264" s="1"/>
  <c r="AA46" i="264"/>
  <c r="W46" i="264"/>
  <c r="X46" i="264" s="1"/>
  <c r="Y46" i="264" s="1"/>
  <c r="AA45" i="264"/>
  <c r="W45" i="264"/>
  <c r="X45" i="264" s="1"/>
  <c r="Y45" i="264" s="1"/>
  <c r="AA44" i="264"/>
  <c r="AA43" i="264"/>
  <c r="W43" i="264"/>
  <c r="X43" i="264" s="1"/>
  <c r="Y43" i="264" s="1"/>
  <c r="AA41" i="264"/>
  <c r="W41" i="264"/>
  <c r="X41" i="264" s="1"/>
  <c r="Y41" i="264" s="1"/>
  <c r="AA40" i="264"/>
  <c r="W40" i="264"/>
  <c r="X40" i="264" s="1"/>
  <c r="Y40" i="264" s="1"/>
  <c r="AA39" i="264"/>
  <c r="I39" i="264" s="1"/>
  <c r="W39" i="264"/>
  <c r="X39" i="264" s="1"/>
  <c r="Y39" i="264" s="1"/>
  <c r="AA38" i="264"/>
  <c r="W38" i="264"/>
  <c r="X38" i="264" s="1"/>
  <c r="Y38" i="264" s="1"/>
  <c r="AA37" i="264"/>
  <c r="W37" i="264"/>
  <c r="X37" i="264" s="1"/>
  <c r="Y37" i="264" s="1"/>
  <c r="W36" i="264"/>
  <c r="AA35" i="264"/>
  <c r="W35" i="264"/>
  <c r="AA34" i="264"/>
  <c r="W34" i="264"/>
  <c r="X34" i="264" s="1"/>
  <c r="Y34" i="264" s="1"/>
  <c r="AA33" i="264"/>
  <c r="AA32" i="264"/>
  <c r="W32" i="264"/>
  <c r="X32" i="264" s="1"/>
  <c r="Y32" i="264" s="1"/>
  <c r="AA31" i="264"/>
  <c r="AD30" i="264"/>
  <c r="AC30" i="264"/>
  <c r="W30" i="264"/>
  <c r="AA29" i="264"/>
  <c r="W29" i="264"/>
  <c r="AA28" i="264"/>
  <c r="W28" i="264"/>
  <c r="X28" i="264" s="1"/>
  <c r="Y28" i="264" s="1"/>
  <c r="AA27" i="264"/>
  <c r="W27" i="264"/>
  <c r="X27" i="264" s="1"/>
  <c r="Y27" i="264" s="1"/>
  <c r="X26" i="264"/>
  <c r="Y26" i="264" s="1"/>
  <c r="BU51" i="235"/>
  <c r="BT51" i="235"/>
  <c r="BU42" i="235"/>
  <c r="BT42" i="235"/>
  <c r="BG51" i="235"/>
  <c r="BG42" i="235"/>
  <c r="M21" i="252"/>
  <c r="M21" i="250"/>
  <c r="N21" i="250"/>
  <c r="G21" i="251"/>
  <c r="W37" i="235"/>
  <c r="X37" i="235" s="1"/>
  <c r="Y37" i="235" s="1"/>
  <c r="W36" i="235"/>
  <c r="W35" i="235"/>
  <c r="W34" i="235"/>
  <c r="X34" i="235" s="1"/>
  <c r="Y34" i="235" s="1"/>
  <c r="W32" i="235"/>
  <c r="W30" i="235"/>
  <c r="W29" i="235"/>
  <c r="W28" i="235"/>
  <c r="W27" i="235"/>
  <c r="X27" i="235" s="1"/>
  <c r="Y27" i="235" s="1"/>
  <c r="X26" i="235"/>
  <c r="Y26" i="235" s="1"/>
  <c r="BH42" i="253"/>
  <c r="N21" i="251"/>
  <c r="M21" i="251"/>
  <c r="BG42" i="251"/>
  <c r="H21" i="251"/>
  <c r="N21" i="252"/>
  <c r="H21" i="252"/>
  <c r="G21" i="252"/>
  <c r="N21" i="253"/>
  <c r="M21" i="253"/>
  <c r="H21" i="253"/>
  <c r="G21" i="253"/>
  <c r="N21" i="254"/>
  <c r="M21" i="254"/>
  <c r="H21" i="254"/>
  <c r="G21" i="254"/>
  <c r="N21" i="255"/>
  <c r="M21" i="255"/>
  <c r="BG51" i="255"/>
  <c r="H21" i="255"/>
  <c r="G21" i="255"/>
  <c r="N21" i="256"/>
  <c r="M21" i="256"/>
  <c r="BH42" i="256"/>
  <c r="H21" i="256"/>
  <c r="G21" i="256"/>
  <c r="N21" i="257"/>
  <c r="M21" i="257"/>
  <c r="H21" i="257"/>
  <c r="G21" i="257"/>
  <c r="N21" i="260"/>
  <c r="M21" i="260"/>
  <c r="BG51" i="260"/>
  <c r="H21" i="260"/>
  <c r="G21" i="260"/>
  <c r="N21" i="263"/>
  <c r="M21" i="263"/>
  <c r="BG42" i="263"/>
  <c r="H21" i="263"/>
  <c r="G21" i="263"/>
  <c r="N21" i="264"/>
  <c r="M21" i="264"/>
  <c r="BG51" i="264"/>
  <c r="H21" i="264"/>
  <c r="G21" i="264"/>
  <c r="T67" i="232"/>
  <c r="U67" i="232" s="1"/>
  <c r="R67" i="232"/>
  <c r="U66" i="232"/>
  <c r="R66" i="232"/>
  <c r="T65" i="232"/>
  <c r="U65" i="232" s="1"/>
  <c r="Q65" i="232"/>
  <c r="R65" i="232" s="1"/>
  <c r="T64" i="232"/>
  <c r="U64" i="232" s="1"/>
  <c r="Q64" i="232"/>
  <c r="R64" i="232" s="1"/>
  <c r="J136" i="252"/>
  <c r="W52" i="255"/>
  <c r="X52" i="255" s="1"/>
  <c r="Y52" i="255" s="1"/>
  <c r="W54" i="255"/>
  <c r="X54" i="255" s="1"/>
  <c r="Y54" i="255" s="1"/>
  <c r="W44" i="255"/>
  <c r="X44" i="255" s="1"/>
  <c r="Y44" i="255" s="1"/>
  <c r="W31" i="255"/>
  <c r="X31" i="255" s="1"/>
  <c r="Y31" i="255" s="1"/>
  <c r="W33" i="255"/>
  <c r="X33" i="255" s="1"/>
  <c r="Y33" i="255" s="1"/>
  <c r="W52" i="256"/>
  <c r="X52" i="256" s="1"/>
  <c r="Y52" i="256" s="1"/>
  <c r="W54" i="256"/>
  <c r="X54" i="256" s="1"/>
  <c r="Y54" i="256" s="1"/>
  <c r="W44" i="256"/>
  <c r="X44" i="256" s="1"/>
  <c r="Y44" i="256" s="1"/>
  <c r="W31" i="256"/>
  <c r="X31" i="256" s="1"/>
  <c r="Y31" i="256" s="1"/>
  <c r="W33" i="256"/>
  <c r="X33" i="256" s="1"/>
  <c r="Y33" i="256" s="1"/>
  <c r="W52" i="264"/>
  <c r="X52" i="264" s="1"/>
  <c r="Y52" i="264" s="1"/>
  <c r="W54" i="264"/>
  <c r="X54" i="264" s="1"/>
  <c r="Y54" i="264" s="1"/>
  <c r="W44" i="264"/>
  <c r="X44" i="264" s="1"/>
  <c r="Y44" i="264" s="1"/>
  <c r="I44" i="264" s="1"/>
  <c r="W31" i="264"/>
  <c r="X31" i="264" s="1"/>
  <c r="Y31" i="264" s="1"/>
  <c r="W33" i="264"/>
  <c r="X33" i="264" s="1"/>
  <c r="Y33" i="264" s="1"/>
  <c r="J136" i="250"/>
  <c r="J136" i="235"/>
  <c r="BX27" i="252"/>
  <c r="K6" i="232"/>
  <c r="AD30" i="235"/>
  <c r="AC30" i="235"/>
  <c r="M121" i="249"/>
  <c r="M128" i="249" s="1"/>
  <c r="M135" i="249" s="1"/>
  <c r="M142" i="249" s="1"/>
  <c r="M149" i="249" s="1"/>
  <c r="M156" i="249" s="1"/>
  <c r="M163" i="249" s="1"/>
  <c r="M170" i="249" s="1"/>
  <c r="M177" i="249" s="1"/>
  <c r="M184" i="249" s="1"/>
  <c r="M191" i="249" s="1"/>
  <c r="M198" i="249" s="1"/>
  <c r="M120" i="249"/>
  <c r="M127" i="249" s="1"/>
  <c r="M134" i="249" s="1"/>
  <c r="M141" i="249" s="1"/>
  <c r="M148" i="249" s="1"/>
  <c r="M155" i="249" s="1"/>
  <c r="M162" i="249" s="1"/>
  <c r="M169" i="249" s="1"/>
  <c r="M176" i="249" s="1"/>
  <c r="M183" i="249" s="1"/>
  <c r="M190" i="249" s="1"/>
  <c r="M197" i="249" s="1"/>
  <c r="M119" i="249"/>
  <c r="M126" i="249" s="1"/>
  <c r="M133" i="249" s="1"/>
  <c r="M140" i="249" s="1"/>
  <c r="M147" i="249" s="1"/>
  <c r="M154" i="249" s="1"/>
  <c r="M161" i="249" s="1"/>
  <c r="M168" i="249" s="1"/>
  <c r="M175" i="249" s="1"/>
  <c r="M182" i="249" s="1"/>
  <c r="M189" i="249" s="1"/>
  <c r="M196" i="249" s="1"/>
  <c r="M118" i="249"/>
  <c r="M125" i="249" s="1"/>
  <c r="M132" i="249" s="1"/>
  <c r="M139" i="249" s="1"/>
  <c r="M146" i="249" s="1"/>
  <c r="M153" i="249" s="1"/>
  <c r="M160" i="249" s="1"/>
  <c r="M167" i="249" s="1"/>
  <c r="M174" i="249" s="1"/>
  <c r="M181" i="249" s="1"/>
  <c r="M188" i="249" s="1"/>
  <c r="M195" i="249" s="1"/>
  <c r="N117" i="249"/>
  <c r="N124" i="249" s="1"/>
  <c r="N131" i="249" s="1"/>
  <c r="N138" i="249" s="1"/>
  <c r="N145" i="249" s="1"/>
  <c r="N152" i="249" s="1"/>
  <c r="N159" i="249" s="1"/>
  <c r="N166" i="249" s="1"/>
  <c r="N173" i="249" s="1"/>
  <c r="N180" i="249" s="1"/>
  <c r="N187" i="249" s="1"/>
  <c r="N194" i="249" s="1"/>
  <c r="M117" i="249"/>
  <c r="M124" i="249" s="1"/>
  <c r="M131" i="249" s="1"/>
  <c r="M138" i="249" s="1"/>
  <c r="M145" i="249" s="1"/>
  <c r="M152" i="249" s="1"/>
  <c r="M159" i="249" s="1"/>
  <c r="M166" i="249" s="1"/>
  <c r="M173" i="249" s="1"/>
  <c r="M180" i="249" s="1"/>
  <c r="M187" i="249" s="1"/>
  <c r="M194" i="249" s="1"/>
  <c r="N116" i="249"/>
  <c r="N123" i="249" s="1"/>
  <c r="N130" i="249" s="1"/>
  <c r="N137" i="249" s="1"/>
  <c r="N144" i="249" s="1"/>
  <c r="N151" i="249" s="1"/>
  <c r="N158" i="249" s="1"/>
  <c r="N165" i="249" s="1"/>
  <c r="N172" i="249" s="1"/>
  <c r="N179" i="249" s="1"/>
  <c r="N186" i="249" s="1"/>
  <c r="N193" i="249" s="1"/>
  <c r="M116" i="249"/>
  <c r="M123" i="249" s="1"/>
  <c r="M130" i="249" s="1"/>
  <c r="M137" i="249" s="1"/>
  <c r="M144" i="249" s="1"/>
  <c r="M151" i="249" s="1"/>
  <c r="M158" i="249" s="1"/>
  <c r="M165" i="249" s="1"/>
  <c r="M172" i="249" s="1"/>
  <c r="M179" i="249" s="1"/>
  <c r="M186" i="249" s="1"/>
  <c r="M193" i="249" s="1"/>
  <c r="N115" i="249"/>
  <c r="N122" i="249" s="1"/>
  <c r="N129" i="249" s="1"/>
  <c r="N136" i="249" s="1"/>
  <c r="N143" i="249" s="1"/>
  <c r="N150" i="249" s="1"/>
  <c r="N157" i="249" s="1"/>
  <c r="N164" i="249" s="1"/>
  <c r="N171" i="249" s="1"/>
  <c r="N178" i="249" s="1"/>
  <c r="N185" i="249" s="1"/>
  <c r="N192" i="249" s="1"/>
  <c r="M115" i="249"/>
  <c r="K115" i="249"/>
  <c r="K122" i="249" s="1"/>
  <c r="K129" i="249" s="1"/>
  <c r="K136" i="249" s="1"/>
  <c r="K143" i="249" s="1"/>
  <c r="K150" i="249" s="1"/>
  <c r="K157" i="249" s="1"/>
  <c r="K164" i="249" s="1"/>
  <c r="K171" i="249" s="1"/>
  <c r="K178" i="249" s="1"/>
  <c r="K185" i="249" s="1"/>
  <c r="K192" i="249" s="1"/>
  <c r="J115" i="249"/>
  <c r="J122" i="249" s="1"/>
  <c r="J129" i="249" s="1"/>
  <c r="J136" i="249" s="1"/>
  <c r="J143" i="249" s="1"/>
  <c r="J150" i="249" s="1"/>
  <c r="J157" i="249" s="1"/>
  <c r="J164" i="249" s="1"/>
  <c r="J171" i="249" s="1"/>
  <c r="J178" i="249" s="1"/>
  <c r="J185" i="249" s="1"/>
  <c r="J192" i="249" s="1"/>
  <c r="K109" i="249"/>
  <c r="K110" i="249" s="1"/>
  <c r="J109" i="249"/>
  <c r="J110" i="249" s="1"/>
  <c r="J117" i="249" s="1"/>
  <c r="J124" i="249" s="1"/>
  <c r="J131" i="249" s="1"/>
  <c r="J138" i="249" s="1"/>
  <c r="J145" i="249" s="1"/>
  <c r="J152" i="249" s="1"/>
  <c r="J159" i="249" s="1"/>
  <c r="J166" i="249" s="1"/>
  <c r="J173" i="249" s="1"/>
  <c r="J180" i="249" s="1"/>
  <c r="J187" i="249" s="1"/>
  <c r="J194" i="249" s="1"/>
  <c r="B439" i="231"/>
  <c r="B430" i="231"/>
  <c r="B418" i="231"/>
  <c r="B402" i="231"/>
  <c r="B393" i="231"/>
  <c r="B381" i="231"/>
  <c r="B365" i="231"/>
  <c r="B356" i="231"/>
  <c r="B344" i="231"/>
  <c r="B328" i="231"/>
  <c r="B319" i="231"/>
  <c r="B307" i="231"/>
  <c r="B291" i="231"/>
  <c r="B282" i="231"/>
  <c r="B270" i="231"/>
  <c r="B254" i="231"/>
  <c r="B245" i="231"/>
  <c r="B233" i="231"/>
  <c r="B217" i="231"/>
  <c r="B208" i="231"/>
  <c r="B196" i="231"/>
  <c r="B180" i="231"/>
  <c r="B171" i="231"/>
  <c r="B159" i="231"/>
  <c r="B143" i="231"/>
  <c r="B134" i="231"/>
  <c r="B122" i="231"/>
  <c r="B106" i="231"/>
  <c r="B97" i="231"/>
  <c r="B85" i="231"/>
  <c r="B69" i="231"/>
  <c r="B60" i="231"/>
  <c r="B48" i="231"/>
  <c r="B32" i="231"/>
  <c r="B23" i="231"/>
  <c r="R15" i="231"/>
  <c r="S15" i="231"/>
  <c r="U15" i="231"/>
  <c r="B11" i="231"/>
  <c r="E488" i="231"/>
  <c r="C6" i="232" s="1"/>
  <c r="B489" i="231"/>
  <c r="E489" i="231"/>
  <c r="C7" i="232" s="1"/>
  <c r="B490" i="231"/>
  <c r="E490" i="231"/>
  <c r="C8" i="232" s="1"/>
  <c r="B491" i="231"/>
  <c r="E491" i="231"/>
  <c r="C9" i="232" s="1"/>
  <c r="B492" i="231"/>
  <c r="E492" i="231"/>
  <c r="C10" i="232" s="1"/>
  <c r="B493" i="231"/>
  <c r="E493" i="231"/>
  <c r="B494" i="231"/>
  <c r="E494" i="231"/>
  <c r="B495" i="231"/>
  <c r="E495" i="231"/>
  <c r="C13" i="232" s="1"/>
  <c r="B496" i="231"/>
  <c r="E496" i="231"/>
  <c r="C14" i="232" s="1"/>
  <c r="B497" i="231"/>
  <c r="B499" i="231"/>
  <c r="E497" i="231"/>
  <c r="C15" i="232" s="1"/>
  <c r="B500" i="231"/>
  <c r="E499" i="231"/>
  <c r="C17" i="232" s="1"/>
  <c r="E500" i="231"/>
  <c r="B501" i="231"/>
  <c r="E501" i="231"/>
  <c r="B502" i="231"/>
  <c r="E502" i="231"/>
  <c r="C20" i="232" s="1"/>
  <c r="B503" i="231"/>
  <c r="E503" i="231"/>
  <c r="C21" i="232" s="1"/>
  <c r="B504" i="231"/>
  <c r="E504" i="231"/>
  <c r="C22" i="232" s="1"/>
  <c r="B505" i="231"/>
  <c r="E505" i="231"/>
  <c r="C23" i="232" s="1"/>
  <c r="E506" i="231"/>
  <c r="C24" i="232" s="1"/>
  <c r="E507" i="231"/>
  <c r="C25" i="232" s="1"/>
  <c r="E508" i="231"/>
  <c r="C26" i="232" s="1"/>
  <c r="W57" i="235"/>
  <c r="W56" i="235"/>
  <c r="M222" i="249"/>
  <c r="M229" i="249" s="1"/>
  <c r="M236" i="249" s="1"/>
  <c r="M243" i="249" s="1"/>
  <c r="M250" i="249" s="1"/>
  <c r="M257" i="249" s="1"/>
  <c r="M264" i="249" s="1"/>
  <c r="M271" i="249" s="1"/>
  <c r="M278" i="249" s="1"/>
  <c r="M285" i="249" s="1"/>
  <c r="M292" i="249" s="1"/>
  <c r="M299" i="249" s="1"/>
  <c r="M221" i="249"/>
  <c r="M228" i="249" s="1"/>
  <c r="M235" i="249" s="1"/>
  <c r="M242" i="249" s="1"/>
  <c r="M249" i="249" s="1"/>
  <c r="M256" i="249" s="1"/>
  <c r="M263" i="249" s="1"/>
  <c r="M270" i="249" s="1"/>
  <c r="M277" i="249" s="1"/>
  <c r="M284" i="249" s="1"/>
  <c r="M291" i="249" s="1"/>
  <c r="M298" i="249" s="1"/>
  <c r="M220" i="249"/>
  <c r="M227" i="249" s="1"/>
  <c r="M234" i="249" s="1"/>
  <c r="M241" i="249" s="1"/>
  <c r="M248" i="249" s="1"/>
  <c r="M255" i="249" s="1"/>
  <c r="M262" i="249" s="1"/>
  <c r="M269" i="249" s="1"/>
  <c r="M276" i="249" s="1"/>
  <c r="M283" i="249" s="1"/>
  <c r="M290" i="249" s="1"/>
  <c r="M297" i="249" s="1"/>
  <c r="M219" i="249"/>
  <c r="M226" i="249" s="1"/>
  <c r="M233" i="249" s="1"/>
  <c r="M240" i="249" s="1"/>
  <c r="M247" i="249" s="1"/>
  <c r="M254" i="249" s="1"/>
  <c r="M261" i="249" s="1"/>
  <c r="M268" i="249" s="1"/>
  <c r="M275" i="249" s="1"/>
  <c r="M282" i="249" s="1"/>
  <c r="M289" i="249" s="1"/>
  <c r="M296" i="249" s="1"/>
  <c r="N218" i="249"/>
  <c r="N225" i="249" s="1"/>
  <c r="N232" i="249" s="1"/>
  <c r="N239" i="249" s="1"/>
  <c r="N246" i="249" s="1"/>
  <c r="N253" i="249" s="1"/>
  <c r="N260" i="249" s="1"/>
  <c r="N267" i="249" s="1"/>
  <c r="N274" i="249" s="1"/>
  <c r="N281" i="249" s="1"/>
  <c r="N288" i="249" s="1"/>
  <c r="N295" i="249" s="1"/>
  <c r="M218" i="249"/>
  <c r="M225" i="249" s="1"/>
  <c r="M232" i="249" s="1"/>
  <c r="M239" i="249" s="1"/>
  <c r="M246" i="249" s="1"/>
  <c r="M253" i="249" s="1"/>
  <c r="M260" i="249" s="1"/>
  <c r="M267" i="249" s="1"/>
  <c r="M274" i="249" s="1"/>
  <c r="M281" i="249" s="1"/>
  <c r="M288" i="249" s="1"/>
  <c r="M295" i="249" s="1"/>
  <c r="N217" i="249"/>
  <c r="N224" i="249" s="1"/>
  <c r="N231" i="249" s="1"/>
  <c r="N238" i="249" s="1"/>
  <c r="N245" i="249" s="1"/>
  <c r="N252" i="249" s="1"/>
  <c r="N259" i="249" s="1"/>
  <c r="N266" i="249" s="1"/>
  <c r="N273" i="249" s="1"/>
  <c r="N280" i="249" s="1"/>
  <c r="N287" i="249" s="1"/>
  <c r="N294" i="249" s="1"/>
  <c r="M217" i="249"/>
  <c r="M224" i="249" s="1"/>
  <c r="M231" i="249" s="1"/>
  <c r="M238" i="249" s="1"/>
  <c r="M245" i="249" s="1"/>
  <c r="M252" i="249" s="1"/>
  <c r="M259" i="249" s="1"/>
  <c r="M266" i="249" s="1"/>
  <c r="M273" i="249" s="1"/>
  <c r="M280" i="249" s="1"/>
  <c r="M287" i="249" s="1"/>
  <c r="M294" i="249" s="1"/>
  <c r="N216" i="249"/>
  <c r="N223" i="249" s="1"/>
  <c r="N230" i="249" s="1"/>
  <c r="N237" i="249" s="1"/>
  <c r="N244" i="249" s="1"/>
  <c r="N251" i="249" s="1"/>
  <c r="N258" i="249" s="1"/>
  <c r="N265" i="249" s="1"/>
  <c r="N272" i="249" s="1"/>
  <c r="N279" i="249" s="1"/>
  <c r="N286" i="249" s="1"/>
  <c r="N293" i="249" s="1"/>
  <c r="M216" i="249"/>
  <c r="K216" i="249"/>
  <c r="K223" i="249" s="1"/>
  <c r="K230" i="249" s="1"/>
  <c r="K237" i="249" s="1"/>
  <c r="K244" i="249" s="1"/>
  <c r="K251" i="249" s="1"/>
  <c r="K258" i="249" s="1"/>
  <c r="K265" i="249" s="1"/>
  <c r="K272" i="249" s="1"/>
  <c r="K279" i="249" s="1"/>
  <c r="K286" i="249" s="1"/>
  <c r="K293" i="249" s="1"/>
  <c r="J216" i="249"/>
  <c r="J223" i="249" s="1"/>
  <c r="J230" i="249" s="1"/>
  <c r="J237" i="249" s="1"/>
  <c r="J244" i="249" s="1"/>
  <c r="J251" i="249" s="1"/>
  <c r="J258" i="249" s="1"/>
  <c r="J265" i="249" s="1"/>
  <c r="J272" i="249" s="1"/>
  <c r="J279" i="249" s="1"/>
  <c r="J286" i="249" s="1"/>
  <c r="J293" i="249" s="1"/>
  <c r="K210" i="249"/>
  <c r="J210" i="249"/>
  <c r="J211" i="249" s="1"/>
  <c r="AA62" i="235"/>
  <c r="AA60" i="235"/>
  <c r="AA59" i="235"/>
  <c r="AA58" i="235"/>
  <c r="AA56" i="235"/>
  <c r="AA55" i="235"/>
  <c r="AA54" i="235"/>
  <c r="AA53" i="235"/>
  <c r="AA52" i="235"/>
  <c r="AA50" i="235"/>
  <c r="AA49" i="235"/>
  <c r="AA48" i="235"/>
  <c r="AA47" i="235"/>
  <c r="AA46" i="235"/>
  <c r="AA45" i="235"/>
  <c r="AA44" i="235"/>
  <c r="AA43" i="235"/>
  <c r="AA41" i="235"/>
  <c r="AA40" i="235"/>
  <c r="AA39" i="235"/>
  <c r="AA38" i="235"/>
  <c r="AA37" i="235"/>
  <c r="AA35" i="235"/>
  <c r="AA34" i="235"/>
  <c r="AA33" i="235"/>
  <c r="AA32" i="235"/>
  <c r="AA31" i="235"/>
  <c r="AA29" i="235"/>
  <c r="AA28" i="235"/>
  <c r="AA27" i="235"/>
  <c r="V116" i="250"/>
  <c r="V116" i="251"/>
  <c r="V116" i="252"/>
  <c r="V116" i="253"/>
  <c r="V116" i="254"/>
  <c r="V116" i="255"/>
  <c r="V116" i="256"/>
  <c r="V116" i="257"/>
  <c r="V116" i="260"/>
  <c r="V116" i="263"/>
  <c r="V116" i="264"/>
  <c r="V116" i="235"/>
  <c r="V118" i="263"/>
  <c r="V131" i="263" s="1"/>
  <c r="V117" i="260"/>
  <c r="V117" i="263"/>
  <c r="T118" i="250"/>
  <c r="T118" i="251"/>
  <c r="T118" i="252"/>
  <c r="T118" i="253"/>
  <c r="T118" i="254"/>
  <c r="T118" i="255"/>
  <c r="T118" i="256"/>
  <c r="T118" i="257"/>
  <c r="T118" i="260"/>
  <c r="T118" i="263"/>
  <c r="T118" i="264"/>
  <c r="T118" i="235"/>
  <c r="E115" i="250"/>
  <c r="E115" i="251"/>
  <c r="E115" i="252"/>
  <c r="E115" i="253"/>
  <c r="E115" i="254"/>
  <c r="E115" i="255"/>
  <c r="E115" i="256"/>
  <c r="E115" i="257"/>
  <c r="E115" i="260"/>
  <c r="E115" i="263"/>
  <c r="E115" i="264"/>
  <c r="E115" i="235"/>
  <c r="W50" i="235"/>
  <c r="X50" i="235" s="1"/>
  <c r="Y50" i="235" s="1"/>
  <c r="X47" i="235"/>
  <c r="Y47" i="235" s="1"/>
  <c r="W46" i="235"/>
  <c r="X46" i="235" s="1"/>
  <c r="Y46" i="235" s="1"/>
  <c r="R25" i="231"/>
  <c r="S25" i="231"/>
  <c r="U25" i="231"/>
  <c r="R14" i="231"/>
  <c r="S14" i="231"/>
  <c r="U14" i="231"/>
  <c r="R35" i="231"/>
  <c r="S35" i="231"/>
  <c r="T35" i="231"/>
  <c r="U35" i="231"/>
  <c r="P35" i="231"/>
  <c r="P25" i="231"/>
  <c r="W38" i="235"/>
  <c r="X38" i="235" s="1"/>
  <c r="Y38" i="235" s="1"/>
  <c r="I38" i="235" s="1"/>
  <c r="AS38" i="235" s="1"/>
  <c r="W40" i="235"/>
  <c r="W45" i="235"/>
  <c r="W43" i="235"/>
  <c r="W41" i="235"/>
  <c r="W39" i="235"/>
  <c r="E45" i="250"/>
  <c r="E46" i="250"/>
  <c r="E45" i="251"/>
  <c r="E46" i="251"/>
  <c r="E45" i="252"/>
  <c r="E46" i="252"/>
  <c r="E45" i="253"/>
  <c r="E46" i="253"/>
  <c r="E45" i="254"/>
  <c r="E46" i="254"/>
  <c r="E45" i="255"/>
  <c r="E46" i="255"/>
  <c r="E45" i="256"/>
  <c r="E46" i="256"/>
  <c r="E45" i="257"/>
  <c r="E46" i="257"/>
  <c r="E45" i="260"/>
  <c r="E46" i="260"/>
  <c r="E45" i="263"/>
  <c r="E46" i="263"/>
  <c r="E45" i="264"/>
  <c r="E46" i="264"/>
  <c r="E45" i="235"/>
  <c r="E46" i="235"/>
  <c r="P27" i="231"/>
  <c r="P26" i="231"/>
  <c r="P24" i="231"/>
  <c r="P22" i="231"/>
  <c r="P21" i="231"/>
  <c r="P20" i="231"/>
  <c r="O25" i="231"/>
  <c r="E44" i="264" s="1"/>
  <c r="O24" i="231"/>
  <c r="E43" i="255" s="1"/>
  <c r="O23" i="231"/>
  <c r="E42" i="257" s="1"/>
  <c r="O22" i="231"/>
  <c r="E41" i="253" s="1"/>
  <c r="O21" i="231"/>
  <c r="E40" i="235" s="1"/>
  <c r="O20" i="231"/>
  <c r="E39" i="264" s="1"/>
  <c r="R27" i="231"/>
  <c r="R26" i="231"/>
  <c r="R24" i="231"/>
  <c r="R22" i="231"/>
  <c r="R21" i="231"/>
  <c r="R20" i="231"/>
  <c r="S27" i="231"/>
  <c r="S26" i="231"/>
  <c r="S24" i="231"/>
  <c r="S21" i="231"/>
  <c r="S22" i="231"/>
  <c r="S20" i="231"/>
  <c r="U24" i="231"/>
  <c r="U22" i="231"/>
  <c r="U21" i="231"/>
  <c r="U20" i="231"/>
  <c r="I85" i="249"/>
  <c r="I78" i="249"/>
  <c r="D88" i="249"/>
  <c r="D189" i="249" s="1"/>
  <c r="D89" i="249"/>
  <c r="D291" i="249" s="1"/>
  <c r="D90" i="249"/>
  <c r="D191" i="249" s="1"/>
  <c r="D77" i="249"/>
  <c r="D78" i="249"/>
  <c r="D79" i="249"/>
  <c r="D281" i="249" s="1"/>
  <c r="D80" i="249"/>
  <c r="D81" i="249"/>
  <c r="D82" i="249"/>
  <c r="D83" i="249"/>
  <c r="D285" i="249" s="1"/>
  <c r="D84" i="249"/>
  <c r="D85" i="249"/>
  <c r="D86" i="249"/>
  <c r="D87" i="249"/>
  <c r="D188" i="249" s="1"/>
  <c r="O42" i="231"/>
  <c r="E61" i="251" s="1"/>
  <c r="V76" i="235"/>
  <c r="V77" i="250"/>
  <c r="V76" i="250"/>
  <c r="V77" i="251"/>
  <c r="V76" i="251"/>
  <c r="V77" i="252"/>
  <c r="V76" i="252"/>
  <c r="V77" i="253"/>
  <c r="V76" i="253"/>
  <c r="V77" i="254"/>
  <c r="V76" i="254"/>
  <c r="V77" i="255"/>
  <c r="V76" i="255"/>
  <c r="V77" i="256"/>
  <c r="V76" i="256"/>
  <c r="V77" i="257"/>
  <c r="V76" i="257"/>
  <c r="V77" i="260"/>
  <c r="V76" i="260"/>
  <c r="V78" i="264"/>
  <c r="V91" i="264" s="1"/>
  <c r="V77" i="264"/>
  <c r="V76" i="264"/>
  <c r="V77" i="263"/>
  <c r="D14" i="250"/>
  <c r="D14" i="251"/>
  <c r="D14" i="252"/>
  <c r="D14" i="253"/>
  <c r="D14" i="254"/>
  <c r="D14" i="255"/>
  <c r="D14" i="256"/>
  <c r="D14" i="257"/>
  <c r="D14" i="260"/>
  <c r="D14" i="263"/>
  <c r="D14" i="264"/>
  <c r="D6" i="250"/>
  <c r="C150" i="250" s="1"/>
  <c r="C156" i="250" s="1"/>
  <c r="D5" i="250"/>
  <c r="D6" i="251"/>
  <c r="C150" i="251" s="1"/>
  <c r="C156" i="251" s="1"/>
  <c r="D5" i="251"/>
  <c r="D6" i="252"/>
  <c r="C150" i="252" s="1"/>
  <c r="C156" i="252" s="1"/>
  <c r="D5" i="252"/>
  <c r="D6" i="253"/>
  <c r="C150" i="253" s="1"/>
  <c r="C156" i="253" s="1"/>
  <c r="D5" i="253"/>
  <c r="D6" i="254"/>
  <c r="C150" i="254" s="1"/>
  <c r="C156" i="254" s="1"/>
  <c r="D5" i="254"/>
  <c r="D6" i="255"/>
  <c r="C150" i="255" s="1"/>
  <c r="C156" i="255" s="1"/>
  <c r="D5" i="255"/>
  <c r="D6" i="256"/>
  <c r="C150" i="256" s="1"/>
  <c r="C156" i="256" s="1"/>
  <c r="D5" i="256"/>
  <c r="D6" i="257"/>
  <c r="C150" i="257" s="1"/>
  <c r="C156" i="257" s="1"/>
  <c r="D5" i="257"/>
  <c r="D6" i="260"/>
  <c r="C150" i="260" s="1"/>
  <c r="C156" i="260" s="1"/>
  <c r="D5" i="260"/>
  <c r="D6" i="263"/>
  <c r="C150" i="263" s="1"/>
  <c r="C156" i="263" s="1"/>
  <c r="D5" i="263"/>
  <c r="D6" i="264"/>
  <c r="C150" i="264" s="1"/>
  <c r="C156" i="264" s="1"/>
  <c r="E75" i="264"/>
  <c r="T78" i="264"/>
  <c r="D10" i="264"/>
  <c r="D11" i="264" s="1"/>
  <c r="F6" i="264"/>
  <c r="E75" i="263"/>
  <c r="T78" i="263"/>
  <c r="V76" i="263"/>
  <c r="C96" i="263"/>
  <c r="D10" i="263"/>
  <c r="D11" i="263" s="1"/>
  <c r="F6" i="263"/>
  <c r="M13" i="231"/>
  <c r="M12" i="231"/>
  <c r="M11" i="231"/>
  <c r="M10" i="231"/>
  <c r="E6" i="216"/>
  <c r="C7" i="249" s="1"/>
  <c r="J14" i="249"/>
  <c r="J21" i="249" s="1"/>
  <c r="J28" i="249" s="1"/>
  <c r="J35" i="249" s="1"/>
  <c r="J42" i="249" s="1"/>
  <c r="J49" i="249" s="1"/>
  <c r="J56" i="249" s="1"/>
  <c r="J63" i="249" s="1"/>
  <c r="J70" i="249" s="1"/>
  <c r="J77" i="249" s="1"/>
  <c r="J84" i="249" s="1"/>
  <c r="J91" i="249" s="1"/>
  <c r="K15" i="249"/>
  <c r="K22" i="249" s="1"/>
  <c r="K29" i="249" s="1"/>
  <c r="K36" i="249" s="1"/>
  <c r="K43" i="249" s="1"/>
  <c r="K50" i="249" s="1"/>
  <c r="K57" i="249" s="1"/>
  <c r="K64" i="249" s="1"/>
  <c r="K71" i="249" s="1"/>
  <c r="K78" i="249" s="1"/>
  <c r="K85" i="249" s="1"/>
  <c r="K92" i="249" s="1"/>
  <c r="K14" i="249"/>
  <c r="K21" i="249" s="1"/>
  <c r="K28" i="249" s="1"/>
  <c r="K35" i="249" s="1"/>
  <c r="K42" i="249" s="1"/>
  <c r="K49" i="249" s="1"/>
  <c r="K56" i="249" s="1"/>
  <c r="K63" i="249" s="1"/>
  <c r="K70" i="249" s="1"/>
  <c r="K77" i="249" s="1"/>
  <c r="K84" i="249" s="1"/>
  <c r="K91" i="249" s="1"/>
  <c r="J8" i="249"/>
  <c r="I71" i="249"/>
  <c r="I64" i="249"/>
  <c r="I57" i="249"/>
  <c r="I50" i="249"/>
  <c r="I43" i="249"/>
  <c r="I36" i="249"/>
  <c r="I29" i="249"/>
  <c r="I22" i="249"/>
  <c r="M20" i="249"/>
  <c r="M27" i="249" s="1"/>
  <c r="M34" i="249" s="1"/>
  <c r="M41" i="249" s="1"/>
  <c r="M48" i="249" s="1"/>
  <c r="M55" i="249" s="1"/>
  <c r="M62" i="249" s="1"/>
  <c r="M69" i="249" s="1"/>
  <c r="M76" i="249" s="1"/>
  <c r="M83" i="249" s="1"/>
  <c r="M90" i="249" s="1"/>
  <c r="M97" i="249" s="1"/>
  <c r="M19" i="249"/>
  <c r="M26" i="249" s="1"/>
  <c r="M33" i="249" s="1"/>
  <c r="M40" i="249" s="1"/>
  <c r="M47" i="249" s="1"/>
  <c r="M54" i="249" s="1"/>
  <c r="M61" i="249" s="1"/>
  <c r="M68" i="249" s="1"/>
  <c r="M75" i="249" s="1"/>
  <c r="M82" i="249" s="1"/>
  <c r="M89" i="249" s="1"/>
  <c r="M96" i="249" s="1"/>
  <c r="M18" i="249"/>
  <c r="M25" i="249" s="1"/>
  <c r="M32" i="249" s="1"/>
  <c r="M39" i="249" s="1"/>
  <c r="M46" i="249" s="1"/>
  <c r="M53" i="249" s="1"/>
  <c r="M60" i="249" s="1"/>
  <c r="M67" i="249" s="1"/>
  <c r="M74" i="249" s="1"/>
  <c r="M81" i="249" s="1"/>
  <c r="M88" i="249" s="1"/>
  <c r="M95" i="249" s="1"/>
  <c r="M17" i="249"/>
  <c r="M24" i="249" s="1"/>
  <c r="M31" i="249" s="1"/>
  <c r="M38" i="249" s="1"/>
  <c r="M45" i="249" s="1"/>
  <c r="M52" i="249" s="1"/>
  <c r="M59" i="249" s="1"/>
  <c r="M66" i="249" s="1"/>
  <c r="M73" i="249" s="1"/>
  <c r="M80" i="249" s="1"/>
  <c r="M87" i="249" s="1"/>
  <c r="M94" i="249" s="1"/>
  <c r="N16" i="249"/>
  <c r="N23" i="249" s="1"/>
  <c r="N30" i="249" s="1"/>
  <c r="N37" i="249" s="1"/>
  <c r="N44" i="249" s="1"/>
  <c r="N51" i="249" s="1"/>
  <c r="N58" i="249" s="1"/>
  <c r="N65" i="249" s="1"/>
  <c r="N72" i="249" s="1"/>
  <c r="N79" i="249" s="1"/>
  <c r="N86" i="249" s="1"/>
  <c r="N93" i="249" s="1"/>
  <c r="M16" i="249"/>
  <c r="M23" i="249" s="1"/>
  <c r="M30" i="249" s="1"/>
  <c r="M37" i="249" s="1"/>
  <c r="M44" i="249" s="1"/>
  <c r="M51" i="249" s="1"/>
  <c r="M58" i="249" s="1"/>
  <c r="M65" i="249" s="1"/>
  <c r="M72" i="249" s="1"/>
  <c r="M79" i="249" s="1"/>
  <c r="M86" i="249" s="1"/>
  <c r="M93" i="249" s="1"/>
  <c r="N15" i="249"/>
  <c r="N22" i="249" s="1"/>
  <c r="N29" i="249" s="1"/>
  <c r="N36" i="249" s="1"/>
  <c r="N43" i="249" s="1"/>
  <c r="N50" i="249" s="1"/>
  <c r="N57" i="249" s="1"/>
  <c r="N64" i="249" s="1"/>
  <c r="N71" i="249" s="1"/>
  <c r="N78" i="249" s="1"/>
  <c r="N85" i="249" s="1"/>
  <c r="N92" i="249" s="1"/>
  <c r="M15" i="249"/>
  <c r="M22" i="249" s="1"/>
  <c r="M29" i="249" s="1"/>
  <c r="M36" i="249" s="1"/>
  <c r="M43" i="249" s="1"/>
  <c r="M50" i="249" s="1"/>
  <c r="M57" i="249" s="1"/>
  <c r="M64" i="249" s="1"/>
  <c r="M71" i="249" s="1"/>
  <c r="M78" i="249" s="1"/>
  <c r="M85" i="249" s="1"/>
  <c r="M92" i="249" s="1"/>
  <c r="N14" i="249"/>
  <c r="N21" i="249" s="1"/>
  <c r="N28" i="249" s="1"/>
  <c r="N35" i="249" s="1"/>
  <c r="N42" i="249" s="1"/>
  <c r="N49" i="249" s="1"/>
  <c r="N56" i="249" s="1"/>
  <c r="N63" i="249" s="1"/>
  <c r="N70" i="249" s="1"/>
  <c r="N77" i="249" s="1"/>
  <c r="N84" i="249" s="1"/>
  <c r="N91" i="249" s="1"/>
  <c r="M14" i="249"/>
  <c r="I15" i="249"/>
  <c r="D76" i="249"/>
  <c r="D278" i="249" s="1"/>
  <c r="D75" i="249"/>
  <c r="D176" i="249" s="1"/>
  <c r="D74" i="249"/>
  <c r="D73" i="249"/>
  <c r="D72" i="249"/>
  <c r="D274" i="249" s="1"/>
  <c r="D71" i="249"/>
  <c r="D70" i="249"/>
  <c r="D69" i="249"/>
  <c r="D68" i="249"/>
  <c r="D270" i="249" s="1"/>
  <c r="D67" i="249"/>
  <c r="D168" i="249" s="1"/>
  <c r="D66" i="249"/>
  <c r="D167" i="249" s="1"/>
  <c r="D65" i="249"/>
  <c r="D166" i="249" s="1"/>
  <c r="D64" i="249"/>
  <c r="D266" i="249" s="1"/>
  <c r="D63" i="249"/>
  <c r="D62" i="249"/>
  <c r="D61" i="249"/>
  <c r="D263" i="249" s="1"/>
  <c r="D60" i="249"/>
  <c r="D262" i="249" s="1"/>
  <c r="L13" i="216"/>
  <c r="P43" i="231"/>
  <c r="I8" i="249"/>
  <c r="D59" i="249"/>
  <c r="D160" i="249" s="1"/>
  <c r="D58" i="249"/>
  <c r="D159" i="249" s="1"/>
  <c r="D57" i="249"/>
  <c r="D158" i="249" s="1"/>
  <c r="D56" i="249"/>
  <c r="D258" i="249" s="1"/>
  <c r="D55" i="249"/>
  <c r="D156" i="249" s="1"/>
  <c r="D54" i="249"/>
  <c r="D155" i="249" s="1"/>
  <c r="D53" i="249"/>
  <c r="D255" i="249" s="1"/>
  <c r="D52" i="249"/>
  <c r="D153" i="249" s="1"/>
  <c r="D51" i="249"/>
  <c r="D152" i="249" s="1"/>
  <c r="D50" i="249"/>
  <c r="D252" i="249" s="1"/>
  <c r="D49" i="249"/>
  <c r="D48" i="249"/>
  <c r="D47" i="249"/>
  <c r="D148" i="249" s="1"/>
  <c r="D46" i="249"/>
  <c r="D147" i="249" s="1"/>
  <c r="D45" i="249"/>
  <c r="D44" i="249"/>
  <c r="D145" i="249" s="1"/>
  <c r="D43" i="249"/>
  <c r="D144" i="249" s="1"/>
  <c r="D42" i="249"/>
  <c r="D244" i="249" s="1"/>
  <c r="D41" i="249"/>
  <c r="D40" i="249"/>
  <c r="D242" i="249" s="1"/>
  <c r="D39" i="249"/>
  <c r="D140" i="249" s="1"/>
  <c r="D38" i="249"/>
  <c r="D37" i="249"/>
  <c r="D36" i="249"/>
  <c r="D35" i="249"/>
  <c r="D237" i="249" s="1"/>
  <c r="D34" i="249"/>
  <c r="D236" i="249" s="1"/>
  <c r="D33" i="249"/>
  <c r="D32" i="249"/>
  <c r="D31" i="249"/>
  <c r="D233" i="249" s="1"/>
  <c r="D30" i="249"/>
  <c r="D29" i="249"/>
  <c r="D28" i="249"/>
  <c r="D129" i="249" s="1"/>
  <c r="D27" i="249"/>
  <c r="D229" i="249" s="1"/>
  <c r="D26" i="249"/>
  <c r="D127" i="249" s="1"/>
  <c r="D25" i="249"/>
  <c r="D24" i="249"/>
  <c r="D226" i="249" s="1"/>
  <c r="D23" i="249"/>
  <c r="D225" i="249" s="1"/>
  <c r="D22" i="249"/>
  <c r="D21" i="249"/>
  <c r="D20" i="249"/>
  <c r="D121" i="249" s="1"/>
  <c r="D19" i="249"/>
  <c r="D221" i="249" s="1"/>
  <c r="D18" i="249"/>
  <c r="D119" i="249" s="1"/>
  <c r="D17" i="249"/>
  <c r="D16" i="249"/>
  <c r="D218" i="249" s="1"/>
  <c r="D15" i="249"/>
  <c r="D217" i="249" s="1"/>
  <c r="D14" i="249"/>
  <c r="D13" i="249"/>
  <c r="D114" i="249" s="1"/>
  <c r="D12" i="249"/>
  <c r="D113" i="249" s="1"/>
  <c r="D11" i="249"/>
  <c r="D112" i="249" s="1"/>
  <c r="D10" i="249"/>
  <c r="D9" i="249"/>
  <c r="D8" i="249"/>
  <c r="D7" i="249"/>
  <c r="D209" i="249" s="1"/>
  <c r="O69" i="231"/>
  <c r="P69" i="231" s="1"/>
  <c r="O68" i="231"/>
  <c r="P68" i="231" s="1"/>
  <c r="O67" i="231"/>
  <c r="P67" i="231" s="1"/>
  <c r="O66" i="231"/>
  <c r="P66" i="231" s="1"/>
  <c r="O65" i="231"/>
  <c r="P65" i="231" s="1"/>
  <c r="O64" i="231"/>
  <c r="P64" i="231" s="1"/>
  <c r="O63" i="231"/>
  <c r="P63" i="231" s="1"/>
  <c r="O62" i="231"/>
  <c r="P62" i="231" s="1"/>
  <c r="O61" i="231"/>
  <c r="P61" i="231" s="1"/>
  <c r="O60" i="231"/>
  <c r="O59" i="231"/>
  <c r="O58" i="231"/>
  <c r="P58" i="231" s="1"/>
  <c r="O57" i="231"/>
  <c r="P57" i="231" s="1"/>
  <c r="O56" i="231"/>
  <c r="P56" i="231" s="1"/>
  <c r="O55" i="231"/>
  <c r="P55" i="231" s="1"/>
  <c r="O54" i="231"/>
  <c r="P54" i="231" s="1"/>
  <c r="O53" i="231"/>
  <c r="O52" i="231"/>
  <c r="P52" i="231" s="1"/>
  <c r="O51" i="231"/>
  <c r="P51" i="231" s="1"/>
  <c r="O50" i="231"/>
  <c r="P50" i="231" s="1"/>
  <c r="B7" i="249"/>
  <c r="B108" i="249" s="1"/>
  <c r="K10" i="232"/>
  <c r="L42" i="232"/>
  <c r="L43" i="232"/>
  <c r="L44" i="232"/>
  <c r="E26" i="232"/>
  <c r="E25" i="232"/>
  <c r="E24" i="232"/>
  <c r="E75" i="260"/>
  <c r="T78" i="260"/>
  <c r="D10" i="260"/>
  <c r="D11" i="260" s="1"/>
  <c r="F6" i="260"/>
  <c r="X62" i="235"/>
  <c r="Y62" i="235" s="1"/>
  <c r="R43" i="231"/>
  <c r="B26" i="232"/>
  <c r="B25" i="232"/>
  <c r="B24" i="232"/>
  <c r="D24" i="232" s="1"/>
  <c r="O43" i="231"/>
  <c r="E62" i="254" s="1"/>
  <c r="P42" i="231"/>
  <c r="X61" i="235"/>
  <c r="Y61" i="235" s="1"/>
  <c r="O74" i="231"/>
  <c r="U43" i="231"/>
  <c r="U42" i="231"/>
  <c r="K7" i="232"/>
  <c r="L41" i="232"/>
  <c r="L40" i="232"/>
  <c r="L39" i="232"/>
  <c r="L38" i="232"/>
  <c r="L37" i="232"/>
  <c r="L33" i="232"/>
  <c r="L32" i="232"/>
  <c r="L31" i="232"/>
  <c r="L30" i="232"/>
  <c r="L29" i="232"/>
  <c r="L28" i="232"/>
  <c r="L27" i="232"/>
  <c r="L26" i="232"/>
  <c r="L25" i="232"/>
  <c r="F6" i="251"/>
  <c r="F6" i="252"/>
  <c r="F6" i="253"/>
  <c r="F6" i="254"/>
  <c r="F6" i="255"/>
  <c r="F6" i="256"/>
  <c r="F6" i="257"/>
  <c r="F6" i="250"/>
  <c r="F6" i="235"/>
  <c r="O75" i="231"/>
  <c r="K8" i="232"/>
  <c r="K9" i="232"/>
  <c r="K11" i="232"/>
  <c r="K12" i="232"/>
  <c r="K13" i="232"/>
  <c r="K14" i="232"/>
  <c r="K15" i="232"/>
  <c r="K16" i="232"/>
  <c r="K17" i="232"/>
  <c r="E75" i="257"/>
  <c r="T78" i="257"/>
  <c r="E96" i="257"/>
  <c r="D76" i="257"/>
  <c r="D116" i="257" s="1"/>
  <c r="D10" i="257"/>
  <c r="D11" i="257" s="1"/>
  <c r="E75" i="256"/>
  <c r="T78" i="256"/>
  <c r="D10" i="256"/>
  <c r="D11" i="256" s="1"/>
  <c r="E75" i="255"/>
  <c r="T78" i="255"/>
  <c r="C76" i="255"/>
  <c r="C116" i="255" s="1"/>
  <c r="D10" i="255"/>
  <c r="D11" i="255" s="1"/>
  <c r="E75" i="254"/>
  <c r="T78" i="254"/>
  <c r="C96" i="254"/>
  <c r="D10" i="254"/>
  <c r="D11" i="254" s="1"/>
  <c r="E75" i="253"/>
  <c r="T78" i="253"/>
  <c r="C76" i="253"/>
  <c r="C116" i="253" s="1"/>
  <c r="D10" i="253"/>
  <c r="D11" i="253" s="1"/>
  <c r="E75" i="252"/>
  <c r="T78" i="252"/>
  <c r="C76" i="252"/>
  <c r="C116" i="252" s="1"/>
  <c r="D10" i="252"/>
  <c r="D11" i="252" s="1"/>
  <c r="E75" i="251"/>
  <c r="T78" i="251"/>
  <c r="C76" i="251"/>
  <c r="C116" i="251" s="1"/>
  <c r="D10" i="251"/>
  <c r="D11" i="251" s="1"/>
  <c r="E75" i="250"/>
  <c r="T78" i="250"/>
  <c r="D10" i="250"/>
  <c r="D11" i="250" s="1"/>
  <c r="P41" i="231"/>
  <c r="P40" i="231"/>
  <c r="P39" i="231"/>
  <c r="P37" i="231"/>
  <c r="P36" i="231"/>
  <c r="P34" i="231"/>
  <c r="P33" i="231"/>
  <c r="P31" i="231"/>
  <c r="P30" i="231"/>
  <c r="P29" i="231"/>
  <c r="P28" i="231"/>
  <c r="D10" i="235"/>
  <c r="D11" i="235" s="1"/>
  <c r="B12" i="232"/>
  <c r="D12" i="232" s="1"/>
  <c r="M44" i="231"/>
  <c r="M50" i="231" s="1"/>
  <c r="O14" i="231"/>
  <c r="E33" i="235" s="1"/>
  <c r="O11" i="231"/>
  <c r="E30" i="254" s="1"/>
  <c r="O17" i="231"/>
  <c r="E36" i="256" s="1"/>
  <c r="P19" i="231"/>
  <c r="O41" i="231"/>
  <c r="E60" i="252" s="1"/>
  <c r="O40" i="231"/>
  <c r="E59" i="260" s="1"/>
  <c r="O39" i="231"/>
  <c r="E58" i="253" s="1"/>
  <c r="O38" i="231"/>
  <c r="E57" i="235" s="1"/>
  <c r="O37" i="231"/>
  <c r="E56" i="256" s="1"/>
  <c r="O36" i="231"/>
  <c r="E55" i="264" s="1"/>
  <c r="O35" i="231"/>
  <c r="E54" i="235" s="1"/>
  <c r="O34" i="231"/>
  <c r="E53" i="257" s="1"/>
  <c r="O33" i="231"/>
  <c r="E52" i="263" s="1"/>
  <c r="O32" i="231"/>
  <c r="E51" i="260" s="1"/>
  <c r="O31" i="231"/>
  <c r="E50" i="250" s="1"/>
  <c r="O30" i="231"/>
  <c r="E49" i="251" s="1"/>
  <c r="O29" i="231"/>
  <c r="E48" i="264" s="1"/>
  <c r="O28" i="231"/>
  <c r="E47" i="263" s="1"/>
  <c r="O19" i="231"/>
  <c r="E38" i="260" s="1"/>
  <c r="O18" i="231"/>
  <c r="E37" i="264" s="1"/>
  <c r="O16" i="231"/>
  <c r="E35" i="272" s="1"/>
  <c r="O15" i="231"/>
  <c r="E34" i="256" s="1"/>
  <c r="O13" i="231"/>
  <c r="E32" i="235" s="1"/>
  <c r="O12" i="231"/>
  <c r="E31" i="272" s="1"/>
  <c r="O10" i="231"/>
  <c r="E29" i="235" s="1"/>
  <c r="O9" i="231"/>
  <c r="E28" i="256" s="1"/>
  <c r="O8" i="231"/>
  <c r="E27" i="255" s="1"/>
  <c r="O7" i="231"/>
  <c r="E26" i="251" s="1"/>
  <c r="U41" i="231"/>
  <c r="T41" i="231"/>
  <c r="U40" i="231"/>
  <c r="T40" i="231"/>
  <c r="U39" i="231"/>
  <c r="T39" i="231"/>
  <c r="S39" i="231"/>
  <c r="R39" i="231"/>
  <c r="U37" i="231"/>
  <c r="T37" i="231"/>
  <c r="S37" i="231"/>
  <c r="R37" i="231"/>
  <c r="U36" i="231"/>
  <c r="T36" i="231"/>
  <c r="S36" i="231"/>
  <c r="R36" i="231"/>
  <c r="U34" i="231"/>
  <c r="T34" i="231"/>
  <c r="S34" i="231"/>
  <c r="R34" i="231"/>
  <c r="U33" i="231"/>
  <c r="T33" i="231"/>
  <c r="S33" i="231"/>
  <c r="R33" i="231"/>
  <c r="U31" i="231"/>
  <c r="T31" i="231"/>
  <c r="S31" i="231"/>
  <c r="R31" i="231"/>
  <c r="U30" i="231"/>
  <c r="T30" i="231"/>
  <c r="S30" i="231"/>
  <c r="R30" i="231"/>
  <c r="U29" i="231"/>
  <c r="T29" i="231"/>
  <c r="S29" i="231"/>
  <c r="R29" i="231"/>
  <c r="U28" i="231"/>
  <c r="T28" i="231"/>
  <c r="R28" i="231"/>
  <c r="U19" i="231"/>
  <c r="T19" i="231"/>
  <c r="R19" i="231"/>
  <c r="U18" i="231"/>
  <c r="S18" i="231"/>
  <c r="R18" i="231"/>
  <c r="U16" i="231"/>
  <c r="S16" i="231"/>
  <c r="R16" i="231"/>
  <c r="U13" i="231"/>
  <c r="S13" i="231"/>
  <c r="R13" i="231"/>
  <c r="U12" i="231"/>
  <c r="S12" i="231"/>
  <c r="R12" i="231"/>
  <c r="U10" i="231"/>
  <c r="S10" i="231"/>
  <c r="R10" i="231"/>
  <c r="U9" i="231"/>
  <c r="S9" i="231"/>
  <c r="R9" i="231"/>
  <c r="U8" i="231"/>
  <c r="S8" i="231"/>
  <c r="R8" i="231"/>
  <c r="C96" i="235"/>
  <c r="E54" i="264"/>
  <c r="C19" i="232"/>
  <c r="C18" i="232"/>
  <c r="C12" i="232"/>
  <c r="C11" i="232"/>
  <c r="T78" i="235"/>
  <c r="L123" i="216"/>
  <c r="L8" i="216"/>
  <c r="L9" i="216" s="1"/>
  <c r="L10" i="216" s="1"/>
  <c r="L11" i="216" s="1"/>
  <c r="L12" i="216" s="1"/>
  <c r="M7" i="216"/>
  <c r="E75" i="235"/>
  <c r="E23" i="232"/>
  <c r="E21" i="232"/>
  <c r="B21" i="232"/>
  <c r="B22" i="232"/>
  <c r="D22" i="232" s="1"/>
  <c r="B23" i="232"/>
  <c r="D23" i="232" s="1"/>
  <c r="B20" i="232"/>
  <c r="D20" i="232" s="1"/>
  <c r="B18" i="232"/>
  <c r="B9" i="232"/>
  <c r="D9" i="232" s="1"/>
  <c r="B14" i="232"/>
  <c r="B7" i="232"/>
  <c r="D7" i="232" s="1"/>
  <c r="B17" i="232"/>
  <c r="B11" i="232"/>
  <c r="D11" i="232" s="1"/>
  <c r="B13" i="232"/>
  <c r="B15" i="232"/>
  <c r="B8" i="232"/>
  <c r="D8" i="232" s="1"/>
  <c r="B19" i="232"/>
  <c r="D19" i="232" s="1"/>
  <c r="B10" i="232"/>
  <c r="E22" i="232"/>
  <c r="E20" i="232"/>
  <c r="E19" i="232"/>
  <c r="E17" i="232"/>
  <c r="E15" i="232"/>
  <c r="E18" i="232"/>
  <c r="E14" i="232"/>
  <c r="E13" i="232"/>
  <c r="E12" i="232"/>
  <c r="E11" i="232"/>
  <c r="E10" i="232"/>
  <c r="E9" i="232"/>
  <c r="E8" i="232"/>
  <c r="E7" i="232"/>
  <c r="E6" i="232"/>
  <c r="B6" i="232"/>
  <c r="W58" i="235"/>
  <c r="X58" i="235" s="1"/>
  <c r="Y58" i="235" s="1"/>
  <c r="W55" i="235"/>
  <c r="W53" i="235"/>
  <c r="X53" i="235" s="1"/>
  <c r="Y53" i="235" s="1"/>
  <c r="W49" i="235"/>
  <c r="X49" i="235" s="1"/>
  <c r="Y49" i="235" s="1"/>
  <c r="W48" i="235"/>
  <c r="I38" i="264" l="1"/>
  <c r="I38" i="263"/>
  <c r="I38" i="260"/>
  <c r="I38" i="257"/>
  <c r="I38" i="256"/>
  <c r="BR30" i="264"/>
  <c r="BR42" i="264"/>
  <c r="BR51" i="264"/>
  <c r="BU51" i="264" s="1"/>
  <c r="BR57" i="264"/>
  <c r="BR36" i="264"/>
  <c r="BQ42" i="263"/>
  <c r="BQ30" i="263"/>
  <c r="BQ51" i="263"/>
  <c r="BQ57" i="263"/>
  <c r="BQ36" i="263"/>
  <c r="BR51" i="256"/>
  <c r="BR36" i="256"/>
  <c r="BR42" i="256"/>
  <c r="BR30" i="256"/>
  <c r="BR57" i="256"/>
  <c r="BQ42" i="251"/>
  <c r="BQ30" i="251"/>
  <c r="BQ51" i="251"/>
  <c r="BQ36" i="251"/>
  <c r="BQ57" i="251"/>
  <c r="BQ51" i="252"/>
  <c r="BQ30" i="252"/>
  <c r="BQ36" i="252"/>
  <c r="BQ42" i="252"/>
  <c r="BQ57" i="252"/>
  <c r="I45" i="264"/>
  <c r="I45" i="263"/>
  <c r="AS45" i="263" s="1"/>
  <c r="AV45" i="263" s="1"/>
  <c r="I45" i="260"/>
  <c r="I45" i="257"/>
  <c r="I45" i="256"/>
  <c r="I38" i="255"/>
  <c r="AS43" i="255"/>
  <c r="AV43" i="255" s="1"/>
  <c r="I45" i="255"/>
  <c r="I38" i="254"/>
  <c r="I45" i="254"/>
  <c r="I38" i="253"/>
  <c r="AS43" i="253"/>
  <c r="AV43" i="253" s="1"/>
  <c r="I45" i="253"/>
  <c r="I38" i="252"/>
  <c r="AS43" i="252"/>
  <c r="AV43" i="252" s="1"/>
  <c r="I45" i="252"/>
  <c r="I38" i="251"/>
  <c r="I45" i="251"/>
  <c r="AS45" i="251" s="1"/>
  <c r="AV45" i="251" s="1"/>
  <c r="I38" i="272"/>
  <c r="AS45" i="272"/>
  <c r="AV45" i="272" s="1"/>
  <c r="I46" i="272"/>
  <c r="BR42" i="263"/>
  <c r="BR30" i="263"/>
  <c r="BR51" i="263"/>
  <c r="BR36" i="263"/>
  <c r="BR57" i="263"/>
  <c r="BQ42" i="255"/>
  <c r="BQ30" i="255"/>
  <c r="BQ51" i="255"/>
  <c r="BT51" i="255" s="1"/>
  <c r="BQ36" i="255"/>
  <c r="BQ57" i="255"/>
  <c r="BQ36" i="254"/>
  <c r="BQ42" i="254"/>
  <c r="BQ51" i="254"/>
  <c r="BQ30" i="254"/>
  <c r="BQ57" i="254"/>
  <c r="BQ36" i="253"/>
  <c r="BQ42" i="253"/>
  <c r="BQ51" i="253"/>
  <c r="BQ30" i="253"/>
  <c r="BQ57" i="253"/>
  <c r="BR30" i="252"/>
  <c r="BR36" i="252"/>
  <c r="BR42" i="252"/>
  <c r="BR51" i="252"/>
  <c r="BR57" i="252"/>
  <c r="BR42" i="251"/>
  <c r="BR30" i="251"/>
  <c r="BR51" i="251"/>
  <c r="BR57" i="251"/>
  <c r="BR36" i="251"/>
  <c r="I40" i="264"/>
  <c r="I43" i="264"/>
  <c r="AS43" i="264" s="1"/>
  <c r="AV43" i="264" s="1"/>
  <c r="I40" i="263"/>
  <c r="I43" i="263"/>
  <c r="AS43" i="263" s="1"/>
  <c r="AV43" i="263" s="1"/>
  <c r="I40" i="260"/>
  <c r="I43" i="260"/>
  <c r="I40" i="257"/>
  <c r="I43" i="257"/>
  <c r="I40" i="256"/>
  <c r="I43" i="256"/>
  <c r="BQ30" i="272"/>
  <c r="BQ42" i="272"/>
  <c r="BQ51" i="272"/>
  <c r="BQ57" i="272"/>
  <c r="BQ36" i="272"/>
  <c r="BQ42" i="260"/>
  <c r="BQ30" i="260"/>
  <c r="BQ51" i="260"/>
  <c r="BT51" i="260" s="1"/>
  <c r="BQ36" i="260"/>
  <c r="BQ57" i="260"/>
  <c r="BQ36" i="257"/>
  <c r="BQ42" i="257"/>
  <c r="BQ51" i="257"/>
  <c r="BQ30" i="257"/>
  <c r="BQ57" i="257"/>
  <c r="BR42" i="255"/>
  <c r="BR30" i="255"/>
  <c r="BR51" i="255"/>
  <c r="BR57" i="255"/>
  <c r="BR36" i="255"/>
  <c r="BR42" i="254"/>
  <c r="BR51" i="254"/>
  <c r="BR30" i="254"/>
  <c r="BR36" i="254"/>
  <c r="BR57" i="254"/>
  <c r="BR42" i="253"/>
  <c r="BR51" i="253"/>
  <c r="BR30" i="253"/>
  <c r="BR36" i="253"/>
  <c r="BR57" i="253"/>
  <c r="I46" i="264"/>
  <c r="I46" i="263"/>
  <c r="AS46" i="263" s="1"/>
  <c r="AV46" i="263" s="1"/>
  <c r="I46" i="260"/>
  <c r="AS46" i="260" s="1"/>
  <c r="AV46" i="260" s="1"/>
  <c r="I46" i="257"/>
  <c r="I46" i="256"/>
  <c r="I46" i="255"/>
  <c r="AS46" i="255" s="1"/>
  <c r="AV46" i="255" s="1"/>
  <c r="I46" i="254"/>
  <c r="AS46" i="254" s="1"/>
  <c r="AV46" i="254" s="1"/>
  <c r="I46" i="253"/>
  <c r="I46" i="252"/>
  <c r="AS46" i="252" s="1"/>
  <c r="AV46" i="252" s="1"/>
  <c r="I46" i="251"/>
  <c r="BR42" i="272"/>
  <c r="BR51" i="272"/>
  <c r="BR30" i="272"/>
  <c r="BR57" i="272"/>
  <c r="BR36" i="272"/>
  <c r="I46" i="235"/>
  <c r="AS46" i="235" s="1"/>
  <c r="AV46" i="235" s="1"/>
  <c r="BQ30" i="264"/>
  <c r="BQ42" i="264"/>
  <c r="BQ51" i="264"/>
  <c r="BQ36" i="264"/>
  <c r="BQ57" i="264"/>
  <c r="BR51" i="260"/>
  <c r="BR42" i="260"/>
  <c r="BU42" i="260" s="1"/>
  <c r="BR30" i="260"/>
  <c r="BR57" i="260"/>
  <c r="BR36" i="260"/>
  <c r="BR42" i="257"/>
  <c r="BR51" i="257"/>
  <c r="BU51" i="257" s="1"/>
  <c r="BR30" i="257"/>
  <c r="BR36" i="257"/>
  <c r="BR57" i="257"/>
  <c r="BQ42" i="256"/>
  <c r="BQ30" i="256"/>
  <c r="BQ51" i="256"/>
  <c r="BQ36" i="256"/>
  <c r="BQ57" i="256"/>
  <c r="I41" i="264"/>
  <c r="AS41" i="264" s="1"/>
  <c r="AV41" i="264" s="1"/>
  <c r="AS45" i="264"/>
  <c r="AV45" i="264" s="1"/>
  <c r="I39" i="263"/>
  <c r="AS39" i="263" s="1"/>
  <c r="AV39" i="263" s="1"/>
  <c r="AS45" i="260"/>
  <c r="AV45" i="260" s="1"/>
  <c r="I41" i="257"/>
  <c r="AS41" i="257" s="1"/>
  <c r="AV41" i="257" s="1"/>
  <c r="AS45" i="257"/>
  <c r="AV45" i="257" s="1"/>
  <c r="I39" i="256"/>
  <c r="AS39" i="256" s="1"/>
  <c r="AV39" i="256" s="1"/>
  <c r="AS45" i="255"/>
  <c r="AV45" i="255" s="1"/>
  <c r="I41" i="253"/>
  <c r="AS41" i="253" s="1"/>
  <c r="AV41" i="253" s="1"/>
  <c r="AS45" i="253"/>
  <c r="AV45" i="253" s="1"/>
  <c r="I39" i="252"/>
  <c r="AS39" i="252" s="1"/>
  <c r="AV39" i="252" s="1"/>
  <c r="I39" i="272"/>
  <c r="I41" i="272"/>
  <c r="AS46" i="272"/>
  <c r="AV46" i="272" s="1"/>
  <c r="I44" i="256"/>
  <c r="AS44" i="256" s="1"/>
  <c r="AV44" i="256" s="1"/>
  <c r="I44" i="255"/>
  <c r="AS44" i="255" s="1"/>
  <c r="AV44" i="255" s="1"/>
  <c r="J131" i="235"/>
  <c r="J132" i="235" s="1"/>
  <c r="I38" i="250"/>
  <c r="I39" i="250"/>
  <c r="I40" i="250"/>
  <c r="I45" i="250"/>
  <c r="AS45" i="250" s="1"/>
  <c r="AV45" i="250" s="1"/>
  <c r="BR30" i="250"/>
  <c r="BR51" i="250"/>
  <c r="BR42" i="250"/>
  <c r="BR36" i="250"/>
  <c r="BR57" i="250"/>
  <c r="I46" i="250"/>
  <c r="AS46" i="250" s="1"/>
  <c r="BQ30" i="250"/>
  <c r="BQ51" i="250"/>
  <c r="BT51" i="250" s="1"/>
  <c r="BQ42" i="250"/>
  <c r="BQ36" i="250"/>
  <c r="BQ57" i="250"/>
  <c r="D10" i="232"/>
  <c r="D75" i="231"/>
  <c r="B75" i="231" s="1"/>
  <c r="C57" i="250" s="1"/>
  <c r="D54" i="231"/>
  <c r="B54" i="231" s="1"/>
  <c r="C36" i="250" s="1"/>
  <c r="E55" i="253"/>
  <c r="E21" i="231"/>
  <c r="E38" i="231"/>
  <c r="D57" i="235" s="1"/>
  <c r="E16" i="231"/>
  <c r="E17" i="231"/>
  <c r="D36" i="235" s="1"/>
  <c r="F36" i="235"/>
  <c r="F57" i="235"/>
  <c r="D38" i="231"/>
  <c r="B38" i="231" s="1"/>
  <c r="C57" i="235" s="1"/>
  <c r="D39" i="231"/>
  <c r="D17" i="231"/>
  <c r="B17" i="231" s="1"/>
  <c r="C36" i="235" s="1"/>
  <c r="D16" i="231"/>
  <c r="E32" i="253"/>
  <c r="E39" i="260"/>
  <c r="E43" i="250"/>
  <c r="E48" i="260"/>
  <c r="E53" i="254"/>
  <c r="E34" i="235"/>
  <c r="E43" i="253"/>
  <c r="E39" i="256"/>
  <c r="E42" i="263"/>
  <c r="E57" i="260"/>
  <c r="E31" i="264"/>
  <c r="E62" i="253"/>
  <c r="E52" i="272"/>
  <c r="E44" i="255"/>
  <c r="E44" i="257"/>
  <c r="E38" i="257"/>
  <c r="E44" i="235"/>
  <c r="E41" i="255"/>
  <c r="E49" i="256"/>
  <c r="E42" i="272"/>
  <c r="E53" i="252"/>
  <c r="E49" i="250"/>
  <c r="E53" i="250"/>
  <c r="E31" i="250"/>
  <c r="E33" i="252"/>
  <c r="E31" i="256"/>
  <c r="E36" i="253"/>
  <c r="E29" i="256"/>
  <c r="E36" i="251"/>
  <c r="E57" i="251"/>
  <c r="E57" i="256"/>
  <c r="E54" i="253"/>
  <c r="E55" i="256"/>
  <c r="E47" i="250"/>
  <c r="E48" i="256"/>
  <c r="E48" i="263"/>
  <c r="E44" i="263"/>
  <c r="E37" i="260"/>
  <c r="E39" i="253"/>
  <c r="E48" i="250"/>
  <c r="E48" i="251"/>
  <c r="E39" i="257"/>
  <c r="E35" i="235"/>
  <c r="E37" i="272"/>
  <c r="E41" i="257"/>
  <c r="E61" i="253"/>
  <c r="E44" i="272"/>
  <c r="E44" i="250"/>
  <c r="L20" i="216"/>
  <c r="L14" i="216"/>
  <c r="L15" i="216" s="1"/>
  <c r="L16" i="216" s="1"/>
  <c r="L17" i="216" s="1"/>
  <c r="E37" i="251"/>
  <c r="E35" i="254"/>
  <c r="E59" i="272"/>
  <c r="E39" i="235"/>
  <c r="E37" i="252"/>
  <c r="E37" i="253"/>
  <c r="E32" i="250"/>
  <c r="E44" i="252"/>
  <c r="E32" i="257"/>
  <c r="E44" i="256"/>
  <c r="E42" i="260"/>
  <c r="E34" i="251"/>
  <c r="E39" i="252"/>
  <c r="E41" i="252"/>
  <c r="AS45" i="252"/>
  <c r="AV45" i="252" s="1"/>
  <c r="AS41" i="250"/>
  <c r="AV41" i="250" s="1"/>
  <c r="AS46" i="257"/>
  <c r="AV46" i="257" s="1"/>
  <c r="AV46" i="250"/>
  <c r="AS46" i="256"/>
  <c r="AV46" i="256" s="1"/>
  <c r="AR30" i="255"/>
  <c r="AR36" i="255"/>
  <c r="AR42" i="255"/>
  <c r="AR51" i="255"/>
  <c r="AR57" i="255"/>
  <c r="AR36" i="264"/>
  <c r="AR42" i="264"/>
  <c r="AR51" i="264"/>
  <c r="AR30" i="264"/>
  <c r="AR57" i="264"/>
  <c r="AQ30" i="272"/>
  <c r="AQ36" i="272"/>
  <c r="AQ42" i="272"/>
  <c r="AQ51" i="272"/>
  <c r="AQ57" i="272"/>
  <c r="BP23" i="251" a="1"/>
  <c r="BP23" i="251" s="1"/>
  <c r="BO23" i="251" a="1"/>
  <c r="BO23" i="251" s="1"/>
  <c r="BN23" i="251" a="1"/>
  <c r="BN23" i="251" s="1"/>
  <c r="AO23" i="251" a="1"/>
  <c r="AO23" i="251" s="1"/>
  <c r="BC23" i="251" a="1"/>
  <c r="BC23" i="251" s="1"/>
  <c r="BB23" i="251" a="1"/>
  <c r="BB23" i="251" s="1"/>
  <c r="BA23" i="251" a="1"/>
  <c r="BA23" i="251" s="1"/>
  <c r="AN23" i="251" a="1"/>
  <c r="AN23" i="251" s="1"/>
  <c r="AP23" i="251" a="1"/>
  <c r="AP23" i="251" s="1"/>
  <c r="AS46" i="264"/>
  <c r="AV46" i="264" s="1"/>
  <c r="AS46" i="253"/>
  <c r="AV46" i="253" s="1"/>
  <c r="AQ30" i="263"/>
  <c r="AQ36" i="263"/>
  <c r="AQ42" i="263"/>
  <c r="AQ51" i="263"/>
  <c r="AQ57" i="263"/>
  <c r="AR51" i="263"/>
  <c r="AR30" i="263"/>
  <c r="AR36" i="263"/>
  <c r="AR42" i="263"/>
  <c r="AR57" i="263"/>
  <c r="AS41" i="260"/>
  <c r="AV41" i="260" s="1"/>
  <c r="AS39" i="257"/>
  <c r="AV39" i="257" s="1"/>
  <c r="AS41" i="251"/>
  <c r="AV41" i="251" s="1"/>
  <c r="AS39" i="250"/>
  <c r="AV39" i="250" s="1"/>
  <c r="AQ51" i="254"/>
  <c r="AQ42" i="254"/>
  <c r="AQ30" i="254"/>
  <c r="AQ36" i="254"/>
  <c r="AQ57" i="254"/>
  <c r="AS43" i="260"/>
  <c r="AV43" i="260" s="1"/>
  <c r="AS43" i="251"/>
  <c r="AV43" i="251" s="1"/>
  <c r="AQ30" i="251"/>
  <c r="AQ36" i="251"/>
  <c r="AQ42" i="251"/>
  <c r="AQ51" i="251"/>
  <c r="AQ57" i="251"/>
  <c r="AR51" i="254"/>
  <c r="AR30" i="254"/>
  <c r="AR36" i="254"/>
  <c r="AR42" i="254"/>
  <c r="AR57" i="254"/>
  <c r="AQ42" i="260"/>
  <c r="AQ36" i="260"/>
  <c r="AQ51" i="260"/>
  <c r="AQ30" i="260"/>
  <c r="AQ57" i="260"/>
  <c r="AS43" i="257"/>
  <c r="AV43" i="257" s="1"/>
  <c r="AS43" i="250"/>
  <c r="AV43" i="250" s="1"/>
  <c r="AR36" i="260"/>
  <c r="AR42" i="260"/>
  <c r="AR30" i="260"/>
  <c r="AR51" i="260"/>
  <c r="AR57" i="260"/>
  <c r="AS46" i="251"/>
  <c r="AV46" i="251" s="1"/>
  <c r="AQ30" i="253"/>
  <c r="AQ36" i="253"/>
  <c r="AQ42" i="253"/>
  <c r="AQ51" i="253"/>
  <c r="AQ57" i="253"/>
  <c r="AR30" i="253"/>
  <c r="AR36" i="253"/>
  <c r="AR42" i="253"/>
  <c r="AR51" i="253"/>
  <c r="AR57" i="253"/>
  <c r="BP23" i="250" a="1"/>
  <c r="BP23" i="250" s="1"/>
  <c r="BO23" i="250" a="1"/>
  <c r="BO23" i="250" s="1"/>
  <c r="BN23" i="250" a="1"/>
  <c r="BN23" i="250" s="1"/>
  <c r="AO23" i="250" a="1"/>
  <c r="AO23" i="250" s="1"/>
  <c r="BC23" i="250" a="1"/>
  <c r="BC23" i="250" s="1"/>
  <c r="BB23" i="250" a="1"/>
  <c r="BB23" i="250" s="1"/>
  <c r="BA23" i="250" a="1"/>
  <c r="BA23" i="250" s="1"/>
  <c r="AN23" i="250" a="1"/>
  <c r="AN23" i="250" s="1"/>
  <c r="AP23" i="250" a="1"/>
  <c r="AP23" i="250" s="1"/>
  <c r="BO23" i="263" a="1"/>
  <c r="BO23" i="263" s="1"/>
  <c r="BN23" i="263" a="1"/>
  <c r="BN23" i="263" s="1"/>
  <c r="AN23" i="263" a="1"/>
  <c r="AN23" i="263" s="1"/>
  <c r="AN51" i="263" s="1"/>
  <c r="BP23" i="263" a="1"/>
  <c r="BP23" i="263" s="1"/>
  <c r="AP23" i="263" a="1"/>
  <c r="AP23" i="263" s="1"/>
  <c r="BC23" i="263" a="1"/>
  <c r="BC23" i="263" s="1"/>
  <c r="BB23" i="263" a="1"/>
  <c r="BB23" i="263" s="1"/>
  <c r="BA23" i="263" a="1"/>
  <c r="BA23" i="263" s="1"/>
  <c r="AO23" i="263" a="1"/>
  <c r="AO23" i="263" s="1"/>
  <c r="AS43" i="256"/>
  <c r="AV43" i="256" s="1"/>
  <c r="AS43" i="272"/>
  <c r="AV43" i="272" s="1"/>
  <c r="BP23" i="253" a="1"/>
  <c r="BP23" i="253" s="1"/>
  <c r="BO23" i="253" a="1"/>
  <c r="BO23" i="253" s="1"/>
  <c r="AO23" i="253" a="1"/>
  <c r="AO23" i="253" s="1"/>
  <c r="BN23" i="253" a="1"/>
  <c r="BN23" i="253" s="1"/>
  <c r="BC23" i="253" a="1"/>
  <c r="BC23" i="253" s="1"/>
  <c r="BB23" i="253" a="1"/>
  <c r="BB23" i="253" s="1"/>
  <c r="BA23" i="253" a="1"/>
  <c r="BA23" i="253" s="1"/>
  <c r="AN23" i="253" a="1"/>
  <c r="AN23" i="253" s="1"/>
  <c r="AP23" i="253" a="1"/>
  <c r="AP23" i="253" s="1"/>
  <c r="AQ36" i="264"/>
  <c r="AQ42" i="264"/>
  <c r="AQ51" i="264"/>
  <c r="AQ30" i="264"/>
  <c r="AQ57" i="264"/>
  <c r="AQ30" i="255"/>
  <c r="AQ36" i="255"/>
  <c r="AQ42" i="255"/>
  <c r="AQ51" i="255"/>
  <c r="AQ57" i="255"/>
  <c r="AN23" i="264" a="1"/>
  <c r="AN23" i="264" s="1"/>
  <c r="BP23" i="264" a="1"/>
  <c r="BP23" i="264" s="1"/>
  <c r="BO23" i="264" a="1"/>
  <c r="BO23" i="264" s="1"/>
  <c r="BN23" i="264" a="1"/>
  <c r="BN23" i="264" s="1"/>
  <c r="AP23" i="264" a="1"/>
  <c r="AP23" i="264" s="1"/>
  <c r="BC23" i="264" a="1"/>
  <c r="BC23" i="264" s="1"/>
  <c r="BB23" i="264" a="1"/>
  <c r="BB23" i="264" s="1"/>
  <c r="BA23" i="264" a="1"/>
  <c r="BA23" i="264" s="1"/>
  <c r="AO23" i="264" a="1"/>
  <c r="AO23" i="264" s="1"/>
  <c r="AN23" i="260" a="1"/>
  <c r="AN23" i="260" s="1"/>
  <c r="AP23" i="260" a="1"/>
  <c r="AP23" i="260" s="1"/>
  <c r="BC23" i="260" a="1"/>
  <c r="BC23" i="260" s="1"/>
  <c r="BB23" i="260" a="1"/>
  <c r="BB23" i="260" s="1"/>
  <c r="BA23" i="260" a="1"/>
  <c r="BA23" i="260" s="1"/>
  <c r="AO23" i="260" a="1"/>
  <c r="AO23" i="260" s="1"/>
  <c r="BN23" i="260" a="1"/>
  <c r="BN23" i="260" s="1"/>
  <c r="BP23" i="260" a="1"/>
  <c r="BP23" i="260" s="1"/>
  <c r="BO23" i="260" a="1"/>
  <c r="BO23" i="260" s="1"/>
  <c r="AS44" i="264"/>
  <c r="AV44" i="264" s="1"/>
  <c r="AQ30" i="257"/>
  <c r="AQ36" i="257"/>
  <c r="AQ42" i="257"/>
  <c r="AQ51" i="257"/>
  <c r="AQ57" i="257"/>
  <c r="AQ57" i="252"/>
  <c r="AQ51" i="252"/>
  <c r="AQ30" i="252"/>
  <c r="AQ36" i="252"/>
  <c r="AQ42" i="252"/>
  <c r="AR30" i="257"/>
  <c r="AR36" i="257"/>
  <c r="AR42" i="257"/>
  <c r="AR51" i="257"/>
  <c r="AR57" i="257"/>
  <c r="AR51" i="252"/>
  <c r="AR42" i="252"/>
  <c r="AR57" i="252"/>
  <c r="AR30" i="252"/>
  <c r="AR36" i="252"/>
  <c r="AS45" i="256"/>
  <c r="AV45" i="256" s="1"/>
  <c r="AN23" i="272" a="1"/>
  <c r="AN23" i="272" s="1"/>
  <c r="BP23" i="272" a="1"/>
  <c r="BP23" i="272" s="1"/>
  <c r="AP23" i="272" a="1"/>
  <c r="AP23" i="272" s="1"/>
  <c r="BO23" i="272" a="1"/>
  <c r="BO23" i="272" s="1"/>
  <c r="BN23" i="272" a="1"/>
  <c r="BN23" i="272" s="1"/>
  <c r="BC23" i="272" a="1"/>
  <c r="BC23" i="272" s="1"/>
  <c r="BB23" i="272" a="1"/>
  <c r="BB23" i="272" s="1"/>
  <c r="BA23" i="272" a="1"/>
  <c r="BA23" i="272" s="1"/>
  <c r="AO23" i="272" a="1"/>
  <c r="AO23" i="272" s="1"/>
  <c r="AR30" i="272"/>
  <c r="AR36" i="272"/>
  <c r="AR42" i="272"/>
  <c r="AR51" i="272"/>
  <c r="AR57" i="272"/>
  <c r="AR30" i="251"/>
  <c r="AR36" i="251"/>
  <c r="AR42" i="251"/>
  <c r="AR51" i="251"/>
  <c r="AR57" i="251"/>
  <c r="AN23" i="235" a="1"/>
  <c r="AN23" i="235" s="1"/>
  <c r="AP23" i="235" a="1"/>
  <c r="AP23" i="235" s="1"/>
  <c r="BP23" i="235" a="1"/>
  <c r="BP23" i="235" s="1"/>
  <c r="BO23" i="235" a="1"/>
  <c r="BO23" i="235" s="1"/>
  <c r="BN23" i="235" a="1"/>
  <c r="BN23" i="235" s="1"/>
  <c r="BC23" i="235" a="1"/>
  <c r="BC23" i="235" s="1"/>
  <c r="AO23" i="235" a="1"/>
  <c r="AO23" i="235" s="1"/>
  <c r="BB23" i="235" a="1"/>
  <c r="BB23" i="235" s="1"/>
  <c r="BA23" i="235" a="1"/>
  <c r="BA23" i="235" s="1"/>
  <c r="AP23" i="256" a="1"/>
  <c r="AP23" i="256" s="1"/>
  <c r="BC23" i="256" a="1"/>
  <c r="BC23" i="256" s="1"/>
  <c r="BB23" i="256" a="1"/>
  <c r="BB23" i="256" s="1"/>
  <c r="BA23" i="256" a="1"/>
  <c r="BA23" i="256" s="1"/>
  <c r="AN23" i="256" a="1"/>
  <c r="AN23" i="256" s="1"/>
  <c r="AO23" i="256" a="1"/>
  <c r="AO23" i="256" s="1"/>
  <c r="BP23" i="256" a="1"/>
  <c r="BP23" i="256" s="1"/>
  <c r="BO23" i="256" a="1"/>
  <c r="BO23" i="256" s="1"/>
  <c r="BN23" i="256" a="1"/>
  <c r="BN23" i="256" s="1"/>
  <c r="AQ42" i="256"/>
  <c r="AQ51" i="256"/>
  <c r="AQ36" i="256"/>
  <c r="AQ30" i="256"/>
  <c r="AQ57" i="256"/>
  <c r="AS43" i="254"/>
  <c r="AV43" i="254" s="1"/>
  <c r="BP23" i="252" a="1"/>
  <c r="BP23" i="252" s="1"/>
  <c r="BO23" i="252" a="1"/>
  <c r="BO23" i="252" s="1"/>
  <c r="BN23" i="252" a="1"/>
  <c r="BN23" i="252" s="1"/>
  <c r="AO23" i="252" a="1"/>
  <c r="AO23" i="252" s="1"/>
  <c r="BC23" i="252" a="1"/>
  <c r="BC23" i="252" s="1"/>
  <c r="BB23" i="252" a="1"/>
  <c r="BB23" i="252" s="1"/>
  <c r="BA23" i="252" a="1"/>
  <c r="BA23" i="252" s="1"/>
  <c r="AN23" i="252" a="1"/>
  <c r="AN23" i="252" s="1"/>
  <c r="AP23" i="252" a="1"/>
  <c r="AP23" i="252" s="1"/>
  <c r="AP23" i="257" a="1"/>
  <c r="AP23" i="257" s="1"/>
  <c r="BC23" i="257" a="1"/>
  <c r="BC23" i="257" s="1"/>
  <c r="BB23" i="257" a="1"/>
  <c r="BB23" i="257" s="1"/>
  <c r="BA23" i="257" a="1"/>
  <c r="BA23" i="257" s="1"/>
  <c r="AO23" i="257" a="1"/>
  <c r="AO23" i="257" s="1"/>
  <c r="AN23" i="257" a="1"/>
  <c r="AN23" i="257" s="1"/>
  <c r="BP23" i="257" a="1"/>
  <c r="BP23" i="257" s="1"/>
  <c r="BO23" i="257" a="1"/>
  <c r="BO23" i="257" s="1"/>
  <c r="BN23" i="257" a="1"/>
  <c r="BN23" i="257" s="1"/>
  <c r="BA23" i="255" a="1"/>
  <c r="BA23" i="255" s="1"/>
  <c r="AP23" i="255" a="1"/>
  <c r="AP23" i="255" s="1"/>
  <c r="BC23" i="255" a="1"/>
  <c r="BC23" i="255" s="1"/>
  <c r="AO23" i="255" a="1"/>
  <c r="AO23" i="255" s="1"/>
  <c r="BP23" i="255" a="1"/>
  <c r="BP23" i="255" s="1"/>
  <c r="BB23" i="255" a="1"/>
  <c r="BB23" i="255" s="1"/>
  <c r="BO23" i="255" a="1"/>
  <c r="BO23" i="255" s="1"/>
  <c r="BN23" i="255" a="1"/>
  <c r="BN23" i="255" s="1"/>
  <c r="AN23" i="255" a="1"/>
  <c r="AN23" i="255" s="1"/>
  <c r="AQ51" i="250"/>
  <c r="AQ30" i="250"/>
  <c r="AQ36" i="250"/>
  <c r="AQ42" i="250"/>
  <c r="AQ57" i="250"/>
  <c r="AR42" i="256"/>
  <c r="AR36" i="256"/>
  <c r="AR51" i="256"/>
  <c r="AR30" i="256"/>
  <c r="AR57" i="256"/>
  <c r="AO23" i="254" a="1"/>
  <c r="AO23" i="254" s="1"/>
  <c r="BP23" i="254" a="1"/>
  <c r="BP23" i="254" s="1"/>
  <c r="BO23" i="254" a="1"/>
  <c r="BO23" i="254" s="1"/>
  <c r="BN23" i="254" a="1"/>
  <c r="BN23" i="254" s="1"/>
  <c r="AP23" i="254" a="1"/>
  <c r="AP23" i="254" s="1"/>
  <c r="BC23" i="254" a="1"/>
  <c r="BC23" i="254" s="1"/>
  <c r="BB23" i="254" a="1"/>
  <c r="BB23" i="254" s="1"/>
  <c r="AN23" i="254" a="1"/>
  <c r="AN23" i="254" s="1"/>
  <c r="BA23" i="254" a="1"/>
  <c r="BA23" i="254" s="1"/>
  <c r="AR30" i="250"/>
  <c r="AR36" i="250"/>
  <c r="AR51" i="250"/>
  <c r="AR42" i="250"/>
  <c r="AR57" i="250"/>
  <c r="AS45" i="254"/>
  <c r="AV45" i="254" s="1"/>
  <c r="AS38" i="264"/>
  <c r="AV38" i="264" s="1"/>
  <c r="AS40" i="260"/>
  <c r="AV40" i="260" s="1"/>
  <c r="AS40" i="251"/>
  <c r="AV40" i="251" s="1"/>
  <c r="AS38" i="250"/>
  <c r="AV38" i="250" s="1"/>
  <c r="AS40" i="257"/>
  <c r="AV40" i="257" s="1"/>
  <c r="AS38" i="256"/>
  <c r="AV38" i="256" s="1"/>
  <c r="AS40" i="250"/>
  <c r="AV40" i="250" s="1"/>
  <c r="AS40" i="254"/>
  <c r="AV40" i="254" s="1"/>
  <c r="AS38" i="253"/>
  <c r="AV38" i="253" s="1"/>
  <c r="AS40" i="263"/>
  <c r="AV40" i="263" s="1"/>
  <c r="AS40" i="252"/>
  <c r="AV40" i="252" s="1"/>
  <c r="AS38" i="251"/>
  <c r="AV38" i="251" s="1"/>
  <c r="AS38" i="272"/>
  <c r="AV38" i="272" s="1"/>
  <c r="AS41" i="255"/>
  <c r="AV41" i="255" s="1"/>
  <c r="AS39" i="254"/>
  <c r="AV39" i="254" s="1"/>
  <c r="AS39" i="264"/>
  <c r="AV39" i="264" s="1"/>
  <c r="AS41" i="254"/>
  <c r="AV41" i="254" s="1"/>
  <c r="AS39" i="253"/>
  <c r="AV39" i="253" s="1"/>
  <c r="AS41" i="263"/>
  <c r="AV41" i="263" s="1"/>
  <c r="AS39" i="260"/>
  <c r="AV39" i="260" s="1"/>
  <c r="AS40" i="256"/>
  <c r="AV40" i="256" s="1"/>
  <c r="AS38" i="255"/>
  <c r="AV38" i="255" s="1"/>
  <c r="Y30" i="257"/>
  <c r="BI30" i="257" s="1"/>
  <c r="Y29" i="257"/>
  <c r="X30" i="250"/>
  <c r="AG30" i="250" s="1"/>
  <c r="Y29" i="250"/>
  <c r="Y30" i="250"/>
  <c r="BI30" i="250" s="1"/>
  <c r="Y36" i="253"/>
  <c r="Y35" i="253"/>
  <c r="O35" i="253" s="1"/>
  <c r="BS35" i="253" s="1"/>
  <c r="Y57" i="272"/>
  <c r="Y56" i="272"/>
  <c r="I56" i="272" s="1"/>
  <c r="BV51" i="260"/>
  <c r="BV42" i="260"/>
  <c r="BV51" i="253"/>
  <c r="BV42" i="253"/>
  <c r="AS40" i="255"/>
  <c r="AV40" i="255" s="1"/>
  <c r="AS38" i="254"/>
  <c r="X57" i="254"/>
  <c r="AI57" i="254" s="1"/>
  <c r="Y57" i="254"/>
  <c r="Y56" i="254"/>
  <c r="L56" i="254" s="1"/>
  <c r="BF56" i="254" s="1"/>
  <c r="X35" i="263"/>
  <c r="N35" i="263" s="1"/>
  <c r="BR35" i="263" s="1"/>
  <c r="Y36" i="263"/>
  <c r="Y35" i="263"/>
  <c r="O35" i="263" s="1"/>
  <c r="BS35" i="263" s="1"/>
  <c r="Y36" i="252"/>
  <c r="Y35" i="252"/>
  <c r="O35" i="252" s="1"/>
  <c r="BS35" i="252" s="1"/>
  <c r="BV51" i="252"/>
  <c r="BV42" i="252"/>
  <c r="Y30" i="256"/>
  <c r="BI30" i="256" s="1"/>
  <c r="Y29" i="256"/>
  <c r="X56" i="264"/>
  <c r="H56" i="264" s="1"/>
  <c r="Y57" i="264"/>
  <c r="Y56" i="264"/>
  <c r="O56" i="264" s="1"/>
  <c r="BS56" i="264" s="1"/>
  <c r="X56" i="253"/>
  <c r="K56" i="253" s="1"/>
  <c r="BE56" i="253" s="1"/>
  <c r="Y57" i="253"/>
  <c r="Y56" i="253"/>
  <c r="L56" i="253" s="1"/>
  <c r="BF56" i="253" s="1"/>
  <c r="BV51" i="257"/>
  <c r="BV42" i="257"/>
  <c r="Y35" i="260"/>
  <c r="L35" i="260" s="1"/>
  <c r="BF35" i="260" s="1"/>
  <c r="Y36" i="260"/>
  <c r="Y35" i="251"/>
  <c r="O35" i="251" s="1"/>
  <c r="BS35" i="251" s="1"/>
  <c r="Y36" i="251"/>
  <c r="Y30" i="255"/>
  <c r="BI30" i="255" s="1"/>
  <c r="Y29" i="255"/>
  <c r="BV51" i="251"/>
  <c r="BV42" i="251"/>
  <c r="AS40" i="264"/>
  <c r="AS38" i="263"/>
  <c r="AV38" i="263" s="1"/>
  <c r="Y57" i="263"/>
  <c r="Y56" i="263"/>
  <c r="L56" i="263" s="1"/>
  <c r="BF56" i="263" s="1"/>
  <c r="AS40" i="253"/>
  <c r="AS38" i="252"/>
  <c r="X56" i="252"/>
  <c r="K56" i="252" s="1"/>
  <c r="BE56" i="252" s="1"/>
  <c r="Y57" i="252"/>
  <c r="Y56" i="252"/>
  <c r="L56" i="252" s="1"/>
  <c r="BF56" i="252" s="1"/>
  <c r="Y36" i="272"/>
  <c r="Y35" i="272"/>
  <c r="L35" i="272" s="1"/>
  <c r="BF35" i="272" s="1"/>
  <c r="Y36" i="257"/>
  <c r="Y35" i="257"/>
  <c r="I35" i="257" s="1"/>
  <c r="X35" i="250"/>
  <c r="N35" i="250" s="1"/>
  <c r="BR35" i="250" s="1"/>
  <c r="Y36" i="250"/>
  <c r="Y35" i="250"/>
  <c r="O35" i="250" s="1"/>
  <c r="BS35" i="250" s="1"/>
  <c r="AS41" i="256"/>
  <c r="AV41" i="256" s="1"/>
  <c r="AS38" i="260"/>
  <c r="Y30" i="254"/>
  <c r="BI30" i="254" s="1"/>
  <c r="Y29" i="254"/>
  <c r="BV51" i="256"/>
  <c r="BV42" i="256"/>
  <c r="Y57" i="260"/>
  <c r="Y56" i="260"/>
  <c r="L56" i="260" s="1"/>
  <c r="BF56" i="260" s="1"/>
  <c r="X56" i="251"/>
  <c r="H56" i="251" s="1"/>
  <c r="Y57" i="251"/>
  <c r="Y56" i="251"/>
  <c r="L56" i="251" s="1"/>
  <c r="BF56" i="251" s="1"/>
  <c r="AS39" i="255"/>
  <c r="AS41" i="252"/>
  <c r="AV41" i="252" s="1"/>
  <c r="AS39" i="251"/>
  <c r="X29" i="235"/>
  <c r="Y30" i="235"/>
  <c r="Y29" i="235"/>
  <c r="X35" i="256"/>
  <c r="N35" i="256" s="1"/>
  <c r="BR35" i="256" s="1"/>
  <c r="Y36" i="256"/>
  <c r="Y35" i="256"/>
  <c r="I35" i="256" s="1"/>
  <c r="Y57" i="235"/>
  <c r="Y56" i="235"/>
  <c r="L56" i="235" s="1"/>
  <c r="BF56" i="235" s="1"/>
  <c r="X29" i="264"/>
  <c r="Y30" i="264"/>
  <c r="BI30" i="264" s="1"/>
  <c r="Y29" i="264"/>
  <c r="AS38" i="257"/>
  <c r="X29" i="253"/>
  <c r="Y30" i="253"/>
  <c r="BI30" i="253" s="1"/>
  <c r="Y29" i="253"/>
  <c r="BV51" i="264"/>
  <c r="BV42" i="264"/>
  <c r="X56" i="257"/>
  <c r="K56" i="257" s="1"/>
  <c r="BE56" i="257" s="1"/>
  <c r="Y57" i="257"/>
  <c r="Y56" i="257"/>
  <c r="O56" i="257" s="1"/>
  <c r="BS56" i="257" s="1"/>
  <c r="Y57" i="250"/>
  <c r="Y56" i="250"/>
  <c r="L56" i="250" s="1"/>
  <c r="BF56" i="250" s="1"/>
  <c r="BV51" i="272"/>
  <c r="BV42" i="272"/>
  <c r="BV51" i="255"/>
  <c r="BV42" i="255"/>
  <c r="X36" i="235"/>
  <c r="AG36" i="235" s="1"/>
  <c r="Y36" i="235"/>
  <c r="Y35" i="235"/>
  <c r="O35" i="235" s="1"/>
  <c r="BS35" i="235" s="1"/>
  <c r="X35" i="255"/>
  <c r="K35" i="255" s="1"/>
  <c r="BE35" i="255" s="1"/>
  <c r="Y36" i="255"/>
  <c r="Y35" i="255"/>
  <c r="L35" i="255" s="1"/>
  <c r="BF35" i="255" s="1"/>
  <c r="AS39" i="272"/>
  <c r="AV39" i="272" s="1"/>
  <c r="Y30" i="263"/>
  <c r="BI30" i="263" s="1"/>
  <c r="Y29" i="263"/>
  <c r="Y30" i="252"/>
  <c r="BI30" i="252" s="1"/>
  <c r="Y29" i="252"/>
  <c r="Y57" i="256"/>
  <c r="Y56" i="256"/>
  <c r="O56" i="256" s="1"/>
  <c r="BS56" i="256" s="1"/>
  <c r="AS40" i="272"/>
  <c r="AV40" i="272" s="1"/>
  <c r="BV51" i="263"/>
  <c r="BV42" i="263"/>
  <c r="X36" i="254"/>
  <c r="AG36" i="254" s="1"/>
  <c r="Y36" i="254"/>
  <c r="Y35" i="254"/>
  <c r="O35" i="254" s="1"/>
  <c r="BS35" i="254" s="1"/>
  <c r="AS41" i="272"/>
  <c r="AV41" i="272" s="1"/>
  <c r="X35" i="264"/>
  <c r="K35" i="264" s="1"/>
  <c r="BE35" i="264" s="1"/>
  <c r="Y36" i="264"/>
  <c r="Y35" i="264"/>
  <c r="L35" i="264" s="1"/>
  <c r="BF35" i="264" s="1"/>
  <c r="BV51" i="250"/>
  <c r="BV42" i="250"/>
  <c r="Y30" i="260"/>
  <c r="BI30" i="260" s="1"/>
  <c r="Y29" i="260"/>
  <c r="X29" i="251"/>
  <c r="Y30" i="251"/>
  <c r="BI30" i="251" s="1"/>
  <c r="Y29" i="251"/>
  <c r="X29" i="272"/>
  <c r="Y30" i="272"/>
  <c r="BI30" i="272" s="1"/>
  <c r="Y29" i="272"/>
  <c r="BV51" i="254"/>
  <c r="BV42" i="254"/>
  <c r="X56" i="255"/>
  <c r="H56" i="255" s="1"/>
  <c r="Y57" i="255"/>
  <c r="Y56" i="255"/>
  <c r="O56" i="255" s="1"/>
  <c r="BS56" i="255" s="1"/>
  <c r="D35" i="235"/>
  <c r="E34" i="231"/>
  <c r="D53" i="235" s="1"/>
  <c r="E37" i="231"/>
  <c r="D56" i="235" s="1"/>
  <c r="E28" i="231"/>
  <c r="D47" i="235" s="1"/>
  <c r="E8" i="231"/>
  <c r="D27" i="235" s="1"/>
  <c r="E41" i="231"/>
  <c r="D60" i="235" s="1"/>
  <c r="E9" i="231"/>
  <c r="D28" i="235" s="1"/>
  <c r="E39" i="231"/>
  <c r="D58" i="235" s="1"/>
  <c r="M223" i="249"/>
  <c r="M122" i="249"/>
  <c r="M21" i="249"/>
  <c r="L143" i="249"/>
  <c r="D135" i="249"/>
  <c r="L237" i="249"/>
  <c r="I9" i="249"/>
  <c r="I109" i="249"/>
  <c r="D143" i="249"/>
  <c r="I23" i="249"/>
  <c r="I123" i="249"/>
  <c r="I30" i="249"/>
  <c r="I130" i="249"/>
  <c r="I37" i="249"/>
  <c r="I137" i="249"/>
  <c r="I44" i="249"/>
  <c r="I144" i="249"/>
  <c r="I51" i="249"/>
  <c r="I151" i="249"/>
  <c r="I58" i="249"/>
  <c r="I158" i="249"/>
  <c r="I79" i="249"/>
  <c r="I179" i="249"/>
  <c r="I65" i="249"/>
  <c r="I165" i="249"/>
  <c r="I86" i="249"/>
  <c r="I186" i="249"/>
  <c r="I72" i="249"/>
  <c r="I172" i="249"/>
  <c r="I93" i="249"/>
  <c r="I193" i="249"/>
  <c r="L18" i="249"/>
  <c r="L25" i="249" s="1"/>
  <c r="L32" i="249" s="1"/>
  <c r="L39" i="249" s="1"/>
  <c r="L46" i="249" s="1"/>
  <c r="L53" i="249" s="1"/>
  <c r="L60" i="249" s="1"/>
  <c r="L67" i="249" s="1"/>
  <c r="L74" i="249" s="1"/>
  <c r="L81" i="249" s="1"/>
  <c r="L88" i="249" s="1"/>
  <c r="L95" i="249" s="1"/>
  <c r="L12" i="249"/>
  <c r="L119" i="249"/>
  <c r="L126" i="249" s="1"/>
  <c r="L133" i="249" s="1"/>
  <c r="L140" i="249" s="1"/>
  <c r="L147" i="249" s="1"/>
  <c r="L154" i="249" s="1"/>
  <c r="L161" i="249" s="1"/>
  <c r="L168" i="249" s="1"/>
  <c r="L175" i="249" s="1"/>
  <c r="L182" i="249" s="1"/>
  <c r="L189" i="249" s="1"/>
  <c r="L196" i="249" s="1"/>
  <c r="L113" i="249"/>
  <c r="I16" i="249"/>
  <c r="I116" i="249"/>
  <c r="L214" i="249"/>
  <c r="L220" i="249"/>
  <c r="L227" i="249" s="1"/>
  <c r="L234" i="249" s="1"/>
  <c r="L241" i="249" s="1"/>
  <c r="L248" i="249" s="1"/>
  <c r="L255" i="249" s="1"/>
  <c r="L262" i="249" s="1"/>
  <c r="L269" i="249" s="1"/>
  <c r="L276" i="249" s="1"/>
  <c r="L283" i="249" s="1"/>
  <c r="L290" i="249" s="1"/>
  <c r="L297" i="249" s="1"/>
  <c r="F33" i="235"/>
  <c r="E43" i="231"/>
  <c r="D62" i="235" s="1"/>
  <c r="X56" i="254"/>
  <c r="N56" i="254" s="1"/>
  <c r="BR56" i="254" s="1"/>
  <c r="BT51" i="264"/>
  <c r="W52" i="235"/>
  <c r="X52" i="235" s="1"/>
  <c r="Y52" i="235" s="1"/>
  <c r="D268" i="249"/>
  <c r="D257" i="249"/>
  <c r="D151" i="249"/>
  <c r="D173" i="249"/>
  <c r="D192" i="249"/>
  <c r="D228" i="249"/>
  <c r="D141" i="249"/>
  <c r="D230" i="249"/>
  <c r="D214" i="249"/>
  <c r="D259" i="249"/>
  <c r="D267" i="249"/>
  <c r="D162" i="249"/>
  <c r="D290" i="249"/>
  <c r="D190" i="249"/>
  <c r="D292" i="249"/>
  <c r="D253" i="249"/>
  <c r="D241" i="249"/>
  <c r="D136" i="249"/>
  <c r="D128" i="249"/>
  <c r="D124" i="249"/>
  <c r="D213" i="249"/>
  <c r="D108" i="249"/>
  <c r="J15" i="249"/>
  <c r="J22" i="249" s="1"/>
  <c r="J29" i="249" s="1"/>
  <c r="J36" i="249" s="1"/>
  <c r="J43" i="249" s="1"/>
  <c r="J50" i="249" s="1"/>
  <c r="J57" i="249" s="1"/>
  <c r="J64" i="249" s="1"/>
  <c r="J71" i="249" s="1"/>
  <c r="J78" i="249" s="1"/>
  <c r="J85" i="249" s="1"/>
  <c r="J92" i="249" s="1"/>
  <c r="J9" i="249"/>
  <c r="BT51" i="251"/>
  <c r="X57" i="255"/>
  <c r="AH57" i="255" s="1"/>
  <c r="BH51" i="250"/>
  <c r="X57" i="253"/>
  <c r="AI57" i="253" s="1"/>
  <c r="BT30" i="251"/>
  <c r="X57" i="257"/>
  <c r="AH57" i="257" s="1"/>
  <c r="X30" i="253"/>
  <c r="AI30" i="253" s="1"/>
  <c r="BG51" i="251"/>
  <c r="BH42" i="264"/>
  <c r="BH42" i="254"/>
  <c r="C76" i="254"/>
  <c r="C116" i="254" s="1"/>
  <c r="B203" i="249"/>
  <c r="BT51" i="253"/>
  <c r="E96" i="272"/>
  <c r="D76" i="254"/>
  <c r="D116" i="254" s="1"/>
  <c r="BU51" i="272"/>
  <c r="BU51" i="251"/>
  <c r="X36" i="250"/>
  <c r="AG36" i="250" s="1"/>
  <c r="BG51" i="252"/>
  <c r="BG30" i="252"/>
  <c r="BG42" i="252"/>
  <c r="BU42" i="256"/>
  <c r="W54" i="263"/>
  <c r="X54" i="263" s="1"/>
  <c r="Y54" i="263" s="1"/>
  <c r="H131" i="263"/>
  <c r="W52" i="263"/>
  <c r="X52" i="263" s="1"/>
  <c r="Y52" i="263" s="1"/>
  <c r="J131" i="263"/>
  <c r="BT51" i="257"/>
  <c r="X29" i="250"/>
  <c r="W52" i="254"/>
  <c r="X52" i="254" s="1"/>
  <c r="Y52" i="254" s="1"/>
  <c r="J131" i="254"/>
  <c r="W54" i="253"/>
  <c r="X54" i="253" s="1"/>
  <c r="Y54" i="253" s="1"/>
  <c r="H131" i="253"/>
  <c r="BT42" i="257"/>
  <c r="W52" i="253"/>
  <c r="X52" i="253" s="1"/>
  <c r="Y52" i="253" s="1"/>
  <c r="J131" i="253"/>
  <c r="BT30" i="257"/>
  <c r="D96" i="252"/>
  <c r="W54" i="260"/>
  <c r="X54" i="260" s="1"/>
  <c r="Y54" i="260" s="1"/>
  <c r="H131" i="260"/>
  <c r="C76" i="263"/>
  <c r="C116" i="263" s="1"/>
  <c r="W52" i="260"/>
  <c r="X52" i="260" s="1"/>
  <c r="Y52" i="260" s="1"/>
  <c r="J131" i="260"/>
  <c r="W54" i="252"/>
  <c r="X54" i="252" s="1"/>
  <c r="Y54" i="252" s="1"/>
  <c r="H131" i="252"/>
  <c r="W52" i="272"/>
  <c r="X52" i="272" s="1"/>
  <c r="Y52" i="272" s="1"/>
  <c r="J131" i="272"/>
  <c r="W52" i="252"/>
  <c r="X52" i="252" s="1"/>
  <c r="Y52" i="252" s="1"/>
  <c r="J131" i="252"/>
  <c r="BT42" i="250"/>
  <c r="E96" i="264"/>
  <c r="W54" i="257"/>
  <c r="X54" i="257" s="1"/>
  <c r="Y54" i="257" s="1"/>
  <c r="H131" i="257"/>
  <c r="W52" i="257"/>
  <c r="X52" i="257" s="1"/>
  <c r="Y52" i="257" s="1"/>
  <c r="J131" i="257"/>
  <c r="BG30" i="257"/>
  <c r="W54" i="235"/>
  <c r="X54" i="235" s="1"/>
  <c r="Y54" i="235" s="1"/>
  <c r="W54" i="251"/>
  <c r="X54" i="251" s="1"/>
  <c r="Y54" i="251" s="1"/>
  <c r="H131" i="251"/>
  <c r="W52" i="251"/>
  <c r="X52" i="251" s="1"/>
  <c r="Y52" i="251" s="1"/>
  <c r="J131" i="251"/>
  <c r="W31" i="235"/>
  <c r="BG30" i="251"/>
  <c r="BG30" i="256"/>
  <c r="BH42" i="257"/>
  <c r="BH51" i="257"/>
  <c r="BU42" i="257"/>
  <c r="W54" i="250"/>
  <c r="X54" i="250" s="1"/>
  <c r="Y54" i="250" s="1"/>
  <c r="H131" i="250"/>
  <c r="BU51" i="253"/>
  <c r="BT30" i="272"/>
  <c r="W52" i="250"/>
  <c r="X52" i="250" s="1"/>
  <c r="Y52" i="250" s="1"/>
  <c r="J131" i="250"/>
  <c r="BG42" i="264"/>
  <c r="BU51" i="260"/>
  <c r="W54" i="254"/>
  <c r="X54" i="254" s="1"/>
  <c r="Y54" i="254" s="1"/>
  <c r="H131" i="254"/>
  <c r="W54" i="272"/>
  <c r="X54" i="272" s="1"/>
  <c r="Y54" i="272" s="1"/>
  <c r="H131" i="272"/>
  <c r="E29" i="260"/>
  <c r="E31" i="253"/>
  <c r="E37" i="254"/>
  <c r="D256" i="249"/>
  <c r="E42" i="256"/>
  <c r="E31" i="255"/>
  <c r="E37" i="257"/>
  <c r="E50" i="263"/>
  <c r="E42" i="264"/>
  <c r="E31" i="252"/>
  <c r="E37" i="256"/>
  <c r="E34" i="260"/>
  <c r="E28" i="263"/>
  <c r="D248" i="249"/>
  <c r="E28" i="257"/>
  <c r="E31" i="235"/>
  <c r="E37" i="235"/>
  <c r="E62" i="256"/>
  <c r="E39" i="251"/>
  <c r="E62" i="257"/>
  <c r="E62" i="260"/>
  <c r="E62" i="251"/>
  <c r="D220" i="249"/>
  <c r="E48" i="257"/>
  <c r="E62" i="255"/>
  <c r="D157" i="249"/>
  <c r="D180" i="249"/>
  <c r="E62" i="263"/>
  <c r="D261" i="249"/>
  <c r="E29" i="255"/>
  <c r="E62" i="264"/>
  <c r="D125" i="249"/>
  <c r="E29" i="257"/>
  <c r="E53" i="260"/>
  <c r="E62" i="250"/>
  <c r="E52" i="260"/>
  <c r="D177" i="249"/>
  <c r="E42" i="252"/>
  <c r="E20" i="231"/>
  <c r="D39" i="235" s="1"/>
  <c r="E52" i="252"/>
  <c r="D245" i="249"/>
  <c r="E42" i="251"/>
  <c r="E52" i="250"/>
  <c r="D161" i="249"/>
  <c r="E52" i="253"/>
  <c r="E62" i="272"/>
  <c r="D277" i="249"/>
  <c r="E52" i="255"/>
  <c r="E52" i="235"/>
  <c r="E62" i="235"/>
  <c r="D132" i="249"/>
  <c r="D269" i="249"/>
  <c r="E42" i="253"/>
  <c r="E39" i="254"/>
  <c r="D20" i="231"/>
  <c r="B20" i="231" s="1"/>
  <c r="C39" i="235" s="1"/>
  <c r="E42" i="255"/>
  <c r="E28" i="250"/>
  <c r="D116" i="249"/>
  <c r="X35" i="254"/>
  <c r="H35" i="254" s="1"/>
  <c r="X32" i="235"/>
  <c r="Y32" i="235" s="1"/>
  <c r="J217" i="249"/>
  <c r="J224" i="249" s="1"/>
  <c r="J231" i="249" s="1"/>
  <c r="J238" i="249" s="1"/>
  <c r="J245" i="249" s="1"/>
  <c r="J252" i="249" s="1"/>
  <c r="J259" i="249" s="1"/>
  <c r="J266" i="249" s="1"/>
  <c r="J273" i="249" s="1"/>
  <c r="J280" i="249" s="1"/>
  <c r="J287" i="249" s="1"/>
  <c r="J294" i="249" s="1"/>
  <c r="K116" i="249"/>
  <c r="K123" i="249" s="1"/>
  <c r="K130" i="249" s="1"/>
  <c r="K137" i="249" s="1"/>
  <c r="K144" i="249" s="1"/>
  <c r="K151" i="249" s="1"/>
  <c r="K158" i="249" s="1"/>
  <c r="K165" i="249" s="1"/>
  <c r="K172" i="249" s="1"/>
  <c r="K179" i="249" s="1"/>
  <c r="K186" i="249" s="1"/>
  <c r="K193" i="249" s="1"/>
  <c r="J111" i="249"/>
  <c r="J112" i="249" s="1"/>
  <c r="J116" i="249"/>
  <c r="J123" i="249" s="1"/>
  <c r="J130" i="249" s="1"/>
  <c r="J137" i="249" s="1"/>
  <c r="J144" i="249" s="1"/>
  <c r="J151" i="249" s="1"/>
  <c r="J158" i="249" s="1"/>
  <c r="J165" i="249" s="1"/>
  <c r="J172" i="249" s="1"/>
  <c r="J179" i="249" s="1"/>
  <c r="J186" i="249" s="1"/>
  <c r="J193" i="249" s="1"/>
  <c r="E96" i="252"/>
  <c r="X55" i="235"/>
  <c r="Y55" i="235" s="1"/>
  <c r="BG42" i="254"/>
  <c r="BG51" i="254"/>
  <c r="X57" i="251"/>
  <c r="AG57" i="251" s="1"/>
  <c r="BG30" i="254"/>
  <c r="BU51" i="255"/>
  <c r="X36" i="256"/>
  <c r="AG36" i="256" s="1"/>
  <c r="X30" i="272"/>
  <c r="AI30" i="272" s="1"/>
  <c r="E96" i="255"/>
  <c r="BT30" i="253"/>
  <c r="X57" i="252"/>
  <c r="AH57" i="252" s="1"/>
  <c r="BT42" i="253"/>
  <c r="BT42" i="256"/>
  <c r="X36" i="264"/>
  <c r="AG36" i="264" s="1"/>
  <c r="C76" i="235"/>
  <c r="C116" i="235" s="1"/>
  <c r="D96" i="257"/>
  <c r="BU42" i="253"/>
  <c r="BT30" i="256"/>
  <c r="BU42" i="263"/>
  <c r="BH51" i="253"/>
  <c r="X57" i="264"/>
  <c r="AI57" i="264" s="1"/>
  <c r="BH42" i="260"/>
  <c r="BT42" i="260"/>
  <c r="BG30" i="264"/>
  <c r="BH51" i="260"/>
  <c r="C96" i="253"/>
  <c r="E96" i="263"/>
  <c r="X30" i="235"/>
  <c r="AI30" i="235" s="1"/>
  <c r="D76" i="263"/>
  <c r="BU51" i="256"/>
  <c r="BH42" i="250"/>
  <c r="BT30" i="250"/>
  <c r="X30" i="251"/>
  <c r="AG30" i="251" s="1"/>
  <c r="D66" i="231"/>
  <c r="B66" i="231" s="1"/>
  <c r="C48" i="250" s="1"/>
  <c r="D57" i="231"/>
  <c r="B57" i="231" s="1"/>
  <c r="C39" i="250" s="1"/>
  <c r="E59" i="250"/>
  <c r="E27" i="264"/>
  <c r="E27" i="252"/>
  <c r="E33" i="250"/>
  <c r="D260" i="249"/>
  <c r="E59" i="252"/>
  <c r="E31" i="231"/>
  <c r="D50" i="235" s="1"/>
  <c r="O71" i="231"/>
  <c r="E28" i="253"/>
  <c r="M81" i="231"/>
  <c r="M118" i="231" s="1"/>
  <c r="M47" i="231"/>
  <c r="M49" i="231"/>
  <c r="M48" i="231"/>
  <c r="D9" i="250" s="1"/>
  <c r="E58" i="272"/>
  <c r="E58" i="235"/>
  <c r="E58" i="255"/>
  <c r="E59" i="251"/>
  <c r="D7" i="216"/>
  <c r="B8" i="249" s="1"/>
  <c r="B109" i="249" s="1"/>
  <c r="M8" i="216"/>
  <c r="M13" i="216" s="1"/>
  <c r="E30" i="231"/>
  <c r="D49" i="235" s="1"/>
  <c r="D40" i="231"/>
  <c r="B40" i="231" s="1"/>
  <c r="C59" i="235" s="1"/>
  <c r="E33" i="272"/>
  <c r="E33" i="257"/>
  <c r="E33" i="260"/>
  <c r="E33" i="264"/>
  <c r="E59" i="254"/>
  <c r="E59" i="264"/>
  <c r="F60" i="235"/>
  <c r="AK60" i="235" s="1"/>
  <c r="AX60" i="235" s="1"/>
  <c r="E59" i="255"/>
  <c r="E31" i="260"/>
  <c r="E31" i="251"/>
  <c r="E31" i="254"/>
  <c r="E31" i="257"/>
  <c r="E31" i="263"/>
  <c r="F28" i="235"/>
  <c r="F55" i="235"/>
  <c r="D76" i="252"/>
  <c r="D116" i="252" s="1"/>
  <c r="D123" i="249"/>
  <c r="D224" i="249"/>
  <c r="E33" i="254"/>
  <c r="E59" i="263"/>
  <c r="F48" i="235"/>
  <c r="E59" i="257"/>
  <c r="E51" i="252"/>
  <c r="E32" i="263"/>
  <c r="E32" i="255"/>
  <c r="E32" i="264"/>
  <c r="F34" i="235"/>
  <c r="F59" i="235"/>
  <c r="AK59" i="235" s="1"/>
  <c r="BK59" i="235" s="1"/>
  <c r="E51" i="254"/>
  <c r="E32" i="251"/>
  <c r="E35" i="260"/>
  <c r="E35" i="256"/>
  <c r="E32" i="254"/>
  <c r="E35" i="255"/>
  <c r="E35" i="264"/>
  <c r="E35" i="263"/>
  <c r="E35" i="257"/>
  <c r="E35" i="253"/>
  <c r="E35" i="251"/>
  <c r="E35" i="252"/>
  <c r="E35" i="250"/>
  <c r="J212" i="249"/>
  <c r="J218" i="249"/>
  <c r="J225" i="249" s="1"/>
  <c r="J232" i="249" s="1"/>
  <c r="J239" i="249" s="1"/>
  <c r="J246" i="249" s="1"/>
  <c r="J253" i="249" s="1"/>
  <c r="J260" i="249" s="1"/>
  <c r="J267" i="249" s="1"/>
  <c r="J274" i="249" s="1"/>
  <c r="J281" i="249" s="1"/>
  <c r="J288" i="249" s="1"/>
  <c r="J295" i="249" s="1"/>
  <c r="E47" i="264"/>
  <c r="E47" i="253"/>
  <c r="E47" i="255"/>
  <c r="E47" i="256"/>
  <c r="E47" i="252"/>
  <c r="E47" i="254"/>
  <c r="F44" i="235"/>
  <c r="F52" i="235"/>
  <c r="F26" i="235"/>
  <c r="AK26" i="235" s="1"/>
  <c r="F46" i="235"/>
  <c r="F40" i="235"/>
  <c r="F45" i="235"/>
  <c r="F39" i="235"/>
  <c r="F61" i="235"/>
  <c r="AK61" i="235" s="1"/>
  <c r="BK61" i="235" s="1"/>
  <c r="F37" i="235"/>
  <c r="F31" i="235"/>
  <c r="D215" i="249"/>
  <c r="E47" i="251"/>
  <c r="E58" i="254"/>
  <c r="D131" i="249"/>
  <c r="D232" i="249"/>
  <c r="E59" i="235"/>
  <c r="E47" i="257"/>
  <c r="E58" i="252"/>
  <c r="E28" i="260"/>
  <c r="E53" i="263"/>
  <c r="E47" i="235"/>
  <c r="E58" i="257"/>
  <c r="E50" i="272"/>
  <c r="E50" i="260"/>
  <c r="E50" i="254"/>
  <c r="E50" i="256"/>
  <c r="E96" i="250"/>
  <c r="D275" i="249"/>
  <c r="D174" i="249"/>
  <c r="D175" i="249"/>
  <c r="D276" i="249"/>
  <c r="E50" i="255"/>
  <c r="E52" i="264"/>
  <c r="E52" i="254"/>
  <c r="E52" i="251"/>
  <c r="E52" i="257"/>
  <c r="C96" i="252"/>
  <c r="D96" i="264"/>
  <c r="D76" i="264"/>
  <c r="D116" i="264" s="1"/>
  <c r="D210" i="249"/>
  <c r="D109" i="249"/>
  <c r="D137" i="249"/>
  <c r="D238" i="249"/>
  <c r="E58" i="256"/>
  <c r="E55" i="255"/>
  <c r="E55" i="251"/>
  <c r="E55" i="250"/>
  <c r="E55" i="263"/>
  <c r="E55" i="257"/>
  <c r="E55" i="260"/>
  <c r="E50" i="253"/>
  <c r="E50" i="251"/>
  <c r="E53" i="235"/>
  <c r="E53" i="251"/>
  <c r="E53" i="256"/>
  <c r="E54" i="250"/>
  <c r="E54" i="257"/>
  <c r="E54" i="256"/>
  <c r="E54" i="272"/>
  <c r="E28" i="254"/>
  <c r="D111" i="249"/>
  <c r="D212" i="249"/>
  <c r="D139" i="249"/>
  <c r="D240" i="249"/>
  <c r="D169" i="249"/>
  <c r="D14" i="232"/>
  <c r="E52" i="256"/>
  <c r="E28" i="252"/>
  <c r="D165" i="249"/>
  <c r="E59" i="253"/>
  <c r="E59" i="256"/>
  <c r="E19" i="231"/>
  <c r="D38" i="235" s="1"/>
  <c r="O70" i="231"/>
  <c r="D56" i="231" s="1"/>
  <c r="B56" i="231" s="1"/>
  <c r="C38" i="250" s="1"/>
  <c r="O73" i="231"/>
  <c r="E43" i="257"/>
  <c r="E27" i="231"/>
  <c r="D46" i="235" s="1"/>
  <c r="E61" i="256"/>
  <c r="E43" i="263"/>
  <c r="X35" i="235"/>
  <c r="H35" i="235" s="1"/>
  <c r="AR35" i="235" s="1"/>
  <c r="F49" i="235"/>
  <c r="E43" i="235"/>
  <c r="E40" i="255"/>
  <c r="O72" i="231"/>
  <c r="D25" i="232"/>
  <c r="E43" i="260"/>
  <c r="E40" i="263"/>
  <c r="BU42" i="255"/>
  <c r="E41" i="251"/>
  <c r="E41" i="263"/>
  <c r="E7" i="216"/>
  <c r="C8" i="249" s="1"/>
  <c r="C210" i="249" s="1"/>
  <c r="E96" i="256"/>
  <c r="D249" i="249"/>
  <c r="D250" i="249"/>
  <c r="D149" i="249"/>
  <c r="E62" i="252"/>
  <c r="E41" i="250"/>
  <c r="E22" i="231"/>
  <c r="D41" i="235" s="1"/>
  <c r="E42" i="231"/>
  <c r="D61" i="235" s="1"/>
  <c r="E41" i="256"/>
  <c r="E41" i="272"/>
  <c r="E41" i="264"/>
  <c r="E41" i="254"/>
  <c r="BG51" i="256"/>
  <c r="BG42" i="256"/>
  <c r="D185" i="249"/>
  <c r="D286" i="249"/>
  <c r="D35" i="231"/>
  <c r="B35" i="231" s="1"/>
  <c r="C54" i="235" s="1"/>
  <c r="X43" i="235"/>
  <c r="Y43" i="235" s="1"/>
  <c r="BG42" i="255"/>
  <c r="X29" i="256"/>
  <c r="X30" i="256"/>
  <c r="AI30" i="256" s="1"/>
  <c r="BT30" i="252"/>
  <c r="BH42" i="252"/>
  <c r="BT51" i="252"/>
  <c r="D26" i="232"/>
  <c r="D246" i="249"/>
  <c r="E14" i="231"/>
  <c r="D33" i="235" s="1"/>
  <c r="D182" i="249"/>
  <c r="D283" i="249"/>
  <c r="E41" i="235"/>
  <c r="D181" i="249"/>
  <c r="D282" i="249"/>
  <c r="E40" i="272"/>
  <c r="BU42" i="264"/>
  <c r="X36" i="257"/>
  <c r="AG36" i="257" s="1"/>
  <c r="X35" i="257"/>
  <c r="H35" i="257" s="1"/>
  <c r="BT42" i="255"/>
  <c r="BH51" i="255"/>
  <c r="BH42" i="255"/>
  <c r="BT30" i="255"/>
  <c r="D120" i="249"/>
  <c r="D222" i="249"/>
  <c r="B2" i="249"/>
  <c r="E41" i="260"/>
  <c r="X30" i="264"/>
  <c r="AI30" i="264" s="1"/>
  <c r="D117" i="249"/>
  <c r="D234" i="249"/>
  <c r="D133" i="249"/>
  <c r="E15" i="231"/>
  <c r="D34" i="235" s="1"/>
  <c r="E43" i="256"/>
  <c r="BT30" i="263"/>
  <c r="D271" i="249"/>
  <c r="D170" i="249"/>
  <c r="E26" i="231"/>
  <c r="D45" i="235" s="1"/>
  <c r="X39" i="235"/>
  <c r="Y39" i="235" s="1"/>
  <c r="I39" i="235" s="1"/>
  <c r="AS39" i="235" s="1"/>
  <c r="E10" i="231"/>
  <c r="D29" i="235" s="1"/>
  <c r="E7" i="231"/>
  <c r="D26" i="235" s="1"/>
  <c r="D184" i="249"/>
  <c r="E43" i="264"/>
  <c r="X36" i="253"/>
  <c r="AH36" i="253" s="1"/>
  <c r="X35" i="253"/>
  <c r="K35" i="253" s="1"/>
  <c r="BE35" i="253" s="1"/>
  <c r="D196" i="249"/>
  <c r="D297" i="249"/>
  <c r="D289" i="249"/>
  <c r="BT51" i="263"/>
  <c r="BT30" i="254"/>
  <c r="E24" i="231"/>
  <c r="D43" i="235" s="1"/>
  <c r="BU51" i="252"/>
  <c r="BU42" i="252"/>
  <c r="X30" i="252"/>
  <c r="BH30" i="252" s="1"/>
  <c r="X29" i="252"/>
  <c r="X56" i="235"/>
  <c r="K56" i="235" s="1"/>
  <c r="BE56" i="235" s="1"/>
  <c r="X57" i="235"/>
  <c r="AH57" i="235" s="1"/>
  <c r="BT42" i="263"/>
  <c r="BH42" i="263"/>
  <c r="X28" i="235"/>
  <c r="Y28" i="235" s="1"/>
  <c r="BH51" i="263"/>
  <c r="BG30" i="260"/>
  <c r="BG42" i="260"/>
  <c r="X36" i="263"/>
  <c r="AI36" i="263" s="1"/>
  <c r="C76" i="260"/>
  <c r="C116" i="260" s="1"/>
  <c r="C96" i="260"/>
  <c r="C96" i="264"/>
  <c r="C76" i="264"/>
  <c r="C116" i="264" s="1"/>
  <c r="E25" i="231"/>
  <c r="D44" i="235" s="1"/>
  <c r="BG51" i="272"/>
  <c r="X35" i="252"/>
  <c r="H35" i="252" s="1"/>
  <c r="X36" i="252"/>
  <c r="AH36" i="252" s="1"/>
  <c r="V97" i="254"/>
  <c r="V117" i="254"/>
  <c r="D13" i="232"/>
  <c r="X36" i="255"/>
  <c r="AI36" i="255" s="1"/>
  <c r="V117" i="252"/>
  <c r="V97" i="252"/>
  <c r="BG30" i="272"/>
  <c r="V117" i="264"/>
  <c r="V97" i="264"/>
  <c r="E40" i="231"/>
  <c r="D59" i="235" s="1"/>
  <c r="C96" i="255"/>
  <c r="D115" i="249"/>
  <c r="D216" i="249"/>
  <c r="X41" i="235"/>
  <c r="Y41" i="235" s="1"/>
  <c r="E42" i="254"/>
  <c r="E42" i="250"/>
  <c r="E42" i="235"/>
  <c r="E35" i="231"/>
  <c r="D54" i="235" s="1"/>
  <c r="BU42" i="272"/>
  <c r="D254" i="249"/>
  <c r="D195" i="249"/>
  <c r="V97" i="272"/>
  <c r="F29" i="235"/>
  <c r="D53" i="231"/>
  <c r="B53" i="231" s="1"/>
  <c r="C35" i="250" s="1"/>
  <c r="F35" i="235"/>
  <c r="B16" i="231"/>
  <c r="C35" i="235" s="1"/>
  <c r="E30" i="272"/>
  <c r="E30" i="264"/>
  <c r="E30" i="235"/>
  <c r="E30" i="257"/>
  <c r="E30" i="252"/>
  <c r="E30" i="253"/>
  <c r="E30" i="250"/>
  <c r="E30" i="260"/>
  <c r="E30" i="251"/>
  <c r="E30" i="256"/>
  <c r="E30" i="263"/>
  <c r="E30" i="255"/>
  <c r="D76" i="253"/>
  <c r="D96" i="253"/>
  <c r="E26" i="260"/>
  <c r="E26" i="272"/>
  <c r="E26" i="264"/>
  <c r="E26" i="250"/>
  <c r="E26" i="255"/>
  <c r="E26" i="235"/>
  <c r="E26" i="263"/>
  <c r="E26" i="253"/>
  <c r="E26" i="257"/>
  <c r="E26" i="254"/>
  <c r="E26" i="252"/>
  <c r="E26" i="256"/>
  <c r="C108" i="249"/>
  <c r="C209" i="249"/>
  <c r="D27" i="231"/>
  <c r="B27" i="231" s="1"/>
  <c r="C46" i="235" s="1"/>
  <c r="P53" i="231"/>
  <c r="D47" i="231" s="1"/>
  <c r="B47" i="231" s="1"/>
  <c r="C29" i="250" s="1"/>
  <c r="D64" i="231"/>
  <c r="B64" i="231" s="1"/>
  <c r="C46" i="250" s="1"/>
  <c r="D51" i="231"/>
  <c r="B51" i="231" s="1"/>
  <c r="C33" i="250" s="1"/>
  <c r="D34" i="231"/>
  <c r="B34" i="231" s="1"/>
  <c r="C53" i="235" s="1"/>
  <c r="D63" i="231"/>
  <c r="B63" i="231" s="1"/>
  <c r="C45" i="250" s="1"/>
  <c r="D61" i="231"/>
  <c r="B61" i="231" s="1"/>
  <c r="C43" i="250" s="1"/>
  <c r="D71" i="231"/>
  <c r="B71" i="231" s="1"/>
  <c r="C53" i="250" s="1"/>
  <c r="D49" i="231"/>
  <c r="B49" i="231" s="1"/>
  <c r="C31" i="250" s="1"/>
  <c r="D52" i="231"/>
  <c r="B52" i="231" s="1"/>
  <c r="C34" i="250" s="1"/>
  <c r="D12" i="231"/>
  <c r="B12" i="231" s="1"/>
  <c r="C31" i="235" s="1"/>
  <c r="D72" i="231"/>
  <c r="B72" i="231" s="1"/>
  <c r="C54" i="250" s="1"/>
  <c r="B39" i="231"/>
  <c r="C58" i="235" s="1"/>
  <c r="D15" i="231"/>
  <c r="B15" i="231" s="1"/>
  <c r="C34" i="235" s="1"/>
  <c r="E96" i="235"/>
  <c r="M123" i="216"/>
  <c r="L124" i="216"/>
  <c r="E123" i="216"/>
  <c r="E38" i="263"/>
  <c r="E38" i="235"/>
  <c r="E38" i="255"/>
  <c r="E38" i="250"/>
  <c r="E38" i="256"/>
  <c r="E38" i="252"/>
  <c r="E38" i="253"/>
  <c r="E38" i="251"/>
  <c r="E38" i="272"/>
  <c r="E38" i="264"/>
  <c r="E38" i="254"/>
  <c r="E56" i="272"/>
  <c r="E56" i="260"/>
  <c r="E56" i="235"/>
  <c r="E56" i="257"/>
  <c r="E56" i="250"/>
  <c r="D74" i="231"/>
  <c r="B74" i="231" s="1"/>
  <c r="C56" i="250" s="1"/>
  <c r="E56" i="264"/>
  <c r="E56" i="251"/>
  <c r="E56" i="255"/>
  <c r="E56" i="254"/>
  <c r="E56" i="252"/>
  <c r="E56" i="263"/>
  <c r="E56" i="253"/>
  <c r="E60" i="272"/>
  <c r="E60" i="264"/>
  <c r="E60" i="251"/>
  <c r="E60" i="257"/>
  <c r="E60" i="260"/>
  <c r="E60" i="253"/>
  <c r="E60" i="255"/>
  <c r="E60" i="263"/>
  <c r="E60" i="256"/>
  <c r="E60" i="250"/>
  <c r="E60" i="254"/>
  <c r="E60" i="235"/>
  <c r="D14" i="231"/>
  <c r="B14" i="231" s="1"/>
  <c r="C33" i="235" s="1"/>
  <c r="M84" i="231"/>
  <c r="M85" i="231"/>
  <c r="D9" i="251" s="1"/>
  <c r="M87" i="231"/>
  <c r="M86" i="231"/>
  <c r="D96" i="255"/>
  <c r="D76" i="255"/>
  <c r="C96" i="250"/>
  <c r="C76" i="250"/>
  <c r="C116" i="250" s="1"/>
  <c r="C96" i="257"/>
  <c r="C76" i="257"/>
  <c r="C116" i="257" s="1"/>
  <c r="D110" i="249"/>
  <c r="D211" i="249"/>
  <c r="D219" i="249"/>
  <c r="D118" i="249"/>
  <c r="D223" i="249"/>
  <c r="D122" i="249"/>
  <c r="D126" i="249"/>
  <c r="D227" i="249"/>
  <c r="D231" i="249"/>
  <c r="D130" i="249"/>
  <c r="D134" i="249"/>
  <c r="D235" i="249"/>
  <c r="D239" i="249"/>
  <c r="D138" i="249"/>
  <c r="D142" i="249"/>
  <c r="D243" i="249"/>
  <c r="D247" i="249"/>
  <c r="D146" i="249"/>
  <c r="D150" i="249"/>
  <c r="D251" i="249"/>
  <c r="D21" i="232"/>
  <c r="E27" i="256"/>
  <c r="E27" i="235"/>
  <c r="E51" i="256"/>
  <c r="E57" i="254"/>
  <c r="E12" i="231"/>
  <c r="D31" i="235" s="1"/>
  <c r="D55" i="231"/>
  <c r="B55" i="231" s="1"/>
  <c r="C37" i="250" s="1"/>
  <c r="E29" i="272"/>
  <c r="E29" i="264"/>
  <c r="E29" i="263"/>
  <c r="E29" i="254"/>
  <c r="E29" i="252"/>
  <c r="E29" i="253"/>
  <c r="E29" i="250"/>
  <c r="E34" i="264"/>
  <c r="E34" i="252"/>
  <c r="E34" i="263"/>
  <c r="E34" i="250"/>
  <c r="E34" i="254"/>
  <c r="E34" i="272"/>
  <c r="E34" i="253"/>
  <c r="E34" i="257"/>
  <c r="E49" i="272"/>
  <c r="E49" i="263"/>
  <c r="E49" i="255"/>
  <c r="E49" i="254"/>
  <c r="E49" i="264"/>
  <c r="E49" i="260"/>
  <c r="E49" i="235"/>
  <c r="E49" i="253"/>
  <c r="E49" i="257"/>
  <c r="E36" i="260"/>
  <c r="E36" i="250"/>
  <c r="E36" i="254"/>
  <c r="E36" i="272"/>
  <c r="E36" i="263"/>
  <c r="E36" i="255"/>
  <c r="E36" i="235"/>
  <c r="E36" i="257"/>
  <c r="D33" i="231"/>
  <c r="B33" i="231" s="1"/>
  <c r="C52" i="235" s="1"/>
  <c r="C76" i="256"/>
  <c r="C116" i="256" s="1"/>
  <c r="C96" i="256"/>
  <c r="E27" i="272"/>
  <c r="E27" i="253"/>
  <c r="E27" i="257"/>
  <c r="E27" i="260"/>
  <c r="E27" i="250"/>
  <c r="E27" i="251"/>
  <c r="E51" i="272"/>
  <c r="E51" i="263"/>
  <c r="E51" i="253"/>
  <c r="E51" i="251"/>
  <c r="E51" i="250"/>
  <c r="E51" i="257"/>
  <c r="E57" i="272"/>
  <c r="E57" i="263"/>
  <c r="E57" i="264"/>
  <c r="E57" i="253"/>
  <c r="E57" i="257"/>
  <c r="E57" i="250"/>
  <c r="E57" i="255"/>
  <c r="D36" i="231"/>
  <c r="B36" i="231" s="1"/>
  <c r="C55" i="235" s="1"/>
  <c r="D41" i="231"/>
  <c r="B41" i="231" s="1"/>
  <c r="C60" i="235" s="1"/>
  <c r="D78" i="231"/>
  <c r="B78" i="231" s="1"/>
  <c r="C60" i="250" s="1"/>
  <c r="X48" i="235"/>
  <c r="Y48" i="235" s="1"/>
  <c r="E27" i="254"/>
  <c r="E34" i="255"/>
  <c r="E49" i="252"/>
  <c r="E29" i="251"/>
  <c r="E51" i="255"/>
  <c r="E51" i="235"/>
  <c r="E57" i="252"/>
  <c r="E51" i="264"/>
  <c r="E27" i="263"/>
  <c r="D73" i="231"/>
  <c r="B73" i="231" s="1"/>
  <c r="C55" i="250" s="1"/>
  <c r="D18" i="231"/>
  <c r="B18" i="231" s="1"/>
  <c r="C37" i="235" s="1"/>
  <c r="E13" i="231"/>
  <c r="D32" i="235" s="1"/>
  <c r="E48" i="272"/>
  <c r="E48" i="235"/>
  <c r="E48" i="254"/>
  <c r="E48" i="252"/>
  <c r="E48" i="255"/>
  <c r="E48" i="253"/>
  <c r="E54" i="260"/>
  <c r="E54" i="263"/>
  <c r="E54" i="251"/>
  <c r="E54" i="255"/>
  <c r="E54" i="252"/>
  <c r="E54" i="254"/>
  <c r="E36" i="252"/>
  <c r="E36" i="264"/>
  <c r="E53" i="253"/>
  <c r="E53" i="255"/>
  <c r="E50" i="252"/>
  <c r="E50" i="257"/>
  <c r="E50" i="235"/>
  <c r="E58" i="251"/>
  <c r="E58" i="250"/>
  <c r="E28" i="255"/>
  <c r="E28" i="251"/>
  <c r="E28" i="235"/>
  <c r="E37" i="255"/>
  <c r="E37" i="250"/>
  <c r="E32" i="256"/>
  <c r="E32" i="252"/>
  <c r="E37" i="263"/>
  <c r="E58" i="264"/>
  <c r="E50" i="264"/>
  <c r="E28" i="264"/>
  <c r="D70" i="231"/>
  <c r="B70" i="231" s="1"/>
  <c r="C52" i="250" s="1"/>
  <c r="E18" i="231"/>
  <c r="D37" i="235" s="1"/>
  <c r="D29" i="231"/>
  <c r="B29" i="231" s="1"/>
  <c r="C48" i="235" s="1"/>
  <c r="E28" i="272"/>
  <c r="E47" i="272"/>
  <c r="E47" i="260"/>
  <c r="E55" i="272"/>
  <c r="E55" i="235"/>
  <c r="E55" i="252"/>
  <c r="E55" i="254"/>
  <c r="D9" i="235"/>
  <c r="E33" i="255"/>
  <c r="E33" i="256"/>
  <c r="F27" i="235"/>
  <c r="F38" i="235"/>
  <c r="AK38" i="235" s="1"/>
  <c r="F32" i="235"/>
  <c r="D8" i="231"/>
  <c r="B8" i="231" s="1"/>
  <c r="C27" i="235" s="1"/>
  <c r="D45" i="231"/>
  <c r="B45" i="231" s="1"/>
  <c r="C27" i="250" s="1"/>
  <c r="D13" i="231"/>
  <c r="B13" i="231" s="1"/>
  <c r="C32" i="235" s="1"/>
  <c r="D50" i="231"/>
  <c r="B50" i="231" s="1"/>
  <c r="C32" i="250" s="1"/>
  <c r="F53" i="235"/>
  <c r="F56" i="235"/>
  <c r="F62" i="235"/>
  <c r="AK62" i="235" s="1"/>
  <c r="F43" i="235"/>
  <c r="D37" i="231"/>
  <c r="B37" i="231" s="1"/>
  <c r="C56" i="235" s="1"/>
  <c r="C96" i="251"/>
  <c r="B209" i="249"/>
  <c r="D193" i="249"/>
  <c r="D294" i="249"/>
  <c r="D299" i="249"/>
  <c r="D198" i="249"/>
  <c r="E29" i="231"/>
  <c r="D48" i="235" s="1"/>
  <c r="E33" i="231"/>
  <c r="D52" i="235" s="1"/>
  <c r="E36" i="231"/>
  <c r="D55" i="235" s="1"/>
  <c r="E32" i="272"/>
  <c r="E32" i="260"/>
  <c r="E53" i="272"/>
  <c r="E53" i="264"/>
  <c r="E58" i="263"/>
  <c r="E58" i="260"/>
  <c r="E33" i="263"/>
  <c r="E33" i="251"/>
  <c r="E33" i="253"/>
  <c r="F41" i="235"/>
  <c r="F54" i="235"/>
  <c r="D40" i="235"/>
  <c r="F50" i="235"/>
  <c r="F58" i="235"/>
  <c r="F47" i="235"/>
  <c r="AK47" i="235" s="1"/>
  <c r="D76" i="231"/>
  <c r="B76" i="231" s="1"/>
  <c r="C58" i="250" s="1"/>
  <c r="D26" i="231"/>
  <c r="B26" i="231" s="1"/>
  <c r="C45" i="235" s="1"/>
  <c r="D24" i="231"/>
  <c r="B24" i="231" s="1"/>
  <c r="C43" i="235" s="1"/>
  <c r="D62" i="231"/>
  <c r="B62" i="231" s="1"/>
  <c r="C44" i="250" s="1"/>
  <c r="D77" i="231"/>
  <c r="B77" i="231" s="1"/>
  <c r="C59" i="250" s="1"/>
  <c r="X56" i="250"/>
  <c r="H56" i="250" s="1"/>
  <c r="X57" i="250"/>
  <c r="AG57" i="250" s="1"/>
  <c r="X83" i="235"/>
  <c r="D154" i="249"/>
  <c r="L18" i="216"/>
  <c r="L19" i="216" s="1"/>
  <c r="D163" i="249"/>
  <c r="D264" i="249"/>
  <c r="D171" i="249"/>
  <c r="D272" i="249"/>
  <c r="E61" i="272"/>
  <c r="E61" i="263"/>
  <c r="E61" i="250"/>
  <c r="E61" i="252"/>
  <c r="E61" i="260"/>
  <c r="E61" i="257"/>
  <c r="E61" i="264"/>
  <c r="E61" i="255"/>
  <c r="E61" i="254"/>
  <c r="E61" i="235"/>
  <c r="D288" i="249"/>
  <c r="D187" i="249"/>
  <c r="D183" i="249"/>
  <c r="D284" i="249"/>
  <c r="D179" i="249"/>
  <c r="D280" i="249"/>
  <c r="K117" i="249"/>
  <c r="K124" i="249" s="1"/>
  <c r="K131" i="249" s="1"/>
  <c r="K138" i="249" s="1"/>
  <c r="K145" i="249" s="1"/>
  <c r="K152" i="249" s="1"/>
  <c r="K159" i="249" s="1"/>
  <c r="K166" i="249" s="1"/>
  <c r="K173" i="249" s="1"/>
  <c r="K180" i="249" s="1"/>
  <c r="K187" i="249" s="1"/>
  <c r="K194" i="249" s="1"/>
  <c r="K111" i="249"/>
  <c r="X31" i="235"/>
  <c r="Y31" i="235" s="1"/>
  <c r="D164" i="249"/>
  <c r="D265" i="249"/>
  <c r="D172" i="249"/>
  <c r="D273" i="249"/>
  <c r="X45" i="235"/>
  <c r="Y45" i="235" s="1"/>
  <c r="I45" i="235" s="1"/>
  <c r="AS45" i="235" s="1"/>
  <c r="D25" i="231"/>
  <c r="B25" i="231" s="1"/>
  <c r="C44" i="235" s="1"/>
  <c r="K211" i="249"/>
  <c r="K217" i="249"/>
  <c r="K224" i="249" s="1"/>
  <c r="K231" i="249" s="1"/>
  <c r="K238" i="249" s="1"/>
  <c r="K245" i="249" s="1"/>
  <c r="K252" i="249" s="1"/>
  <c r="K259" i="249" s="1"/>
  <c r="K266" i="249" s="1"/>
  <c r="K273" i="249" s="1"/>
  <c r="K280" i="249" s="1"/>
  <c r="K287" i="249" s="1"/>
  <c r="K294" i="249" s="1"/>
  <c r="X35" i="260"/>
  <c r="N35" i="260" s="1"/>
  <c r="BR35" i="260" s="1"/>
  <c r="X36" i="260"/>
  <c r="BG42" i="250"/>
  <c r="BG51" i="250"/>
  <c r="BG30" i="250"/>
  <c r="X56" i="263"/>
  <c r="K56" i="263" s="1"/>
  <c r="BE56" i="263" s="1"/>
  <c r="X57" i="263"/>
  <c r="AG57" i="263" s="1"/>
  <c r="X30" i="260"/>
  <c r="AH30" i="260" s="1"/>
  <c r="X29" i="260"/>
  <c r="X81" i="235"/>
  <c r="D186" i="249"/>
  <c r="D287" i="249"/>
  <c r="D178" i="249"/>
  <c r="D279" i="249"/>
  <c r="X87" i="235"/>
  <c r="E40" i="251"/>
  <c r="E40" i="253"/>
  <c r="E40" i="264"/>
  <c r="E40" i="260"/>
  <c r="E40" i="256"/>
  <c r="E40" i="254"/>
  <c r="E40" i="252"/>
  <c r="E40" i="250"/>
  <c r="E40" i="257"/>
  <c r="E44" i="253"/>
  <c r="E44" i="260"/>
  <c r="E44" i="254"/>
  <c r="E44" i="251"/>
  <c r="X40" i="235"/>
  <c r="Y40" i="235" s="1"/>
  <c r="I40" i="235" s="1"/>
  <c r="AS40" i="235" s="1"/>
  <c r="AI36" i="235"/>
  <c r="AH36" i="235"/>
  <c r="X29" i="263"/>
  <c r="X30" i="263"/>
  <c r="X29" i="254"/>
  <c r="X30" i="254"/>
  <c r="BH30" i="254" s="1"/>
  <c r="E39" i="272"/>
  <c r="E39" i="255"/>
  <c r="E39" i="250"/>
  <c r="E39" i="263"/>
  <c r="E43" i="272"/>
  <c r="E43" i="254"/>
  <c r="E43" i="252"/>
  <c r="E43" i="251"/>
  <c r="BG42" i="253"/>
  <c r="BG51" i="253"/>
  <c r="BG30" i="253"/>
  <c r="BG30" i="235"/>
  <c r="BT30" i="235"/>
  <c r="X29" i="257"/>
  <c r="X30" i="257"/>
  <c r="AI30" i="257" s="1"/>
  <c r="X79" i="235"/>
  <c r="BH51" i="264"/>
  <c r="BT30" i="264"/>
  <c r="BT42" i="264"/>
  <c r="BT30" i="260"/>
  <c r="BH51" i="256"/>
  <c r="BT51" i="256"/>
  <c r="BH51" i="254"/>
  <c r="BT51" i="254"/>
  <c r="BT42" i="254"/>
  <c r="BH42" i="251"/>
  <c r="BT42" i="251"/>
  <c r="BH51" i="251"/>
  <c r="X57" i="260"/>
  <c r="X56" i="260"/>
  <c r="N56" i="260" s="1"/>
  <c r="BR56" i="260" s="1"/>
  <c r="X35" i="251"/>
  <c r="K35" i="251" s="1"/>
  <c r="BE35" i="251" s="1"/>
  <c r="X36" i="251"/>
  <c r="BH51" i="252"/>
  <c r="BT42" i="252"/>
  <c r="X88" i="235"/>
  <c r="X56" i="272"/>
  <c r="H56" i="272" s="1"/>
  <c r="X57" i="272"/>
  <c r="AG57" i="272" s="1"/>
  <c r="C96" i="272"/>
  <c r="C76" i="272"/>
  <c r="C116" i="272" s="1"/>
  <c r="BG51" i="263"/>
  <c r="BG30" i="263"/>
  <c r="BG42" i="257"/>
  <c r="BG51" i="257"/>
  <c r="BG30" i="255"/>
  <c r="BU51" i="254"/>
  <c r="BU42" i="254"/>
  <c r="BU42" i="251"/>
  <c r="BU51" i="250"/>
  <c r="BU42" i="250"/>
  <c r="X56" i="256"/>
  <c r="N56" i="256" s="1"/>
  <c r="BR56" i="256" s="1"/>
  <c r="X57" i="256"/>
  <c r="AG57" i="256" s="1"/>
  <c r="X29" i="255"/>
  <c r="X30" i="255"/>
  <c r="AH30" i="255" s="1"/>
  <c r="BM53" i="272"/>
  <c r="D298" i="249"/>
  <c r="D197" i="249"/>
  <c r="X36" i="272"/>
  <c r="AI36" i="272" s="1"/>
  <c r="X35" i="272"/>
  <c r="N35" i="272" s="1"/>
  <c r="BR35" i="272" s="1"/>
  <c r="V117" i="256"/>
  <c r="V97" i="256"/>
  <c r="BT51" i="272"/>
  <c r="V117" i="272"/>
  <c r="BU51" i="263"/>
  <c r="BH42" i="272"/>
  <c r="BT42" i="272"/>
  <c r="D194" i="249"/>
  <c r="D295" i="249"/>
  <c r="G50" i="249"/>
  <c r="G85" i="249"/>
  <c r="G57" i="249"/>
  <c r="BA47" i="252" l="1"/>
  <c r="BA43" i="252"/>
  <c r="BA41" i="252"/>
  <c r="BA45" i="252"/>
  <c r="BA42" i="252"/>
  <c r="BA31" i="252"/>
  <c r="BA35" i="252"/>
  <c r="BA48" i="252"/>
  <c r="BA53" i="252"/>
  <c r="BA61" i="252"/>
  <c r="BA26" i="252"/>
  <c r="BA44" i="252"/>
  <c r="BA39" i="252"/>
  <c r="BA28" i="252"/>
  <c r="BA32" i="252"/>
  <c r="BA36" i="252"/>
  <c r="BA46" i="252"/>
  <c r="BA38" i="252"/>
  <c r="BA29" i="252"/>
  <c r="BA33" i="252"/>
  <c r="BA37" i="252"/>
  <c r="BA50" i="252"/>
  <c r="BA55" i="252"/>
  <c r="BA59" i="252"/>
  <c r="BA30" i="252"/>
  <c r="BA62" i="252"/>
  <c r="BA34" i="252"/>
  <c r="BA49" i="252"/>
  <c r="BA54" i="252"/>
  <c r="BA52" i="252"/>
  <c r="BA58" i="252"/>
  <c r="BA40" i="252"/>
  <c r="BA27" i="252"/>
  <c r="BA60" i="252"/>
  <c r="BB29" i="256"/>
  <c r="BB27" i="256"/>
  <c r="BB39" i="256"/>
  <c r="BB33" i="256"/>
  <c r="BB38" i="256"/>
  <c r="BB32" i="256"/>
  <c r="BB28" i="256"/>
  <c r="BB37" i="256"/>
  <c r="BB31" i="256"/>
  <c r="BB26" i="256"/>
  <c r="BB34" i="256"/>
  <c r="BC29" i="254"/>
  <c r="BC27" i="254"/>
  <c r="BC39" i="254"/>
  <c r="BC37" i="254"/>
  <c r="BC33" i="254"/>
  <c r="BC31" i="254"/>
  <c r="BC28" i="254"/>
  <c r="BC26" i="254"/>
  <c r="BC38" i="254"/>
  <c r="BC34" i="254"/>
  <c r="BC32" i="254"/>
  <c r="BA40" i="255"/>
  <c r="BA42" i="255"/>
  <c r="BA46" i="255"/>
  <c r="BA43" i="255"/>
  <c r="BA29" i="255"/>
  <c r="BA33" i="255"/>
  <c r="BA37" i="255"/>
  <c r="BA50" i="255"/>
  <c r="BA55" i="255"/>
  <c r="BA59" i="255"/>
  <c r="BA44" i="255"/>
  <c r="BA30" i="255"/>
  <c r="BA34" i="255"/>
  <c r="BA45" i="255"/>
  <c r="BA39" i="255"/>
  <c r="BA31" i="255"/>
  <c r="BA35" i="255"/>
  <c r="J35" i="255" s="1"/>
  <c r="BD35" i="255" s="1"/>
  <c r="BA27" i="255"/>
  <c r="BA48" i="255"/>
  <c r="BA53" i="255"/>
  <c r="BA61" i="255"/>
  <c r="BA47" i="255"/>
  <c r="BA41" i="255"/>
  <c r="BA38" i="255"/>
  <c r="BA36" i="255"/>
  <c r="BA62" i="255"/>
  <c r="BA49" i="255"/>
  <c r="BA60" i="255"/>
  <c r="BA28" i="255"/>
  <c r="BA52" i="255"/>
  <c r="BA58" i="255"/>
  <c r="BA26" i="255"/>
  <c r="BA32" i="255"/>
  <c r="BA54" i="255"/>
  <c r="BC29" i="257"/>
  <c r="BC27" i="257"/>
  <c r="BC39" i="257"/>
  <c r="BC37" i="257"/>
  <c r="BC33" i="257"/>
  <c r="BC31" i="257"/>
  <c r="BC28" i="257"/>
  <c r="BC26" i="257"/>
  <c r="BC38" i="257"/>
  <c r="BC34" i="257"/>
  <c r="BC32" i="257"/>
  <c r="BC29" i="272"/>
  <c r="BC27" i="272"/>
  <c r="BC39" i="272"/>
  <c r="BC37" i="272"/>
  <c r="BC33" i="272"/>
  <c r="BC31" i="272"/>
  <c r="BC28" i="272"/>
  <c r="BC26" i="272"/>
  <c r="BC38" i="272"/>
  <c r="BC34" i="272"/>
  <c r="BC32" i="272"/>
  <c r="BA40" i="260"/>
  <c r="BA44" i="260"/>
  <c r="BA47" i="260"/>
  <c r="BA45" i="260"/>
  <c r="BA39" i="260"/>
  <c r="BA29" i="260"/>
  <c r="BA33" i="260"/>
  <c r="BA37" i="260"/>
  <c r="BA27" i="260"/>
  <c r="BA50" i="260"/>
  <c r="BA55" i="260"/>
  <c r="BA59" i="260"/>
  <c r="BA41" i="260"/>
  <c r="BA46" i="260"/>
  <c r="BA38" i="260"/>
  <c r="BA30" i="260"/>
  <c r="BA34" i="260"/>
  <c r="BA42" i="260"/>
  <c r="BA31" i="260"/>
  <c r="BA35" i="260"/>
  <c r="BA48" i="260"/>
  <c r="BA53" i="260"/>
  <c r="BA61" i="260"/>
  <c r="BA32" i="260"/>
  <c r="BA62" i="260"/>
  <c r="BA58" i="260"/>
  <c r="BA36" i="260"/>
  <c r="BA49" i="260"/>
  <c r="BA52" i="260"/>
  <c r="BA60" i="260"/>
  <c r="BA43" i="260"/>
  <c r="BA28" i="260"/>
  <c r="BA54" i="260"/>
  <c r="BA26" i="260"/>
  <c r="BC29" i="264"/>
  <c r="BC27" i="264"/>
  <c r="BC38" i="264"/>
  <c r="BC34" i="264"/>
  <c r="BC32" i="264"/>
  <c r="BC28" i="264"/>
  <c r="BC26" i="264"/>
  <c r="BC39" i="264"/>
  <c r="BC37" i="264"/>
  <c r="BC33" i="264"/>
  <c r="BC31" i="264"/>
  <c r="BC29" i="253"/>
  <c r="BC27" i="253"/>
  <c r="BC38" i="253"/>
  <c r="BC34" i="253"/>
  <c r="BC32" i="253"/>
  <c r="BC28" i="253"/>
  <c r="BC26" i="253"/>
  <c r="BC39" i="253"/>
  <c r="BC37" i="253"/>
  <c r="BC33" i="253"/>
  <c r="BC31" i="253"/>
  <c r="BC29" i="250"/>
  <c r="BC27" i="250"/>
  <c r="BC38" i="250"/>
  <c r="BC34" i="250"/>
  <c r="BC32" i="250"/>
  <c r="BC28" i="250"/>
  <c r="BC26" i="250"/>
  <c r="BC39" i="250"/>
  <c r="BC37" i="250"/>
  <c r="BC33" i="250"/>
  <c r="BC31" i="250"/>
  <c r="BB29" i="251"/>
  <c r="BB27" i="251"/>
  <c r="BB28" i="251"/>
  <c r="BB34" i="251"/>
  <c r="BB26" i="251"/>
  <c r="BB39" i="251"/>
  <c r="BB33" i="251"/>
  <c r="BB38" i="251"/>
  <c r="BB32" i="251"/>
  <c r="BB37" i="251"/>
  <c r="BB31" i="251"/>
  <c r="BB29" i="252"/>
  <c r="BB27" i="252"/>
  <c r="BB28" i="252"/>
  <c r="BB34" i="252"/>
  <c r="BB26" i="252"/>
  <c r="BB39" i="252"/>
  <c r="BB33" i="252"/>
  <c r="BB38" i="252"/>
  <c r="BB32" i="252"/>
  <c r="BB31" i="252"/>
  <c r="BB37" i="252"/>
  <c r="BA41" i="256"/>
  <c r="BA45" i="256"/>
  <c r="BA39" i="256"/>
  <c r="BA29" i="256"/>
  <c r="BA33" i="256"/>
  <c r="BA37" i="256"/>
  <c r="BA27" i="256"/>
  <c r="BA50" i="256"/>
  <c r="BA55" i="256"/>
  <c r="BA59" i="256"/>
  <c r="BA42" i="256"/>
  <c r="BA46" i="256"/>
  <c r="BA38" i="256"/>
  <c r="BA30" i="256"/>
  <c r="BA34" i="256"/>
  <c r="BA47" i="256"/>
  <c r="BA43" i="256"/>
  <c r="BA31" i="256"/>
  <c r="BA35" i="256"/>
  <c r="J35" i="256" s="1"/>
  <c r="BD35" i="256" s="1"/>
  <c r="BA48" i="256"/>
  <c r="BA53" i="256"/>
  <c r="BA61" i="256"/>
  <c r="BA62" i="256"/>
  <c r="BA40" i="256"/>
  <c r="BA28" i="256"/>
  <c r="BA49" i="256"/>
  <c r="BA26" i="256"/>
  <c r="BA60" i="256"/>
  <c r="BA44" i="256"/>
  <c r="BA32" i="256"/>
  <c r="BA52" i="256"/>
  <c r="BA58" i="256"/>
  <c r="BA36" i="256"/>
  <c r="BA54" i="256"/>
  <c r="BC29" i="235"/>
  <c r="BC27" i="235"/>
  <c r="BC39" i="235"/>
  <c r="BC37" i="235"/>
  <c r="BC33" i="235"/>
  <c r="BC31" i="235"/>
  <c r="BC28" i="235"/>
  <c r="BC26" i="235"/>
  <c r="BC38" i="235"/>
  <c r="BC34" i="235"/>
  <c r="BC32" i="235"/>
  <c r="BA47" i="272"/>
  <c r="BA40" i="272"/>
  <c r="BA44" i="272"/>
  <c r="BA38" i="272"/>
  <c r="BA31" i="272"/>
  <c r="BA35" i="272"/>
  <c r="BA48" i="272"/>
  <c r="BA53" i="272"/>
  <c r="BA61" i="272"/>
  <c r="BA41" i="272"/>
  <c r="BA45" i="272"/>
  <c r="BA42" i="272"/>
  <c r="BA46" i="272"/>
  <c r="BA29" i="272"/>
  <c r="BA33" i="272"/>
  <c r="BA37" i="272"/>
  <c r="BA50" i="272"/>
  <c r="BA55" i="272"/>
  <c r="BA59" i="272"/>
  <c r="BA26" i="272"/>
  <c r="BA34" i="272"/>
  <c r="BA27" i="272"/>
  <c r="BA62" i="272"/>
  <c r="BA28" i="272"/>
  <c r="BA36" i="272"/>
  <c r="BA49" i="272"/>
  <c r="BA30" i="272"/>
  <c r="BA52" i="272"/>
  <c r="BA58" i="272"/>
  <c r="BA43" i="272"/>
  <c r="BA39" i="272"/>
  <c r="BA32" i="272"/>
  <c r="BA54" i="272"/>
  <c r="BA60" i="272"/>
  <c r="BB29" i="260"/>
  <c r="BB27" i="260"/>
  <c r="BB39" i="260"/>
  <c r="BB33" i="260"/>
  <c r="BB38" i="260"/>
  <c r="BB32" i="260"/>
  <c r="BB28" i="260"/>
  <c r="BB37" i="260"/>
  <c r="BB31" i="260"/>
  <c r="BB26" i="260"/>
  <c r="BB34" i="260"/>
  <c r="BA43" i="264"/>
  <c r="BA29" i="264"/>
  <c r="BA33" i="264"/>
  <c r="BA37" i="264"/>
  <c r="BA50" i="264"/>
  <c r="BA55" i="264"/>
  <c r="BA59" i="264"/>
  <c r="BA40" i="264"/>
  <c r="BA44" i="264"/>
  <c r="BA30" i="264"/>
  <c r="BA34" i="264"/>
  <c r="BA41" i="264"/>
  <c r="BA45" i="264"/>
  <c r="BA39" i="264"/>
  <c r="BA31" i="264"/>
  <c r="BA35" i="264"/>
  <c r="BA27" i="264"/>
  <c r="BA48" i="264"/>
  <c r="BA53" i="264"/>
  <c r="BA61" i="264"/>
  <c r="BA36" i="264"/>
  <c r="BA62" i="264"/>
  <c r="BA47" i="264"/>
  <c r="BA42" i="264"/>
  <c r="BA49" i="264"/>
  <c r="BA60" i="264"/>
  <c r="BA46" i="264"/>
  <c r="BA38" i="264"/>
  <c r="BA28" i="264"/>
  <c r="BA52" i="264"/>
  <c r="BA58" i="264"/>
  <c r="BA26" i="264"/>
  <c r="J26" i="264" s="1"/>
  <c r="BA32" i="264"/>
  <c r="BA54" i="264"/>
  <c r="BA43" i="253"/>
  <c r="BA29" i="253"/>
  <c r="BA33" i="253"/>
  <c r="BA37" i="253"/>
  <c r="BA50" i="253"/>
  <c r="BA55" i="253"/>
  <c r="BA59" i="253"/>
  <c r="BA47" i="253"/>
  <c r="BA40" i="253"/>
  <c r="BA44" i="253"/>
  <c r="BA30" i="253"/>
  <c r="BA34" i="253"/>
  <c r="BA41" i="253"/>
  <c r="BA45" i="253"/>
  <c r="BA39" i="253"/>
  <c r="BA31" i="253"/>
  <c r="BA35" i="253"/>
  <c r="BA27" i="253"/>
  <c r="BA48" i="253"/>
  <c r="BA53" i="253"/>
  <c r="BA61" i="253"/>
  <c r="BA28" i="253"/>
  <c r="BA62" i="253"/>
  <c r="BA26" i="253"/>
  <c r="BA38" i="253"/>
  <c r="BA32" i="253"/>
  <c r="BA49" i="253"/>
  <c r="BA54" i="253"/>
  <c r="BA42" i="253"/>
  <c r="BA36" i="253"/>
  <c r="BA52" i="253"/>
  <c r="BA58" i="253"/>
  <c r="BA46" i="253"/>
  <c r="BA60" i="253"/>
  <c r="BB29" i="263"/>
  <c r="BB27" i="263"/>
  <c r="BB28" i="263"/>
  <c r="BB34" i="263"/>
  <c r="BB26" i="263"/>
  <c r="BB39" i="263"/>
  <c r="BB33" i="263"/>
  <c r="BB38" i="263"/>
  <c r="BB32" i="263"/>
  <c r="BB37" i="263"/>
  <c r="BB31" i="263"/>
  <c r="BA47" i="263"/>
  <c r="BA42" i="263"/>
  <c r="BA46" i="263"/>
  <c r="BA31" i="263"/>
  <c r="BA35" i="263"/>
  <c r="BA48" i="263"/>
  <c r="BA53" i="263"/>
  <c r="BA61" i="263"/>
  <c r="BA26" i="263"/>
  <c r="BA43" i="263"/>
  <c r="BA39" i="263"/>
  <c r="BA28" i="263"/>
  <c r="BA32" i="263"/>
  <c r="BA36" i="263"/>
  <c r="BA40" i="263"/>
  <c r="BA44" i="263"/>
  <c r="BA38" i="263"/>
  <c r="BA29" i="263"/>
  <c r="BA33" i="263"/>
  <c r="BA37" i="263"/>
  <c r="BA50" i="263"/>
  <c r="BA55" i="263"/>
  <c r="BA59" i="263"/>
  <c r="BA45" i="263"/>
  <c r="BA30" i="263"/>
  <c r="BA62" i="263"/>
  <c r="BA34" i="263"/>
  <c r="BA49" i="263"/>
  <c r="BA52" i="263"/>
  <c r="BA58" i="263"/>
  <c r="BA41" i="263"/>
  <c r="BA27" i="263"/>
  <c r="BA54" i="263"/>
  <c r="BA60" i="263"/>
  <c r="BA42" i="250"/>
  <c r="BA46" i="250"/>
  <c r="BA40" i="250"/>
  <c r="BA44" i="250"/>
  <c r="BA41" i="250"/>
  <c r="BA39" i="250"/>
  <c r="BA29" i="250"/>
  <c r="BA33" i="250"/>
  <c r="BA37" i="250"/>
  <c r="BA27" i="250"/>
  <c r="BA50" i="250"/>
  <c r="BA55" i="250"/>
  <c r="BA59" i="250"/>
  <c r="BA43" i="250"/>
  <c r="BA38" i="250"/>
  <c r="BA30" i="250"/>
  <c r="BA34" i="250"/>
  <c r="BA47" i="250"/>
  <c r="BA45" i="250"/>
  <c r="BA31" i="250"/>
  <c r="BA35" i="250"/>
  <c r="BA48" i="250"/>
  <c r="BA53" i="250"/>
  <c r="BA61" i="250"/>
  <c r="BA62" i="250"/>
  <c r="BA28" i="250"/>
  <c r="BA49" i="250"/>
  <c r="BA26" i="250"/>
  <c r="BA60" i="250"/>
  <c r="BA32" i="250"/>
  <c r="BA52" i="250"/>
  <c r="BA58" i="250"/>
  <c r="BA36" i="250"/>
  <c r="BA54" i="250"/>
  <c r="BC29" i="251"/>
  <c r="BC27" i="251"/>
  <c r="BC39" i="251"/>
  <c r="BC37" i="251"/>
  <c r="BC33" i="251"/>
  <c r="BC31" i="251"/>
  <c r="BC28" i="251"/>
  <c r="BC26" i="251"/>
  <c r="BC38" i="251"/>
  <c r="BC34" i="251"/>
  <c r="BC32" i="251"/>
  <c r="BB29" i="254"/>
  <c r="BB27" i="254"/>
  <c r="BB28" i="254"/>
  <c r="BB38" i="254"/>
  <c r="BB32" i="254"/>
  <c r="BB26" i="254"/>
  <c r="BB37" i="254"/>
  <c r="BB31" i="254"/>
  <c r="BB34" i="254"/>
  <c r="BB39" i="254"/>
  <c r="BB33" i="254"/>
  <c r="BB29" i="255"/>
  <c r="BB27" i="255"/>
  <c r="BB37" i="255"/>
  <c r="BB31" i="255"/>
  <c r="BB34" i="255"/>
  <c r="BB28" i="255"/>
  <c r="BB39" i="255"/>
  <c r="BB33" i="255"/>
  <c r="BB26" i="255"/>
  <c r="BB38" i="255"/>
  <c r="BB32" i="255"/>
  <c r="BB29" i="257"/>
  <c r="BB27" i="257"/>
  <c r="BB28" i="257"/>
  <c r="BB38" i="257"/>
  <c r="BB32" i="257"/>
  <c r="BB26" i="257"/>
  <c r="BB37" i="257"/>
  <c r="BB31" i="257"/>
  <c r="BB34" i="257"/>
  <c r="BB33" i="257"/>
  <c r="BB39" i="257"/>
  <c r="BB29" i="235"/>
  <c r="BB27" i="235"/>
  <c r="BB28" i="235"/>
  <c r="BB38" i="235"/>
  <c r="BB32" i="235"/>
  <c r="BB26" i="235"/>
  <c r="BB37" i="235"/>
  <c r="BB31" i="235"/>
  <c r="BB34" i="235"/>
  <c r="BB39" i="235"/>
  <c r="BB33" i="235"/>
  <c r="BA47" i="257"/>
  <c r="BA43" i="257"/>
  <c r="BA41" i="257"/>
  <c r="BA46" i="257"/>
  <c r="BA38" i="257"/>
  <c r="BA31" i="257"/>
  <c r="BA35" i="257"/>
  <c r="BA48" i="257"/>
  <c r="BA53" i="257"/>
  <c r="BA61" i="257"/>
  <c r="BA42" i="257"/>
  <c r="BA28" i="257"/>
  <c r="BA32" i="257"/>
  <c r="BA36" i="257"/>
  <c r="BA44" i="257"/>
  <c r="BA29" i="257"/>
  <c r="BA33" i="257"/>
  <c r="BA37" i="257"/>
  <c r="BA50" i="257"/>
  <c r="BA55" i="257"/>
  <c r="BA59" i="257"/>
  <c r="BA26" i="257"/>
  <c r="BA27" i="257"/>
  <c r="BA62" i="257"/>
  <c r="BA40" i="257"/>
  <c r="BA39" i="257"/>
  <c r="BA30" i="257"/>
  <c r="BA49" i="257"/>
  <c r="BA54" i="257"/>
  <c r="BA45" i="257"/>
  <c r="BA34" i="257"/>
  <c r="BA52" i="257"/>
  <c r="BA58" i="257"/>
  <c r="BA60" i="257"/>
  <c r="BC29" i="256"/>
  <c r="BC27" i="256"/>
  <c r="BC38" i="256"/>
  <c r="BC34" i="256"/>
  <c r="BC32" i="256"/>
  <c r="BC28" i="256"/>
  <c r="BC26" i="256"/>
  <c r="BC39" i="256"/>
  <c r="BC37" i="256"/>
  <c r="BC33" i="256"/>
  <c r="BC31" i="256"/>
  <c r="BA47" i="254"/>
  <c r="BA40" i="254"/>
  <c r="BA44" i="254"/>
  <c r="BA38" i="254"/>
  <c r="BA31" i="254"/>
  <c r="BA35" i="254"/>
  <c r="BA48" i="254"/>
  <c r="BA53" i="254"/>
  <c r="BA61" i="254"/>
  <c r="BA41" i="254"/>
  <c r="BA45" i="254"/>
  <c r="BA28" i="254"/>
  <c r="BA32" i="254"/>
  <c r="BA36" i="254"/>
  <c r="BA42" i="254"/>
  <c r="BA46" i="254"/>
  <c r="BA29" i="254"/>
  <c r="BA33" i="254"/>
  <c r="BA37" i="254"/>
  <c r="BA50" i="254"/>
  <c r="BA55" i="254"/>
  <c r="BA59" i="254"/>
  <c r="BA26" i="254"/>
  <c r="BA43" i="254"/>
  <c r="BA34" i="254"/>
  <c r="BA62" i="254"/>
  <c r="BA49" i="254"/>
  <c r="BA39" i="254"/>
  <c r="BA27" i="254"/>
  <c r="BA52" i="254"/>
  <c r="BA58" i="254"/>
  <c r="BA30" i="254"/>
  <c r="BA54" i="254"/>
  <c r="BA60" i="254"/>
  <c r="BC29" i="255"/>
  <c r="BC27" i="255"/>
  <c r="BC38" i="255"/>
  <c r="BC34" i="255"/>
  <c r="BC32" i="255"/>
  <c r="BC28" i="255"/>
  <c r="BC26" i="255"/>
  <c r="BC39" i="255"/>
  <c r="BC37" i="255"/>
  <c r="BC33" i="255"/>
  <c r="BC31" i="255"/>
  <c r="BC29" i="252"/>
  <c r="BC27" i="252"/>
  <c r="BC39" i="252"/>
  <c r="BC37" i="252"/>
  <c r="BC33" i="252"/>
  <c r="BC31" i="252"/>
  <c r="BC28" i="252"/>
  <c r="BC26" i="252"/>
  <c r="BC38" i="252"/>
  <c r="BC34" i="252"/>
  <c r="BC32" i="252"/>
  <c r="BA41" i="235"/>
  <c r="BA45" i="235"/>
  <c r="BA47" i="235"/>
  <c r="BA43" i="235"/>
  <c r="BA40" i="235"/>
  <c r="BA38" i="235"/>
  <c r="BA31" i="235"/>
  <c r="BA35" i="235"/>
  <c r="BA48" i="235"/>
  <c r="BA53" i="235"/>
  <c r="BA61" i="235"/>
  <c r="BA42" i="235"/>
  <c r="BA28" i="235"/>
  <c r="BA32" i="235"/>
  <c r="BA36" i="235"/>
  <c r="BA44" i="235"/>
  <c r="BA29" i="235"/>
  <c r="BA33" i="235"/>
  <c r="BA37" i="235"/>
  <c r="BA50" i="235"/>
  <c r="BA55" i="235"/>
  <c r="BA59" i="235"/>
  <c r="BA26" i="235"/>
  <c r="BA39" i="235"/>
  <c r="BA34" i="235"/>
  <c r="BA62" i="235"/>
  <c r="BA49" i="235"/>
  <c r="BA54" i="235"/>
  <c r="BA46" i="235"/>
  <c r="BA27" i="235"/>
  <c r="BA52" i="235"/>
  <c r="BA58" i="235"/>
  <c r="BA30" i="235"/>
  <c r="BA60" i="235"/>
  <c r="BC29" i="260"/>
  <c r="BC27" i="260"/>
  <c r="BC38" i="260"/>
  <c r="BC34" i="260"/>
  <c r="BC32" i="260"/>
  <c r="BC28" i="260"/>
  <c r="BC26" i="260"/>
  <c r="BC39" i="260"/>
  <c r="BC37" i="260"/>
  <c r="BC33" i="260"/>
  <c r="BC31" i="260"/>
  <c r="BC29" i="263"/>
  <c r="BC27" i="263"/>
  <c r="BC39" i="263"/>
  <c r="BC37" i="263"/>
  <c r="BC33" i="263"/>
  <c r="BC31" i="263"/>
  <c r="BC28" i="263"/>
  <c r="BC26" i="263"/>
  <c r="BC38" i="263"/>
  <c r="BC34" i="263"/>
  <c r="BC32" i="263"/>
  <c r="BA47" i="251"/>
  <c r="BA42" i="251"/>
  <c r="BA46" i="251"/>
  <c r="BA31" i="251"/>
  <c r="BA35" i="251"/>
  <c r="BA48" i="251"/>
  <c r="BA53" i="251"/>
  <c r="BA61" i="251"/>
  <c r="BA26" i="251"/>
  <c r="BA43" i="251"/>
  <c r="BA39" i="251"/>
  <c r="BA28" i="251"/>
  <c r="BA32" i="251"/>
  <c r="BA36" i="251"/>
  <c r="BA40" i="251"/>
  <c r="BA44" i="251"/>
  <c r="BA38" i="251"/>
  <c r="BA29" i="251"/>
  <c r="BA33" i="251"/>
  <c r="BA37" i="251"/>
  <c r="BA50" i="251"/>
  <c r="BA55" i="251"/>
  <c r="J55" i="251" s="1"/>
  <c r="BD55" i="251" s="1"/>
  <c r="BA59" i="251"/>
  <c r="BA41" i="251"/>
  <c r="BA62" i="251"/>
  <c r="BA45" i="251"/>
  <c r="BA27" i="251"/>
  <c r="BA49" i="251"/>
  <c r="BA60" i="251"/>
  <c r="BA30" i="251"/>
  <c r="BA52" i="251"/>
  <c r="BA58" i="251"/>
  <c r="BA34" i="251"/>
  <c r="BA54" i="251"/>
  <c r="BB29" i="272"/>
  <c r="BB27" i="272"/>
  <c r="BB39" i="272"/>
  <c r="BB37" i="272"/>
  <c r="BB33" i="272"/>
  <c r="BB28" i="272"/>
  <c r="BB32" i="272"/>
  <c r="BB26" i="272"/>
  <c r="BB31" i="272"/>
  <c r="BB38" i="272"/>
  <c r="BB34" i="272"/>
  <c r="BB29" i="264"/>
  <c r="BB27" i="264"/>
  <c r="BB37" i="264"/>
  <c r="BB31" i="264"/>
  <c r="BB34" i="264"/>
  <c r="BB28" i="264"/>
  <c r="BB39" i="264"/>
  <c r="BB33" i="264"/>
  <c r="BB26" i="264"/>
  <c r="K26" i="264" s="1"/>
  <c r="BB32" i="264"/>
  <c r="BB38" i="264"/>
  <c r="BB29" i="253"/>
  <c r="BB27" i="253"/>
  <c r="BB37" i="253"/>
  <c r="BB31" i="253"/>
  <c r="BB34" i="253"/>
  <c r="BB28" i="253"/>
  <c r="BB39" i="253"/>
  <c r="BB33" i="253"/>
  <c r="BB26" i="253"/>
  <c r="BB38" i="253"/>
  <c r="BB32" i="253"/>
  <c r="BB29" i="250"/>
  <c r="BB27" i="250"/>
  <c r="BB39" i="250"/>
  <c r="BB33" i="250"/>
  <c r="BB38" i="250"/>
  <c r="BB32" i="250"/>
  <c r="BB28" i="250"/>
  <c r="BB37" i="250"/>
  <c r="BB31" i="250"/>
  <c r="BB26" i="250"/>
  <c r="BB34" i="250"/>
  <c r="J28" i="255"/>
  <c r="BD28" i="255" s="1"/>
  <c r="I35" i="272"/>
  <c r="H35" i="272"/>
  <c r="I56" i="251"/>
  <c r="O56" i="251"/>
  <c r="BS56" i="251" s="1"/>
  <c r="I56" i="252"/>
  <c r="N56" i="253"/>
  <c r="BR56" i="253" s="1"/>
  <c r="O56" i="254"/>
  <c r="BS56" i="254" s="1"/>
  <c r="I56" i="254"/>
  <c r="I56" i="255"/>
  <c r="K56" i="255"/>
  <c r="BE56" i="255" s="1"/>
  <c r="I56" i="256"/>
  <c r="I56" i="257"/>
  <c r="K56" i="260"/>
  <c r="BE56" i="260" s="1"/>
  <c r="H56" i="260"/>
  <c r="I56" i="263"/>
  <c r="O56" i="263"/>
  <c r="BS56" i="263" s="1"/>
  <c r="L56" i="264"/>
  <c r="BF56" i="264" s="1"/>
  <c r="L35" i="235"/>
  <c r="BF35" i="235" s="1"/>
  <c r="N56" i="272"/>
  <c r="BR56" i="272" s="1"/>
  <c r="O56" i="272"/>
  <c r="BS56" i="272" s="1"/>
  <c r="L35" i="251"/>
  <c r="BF35" i="251" s="1"/>
  <c r="N35" i="252"/>
  <c r="BR35" i="252" s="1"/>
  <c r="I35" i="252"/>
  <c r="N35" i="253"/>
  <c r="BR35" i="253" s="1"/>
  <c r="H35" i="253"/>
  <c r="I35" i="254"/>
  <c r="L35" i="254"/>
  <c r="BF35" i="254" s="1"/>
  <c r="H35" i="255"/>
  <c r="L35" i="256"/>
  <c r="BF35" i="256" s="1"/>
  <c r="K35" i="256"/>
  <c r="BE35" i="256" s="1"/>
  <c r="N35" i="257"/>
  <c r="BR35" i="257" s="1"/>
  <c r="K35" i="257"/>
  <c r="BE35" i="257" s="1"/>
  <c r="H35" i="260"/>
  <c r="I35" i="263"/>
  <c r="N35" i="264"/>
  <c r="BR35" i="264" s="1"/>
  <c r="O56" i="235"/>
  <c r="BS56" i="235" s="1"/>
  <c r="O35" i="272"/>
  <c r="BS35" i="272" s="1"/>
  <c r="K35" i="272"/>
  <c r="BE35" i="272" s="1"/>
  <c r="N56" i="251"/>
  <c r="BR56" i="251" s="1"/>
  <c r="H56" i="252"/>
  <c r="O56" i="253"/>
  <c r="BS56" i="253" s="1"/>
  <c r="H56" i="253"/>
  <c r="H56" i="254"/>
  <c r="K56" i="254"/>
  <c r="BE56" i="254" s="1"/>
  <c r="N56" i="255"/>
  <c r="BR56" i="255" s="1"/>
  <c r="L56" i="256"/>
  <c r="BF56" i="256" s="1"/>
  <c r="L56" i="257"/>
  <c r="BF56" i="257" s="1"/>
  <c r="H56" i="257"/>
  <c r="I56" i="260"/>
  <c r="O56" i="260"/>
  <c r="BS56" i="260" s="1"/>
  <c r="N56" i="263"/>
  <c r="BR56" i="263" s="1"/>
  <c r="K56" i="264"/>
  <c r="BE56" i="264" s="1"/>
  <c r="I35" i="235"/>
  <c r="AS35" i="235" s="1"/>
  <c r="L56" i="272"/>
  <c r="BF56" i="272" s="1"/>
  <c r="I35" i="251"/>
  <c r="K35" i="252"/>
  <c r="BE35" i="252" s="1"/>
  <c r="L35" i="253"/>
  <c r="BF35" i="253" s="1"/>
  <c r="K35" i="254"/>
  <c r="BE35" i="254" s="1"/>
  <c r="N35" i="254"/>
  <c r="BR35" i="254" s="1"/>
  <c r="N35" i="255"/>
  <c r="BR35" i="255" s="1"/>
  <c r="I35" i="255"/>
  <c r="H35" i="256"/>
  <c r="O35" i="256"/>
  <c r="BS35" i="256" s="1"/>
  <c r="L35" i="257"/>
  <c r="BF35" i="257" s="1"/>
  <c r="O35" i="260"/>
  <c r="BS35" i="260" s="1"/>
  <c r="K35" i="263"/>
  <c r="BE35" i="263" s="1"/>
  <c r="H35" i="264"/>
  <c r="I56" i="235"/>
  <c r="AS56" i="235" s="1"/>
  <c r="H56" i="235"/>
  <c r="AR56" i="235" s="1"/>
  <c r="AV40" i="235"/>
  <c r="AV45" i="235"/>
  <c r="AV39" i="235"/>
  <c r="I41" i="235"/>
  <c r="AS41" i="235" s="1"/>
  <c r="AV41" i="235" s="1"/>
  <c r="K56" i="251"/>
  <c r="BE56" i="251" s="1"/>
  <c r="O56" i="252"/>
  <c r="BS56" i="252" s="1"/>
  <c r="N56" i="252"/>
  <c r="BR56" i="252" s="1"/>
  <c r="I56" i="253"/>
  <c r="L56" i="255"/>
  <c r="BF56" i="255" s="1"/>
  <c r="K56" i="256"/>
  <c r="BE56" i="256" s="1"/>
  <c r="H56" i="256"/>
  <c r="N56" i="257"/>
  <c r="BR56" i="257" s="1"/>
  <c r="H56" i="263"/>
  <c r="N56" i="264"/>
  <c r="BR56" i="264" s="1"/>
  <c r="I56" i="264"/>
  <c r="K35" i="235"/>
  <c r="BE35" i="235" s="1"/>
  <c r="K56" i="272"/>
  <c r="BE56" i="272" s="1"/>
  <c r="H35" i="251"/>
  <c r="I35" i="253"/>
  <c r="O35" i="255"/>
  <c r="BS35" i="255" s="1"/>
  <c r="O35" i="257"/>
  <c r="BS35" i="257" s="1"/>
  <c r="I35" i="260"/>
  <c r="K35" i="260"/>
  <c r="BE35" i="260" s="1"/>
  <c r="L35" i="263"/>
  <c r="BF35" i="263" s="1"/>
  <c r="H35" i="263"/>
  <c r="I35" i="264"/>
  <c r="N56" i="235"/>
  <c r="BR56" i="235" s="1"/>
  <c r="N35" i="235"/>
  <c r="BR35" i="235" s="1"/>
  <c r="N35" i="251"/>
  <c r="BR35" i="251" s="1"/>
  <c r="L35" i="252"/>
  <c r="BF35" i="252" s="1"/>
  <c r="O35" i="264"/>
  <c r="BS35" i="264" s="1"/>
  <c r="I43" i="235"/>
  <c r="AS43" i="235" s="1"/>
  <c r="AV43" i="235" s="1"/>
  <c r="I56" i="250"/>
  <c r="K56" i="250"/>
  <c r="BE56" i="250" s="1"/>
  <c r="N56" i="250"/>
  <c r="BR56" i="250" s="1"/>
  <c r="O56" i="250"/>
  <c r="BS56" i="250" s="1"/>
  <c r="K35" i="250"/>
  <c r="BE35" i="250" s="1"/>
  <c r="L35" i="250"/>
  <c r="BF35" i="250" s="1"/>
  <c r="I35" i="250"/>
  <c r="H35" i="250"/>
  <c r="E91" i="231"/>
  <c r="D36" i="251" s="1"/>
  <c r="E112" i="231"/>
  <c r="D57" i="251" s="1"/>
  <c r="F46" i="250"/>
  <c r="F57" i="250"/>
  <c r="F36" i="250"/>
  <c r="E65" i="231"/>
  <c r="D47" i="250" s="1"/>
  <c r="E54" i="231"/>
  <c r="D36" i="250" s="1"/>
  <c r="E75" i="231"/>
  <c r="D57" i="250" s="1"/>
  <c r="D9" i="231"/>
  <c r="F34" i="251"/>
  <c r="F36" i="251"/>
  <c r="F57" i="251"/>
  <c r="D112" i="231"/>
  <c r="B112" i="231" s="1"/>
  <c r="C57" i="251" s="1"/>
  <c r="D91" i="231"/>
  <c r="B91" i="231" s="1"/>
  <c r="C36" i="251" s="1"/>
  <c r="BO26" i="264"/>
  <c r="N26" i="264" s="1"/>
  <c r="BR26" i="264" s="1"/>
  <c r="BU26" i="264" s="1"/>
  <c r="BP26" i="264"/>
  <c r="O26" i="264" s="1"/>
  <c r="BS26" i="264" s="1"/>
  <c r="BV26" i="264" s="1"/>
  <c r="D59" i="231"/>
  <c r="B59" i="231" s="1"/>
  <c r="C41" i="250" s="1"/>
  <c r="E8" i="216"/>
  <c r="C9" i="249" s="1"/>
  <c r="D30" i="231"/>
  <c r="B30" i="231" s="1"/>
  <c r="C49" i="235" s="1"/>
  <c r="AN51" i="260"/>
  <c r="AN51" i="252"/>
  <c r="BN26" i="264"/>
  <c r="M26" i="264" s="1"/>
  <c r="BQ26" i="264" s="1"/>
  <c r="BT26" i="264" s="1"/>
  <c r="D22" i="231"/>
  <c r="B22" i="231" s="1"/>
  <c r="C41" i="235" s="1"/>
  <c r="L27" i="216"/>
  <c r="L21" i="216"/>
  <c r="L22" i="216" s="1"/>
  <c r="L23" i="216" s="1"/>
  <c r="L24" i="216" s="1"/>
  <c r="L25" i="216" s="1"/>
  <c r="L26" i="216" s="1"/>
  <c r="D19" i="231"/>
  <c r="B19" i="231" s="1"/>
  <c r="C38" i="235" s="1"/>
  <c r="D8" i="216"/>
  <c r="B9" i="249" s="1"/>
  <c r="B211" i="249" s="1"/>
  <c r="D42" i="231"/>
  <c r="B42" i="231" s="1"/>
  <c r="C61" i="235" s="1"/>
  <c r="D7" i="231"/>
  <c r="C26" i="235" s="1"/>
  <c r="D46" i="231"/>
  <c r="B46" i="231" s="1"/>
  <c r="C28" i="250" s="1"/>
  <c r="M14" i="216"/>
  <c r="M15" i="216" s="1"/>
  <c r="N13" i="216"/>
  <c r="AN51" i="257"/>
  <c r="AP51" i="255"/>
  <c r="BO51" i="272"/>
  <c r="BB51" i="272"/>
  <c r="BB42" i="272"/>
  <c r="BO42" i="272"/>
  <c r="AP51" i="251"/>
  <c r="AP51" i="272"/>
  <c r="BP42" i="255"/>
  <c r="BC51" i="255"/>
  <c r="BC42" i="255"/>
  <c r="BP51" i="255"/>
  <c r="BB51" i="254"/>
  <c r="BB42" i="254"/>
  <c r="BO51" i="254"/>
  <c r="BO42" i="254"/>
  <c r="BO42" i="256"/>
  <c r="BB51" i="256"/>
  <c r="BB42" i="256"/>
  <c r="BO51" i="256"/>
  <c r="AO51" i="260"/>
  <c r="BB42" i="253"/>
  <c r="BB51" i="253"/>
  <c r="BO51" i="253"/>
  <c r="BO42" i="253"/>
  <c r="BP51" i="254"/>
  <c r="BP42" i="254"/>
  <c r="BC51" i="254"/>
  <c r="BC42" i="254"/>
  <c r="BC42" i="256"/>
  <c r="BC51" i="256"/>
  <c r="BP51" i="256"/>
  <c r="BP42" i="256"/>
  <c r="BC42" i="253"/>
  <c r="BC51" i="253"/>
  <c r="BP51" i="253"/>
  <c r="BP42" i="253"/>
  <c r="AP51" i="254"/>
  <c r="AO51" i="257"/>
  <c r="AP51" i="256"/>
  <c r="BB51" i="260"/>
  <c r="BO51" i="260"/>
  <c r="BO42" i="260"/>
  <c r="BB42" i="260"/>
  <c r="BO51" i="251"/>
  <c r="BO42" i="251"/>
  <c r="BB42" i="251"/>
  <c r="BB51" i="251"/>
  <c r="BP42" i="260"/>
  <c r="BC42" i="260"/>
  <c r="BC51" i="260"/>
  <c r="BP51" i="260"/>
  <c r="AO51" i="253"/>
  <c r="BP51" i="251"/>
  <c r="BP42" i="251"/>
  <c r="BC42" i="251"/>
  <c r="BC51" i="251"/>
  <c r="BO42" i="257"/>
  <c r="BB42" i="257"/>
  <c r="BB51" i="257"/>
  <c r="BO51" i="257"/>
  <c r="BB51" i="235"/>
  <c r="BO42" i="235"/>
  <c r="BB42" i="235"/>
  <c r="BO51" i="235"/>
  <c r="AP51" i="260"/>
  <c r="AO51" i="251"/>
  <c r="BC42" i="257"/>
  <c r="BC51" i="257"/>
  <c r="BP51" i="257"/>
  <c r="BP42" i="257"/>
  <c r="AO51" i="235"/>
  <c r="AO51" i="254"/>
  <c r="BP42" i="235"/>
  <c r="BP51" i="235"/>
  <c r="BC42" i="235"/>
  <c r="BC51" i="235"/>
  <c r="AO51" i="264"/>
  <c r="AO51" i="256"/>
  <c r="AP51" i="257"/>
  <c r="AP51" i="252"/>
  <c r="AP51" i="253"/>
  <c r="BO51" i="264"/>
  <c r="BO42" i="264"/>
  <c r="BB51" i="264"/>
  <c r="BB42" i="264"/>
  <c r="AO51" i="263"/>
  <c r="BP51" i="264"/>
  <c r="BC42" i="264"/>
  <c r="BC51" i="264"/>
  <c r="BP42" i="264"/>
  <c r="BB42" i="252"/>
  <c r="BO51" i="252"/>
  <c r="BO42" i="252"/>
  <c r="BB51" i="252"/>
  <c r="AP51" i="235"/>
  <c r="AP51" i="264"/>
  <c r="BB51" i="263"/>
  <c r="BB42" i="263"/>
  <c r="BO42" i="263"/>
  <c r="BO51" i="263"/>
  <c r="BP42" i="252"/>
  <c r="BC42" i="252"/>
  <c r="BC51" i="252"/>
  <c r="BP51" i="252"/>
  <c r="AN51" i="235"/>
  <c r="BC42" i="263"/>
  <c r="BC51" i="263"/>
  <c r="BP51" i="263"/>
  <c r="BP42" i="263"/>
  <c r="AO51" i="252"/>
  <c r="AP51" i="263"/>
  <c r="AP51" i="250"/>
  <c r="BB51" i="255"/>
  <c r="BO51" i="255"/>
  <c r="BO42" i="255"/>
  <c r="BB42" i="255"/>
  <c r="BB42" i="250"/>
  <c r="BB51" i="250"/>
  <c r="BO42" i="250"/>
  <c r="BO51" i="250"/>
  <c r="BP51" i="272"/>
  <c r="BP42" i="272"/>
  <c r="BC51" i="272"/>
  <c r="BC42" i="272"/>
  <c r="BC42" i="250"/>
  <c r="BC51" i="250"/>
  <c r="BP51" i="250"/>
  <c r="BP42" i="250"/>
  <c r="AO51" i="255"/>
  <c r="AO51" i="272"/>
  <c r="AO51" i="250"/>
  <c r="BH30" i="251"/>
  <c r="BH30" i="250"/>
  <c r="AI57" i="255"/>
  <c r="BU30" i="272"/>
  <c r="AH36" i="254"/>
  <c r="AH30" i="235"/>
  <c r="AI36" i="254"/>
  <c r="AH30" i="250"/>
  <c r="AI30" i="250"/>
  <c r="AH57" i="253"/>
  <c r="AG57" i="253"/>
  <c r="AG57" i="254"/>
  <c r="AH57" i="254"/>
  <c r="BV30" i="272"/>
  <c r="BH30" i="264"/>
  <c r="BV30" i="264"/>
  <c r="BV30" i="260"/>
  <c r="BU30" i="250"/>
  <c r="BV30" i="250"/>
  <c r="AI36" i="256"/>
  <c r="AV38" i="260"/>
  <c r="AV38" i="257"/>
  <c r="AV38" i="254"/>
  <c r="AG57" i="252"/>
  <c r="BV30" i="257"/>
  <c r="BV30" i="253"/>
  <c r="AN51" i="250"/>
  <c r="AN51" i="264"/>
  <c r="BV30" i="255"/>
  <c r="BI30" i="235"/>
  <c r="BV30" i="235"/>
  <c r="AV39" i="251"/>
  <c r="AV38" i="252"/>
  <c r="AV40" i="253"/>
  <c r="AN51" i="256"/>
  <c r="AN51" i="272"/>
  <c r="AN51" i="253"/>
  <c r="AN51" i="255"/>
  <c r="AN51" i="254"/>
  <c r="AN51" i="251"/>
  <c r="AG57" i="255"/>
  <c r="AV39" i="255"/>
  <c r="BV30" i="252"/>
  <c r="BV30" i="263"/>
  <c r="AV40" i="264"/>
  <c r="BV30" i="251"/>
  <c r="BV30" i="254"/>
  <c r="BV30" i="256"/>
  <c r="AV38" i="235"/>
  <c r="E68" i="231"/>
  <c r="D50" i="250" s="1"/>
  <c r="F52" i="250"/>
  <c r="E67" i="231"/>
  <c r="D49" i="250" s="1"/>
  <c r="E58" i="231"/>
  <c r="D40" i="250" s="1"/>
  <c r="E66" i="231"/>
  <c r="D48" i="250" s="1"/>
  <c r="E78" i="231"/>
  <c r="D60" i="250" s="1"/>
  <c r="F61" i="250"/>
  <c r="AK61" i="250" s="1"/>
  <c r="BK61" i="250" s="1"/>
  <c r="F50" i="250"/>
  <c r="F40" i="250"/>
  <c r="F44" i="250"/>
  <c r="F34" i="250"/>
  <c r="F55" i="250"/>
  <c r="F27" i="250"/>
  <c r="F31" i="250"/>
  <c r="F37" i="250"/>
  <c r="F35" i="250"/>
  <c r="F62" i="250"/>
  <c r="AK62" i="250" s="1"/>
  <c r="AX62" i="250" s="1"/>
  <c r="F58" i="250"/>
  <c r="F39" i="250"/>
  <c r="F54" i="250"/>
  <c r="F33" i="250"/>
  <c r="F26" i="250"/>
  <c r="AK26" i="250" s="1"/>
  <c r="BK26" i="250" s="1"/>
  <c r="E59" i="231"/>
  <c r="D41" i="250" s="1"/>
  <c r="F60" i="250"/>
  <c r="AK60" i="250" s="1"/>
  <c r="BK60" i="250" s="1"/>
  <c r="F56" i="250"/>
  <c r="F43" i="250"/>
  <c r="E56" i="231"/>
  <c r="D38" i="250" s="1"/>
  <c r="F32" i="250"/>
  <c r="F45" i="250"/>
  <c r="E47" i="231"/>
  <c r="D29" i="250" s="1"/>
  <c r="F48" i="250"/>
  <c r="E53" i="231"/>
  <c r="D35" i="250" s="1"/>
  <c r="E49" i="231"/>
  <c r="D31" i="250" s="1"/>
  <c r="E51" i="231"/>
  <c r="D33" i="250" s="1"/>
  <c r="E79" i="231"/>
  <c r="D61" i="250" s="1"/>
  <c r="E46" i="231"/>
  <c r="D28" i="250" s="1"/>
  <c r="E74" i="231"/>
  <c r="D56" i="250" s="1"/>
  <c r="E76" i="231"/>
  <c r="D58" i="250" s="1"/>
  <c r="I245" i="249"/>
  <c r="I252" i="249"/>
  <c r="I238" i="249"/>
  <c r="I231" i="249"/>
  <c r="I224" i="249"/>
  <c r="I217" i="249"/>
  <c r="I210" i="249"/>
  <c r="L244" i="249"/>
  <c r="I294" i="249"/>
  <c r="L150" i="249"/>
  <c r="I273" i="249"/>
  <c r="M28" i="249"/>
  <c r="I287" i="249"/>
  <c r="I266" i="249"/>
  <c r="M129" i="249"/>
  <c r="I280" i="249"/>
  <c r="I259" i="249"/>
  <c r="M230" i="249"/>
  <c r="I94" i="249"/>
  <c r="I194" i="249"/>
  <c r="I73" i="249"/>
  <c r="I173" i="249"/>
  <c r="I87" i="249"/>
  <c r="I187" i="249"/>
  <c r="I66" i="249"/>
  <c r="I166" i="249"/>
  <c r="I80" i="249"/>
  <c r="I180" i="249"/>
  <c r="I59" i="249"/>
  <c r="I159" i="249"/>
  <c r="I52" i="249"/>
  <c r="I152" i="249"/>
  <c r="L19" i="249"/>
  <c r="L26" i="249" s="1"/>
  <c r="L33" i="249" s="1"/>
  <c r="L40" i="249" s="1"/>
  <c r="L47" i="249" s="1"/>
  <c r="L54" i="249" s="1"/>
  <c r="L61" i="249" s="1"/>
  <c r="L68" i="249" s="1"/>
  <c r="L75" i="249" s="1"/>
  <c r="L82" i="249" s="1"/>
  <c r="L89" i="249" s="1"/>
  <c r="L96" i="249" s="1"/>
  <c r="L13" i="249"/>
  <c r="L20" i="249" s="1"/>
  <c r="L27" i="249" s="1"/>
  <c r="L34" i="249" s="1"/>
  <c r="L41" i="249" s="1"/>
  <c r="L48" i="249" s="1"/>
  <c r="L55" i="249" s="1"/>
  <c r="L62" i="249" s="1"/>
  <c r="L69" i="249" s="1"/>
  <c r="L76" i="249" s="1"/>
  <c r="L83" i="249" s="1"/>
  <c r="L90" i="249" s="1"/>
  <c r="L97" i="249" s="1"/>
  <c r="I45" i="249"/>
  <c r="I145" i="249"/>
  <c r="I38" i="249"/>
  <c r="I138" i="249"/>
  <c r="I31" i="249"/>
  <c r="I131" i="249"/>
  <c r="L215" i="249"/>
  <c r="L222" i="249" s="1"/>
  <c r="L229" i="249" s="1"/>
  <c r="L236" i="249" s="1"/>
  <c r="L243" i="249" s="1"/>
  <c r="L250" i="249" s="1"/>
  <c r="L257" i="249" s="1"/>
  <c r="L264" i="249" s="1"/>
  <c r="L271" i="249" s="1"/>
  <c r="L278" i="249" s="1"/>
  <c r="L285" i="249" s="1"/>
  <c r="L292" i="249" s="1"/>
  <c r="L299" i="249" s="1"/>
  <c r="L221" i="249"/>
  <c r="L228" i="249" s="1"/>
  <c r="L235" i="249" s="1"/>
  <c r="L242" i="249" s="1"/>
  <c r="L249" i="249" s="1"/>
  <c r="L256" i="249" s="1"/>
  <c r="L263" i="249" s="1"/>
  <c r="L270" i="249" s="1"/>
  <c r="L277" i="249" s="1"/>
  <c r="L284" i="249" s="1"/>
  <c r="L291" i="249" s="1"/>
  <c r="L298" i="249" s="1"/>
  <c r="I24" i="249"/>
  <c r="I124" i="249"/>
  <c r="I17" i="249"/>
  <c r="I117" i="249"/>
  <c r="L120" i="249"/>
  <c r="L127" i="249" s="1"/>
  <c r="L134" i="249" s="1"/>
  <c r="L141" i="249" s="1"/>
  <c r="L148" i="249" s="1"/>
  <c r="L155" i="249" s="1"/>
  <c r="L162" i="249" s="1"/>
  <c r="L169" i="249" s="1"/>
  <c r="L176" i="249" s="1"/>
  <c r="L183" i="249" s="1"/>
  <c r="L190" i="249" s="1"/>
  <c r="L197" i="249" s="1"/>
  <c r="L114" i="249"/>
  <c r="L121" i="249" s="1"/>
  <c r="L128" i="249" s="1"/>
  <c r="L135" i="249" s="1"/>
  <c r="L142" i="249" s="1"/>
  <c r="L149" i="249" s="1"/>
  <c r="L156" i="249" s="1"/>
  <c r="L163" i="249" s="1"/>
  <c r="L170" i="249" s="1"/>
  <c r="L177" i="249" s="1"/>
  <c r="L184" i="249" s="1"/>
  <c r="L191" i="249" s="1"/>
  <c r="L198" i="249" s="1"/>
  <c r="I10" i="249"/>
  <c r="I110" i="249"/>
  <c r="J16" i="249"/>
  <c r="J23" i="249" s="1"/>
  <c r="J30" i="249" s="1"/>
  <c r="J37" i="249" s="1"/>
  <c r="J44" i="249" s="1"/>
  <c r="J51" i="249" s="1"/>
  <c r="J58" i="249" s="1"/>
  <c r="J65" i="249" s="1"/>
  <c r="J72" i="249" s="1"/>
  <c r="J79" i="249" s="1"/>
  <c r="J86" i="249" s="1"/>
  <c r="J93" i="249" s="1"/>
  <c r="AX26" i="235"/>
  <c r="F31" i="251"/>
  <c r="F33" i="251"/>
  <c r="F45" i="251"/>
  <c r="F40" i="251"/>
  <c r="F56" i="251"/>
  <c r="F52" i="251"/>
  <c r="BP53" i="272"/>
  <c r="O53" i="272" s="1"/>
  <c r="BS53" i="272" s="1"/>
  <c r="BO53" i="272"/>
  <c r="N53" i="272" s="1"/>
  <c r="BR53" i="272" s="1"/>
  <c r="BH35" i="255"/>
  <c r="BI35" i="255"/>
  <c r="BB55" i="251"/>
  <c r="BC55" i="251"/>
  <c r="BP34" i="251"/>
  <c r="O34" i="251" s="1"/>
  <c r="BS34" i="251" s="1"/>
  <c r="BO34" i="251"/>
  <c r="N34" i="251" s="1"/>
  <c r="BR34" i="251" s="1"/>
  <c r="AN26" i="264"/>
  <c r="AO26" i="264"/>
  <c r="AP26" i="264"/>
  <c r="BU30" i="251"/>
  <c r="AG36" i="253"/>
  <c r="AG30" i="264"/>
  <c r="AH36" i="250"/>
  <c r="J10" i="249"/>
  <c r="J17" i="249" s="1"/>
  <c r="J24" i="249" s="1"/>
  <c r="J31" i="249" s="1"/>
  <c r="J38" i="249" s="1"/>
  <c r="J45" i="249" s="1"/>
  <c r="J52" i="249" s="1"/>
  <c r="J59" i="249" s="1"/>
  <c r="J66" i="249" s="1"/>
  <c r="J73" i="249" s="1"/>
  <c r="J80" i="249" s="1"/>
  <c r="J87" i="249" s="1"/>
  <c r="J94" i="249" s="1"/>
  <c r="AI30" i="251"/>
  <c r="AG30" i="235"/>
  <c r="J118" i="249"/>
  <c r="J125" i="249" s="1"/>
  <c r="J132" i="249" s="1"/>
  <c r="J139" i="249" s="1"/>
  <c r="J146" i="249" s="1"/>
  <c r="J153" i="249" s="1"/>
  <c r="J160" i="249" s="1"/>
  <c r="J167" i="249" s="1"/>
  <c r="J174" i="249" s="1"/>
  <c r="J181" i="249" s="1"/>
  <c r="J188" i="249" s="1"/>
  <c r="J195" i="249" s="1"/>
  <c r="J113" i="249"/>
  <c r="J114" i="249" s="1"/>
  <c r="J121" i="249" s="1"/>
  <c r="J128" i="249" s="1"/>
  <c r="J135" i="249" s="1"/>
  <c r="J142" i="249" s="1"/>
  <c r="J149" i="249" s="1"/>
  <c r="J156" i="249" s="1"/>
  <c r="J163" i="249" s="1"/>
  <c r="J170" i="249" s="1"/>
  <c r="J177" i="249" s="1"/>
  <c r="J184" i="249" s="1"/>
  <c r="J119" i="249"/>
  <c r="J126" i="249" s="1"/>
  <c r="J133" i="249" s="1"/>
  <c r="J140" i="249" s="1"/>
  <c r="J147" i="249" s="1"/>
  <c r="J154" i="249" s="1"/>
  <c r="J161" i="249" s="1"/>
  <c r="J168" i="249" s="1"/>
  <c r="J175" i="249" s="1"/>
  <c r="J182" i="249" s="1"/>
  <c r="J189" i="249" s="1"/>
  <c r="J196" i="249" s="1"/>
  <c r="K16" i="249"/>
  <c r="K23" i="249" s="1"/>
  <c r="K30" i="249" s="1"/>
  <c r="K37" i="249" s="1"/>
  <c r="K44" i="249" s="1"/>
  <c r="K51" i="249" s="1"/>
  <c r="K58" i="249" s="1"/>
  <c r="K65" i="249" s="1"/>
  <c r="K72" i="249" s="1"/>
  <c r="K79" i="249" s="1"/>
  <c r="K86" i="249" s="1"/>
  <c r="K93" i="249" s="1"/>
  <c r="AI57" i="235"/>
  <c r="AH30" i="251"/>
  <c r="AG30" i="272"/>
  <c r="BH30" i="272"/>
  <c r="AH30" i="272"/>
  <c r="AI57" i="257"/>
  <c r="BH30" i="253"/>
  <c r="AG57" i="257"/>
  <c r="AH36" i="264"/>
  <c r="AI36" i="264"/>
  <c r="J35" i="253"/>
  <c r="BD35" i="253" s="1"/>
  <c r="AI57" i="252"/>
  <c r="J56" i="263"/>
  <c r="BD56" i="263" s="1"/>
  <c r="BN56" i="253"/>
  <c r="M56" i="253" s="1"/>
  <c r="BQ56" i="253" s="1"/>
  <c r="BN56" i="260"/>
  <c r="M56" i="260" s="1"/>
  <c r="BQ56" i="260" s="1"/>
  <c r="AM62" i="251"/>
  <c r="AG30" i="253"/>
  <c r="BU30" i="253"/>
  <c r="AM54" i="251"/>
  <c r="AH57" i="256"/>
  <c r="AH30" i="253"/>
  <c r="AM44" i="251"/>
  <c r="AM54" i="253"/>
  <c r="BM43" i="254"/>
  <c r="BM33" i="251"/>
  <c r="AZ32" i="255"/>
  <c r="AM62" i="253"/>
  <c r="AX61" i="235"/>
  <c r="AM44" i="254"/>
  <c r="BU30" i="256"/>
  <c r="AH36" i="255"/>
  <c r="AG36" i="255"/>
  <c r="AH30" i="256"/>
  <c r="AI57" i="251"/>
  <c r="BH30" i="235"/>
  <c r="AH57" i="251"/>
  <c r="AI57" i="256"/>
  <c r="BU30" i="235"/>
  <c r="AH36" i="257"/>
  <c r="BN35" i="260"/>
  <c r="M35" i="260" s="1"/>
  <c r="BQ35" i="260" s="1"/>
  <c r="AI36" i="250"/>
  <c r="AH36" i="263"/>
  <c r="AG36" i="263"/>
  <c r="D96" i="254"/>
  <c r="AZ33" i="253"/>
  <c r="H132" i="272"/>
  <c r="W44" i="272" s="1"/>
  <c r="X44" i="272" s="1"/>
  <c r="Y44" i="272" s="1"/>
  <c r="W33" i="272"/>
  <c r="X33" i="272" s="1"/>
  <c r="Y33" i="272" s="1"/>
  <c r="AI30" i="255"/>
  <c r="J132" i="257"/>
  <c r="W31" i="257"/>
  <c r="X31" i="257" s="1"/>
  <c r="Y31" i="257" s="1"/>
  <c r="H132" i="254"/>
  <c r="W44" i="254" s="1"/>
  <c r="X44" i="254" s="1"/>
  <c r="Y44" i="254" s="1"/>
  <c r="W33" i="254"/>
  <c r="X33" i="254" s="1"/>
  <c r="Y33" i="254" s="1"/>
  <c r="H132" i="257"/>
  <c r="W44" i="257" s="1"/>
  <c r="X44" i="257" s="1"/>
  <c r="Y44" i="257" s="1"/>
  <c r="W33" i="257"/>
  <c r="X33" i="257" s="1"/>
  <c r="Y33" i="257" s="1"/>
  <c r="H132" i="260"/>
  <c r="W44" i="260" s="1"/>
  <c r="X44" i="260" s="1"/>
  <c r="Y44" i="260" s="1"/>
  <c r="W33" i="260"/>
  <c r="X33" i="260" s="1"/>
  <c r="Y33" i="260" s="1"/>
  <c r="AH57" i="264"/>
  <c r="AI30" i="260"/>
  <c r="AG30" i="260"/>
  <c r="AG57" i="264"/>
  <c r="H132" i="250"/>
  <c r="W44" i="250" s="1"/>
  <c r="X44" i="250" s="1"/>
  <c r="Y44" i="250" s="1"/>
  <c r="W33" i="250"/>
  <c r="X33" i="250" s="1"/>
  <c r="Y33" i="250" s="1"/>
  <c r="J132" i="254"/>
  <c r="W31" i="254"/>
  <c r="X31" i="254" s="1"/>
  <c r="Y31" i="254" s="1"/>
  <c r="J132" i="252"/>
  <c r="W31" i="252"/>
  <c r="X31" i="252" s="1"/>
  <c r="Y31" i="252" s="1"/>
  <c r="J132" i="263"/>
  <c r="W31" i="263"/>
  <c r="X31" i="263" s="1"/>
  <c r="Y31" i="263" s="1"/>
  <c r="J132" i="272"/>
  <c r="W31" i="272"/>
  <c r="X31" i="272" s="1"/>
  <c r="Y31" i="272" s="1"/>
  <c r="H132" i="252"/>
  <c r="W44" i="252" s="1"/>
  <c r="X44" i="252" s="1"/>
  <c r="Y44" i="252" s="1"/>
  <c r="W33" i="252"/>
  <c r="X33" i="252" s="1"/>
  <c r="Y33" i="252" s="1"/>
  <c r="J132" i="253"/>
  <c r="W31" i="253"/>
  <c r="X31" i="253" s="1"/>
  <c r="Y31" i="253" s="1"/>
  <c r="AG30" i="256"/>
  <c r="J132" i="260"/>
  <c r="W31" i="260"/>
  <c r="X31" i="260" s="1"/>
  <c r="Y31" i="260" s="1"/>
  <c r="J132" i="251"/>
  <c r="W31" i="251"/>
  <c r="X31" i="251" s="1"/>
  <c r="Y31" i="251" s="1"/>
  <c r="H132" i="263"/>
  <c r="W44" i="263" s="1"/>
  <c r="X44" i="263" s="1"/>
  <c r="Y44" i="263" s="1"/>
  <c r="W33" i="263"/>
  <c r="X33" i="263" s="1"/>
  <c r="Y33" i="263" s="1"/>
  <c r="J132" i="250"/>
  <c r="W31" i="250"/>
  <c r="X31" i="250" s="1"/>
  <c r="Y31" i="250" s="1"/>
  <c r="D96" i="263"/>
  <c r="H132" i="251"/>
  <c r="W44" i="251" s="1"/>
  <c r="X44" i="251" s="1"/>
  <c r="Y44" i="251" s="1"/>
  <c r="W33" i="251"/>
  <c r="X33" i="251" s="1"/>
  <c r="Y33" i="251" s="1"/>
  <c r="H132" i="235"/>
  <c r="W44" i="235" s="1"/>
  <c r="W33" i="235"/>
  <c r="H132" i="253"/>
  <c r="W44" i="253" s="1"/>
  <c r="X44" i="253" s="1"/>
  <c r="Y44" i="253" s="1"/>
  <c r="W33" i="253"/>
  <c r="X33" i="253" s="1"/>
  <c r="Y33" i="253" s="1"/>
  <c r="AN35" i="264"/>
  <c r="G35" i="264" s="1"/>
  <c r="D79" i="231"/>
  <c r="B79" i="231" s="1"/>
  <c r="C61" i="250" s="1"/>
  <c r="J56" i="264"/>
  <c r="BD56" i="264" s="1"/>
  <c r="M9" i="216"/>
  <c r="E9" i="216" s="1"/>
  <c r="C10" i="249" s="1"/>
  <c r="F49" i="250"/>
  <c r="D31" i="231"/>
  <c r="B31" i="231" s="1"/>
  <c r="C50" i="235" s="1"/>
  <c r="D67" i="231"/>
  <c r="B67" i="231" s="1"/>
  <c r="C49" i="250" s="1"/>
  <c r="E70" i="231"/>
  <c r="D52" i="250" s="1"/>
  <c r="B9" i="231"/>
  <c r="C28" i="235" s="1"/>
  <c r="D10" i="231"/>
  <c r="B10" i="231" s="1"/>
  <c r="C29" i="235" s="1"/>
  <c r="D68" i="231"/>
  <c r="B68" i="231" s="1"/>
  <c r="C50" i="250" s="1"/>
  <c r="F29" i="250"/>
  <c r="F61" i="251"/>
  <c r="AK61" i="251" s="1"/>
  <c r="AX61" i="251" s="1"/>
  <c r="D21" i="231"/>
  <c r="B21" i="231" s="1"/>
  <c r="C40" i="235" s="1"/>
  <c r="F59" i="251"/>
  <c r="AK59" i="251" s="1"/>
  <c r="BK59" i="251" s="1"/>
  <c r="D58" i="231"/>
  <c r="B58" i="231" s="1"/>
  <c r="C40" i="250" s="1"/>
  <c r="C109" i="249"/>
  <c r="F27" i="251"/>
  <c r="F48" i="251"/>
  <c r="D80" i="231"/>
  <c r="B80" i="231" s="1"/>
  <c r="C62" i="250" s="1"/>
  <c r="F38" i="251"/>
  <c r="AK38" i="251" s="1"/>
  <c r="BK38" i="251" s="1"/>
  <c r="F35" i="251"/>
  <c r="F39" i="251"/>
  <c r="D44" i="231"/>
  <c r="C26" i="250" s="1"/>
  <c r="AM33" i="254"/>
  <c r="AM62" i="263"/>
  <c r="BK60" i="235"/>
  <c r="AH36" i="256"/>
  <c r="BH30" i="256"/>
  <c r="AG30" i="255"/>
  <c r="AH30" i="252"/>
  <c r="AX59" i="235"/>
  <c r="AO46" i="264"/>
  <c r="H46" i="264" s="1"/>
  <c r="AM43" i="263"/>
  <c r="BN56" i="256"/>
  <c r="M56" i="256" s="1"/>
  <c r="BQ56" i="256" s="1"/>
  <c r="BM53" i="263"/>
  <c r="BK26" i="235"/>
  <c r="BM44" i="252"/>
  <c r="AM44" i="263"/>
  <c r="AM43" i="257"/>
  <c r="BM44" i="255"/>
  <c r="AO46" i="263"/>
  <c r="H46" i="263" s="1"/>
  <c r="J56" i="254"/>
  <c r="BD56" i="254" s="1"/>
  <c r="J56" i="252"/>
  <c r="BD56" i="252" s="1"/>
  <c r="AO46" i="253"/>
  <c r="H46" i="253" s="1"/>
  <c r="AZ33" i="252"/>
  <c r="BM54" i="252"/>
  <c r="AM33" i="263"/>
  <c r="BN35" i="254"/>
  <c r="M35" i="254" s="1"/>
  <c r="BQ35" i="254" s="1"/>
  <c r="AI36" i="253"/>
  <c r="BU30" i="254"/>
  <c r="D96" i="256"/>
  <c r="D76" i="256"/>
  <c r="D116" i="256" s="1"/>
  <c r="AZ33" i="264"/>
  <c r="AZ62" i="250"/>
  <c r="AM48" i="264"/>
  <c r="AM27" i="264"/>
  <c r="BM54" i="263"/>
  <c r="AM54" i="264"/>
  <c r="BM62" i="252"/>
  <c r="AZ62" i="255"/>
  <c r="AM44" i="264"/>
  <c r="BM54" i="254"/>
  <c r="AZ62" i="264"/>
  <c r="AZ62" i="254"/>
  <c r="AH30" i="264"/>
  <c r="AZ54" i="255"/>
  <c r="F32" i="251"/>
  <c r="F47" i="250"/>
  <c r="AK47" i="250" s="1"/>
  <c r="AX47" i="250" s="1"/>
  <c r="D65" i="231"/>
  <c r="B65" i="231" s="1"/>
  <c r="C47" i="250" s="1"/>
  <c r="D28" i="231"/>
  <c r="B28" i="231" s="1"/>
  <c r="C47" i="235" s="1"/>
  <c r="BU30" i="264"/>
  <c r="J219" i="249"/>
  <c r="J226" i="249" s="1"/>
  <c r="J233" i="249" s="1"/>
  <c r="J240" i="249" s="1"/>
  <c r="J247" i="249" s="1"/>
  <c r="J254" i="249" s="1"/>
  <c r="J261" i="249" s="1"/>
  <c r="J268" i="249" s="1"/>
  <c r="J275" i="249" s="1"/>
  <c r="J282" i="249" s="1"/>
  <c r="J289" i="249" s="1"/>
  <c r="J296" i="249" s="1"/>
  <c r="J213" i="249"/>
  <c r="D76" i="260"/>
  <c r="D116" i="260" s="1"/>
  <c r="D96" i="260"/>
  <c r="V117" i="235"/>
  <c r="V97" i="235"/>
  <c r="AM48" i="250"/>
  <c r="BM33" i="250"/>
  <c r="F60" i="251"/>
  <c r="AK60" i="251" s="1"/>
  <c r="BK60" i="251" s="1"/>
  <c r="F28" i="250"/>
  <c r="F38" i="250"/>
  <c r="AK38" i="250" s="1"/>
  <c r="BK38" i="250" s="1"/>
  <c r="V117" i="255"/>
  <c r="V97" i="255"/>
  <c r="V117" i="251"/>
  <c r="V97" i="251"/>
  <c r="AG57" i="235"/>
  <c r="V97" i="250"/>
  <c r="V117" i="250"/>
  <c r="AG30" i="252"/>
  <c r="AI30" i="252"/>
  <c r="BU30" i="252"/>
  <c r="AI36" i="257"/>
  <c r="F43" i="251"/>
  <c r="F41" i="250"/>
  <c r="D43" i="231"/>
  <c r="B43" i="231" s="1"/>
  <c r="C62" i="235" s="1"/>
  <c r="B210" i="249"/>
  <c r="E96" i="251"/>
  <c r="F49" i="251"/>
  <c r="AG36" i="252"/>
  <c r="AI36" i="252"/>
  <c r="F29" i="251"/>
  <c r="F41" i="251"/>
  <c r="F26" i="251"/>
  <c r="AK26" i="251" s="1"/>
  <c r="AX26" i="251" s="1"/>
  <c r="F44" i="251"/>
  <c r="AZ53" i="250"/>
  <c r="F53" i="251"/>
  <c r="AI57" i="250"/>
  <c r="E57" i="231"/>
  <c r="D39" i="250" s="1"/>
  <c r="E72" i="231"/>
  <c r="D54" i="250" s="1"/>
  <c r="E73" i="231"/>
  <c r="D55" i="250" s="1"/>
  <c r="E71" i="231"/>
  <c r="D53" i="250" s="1"/>
  <c r="E44" i="231"/>
  <c r="D26" i="250" s="1"/>
  <c r="E62" i="231"/>
  <c r="D44" i="250" s="1"/>
  <c r="E45" i="231"/>
  <c r="D27" i="250" s="1"/>
  <c r="E55" i="231"/>
  <c r="D37" i="250" s="1"/>
  <c r="E50" i="231"/>
  <c r="D32" i="250" s="1"/>
  <c r="E77" i="231"/>
  <c r="D59" i="250" s="1"/>
  <c r="E64" i="231"/>
  <c r="D46" i="250" s="1"/>
  <c r="E63" i="231"/>
  <c r="D45" i="250" s="1"/>
  <c r="E61" i="231"/>
  <c r="D43" i="250" s="1"/>
  <c r="E80" i="231"/>
  <c r="D62" i="250" s="1"/>
  <c r="E52" i="231"/>
  <c r="D34" i="250" s="1"/>
  <c r="BM62" i="235"/>
  <c r="D13" i="216"/>
  <c r="B14" i="249" s="1"/>
  <c r="E13" i="216"/>
  <c r="C14" i="249" s="1"/>
  <c r="F55" i="251"/>
  <c r="V117" i="257"/>
  <c r="V97" i="257"/>
  <c r="F37" i="251"/>
  <c r="F53" i="250"/>
  <c r="AI57" i="272"/>
  <c r="F62" i="251"/>
  <c r="AK62" i="251" s="1"/>
  <c r="AX62" i="251" s="1"/>
  <c r="BM44" i="235"/>
  <c r="F59" i="250"/>
  <c r="AK59" i="250" s="1"/>
  <c r="F54" i="251"/>
  <c r="F47" i="251"/>
  <c r="AK47" i="251" s="1"/>
  <c r="BK47" i="251" s="1"/>
  <c r="F58" i="251"/>
  <c r="AM48" i="251"/>
  <c r="AM54" i="250"/>
  <c r="AM43" i="253"/>
  <c r="AM43" i="235"/>
  <c r="AM62" i="257"/>
  <c r="AZ54" i="260"/>
  <c r="BM53" i="253"/>
  <c r="BN35" i="251"/>
  <c r="M35" i="251" s="1"/>
  <c r="BQ35" i="251" s="1"/>
  <c r="AM39" i="251"/>
  <c r="AM27" i="251"/>
  <c r="BM43" i="251"/>
  <c r="BK47" i="235"/>
  <c r="AX47" i="235"/>
  <c r="AM43" i="264"/>
  <c r="AZ44" i="272"/>
  <c r="AN35" i="263"/>
  <c r="G35" i="263" s="1"/>
  <c r="J56" i="272"/>
  <c r="BD56" i="272" s="1"/>
  <c r="J56" i="255"/>
  <c r="BD56" i="255" s="1"/>
  <c r="BP26" i="253"/>
  <c r="O26" i="253" s="1"/>
  <c r="BS26" i="253" s="1"/>
  <c r="BV26" i="253" s="1"/>
  <c r="J35" i="235"/>
  <c r="BD35" i="235" s="1"/>
  <c r="AX38" i="235"/>
  <c r="BK38" i="235"/>
  <c r="BM53" i="264"/>
  <c r="AM39" i="250"/>
  <c r="J56" i="235"/>
  <c r="BD56" i="235" s="1"/>
  <c r="BB46" i="235"/>
  <c r="K46" i="235" s="1"/>
  <c r="BE46" i="235" s="1"/>
  <c r="BN56" i="251"/>
  <c r="M56" i="251" s="1"/>
  <c r="BQ56" i="251" s="1"/>
  <c r="BN35" i="250"/>
  <c r="M35" i="250" s="1"/>
  <c r="BQ35" i="250" s="1"/>
  <c r="BN35" i="253"/>
  <c r="M35" i="253" s="1"/>
  <c r="BQ35" i="253" s="1"/>
  <c r="AN35" i="253"/>
  <c r="G35" i="253" s="1"/>
  <c r="AZ53" i="255"/>
  <c r="AM33" i="257"/>
  <c r="BN35" i="257"/>
  <c r="M35" i="257" s="1"/>
  <c r="BQ35" i="257" s="1"/>
  <c r="AM54" i="256"/>
  <c r="AM43" i="272"/>
  <c r="V117" i="253"/>
  <c r="V97" i="253"/>
  <c r="V118" i="235"/>
  <c r="V131" i="235" s="1"/>
  <c r="AH57" i="260"/>
  <c r="AI57" i="260"/>
  <c r="AG57" i="260"/>
  <c r="AH36" i="260"/>
  <c r="AI36" i="260"/>
  <c r="K118" i="249"/>
  <c r="K125" i="249" s="1"/>
  <c r="K132" i="249" s="1"/>
  <c r="K139" i="249" s="1"/>
  <c r="K146" i="249" s="1"/>
  <c r="K153" i="249" s="1"/>
  <c r="K160" i="249" s="1"/>
  <c r="K167" i="249" s="1"/>
  <c r="K174" i="249" s="1"/>
  <c r="K181" i="249" s="1"/>
  <c r="K188" i="249" s="1"/>
  <c r="K195" i="249" s="1"/>
  <c r="K112" i="249"/>
  <c r="V78" i="263"/>
  <c r="V91" i="263" s="1"/>
  <c r="E96" i="254"/>
  <c r="AH57" i="250"/>
  <c r="D76" i="250"/>
  <c r="D96" i="250"/>
  <c r="M124" i="216"/>
  <c r="L125" i="216"/>
  <c r="E124" i="216"/>
  <c r="V118" i="255"/>
  <c r="V131" i="255" s="1"/>
  <c r="AH36" i="272"/>
  <c r="BU30" i="260"/>
  <c r="AG36" i="251"/>
  <c r="AI36" i="251"/>
  <c r="AH36" i="251"/>
  <c r="BH30" i="257"/>
  <c r="AH30" i="257"/>
  <c r="AG30" i="257"/>
  <c r="AI30" i="254"/>
  <c r="AH30" i="254"/>
  <c r="AG30" i="254"/>
  <c r="AI57" i="263"/>
  <c r="AH57" i="263"/>
  <c r="K212" i="249"/>
  <c r="K218" i="249"/>
  <c r="K225" i="249" s="1"/>
  <c r="K232" i="249" s="1"/>
  <c r="K239" i="249" s="1"/>
  <c r="K246" i="249" s="1"/>
  <c r="K253" i="249" s="1"/>
  <c r="K260" i="249" s="1"/>
  <c r="K267" i="249" s="1"/>
  <c r="K274" i="249" s="1"/>
  <c r="K281" i="249" s="1"/>
  <c r="K288" i="249" s="1"/>
  <c r="K295" i="249" s="1"/>
  <c r="V118" i="264"/>
  <c r="V131" i="264" s="1"/>
  <c r="AX62" i="235"/>
  <c r="BK62" i="235"/>
  <c r="E93" i="252" a="1"/>
  <c r="E93" i="252" s="1"/>
  <c r="D76" i="251"/>
  <c r="D96" i="251"/>
  <c r="E108" i="231"/>
  <c r="D53" i="251" s="1"/>
  <c r="E96" i="231"/>
  <c r="D41" i="251" s="1"/>
  <c r="E116" i="231"/>
  <c r="D61" i="251" s="1"/>
  <c r="E95" i="231"/>
  <c r="D40" i="251" s="1"/>
  <c r="E92" i="231"/>
  <c r="D37" i="251" s="1"/>
  <c r="E111" i="231"/>
  <c r="D56" i="251" s="1"/>
  <c r="E113" i="231"/>
  <c r="D58" i="251" s="1"/>
  <c r="E107" i="231"/>
  <c r="D52" i="251" s="1"/>
  <c r="E110" i="231"/>
  <c r="D55" i="251" s="1"/>
  <c r="E94" i="231"/>
  <c r="D39" i="251" s="1"/>
  <c r="E114" i="231"/>
  <c r="D59" i="251" s="1"/>
  <c r="E109" i="231"/>
  <c r="D54" i="251" s="1"/>
  <c r="E81" i="231"/>
  <c r="D26" i="251" s="1"/>
  <c r="E98" i="231"/>
  <c r="D43" i="251" s="1"/>
  <c r="E93" i="231"/>
  <c r="D38" i="251" s="1"/>
  <c r="E99" i="231"/>
  <c r="D44" i="251" s="1"/>
  <c r="E82" i="231"/>
  <c r="D27" i="251" s="1"/>
  <c r="E100" i="231"/>
  <c r="D45" i="251" s="1"/>
  <c r="E89" i="231"/>
  <c r="D34" i="251" s="1"/>
  <c r="E88" i="231"/>
  <c r="D33" i="251" s="1"/>
  <c r="E102" i="231"/>
  <c r="D47" i="251" s="1"/>
  <c r="E84" i="231"/>
  <c r="D29" i="251" s="1"/>
  <c r="E101" i="231"/>
  <c r="D46" i="251" s="1"/>
  <c r="E86" i="231"/>
  <c r="D31" i="251" s="1"/>
  <c r="E104" i="231"/>
  <c r="D49" i="251" s="1"/>
  <c r="E83" i="231"/>
  <c r="D28" i="251" s="1"/>
  <c r="E90" i="231"/>
  <c r="D35" i="251" s="1"/>
  <c r="E115" i="231"/>
  <c r="D60" i="251" s="1"/>
  <c r="E87" i="231"/>
  <c r="D32" i="251" s="1"/>
  <c r="E117" i="231"/>
  <c r="D62" i="251" s="1"/>
  <c r="E103" i="231"/>
  <c r="D48" i="251" s="1"/>
  <c r="E105" i="231"/>
  <c r="D50" i="251" s="1"/>
  <c r="BM33" i="235"/>
  <c r="X80" i="235"/>
  <c r="C211" i="249"/>
  <c r="C110" i="249"/>
  <c r="D116" i="255"/>
  <c r="D90" i="231"/>
  <c r="B90" i="231" s="1"/>
  <c r="C35" i="251" s="1"/>
  <c r="D110" i="231"/>
  <c r="B110" i="231" s="1"/>
  <c r="C55" i="251" s="1"/>
  <c r="D98" i="231"/>
  <c r="B98" i="231" s="1"/>
  <c r="C43" i="251" s="1"/>
  <c r="D114" i="231"/>
  <c r="B114" i="231" s="1"/>
  <c r="C59" i="251" s="1"/>
  <c r="D96" i="231"/>
  <c r="B96" i="231" s="1"/>
  <c r="C41" i="251" s="1"/>
  <c r="D107" i="231"/>
  <c r="B107" i="231" s="1"/>
  <c r="C52" i="251" s="1"/>
  <c r="D111" i="231"/>
  <c r="B111" i="231" s="1"/>
  <c r="C56" i="251" s="1"/>
  <c r="D93" i="231"/>
  <c r="B93" i="231" s="1"/>
  <c r="C38" i="251" s="1"/>
  <c r="D95" i="231"/>
  <c r="B95" i="231" s="1"/>
  <c r="C40" i="251" s="1"/>
  <c r="D115" i="231"/>
  <c r="B115" i="231" s="1"/>
  <c r="C60" i="251" s="1"/>
  <c r="D89" i="231"/>
  <c r="B89" i="231" s="1"/>
  <c r="C34" i="251" s="1"/>
  <c r="D88" i="231"/>
  <c r="B88" i="231" s="1"/>
  <c r="C33" i="251" s="1"/>
  <c r="D105" i="231"/>
  <c r="B105" i="231" s="1"/>
  <c r="C50" i="251" s="1"/>
  <c r="D87" i="231"/>
  <c r="B87" i="231" s="1"/>
  <c r="C32" i="251" s="1"/>
  <c r="D104" i="231"/>
  <c r="B104" i="231" s="1"/>
  <c r="C49" i="251" s="1"/>
  <c r="D102" i="231"/>
  <c r="B102" i="231" s="1"/>
  <c r="C47" i="251" s="1"/>
  <c r="D81" i="231"/>
  <c r="C26" i="251" s="1"/>
  <c r="D109" i="231"/>
  <c r="B109" i="231" s="1"/>
  <c r="C54" i="251" s="1"/>
  <c r="D103" i="231"/>
  <c r="B103" i="231" s="1"/>
  <c r="C48" i="251" s="1"/>
  <c r="D108" i="231"/>
  <c r="B108" i="231" s="1"/>
  <c r="C53" i="251" s="1"/>
  <c r="D101" i="231"/>
  <c r="B101" i="231" s="1"/>
  <c r="C46" i="251" s="1"/>
  <c r="D117" i="231"/>
  <c r="B117" i="231" s="1"/>
  <c r="C62" i="251" s="1"/>
  <c r="D100" i="231"/>
  <c r="B100" i="231" s="1"/>
  <c r="C45" i="251" s="1"/>
  <c r="D94" i="231"/>
  <c r="B94" i="231" s="1"/>
  <c r="C39" i="251" s="1"/>
  <c r="D86" i="231"/>
  <c r="B86" i="231" s="1"/>
  <c r="C31" i="251" s="1"/>
  <c r="D84" i="231"/>
  <c r="B84" i="231" s="1"/>
  <c r="C29" i="251" s="1"/>
  <c r="D113" i="231"/>
  <c r="B113" i="231" s="1"/>
  <c r="C58" i="251" s="1"/>
  <c r="D83" i="231"/>
  <c r="B83" i="231" s="1"/>
  <c r="C28" i="251" s="1"/>
  <c r="D99" i="231"/>
  <c r="B99" i="231" s="1"/>
  <c r="C44" i="251" s="1"/>
  <c r="D116" i="231"/>
  <c r="B116" i="231" s="1"/>
  <c r="C61" i="251" s="1"/>
  <c r="D82" i="231"/>
  <c r="B82" i="231" s="1"/>
  <c r="C27" i="251" s="1"/>
  <c r="D92" i="231"/>
  <c r="B92" i="231" s="1"/>
  <c r="C37" i="251" s="1"/>
  <c r="V98" i="260"/>
  <c r="V111" i="260" s="1"/>
  <c r="AG36" i="260"/>
  <c r="D116" i="263"/>
  <c r="AN56" i="263"/>
  <c r="G56" i="263" s="1"/>
  <c r="BU30" i="257"/>
  <c r="D96" i="272"/>
  <c r="D76" i="272"/>
  <c r="AH57" i="272"/>
  <c r="AG36" i="272"/>
  <c r="BH30" i="255"/>
  <c r="BU30" i="255"/>
  <c r="BH30" i="260"/>
  <c r="AI30" i="263"/>
  <c r="BH30" i="263"/>
  <c r="AG30" i="263"/>
  <c r="AH30" i="263"/>
  <c r="BU30" i="263"/>
  <c r="X82" i="235"/>
  <c r="V78" i="255"/>
  <c r="V91" i="255" s="1"/>
  <c r="V78" i="256"/>
  <c r="V91" i="256" s="1"/>
  <c r="J120" i="249"/>
  <c r="J127" i="249" s="1"/>
  <c r="J134" i="249" s="1"/>
  <c r="J141" i="249" s="1"/>
  <c r="J148" i="249" s="1"/>
  <c r="J155" i="249" s="1"/>
  <c r="J162" i="249" s="1"/>
  <c r="J169" i="249" s="1"/>
  <c r="J176" i="249" s="1"/>
  <c r="J183" i="249" s="1"/>
  <c r="J190" i="249" s="1"/>
  <c r="X85" i="235"/>
  <c r="K11" i="249"/>
  <c r="K17" i="249"/>
  <c r="K24" i="249" s="1"/>
  <c r="K31" i="249" s="1"/>
  <c r="E96" i="253"/>
  <c r="D14" i="216"/>
  <c r="B15" i="249" s="1"/>
  <c r="D76" i="235"/>
  <c r="D96" i="235"/>
  <c r="F28" i="251"/>
  <c r="F46" i="251"/>
  <c r="F50" i="251"/>
  <c r="M124" i="231"/>
  <c r="M155" i="231"/>
  <c r="M121" i="231"/>
  <c r="M123" i="231"/>
  <c r="M122" i="231"/>
  <c r="D9" i="252" s="1"/>
  <c r="E96" i="260"/>
  <c r="D116" i="253"/>
  <c r="AZ53" i="254"/>
  <c r="BM53" i="254"/>
  <c r="BM43" i="272"/>
  <c r="AZ53" i="272"/>
  <c r="BM54" i="235"/>
  <c r="BN35" i="252"/>
  <c r="M35" i="252" s="1"/>
  <c r="BQ35" i="252" s="1"/>
  <c r="J35" i="252"/>
  <c r="BD35" i="252" s="1"/>
  <c r="BN53" i="272"/>
  <c r="G26" i="264" l="1"/>
  <c r="AQ26" i="264" s="1"/>
  <c r="AT26" i="264" s="1"/>
  <c r="Q53" i="272"/>
  <c r="I44" i="272"/>
  <c r="AS44" i="272" s="1"/>
  <c r="I44" i="263"/>
  <c r="AS44" i="263" s="1"/>
  <c r="I44" i="254"/>
  <c r="AS44" i="254" s="1"/>
  <c r="I44" i="253"/>
  <c r="AS44" i="253" s="1"/>
  <c r="I44" i="251"/>
  <c r="AS44" i="251" s="1"/>
  <c r="I44" i="260"/>
  <c r="AS44" i="260" s="1"/>
  <c r="I44" i="252"/>
  <c r="AS44" i="252" s="1"/>
  <c r="I44" i="257"/>
  <c r="AS44" i="257" s="1"/>
  <c r="I44" i="250"/>
  <c r="AS44" i="250" s="1"/>
  <c r="P26" i="264"/>
  <c r="F57" i="252"/>
  <c r="F36" i="252"/>
  <c r="D149" i="231"/>
  <c r="B149" i="231" s="1"/>
  <c r="C57" i="252" s="1"/>
  <c r="D128" i="231"/>
  <c r="B128" i="231" s="1"/>
  <c r="C36" i="252" s="1"/>
  <c r="E128" i="231"/>
  <c r="D36" i="252" s="1"/>
  <c r="E149" i="231"/>
  <c r="D57" i="252" s="1"/>
  <c r="AN46" i="264"/>
  <c r="G46" i="264" s="1"/>
  <c r="AN46" i="253"/>
  <c r="G46" i="253" s="1"/>
  <c r="AN46" i="263"/>
  <c r="G46" i="263" s="1"/>
  <c r="AQ46" i="263" s="1"/>
  <c r="BN26" i="253"/>
  <c r="M26" i="253" s="1"/>
  <c r="BQ26" i="253" s="1"/>
  <c r="BT26" i="253" s="1"/>
  <c r="BO26" i="253"/>
  <c r="N26" i="253" s="1"/>
  <c r="BR26" i="253" s="1"/>
  <c r="BU26" i="253" s="1"/>
  <c r="B110" i="249"/>
  <c r="L34" i="216"/>
  <c r="L28" i="216"/>
  <c r="L29" i="216" s="1"/>
  <c r="L30" i="216" s="1"/>
  <c r="L31" i="216" s="1"/>
  <c r="L32" i="216" s="1"/>
  <c r="L33" i="216" s="1"/>
  <c r="M53" i="272"/>
  <c r="BQ53" i="272" s="1"/>
  <c r="M20" i="216"/>
  <c r="M21" i="216" s="1"/>
  <c r="M16" i="216"/>
  <c r="M17" i="216" s="1"/>
  <c r="M18" i="216" s="1"/>
  <c r="M19" i="216" s="1"/>
  <c r="E15" i="216"/>
  <c r="M10" i="216"/>
  <c r="I26" i="264"/>
  <c r="AS26" i="264" s="1"/>
  <c r="AV26" i="264" s="1"/>
  <c r="H26" i="264"/>
  <c r="AR26" i="264" s="1"/>
  <c r="AU26" i="264" s="1"/>
  <c r="D9" i="216"/>
  <c r="B10" i="249" s="1"/>
  <c r="L28" i="255"/>
  <c r="BF28" i="255" s="1"/>
  <c r="BI28" i="255" s="1"/>
  <c r="K28" i="255"/>
  <c r="BE28" i="255" s="1"/>
  <c r="BH28" i="255" s="1"/>
  <c r="L55" i="251"/>
  <c r="BF55" i="251" s="1"/>
  <c r="BI55" i="251" s="1"/>
  <c r="K55" i="251"/>
  <c r="BE55" i="251" s="1"/>
  <c r="BH55" i="251" s="1"/>
  <c r="L26" i="264"/>
  <c r="BF26" i="264" s="1"/>
  <c r="BI26" i="264" s="1"/>
  <c r="BK62" i="250"/>
  <c r="AX26" i="250"/>
  <c r="AX60" i="250"/>
  <c r="AX61" i="250"/>
  <c r="I246" i="249"/>
  <c r="M35" i="249"/>
  <c r="I253" i="249"/>
  <c r="I260" i="249"/>
  <c r="L157" i="249"/>
  <c r="I281" i="249"/>
  <c r="I239" i="249"/>
  <c r="I267" i="249"/>
  <c r="L251" i="249"/>
  <c r="I288" i="249"/>
  <c r="I211" i="249"/>
  <c r="I274" i="249"/>
  <c r="I295" i="249"/>
  <c r="I218" i="249"/>
  <c r="M237" i="249"/>
  <c r="I225" i="249"/>
  <c r="I232" i="249"/>
  <c r="M136" i="249"/>
  <c r="I25" i="249"/>
  <c r="I125" i="249"/>
  <c r="I32" i="249"/>
  <c r="I132" i="249"/>
  <c r="I39" i="249"/>
  <c r="I139" i="249"/>
  <c r="I46" i="249"/>
  <c r="I146" i="249"/>
  <c r="I53" i="249"/>
  <c r="I153" i="249"/>
  <c r="I60" i="249"/>
  <c r="I160" i="249"/>
  <c r="I81" i="249"/>
  <c r="I181" i="249"/>
  <c r="I67" i="249"/>
  <c r="I167" i="249"/>
  <c r="I88" i="249"/>
  <c r="I188" i="249"/>
  <c r="I18" i="249"/>
  <c r="I118" i="249"/>
  <c r="I11" i="249"/>
  <c r="I111" i="249"/>
  <c r="I74" i="249"/>
  <c r="I174" i="249"/>
  <c r="I95" i="249"/>
  <c r="I195" i="249"/>
  <c r="BP59" i="254"/>
  <c r="O59" i="254" s="1"/>
  <c r="BS59" i="254" s="1"/>
  <c r="BO59" i="254"/>
  <c r="N59" i="254" s="1"/>
  <c r="BR59" i="254" s="1"/>
  <c r="BB54" i="260"/>
  <c r="K54" i="260" s="1"/>
  <c r="BE54" i="260" s="1"/>
  <c r="BC54" i="260"/>
  <c r="BP44" i="235"/>
  <c r="BO44" i="235"/>
  <c r="BP54" i="254"/>
  <c r="O54" i="254" s="1"/>
  <c r="BS54" i="254" s="1"/>
  <c r="BO54" i="254"/>
  <c r="N54" i="254" s="1"/>
  <c r="BR54" i="254" s="1"/>
  <c r="BB50" i="254"/>
  <c r="K50" i="254" s="1"/>
  <c r="BE50" i="254" s="1"/>
  <c r="BH50" i="254" s="1"/>
  <c r="BC50" i="254"/>
  <c r="BH56" i="252"/>
  <c r="BI56" i="252"/>
  <c r="BP31" i="251"/>
  <c r="O31" i="251" s="1"/>
  <c r="BS31" i="251" s="1"/>
  <c r="BO31" i="251"/>
  <c r="N31" i="251" s="1"/>
  <c r="BR31" i="251" s="1"/>
  <c r="BP58" i="252"/>
  <c r="O58" i="252" s="1"/>
  <c r="BS58" i="252" s="1"/>
  <c r="BO58" i="252"/>
  <c r="N58" i="252" s="1"/>
  <c r="BR58" i="252" s="1"/>
  <c r="AP27" i="251"/>
  <c r="AO27" i="251"/>
  <c r="H27" i="251" s="1"/>
  <c r="Q35" i="254"/>
  <c r="BP44" i="252"/>
  <c r="O44" i="252" s="1"/>
  <c r="BS44" i="252" s="1"/>
  <c r="BO44" i="252"/>
  <c r="N44" i="252" s="1"/>
  <c r="BR44" i="252" s="1"/>
  <c r="K37" i="264"/>
  <c r="BE37" i="264" s="1"/>
  <c r="BH37" i="264" s="1"/>
  <c r="AN62" i="263"/>
  <c r="AO62" i="263"/>
  <c r="H62" i="263" s="1"/>
  <c r="AP62" i="263"/>
  <c r="AP32" i="264"/>
  <c r="AO32" i="264"/>
  <c r="H32" i="264" s="1"/>
  <c r="BC60" i="272"/>
  <c r="BB60" i="272"/>
  <c r="BP58" i="260"/>
  <c r="O58" i="260" s="1"/>
  <c r="BS58" i="260" s="1"/>
  <c r="BO58" i="260"/>
  <c r="Q35" i="250"/>
  <c r="BB55" i="235"/>
  <c r="K55" i="235" s="1"/>
  <c r="BE55" i="235" s="1"/>
  <c r="BH55" i="235" s="1"/>
  <c r="BC55" i="235"/>
  <c r="BP60" i="260"/>
  <c r="O60" i="260" s="1"/>
  <c r="BS60" i="260" s="1"/>
  <c r="BO60" i="260"/>
  <c r="N60" i="260" s="1"/>
  <c r="BR60" i="260" s="1"/>
  <c r="BC55" i="256"/>
  <c r="BB55" i="256"/>
  <c r="K55" i="256" s="1"/>
  <c r="BE55" i="256" s="1"/>
  <c r="BH55" i="256" s="1"/>
  <c r="BB59" i="250"/>
  <c r="BC59" i="250"/>
  <c r="BB55" i="272"/>
  <c r="BC55" i="272"/>
  <c r="BP50" i="260"/>
  <c r="O50" i="260" s="1"/>
  <c r="BS50" i="260" s="1"/>
  <c r="BO50" i="260"/>
  <c r="N50" i="260" s="1"/>
  <c r="BR50" i="260" s="1"/>
  <c r="BB41" i="254"/>
  <c r="K41" i="254" s="1"/>
  <c r="BE41" i="254" s="1"/>
  <c r="BH41" i="254" s="1"/>
  <c r="BC41" i="254"/>
  <c r="AO32" i="256"/>
  <c r="H32" i="256" s="1"/>
  <c r="AP32" i="256"/>
  <c r="BO53" i="254"/>
  <c r="N53" i="254" s="1"/>
  <c r="BR53" i="254" s="1"/>
  <c r="BP53" i="254"/>
  <c r="O53" i="254" s="1"/>
  <c r="BS53" i="254" s="1"/>
  <c r="AP34" i="264"/>
  <c r="AO34" i="264"/>
  <c r="H34" i="264" s="1"/>
  <c r="AN34" i="264"/>
  <c r="G34" i="264" s="1"/>
  <c r="AP47" i="252"/>
  <c r="AO47" i="252"/>
  <c r="H47" i="252" s="1"/>
  <c r="AN47" i="252"/>
  <c r="BB41" i="264"/>
  <c r="BC41" i="264"/>
  <c r="BP37" i="257"/>
  <c r="O37" i="257" s="1"/>
  <c r="BS37" i="257" s="1"/>
  <c r="BO37" i="257"/>
  <c r="N37" i="257" s="1"/>
  <c r="BR37" i="257" s="1"/>
  <c r="K37" i="254"/>
  <c r="BE37" i="254" s="1"/>
  <c r="BP52" i="264"/>
  <c r="O52" i="264" s="1"/>
  <c r="BS52" i="264" s="1"/>
  <c r="BO52" i="264"/>
  <c r="N52" i="264" s="1"/>
  <c r="BR52" i="264" s="1"/>
  <c r="BC40" i="263"/>
  <c r="BB40" i="263"/>
  <c r="AN61" i="255"/>
  <c r="G61" i="255" s="1"/>
  <c r="AQ61" i="255" s="1"/>
  <c r="AO61" i="255"/>
  <c r="H61" i="255" s="1"/>
  <c r="AP61" i="255"/>
  <c r="AP34" i="260"/>
  <c r="AO34" i="260"/>
  <c r="H34" i="260" s="1"/>
  <c r="AN34" i="260"/>
  <c r="G34" i="260" s="1"/>
  <c r="AP32" i="235"/>
  <c r="AO32" i="235"/>
  <c r="H32" i="235" s="1"/>
  <c r="AR32" i="235" s="1"/>
  <c r="BI56" i="263"/>
  <c r="BH56" i="263"/>
  <c r="L38" i="272"/>
  <c r="BF38" i="272" s="1"/>
  <c r="BP31" i="260"/>
  <c r="O31" i="260" s="1"/>
  <c r="BS31" i="260" s="1"/>
  <c r="BO31" i="260"/>
  <c r="BP55" i="254"/>
  <c r="O55" i="254" s="1"/>
  <c r="BS55" i="254" s="1"/>
  <c r="BO55" i="254"/>
  <c r="AN59" i="264"/>
  <c r="G59" i="264" s="1"/>
  <c r="AO59" i="264"/>
  <c r="H59" i="264" s="1"/>
  <c r="AP59" i="264"/>
  <c r="K34" i="252"/>
  <c r="BE34" i="252" s="1"/>
  <c r="AO32" i="253"/>
  <c r="H32" i="253" s="1"/>
  <c r="AP32" i="253"/>
  <c r="AN54" i="251"/>
  <c r="G54" i="251" s="1"/>
  <c r="AO54" i="251"/>
  <c r="H54" i="251" s="1"/>
  <c r="AP54" i="251"/>
  <c r="BB50" i="272"/>
  <c r="BC50" i="272"/>
  <c r="BB58" i="272"/>
  <c r="K58" i="272" s="1"/>
  <c r="BE58" i="272" s="1"/>
  <c r="BH58" i="272" s="1"/>
  <c r="BC58" i="272"/>
  <c r="BI35" i="252"/>
  <c r="AN53" i="254"/>
  <c r="AP53" i="254"/>
  <c r="AO53" i="254"/>
  <c r="H53" i="254" s="1"/>
  <c r="BP47" i="272"/>
  <c r="O47" i="272" s="1"/>
  <c r="BS47" i="272" s="1"/>
  <c r="BO47" i="272"/>
  <c r="N47" i="272" s="1"/>
  <c r="BR47" i="272" s="1"/>
  <c r="Q35" i="252"/>
  <c r="BB53" i="254"/>
  <c r="BC53" i="254"/>
  <c r="BC46" i="250"/>
  <c r="BB46" i="250"/>
  <c r="BP46" i="256"/>
  <c r="O46" i="256" s="1"/>
  <c r="BS46" i="256" s="1"/>
  <c r="BO46" i="256"/>
  <c r="BC45" i="235"/>
  <c r="BB45" i="235"/>
  <c r="K45" i="235" s="1"/>
  <c r="BE45" i="235" s="1"/>
  <c r="BH45" i="235" s="1"/>
  <c r="AN52" i="256"/>
  <c r="AO52" i="256"/>
  <c r="H52" i="256" s="1"/>
  <c r="AP52" i="256"/>
  <c r="BP49" i="251"/>
  <c r="O49" i="251" s="1"/>
  <c r="BS49" i="251" s="1"/>
  <c r="BO49" i="251"/>
  <c r="N49" i="251" s="1"/>
  <c r="BR49" i="251" s="1"/>
  <c r="AO32" i="272"/>
  <c r="H32" i="272" s="1"/>
  <c r="AP32" i="272"/>
  <c r="BB59" i="256"/>
  <c r="BC59" i="256"/>
  <c r="AP33" i="263"/>
  <c r="AO33" i="263"/>
  <c r="H33" i="263" s="1"/>
  <c r="BB58" i="255"/>
  <c r="BC58" i="255"/>
  <c r="BP34" i="254"/>
  <c r="O34" i="254" s="1"/>
  <c r="BS34" i="254" s="1"/>
  <c r="BO34" i="254"/>
  <c r="N34" i="254" s="1"/>
  <c r="BR34" i="254" s="1"/>
  <c r="K32" i="255"/>
  <c r="BE32" i="255" s="1"/>
  <c r="BH32" i="255" s="1"/>
  <c r="BB46" i="251"/>
  <c r="K46" i="251" s="1"/>
  <c r="BE46" i="251" s="1"/>
  <c r="BC46" i="251"/>
  <c r="AS56" i="263"/>
  <c r="AV56" i="263" s="1"/>
  <c r="AP28" i="250"/>
  <c r="AO28" i="250"/>
  <c r="H28" i="250" s="1"/>
  <c r="AP29" i="272"/>
  <c r="AO29" i="272"/>
  <c r="H29" i="272" s="1"/>
  <c r="BB58" i="250"/>
  <c r="K58" i="250" s="1"/>
  <c r="BE58" i="250" s="1"/>
  <c r="BH58" i="250" s="1"/>
  <c r="BC58" i="250"/>
  <c r="AN61" i="263"/>
  <c r="G61" i="263" s="1"/>
  <c r="AO61" i="263"/>
  <c r="H61" i="263" s="1"/>
  <c r="AP61" i="263"/>
  <c r="BP54" i="252"/>
  <c r="O54" i="252" s="1"/>
  <c r="BS54" i="252" s="1"/>
  <c r="BO54" i="252"/>
  <c r="N54" i="252" s="1"/>
  <c r="BR54" i="252" s="1"/>
  <c r="BB46" i="255"/>
  <c r="BC46" i="255"/>
  <c r="BP53" i="263"/>
  <c r="O53" i="263" s="1"/>
  <c r="BS53" i="263" s="1"/>
  <c r="BO53" i="263"/>
  <c r="N53" i="263" s="1"/>
  <c r="BR53" i="263" s="1"/>
  <c r="AN60" i="257"/>
  <c r="G60" i="257" s="1"/>
  <c r="AO60" i="257"/>
  <c r="H60" i="257" s="1"/>
  <c r="AP60" i="257"/>
  <c r="BB40" i="255"/>
  <c r="K40" i="255" s="1"/>
  <c r="BE40" i="255" s="1"/>
  <c r="BC40" i="255"/>
  <c r="BC52" i="253"/>
  <c r="BB52" i="253"/>
  <c r="BB47" i="255"/>
  <c r="K47" i="255" s="1"/>
  <c r="BE47" i="255" s="1"/>
  <c r="BC47" i="255"/>
  <c r="BP45" i="254"/>
  <c r="O45" i="254" s="1"/>
  <c r="BS45" i="254" s="1"/>
  <c r="BO45" i="254"/>
  <c r="N45" i="254" s="1"/>
  <c r="BR45" i="254" s="1"/>
  <c r="BP29" i="253"/>
  <c r="O29" i="253" s="1"/>
  <c r="BS29" i="253" s="1"/>
  <c r="BO29" i="253"/>
  <c r="AP33" i="254"/>
  <c r="AO33" i="254"/>
  <c r="H33" i="254" s="1"/>
  <c r="K33" i="253"/>
  <c r="BE33" i="253" s="1"/>
  <c r="BH33" i="253" s="1"/>
  <c r="BP50" i="251"/>
  <c r="O50" i="251" s="1"/>
  <c r="BS50" i="251" s="1"/>
  <c r="BO50" i="251"/>
  <c r="N50" i="251" s="1"/>
  <c r="BR50" i="251" s="1"/>
  <c r="AO32" i="252"/>
  <c r="H32" i="252" s="1"/>
  <c r="AP32" i="252"/>
  <c r="BP60" i="253"/>
  <c r="O60" i="253" s="1"/>
  <c r="BS60" i="253" s="1"/>
  <c r="BO60" i="253"/>
  <c r="N60" i="253" s="1"/>
  <c r="BR60" i="253" s="1"/>
  <c r="BB52" i="255"/>
  <c r="K52" i="255" s="1"/>
  <c r="BE52" i="255" s="1"/>
  <c r="BH52" i="255" s="1"/>
  <c r="BC52" i="255"/>
  <c r="BB55" i="250"/>
  <c r="K55" i="250" s="1"/>
  <c r="BE55" i="250" s="1"/>
  <c r="BH55" i="250" s="1"/>
  <c r="BC55" i="250"/>
  <c r="BP53" i="264"/>
  <c r="O53" i="264" s="1"/>
  <c r="BS53" i="264" s="1"/>
  <c r="BO53" i="264"/>
  <c r="BB45" i="264"/>
  <c r="K45" i="264" s="1"/>
  <c r="BE45" i="264" s="1"/>
  <c r="BH45" i="264" s="1"/>
  <c r="BC45" i="264"/>
  <c r="AO26" i="250"/>
  <c r="AN26" i="250"/>
  <c r="AP26" i="250"/>
  <c r="BP37" i="260"/>
  <c r="O37" i="260" s="1"/>
  <c r="BS37" i="260" s="1"/>
  <c r="BO37" i="260"/>
  <c r="N37" i="260" s="1"/>
  <c r="BR37" i="260" s="1"/>
  <c r="BC52" i="257"/>
  <c r="BB52" i="257"/>
  <c r="BC43" i="252"/>
  <c r="BB43" i="252"/>
  <c r="K43" i="252" s="1"/>
  <c r="BE43" i="252" s="1"/>
  <c r="BH43" i="252" s="1"/>
  <c r="BI56" i="264"/>
  <c r="BP55" i="252"/>
  <c r="O55" i="252" s="1"/>
  <c r="BS55" i="252" s="1"/>
  <c r="BO55" i="252"/>
  <c r="N55" i="252" s="1"/>
  <c r="BR55" i="252" s="1"/>
  <c r="BP33" i="251"/>
  <c r="O33" i="251" s="1"/>
  <c r="BS33" i="251" s="1"/>
  <c r="BO33" i="251"/>
  <c r="N33" i="251" s="1"/>
  <c r="BR33" i="251" s="1"/>
  <c r="AN26" i="251"/>
  <c r="AP26" i="251"/>
  <c r="AO26" i="251"/>
  <c r="BP61" i="253"/>
  <c r="O61" i="253" s="1"/>
  <c r="BS61" i="253" s="1"/>
  <c r="BO61" i="253"/>
  <c r="N61" i="253" s="1"/>
  <c r="BR61" i="253" s="1"/>
  <c r="BC55" i="255"/>
  <c r="BB55" i="255"/>
  <c r="BH56" i="255"/>
  <c r="BI56" i="255"/>
  <c r="BB50" i="253"/>
  <c r="BC50" i="253"/>
  <c r="AO58" i="257"/>
  <c r="H58" i="257" s="1"/>
  <c r="AN58" i="257"/>
  <c r="AP58" i="257"/>
  <c r="BC54" i="255"/>
  <c r="BB54" i="255"/>
  <c r="BC62" i="255"/>
  <c r="BB62" i="255"/>
  <c r="BP29" i="254"/>
  <c r="O29" i="254" s="1"/>
  <c r="BS29" i="254" s="1"/>
  <c r="BO29" i="254"/>
  <c r="N29" i="254" s="1"/>
  <c r="BR29" i="254" s="1"/>
  <c r="AO32" i="257"/>
  <c r="H32" i="257" s="1"/>
  <c r="AP32" i="257"/>
  <c r="BB53" i="255"/>
  <c r="K53" i="255" s="1"/>
  <c r="BE53" i="255" s="1"/>
  <c r="BH53" i="255" s="1"/>
  <c r="BC53" i="255"/>
  <c r="BB60" i="254"/>
  <c r="K60" i="254" s="1"/>
  <c r="BE60" i="254" s="1"/>
  <c r="BC60" i="254"/>
  <c r="BC60" i="252"/>
  <c r="BB60" i="252"/>
  <c r="K60" i="252" s="1"/>
  <c r="BE60" i="252" s="1"/>
  <c r="AN54" i="250"/>
  <c r="AO54" i="250"/>
  <c r="H54" i="250" s="1"/>
  <c r="AP54" i="250"/>
  <c r="BB53" i="250"/>
  <c r="K53" i="250" s="1"/>
  <c r="BE53" i="250" s="1"/>
  <c r="BC53" i="250"/>
  <c r="AN49" i="263"/>
  <c r="AO49" i="263"/>
  <c r="H49" i="263" s="1"/>
  <c r="AP49" i="263"/>
  <c r="AP32" i="260"/>
  <c r="AO32" i="260"/>
  <c r="H32" i="260" s="1"/>
  <c r="BI35" i="253"/>
  <c r="BB43" i="272"/>
  <c r="K43" i="272" s="1"/>
  <c r="BE43" i="272" s="1"/>
  <c r="BC43" i="272"/>
  <c r="AP26" i="235"/>
  <c r="AO26" i="235"/>
  <c r="AN26" i="235"/>
  <c r="G26" i="235" s="1"/>
  <c r="BP41" i="260"/>
  <c r="O41" i="260" s="1"/>
  <c r="BS41" i="260" s="1"/>
  <c r="BO41" i="260"/>
  <c r="AP47" i="250"/>
  <c r="AO47" i="250"/>
  <c r="H47" i="250" s="1"/>
  <c r="AN47" i="250"/>
  <c r="G47" i="250" s="1"/>
  <c r="AP27" i="264"/>
  <c r="AO27" i="264"/>
  <c r="H27" i="264" s="1"/>
  <c r="BH56" i="254"/>
  <c r="BI56" i="254"/>
  <c r="BP50" i="263"/>
  <c r="O50" i="263" s="1"/>
  <c r="BS50" i="263" s="1"/>
  <c r="BO50" i="263"/>
  <c r="J26" i="263"/>
  <c r="K26" i="263"/>
  <c r="AN62" i="251"/>
  <c r="G62" i="251" s="1"/>
  <c r="AO62" i="251"/>
  <c r="H62" i="251" s="1"/>
  <c r="AP62" i="251"/>
  <c r="BO55" i="251"/>
  <c r="N55" i="251" s="1"/>
  <c r="BR55" i="251" s="1"/>
  <c r="BP55" i="251"/>
  <c r="O55" i="251" s="1"/>
  <c r="BS55" i="251" s="1"/>
  <c r="BP49" i="264"/>
  <c r="O49" i="264" s="1"/>
  <c r="BS49" i="264" s="1"/>
  <c r="BO49" i="264"/>
  <c r="BB50" i="235"/>
  <c r="K50" i="235" s="1"/>
  <c r="BE50" i="235" s="1"/>
  <c r="BC50" i="235"/>
  <c r="AN58" i="235"/>
  <c r="G58" i="235" s="1"/>
  <c r="AQ58" i="235" s="1"/>
  <c r="AO58" i="235"/>
  <c r="H58" i="235" s="1"/>
  <c r="AR58" i="235" s="1"/>
  <c r="AP58" i="235"/>
  <c r="K29" i="235"/>
  <c r="BE29" i="235" s="1"/>
  <c r="BH29" i="235" s="1"/>
  <c r="BO49" i="254"/>
  <c r="N49" i="254" s="1"/>
  <c r="BR49" i="254" s="1"/>
  <c r="BP49" i="254"/>
  <c r="O49" i="254" s="1"/>
  <c r="BS49" i="254" s="1"/>
  <c r="BB60" i="250"/>
  <c r="K60" i="250" s="1"/>
  <c r="BE60" i="250" s="1"/>
  <c r="BC60" i="250"/>
  <c r="K29" i="263"/>
  <c r="BE29" i="263" s="1"/>
  <c r="BB61" i="272"/>
  <c r="BC61" i="272"/>
  <c r="AP28" i="251"/>
  <c r="AO28" i="251"/>
  <c r="H28" i="251" s="1"/>
  <c r="BP62" i="252"/>
  <c r="O62" i="252" s="1"/>
  <c r="BS62" i="252" s="1"/>
  <c r="BO62" i="252"/>
  <c r="AN58" i="256"/>
  <c r="G58" i="256" s="1"/>
  <c r="AO58" i="256"/>
  <c r="H58" i="256" s="1"/>
  <c r="AP58" i="256"/>
  <c r="BP45" i="263"/>
  <c r="O45" i="263" s="1"/>
  <c r="BS45" i="263" s="1"/>
  <c r="BO45" i="263"/>
  <c r="N45" i="263" s="1"/>
  <c r="BR45" i="263" s="1"/>
  <c r="AO59" i="263"/>
  <c r="H59" i="263" s="1"/>
  <c r="AP59" i="263"/>
  <c r="AN59" i="263"/>
  <c r="G59" i="263" s="1"/>
  <c r="BO41" i="252"/>
  <c r="N41" i="252" s="1"/>
  <c r="BR41" i="252" s="1"/>
  <c r="BP41" i="252"/>
  <c r="O41" i="252" s="1"/>
  <c r="BS41" i="252" s="1"/>
  <c r="BO60" i="251"/>
  <c r="BP60" i="251"/>
  <c r="O60" i="251" s="1"/>
  <c r="BS60" i="251" s="1"/>
  <c r="BP54" i="235"/>
  <c r="O54" i="235" s="1"/>
  <c r="BS54" i="235" s="1"/>
  <c r="BO54" i="235"/>
  <c r="N54" i="235" s="1"/>
  <c r="BR54" i="235" s="1"/>
  <c r="AN60" i="272"/>
  <c r="G60" i="272" s="1"/>
  <c r="AO60" i="272"/>
  <c r="H60" i="272" s="1"/>
  <c r="AP60" i="272"/>
  <c r="BB43" i="255"/>
  <c r="BC43" i="255"/>
  <c r="BP40" i="272"/>
  <c r="O40" i="272" s="1"/>
  <c r="BS40" i="272" s="1"/>
  <c r="BO40" i="272"/>
  <c r="N40" i="272" s="1"/>
  <c r="BR40" i="272" s="1"/>
  <c r="BO33" i="250"/>
  <c r="N33" i="250" s="1"/>
  <c r="BR33" i="250" s="1"/>
  <c r="BP33" i="250"/>
  <c r="O33" i="250" s="1"/>
  <c r="BS33" i="250" s="1"/>
  <c r="BB55" i="264"/>
  <c r="K55" i="264" s="1"/>
  <c r="BE55" i="264" s="1"/>
  <c r="BH55" i="264" s="1"/>
  <c r="BC55" i="264"/>
  <c r="AN50" i="252"/>
  <c r="AO50" i="252"/>
  <c r="H50" i="252" s="1"/>
  <c r="AP50" i="252"/>
  <c r="K37" i="255"/>
  <c r="BE37" i="255" s="1"/>
  <c r="BB60" i="264"/>
  <c r="K60" i="264" s="1"/>
  <c r="BE60" i="264" s="1"/>
  <c r="BC60" i="264"/>
  <c r="BB59" i="260"/>
  <c r="BC59" i="260"/>
  <c r="BV34" i="251"/>
  <c r="U34" i="251"/>
  <c r="R34" i="251"/>
  <c r="K31" i="251"/>
  <c r="BE31" i="251" s="1"/>
  <c r="BH31" i="251" s="1"/>
  <c r="BP60" i="272"/>
  <c r="O60" i="272" s="1"/>
  <c r="BS60" i="272" s="1"/>
  <c r="BO60" i="272"/>
  <c r="N60" i="272" s="1"/>
  <c r="BR60" i="272" s="1"/>
  <c r="BP31" i="272"/>
  <c r="O31" i="272" s="1"/>
  <c r="BS31" i="272" s="1"/>
  <c r="BO31" i="272"/>
  <c r="N31" i="272" s="1"/>
  <c r="BR31" i="272" s="1"/>
  <c r="BP49" i="256"/>
  <c r="O49" i="256" s="1"/>
  <c r="BS49" i="256" s="1"/>
  <c r="BO49" i="256"/>
  <c r="K34" i="235"/>
  <c r="BE34" i="235" s="1"/>
  <c r="BH34" i="235" s="1"/>
  <c r="AP48" i="250"/>
  <c r="AO48" i="250"/>
  <c r="H48" i="250" s="1"/>
  <c r="AN48" i="250"/>
  <c r="G48" i="250" s="1"/>
  <c r="AP54" i="264"/>
  <c r="AN54" i="264"/>
  <c r="AO54" i="264"/>
  <c r="H54" i="264" s="1"/>
  <c r="BH35" i="256"/>
  <c r="BI35" i="256"/>
  <c r="BB58" i="251"/>
  <c r="K58" i="251" s="1"/>
  <c r="BE58" i="251" s="1"/>
  <c r="BH58" i="251" s="1"/>
  <c r="BC58" i="251"/>
  <c r="BB41" i="255"/>
  <c r="K41" i="255" s="1"/>
  <c r="BE41" i="255" s="1"/>
  <c r="BC41" i="255"/>
  <c r="BC46" i="235"/>
  <c r="BH35" i="235"/>
  <c r="BI35" i="235"/>
  <c r="BC41" i="256"/>
  <c r="BB41" i="256"/>
  <c r="K41" i="256" s="1"/>
  <c r="BE41" i="256" s="1"/>
  <c r="BB40" i="264"/>
  <c r="K40" i="264" s="1"/>
  <c r="BE40" i="264" s="1"/>
  <c r="BH40" i="264" s="1"/>
  <c r="BC40" i="264"/>
  <c r="AN62" i="257"/>
  <c r="AO62" i="257"/>
  <c r="H62" i="257" s="1"/>
  <c r="AR62" i="257" s="1"/>
  <c r="AP62" i="257"/>
  <c r="BB52" i="272"/>
  <c r="BC52" i="272"/>
  <c r="AP48" i="264"/>
  <c r="AN48" i="264"/>
  <c r="AO48" i="264"/>
  <c r="H48" i="264" s="1"/>
  <c r="BP43" i="254"/>
  <c r="O43" i="254" s="1"/>
  <c r="BS43" i="254" s="1"/>
  <c r="BO43" i="254"/>
  <c r="AN47" i="235"/>
  <c r="G47" i="235" s="1"/>
  <c r="AQ47" i="235" s="1"/>
  <c r="AP47" i="235"/>
  <c r="I47" i="235" s="1"/>
  <c r="AS47" i="235" s="1"/>
  <c r="AO47" i="235"/>
  <c r="H47" i="235" s="1"/>
  <c r="AR47" i="235" s="1"/>
  <c r="BO40" i="254"/>
  <c r="BP40" i="254"/>
  <c r="O40" i="254" s="1"/>
  <c r="BS40" i="254" s="1"/>
  <c r="BP59" i="272"/>
  <c r="O59" i="272" s="1"/>
  <c r="BS59" i="272" s="1"/>
  <c r="BO59" i="272"/>
  <c r="BO40" i="256"/>
  <c r="BP40" i="256"/>
  <c r="O40" i="256" s="1"/>
  <c r="BS40" i="256" s="1"/>
  <c r="BB47" i="251"/>
  <c r="BC47" i="251"/>
  <c r="BO62" i="235"/>
  <c r="BP62" i="235"/>
  <c r="O62" i="235" s="1"/>
  <c r="BS62" i="235" s="1"/>
  <c r="BP54" i="263"/>
  <c r="O54" i="263" s="1"/>
  <c r="BS54" i="263" s="1"/>
  <c r="BO54" i="263"/>
  <c r="K37" i="253"/>
  <c r="BE37" i="253" s="1"/>
  <c r="BH37" i="253" s="1"/>
  <c r="AO26" i="260"/>
  <c r="AP26" i="260"/>
  <c r="AN26" i="260"/>
  <c r="BB53" i="272"/>
  <c r="BC53" i="272"/>
  <c r="AP54" i="256"/>
  <c r="AN54" i="256"/>
  <c r="AO54" i="256"/>
  <c r="H54" i="256" s="1"/>
  <c r="BO38" i="256"/>
  <c r="N38" i="256" s="1"/>
  <c r="BR38" i="256" s="1"/>
  <c r="BP38" i="256"/>
  <c r="O38" i="256" s="1"/>
  <c r="BS38" i="256" s="1"/>
  <c r="AP29" i="260"/>
  <c r="AO29" i="260"/>
  <c r="H29" i="260" s="1"/>
  <c r="AP48" i="251"/>
  <c r="AO48" i="251"/>
  <c r="H48" i="251" s="1"/>
  <c r="AN48" i="251"/>
  <c r="AP29" i="252"/>
  <c r="AO29" i="252"/>
  <c r="H29" i="252" s="1"/>
  <c r="BB55" i="263"/>
  <c r="BC55" i="263"/>
  <c r="BB45" i="255"/>
  <c r="BC45" i="255"/>
  <c r="AN53" i="272"/>
  <c r="G53" i="272" s="1"/>
  <c r="AO53" i="272"/>
  <c r="H53" i="272" s="1"/>
  <c r="AP53" i="272"/>
  <c r="BB50" i="255"/>
  <c r="BC50" i="255"/>
  <c r="BB50" i="264"/>
  <c r="BC50" i="264"/>
  <c r="BP46" i="260"/>
  <c r="O46" i="260" s="1"/>
  <c r="BS46" i="260" s="1"/>
  <c r="BO46" i="260"/>
  <c r="BO44" i="255"/>
  <c r="N44" i="255" s="1"/>
  <c r="BR44" i="255" s="1"/>
  <c r="BP44" i="255"/>
  <c r="O44" i="255" s="1"/>
  <c r="BS44" i="255" s="1"/>
  <c r="BP45" i="251"/>
  <c r="O45" i="251" s="1"/>
  <c r="BS45" i="251" s="1"/>
  <c r="BO45" i="251"/>
  <c r="N45" i="251" s="1"/>
  <c r="BR45" i="251" s="1"/>
  <c r="BB49" i="272"/>
  <c r="K49" i="272" s="1"/>
  <c r="BE49" i="272" s="1"/>
  <c r="BH49" i="272" s="1"/>
  <c r="BC49" i="272"/>
  <c r="R26" i="264"/>
  <c r="U26" i="264"/>
  <c r="AN52" i="254"/>
  <c r="AO52" i="254"/>
  <c r="H52" i="254" s="1"/>
  <c r="AP52" i="254"/>
  <c r="BO55" i="253"/>
  <c r="N55" i="253" s="1"/>
  <c r="BR55" i="253" s="1"/>
  <c r="BP55" i="253"/>
  <c r="O55" i="253" s="1"/>
  <c r="BS55" i="253" s="1"/>
  <c r="BI56" i="235"/>
  <c r="AP28" i="252"/>
  <c r="AO28" i="252"/>
  <c r="H28" i="252" s="1"/>
  <c r="BP34" i="253"/>
  <c r="O34" i="253" s="1"/>
  <c r="BS34" i="253" s="1"/>
  <c r="BO34" i="253"/>
  <c r="N34" i="253" s="1"/>
  <c r="BR34" i="253" s="1"/>
  <c r="BP31" i="253"/>
  <c r="O31" i="253" s="1"/>
  <c r="BS31" i="253" s="1"/>
  <c r="BO31" i="253"/>
  <c r="BB41" i="235"/>
  <c r="K41" i="235" s="1"/>
  <c r="BE41" i="235" s="1"/>
  <c r="BC41" i="235"/>
  <c r="BB62" i="250"/>
  <c r="BC62" i="250"/>
  <c r="BC59" i="253"/>
  <c r="BB59" i="253"/>
  <c r="K59" i="253" s="1"/>
  <c r="BE59" i="253" s="1"/>
  <c r="BB41" i="250"/>
  <c r="BC41" i="250"/>
  <c r="BO41" i="251"/>
  <c r="N41" i="251" s="1"/>
  <c r="BR41" i="251" s="1"/>
  <c r="BP41" i="251"/>
  <c r="O41" i="251" s="1"/>
  <c r="BS41" i="251" s="1"/>
  <c r="AN54" i="253"/>
  <c r="AO54" i="253"/>
  <c r="H54" i="253" s="1"/>
  <c r="AP54" i="253"/>
  <c r="AP33" i="257"/>
  <c r="AO33" i="257"/>
  <c r="H33" i="257" s="1"/>
  <c r="AR35" i="253"/>
  <c r="BB55" i="253"/>
  <c r="K55" i="253" s="1"/>
  <c r="BE55" i="253" s="1"/>
  <c r="BH55" i="253" s="1"/>
  <c r="BC55" i="253"/>
  <c r="AP53" i="235"/>
  <c r="AN53" i="235"/>
  <c r="G53" i="235" s="1"/>
  <c r="AQ53" i="235" s="1"/>
  <c r="AO53" i="235"/>
  <c r="H53" i="235" s="1"/>
  <c r="AR53" i="235" s="1"/>
  <c r="BP61" i="250"/>
  <c r="O61" i="250" s="1"/>
  <c r="BS61" i="250" s="1"/>
  <c r="BO61" i="250"/>
  <c r="BO31" i="256"/>
  <c r="BP31" i="256"/>
  <c r="O31" i="256" s="1"/>
  <c r="BS31" i="256" s="1"/>
  <c r="AN49" i="260"/>
  <c r="G49" i="260" s="1"/>
  <c r="AO49" i="260"/>
  <c r="H49" i="260" s="1"/>
  <c r="AP49" i="260"/>
  <c r="AO49" i="253"/>
  <c r="H49" i="253" s="1"/>
  <c r="AP49" i="253"/>
  <c r="AN49" i="253"/>
  <c r="G49" i="253" s="1"/>
  <c r="BB58" i="253"/>
  <c r="BC58" i="253"/>
  <c r="AO37" i="263"/>
  <c r="H37" i="263" s="1"/>
  <c r="AN37" i="263"/>
  <c r="G37" i="263" s="1"/>
  <c r="AP37" i="263"/>
  <c r="BO47" i="263"/>
  <c r="BP47" i="263"/>
  <c r="O47" i="263" s="1"/>
  <c r="BS47" i="263" s="1"/>
  <c r="BP33" i="235"/>
  <c r="BO33" i="235"/>
  <c r="BC55" i="257"/>
  <c r="BB55" i="257"/>
  <c r="K55" i="257" s="1"/>
  <c r="BE55" i="257" s="1"/>
  <c r="BH55" i="257" s="1"/>
  <c r="BO45" i="250"/>
  <c r="N45" i="250" s="1"/>
  <c r="BR45" i="250" s="1"/>
  <c r="BP45" i="250"/>
  <c r="O45" i="250" s="1"/>
  <c r="BS45" i="250" s="1"/>
  <c r="AO37" i="256"/>
  <c r="H37" i="256" s="1"/>
  <c r="AN37" i="256"/>
  <c r="G37" i="256" s="1"/>
  <c r="AP37" i="256"/>
  <c r="BO41" i="253"/>
  <c r="N41" i="253" s="1"/>
  <c r="BR41" i="253" s="1"/>
  <c r="BP41" i="253"/>
  <c r="O41" i="253" s="1"/>
  <c r="BS41" i="253" s="1"/>
  <c r="AN53" i="256"/>
  <c r="AP53" i="256"/>
  <c r="AO53" i="256"/>
  <c r="H53" i="256" s="1"/>
  <c r="BP60" i="263"/>
  <c r="O60" i="263" s="1"/>
  <c r="BS60" i="263" s="1"/>
  <c r="BO60" i="263"/>
  <c r="AN47" i="260"/>
  <c r="G47" i="260" s="1"/>
  <c r="AP47" i="260"/>
  <c r="AO47" i="260"/>
  <c r="H47" i="260" s="1"/>
  <c r="AO28" i="255"/>
  <c r="H28" i="255" s="1"/>
  <c r="AP28" i="255"/>
  <c r="BO45" i="257"/>
  <c r="BP45" i="257"/>
  <c r="O45" i="257" s="1"/>
  <c r="BS45" i="257" s="1"/>
  <c r="BP28" i="256"/>
  <c r="O28" i="256" s="1"/>
  <c r="BS28" i="256" s="1"/>
  <c r="BO28" i="256"/>
  <c r="N28" i="256" s="1"/>
  <c r="BR28" i="256" s="1"/>
  <c r="AN60" i="256"/>
  <c r="G60" i="256" s="1"/>
  <c r="AO60" i="256"/>
  <c r="H60" i="256" s="1"/>
  <c r="AP60" i="256"/>
  <c r="BP53" i="253"/>
  <c r="O53" i="253" s="1"/>
  <c r="BS53" i="253" s="1"/>
  <c r="BO53" i="253"/>
  <c r="N53" i="253" s="1"/>
  <c r="BR53" i="253" s="1"/>
  <c r="BC46" i="272"/>
  <c r="BB46" i="272"/>
  <c r="K46" i="272" s="1"/>
  <c r="BE46" i="272" s="1"/>
  <c r="BC58" i="264"/>
  <c r="BB58" i="264"/>
  <c r="BB60" i="255"/>
  <c r="K60" i="255" s="1"/>
  <c r="BE60" i="255" s="1"/>
  <c r="BC60" i="255"/>
  <c r="AP34" i="263"/>
  <c r="AO34" i="263"/>
  <c r="H34" i="263" s="1"/>
  <c r="AN34" i="263"/>
  <c r="G34" i="263" s="1"/>
  <c r="BB55" i="260"/>
  <c r="BC55" i="260"/>
  <c r="BB59" i="251"/>
  <c r="K59" i="251" s="1"/>
  <c r="BE59" i="251" s="1"/>
  <c r="BC59" i="251"/>
  <c r="BB61" i="256"/>
  <c r="K61" i="256" s="1"/>
  <c r="BE61" i="256" s="1"/>
  <c r="BC61" i="256"/>
  <c r="BP40" i="250"/>
  <c r="O40" i="250" s="1"/>
  <c r="BS40" i="250" s="1"/>
  <c r="BO40" i="250"/>
  <c r="BB40" i="252"/>
  <c r="BC40" i="252"/>
  <c r="AO26" i="256"/>
  <c r="AN26" i="256"/>
  <c r="AP26" i="256"/>
  <c r="BB62" i="254"/>
  <c r="K62" i="254" s="1"/>
  <c r="BE62" i="254" s="1"/>
  <c r="BC62" i="254"/>
  <c r="BB47" i="254"/>
  <c r="K47" i="254" s="1"/>
  <c r="BE47" i="254" s="1"/>
  <c r="BC47" i="254"/>
  <c r="BP47" i="264"/>
  <c r="O47" i="264" s="1"/>
  <c r="BS47" i="264" s="1"/>
  <c r="BO47" i="264"/>
  <c r="BB59" i="255"/>
  <c r="K59" i="255" s="1"/>
  <c r="BE59" i="255" s="1"/>
  <c r="BC59" i="255"/>
  <c r="BP58" i="263"/>
  <c r="O58" i="263" s="1"/>
  <c r="BS58" i="263" s="1"/>
  <c r="BO58" i="263"/>
  <c r="BP41" i="250"/>
  <c r="O41" i="250" s="1"/>
  <c r="BS41" i="250" s="1"/>
  <c r="BO41" i="250"/>
  <c r="BC46" i="254"/>
  <c r="BB46" i="254"/>
  <c r="AQ35" i="263"/>
  <c r="AN50" i="257"/>
  <c r="AO50" i="257"/>
  <c r="H50" i="257" s="1"/>
  <c r="AP50" i="257"/>
  <c r="BP52" i="263"/>
  <c r="O52" i="263" s="1"/>
  <c r="BS52" i="263" s="1"/>
  <c r="BO52" i="263"/>
  <c r="BB62" i="264"/>
  <c r="K62" i="264" s="1"/>
  <c r="BE62" i="264" s="1"/>
  <c r="BC62" i="264"/>
  <c r="BP37" i="252"/>
  <c r="O37" i="252" s="1"/>
  <c r="BS37" i="252" s="1"/>
  <c r="BO37" i="252"/>
  <c r="N37" i="252" s="1"/>
  <c r="BR37" i="252" s="1"/>
  <c r="AP53" i="252"/>
  <c r="AN53" i="252"/>
  <c r="AO53" i="252"/>
  <c r="H53" i="252" s="1"/>
  <c r="K29" i="264"/>
  <c r="BE29" i="264" s="1"/>
  <c r="BH29" i="264" s="1"/>
  <c r="BP43" i="272"/>
  <c r="O43" i="272" s="1"/>
  <c r="BS43" i="272" s="1"/>
  <c r="BO43" i="272"/>
  <c r="N43" i="272" s="1"/>
  <c r="BR43" i="272" s="1"/>
  <c r="BP61" i="254"/>
  <c r="O61" i="254" s="1"/>
  <c r="BS61" i="254" s="1"/>
  <c r="BO61" i="254"/>
  <c r="N61" i="254" s="1"/>
  <c r="BR61" i="254" s="1"/>
  <c r="BP50" i="250"/>
  <c r="O50" i="250" s="1"/>
  <c r="BS50" i="250" s="1"/>
  <c r="BO50" i="250"/>
  <c r="BH56" i="272"/>
  <c r="BI56" i="272"/>
  <c r="BB44" i="272"/>
  <c r="BC44" i="272"/>
  <c r="BP43" i="251"/>
  <c r="O43" i="251" s="1"/>
  <c r="BS43" i="251" s="1"/>
  <c r="BO43" i="251"/>
  <c r="N43" i="251" s="1"/>
  <c r="BR43" i="251" s="1"/>
  <c r="BP47" i="253"/>
  <c r="O47" i="253" s="1"/>
  <c r="BS47" i="253" s="1"/>
  <c r="BO47" i="253"/>
  <c r="N47" i="253" s="1"/>
  <c r="BR47" i="253" s="1"/>
  <c r="K34" i="255"/>
  <c r="BE34" i="255" s="1"/>
  <c r="BP31" i="264"/>
  <c r="O31" i="264" s="1"/>
  <c r="BS31" i="264" s="1"/>
  <c r="BO31" i="264"/>
  <c r="BB45" i="260"/>
  <c r="BC45" i="260"/>
  <c r="AN62" i="253"/>
  <c r="AO62" i="253"/>
  <c r="AP62" i="253"/>
  <c r="BB45" i="252"/>
  <c r="BC45" i="252"/>
  <c r="AN55" i="253"/>
  <c r="AO55" i="253"/>
  <c r="H55" i="253" s="1"/>
  <c r="AP55" i="253"/>
  <c r="BV53" i="272"/>
  <c r="R53" i="272"/>
  <c r="U53" i="272"/>
  <c r="E113" i="252" a="1"/>
  <c r="E113" i="252" s="1"/>
  <c r="J11" i="249"/>
  <c r="E93" i="255" a="1"/>
  <c r="E93" i="255" s="1"/>
  <c r="BD26" i="264"/>
  <c r="BG26" i="264" s="1"/>
  <c r="Q26" i="264"/>
  <c r="AZ44" i="253"/>
  <c r="J44" i="253" s="1"/>
  <c r="BD44" i="253" s="1"/>
  <c r="J28" i="272"/>
  <c r="BD28" i="272" s="1"/>
  <c r="AN56" i="253"/>
  <c r="G56" i="253" s="1"/>
  <c r="BN56" i="263"/>
  <c r="M56" i="263" s="1"/>
  <c r="BQ56" i="263" s="1"/>
  <c r="E113" i="264" a="1"/>
  <c r="E113" i="264" s="1"/>
  <c r="E93" i="253" a="1"/>
  <c r="E93" i="253" s="1"/>
  <c r="J43" i="272"/>
  <c r="BD43" i="272" s="1"/>
  <c r="J55" i="272"/>
  <c r="BD55" i="272" s="1"/>
  <c r="BN58" i="252"/>
  <c r="M58" i="252" s="1"/>
  <c r="BQ58" i="252" s="1"/>
  <c r="BG56" i="263"/>
  <c r="BN53" i="254"/>
  <c r="M53" i="254" s="1"/>
  <c r="BQ53" i="254" s="1"/>
  <c r="BN41" i="260"/>
  <c r="M41" i="260" s="1"/>
  <c r="BQ41" i="260" s="1"/>
  <c r="J46" i="255"/>
  <c r="BD46" i="255" s="1"/>
  <c r="BN60" i="272"/>
  <c r="M60" i="272" s="1"/>
  <c r="BQ60" i="272" s="1"/>
  <c r="J50" i="235"/>
  <c r="BD50" i="235" s="1"/>
  <c r="BN37" i="260"/>
  <c r="M37" i="260" s="1"/>
  <c r="BQ37" i="260" s="1"/>
  <c r="J59" i="250"/>
  <c r="BD59" i="250" s="1"/>
  <c r="BG56" i="235"/>
  <c r="AO38" i="257"/>
  <c r="H38" i="257" s="1"/>
  <c r="BN41" i="253"/>
  <c r="J55" i="235"/>
  <c r="BD55" i="235" s="1"/>
  <c r="BN50" i="260"/>
  <c r="M50" i="260" s="1"/>
  <c r="BQ50" i="260" s="1"/>
  <c r="BN28" i="256"/>
  <c r="J52" i="257"/>
  <c r="BD52" i="257" s="1"/>
  <c r="AO44" i="251"/>
  <c r="H44" i="251" s="1"/>
  <c r="J59" i="256"/>
  <c r="BD59" i="256" s="1"/>
  <c r="BN47" i="253"/>
  <c r="M47" i="253" s="1"/>
  <c r="BQ47" i="253" s="1"/>
  <c r="AN38" i="263"/>
  <c r="G38" i="263" s="1"/>
  <c r="AN29" i="252"/>
  <c r="G29" i="252" s="1"/>
  <c r="AN44" i="254"/>
  <c r="G44" i="254" s="1"/>
  <c r="J55" i="255"/>
  <c r="BD55" i="255" s="1"/>
  <c r="AO43" i="235"/>
  <c r="H43" i="235" s="1"/>
  <c r="AR43" i="235" s="1"/>
  <c r="AO40" i="251"/>
  <c r="H40" i="251" s="1"/>
  <c r="J62" i="250"/>
  <c r="BD62" i="250" s="1"/>
  <c r="J58" i="250"/>
  <c r="BD58" i="250" s="1"/>
  <c r="J55" i="260"/>
  <c r="BD55" i="260" s="1"/>
  <c r="J34" i="255"/>
  <c r="BD34" i="255" s="1"/>
  <c r="BN61" i="253"/>
  <c r="M61" i="253" s="1"/>
  <c r="BQ61" i="253" s="1"/>
  <c r="AN44" i="263"/>
  <c r="J56" i="253"/>
  <c r="BD56" i="253" s="1"/>
  <c r="AZ32" i="272"/>
  <c r="N123" i="253"/>
  <c r="AN56" i="260"/>
  <c r="G56" i="260" s="1"/>
  <c r="J56" i="260"/>
  <c r="BD56" i="260" s="1"/>
  <c r="AM44" i="253"/>
  <c r="BM44" i="253"/>
  <c r="BM62" i="251"/>
  <c r="AZ62" i="251"/>
  <c r="AZ54" i="251"/>
  <c r="BM54" i="251"/>
  <c r="BM44" i="251"/>
  <c r="BM33" i="253"/>
  <c r="AM43" i="254"/>
  <c r="AZ44" i="251"/>
  <c r="AM33" i="251"/>
  <c r="AZ33" i="251"/>
  <c r="BM32" i="272"/>
  <c r="BM54" i="253"/>
  <c r="AZ54" i="253"/>
  <c r="AZ32" i="256"/>
  <c r="BM32" i="256"/>
  <c r="AN39" i="250"/>
  <c r="G39" i="250" s="1"/>
  <c r="AN39" i="251"/>
  <c r="G123" i="253"/>
  <c r="E93" i="264" a="1"/>
  <c r="E93" i="264" s="1"/>
  <c r="AN27" i="251"/>
  <c r="G27" i="251" s="1"/>
  <c r="BM33" i="254"/>
  <c r="AZ33" i="254"/>
  <c r="AZ62" i="253"/>
  <c r="BM62" i="253"/>
  <c r="BM44" i="254"/>
  <c r="AZ44" i="254"/>
  <c r="AN32" i="272"/>
  <c r="G32" i="272" s="1"/>
  <c r="J41" i="250"/>
  <c r="BD41" i="250" s="1"/>
  <c r="AZ32" i="254"/>
  <c r="BM32" i="254"/>
  <c r="J35" i="260"/>
  <c r="BD35" i="260" s="1"/>
  <c r="AN35" i="260"/>
  <c r="G35" i="260" s="1"/>
  <c r="AZ53" i="263"/>
  <c r="J35" i="254"/>
  <c r="BD35" i="254" s="1"/>
  <c r="L123" i="251"/>
  <c r="E113" i="255" a="1"/>
  <c r="E113" i="255" s="1"/>
  <c r="BG28" i="255"/>
  <c r="AM33" i="253"/>
  <c r="E93" i="263" a="1"/>
  <c r="E93" i="263" s="1"/>
  <c r="J35" i="264"/>
  <c r="BD35" i="264" s="1"/>
  <c r="AX38" i="251"/>
  <c r="BM53" i="250"/>
  <c r="X33" i="235"/>
  <c r="Y33" i="235" s="1"/>
  <c r="E93" i="256" a="1"/>
  <c r="E93" i="256" s="1"/>
  <c r="X44" i="235"/>
  <c r="Y44" i="235" s="1"/>
  <c r="I44" i="235" s="1"/>
  <c r="AS44" i="235" s="1"/>
  <c r="E73" i="252" a="1"/>
  <c r="E73" i="252" s="1"/>
  <c r="E113" i="253" a="1"/>
  <c r="E113" i="253" s="1"/>
  <c r="E113" i="263" a="1"/>
  <c r="E113" i="263" s="1"/>
  <c r="AZ44" i="235"/>
  <c r="BM43" i="252"/>
  <c r="AM43" i="252"/>
  <c r="AZ54" i="235"/>
  <c r="BM39" i="264"/>
  <c r="AM39" i="256"/>
  <c r="AX59" i="251"/>
  <c r="BM62" i="250"/>
  <c r="AM62" i="250"/>
  <c r="AN56" i="264"/>
  <c r="G56" i="264" s="1"/>
  <c r="BK61" i="251"/>
  <c r="AM33" i="264"/>
  <c r="BM33" i="264"/>
  <c r="AM48" i="255"/>
  <c r="BM62" i="263"/>
  <c r="BN35" i="256"/>
  <c r="M35" i="256" s="1"/>
  <c r="BQ35" i="256" s="1"/>
  <c r="AZ62" i="263"/>
  <c r="AO44" i="263"/>
  <c r="H44" i="263" s="1"/>
  <c r="AZ32" i="252"/>
  <c r="AN35" i="256"/>
  <c r="G35" i="256" s="1"/>
  <c r="BM43" i="257"/>
  <c r="BM54" i="264"/>
  <c r="AZ54" i="264"/>
  <c r="BM48" i="255"/>
  <c r="BN56" i="252"/>
  <c r="M56" i="252" s="1"/>
  <c r="BQ56" i="252" s="1"/>
  <c r="BM53" i="256"/>
  <c r="AM54" i="252"/>
  <c r="AZ54" i="252"/>
  <c r="J56" i="256"/>
  <c r="BD56" i="256" s="1"/>
  <c r="AN56" i="256"/>
  <c r="G56" i="256" s="1"/>
  <c r="BN44" i="235"/>
  <c r="AZ44" i="263"/>
  <c r="AZ44" i="255"/>
  <c r="AM39" i="264"/>
  <c r="AZ33" i="250"/>
  <c r="AM33" i="250"/>
  <c r="BM43" i="263"/>
  <c r="BM33" i="252"/>
  <c r="AM44" i="252"/>
  <c r="AZ53" i="252"/>
  <c r="BN56" i="254"/>
  <c r="M56" i="254" s="1"/>
  <c r="BQ56" i="254" s="1"/>
  <c r="BM53" i="252"/>
  <c r="AZ44" i="252"/>
  <c r="AM33" i="252"/>
  <c r="BM32" i="252"/>
  <c r="AZ53" i="256"/>
  <c r="AO44" i="254"/>
  <c r="H44" i="254" s="1"/>
  <c r="AZ62" i="252"/>
  <c r="AZ62" i="257"/>
  <c r="BM44" i="263"/>
  <c r="BK62" i="251"/>
  <c r="BN33" i="235"/>
  <c r="BM62" i="264"/>
  <c r="AM62" i="264"/>
  <c r="AZ33" i="263"/>
  <c r="AZ44" i="264"/>
  <c r="AM54" i="254"/>
  <c r="BM33" i="263"/>
  <c r="BM62" i="255"/>
  <c r="BM44" i="264"/>
  <c r="AZ54" i="254"/>
  <c r="BM33" i="255"/>
  <c r="AZ33" i="255"/>
  <c r="AM62" i="252"/>
  <c r="E73" i="255" a="1"/>
  <c r="E73" i="255" s="1"/>
  <c r="E73" i="263" a="1"/>
  <c r="E73" i="263" s="1"/>
  <c r="BN60" i="263"/>
  <c r="AX60" i="251"/>
  <c r="AX38" i="250"/>
  <c r="BN54" i="263"/>
  <c r="BN29" i="254"/>
  <c r="M29" i="254" s="1"/>
  <c r="BQ29" i="254" s="1"/>
  <c r="BK47" i="250"/>
  <c r="AM62" i="254"/>
  <c r="BM62" i="254"/>
  <c r="AZ54" i="263"/>
  <c r="AM54" i="263"/>
  <c r="AX59" i="250"/>
  <c r="BK59" i="250"/>
  <c r="J220" i="249"/>
  <c r="J227" i="249" s="1"/>
  <c r="J234" i="249" s="1"/>
  <c r="J241" i="249" s="1"/>
  <c r="J248" i="249" s="1"/>
  <c r="J255" i="249" s="1"/>
  <c r="J262" i="249" s="1"/>
  <c r="J269" i="249" s="1"/>
  <c r="J276" i="249" s="1"/>
  <c r="J283" i="249" s="1"/>
  <c r="J290" i="249" s="1"/>
  <c r="J297" i="249" s="1"/>
  <c r="J214" i="249"/>
  <c r="AM39" i="255"/>
  <c r="BM27" i="255"/>
  <c r="AZ32" i="263"/>
  <c r="BM32" i="263"/>
  <c r="BM54" i="255"/>
  <c r="E93" i="254" a="1"/>
  <c r="E93" i="254" s="1"/>
  <c r="BM39" i="235"/>
  <c r="AX47" i="251"/>
  <c r="AZ27" i="260"/>
  <c r="AZ48" i="260"/>
  <c r="BK26" i="251"/>
  <c r="J56" i="251"/>
  <c r="BD56" i="251" s="1"/>
  <c r="I83" i="260"/>
  <c r="C216" i="249"/>
  <c r="C115" i="249"/>
  <c r="E14" i="216"/>
  <c r="C15" i="249" s="1"/>
  <c r="B216" i="249"/>
  <c r="B115" i="249"/>
  <c r="BN54" i="235"/>
  <c r="AZ54" i="250"/>
  <c r="G83" i="235"/>
  <c r="BM44" i="272"/>
  <c r="BM54" i="260"/>
  <c r="J35" i="250"/>
  <c r="BD35" i="250" s="1"/>
  <c r="AM54" i="260"/>
  <c r="BM54" i="250"/>
  <c r="J58" i="255"/>
  <c r="BD58" i="255" s="1"/>
  <c r="AN29" i="260"/>
  <c r="AN40" i="251"/>
  <c r="G40" i="251" s="1"/>
  <c r="BM32" i="257"/>
  <c r="AZ33" i="257"/>
  <c r="AZ53" i="253"/>
  <c r="BM43" i="253"/>
  <c r="S56" i="253"/>
  <c r="AZ54" i="256"/>
  <c r="BM62" i="257"/>
  <c r="AM44" i="272"/>
  <c r="AO38" i="263"/>
  <c r="BN45" i="251"/>
  <c r="M45" i="251" s="1"/>
  <c r="BQ45" i="251" s="1"/>
  <c r="BM54" i="256"/>
  <c r="J35" i="251"/>
  <c r="BD35" i="251" s="1"/>
  <c r="BM43" i="264"/>
  <c r="J46" i="250"/>
  <c r="BD46" i="250" s="1"/>
  <c r="AN28" i="251"/>
  <c r="BO31" i="252"/>
  <c r="N31" i="252" s="1"/>
  <c r="AZ39" i="260"/>
  <c r="AZ32" i="257"/>
  <c r="BM32" i="260"/>
  <c r="BN46" i="260"/>
  <c r="M46" i="260" s="1"/>
  <c r="BQ46" i="260" s="1"/>
  <c r="I83" i="235"/>
  <c r="J35" i="263"/>
  <c r="BD35" i="263" s="1"/>
  <c r="AZ32" i="253"/>
  <c r="BM32" i="253"/>
  <c r="BN35" i="263"/>
  <c r="M35" i="263" s="1"/>
  <c r="BQ35" i="263" s="1"/>
  <c r="J40" i="252"/>
  <c r="BD40" i="252" s="1"/>
  <c r="AN35" i="257"/>
  <c r="G35" i="257" s="1"/>
  <c r="J35" i="257"/>
  <c r="BD35" i="257" s="1"/>
  <c r="AM44" i="257"/>
  <c r="BM44" i="257"/>
  <c r="BM54" i="272"/>
  <c r="AM54" i="272"/>
  <c r="BN56" i="235"/>
  <c r="M56" i="235" s="1"/>
  <c r="BQ56" i="235" s="1"/>
  <c r="AN56" i="235"/>
  <c r="G56" i="235" s="1"/>
  <c r="AQ56" i="235" s="1"/>
  <c r="AN35" i="235"/>
  <c r="G35" i="235" s="1"/>
  <c r="AQ35" i="235" s="1"/>
  <c r="BN35" i="235"/>
  <c r="M35" i="235" s="1"/>
  <c r="BQ35" i="235" s="1"/>
  <c r="BM44" i="256"/>
  <c r="AZ44" i="256"/>
  <c r="AM44" i="256"/>
  <c r="J55" i="253"/>
  <c r="BD55" i="253" s="1"/>
  <c r="BN61" i="250"/>
  <c r="M61" i="250" s="1"/>
  <c r="BQ61" i="250" s="1"/>
  <c r="BM43" i="250"/>
  <c r="AM43" i="250"/>
  <c r="BM43" i="260"/>
  <c r="BN60" i="260"/>
  <c r="M60" i="260" s="1"/>
  <c r="BQ60" i="260" s="1"/>
  <c r="BN55" i="251"/>
  <c r="M55" i="251" s="1"/>
  <c r="BQ55" i="251" s="1"/>
  <c r="J50" i="254"/>
  <c r="BD50" i="254" s="1"/>
  <c r="J29" i="251"/>
  <c r="BD29" i="251" s="1"/>
  <c r="J53" i="272"/>
  <c r="BD53" i="272" s="1"/>
  <c r="BN40" i="250"/>
  <c r="AZ53" i="251"/>
  <c r="BM53" i="251"/>
  <c r="BN43" i="251"/>
  <c r="M43" i="251" s="1"/>
  <c r="BQ43" i="251" s="1"/>
  <c r="BM33" i="257"/>
  <c r="AM43" i="260"/>
  <c r="BM32" i="251"/>
  <c r="AZ32" i="251"/>
  <c r="AZ54" i="272"/>
  <c r="AZ44" i="257"/>
  <c r="BG35" i="253"/>
  <c r="J35" i="272"/>
  <c r="BD35" i="272" s="1"/>
  <c r="BN35" i="272"/>
  <c r="M35" i="272" s="1"/>
  <c r="BQ35" i="272" s="1"/>
  <c r="AN35" i="272"/>
  <c r="G35" i="272" s="1"/>
  <c r="BM53" i="255"/>
  <c r="P35" i="253"/>
  <c r="AZ32" i="260"/>
  <c r="AZ53" i="264"/>
  <c r="J61" i="272"/>
  <c r="BD61" i="272" s="1"/>
  <c r="BN37" i="257"/>
  <c r="BN56" i="272"/>
  <c r="M56" i="272" s="1"/>
  <c r="BQ56" i="272" s="1"/>
  <c r="AN56" i="272"/>
  <c r="G56" i="272" s="1"/>
  <c r="J32" i="255"/>
  <c r="BD32" i="255" s="1"/>
  <c r="BM53" i="257"/>
  <c r="AZ53" i="257"/>
  <c r="BN44" i="255"/>
  <c r="M44" i="255" s="1"/>
  <c r="BQ44" i="255" s="1"/>
  <c r="BN55" i="253"/>
  <c r="M55" i="253" s="1"/>
  <c r="BQ55" i="253" s="1"/>
  <c r="AM44" i="260"/>
  <c r="BM44" i="260"/>
  <c r="J47" i="251"/>
  <c r="BD47" i="251" s="1"/>
  <c r="AO43" i="272"/>
  <c r="H43" i="272" s="1"/>
  <c r="AN43" i="272"/>
  <c r="AZ53" i="260"/>
  <c r="BM53" i="260"/>
  <c r="BM32" i="250"/>
  <c r="AZ32" i="250"/>
  <c r="BN54" i="254"/>
  <c r="M54" i="254" s="1"/>
  <c r="BQ54" i="254" s="1"/>
  <c r="J56" i="250"/>
  <c r="BD56" i="250" s="1"/>
  <c r="BN56" i="250"/>
  <c r="M56" i="250" s="1"/>
  <c r="P56" i="250" s="1"/>
  <c r="S56" i="250" s="1"/>
  <c r="AZ33" i="256"/>
  <c r="BM33" i="256"/>
  <c r="AM33" i="256"/>
  <c r="BM32" i="255"/>
  <c r="AN38" i="235"/>
  <c r="G38" i="235" s="1"/>
  <c r="AQ38" i="235" s="1"/>
  <c r="AO38" i="235"/>
  <c r="H38" i="235" s="1"/>
  <c r="AR38" i="235" s="1"/>
  <c r="AN56" i="257"/>
  <c r="G56" i="257" s="1"/>
  <c r="J56" i="257"/>
  <c r="BD56" i="257" s="1"/>
  <c r="BN56" i="257"/>
  <c r="M56" i="257" s="1"/>
  <c r="BQ56" i="257" s="1"/>
  <c r="AZ44" i="250"/>
  <c r="AM44" i="250"/>
  <c r="BM44" i="250"/>
  <c r="AM54" i="257"/>
  <c r="AZ54" i="257"/>
  <c r="BM54" i="257"/>
  <c r="BN41" i="250"/>
  <c r="AM43" i="255"/>
  <c r="BM43" i="255"/>
  <c r="V98" i="252"/>
  <c r="V111" i="252" s="1"/>
  <c r="AZ33" i="260"/>
  <c r="BM33" i="260"/>
  <c r="AM33" i="260"/>
  <c r="E113" i="257" a="1"/>
  <c r="E113" i="257" s="1"/>
  <c r="E73" i="257" a="1"/>
  <c r="E73" i="257" s="1"/>
  <c r="V78" i="253"/>
  <c r="V91" i="253" s="1"/>
  <c r="V98" i="255"/>
  <c r="V111" i="255" s="1"/>
  <c r="V118" i="252"/>
  <c r="V131" i="252" s="1"/>
  <c r="V118" i="256"/>
  <c r="C212" i="249"/>
  <c r="C111" i="249"/>
  <c r="BN40" i="254"/>
  <c r="BM48" i="235"/>
  <c r="E83" i="272"/>
  <c r="AM54" i="235"/>
  <c r="E83" i="235"/>
  <c r="E113" i="260" a="1"/>
  <c r="E113" i="260" s="1"/>
  <c r="E73" i="260" a="1"/>
  <c r="E73" i="260" s="1"/>
  <c r="F43" i="252"/>
  <c r="F49" i="252"/>
  <c r="F27" i="252"/>
  <c r="F60" i="252"/>
  <c r="AK60" i="252" s="1"/>
  <c r="F31" i="252"/>
  <c r="F37" i="252"/>
  <c r="F28" i="252"/>
  <c r="F35" i="252"/>
  <c r="F45" i="252"/>
  <c r="F46" i="252"/>
  <c r="F47" i="252"/>
  <c r="AK47" i="252" s="1"/>
  <c r="F52" i="252"/>
  <c r="F61" i="252"/>
  <c r="AK61" i="252" s="1"/>
  <c r="F53" i="252"/>
  <c r="F41" i="252"/>
  <c r="F40" i="252"/>
  <c r="F59" i="252"/>
  <c r="AK59" i="252" s="1"/>
  <c r="F55" i="252"/>
  <c r="F58" i="252"/>
  <c r="F33" i="252"/>
  <c r="F50" i="252"/>
  <c r="F56" i="252"/>
  <c r="F32" i="252"/>
  <c r="F54" i="252"/>
  <c r="F38" i="252"/>
  <c r="AK38" i="252" s="1"/>
  <c r="F39" i="252"/>
  <c r="F62" i="252"/>
  <c r="AK62" i="252" s="1"/>
  <c r="F44" i="252"/>
  <c r="F26" i="252"/>
  <c r="AK26" i="252" s="1"/>
  <c r="F48" i="252"/>
  <c r="F29" i="252"/>
  <c r="F34" i="252"/>
  <c r="AM48" i="256"/>
  <c r="E93" i="235" a="1"/>
  <c r="E93" i="235" s="1"/>
  <c r="K38" i="249"/>
  <c r="K45" i="249" s="1"/>
  <c r="J191" i="249"/>
  <c r="J198" i="249" s="1"/>
  <c r="AM27" i="255"/>
  <c r="AM62" i="272"/>
  <c r="AZ62" i="272"/>
  <c r="BM62" i="272"/>
  <c r="D116" i="272"/>
  <c r="E113" i="272" s="1" a="1"/>
  <c r="E113" i="272" s="1"/>
  <c r="E73" i="272" a="1"/>
  <c r="E73" i="272" s="1"/>
  <c r="AM33" i="235"/>
  <c r="AN28" i="255"/>
  <c r="AM44" i="235"/>
  <c r="AN28" i="250"/>
  <c r="V98" i="256"/>
  <c r="V98" i="257"/>
  <c r="V111" i="257" s="1"/>
  <c r="V98" i="254"/>
  <c r="V111" i="254" s="1"/>
  <c r="BM48" i="264"/>
  <c r="BM27" i="264"/>
  <c r="AZ62" i="260"/>
  <c r="AM62" i="260"/>
  <c r="BM62" i="260"/>
  <c r="V98" i="251"/>
  <c r="V111" i="251" s="1"/>
  <c r="V78" i="257"/>
  <c r="V91" i="257" s="1"/>
  <c r="E93" i="250" a="1"/>
  <c r="E93" i="250" s="1"/>
  <c r="V98" i="235"/>
  <c r="V111" i="235" s="1"/>
  <c r="K119" i="249"/>
  <c r="K126" i="249" s="1"/>
  <c r="K133" i="249" s="1"/>
  <c r="K140" i="249" s="1"/>
  <c r="K147" i="249" s="1"/>
  <c r="K154" i="249" s="1"/>
  <c r="K161" i="249" s="1"/>
  <c r="K113" i="249"/>
  <c r="AM27" i="256"/>
  <c r="AZ53" i="235"/>
  <c r="AN43" i="235"/>
  <c r="G43" i="235" s="1"/>
  <c r="AQ43" i="235" s="1"/>
  <c r="BM27" i="235"/>
  <c r="BM39" i="255"/>
  <c r="AZ32" i="235"/>
  <c r="E73" i="253" a="1"/>
  <c r="E73" i="253" s="1"/>
  <c r="E93" i="260" a="1"/>
  <c r="E93" i="260" s="1"/>
  <c r="E132" i="231"/>
  <c r="D40" i="252" s="1"/>
  <c r="E146" i="231"/>
  <c r="D54" i="252" s="1"/>
  <c r="E135" i="231"/>
  <c r="D43" i="252" s="1"/>
  <c r="E119" i="231"/>
  <c r="D27" i="252" s="1"/>
  <c r="E124" i="231"/>
  <c r="D32" i="252" s="1"/>
  <c r="E150" i="231"/>
  <c r="D58" i="252" s="1"/>
  <c r="E151" i="231"/>
  <c r="D59" i="252" s="1"/>
  <c r="E139" i="231"/>
  <c r="D47" i="252" s="1"/>
  <c r="E118" i="231"/>
  <c r="D26" i="252" s="1"/>
  <c r="E137" i="231"/>
  <c r="D45" i="252" s="1"/>
  <c r="E152" i="231"/>
  <c r="D60" i="252" s="1"/>
  <c r="E140" i="231"/>
  <c r="D48" i="252" s="1"/>
  <c r="E138" i="231"/>
  <c r="D46" i="252" s="1"/>
  <c r="E130" i="231"/>
  <c r="D38" i="252" s="1"/>
  <c r="E125" i="231"/>
  <c r="D33" i="252" s="1"/>
  <c r="E120" i="231"/>
  <c r="D28" i="252" s="1"/>
  <c r="E153" i="231"/>
  <c r="D61" i="252" s="1"/>
  <c r="E147" i="231"/>
  <c r="D55" i="252" s="1"/>
  <c r="E148" i="231"/>
  <c r="D56" i="252" s="1"/>
  <c r="E136" i="231"/>
  <c r="D44" i="252" s="1"/>
  <c r="E133" i="231"/>
  <c r="D41" i="252" s="1"/>
  <c r="E141" i="231"/>
  <c r="D49" i="252" s="1"/>
  <c r="E154" i="231"/>
  <c r="D62" i="252" s="1"/>
  <c r="E142" i="231"/>
  <c r="D50" i="252" s="1"/>
  <c r="E127" i="231"/>
  <c r="D35" i="252" s="1"/>
  <c r="E129" i="231"/>
  <c r="D37" i="252" s="1"/>
  <c r="E145" i="231"/>
  <c r="D53" i="252" s="1"/>
  <c r="E144" i="231"/>
  <c r="D52" i="252" s="1"/>
  <c r="E131" i="231"/>
  <c r="D39" i="252" s="1"/>
  <c r="E123" i="231"/>
  <c r="D31" i="252" s="1"/>
  <c r="E121" i="231"/>
  <c r="D29" i="252" s="1"/>
  <c r="E126" i="231"/>
  <c r="D34" i="252" s="1"/>
  <c r="AZ62" i="256"/>
  <c r="BM62" i="256"/>
  <c r="AM62" i="256"/>
  <c r="E73" i="235" a="1"/>
  <c r="E73" i="235" s="1"/>
  <c r="D116" i="235"/>
  <c r="E113" i="235" s="1" a="1"/>
  <c r="E113" i="235" s="1"/>
  <c r="K18" i="249"/>
  <c r="K25" i="249" s="1"/>
  <c r="K32" i="249" s="1"/>
  <c r="K39" i="249" s="1"/>
  <c r="K46" i="249" s="1"/>
  <c r="K53" i="249" s="1"/>
  <c r="K60" i="249" s="1"/>
  <c r="K12" i="249"/>
  <c r="J197" i="249"/>
  <c r="V98" i="272"/>
  <c r="E93" i="272" a="1"/>
  <c r="E93" i="272" s="1"/>
  <c r="AM62" i="235"/>
  <c r="V118" i="253"/>
  <c r="V131" i="253" s="1"/>
  <c r="BM48" i="263"/>
  <c r="AM48" i="263"/>
  <c r="E93" i="251" a="1"/>
  <c r="E93" i="251" s="1"/>
  <c r="E73" i="264" a="1"/>
  <c r="E73" i="264" s="1"/>
  <c r="V78" i="252"/>
  <c r="V91" i="252" s="1"/>
  <c r="M125" i="216"/>
  <c r="E125" i="216"/>
  <c r="L126" i="216"/>
  <c r="D116" i="250"/>
  <c r="E113" i="250" s="1" a="1"/>
  <c r="E113" i="250" s="1"/>
  <c r="E73" i="250" a="1"/>
  <c r="E73" i="250" s="1"/>
  <c r="M11" i="216"/>
  <c r="E10" i="216"/>
  <c r="C11" i="249" s="1"/>
  <c r="D10" i="216"/>
  <c r="B11" i="249" s="1"/>
  <c r="BM27" i="263"/>
  <c r="AM27" i="263"/>
  <c r="V118" i="250"/>
  <c r="E113" i="254" a="1"/>
  <c r="E113" i="254" s="1"/>
  <c r="E73" i="254" a="1"/>
  <c r="E73" i="254" s="1"/>
  <c r="AN32" i="256"/>
  <c r="G32" i="256" s="1"/>
  <c r="D146" i="231"/>
  <c r="B146" i="231" s="1"/>
  <c r="C54" i="252" s="1"/>
  <c r="D137" i="231"/>
  <c r="B137" i="231" s="1"/>
  <c r="C45" i="252" s="1"/>
  <c r="D150" i="231"/>
  <c r="B150" i="231" s="1"/>
  <c r="C58" i="252" s="1"/>
  <c r="D140" i="231"/>
  <c r="B140" i="231" s="1"/>
  <c r="C48" i="252" s="1"/>
  <c r="D131" i="231"/>
  <c r="B131" i="231" s="1"/>
  <c r="C39" i="252" s="1"/>
  <c r="D153" i="231"/>
  <c r="B153" i="231" s="1"/>
  <c r="C61" i="252" s="1"/>
  <c r="D135" i="231"/>
  <c r="B135" i="231" s="1"/>
  <c r="C43" i="252" s="1"/>
  <c r="D152" i="231"/>
  <c r="B152" i="231" s="1"/>
  <c r="C60" i="252" s="1"/>
  <c r="D133" i="231"/>
  <c r="B133" i="231" s="1"/>
  <c r="C41" i="252" s="1"/>
  <c r="D148" i="231"/>
  <c r="B148" i="231" s="1"/>
  <c r="C56" i="252" s="1"/>
  <c r="D130" i="231"/>
  <c r="B130" i="231" s="1"/>
  <c r="C38" i="252" s="1"/>
  <c r="D147" i="231"/>
  <c r="B147" i="231" s="1"/>
  <c r="C55" i="252" s="1"/>
  <c r="D127" i="231"/>
  <c r="B127" i="231" s="1"/>
  <c r="C35" i="252" s="1"/>
  <c r="D118" i="231"/>
  <c r="C26" i="252" s="1"/>
  <c r="D129" i="231"/>
  <c r="B129" i="231" s="1"/>
  <c r="C37" i="252" s="1"/>
  <c r="D151" i="231"/>
  <c r="B151" i="231" s="1"/>
  <c r="C59" i="252" s="1"/>
  <c r="D154" i="231"/>
  <c r="B154" i="231" s="1"/>
  <c r="C62" i="252" s="1"/>
  <c r="D136" i="231"/>
  <c r="B136" i="231" s="1"/>
  <c r="C44" i="252" s="1"/>
  <c r="D121" i="231"/>
  <c r="B121" i="231" s="1"/>
  <c r="C29" i="252" s="1"/>
  <c r="D125" i="231"/>
  <c r="B125" i="231" s="1"/>
  <c r="C33" i="252" s="1"/>
  <c r="D124" i="231"/>
  <c r="B124" i="231" s="1"/>
  <c r="C32" i="252" s="1"/>
  <c r="D120" i="231"/>
  <c r="B120" i="231" s="1"/>
  <c r="C28" i="252" s="1"/>
  <c r="D132" i="231"/>
  <c r="B132" i="231" s="1"/>
  <c r="C40" i="252" s="1"/>
  <c r="D119" i="231"/>
  <c r="B119" i="231" s="1"/>
  <c r="C27" i="252" s="1"/>
  <c r="D123" i="231"/>
  <c r="B123" i="231" s="1"/>
  <c r="C31" i="252" s="1"/>
  <c r="D126" i="231"/>
  <c r="B126" i="231" s="1"/>
  <c r="C34" i="252" s="1"/>
  <c r="D138" i="231"/>
  <c r="B138" i="231" s="1"/>
  <c r="C46" i="252" s="1"/>
  <c r="D142" i="231"/>
  <c r="B142" i="231" s="1"/>
  <c r="C50" i="252" s="1"/>
  <c r="D145" i="231"/>
  <c r="B145" i="231" s="1"/>
  <c r="C53" i="252" s="1"/>
  <c r="D141" i="231"/>
  <c r="B141" i="231" s="1"/>
  <c r="C49" i="252" s="1"/>
  <c r="D144" i="231"/>
  <c r="B144" i="231" s="1"/>
  <c r="C52" i="252" s="1"/>
  <c r="D139" i="231"/>
  <c r="B139" i="231" s="1"/>
  <c r="C47" i="252" s="1"/>
  <c r="V98" i="263"/>
  <c r="AM43" i="256"/>
  <c r="BM43" i="256"/>
  <c r="BN31" i="264"/>
  <c r="V118" i="260"/>
  <c r="V131" i="260" s="1"/>
  <c r="E113" i="256" a="1"/>
  <c r="E113" i="256" s="1"/>
  <c r="E73" i="256" a="1"/>
  <c r="E73" i="256" s="1"/>
  <c r="AZ44" i="260"/>
  <c r="M160" i="231"/>
  <c r="M159" i="231"/>
  <c r="D9" i="253" s="1"/>
  <c r="M158" i="231"/>
  <c r="M192" i="231"/>
  <c r="M161" i="231"/>
  <c r="B116" i="249"/>
  <c r="B217" i="249"/>
  <c r="S26" i="264"/>
  <c r="V98" i="250"/>
  <c r="V118" i="251"/>
  <c r="V131" i="251" s="1"/>
  <c r="Q56" i="251"/>
  <c r="P56" i="251"/>
  <c r="V98" i="253"/>
  <c r="V111" i="253" s="1"/>
  <c r="V98" i="264"/>
  <c r="V111" i="264" s="1"/>
  <c r="V78" i="254"/>
  <c r="V91" i="254" s="1"/>
  <c r="AZ62" i="235"/>
  <c r="AZ33" i="235"/>
  <c r="D116" i="251"/>
  <c r="E113" i="251" s="1" a="1"/>
  <c r="E113" i="251" s="1"/>
  <c r="E73" i="251" a="1"/>
  <c r="E73" i="251" s="1"/>
  <c r="E93" i="257" a="1"/>
  <c r="E93" i="257" s="1"/>
  <c r="AH35" i="255"/>
  <c r="AM27" i="250"/>
  <c r="K219" i="249"/>
  <c r="K226" i="249" s="1"/>
  <c r="K233" i="249" s="1"/>
  <c r="K240" i="249" s="1"/>
  <c r="K247" i="249" s="1"/>
  <c r="K254" i="249" s="1"/>
  <c r="K261" i="249" s="1"/>
  <c r="K268" i="249" s="1"/>
  <c r="K213" i="249"/>
  <c r="BM33" i="272"/>
  <c r="AM33" i="272"/>
  <c r="AZ33" i="272"/>
  <c r="AZ32" i="264"/>
  <c r="BM32" i="264"/>
  <c r="J31" i="250"/>
  <c r="BD31" i="250" s="1"/>
  <c r="B212" i="249"/>
  <c r="B111" i="249"/>
  <c r="BM39" i="263"/>
  <c r="AM39" i="263"/>
  <c r="V118" i="254"/>
  <c r="V131" i="254" s="1"/>
  <c r="AN40" i="253"/>
  <c r="G40" i="253" s="1"/>
  <c r="AO40" i="253"/>
  <c r="H40" i="253" s="1"/>
  <c r="J53" i="254"/>
  <c r="BD53" i="254" s="1"/>
  <c r="J50" i="272"/>
  <c r="BD50" i="272" s="1"/>
  <c r="AN32" i="260"/>
  <c r="G32" i="260" s="1"/>
  <c r="BN59" i="254"/>
  <c r="BN43" i="272"/>
  <c r="BN54" i="252"/>
  <c r="J58" i="264"/>
  <c r="BD58" i="264" s="1"/>
  <c r="J45" i="255"/>
  <c r="BD45" i="255" s="1"/>
  <c r="AO43" i="263"/>
  <c r="H43" i="263" s="1"/>
  <c r="AN43" i="263"/>
  <c r="J29" i="235"/>
  <c r="BD29" i="235" s="1"/>
  <c r="J60" i="254"/>
  <c r="BD60" i="254" s="1"/>
  <c r="H123" i="235"/>
  <c r="J31" i="255"/>
  <c r="BD31" i="255" s="1"/>
  <c r="AO38" i="253"/>
  <c r="H38" i="253" s="1"/>
  <c r="AN38" i="253"/>
  <c r="G38" i="253" s="1"/>
  <c r="J60" i="250"/>
  <c r="BD60" i="250" s="1"/>
  <c r="BN50" i="250"/>
  <c r="J46" i="254"/>
  <c r="BD46" i="254" s="1"/>
  <c r="BN31" i="253"/>
  <c r="J33" i="264"/>
  <c r="BD33" i="264" s="1"/>
  <c r="J34" i="256"/>
  <c r="BD34" i="256" s="1"/>
  <c r="D83" i="251"/>
  <c r="J53" i="255"/>
  <c r="BD53" i="255" s="1"/>
  <c r="J62" i="264"/>
  <c r="BD62" i="264" s="1"/>
  <c r="BH35" i="252"/>
  <c r="J44" i="272"/>
  <c r="BD44" i="272" s="1"/>
  <c r="J52" i="255"/>
  <c r="BD52" i="255" s="1"/>
  <c r="BH56" i="264"/>
  <c r="BN50" i="251"/>
  <c r="J31" i="254"/>
  <c r="BD31" i="254" s="1"/>
  <c r="J55" i="256"/>
  <c r="BD55" i="256" s="1"/>
  <c r="P35" i="252"/>
  <c r="AO45" i="256"/>
  <c r="H45" i="256" s="1"/>
  <c r="AN45" i="256"/>
  <c r="J37" i="264"/>
  <c r="BD37" i="264" s="1"/>
  <c r="AN32" i="257"/>
  <c r="G32" i="257" s="1"/>
  <c r="J59" i="255"/>
  <c r="BD59" i="255" s="1"/>
  <c r="BN53" i="264"/>
  <c r="AN33" i="257"/>
  <c r="J33" i="253"/>
  <c r="BD33" i="253" s="1"/>
  <c r="J60" i="255"/>
  <c r="BD60" i="255" s="1"/>
  <c r="J38" i="272"/>
  <c r="BD38" i="272" s="1"/>
  <c r="J45" i="235"/>
  <c r="BD45" i="235" s="1"/>
  <c r="BN58" i="260"/>
  <c r="J59" i="251"/>
  <c r="BD59" i="251" s="1"/>
  <c r="J34" i="257"/>
  <c r="BD34" i="257" s="1"/>
  <c r="J41" i="264"/>
  <c r="BD41" i="264" s="1"/>
  <c r="BN31" i="256"/>
  <c r="AO45" i="253"/>
  <c r="H45" i="253" s="1"/>
  <c r="AN45" i="253"/>
  <c r="AN32" i="252"/>
  <c r="J50" i="264"/>
  <c r="BD50" i="264" s="1"/>
  <c r="BN34" i="253"/>
  <c r="BN52" i="264"/>
  <c r="BN60" i="251"/>
  <c r="BN58" i="263"/>
  <c r="J58" i="251"/>
  <c r="BD58" i="251" s="1"/>
  <c r="P35" i="250"/>
  <c r="J55" i="257"/>
  <c r="BD55" i="257" s="1"/>
  <c r="BN52" i="263"/>
  <c r="J28" i="263"/>
  <c r="BD28" i="263" s="1"/>
  <c r="J43" i="252"/>
  <c r="BD43" i="252" s="1"/>
  <c r="J29" i="255"/>
  <c r="BD29" i="255" s="1"/>
  <c r="J61" i="256"/>
  <c r="BD61" i="256" s="1"/>
  <c r="BN47" i="263"/>
  <c r="AN29" i="272"/>
  <c r="G29" i="272" s="1"/>
  <c r="BN46" i="256"/>
  <c r="J41" i="254"/>
  <c r="BD41" i="254" s="1"/>
  <c r="J29" i="264"/>
  <c r="BD29" i="264" s="1"/>
  <c r="BN38" i="256"/>
  <c r="J40" i="263"/>
  <c r="BD40" i="263" s="1"/>
  <c r="J47" i="254"/>
  <c r="BD47" i="254" s="1"/>
  <c r="J34" i="235"/>
  <c r="BD34" i="235" s="1"/>
  <c r="BN45" i="254"/>
  <c r="J31" i="252"/>
  <c r="BD31" i="252" s="1"/>
  <c r="BN47" i="272"/>
  <c r="P56" i="256"/>
  <c r="Q56" i="256"/>
  <c r="AN32" i="235"/>
  <c r="G32" i="235" s="1"/>
  <c r="AQ32" i="235" s="1"/>
  <c r="BN59" i="272"/>
  <c r="J60" i="252"/>
  <c r="BD60" i="252" s="1"/>
  <c r="BN53" i="253"/>
  <c r="BN55" i="254"/>
  <c r="AO43" i="257"/>
  <c r="H43" i="257" s="1"/>
  <c r="AN43" i="257"/>
  <c r="G43" i="257" s="1"/>
  <c r="BN55" i="252"/>
  <c r="J49" i="272"/>
  <c r="BD49" i="272" s="1"/>
  <c r="J37" i="255"/>
  <c r="BD37" i="255" s="1"/>
  <c r="J45" i="252"/>
  <c r="BD45" i="252" s="1"/>
  <c r="Q35" i="260"/>
  <c r="P35" i="260"/>
  <c r="J34" i="251"/>
  <c r="BD34" i="251" s="1"/>
  <c r="P35" i="254"/>
  <c r="AN44" i="264"/>
  <c r="G44" i="264" s="1"/>
  <c r="AO44" i="264"/>
  <c r="H44" i="264" s="1"/>
  <c r="J55" i="264"/>
  <c r="BD55" i="264" s="1"/>
  <c r="AO38" i="260"/>
  <c r="H38" i="260" s="1"/>
  <c r="AN38" i="260"/>
  <c r="G38" i="260" s="1"/>
  <c r="BN47" i="264"/>
  <c r="J45" i="264"/>
  <c r="BD45" i="264" s="1"/>
  <c r="BN45" i="257"/>
  <c r="J45" i="260"/>
  <c r="BD45" i="260" s="1"/>
  <c r="J59" i="253"/>
  <c r="BD59" i="253" s="1"/>
  <c r="T53" i="272"/>
  <c r="BU53" i="272"/>
  <c r="BN29" i="253"/>
  <c r="AN32" i="253"/>
  <c r="G32" i="253" s="1"/>
  <c r="J53" i="250"/>
  <c r="BD53" i="250" s="1"/>
  <c r="BN60" i="253"/>
  <c r="AO43" i="264"/>
  <c r="H43" i="264" s="1"/>
  <c r="AN43" i="264"/>
  <c r="BN50" i="263"/>
  <c r="J55" i="263"/>
  <c r="BD55" i="263" s="1"/>
  <c r="J52" i="253"/>
  <c r="BD52" i="253" s="1"/>
  <c r="Q34" i="251"/>
  <c r="BN34" i="251"/>
  <c r="J37" i="253"/>
  <c r="BD37" i="253" s="1"/>
  <c r="J28" i="257"/>
  <c r="BD28" i="257" s="1"/>
  <c r="J52" i="272"/>
  <c r="BD52" i="272" s="1"/>
  <c r="J60" i="264"/>
  <c r="BD60" i="264" s="1"/>
  <c r="J31" i="251"/>
  <c r="BD31" i="251" s="1"/>
  <c r="BN43" i="254"/>
  <c r="J54" i="260"/>
  <c r="BD54" i="260" s="1"/>
  <c r="J40" i="264"/>
  <c r="BD40" i="264" s="1"/>
  <c r="BN53" i="263"/>
  <c r="AI53" i="272"/>
  <c r="S53" i="272"/>
  <c r="AN33" i="254"/>
  <c r="G33" i="254" s="1"/>
  <c r="J58" i="272"/>
  <c r="BD58" i="272" s="1"/>
  <c r="BN49" i="256"/>
  <c r="AO40" i="257"/>
  <c r="AN40" i="257"/>
  <c r="J50" i="255"/>
  <c r="BD50" i="255" s="1"/>
  <c r="BN49" i="264"/>
  <c r="BN33" i="251"/>
  <c r="BN31" i="260"/>
  <c r="J55" i="250"/>
  <c r="BD55" i="250" s="1"/>
  <c r="BN49" i="254"/>
  <c r="G78" i="249"/>
  <c r="G15" i="249"/>
  <c r="G71" i="249"/>
  <c r="G8" i="249"/>
  <c r="G92" i="249"/>
  <c r="G64" i="249"/>
  <c r="G36" i="249"/>
  <c r="G22" i="249"/>
  <c r="E118" i="249"/>
  <c r="G29" i="249"/>
  <c r="G43" i="249"/>
  <c r="G26" i="256" l="1"/>
  <c r="AQ26" i="256" s="1"/>
  <c r="G26" i="260"/>
  <c r="AQ26" i="260" s="1"/>
  <c r="AT26" i="260" s="1"/>
  <c r="G26" i="251"/>
  <c r="AQ26" i="251" s="1"/>
  <c r="AT26" i="251" s="1"/>
  <c r="G26" i="250"/>
  <c r="AQ26" i="250" s="1"/>
  <c r="V131" i="250"/>
  <c r="AZ27" i="263"/>
  <c r="V111" i="263"/>
  <c r="V111" i="272"/>
  <c r="BM48" i="256"/>
  <c r="V131" i="256"/>
  <c r="V111" i="250"/>
  <c r="AZ48" i="256"/>
  <c r="V111" i="256"/>
  <c r="AG26" i="264"/>
  <c r="Q33" i="251"/>
  <c r="Q53" i="263"/>
  <c r="AH55" i="251"/>
  <c r="Q52" i="264"/>
  <c r="P26" i="253"/>
  <c r="AV44" i="250"/>
  <c r="AV44" i="272"/>
  <c r="AV44" i="263"/>
  <c r="AV44" i="254"/>
  <c r="AV44" i="253"/>
  <c r="AV44" i="251"/>
  <c r="AV44" i="260"/>
  <c r="AV44" i="252"/>
  <c r="N33" i="235"/>
  <c r="BR33" i="235" s="1"/>
  <c r="O33" i="235"/>
  <c r="BS33" i="235" s="1"/>
  <c r="BV33" i="235" s="1"/>
  <c r="N44" i="235"/>
  <c r="BR44" i="235" s="1"/>
  <c r="O44" i="235"/>
  <c r="BS44" i="235" s="1"/>
  <c r="BV44" i="235" s="1"/>
  <c r="AV44" i="257"/>
  <c r="BQ56" i="250"/>
  <c r="Q47" i="272"/>
  <c r="Q34" i="253"/>
  <c r="Q49" i="254"/>
  <c r="D165" i="231"/>
  <c r="B165" i="231" s="1"/>
  <c r="C36" i="253" s="1"/>
  <c r="D186" i="231"/>
  <c r="B186" i="231" s="1"/>
  <c r="C57" i="253" s="1"/>
  <c r="E165" i="231"/>
  <c r="D36" i="253" s="1"/>
  <c r="E186" i="231"/>
  <c r="D57" i="253" s="1"/>
  <c r="Q55" i="252"/>
  <c r="F36" i="253"/>
  <c r="F57" i="253"/>
  <c r="Q50" i="251"/>
  <c r="Q45" i="254"/>
  <c r="Q59" i="254"/>
  <c r="AO46" i="272"/>
  <c r="H46" i="272" s="1"/>
  <c r="AN46" i="272"/>
  <c r="G46" i="272" s="1"/>
  <c r="AO46" i="235"/>
  <c r="H46" i="235" s="1"/>
  <c r="AR46" i="235" s="1"/>
  <c r="AN46" i="235"/>
  <c r="G46" i="235" s="1"/>
  <c r="AQ46" i="235" s="1"/>
  <c r="AN46" i="256"/>
  <c r="G46" i="256" s="1"/>
  <c r="AO46" i="256"/>
  <c r="H46" i="256" s="1"/>
  <c r="AO46" i="257"/>
  <c r="H46" i="257" s="1"/>
  <c r="AN46" i="257"/>
  <c r="G46" i="257" s="1"/>
  <c r="AO46" i="260"/>
  <c r="H46" i="260" s="1"/>
  <c r="AN46" i="260"/>
  <c r="G46" i="260" s="1"/>
  <c r="AQ46" i="260" s="1"/>
  <c r="AO46" i="252"/>
  <c r="H46" i="252" s="1"/>
  <c r="AN46" i="252"/>
  <c r="G46" i="252" s="1"/>
  <c r="AQ46" i="252" s="1"/>
  <c r="Q54" i="252"/>
  <c r="BP26" i="250"/>
  <c r="O26" i="250" s="1"/>
  <c r="BS26" i="250" s="1"/>
  <c r="BV26" i="250" s="1"/>
  <c r="BN26" i="250"/>
  <c r="BO26" i="250"/>
  <c r="N26" i="250" s="1"/>
  <c r="BR26" i="250" s="1"/>
  <c r="BU26" i="250" s="1"/>
  <c r="BP26" i="272"/>
  <c r="O26" i="272" s="1"/>
  <c r="BS26" i="272" s="1"/>
  <c r="BV26" i="272" s="1"/>
  <c r="BO26" i="272"/>
  <c r="N26" i="272" s="1"/>
  <c r="BR26" i="272" s="1"/>
  <c r="BU26" i="272" s="1"/>
  <c r="BN26" i="272"/>
  <c r="M26" i="272" s="1"/>
  <c r="BQ26" i="272" s="1"/>
  <c r="BT26" i="272" s="1"/>
  <c r="BN26" i="251"/>
  <c r="M26" i="251" s="1"/>
  <c r="BQ26" i="251" s="1"/>
  <c r="BT26" i="251" s="1"/>
  <c r="BO26" i="251"/>
  <c r="N26" i="251" s="1"/>
  <c r="BR26" i="251" s="1"/>
  <c r="BU26" i="251" s="1"/>
  <c r="BP26" i="251"/>
  <c r="O26" i="251" s="1"/>
  <c r="BS26" i="251" s="1"/>
  <c r="BV26" i="251" s="1"/>
  <c r="BN26" i="255"/>
  <c r="M26" i="255" s="1"/>
  <c r="BQ26" i="255" s="1"/>
  <c r="BT26" i="255" s="1"/>
  <c r="BP26" i="255"/>
  <c r="O26" i="255" s="1"/>
  <c r="BS26" i="255" s="1"/>
  <c r="BV26" i="255" s="1"/>
  <c r="BO26" i="255"/>
  <c r="N26" i="255" s="1"/>
  <c r="BR26" i="255" s="1"/>
  <c r="BU26" i="255" s="1"/>
  <c r="BP26" i="254"/>
  <c r="O26" i="254" s="1"/>
  <c r="BS26" i="254" s="1"/>
  <c r="BV26" i="254" s="1"/>
  <c r="BN26" i="254"/>
  <c r="M26" i="254" s="1"/>
  <c r="BQ26" i="254" s="1"/>
  <c r="BT26" i="254" s="1"/>
  <c r="BO26" i="254"/>
  <c r="N26" i="254" s="1"/>
  <c r="BR26" i="254" s="1"/>
  <c r="BU26" i="254" s="1"/>
  <c r="BO26" i="260"/>
  <c r="N26" i="260" s="1"/>
  <c r="BR26" i="260" s="1"/>
  <c r="BU26" i="260" s="1"/>
  <c r="BP26" i="260"/>
  <c r="O26" i="260" s="1"/>
  <c r="BS26" i="260" s="1"/>
  <c r="BV26" i="260" s="1"/>
  <c r="BN26" i="260"/>
  <c r="M26" i="260" s="1"/>
  <c r="BQ26" i="260" s="1"/>
  <c r="BT26" i="260" s="1"/>
  <c r="BN26" i="235"/>
  <c r="M26" i="235" s="1"/>
  <c r="BP26" i="235"/>
  <c r="O26" i="235" s="1"/>
  <c r="BO26" i="235"/>
  <c r="N26" i="235" s="1"/>
  <c r="BN26" i="256"/>
  <c r="M26" i="256" s="1"/>
  <c r="BQ26" i="256" s="1"/>
  <c r="BT26" i="256" s="1"/>
  <c r="BO26" i="256"/>
  <c r="N26" i="256" s="1"/>
  <c r="BR26" i="256" s="1"/>
  <c r="BU26" i="256" s="1"/>
  <c r="BP26" i="256"/>
  <c r="O26" i="256" s="1"/>
  <c r="BS26" i="256" s="1"/>
  <c r="BV26" i="256" s="1"/>
  <c r="BO26" i="252"/>
  <c r="N26" i="252" s="1"/>
  <c r="BR26" i="252" s="1"/>
  <c r="BU26" i="252" s="1"/>
  <c r="BN26" i="252"/>
  <c r="M26" i="252" s="1"/>
  <c r="BP26" i="252"/>
  <c r="O26" i="252" s="1"/>
  <c r="BS26" i="252" s="1"/>
  <c r="BV26" i="252" s="1"/>
  <c r="BO26" i="257"/>
  <c r="N26" i="257" s="1"/>
  <c r="BR26" i="257" s="1"/>
  <c r="BU26" i="257" s="1"/>
  <c r="BP26" i="257"/>
  <c r="O26" i="257" s="1"/>
  <c r="BS26" i="257" s="1"/>
  <c r="BV26" i="257" s="1"/>
  <c r="BN26" i="257"/>
  <c r="M26" i="257" s="1"/>
  <c r="BQ26" i="257" s="1"/>
  <c r="BT26" i="257" s="1"/>
  <c r="BO26" i="263"/>
  <c r="N26" i="263" s="1"/>
  <c r="BR26" i="263" s="1"/>
  <c r="BU26" i="263" s="1"/>
  <c r="BP26" i="263"/>
  <c r="O26" i="263" s="1"/>
  <c r="BS26" i="263" s="1"/>
  <c r="BV26" i="263" s="1"/>
  <c r="BN26" i="263"/>
  <c r="M26" i="263" s="1"/>
  <c r="BQ26" i="263" s="1"/>
  <c r="BT26" i="263" s="1"/>
  <c r="Q53" i="253"/>
  <c r="Q37" i="257"/>
  <c r="Q60" i="253"/>
  <c r="Q38" i="256"/>
  <c r="Q43" i="272"/>
  <c r="M55" i="254"/>
  <c r="BQ55" i="254" s="1"/>
  <c r="M29" i="253"/>
  <c r="BQ29" i="253" s="1"/>
  <c r="M59" i="272"/>
  <c r="BQ59" i="272" s="1"/>
  <c r="L40" i="252"/>
  <c r="BF40" i="252" s="1"/>
  <c r="BI40" i="252" s="1"/>
  <c r="I28" i="255"/>
  <c r="AS28" i="255" s="1"/>
  <c r="AV28" i="255" s="1"/>
  <c r="K50" i="264"/>
  <c r="BE50" i="264" s="1"/>
  <c r="BH50" i="264" s="1"/>
  <c r="K52" i="272"/>
  <c r="BE52" i="272" s="1"/>
  <c r="BH52" i="272" s="1"/>
  <c r="L53" i="255"/>
  <c r="BF53" i="255" s="1"/>
  <c r="BI53" i="255" s="1"/>
  <c r="L53" i="254"/>
  <c r="BF53" i="254" s="1"/>
  <c r="BI53" i="254" s="1"/>
  <c r="N31" i="260"/>
  <c r="BR31" i="260" s="1"/>
  <c r="BU31" i="260" s="1"/>
  <c r="I32" i="264"/>
  <c r="AS32" i="264" s="1"/>
  <c r="AV32" i="264" s="1"/>
  <c r="G43" i="272"/>
  <c r="AQ43" i="272" s="1"/>
  <c r="AT43" i="272" s="1"/>
  <c r="G53" i="254"/>
  <c r="AQ53" i="254" s="1"/>
  <c r="AT53" i="254" s="1"/>
  <c r="M49" i="254"/>
  <c r="BQ49" i="254" s="1"/>
  <c r="M60" i="253"/>
  <c r="BQ60" i="253" s="1"/>
  <c r="M31" i="253"/>
  <c r="BQ31" i="253" s="1"/>
  <c r="M53" i="263"/>
  <c r="BQ53" i="263" s="1"/>
  <c r="M45" i="257"/>
  <c r="BQ45" i="257" s="1"/>
  <c r="M44" i="235"/>
  <c r="BQ44" i="235" s="1"/>
  <c r="BT44" i="235" s="1"/>
  <c r="K37" i="251"/>
  <c r="BE37" i="251" s="1"/>
  <c r="BH37" i="251" s="1"/>
  <c r="L62" i="264"/>
  <c r="BF62" i="264" s="1"/>
  <c r="BI62" i="264" s="1"/>
  <c r="K40" i="252"/>
  <c r="BE40" i="252" s="1"/>
  <c r="BH40" i="252" s="1"/>
  <c r="I49" i="253"/>
  <c r="AS49" i="253" s="1"/>
  <c r="AV49" i="253" s="1"/>
  <c r="L41" i="235"/>
  <c r="BF41" i="235" s="1"/>
  <c r="BI41" i="235" s="1"/>
  <c r="L50" i="255"/>
  <c r="BF50" i="255" s="1"/>
  <c r="BI50" i="255" s="1"/>
  <c r="I26" i="260"/>
  <c r="AS26" i="260" s="1"/>
  <c r="AV26" i="260" s="1"/>
  <c r="I62" i="257"/>
  <c r="AS62" i="257" s="1"/>
  <c r="AV62" i="257" s="1"/>
  <c r="I47" i="250"/>
  <c r="AS47" i="250" s="1"/>
  <c r="AV47" i="250" s="1"/>
  <c r="I33" i="254"/>
  <c r="AS33" i="254" s="1"/>
  <c r="AV33" i="254" s="1"/>
  <c r="I28" i="250"/>
  <c r="AS28" i="250" s="1"/>
  <c r="AV28" i="250" s="1"/>
  <c r="K53" i="254"/>
  <c r="BE53" i="254" s="1"/>
  <c r="BH53" i="254" s="1"/>
  <c r="I34" i="264"/>
  <c r="AS34" i="264" s="1"/>
  <c r="AV34" i="264" s="1"/>
  <c r="I62" i="263"/>
  <c r="AS62" i="263" s="1"/>
  <c r="AV62" i="263" s="1"/>
  <c r="M52" i="264"/>
  <c r="BQ52" i="264" s="1"/>
  <c r="M59" i="254"/>
  <c r="BQ59" i="254" s="1"/>
  <c r="M47" i="263"/>
  <c r="BQ47" i="263" s="1"/>
  <c r="M53" i="253"/>
  <c r="BQ53" i="253" s="1"/>
  <c r="G33" i="257"/>
  <c r="AQ33" i="257" s="1"/>
  <c r="AT33" i="257" s="1"/>
  <c r="M50" i="250"/>
  <c r="BQ50" i="250" s="1"/>
  <c r="M53" i="264"/>
  <c r="BQ53" i="264" s="1"/>
  <c r="G28" i="255"/>
  <c r="AQ28" i="255" s="1"/>
  <c r="AT28" i="255" s="1"/>
  <c r="L37" i="251"/>
  <c r="BF37" i="251" s="1"/>
  <c r="BI37" i="251" s="1"/>
  <c r="K62" i="250"/>
  <c r="BE62" i="250" s="1"/>
  <c r="BH62" i="250" s="1"/>
  <c r="M43" i="254"/>
  <c r="BQ43" i="254" s="1"/>
  <c r="M47" i="264"/>
  <c r="BQ47" i="264" s="1"/>
  <c r="L45" i="260"/>
  <c r="BF45" i="260" s="1"/>
  <c r="BI45" i="260" s="1"/>
  <c r="N40" i="250"/>
  <c r="BR40" i="250" s="1"/>
  <c r="BU40" i="250" s="1"/>
  <c r="K50" i="255"/>
  <c r="BE50" i="255" s="1"/>
  <c r="BH50" i="255" s="1"/>
  <c r="H26" i="260"/>
  <c r="AR26" i="260" s="1"/>
  <c r="AU26" i="260" s="1"/>
  <c r="L29" i="235"/>
  <c r="BF29" i="235" s="1"/>
  <c r="BI29" i="235" s="1"/>
  <c r="N41" i="260"/>
  <c r="BR41" i="260" s="1"/>
  <c r="BU41" i="260" s="1"/>
  <c r="I32" i="257"/>
  <c r="AS32" i="257" s="1"/>
  <c r="AV32" i="257" s="1"/>
  <c r="L43" i="252"/>
  <c r="BF43" i="252" s="1"/>
  <c r="BI43" i="252" s="1"/>
  <c r="N29" i="253"/>
  <c r="BR29" i="253" s="1"/>
  <c r="BU29" i="253" s="1"/>
  <c r="I26" i="250"/>
  <c r="AS26" i="250" s="1"/>
  <c r="AV26" i="250" s="1"/>
  <c r="M40" i="250"/>
  <c r="BQ40" i="250" s="1"/>
  <c r="J47" i="255"/>
  <c r="BD47" i="255" s="1"/>
  <c r="BG47" i="255" s="1"/>
  <c r="K45" i="260"/>
  <c r="BE45" i="260" s="1"/>
  <c r="BH45" i="260" s="1"/>
  <c r="N52" i="263"/>
  <c r="BR52" i="263" s="1"/>
  <c r="BU52" i="263" s="1"/>
  <c r="I47" i="260"/>
  <c r="AS47" i="260" s="1"/>
  <c r="AV47" i="260" s="1"/>
  <c r="I49" i="260"/>
  <c r="AS49" i="260" s="1"/>
  <c r="AV49" i="260" s="1"/>
  <c r="N31" i="253"/>
  <c r="BR31" i="253" s="1"/>
  <c r="BU31" i="253" s="1"/>
  <c r="I53" i="272"/>
  <c r="AS53" i="272" s="1"/>
  <c r="AV53" i="272" s="1"/>
  <c r="L37" i="253"/>
  <c r="BF37" i="253" s="1"/>
  <c r="BI37" i="253" s="1"/>
  <c r="G62" i="257"/>
  <c r="AQ62" i="257" s="1"/>
  <c r="K52" i="257"/>
  <c r="BE52" i="257" s="1"/>
  <c r="BH52" i="257" s="1"/>
  <c r="L46" i="251"/>
  <c r="BF46" i="251" s="1"/>
  <c r="BI46" i="251" s="1"/>
  <c r="K38" i="272"/>
  <c r="BE38" i="272" s="1"/>
  <c r="BH38" i="272" s="1"/>
  <c r="G62" i="263"/>
  <c r="AQ62" i="263" s="1"/>
  <c r="AT62" i="263" s="1"/>
  <c r="L61" i="256"/>
  <c r="BF61" i="256" s="1"/>
  <c r="BI61" i="256" s="1"/>
  <c r="L40" i="264"/>
  <c r="BF40" i="264" s="1"/>
  <c r="BI40" i="264" s="1"/>
  <c r="I58" i="235"/>
  <c r="AS58" i="235" s="1"/>
  <c r="AV58" i="235" s="1"/>
  <c r="AQ26" i="235"/>
  <c r="AT26" i="235" s="1"/>
  <c r="L52" i="257"/>
  <c r="BF52" i="257" s="1"/>
  <c r="BI52" i="257" s="1"/>
  <c r="I32" i="256"/>
  <c r="AS32" i="256" s="1"/>
  <c r="AV32" i="256" s="1"/>
  <c r="L37" i="264"/>
  <c r="BF37" i="264" s="1"/>
  <c r="BI37" i="264" s="1"/>
  <c r="H40" i="257"/>
  <c r="AR40" i="257" s="1"/>
  <c r="AU40" i="257" s="1"/>
  <c r="M49" i="256"/>
  <c r="BQ49" i="256" s="1"/>
  <c r="M47" i="272"/>
  <c r="BQ47" i="272" s="1"/>
  <c r="G45" i="256"/>
  <c r="AQ45" i="256" s="1"/>
  <c r="AT45" i="256" s="1"/>
  <c r="M58" i="263"/>
  <c r="BQ58" i="263" s="1"/>
  <c r="M33" i="235"/>
  <c r="BQ33" i="235" s="1"/>
  <c r="BT33" i="235" s="1"/>
  <c r="N31" i="264"/>
  <c r="BR31" i="264" s="1"/>
  <c r="BU31" i="264" s="1"/>
  <c r="M45" i="254"/>
  <c r="BQ45" i="254" s="1"/>
  <c r="M60" i="251"/>
  <c r="BQ60" i="251" s="1"/>
  <c r="I50" i="257"/>
  <c r="AS50" i="257" s="1"/>
  <c r="AV50" i="257" s="1"/>
  <c r="N60" i="263"/>
  <c r="BR60" i="263" s="1"/>
  <c r="BU60" i="263" s="1"/>
  <c r="N54" i="263"/>
  <c r="BR54" i="263" s="1"/>
  <c r="BU54" i="263" s="1"/>
  <c r="L31" i="251"/>
  <c r="BF31" i="251" s="1"/>
  <c r="BI31" i="251" s="1"/>
  <c r="N60" i="251"/>
  <c r="BR60" i="251" s="1"/>
  <c r="AR26" i="235"/>
  <c r="AU26" i="235" s="1"/>
  <c r="H26" i="235"/>
  <c r="G39" i="251"/>
  <c r="AQ39" i="251" s="1"/>
  <c r="AT39" i="251" s="1"/>
  <c r="L59" i="251"/>
  <c r="BF59" i="251" s="1"/>
  <c r="BI59" i="251" s="1"/>
  <c r="L29" i="251"/>
  <c r="BF29" i="251" s="1"/>
  <c r="BI29" i="251" s="1"/>
  <c r="AS26" i="235"/>
  <c r="AV26" i="235" s="1"/>
  <c r="I26" i="235"/>
  <c r="K62" i="255"/>
  <c r="BE62" i="255" s="1"/>
  <c r="BH62" i="255" s="1"/>
  <c r="L47" i="255"/>
  <c r="BF47" i="255" s="1"/>
  <c r="BI47" i="255" s="1"/>
  <c r="L32" i="255"/>
  <c r="BF32" i="255" s="1"/>
  <c r="BI32" i="255" s="1"/>
  <c r="I53" i="254"/>
  <c r="AS53" i="254" s="1"/>
  <c r="AV53" i="254" s="1"/>
  <c r="L41" i="254"/>
  <c r="BF41" i="254" s="1"/>
  <c r="BI41" i="254" s="1"/>
  <c r="G43" i="263"/>
  <c r="AQ43" i="263" s="1"/>
  <c r="AT43" i="263" s="1"/>
  <c r="M31" i="264"/>
  <c r="BQ31" i="264" s="1"/>
  <c r="L55" i="260"/>
  <c r="BF55" i="260" s="1"/>
  <c r="BI55" i="260" s="1"/>
  <c r="I53" i="256"/>
  <c r="AS53" i="256" s="1"/>
  <c r="AV53" i="256" s="1"/>
  <c r="N61" i="250"/>
  <c r="BR61" i="250" s="1"/>
  <c r="I28" i="252"/>
  <c r="AS28" i="252" s="1"/>
  <c r="AV28" i="252" s="1"/>
  <c r="L45" i="255"/>
  <c r="BF45" i="255" s="1"/>
  <c r="BI45" i="255" s="1"/>
  <c r="N62" i="235"/>
  <c r="BR62" i="235" s="1"/>
  <c r="BU62" i="235" s="1"/>
  <c r="L31" i="255"/>
  <c r="BF31" i="255" s="1"/>
  <c r="BI31" i="255" s="1"/>
  <c r="K54" i="255"/>
  <c r="BE54" i="255" s="1"/>
  <c r="BH54" i="255" s="1"/>
  <c r="K52" i="253"/>
  <c r="BE52" i="253" s="1"/>
  <c r="BH52" i="253" s="1"/>
  <c r="K46" i="254"/>
  <c r="BE46" i="254" s="1"/>
  <c r="BH46" i="254" s="1"/>
  <c r="K55" i="260"/>
  <c r="BE55" i="260" s="1"/>
  <c r="BH55" i="260" s="1"/>
  <c r="G53" i="256"/>
  <c r="AQ53" i="256" s="1"/>
  <c r="AT53" i="256" s="1"/>
  <c r="K45" i="255"/>
  <c r="BE45" i="255" s="1"/>
  <c r="BH45" i="255" s="1"/>
  <c r="L47" i="251"/>
  <c r="BF47" i="251" s="1"/>
  <c r="BI47" i="251" s="1"/>
  <c r="I59" i="263"/>
  <c r="AS59" i="263" s="1"/>
  <c r="N49" i="264"/>
  <c r="BR49" i="264" s="1"/>
  <c r="BU49" i="264" s="1"/>
  <c r="L43" i="272"/>
  <c r="BF43" i="272" s="1"/>
  <c r="BI43" i="272" s="1"/>
  <c r="L54" i="255"/>
  <c r="BF54" i="255" s="1"/>
  <c r="BI54" i="255" s="1"/>
  <c r="H26" i="250"/>
  <c r="AR26" i="250" s="1"/>
  <c r="AU26" i="250" s="1"/>
  <c r="L52" i="253"/>
  <c r="BF52" i="253" s="1"/>
  <c r="BI52" i="253" s="1"/>
  <c r="L58" i="255"/>
  <c r="BF58" i="255" s="1"/>
  <c r="BI58" i="255" s="1"/>
  <c r="L58" i="272"/>
  <c r="BF58" i="272" s="1"/>
  <c r="BI58" i="272" s="1"/>
  <c r="N31" i="256"/>
  <c r="BR31" i="256" s="1"/>
  <c r="BU31" i="256" s="1"/>
  <c r="M37" i="257"/>
  <c r="BQ37" i="257" s="1"/>
  <c r="J37" i="254"/>
  <c r="BD37" i="254" s="1"/>
  <c r="BG37" i="254" s="1"/>
  <c r="L46" i="254"/>
  <c r="BF46" i="254" s="1"/>
  <c r="BI46" i="254" s="1"/>
  <c r="L55" i="263"/>
  <c r="BF55" i="263" s="1"/>
  <c r="BI55" i="263" s="1"/>
  <c r="K47" i="251"/>
  <c r="BE47" i="251" s="1"/>
  <c r="BH47" i="251" s="1"/>
  <c r="L46" i="235"/>
  <c r="BF46" i="235" s="1"/>
  <c r="BI46" i="235" s="1"/>
  <c r="L59" i="260"/>
  <c r="BF59" i="260" s="1"/>
  <c r="BI59" i="260" s="1"/>
  <c r="I58" i="257"/>
  <c r="AS58" i="257" s="1"/>
  <c r="AV58" i="257" s="1"/>
  <c r="L45" i="264"/>
  <c r="BF45" i="264" s="1"/>
  <c r="BI45" i="264" s="1"/>
  <c r="L40" i="255"/>
  <c r="BF40" i="255" s="1"/>
  <c r="BI40" i="255" s="1"/>
  <c r="K58" i="255"/>
  <c r="BE58" i="255" s="1"/>
  <c r="BH58" i="255" s="1"/>
  <c r="I34" i="260"/>
  <c r="AS34" i="260" s="1"/>
  <c r="AV34" i="260" s="1"/>
  <c r="L55" i="272"/>
  <c r="BF55" i="272" s="1"/>
  <c r="BI55" i="272" s="1"/>
  <c r="I27" i="251"/>
  <c r="AS27" i="251" s="1"/>
  <c r="AV27" i="251" s="1"/>
  <c r="M41" i="250"/>
  <c r="BQ41" i="250" s="1"/>
  <c r="N41" i="250"/>
  <c r="BR41" i="250" s="1"/>
  <c r="BU41" i="250" s="1"/>
  <c r="K55" i="263"/>
  <c r="BE55" i="263" s="1"/>
  <c r="BH55" i="263" s="1"/>
  <c r="L41" i="255"/>
  <c r="BF41" i="255" s="1"/>
  <c r="BI41" i="255" s="1"/>
  <c r="K59" i="260"/>
  <c r="BE59" i="260" s="1"/>
  <c r="BH59" i="260" s="1"/>
  <c r="G58" i="257"/>
  <c r="AQ58" i="257" s="1"/>
  <c r="AT58" i="257" s="1"/>
  <c r="L50" i="272"/>
  <c r="BF50" i="272" s="1"/>
  <c r="BI50" i="272" s="1"/>
  <c r="I61" i="255"/>
  <c r="AS61" i="255" s="1"/>
  <c r="AV61" i="255" s="1"/>
  <c r="K55" i="272"/>
  <c r="BE55" i="272" s="1"/>
  <c r="BH55" i="272" s="1"/>
  <c r="M34" i="253"/>
  <c r="BQ34" i="253" s="1"/>
  <c r="J54" i="255"/>
  <c r="BD54" i="255" s="1"/>
  <c r="BG54" i="255" s="1"/>
  <c r="M28" i="256"/>
  <c r="BQ28" i="256" s="1"/>
  <c r="BT28" i="256" s="1"/>
  <c r="L44" i="272"/>
  <c r="BF44" i="272" s="1"/>
  <c r="BI44" i="272" s="1"/>
  <c r="I34" i="263"/>
  <c r="AS34" i="263" s="1"/>
  <c r="AV34" i="263" s="1"/>
  <c r="I37" i="256"/>
  <c r="AS37" i="256" s="1"/>
  <c r="AV37" i="256" s="1"/>
  <c r="I53" i="235"/>
  <c r="AS53" i="235" s="1"/>
  <c r="AV53" i="235" s="1"/>
  <c r="L29" i="255"/>
  <c r="BF29" i="255" s="1"/>
  <c r="BI29" i="255" s="1"/>
  <c r="N40" i="256"/>
  <c r="BR40" i="256" s="1"/>
  <c r="L60" i="264"/>
  <c r="BF60" i="264" s="1"/>
  <c r="BI60" i="264" s="1"/>
  <c r="K31" i="254"/>
  <c r="BE31" i="254" s="1"/>
  <c r="BH31" i="254" s="1"/>
  <c r="I60" i="257"/>
  <c r="AS60" i="257" s="1"/>
  <c r="AV60" i="257" s="1"/>
  <c r="I33" i="263"/>
  <c r="AS33" i="263" s="1"/>
  <c r="AV33" i="263" s="1"/>
  <c r="K50" i="272"/>
  <c r="BE50" i="272" s="1"/>
  <c r="BH50" i="272" s="1"/>
  <c r="L59" i="250"/>
  <c r="BF59" i="250" s="1"/>
  <c r="BI59" i="250" s="1"/>
  <c r="K44" i="272"/>
  <c r="BE44" i="272" s="1"/>
  <c r="BH44" i="272" s="1"/>
  <c r="N58" i="263"/>
  <c r="BR58" i="263" s="1"/>
  <c r="BU58" i="263" s="1"/>
  <c r="L60" i="255"/>
  <c r="BF60" i="255" s="1"/>
  <c r="BI60" i="255" s="1"/>
  <c r="L55" i="253"/>
  <c r="BF55" i="253" s="1"/>
  <c r="BI55" i="253" s="1"/>
  <c r="K29" i="255"/>
  <c r="BE29" i="255" s="1"/>
  <c r="BH29" i="255" s="1"/>
  <c r="I29" i="252"/>
  <c r="AS29" i="252" s="1"/>
  <c r="AV29" i="252" s="1"/>
  <c r="N59" i="272"/>
  <c r="BR59" i="272" s="1"/>
  <c r="L58" i="251"/>
  <c r="BF58" i="251" s="1"/>
  <c r="BI58" i="251" s="1"/>
  <c r="I58" i="256"/>
  <c r="AS58" i="256" s="1"/>
  <c r="AV58" i="256" s="1"/>
  <c r="I62" i="251"/>
  <c r="AS62" i="251" s="1"/>
  <c r="AV62" i="251" s="1"/>
  <c r="I32" i="260"/>
  <c r="AS32" i="260" s="1"/>
  <c r="AV32" i="260" s="1"/>
  <c r="L50" i="253"/>
  <c r="BF50" i="253" s="1"/>
  <c r="BI50" i="253" s="1"/>
  <c r="L31" i="254"/>
  <c r="BF31" i="254" s="1"/>
  <c r="BI31" i="254" s="1"/>
  <c r="L59" i="256"/>
  <c r="BF59" i="256" s="1"/>
  <c r="BI59" i="256" s="1"/>
  <c r="I54" i="251"/>
  <c r="AS54" i="251" s="1"/>
  <c r="AV54" i="251" s="1"/>
  <c r="K59" i="250"/>
  <c r="BE59" i="250" s="1"/>
  <c r="J41" i="235"/>
  <c r="BD41" i="235" s="1"/>
  <c r="BG41" i="235" s="1"/>
  <c r="I52" i="254"/>
  <c r="AS52" i="254" s="1"/>
  <c r="AV52" i="254" s="1"/>
  <c r="G48" i="251"/>
  <c r="AQ48" i="251" s="1"/>
  <c r="L37" i="255"/>
  <c r="BF37" i="255" s="1"/>
  <c r="BI37" i="255" s="1"/>
  <c r="I49" i="263"/>
  <c r="AS49" i="263" s="1"/>
  <c r="AV49" i="263" s="1"/>
  <c r="K50" i="253"/>
  <c r="BE50" i="253" s="1"/>
  <c r="BH50" i="253" s="1"/>
  <c r="N53" i="264"/>
  <c r="BR53" i="264" s="1"/>
  <c r="BU53" i="264" s="1"/>
  <c r="K59" i="256"/>
  <c r="BE59" i="256" s="1"/>
  <c r="BH59" i="256" s="1"/>
  <c r="K40" i="263"/>
  <c r="BE40" i="263" s="1"/>
  <c r="BH40" i="263" s="1"/>
  <c r="M34" i="251"/>
  <c r="BQ34" i="251" s="1"/>
  <c r="G32" i="252"/>
  <c r="AQ32" i="252" s="1"/>
  <c r="AT32" i="252" s="1"/>
  <c r="G45" i="253"/>
  <c r="AQ45" i="253" s="1"/>
  <c r="AT45" i="253" s="1"/>
  <c r="G43" i="264"/>
  <c r="AQ43" i="264" s="1"/>
  <c r="AT43" i="264" s="1"/>
  <c r="L59" i="255"/>
  <c r="BF59" i="255" s="1"/>
  <c r="BI59" i="255" s="1"/>
  <c r="K58" i="264"/>
  <c r="BE58" i="264" s="1"/>
  <c r="BH58" i="264" s="1"/>
  <c r="I32" i="272"/>
  <c r="AS32" i="272" s="1"/>
  <c r="AV32" i="272" s="1"/>
  <c r="L40" i="263"/>
  <c r="BF40" i="263" s="1"/>
  <c r="BI40" i="263" s="1"/>
  <c r="L55" i="256"/>
  <c r="BF55" i="256" s="1"/>
  <c r="BI55" i="256" s="1"/>
  <c r="G50" i="257"/>
  <c r="AQ50" i="257" s="1"/>
  <c r="AT50" i="257" s="1"/>
  <c r="M38" i="256"/>
  <c r="BQ38" i="256" s="1"/>
  <c r="M41" i="253"/>
  <c r="BQ41" i="253" s="1"/>
  <c r="BT41" i="253" s="1"/>
  <c r="N50" i="250"/>
  <c r="BR50" i="250" s="1"/>
  <c r="BU50" i="250" s="1"/>
  <c r="L58" i="264"/>
  <c r="BF58" i="264" s="1"/>
  <c r="BI58" i="264" s="1"/>
  <c r="G52" i="254"/>
  <c r="AQ52" i="254" s="1"/>
  <c r="AT52" i="254" s="1"/>
  <c r="I48" i="251"/>
  <c r="AS48" i="251" s="1"/>
  <c r="AV48" i="251" s="1"/>
  <c r="N40" i="254"/>
  <c r="BR40" i="254" s="1"/>
  <c r="BU40" i="254" s="1"/>
  <c r="I50" i="252"/>
  <c r="AS50" i="252" s="1"/>
  <c r="AV50" i="252" s="1"/>
  <c r="N62" i="252"/>
  <c r="BR62" i="252" s="1"/>
  <c r="BU62" i="252" s="1"/>
  <c r="L26" i="263"/>
  <c r="BF26" i="263" s="1"/>
  <c r="BI26" i="263" s="1"/>
  <c r="G49" i="263"/>
  <c r="AQ49" i="263" s="1"/>
  <c r="AT49" i="263" s="1"/>
  <c r="L55" i="250"/>
  <c r="BF55" i="250" s="1"/>
  <c r="BI55" i="250" s="1"/>
  <c r="I32" i="253"/>
  <c r="AS32" i="253" s="1"/>
  <c r="AV32" i="253" s="1"/>
  <c r="M50" i="251"/>
  <c r="BQ50" i="251" s="1"/>
  <c r="M31" i="260"/>
  <c r="BQ31" i="260" s="1"/>
  <c r="M54" i="252"/>
  <c r="BQ54" i="252" s="1"/>
  <c r="M33" i="251"/>
  <c r="BQ33" i="251" s="1"/>
  <c r="M50" i="263"/>
  <c r="BQ50" i="263" s="1"/>
  <c r="M31" i="256"/>
  <c r="BQ31" i="256" s="1"/>
  <c r="M49" i="264"/>
  <c r="BQ49" i="264" s="1"/>
  <c r="M54" i="263"/>
  <c r="BQ54" i="263" s="1"/>
  <c r="G40" i="257"/>
  <c r="AQ40" i="257" s="1"/>
  <c r="M55" i="252"/>
  <c r="BQ55" i="252" s="1"/>
  <c r="M46" i="256"/>
  <c r="BQ46" i="256" s="1"/>
  <c r="M43" i="272"/>
  <c r="BQ43" i="272" s="1"/>
  <c r="N47" i="264"/>
  <c r="BR47" i="264" s="1"/>
  <c r="I33" i="257"/>
  <c r="AS33" i="257" s="1"/>
  <c r="AV33" i="257" s="1"/>
  <c r="L33" i="252"/>
  <c r="BF33" i="252" s="1"/>
  <c r="BI33" i="252" s="1"/>
  <c r="L34" i="256"/>
  <c r="BF34" i="256" s="1"/>
  <c r="BI34" i="256" s="1"/>
  <c r="K55" i="255"/>
  <c r="BE55" i="255" s="1"/>
  <c r="BH55" i="255" s="1"/>
  <c r="L46" i="255"/>
  <c r="BF46" i="255" s="1"/>
  <c r="BI46" i="255" s="1"/>
  <c r="L50" i="254"/>
  <c r="BF50" i="254" s="1"/>
  <c r="BI50" i="254" s="1"/>
  <c r="K29" i="251"/>
  <c r="BE29" i="251" s="1"/>
  <c r="BH29" i="251" s="1"/>
  <c r="M58" i="260"/>
  <c r="BQ58" i="260" s="1"/>
  <c r="L46" i="272"/>
  <c r="BF46" i="272" s="1"/>
  <c r="BI46" i="272" s="1"/>
  <c r="L55" i="257"/>
  <c r="BF55" i="257" s="1"/>
  <c r="BI55" i="257" s="1"/>
  <c r="I54" i="253"/>
  <c r="AS54" i="253" s="1"/>
  <c r="AV54" i="253" s="1"/>
  <c r="I29" i="260"/>
  <c r="AS29" i="260" s="1"/>
  <c r="AV29" i="260" s="1"/>
  <c r="K33" i="252"/>
  <c r="BE33" i="252" s="1"/>
  <c r="BH33" i="252" s="1"/>
  <c r="G50" i="252"/>
  <c r="AG50" i="252" s="1"/>
  <c r="K34" i="256"/>
  <c r="BE34" i="256" s="1"/>
  <c r="BH34" i="256" s="1"/>
  <c r="L55" i="255"/>
  <c r="BF55" i="255" s="1"/>
  <c r="BI55" i="255" s="1"/>
  <c r="L52" i="255"/>
  <c r="BF52" i="255" s="1"/>
  <c r="BI52" i="255" s="1"/>
  <c r="K46" i="255"/>
  <c r="BE46" i="255" s="1"/>
  <c r="BH46" i="255" s="1"/>
  <c r="L37" i="254"/>
  <c r="BF37" i="254" s="1"/>
  <c r="BI37" i="254" s="1"/>
  <c r="L55" i="235"/>
  <c r="BF55" i="235" s="1"/>
  <c r="BI55" i="235" s="1"/>
  <c r="L34" i="255"/>
  <c r="BF34" i="255" s="1"/>
  <c r="BI34" i="255" s="1"/>
  <c r="J59" i="260"/>
  <c r="BD59" i="260" s="1"/>
  <c r="BG59" i="260" s="1"/>
  <c r="L33" i="264"/>
  <c r="BF33" i="264" s="1"/>
  <c r="BI33" i="264" s="1"/>
  <c r="L49" i="272"/>
  <c r="BF49" i="272" s="1"/>
  <c r="BI49" i="272" s="1"/>
  <c r="L55" i="264"/>
  <c r="BF55" i="264" s="1"/>
  <c r="BI55" i="264" s="1"/>
  <c r="I28" i="251"/>
  <c r="AS28" i="251" s="1"/>
  <c r="AV28" i="251" s="1"/>
  <c r="N50" i="263"/>
  <c r="BR50" i="263" s="1"/>
  <c r="L53" i="250"/>
  <c r="BF53" i="250" s="1"/>
  <c r="BI53" i="250" s="1"/>
  <c r="I52" i="256"/>
  <c r="AS52" i="256" s="1"/>
  <c r="AV52" i="256" s="1"/>
  <c r="L34" i="252"/>
  <c r="BF34" i="252" s="1"/>
  <c r="BI34" i="252" s="1"/>
  <c r="I55" i="253"/>
  <c r="AS55" i="253" s="1"/>
  <c r="AV55" i="253" s="1"/>
  <c r="K33" i="264"/>
  <c r="BE33" i="264" s="1"/>
  <c r="BH33" i="264" s="1"/>
  <c r="G54" i="253"/>
  <c r="AQ54" i="253" s="1"/>
  <c r="AT54" i="253" s="1"/>
  <c r="K28" i="257"/>
  <c r="BE28" i="257" s="1"/>
  <c r="BH28" i="257" s="1"/>
  <c r="G54" i="264"/>
  <c r="AQ54" i="264" s="1"/>
  <c r="AT54" i="264" s="1"/>
  <c r="L61" i="272"/>
  <c r="BF61" i="272" s="1"/>
  <c r="BI61" i="272" s="1"/>
  <c r="I59" i="264"/>
  <c r="AS59" i="264" s="1"/>
  <c r="AV59" i="264" s="1"/>
  <c r="K34" i="257"/>
  <c r="BE34" i="257" s="1"/>
  <c r="BH34" i="257" s="1"/>
  <c r="L50" i="235"/>
  <c r="BF50" i="235" s="1"/>
  <c r="BI50" i="235" s="1"/>
  <c r="M40" i="254"/>
  <c r="BQ40" i="254" s="1"/>
  <c r="L47" i="254"/>
  <c r="BF47" i="254" s="1"/>
  <c r="BI47" i="254" s="1"/>
  <c r="I60" i="256"/>
  <c r="AS60" i="256" s="1"/>
  <c r="AV60" i="256" s="1"/>
  <c r="K31" i="252"/>
  <c r="BE31" i="252" s="1"/>
  <c r="BH31" i="252" s="1"/>
  <c r="L28" i="257"/>
  <c r="BF28" i="257" s="1"/>
  <c r="BI28" i="257" s="1"/>
  <c r="I54" i="264"/>
  <c r="AS54" i="264" s="1"/>
  <c r="AV54" i="264" s="1"/>
  <c r="K61" i="272"/>
  <c r="BE61" i="272" s="1"/>
  <c r="BH61" i="272" s="1"/>
  <c r="I54" i="250"/>
  <c r="AS54" i="250" s="1"/>
  <c r="AV54" i="250" s="1"/>
  <c r="H26" i="251"/>
  <c r="AR26" i="251" s="1"/>
  <c r="AU26" i="251" s="1"/>
  <c r="I61" i="263"/>
  <c r="AS61" i="263" s="1"/>
  <c r="AV61" i="263" s="1"/>
  <c r="G52" i="256"/>
  <c r="AQ52" i="256" s="1"/>
  <c r="AT52" i="256" s="1"/>
  <c r="L34" i="257"/>
  <c r="BF34" i="257" s="1"/>
  <c r="BI34" i="257" s="1"/>
  <c r="G55" i="253"/>
  <c r="AQ55" i="253" s="1"/>
  <c r="AT55" i="253" s="1"/>
  <c r="L29" i="264"/>
  <c r="BF29" i="264" s="1"/>
  <c r="BI29" i="264" s="1"/>
  <c r="N47" i="263"/>
  <c r="BR47" i="263" s="1"/>
  <c r="BU47" i="263" s="1"/>
  <c r="L31" i="252"/>
  <c r="BF31" i="252" s="1"/>
  <c r="BI31" i="252" s="1"/>
  <c r="N43" i="254"/>
  <c r="BR43" i="254" s="1"/>
  <c r="BU43" i="254" s="1"/>
  <c r="K31" i="250"/>
  <c r="BE31" i="250" s="1"/>
  <c r="BH31" i="250" s="1"/>
  <c r="I26" i="251"/>
  <c r="AS26" i="251" s="1"/>
  <c r="AV26" i="251" s="1"/>
  <c r="I32" i="252"/>
  <c r="AS32" i="252" s="1"/>
  <c r="AV32" i="252" s="1"/>
  <c r="L41" i="264"/>
  <c r="BF41" i="264" s="1"/>
  <c r="BI41" i="264" s="1"/>
  <c r="P53" i="272"/>
  <c r="I32" i="235"/>
  <c r="AS32" i="235" s="1"/>
  <c r="AV32" i="235" s="1"/>
  <c r="G28" i="251"/>
  <c r="AQ28" i="251" s="1"/>
  <c r="AT28" i="251" s="1"/>
  <c r="G44" i="263"/>
  <c r="AQ44" i="263" s="1"/>
  <c r="AT44" i="263" s="1"/>
  <c r="J46" i="235"/>
  <c r="BD46" i="235" s="1"/>
  <c r="BG46" i="235" s="1"/>
  <c r="L45" i="252"/>
  <c r="BF45" i="252" s="1"/>
  <c r="BI45" i="252" s="1"/>
  <c r="L62" i="254"/>
  <c r="BF62" i="254" s="1"/>
  <c r="BI62" i="254" s="1"/>
  <c r="I37" i="263"/>
  <c r="AS37" i="263" s="1"/>
  <c r="AV37" i="263" s="1"/>
  <c r="L41" i="250"/>
  <c r="BF41" i="250" s="1"/>
  <c r="BI41" i="250" s="1"/>
  <c r="L31" i="250"/>
  <c r="BF31" i="250" s="1"/>
  <c r="BI31" i="250" s="1"/>
  <c r="L28" i="263"/>
  <c r="BF28" i="263" s="1"/>
  <c r="BI28" i="263" s="1"/>
  <c r="G54" i="250"/>
  <c r="AQ54" i="250" s="1"/>
  <c r="AT54" i="250" s="1"/>
  <c r="L45" i="235"/>
  <c r="BF45" i="235" s="1"/>
  <c r="BI45" i="235" s="1"/>
  <c r="N55" i="254"/>
  <c r="BR55" i="254" s="1"/>
  <c r="BU55" i="254" s="1"/>
  <c r="K41" i="264"/>
  <c r="BE41" i="264" s="1"/>
  <c r="BH41" i="264" s="1"/>
  <c r="N58" i="260"/>
  <c r="BR58" i="260" s="1"/>
  <c r="BU58" i="260" s="1"/>
  <c r="L54" i="260"/>
  <c r="BF54" i="260" s="1"/>
  <c r="BI54" i="260" s="1"/>
  <c r="L62" i="255"/>
  <c r="BF62" i="255" s="1"/>
  <c r="BI62" i="255" s="1"/>
  <c r="G28" i="250"/>
  <c r="AQ28" i="250" s="1"/>
  <c r="AT28" i="250" s="1"/>
  <c r="G29" i="260"/>
  <c r="AQ29" i="260" s="1"/>
  <c r="AT29" i="260" s="1"/>
  <c r="M60" i="263"/>
  <c r="BQ60" i="263" s="1"/>
  <c r="BT60" i="263" s="1"/>
  <c r="K45" i="252"/>
  <c r="BE45" i="252" s="1"/>
  <c r="BH45" i="252" s="1"/>
  <c r="K41" i="250"/>
  <c r="BE41" i="250" s="1"/>
  <c r="BH41" i="250" s="1"/>
  <c r="G54" i="256"/>
  <c r="AQ54" i="256" s="1"/>
  <c r="AT54" i="256" s="1"/>
  <c r="I48" i="250"/>
  <c r="AS48" i="250" s="1"/>
  <c r="AV48" i="250" s="1"/>
  <c r="L29" i="263"/>
  <c r="BF29" i="263" s="1"/>
  <c r="BI29" i="263" s="1"/>
  <c r="K28" i="263"/>
  <c r="BE28" i="263" s="1"/>
  <c r="BH28" i="263" s="1"/>
  <c r="L58" i="250"/>
  <c r="BF58" i="250" s="1"/>
  <c r="BI58" i="250" s="1"/>
  <c r="N46" i="256"/>
  <c r="BR46" i="256" s="1"/>
  <c r="BU46" i="256" s="1"/>
  <c r="G47" i="252"/>
  <c r="AQ47" i="252" s="1"/>
  <c r="AT47" i="252" s="1"/>
  <c r="L41" i="216"/>
  <c r="L35" i="216"/>
  <c r="L36" i="216" s="1"/>
  <c r="L37" i="216" s="1"/>
  <c r="L38" i="216" s="1"/>
  <c r="L39" i="216" s="1"/>
  <c r="L40" i="216" s="1"/>
  <c r="L41" i="256"/>
  <c r="BF41" i="256" s="1"/>
  <c r="BI41" i="256" s="1"/>
  <c r="H38" i="263"/>
  <c r="AR38" i="263" s="1"/>
  <c r="AU38" i="263" s="1"/>
  <c r="I62" i="253"/>
  <c r="AS62" i="253" s="1"/>
  <c r="AV62" i="253" s="1"/>
  <c r="G53" i="252"/>
  <c r="AQ53" i="252" s="1"/>
  <c r="AT53" i="252" s="1"/>
  <c r="I26" i="256"/>
  <c r="AS26" i="256" s="1"/>
  <c r="AV26" i="256" s="1"/>
  <c r="N46" i="260"/>
  <c r="BR46" i="260" s="1"/>
  <c r="BU46" i="260" s="1"/>
  <c r="I54" i="256"/>
  <c r="AS54" i="256" s="1"/>
  <c r="AV54" i="256" s="1"/>
  <c r="G48" i="264"/>
  <c r="AQ48" i="264" s="1"/>
  <c r="AT48" i="264" s="1"/>
  <c r="L43" i="255"/>
  <c r="BF43" i="255" s="1"/>
  <c r="BI43" i="255" s="1"/>
  <c r="L60" i="252"/>
  <c r="BF60" i="252" s="1"/>
  <c r="BI60" i="252" s="1"/>
  <c r="AH28" i="255"/>
  <c r="K60" i="272"/>
  <c r="BE60" i="272" s="1"/>
  <c r="BH60" i="272" s="1"/>
  <c r="M52" i="263"/>
  <c r="BQ52" i="263" s="1"/>
  <c r="H62" i="253"/>
  <c r="AR62" i="253" s="1"/>
  <c r="AU62" i="253" s="1"/>
  <c r="I53" i="252"/>
  <c r="AS53" i="252" s="1"/>
  <c r="AV53" i="252" s="1"/>
  <c r="L58" i="253"/>
  <c r="BF58" i="253" s="1"/>
  <c r="BI58" i="253" s="1"/>
  <c r="L59" i="253"/>
  <c r="BF59" i="253" s="1"/>
  <c r="BI59" i="253" s="1"/>
  <c r="L53" i="272"/>
  <c r="BF53" i="272" s="1"/>
  <c r="BI53" i="272" s="1"/>
  <c r="I48" i="264"/>
  <c r="AS48" i="264" s="1"/>
  <c r="AV48" i="264" s="1"/>
  <c r="L34" i="235"/>
  <c r="BF34" i="235" s="1"/>
  <c r="BI34" i="235" s="1"/>
  <c r="K43" i="255"/>
  <c r="BE43" i="255" s="1"/>
  <c r="BH43" i="255" s="1"/>
  <c r="L60" i="250"/>
  <c r="BF60" i="250" s="1"/>
  <c r="BI60" i="250" s="1"/>
  <c r="I27" i="264"/>
  <c r="AS27" i="264" s="1"/>
  <c r="AV27" i="264" s="1"/>
  <c r="L60" i="254"/>
  <c r="BF60" i="254" s="1"/>
  <c r="BI60" i="254" s="1"/>
  <c r="K46" i="250"/>
  <c r="BE46" i="250" s="1"/>
  <c r="BH46" i="250" s="1"/>
  <c r="K34" i="251"/>
  <c r="BE34" i="251" s="1"/>
  <c r="BH34" i="251" s="1"/>
  <c r="I47" i="252"/>
  <c r="AS47" i="252" s="1"/>
  <c r="AV47" i="252" s="1"/>
  <c r="L60" i="272"/>
  <c r="BF60" i="272" s="1"/>
  <c r="BI60" i="272" s="1"/>
  <c r="K31" i="255"/>
  <c r="BE31" i="255" s="1"/>
  <c r="BH31" i="255" s="1"/>
  <c r="M54" i="235"/>
  <c r="BQ54" i="235" s="1"/>
  <c r="BT54" i="235" s="1"/>
  <c r="G62" i="253"/>
  <c r="AQ62" i="253" s="1"/>
  <c r="H26" i="256"/>
  <c r="AR26" i="256" s="1"/>
  <c r="AU26" i="256" s="1"/>
  <c r="N45" i="257"/>
  <c r="BR45" i="257" s="1"/>
  <c r="BU45" i="257" s="1"/>
  <c r="K58" i="253"/>
  <c r="BE58" i="253" s="1"/>
  <c r="BH58" i="253" s="1"/>
  <c r="L62" i="250"/>
  <c r="BF62" i="250" s="1"/>
  <c r="BI62" i="250" s="1"/>
  <c r="L50" i="264"/>
  <c r="BF50" i="264" s="1"/>
  <c r="BI50" i="264" s="1"/>
  <c r="K53" i="272"/>
  <c r="BE53" i="272" s="1"/>
  <c r="BH53" i="272" s="1"/>
  <c r="L52" i="272"/>
  <c r="BF52" i="272" s="1"/>
  <c r="BI52" i="272" s="1"/>
  <c r="N49" i="256"/>
  <c r="BR49" i="256" s="1"/>
  <c r="I60" i="272"/>
  <c r="AS60" i="272" s="1"/>
  <c r="AV60" i="272" s="1"/>
  <c r="L33" i="253"/>
  <c r="BF33" i="253" s="1"/>
  <c r="BI33" i="253" s="1"/>
  <c r="I29" i="272"/>
  <c r="AS29" i="272" s="1"/>
  <c r="AV29" i="272" s="1"/>
  <c r="L46" i="250"/>
  <c r="BF46" i="250" s="1"/>
  <c r="BI46" i="250" s="1"/>
  <c r="L34" i="251"/>
  <c r="BF34" i="251" s="1"/>
  <c r="BI34" i="251" s="1"/>
  <c r="T26" i="264"/>
  <c r="AI26" i="264"/>
  <c r="AH26" i="264"/>
  <c r="AV44" i="235"/>
  <c r="N83" i="253"/>
  <c r="AV47" i="235"/>
  <c r="BI38" i="272"/>
  <c r="I219" i="249"/>
  <c r="I289" i="249"/>
  <c r="I268" i="249"/>
  <c r="I282" i="249"/>
  <c r="I261" i="249"/>
  <c r="I254" i="249"/>
  <c r="L258" i="249"/>
  <c r="I247" i="249"/>
  <c r="I240" i="249"/>
  <c r="I233" i="249"/>
  <c r="I226" i="249"/>
  <c r="L164" i="249"/>
  <c r="M143" i="249"/>
  <c r="I296" i="249"/>
  <c r="I275" i="249"/>
  <c r="M42" i="249"/>
  <c r="I212" i="249"/>
  <c r="M244" i="249"/>
  <c r="I96" i="249"/>
  <c r="I196" i="249"/>
  <c r="I75" i="249"/>
  <c r="I175" i="249"/>
  <c r="I12" i="249"/>
  <c r="I112" i="249"/>
  <c r="I19" i="249"/>
  <c r="I119" i="249"/>
  <c r="I89" i="249"/>
  <c r="I189" i="249"/>
  <c r="I68" i="249"/>
  <c r="I168" i="249"/>
  <c r="I82" i="249"/>
  <c r="I182" i="249"/>
  <c r="I61" i="249"/>
  <c r="I161" i="249"/>
  <c r="I54" i="249"/>
  <c r="I154" i="249"/>
  <c r="I47" i="249"/>
  <c r="I147" i="249"/>
  <c r="I40" i="249"/>
  <c r="I140" i="249"/>
  <c r="I33" i="249"/>
  <c r="I133" i="249"/>
  <c r="I26" i="249"/>
  <c r="I126" i="249"/>
  <c r="AO28" i="272"/>
  <c r="H28" i="272" s="1"/>
  <c r="AP28" i="272"/>
  <c r="AR60" i="257"/>
  <c r="AU60" i="257" s="1"/>
  <c r="AR49" i="260"/>
  <c r="AU49" i="260" s="1"/>
  <c r="BH35" i="253"/>
  <c r="AH35" i="253"/>
  <c r="BP48" i="263"/>
  <c r="O48" i="263" s="1"/>
  <c r="BS48" i="263" s="1"/>
  <c r="BO48" i="263"/>
  <c r="N48" i="263" s="1"/>
  <c r="BR48" i="263" s="1"/>
  <c r="BB41" i="272"/>
  <c r="K41" i="272" s="1"/>
  <c r="BE41" i="272" s="1"/>
  <c r="BC41" i="272"/>
  <c r="BP46" i="257"/>
  <c r="O46" i="257" s="1"/>
  <c r="BS46" i="257" s="1"/>
  <c r="BO46" i="257"/>
  <c r="N46" i="257" s="1"/>
  <c r="BR46" i="257" s="1"/>
  <c r="BB52" i="260"/>
  <c r="K52" i="260" s="1"/>
  <c r="BE52" i="260" s="1"/>
  <c r="BH52" i="260" s="1"/>
  <c r="BC52" i="260"/>
  <c r="BB58" i="252"/>
  <c r="BC58" i="252"/>
  <c r="BP61" i="251"/>
  <c r="O61" i="251" s="1"/>
  <c r="BS61" i="251" s="1"/>
  <c r="BO61" i="251"/>
  <c r="N61" i="251" s="1"/>
  <c r="BR61" i="251" s="1"/>
  <c r="BP28" i="254"/>
  <c r="O28" i="254" s="1"/>
  <c r="BS28" i="254" s="1"/>
  <c r="BO28" i="254"/>
  <c r="N28" i="254" s="1"/>
  <c r="BR28" i="254" s="1"/>
  <c r="BC47" i="253"/>
  <c r="BB47" i="253"/>
  <c r="BP50" i="272"/>
  <c r="O50" i="272" s="1"/>
  <c r="BS50" i="272" s="1"/>
  <c r="BO50" i="272"/>
  <c r="N50" i="272" s="1"/>
  <c r="BR50" i="272" s="1"/>
  <c r="BP55" i="235"/>
  <c r="O55" i="235" s="1"/>
  <c r="BS55" i="235" s="1"/>
  <c r="BO55" i="235"/>
  <c r="N55" i="235" s="1"/>
  <c r="BR55" i="235" s="1"/>
  <c r="BB58" i="256"/>
  <c r="BC58" i="256"/>
  <c r="K26" i="256"/>
  <c r="J26" i="256"/>
  <c r="L26" i="256"/>
  <c r="BF26" i="256" s="1"/>
  <c r="AO33" i="264"/>
  <c r="H33" i="264" s="1"/>
  <c r="AP33" i="264"/>
  <c r="BP29" i="263"/>
  <c r="O29" i="263" s="1"/>
  <c r="BS29" i="263" s="1"/>
  <c r="BO29" i="263"/>
  <c r="N29" i="263" s="1"/>
  <c r="BR29" i="263" s="1"/>
  <c r="K34" i="260"/>
  <c r="BE34" i="260" s="1"/>
  <c r="BH34" i="260" s="1"/>
  <c r="AR33" i="263"/>
  <c r="AU33" i="263" s="1"/>
  <c r="U45" i="251"/>
  <c r="R45" i="251"/>
  <c r="BV45" i="251"/>
  <c r="U47" i="272"/>
  <c r="R47" i="272"/>
  <c r="AR45" i="253"/>
  <c r="AU45" i="253" s="1"/>
  <c r="AO33" i="272"/>
  <c r="H33" i="272" s="1"/>
  <c r="AP33" i="272"/>
  <c r="BP50" i="235"/>
  <c r="O50" i="235" s="1"/>
  <c r="BS50" i="235" s="1"/>
  <c r="BO50" i="235"/>
  <c r="N50" i="235" s="1"/>
  <c r="BR50" i="235" s="1"/>
  <c r="AP29" i="235"/>
  <c r="AO29" i="235"/>
  <c r="H29" i="235" s="1"/>
  <c r="AR29" i="235" s="1"/>
  <c r="K26" i="255"/>
  <c r="J26" i="255"/>
  <c r="AP33" i="260"/>
  <c r="AO33" i="260"/>
  <c r="H33" i="260" s="1"/>
  <c r="BC54" i="272"/>
  <c r="BB54" i="272"/>
  <c r="K54" i="272" s="1"/>
  <c r="BE54" i="272" s="1"/>
  <c r="BH54" i="272" s="1"/>
  <c r="BP61" i="264"/>
  <c r="O61" i="264" s="1"/>
  <c r="BS61" i="264" s="1"/>
  <c r="BO61" i="264"/>
  <c r="N61" i="264" s="1"/>
  <c r="BR61" i="264" s="1"/>
  <c r="BP47" i="235"/>
  <c r="O47" i="235" s="1"/>
  <c r="BS47" i="235" s="1"/>
  <c r="BO47" i="235"/>
  <c r="N47" i="235" s="1"/>
  <c r="BR47" i="235" s="1"/>
  <c r="AN61" i="250"/>
  <c r="G61" i="250" s="1"/>
  <c r="AO61" i="250"/>
  <c r="H61" i="250" s="1"/>
  <c r="AP61" i="250"/>
  <c r="BP49" i="260"/>
  <c r="O49" i="260" s="1"/>
  <c r="BS49" i="260" s="1"/>
  <c r="BO49" i="260"/>
  <c r="N49" i="260" s="1"/>
  <c r="BR49" i="260" s="1"/>
  <c r="BI35" i="257"/>
  <c r="K38" i="257"/>
  <c r="BE38" i="257" s="1"/>
  <c r="AP54" i="260"/>
  <c r="AN54" i="260"/>
  <c r="AO54" i="260"/>
  <c r="H54" i="260" s="1"/>
  <c r="BB47" i="264"/>
  <c r="BC47" i="264"/>
  <c r="L47" i="264" s="1"/>
  <c r="BF47" i="264" s="1"/>
  <c r="AP29" i="263"/>
  <c r="AO29" i="263"/>
  <c r="H29" i="263" s="1"/>
  <c r="BB46" i="264"/>
  <c r="K46" i="264" s="1"/>
  <c r="BE46" i="264" s="1"/>
  <c r="BH46" i="264" s="1"/>
  <c r="BC46" i="264"/>
  <c r="BP34" i="263"/>
  <c r="O34" i="263" s="1"/>
  <c r="BS34" i="263" s="1"/>
  <c r="BO34" i="263"/>
  <c r="N34" i="263" s="1"/>
  <c r="BR34" i="263" s="1"/>
  <c r="BP34" i="260"/>
  <c r="O34" i="260" s="1"/>
  <c r="BS34" i="260" s="1"/>
  <c r="BO34" i="260"/>
  <c r="BO41" i="263"/>
  <c r="N41" i="263" s="1"/>
  <c r="BR41" i="263" s="1"/>
  <c r="BP41" i="263"/>
  <c r="O41" i="263" s="1"/>
  <c r="BS41" i="263" s="1"/>
  <c r="BO32" i="256"/>
  <c r="N32" i="256" s="1"/>
  <c r="BR32" i="256" s="1"/>
  <c r="BP32" i="256"/>
  <c r="O32" i="256" s="1"/>
  <c r="BS32" i="256" s="1"/>
  <c r="BP44" i="253"/>
  <c r="O44" i="253" s="1"/>
  <c r="BS44" i="253" s="1"/>
  <c r="BO44" i="253"/>
  <c r="N44" i="253" s="1"/>
  <c r="BR44" i="253" s="1"/>
  <c r="BV47" i="253"/>
  <c r="R47" i="253"/>
  <c r="U47" i="253"/>
  <c r="U44" i="255"/>
  <c r="R44" i="255"/>
  <c r="BV44" i="255"/>
  <c r="R62" i="252"/>
  <c r="U62" i="252"/>
  <c r="BV62" i="252"/>
  <c r="U34" i="254"/>
  <c r="R34" i="254"/>
  <c r="BV34" i="254"/>
  <c r="BP33" i="272"/>
  <c r="O33" i="272" s="1"/>
  <c r="BS33" i="272" s="1"/>
  <c r="BO33" i="272"/>
  <c r="N33" i="272" s="1"/>
  <c r="BR33" i="272" s="1"/>
  <c r="AP34" i="252"/>
  <c r="AO34" i="252"/>
  <c r="H34" i="252" s="1"/>
  <c r="AN34" i="252"/>
  <c r="G34" i="252" s="1"/>
  <c r="AP29" i="250"/>
  <c r="AO29" i="250"/>
  <c r="H29" i="250" s="1"/>
  <c r="BB40" i="260"/>
  <c r="BC40" i="260"/>
  <c r="AN26" i="252"/>
  <c r="AP26" i="252"/>
  <c r="AO26" i="252"/>
  <c r="H26" i="252" s="1"/>
  <c r="AR26" i="252" s="1"/>
  <c r="AU26" i="252" s="1"/>
  <c r="BP59" i="252"/>
  <c r="O59" i="252" s="1"/>
  <c r="BS59" i="252" s="1"/>
  <c r="BO59" i="252"/>
  <c r="N59" i="252" s="1"/>
  <c r="BR59" i="252" s="1"/>
  <c r="BP33" i="260"/>
  <c r="O33" i="260" s="1"/>
  <c r="BS33" i="260" s="1"/>
  <c r="BO33" i="260"/>
  <c r="N33" i="260" s="1"/>
  <c r="BR33" i="260" s="1"/>
  <c r="AO32" i="250"/>
  <c r="H32" i="250" s="1"/>
  <c r="AP32" i="250"/>
  <c r="AO28" i="257"/>
  <c r="H28" i="257" s="1"/>
  <c r="AP28" i="257"/>
  <c r="BP49" i="252"/>
  <c r="O49" i="252" s="1"/>
  <c r="BS49" i="252" s="1"/>
  <c r="BO49" i="252"/>
  <c r="N49" i="252" s="1"/>
  <c r="BR49" i="252" s="1"/>
  <c r="BC52" i="235"/>
  <c r="BB52" i="235"/>
  <c r="K52" i="235" s="1"/>
  <c r="BE52" i="235" s="1"/>
  <c r="BB61" i="250"/>
  <c r="K61" i="250" s="1"/>
  <c r="BE61" i="250" s="1"/>
  <c r="BH61" i="250" s="1"/>
  <c r="BC61" i="250"/>
  <c r="AR34" i="263"/>
  <c r="AU34" i="263" s="1"/>
  <c r="BP31" i="252"/>
  <c r="O31" i="252" s="1"/>
  <c r="BS31" i="252" s="1"/>
  <c r="BR31" i="252"/>
  <c r="BU31" i="252" s="1"/>
  <c r="AO59" i="272"/>
  <c r="H59" i="272" s="1"/>
  <c r="AP59" i="272"/>
  <c r="AN59" i="272"/>
  <c r="G59" i="272" s="1"/>
  <c r="AQ59" i="272" s="1"/>
  <c r="BO50" i="257"/>
  <c r="N50" i="257" s="1"/>
  <c r="BR50" i="257" s="1"/>
  <c r="BP50" i="257"/>
  <c r="O50" i="257" s="1"/>
  <c r="BS50" i="257" s="1"/>
  <c r="BO52" i="257"/>
  <c r="N52" i="257" s="1"/>
  <c r="BR52" i="257" s="1"/>
  <c r="BP52" i="257"/>
  <c r="O52" i="257" s="1"/>
  <c r="BS52" i="257" s="1"/>
  <c r="BB54" i="254"/>
  <c r="K54" i="254" s="1"/>
  <c r="BE54" i="254" s="1"/>
  <c r="BH54" i="254" s="1"/>
  <c r="BC54" i="254"/>
  <c r="AQ61" i="263"/>
  <c r="AT61" i="263" s="1"/>
  <c r="AN47" i="264"/>
  <c r="G47" i="264" s="1"/>
  <c r="AQ47" i="264" s="1"/>
  <c r="AP47" i="264"/>
  <c r="AO47" i="264"/>
  <c r="H47" i="264" s="1"/>
  <c r="BO52" i="235"/>
  <c r="BP52" i="235"/>
  <c r="O52" i="235" s="1"/>
  <c r="BS52" i="235" s="1"/>
  <c r="BB41" i="263"/>
  <c r="BC41" i="263"/>
  <c r="K32" i="256"/>
  <c r="BE32" i="256" s="1"/>
  <c r="BH32" i="256" s="1"/>
  <c r="BC44" i="253"/>
  <c r="BB44" i="253"/>
  <c r="K44" i="253" s="1"/>
  <c r="BE44" i="253" s="1"/>
  <c r="AS35" i="263"/>
  <c r="AV35" i="263" s="1"/>
  <c r="U60" i="263"/>
  <c r="R60" i="263"/>
  <c r="BV60" i="263"/>
  <c r="R56" i="253"/>
  <c r="U56" i="253"/>
  <c r="BV56" i="253"/>
  <c r="K33" i="272"/>
  <c r="BE33" i="272" s="1"/>
  <c r="K31" i="235"/>
  <c r="BE31" i="235" s="1"/>
  <c r="BH31" i="235" s="1"/>
  <c r="BO61" i="257"/>
  <c r="N61" i="257" s="1"/>
  <c r="BR61" i="257" s="1"/>
  <c r="BP61" i="257"/>
  <c r="O61" i="257" s="1"/>
  <c r="BS61" i="257" s="1"/>
  <c r="BP29" i="264"/>
  <c r="O29" i="264" s="1"/>
  <c r="BS29" i="264" s="1"/>
  <c r="BO29" i="264"/>
  <c r="N29" i="264" s="1"/>
  <c r="BR29" i="264" s="1"/>
  <c r="L26" i="252"/>
  <c r="BF26" i="252" s="1"/>
  <c r="J26" i="252"/>
  <c r="K26" i="252"/>
  <c r="BB59" i="252"/>
  <c r="K59" i="252" s="1"/>
  <c r="BE59" i="252" s="1"/>
  <c r="BC59" i="252"/>
  <c r="BP62" i="272"/>
  <c r="O62" i="272" s="1"/>
  <c r="BS62" i="272" s="1"/>
  <c r="BO62" i="272"/>
  <c r="K33" i="260"/>
  <c r="BE33" i="260" s="1"/>
  <c r="BH33" i="260" s="1"/>
  <c r="BB61" i="253"/>
  <c r="K61" i="253" s="1"/>
  <c r="BE61" i="253" s="1"/>
  <c r="BH61" i="253" s="1"/>
  <c r="BC61" i="253"/>
  <c r="K26" i="254"/>
  <c r="J26" i="254"/>
  <c r="AN49" i="252"/>
  <c r="G49" i="252" s="1"/>
  <c r="AQ49" i="252" s="1"/>
  <c r="AO49" i="252"/>
  <c r="H49" i="252" s="1"/>
  <c r="AP49" i="252"/>
  <c r="BP38" i="272"/>
  <c r="O38" i="272" s="1"/>
  <c r="BS38" i="272" s="1"/>
  <c r="BO38" i="272"/>
  <c r="N38" i="272" s="1"/>
  <c r="BR38" i="272" s="1"/>
  <c r="AN52" i="235"/>
  <c r="G52" i="235" s="1"/>
  <c r="AQ52" i="235" s="1"/>
  <c r="AO52" i="235"/>
  <c r="H52" i="235" s="1"/>
  <c r="AR52" i="235" s="1"/>
  <c r="AP52" i="235"/>
  <c r="BC43" i="260"/>
  <c r="BB43" i="260"/>
  <c r="K43" i="260" s="1"/>
  <c r="BE43" i="260" s="1"/>
  <c r="BH43" i="260" s="1"/>
  <c r="AN59" i="235"/>
  <c r="G59" i="235" s="1"/>
  <c r="AQ59" i="235" s="1"/>
  <c r="AO59" i="235"/>
  <c r="H59" i="235" s="1"/>
  <c r="AR59" i="235" s="1"/>
  <c r="AP59" i="235"/>
  <c r="I59" i="235" s="1"/>
  <c r="AS59" i="235" s="1"/>
  <c r="BP38" i="257"/>
  <c r="O38" i="257" s="1"/>
  <c r="BS38" i="257" s="1"/>
  <c r="BO38" i="257"/>
  <c r="N38" i="257" s="1"/>
  <c r="BR38" i="257" s="1"/>
  <c r="K29" i="260"/>
  <c r="BE29" i="260" s="1"/>
  <c r="BI35" i="250"/>
  <c r="AN52" i="257"/>
  <c r="AO52" i="257"/>
  <c r="H52" i="257" s="1"/>
  <c r="AP52" i="257"/>
  <c r="AP31" i="252"/>
  <c r="AO31" i="252"/>
  <c r="H31" i="252" s="1"/>
  <c r="BP44" i="264"/>
  <c r="O44" i="264" s="1"/>
  <c r="BS44" i="264" s="1"/>
  <c r="BO44" i="264"/>
  <c r="N44" i="264" s="1"/>
  <c r="BR44" i="264" s="1"/>
  <c r="AP37" i="257"/>
  <c r="AO37" i="257"/>
  <c r="H37" i="257" s="1"/>
  <c r="AN37" i="257"/>
  <c r="G37" i="257" s="1"/>
  <c r="AQ37" i="257" s="1"/>
  <c r="K37" i="252"/>
  <c r="BE37" i="252" s="1"/>
  <c r="BH37" i="252" s="1"/>
  <c r="BP41" i="235"/>
  <c r="O41" i="235" s="1"/>
  <c r="BS41" i="235" s="1"/>
  <c r="BO41" i="235"/>
  <c r="N41" i="235" s="1"/>
  <c r="BR41" i="235" s="1"/>
  <c r="AP33" i="250"/>
  <c r="AO33" i="250"/>
  <c r="H33" i="250" s="1"/>
  <c r="AN52" i="264"/>
  <c r="G52" i="264" s="1"/>
  <c r="AO52" i="264"/>
  <c r="H52" i="264" s="1"/>
  <c r="AP52" i="264"/>
  <c r="AP37" i="264"/>
  <c r="AO37" i="264"/>
  <c r="H37" i="264" s="1"/>
  <c r="AN37" i="264"/>
  <c r="G37" i="264" s="1"/>
  <c r="AQ35" i="260"/>
  <c r="BP44" i="254"/>
  <c r="O44" i="254" s="1"/>
  <c r="BS44" i="254" s="1"/>
  <c r="BO44" i="254"/>
  <c r="N44" i="254" s="1"/>
  <c r="BR44" i="254" s="1"/>
  <c r="BP34" i="252"/>
  <c r="O34" i="252" s="1"/>
  <c r="BS34" i="252" s="1"/>
  <c r="BO34" i="252"/>
  <c r="AR47" i="260"/>
  <c r="AU47" i="260" s="1"/>
  <c r="BV43" i="251"/>
  <c r="R43" i="251"/>
  <c r="U43" i="251"/>
  <c r="U43" i="254"/>
  <c r="BV43" i="254"/>
  <c r="R43" i="254"/>
  <c r="BP29" i="250"/>
  <c r="O29" i="250" s="1"/>
  <c r="BS29" i="250" s="1"/>
  <c r="BO29" i="250"/>
  <c r="N29" i="250" s="1"/>
  <c r="BR29" i="250" s="1"/>
  <c r="AN59" i="252"/>
  <c r="G59" i="252" s="1"/>
  <c r="AO59" i="252"/>
  <c r="H59" i="252" s="1"/>
  <c r="AP59" i="252"/>
  <c r="BB44" i="256"/>
  <c r="K44" i="256" s="1"/>
  <c r="BE44" i="256" s="1"/>
  <c r="BC44" i="256"/>
  <c r="K28" i="251"/>
  <c r="BE28" i="251" s="1"/>
  <c r="BH28" i="251" s="1"/>
  <c r="AN54" i="263"/>
  <c r="G54" i="263" s="1"/>
  <c r="AO54" i="263"/>
  <c r="H54" i="263" s="1"/>
  <c r="AP54" i="263"/>
  <c r="K37" i="257"/>
  <c r="BE37" i="257" s="1"/>
  <c r="BH35" i="260"/>
  <c r="BI35" i="260"/>
  <c r="BB54" i="253"/>
  <c r="BC54" i="253"/>
  <c r="BB43" i="254"/>
  <c r="BC43" i="254"/>
  <c r="BI56" i="260"/>
  <c r="AR49" i="253"/>
  <c r="AU49" i="253" s="1"/>
  <c r="U46" i="260"/>
  <c r="R46" i="260"/>
  <c r="BV46" i="260"/>
  <c r="U50" i="263"/>
  <c r="BV50" i="263"/>
  <c r="R50" i="263"/>
  <c r="BV53" i="264"/>
  <c r="U53" i="264"/>
  <c r="R53" i="264"/>
  <c r="AR54" i="264"/>
  <c r="AU54" i="264" s="1"/>
  <c r="BB52" i="250"/>
  <c r="K52" i="250" s="1"/>
  <c r="BE52" i="250" s="1"/>
  <c r="BC52" i="250"/>
  <c r="AR45" i="256"/>
  <c r="AU45" i="256" s="1"/>
  <c r="AR53" i="254"/>
  <c r="AU53" i="254" s="1"/>
  <c r="AN55" i="252"/>
  <c r="G55" i="252" s="1"/>
  <c r="AO55" i="252"/>
  <c r="H55" i="252" s="1"/>
  <c r="AP55" i="252"/>
  <c r="BB62" i="272"/>
  <c r="K62" i="272" s="1"/>
  <c r="BE62" i="272" s="1"/>
  <c r="BH62" i="272" s="1"/>
  <c r="BC62" i="272"/>
  <c r="AP37" i="272"/>
  <c r="AO37" i="272"/>
  <c r="H37" i="272" s="1"/>
  <c r="AN37" i="272"/>
  <c r="AO61" i="253"/>
  <c r="H61" i="253" s="1"/>
  <c r="AN61" i="253"/>
  <c r="AP61" i="253"/>
  <c r="BP32" i="250"/>
  <c r="O32" i="250" s="1"/>
  <c r="BS32" i="250" s="1"/>
  <c r="BO32" i="250"/>
  <c r="BO61" i="252"/>
  <c r="BP61" i="252"/>
  <c r="O61" i="252" s="1"/>
  <c r="BS61" i="252" s="1"/>
  <c r="BO33" i="257"/>
  <c r="N33" i="257" s="1"/>
  <c r="BR33" i="257" s="1"/>
  <c r="BP33" i="257"/>
  <c r="O33" i="257" s="1"/>
  <c r="BS33" i="257" s="1"/>
  <c r="BP43" i="260"/>
  <c r="O43" i="260" s="1"/>
  <c r="BS43" i="260" s="1"/>
  <c r="BO43" i="260"/>
  <c r="N43" i="260" s="1"/>
  <c r="BR43" i="260" s="1"/>
  <c r="BI35" i="263"/>
  <c r="BP43" i="253"/>
  <c r="O43" i="253" s="1"/>
  <c r="BS43" i="253" s="1"/>
  <c r="BO43" i="253"/>
  <c r="N43" i="253" s="1"/>
  <c r="BR43" i="253" s="1"/>
  <c r="BO31" i="250"/>
  <c r="N31" i="250" s="1"/>
  <c r="BR31" i="250" s="1"/>
  <c r="BP31" i="250"/>
  <c r="O31" i="250" s="1"/>
  <c r="BS31" i="250" s="1"/>
  <c r="BP60" i="254"/>
  <c r="O60" i="254" s="1"/>
  <c r="BS60" i="254" s="1"/>
  <c r="BO60" i="254"/>
  <c r="N60" i="254" s="1"/>
  <c r="BR60" i="254" s="1"/>
  <c r="K33" i="263"/>
  <c r="BE33" i="263" s="1"/>
  <c r="K37" i="256"/>
  <c r="BE37" i="256" s="1"/>
  <c r="BP59" i="253"/>
  <c r="O59" i="253" s="1"/>
  <c r="BS59" i="253" s="1"/>
  <c r="BO59" i="253"/>
  <c r="N59" i="253" s="1"/>
  <c r="BR59" i="253" s="1"/>
  <c r="AN60" i="253"/>
  <c r="AO60" i="253"/>
  <c r="H60" i="253" s="1"/>
  <c r="AP60" i="253"/>
  <c r="AP28" i="235"/>
  <c r="AO28" i="235"/>
  <c r="H28" i="235" s="1"/>
  <c r="AR28" i="235" s="1"/>
  <c r="K34" i="272"/>
  <c r="BE34" i="272" s="1"/>
  <c r="BB52" i="251"/>
  <c r="BC52" i="251"/>
  <c r="AN62" i="272"/>
  <c r="G62" i="272" s="1"/>
  <c r="AQ62" i="272" s="1"/>
  <c r="AO62" i="272"/>
  <c r="H62" i="272" s="1"/>
  <c r="AP62" i="272"/>
  <c r="BB61" i="260"/>
  <c r="K61" i="260" s="1"/>
  <c r="BE61" i="260" s="1"/>
  <c r="BC61" i="260"/>
  <c r="BO37" i="272"/>
  <c r="N37" i="272" s="1"/>
  <c r="BR37" i="272" s="1"/>
  <c r="BP37" i="272"/>
  <c r="O37" i="272" s="1"/>
  <c r="BS37" i="272" s="1"/>
  <c r="BO53" i="260"/>
  <c r="N53" i="260" s="1"/>
  <c r="BR53" i="260" s="1"/>
  <c r="BP53" i="260"/>
  <c r="O53" i="260" s="1"/>
  <c r="BS53" i="260" s="1"/>
  <c r="BB45" i="257"/>
  <c r="K45" i="257" s="1"/>
  <c r="BE45" i="257" s="1"/>
  <c r="BC45" i="257"/>
  <c r="BB61" i="252"/>
  <c r="K61" i="252" s="1"/>
  <c r="BE61" i="252" s="1"/>
  <c r="BH61" i="252" s="1"/>
  <c r="BC61" i="252"/>
  <c r="BP28" i="264"/>
  <c r="O28" i="264" s="1"/>
  <c r="BS28" i="264" s="1"/>
  <c r="BO28" i="264"/>
  <c r="N28" i="264" s="1"/>
  <c r="BR28" i="264" s="1"/>
  <c r="BP44" i="256"/>
  <c r="O44" i="256" s="1"/>
  <c r="BS44" i="256" s="1"/>
  <c r="BO44" i="256"/>
  <c r="N44" i="256" s="1"/>
  <c r="BR44" i="256" s="1"/>
  <c r="AP47" i="253"/>
  <c r="AO47" i="253"/>
  <c r="H47" i="253" s="1"/>
  <c r="AN47" i="253"/>
  <c r="G47" i="253" s="1"/>
  <c r="BP28" i="251"/>
  <c r="O28" i="251" s="1"/>
  <c r="BS28" i="251" s="1"/>
  <c r="BO28" i="251"/>
  <c r="N28" i="251" s="1"/>
  <c r="BR28" i="251" s="1"/>
  <c r="BP34" i="235"/>
  <c r="O34" i="235" s="1"/>
  <c r="BS34" i="235" s="1"/>
  <c r="BO34" i="235"/>
  <c r="BB59" i="272"/>
  <c r="BC59" i="272"/>
  <c r="BO54" i="260"/>
  <c r="N54" i="260" s="1"/>
  <c r="BR54" i="260" s="1"/>
  <c r="BP54" i="260"/>
  <c r="O54" i="260" s="1"/>
  <c r="BS54" i="260" s="1"/>
  <c r="BB54" i="263"/>
  <c r="K54" i="263" s="1"/>
  <c r="BE54" i="263" s="1"/>
  <c r="BH54" i="263" s="1"/>
  <c r="BC54" i="263"/>
  <c r="BB46" i="260"/>
  <c r="K46" i="260" s="1"/>
  <c r="BE46" i="260" s="1"/>
  <c r="BH46" i="260" s="1"/>
  <c r="BC46" i="260"/>
  <c r="BP29" i="252"/>
  <c r="O29" i="252" s="1"/>
  <c r="BS29" i="252" s="1"/>
  <c r="BO29" i="252"/>
  <c r="N29" i="252" s="1"/>
  <c r="BR29" i="252" s="1"/>
  <c r="AN59" i="253"/>
  <c r="G59" i="253" s="1"/>
  <c r="AQ59" i="253" s="1"/>
  <c r="AO59" i="253"/>
  <c r="H59" i="253" s="1"/>
  <c r="AP59" i="253"/>
  <c r="BB44" i="252"/>
  <c r="K44" i="252" s="1"/>
  <c r="BE44" i="252" s="1"/>
  <c r="BH44" i="252" s="1"/>
  <c r="BC44" i="252"/>
  <c r="BO52" i="256"/>
  <c r="N52" i="256" s="1"/>
  <c r="BR52" i="256" s="1"/>
  <c r="BP52" i="256"/>
  <c r="O52" i="256" s="1"/>
  <c r="BS52" i="256" s="1"/>
  <c r="BP37" i="254"/>
  <c r="O37" i="254" s="1"/>
  <c r="BS37" i="254" s="1"/>
  <c r="BO37" i="254"/>
  <c r="N37" i="254" s="1"/>
  <c r="BR37" i="254" s="1"/>
  <c r="BB60" i="253"/>
  <c r="BC60" i="253"/>
  <c r="AN55" i="272"/>
  <c r="G55" i="272" s="1"/>
  <c r="AO55" i="272"/>
  <c r="H55" i="272" s="1"/>
  <c r="AP55" i="272"/>
  <c r="BP32" i="254"/>
  <c r="O32" i="254" s="1"/>
  <c r="BS32" i="254" s="1"/>
  <c r="BO32" i="254"/>
  <c r="BP54" i="253"/>
  <c r="O54" i="253" s="1"/>
  <c r="BS54" i="253" s="1"/>
  <c r="BO54" i="253"/>
  <c r="BP33" i="253"/>
  <c r="O33" i="253" s="1"/>
  <c r="BS33" i="253" s="1"/>
  <c r="BO33" i="253"/>
  <c r="N33" i="253" s="1"/>
  <c r="BR33" i="253" s="1"/>
  <c r="AQ56" i="260"/>
  <c r="AS56" i="260"/>
  <c r="AV56" i="260" s="1"/>
  <c r="AR47" i="252"/>
  <c r="AU47" i="252" s="1"/>
  <c r="AS35" i="264"/>
  <c r="AV35" i="264" s="1"/>
  <c r="U33" i="250"/>
  <c r="BV33" i="250"/>
  <c r="R33" i="250"/>
  <c r="BP38" i="252"/>
  <c r="O38" i="252" s="1"/>
  <c r="BS38" i="252" s="1"/>
  <c r="BO38" i="252"/>
  <c r="N38" i="252" s="1"/>
  <c r="BR38" i="252" s="1"/>
  <c r="BO29" i="256"/>
  <c r="BP29" i="256"/>
  <c r="O29" i="256" s="1"/>
  <c r="BS29" i="256" s="1"/>
  <c r="BP49" i="235"/>
  <c r="O49" i="235" s="1"/>
  <c r="BS49" i="235" s="1"/>
  <c r="BO49" i="235"/>
  <c r="N49" i="235" s="1"/>
  <c r="BR49" i="235" s="1"/>
  <c r="BP47" i="255"/>
  <c r="O47" i="255" s="1"/>
  <c r="BS47" i="255" s="1"/>
  <c r="BO47" i="255"/>
  <c r="N47" i="255" s="1"/>
  <c r="BR47" i="255" s="1"/>
  <c r="AN60" i="235"/>
  <c r="G60" i="235" s="1"/>
  <c r="AQ60" i="235" s="1"/>
  <c r="AO60" i="235"/>
  <c r="H60" i="235" s="1"/>
  <c r="AR60" i="235" s="1"/>
  <c r="AP60" i="235"/>
  <c r="I60" i="235" s="1"/>
  <c r="AS60" i="235" s="1"/>
  <c r="BP38" i="251"/>
  <c r="O38" i="251" s="1"/>
  <c r="BS38" i="251" s="1"/>
  <c r="BO38" i="251"/>
  <c r="AP34" i="272"/>
  <c r="AO34" i="272"/>
  <c r="H34" i="272" s="1"/>
  <c r="AN34" i="272"/>
  <c r="BP52" i="251"/>
  <c r="O52" i="251" s="1"/>
  <c r="BS52" i="251" s="1"/>
  <c r="BO52" i="251"/>
  <c r="N52" i="251" s="1"/>
  <c r="BR52" i="251" s="1"/>
  <c r="BP37" i="250"/>
  <c r="O37" i="250" s="1"/>
  <c r="BS37" i="250" s="1"/>
  <c r="BO37" i="250"/>
  <c r="N37" i="250" s="1"/>
  <c r="BR37" i="250" s="1"/>
  <c r="BB46" i="256"/>
  <c r="K46" i="256" s="1"/>
  <c r="BE46" i="256" s="1"/>
  <c r="BH46" i="256" s="1"/>
  <c r="BC46" i="256"/>
  <c r="AN53" i="260"/>
  <c r="G53" i="260" s="1"/>
  <c r="AP53" i="260"/>
  <c r="AO53" i="260"/>
  <c r="H53" i="260" s="1"/>
  <c r="AN61" i="272"/>
  <c r="G61" i="272" s="1"/>
  <c r="AQ61" i="272" s="1"/>
  <c r="AO61" i="272"/>
  <c r="H61" i="272" s="1"/>
  <c r="AP61" i="272"/>
  <c r="L38" i="254"/>
  <c r="BF38" i="254" s="1"/>
  <c r="K38" i="254"/>
  <c r="BE38" i="254" s="1"/>
  <c r="AN50" i="235"/>
  <c r="G50" i="235" s="1"/>
  <c r="AQ50" i="235" s="1"/>
  <c r="AO50" i="235"/>
  <c r="H50" i="235" s="1"/>
  <c r="AR50" i="235" s="1"/>
  <c r="AP50" i="235"/>
  <c r="BP41" i="256"/>
  <c r="O41" i="256" s="1"/>
  <c r="BS41" i="256" s="1"/>
  <c r="BO41" i="256"/>
  <c r="N41" i="256" s="1"/>
  <c r="BR41" i="256" s="1"/>
  <c r="BU35" i="263"/>
  <c r="BP32" i="260"/>
  <c r="O32" i="260" s="1"/>
  <c r="BS32" i="260" s="1"/>
  <c r="BO32" i="260"/>
  <c r="N32" i="260" s="1"/>
  <c r="BR32" i="260" s="1"/>
  <c r="BB41" i="260"/>
  <c r="BC41" i="260"/>
  <c r="BB50" i="257"/>
  <c r="BC50" i="257"/>
  <c r="BB50" i="250"/>
  <c r="K50" i="250" s="1"/>
  <c r="BE50" i="250" s="1"/>
  <c r="BC50" i="250"/>
  <c r="K28" i="250"/>
  <c r="BE28" i="250" s="1"/>
  <c r="BH28" i="250" s="1"/>
  <c r="BP54" i="255"/>
  <c r="O54" i="255" s="1"/>
  <c r="BS54" i="255" s="1"/>
  <c r="BO54" i="255"/>
  <c r="K29" i="252"/>
  <c r="BE29" i="252" s="1"/>
  <c r="BO50" i="254"/>
  <c r="N50" i="254" s="1"/>
  <c r="BR50" i="254" s="1"/>
  <c r="BP50" i="254"/>
  <c r="O50" i="254" s="1"/>
  <c r="BS50" i="254" s="1"/>
  <c r="BB45" i="254"/>
  <c r="K45" i="254" s="1"/>
  <c r="BE45" i="254" s="1"/>
  <c r="BH45" i="254" s="1"/>
  <c r="BC45" i="254"/>
  <c r="AS56" i="256"/>
  <c r="AV56" i="256" s="1"/>
  <c r="BB41" i="252"/>
  <c r="K41" i="252" s="1"/>
  <c r="BE41" i="252" s="1"/>
  <c r="BC41" i="252"/>
  <c r="BP59" i="263"/>
  <c r="O59" i="263" s="1"/>
  <c r="BS59" i="263" s="1"/>
  <c r="BO59" i="263"/>
  <c r="BP41" i="254"/>
  <c r="O41" i="254" s="1"/>
  <c r="BS41" i="254" s="1"/>
  <c r="BO41" i="254"/>
  <c r="N41" i="254" s="1"/>
  <c r="BR41" i="254" s="1"/>
  <c r="AP33" i="253"/>
  <c r="AO33" i="253"/>
  <c r="H33" i="253" s="1"/>
  <c r="AQ60" i="256"/>
  <c r="AT60" i="256" s="1"/>
  <c r="BP44" i="251"/>
  <c r="O44" i="251" s="1"/>
  <c r="BS44" i="251" s="1"/>
  <c r="BO44" i="251"/>
  <c r="N44" i="251" s="1"/>
  <c r="BR44" i="251" s="1"/>
  <c r="K28" i="264"/>
  <c r="BE28" i="264" s="1"/>
  <c r="BH28" i="264" s="1"/>
  <c r="AR40" i="251"/>
  <c r="AU40" i="251" s="1"/>
  <c r="U41" i="250"/>
  <c r="BV41" i="250"/>
  <c r="R41" i="250"/>
  <c r="BV41" i="253"/>
  <c r="R41" i="253"/>
  <c r="U41" i="253"/>
  <c r="U31" i="256"/>
  <c r="R31" i="256"/>
  <c r="BV31" i="256"/>
  <c r="U31" i="253"/>
  <c r="BV31" i="253"/>
  <c r="R31" i="253"/>
  <c r="U61" i="253"/>
  <c r="BV61" i="253"/>
  <c r="R61" i="253"/>
  <c r="BP29" i="235"/>
  <c r="O29" i="235" s="1"/>
  <c r="BS29" i="235" s="1"/>
  <c r="BO29" i="235"/>
  <c r="L38" i="252"/>
  <c r="BF38" i="252" s="1"/>
  <c r="AP29" i="256"/>
  <c r="AO29" i="256"/>
  <c r="H29" i="256" s="1"/>
  <c r="BO46" i="235"/>
  <c r="BP46" i="235"/>
  <c r="O46" i="235" s="1"/>
  <c r="BS46" i="235" s="1"/>
  <c r="BO34" i="272"/>
  <c r="N34" i="272" s="1"/>
  <c r="BR34" i="272" s="1"/>
  <c r="BP34" i="272"/>
  <c r="O34" i="272" s="1"/>
  <c r="BS34" i="272" s="1"/>
  <c r="K37" i="250"/>
  <c r="BE37" i="250" s="1"/>
  <c r="BH37" i="250" s="1"/>
  <c r="BB53" i="260"/>
  <c r="K53" i="260" s="1"/>
  <c r="BE53" i="260" s="1"/>
  <c r="BC53" i="260"/>
  <c r="BP61" i="272"/>
  <c r="O61" i="272" s="1"/>
  <c r="BS61" i="272" s="1"/>
  <c r="BO61" i="272"/>
  <c r="N61" i="272" s="1"/>
  <c r="BR61" i="272" s="1"/>
  <c r="K31" i="257"/>
  <c r="BE31" i="257" s="1"/>
  <c r="AN50" i="264"/>
  <c r="G50" i="264" s="1"/>
  <c r="AO50" i="264"/>
  <c r="H50" i="264" s="1"/>
  <c r="AP50" i="264"/>
  <c r="BP40" i="264"/>
  <c r="O40" i="264" s="1"/>
  <c r="BS40" i="264" s="1"/>
  <c r="BO40" i="264"/>
  <c r="N40" i="264" s="1"/>
  <c r="BR40" i="264" s="1"/>
  <c r="BB61" i="235"/>
  <c r="BC61" i="235"/>
  <c r="BP46" i="253"/>
  <c r="O46" i="253" s="1"/>
  <c r="BS46" i="253" s="1"/>
  <c r="BO46" i="253"/>
  <c r="K33" i="250"/>
  <c r="BE33" i="250" s="1"/>
  <c r="BI56" i="256"/>
  <c r="BH56" i="256"/>
  <c r="BC59" i="263"/>
  <c r="BB59" i="263"/>
  <c r="K59" i="263" s="1"/>
  <c r="BE59" i="263" s="1"/>
  <c r="AN53" i="263"/>
  <c r="G53" i="263" s="1"/>
  <c r="AO53" i="263"/>
  <c r="H53" i="263" s="1"/>
  <c r="AP53" i="263"/>
  <c r="AO32" i="254"/>
  <c r="H32" i="254" s="1"/>
  <c r="AP32" i="254"/>
  <c r="BP62" i="253"/>
  <c r="O62" i="253" s="1"/>
  <c r="BS62" i="253" s="1"/>
  <c r="BO62" i="253"/>
  <c r="N62" i="253" s="1"/>
  <c r="BR62" i="253" s="1"/>
  <c r="AU43" i="235"/>
  <c r="U35" i="260"/>
  <c r="BV35" i="260"/>
  <c r="R35" i="260"/>
  <c r="BV53" i="263"/>
  <c r="U53" i="263"/>
  <c r="R53" i="263"/>
  <c r="U44" i="252"/>
  <c r="R44" i="252"/>
  <c r="BV44" i="252"/>
  <c r="AR35" i="263"/>
  <c r="AU35" i="263" s="1"/>
  <c r="AR53" i="252"/>
  <c r="AU53" i="252" s="1"/>
  <c r="AR43" i="263"/>
  <c r="AU43" i="263" s="1"/>
  <c r="BB52" i="254"/>
  <c r="BC52" i="254"/>
  <c r="BO59" i="257"/>
  <c r="N59" i="257" s="1"/>
  <c r="BR59" i="257" s="1"/>
  <c r="BP59" i="257"/>
  <c r="O59" i="257" s="1"/>
  <c r="BS59" i="257" s="1"/>
  <c r="BP48" i="256"/>
  <c r="O48" i="256" s="1"/>
  <c r="BS48" i="256" s="1"/>
  <c r="BO48" i="256"/>
  <c r="BB58" i="260"/>
  <c r="K58" i="260" s="1"/>
  <c r="BE58" i="260" s="1"/>
  <c r="BH58" i="260" s="1"/>
  <c r="BC58" i="260"/>
  <c r="BP58" i="254"/>
  <c r="O58" i="254" s="1"/>
  <c r="BS58" i="254" s="1"/>
  <c r="BO58" i="254"/>
  <c r="BP49" i="257"/>
  <c r="O49" i="257" s="1"/>
  <c r="BS49" i="257" s="1"/>
  <c r="BO49" i="257"/>
  <c r="N49" i="257" s="1"/>
  <c r="BR49" i="257" s="1"/>
  <c r="BP38" i="254"/>
  <c r="O38" i="254" s="1"/>
  <c r="BS38" i="254" s="1"/>
  <c r="BO38" i="254"/>
  <c r="N38" i="254" s="1"/>
  <c r="BR38" i="254" s="1"/>
  <c r="AN61" i="252"/>
  <c r="G61" i="252" s="1"/>
  <c r="AO61" i="252"/>
  <c r="AP61" i="252"/>
  <c r="BB49" i="264"/>
  <c r="K49" i="264" s="1"/>
  <c r="BE49" i="264" s="1"/>
  <c r="BH49" i="264" s="1"/>
  <c r="BC49" i="264"/>
  <c r="AN49" i="256"/>
  <c r="G49" i="256" s="1"/>
  <c r="AO49" i="256"/>
  <c r="H49" i="256" s="1"/>
  <c r="AP49" i="256"/>
  <c r="BP32" i="253"/>
  <c r="O32" i="253" s="1"/>
  <c r="BS32" i="253" s="1"/>
  <c r="BO32" i="253"/>
  <c r="N32" i="253" s="1"/>
  <c r="BR32" i="253" s="1"/>
  <c r="K32" i="257"/>
  <c r="BE32" i="257" s="1"/>
  <c r="BH32" i="257" s="1"/>
  <c r="AR62" i="263"/>
  <c r="AU62" i="263" s="1"/>
  <c r="BP62" i="257"/>
  <c r="O62" i="257" s="1"/>
  <c r="BS62" i="257" s="1"/>
  <c r="BO62" i="257"/>
  <c r="BB52" i="263"/>
  <c r="BC52" i="263"/>
  <c r="BP47" i="260"/>
  <c r="O47" i="260" s="1"/>
  <c r="BS47" i="260" s="1"/>
  <c r="BO47" i="260"/>
  <c r="BP60" i="250"/>
  <c r="O60" i="250" s="1"/>
  <c r="BS60" i="250" s="1"/>
  <c r="BO60" i="250"/>
  <c r="N60" i="250" s="1"/>
  <c r="BR60" i="250" s="1"/>
  <c r="BB46" i="253"/>
  <c r="BC46" i="253"/>
  <c r="BB61" i="263"/>
  <c r="K61" i="263" s="1"/>
  <c r="BE61" i="263" s="1"/>
  <c r="BC61" i="263"/>
  <c r="BB49" i="263"/>
  <c r="K49" i="263" s="1"/>
  <c r="BE49" i="263" s="1"/>
  <c r="BH49" i="263" s="1"/>
  <c r="BC49" i="263"/>
  <c r="BO53" i="252"/>
  <c r="N53" i="252" s="1"/>
  <c r="BR53" i="252" s="1"/>
  <c r="BP53" i="252"/>
  <c r="O53" i="252" s="1"/>
  <c r="BS53" i="252" s="1"/>
  <c r="K32" i="252"/>
  <c r="BE32" i="252" s="1"/>
  <c r="BH32" i="252" s="1"/>
  <c r="BB62" i="253"/>
  <c r="BC62" i="253"/>
  <c r="BO49" i="272"/>
  <c r="BP49" i="272"/>
  <c r="O49" i="272" s="1"/>
  <c r="BS49" i="272" s="1"/>
  <c r="U58" i="263"/>
  <c r="R58" i="263"/>
  <c r="BV58" i="263"/>
  <c r="U34" i="253"/>
  <c r="BV34" i="253"/>
  <c r="R34" i="253"/>
  <c r="U40" i="272"/>
  <c r="R40" i="272"/>
  <c r="BV40" i="272"/>
  <c r="R56" i="251"/>
  <c r="U56" i="251"/>
  <c r="BV56" i="251"/>
  <c r="U50" i="260"/>
  <c r="BV50" i="260"/>
  <c r="R50" i="260"/>
  <c r="U35" i="254"/>
  <c r="BV35" i="254"/>
  <c r="R35" i="254"/>
  <c r="BP52" i="254"/>
  <c r="O52" i="254" s="1"/>
  <c r="BS52" i="254" s="1"/>
  <c r="BO52" i="254"/>
  <c r="N52" i="254" s="1"/>
  <c r="BR52" i="254" s="1"/>
  <c r="AN49" i="235"/>
  <c r="G49" i="235" s="1"/>
  <c r="AQ49" i="235" s="1"/>
  <c r="AO49" i="235"/>
  <c r="H49" i="235" s="1"/>
  <c r="AR49" i="235" s="1"/>
  <c r="AP49" i="235"/>
  <c r="AN50" i="254"/>
  <c r="G50" i="254" s="1"/>
  <c r="AQ50" i="254" s="1"/>
  <c r="AO50" i="254"/>
  <c r="H50" i="254" s="1"/>
  <c r="AP50" i="254"/>
  <c r="BB59" i="257"/>
  <c r="K59" i="257" s="1"/>
  <c r="BE59" i="257" s="1"/>
  <c r="BC59" i="257"/>
  <c r="AP37" i="252"/>
  <c r="AO37" i="252"/>
  <c r="H37" i="252" s="1"/>
  <c r="AN37" i="252"/>
  <c r="G37" i="252" s="1"/>
  <c r="BB48" i="256"/>
  <c r="BC48" i="256"/>
  <c r="AP27" i="255"/>
  <c r="AO27" i="255"/>
  <c r="H27" i="255" s="1"/>
  <c r="AP54" i="235"/>
  <c r="AN54" i="235"/>
  <c r="G54" i="235" s="1"/>
  <c r="AQ54" i="235" s="1"/>
  <c r="AO54" i="235"/>
  <c r="H54" i="235" s="1"/>
  <c r="AR54" i="235" s="1"/>
  <c r="AN58" i="260"/>
  <c r="AO58" i="260"/>
  <c r="H58" i="260" s="1"/>
  <c r="AP58" i="260"/>
  <c r="BB58" i="254"/>
  <c r="K58" i="254" s="1"/>
  <c r="BE58" i="254" s="1"/>
  <c r="BC58" i="254"/>
  <c r="AR43" i="272"/>
  <c r="AU43" i="272" s="1"/>
  <c r="BC40" i="235"/>
  <c r="BB40" i="235"/>
  <c r="K40" i="235" s="1"/>
  <c r="BE40" i="235" s="1"/>
  <c r="BH40" i="235" s="1"/>
  <c r="BP52" i="252"/>
  <c r="O52" i="252" s="1"/>
  <c r="BS52" i="252" s="1"/>
  <c r="BO52" i="252"/>
  <c r="N52" i="252" s="1"/>
  <c r="BR52" i="252" s="1"/>
  <c r="BB49" i="252"/>
  <c r="K49" i="252" s="1"/>
  <c r="BE49" i="252" s="1"/>
  <c r="BC49" i="252"/>
  <c r="BC49" i="256"/>
  <c r="BB49" i="256"/>
  <c r="BP46" i="254"/>
  <c r="O46" i="254" s="1"/>
  <c r="BS46" i="254" s="1"/>
  <c r="BO46" i="254"/>
  <c r="N46" i="254" s="1"/>
  <c r="BR46" i="254" s="1"/>
  <c r="BP59" i="256"/>
  <c r="O59" i="256" s="1"/>
  <c r="BS59" i="256" s="1"/>
  <c r="BO59" i="256"/>
  <c r="K34" i="253"/>
  <c r="BE34" i="253" s="1"/>
  <c r="BH34" i="253" s="1"/>
  <c r="BP58" i="235"/>
  <c r="O58" i="235" s="1"/>
  <c r="BS58" i="235" s="1"/>
  <c r="BO58" i="235"/>
  <c r="N58" i="235" s="1"/>
  <c r="BR58" i="235" s="1"/>
  <c r="J26" i="253"/>
  <c r="K26" i="253"/>
  <c r="K37" i="260"/>
  <c r="BE37" i="260" s="1"/>
  <c r="BH37" i="260" s="1"/>
  <c r="AO26" i="253"/>
  <c r="H26" i="253" s="1"/>
  <c r="AR26" i="253" s="1"/>
  <c r="AU26" i="253" s="1"/>
  <c r="AN26" i="253"/>
  <c r="AP26" i="253"/>
  <c r="BP32" i="263"/>
  <c r="O32" i="263" s="1"/>
  <c r="BS32" i="263" s="1"/>
  <c r="BO32" i="263"/>
  <c r="N32" i="263" s="1"/>
  <c r="BR32" i="263" s="1"/>
  <c r="BB49" i="254"/>
  <c r="BC49" i="254"/>
  <c r="BP62" i="255"/>
  <c r="O62" i="255" s="1"/>
  <c r="BS62" i="255" s="1"/>
  <c r="BO62" i="255"/>
  <c r="N62" i="255" s="1"/>
  <c r="BR62" i="255" s="1"/>
  <c r="AN62" i="264"/>
  <c r="G62" i="264" s="1"/>
  <c r="AQ62" i="264" s="1"/>
  <c r="AO62" i="264"/>
  <c r="H62" i="264" s="1"/>
  <c r="AP62" i="264"/>
  <c r="BB49" i="253"/>
  <c r="K49" i="253" s="1"/>
  <c r="BE49" i="253" s="1"/>
  <c r="BC49" i="253"/>
  <c r="BB44" i="263"/>
  <c r="K44" i="263" s="1"/>
  <c r="BE44" i="263" s="1"/>
  <c r="BC44" i="263"/>
  <c r="BB54" i="264"/>
  <c r="BC54" i="264"/>
  <c r="L38" i="260"/>
  <c r="BF38" i="260" s="1"/>
  <c r="BP39" i="264"/>
  <c r="O39" i="264" s="1"/>
  <c r="BS39" i="264" s="1"/>
  <c r="BO39" i="264"/>
  <c r="BO55" i="260"/>
  <c r="BP55" i="260"/>
  <c r="O55" i="260" s="1"/>
  <c r="BS55" i="260" s="1"/>
  <c r="AU58" i="235"/>
  <c r="AN49" i="272"/>
  <c r="G49" i="272" s="1"/>
  <c r="AQ49" i="272" s="1"/>
  <c r="AO49" i="272"/>
  <c r="H49" i="272" s="1"/>
  <c r="AR49" i="272" s="1"/>
  <c r="AP49" i="272"/>
  <c r="BB55" i="252"/>
  <c r="K55" i="252" s="1"/>
  <c r="BE55" i="252" s="1"/>
  <c r="BC55" i="252"/>
  <c r="K32" i="272"/>
  <c r="BE32" i="272" s="1"/>
  <c r="U50" i="250"/>
  <c r="R50" i="250"/>
  <c r="BV50" i="250"/>
  <c r="BV61" i="250"/>
  <c r="U61" i="250"/>
  <c r="R61" i="250"/>
  <c r="AR54" i="250"/>
  <c r="AU54" i="250" s="1"/>
  <c r="BP39" i="263"/>
  <c r="O39" i="263" s="1"/>
  <c r="BS39" i="263" s="1"/>
  <c r="BO39" i="263"/>
  <c r="N39" i="263" s="1"/>
  <c r="BR39" i="263" s="1"/>
  <c r="AP27" i="250"/>
  <c r="AO27" i="250"/>
  <c r="H27" i="250" s="1"/>
  <c r="BB61" i="254"/>
  <c r="K61" i="254" s="1"/>
  <c r="BE61" i="254" s="1"/>
  <c r="BC61" i="254"/>
  <c r="BP43" i="256"/>
  <c r="O43" i="256" s="1"/>
  <c r="BS43" i="256" s="1"/>
  <c r="BO43" i="256"/>
  <c r="N43" i="256" s="1"/>
  <c r="BR43" i="256" s="1"/>
  <c r="AO59" i="257"/>
  <c r="H59" i="257" s="1"/>
  <c r="AP59" i="257"/>
  <c r="AN59" i="257"/>
  <c r="G59" i="257" s="1"/>
  <c r="BP28" i="235"/>
  <c r="O28" i="235" s="1"/>
  <c r="BS28" i="235" s="1"/>
  <c r="BO28" i="235"/>
  <c r="AN47" i="257"/>
  <c r="G47" i="257" s="1"/>
  <c r="AP47" i="257"/>
  <c r="AO47" i="257"/>
  <c r="H47" i="257" s="1"/>
  <c r="AR47" i="257" s="1"/>
  <c r="BC52" i="252"/>
  <c r="BB52" i="252"/>
  <c r="BO47" i="252"/>
  <c r="N47" i="252" s="1"/>
  <c r="BR47" i="252" s="1"/>
  <c r="BP47" i="252"/>
  <c r="O47" i="252" s="1"/>
  <c r="BS47" i="252" s="1"/>
  <c r="BB61" i="251"/>
  <c r="BC61" i="251"/>
  <c r="AN60" i="260"/>
  <c r="G60" i="260" s="1"/>
  <c r="AO60" i="260"/>
  <c r="H60" i="260" s="1"/>
  <c r="AP60" i="260"/>
  <c r="BP34" i="257"/>
  <c r="O34" i="257" s="1"/>
  <c r="BS34" i="257" s="1"/>
  <c r="BO34" i="257"/>
  <c r="N34" i="257" s="1"/>
  <c r="BR34" i="257" s="1"/>
  <c r="BO54" i="256"/>
  <c r="N54" i="256" s="1"/>
  <c r="BR54" i="256" s="1"/>
  <c r="BP54" i="256"/>
  <c r="O54" i="256" s="1"/>
  <c r="BS54" i="256" s="1"/>
  <c r="BB41" i="253"/>
  <c r="K41" i="253" s="1"/>
  <c r="BE41" i="253" s="1"/>
  <c r="BH41" i="253" s="1"/>
  <c r="BC41" i="253"/>
  <c r="BP40" i="257"/>
  <c r="O40" i="257" s="1"/>
  <c r="BS40" i="257" s="1"/>
  <c r="BO40" i="257"/>
  <c r="BP45" i="235"/>
  <c r="O45" i="235" s="1"/>
  <c r="BS45" i="235" s="1"/>
  <c r="BO45" i="235"/>
  <c r="N45" i="235" s="1"/>
  <c r="BR45" i="235" s="1"/>
  <c r="BP62" i="264"/>
  <c r="O62" i="264" s="1"/>
  <c r="BS62" i="264" s="1"/>
  <c r="BO62" i="264"/>
  <c r="BP54" i="264"/>
  <c r="O54" i="264" s="1"/>
  <c r="BS54" i="264" s="1"/>
  <c r="BO54" i="264"/>
  <c r="AN55" i="264"/>
  <c r="G55" i="264" s="1"/>
  <c r="AO55" i="264"/>
  <c r="H55" i="264" s="1"/>
  <c r="AP55" i="264"/>
  <c r="BB47" i="260"/>
  <c r="BC47" i="260"/>
  <c r="L47" i="260" s="1"/>
  <c r="BF47" i="260" s="1"/>
  <c r="AN55" i="260"/>
  <c r="G55" i="260" s="1"/>
  <c r="AO55" i="260"/>
  <c r="H55" i="260" s="1"/>
  <c r="AP55" i="260"/>
  <c r="AN50" i="263"/>
  <c r="G50" i="263" s="1"/>
  <c r="AQ50" i="263" s="1"/>
  <c r="AO50" i="263"/>
  <c r="H50" i="263" s="1"/>
  <c r="AP50" i="263"/>
  <c r="BB50" i="251"/>
  <c r="K50" i="251" s="1"/>
  <c r="BE50" i="251" s="1"/>
  <c r="BC50" i="251"/>
  <c r="BP46" i="251"/>
  <c r="O46" i="251" s="1"/>
  <c r="BS46" i="251" s="1"/>
  <c r="BO46" i="251"/>
  <c r="N46" i="251" s="1"/>
  <c r="BR46" i="251" s="1"/>
  <c r="AR38" i="257"/>
  <c r="AU38" i="257" s="1"/>
  <c r="AR46" i="263"/>
  <c r="AU46" i="263" s="1"/>
  <c r="AP31" i="251"/>
  <c r="AO31" i="251"/>
  <c r="H31" i="251" s="1"/>
  <c r="BB43" i="256"/>
  <c r="BC43" i="256"/>
  <c r="AN62" i="256"/>
  <c r="G62" i="256" s="1"/>
  <c r="AQ62" i="256" s="1"/>
  <c r="AO62" i="256"/>
  <c r="H62" i="256" s="1"/>
  <c r="AP62" i="256"/>
  <c r="BP39" i="255"/>
  <c r="O39" i="255" s="1"/>
  <c r="BS39" i="255" s="1"/>
  <c r="BO39" i="255"/>
  <c r="BB47" i="257"/>
  <c r="BC47" i="257"/>
  <c r="AN52" i="252"/>
  <c r="G52" i="252" s="1"/>
  <c r="AO52" i="252"/>
  <c r="H52" i="252" s="1"/>
  <c r="AP52" i="252"/>
  <c r="BP38" i="253"/>
  <c r="O38" i="253" s="1"/>
  <c r="BS38" i="253" s="1"/>
  <c r="BO38" i="253"/>
  <c r="N38" i="253" s="1"/>
  <c r="BR38" i="253" s="1"/>
  <c r="BB47" i="252"/>
  <c r="K47" i="252" s="1"/>
  <c r="BE47" i="252" s="1"/>
  <c r="BC47" i="252"/>
  <c r="L47" i="252" s="1"/>
  <c r="BF47" i="252" s="1"/>
  <c r="K32" i="251"/>
  <c r="BE32" i="251" s="1"/>
  <c r="BH32" i="251" s="1"/>
  <c r="AN61" i="260"/>
  <c r="G61" i="260" s="1"/>
  <c r="AO61" i="260"/>
  <c r="H61" i="260" s="1"/>
  <c r="AP61" i="260"/>
  <c r="BP58" i="272"/>
  <c r="O58" i="272" s="1"/>
  <c r="BS58" i="272" s="1"/>
  <c r="BO58" i="272"/>
  <c r="N58" i="272" s="1"/>
  <c r="BR58" i="272" s="1"/>
  <c r="BP55" i="250"/>
  <c r="O55" i="250" s="1"/>
  <c r="BS55" i="250" s="1"/>
  <c r="BO55" i="250"/>
  <c r="N55" i="250" s="1"/>
  <c r="BR55" i="250" s="1"/>
  <c r="AN47" i="272"/>
  <c r="G47" i="272" s="1"/>
  <c r="AQ47" i="272" s="1"/>
  <c r="AP47" i="272"/>
  <c r="AO47" i="272"/>
  <c r="H47" i="272" s="1"/>
  <c r="BB53" i="253"/>
  <c r="BC53" i="253"/>
  <c r="BP50" i="264"/>
  <c r="O50" i="264" s="1"/>
  <c r="BS50" i="264" s="1"/>
  <c r="BO50" i="264"/>
  <c r="AP32" i="263"/>
  <c r="AO32" i="263"/>
  <c r="H32" i="263" s="1"/>
  <c r="AN49" i="254"/>
  <c r="G49" i="254" s="1"/>
  <c r="AO49" i="254"/>
  <c r="H49" i="254" s="1"/>
  <c r="AP49" i="254"/>
  <c r="BB45" i="253"/>
  <c r="BC45" i="253"/>
  <c r="BP49" i="253"/>
  <c r="O49" i="253" s="1"/>
  <c r="BS49" i="253" s="1"/>
  <c r="BO49" i="253"/>
  <c r="N49" i="253" s="1"/>
  <c r="BR49" i="253" s="1"/>
  <c r="BB53" i="252"/>
  <c r="K53" i="252" s="1"/>
  <c r="BE53" i="252" s="1"/>
  <c r="BC53" i="252"/>
  <c r="BP34" i="256"/>
  <c r="O34" i="256" s="1"/>
  <c r="BS34" i="256" s="1"/>
  <c r="BO34" i="256"/>
  <c r="N34" i="256" s="1"/>
  <c r="BR34" i="256" s="1"/>
  <c r="BB58" i="263"/>
  <c r="BC58" i="263"/>
  <c r="BO55" i="263"/>
  <c r="BP55" i="263"/>
  <c r="O55" i="263" s="1"/>
  <c r="BS55" i="263" s="1"/>
  <c r="BB41" i="257"/>
  <c r="K41" i="257" s="1"/>
  <c r="BE41" i="257" s="1"/>
  <c r="BH41" i="257" s="1"/>
  <c r="BC41" i="257"/>
  <c r="BP54" i="251"/>
  <c r="O54" i="251" s="1"/>
  <c r="BS54" i="251" s="1"/>
  <c r="BO54" i="251"/>
  <c r="N54" i="251" s="1"/>
  <c r="BR54" i="251" s="1"/>
  <c r="U61" i="254"/>
  <c r="BV61" i="254"/>
  <c r="R61" i="254"/>
  <c r="R45" i="250"/>
  <c r="BV45" i="250"/>
  <c r="U45" i="250"/>
  <c r="BV33" i="251"/>
  <c r="U33" i="251"/>
  <c r="R33" i="251"/>
  <c r="U54" i="252"/>
  <c r="BV54" i="252"/>
  <c r="R54" i="252"/>
  <c r="U49" i="251"/>
  <c r="BV49" i="251"/>
  <c r="R49" i="251"/>
  <c r="AO26" i="272"/>
  <c r="AN26" i="272"/>
  <c r="AP26" i="272"/>
  <c r="BP46" i="252"/>
  <c r="O46" i="252" s="1"/>
  <c r="BS46" i="252" s="1"/>
  <c r="BO46" i="252"/>
  <c r="N46" i="252" s="1"/>
  <c r="BR46" i="252" s="1"/>
  <c r="AN62" i="235"/>
  <c r="G62" i="235" s="1"/>
  <c r="AQ62" i="235" s="1"/>
  <c r="AO62" i="235"/>
  <c r="H62" i="235" s="1"/>
  <c r="AR62" i="235" s="1"/>
  <c r="AP62" i="235"/>
  <c r="BP62" i="256"/>
  <c r="O62" i="256" s="1"/>
  <c r="BS62" i="256" s="1"/>
  <c r="BO62" i="256"/>
  <c r="N62" i="256" s="1"/>
  <c r="BR62" i="256" s="1"/>
  <c r="AN50" i="250"/>
  <c r="AO50" i="250"/>
  <c r="H50" i="250" s="1"/>
  <c r="AP50" i="250"/>
  <c r="AN49" i="250"/>
  <c r="G49" i="250" s="1"/>
  <c r="AO49" i="250"/>
  <c r="H49" i="250" s="1"/>
  <c r="AP49" i="250"/>
  <c r="BB40" i="254"/>
  <c r="BC40" i="254"/>
  <c r="BP47" i="257"/>
  <c r="O47" i="257" s="1"/>
  <c r="BS47" i="257" s="1"/>
  <c r="BO47" i="257"/>
  <c r="BP44" i="260"/>
  <c r="O44" i="260" s="1"/>
  <c r="BS44" i="260" s="1"/>
  <c r="BO44" i="260"/>
  <c r="N44" i="260" s="1"/>
  <c r="BR44" i="260" s="1"/>
  <c r="AN50" i="256"/>
  <c r="G50" i="256" s="1"/>
  <c r="AO50" i="256"/>
  <c r="H50" i="256" s="1"/>
  <c r="AP50" i="256"/>
  <c r="BP47" i="251"/>
  <c r="O47" i="251" s="1"/>
  <c r="BS47" i="251" s="1"/>
  <c r="BO47" i="251"/>
  <c r="N47" i="251" s="1"/>
  <c r="BR47" i="251" s="1"/>
  <c r="BP32" i="251"/>
  <c r="O32" i="251" s="1"/>
  <c r="BS32" i="251" s="1"/>
  <c r="BO32" i="251"/>
  <c r="BB49" i="257"/>
  <c r="K49" i="257" s="1"/>
  <c r="BE49" i="257" s="1"/>
  <c r="BH49" i="257" s="1"/>
  <c r="BC49" i="257"/>
  <c r="BO61" i="260"/>
  <c r="N61" i="260" s="1"/>
  <c r="BR61" i="260" s="1"/>
  <c r="BP61" i="260"/>
  <c r="O61" i="260" s="1"/>
  <c r="BS61" i="260" s="1"/>
  <c r="AP37" i="235"/>
  <c r="AO37" i="235"/>
  <c r="H37" i="235" s="1"/>
  <c r="AR37" i="235" s="1"/>
  <c r="AN37" i="235"/>
  <c r="G37" i="235" s="1"/>
  <c r="AQ37" i="235" s="1"/>
  <c r="BC58" i="235"/>
  <c r="BB58" i="235"/>
  <c r="K31" i="272"/>
  <c r="BE31" i="272" s="1"/>
  <c r="AN50" i="253"/>
  <c r="G50" i="253" s="1"/>
  <c r="AO50" i="253"/>
  <c r="H50" i="253" s="1"/>
  <c r="AP50" i="253"/>
  <c r="BB52" i="264"/>
  <c r="K52" i="264" s="1"/>
  <c r="BE52" i="264" s="1"/>
  <c r="BH52" i="264" s="1"/>
  <c r="BC52" i="264"/>
  <c r="K34" i="263"/>
  <c r="BE34" i="263" s="1"/>
  <c r="BH34" i="263" s="1"/>
  <c r="AO58" i="263"/>
  <c r="H58" i="263" s="1"/>
  <c r="AN58" i="263"/>
  <c r="G58" i="263" s="1"/>
  <c r="AP58" i="263"/>
  <c r="AN55" i="263"/>
  <c r="AO55" i="263"/>
  <c r="H55" i="263" s="1"/>
  <c r="AP55" i="263"/>
  <c r="BH35" i="254"/>
  <c r="BI35" i="254"/>
  <c r="BP59" i="251"/>
  <c r="O59" i="251" s="1"/>
  <c r="BS59" i="251" s="1"/>
  <c r="BO59" i="251"/>
  <c r="BB54" i="251"/>
  <c r="BC54" i="251"/>
  <c r="AR54" i="251"/>
  <c r="AU54" i="251" s="1"/>
  <c r="U47" i="264"/>
  <c r="R47" i="264"/>
  <c r="U49" i="256"/>
  <c r="BV49" i="256"/>
  <c r="R49" i="256"/>
  <c r="BV49" i="254"/>
  <c r="U49" i="254"/>
  <c r="R49" i="254"/>
  <c r="R60" i="253"/>
  <c r="U60" i="253"/>
  <c r="BV60" i="253"/>
  <c r="AQ37" i="263"/>
  <c r="AT37" i="263" s="1"/>
  <c r="AN52" i="251"/>
  <c r="G52" i="251" s="1"/>
  <c r="AO52" i="251"/>
  <c r="H52" i="251" s="1"/>
  <c r="AP52" i="251"/>
  <c r="BP31" i="263"/>
  <c r="O31" i="263" s="1"/>
  <c r="BS31" i="263" s="1"/>
  <c r="BO31" i="263"/>
  <c r="BB46" i="252"/>
  <c r="BC46" i="252"/>
  <c r="BB62" i="256"/>
  <c r="K62" i="256" s="1"/>
  <c r="BE62" i="256" s="1"/>
  <c r="BH62" i="256" s="1"/>
  <c r="BC62" i="256"/>
  <c r="BB49" i="235"/>
  <c r="BC49" i="235"/>
  <c r="BP46" i="250"/>
  <c r="O46" i="250" s="1"/>
  <c r="BS46" i="250" s="1"/>
  <c r="BO46" i="250"/>
  <c r="N46" i="250" s="1"/>
  <c r="BR46" i="250" s="1"/>
  <c r="BP49" i="250"/>
  <c r="O49" i="250" s="1"/>
  <c r="BS49" i="250" s="1"/>
  <c r="BO49" i="250"/>
  <c r="N49" i="250" s="1"/>
  <c r="BR49" i="250" s="1"/>
  <c r="BP32" i="255"/>
  <c r="O32" i="255" s="1"/>
  <c r="BS32" i="255" s="1"/>
  <c r="BO32" i="255"/>
  <c r="N32" i="255" s="1"/>
  <c r="BR32" i="255" s="1"/>
  <c r="BB50" i="256"/>
  <c r="K50" i="256" s="1"/>
  <c r="BE50" i="256" s="1"/>
  <c r="BH50" i="256" s="1"/>
  <c r="BC50" i="256"/>
  <c r="AO47" i="251"/>
  <c r="H47" i="251" s="1"/>
  <c r="AP47" i="251"/>
  <c r="AN47" i="251"/>
  <c r="AN49" i="257"/>
  <c r="G49" i="257" s="1"/>
  <c r="AQ49" i="257" s="1"/>
  <c r="AO49" i="257"/>
  <c r="H49" i="257" s="1"/>
  <c r="AP49" i="257"/>
  <c r="BP29" i="272"/>
  <c r="O29" i="272" s="1"/>
  <c r="BS29" i="272" s="1"/>
  <c r="BO29" i="272"/>
  <c r="N29" i="272" s="1"/>
  <c r="BR29" i="272" s="1"/>
  <c r="BP37" i="235"/>
  <c r="O37" i="235" s="1"/>
  <c r="BS37" i="235" s="1"/>
  <c r="BO37" i="235"/>
  <c r="N37" i="235" s="1"/>
  <c r="BR37" i="235" s="1"/>
  <c r="BO60" i="252"/>
  <c r="N60" i="252" s="1"/>
  <c r="BR60" i="252" s="1"/>
  <c r="BP60" i="252"/>
  <c r="O60" i="252" s="1"/>
  <c r="BS60" i="252" s="1"/>
  <c r="BB40" i="257"/>
  <c r="K40" i="257" s="1"/>
  <c r="BE40" i="257" s="1"/>
  <c r="BC40" i="257"/>
  <c r="BI56" i="251"/>
  <c r="BH56" i="251"/>
  <c r="BO27" i="255"/>
  <c r="N27" i="255" s="1"/>
  <c r="BR27" i="255" s="1"/>
  <c r="BP27" i="255"/>
  <c r="O27" i="255" s="1"/>
  <c r="BS27" i="255" s="1"/>
  <c r="BP62" i="254"/>
  <c r="O62" i="254" s="1"/>
  <c r="BS62" i="254" s="1"/>
  <c r="BO62" i="254"/>
  <c r="N62" i="254" s="1"/>
  <c r="BR62" i="254" s="1"/>
  <c r="AN50" i="260"/>
  <c r="G50" i="260" s="1"/>
  <c r="AO50" i="260"/>
  <c r="H50" i="260" s="1"/>
  <c r="AP50" i="260"/>
  <c r="BP38" i="264"/>
  <c r="O38" i="264" s="1"/>
  <c r="BS38" i="264" s="1"/>
  <c r="BO38" i="264"/>
  <c r="N38" i="264" s="1"/>
  <c r="BR38" i="264" s="1"/>
  <c r="AN61" i="256"/>
  <c r="AO61" i="256"/>
  <c r="H61" i="256" s="1"/>
  <c r="AP61" i="256"/>
  <c r="K38" i="263"/>
  <c r="BE38" i="263" s="1"/>
  <c r="BH38" i="263" s="1"/>
  <c r="BC55" i="254"/>
  <c r="BB55" i="254"/>
  <c r="BC54" i="252"/>
  <c r="BB54" i="252"/>
  <c r="K54" i="252" s="1"/>
  <c r="BE54" i="252" s="1"/>
  <c r="AR44" i="263"/>
  <c r="AU44" i="263" s="1"/>
  <c r="AN60" i="264"/>
  <c r="AO60" i="264"/>
  <c r="H60" i="264" s="1"/>
  <c r="AP60" i="264"/>
  <c r="BB54" i="235"/>
  <c r="BC54" i="235"/>
  <c r="BP53" i="250"/>
  <c r="O53" i="250" s="1"/>
  <c r="BS53" i="250" s="1"/>
  <c r="BO53" i="250"/>
  <c r="BB46" i="263"/>
  <c r="BC46" i="263"/>
  <c r="BB60" i="251"/>
  <c r="K60" i="251" s="1"/>
  <c r="BE60" i="251" s="1"/>
  <c r="BC60" i="251"/>
  <c r="AQ44" i="254"/>
  <c r="AT44" i="254" s="1"/>
  <c r="AQ62" i="251"/>
  <c r="AT62" i="251" s="1"/>
  <c r="U43" i="272"/>
  <c r="BV43" i="272"/>
  <c r="R43" i="272"/>
  <c r="U55" i="253"/>
  <c r="BV55" i="253"/>
  <c r="R55" i="253"/>
  <c r="BV55" i="252"/>
  <c r="U55" i="252"/>
  <c r="R55" i="252"/>
  <c r="U58" i="252"/>
  <c r="R58" i="252"/>
  <c r="BV58" i="252"/>
  <c r="K26" i="272"/>
  <c r="AP27" i="263"/>
  <c r="AO27" i="263"/>
  <c r="H27" i="263" s="1"/>
  <c r="AN60" i="252"/>
  <c r="AO60" i="252"/>
  <c r="H60" i="252" s="1"/>
  <c r="AP60" i="252"/>
  <c r="AR28" i="250"/>
  <c r="AU28" i="250" s="1"/>
  <c r="BP40" i="235"/>
  <c r="O40" i="235" s="1"/>
  <c r="BS40" i="235" s="1"/>
  <c r="BO40" i="235"/>
  <c r="N40" i="235" s="1"/>
  <c r="BR40" i="235" s="1"/>
  <c r="BB49" i="250"/>
  <c r="K49" i="250" s="1"/>
  <c r="BE49" i="250" s="1"/>
  <c r="BH49" i="250" s="1"/>
  <c r="BC49" i="250"/>
  <c r="AO32" i="255"/>
  <c r="H32" i="255" s="1"/>
  <c r="AP32" i="255"/>
  <c r="BP28" i="272"/>
  <c r="O28" i="272" s="1"/>
  <c r="BS28" i="272" s="1"/>
  <c r="BO28" i="272"/>
  <c r="N28" i="272" s="1"/>
  <c r="BR28" i="272" s="1"/>
  <c r="BO50" i="256"/>
  <c r="N50" i="256" s="1"/>
  <c r="BR50" i="256" s="1"/>
  <c r="BP50" i="256"/>
  <c r="O50" i="256" s="1"/>
  <c r="BS50" i="256" s="1"/>
  <c r="K31" i="260"/>
  <c r="BE31" i="260" s="1"/>
  <c r="BH31" i="260" s="1"/>
  <c r="AN54" i="272"/>
  <c r="G54" i="272" s="1"/>
  <c r="AO54" i="272"/>
  <c r="H54" i="272" s="1"/>
  <c r="AP54" i="272"/>
  <c r="AP31" i="254"/>
  <c r="AO31" i="254"/>
  <c r="H31" i="254" s="1"/>
  <c r="AO31" i="272"/>
  <c r="H31" i="272" s="1"/>
  <c r="AP31" i="272"/>
  <c r="BO37" i="256"/>
  <c r="BP37" i="256"/>
  <c r="O37" i="256" s="1"/>
  <c r="BS37" i="256" s="1"/>
  <c r="AR52" i="256"/>
  <c r="AU52" i="256" s="1"/>
  <c r="BC40" i="272"/>
  <c r="BB40" i="272"/>
  <c r="K40" i="272" s="1"/>
  <c r="BE40" i="272" s="1"/>
  <c r="AN62" i="254"/>
  <c r="G62" i="254" s="1"/>
  <c r="AO62" i="254"/>
  <c r="H62" i="254" s="1"/>
  <c r="AP62" i="254"/>
  <c r="BP58" i="257"/>
  <c r="O58" i="257" s="1"/>
  <c r="BS58" i="257" s="1"/>
  <c r="BO58" i="257"/>
  <c r="N58" i="257" s="1"/>
  <c r="BR58" i="257" s="1"/>
  <c r="AN49" i="251"/>
  <c r="AO49" i="251"/>
  <c r="H49" i="251" s="1"/>
  <c r="AP49" i="251"/>
  <c r="BB43" i="263"/>
  <c r="BC43" i="263"/>
  <c r="AN54" i="252"/>
  <c r="G54" i="252" s="1"/>
  <c r="AO54" i="252"/>
  <c r="H54" i="252" s="1"/>
  <c r="AP54" i="252"/>
  <c r="BP43" i="257"/>
  <c r="O43" i="257" s="1"/>
  <c r="BS43" i="257" s="1"/>
  <c r="BO43" i="257"/>
  <c r="N43" i="257" s="1"/>
  <c r="BR43" i="257" s="1"/>
  <c r="BB62" i="263"/>
  <c r="K62" i="263" s="1"/>
  <c r="BE62" i="263" s="1"/>
  <c r="BH62" i="263" s="1"/>
  <c r="BC62" i="263"/>
  <c r="AS56" i="264"/>
  <c r="AV56" i="264" s="1"/>
  <c r="AO26" i="263"/>
  <c r="AN26" i="263"/>
  <c r="AP26" i="263"/>
  <c r="BP46" i="263"/>
  <c r="O46" i="263" s="1"/>
  <c r="BS46" i="263" s="1"/>
  <c r="BO46" i="263"/>
  <c r="N46" i="263" s="1"/>
  <c r="BR46" i="263" s="1"/>
  <c r="BB41" i="251"/>
  <c r="K41" i="251" s="1"/>
  <c r="BE41" i="251" s="1"/>
  <c r="BC41" i="251"/>
  <c r="BP40" i="253"/>
  <c r="O40" i="253" s="1"/>
  <c r="BS40" i="253" s="1"/>
  <c r="BO40" i="253"/>
  <c r="N40" i="253" s="1"/>
  <c r="BR40" i="253" s="1"/>
  <c r="U35" i="253"/>
  <c r="R35" i="253"/>
  <c r="BV35" i="253"/>
  <c r="U54" i="263"/>
  <c r="R54" i="263"/>
  <c r="BV54" i="263"/>
  <c r="BV31" i="272"/>
  <c r="U31" i="272"/>
  <c r="R31" i="272"/>
  <c r="R52" i="264"/>
  <c r="BV52" i="264"/>
  <c r="U52" i="264"/>
  <c r="AP31" i="263"/>
  <c r="AO31" i="263"/>
  <c r="H31" i="263" s="1"/>
  <c r="BO27" i="263"/>
  <c r="N27" i="263" s="1"/>
  <c r="BR27" i="263" s="1"/>
  <c r="BP27" i="263"/>
  <c r="O27" i="263" s="1"/>
  <c r="BS27" i="263" s="1"/>
  <c r="AP29" i="257"/>
  <c r="AO29" i="257"/>
  <c r="H29" i="257" s="1"/>
  <c r="AP33" i="256"/>
  <c r="AO33" i="256"/>
  <c r="H33" i="256" s="1"/>
  <c r="AP53" i="264"/>
  <c r="AN53" i="264"/>
  <c r="AO53" i="264"/>
  <c r="H53" i="264" s="1"/>
  <c r="L38" i="250"/>
  <c r="BF38" i="250" s="1"/>
  <c r="AP31" i="260"/>
  <c r="AO31" i="260"/>
  <c r="H31" i="260" s="1"/>
  <c r="BP43" i="250"/>
  <c r="O43" i="250" s="1"/>
  <c r="BS43" i="250" s="1"/>
  <c r="BO43" i="250"/>
  <c r="N43" i="250" s="1"/>
  <c r="BR43" i="250" s="1"/>
  <c r="Q35" i="235"/>
  <c r="BP54" i="272"/>
  <c r="O54" i="272" s="1"/>
  <c r="BS54" i="272" s="1"/>
  <c r="BO54" i="272"/>
  <c r="N54" i="272" s="1"/>
  <c r="BR54" i="272" s="1"/>
  <c r="BP50" i="253"/>
  <c r="O50" i="253" s="1"/>
  <c r="BS50" i="253" s="1"/>
  <c r="BO50" i="253"/>
  <c r="BB54" i="256"/>
  <c r="K54" i="256" s="1"/>
  <c r="BE54" i="256" s="1"/>
  <c r="BH54" i="256" s="1"/>
  <c r="BC54" i="256"/>
  <c r="AP31" i="256"/>
  <c r="AO31" i="256"/>
  <c r="H31" i="256" s="1"/>
  <c r="AQ40" i="251"/>
  <c r="AT40" i="251" s="1"/>
  <c r="AO28" i="256"/>
  <c r="H28" i="256" s="1"/>
  <c r="AP28" i="256"/>
  <c r="BC47" i="250"/>
  <c r="L47" i="250" s="1"/>
  <c r="BF47" i="250" s="1"/>
  <c r="BB47" i="250"/>
  <c r="K47" i="250" s="1"/>
  <c r="BE47" i="250" s="1"/>
  <c r="BP28" i="250"/>
  <c r="O28" i="250" s="1"/>
  <c r="BS28" i="250" s="1"/>
  <c r="BO28" i="250"/>
  <c r="N28" i="250" s="1"/>
  <c r="BR28" i="250" s="1"/>
  <c r="AO28" i="263"/>
  <c r="H28" i="263" s="1"/>
  <c r="AP28" i="263"/>
  <c r="BP38" i="263"/>
  <c r="O38" i="263" s="1"/>
  <c r="BS38" i="263" s="1"/>
  <c r="BO38" i="263"/>
  <c r="BB49" i="251"/>
  <c r="BC49" i="251"/>
  <c r="BB44" i="255"/>
  <c r="K44" i="255" s="1"/>
  <c r="BE44" i="255" s="1"/>
  <c r="BC44" i="255"/>
  <c r="BP53" i="256"/>
  <c r="O53" i="256" s="1"/>
  <c r="BS53" i="256" s="1"/>
  <c r="BO53" i="256"/>
  <c r="N53" i="256" s="1"/>
  <c r="BR53" i="256" s="1"/>
  <c r="BB43" i="257"/>
  <c r="BC43" i="257"/>
  <c r="AN58" i="264"/>
  <c r="AO58" i="264"/>
  <c r="H58" i="264" s="1"/>
  <c r="AP58" i="264"/>
  <c r="BB59" i="264"/>
  <c r="BC59" i="264"/>
  <c r="BP33" i="254"/>
  <c r="O33" i="254" s="1"/>
  <c r="BS33" i="254" s="1"/>
  <c r="BO33" i="254"/>
  <c r="BP32" i="272"/>
  <c r="O32" i="272" s="1"/>
  <c r="BS32" i="272" s="1"/>
  <c r="BO32" i="272"/>
  <c r="BB40" i="253"/>
  <c r="K40" i="253" s="1"/>
  <c r="BE40" i="253" s="1"/>
  <c r="BH40" i="253" s="1"/>
  <c r="BC40" i="253"/>
  <c r="AQ29" i="252"/>
  <c r="AT29" i="252" s="1"/>
  <c r="BV62" i="235"/>
  <c r="U62" i="235"/>
  <c r="R62" i="235"/>
  <c r="BV54" i="235"/>
  <c r="U54" i="235"/>
  <c r="R54" i="235"/>
  <c r="U41" i="260"/>
  <c r="R41" i="260"/>
  <c r="BV41" i="260"/>
  <c r="U31" i="251"/>
  <c r="R31" i="251"/>
  <c r="BV31" i="251"/>
  <c r="J26" i="251"/>
  <c r="K26" i="251"/>
  <c r="K38" i="255"/>
  <c r="BE38" i="255" s="1"/>
  <c r="BH38" i="255" s="1"/>
  <c r="L38" i="255"/>
  <c r="BF38" i="255" s="1"/>
  <c r="AN61" i="254"/>
  <c r="G61" i="254" s="1"/>
  <c r="AQ61" i="254" s="1"/>
  <c r="AO61" i="254"/>
  <c r="H61" i="254" s="1"/>
  <c r="AR61" i="254" s="1"/>
  <c r="AP61" i="254"/>
  <c r="K29" i="257"/>
  <c r="BE29" i="257" s="1"/>
  <c r="BH29" i="257" s="1"/>
  <c r="AP26" i="257"/>
  <c r="AO26" i="257"/>
  <c r="H26" i="257" s="1"/>
  <c r="AR26" i="257" s="1"/>
  <c r="AU26" i="257" s="1"/>
  <c r="AN26" i="257"/>
  <c r="BP33" i="256"/>
  <c r="O33" i="256" s="1"/>
  <c r="BS33" i="256" s="1"/>
  <c r="BO33" i="256"/>
  <c r="AN53" i="255"/>
  <c r="G53" i="255" s="1"/>
  <c r="AO53" i="255"/>
  <c r="H53" i="255" s="1"/>
  <c r="AP53" i="255"/>
  <c r="BB43" i="250"/>
  <c r="BC43" i="250"/>
  <c r="AO28" i="254"/>
  <c r="H28" i="254" s="1"/>
  <c r="AP28" i="254"/>
  <c r="AN50" i="272"/>
  <c r="AO50" i="272"/>
  <c r="H50" i="272" s="1"/>
  <c r="AP50" i="272"/>
  <c r="BP58" i="250"/>
  <c r="O58" i="250" s="1"/>
  <c r="BS58" i="250" s="1"/>
  <c r="BO58" i="250"/>
  <c r="N58" i="250" s="1"/>
  <c r="BR58" i="250" s="1"/>
  <c r="BB40" i="251"/>
  <c r="BC40" i="251"/>
  <c r="AO62" i="252"/>
  <c r="H62" i="252" s="1"/>
  <c r="AN62" i="252"/>
  <c r="G62" i="252" s="1"/>
  <c r="AQ62" i="252" s="1"/>
  <c r="AP62" i="252"/>
  <c r="K38" i="264"/>
  <c r="BE38" i="264" s="1"/>
  <c r="L38" i="264"/>
  <c r="BF38" i="264" s="1"/>
  <c r="BC53" i="256"/>
  <c r="BB53" i="256"/>
  <c r="BP58" i="256"/>
  <c r="O58" i="256" s="1"/>
  <c r="BS58" i="256" s="1"/>
  <c r="BO58" i="256"/>
  <c r="N58" i="256" s="1"/>
  <c r="BR58" i="256" s="1"/>
  <c r="BP43" i="252"/>
  <c r="O43" i="252" s="1"/>
  <c r="BS43" i="252" s="1"/>
  <c r="BO43" i="252"/>
  <c r="AQ38" i="263"/>
  <c r="AT38" i="263" s="1"/>
  <c r="BV53" i="253"/>
  <c r="U53" i="253"/>
  <c r="R53" i="253"/>
  <c r="U35" i="257"/>
  <c r="BV35" i="257"/>
  <c r="R35" i="257"/>
  <c r="R60" i="272"/>
  <c r="BV60" i="272"/>
  <c r="U60" i="272"/>
  <c r="U60" i="251"/>
  <c r="BV60" i="251"/>
  <c r="R60" i="251"/>
  <c r="R50" i="251"/>
  <c r="U50" i="251"/>
  <c r="BV50" i="251"/>
  <c r="BV35" i="251"/>
  <c r="U35" i="251"/>
  <c r="R35" i="251"/>
  <c r="U60" i="260"/>
  <c r="BV60" i="260"/>
  <c r="R60" i="260"/>
  <c r="AR37" i="263"/>
  <c r="AU37" i="263" s="1"/>
  <c r="AR43" i="264"/>
  <c r="AU43" i="264" s="1"/>
  <c r="AN47" i="256"/>
  <c r="G47" i="256" s="1"/>
  <c r="AP47" i="256"/>
  <c r="AO47" i="256"/>
  <c r="H47" i="256" s="1"/>
  <c r="BP38" i="255"/>
  <c r="O38" i="255" s="1"/>
  <c r="BS38" i="255" s="1"/>
  <c r="BO38" i="255"/>
  <c r="BP27" i="235"/>
  <c r="O27" i="235" s="1"/>
  <c r="BS27" i="235" s="1"/>
  <c r="BO27" i="235"/>
  <c r="BP29" i="257"/>
  <c r="O29" i="257" s="1"/>
  <c r="BS29" i="257" s="1"/>
  <c r="BO29" i="257"/>
  <c r="BB49" i="255"/>
  <c r="K49" i="255" s="1"/>
  <c r="BE49" i="255" s="1"/>
  <c r="BH49" i="255" s="1"/>
  <c r="BC49" i="255"/>
  <c r="BP53" i="255"/>
  <c r="O53" i="255" s="1"/>
  <c r="BS53" i="255" s="1"/>
  <c r="BO53" i="255"/>
  <c r="BP55" i="257"/>
  <c r="O55" i="257" s="1"/>
  <c r="BS55" i="257" s="1"/>
  <c r="BO55" i="257"/>
  <c r="N55" i="257" s="1"/>
  <c r="BR55" i="257" s="1"/>
  <c r="AO28" i="260"/>
  <c r="H28" i="260" s="1"/>
  <c r="AP28" i="260"/>
  <c r="BP61" i="256"/>
  <c r="O61" i="256" s="1"/>
  <c r="BS61" i="256" s="1"/>
  <c r="BO61" i="256"/>
  <c r="N61" i="256" s="1"/>
  <c r="BR61" i="256" s="1"/>
  <c r="BB43" i="235"/>
  <c r="BC43" i="235"/>
  <c r="BP46" i="272"/>
  <c r="O46" i="272" s="1"/>
  <c r="BS46" i="272" s="1"/>
  <c r="BO46" i="272"/>
  <c r="BP40" i="251"/>
  <c r="O40" i="251" s="1"/>
  <c r="BS40" i="251" s="1"/>
  <c r="BO40" i="251"/>
  <c r="N40" i="251" s="1"/>
  <c r="BR40" i="251" s="1"/>
  <c r="BP29" i="260"/>
  <c r="O29" i="260" s="1"/>
  <c r="BS29" i="260" s="1"/>
  <c r="BO29" i="260"/>
  <c r="N29" i="260" s="1"/>
  <c r="BR29" i="260" s="1"/>
  <c r="BP47" i="250"/>
  <c r="O47" i="250" s="1"/>
  <c r="BS47" i="250" s="1"/>
  <c r="BO47" i="250"/>
  <c r="N47" i="250" s="1"/>
  <c r="BR47" i="250" s="1"/>
  <c r="BB45" i="250"/>
  <c r="K45" i="250" s="1"/>
  <c r="BE45" i="250" s="1"/>
  <c r="BC45" i="250"/>
  <c r="BP52" i="272"/>
  <c r="O52" i="272" s="1"/>
  <c r="BS52" i="272" s="1"/>
  <c r="BO52" i="272"/>
  <c r="N52" i="272" s="1"/>
  <c r="BR52" i="272" s="1"/>
  <c r="BP55" i="272"/>
  <c r="O55" i="272" s="1"/>
  <c r="BS55" i="272" s="1"/>
  <c r="BO55" i="272"/>
  <c r="N55" i="272" s="1"/>
  <c r="BR55" i="272" s="1"/>
  <c r="AO62" i="250"/>
  <c r="H62" i="250" s="1"/>
  <c r="AP62" i="250"/>
  <c r="AN62" i="250"/>
  <c r="G62" i="250" s="1"/>
  <c r="BC44" i="235"/>
  <c r="BB44" i="235"/>
  <c r="K44" i="235" s="1"/>
  <c r="BE44" i="235" s="1"/>
  <c r="BH44" i="235" s="1"/>
  <c r="AS35" i="253"/>
  <c r="AV35" i="253" s="1"/>
  <c r="BP47" i="256"/>
  <c r="O47" i="256" s="1"/>
  <c r="BS47" i="256" s="1"/>
  <c r="BO47" i="256"/>
  <c r="N47" i="256" s="1"/>
  <c r="BR47" i="256" s="1"/>
  <c r="K38" i="251"/>
  <c r="BE38" i="251" s="1"/>
  <c r="L38" i="251"/>
  <c r="BF38" i="251" s="1"/>
  <c r="AR61" i="255"/>
  <c r="AU61" i="255" s="1"/>
  <c r="BB53" i="257"/>
  <c r="BC53" i="257"/>
  <c r="BO53" i="251"/>
  <c r="BP53" i="251"/>
  <c r="O53" i="251" s="1"/>
  <c r="BS53" i="251" s="1"/>
  <c r="BB49" i="260"/>
  <c r="BC49" i="260"/>
  <c r="BP43" i="264"/>
  <c r="O43" i="264" s="1"/>
  <c r="BS43" i="264" s="1"/>
  <c r="BO43" i="264"/>
  <c r="BB47" i="272"/>
  <c r="BC47" i="272"/>
  <c r="L47" i="272" s="1"/>
  <c r="BF47" i="272" s="1"/>
  <c r="BP59" i="235"/>
  <c r="O59" i="235" s="1"/>
  <c r="BS59" i="235" s="1"/>
  <c r="BO59" i="235"/>
  <c r="N59" i="235" s="1"/>
  <c r="BR59" i="235" s="1"/>
  <c r="BO33" i="263"/>
  <c r="BP33" i="263"/>
  <c r="O33" i="263" s="1"/>
  <c r="BS33" i="263" s="1"/>
  <c r="BB62" i="252"/>
  <c r="K62" i="252" s="1"/>
  <c r="BE62" i="252" s="1"/>
  <c r="BC62" i="252"/>
  <c r="BO33" i="252"/>
  <c r="N33" i="252" s="1"/>
  <c r="BR33" i="252" s="1"/>
  <c r="BP33" i="252"/>
  <c r="O33" i="252" s="1"/>
  <c r="BS33" i="252" s="1"/>
  <c r="BP47" i="254"/>
  <c r="O47" i="254" s="1"/>
  <c r="BS47" i="254" s="1"/>
  <c r="BO47" i="254"/>
  <c r="AN52" i="272"/>
  <c r="G52" i="272" s="1"/>
  <c r="AO52" i="272"/>
  <c r="H52" i="272" s="1"/>
  <c r="AP52" i="272"/>
  <c r="BB47" i="263"/>
  <c r="K47" i="263" s="1"/>
  <c r="BE47" i="263" s="1"/>
  <c r="BC47" i="263"/>
  <c r="BC53" i="263"/>
  <c r="BB53" i="263"/>
  <c r="AR48" i="250"/>
  <c r="AU48" i="250" s="1"/>
  <c r="BB45" i="251"/>
  <c r="K45" i="251" s="1"/>
  <c r="BE45" i="251" s="1"/>
  <c r="BC45" i="251"/>
  <c r="BV41" i="252"/>
  <c r="U41" i="252"/>
  <c r="R41" i="252"/>
  <c r="U37" i="257"/>
  <c r="BV37" i="257"/>
  <c r="R37" i="257"/>
  <c r="AR54" i="256"/>
  <c r="AU54" i="256" s="1"/>
  <c r="BB47" i="256"/>
  <c r="K47" i="256" s="1"/>
  <c r="BE47" i="256" s="1"/>
  <c r="BC47" i="256"/>
  <c r="L47" i="256" s="1"/>
  <c r="BF47" i="256" s="1"/>
  <c r="K27" i="263"/>
  <c r="BE27" i="263" s="1"/>
  <c r="BP34" i="250"/>
  <c r="O34" i="250" s="1"/>
  <c r="BS34" i="250" s="1"/>
  <c r="BO34" i="250"/>
  <c r="N34" i="250" s="1"/>
  <c r="BR34" i="250" s="1"/>
  <c r="BB53" i="235"/>
  <c r="K53" i="235" s="1"/>
  <c r="BE53" i="235" s="1"/>
  <c r="BH53" i="235" s="1"/>
  <c r="BC53" i="235"/>
  <c r="AN53" i="257"/>
  <c r="G53" i="257" s="1"/>
  <c r="AO53" i="257"/>
  <c r="H53" i="257" s="1"/>
  <c r="AP53" i="257"/>
  <c r="BB53" i="251"/>
  <c r="BC53" i="251"/>
  <c r="BO41" i="264"/>
  <c r="N41" i="264" s="1"/>
  <c r="BR41" i="264" s="1"/>
  <c r="BP41" i="264"/>
  <c r="O41" i="264" s="1"/>
  <c r="BS41" i="264" s="1"/>
  <c r="AN52" i="263"/>
  <c r="G52" i="263" s="1"/>
  <c r="AQ52" i="263" s="1"/>
  <c r="AO52" i="263"/>
  <c r="H52" i="263" s="1"/>
  <c r="AP52" i="263"/>
  <c r="BP45" i="253"/>
  <c r="O45" i="253" s="1"/>
  <c r="BS45" i="253" s="1"/>
  <c r="BO45" i="253"/>
  <c r="N45" i="253" s="1"/>
  <c r="BR45" i="253" s="1"/>
  <c r="BB48" i="260"/>
  <c r="K48" i="260" s="1"/>
  <c r="BE48" i="260" s="1"/>
  <c r="BC48" i="260"/>
  <c r="BO59" i="250"/>
  <c r="BP59" i="250"/>
  <c r="O59" i="250" s="1"/>
  <c r="BS59" i="250" s="1"/>
  <c r="AP47" i="254"/>
  <c r="AO47" i="254"/>
  <c r="H47" i="254" s="1"/>
  <c r="AN47" i="254"/>
  <c r="AN58" i="253"/>
  <c r="AO58" i="253"/>
  <c r="H58" i="253" s="1"/>
  <c r="AP58" i="253"/>
  <c r="AN47" i="263"/>
  <c r="G47" i="263" s="1"/>
  <c r="AP47" i="263"/>
  <c r="AO47" i="263"/>
  <c r="H47" i="263" s="1"/>
  <c r="BP37" i="263"/>
  <c r="O37" i="263" s="1"/>
  <c r="BS37" i="263" s="1"/>
  <c r="BO37" i="263"/>
  <c r="N37" i="263" s="1"/>
  <c r="BR37" i="263" s="1"/>
  <c r="BP59" i="260"/>
  <c r="O59" i="260" s="1"/>
  <c r="BS59" i="260" s="1"/>
  <c r="BO59" i="260"/>
  <c r="AT53" i="235"/>
  <c r="AR56" i="263"/>
  <c r="AU56" i="263" s="1"/>
  <c r="U40" i="256"/>
  <c r="BV40" i="256"/>
  <c r="R40" i="256"/>
  <c r="U29" i="254"/>
  <c r="BV29" i="254"/>
  <c r="R29" i="254"/>
  <c r="R56" i="256"/>
  <c r="BV56" i="256"/>
  <c r="U56" i="256"/>
  <c r="AP27" i="256"/>
  <c r="AO27" i="256"/>
  <c r="H27" i="256" s="1"/>
  <c r="BP54" i="257"/>
  <c r="O54" i="257" s="1"/>
  <c r="BS54" i="257" s="1"/>
  <c r="BO54" i="257"/>
  <c r="N54" i="257" s="1"/>
  <c r="BR54" i="257" s="1"/>
  <c r="BI56" i="257"/>
  <c r="BP53" i="257"/>
  <c r="O53" i="257" s="1"/>
  <c r="BS53" i="257" s="1"/>
  <c r="BO53" i="257"/>
  <c r="BC40" i="250"/>
  <c r="BB40" i="250"/>
  <c r="BP60" i="256"/>
  <c r="O60" i="256" s="1"/>
  <c r="BS60" i="256" s="1"/>
  <c r="BO60" i="256"/>
  <c r="AV56" i="235"/>
  <c r="BP40" i="260"/>
  <c r="O40" i="260" s="1"/>
  <c r="BS40" i="260" s="1"/>
  <c r="BO40" i="260"/>
  <c r="AQ56" i="263"/>
  <c r="AT56" i="263" s="1"/>
  <c r="AN52" i="253"/>
  <c r="AO52" i="253"/>
  <c r="H52" i="253" s="1"/>
  <c r="AP52" i="253"/>
  <c r="BC58" i="257"/>
  <c r="BB58" i="257"/>
  <c r="BP32" i="252"/>
  <c r="O32" i="252" s="1"/>
  <c r="BS32" i="252" s="1"/>
  <c r="BO32" i="252"/>
  <c r="N32" i="252" s="1"/>
  <c r="BR32" i="252" s="1"/>
  <c r="BO58" i="253"/>
  <c r="N58" i="253" s="1"/>
  <c r="BR58" i="253" s="1"/>
  <c r="BP58" i="253"/>
  <c r="O58" i="253" s="1"/>
  <c r="BS58" i="253" s="1"/>
  <c r="BP48" i="255"/>
  <c r="O48" i="255" s="1"/>
  <c r="BS48" i="255" s="1"/>
  <c r="BO48" i="255"/>
  <c r="BP62" i="250"/>
  <c r="O62" i="250" s="1"/>
  <c r="BS62" i="250" s="1"/>
  <c r="BO62" i="250"/>
  <c r="N62" i="250" s="1"/>
  <c r="BR62" i="250" s="1"/>
  <c r="BB50" i="263"/>
  <c r="K50" i="263" s="1"/>
  <c r="BE50" i="263" s="1"/>
  <c r="BC50" i="263"/>
  <c r="AQ32" i="272"/>
  <c r="AT32" i="272" s="1"/>
  <c r="K34" i="254"/>
  <c r="BE34" i="254" s="1"/>
  <c r="BH56" i="253"/>
  <c r="BI56" i="253"/>
  <c r="BV37" i="252"/>
  <c r="R37" i="252"/>
  <c r="U37" i="252"/>
  <c r="R56" i="260"/>
  <c r="U56" i="260"/>
  <c r="BV56" i="260"/>
  <c r="R46" i="256"/>
  <c r="BV46" i="256"/>
  <c r="U46" i="256"/>
  <c r="AR33" i="257"/>
  <c r="AU33" i="257" s="1"/>
  <c r="AR54" i="253"/>
  <c r="AU54" i="253" s="1"/>
  <c r="BP32" i="264"/>
  <c r="O32" i="264" s="1"/>
  <c r="BS32" i="264" s="1"/>
  <c r="BO32" i="264"/>
  <c r="N32" i="264" s="1"/>
  <c r="BR32" i="264" s="1"/>
  <c r="AN62" i="260"/>
  <c r="AO62" i="260"/>
  <c r="H62" i="260" s="1"/>
  <c r="AP62" i="260"/>
  <c r="K28" i="235"/>
  <c r="BE28" i="235" s="1"/>
  <c r="BH28" i="235" s="1"/>
  <c r="BB54" i="257"/>
  <c r="BC54" i="257"/>
  <c r="AQ56" i="257"/>
  <c r="AS56" i="257"/>
  <c r="AV56" i="257" s="1"/>
  <c r="BI56" i="250"/>
  <c r="BH56" i="250"/>
  <c r="AN55" i="257"/>
  <c r="AO55" i="257"/>
  <c r="H55" i="257" s="1"/>
  <c r="AP55" i="257"/>
  <c r="BP38" i="250"/>
  <c r="O38" i="250" s="1"/>
  <c r="BS38" i="250" s="1"/>
  <c r="BO38" i="250"/>
  <c r="AN55" i="256"/>
  <c r="G55" i="256" s="1"/>
  <c r="AO55" i="256"/>
  <c r="H55" i="256" s="1"/>
  <c r="AP55" i="256"/>
  <c r="BP28" i="252"/>
  <c r="O28" i="252" s="1"/>
  <c r="BS28" i="252" s="1"/>
  <c r="BO28" i="252"/>
  <c r="Q56" i="235"/>
  <c r="AO58" i="272"/>
  <c r="H58" i="272" s="1"/>
  <c r="AP58" i="272"/>
  <c r="AN58" i="272"/>
  <c r="BB60" i="260"/>
  <c r="BC60" i="260"/>
  <c r="K28" i="252"/>
  <c r="BE28" i="252" s="1"/>
  <c r="BH28" i="252" s="1"/>
  <c r="BP31" i="254"/>
  <c r="O31" i="254" s="1"/>
  <c r="BS31" i="254" s="1"/>
  <c r="BO31" i="254"/>
  <c r="N31" i="254" s="1"/>
  <c r="BR31" i="254" s="1"/>
  <c r="BO44" i="272"/>
  <c r="N44" i="272" s="1"/>
  <c r="BR44" i="272" s="1"/>
  <c r="BP44" i="272"/>
  <c r="O44" i="272" s="1"/>
  <c r="BS44" i="272" s="1"/>
  <c r="AP31" i="264"/>
  <c r="AO31" i="264"/>
  <c r="H31" i="264" s="1"/>
  <c r="BP50" i="252"/>
  <c r="O50" i="252" s="1"/>
  <c r="BS50" i="252" s="1"/>
  <c r="BO50" i="252"/>
  <c r="N50" i="252" s="1"/>
  <c r="BR50" i="252" s="1"/>
  <c r="BB60" i="257"/>
  <c r="BC60" i="257"/>
  <c r="J26" i="260"/>
  <c r="K26" i="260"/>
  <c r="BP37" i="251"/>
  <c r="O37" i="251" s="1"/>
  <c r="BS37" i="251" s="1"/>
  <c r="BO37" i="251"/>
  <c r="AR32" i="272"/>
  <c r="AU32" i="272" s="1"/>
  <c r="BP45" i="252"/>
  <c r="O45" i="252" s="1"/>
  <c r="BS45" i="252" s="1"/>
  <c r="BO45" i="252"/>
  <c r="U28" i="256"/>
  <c r="BV28" i="256"/>
  <c r="R28" i="256"/>
  <c r="U47" i="263"/>
  <c r="BV47" i="263"/>
  <c r="R47" i="263"/>
  <c r="R55" i="254"/>
  <c r="U55" i="254"/>
  <c r="BV55" i="254"/>
  <c r="BV54" i="254"/>
  <c r="R54" i="254"/>
  <c r="U54" i="254"/>
  <c r="K32" i="264"/>
  <c r="BE32" i="264" s="1"/>
  <c r="BH32" i="264" s="1"/>
  <c r="BP28" i="253"/>
  <c r="O28" i="253" s="1"/>
  <c r="BS28" i="253" s="1"/>
  <c r="BO28" i="253"/>
  <c r="N28" i="253" s="1"/>
  <c r="BR28" i="253" s="1"/>
  <c r="BB62" i="260"/>
  <c r="BC62" i="260"/>
  <c r="BP48" i="235"/>
  <c r="O48" i="235" s="1"/>
  <c r="BS48" i="235" s="1"/>
  <c r="BO48" i="235"/>
  <c r="AN54" i="257"/>
  <c r="AO54" i="257"/>
  <c r="H54" i="257" s="1"/>
  <c r="AP54" i="257"/>
  <c r="AN52" i="260"/>
  <c r="G52" i="260" s="1"/>
  <c r="AP52" i="260"/>
  <c r="AO52" i="260"/>
  <c r="H52" i="260" s="1"/>
  <c r="Q35" i="272"/>
  <c r="BC44" i="257"/>
  <c r="BB44" i="257"/>
  <c r="BO55" i="256"/>
  <c r="BP55" i="256"/>
  <c r="O55" i="256" s="1"/>
  <c r="BS55" i="256" s="1"/>
  <c r="BC59" i="235"/>
  <c r="BB59" i="235"/>
  <c r="K33" i="257"/>
  <c r="BE33" i="257" s="1"/>
  <c r="AN59" i="256"/>
  <c r="AO59" i="256"/>
  <c r="H59" i="256" s="1"/>
  <c r="AP59" i="256"/>
  <c r="K27" i="260"/>
  <c r="BE27" i="260" s="1"/>
  <c r="BP33" i="255"/>
  <c r="O33" i="255" s="1"/>
  <c r="BS33" i="255" s="1"/>
  <c r="BO33" i="255"/>
  <c r="N33" i="255" s="1"/>
  <c r="BR33" i="255" s="1"/>
  <c r="BP37" i="253"/>
  <c r="O37" i="253" s="1"/>
  <c r="BS37" i="253" s="1"/>
  <c r="BO37" i="253"/>
  <c r="N37" i="253" s="1"/>
  <c r="BR37" i="253" s="1"/>
  <c r="BP52" i="253"/>
  <c r="O52" i="253" s="1"/>
  <c r="BS52" i="253" s="1"/>
  <c r="BO52" i="253"/>
  <c r="N52" i="253" s="1"/>
  <c r="BR52" i="253" s="1"/>
  <c r="BP62" i="263"/>
  <c r="O62" i="263" s="1"/>
  <c r="BS62" i="263" s="1"/>
  <c r="BO62" i="263"/>
  <c r="BP60" i="257"/>
  <c r="O60" i="257" s="1"/>
  <c r="BS60" i="257" s="1"/>
  <c r="BO60" i="257"/>
  <c r="N60" i="257" s="1"/>
  <c r="BR60" i="257" s="1"/>
  <c r="AQ54" i="251"/>
  <c r="AT54" i="251" s="1"/>
  <c r="BP29" i="251"/>
  <c r="O29" i="251" s="1"/>
  <c r="BS29" i="251" s="1"/>
  <c r="BO29" i="251"/>
  <c r="N29" i="251" s="1"/>
  <c r="BR29" i="251" s="1"/>
  <c r="U45" i="257"/>
  <c r="R45" i="257"/>
  <c r="BV45" i="257"/>
  <c r="R59" i="272"/>
  <c r="U59" i="272"/>
  <c r="BV59" i="272"/>
  <c r="U49" i="264"/>
  <c r="R49" i="264"/>
  <c r="BV49" i="264"/>
  <c r="U29" i="253"/>
  <c r="BV29" i="253"/>
  <c r="R29" i="253"/>
  <c r="BV35" i="250"/>
  <c r="U35" i="250"/>
  <c r="R35" i="250"/>
  <c r="AR50" i="257"/>
  <c r="AU50" i="257" s="1"/>
  <c r="BB62" i="235"/>
  <c r="BC62" i="235"/>
  <c r="AN61" i="235"/>
  <c r="G61" i="235" s="1"/>
  <c r="AQ61" i="235" s="1"/>
  <c r="AO61" i="235"/>
  <c r="H61" i="235" s="1"/>
  <c r="AR61" i="235" s="1"/>
  <c r="AP61" i="235"/>
  <c r="K28" i="253"/>
  <c r="BE28" i="253" s="1"/>
  <c r="K26" i="257"/>
  <c r="J26" i="257"/>
  <c r="AU38" i="235"/>
  <c r="BH35" i="272"/>
  <c r="BI35" i="272"/>
  <c r="AN49" i="255"/>
  <c r="G49" i="255" s="1"/>
  <c r="AP49" i="255"/>
  <c r="AO49" i="255"/>
  <c r="H49" i="255" s="1"/>
  <c r="BB60" i="256"/>
  <c r="BC60" i="256"/>
  <c r="L38" i="256"/>
  <c r="BF38" i="256" s="1"/>
  <c r="BP32" i="257"/>
  <c r="O32" i="257" s="1"/>
  <c r="BS32" i="257" s="1"/>
  <c r="BO32" i="257"/>
  <c r="BP54" i="250"/>
  <c r="O54" i="250" s="1"/>
  <c r="BS54" i="250" s="1"/>
  <c r="BO54" i="250"/>
  <c r="N54" i="250" s="1"/>
  <c r="BR54" i="250" s="1"/>
  <c r="BB52" i="256"/>
  <c r="BC52" i="256"/>
  <c r="AN53" i="250"/>
  <c r="G53" i="250" s="1"/>
  <c r="AO53" i="250"/>
  <c r="H53" i="250" s="1"/>
  <c r="AP53" i="250"/>
  <c r="AR58" i="256"/>
  <c r="AU58" i="256" s="1"/>
  <c r="AO29" i="253"/>
  <c r="H29" i="253" s="1"/>
  <c r="AP29" i="253"/>
  <c r="AP48" i="255"/>
  <c r="AO48" i="255"/>
  <c r="H48" i="255" s="1"/>
  <c r="AN48" i="255"/>
  <c r="AN59" i="260"/>
  <c r="AO59" i="260"/>
  <c r="H59" i="260" s="1"/>
  <c r="AP59" i="260"/>
  <c r="BB61" i="255"/>
  <c r="BC61" i="255"/>
  <c r="AR29" i="260"/>
  <c r="AU29" i="260" s="1"/>
  <c r="AR61" i="263"/>
  <c r="AU61" i="263" s="1"/>
  <c r="U41" i="251"/>
  <c r="BV41" i="251"/>
  <c r="R41" i="251"/>
  <c r="U40" i="254"/>
  <c r="BV40" i="254"/>
  <c r="R40" i="254"/>
  <c r="U55" i="251"/>
  <c r="BV55" i="251"/>
  <c r="R55" i="251"/>
  <c r="U37" i="260"/>
  <c r="BV37" i="260"/>
  <c r="R37" i="260"/>
  <c r="BP28" i="257"/>
  <c r="O28" i="257" s="1"/>
  <c r="BS28" i="257" s="1"/>
  <c r="BO28" i="257"/>
  <c r="N28" i="257" s="1"/>
  <c r="BR28" i="257" s="1"/>
  <c r="BP62" i="260"/>
  <c r="O62" i="260" s="1"/>
  <c r="BS62" i="260" s="1"/>
  <c r="BO62" i="260"/>
  <c r="AO28" i="253"/>
  <c r="H28" i="253" s="1"/>
  <c r="AP28" i="253"/>
  <c r="BO27" i="264"/>
  <c r="BP27" i="264"/>
  <c r="O27" i="264" s="1"/>
  <c r="BS27" i="264" s="1"/>
  <c r="AR28" i="255"/>
  <c r="AU28" i="255" s="1"/>
  <c r="AN58" i="252"/>
  <c r="G58" i="252" s="1"/>
  <c r="AO58" i="252"/>
  <c r="H58" i="252" s="1"/>
  <c r="AP58" i="252"/>
  <c r="BO44" i="250"/>
  <c r="BP44" i="250"/>
  <c r="O44" i="250" s="1"/>
  <c r="BS44" i="250" s="1"/>
  <c r="BP28" i="260"/>
  <c r="O28" i="260" s="1"/>
  <c r="BS28" i="260" s="1"/>
  <c r="BO28" i="260"/>
  <c r="N28" i="260" s="1"/>
  <c r="BR28" i="260" s="1"/>
  <c r="AO26" i="254"/>
  <c r="AN26" i="254"/>
  <c r="AP26" i="254"/>
  <c r="AP34" i="253"/>
  <c r="AO34" i="253"/>
  <c r="H34" i="253" s="1"/>
  <c r="AN34" i="253"/>
  <c r="G34" i="253" s="1"/>
  <c r="BC43" i="264"/>
  <c r="BB43" i="264"/>
  <c r="K43" i="264" s="1"/>
  <c r="BE43" i="264" s="1"/>
  <c r="AP34" i="257"/>
  <c r="AO34" i="257"/>
  <c r="H34" i="257" s="1"/>
  <c r="AN34" i="257"/>
  <c r="G34" i="257" s="1"/>
  <c r="BB40" i="256"/>
  <c r="K40" i="256" s="1"/>
  <c r="BE40" i="256" s="1"/>
  <c r="BC40" i="256"/>
  <c r="AO31" i="253"/>
  <c r="H31" i="253" s="1"/>
  <c r="AP31" i="253"/>
  <c r="L26" i="250"/>
  <c r="BF26" i="250" s="1"/>
  <c r="J26" i="250"/>
  <c r="K26" i="250"/>
  <c r="AN60" i="263"/>
  <c r="G60" i="263" s="1"/>
  <c r="AO60" i="263"/>
  <c r="H60" i="263" s="1"/>
  <c r="AP60" i="263"/>
  <c r="AP54" i="254"/>
  <c r="AN54" i="254"/>
  <c r="G54" i="254" s="1"/>
  <c r="AO54" i="254"/>
  <c r="H54" i="254" s="1"/>
  <c r="AR44" i="254"/>
  <c r="AU44" i="254" s="1"/>
  <c r="AP33" i="252"/>
  <c r="AO33" i="252"/>
  <c r="H33" i="252" s="1"/>
  <c r="AR44" i="251"/>
  <c r="AU44" i="251" s="1"/>
  <c r="U52" i="263"/>
  <c r="BV52" i="263"/>
  <c r="R52" i="263"/>
  <c r="R45" i="263"/>
  <c r="BV45" i="263"/>
  <c r="U45" i="263"/>
  <c r="U45" i="254"/>
  <c r="R45" i="254"/>
  <c r="BV45" i="254"/>
  <c r="U58" i="260"/>
  <c r="BV58" i="260"/>
  <c r="R58" i="260"/>
  <c r="BB60" i="235"/>
  <c r="K60" i="235" s="1"/>
  <c r="BE60" i="235" s="1"/>
  <c r="BC60" i="235"/>
  <c r="AR52" i="254"/>
  <c r="AU52" i="254" s="1"/>
  <c r="AS56" i="272"/>
  <c r="AV56" i="272" s="1"/>
  <c r="AQ56" i="272"/>
  <c r="BB59" i="254"/>
  <c r="K59" i="254" s="1"/>
  <c r="BE59" i="254" s="1"/>
  <c r="BC59" i="254"/>
  <c r="BC61" i="257"/>
  <c r="BB61" i="257"/>
  <c r="BP40" i="252"/>
  <c r="O40" i="252" s="1"/>
  <c r="BS40" i="252" s="1"/>
  <c r="BO40" i="252"/>
  <c r="BB45" i="256"/>
  <c r="BC45" i="256"/>
  <c r="BO31" i="257"/>
  <c r="N31" i="257" s="1"/>
  <c r="BR31" i="257" s="1"/>
  <c r="BP31" i="257"/>
  <c r="O31" i="257" s="1"/>
  <c r="BS31" i="257" s="1"/>
  <c r="BB43" i="253"/>
  <c r="BC43" i="253"/>
  <c r="BP39" i="235"/>
  <c r="O39" i="235" s="1"/>
  <c r="BS39" i="235" s="1"/>
  <c r="BO39" i="235"/>
  <c r="N39" i="235" s="1"/>
  <c r="BR39" i="235" s="1"/>
  <c r="AN34" i="256"/>
  <c r="G34" i="256" s="1"/>
  <c r="AP34" i="256"/>
  <c r="AO34" i="256"/>
  <c r="H34" i="256" s="1"/>
  <c r="BB60" i="263"/>
  <c r="BC60" i="263"/>
  <c r="BP44" i="263"/>
  <c r="O44" i="263" s="1"/>
  <c r="BS44" i="263" s="1"/>
  <c r="BO44" i="263"/>
  <c r="N44" i="263" s="1"/>
  <c r="BR44" i="263" s="1"/>
  <c r="AP37" i="253"/>
  <c r="AO37" i="253"/>
  <c r="H37" i="253" s="1"/>
  <c r="AN37" i="253"/>
  <c r="G37" i="253" s="1"/>
  <c r="BC45" i="263"/>
  <c r="BB45" i="263"/>
  <c r="K45" i="263" s="1"/>
  <c r="BE45" i="263" s="1"/>
  <c r="BB50" i="252"/>
  <c r="BC50" i="252"/>
  <c r="AP33" i="251"/>
  <c r="AO33" i="251"/>
  <c r="H33" i="251" s="1"/>
  <c r="BP58" i="251"/>
  <c r="O58" i="251" s="1"/>
  <c r="BS58" i="251" s="1"/>
  <c r="BO58" i="251"/>
  <c r="N58" i="251" s="1"/>
  <c r="BR58" i="251" s="1"/>
  <c r="AQ47" i="250"/>
  <c r="AT47" i="250" s="1"/>
  <c r="AR32" i="252"/>
  <c r="AU32" i="252" s="1"/>
  <c r="AR28" i="251"/>
  <c r="AU28" i="251" s="1"/>
  <c r="U31" i="264"/>
  <c r="BV31" i="264"/>
  <c r="R31" i="264"/>
  <c r="U40" i="250"/>
  <c r="R40" i="250"/>
  <c r="BV40" i="250"/>
  <c r="U38" i="256"/>
  <c r="R38" i="256"/>
  <c r="BO48" i="264"/>
  <c r="BP48" i="264"/>
  <c r="O48" i="264" s="1"/>
  <c r="BS48" i="264" s="1"/>
  <c r="AR32" i="257"/>
  <c r="AU32" i="257" s="1"/>
  <c r="AU53" i="235"/>
  <c r="BB44" i="260"/>
  <c r="K44" i="260" s="1"/>
  <c r="BE44" i="260" s="1"/>
  <c r="BC44" i="260"/>
  <c r="BP60" i="235"/>
  <c r="O60" i="235" s="1"/>
  <c r="BS60" i="235" s="1"/>
  <c r="BO60" i="235"/>
  <c r="N60" i="235" s="1"/>
  <c r="BR60" i="235" s="1"/>
  <c r="AO33" i="235"/>
  <c r="H33" i="235" s="1"/>
  <c r="AR33" i="235" s="1"/>
  <c r="AP33" i="235"/>
  <c r="AP48" i="256"/>
  <c r="AO48" i="256"/>
  <c r="H48" i="256" s="1"/>
  <c r="AN48" i="256"/>
  <c r="BO31" i="235"/>
  <c r="BP31" i="235"/>
  <c r="O31" i="235" s="1"/>
  <c r="BS31" i="235" s="1"/>
  <c r="BP52" i="250"/>
  <c r="O52" i="250" s="1"/>
  <c r="BS52" i="250" s="1"/>
  <c r="BO52" i="250"/>
  <c r="N52" i="250" s="1"/>
  <c r="BR52" i="250" s="1"/>
  <c r="BB44" i="250"/>
  <c r="BC44" i="250"/>
  <c r="BP45" i="272"/>
  <c r="O45" i="272" s="1"/>
  <c r="BS45" i="272" s="1"/>
  <c r="BO45" i="272"/>
  <c r="Q56" i="272"/>
  <c r="BB43" i="251"/>
  <c r="BC43" i="251"/>
  <c r="AN61" i="257"/>
  <c r="AO61" i="257"/>
  <c r="H61" i="257" s="1"/>
  <c r="AP61" i="257"/>
  <c r="BP45" i="256"/>
  <c r="O45" i="256" s="1"/>
  <c r="BS45" i="256" s="1"/>
  <c r="BO45" i="256"/>
  <c r="AP31" i="257"/>
  <c r="AO31" i="257"/>
  <c r="H31" i="257" s="1"/>
  <c r="AQ49" i="260"/>
  <c r="AT49" i="260" s="1"/>
  <c r="BI35" i="251"/>
  <c r="AO37" i="260"/>
  <c r="H37" i="260" s="1"/>
  <c r="AP37" i="260"/>
  <c r="AN37" i="260"/>
  <c r="G37" i="260" s="1"/>
  <c r="AN53" i="253"/>
  <c r="AO53" i="253"/>
  <c r="H53" i="253" s="1"/>
  <c r="AP53" i="253"/>
  <c r="K34" i="264"/>
  <c r="BE34" i="264" s="1"/>
  <c r="BB62" i="257"/>
  <c r="BC62" i="257"/>
  <c r="BP43" i="263"/>
  <c r="O43" i="263" s="1"/>
  <c r="BS43" i="263" s="1"/>
  <c r="BO43" i="263"/>
  <c r="N43" i="263" s="1"/>
  <c r="BR43" i="263" s="1"/>
  <c r="BP38" i="260"/>
  <c r="O38" i="260" s="1"/>
  <c r="BS38" i="260" s="1"/>
  <c r="BO38" i="260"/>
  <c r="N38" i="260" s="1"/>
  <c r="BR38" i="260" s="1"/>
  <c r="BO45" i="260"/>
  <c r="N45" i="260" s="1"/>
  <c r="BR45" i="260" s="1"/>
  <c r="BP45" i="260"/>
  <c r="O45" i="260" s="1"/>
  <c r="BS45" i="260" s="1"/>
  <c r="AP29" i="264"/>
  <c r="AO29" i="264"/>
  <c r="H29" i="264" s="1"/>
  <c r="BC44" i="251"/>
  <c r="BB44" i="251"/>
  <c r="BC62" i="251"/>
  <c r="BB62" i="251"/>
  <c r="U26" i="253"/>
  <c r="R26" i="253"/>
  <c r="R35" i="252"/>
  <c r="BV35" i="252"/>
  <c r="U35" i="252"/>
  <c r="U31" i="260"/>
  <c r="R31" i="260"/>
  <c r="BV31" i="260"/>
  <c r="AR50" i="252"/>
  <c r="AU50" i="252" s="1"/>
  <c r="AQ32" i="257"/>
  <c r="AT32" i="257" s="1"/>
  <c r="AP48" i="263"/>
  <c r="AO48" i="263"/>
  <c r="H48" i="263" s="1"/>
  <c r="AN48" i="263"/>
  <c r="G48" i="263" s="1"/>
  <c r="AP29" i="254"/>
  <c r="AO29" i="254"/>
  <c r="H29" i="254" s="1"/>
  <c r="AP31" i="235"/>
  <c r="AO31" i="235"/>
  <c r="H31" i="235" s="1"/>
  <c r="AR31" i="235" s="1"/>
  <c r="BO43" i="255"/>
  <c r="BP43" i="255"/>
  <c r="O43" i="255" s="1"/>
  <c r="BS43" i="255" s="1"/>
  <c r="AP52" i="250"/>
  <c r="AN52" i="250"/>
  <c r="G52" i="250" s="1"/>
  <c r="AO52" i="250"/>
  <c r="H52" i="250" s="1"/>
  <c r="BP41" i="272"/>
  <c r="O41" i="272" s="1"/>
  <c r="BS41" i="272" s="1"/>
  <c r="BO41" i="272"/>
  <c r="BB45" i="272"/>
  <c r="BC45" i="272"/>
  <c r="BB53" i="264"/>
  <c r="BC53" i="264"/>
  <c r="BB46" i="257"/>
  <c r="BC46" i="257"/>
  <c r="BO52" i="260"/>
  <c r="BP52" i="260"/>
  <c r="O52" i="260" s="1"/>
  <c r="BS52" i="260" s="1"/>
  <c r="AP31" i="250"/>
  <c r="AO31" i="250"/>
  <c r="H31" i="250" s="1"/>
  <c r="AO61" i="251"/>
  <c r="AN61" i="251"/>
  <c r="G61" i="251" s="1"/>
  <c r="AQ61" i="251" s="1"/>
  <c r="AP61" i="251"/>
  <c r="BP44" i="257"/>
  <c r="O44" i="257" s="1"/>
  <c r="BS44" i="257" s="1"/>
  <c r="BO44" i="257"/>
  <c r="BB54" i="250"/>
  <c r="BC54" i="250"/>
  <c r="BC50" i="260"/>
  <c r="BB50" i="260"/>
  <c r="BC44" i="264"/>
  <c r="BB44" i="264"/>
  <c r="BO38" i="235"/>
  <c r="N38" i="235" s="1"/>
  <c r="BR38" i="235" s="1"/>
  <c r="BP38" i="235"/>
  <c r="O38" i="235" s="1"/>
  <c r="BS38" i="235" s="1"/>
  <c r="BP33" i="264"/>
  <c r="O33" i="264" s="1"/>
  <c r="BS33" i="264" s="1"/>
  <c r="BO33" i="264"/>
  <c r="BP41" i="257"/>
  <c r="O41" i="257" s="1"/>
  <c r="BS41" i="257" s="1"/>
  <c r="BO41" i="257"/>
  <c r="BH35" i="264"/>
  <c r="BI35" i="264"/>
  <c r="BB44" i="254"/>
  <c r="BC44" i="254"/>
  <c r="BP62" i="251"/>
  <c r="O62" i="251" s="1"/>
  <c r="BS62" i="251" s="1"/>
  <c r="BO62" i="251"/>
  <c r="N62" i="251" s="1"/>
  <c r="BR62" i="251" s="1"/>
  <c r="AQ34" i="263"/>
  <c r="AT34" i="263" s="1"/>
  <c r="AQ56" i="253"/>
  <c r="AT56" i="253" s="1"/>
  <c r="AS56" i="253"/>
  <c r="AV56" i="253" s="1"/>
  <c r="BV53" i="254"/>
  <c r="U53" i="254"/>
  <c r="R53" i="254"/>
  <c r="U59" i="254"/>
  <c r="BV59" i="254"/>
  <c r="R59" i="254"/>
  <c r="BE26" i="264"/>
  <c r="BH26" i="264" s="1"/>
  <c r="J18" i="249"/>
  <c r="J25" i="249" s="1"/>
  <c r="J32" i="249" s="1"/>
  <c r="J39" i="249" s="1"/>
  <c r="J46" i="249" s="1"/>
  <c r="J53" i="249" s="1"/>
  <c r="J60" i="249" s="1"/>
  <c r="J67" i="249" s="1"/>
  <c r="J74" i="249" s="1"/>
  <c r="J81" i="249" s="1"/>
  <c r="J88" i="249" s="1"/>
  <c r="J95" i="249" s="1"/>
  <c r="J12" i="249"/>
  <c r="BD26" i="263"/>
  <c r="BG26" i="263" s="1"/>
  <c r="Q26" i="253"/>
  <c r="AG47" i="235"/>
  <c r="Q29" i="254"/>
  <c r="BU29" i="254"/>
  <c r="T29" i="254"/>
  <c r="Q43" i="251"/>
  <c r="BU43" i="251"/>
  <c r="T43" i="251"/>
  <c r="BH46" i="235"/>
  <c r="BN62" i="252"/>
  <c r="AI61" i="253"/>
  <c r="AN38" i="257"/>
  <c r="G38" i="257" s="1"/>
  <c r="AI47" i="253"/>
  <c r="AN44" i="251"/>
  <c r="AI29" i="254"/>
  <c r="BU60" i="272"/>
  <c r="J60" i="272"/>
  <c r="BD60" i="272" s="1"/>
  <c r="BN49" i="251"/>
  <c r="S47" i="253"/>
  <c r="P47" i="253"/>
  <c r="BT47" i="253"/>
  <c r="Q55" i="253"/>
  <c r="T55" i="253"/>
  <c r="BU55" i="253"/>
  <c r="P41" i="260"/>
  <c r="BT41" i="260"/>
  <c r="S41" i="260"/>
  <c r="P60" i="272"/>
  <c r="BT60" i="272"/>
  <c r="S60" i="272"/>
  <c r="P53" i="254"/>
  <c r="BT53" i="254"/>
  <c r="S53" i="254"/>
  <c r="Q49" i="251"/>
  <c r="T49" i="251"/>
  <c r="BU49" i="251"/>
  <c r="P58" i="252"/>
  <c r="BT58" i="252"/>
  <c r="S58" i="252"/>
  <c r="Q45" i="251"/>
  <c r="BU45" i="251"/>
  <c r="T45" i="251"/>
  <c r="P50" i="260"/>
  <c r="BT50" i="260"/>
  <c r="S50" i="260"/>
  <c r="P37" i="260"/>
  <c r="BT37" i="260"/>
  <c r="S37" i="260"/>
  <c r="Q54" i="235"/>
  <c r="T54" i="235"/>
  <c r="BU54" i="235"/>
  <c r="BU31" i="251"/>
  <c r="T31" i="251"/>
  <c r="Q31" i="251"/>
  <c r="T56" i="260"/>
  <c r="Q56" i="260"/>
  <c r="BU56" i="260"/>
  <c r="Q56" i="253"/>
  <c r="T56" i="253"/>
  <c r="BU56" i="253"/>
  <c r="AN33" i="235"/>
  <c r="G33" i="235" s="1"/>
  <c r="AQ33" i="235" s="1"/>
  <c r="BN28" i="260"/>
  <c r="M28" i="260" s="1"/>
  <c r="BQ28" i="260" s="1"/>
  <c r="BN34" i="257"/>
  <c r="M34" i="257" s="1"/>
  <c r="BQ34" i="257" s="1"/>
  <c r="J29" i="260"/>
  <c r="BD29" i="260" s="1"/>
  <c r="J54" i="250"/>
  <c r="BD54" i="250" s="1"/>
  <c r="BN58" i="257"/>
  <c r="M58" i="257" s="1"/>
  <c r="BQ58" i="257" s="1"/>
  <c r="J45" i="254"/>
  <c r="BD45" i="254" s="1"/>
  <c r="J58" i="263"/>
  <c r="BD58" i="263" s="1"/>
  <c r="J60" i="251"/>
  <c r="BD60" i="251" s="1"/>
  <c r="AN33" i="263"/>
  <c r="G33" i="263" s="1"/>
  <c r="BN31" i="251"/>
  <c r="M31" i="251" s="1"/>
  <c r="BQ31" i="251" s="1"/>
  <c r="BN40" i="256"/>
  <c r="AO43" i="250"/>
  <c r="H43" i="250" s="1"/>
  <c r="J59" i="272"/>
  <c r="BD59" i="272" s="1"/>
  <c r="BN33" i="263"/>
  <c r="M33" i="263" s="1"/>
  <c r="BQ33" i="263" s="1"/>
  <c r="AN33" i="253"/>
  <c r="BH34" i="255"/>
  <c r="BH56" i="235"/>
  <c r="AN40" i="254"/>
  <c r="G40" i="254" s="1"/>
  <c r="J53" i="264"/>
  <c r="BD53" i="264" s="1"/>
  <c r="J50" i="250"/>
  <c r="BD50" i="250" s="1"/>
  <c r="J31" i="256"/>
  <c r="BD31" i="256" s="1"/>
  <c r="BN43" i="257"/>
  <c r="M43" i="257" s="1"/>
  <c r="BQ43" i="257" s="1"/>
  <c r="BN55" i="263"/>
  <c r="M55" i="263" s="1"/>
  <c r="BQ55" i="263" s="1"/>
  <c r="J40" i="254"/>
  <c r="BD40" i="254" s="1"/>
  <c r="BN55" i="257"/>
  <c r="M55" i="257" s="1"/>
  <c r="BQ55" i="257" s="1"/>
  <c r="J49" i="260"/>
  <c r="BD49" i="260" s="1"/>
  <c r="J29" i="252"/>
  <c r="BD29" i="252" s="1"/>
  <c r="Q50" i="260"/>
  <c r="J43" i="257"/>
  <c r="BD43" i="257" s="1"/>
  <c r="BN55" i="260"/>
  <c r="AN41" i="250"/>
  <c r="G41" i="250" s="1"/>
  <c r="J45" i="251"/>
  <c r="BD45" i="251" s="1"/>
  <c r="BN43" i="263"/>
  <c r="AO44" i="260"/>
  <c r="H44" i="260" s="1"/>
  <c r="AN28" i="257"/>
  <c r="BN54" i="260"/>
  <c r="M54" i="260" s="1"/>
  <c r="BQ54" i="260" s="1"/>
  <c r="BN52" i="257"/>
  <c r="M52" i="257" s="1"/>
  <c r="BQ52" i="257" s="1"/>
  <c r="J46" i="253"/>
  <c r="BD46" i="253" s="1"/>
  <c r="BN48" i="255"/>
  <c r="BN55" i="272"/>
  <c r="M55" i="272" s="1"/>
  <c r="BQ55" i="272" s="1"/>
  <c r="BN32" i="254"/>
  <c r="BN59" i="260"/>
  <c r="M59" i="260" s="1"/>
  <c r="BQ59" i="260" s="1"/>
  <c r="BH50" i="235"/>
  <c r="BN62" i="235"/>
  <c r="AO43" i="260"/>
  <c r="H43" i="260" s="1"/>
  <c r="AI45" i="251"/>
  <c r="BN40" i="257"/>
  <c r="M40" i="257" s="1"/>
  <c r="BQ40" i="257" s="1"/>
  <c r="BN45" i="235"/>
  <c r="M45" i="235" s="1"/>
  <c r="BQ45" i="235" s="1"/>
  <c r="AO43" i="252"/>
  <c r="H43" i="252" s="1"/>
  <c r="AI56" i="260"/>
  <c r="J61" i="260"/>
  <c r="BD61" i="260" s="1"/>
  <c r="BN49" i="257"/>
  <c r="M49" i="257" s="1"/>
  <c r="BQ49" i="257" s="1"/>
  <c r="BN55" i="256"/>
  <c r="M55" i="256" s="1"/>
  <c r="BQ55" i="256" s="1"/>
  <c r="J53" i="253"/>
  <c r="BD53" i="253" s="1"/>
  <c r="AN41" i="264"/>
  <c r="G41" i="264" s="1"/>
  <c r="BN53" i="250"/>
  <c r="M53" i="250" s="1"/>
  <c r="BQ53" i="250" s="1"/>
  <c r="AN32" i="254"/>
  <c r="G32" i="254" s="1"/>
  <c r="AN45" i="260"/>
  <c r="BN45" i="252"/>
  <c r="AN45" i="257"/>
  <c r="G45" i="257" s="1"/>
  <c r="AO41" i="260"/>
  <c r="H41" i="260" s="1"/>
  <c r="BN62" i="264"/>
  <c r="M62" i="264" s="1"/>
  <c r="BQ62" i="264" s="1"/>
  <c r="BN53" i="252"/>
  <c r="BN43" i="252"/>
  <c r="M43" i="252" s="1"/>
  <c r="BQ43" i="252" s="1"/>
  <c r="BN60" i="252"/>
  <c r="M60" i="252" s="1"/>
  <c r="BQ60" i="252" s="1"/>
  <c r="AO45" i="272"/>
  <c r="H45" i="272" s="1"/>
  <c r="J38" i="254"/>
  <c r="BD38" i="254" s="1"/>
  <c r="BN33" i="257"/>
  <c r="M33" i="257" s="1"/>
  <c r="BQ33" i="257" s="1"/>
  <c r="Q56" i="254"/>
  <c r="AO38" i="254"/>
  <c r="BN46" i="254"/>
  <c r="M46" i="254" s="1"/>
  <c r="BQ46" i="254" s="1"/>
  <c r="AO40" i="263"/>
  <c r="H40" i="263" s="1"/>
  <c r="AN29" i="253"/>
  <c r="BN62" i="263"/>
  <c r="M62" i="263" s="1"/>
  <c r="BQ62" i="263" s="1"/>
  <c r="J49" i="255"/>
  <c r="BD49" i="255" s="1"/>
  <c r="BN38" i="254"/>
  <c r="J52" i="235"/>
  <c r="BD52" i="235" s="1"/>
  <c r="BG35" i="263"/>
  <c r="BN50" i="264"/>
  <c r="M50" i="264" s="1"/>
  <c r="BQ50" i="264" s="1"/>
  <c r="BN32" i="263"/>
  <c r="BN60" i="250"/>
  <c r="AN33" i="251"/>
  <c r="BN54" i="256"/>
  <c r="AO40" i="250"/>
  <c r="H40" i="250" s="1"/>
  <c r="J40" i="251"/>
  <c r="BD40" i="251" s="1"/>
  <c r="J49" i="254"/>
  <c r="BD49" i="254" s="1"/>
  <c r="J46" i="260"/>
  <c r="BD46" i="260" s="1"/>
  <c r="BN50" i="254"/>
  <c r="J60" i="257"/>
  <c r="BD60" i="257" s="1"/>
  <c r="J62" i="251"/>
  <c r="BD62" i="251" s="1"/>
  <c r="AO44" i="257"/>
  <c r="H44" i="257" s="1"/>
  <c r="AN38" i="272"/>
  <c r="G38" i="272" s="1"/>
  <c r="J49" i="252"/>
  <c r="BD49" i="252" s="1"/>
  <c r="BN60" i="257"/>
  <c r="M60" i="257" s="1"/>
  <c r="BQ60" i="257" s="1"/>
  <c r="AO43" i="254"/>
  <c r="H43" i="254" s="1"/>
  <c r="BN61" i="264"/>
  <c r="M61" i="264" s="1"/>
  <c r="BQ61" i="264" s="1"/>
  <c r="J28" i="254"/>
  <c r="BD28" i="254" s="1"/>
  <c r="J44" i="264"/>
  <c r="BD44" i="264" s="1"/>
  <c r="J61" i="263"/>
  <c r="BD61" i="263" s="1"/>
  <c r="BN62" i="253"/>
  <c r="BN32" i="256"/>
  <c r="J58" i="260"/>
  <c r="BD58" i="260" s="1"/>
  <c r="BN38" i="250"/>
  <c r="BN41" i="264"/>
  <c r="AN28" i="256"/>
  <c r="G28" i="256" s="1"/>
  <c r="BN27" i="255"/>
  <c r="M27" i="255" s="1"/>
  <c r="BQ27" i="255" s="1"/>
  <c r="J37" i="256"/>
  <c r="BD37" i="256" s="1"/>
  <c r="J32" i="256"/>
  <c r="BD32" i="256" s="1"/>
  <c r="BN44" i="253"/>
  <c r="BN46" i="250"/>
  <c r="J43" i="260"/>
  <c r="BD43" i="260" s="1"/>
  <c r="AN40" i="235"/>
  <c r="G40" i="235" s="1"/>
  <c r="AQ40" i="235" s="1"/>
  <c r="BN29" i="260"/>
  <c r="M29" i="260" s="1"/>
  <c r="BQ29" i="260" s="1"/>
  <c r="AO45" i="264"/>
  <c r="H45" i="264" s="1"/>
  <c r="BN58" i="256"/>
  <c r="M58" i="256" s="1"/>
  <c r="BQ58" i="256" s="1"/>
  <c r="BN37" i="254"/>
  <c r="BN33" i="264"/>
  <c r="AO41" i="256"/>
  <c r="H41" i="256" s="1"/>
  <c r="BN44" i="260"/>
  <c r="M44" i="260" s="1"/>
  <c r="BQ44" i="260" s="1"/>
  <c r="BN62" i="257"/>
  <c r="M62" i="257" s="1"/>
  <c r="BQ62" i="257" s="1"/>
  <c r="AG43" i="235"/>
  <c r="BN40" i="235"/>
  <c r="M40" i="235" s="1"/>
  <c r="BQ40" i="235" s="1"/>
  <c r="BN40" i="260"/>
  <c r="M40" i="260" s="1"/>
  <c r="BQ40" i="260" s="1"/>
  <c r="BN31" i="254"/>
  <c r="M31" i="254" s="1"/>
  <c r="BQ31" i="254" s="1"/>
  <c r="BN49" i="253"/>
  <c r="M49" i="253" s="1"/>
  <c r="BQ49" i="253" s="1"/>
  <c r="J50" i="263"/>
  <c r="BD50" i="263" s="1"/>
  <c r="J50" i="251"/>
  <c r="BD50" i="251" s="1"/>
  <c r="AO44" i="253"/>
  <c r="H44" i="253" s="1"/>
  <c r="AN28" i="263"/>
  <c r="BN33" i="252"/>
  <c r="M33" i="252" s="1"/>
  <c r="BQ33" i="252" s="1"/>
  <c r="BN45" i="260"/>
  <c r="BN37" i="251"/>
  <c r="M37" i="251" s="1"/>
  <c r="BQ37" i="251" s="1"/>
  <c r="BN54" i="253"/>
  <c r="M54" i="253" s="1"/>
  <c r="BQ54" i="253" s="1"/>
  <c r="BN31" i="250"/>
  <c r="BN38" i="253"/>
  <c r="J37" i="235"/>
  <c r="BD37" i="235" s="1"/>
  <c r="AO41" i="253"/>
  <c r="H41" i="253" s="1"/>
  <c r="BN45" i="256"/>
  <c r="M45" i="256" s="1"/>
  <c r="BQ45" i="256" s="1"/>
  <c r="Q31" i="252"/>
  <c r="BN32" i="257"/>
  <c r="BN62" i="255"/>
  <c r="M62" i="255" s="1"/>
  <c r="BQ62" i="255" s="1"/>
  <c r="BN33" i="253"/>
  <c r="M33" i="253" s="1"/>
  <c r="BQ33" i="253" s="1"/>
  <c r="BN50" i="257"/>
  <c r="M50" i="257" s="1"/>
  <c r="BQ50" i="257" s="1"/>
  <c r="BN53" i="255"/>
  <c r="M53" i="255" s="1"/>
  <c r="BQ53" i="255" s="1"/>
  <c r="BN52" i="260"/>
  <c r="BN32" i="260"/>
  <c r="BN59" i="235"/>
  <c r="M59" i="235" s="1"/>
  <c r="BQ59" i="235" s="1"/>
  <c r="J34" i="263"/>
  <c r="BD34" i="263" s="1"/>
  <c r="AN45" i="252"/>
  <c r="BN46" i="257"/>
  <c r="M46" i="257" s="1"/>
  <c r="BQ46" i="257" s="1"/>
  <c r="J43" i="253"/>
  <c r="BD43" i="253" s="1"/>
  <c r="BN49" i="272"/>
  <c r="M49" i="272" s="1"/>
  <c r="BQ49" i="272" s="1"/>
  <c r="BN38" i="263"/>
  <c r="M38" i="263" s="1"/>
  <c r="BQ38" i="263" s="1"/>
  <c r="BN49" i="235"/>
  <c r="M49" i="235" s="1"/>
  <c r="BQ49" i="235" s="1"/>
  <c r="J54" i="257"/>
  <c r="BD54" i="257" s="1"/>
  <c r="J32" i="250"/>
  <c r="BD32" i="250" s="1"/>
  <c r="BN37" i="253"/>
  <c r="BN58" i="254"/>
  <c r="BN49" i="260"/>
  <c r="M49" i="260" s="1"/>
  <c r="BQ49" i="260" s="1"/>
  <c r="BN31" i="257"/>
  <c r="M31" i="257" s="1"/>
  <c r="BQ31" i="257" s="1"/>
  <c r="AN40" i="256"/>
  <c r="BN34" i="256"/>
  <c r="J34" i="260"/>
  <c r="BD34" i="260" s="1"/>
  <c r="J33" i="254"/>
  <c r="BD33" i="254" s="1"/>
  <c r="J55" i="252"/>
  <c r="BD55" i="252" s="1"/>
  <c r="J32" i="272"/>
  <c r="BD32" i="272" s="1"/>
  <c r="J45" i="257"/>
  <c r="BD45" i="257" s="1"/>
  <c r="J58" i="254"/>
  <c r="BD58" i="254" s="1"/>
  <c r="BN53" i="260"/>
  <c r="M53" i="260" s="1"/>
  <c r="BQ53" i="260" s="1"/>
  <c r="AN38" i="256"/>
  <c r="G38" i="256" s="1"/>
  <c r="BN55" i="235"/>
  <c r="M55" i="235" s="1"/>
  <c r="BQ55" i="235" s="1"/>
  <c r="BN38" i="264"/>
  <c r="AN41" i="235"/>
  <c r="G41" i="235" s="1"/>
  <c r="AQ41" i="235" s="1"/>
  <c r="J54" i="264"/>
  <c r="BD54" i="264" s="1"/>
  <c r="J32" i="252"/>
  <c r="BD32" i="252" s="1"/>
  <c r="BN34" i="260"/>
  <c r="M34" i="260" s="1"/>
  <c r="BQ34" i="260" s="1"/>
  <c r="BN34" i="235"/>
  <c r="M34" i="235" s="1"/>
  <c r="BQ34" i="235" s="1"/>
  <c r="AO38" i="264"/>
  <c r="H38" i="264" s="1"/>
  <c r="BN59" i="253"/>
  <c r="M59" i="253" s="1"/>
  <c r="BQ59" i="253" s="1"/>
  <c r="J38" i="260"/>
  <c r="BD38" i="260" s="1"/>
  <c r="BN59" i="251"/>
  <c r="M123" i="260"/>
  <c r="BN62" i="251"/>
  <c r="BN58" i="251"/>
  <c r="J28" i="264"/>
  <c r="BD28" i="264" s="1"/>
  <c r="BN40" i="253"/>
  <c r="N123" i="260"/>
  <c r="BN44" i="251"/>
  <c r="J43" i="254"/>
  <c r="BD43" i="254" s="1"/>
  <c r="AN43" i="254"/>
  <c r="AO39" i="250"/>
  <c r="BN54" i="251"/>
  <c r="H123" i="251"/>
  <c r="H83" i="251"/>
  <c r="E123" i="272"/>
  <c r="J58" i="256"/>
  <c r="BD58" i="256" s="1"/>
  <c r="L123" i="252"/>
  <c r="AO39" i="251"/>
  <c r="H39" i="251" s="1"/>
  <c r="J62" i="253"/>
  <c r="BD62" i="253" s="1"/>
  <c r="E83" i="254"/>
  <c r="AN27" i="264"/>
  <c r="AR27" i="251"/>
  <c r="BN44" i="254"/>
  <c r="J61" i="255"/>
  <c r="BD61" i="255" s="1"/>
  <c r="AG54" i="251"/>
  <c r="AN39" i="255"/>
  <c r="G39" i="255" s="1"/>
  <c r="AN39" i="263"/>
  <c r="AN39" i="264"/>
  <c r="G39" i="264" s="1"/>
  <c r="AQ60" i="257"/>
  <c r="AO39" i="256"/>
  <c r="H39" i="256" s="1"/>
  <c r="J44" i="254"/>
  <c r="BD44" i="254" s="1"/>
  <c r="H123" i="253"/>
  <c r="AN27" i="255"/>
  <c r="BN29" i="251"/>
  <c r="K123" i="251"/>
  <c r="AG32" i="272"/>
  <c r="J46" i="263"/>
  <c r="BD46" i="263" s="1"/>
  <c r="J59" i="264"/>
  <c r="BD59" i="264" s="1"/>
  <c r="BN46" i="263"/>
  <c r="M123" i="251"/>
  <c r="J37" i="263"/>
  <c r="BD37" i="263" s="1"/>
  <c r="AN31" i="272"/>
  <c r="G31" i="272" s="1"/>
  <c r="AN31" i="256"/>
  <c r="AN31" i="250"/>
  <c r="G31" i="250" s="1"/>
  <c r="AN31" i="260"/>
  <c r="G31" i="260" s="1"/>
  <c r="AN31" i="264"/>
  <c r="G31" i="264" s="1"/>
  <c r="BN41" i="263"/>
  <c r="N83" i="260"/>
  <c r="E123" i="254"/>
  <c r="L83" i="260"/>
  <c r="J41" i="263"/>
  <c r="BD41" i="263" s="1"/>
  <c r="BN37" i="263"/>
  <c r="AN43" i="252"/>
  <c r="G43" i="252" s="1"/>
  <c r="H83" i="253"/>
  <c r="J29" i="253"/>
  <c r="BD29" i="253" s="1"/>
  <c r="BN41" i="254"/>
  <c r="AM27" i="272"/>
  <c r="BM27" i="250"/>
  <c r="M123" i="263"/>
  <c r="BN54" i="264"/>
  <c r="BN34" i="263"/>
  <c r="L123" i="260"/>
  <c r="E83" i="252"/>
  <c r="M83" i="264"/>
  <c r="J45" i="253"/>
  <c r="BD45" i="253" s="1"/>
  <c r="J44" i="235"/>
  <c r="BD44" i="235" s="1"/>
  <c r="P35" i="256"/>
  <c r="BN44" i="263"/>
  <c r="AO41" i="264"/>
  <c r="H41" i="264" s="1"/>
  <c r="BN59" i="250"/>
  <c r="AO41" i="250"/>
  <c r="H41" i="250" s="1"/>
  <c r="AN33" i="264"/>
  <c r="BN62" i="250"/>
  <c r="M62" i="250" s="1"/>
  <c r="BQ62" i="250" s="1"/>
  <c r="J43" i="263"/>
  <c r="BD43" i="263" s="1"/>
  <c r="BN32" i="252"/>
  <c r="G123" i="254"/>
  <c r="L123" i="254"/>
  <c r="M123" i="253"/>
  <c r="N83" i="264"/>
  <c r="M83" i="263"/>
  <c r="BN38" i="260"/>
  <c r="J50" i="252"/>
  <c r="BD50" i="252" s="1"/>
  <c r="N123" i="254"/>
  <c r="P56" i="254"/>
  <c r="BN60" i="254"/>
  <c r="L83" i="263"/>
  <c r="AO41" i="235"/>
  <c r="H41" i="235" s="1"/>
  <c r="AR41" i="235" s="1"/>
  <c r="L123" i="263"/>
  <c r="AQ56" i="256"/>
  <c r="K83" i="252"/>
  <c r="N123" i="256"/>
  <c r="BG44" i="253"/>
  <c r="BN50" i="252"/>
  <c r="BN44" i="264"/>
  <c r="AH56" i="252"/>
  <c r="J47" i="264"/>
  <c r="BD47" i="264" s="1"/>
  <c r="BN52" i="253"/>
  <c r="BN45" i="253"/>
  <c r="H123" i="254"/>
  <c r="J40" i="272"/>
  <c r="BD40" i="272" s="1"/>
  <c r="AO40" i="256"/>
  <c r="G123" i="252"/>
  <c r="G83" i="254"/>
  <c r="K83" i="263"/>
  <c r="BN52" i="272"/>
  <c r="H83" i="254"/>
  <c r="K123" i="263"/>
  <c r="N83" i="256"/>
  <c r="H83" i="252"/>
  <c r="I123" i="264"/>
  <c r="M83" i="253"/>
  <c r="BN54" i="250"/>
  <c r="D83" i="264"/>
  <c r="I83" i="263"/>
  <c r="AH58" i="250"/>
  <c r="G123" i="264"/>
  <c r="H123" i="263"/>
  <c r="BN52" i="256"/>
  <c r="G83" i="253"/>
  <c r="J31" i="253"/>
  <c r="BD31" i="253" s="1"/>
  <c r="G83" i="264"/>
  <c r="J55" i="254"/>
  <c r="BD55" i="254" s="1"/>
  <c r="H123" i="252"/>
  <c r="N123" i="251"/>
  <c r="I123" i="263"/>
  <c r="E123" i="252"/>
  <c r="AN45" i="264"/>
  <c r="L83" i="264"/>
  <c r="J39" i="260"/>
  <c r="BD39" i="260" s="1"/>
  <c r="J32" i="263"/>
  <c r="BD32" i="263" s="1"/>
  <c r="E83" i="263"/>
  <c r="H83" i="264"/>
  <c r="BN38" i="235"/>
  <c r="AN33" i="252"/>
  <c r="F83" i="263"/>
  <c r="G123" i="263"/>
  <c r="AG44" i="254"/>
  <c r="N123" i="252"/>
  <c r="AG61" i="263"/>
  <c r="J52" i="263"/>
  <c r="BD52" i="263" s="1"/>
  <c r="I83" i="264"/>
  <c r="J123" i="264"/>
  <c r="J52" i="256"/>
  <c r="BD52" i="256" s="1"/>
  <c r="E123" i="263"/>
  <c r="J83" i="264"/>
  <c r="G83" i="263"/>
  <c r="BN29" i="252"/>
  <c r="M29" i="252" s="1"/>
  <c r="BQ29" i="252" s="1"/>
  <c r="K123" i="252"/>
  <c r="J38" i="256"/>
  <c r="BD38" i="256" s="1"/>
  <c r="J49" i="263"/>
  <c r="BD49" i="263" s="1"/>
  <c r="K123" i="254"/>
  <c r="H123" i="264"/>
  <c r="BN28" i="250"/>
  <c r="AN38" i="264"/>
  <c r="AI37" i="260"/>
  <c r="Q37" i="260"/>
  <c r="T55" i="251"/>
  <c r="Q55" i="251"/>
  <c r="BT55" i="253"/>
  <c r="P55" i="253"/>
  <c r="S55" i="251"/>
  <c r="P55" i="251"/>
  <c r="P56" i="263"/>
  <c r="S44" i="255"/>
  <c r="P44" i="255"/>
  <c r="BT43" i="251"/>
  <c r="P43" i="251"/>
  <c r="S46" i="260"/>
  <c r="P46" i="260"/>
  <c r="S56" i="260"/>
  <c r="P56" i="260"/>
  <c r="AI53" i="254"/>
  <c r="Q53" i="254"/>
  <c r="BU44" i="255"/>
  <c r="Q44" i="255"/>
  <c r="P61" i="253"/>
  <c r="BT56" i="253"/>
  <c r="P56" i="253"/>
  <c r="BU54" i="254"/>
  <c r="Q54" i="254"/>
  <c r="BU58" i="252"/>
  <c r="Q58" i="252"/>
  <c r="BT54" i="254"/>
  <c r="P54" i="254"/>
  <c r="S45" i="251"/>
  <c r="P45" i="251"/>
  <c r="T35" i="253"/>
  <c r="Q35" i="253"/>
  <c r="T60" i="260"/>
  <c r="Q60" i="260"/>
  <c r="S60" i="260"/>
  <c r="P60" i="260"/>
  <c r="I123" i="260"/>
  <c r="BT61" i="250"/>
  <c r="P61" i="250"/>
  <c r="S29" i="254"/>
  <c r="P29" i="254"/>
  <c r="BN47" i="235"/>
  <c r="M47" i="235" s="1"/>
  <c r="BQ47" i="235" s="1"/>
  <c r="J33" i="255"/>
  <c r="BD33" i="255" s="1"/>
  <c r="T58" i="252"/>
  <c r="AI56" i="253"/>
  <c r="BT45" i="251"/>
  <c r="J60" i="263"/>
  <c r="BD60" i="263" s="1"/>
  <c r="J54" i="254"/>
  <c r="BD54" i="254" s="1"/>
  <c r="BT29" i="254"/>
  <c r="J29" i="254"/>
  <c r="BD29" i="254" s="1"/>
  <c r="H83" i="263"/>
  <c r="H123" i="250"/>
  <c r="BN61" i="272"/>
  <c r="M61" i="272" s="1"/>
  <c r="BQ61" i="272" s="1"/>
  <c r="BN54" i="255"/>
  <c r="M54" i="255" s="1"/>
  <c r="BQ54" i="255" s="1"/>
  <c r="J54" i="263"/>
  <c r="BD54" i="263" s="1"/>
  <c r="BN39" i="263"/>
  <c r="H123" i="255"/>
  <c r="J38" i="250"/>
  <c r="BD38" i="250" s="1"/>
  <c r="S43" i="251"/>
  <c r="C217" i="249"/>
  <c r="C116" i="249"/>
  <c r="C16" i="249"/>
  <c r="D15" i="216"/>
  <c r="B16" i="249" s="1"/>
  <c r="BN47" i="260"/>
  <c r="BN37" i="250"/>
  <c r="M37" i="250" s="1"/>
  <c r="BQ37" i="250" s="1"/>
  <c r="AZ39" i="263"/>
  <c r="AG56" i="263"/>
  <c r="BN44" i="272"/>
  <c r="M44" i="272" s="1"/>
  <c r="BQ44" i="272" s="1"/>
  <c r="AN32" i="263"/>
  <c r="G32" i="263" s="1"/>
  <c r="AZ27" i="272"/>
  <c r="AZ48" i="263"/>
  <c r="J215" i="249"/>
  <c r="J221" i="249"/>
  <c r="J58" i="257"/>
  <c r="BD58" i="257" s="1"/>
  <c r="BN61" i="257"/>
  <c r="AG40" i="251"/>
  <c r="J28" i="250"/>
  <c r="BD28" i="250" s="1"/>
  <c r="J83" i="253"/>
  <c r="BN47" i="252"/>
  <c r="M47" i="252" s="1"/>
  <c r="BQ47" i="252" s="1"/>
  <c r="AI43" i="251"/>
  <c r="L123" i="253"/>
  <c r="J58" i="252"/>
  <c r="BD58" i="252" s="1"/>
  <c r="J83" i="272"/>
  <c r="BN31" i="252"/>
  <c r="M31" i="252" s="1"/>
  <c r="BQ31" i="252" s="1"/>
  <c r="BN28" i="251"/>
  <c r="M28" i="251" s="1"/>
  <c r="BQ28" i="251" s="1"/>
  <c r="G83" i="250"/>
  <c r="K123" i="260"/>
  <c r="BT55" i="251"/>
  <c r="BN29" i="272"/>
  <c r="M29" i="272" s="1"/>
  <c r="BQ29" i="272" s="1"/>
  <c r="K83" i="260"/>
  <c r="E83" i="250"/>
  <c r="I123" i="253"/>
  <c r="AT43" i="235"/>
  <c r="AI58" i="252"/>
  <c r="BN50" i="253"/>
  <c r="AN41" i="260"/>
  <c r="J45" i="256"/>
  <c r="BD45" i="256" s="1"/>
  <c r="S56" i="263"/>
  <c r="BN44" i="257"/>
  <c r="M44" i="257" s="1"/>
  <c r="BQ44" i="257" s="1"/>
  <c r="N83" i="235"/>
  <c r="L83" i="253"/>
  <c r="AN32" i="264"/>
  <c r="G32" i="264" s="1"/>
  <c r="I123" i="254"/>
  <c r="BN58" i="235"/>
  <c r="M58" i="235" s="1"/>
  <c r="BQ58" i="235" s="1"/>
  <c r="AO38" i="256"/>
  <c r="H38" i="256" s="1"/>
  <c r="J123" i="251"/>
  <c r="I83" i="250"/>
  <c r="J50" i="257"/>
  <c r="BD50" i="257" s="1"/>
  <c r="J83" i="257"/>
  <c r="G83" i="251"/>
  <c r="F123" i="250"/>
  <c r="K123" i="272"/>
  <c r="G83" i="272"/>
  <c r="G123" i="260"/>
  <c r="J32" i="257"/>
  <c r="BD32" i="257" s="1"/>
  <c r="BN58" i="250"/>
  <c r="F83" i="251"/>
  <c r="J46" i="256"/>
  <c r="BD46" i="256" s="1"/>
  <c r="AG49" i="260"/>
  <c r="F123" i="251"/>
  <c r="AO40" i="254"/>
  <c r="H40" i="254" s="1"/>
  <c r="L123" i="235"/>
  <c r="J41" i="253"/>
  <c r="BD41" i="253" s="1"/>
  <c r="BN41" i="256"/>
  <c r="M41" i="256" s="1"/>
  <c r="BQ41" i="256" s="1"/>
  <c r="BN55" i="250"/>
  <c r="M55" i="250" s="1"/>
  <c r="BQ55" i="250" s="1"/>
  <c r="AI55" i="251"/>
  <c r="J32" i="253"/>
  <c r="BD32" i="253" s="1"/>
  <c r="J28" i="251"/>
  <c r="BD28" i="251" s="1"/>
  <c r="E83" i="253"/>
  <c r="J54" i="256"/>
  <c r="BD54" i="256" s="1"/>
  <c r="L83" i="256"/>
  <c r="AN44" i="260"/>
  <c r="G44" i="260" s="1"/>
  <c r="K123" i="257"/>
  <c r="J49" i="256"/>
  <c r="BD49" i="256" s="1"/>
  <c r="S61" i="250"/>
  <c r="BN40" i="252"/>
  <c r="I123" i="235"/>
  <c r="AH56" i="263"/>
  <c r="J49" i="235"/>
  <c r="BD49" i="235" s="1"/>
  <c r="G83" i="252"/>
  <c r="I83" i="254"/>
  <c r="J123" i="272"/>
  <c r="J123" i="253"/>
  <c r="BN61" i="260"/>
  <c r="M61" i="260" s="1"/>
  <c r="BQ61" i="260" s="1"/>
  <c r="J44" i="257"/>
  <c r="BD44" i="257" s="1"/>
  <c r="AG53" i="235"/>
  <c r="BT46" i="260"/>
  <c r="F83" i="257"/>
  <c r="AG34" i="263"/>
  <c r="BT60" i="260"/>
  <c r="BN40" i="264"/>
  <c r="M40" i="264" s="1"/>
  <c r="BQ40" i="264" s="1"/>
  <c r="BN61" i="256"/>
  <c r="M61" i="256" s="1"/>
  <c r="BQ61" i="256" s="1"/>
  <c r="S54" i="254"/>
  <c r="BN28" i="264"/>
  <c r="M28" i="264" s="1"/>
  <c r="BQ28" i="264" s="1"/>
  <c r="BN50" i="272"/>
  <c r="M50" i="272" s="1"/>
  <c r="BQ50" i="272" s="1"/>
  <c r="J123" i="252"/>
  <c r="I83" i="253"/>
  <c r="E123" i="250"/>
  <c r="BN38" i="257"/>
  <c r="K83" i="264"/>
  <c r="AO38" i="272"/>
  <c r="H38" i="272" s="1"/>
  <c r="G123" i="251"/>
  <c r="K123" i="253"/>
  <c r="J47" i="253"/>
  <c r="BD47" i="253" s="1"/>
  <c r="J83" i="252"/>
  <c r="F123" i="256"/>
  <c r="F83" i="255"/>
  <c r="E123" i="251"/>
  <c r="G123" i="250"/>
  <c r="J60" i="260"/>
  <c r="BD60" i="260" s="1"/>
  <c r="M123" i="252"/>
  <c r="BU60" i="260"/>
  <c r="BN32" i="264"/>
  <c r="M32" i="264" s="1"/>
  <c r="BQ32" i="264" s="1"/>
  <c r="J49" i="264"/>
  <c r="BD49" i="264" s="1"/>
  <c r="BN43" i="250"/>
  <c r="M43" i="250" s="1"/>
  <c r="BQ43" i="250" s="1"/>
  <c r="BN37" i="235"/>
  <c r="I123" i="272"/>
  <c r="H123" i="256"/>
  <c r="J61" i="251"/>
  <c r="BD61" i="251" s="1"/>
  <c r="F123" i="260"/>
  <c r="BN32" i="253"/>
  <c r="M32" i="253" s="1"/>
  <c r="BQ32" i="253" s="1"/>
  <c r="J47" i="257"/>
  <c r="BD47" i="257" s="1"/>
  <c r="G123" i="235"/>
  <c r="E83" i="260"/>
  <c r="G123" i="255"/>
  <c r="J123" i="235"/>
  <c r="BN59" i="256"/>
  <c r="E123" i="253"/>
  <c r="AN41" i="256"/>
  <c r="AH55" i="253"/>
  <c r="N123" i="235"/>
  <c r="N83" i="263"/>
  <c r="K83" i="253"/>
  <c r="I83" i="251"/>
  <c r="G123" i="272"/>
  <c r="I123" i="250"/>
  <c r="E123" i="264"/>
  <c r="BN58" i="272"/>
  <c r="M58" i="272" s="1"/>
  <c r="BQ58" i="272" s="1"/>
  <c r="M123" i="256"/>
  <c r="S61" i="253"/>
  <c r="H83" i="260"/>
  <c r="F83" i="260"/>
  <c r="J83" i="254"/>
  <c r="E83" i="257"/>
  <c r="AQ60" i="272"/>
  <c r="AI60" i="260"/>
  <c r="F123" i="254"/>
  <c r="E123" i="257"/>
  <c r="F83" i="256"/>
  <c r="AO38" i="250"/>
  <c r="H38" i="250" s="1"/>
  <c r="AN38" i="250"/>
  <c r="G38" i="250" s="1"/>
  <c r="P56" i="235"/>
  <c r="J41" i="260"/>
  <c r="BD41" i="260" s="1"/>
  <c r="BN54" i="272"/>
  <c r="J43" i="250"/>
  <c r="BD43" i="250" s="1"/>
  <c r="J123" i="257"/>
  <c r="AH50" i="254"/>
  <c r="J61" i="257"/>
  <c r="BD61" i="257" s="1"/>
  <c r="K83" i="256"/>
  <c r="J83" i="260"/>
  <c r="N123" i="257"/>
  <c r="E83" i="255"/>
  <c r="L83" i="252"/>
  <c r="AO40" i="252"/>
  <c r="H40" i="252" s="1"/>
  <c r="AN40" i="252"/>
  <c r="J61" i="250"/>
  <c r="BD61" i="250" s="1"/>
  <c r="AN28" i="254"/>
  <c r="J49" i="257"/>
  <c r="BD49" i="257" s="1"/>
  <c r="BN43" i="260"/>
  <c r="M43" i="260" s="1"/>
  <c r="BQ43" i="260" s="1"/>
  <c r="F123" i="264"/>
  <c r="K123" i="264"/>
  <c r="G123" i="256"/>
  <c r="J31" i="260"/>
  <c r="BD31" i="260" s="1"/>
  <c r="AO40" i="260"/>
  <c r="H40" i="260" s="1"/>
  <c r="AN40" i="260"/>
  <c r="J47" i="252"/>
  <c r="BD47" i="252" s="1"/>
  <c r="BN47" i="251"/>
  <c r="J54" i="272"/>
  <c r="BD54" i="272" s="1"/>
  <c r="J32" i="251"/>
  <c r="BD32" i="251" s="1"/>
  <c r="BN60" i="256"/>
  <c r="BN53" i="251"/>
  <c r="I123" i="251"/>
  <c r="J83" i="256"/>
  <c r="J60" i="256"/>
  <c r="BD60" i="256" s="1"/>
  <c r="J28" i="256"/>
  <c r="BD28" i="256" s="1"/>
  <c r="BN32" i="251"/>
  <c r="J53" i="251"/>
  <c r="BD53" i="251" s="1"/>
  <c r="N83" i="257"/>
  <c r="F83" i="252"/>
  <c r="J40" i="250"/>
  <c r="BD40" i="250" s="1"/>
  <c r="BN28" i="272"/>
  <c r="BN61" i="252"/>
  <c r="AI55" i="253"/>
  <c r="N83" i="272"/>
  <c r="AN28" i="272"/>
  <c r="J59" i="254"/>
  <c r="BD59" i="254" s="1"/>
  <c r="S35" i="253"/>
  <c r="J61" i="252"/>
  <c r="BD61" i="252" s="1"/>
  <c r="AN28" i="260"/>
  <c r="G28" i="260" s="1"/>
  <c r="AG38" i="235"/>
  <c r="F83" i="272"/>
  <c r="AG61" i="255"/>
  <c r="BN50" i="235"/>
  <c r="AI54" i="254"/>
  <c r="T54" i="254"/>
  <c r="J28" i="260"/>
  <c r="BD28" i="260" s="1"/>
  <c r="J123" i="260"/>
  <c r="L123" i="257"/>
  <c r="J123" i="256"/>
  <c r="H83" i="257"/>
  <c r="L123" i="256"/>
  <c r="AI44" i="255"/>
  <c r="P56" i="272"/>
  <c r="BN52" i="252"/>
  <c r="J50" i="256"/>
  <c r="BD50" i="256" s="1"/>
  <c r="F123" i="235"/>
  <c r="J123" i="254"/>
  <c r="J52" i="252"/>
  <c r="BD52" i="252" s="1"/>
  <c r="AI35" i="253"/>
  <c r="BU35" i="253"/>
  <c r="BN50" i="256"/>
  <c r="T44" i="255"/>
  <c r="F123" i="252"/>
  <c r="I123" i="257"/>
  <c r="E123" i="255"/>
  <c r="E123" i="260"/>
  <c r="P35" i="272"/>
  <c r="F123" i="272"/>
  <c r="T37" i="260"/>
  <c r="D123" i="264"/>
  <c r="K83" i="272"/>
  <c r="BN29" i="264"/>
  <c r="M29" i="264" s="1"/>
  <c r="BQ29" i="264" s="1"/>
  <c r="S55" i="253"/>
  <c r="M83" i="252"/>
  <c r="I123" i="252"/>
  <c r="T37" i="257"/>
  <c r="BU37" i="257"/>
  <c r="N123" i="272"/>
  <c r="BN49" i="252"/>
  <c r="J52" i="260"/>
  <c r="BD52" i="260" s="1"/>
  <c r="M83" i="260"/>
  <c r="H83" i="250"/>
  <c r="F123" i="257"/>
  <c r="AN33" i="272"/>
  <c r="BN43" i="256"/>
  <c r="E123" i="256"/>
  <c r="BN60" i="235"/>
  <c r="M123" i="235"/>
  <c r="D123" i="255"/>
  <c r="D123" i="235"/>
  <c r="L123" i="250"/>
  <c r="H123" i="257"/>
  <c r="BN45" i="272"/>
  <c r="M83" i="256"/>
  <c r="H83" i="272"/>
  <c r="J123" i="250"/>
  <c r="G83" i="260"/>
  <c r="AO44" i="250"/>
  <c r="H44" i="250" s="1"/>
  <c r="AN44" i="250"/>
  <c r="M123" i="254"/>
  <c r="BG50" i="272"/>
  <c r="J40" i="260"/>
  <c r="BD40" i="260" s="1"/>
  <c r="AH43" i="272"/>
  <c r="F83" i="250"/>
  <c r="J43" i="251"/>
  <c r="BD43" i="251" s="1"/>
  <c r="AN43" i="255"/>
  <c r="AO43" i="255"/>
  <c r="H43" i="255" s="1"/>
  <c r="BN44" i="250"/>
  <c r="J44" i="251"/>
  <c r="BD44" i="251" s="1"/>
  <c r="BN53" i="257"/>
  <c r="AN33" i="256"/>
  <c r="BT44" i="255"/>
  <c r="M123" i="250"/>
  <c r="AN32" i="250"/>
  <c r="K83" i="254"/>
  <c r="D83" i="255"/>
  <c r="L83" i="272"/>
  <c r="J83" i="250"/>
  <c r="J44" i="250"/>
  <c r="BD44" i="250" s="1"/>
  <c r="AN41" i="272"/>
  <c r="G41" i="272" s="1"/>
  <c r="AO41" i="272"/>
  <c r="H41" i="272" s="1"/>
  <c r="BN47" i="250"/>
  <c r="J45" i="272"/>
  <c r="BD45" i="272" s="1"/>
  <c r="BN33" i="256"/>
  <c r="J53" i="260"/>
  <c r="BD53" i="260" s="1"/>
  <c r="M123" i="272"/>
  <c r="AH32" i="255"/>
  <c r="L83" i="257"/>
  <c r="J83" i="263"/>
  <c r="I123" i="256"/>
  <c r="N123" i="250"/>
  <c r="I83" i="257"/>
  <c r="G123" i="257"/>
  <c r="G83" i="256"/>
  <c r="G83" i="257"/>
  <c r="F123" i="253"/>
  <c r="BN43" i="255"/>
  <c r="J61" i="253"/>
  <c r="BD61" i="253" s="1"/>
  <c r="BN41" i="272"/>
  <c r="J33" i="256"/>
  <c r="BD33" i="256" s="1"/>
  <c r="BN32" i="250"/>
  <c r="J53" i="257"/>
  <c r="BD53" i="257" s="1"/>
  <c r="J48" i="256"/>
  <c r="BD48" i="256" s="1"/>
  <c r="BM39" i="254"/>
  <c r="BM27" i="254"/>
  <c r="BM48" i="254"/>
  <c r="V78" i="260"/>
  <c r="V91" i="260" s="1"/>
  <c r="AO43" i="256"/>
  <c r="H43" i="256" s="1"/>
  <c r="AN43" i="256"/>
  <c r="G43" i="256" s="1"/>
  <c r="M12" i="216"/>
  <c r="E12" i="216" s="1"/>
  <c r="D11" i="216"/>
  <c r="B12" i="249" s="1"/>
  <c r="E11" i="216"/>
  <c r="C12" i="249" s="1"/>
  <c r="AM48" i="252"/>
  <c r="AM27" i="252"/>
  <c r="AM39" i="252"/>
  <c r="J46" i="252"/>
  <c r="BD46" i="252" s="1"/>
  <c r="J38" i="255"/>
  <c r="BD38" i="255" s="1"/>
  <c r="AN28" i="253"/>
  <c r="G28" i="253" s="1"/>
  <c r="M83" i="257"/>
  <c r="AZ48" i="235"/>
  <c r="AZ27" i="235"/>
  <c r="AZ39" i="235"/>
  <c r="AZ39" i="251"/>
  <c r="AZ48" i="251"/>
  <c r="AZ27" i="251"/>
  <c r="BN27" i="264"/>
  <c r="BN31" i="235"/>
  <c r="T53" i="254"/>
  <c r="J31" i="263"/>
  <c r="BD31" i="263" s="1"/>
  <c r="V133" i="272"/>
  <c r="AM39" i="272"/>
  <c r="AM48" i="272"/>
  <c r="AQ32" i="256"/>
  <c r="D123" i="263"/>
  <c r="M83" i="235"/>
  <c r="BN38" i="255"/>
  <c r="J60" i="235"/>
  <c r="BD60" i="235" s="1"/>
  <c r="BM39" i="253"/>
  <c r="BM27" i="253"/>
  <c r="BM48" i="253"/>
  <c r="AZ39" i="254"/>
  <c r="AZ48" i="254"/>
  <c r="AZ27" i="254"/>
  <c r="K52" i="249"/>
  <c r="K59" i="249" s="1"/>
  <c r="AM48" i="253"/>
  <c r="AM27" i="253"/>
  <c r="AM39" i="253"/>
  <c r="J33" i="260"/>
  <c r="BD33" i="260" s="1"/>
  <c r="BN37" i="272"/>
  <c r="AN29" i="257"/>
  <c r="I83" i="256"/>
  <c r="AH55" i="235"/>
  <c r="E83" i="256"/>
  <c r="I83" i="272"/>
  <c r="F83" i="254"/>
  <c r="F83" i="235"/>
  <c r="E83" i="264"/>
  <c r="H83" i="256"/>
  <c r="L123" i="272"/>
  <c r="F83" i="253"/>
  <c r="J32" i="264"/>
  <c r="BD32" i="264" s="1"/>
  <c r="K220" i="249"/>
  <c r="K227" i="249" s="1"/>
  <c r="K234" i="249" s="1"/>
  <c r="K241" i="249" s="1"/>
  <c r="K248" i="249" s="1"/>
  <c r="K255" i="249" s="1"/>
  <c r="K214" i="249"/>
  <c r="BN47" i="256"/>
  <c r="BC61" i="264"/>
  <c r="AZ27" i="264"/>
  <c r="AZ48" i="264"/>
  <c r="AZ39" i="264"/>
  <c r="S56" i="251"/>
  <c r="BM27" i="251"/>
  <c r="BM39" i="251"/>
  <c r="BM48" i="251"/>
  <c r="AO38" i="252"/>
  <c r="H38" i="252" s="1"/>
  <c r="AN38" i="252"/>
  <c r="G38" i="252" s="1"/>
  <c r="N123" i="263"/>
  <c r="AN29" i="256"/>
  <c r="G29" i="256" s="1"/>
  <c r="E170" i="231"/>
  <c r="D41" i="253" s="1"/>
  <c r="E190" i="231"/>
  <c r="D61" i="253" s="1"/>
  <c r="E178" i="231"/>
  <c r="D49" i="253" s="1"/>
  <c r="E158" i="231"/>
  <c r="D29" i="253" s="1"/>
  <c r="E168" i="231"/>
  <c r="D39" i="253" s="1"/>
  <c r="E163" i="231"/>
  <c r="D34" i="253" s="1"/>
  <c r="E164" i="231"/>
  <c r="D35" i="253" s="1"/>
  <c r="E191" i="231"/>
  <c r="D62" i="253" s="1"/>
  <c r="E156" i="231"/>
  <c r="D27" i="253" s="1"/>
  <c r="E175" i="231"/>
  <c r="D46" i="253" s="1"/>
  <c r="E160" i="231"/>
  <c r="D31" i="253" s="1"/>
  <c r="E187" i="231"/>
  <c r="D58" i="253" s="1"/>
  <c r="E177" i="231"/>
  <c r="D48" i="253" s="1"/>
  <c r="E174" i="231"/>
  <c r="D45" i="253" s="1"/>
  <c r="E169" i="231"/>
  <c r="D40" i="253" s="1"/>
  <c r="E172" i="231"/>
  <c r="D43" i="253" s="1"/>
  <c r="E184" i="231"/>
  <c r="D55" i="253" s="1"/>
  <c r="E179" i="231"/>
  <c r="D50" i="253" s="1"/>
  <c r="E157" i="231"/>
  <c r="D28" i="253" s="1"/>
  <c r="E181" i="231"/>
  <c r="D52" i="253" s="1"/>
  <c r="E176" i="231"/>
  <c r="D47" i="253" s="1"/>
  <c r="E183" i="231"/>
  <c r="D54" i="253" s="1"/>
  <c r="E166" i="231"/>
  <c r="D37" i="253" s="1"/>
  <c r="E173" i="231"/>
  <c r="D44" i="253" s="1"/>
  <c r="E162" i="231"/>
  <c r="D33" i="253" s="1"/>
  <c r="E189" i="231"/>
  <c r="D60" i="253" s="1"/>
  <c r="E185" i="231"/>
  <c r="D56" i="253" s="1"/>
  <c r="E188" i="231"/>
  <c r="D59" i="253" s="1"/>
  <c r="E155" i="231"/>
  <c r="D26" i="253" s="1"/>
  <c r="E182" i="231"/>
  <c r="D53" i="253" s="1"/>
  <c r="E167" i="231"/>
  <c r="D38" i="253" s="1"/>
  <c r="E161" i="231"/>
  <c r="D32" i="253" s="1"/>
  <c r="BN47" i="255"/>
  <c r="AN29" i="250"/>
  <c r="G29" i="250" s="1"/>
  <c r="BM39" i="250"/>
  <c r="BM48" i="250"/>
  <c r="B213" i="249"/>
  <c r="B112" i="249"/>
  <c r="M126" i="216"/>
  <c r="E126" i="216"/>
  <c r="L127" i="216"/>
  <c r="BN46" i="235"/>
  <c r="BN48" i="263"/>
  <c r="BN28" i="253"/>
  <c r="K67" i="249"/>
  <c r="K123" i="250"/>
  <c r="M123" i="257"/>
  <c r="BN62" i="256"/>
  <c r="J53" i="235"/>
  <c r="BD53" i="235" s="1"/>
  <c r="K120" i="249"/>
  <c r="K114" i="249"/>
  <c r="AN29" i="254"/>
  <c r="J62" i="260"/>
  <c r="BD62" i="260" s="1"/>
  <c r="BN59" i="252"/>
  <c r="BN52" i="251"/>
  <c r="AX26" i="252"/>
  <c r="BK26" i="252"/>
  <c r="AX38" i="252"/>
  <c r="BK38" i="252"/>
  <c r="BK59" i="252"/>
  <c r="AX59" i="252"/>
  <c r="BK61" i="252"/>
  <c r="AX61" i="252"/>
  <c r="BN48" i="235"/>
  <c r="I123" i="255"/>
  <c r="BM39" i="256"/>
  <c r="BM27" i="256"/>
  <c r="J31" i="235"/>
  <c r="BD31" i="235" s="1"/>
  <c r="J37" i="272"/>
  <c r="BD37" i="272" s="1"/>
  <c r="D83" i="256"/>
  <c r="V118" i="272"/>
  <c r="V131" i="272" s="1"/>
  <c r="H123" i="272"/>
  <c r="J52" i="254"/>
  <c r="BD52" i="254" s="1"/>
  <c r="J38" i="252"/>
  <c r="BD38" i="252" s="1"/>
  <c r="J29" i="256"/>
  <c r="BD29" i="256" s="1"/>
  <c r="D183" i="231"/>
  <c r="B183" i="231" s="1"/>
  <c r="C54" i="253" s="1"/>
  <c r="D174" i="231"/>
  <c r="B174" i="231" s="1"/>
  <c r="C45" i="253" s="1"/>
  <c r="D164" i="231"/>
  <c r="B164" i="231" s="1"/>
  <c r="C35" i="253" s="1"/>
  <c r="D155" i="231"/>
  <c r="C26" i="253" s="1"/>
  <c r="D185" i="231"/>
  <c r="B185" i="231" s="1"/>
  <c r="C56" i="253" s="1"/>
  <c r="D167" i="231"/>
  <c r="B167" i="231" s="1"/>
  <c r="C38" i="253" s="1"/>
  <c r="D184" i="231"/>
  <c r="B184" i="231" s="1"/>
  <c r="C55" i="253" s="1"/>
  <c r="D191" i="231"/>
  <c r="B191" i="231" s="1"/>
  <c r="C62" i="253" s="1"/>
  <c r="D182" i="231"/>
  <c r="B182" i="231" s="1"/>
  <c r="C53" i="253" s="1"/>
  <c r="D173" i="231"/>
  <c r="B173" i="231" s="1"/>
  <c r="C44" i="253" s="1"/>
  <c r="D158" i="231"/>
  <c r="B158" i="231" s="1"/>
  <c r="C29" i="253" s="1"/>
  <c r="D181" i="231"/>
  <c r="B181" i="231" s="1"/>
  <c r="C52" i="253" s="1"/>
  <c r="D162" i="231"/>
  <c r="B162" i="231" s="1"/>
  <c r="C33" i="253" s="1"/>
  <c r="D179" i="231"/>
  <c r="B179" i="231" s="1"/>
  <c r="C50" i="253" s="1"/>
  <c r="D166" i="231"/>
  <c r="B166" i="231" s="1"/>
  <c r="C37" i="253" s="1"/>
  <c r="D178" i="231"/>
  <c r="B178" i="231" s="1"/>
  <c r="C49" i="253" s="1"/>
  <c r="D160" i="231"/>
  <c r="B160" i="231" s="1"/>
  <c r="C31" i="253" s="1"/>
  <c r="D163" i="231"/>
  <c r="B163" i="231" s="1"/>
  <c r="C34" i="253" s="1"/>
  <c r="D176" i="231"/>
  <c r="B176" i="231" s="1"/>
  <c r="C47" i="253" s="1"/>
  <c r="D177" i="231"/>
  <c r="B177" i="231" s="1"/>
  <c r="C48" i="253" s="1"/>
  <c r="D172" i="231"/>
  <c r="B172" i="231" s="1"/>
  <c r="C43" i="253" s="1"/>
  <c r="D170" i="231"/>
  <c r="B170" i="231" s="1"/>
  <c r="C41" i="253" s="1"/>
  <c r="D175" i="231"/>
  <c r="B175" i="231" s="1"/>
  <c r="C46" i="253" s="1"/>
  <c r="D187" i="231"/>
  <c r="B187" i="231" s="1"/>
  <c r="C58" i="253" s="1"/>
  <c r="D168" i="231"/>
  <c r="B168" i="231" s="1"/>
  <c r="C39" i="253" s="1"/>
  <c r="D190" i="231"/>
  <c r="B190" i="231" s="1"/>
  <c r="C61" i="253" s="1"/>
  <c r="D189" i="231"/>
  <c r="B189" i="231" s="1"/>
  <c r="C60" i="253" s="1"/>
  <c r="D156" i="231"/>
  <c r="B156" i="231" s="1"/>
  <c r="C27" i="253" s="1"/>
  <c r="D161" i="231"/>
  <c r="B161" i="231" s="1"/>
  <c r="C32" i="253" s="1"/>
  <c r="D169" i="231"/>
  <c r="B169" i="231" s="1"/>
  <c r="C40" i="253" s="1"/>
  <c r="D157" i="231"/>
  <c r="B157" i="231" s="1"/>
  <c r="C28" i="253" s="1"/>
  <c r="D188" i="231"/>
  <c r="B188" i="231" s="1"/>
  <c r="C59" i="253" s="1"/>
  <c r="F39" i="253"/>
  <c r="F55" i="253"/>
  <c r="F38" i="253"/>
  <c r="AK38" i="253" s="1"/>
  <c r="F28" i="253"/>
  <c r="F41" i="253"/>
  <c r="F59" i="253"/>
  <c r="AK59" i="253" s="1"/>
  <c r="F48" i="253"/>
  <c r="F29" i="253"/>
  <c r="F33" i="253"/>
  <c r="F61" i="253"/>
  <c r="AK61" i="253" s="1"/>
  <c r="F46" i="253"/>
  <c r="F32" i="253"/>
  <c r="F54" i="253"/>
  <c r="F44" i="253"/>
  <c r="F49" i="253"/>
  <c r="F43" i="253"/>
  <c r="F37" i="253"/>
  <c r="F34" i="253"/>
  <c r="F27" i="253"/>
  <c r="F62" i="253"/>
  <c r="AK62" i="253" s="1"/>
  <c r="F26" i="253"/>
  <c r="AK26" i="253" s="1"/>
  <c r="F50" i="253"/>
  <c r="F45" i="253"/>
  <c r="F56" i="253"/>
  <c r="F60" i="253"/>
  <c r="AK60" i="253" s="1"/>
  <c r="F52" i="253"/>
  <c r="F58" i="253"/>
  <c r="F53" i="253"/>
  <c r="F47" i="253"/>
  <c r="AK47" i="253" s="1"/>
  <c r="F35" i="253"/>
  <c r="F31" i="253"/>
  <c r="F40" i="253"/>
  <c r="J44" i="260"/>
  <c r="BD44" i="260" s="1"/>
  <c r="BM48" i="260"/>
  <c r="BM27" i="260"/>
  <c r="BM39" i="260"/>
  <c r="BN31" i="263"/>
  <c r="AN29" i="235"/>
  <c r="G29" i="235" s="1"/>
  <c r="AQ29" i="235" s="1"/>
  <c r="BN34" i="272"/>
  <c r="BN62" i="260"/>
  <c r="AZ27" i="257"/>
  <c r="AZ39" i="257"/>
  <c r="AZ48" i="257"/>
  <c r="BN62" i="272"/>
  <c r="AX62" i="252"/>
  <c r="BK62" i="252"/>
  <c r="BK47" i="252"/>
  <c r="AX47" i="252"/>
  <c r="K83" i="250"/>
  <c r="BN33" i="260"/>
  <c r="J49" i="250"/>
  <c r="BD49" i="250" s="1"/>
  <c r="D83" i="250"/>
  <c r="M83" i="272"/>
  <c r="J123" i="263"/>
  <c r="H83" i="235"/>
  <c r="BN29" i="235"/>
  <c r="BN52" i="254"/>
  <c r="BG35" i="255"/>
  <c r="AM39" i="254"/>
  <c r="AM48" i="254"/>
  <c r="AM27" i="254"/>
  <c r="AZ48" i="253"/>
  <c r="AZ27" i="253"/>
  <c r="AZ39" i="253"/>
  <c r="AZ39" i="250"/>
  <c r="AZ48" i="250"/>
  <c r="J26" i="235"/>
  <c r="BD26" i="235" s="1"/>
  <c r="BN29" i="256"/>
  <c r="M198" i="231"/>
  <c r="M197" i="231"/>
  <c r="M196" i="231"/>
  <c r="D9" i="254" s="1"/>
  <c r="M229" i="231"/>
  <c r="M195" i="231"/>
  <c r="K19" i="249"/>
  <c r="K13" i="249"/>
  <c r="J29" i="250"/>
  <c r="BD29" i="250" s="1"/>
  <c r="BN48" i="264"/>
  <c r="J52" i="251"/>
  <c r="BD52" i="251" s="1"/>
  <c r="AZ39" i="256"/>
  <c r="AZ27" i="256"/>
  <c r="AN44" i="235"/>
  <c r="G44" i="235" s="1"/>
  <c r="AQ44" i="235" s="1"/>
  <c r="AO44" i="235"/>
  <c r="H44" i="235" s="1"/>
  <c r="AR44" i="235" s="1"/>
  <c r="BM39" i="252"/>
  <c r="BM48" i="252"/>
  <c r="BM27" i="252"/>
  <c r="K83" i="257"/>
  <c r="K123" i="235"/>
  <c r="K83" i="235"/>
  <c r="H123" i="260"/>
  <c r="K123" i="256"/>
  <c r="K275" i="249"/>
  <c r="AZ27" i="250"/>
  <c r="J47" i="256"/>
  <c r="BD47" i="256" s="1"/>
  <c r="J62" i="235"/>
  <c r="BD62" i="235" s="1"/>
  <c r="AI56" i="251"/>
  <c r="T56" i="251"/>
  <c r="BU56" i="251"/>
  <c r="BN38" i="252"/>
  <c r="G83" i="255"/>
  <c r="AM33" i="255"/>
  <c r="AM54" i="255"/>
  <c r="AM44" i="255"/>
  <c r="AM62" i="255"/>
  <c r="V118" i="257"/>
  <c r="V131" i="257" s="1"/>
  <c r="AM43" i="251"/>
  <c r="J43" i="256"/>
  <c r="BD43" i="256" s="1"/>
  <c r="AQ34" i="260"/>
  <c r="D83" i="263"/>
  <c r="C213" i="249"/>
  <c r="C112" i="249"/>
  <c r="BN46" i="252"/>
  <c r="AZ39" i="272"/>
  <c r="AZ48" i="272"/>
  <c r="J59" i="257"/>
  <c r="BD59" i="257" s="1"/>
  <c r="J62" i="256"/>
  <c r="BD62" i="256" s="1"/>
  <c r="J32" i="235"/>
  <c r="BD32" i="235" s="1"/>
  <c r="J83" i="235"/>
  <c r="K168" i="249"/>
  <c r="AH56" i="272"/>
  <c r="AM27" i="257"/>
  <c r="AM48" i="257"/>
  <c r="AM39" i="257"/>
  <c r="J59" i="252"/>
  <c r="BD59" i="252" s="1"/>
  <c r="BN48" i="256"/>
  <c r="BK60" i="252"/>
  <c r="AX60" i="252"/>
  <c r="I83" i="252"/>
  <c r="AZ27" i="255"/>
  <c r="AZ48" i="255"/>
  <c r="AZ39" i="255"/>
  <c r="AN56" i="252"/>
  <c r="G56" i="252" s="1"/>
  <c r="AN35" i="252"/>
  <c r="G35" i="252" s="1"/>
  <c r="AN33" i="260"/>
  <c r="G33" i="260" s="1"/>
  <c r="AZ48" i="252"/>
  <c r="AZ39" i="252"/>
  <c r="AZ27" i="252"/>
  <c r="BN49" i="250"/>
  <c r="BN29" i="257"/>
  <c r="J83" i="251"/>
  <c r="AG32" i="257"/>
  <c r="T54" i="252"/>
  <c r="BU54" i="252"/>
  <c r="T59" i="254"/>
  <c r="AQ32" i="260"/>
  <c r="AQ40" i="253"/>
  <c r="AU62" i="257"/>
  <c r="J32" i="260"/>
  <c r="BD32" i="260" s="1"/>
  <c r="BU43" i="272"/>
  <c r="T43" i="272"/>
  <c r="J41" i="256"/>
  <c r="BD41" i="256" s="1"/>
  <c r="AQ53" i="272"/>
  <c r="AQ38" i="253"/>
  <c r="BH60" i="254"/>
  <c r="BG40" i="252"/>
  <c r="BH60" i="250"/>
  <c r="BG41" i="250"/>
  <c r="AH29" i="235"/>
  <c r="AH60" i="254"/>
  <c r="AH60" i="250"/>
  <c r="S26" i="253"/>
  <c r="BG47" i="251"/>
  <c r="BG34" i="255"/>
  <c r="AH60" i="255"/>
  <c r="AH59" i="255"/>
  <c r="BU35" i="252"/>
  <c r="T35" i="252"/>
  <c r="AH53" i="255"/>
  <c r="BG52" i="257"/>
  <c r="AT46" i="263"/>
  <c r="AG46" i="263"/>
  <c r="BH60" i="255"/>
  <c r="BH59" i="255"/>
  <c r="AI35" i="252"/>
  <c r="S35" i="252"/>
  <c r="AG37" i="263"/>
  <c r="AH33" i="253"/>
  <c r="BN28" i="252"/>
  <c r="J28" i="252"/>
  <c r="BD28" i="252" s="1"/>
  <c r="AH55" i="256"/>
  <c r="AH52" i="255"/>
  <c r="AH62" i="264"/>
  <c r="BG62" i="250"/>
  <c r="BN32" i="255"/>
  <c r="AH35" i="252"/>
  <c r="AH37" i="264"/>
  <c r="BG55" i="253"/>
  <c r="BG56" i="252"/>
  <c r="T50" i="251"/>
  <c r="BU50" i="251"/>
  <c r="BG55" i="255"/>
  <c r="AH56" i="264"/>
  <c r="AN28" i="252"/>
  <c r="G28" i="252" s="1"/>
  <c r="AH56" i="254"/>
  <c r="AU35" i="253"/>
  <c r="BH62" i="264"/>
  <c r="AO44" i="272"/>
  <c r="H44" i="272" s="1"/>
  <c r="AN44" i="272"/>
  <c r="G44" i="272" s="1"/>
  <c r="AN32" i="255"/>
  <c r="G32" i="255" s="1"/>
  <c r="BG46" i="255"/>
  <c r="J44" i="256"/>
  <c r="BD44" i="256" s="1"/>
  <c r="AH55" i="257"/>
  <c r="T34" i="253"/>
  <c r="BU34" i="253"/>
  <c r="BN59" i="263"/>
  <c r="J37" i="260"/>
  <c r="BD37" i="260" s="1"/>
  <c r="BN37" i="256"/>
  <c r="BN41" i="251"/>
  <c r="Q41" i="251"/>
  <c r="AH41" i="254"/>
  <c r="J34" i="253"/>
  <c r="BD34" i="253" s="1"/>
  <c r="AH61" i="256"/>
  <c r="BN38" i="251"/>
  <c r="AH43" i="252"/>
  <c r="BG59" i="250"/>
  <c r="BG59" i="256"/>
  <c r="BG55" i="272"/>
  <c r="BU52" i="264"/>
  <c r="T52" i="264"/>
  <c r="AN44" i="256"/>
  <c r="G44" i="256" s="1"/>
  <c r="AO44" i="256"/>
  <c r="H44" i="256" s="1"/>
  <c r="AN29" i="264"/>
  <c r="G29" i="264" s="1"/>
  <c r="AH59" i="251"/>
  <c r="AH29" i="264"/>
  <c r="J41" i="251"/>
  <c r="BD41" i="251" s="1"/>
  <c r="BH61" i="256"/>
  <c r="BG43" i="272"/>
  <c r="J38" i="251"/>
  <c r="BD38" i="251" s="1"/>
  <c r="S35" i="250"/>
  <c r="AI35" i="250"/>
  <c r="AH58" i="251"/>
  <c r="AN38" i="251"/>
  <c r="G38" i="251" s="1"/>
  <c r="AO38" i="251"/>
  <c r="H38" i="251" s="1"/>
  <c r="AH56" i="255"/>
  <c r="J59" i="263"/>
  <c r="BD59" i="263" s="1"/>
  <c r="AN41" i="254"/>
  <c r="G41" i="254" s="1"/>
  <c r="AO41" i="254"/>
  <c r="H41" i="254" s="1"/>
  <c r="BN46" i="251"/>
  <c r="BH59" i="251"/>
  <c r="AH45" i="235"/>
  <c r="T38" i="256"/>
  <c r="BU38" i="256"/>
  <c r="BN44" i="256"/>
  <c r="BH46" i="251"/>
  <c r="J46" i="251"/>
  <c r="BD46" i="251" s="1"/>
  <c r="AQ29" i="272"/>
  <c r="AQ59" i="263"/>
  <c r="AR59" i="263"/>
  <c r="T35" i="250"/>
  <c r="BU35" i="250"/>
  <c r="BN28" i="235"/>
  <c r="AO40" i="272"/>
  <c r="H40" i="272" s="1"/>
  <c r="AN40" i="272"/>
  <c r="G40" i="272" s="1"/>
  <c r="BG55" i="251"/>
  <c r="BN45" i="263"/>
  <c r="Q45" i="263"/>
  <c r="J43" i="264"/>
  <c r="BD43" i="264" s="1"/>
  <c r="AQ39" i="250"/>
  <c r="T47" i="272"/>
  <c r="BH41" i="256"/>
  <c r="AH47" i="254"/>
  <c r="BG53" i="272"/>
  <c r="AH58" i="272"/>
  <c r="AR33" i="254"/>
  <c r="BT53" i="272"/>
  <c r="J27" i="260"/>
  <c r="BD27" i="260" s="1"/>
  <c r="AT38" i="235"/>
  <c r="T53" i="263"/>
  <c r="BU53" i="263"/>
  <c r="AH54" i="260"/>
  <c r="BG50" i="254"/>
  <c r="J61" i="254"/>
  <c r="BD61" i="254" s="1"/>
  <c r="BH60" i="264"/>
  <c r="BN46" i="253"/>
  <c r="BN41" i="252"/>
  <c r="Q41" i="252"/>
  <c r="J37" i="252"/>
  <c r="BD37" i="252" s="1"/>
  <c r="BN41" i="257"/>
  <c r="BG55" i="260"/>
  <c r="AH35" i="235"/>
  <c r="BU35" i="254"/>
  <c r="T35" i="254"/>
  <c r="AO41" i="252"/>
  <c r="H41" i="252" s="1"/>
  <c r="AN41" i="252"/>
  <c r="G41" i="252" s="1"/>
  <c r="AQ27" i="251"/>
  <c r="AH60" i="252"/>
  <c r="J29" i="263"/>
  <c r="BD29" i="263" s="1"/>
  <c r="BN39" i="264"/>
  <c r="T45" i="254"/>
  <c r="BU45" i="254"/>
  <c r="BG46" i="250"/>
  <c r="AH34" i="235"/>
  <c r="Q31" i="272"/>
  <c r="BN31" i="272"/>
  <c r="AH55" i="250"/>
  <c r="AH40" i="264"/>
  <c r="J62" i="254"/>
  <c r="BD62" i="254" s="1"/>
  <c r="AR27" i="264"/>
  <c r="AH31" i="251"/>
  <c r="BG58" i="255"/>
  <c r="S35" i="254"/>
  <c r="AI35" i="254"/>
  <c r="J28" i="235"/>
  <c r="BD28" i="235" s="1"/>
  <c r="AQ43" i="257"/>
  <c r="BH60" i="252"/>
  <c r="AI56" i="256"/>
  <c r="S56" i="256"/>
  <c r="J41" i="257"/>
  <c r="BD41" i="257" s="1"/>
  <c r="Q34" i="254"/>
  <c r="BN34" i="254"/>
  <c r="J34" i="264"/>
  <c r="BD34" i="264" s="1"/>
  <c r="AO40" i="255"/>
  <c r="H40" i="255" s="1"/>
  <c r="AN40" i="255"/>
  <c r="G40" i="255" s="1"/>
  <c r="BH34" i="252"/>
  <c r="J34" i="252"/>
  <c r="BD34" i="252" s="1"/>
  <c r="AQ33" i="254"/>
  <c r="BH54" i="260"/>
  <c r="AH60" i="264"/>
  <c r="AT61" i="255"/>
  <c r="T34" i="251"/>
  <c r="BU34" i="251"/>
  <c r="J34" i="254"/>
  <c r="BD34" i="254" s="1"/>
  <c r="J46" i="264"/>
  <c r="BD46" i="264" s="1"/>
  <c r="AO44" i="252"/>
  <c r="H44" i="252" s="1"/>
  <c r="AN44" i="252"/>
  <c r="G44" i="252" s="1"/>
  <c r="AQ38" i="260"/>
  <c r="AO41" i="263"/>
  <c r="H41" i="263" s="1"/>
  <c r="AN41" i="263"/>
  <c r="AQ44" i="264"/>
  <c r="BN62" i="254"/>
  <c r="S35" i="260"/>
  <c r="AI35" i="260"/>
  <c r="BH37" i="255"/>
  <c r="AH49" i="272"/>
  <c r="AN28" i="235"/>
  <c r="G28" i="235" s="1"/>
  <c r="AQ28" i="235" s="1"/>
  <c r="BN43" i="253"/>
  <c r="T53" i="253"/>
  <c r="BU53" i="253"/>
  <c r="J31" i="272"/>
  <c r="BD31" i="272" s="1"/>
  <c r="BN43" i="264"/>
  <c r="BN61" i="254"/>
  <c r="Q61" i="254"/>
  <c r="J44" i="252"/>
  <c r="BD44" i="252" s="1"/>
  <c r="AN33" i="250"/>
  <c r="G33" i="250" s="1"/>
  <c r="J41" i="255"/>
  <c r="BD41" i="255" s="1"/>
  <c r="BH41" i="255"/>
  <c r="BG29" i="251"/>
  <c r="AT35" i="263"/>
  <c r="AG35" i="263"/>
  <c r="J33" i="250"/>
  <c r="BD33" i="250" s="1"/>
  <c r="AH53" i="250"/>
  <c r="J40" i="255"/>
  <c r="BD40" i="255" s="1"/>
  <c r="BH40" i="255"/>
  <c r="BH59" i="253"/>
  <c r="J45" i="263"/>
  <c r="BD45" i="263" s="1"/>
  <c r="Q45" i="250"/>
  <c r="BN45" i="250"/>
  <c r="BH46" i="272"/>
  <c r="J46" i="272"/>
  <c r="BD46" i="272" s="1"/>
  <c r="J45" i="250"/>
  <c r="BD45" i="250" s="1"/>
  <c r="BG45" i="255"/>
  <c r="BN44" i="252"/>
  <c r="Q44" i="252"/>
  <c r="T33" i="251"/>
  <c r="BU33" i="251"/>
  <c r="BG58" i="250"/>
  <c r="Q37" i="252"/>
  <c r="BN37" i="252"/>
  <c r="BU49" i="254"/>
  <c r="T49" i="254"/>
  <c r="BN34" i="252"/>
  <c r="BG55" i="235"/>
  <c r="P35" i="251"/>
  <c r="Q35" i="251"/>
  <c r="BN46" i="272"/>
  <c r="AO45" i="263"/>
  <c r="H45" i="263" s="1"/>
  <c r="AN45" i="263"/>
  <c r="G45" i="263" s="1"/>
  <c r="BN40" i="272"/>
  <c r="Q40" i="272"/>
  <c r="AN41" i="257"/>
  <c r="G41" i="257" s="1"/>
  <c r="AO41" i="257"/>
  <c r="H41" i="257" s="1"/>
  <c r="BN33" i="250"/>
  <c r="Q33" i="250"/>
  <c r="J40" i="257"/>
  <c r="BD40" i="257" s="1"/>
  <c r="AH37" i="253"/>
  <c r="BN29" i="263"/>
  <c r="T60" i="253"/>
  <c r="BH53" i="250"/>
  <c r="AQ32" i="253"/>
  <c r="Q35" i="257"/>
  <c r="P35" i="257"/>
  <c r="AH59" i="253"/>
  <c r="J41" i="252"/>
  <c r="BD41" i="252" s="1"/>
  <c r="AH35" i="256"/>
  <c r="AH45" i="264"/>
  <c r="AR38" i="260"/>
  <c r="AH55" i="264"/>
  <c r="AN29" i="263"/>
  <c r="G29" i="263" s="1"/>
  <c r="BU35" i="260"/>
  <c r="T35" i="260"/>
  <c r="AH37" i="255"/>
  <c r="T55" i="252"/>
  <c r="BU55" i="252"/>
  <c r="BG32" i="255"/>
  <c r="AQ59" i="264"/>
  <c r="AR59" i="264"/>
  <c r="AO43" i="253"/>
  <c r="H43" i="253" s="1"/>
  <c r="AN43" i="253"/>
  <c r="G43" i="253" s="1"/>
  <c r="T56" i="256"/>
  <c r="BU56" i="256"/>
  <c r="BH47" i="254"/>
  <c r="G174" i="249"/>
  <c r="G87" i="249"/>
  <c r="G139" i="249"/>
  <c r="F125" i="249"/>
  <c r="G80" i="249"/>
  <c r="G54" i="249"/>
  <c r="F119" i="249"/>
  <c r="G118" i="249"/>
  <c r="G247" i="249"/>
  <c r="F133" i="249"/>
  <c r="G11" i="249"/>
  <c r="G125" i="249"/>
  <c r="G153" i="249"/>
  <c r="G60" i="249"/>
  <c r="G10" i="249"/>
  <c r="G160" i="249"/>
  <c r="F118" i="249"/>
  <c r="G26" i="263" l="1"/>
  <c r="AQ26" i="263" s="1"/>
  <c r="AT26" i="263" s="1"/>
  <c r="G26" i="272"/>
  <c r="AQ26" i="272" s="1"/>
  <c r="AT26" i="272" s="1"/>
  <c r="G26" i="254"/>
  <c r="AQ26" i="254" s="1"/>
  <c r="G26" i="257"/>
  <c r="AQ26" i="257" s="1"/>
  <c r="AT26" i="257" s="1"/>
  <c r="G26" i="253"/>
  <c r="AQ26" i="253" s="1"/>
  <c r="AT26" i="253" s="1"/>
  <c r="G26" i="252"/>
  <c r="AQ26" i="252" s="1"/>
  <c r="AT26" i="252" s="1"/>
  <c r="AG54" i="256"/>
  <c r="AH53" i="254"/>
  <c r="AG45" i="253"/>
  <c r="AG54" i="264"/>
  <c r="AG33" i="257"/>
  <c r="AG62" i="253"/>
  <c r="AG53" i="254"/>
  <c r="AG62" i="263"/>
  <c r="AG28" i="251"/>
  <c r="AG28" i="250"/>
  <c r="AG43" i="264"/>
  <c r="AG53" i="252"/>
  <c r="AG54" i="250"/>
  <c r="AG44" i="263"/>
  <c r="AG43" i="272"/>
  <c r="AG29" i="260"/>
  <c r="AG38" i="263"/>
  <c r="AG62" i="257"/>
  <c r="AG28" i="255"/>
  <c r="AG45" i="256"/>
  <c r="AG54" i="253"/>
  <c r="AG50" i="257"/>
  <c r="AG32" i="252"/>
  <c r="AH29" i="255"/>
  <c r="AH62" i="250"/>
  <c r="AH55" i="263"/>
  <c r="AH52" i="257"/>
  <c r="AI33" i="235"/>
  <c r="T47" i="264"/>
  <c r="S33" i="235"/>
  <c r="T52" i="263"/>
  <c r="S40" i="254"/>
  <c r="AH34" i="251"/>
  <c r="AH50" i="272"/>
  <c r="AH52" i="253"/>
  <c r="AH45" i="260"/>
  <c r="AH58" i="264"/>
  <c r="AH28" i="263"/>
  <c r="AH34" i="257"/>
  <c r="AH31" i="250"/>
  <c r="S59" i="272"/>
  <c r="AH45" i="252"/>
  <c r="T60" i="251"/>
  <c r="S60" i="251"/>
  <c r="AH33" i="264"/>
  <c r="AH31" i="255"/>
  <c r="AH31" i="252"/>
  <c r="AH47" i="251"/>
  <c r="S58" i="260"/>
  <c r="AH38" i="272"/>
  <c r="AH59" i="260"/>
  <c r="AH50" i="264"/>
  <c r="AH45" i="255"/>
  <c r="J61" i="264"/>
  <c r="BD61" i="264" s="1"/>
  <c r="BG61" i="264" s="1"/>
  <c r="AH58" i="255"/>
  <c r="S41" i="253"/>
  <c r="AH59" i="250"/>
  <c r="BB61" i="264"/>
  <c r="K61" i="264" s="1"/>
  <c r="BE61" i="264" s="1"/>
  <c r="BH61" i="264" s="1"/>
  <c r="AH28" i="257"/>
  <c r="AH44" i="272"/>
  <c r="AH55" i="255"/>
  <c r="AH55" i="260"/>
  <c r="AH46" i="250"/>
  <c r="AH55" i="272"/>
  <c r="AH52" i="272"/>
  <c r="Q46" i="251"/>
  <c r="AI53" i="253"/>
  <c r="AI54" i="263"/>
  <c r="AI60" i="251"/>
  <c r="U44" i="235"/>
  <c r="Q48" i="263"/>
  <c r="Q32" i="256"/>
  <c r="S60" i="253"/>
  <c r="T50" i="263"/>
  <c r="R44" i="235"/>
  <c r="S34" i="253"/>
  <c r="T29" i="253"/>
  <c r="AI58" i="260"/>
  <c r="S54" i="263"/>
  <c r="Q44" i="251"/>
  <c r="AI50" i="250"/>
  <c r="AI47" i="263"/>
  <c r="T31" i="253"/>
  <c r="Q44" i="256"/>
  <c r="Q44" i="235"/>
  <c r="U33" i="235"/>
  <c r="AI31" i="253"/>
  <c r="S47" i="263"/>
  <c r="Q33" i="260"/>
  <c r="T59" i="272"/>
  <c r="T50" i="250"/>
  <c r="AI47" i="272"/>
  <c r="S53" i="253"/>
  <c r="S52" i="263"/>
  <c r="S50" i="250"/>
  <c r="AI60" i="263"/>
  <c r="AI40" i="254"/>
  <c r="S60" i="263"/>
  <c r="P26" i="256"/>
  <c r="R33" i="235"/>
  <c r="Q60" i="250"/>
  <c r="S45" i="254"/>
  <c r="T46" i="256"/>
  <c r="S53" i="264"/>
  <c r="T41" i="250"/>
  <c r="P26" i="254"/>
  <c r="T61" i="250"/>
  <c r="T60" i="263"/>
  <c r="T62" i="235"/>
  <c r="AI41" i="250"/>
  <c r="AI59" i="272"/>
  <c r="AI34" i="251"/>
  <c r="Q47" i="255"/>
  <c r="Q38" i="257"/>
  <c r="P26" i="260"/>
  <c r="P26" i="272"/>
  <c r="Q49" i="252"/>
  <c r="AI60" i="253"/>
  <c r="S47" i="272"/>
  <c r="S34" i="251"/>
  <c r="AI34" i="253"/>
  <c r="AI52" i="263"/>
  <c r="T40" i="254"/>
  <c r="S59" i="254"/>
  <c r="AI59" i="254"/>
  <c r="AH54" i="255"/>
  <c r="M26" i="250"/>
  <c r="BQ26" i="250" s="1"/>
  <c r="BT26" i="250" s="1"/>
  <c r="AH34" i="256"/>
  <c r="Q32" i="260"/>
  <c r="AH61" i="272"/>
  <c r="AG47" i="252"/>
  <c r="Q46" i="254"/>
  <c r="AH50" i="255"/>
  <c r="AH46" i="255"/>
  <c r="AG43" i="263"/>
  <c r="Q38" i="254"/>
  <c r="AI28" i="256"/>
  <c r="P54" i="235"/>
  <c r="AI54" i="235"/>
  <c r="Q50" i="254"/>
  <c r="AI46" i="260"/>
  <c r="Q43" i="260"/>
  <c r="Q62" i="254"/>
  <c r="S47" i="264"/>
  <c r="S53" i="263"/>
  <c r="T46" i="260"/>
  <c r="S49" i="264"/>
  <c r="AI43" i="254"/>
  <c r="S31" i="253"/>
  <c r="AI31" i="256"/>
  <c r="AI49" i="254"/>
  <c r="S49" i="254"/>
  <c r="T45" i="257"/>
  <c r="S43" i="254"/>
  <c r="T31" i="256"/>
  <c r="T38" i="272"/>
  <c r="S50" i="251"/>
  <c r="Q47" i="250"/>
  <c r="Q47" i="256"/>
  <c r="T53" i="264"/>
  <c r="AI53" i="264"/>
  <c r="T55" i="254"/>
  <c r="S31" i="260"/>
  <c r="AI50" i="251"/>
  <c r="Q53" i="260"/>
  <c r="S44" i="235"/>
  <c r="P26" i="257"/>
  <c r="Q28" i="272"/>
  <c r="Q40" i="256"/>
  <c r="T40" i="250"/>
  <c r="T49" i="256"/>
  <c r="Q46" i="252"/>
  <c r="AH41" i="264"/>
  <c r="Q32" i="255"/>
  <c r="AG40" i="257"/>
  <c r="Q52" i="256"/>
  <c r="S49" i="256"/>
  <c r="AI49" i="256"/>
  <c r="T58" i="260"/>
  <c r="E202" i="231"/>
  <c r="D36" i="254" s="1"/>
  <c r="E223" i="231"/>
  <c r="D57" i="254" s="1"/>
  <c r="AH59" i="256"/>
  <c r="AG26" i="251"/>
  <c r="P26" i="263"/>
  <c r="AH31" i="254"/>
  <c r="F36" i="254"/>
  <c r="F57" i="254"/>
  <c r="D202" i="231"/>
  <c r="B202" i="231" s="1"/>
  <c r="C36" i="254" s="1"/>
  <c r="D223" i="231"/>
  <c r="B223" i="231" s="1"/>
  <c r="C57" i="254" s="1"/>
  <c r="AH40" i="252"/>
  <c r="Q34" i="256"/>
  <c r="AI53" i="263"/>
  <c r="S52" i="264"/>
  <c r="Q29" i="263"/>
  <c r="AI55" i="254"/>
  <c r="AI38" i="256"/>
  <c r="T54" i="263"/>
  <c r="S55" i="254"/>
  <c r="S37" i="257"/>
  <c r="AI49" i="264"/>
  <c r="T49" i="264"/>
  <c r="S45" i="257"/>
  <c r="AI46" i="256"/>
  <c r="Q52" i="251"/>
  <c r="S46" i="256"/>
  <c r="AI54" i="252"/>
  <c r="Q37" i="272"/>
  <c r="S54" i="252"/>
  <c r="T47" i="263"/>
  <c r="P26" i="251"/>
  <c r="S31" i="264"/>
  <c r="S38" i="256"/>
  <c r="AI52" i="264"/>
  <c r="Q52" i="254"/>
  <c r="S29" i="253"/>
  <c r="AI31" i="260"/>
  <c r="S58" i="263"/>
  <c r="T31" i="260"/>
  <c r="P28" i="256"/>
  <c r="AI29" i="253"/>
  <c r="S33" i="251"/>
  <c r="S43" i="272"/>
  <c r="AI33" i="251"/>
  <c r="AI45" i="257"/>
  <c r="AI43" i="272"/>
  <c r="Q27" i="255"/>
  <c r="T62" i="252"/>
  <c r="Q52" i="252"/>
  <c r="P26" i="252"/>
  <c r="BR26" i="235"/>
  <c r="BU26" i="235" s="1"/>
  <c r="Q26" i="235"/>
  <c r="BS26" i="235"/>
  <c r="BV26" i="235" s="1"/>
  <c r="R26" i="235"/>
  <c r="BQ26" i="235"/>
  <c r="BT26" i="235" s="1"/>
  <c r="P26" i="235"/>
  <c r="AI50" i="263"/>
  <c r="S50" i="263"/>
  <c r="AH40" i="263"/>
  <c r="Q49" i="250"/>
  <c r="Q50" i="256"/>
  <c r="AI41" i="260"/>
  <c r="T41" i="260"/>
  <c r="AI61" i="250"/>
  <c r="T44" i="253"/>
  <c r="Q34" i="272"/>
  <c r="Q59" i="252"/>
  <c r="Q58" i="272"/>
  <c r="S31" i="256"/>
  <c r="AG52" i="254"/>
  <c r="AH29" i="251"/>
  <c r="AG52" i="256"/>
  <c r="Q58" i="256"/>
  <c r="P60" i="263"/>
  <c r="AH41" i="250"/>
  <c r="Q46" i="260"/>
  <c r="AI31" i="264"/>
  <c r="Q38" i="252"/>
  <c r="Q47" i="251"/>
  <c r="S40" i="250"/>
  <c r="T31" i="264"/>
  <c r="Q58" i="260"/>
  <c r="Q54" i="272"/>
  <c r="AH53" i="272"/>
  <c r="Q46" i="256"/>
  <c r="AI58" i="263"/>
  <c r="Q55" i="254"/>
  <c r="Q43" i="253"/>
  <c r="AI55" i="252"/>
  <c r="S55" i="252"/>
  <c r="T58" i="263"/>
  <c r="AV59" i="263"/>
  <c r="M61" i="254"/>
  <c r="BQ61" i="254" s="1"/>
  <c r="M52" i="260"/>
  <c r="BQ52" i="260" s="1"/>
  <c r="BT52" i="260" s="1"/>
  <c r="I31" i="253"/>
  <c r="AS31" i="253" s="1"/>
  <c r="AV31" i="253" s="1"/>
  <c r="K60" i="257"/>
  <c r="BE60" i="257" s="1"/>
  <c r="BH60" i="257" s="1"/>
  <c r="L48" i="260"/>
  <c r="BF48" i="260" s="1"/>
  <c r="I28" i="254"/>
  <c r="AS28" i="254" s="1"/>
  <c r="AV28" i="254" s="1"/>
  <c r="I28" i="263"/>
  <c r="AS28" i="263" s="1"/>
  <c r="AV28" i="263" s="1"/>
  <c r="L26" i="272"/>
  <c r="BF26" i="272" s="1"/>
  <c r="BI26" i="272" s="1"/>
  <c r="L49" i="252"/>
  <c r="BF49" i="252" s="1"/>
  <c r="BI49" i="252" s="1"/>
  <c r="L37" i="250"/>
  <c r="BF37" i="250" s="1"/>
  <c r="BI37" i="250" s="1"/>
  <c r="L50" i="257"/>
  <c r="BF50" i="257" s="1"/>
  <c r="BI50" i="257" s="1"/>
  <c r="G34" i="272"/>
  <c r="AQ34" i="272" s="1"/>
  <c r="AT34" i="272" s="1"/>
  <c r="G37" i="272"/>
  <c r="M52" i="256"/>
  <c r="BQ52" i="256" s="1"/>
  <c r="BT52" i="256" s="1"/>
  <c r="M32" i="254"/>
  <c r="BQ32" i="254" s="1"/>
  <c r="BT32" i="254" s="1"/>
  <c r="K46" i="257"/>
  <c r="BE46" i="257" s="1"/>
  <c r="BH46" i="257" s="1"/>
  <c r="L29" i="254"/>
  <c r="BF29" i="254" s="1"/>
  <c r="BI29" i="254" s="1"/>
  <c r="L33" i="256"/>
  <c r="BF33" i="256" s="1"/>
  <c r="BI33" i="256" s="1"/>
  <c r="K50" i="257"/>
  <c r="BE50" i="257" s="1"/>
  <c r="BH50" i="257" s="1"/>
  <c r="I60" i="253"/>
  <c r="AS60" i="253" s="1"/>
  <c r="AV60" i="253" s="1"/>
  <c r="K31" i="253"/>
  <c r="BE31" i="253" s="1"/>
  <c r="BH31" i="253" s="1"/>
  <c r="L34" i="260"/>
  <c r="BF34" i="260" s="1"/>
  <c r="BI34" i="260" s="1"/>
  <c r="Q43" i="254"/>
  <c r="Q47" i="264"/>
  <c r="P41" i="250"/>
  <c r="P45" i="254"/>
  <c r="Q62" i="256"/>
  <c r="M47" i="250"/>
  <c r="BQ47" i="250" s="1"/>
  <c r="G33" i="252"/>
  <c r="AG33" i="252" s="1"/>
  <c r="M54" i="256"/>
  <c r="P54" i="256" s="1"/>
  <c r="M53" i="252"/>
  <c r="BQ53" i="252" s="1"/>
  <c r="BT53" i="252" s="1"/>
  <c r="K44" i="254"/>
  <c r="BE44" i="254" s="1"/>
  <c r="BH44" i="254" s="1"/>
  <c r="L53" i="264"/>
  <c r="BF53" i="264" s="1"/>
  <c r="BI53" i="264" s="1"/>
  <c r="K62" i="251"/>
  <c r="BE62" i="251" s="1"/>
  <c r="BH62" i="251" s="1"/>
  <c r="I61" i="257"/>
  <c r="AS61" i="257" s="1"/>
  <c r="N48" i="264"/>
  <c r="BR48" i="264" s="1"/>
  <c r="K29" i="254"/>
  <c r="BE29" i="254" s="1"/>
  <c r="BH29" i="254" s="1"/>
  <c r="L40" i="256"/>
  <c r="BF40" i="256" s="1"/>
  <c r="BI40" i="256" s="1"/>
  <c r="L62" i="235"/>
  <c r="BF62" i="235" s="1"/>
  <c r="BI62" i="235" s="1"/>
  <c r="K33" i="256"/>
  <c r="BE33" i="256" s="1"/>
  <c r="BH33" i="256" s="1"/>
  <c r="L43" i="250"/>
  <c r="BF43" i="250" s="1"/>
  <c r="BI43" i="250" s="1"/>
  <c r="I29" i="257"/>
  <c r="AS29" i="257" s="1"/>
  <c r="AV29" i="257" s="1"/>
  <c r="I31" i="254"/>
  <c r="AS31" i="254" s="1"/>
  <c r="AV31" i="254" s="1"/>
  <c r="J26" i="272"/>
  <c r="AH26" i="272" s="1"/>
  <c r="L54" i="252"/>
  <c r="BF54" i="252" s="1"/>
  <c r="BI54" i="252" s="1"/>
  <c r="L31" i="272"/>
  <c r="BF31" i="272" s="1"/>
  <c r="BI31" i="272" s="1"/>
  <c r="L49" i="263"/>
  <c r="BF49" i="263" s="1"/>
  <c r="BI49" i="263" s="1"/>
  <c r="I32" i="254"/>
  <c r="AS32" i="254" s="1"/>
  <c r="AV32" i="254" s="1"/>
  <c r="L41" i="260"/>
  <c r="BF41" i="260" s="1"/>
  <c r="BI41" i="260" s="1"/>
  <c r="I34" i="272"/>
  <c r="AS34" i="272" s="1"/>
  <c r="AV34" i="272" s="1"/>
  <c r="I37" i="272"/>
  <c r="AS37" i="272" s="1"/>
  <c r="AV37" i="272" s="1"/>
  <c r="L37" i="257"/>
  <c r="BF37" i="257" s="1"/>
  <c r="BI37" i="257" s="1"/>
  <c r="I37" i="264"/>
  <c r="AS37" i="264" s="1"/>
  <c r="AV37" i="264" s="1"/>
  <c r="K29" i="250"/>
  <c r="BE29" i="250" s="1"/>
  <c r="BH29" i="250" s="1"/>
  <c r="L31" i="253"/>
  <c r="BF31" i="253" s="1"/>
  <c r="BI31" i="253" s="1"/>
  <c r="K28" i="272"/>
  <c r="G39" i="263"/>
  <c r="AQ39" i="263" s="1"/>
  <c r="L46" i="257"/>
  <c r="BF46" i="257" s="1"/>
  <c r="BI46" i="257" s="1"/>
  <c r="N45" i="256"/>
  <c r="BR45" i="256" s="1"/>
  <c r="BU45" i="256" s="1"/>
  <c r="K60" i="263"/>
  <c r="BE60" i="263" s="1"/>
  <c r="BH60" i="263" s="1"/>
  <c r="I29" i="253"/>
  <c r="AS29" i="253" s="1"/>
  <c r="AV29" i="253" s="1"/>
  <c r="K62" i="260"/>
  <c r="BE62" i="260" s="1"/>
  <c r="BH62" i="260" s="1"/>
  <c r="L50" i="263"/>
  <c r="BF50" i="263" s="1"/>
  <c r="BI50" i="263" s="1"/>
  <c r="I33" i="256"/>
  <c r="AS33" i="256" s="1"/>
  <c r="AV33" i="256" s="1"/>
  <c r="K37" i="263"/>
  <c r="BE37" i="263" s="1"/>
  <c r="BH37" i="263" s="1"/>
  <c r="K29" i="256"/>
  <c r="BE29" i="256" s="1"/>
  <c r="BH29" i="256" s="1"/>
  <c r="M33" i="260"/>
  <c r="BQ33" i="260" s="1"/>
  <c r="M44" i="263"/>
  <c r="BQ44" i="263" s="1"/>
  <c r="BT44" i="263" s="1"/>
  <c r="M40" i="253"/>
  <c r="BQ40" i="253" s="1"/>
  <c r="BT40" i="253" s="1"/>
  <c r="M41" i="264"/>
  <c r="BQ41" i="264" s="1"/>
  <c r="BT41" i="264" s="1"/>
  <c r="L44" i="254"/>
  <c r="BF44" i="254" s="1"/>
  <c r="BI44" i="254" s="1"/>
  <c r="I27" i="256"/>
  <c r="AS27" i="256" s="1"/>
  <c r="AV27" i="256" s="1"/>
  <c r="I26" i="263"/>
  <c r="AS26" i="263" s="1"/>
  <c r="AV26" i="263" s="1"/>
  <c r="I49" i="257"/>
  <c r="AS49" i="257" s="1"/>
  <c r="AV49" i="257" s="1"/>
  <c r="I50" i="250"/>
  <c r="AS50" i="250" s="1"/>
  <c r="AV50" i="250" s="1"/>
  <c r="I62" i="264"/>
  <c r="AS62" i="264" s="1"/>
  <c r="AV62" i="264" s="1"/>
  <c r="L28" i="264"/>
  <c r="BF28" i="264" s="1"/>
  <c r="BI28" i="264" s="1"/>
  <c r="I55" i="272"/>
  <c r="AS55" i="272" s="1"/>
  <c r="AV55" i="272" s="1"/>
  <c r="L28" i="272"/>
  <c r="BF28" i="272" s="1"/>
  <c r="BI28" i="272" s="1"/>
  <c r="AQ50" i="252"/>
  <c r="AT50" i="252" s="1"/>
  <c r="P37" i="257"/>
  <c r="P40" i="250"/>
  <c r="P49" i="254"/>
  <c r="M37" i="252"/>
  <c r="BQ37" i="252" s="1"/>
  <c r="M59" i="263"/>
  <c r="BQ59" i="263" s="1"/>
  <c r="M62" i="256"/>
  <c r="BQ62" i="256" s="1"/>
  <c r="M32" i="250"/>
  <c r="BQ32" i="250" s="1"/>
  <c r="M34" i="256"/>
  <c r="M38" i="250"/>
  <c r="BQ38" i="250" s="1"/>
  <c r="BT38" i="250" s="1"/>
  <c r="G33" i="251"/>
  <c r="AQ33" i="251" s="1"/>
  <c r="AT33" i="251" s="1"/>
  <c r="M48" i="255"/>
  <c r="BQ48" i="255" s="1"/>
  <c r="BT48" i="255" s="1"/>
  <c r="K53" i="264"/>
  <c r="BE53" i="264" s="1"/>
  <c r="BH53" i="264" s="1"/>
  <c r="L62" i="251"/>
  <c r="BF62" i="251" s="1"/>
  <c r="BI62" i="251" s="1"/>
  <c r="I53" i="250"/>
  <c r="AS53" i="250" s="1"/>
  <c r="AV53" i="250" s="1"/>
  <c r="K62" i="235"/>
  <c r="BE62" i="235" s="1"/>
  <c r="BH62" i="235" s="1"/>
  <c r="K33" i="235"/>
  <c r="BE33" i="235" s="1"/>
  <c r="BH33" i="235" s="1"/>
  <c r="L54" i="257"/>
  <c r="BF54" i="257" s="1"/>
  <c r="BI54" i="257" s="1"/>
  <c r="K47" i="272"/>
  <c r="BE47" i="272" s="1"/>
  <c r="BH47" i="272" s="1"/>
  <c r="L31" i="264"/>
  <c r="BF31" i="264" s="1"/>
  <c r="BI31" i="264" s="1"/>
  <c r="N29" i="257"/>
  <c r="BR29" i="257" s="1"/>
  <c r="BU29" i="257" s="1"/>
  <c r="K43" i="250"/>
  <c r="BE43" i="250" s="1"/>
  <c r="BH43" i="250" s="1"/>
  <c r="H26" i="263"/>
  <c r="I54" i="272"/>
  <c r="AS54" i="272" s="1"/>
  <c r="AV54" i="272" s="1"/>
  <c r="K55" i="254"/>
  <c r="BE55" i="254" s="1"/>
  <c r="BH55" i="254" s="1"/>
  <c r="G50" i="250"/>
  <c r="AQ50" i="250" s="1"/>
  <c r="AT50" i="250" s="1"/>
  <c r="L41" i="257"/>
  <c r="BF41" i="257" s="1"/>
  <c r="BI41" i="257" s="1"/>
  <c r="K41" i="260"/>
  <c r="BE41" i="260" s="1"/>
  <c r="BH41" i="260" s="1"/>
  <c r="N38" i="251"/>
  <c r="BR38" i="251" s="1"/>
  <c r="I47" i="253"/>
  <c r="AS47" i="253" s="1"/>
  <c r="AV47" i="253" s="1"/>
  <c r="G60" i="253"/>
  <c r="AQ60" i="253" s="1"/>
  <c r="L62" i="272"/>
  <c r="BF62" i="272" s="1"/>
  <c r="BI62" i="272" s="1"/>
  <c r="I52" i="264"/>
  <c r="AS52" i="264" s="1"/>
  <c r="AV52" i="264" s="1"/>
  <c r="L43" i="260"/>
  <c r="BF43" i="260" s="1"/>
  <c r="BI43" i="260" s="1"/>
  <c r="L29" i="250"/>
  <c r="BF29" i="250" s="1"/>
  <c r="BI29" i="250" s="1"/>
  <c r="L54" i="254"/>
  <c r="BF54" i="254" s="1"/>
  <c r="BI54" i="254" s="1"/>
  <c r="Q50" i="263"/>
  <c r="P43" i="272"/>
  <c r="Q31" i="256"/>
  <c r="Q31" i="264"/>
  <c r="J44" i="255"/>
  <c r="BD44" i="255" s="1"/>
  <c r="BG44" i="255" s="1"/>
  <c r="J62" i="252"/>
  <c r="BD62" i="252" s="1"/>
  <c r="BG62" i="252" s="1"/>
  <c r="L45" i="272"/>
  <c r="BF45" i="272" s="1"/>
  <c r="BI45" i="272" s="1"/>
  <c r="K44" i="251"/>
  <c r="BE44" i="251" s="1"/>
  <c r="BH44" i="251" s="1"/>
  <c r="G61" i="257"/>
  <c r="AQ61" i="257" s="1"/>
  <c r="AT61" i="257" s="1"/>
  <c r="I34" i="256"/>
  <c r="AS34" i="256" s="1"/>
  <c r="AV34" i="256" s="1"/>
  <c r="L33" i="235"/>
  <c r="BF33" i="235" s="1"/>
  <c r="BI33" i="235" s="1"/>
  <c r="I31" i="264"/>
  <c r="AS31" i="264" s="1"/>
  <c r="AV31" i="264" s="1"/>
  <c r="K54" i="257"/>
  <c r="BE54" i="257" s="1"/>
  <c r="BH54" i="257" s="1"/>
  <c r="N48" i="255"/>
  <c r="BR48" i="255" s="1"/>
  <c r="BU48" i="255" s="1"/>
  <c r="I52" i="263"/>
  <c r="AS52" i="263" s="1"/>
  <c r="AV52" i="263" s="1"/>
  <c r="N43" i="264"/>
  <c r="BR43" i="264" s="1"/>
  <c r="BU43" i="264" s="1"/>
  <c r="K31" i="264"/>
  <c r="BE31" i="264" s="1"/>
  <c r="BH31" i="264" s="1"/>
  <c r="I53" i="255"/>
  <c r="AS53" i="255" s="1"/>
  <c r="AV53" i="255" s="1"/>
  <c r="L55" i="254"/>
  <c r="BF55" i="254" s="1"/>
  <c r="BI55" i="254" s="1"/>
  <c r="G47" i="251"/>
  <c r="AQ47" i="251" s="1"/>
  <c r="AT47" i="251" s="1"/>
  <c r="K58" i="235"/>
  <c r="BE58" i="235" s="1"/>
  <c r="BH58" i="235" s="1"/>
  <c r="L50" i="251"/>
  <c r="BF50" i="251" s="1"/>
  <c r="BI50" i="251" s="1"/>
  <c r="L61" i="263"/>
  <c r="BF61" i="263" s="1"/>
  <c r="BI61" i="263" s="1"/>
  <c r="I53" i="263"/>
  <c r="AS53" i="263" s="1"/>
  <c r="AV53" i="263" s="1"/>
  <c r="L60" i="253"/>
  <c r="BF60" i="253" s="1"/>
  <c r="BI60" i="253" s="1"/>
  <c r="I54" i="263"/>
  <c r="AS54" i="263" s="1"/>
  <c r="AV54" i="263" s="1"/>
  <c r="I52" i="235"/>
  <c r="AS52" i="235" s="1"/>
  <c r="AV52" i="235" s="1"/>
  <c r="I33" i="264"/>
  <c r="AS33" i="264" s="1"/>
  <c r="AV33" i="264" s="1"/>
  <c r="M29" i="263"/>
  <c r="BQ29" i="263" s="1"/>
  <c r="M49" i="252"/>
  <c r="BQ49" i="252" s="1"/>
  <c r="H40" i="256"/>
  <c r="M38" i="260"/>
  <c r="BQ38" i="260" s="1"/>
  <c r="BT38" i="260" s="1"/>
  <c r="M44" i="254"/>
  <c r="BQ44" i="254" s="1"/>
  <c r="BT44" i="254" s="1"/>
  <c r="J40" i="256"/>
  <c r="BD40" i="256" s="1"/>
  <c r="BG40" i="256" s="1"/>
  <c r="J54" i="251"/>
  <c r="BD54" i="251" s="1"/>
  <c r="BG54" i="251" s="1"/>
  <c r="M60" i="250"/>
  <c r="BQ60" i="250" s="1"/>
  <c r="BT60" i="250" s="1"/>
  <c r="N41" i="257"/>
  <c r="BR41" i="257" s="1"/>
  <c r="K45" i="272"/>
  <c r="BE45" i="272" s="1"/>
  <c r="BH45" i="272" s="1"/>
  <c r="L44" i="251"/>
  <c r="BF44" i="251" s="1"/>
  <c r="BI44" i="251" s="1"/>
  <c r="L43" i="251"/>
  <c r="BF43" i="251" s="1"/>
  <c r="BI43" i="251" s="1"/>
  <c r="L28" i="235"/>
  <c r="BF28" i="235" s="1"/>
  <c r="BI28" i="235" s="1"/>
  <c r="L45" i="250"/>
  <c r="BF45" i="250" s="1"/>
  <c r="BI45" i="250" s="1"/>
  <c r="N27" i="235"/>
  <c r="BR27" i="235" s="1"/>
  <c r="L62" i="263"/>
  <c r="BF62" i="263" s="1"/>
  <c r="BI62" i="263" s="1"/>
  <c r="L38" i="263"/>
  <c r="BF38" i="263" s="1"/>
  <c r="BI38" i="263" s="1"/>
  <c r="I47" i="251"/>
  <c r="AS47" i="251" s="1"/>
  <c r="AV47" i="251" s="1"/>
  <c r="L58" i="235"/>
  <c r="BF58" i="235" s="1"/>
  <c r="BI58" i="235" s="1"/>
  <c r="I61" i="260"/>
  <c r="AS61" i="260" s="1"/>
  <c r="I60" i="260"/>
  <c r="AS60" i="260" s="1"/>
  <c r="AV60" i="260" s="1"/>
  <c r="L40" i="235"/>
  <c r="BF40" i="235" s="1"/>
  <c r="BI40" i="235" s="1"/>
  <c r="N58" i="254"/>
  <c r="BR58" i="254" s="1"/>
  <c r="N46" i="235"/>
  <c r="BR46" i="235" s="1"/>
  <c r="BU46" i="235" s="1"/>
  <c r="L32" i="254"/>
  <c r="BF32" i="254" s="1"/>
  <c r="BI32" i="254" s="1"/>
  <c r="K60" i="253"/>
  <c r="BE60" i="253" s="1"/>
  <c r="BH60" i="253" s="1"/>
  <c r="I55" i="252"/>
  <c r="AS55" i="252" s="1"/>
  <c r="AV55" i="252" s="1"/>
  <c r="Q47" i="263"/>
  <c r="P40" i="254"/>
  <c r="P46" i="256"/>
  <c r="P33" i="235"/>
  <c r="Q29" i="253"/>
  <c r="P53" i="264"/>
  <c r="M46" i="251"/>
  <c r="P46" i="251" s="1"/>
  <c r="G41" i="256"/>
  <c r="AQ41" i="256" s="1"/>
  <c r="AT41" i="256" s="1"/>
  <c r="K32" i="253"/>
  <c r="BE32" i="253" s="1"/>
  <c r="BH32" i="253" s="1"/>
  <c r="I31" i="263"/>
  <c r="AS31" i="263" s="1"/>
  <c r="AV31" i="263" s="1"/>
  <c r="I62" i="235"/>
  <c r="AS62" i="235" s="1"/>
  <c r="AV62" i="235" s="1"/>
  <c r="N55" i="263"/>
  <c r="BR55" i="263" s="1"/>
  <c r="BU55" i="263" s="1"/>
  <c r="I50" i="263"/>
  <c r="AS50" i="263" s="1"/>
  <c r="AV50" i="263" s="1"/>
  <c r="L49" i="254"/>
  <c r="BF49" i="254" s="1"/>
  <c r="BI49" i="254" s="1"/>
  <c r="K32" i="254"/>
  <c r="BE32" i="254" s="1"/>
  <c r="BH32" i="254" s="1"/>
  <c r="L37" i="256"/>
  <c r="BF37" i="256" s="1"/>
  <c r="BI37" i="256" s="1"/>
  <c r="I26" i="252"/>
  <c r="AS26" i="252" s="1"/>
  <c r="AV26" i="252" s="1"/>
  <c r="M38" i="235"/>
  <c r="BQ38" i="235" s="1"/>
  <c r="BT38" i="235" s="1"/>
  <c r="M41" i="263"/>
  <c r="BQ41" i="263" s="1"/>
  <c r="BT41" i="263" s="1"/>
  <c r="J47" i="250"/>
  <c r="BD47" i="250" s="1"/>
  <c r="BG47" i="250" s="1"/>
  <c r="J53" i="252"/>
  <c r="BD53" i="252" s="1"/>
  <c r="BG53" i="252" s="1"/>
  <c r="T43" i="254"/>
  <c r="M62" i="254"/>
  <c r="BQ62" i="254" s="1"/>
  <c r="M41" i="272"/>
  <c r="BQ41" i="272" s="1"/>
  <c r="G44" i="250"/>
  <c r="AQ44" i="250" s="1"/>
  <c r="AT44" i="250" s="1"/>
  <c r="M32" i="251"/>
  <c r="BQ32" i="251" s="1"/>
  <c r="M58" i="251"/>
  <c r="BQ58" i="251" s="1"/>
  <c r="BT58" i="251" s="1"/>
  <c r="G40" i="256"/>
  <c r="AQ40" i="256" s="1"/>
  <c r="M32" i="256"/>
  <c r="BQ32" i="256" s="1"/>
  <c r="BT32" i="256" s="1"/>
  <c r="M32" i="263"/>
  <c r="BQ32" i="263" s="1"/>
  <c r="BT32" i="263" s="1"/>
  <c r="J40" i="235"/>
  <c r="BD40" i="235" s="1"/>
  <c r="BG40" i="235" s="1"/>
  <c r="J37" i="251"/>
  <c r="BD37" i="251" s="1"/>
  <c r="BG37" i="251" s="1"/>
  <c r="N41" i="272"/>
  <c r="BR41" i="272" s="1"/>
  <c r="BU41" i="272" s="1"/>
  <c r="K43" i="251"/>
  <c r="BE43" i="251" s="1"/>
  <c r="BH43" i="251" s="1"/>
  <c r="I34" i="257"/>
  <c r="AS34" i="257" s="1"/>
  <c r="AV34" i="257" s="1"/>
  <c r="L52" i="256"/>
  <c r="BF52" i="256" s="1"/>
  <c r="BI52" i="256" s="1"/>
  <c r="L27" i="260"/>
  <c r="BF27" i="260" s="1"/>
  <c r="BI27" i="260" s="1"/>
  <c r="L32" i="264"/>
  <c r="BF32" i="264" s="1"/>
  <c r="BI32" i="264" s="1"/>
  <c r="I28" i="256"/>
  <c r="AS28" i="256" s="1"/>
  <c r="AV28" i="256" s="1"/>
  <c r="L29" i="272"/>
  <c r="BF29" i="272" s="1"/>
  <c r="BI29" i="272" s="1"/>
  <c r="L46" i="253"/>
  <c r="BF46" i="253" s="1"/>
  <c r="BI46" i="253" s="1"/>
  <c r="M28" i="252"/>
  <c r="BQ28" i="252" s="1"/>
  <c r="AH46" i="254"/>
  <c r="M62" i="272"/>
  <c r="BQ62" i="272" s="1"/>
  <c r="Q28" i="253"/>
  <c r="M62" i="251"/>
  <c r="BQ62" i="251" s="1"/>
  <c r="BT62" i="251" s="1"/>
  <c r="M32" i="257"/>
  <c r="BQ32" i="257" s="1"/>
  <c r="BT32" i="257" s="1"/>
  <c r="M62" i="253"/>
  <c r="BQ62" i="253" s="1"/>
  <c r="BT62" i="253" s="1"/>
  <c r="N33" i="264"/>
  <c r="BR33" i="264" s="1"/>
  <c r="BU33" i="264" s="1"/>
  <c r="I29" i="264"/>
  <c r="AS29" i="264" s="1"/>
  <c r="AV29" i="264" s="1"/>
  <c r="K52" i="256"/>
  <c r="BE52" i="256" s="1"/>
  <c r="BH52" i="256" s="1"/>
  <c r="I59" i="256"/>
  <c r="AS59" i="256" s="1"/>
  <c r="AV59" i="256" s="1"/>
  <c r="I62" i="260"/>
  <c r="AS62" i="260" s="1"/>
  <c r="AV62" i="260" s="1"/>
  <c r="L32" i="253"/>
  <c r="BF32" i="253" s="1"/>
  <c r="BI32" i="253" s="1"/>
  <c r="N38" i="255"/>
  <c r="BR38" i="255" s="1"/>
  <c r="BU38" i="255" s="1"/>
  <c r="N33" i="256"/>
  <c r="BR33" i="256" s="1"/>
  <c r="BU33" i="256" s="1"/>
  <c r="L40" i="253"/>
  <c r="BF40" i="253" s="1"/>
  <c r="BI40" i="253" s="1"/>
  <c r="K29" i="272"/>
  <c r="BE29" i="272" s="1"/>
  <c r="BH29" i="272" s="1"/>
  <c r="I61" i="256"/>
  <c r="AS61" i="256" s="1"/>
  <c r="L50" i="256"/>
  <c r="BF50" i="256" s="1"/>
  <c r="BI50" i="256" s="1"/>
  <c r="L58" i="263"/>
  <c r="BF58" i="263" s="1"/>
  <c r="BI58" i="263" s="1"/>
  <c r="K49" i="254"/>
  <c r="BE49" i="254" s="1"/>
  <c r="BH49" i="254" s="1"/>
  <c r="L58" i="254"/>
  <c r="BF58" i="254" s="1"/>
  <c r="BI58" i="254" s="1"/>
  <c r="K46" i="253"/>
  <c r="L58" i="260"/>
  <c r="BF58" i="260" s="1"/>
  <c r="BI58" i="260" s="1"/>
  <c r="I29" i="256"/>
  <c r="AS29" i="256" s="1"/>
  <c r="AV29" i="256" s="1"/>
  <c r="L28" i="251"/>
  <c r="BF28" i="251" s="1"/>
  <c r="BI28" i="251" s="1"/>
  <c r="I33" i="250"/>
  <c r="AS33" i="250" s="1"/>
  <c r="AV33" i="250" s="1"/>
  <c r="L31" i="235"/>
  <c r="BF31" i="235" s="1"/>
  <c r="BI31" i="235" s="1"/>
  <c r="L54" i="272"/>
  <c r="BF54" i="272" s="1"/>
  <c r="BI54" i="272" s="1"/>
  <c r="I28" i="272"/>
  <c r="AS28" i="272" s="1"/>
  <c r="AV28" i="272" s="1"/>
  <c r="Q45" i="257"/>
  <c r="P55" i="252"/>
  <c r="Q62" i="252"/>
  <c r="BH59" i="250"/>
  <c r="Q58" i="263"/>
  <c r="S28" i="256"/>
  <c r="P58" i="263"/>
  <c r="P50" i="250"/>
  <c r="M59" i="256"/>
  <c r="BQ59" i="256" s="1"/>
  <c r="M47" i="260"/>
  <c r="BQ47" i="260" s="1"/>
  <c r="M45" i="253"/>
  <c r="G31" i="256"/>
  <c r="AQ31" i="256" s="1"/>
  <c r="AT31" i="256" s="1"/>
  <c r="G27" i="264"/>
  <c r="AQ27" i="264" s="1"/>
  <c r="M45" i="252"/>
  <c r="BQ45" i="252" s="1"/>
  <c r="BT45" i="252" s="1"/>
  <c r="J40" i="253"/>
  <c r="BD40" i="253" s="1"/>
  <c r="BG40" i="253" s="1"/>
  <c r="N45" i="272"/>
  <c r="BR45" i="272" s="1"/>
  <c r="BU45" i="272" s="1"/>
  <c r="L43" i="253"/>
  <c r="BF43" i="253" s="1"/>
  <c r="BI43" i="253" s="1"/>
  <c r="L43" i="264"/>
  <c r="BF43" i="264" s="1"/>
  <c r="BI43" i="264" s="1"/>
  <c r="L45" i="251"/>
  <c r="BF45" i="251" s="1"/>
  <c r="BI45" i="251" s="1"/>
  <c r="L49" i="260"/>
  <c r="BF49" i="260" s="1"/>
  <c r="BI49" i="260" s="1"/>
  <c r="N43" i="252"/>
  <c r="BR43" i="252" s="1"/>
  <c r="BU43" i="252" s="1"/>
  <c r="L31" i="260"/>
  <c r="BF31" i="260" s="1"/>
  <c r="BI31" i="260" s="1"/>
  <c r="I37" i="235"/>
  <c r="AS37" i="235" s="1"/>
  <c r="AV37" i="235" s="1"/>
  <c r="K58" i="263"/>
  <c r="BE58" i="263" s="1"/>
  <c r="BH58" i="263" s="1"/>
  <c r="L32" i="251"/>
  <c r="BF32" i="251" s="1"/>
  <c r="BI32" i="251" s="1"/>
  <c r="L61" i="251"/>
  <c r="BF61" i="251" s="1"/>
  <c r="BI61" i="251" s="1"/>
  <c r="L59" i="263"/>
  <c r="BF59" i="263" s="1"/>
  <c r="BI59" i="263" s="1"/>
  <c r="I33" i="253"/>
  <c r="AS33" i="253" s="1"/>
  <c r="AV33" i="253" s="1"/>
  <c r="L61" i="252"/>
  <c r="BF61" i="252" s="1"/>
  <c r="BI61" i="252" s="1"/>
  <c r="L40" i="260"/>
  <c r="BF40" i="260" s="1"/>
  <c r="BI40" i="260" s="1"/>
  <c r="K32" i="260"/>
  <c r="BE32" i="260" s="1"/>
  <c r="BH32" i="260" s="1"/>
  <c r="M38" i="252"/>
  <c r="BQ38" i="252" s="1"/>
  <c r="M28" i="253"/>
  <c r="BQ28" i="253" s="1"/>
  <c r="G41" i="263"/>
  <c r="AQ41" i="263" s="1"/>
  <c r="AT41" i="263" s="1"/>
  <c r="S41" i="250"/>
  <c r="G28" i="254"/>
  <c r="AQ28" i="254" s="1"/>
  <c r="AT28" i="254" s="1"/>
  <c r="M54" i="250"/>
  <c r="BQ54" i="250" s="1"/>
  <c r="BT54" i="250" s="1"/>
  <c r="M52" i="253"/>
  <c r="BQ52" i="253" s="1"/>
  <c r="BT52" i="253" s="1"/>
  <c r="M58" i="254"/>
  <c r="BQ58" i="254" s="1"/>
  <c r="BT58" i="254" s="1"/>
  <c r="G45" i="260"/>
  <c r="AQ45" i="260" s="1"/>
  <c r="AT45" i="260" s="1"/>
  <c r="G28" i="257"/>
  <c r="AQ28" i="257" s="1"/>
  <c r="AT28" i="257" s="1"/>
  <c r="G33" i="253"/>
  <c r="AQ33" i="253" s="1"/>
  <c r="AT33" i="253" s="1"/>
  <c r="K43" i="253"/>
  <c r="BE43" i="253" s="1"/>
  <c r="BH43" i="253" s="1"/>
  <c r="G59" i="256"/>
  <c r="AQ59" i="256" s="1"/>
  <c r="AT59" i="256" s="1"/>
  <c r="L28" i="252"/>
  <c r="BF28" i="252" s="1"/>
  <c r="BI28" i="252" s="1"/>
  <c r="G62" i="260"/>
  <c r="AQ62" i="260" s="1"/>
  <c r="AT62" i="260" s="1"/>
  <c r="L39" i="260"/>
  <c r="BF39" i="260" s="1"/>
  <c r="K49" i="260"/>
  <c r="BE49" i="260" s="1"/>
  <c r="BH49" i="260" s="1"/>
  <c r="N32" i="272"/>
  <c r="BR32" i="272" s="1"/>
  <c r="BU32" i="272" s="1"/>
  <c r="I54" i="252"/>
  <c r="AS54" i="252" s="1"/>
  <c r="AV54" i="252" s="1"/>
  <c r="G61" i="256"/>
  <c r="AQ61" i="256" s="1"/>
  <c r="AT61" i="256" s="1"/>
  <c r="I55" i="260"/>
  <c r="AS55" i="260" s="1"/>
  <c r="AV55" i="260" s="1"/>
  <c r="K61" i="251"/>
  <c r="BE61" i="251" s="1"/>
  <c r="BH61" i="251" s="1"/>
  <c r="I58" i="260"/>
  <c r="AS58" i="260" s="1"/>
  <c r="AV58" i="260" s="1"/>
  <c r="N48" i="256"/>
  <c r="BR48" i="256" s="1"/>
  <c r="BU48" i="256" s="1"/>
  <c r="K38" i="252"/>
  <c r="BE38" i="252" s="1"/>
  <c r="BH38" i="252" s="1"/>
  <c r="I50" i="235"/>
  <c r="AS50" i="235" s="1"/>
  <c r="AV50" i="235" s="1"/>
  <c r="L33" i="263"/>
  <c r="BF33" i="263" s="1"/>
  <c r="BI33" i="263" s="1"/>
  <c r="L44" i="256"/>
  <c r="BF44" i="256" s="1"/>
  <c r="BI44" i="256" s="1"/>
  <c r="I49" i="252"/>
  <c r="AS49" i="252" s="1"/>
  <c r="AV49" i="252" s="1"/>
  <c r="L33" i="272"/>
  <c r="BF33" i="272" s="1"/>
  <c r="BI33" i="272" s="1"/>
  <c r="K40" i="260"/>
  <c r="BE40" i="260" s="1"/>
  <c r="BH40" i="260" s="1"/>
  <c r="N34" i="260"/>
  <c r="BR34" i="260" s="1"/>
  <c r="L32" i="260"/>
  <c r="BF32" i="260" s="1"/>
  <c r="BI32" i="260" s="1"/>
  <c r="L58" i="256"/>
  <c r="BF58" i="256" s="1"/>
  <c r="BI58" i="256" s="1"/>
  <c r="Q62" i="235"/>
  <c r="Q31" i="260"/>
  <c r="M44" i="252"/>
  <c r="BQ44" i="252" s="1"/>
  <c r="M48" i="264"/>
  <c r="M43" i="255"/>
  <c r="BQ43" i="255" s="1"/>
  <c r="M34" i="263"/>
  <c r="BQ34" i="263" s="1"/>
  <c r="BT34" i="263" s="1"/>
  <c r="M59" i="251"/>
  <c r="BQ59" i="251" s="1"/>
  <c r="BT59" i="251" s="1"/>
  <c r="M33" i="264"/>
  <c r="BQ33" i="264" s="1"/>
  <c r="BT33" i="264" s="1"/>
  <c r="I52" i="250"/>
  <c r="AS52" i="250" s="1"/>
  <c r="AV52" i="250" s="1"/>
  <c r="L44" i="250"/>
  <c r="BF44" i="250" s="1"/>
  <c r="BI44" i="250" s="1"/>
  <c r="N32" i="257"/>
  <c r="BR32" i="257" s="1"/>
  <c r="BU32" i="257" s="1"/>
  <c r="K58" i="257"/>
  <c r="BE58" i="257" s="1"/>
  <c r="BH58" i="257" s="1"/>
  <c r="K39" i="260"/>
  <c r="BE39" i="260" s="1"/>
  <c r="BH39" i="260" s="1"/>
  <c r="I47" i="256"/>
  <c r="AS47" i="256" s="1"/>
  <c r="AV47" i="256" s="1"/>
  <c r="L29" i="253"/>
  <c r="BF29" i="253" s="1"/>
  <c r="BI29" i="253" s="1"/>
  <c r="I31" i="256"/>
  <c r="AS31" i="256" s="1"/>
  <c r="AV31" i="256" s="1"/>
  <c r="L32" i="272"/>
  <c r="BF32" i="272" s="1"/>
  <c r="BI32" i="272" s="1"/>
  <c r="I26" i="253"/>
  <c r="AS26" i="253" s="1"/>
  <c r="AV26" i="253" s="1"/>
  <c r="N47" i="260"/>
  <c r="BR47" i="260" s="1"/>
  <c r="BU47" i="260" s="1"/>
  <c r="N29" i="235"/>
  <c r="BR29" i="235" s="1"/>
  <c r="BU29" i="235" s="1"/>
  <c r="L44" i="252"/>
  <c r="BF44" i="252" s="1"/>
  <c r="BI44" i="252" s="1"/>
  <c r="L45" i="257"/>
  <c r="BF45" i="257" s="1"/>
  <c r="BI45" i="257" s="1"/>
  <c r="L52" i="250"/>
  <c r="BF52" i="250" s="1"/>
  <c r="BI52" i="250" s="1"/>
  <c r="L37" i="252"/>
  <c r="BF37" i="252" s="1"/>
  <c r="BI37" i="252" s="1"/>
  <c r="I59" i="272"/>
  <c r="AS59" i="272" s="1"/>
  <c r="AV59" i="272" s="1"/>
  <c r="K58" i="256"/>
  <c r="BE58" i="256" s="1"/>
  <c r="BH58" i="256" s="1"/>
  <c r="M48" i="263"/>
  <c r="BQ48" i="263" s="1"/>
  <c r="M37" i="254"/>
  <c r="BQ37" i="254" s="1"/>
  <c r="BT37" i="254" s="1"/>
  <c r="M38" i="254"/>
  <c r="K44" i="264"/>
  <c r="BE44" i="264" s="1"/>
  <c r="BH44" i="264" s="1"/>
  <c r="K44" i="250"/>
  <c r="BE44" i="250" s="1"/>
  <c r="BH44" i="250" s="1"/>
  <c r="I34" i="253"/>
  <c r="AS34" i="253" s="1"/>
  <c r="AV34" i="253" s="1"/>
  <c r="L33" i="257"/>
  <c r="BF33" i="257" s="1"/>
  <c r="BI33" i="257" s="1"/>
  <c r="L60" i="260"/>
  <c r="BF60" i="260" s="1"/>
  <c r="BI60" i="260" s="1"/>
  <c r="L58" i="257"/>
  <c r="BF58" i="257" s="1"/>
  <c r="BI58" i="257" s="1"/>
  <c r="L53" i="251"/>
  <c r="BF53" i="251" s="1"/>
  <c r="BI53" i="251" s="1"/>
  <c r="K53" i="263"/>
  <c r="BE53" i="263" s="1"/>
  <c r="BH53" i="263" s="1"/>
  <c r="N53" i="251"/>
  <c r="BR53" i="251" s="1"/>
  <c r="BU53" i="251" s="1"/>
  <c r="K29" i="253"/>
  <c r="BE29" i="253" s="1"/>
  <c r="BH29" i="253" s="1"/>
  <c r="I26" i="257"/>
  <c r="AS26" i="257" s="1"/>
  <c r="AV26" i="257" s="1"/>
  <c r="N33" i="254"/>
  <c r="BR33" i="254" s="1"/>
  <c r="BU33" i="254" s="1"/>
  <c r="L54" i="256"/>
  <c r="BF54" i="256" s="1"/>
  <c r="BI54" i="256" s="1"/>
  <c r="L54" i="251"/>
  <c r="BF54" i="251" s="1"/>
  <c r="BI54" i="251" s="1"/>
  <c r="L49" i="257"/>
  <c r="BF49" i="257" s="1"/>
  <c r="BI49" i="257" s="1"/>
  <c r="I26" i="272"/>
  <c r="AS26" i="272" s="1"/>
  <c r="AV26" i="272" s="1"/>
  <c r="L53" i="252"/>
  <c r="BF53" i="252" s="1"/>
  <c r="BI53" i="252" s="1"/>
  <c r="L55" i="252"/>
  <c r="BF55" i="252" s="1"/>
  <c r="BI55" i="252" s="1"/>
  <c r="G58" i="260"/>
  <c r="AQ58" i="260" s="1"/>
  <c r="AT58" i="260" s="1"/>
  <c r="N59" i="263"/>
  <c r="BR59" i="263" s="1"/>
  <c r="I59" i="252"/>
  <c r="AS59" i="252" s="1"/>
  <c r="AV59" i="252" s="1"/>
  <c r="I29" i="250"/>
  <c r="AS29" i="250" s="1"/>
  <c r="AV29" i="250" s="1"/>
  <c r="I33" i="260"/>
  <c r="AS33" i="260" s="1"/>
  <c r="AV33" i="260" s="1"/>
  <c r="P54" i="263"/>
  <c r="Q40" i="254"/>
  <c r="P34" i="253"/>
  <c r="P47" i="272"/>
  <c r="Q41" i="260"/>
  <c r="P53" i="253"/>
  <c r="G40" i="252"/>
  <c r="AQ40" i="252" s="1"/>
  <c r="AT40" i="252" s="1"/>
  <c r="M44" i="264"/>
  <c r="BQ44" i="264" s="1"/>
  <c r="BT44" i="264" s="1"/>
  <c r="J54" i="252"/>
  <c r="BD54" i="252" s="1"/>
  <c r="BG54" i="252" s="1"/>
  <c r="M37" i="253"/>
  <c r="BQ37" i="253" s="1"/>
  <c r="BT37" i="253" s="1"/>
  <c r="M38" i="253"/>
  <c r="J44" i="263"/>
  <c r="BD44" i="263" s="1"/>
  <c r="BG44" i="263" s="1"/>
  <c r="M43" i="263"/>
  <c r="BQ43" i="263" s="1"/>
  <c r="BT43" i="263" s="1"/>
  <c r="L44" i="264"/>
  <c r="BF44" i="264" s="1"/>
  <c r="BI44" i="264" s="1"/>
  <c r="N43" i="255"/>
  <c r="BR43" i="255" s="1"/>
  <c r="BU43" i="255" s="1"/>
  <c r="L45" i="256"/>
  <c r="BF45" i="256" s="1"/>
  <c r="BI45" i="256" s="1"/>
  <c r="K33" i="251"/>
  <c r="BE33" i="251" s="1"/>
  <c r="BH33" i="251" s="1"/>
  <c r="I26" i="254"/>
  <c r="AS26" i="254" s="1"/>
  <c r="AV26" i="254" s="1"/>
  <c r="K59" i="235"/>
  <c r="BE59" i="235" s="1"/>
  <c r="K60" i="260"/>
  <c r="BE60" i="260" s="1"/>
  <c r="BH60" i="260" s="1"/>
  <c r="I52" i="253"/>
  <c r="AS52" i="253" s="1"/>
  <c r="AV52" i="253" s="1"/>
  <c r="K53" i="251"/>
  <c r="BE53" i="251" s="1"/>
  <c r="BH53" i="251" s="1"/>
  <c r="L53" i="263"/>
  <c r="BF53" i="263" s="1"/>
  <c r="BI53" i="263" s="1"/>
  <c r="L53" i="257"/>
  <c r="BF53" i="257" s="1"/>
  <c r="BI53" i="257" s="1"/>
  <c r="L29" i="257"/>
  <c r="BF29" i="257" s="1"/>
  <c r="BI29" i="257" s="1"/>
  <c r="L43" i="263"/>
  <c r="BF43" i="263" s="1"/>
  <c r="BI43" i="263" s="1"/>
  <c r="I50" i="260"/>
  <c r="AS50" i="260" s="1"/>
  <c r="AV50" i="260" s="1"/>
  <c r="K54" i="251"/>
  <c r="BE54" i="251" s="1"/>
  <c r="BH54" i="251" s="1"/>
  <c r="K52" i="252"/>
  <c r="BE52" i="252" s="1"/>
  <c r="BH52" i="252" s="1"/>
  <c r="L52" i="263"/>
  <c r="BF52" i="263" s="1"/>
  <c r="BI52" i="263" s="1"/>
  <c r="L33" i="250"/>
  <c r="BF33" i="250" s="1"/>
  <c r="BI33" i="250" s="1"/>
  <c r="I59" i="253"/>
  <c r="AS59" i="253" s="1"/>
  <c r="AV59" i="253" s="1"/>
  <c r="M31" i="235"/>
  <c r="BQ31" i="235" s="1"/>
  <c r="M31" i="272"/>
  <c r="BQ31" i="272" s="1"/>
  <c r="M46" i="235"/>
  <c r="BQ46" i="235" s="1"/>
  <c r="G29" i="257"/>
  <c r="AQ29" i="257" s="1"/>
  <c r="AT29" i="257" s="1"/>
  <c r="M50" i="256"/>
  <c r="BQ50" i="256" s="1"/>
  <c r="M38" i="257"/>
  <c r="BQ38" i="257" s="1"/>
  <c r="G45" i="264"/>
  <c r="Q53" i="252"/>
  <c r="M54" i="264"/>
  <c r="BQ54" i="264" s="1"/>
  <c r="BT54" i="264" s="1"/>
  <c r="J47" i="263"/>
  <c r="BD47" i="263" s="1"/>
  <c r="BG47" i="263" s="1"/>
  <c r="K50" i="260"/>
  <c r="BE50" i="260" s="1"/>
  <c r="BH50" i="260" s="1"/>
  <c r="K45" i="256"/>
  <c r="BE45" i="256" s="1"/>
  <c r="BH45" i="256" s="1"/>
  <c r="L33" i="251"/>
  <c r="BF33" i="251" s="1"/>
  <c r="BI33" i="251" s="1"/>
  <c r="K38" i="256"/>
  <c r="BE38" i="256" s="1"/>
  <c r="BH38" i="256" s="1"/>
  <c r="L59" i="235"/>
  <c r="BF59" i="235" s="1"/>
  <c r="BI59" i="235" s="1"/>
  <c r="G58" i="272"/>
  <c r="AQ58" i="272" s="1"/>
  <c r="AT58" i="272" s="1"/>
  <c r="N59" i="260"/>
  <c r="BR59" i="260" s="1"/>
  <c r="BU59" i="260" s="1"/>
  <c r="L38" i="253"/>
  <c r="BF38" i="253" s="1"/>
  <c r="BI38" i="253" s="1"/>
  <c r="L47" i="263"/>
  <c r="BF47" i="263" s="1"/>
  <c r="BI47" i="263" s="1"/>
  <c r="K53" i="257"/>
  <c r="BE53" i="257" s="1"/>
  <c r="BH53" i="257" s="1"/>
  <c r="N46" i="272"/>
  <c r="BR46" i="272" s="1"/>
  <c r="BU46" i="272" s="1"/>
  <c r="L59" i="264"/>
  <c r="BF59" i="264" s="1"/>
  <c r="BI59" i="264" s="1"/>
  <c r="N50" i="253"/>
  <c r="BR50" i="253" s="1"/>
  <c r="BU50" i="253" s="1"/>
  <c r="K43" i="263"/>
  <c r="BE43" i="263" s="1"/>
  <c r="BH43" i="263" s="1"/>
  <c r="N59" i="251"/>
  <c r="BR59" i="251" s="1"/>
  <c r="BU59" i="251" s="1"/>
  <c r="N32" i="251"/>
  <c r="BR32" i="251" s="1"/>
  <c r="BU32" i="251" s="1"/>
  <c r="H26" i="272"/>
  <c r="AR26" i="272" s="1"/>
  <c r="AU26" i="272" s="1"/>
  <c r="K47" i="260"/>
  <c r="BE47" i="260" s="1"/>
  <c r="BH47" i="260" s="1"/>
  <c r="L52" i="252"/>
  <c r="BF52" i="252" s="1"/>
  <c r="BI52" i="252" s="1"/>
  <c r="I49" i="272"/>
  <c r="AS49" i="272" s="1"/>
  <c r="AV49" i="272" s="1"/>
  <c r="L37" i="260"/>
  <c r="BF37" i="260" s="1"/>
  <c r="BI37" i="260" s="1"/>
  <c r="K52" i="263"/>
  <c r="BE52" i="263" s="1"/>
  <c r="BH52" i="263" s="1"/>
  <c r="L52" i="254"/>
  <c r="BF52" i="254" s="1"/>
  <c r="BI52" i="254" s="1"/>
  <c r="N46" i="253"/>
  <c r="BR46" i="253" s="1"/>
  <c r="BU46" i="253" s="1"/>
  <c r="L41" i="252"/>
  <c r="BF41" i="252" s="1"/>
  <c r="BI41" i="252" s="1"/>
  <c r="N29" i="256"/>
  <c r="BR29" i="256" s="1"/>
  <c r="BU29" i="256" s="1"/>
  <c r="L26" i="254"/>
  <c r="BF26" i="254" s="1"/>
  <c r="BI26" i="254" s="1"/>
  <c r="L46" i="264"/>
  <c r="BF46" i="264" s="1"/>
  <c r="BI46" i="264" s="1"/>
  <c r="L26" i="255"/>
  <c r="BF26" i="255" s="1"/>
  <c r="BI26" i="255" s="1"/>
  <c r="S54" i="235"/>
  <c r="P58" i="260"/>
  <c r="P49" i="264"/>
  <c r="P49" i="256"/>
  <c r="P47" i="263"/>
  <c r="J47" i="260"/>
  <c r="BD47" i="260" s="1"/>
  <c r="BG47" i="260" s="1"/>
  <c r="M31" i="250"/>
  <c r="BQ31" i="250" s="1"/>
  <c r="BT31" i="250" s="1"/>
  <c r="J50" i="253"/>
  <c r="BD50" i="253" s="1"/>
  <c r="BG50" i="253" s="1"/>
  <c r="L50" i="260"/>
  <c r="BF50" i="260" s="1"/>
  <c r="BI50" i="260" s="1"/>
  <c r="I31" i="235"/>
  <c r="AS31" i="235" s="1"/>
  <c r="AV31" i="235" s="1"/>
  <c r="L62" i="257"/>
  <c r="BF62" i="257" s="1"/>
  <c r="BI62" i="257" s="1"/>
  <c r="N40" i="252"/>
  <c r="BR40" i="252" s="1"/>
  <c r="BU40" i="252" s="1"/>
  <c r="K31" i="256"/>
  <c r="H26" i="254"/>
  <c r="AR26" i="254" s="1"/>
  <c r="AU26" i="254" s="1"/>
  <c r="L60" i="256"/>
  <c r="BF60" i="256" s="1"/>
  <c r="BI60" i="256" s="1"/>
  <c r="I58" i="272"/>
  <c r="AS58" i="272" s="1"/>
  <c r="AV58" i="272" s="1"/>
  <c r="G52" i="253"/>
  <c r="AQ52" i="253" s="1"/>
  <c r="AT52" i="253" s="1"/>
  <c r="K38" i="253"/>
  <c r="BE38" i="253" s="1"/>
  <c r="BH38" i="253" s="1"/>
  <c r="K53" i="256"/>
  <c r="BE53" i="256" s="1"/>
  <c r="BH53" i="256" s="1"/>
  <c r="I61" i="254"/>
  <c r="AS61" i="254" s="1"/>
  <c r="K59" i="264"/>
  <c r="BE59" i="264" s="1"/>
  <c r="BH59" i="264" s="1"/>
  <c r="I49" i="251"/>
  <c r="AS49" i="251" s="1"/>
  <c r="AV49" i="251" s="1"/>
  <c r="I32" i="255"/>
  <c r="AS32" i="255" s="1"/>
  <c r="AV32" i="255" s="1"/>
  <c r="I52" i="252"/>
  <c r="AS52" i="252" s="1"/>
  <c r="AV52" i="252" s="1"/>
  <c r="I55" i="264"/>
  <c r="AS55" i="264" s="1"/>
  <c r="AV55" i="264" s="1"/>
  <c r="I54" i="235"/>
  <c r="AS54" i="235" s="1"/>
  <c r="AV54" i="235" s="1"/>
  <c r="N62" i="257"/>
  <c r="K52" i="254"/>
  <c r="BE52" i="254" s="1"/>
  <c r="BH52" i="254" s="1"/>
  <c r="I61" i="272"/>
  <c r="AS61" i="272" s="1"/>
  <c r="I37" i="257"/>
  <c r="AS37" i="257" s="1"/>
  <c r="AV37" i="257" s="1"/>
  <c r="I34" i="252"/>
  <c r="AS34" i="252" s="1"/>
  <c r="AV34" i="252" s="1"/>
  <c r="M32" i="252"/>
  <c r="BQ32" i="252" s="1"/>
  <c r="BT32" i="252" s="1"/>
  <c r="M46" i="263"/>
  <c r="BQ46" i="263" s="1"/>
  <c r="BT46" i="263" s="1"/>
  <c r="J49" i="251"/>
  <c r="BD49" i="251" s="1"/>
  <c r="BG49" i="251" s="1"/>
  <c r="G29" i="253"/>
  <c r="AQ29" i="253" s="1"/>
  <c r="AT29" i="253" s="1"/>
  <c r="J62" i="255"/>
  <c r="BD62" i="255" s="1"/>
  <c r="BG62" i="255" s="1"/>
  <c r="J43" i="255"/>
  <c r="BD43" i="255" s="1"/>
  <c r="BG43" i="255" s="1"/>
  <c r="L54" i="250"/>
  <c r="BF54" i="250" s="1"/>
  <c r="BI54" i="250" s="1"/>
  <c r="K62" i="257"/>
  <c r="BE62" i="257" s="1"/>
  <c r="BH62" i="257" s="1"/>
  <c r="N31" i="235"/>
  <c r="BR31" i="235" s="1"/>
  <c r="BU31" i="235" s="1"/>
  <c r="L31" i="256"/>
  <c r="BF31" i="256" s="1"/>
  <c r="BI31" i="256" s="1"/>
  <c r="K60" i="256"/>
  <c r="BE60" i="256" s="1"/>
  <c r="BH60" i="256" s="1"/>
  <c r="N55" i="256"/>
  <c r="BR55" i="256" s="1"/>
  <c r="BU55" i="256" s="1"/>
  <c r="I53" i="257"/>
  <c r="AS53" i="257" s="1"/>
  <c r="AV53" i="257" s="1"/>
  <c r="I52" i="272"/>
  <c r="AS52" i="272" s="1"/>
  <c r="AV52" i="272" s="1"/>
  <c r="L43" i="235"/>
  <c r="BF43" i="235" s="1"/>
  <c r="BI43" i="235" s="1"/>
  <c r="L53" i="256"/>
  <c r="BF53" i="256" s="1"/>
  <c r="BI53" i="256" s="1"/>
  <c r="I58" i="264"/>
  <c r="AS58" i="264" s="1"/>
  <c r="AV58" i="264" s="1"/>
  <c r="L49" i="235"/>
  <c r="BF49" i="235" s="1"/>
  <c r="BI49" i="235" s="1"/>
  <c r="L45" i="253"/>
  <c r="BF45" i="253" s="1"/>
  <c r="BI45" i="253" s="1"/>
  <c r="I47" i="257"/>
  <c r="AS47" i="257" s="1"/>
  <c r="AV47" i="257" s="1"/>
  <c r="L61" i="235"/>
  <c r="BF61" i="235" s="1"/>
  <c r="BI61" i="235" s="1"/>
  <c r="K32" i="250"/>
  <c r="BE32" i="250" s="1"/>
  <c r="BH32" i="250" s="1"/>
  <c r="L61" i="250"/>
  <c r="BF61" i="250" s="1"/>
  <c r="BI61" i="250" s="1"/>
  <c r="K47" i="253"/>
  <c r="P31" i="256"/>
  <c r="P34" i="251"/>
  <c r="Q61" i="250"/>
  <c r="P59" i="254"/>
  <c r="L49" i="250"/>
  <c r="BF49" i="250" s="1"/>
  <c r="BI49" i="250" s="1"/>
  <c r="K49" i="235"/>
  <c r="BE49" i="235" s="1"/>
  <c r="BH49" i="235" s="1"/>
  <c r="K45" i="253"/>
  <c r="BE45" i="253" s="1"/>
  <c r="BH45" i="253" s="1"/>
  <c r="L26" i="253"/>
  <c r="BF26" i="253" s="1"/>
  <c r="BI26" i="253" s="1"/>
  <c r="I27" i="255"/>
  <c r="AS27" i="255" s="1"/>
  <c r="AV27" i="255" s="1"/>
  <c r="K61" i="235"/>
  <c r="BE61" i="235" s="1"/>
  <c r="BH61" i="235" s="1"/>
  <c r="L45" i="254"/>
  <c r="BF45" i="254" s="1"/>
  <c r="BI45" i="254" s="1"/>
  <c r="L61" i="260"/>
  <c r="BF61" i="260" s="1"/>
  <c r="BI61" i="260" s="1"/>
  <c r="L32" i="250"/>
  <c r="BF32" i="250" s="1"/>
  <c r="BI32" i="250" s="1"/>
  <c r="I29" i="263"/>
  <c r="AS29" i="263" s="1"/>
  <c r="AV29" i="263" s="1"/>
  <c r="I29" i="235"/>
  <c r="AS29" i="235" s="1"/>
  <c r="AV29" i="235" s="1"/>
  <c r="L47" i="253"/>
  <c r="BF47" i="253" s="1"/>
  <c r="BI47" i="253" s="1"/>
  <c r="L48" i="216"/>
  <c r="L42" i="216"/>
  <c r="L43" i="216" s="1"/>
  <c r="L44" i="216" s="1"/>
  <c r="L45" i="216" s="1"/>
  <c r="L46" i="216" s="1"/>
  <c r="L47" i="216" s="1"/>
  <c r="M33" i="250"/>
  <c r="BQ33" i="250" s="1"/>
  <c r="G32" i="250"/>
  <c r="AQ32" i="250" s="1"/>
  <c r="AT32" i="250" s="1"/>
  <c r="M50" i="235"/>
  <c r="BQ50" i="235" s="1"/>
  <c r="BT50" i="235" s="1"/>
  <c r="M41" i="257"/>
  <c r="BQ41" i="257" s="1"/>
  <c r="AI47" i="264"/>
  <c r="M50" i="252"/>
  <c r="BQ50" i="252" s="1"/>
  <c r="BT50" i="252" s="1"/>
  <c r="M62" i="260"/>
  <c r="BQ62" i="260" s="1"/>
  <c r="M37" i="272"/>
  <c r="BQ37" i="272" s="1"/>
  <c r="M27" i="264"/>
  <c r="BQ27" i="264" s="1"/>
  <c r="M45" i="272"/>
  <c r="BQ45" i="272" s="1"/>
  <c r="M53" i="251"/>
  <c r="BQ53" i="251" s="1"/>
  <c r="J46" i="257"/>
  <c r="BD46" i="257" s="1"/>
  <c r="BG46" i="257" s="1"/>
  <c r="M41" i="252"/>
  <c r="BQ41" i="252" s="1"/>
  <c r="G33" i="256"/>
  <c r="AQ33" i="256" s="1"/>
  <c r="AT33" i="256" s="1"/>
  <c r="M60" i="256"/>
  <c r="BQ60" i="256" s="1"/>
  <c r="M55" i="260"/>
  <c r="BQ55" i="260" s="1"/>
  <c r="BT55" i="260" s="1"/>
  <c r="M40" i="256"/>
  <c r="BQ40" i="256" s="1"/>
  <c r="BT40" i="256" s="1"/>
  <c r="K54" i="250"/>
  <c r="BE54" i="250" s="1"/>
  <c r="BH54" i="250" s="1"/>
  <c r="I29" i="254"/>
  <c r="AS29" i="254" s="1"/>
  <c r="AV29" i="254" s="1"/>
  <c r="G48" i="256"/>
  <c r="AQ48" i="256" s="1"/>
  <c r="AT48" i="256" s="1"/>
  <c r="K61" i="257"/>
  <c r="BE61" i="257" s="1"/>
  <c r="BH61" i="257" s="1"/>
  <c r="K44" i="257"/>
  <c r="BE44" i="257" s="1"/>
  <c r="BH44" i="257" s="1"/>
  <c r="N40" i="260"/>
  <c r="BR40" i="260" s="1"/>
  <c r="K43" i="235"/>
  <c r="BE43" i="235" s="1"/>
  <c r="BH43" i="235" s="1"/>
  <c r="G49" i="251"/>
  <c r="AG49" i="251" s="1"/>
  <c r="AI45" i="254"/>
  <c r="M46" i="253"/>
  <c r="BQ46" i="253" s="1"/>
  <c r="M38" i="251"/>
  <c r="S38" i="251" s="1"/>
  <c r="M29" i="257"/>
  <c r="BQ29" i="257" s="1"/>
  <c r="M34" i="272"/>
  <c r="BQ34" i="272" s="1"/>
  <c r="M53" i="257"/>
  <c r="BQ53" i="257" s="1"/>
  <c r="T52" i="257"/>
  <c r="J37" i="257"/>
  <c r="BD37" i="257" s="1"/>
  <c r="BG37" i="257" s="1"/>
  <c r="M49" i="251"/>
  <c r="BQ49" i="251" s="1"/>
  <c r="BT49" i="251" s="1"/>
  <c r="N44" i="257"/>
  <c r="BR44" i="257" s="1"/>
  <c r="BU44" i="257" s="1"/>
  <c r="L34" i="264"/>
  <c r="BF34" i="264" s="1"/>
  <c r="BI34" i="264" s="1"/>
  <c r="I33" i="251"/>
  <c r="AS33" i="251" s="1"/>
  <c r="AV33" i="251" s="1"/>
  <c r="L61" i="257"/>
  <c r="BF61" i="257" s="1"/>
  <c r="BI61" i="257" s="1"/>
  <c r="I33" i="252"/>
  <c r="AS33" i="252" s="1"/>
  <c r="AV33" i="252" s="1"/>
  <c r="I49" i="255"/>
  <c r="AS49" i="255" s="1"/>
  <c r="AV49" i="255" s="1"/>
  <c r="L44" i="257"/>
  <c r="BF44" i="257" s="1"/>
  <c r="BI44" i="257" s="1"/>
  <c r="N28" i="252"/>
  <c r="BR28" i="252" s="1"/>
  <c r="BU28" i="252" s="1"/>
  <c r="K34" i="250"/>
  <c r="BE34" i="250" s="1"/>
  <c r="BH34" i="250" s="1"/>
  <c r="G58" i="264"/>
  <c r="AQ58" i="264" s="1"/>
  <c r="AT58" i="264" s="1"/>
  <c r="L60" i="251"/>
  <c r="BF60" i="251" s="1"/>
  <c r="BI60" i="251" s="1"/>
  <c r="L62" i="256"/>
  <c r="BF62" i="256" s="1"/>
  <c r="BI62" i="256" s="1"/>
  <c r="I55" i="263"/>
  <c r="AS55" i="263" s="1"/>
  <c r="AV55" i="263" s="1"/>
  <c r="I50" i="256"/>
  <c r="AS50" i="256" s="1"/>
  <c r="AV50" i="256" s="1"/>
  <c r="I49" i="254"/>
  <c r="AS49" i="254" s="1"/>
  <c r="AV49" i="254" s="1"/>
  <c r="L47" i="257"/>
  <c r="BF47" i="257" s="1"/>
  <c r="BI47" i="257" s="1"/>
  <c r="N54" i="264"/>
  <c r="BR54" i="264" s="1"/>
  <c r="BU54" i="264" s="1"/>
  <c r="N28" i="235"/>
  <c r="BR28" i="235" s="1"/>
  <c r="BU28" i="235" s="1"/>
  <c r="L48" i="256"/>
  <c r="BF48" i="256" s="1"/>
  <c r="BI48" i="256" s="1"/>
  <c r="L46" i="260"/>
  <c r="BF46" i="260" s="1"/>
  <c r="BI46" i="260" s="1"/>
  <c r="L61" i="253"/>
  <c r="BF61" i="253" s="1"/>
  <c r="BI61" i="253" s="1"/>
  <c r="L37" i="235"/>
  <c r="BF37" i="235" s="1"/>
  <c r="BI37" i="235" s="1"/>
  <c r="P50" i="263"/>
  <c r="Q49" i="264"/>
  <c r="Q60" i="251"/>
  <c r="Q31" i="253"/>
  <c r="P52" i="264"/>
  <c r="M40" i="272"/>
  <c r="BQ40" i="272" s="1"/>
  <c r="M49" i="250"/>
  <c r="BQ49" i="250" s="1"/>
  <c r="M52" i="254"/>
  <c r="BQ52" i="254" s="1"/>
  <c r="M39" i="263"/>
  <c r="BQ39" i="263" s="1"/>
  <c r="BT39" i="263" s="1"/>
  <c r="M45" i="260"/>
  <c r="BQ45" i="260" s="1"/>
  <c r="BT45" i="260" s="1"/>
  <c r="J59" i="235"/>
  <c r="BD59" i="235" s="1"/>
  <c r="I53" i="253"/>
  <c r="AS53" i="253" s="1"/>
  <c r="AV53" i="253" s="1"/>
  <c r="I48" i="256"/>
  <c r="AS48" i="256" s="1"/>
  <c r="AV48" i="256" s="1"/>
  <c r="L50" i="252"/>
  <c r="BF50" i="252" s="1"/>
  <c r="BI50" i="252" s="1"/>
  <c r="L59" i="254"/>
  <c r="BF59" i="254" s="1"/>
  <c r="BI59" i="254" s="1"/>
  <c r="N44" i="250"/>
  <c r="BR44" i="250" s="1"/>
  <c r="BU44" i="250" s="1"/>
  <c r="I47" i="263"/>
  <c r="AS47" i="263" s="1"/>
  <c r="AV47" i="263" s="1"/>
  <c r="L53" i="235"/>
  <c r="BF53" i="235" s="1"/>
  <c r="BI53" i="235" s="1"/>
  <c r="N47" i="254"/>
  <c r="BR47" i="254" s="1"/>
  <c r="BU47" i="254" s="1"/>
  <c r="L34" i="250"/>
  <c r="BF34" i="250" s="1"/>
  <c r="BI34" i="250" s="1"/>
  <c r="I62" i="252"/>
  <c r="AS62" i="252" s="1"/>
  <c r="AV62" i="252" s="1"/>
  <c r="L43" i="257"/>
  <c r="BF43" i="257" s="1"/>
  <c r="BI43" i="257" s="1"/>
  <c r="K47" i="257"/>
  <c r="BE47" i="257" s="1"/>
  <c r="BH47" i="257" s="1"/>
  <c r="N55" i="260"/>
  <c r="BR55" i="260" s="1"/>
  <c r="BU55" i="260" s="1"/>
  <c r="K48" i="256"/>
  <c r="BE48" i="256" s="1"/>
  <c r="BH48" i="256" s="1"/>
  <c r="L32" i="257"/>
  <c r="BF32" i="257" s="1"/>
  <c r="BI32" i="257" s="1"/>
  <c r="I53" i="260"/>
  <c r="AS53" i="260" s="1"/>
  <c r="AV53" i="260" s="1"/>
  <c r="I62" i="272"/>
  <c r="AS62" i="272" s="1"/>
  <c r="AV62" i="272" s="1"/>
  <c r="I31" i="252"/>
  <c r="AS31" i="252" s="1"/>
  <c r="AV31" i="252" s="1"/>
  <c r="L44" i="253"/>
  <c r="BF44" i="253" s="1"/>
  <c r="BI44" i="253" s="1"/>
  <c r="K37" i="235"/>
  <c r="K47" i="264"/>
  <c r="BE47" i="264" s="1"/>
  <c r="BH47" i="264" s="1"/>
  <c r="M43" i="264"/>
  <c r="BQ43" i="264" s="1"/>
  <c r="M31" i="263"/>
  <c r="BQ31" i="263" s="1"/>
  <c r="M52" i="251"/>
  <c r="BQ52" i="251" s="1"/>
  <c r="M38" i="255"/>
  <c r="BQ38" i="255" s="1"/>
  <c r="M44" i="250"/>
  <c r="BQ44" i="250" s="1"/>
  <c r="J61" i="235"/>
  <c r="BD61" i="235" s="1"/>
  <c r="BG61" i="235" s="1"/>
  <c r="J48" i="260"/>
  <c r="BD48" i="260" s="1"/>
  <c r="BG48" i="260" s="1"/>
  <c r="J37" i="250"/>
  <c r="BD37" i="250" s="1"/>
  <c r="BG37" i="250" s="1"/>
  <c r="J33" i="252"/>
  <c r="BD33" i="252" s="1"/>
  <c r="BG33" i="252" s="1"/>
  <c r="I61" i="251"/>
  <c r="AS61" i="251" s="1"/>
  <c r="I48" i="263"/>
  <c r="AS48" i="263" s="1"/>
  <c r="AV48" i="263" s="1"/>
  <c r="I33" i="235"/>
  <c r="AS33" i="235" s="1"/>
  <c r="AV33" i="235" s="1"/>
  <c r="K50" i="252"/>
  <c r="I58" i="252"/>
  <c r="AS58" i="252" s="1"/>
  <c r="AV58" i="252" s="1"/>
  <c r="N45" i="252"/>
  <c r="BR45" i="252" s="1"/>
  <c r="BU45" i="252" s="1"/>
  <c r="I55" i="256"/>
  <c r="AS55" i="256" s="1"/>
  <c r="AV55" i="256" s="1"/>
  <c r="N60" i="256"/>
  <c r="BR60" i="256" s="1"/>
  <c r="BU60" i="256" s="1"/>
  <c r="K28" i="254"/>
  <c r="BE28" i="254" s="1"/>
  <c r="BH28" i="254" s="1"/>
  <c r="K43" i="257"/>
  <c r="BE43" i="257" s="1"/>
  <c r="BH43" i="257" s="1"/>
  <c r="I62" i="254"/>
  <c r="AS62" i="254" s="1"/>
  <c r="AV62" i="254" s="1"/>
  <c r="L46" i="263"/>
  <c r="BF46" i="263" s="1"/>
  <c r="BI46" i="263" s="1"/>
  <c r="L46" i="252"/>
  <c r="BF46" i="252" s="1"/>
  <c r="BI46" i="252" s="1"/>
  <c r="G55" i="263"/>
  <c r="AQ55" i="263" s="1"/>
  <c r="AT55" i="263" s="1"/>
  <c r="N39" i="255"/>
  <c r="BR39" i="255" s="1"/>
  <c r="N62" i="264"/>
  <c r="BR62" i="264" s="1"/>
  <c r="BU62" i="264" s="1"/>
  <c r="N39" i="264"/>
  <c r="BR39" i="264" s="1"/>
  <c r="I50" i="264"/>
  <c r="AS50" i="264" s="1"/>
  <c r="AV50" i="264" s="1"/>
  <c r="L54" i="263"/>
  <c r="BF54" i="263" s="1"/>
  <c r="BI54" i="263" s="1"/>
  <c r="I52" i="257"/>
  <c r="AS52" i="257" s="1"/>
  <c r="AV52" i="257" s="1"/>
  <c r="L61" i="264"/>
  <c r="BF61" i="264" s="1"/>
  <c r="BI61" i="264" s="1"/>
  <c r="I33" i="272"/>
  <c r="AS33" i="272" s="1"/>
  <c r="AV33" i="272" s="1"/>
  <c r="P52" i="263"/>
  <c r="P33" i="251"/>
  <c r="Q50" i="250"/>
  <c r="Q40" i="250"/>
  <c r="P44" i="235"/>
  <c r="M59" i="252"/>
  <c r="BQ59" i="252" s="1"/>
  <c r="M40" i="252"/>
  <c r="BQ40" i="252" s="1"/>
  <c r="G38" i="264"/>
  <c r="AQ38" i="264" s="1"/>
  <c r="AT38" i="264" s="1"/>
  <c r="M41" i="254"/>
  <c r="BQ41" i="254" s="1"/>
  <c r="BT41" i="254" s="1"/>
  <c r="M38" i="264"/>
  <c r="BQ38" i="264" s="1"/>
  <c r="BT38" i="264" s="1"/>
  <c r="G28" i="263"/>
  <c r="AQ28" i="263" s="1"/>
  <c r="AT28" i="263" s="1"/>
  <c r="M46" i="250"/>
  <c r="BQ46" i="250" s="1"/>
  <c r="BT46" i="250" s="1"/>
  <c r="H38" i="254"/>
  <c r="AR38" i="254" s="1"/>
  <c r="AU38" i="254" s="1"/>
  <c r="J50" i="260"/>
  <c r="BD50" i="260" s="1"/>
  <c r="BG50" i="260" s="1"/>
  <c r="G53" i="253"/>
  <c r="AQ53" i="253" s="1"/>
  <c r="L61" i="255"/>
  <c r="BF61" i="255" s="1"/>
  <c r="BI61" i="255" s="1"/>
  <c r="I52" i="260"/>
  <c r="AS52" i="260" s="1"/>
  <c r="AV52" i="260" s="1"/>
  <c r="I58" i="253"/>
  <c r="AS58" i="253" s="1"/>
  <c r="AV58" i="253" s="1"/>
  <c r="L28" i="254"/>
  <c r="BF28" i="254" s="1"/>
  <c r="BI28" i="254" s="1"/>
  <c r="L26" i="251"/>
  <c r="BF26" i="251" s="1"/>
  <c r="BI26" i="251" s="1"/>
  <c r="K46" i="263"/>
  <c r="BE46" i="263" s="1"/>
  <c r="BH46" i="263" s="1"/>
  <c r="K46" i="252"/>
  <c r="BE46" i="252" s="1"/>
  <c r="BH46" i="252" s="1"/>
  <c r="I58" i="263"/>
  <c r="AS58" i="263" s="1"/>
  <c r="AV58" i="263" s="1"/>
  <c r="I59" i="257"/>
  <c r="AS59" i="257" s="1"/>
  <c r="AV59" i="257" s="1"/>
  <c r="L34" i="253"/>
  <c r="BF34" i="253" s="1"/>
  <c r="BI34" i="253" s="1"/>
  <c r="L29" i="252"/>
  <c r="BF29" i="252" s="1"/>
  <c r="BI29" i="252" s="1"/>
  <c r="L46" i="256"/>
  <c r="BF46" i="256" s="1"/>
  <c r="BI46" i="256" s="1"/>
  <c r="L33" i="260"/>
  <c r="BF33" i="260" s="1"/>
  <c r="BI33" i="260" s="1"/>
  <c r="L32" i="256"/>
  <c r="BF32" i="256" s="1"/>
  <c r="BI32" i="256" s="1"/>
  <c r="G54" i="260"/>
  <c r="AQ54" i="260" s="1"/>
  <c r="M29" i="235"/>
  <c r="BQ29" i="235" s="1"/>
  <c r="M39" i="264"/>
  <c r="BQ39" i="264" s="1"/>
  <c r="M45" i="263"/>
  <c r="BQ45" i="263" s="1"/>
  <c r="G28" i="272"/>
  <c r="AQ28" i="272" s="1"/>
  <c r="AT28" i="272" s="1"/>
  <c r="G41" i="260"/>
  <c r="AQ41" i="260" s="1"/>
  <c r="AT41" i="260" s="1"/>
  <c r="M61" i="257"/>
  <c r="BQ61" i="257" s="1"/>
  <c r="BT61" i="257" s="1"/>
  <c r="M29" i="251"/>
  <c r="BQ29" i="251" s="1"/>
  <c r="BT29" i="251" s="1"/>
  <c r="J31" i="257"/>
  <c r="BD31" i="257" s="1"/>
  <c r="BG31" i="257" s="1"/>
  <c r="H61" i="251"/>
  <c r="AR61" i="251" s="1"/>
  <c r="K32" i="235"/>
  <c r="BE32" i="235" s="1"/>
  <c r="BH32" i="235" s="1"/>
  <c r="L45" i="263"/>
  <c r="BF45" i="263" s="1"/>
  <c r="BI45" i="263" s="1"/>
  <c r="I54" i="254"/>
  <c r="AS54" i="254" s="1"/>
  <c r="AV54" i="254" s="1"/>
  <c r="K61" i="255"/>
  <c r="BE61" i="255" s="1"/>
  <c r="BH61" i="255" s="1"/>
  <c r="K40" i="250"/>
  <c r="BE40" i="250" s="1"/>
  <c r="BH40" i="250" s="1"/>
  <c r="I28" i="260"/>
  <c r="AS28" i="260" s="1"/>
  <c r="AV28" i="260" s="1"/>
  <c r="L40" i="251"/>
  <c r="BF40" i="251" s="1"/>
  <c r="BI40" i="251" s="1"/>
  <c r="I31" i="260"/>
  <c r="AS31" i="260" s="1"/>
  <c r="AV31" i="260" s="1"/>
  <c r="K33" i="254"/>
  <c r="BE33" i="254" s="1"/>
  <c r="BH33" i="254" s="1"/>
  <c r="I60" i="252"/>
  <c r="AS60" i="252" s="1"/>
  <c r="AV60" i="252" s="1"/>
  <c r="N53" i="250"/>
  <c r="BR53" i="250" s="1"/>
  <c r="BU53" i="250" s="1"/>
  <c r="L40" i="257"/>
  <c r="BF40" i="257" s="1"/>
  <c r="BI40" i="257" s="1"/>
  <c r="N31" i="263"/>
  <c r="BR31" i="263" s="1"/>
  <c r="BU31" i="263" s="1"/>
  <c r="I32" i="263"/>
  <c r="AS32" i="263" s="1"/>
  <c r="AV32" i="263" s="1"/>
  <c r="I62" i="256"/>
  <c r="AS62" i="256" s="1"/>
  <c r="AV62" i="256" s="1"/>
  <c r="K32" i="263"/>
  <c r="BE32" i="263" s="1"/>
  <c r="BH32" i="263" s="1"/>
  <c r="I37" i="252"/>
  <c r="AS37" i="252" s="1"/>
  <c r="AV37" i="252" s="1"/>
  <c r="I49" i="256"/>
  <c r="AS49" i="256" s="1"/>
  <c r="AV49" i="256" s="1"/>
  <c r="L52" i="251"/>
  <c r="BF52" i="251" s="1"/>
  <c r="BI52" i="251" s="1"/>
  <c r="G52" i="257"/>
  <c r="AQ52" i="257" s="1"/>
  <c r="AT52" i="257" s="1"/>
  <c r="N62" i="272"/>
  <c r="BR62" i="272" s="1"/>
  <c r="BU62" i="272" s="1"/>
  <c r="L41" i="263"/>
  <c r="BF41" i="263" s="1"/>
  <c r="BI41" i="263" s="1"/>
  <c r="I54" i="260"/>
  <c r="AS54" i="260" s="1"/>
  <c r="AV54" i="260" s="1"/>
  <c r="L58" i="252"/>
  <c r="BF58" i="252" s="1"/>
  <c r="BI58" i="252" s="1"/>
  <c r="P54" i="252"/>
  <c r="P41" i="253"/>
  <c r="Q53" i="264"/>
  <c r="P31" i="264"/>
  <c r="Q54" i="263"/>
  <c r="P45" i="257"/>
  <c r="M32" i="255"/>
  <c r="BQ32" i="255" s="1"/>
  <c r="M48" i="256"/>
  <c r="BQ48" i="256" s="1"/>
  <c r="M45" i="250"/>
  <c r="BQ45" i="250" s="1"/>
  <c r="M60" i="235"/>
  <c r="BQ60" i="235" s="1"/>
  <c r="M52" i="252"/>
  <c r="BQ52" i="252" s="1"/>
  <c r="M47" i="251"/>
  <c r="BQ47" i="251" s="1"/>
  <c r="M58" i="250"/>
  <c r="BQ58" i="250" s="1"/>
  <c r="M50" i="253"/>
  <c r="BQ50" i="253" s="1"/>
  <c r="M28" i="250"/>
  <c r="BQ28" i="250" s="1"/>
  <c r="BT28" i="250" s="1"/>
  <c r="G33" i="264"/>
  <c r="AQ33" i="264" s="1"/>
  <c r="AT33" i="264" s="1"/>
  <c r="G27" i="255"/>
  <c r="AQ27" i="255" s="1"/>
  <c r="AT27" i="255" s="1"/>
  <c r="M44" i="253"/>
  <c r="BQ44" i="253" s="1"/>
  <c r="BT44" i="253" s="1"/>
  <c r="G44" i="251"/>
  <c r="AG44" i="251" s="1"/>
  <c r="I37" i="260"/>
  <c r="AS37" i="260" s="1"/>
  <c r="AV37" i="260" s="1"/>
  <c r="L32" i="235"/>
  <c r="BF32" i="235" s="1"/>
  <c r="BI32" i="235" s="1"/>
  <c r="I60" i="263"/>
  <c r="AS60" i="263" s="1"/>
  <c r="I59" i="260"/>
  <c r="AS59" i="260" s="1"/>
  <c r="L26" i="257"/>
  <c r="BF26" i="257" s="1"/>
  <c r="BI26" i="257" s="1"/>
  <c r="I54" i="257"/>
  <c r="AS54" i="257" s="1"/>
  <c r="AV54" i="257" s="1"/>
  <c r="N37" i="251"/>
  <c r="BR37" i="251" s="1"/>
  <c r="BU37" i="251" s="1"/>
  <c r="N38" i="250"/>
  <c r="BR38" i="250" s="1"/>
  <c r="BU38" i="250" s="1"/>
  <c r="L40" i="250"/>
  <c r="BF40" i="250" s="1"/>
  <c r="BI40" i="250" s="1"/>
  <c r="G58" i="253"/>
  <c r="AQ58" i="253" s="1"/>
  <c r="AT58" i="253" s="1"/>
  <c r="L27" i="263"/>
  <c r="BF27" i="263" s="1"/>
  <c r="BI27" i="263" s="1"/>
  <c r="L62" i="252"/>
  <c r="BF62" i="252" s="1"/>
  <c r="BI62" i="252" s="1"/>
  <c r="K40" i="251"/>
  <c r="BE40" i="251" s="1"/>
  <c r="BH40" i="251" s="1"/>
  <c r="L44" i="255"/>
  <c r="BF44" i="255" s="1"/>
  <c r="BI44" i="255" s="1"/>
  <c r="K38" i="250"/>
  <c r="BE38" i="250" s="1"/>
  <c r="BH38" i="250" s="1"/>
  <c r="L33" i="254"/>
  <c r="BF33" i="254" s="1"/>
  <c r="BI33" i="254" s="1"/>
  <c r="N47" i="257"/>
  <c r="BR47" i="257" s="1"/>
  <c r="BU47" i="257" s="1"/>
  <c r="N50" i="264"/>
  <c r="BR50" i="264" s="1"/>
  <c r="BU50" i="264" s="1"/>
  <c r="L32" i="263"/>
  <c r="BF32" i="263" s="1"/>
  <c r="BI32" i="263" s="1"/>
  <c r="K38" i="260"/>
  <c r="BE38" i="260" s="1"/>
  <c r="BH38" i="260" s="1"/>
  <c r="N59" i="256"/>
  <c r="BR59" i="256" s="1"/>
  <c r="L59" i="257"/>
  <c r="BF59" i="257" s="1"/>
  <c r="N54" i="255"/>
  <c r="BR54" i="255" s="1"/>
  <c r="BU54" i="255" s="1"/>
  <c r="K52" i="251"/>
  <c r="BE52" i="251" s="1"/>
  <c r="BH52" i="251" s="1"/>
  <c r="N61" i="252"/>
  <c r="BR61" i="252" s="1"/>
  <c r="BU61" i="252" s="1"/>
  <c r="K41" i="263"/>
  <c r="BE41" i="263" s="1"/>
  <c r="BH41" i="263" s="1"/>
  <c r="L52" i="235"/>
  <c r="BF52" i="235" s="1"/>
  <c r="BI52" i="235" s="1"/>
  <c r="K58" i="252"/>
  <c r="BE58" i="252" s="1"/>
  <c r="BH58" i="252" s="1"/>
  <c r="M34" i="254"/>
  <c r="BQ34" i="254" s="1"/>
  <c r="M46" i="272"/>
  <c r="BQ46" i="272" s="1"/>
  <c r="M29" i="256"/>
  <c r="BQ29" i="256" s="1"/>
  <c r="M47" i="256"/>
  <c r="BQ47" i="256" s="1"/>
  <c r="G43" i="255"/>
  <c r="AQ43" i="255" s="1"/>
  <c r="AT43" i="255" s="1"/>
  <c r="AI40" i="250"/>
  <c r="J58" i="235"/>
  <c r="BD58" i="235" s="1"/>
  <c r="BG58" i="235" s="1"/>
  <c r="M52" i="272"/>
  <c r="BQ52" i="272" s="1"/>
  <c r="BT52" i="272" s="1"/>
  <c r="M54" i="251"/>
  <c r="BQ54" i="251" s="1"/>
  <c r="BT54" i="251" s="1"/>
  <c r="G45" i="252"/>
  <c r="AQ45" i="252" s="1"/>
  <c r="AT45" i="252" s="1"/>
  <c r="J33" i="257"/>
  <c r="BD33" i="257" s="1"/>
  <c r="BG33" i="257" s="1"/>
  <c r="I31" i="250"/>
  <c r="AS31" i="250" s="1"/>
  <c r="AV31" i="250" s="1"/>
  <c r="L28" i="260"/>
  <c r="BF28" i="260" s="1"/>
  <c r="BI28" i="260" s="1"/>
  <c r="N53" i="257"/>
  <c r="BR53" i="257" s="1"/>
  <c r="BU53" i="257" s="1"/>
  <c r="G47" i="254"/>
  <c r="AQ47" i="254" s="1"/>
  <c r="AT47" i="254" s="1"/>
  <c r="L44" i="235"/>
  <c r="BF44" i="235" s="1"/>
  <c r="BI44" i="235" s="1"/>
  <c r="L41" i="251"/>
  <c r="BF41" i="251" s="1"/>
  <c r="BI41" i="251" s="1"/>
  <c r="L40" i="272"/>
  <c r="BF40" i="272" s="1"/>
  <c r="BI40" i="272" s="1"/>
  <c r="G60" i="252"/>
  <c r="AQ60" i="252" s="1"/>
  <c r="L54" i="235"/>
  <c r="BF54" i="235" s="1"/>
  <c r="BI54" i="235" s="1"/>
  <c r="I52" i="251"/>
  <c r="AS52" i="251" s="1"/>
  <c r="AV52" i="251" s="1"/>
  <c r="L54" i="264"/>
  <c r="BF54" i="264" s="1"/>
  <c r="BI54" i="264" s="1"/>
  <c r="N49" i="272"/>
  <c r="BR49" i="272" s="1"/>
  <c r="BU49" i="272" s="1"/>
  <c r="L31" i="257"/>
  <c r="BF31" i="257" s="1"/>
  <c r="BI31" i="257" s="1"/>
  <c r="L59" i="272"/>
  <c r="BF59" i="272" s="1"/>
  <c r="N32" i="250"/>
  <c r="BR32" i="250" s="1"/>
  <c r="BU32" i="250" s="1"/>
  <c r="N34" i="252"/>
  <c r="BR34" i="252" s="1"/>
  <c r="BU34" i="252" s="1"/>
  <c r="L29" i="260"/>
  <c r="BF29" i="260" s="1"/>
  <c r="BI29" i="260" s="1"/>
  <c r="L59" i="252"/>
  <c r="BF59" i="252" s="1"/>
  <c r="L38" i="257"/>
  <c r="BF38" i="257" s="1"/>
  <c r="BI38" i="257" s="1"/>
  <c r="L52" i="260"/>
  <c r="BF52" i="260" s="1"/>
  <c r="BI52" i="260" s="1"/>
  <c r="Q49" i="256"/>
  <c r="P31" i="260"/>
  <c r="P38" i="256"/>
  <c r="T40" i="256"/>
  <c r="Q60" i="263"/>
  <c r="Q52" i="263"/>
  <c r="P47" i="264"/>
  <c r="P53" i="263"/>
  <c r="P59" i="272"/>
  <c r="G29" i="254"/>
  <c r="AQ29" i="254" s="1"/>
  <c r="AT29" i="254" s="1"/>
  <c r="M37" i="235"/>
  <c r="BQ37" i="235" s="1"/>
  <c r="BT37" i="235" s="1"/>
  <c r="H39" i="250"/>
  <c r="AR39" i="250" s="1"/>
  <c r="AU39" i="250" s="1"/>
  <c r="J38" i="257"/>
  <c r="BD38" i="257" s="1"/>
  <c r="BG38" i="257" s="1"/>
  <c r="M50" i="254"/>
  <c r="BQ50" i="254" s="1"/>
  <c r="BT50" i="254" s="1"/>
  <c r="J38" i="264"/>
  <c r="BD38" i="264" s="1"/>
  <c r="BG38" i="264" s="1"/>
  <c r="L28" i="256"/>
  <c r="BF28" i="256" s="1"/>
  <c r="BI28" i="256" s="1"/>
  <c r="I37" i="253"/>
  <c r="AS37" i="253" s="1"/>
  <c r="AV37" i="253" s="1"/>
  <c r="K28" i="260"/>
  <c r="BE28" i="260" s="1"/>
  <c r="BH28" i="260" s="1"/>
  <c r="N27" i="264"/>
  <c r="BR27" i="264" s="1"/>
  <c r="BU27" i="264" s="1"/>
  <c r="G59" i="260"/>
  <c r="AQ59" i="260" s="1"/>
  <c r="G54" i="257"/>
  <c r="AQ54" i="257" s="1"/>
  <c r="L26" i="260"/>
  <c r="BF26" i="260" s="1"/>
  <c r="BI26" i="260" s="1"/>
  <c r="I55" i="257"/>
  <c r="AS55" i="257" s="1"/>
  <c r="AV55" i="257" s="1"/>
  <c r="L49" i="251"/>
  <c r="BF49" i="251" s="1"/>
  <c r="BI49" i="251" s="1"/>
  <c r="K54" i="235"/>
  <c r="BE54" i="235" s="1"/>
  <c r="BH54" i="235" s="1"/>
  <c r="L34" i="263"/>
  <c r="BF34" i="263" s="1"/>
  <c r="BI34" i="263" s="1"/>
  <c r="L40" i="254"/>
  <c r="BF40" i="254" s="1"/>
  <c r="BI40" i="254" s="1"/>
  <c r="L53" i="253"/>
  <c r="BF53" i="253" s="1"/>
  <c r="BI53" i="253" s="1"/>
  <c r="L43" i="256"/>
  <c r="BF43" i="256" s="1"/>
  <c r="BI43" i="256" s="1"/>
  <c r="L61" i="254"/>
  <c r="BF61" i="254" s="1"/>
  <c r="BI61" i="254" s="1"/>
  <c r="K54" i="264"/>
  <c r="BE54" i="264" s="1"/>
  <c r="BH54" i="264" s="1"/>
  <c r="I50" i="254"/>
  <c r="AS50" i="254" s="1"/>
  <c r="AV50" i="254" s="1"/>
  <c r="L62" i="253"/>
  <c r="BF62" i="253" s="1"/>
  <c r="BI62" i="253" s="1"/>
  <c r="L49" i="264"/>
  <c r="BF49" i="264" s="1"/>
  <c r="BI49" i="264" s="1"/>
  <c r="L37" i="272"/>
  <c r="BF37" i="272" s="1"/>
  <c r="BI37" i="272" s="1"/>
  <c r="K59" i="272"/>
  <c r="BE59" i="272" s="1"/>
  <c r="BH59" i="272" s="1"/>
  <c r="L34" i="272"/>
  <c r="BF34" i="272" s="1"/>
  <c r="BI34" i="272" s="1"/>
  <c r="L43" i="254"/>
  <c r="BF43" i="254" s="1"/>
  <c r="BI43" i="254" s="1"/>
  <c r="N52" i="235"/>
  <c r="BR52" i="235" s="1"/>
  <c r="BU52" i="235" s="1"/>
  <c r="M43" i="253"/>
  <c r="BQ43" i="253" s="1"/>
  <c r="M46" i="252"/>
  <c r="BQ46" i="252" s="1"/>
  <c r="M43" i="256"/>
  <c r="BQ43" i="256" s="1"/>
  <c r="AI37" i="257"/>
  <c r="G43" i="254"/>
  <c r="AQ43" i="254" s="1"/>
  <c r="AT43" i="254" s="1"/>
  <c r="J33" i="263"/>
  <c r="BD33" i="263" s="1"/>
  <c r="BG33" i="263" s="1"/>
  <c r="J49" i="253"/>
  <c r="BD49" i="253" s="1"/>
  <c r="BG49" i="253" s="1"/>
  <c r="J38" i="253"/>
  <c r="BD38" i="253" s="1"/>
  <c r="BG38" i="253" s="1"/>
  <c r="K28" i="256"/>
  <c r="L44" i="260"/>
  <c r="BF44" i="260" s="1"/>
  <c r="BI44" i="260" s="1"/>
  <c r="L60" i="235"/>
  <c r="BF60" i="235" s="1"/>
  <c r="BI60" i="235" s="1"/>
  <c r="I28" i="253"/>
  <c r="AS28" i="253" s="1"/>
  <c r="AV28" i="253" s="1"/>
  <c r="G48" i="255"/>
  <c r="AQ48" i="255" s="1"/>
  <c r="L28" i="253"/>
  <c r="BF28" i="253" s="1"/>
  <c r="BI28" i="253" s="1"/>
  <c r="N62" i="263"/>
  <c r="BR62" i="263" s="1"/>
  <c r="BU62" i="263" s="1"/>
  <c r="N48" i="235"/>
  <c r="BR48" i="235" s="1"/>
  <c r="I47" i="254"/>
  <c r="AS47" i="254" s="1"/>
  <c r="AV47" i="254" s="1"/>
  <c r="N33" i="263"/>
  <c r="BR33" i="263" s="1"/>
  <c r="BU33" i="263" s="1"/>
  <c r="I62" i="250"/>
  <c r="AS62" i="250" s="1"/>
  <c r="AV62" i="250" s="1"/>
  <c r="N53" i="255"/>
  <c r="BR53" i="255" s="1"/>
  <c r="BU53" i="255" s="1"/>
  <c r="I50" i="272"/>
  <c r="AS50" i="272" s="1"/>
  <c r="AV50" i="272" s="1"/>
  <c r="K49" i="251"/>
  <c r="BE49" i="251" s="1"/>
  <c r="BH49" i="251" s="1"/>
  <c r="G53" i="264"/>
  <c r="I27" i="263"/>
  <c r="AS27" i="263" s="1"/>
  <c r="AV27" i="263" s="1"/>
  <c r="I60" i="264"/>
  <c r="AS60" i="264" s="1"/>
  <c r="AV60" i="264" s="1"/>
  <c r="L52" i="264"/>
  <c r="BF52" i="264" s="1"/>
  <c r="BI52" i="264" s="1"/>
  <c r="K40" i="254"/>
  <c r="BE40" i="254" s="1"/>
  <c r="BH40" i="254" s="1"/>
  <c r="K53" i="253"/>
  <c r="BE53" i="253" s="1"/>
  <c r="BH53" i="253" s="1"/>
  <c r="K43" i="256"/>
  <c r="BE43" i="256" s="1"/>
  <c r="BH43" i="256" s="1"/>
  <c r="N40" i="257"/>
  <c r="BR40" i="257" s="1"/>
  <c r="BU40" i="257" s="1"/>
  <c r="L44" i="263"/>
  <c r="BF44" i="263" s="1"/>
  <c r="BI44" i="263" s="1"/>
  <c r="K62" i="253"/>
  <c r="BE62" i="253" s="1"/>
  <c r="BH62" i="253" s="1"/>
  <c r="L28" i="250"/>
  <c r="BF28" i="250" s="1"/>
  <c r="BI28" i="250" s="1"/>
  <c r="K37" i="272"/>
  <c r="BE37" i="272" s="1"/>
  <c r="BH37" i="272" s="1"/>
  <c r="N54" i="253"/>
  <c r="BR54" i="253" s="1"/>
  <c r="BU54" i="253" s="1"/>
  <c r="N34" i="235"/>
  <c r="BR34" i="235" s="1"/>
  <c r="BU34" i="235" s="1"/>
  <c r="I61" i="253"/>
  <c r="AS61" i="253" s="1"/>
  <c r="K43" i="254"/>
  <c r="BE43" i="254" s="1"/>
  <c r="BH43" i="254" s="1"/>
  <c r="I28" i="257"/>
  <c r="AS28" i="257" s="1"/>
  <c r="AV28" i="257" s="1"/>
  <c r="P50" i="251"/>
  <c r="Q59" i="272"/>
  <c r="P43" i="254"/>
  <c r="P31" i="253"/>
  <c r="P29" i="253"/>
  <c r="M41" i="251"/>
  <c r="BQ41" i="251" s="1"/>
  <c r="G33" i="272"/>
  <c r="AQ33" i="272" s="1"/>
  <c r="AT33" i="272" s="1"/>
  <c r="M61" i="252"/>
  <c r="BQ61" i="252" s="1"/>
  <c r="G40" i="260"/>
  <c r="AQ40" i="260" s="1"/>
  <c r="AT40" i="260" s="1"/>
  <c r="M59" i="250"/>
  <c r="BQ59" i="250" s="1"/>
  <c r="BT59" i="250" s="1"/>
  <c r="M37" i="263"/>
  <c r="BQ37" i="263" s="1"/>
  <c r="BT37" i="263" s="1"/>
  <c r="M62" i="235"/>
  <c r="BQ62" i="235" s="1"/>
  <c r="BT62" i="235" s="1"/>
  <c r="J58" i="253"/>
  <c r="BD58" i="253" s="1"/>
  <c r="BG58" i="253" s="1"/>
  <c r="G55" i="257"/>
  <c r="AG55" i="257" s="1"/>
  <c r="L34" i="254"/>
  <c r="BF34" i="254" s="1"/>
  <c r="BI34" i="254" s="1"/>
  <c r="K33" i="255"/>
  <c r="BE33" i="255" s="1"/>
  <c r="BH33" i="255" s="1"/>
  <c r="N38" i="263"/>
  <c r="BR38" i="263" s="1"/>
  <c r="BU38" i="263" s="1"/>
  <c r="I53" i="264"/>
  <c r="AS53" i="264" s="1"/>
  <c r="AV53" i="264" s="1"/>
  <c r="N37" i="256"/>
  <c r="BR37" i="256" s="1"/>
  <c r="K31" i="263"/>
  <c r="BE31" i="263" s="1"/>
  <c r="BH31" i="263" s="1"/>
  <c r="I49" i="250"/>
  <c r="AS49" i="250" s="1"/>
  <c r="AV49" i="250" s="1"/>
  <c r="K49" i="256"/>
  <c r="BE49" i="256" s="1"/>
  <c r="BH49" i="256" s="1"/>
  <c r="I61" i="252"/>
  <c r="AS61" i="252" s="1"/>
  <c r="L53" i="260"/>
  <c r="BF53" i="260" s="1"/>
  <c r="BI53" i="260" s="1"/>
  <c r="L50" i="250"/>
  <c r="BF50" i="250" s="1"/>
  <c r="BI50" i="250" s="1"/>
  <c r="I28" i="235"/>
  <c r="AS28" i="235" s="1"/>
  <c r="AV28" i="235" s="1"/>
  <c r="G61" i="253"/>
  <c r="AQ61" i="253" s="1"/>
  <c r="L54" i="253"/>
  <c r="BF54" i="253" s="1"/>
  <c r="BI54" i="253" s="1"/>
  <c r="I47" i="264"/>
  <c r="AS47" i="264" s="1"/>
  <c r="AV47" i="264" s="1"/>
  <c r="M47" i="255"/>
  <c r="BQ47" i="255" s="1"/>
  <c r="M34" i="252"/>
  <c r="BQ34" i="252" s="1"/>
  <c r="M28" i="235"/>
  <c r="BQ28" i="235" s="1"/>
  <c r="M44" i="256"/>
  <c r="BQ44" i="256" s="1"/>
  <c r="M37" i="256"/>
  <c r="BQ37" i="256" s="1"/>
  <c r="M48" i="235"/>
  <c r="BQ48" i="235" s="1"/>
  <c r="M33" i="256"/>
  <c r="BQ33" i="256" s="1"/>
  <c r="M28" i="272"/>
  <c r="BQ28" i="272" s="1"/>
  <c r="M54" i="272"/>
  <c r="BQ54" i="272" s="1"/>
  <c r="J62" i="272"/>
  <c r="BD62" i="272" s="1"/>
  <c r="BG62" i="272" s="1"/>
  <c r="M60" i="254"/>
  <c r="BQ60" i="254" s="1"/>
  <c r="BT60" i="254" s="1"/>
  <c r="M44" i="251"/>
  <c r="BQ44" i="251" s="1"/>
  <c r="BT44" i="251" s="1"/>
  <c r="M32" i="260"/>
  <c r="BQ32" i="260" s="1"/>
  <c r="BT32" i="260" s="1"/>
  <c r="M62" i="252"/>
  <c r="BQ62" i="252" s="1"/>
  <c r="BT62" i="252" s="1"/>
  <c r="N52" i="260"/>
  <c r="BR52" i="260" s="1"/>
  <c r="I31" i="257"/>
  <c r="AS31" i="257" s="1"/>
  <c r="AV31" i="257" s="1"/>
  <c r="L60" i="263"/>
  <c r="BF60" i="263" s="1"/>
  <c r="BI60" i="263" s="1"/>
  <c r="N62" i="260"/>
  <c r="BR62" i="260" s="1"/>
  <c r="BU62" i="260" s="1"/>
  <c r="I48" i="255"/>
  <c r="AS48" i="255" s="1"/>
  <c r="AV48" i="255" s="1"/>
  <c r="I61" i="235"/>
  <c r="AS61" i="235" s="1"/>
  <c r="L62" i="260"/>
  <c r="BF62" i="260" s="1"/>
  <c r="BI62" i="260" s="1"/>
  <c r="L60" i="257"/>
  <c r="BF60" i="257" s="1"/>
  <c r="BI60" i="257" s="1"/>
  <c r="N59" i="250"/>
  <c r="BR59" i="250" s="1"/>
  <c r="L33" i="255"/>
  <c r="BF33" i="255" s="1"/>
  <c r="BI33" i="255" s="1"/>
  <c r="L49" i="255"/>
  <c r="BF49" i="255" s="1"/>
  <c r="BI49" i="255" s="1"/>
  <c r="G50" i="272"/>
  <c r="AG50" i="272" s="1"/>
  <c r="L37" i="263"/>
  <c r="BF37" i="263" s="1"/>
  <c r="BI37" i="263" s="1"/>
  <c r="I31" i="272"/>
  <c r="AS31" i="272" s="1"/>
  <c r="AV31" i="272" s="1"/>
  <c r="L31" i="263"/>
  <c r="BF31" i="263" s="1"/>
  <c r="BI31" i="263" s="1"/>
  <c r="G60" i="264"/>
  <c r="AQ60" i="264" s="1"/>
  <c r="I50" i="253"/>
  <c r="AS50" i="253" s="1"/>
  <c r="AV50" i="253" s="1"/>
  <c r="I47" i="272"/>
  <c r="AS47" i="272" s="1"/>
  <c r="AV47" i="272" s="1"/>
  <c r="I31" i="251"/>
  <c r="AS31" i="251" s="1"/>
  <c r="AV31" i="251" s="1"/>
  <c r="L41" i="253"/>
  <c r="BF41" i="253" s="1"/>
  <c r="BI41" i="253" s="1"/>
  <c r="I27" i="250"/>
  <c r="AS27" i="250" s="1"/>
  <c r="AV27" i="250" s="1"/>
  <c r="L49" i="253"/>
  <c r="BF49" i="253" s="1"/>
  <c r="BI49" i="253" s="1"/>
  <c r="L49" i="256"/>
  <c r="BF49" i="256" s="1"/>
  <c r="BI49" i="256" s="1"/>
  <c r="I49" i="235"/>
  <c r="AS49" i="235" s="1"/>
  <c r="AV49" i="235" s="1"/>
  <c r="L32" i="252"/>
  <c r="BF32" i="252" s="1"/>
  <c r="BI32" i="252" s="1"/>
  <c r="H61" i="252"/>
  <c r="AG61" i="252" s="1"/>
  <c r="N32" i="254"/>
  <c r="BR32" i="254" s="1"/>
  <c r="BU32" i="254" s="1"/>
  <c r="L29" i="256"/>
  <c r="BF29" i="256" s="1"/>
  <c r="BI29" i="256" s="1"/>
  <c r="K54" i="253"/>
  <c r="BE54" i="253" s="1"/>
  <c r="BH54" i="253" s="1"/>
  <c r="I32" i="250"/>
  <c r="AS32" i="250" s="1"/>
  <c r="AV32" i="250" s="1"/>
  <c r="I61" i="250"/>
  <c r="AS61" i="250" s="1"/>
  <c r="L41" i="272"/>
  <c r="BF41" i="272" s="1"/>
  <c r="BI41" i="272" s="1"/>
  <c r="Q41" i="250"/>
  <c r="P60" i="251"/>
  <c r="P60" i="253"/>
  <c r="P55" i="254"/>
  <c r="AG26" i="260"/>
  <c r="T26" i="253"/>
  <c r="AI26" i="253"/>
  <c r="BU56" i="263"/>
  <c r="AI56" i="263"/>
  <c r="Q56" i="263"/>
  <c r="AH46" i="235"/>
  <c r="AG56" i="253"/>
  <c r="BU43" i="260"/>
  <c r="BI38" i="256"/>
  <c r="BI47" i="256"/>
  <c r="AV60" i="235"/>
  <c r="BI38" i="264"/>
  <c r="BI47" i="264"/>
  <c r="AH26" i="263"/>
  <c r="BI38" i="255"/>
  <c r="BV47" i="264"/>
  <c r="BI38" i="254"/>
  <c r="BV38" i="256"/>
  <c r="BI47" i="272"/>
  <c r="AV59" i="235"/>
  <c r="BI26" i="252"/>
  <c r="BI47" i="250"/>
  <c r="T31" i="252"/>
  <c r="BI26" i="250"/>
  <c r="BV47" i="272"/>
  <c r="BI47" i="252"/>
  <c r="T43" i="260"/>
  <c r="BI38" i="250"/>
  <c r="BI47" i="260"/>
  <c r="BI38" i="260"/>
  <c r="T56" i="263"/>
  <c r="BI38" i="251"/>
  <c r="BI38" i="252"/>
  <c r="BI26" i="256"/>
  <c r="I248" i="249"/>
  <c r="I255" i="249"/>
  <c r="M150" i="249"/>
  <c r="I262" i="249"/>
  <c r="L171" i="249"/>
  <c r="I283" i="249"/>
  <c r="I269" i="249"/>
  <c r="I290" i="249"/>
  <c r="I220" i="249"/>
  <c r="I213" i="249"/>
  <c r="L265" i="249"/>
  <c r="I276" i="249"/>
  <c r="I297" i="249"/>
  <c r="M251" i="249"/>
  <c r="I227" i="249"/>
  <c r="I234" i="249"/>
  <c r="M49" i="249"/>
  <c r="I241" i="249"/>
  <c r="I27" i="249"/>
  <c r="I127" i="249"/>
  <c r="I34" i="249"/>
  <c r="I134" i="249"/>
  <c r="I41" i="249"/>
  <c r="I141" i="249"/>
  <c r="I48" i="249"/>
  <c r="I148" i="249"/>
  <c r="I55" i="249"/>
  <c r="I155" i="249"/>
  <c r="I62" i="249"/>
  <c r="I162" i="249"/>
  <c r="I83" i="249"/>
  <c r="I183" i="249"/>
  <c r="I69" i="249"/>
  <c r="I169" i="249"/>
  <c r="I90" i="249"/>
  <c r="I190" i="249"/>
  <c r="I20" i="249"/>
  <c r="I120" i="249"/>
  <c r="I13" i="249"/>
  <c r="I113" i="249"/>
  <c r="I76" i="249"/>
  <c r="I176" i="249"/>
  <c r="I97" i="249"/>
  <c r="I197" i="249"/>
  <c r="BH44" i="253"/>
  <c r="AH44" i="253"/>
  <c r="AR56" i="272"/>
  <c r="AU56" i="272" s="1"/>
  <c r="AR61" i="257"/>
  <c r="AU61" i="257" s="1"/>
  <c r="AQ49" i="255"/>
  <c r="AT49" i="255" s="1"/>
  <c r="AR35" i="260"/>
  <c r="AU35" i="260" s="1"/>
  <c r="AR53" i="264"/>
  <c r="AU53" i="264" s="1"/>
  <c r="AP29" i="251"/>
  <c r="AO29" i="251"/>
  <c r="H29" i="251" s="1"/>
  <c r="AP48" i="272"/>
  <c r="AO48" i="272"/>
  <c r="H48" i="272" s="1"/>
  <c r="AN48" i="272"/>
  <c r="G48" i="272" s="1"/>
  <c r="AR61" i="272"/>
  <c r="AU61" i="272" s="1"/>
  <c r="AR38" i="256"/>
  <c r="AU38" i="256" s="1"/>
  <c r="AQ47" i="253"/>
  <c r="AT47" i="253" s="1"/>
  <c r="AR44" i="260"/>
  <c r="AU44" i="260" s="1"/>
  <c r="U43" i="255"/>
  <c r="BV43" i="255"/>
  <c r="R43" i="255"/>
  <c r="U56" i="250"/>
  <c r="R56" i="250"/>
  <c r="BV56" i="250"/>
  <c r="U56" i="252"/>
  <c r="R56" i="252"/>
  <c r="BV56" i="252"/>
  <c r="U56" i="257"/>
  <c r="R56" i="257"/>
  <c r="BV56" i="257"/>
  <c r="R62" i="254"/>
  <c r="U62" i="254"/>
  <c r="BV62" i="254"/>
  <c r="U62" i="255"/>
  <c r="BV62" i="255"/>
  <c r="R62" i="255"/>
  <c r="U53" i="252"/>
  <c r="R53" i="252"/>
  <c r="BV53" i="252"/>
  <c r="BB48" i="253"/>
  <c r="K48" i="253" s="1"/>
  <c r="BE48" i="253" s="1"/>
  <c r="BC48" i="253"/>
  <c r="AU61" i="235"/>
  <c r="BP27" i="251"/>
  <c r="O27" i="251" s="1"/>
  <c r="BS27" i="251" s="1"/>
  <c r="BO27" i="251"/>
  <c r="N27" i="251" s="1"/>
  <c r="BR27" i="251" s="1"/>
  <c r="AR60" i="272"/>
  <c r="AU60" i="272" s="1"/>
  <c r="AR40" i="254"/>
  <c r="AU40" i="254" s="1"/>
  <c r="AQ43" i="252"/>
  <c r="AT43" i="252" s="1"/>
  <c r="AR52" i="264"/>
  <c r="AU52" i="264" s="1"/>
  <c r="U48" i="264"/>
  <c r="R48" i="264"/>
  <c r="R29" i="260"/>
  <c r="U29" i="260"/>
  <c r="BV29" i="260"/>
  <c r="U38" i="255"/>
  <c r="R38" i="255"/>
  <c r="AV35" i="235"/>
  <c r="BV38" i="263"/>
  <c r="U38" i="263"/>
  <c r="R38" i="263"/>
  <c r="U27" i="255"/>
  <c r="R27" i="255"/>
  <c r="BV27" i="255"/>
  <c r="U47" i="252"/>
  <c r="R47" i="252"/>
  <c r="U26" i="256"/>
  <c r="R26" i="256"/>
  <c r="AS35" i="260"/>
  <c r="AV35" i="260" s="1"/>
  <c r="R52" i="235"/>
  <c r="BV52" i="235"/>
  <c r="U52" i="235"/>
  <c r="R33" i="272"/>
  <c r="BV33" i="272"/>
  <c r="U33" i="272"/>
  <c r="U55" i="235"/>
  <c r="R55" i="235"/>
  <c r="BV55" i="235"/>
  <c r="BB48" i="251"/>
  <c r="K48" i="251" s="1"/>
  <c r="BE48" i="251" s="1"/>
  <c r="BC48" i="251"/>
  <c r="L48" i="251" s="1"/>
  <c r="BF48" i="251" s="1"/>
  <c r="AR61" i="260"/>
  <c r="AU61" i="260" s="1"/>
  <c r="AQ55" i="256"/>
  <c r="AT55" i="256" s="1"/>
  <c r="AQ61" i="250"/>
  <c r="AT61" i="250" s="1"/>
  <c r="AR37" i="253"/>
  <c r="AU37" i="253" s="1"/>
  <c r="AR41" i="256"/>
  <c r="AU41" i="256" s="1"/>
  <c r="AT52" i="235"/>
  <c r="AR55" i="256"/>
  <c r="AU55" i="256" s="1"/>
  <c r="AR34" i="272"/>
  <c r="AU34" i="272" s="1"/>
  <c r="R44" i="263"/>
  <c r="U44" i="263"/>
  <c r="BV44" i="263"/>
  <c r="BV62" i="250"/>
  <c r="U62" i="250"/>
  <c r="R62" i="250"/>
  <c r="U46" i="263"/>
  <c r="R46" i="263"/>
  <c r="BV46" i="263"/>
  <c r="U38" i="253"/>
  <c r="R38" i="253"/>
  <c r="BV38" i="253"/>
  <c r="BV61" i="272"/>
  <c r="U61" i="272"/>
  <c r="R61" i="272"/>
  <c r="R38" i="252"/>
  <c r="U38" i="252"/>
  <c r="BV38" i="257"/>
  <c r="R38" i="257"/>
  <c r="U38" i="257"/>
  <c r="K39" i="251"/>
  <c r="BE39" i="251" s="1"/>
  <c r="BH39" i="251" s="1"/>
  <c r="L39" i="251"/>
  <c r="BF39" i="251" s="1"/>
  <c r="AR32" i="256"/>
  <c r="AU32" i="256" s="1"/>
  <c r="AQ53" i="260"/>
  <c r="AT53" i="260" s="1"/>
  <c r="AR47" i="254"/>
  <c r="AU47" i="254" s="1"/>
  <c r="AR47" i="263"/>
  <c r="AU47" i="263" s="1"/>
  <c r="AR48" i="251"/>
  <c r="AU48" i="251" s="1"/>
  <c r="AR37" i="264"/>
  <c r="AU37" i="264" s="1"/>
  <c r="AQ55" i="264"/>
  <c r="AT55" i="264" s="1"/>
  <c r="AR40" i="250"/>
  <c r="AU40" i="250" s="1"/>
  <c r="AQ41" i="264"/>
  <c r="AT41" i="264" s="1"/>
  <c r="BV45" i="260"/>
  <c r="U45" i="260"/>
  <c r="R45" i="260"/>
  <c r="U55" i="256"/>
  <c r="R55" i="256"/>
  <c r="BV55" i="256"/>
  <c r="U40" i="251"/>
  <c r="R40" i="251"/>
  <c r="BV40" i="251"/>
  <c r="R26" i="251"/>
  <c r="U26" i="251"/>
  <c r="R59" i="251"/>
  <c r="U59" i="251"/>
  <c r="U32" i="251"/>
  <c r="BV32" i="251"/>
  <c r="R32" i="251"/>
  <c r="U49" i="253"/>
  <c r="R49" i="253"/>
  <c r="BV49" i="253"/>
  <c r="R38" i="254"/>
  <c r="U38" i="254"/>
  <c r="U60" i="254"/>
  <c r="BV60" i="254"/>
  <c r="R60" i="254"/>
  <c r="U50" i="272"/>
  <c r="BV50" i="272"/>
  <c r="R50" i="272"/>
  <c r="AR47" i="251"/>
  <c r="AU47" i="251" s="1"/>
  <c r="AR47" i="272"/>
  <c r="AU47" i="272" s="1"/>
  <c r="AR47" i="253"/>
  <c r="AU47" i="253" s="1"/>
  <c r="AG58" i="256"/>
  <c r="AQ58" i="256"/>
  <c r="AT58" i="256" s="1"/>
  <c r="AQ50" i="260"/>
  <c r="AT50" i="260" s="1"/>
  <c r="AQ61" i="252"/>
  <c r="AT61" i="252" s="1"/>
  <c r="AR43" i="260"/>
  <c r="AU43" i="260" s="1"/>
  <c r="R48" i="255"/>
  <c r="U48" i="255"/>
  <c r="BV48" i="255"/>
  <c r="R54" i="257"/>
  <c r="U54" i="257"/>
  <c r="BV54" i="257"/>
  <c r="R34" i="250"/>
  <c r="U34" i="250"/>
  <c r="BV34" i="250"/>
  <c r="U47" i="254"/>
  <c r="R47" i="254"/>
  <c r="U37" i="256"/>
  <c r="R37" i="256"/>
  <c r="BV37" i="256"/>
  <c r="U32" i="263"/>
  <c r="BV32" i="263"/>
  <c r="R32" i="263"/>
  <c r="U50" i="254"/>
  <c r="BV50" i="254"/>
  <c r="R50" i="254"/>
  <c r="U53" i="260"/>
  <c r="R53" i="260"/>
  <c r="BV53" i="260"/>
  <c r="BV31" i="250"/>
  <c r="U31" i="250"/>
  <c r="R31" i="250"/>
  <c r="BV50" i="235"/>
  <c r="U50" i="235"/>
  <c r="R50" i="235"/>
  <c r="BC48" i="254"/>
  <c r="L48" i="254" s="1"/>
  <c r="BF48" i="254" s="1"/>
  <c r="BB48" i="254"/>
  <c r="K48" i="254" s="1"/>
  <c r="BE48" i="254" s="1"/>
  <c r="AR43" i="255"/>
  <c r="AU43" i="255" s="1"/>
  <c r="AR40" i="260"/>
  <c r="AU40" i="260" s="1"/>
  <c r="K27" i="252"/>
  <c r="BE27" i="252" s="1"/>
  <c r="L27" i="252"/>
  <c r="BF27" i="252" s="1"/>
  <c r="AR43" i="257"/>
  <c r="AU43" i="257" s="1"/>
  <c r="K39" i="252"/>
  <c r="BE39" i="252" s="1"/>
  <c r="L39" i="252"/>
  <c r="BF39" i="252" s="1"/>
  <c r="AN50" i="251"/>
  <c r="G50" i="251" s="1"/>
  <c r="AQ50" i="251" s="1"/>
  <c r="AO50" i="251"/>
  <c r="H50" i="251" s="1"/>
  <c r="AP50" i="251"/>
  <c r="K27" i="250"/>
  <c r="BE27" i="250" s="1"/>
  <c r="L27" i="250"/>
  <c r="BF27" i="250" s="1"/>
  <c r="AP27" i="254"/>
  <c r="AO27" i="254"/>
  <c r="H27" i="254" s="1"/>
  <c r="L39" i="254"/>
  <c r="BF39" i="254" s="1"/>
  <c r="K39" i="254"/>
  <c r="BE39" i="254" s="1"/>
  <c r="BB48" i="257"/>
  <c r="K48" i="257" s="1"/>
  <c r="BE48" i="257" s="1"/>
  <c r="BC48" i="257"/>
  <c r="BP27" i="256"/>
  <c r="O27" i="256" s="1"/>
  <c r="BS27" i="256" s="1"/>
  <c r="BO27" i="256"/>
  <c r="AQ54" i="272"/>
  <c r="AT54" i="272" s="1"/>
  <c r="AQ28" i="256"/>
  <c r="AT28" i="256" s="1"/>
  <c r="AT54" i="235"/>
  <c r="AQ38" i="257"/>
  <c r="AT38" i="257" s="1"/>
  <c r="U56" i="272"/>
  <c r="BV56" i="272"/>
  <c r="R56" i="272"/>
  <c r="R58" i="253"/>
  <c r="BV58" i="253"/>
  <c r="U58" i="253"/>
  <c r="U33" i="252"/>
  <c r="R33" i="252"/>
  <c r="BV33" i="252"/>
  <c r="U46" i="272"/>
  <c r="BV46" i="272"/>
  <c r="R46" i="272"/>
  <c r="BV28" i="250"/>
  <c r="U28" i="250"/>
  <c r="R28" i="250"/>
  <c r="U53" i="250"/>
  <c r="R53" i="250"/>
  <c r="BV53" i="250"/>
  <c r="U47" i="251"/>
  <c r="R47" i="251"/>
  <c r="U49" i="257"/>
  <c r="BV49" i="257"/>
  <c r="R49" i="257"/>
  <c r="U29" i="264"/>
  <c r="BV29" i="264"/>
  <c r="R29" i="264"/>
  <c r="BB48" i="272"/>
  <c r="K48" i="272" s="1"/>
  <c r="BE48" i="272" s="1"/>
  <c r="BC48" i="272"/>
  <c r="L48" i="272" s="1"/>
  <c r="BF48" i="272" s="1"/>
  <c r="K39" i="257"/>
  <c r="BE39" i="257" s="1"/>
  <c r="K39" i="264"/>
  <c r="BE39" i="264" s="1"/>
  <c r="L39" i="264"/>
  <c r="BF39" i="264" s="1"/>
  <c r="AQ50" i="256"/>
  <c r="AT50" i="256" s="1"/>
  <c r="AR28" i="263"/>
  <c r="AU28" i="263" s="1"/>
  <c r="AQ37" i="253"/>
  <c r="AT37" i="253" s="1"/>
  <c r="AR62" i="264"/>
  <c r="AU62" i="264" s="1"/>
  <c r="U38" i="260"/>
  <c r="R38" i="260"/>
  <c r="U27" i="264"/>
  <c r="BV27" i="264"/>
  <c r="R27" i="264"/>
  <c r="U31" i="263"/>
  <c r="R31" i="263"/>
  <c r="BV31" i="263"/>
  <c r="U62" i="253"/>
  <c r="BV62" i="253"/>
  <c r="R62" i="253"/>
  <c r="U29" i="252"/>
  <c r="BV29" i="252"/>
  <c r="R29" i="252"/>
  <c r="U37" i="272"/>
  <c r="R37" i="272"/>
  <c r="BV37" i="272"/>
  <c r="AQ32" i="254"/>
  <c r="AT32" i="254" s="1"/>
  <c r="BB48" i="252"/>
  <c r="K48" i="252" s="1"/>
  <c r="BE48" i="252" s="1"/>
  <c r="BC48" i="252"/>
  <c r="L48" i="252" s="1"/>
  <c r="BF48" i="252" s="1"/>
  <c r="K27" i="257"/>
  <c r="BE27" i="257" s="1"/>
  <c r="BP39" i="256"/>
  <c r="O39" i="256" s="1"/>
  <c r="BS39" i="256" s="1"/>
  <c r="BO39" i="256"/>
  <c r="N39" i="256" s="1"/>
  <c r="BR39" i="256" s="1"/>
  <c r="AR29" i="257"/>
  <c r="AU29" i="257" s="1"/>
  <c r="AR62" i="260"/>
  <c r="AU62" i="260" s="1"/>
  <c r="BO52" i="255"/>
  <c r="N52" i="255" s="1"/>
  <c r="BR52" i="255" s="1"/>
  <c r="BP52" i="255"/>
  <c r="O52" i="255" s="1"/>
  <c r="BS52" i="255" s="1"/>
  <c r="AQ44" i="260"/>
  <c r="AT44" i="260" s="1"/>
  <c r="AU41" i="235"/>
  <c r="AR40" i="263"/>
  <c r="AU40" i="263" s="1"/>
  <c r="AR55" i="260"/>
  <c r="AU55" i="260" s="1"/>
  <c r="AR43" i="250"/>
  <c r="AU43" i="250" s="1"/>
  <c r="AR49" i="263"/>
  <c r="AU49" i="263" s="1"/>
  <c r="BV44" i="257"/>
  <c r="U44" i="257"/>
  <c r="R44" i="257"/>
  <c r="U45" i="272"/>
  <c r="BV45" i="272"/>
  <c r="R45" i="272"/>
  <c r="R35" i="272"/>
  <c r="U35" i="272"/>
  <c r="BV35" i="272"/>
  <c r="U32" i="264"/>
  <c r="R32" i="264"/>
  <c r="BV32" i="264"/>
  <c r="U59" i="250"/>
  <c r="R59" i="250"/>
  <c r="BV43" i="252"/>
  <c r="U43" i="252"/>
  <c r="R43" i="252"/>
  <c r="U27" i="263"/>
  <c r="BV27" i="263"/>
  <c r="R27" i="263"/>
  <c r="U60" i="252"/>
  <c r="BV60" i="252"/>
  <c r="R60" i="252"/>
  <c r="BV58" i="254"/>
  <c r="R58" i="254"/>
  <c r="U58" i="254"/>
  <c r="R34" i="272"/>
  <c r="U34" i="272"/>
  <c r="BV34" i="272"/>
  <c r="R43" i="253"/>
  <c r="BV43" i="253"/>
  <c r="U43" i="253"/>
  <c r="U49" i="252"/>
  <c r="BV49" i="252"/>
  <c r="R49" i="252"/>
  <c r="BV28" i="254"/>
  <c r="R28" i="254"/>
  <c r="U28" i="254"/>
  <c r="K39" i="272"/>
  <c r="BE39" i="272" s="1"/>
  <c r="L39" i="272"/>
  <c r="BF39" i="272" s="1"/>
  <c r="AO48" i="254"/>
  <c r="H48" i="254" s="1"/>
  <c r="AP48" i="254"/>
  <c r="AN48" i="254"/>
  <c r="G48" i="254" s="1"/>
  <c r="BB48" i="264"/>
  <c r="K48" i="264" s="1"/>
  <c r="BE48" i="264" s="1"/>
  <c r="BC48" i="264"/>
  <c r="L48" i="264" s="1"/>
  <c r="BF48" i="264" s="1"/>
  <c r="AR62" i="256"/>
  <c r="AU62" i="256" s="1"/>
  <c r="BP31" i="255"/>
  <c r="O31" i="255" s="1"/>
  <c r="BS31" i="255" s="1"/>
  <c r="BO31" i="255"/>
  <c r="N31" i="255" s="1"/>
  <c r="BR31" i="255" s="1"/>
  <c r="AR28" i="272"/>
  <c r="AU28" i="272" s="1"/>
  <c r="AU37" i="235"/>
  <c r="AR38" i="264"/>
  <c r="AU38" i="264" s="1"/>
  <c r="AR49" i="257"/>
  <c r="AU49" i="257" s="1"/>
  <c r="AQ41" i="250"/>
  <c r="AT41" i="250" s="1"/>
  <c r="AR56" i="257"/>
  <c r="AU56" i="257" s="1"/>
  <c r="AQ49" i="253"/>
  <c r="AT49" i="253" s="1"/>
  <c r="R43" i="263"/>
  <c r="BV43" i="263"/>
  <c r="U43" i="263"/>
  <c r="U56" i="235"/>
  <c r="BV56" i="235"/>
  <c r="R56" i="235"/>
  <c r="R32" i="252"/>
  <c r="BV32" i="252"/>
  <c r="U32" i="252"/>
  <c r="U47" i="256"/>
  <c r="R47" i="256"/>
  <c r="U26" i="272"/>
  <c r="R26" i="272"/>
  <c r="U61" i="257"/>
  <c r="BV61" i="257"/>
  <c r="R61" i="257"/>
  <c r="AR37" i="257"/>
  <c r="AU37" i="257" s="1"/>
  <c r="BP48" i="250"/>
  <c r="O48" i="250" s="1"/>
  <c r="BS48" i="250" s="1"/>
  <c r="BO48" i="250"/>
  <c r="N48" i="250" s="1"/>
  <c r="BR48" i="250" s="1"/>
  <c r="K27" i="264"/>
  <c r="BE27" i="264" s="1"/>
  <c r="AR33" i="251"/>
  <c r="AU33" i="251" s="1"/>
  <c r="R29" i="251"/>
  <c r="BV29" i="251"/>
  <c r="U29" i="251"/>
  <c r="U33" i="263"/>
  <c r="BV33" i="263"/>
  <c r="R33" i="263"/>
  <c r="U61" i="256"/>
  <c r="R61" i="256"/>
  <c r="BV61" i="256"/>
  <c r="BV33" i="256"/>
  <c r="U33" i="256"/>
  <c r="R33" i="256"/>
  <c r="U39" i="255"/>
  <c r="R39" i="255"/>
  <c r="BV39" i="255"/>
  <c r="R54" i="264"/>
  <c r="BV54" i="264"/>
  <c r="U54" i="264"/>
  <c r="U28" i="235"/>
  <c r="BV28" i="235"/>
  <c r="R28" i="235"/>
  <c r="U60" i="250"/>
  <c r="BV60" i="250"/>
  <c r="R60" i="250"/>
  <c r="R46" i="235"/>
  <c r="U46" i="235"/>
  <c r="BV46" i="235"/>
  <c r="U44" i="251"/>
  <c r="BV44" i="251"/>
  <c r="R44" i="251"/>
  <c r="BV54" i="255"/>
  <c r="U54" i="255"/>
  <c r="R54" i="255"/>
  <c r="U61" i="251"/>
  <c r="R61" i="251"/>
  <c r="BV61" i="251"/>
  <c r="AR32" i="264"/>
  <c r="AU32" i="264" s="1"/>
  <c r="AN53" i="251"/>
  <c r="G53" i="251" s="1"/>
  <c r="AO53" i="251"/>
  <c r="H53" i="251" s="1"/>
  <c r="AP53" i="251"/>
  <c r="BP48" i="253"/>
  <c r="O48" i="253" s="1"/>
  <c r="BS48" i="253" s="1"/>
  <c r="BO48" i="253"/>
  <c r="K27" i="235"/>
  <c r="BE27" i="235" s="1"/>
  <c r="BP48" i="254"/>
  <c r="O48" i="254" s="1"/>
  <c r="BS48" i="254" s="1"/>
  <c r="BO48" i="254"/>
  <c r="AQ46" i="257"/>
  <c r="AT46" i="257" s="1"/>
  <c r="AU54" i="235"/>
  <c r="AR52" i="263"/>
  <c r="AU52" i="263" s="1"/>
  <c r="AR32" i="250"/>
  <c r="AU32" i="250" s="1"/>
  <c r="AR55" i="253"/>
  <c r="AU55" i="253" s="1"/>
  <c r="AQ61" i="260"/>
  <c r="AT61" i="260" s="1"/>
  <c r="U45" i="252"/>
  <c r="BV45" i="252"/>
  <c r="R45" i="252"/>
  <c r="U28" i="252"/>
  <c r="R28" i="252"/>
  <c r="BV28" i="252"/>
  <c r="R37" i="235"/>
  <c r="U37" i="235"/>
  <c r="BV37" i="235"/>
  <c r="BV44" i="260"/>
  <c r="R44" i="260"/>
  <c r="U44" i="260"/>
  <c r="U55" i="260"/>
  <c r="BV55" i="260"/>
  <c r="R55" i="260"/>
  <c r="U37" i="250"/>
  <c r="R37" i="250"/>
  <c r="BV37" i="250"/>
  <c r="AR52" i="251"/>
  <c r="AU52" i="251" s="1"/>
  <c r="BP39" i="250"/>
  <c r="O39" i="250" s="1"/>
  <c r="BS39" i="250" s="1"/>
  <c r="BO39" i="250"/>
  <c r="N39" i="250" s="1"/>
  <c r="BR39" i="250" s="1"/>
  <c r="BP27" i="253"/>
  <c r="O27" i="253" s="1"/>
  <c r="BS27" i="253" s="1"/>
  <c r="BO27" i="253"/>
  <c r="N27" i="253" s="1"/>
  <c r="BR27" i="253" s="1"/>
  <c r="BB48" i="235"/>
  <c r="K48" i="235" s="1"/>
  <c r="BE48" i="235" s="1"/>
  <c r="BH48" i="235" s="1"/>
  <c r="BC48" i="235"/>
  <c r="BO27" i="254"/>
  <c r="N27" i="254" s="1"/>
  <c r="BR27" i="254" s="1"/>
  <c r="BP27" i="254"/>
  <c r="O27" i="254" s="1"/>
  <c r="BS27" i="254" s="1"/>
  <c r="AR28" i="256"/>
  <c r="AU28" i="256" s="1"/>
  <c r="AR44" i="253"/>
  <c r="AU44" i="253" s="1"/>
  <c r="AT56" i="235"/>
  <c r="AR62" i="250"/>
  <c r="AU62" i="250" s="1"/>
  <c r="AQ47" i="260"/>
  <c r="AT47" i="260" s="1"/>
  <c r="U52" i="250"/>
  <c r="R52" i="250"/>
  <c r="BV52" i="250"/>
  <c r="U39" i="235"/>
  <c r="R39" i="235"/>
  <c r="BV39" i="235"/>
  <c r="R62" i="260"/>
  <c r="BV62" i="260"/>
  <c r="U62" i="260"/>
  <c r="BV58" i="256"/>
  <c r="R58" i="256"/>
  <c r="U58" i="256"/>
  <c r="U62" i="264"/>
  <c r="R62" i="264"/>
  <c r="BV62" i="264"/>
  <c r="U47" i="260"/>
  <c r="R47" i="260"/>
  <c r="R48" i="256"/>
  <c r="U48" i="256"/>
  <c r="BV48" i="256"/>
  <c r="U54" i="260"/>
  <c r="BV54" i="260"/>
  <c r="R54" i="260"/>
  <c r="U43" i="260"/>
  <c r="R43" i="260"/>
  <c r="BV43" i="260"/>
  <c r="AP48" i="257"/>
  <c r="AO48" i="257"/>
  <c r="H48" i="257" s="1"/>
  <c r="AN48" i="257"/>
  <c r="G48" i="257" s="1"/>
  <c r="AO32" i="251"/>
  <c r="H32" i="251" s="1"/>
  <c r="AP32" i="251"/>
  <c r="BP27" i="252"/>
  <c r="O27" i="252" s="1"/>
  <c r="BS27" i="252" s="1"/>
  <c r="BO27" i="252"/>
  <c r="N27" i="252" s="1"/>
  <c r="BR27" i="252" s="1"/>
  <c r="AQ52" i="251"/>
  <c r="AT52" i="251" s="1"/>
  <c r="AR29" i="254"/>
  <c r="AU29" i="254" s="1"/>
  <c r="AR46" i="252"/>
  <c r="AU46" i="252" s="1"/>
  <c r="BP39" i="254"/>
  <c r="O39" i="254" s="1"/>
  <c r="BS39" i="254" s="1"/>
  <c r="BO39" i="254"/>
  <c r="AR38" i="272"/>
  <c r="AU38" i="272" s="1"/>
  <c r="BB48" i="263"/>
  <c r="BC48" i="263"/>
  <c r="AR48" i="264"/>
  <c r="AU48" i="264" s="1"/>
  <c r="AR53" i="260"/>
  <c r="AU53" i="260" s="1"/>
  <c r="AR45" i="264"/>
  <c r="AU45" i="264" s="1"/>
  <c r="AR55" i="257"/>
  <c r="AU55" i="257" s="1"/>
  <c r="AQ47" i="263"/>
  <c r="AT47" i="263" s="1"/>
  <c r="AR50" i="256"/>
  <c r="AU50" i="256" s="1"/>
  <c r="AR56" i="253"/>
  <c r="AU56" i="253" s="1"/>
  <c r="U31" i="235"/>
  <c r="BV31" i="235"/>
  <c r="R31" i="235"/>
  <c r="BV45" i="253"/>
  <c r="U45" i="253"/>
  <c r="R45" i="253"/>
  <c r="R32" i="272"/>
  <c r="BV32" i="272"/>
  <c r="U32" i="272"/>
  <c r="BV29" i="272"/>
  <c r="U29" i="272"/>
  <c r="R29" i="272"/>
  <c r="U47" i="257"/>
  <c r="BV47" i="257"/>
  <c r="R47" i="257"/>
  <c r="R50" i="264"/>
  <c r="BV50" i="264"/>
  <c r="U50" i="264"/>
  <c r="U59" i="257"/>
  <c r="R59" i="257"/>
  <c r="U33" i="257"/>
  <c r="R33" i="257"/>
  <c r="BV33" i="257"/>
  <c r="R41" i="235"/>
  <c r="BV41" i="235"/>
  <c r="U41" i="235"/>
  <c r="U38" i="272"/>
  <c r="R38" i="272"/>
  <c r="R52" i="257"/>
  <c r="BV52" i="257"/>
  <c r="U52" i="257"/>
  <c r="U49" i="260"/>
  <c r="R49" i="260"/>
  <c r="BV49" i="260"/>
  <c r="AR41" i="263"/>
  <c r="AU41" i="263" s="1"/>
  <c r="AP27" i="257"/>
  <c r="AO27" i="257"/>
  <c r="H27" i="257" s="1"/>
  <c r="BP39" i="253"/>
  <c r="O39" i="253" s="1"/>
  <c r="BS39" i="253" s="1"/>
  <c r="BO39" i="253"/>
  <c r="AR28" i="254"/>
  <c r="AU28" i="254" s="1"/>
  <c r="AR53" i="255"/>
  <c r="AU53" i="255" s="1"/>
  <c r="BV28" i="257"/>
  <c r="R28" i="257"/>
  <c r="U28" i="257"/>
  <c r="U60" i="257"/>
  <c r="BV60" i="257"/>
  <c r="R60" i="257"/>
  <c r="U39" i="264"/>
  <c r="BV39" i="264"/>
  <c r="R39" i="264"/>
  <c r="BV33" i="260"/>
  <c r="R33" i="260"/>
  <c r="U33" i="260"/>
  <c r="AR29" i="272"/>
  <c r="AU29" i="272" s="1"/>
  <c r="BP48" i="252"/>
  <c r="O48" i="252" s="1"/>
  <c r="BS48" i="252" s="1"/>
  <c r="BO48" i="252"/>
  <c r="AR54" i="252"/>
  <c r="AU54" i="252" s="1"/>
  <c r="AQ62" i="250"/>
  <c r="AT62" i="250" s="1"/>
  <c r="AR52" i="253"/>
  <c r="AU52" i="253" s="1"/>
  <c r="AT46" i="235"/>
  <c r="BV31" i="257"/>
  <c r="U31" i="257"/>
  <c r="R31" i="257"/>
  <c r="BV37" i="251"/>
  <c r="U37" i="251"/>
  <c r="R37" i="251"/>
  <c r="U59" i="235"/>
  <c r="R59" i="235"/>
  <c r="U33" i="254"/>
  <c r="BV33" i="254"/>
  <c r="R33" i="254"/>
  <c r="BV43" i="257"/>
  <c r="U43" i="257"/>
  <c r="R43" i="257"/>
  <c r="R43" i="256"/>
  <c r="BV43" i="256"/>
  <c r="U43" i="256"/>
  <c r="R58" i="235"/>
  <c r="U58" i="235"/>
  <c r="BV58" i="235"/>
  <c r="U52" i="251"/>
  <c r="R52" i="251"/>
  <c r="BV52" i="251"/>
  <c r="R33" i="253"/>
  <c r="BV33" i="253"/>
  <c r="U33" i="253"/>
  <c r="U61" i="252"/>
  <c r="R61" i="252"/>
  <c r="BV61" i="252"/>
  <c r="U50" i="257"/>
  <c r="R50" i="257"/>
  <c r="BV50" i="257"/>
  <c r="AR44" i="264"/>
  <c r="AU44" i="264" s="1"/>
  <c r="AS56" i="252"/>
  <c r="AV56" i="252" s="1"/>
  <c r="AQ56" i="252"/>
  <c r="AN62" i="255"/>
  <c r="AO62" i="255"/>
  <c r="H62" i="255" s="1"/>
  <c r="AP62" i="255"/>
  <c r="BP39" i="252"/>
  <c r="O39" i="252" s="1"/>
  <c r="BS39" i="252" s="1"/>
  <c r="BO39" i="252"/>
  <c r="AP27" i="253"/>
  <c r="AO27" i="253"/>
  <c r="H27" i="253" s="1"/>
  <c r="AU62" i="235"/>
  <c r="AQ32" i="263"/>
  <c r="AT32" i="263" s="1"/>
  <c r="AR41" i="250"/>
  <c r="AU41" i="250" s="1"/>
  <c r="AR32" i="254"/>
  <c r="AU32" i="254" s="1"/>
  <c r="AR33" i="264"/>
  <c r="AU33" i="264" s="1"/>
  <c r="AT40" i="235"/>
  <c r="AQ38" i="272"/>
  <c r="AT38" i="272" s="1"/>
  <c r="AR46" i="257"/>
  <c r="AU46" i="257" s="1"/>
  <c r="U52" i="260"/>
  <c r="R52" i="260"/>
  <c r="BV52" i="260"/>
  <c r="U62" i="263"/>
  <c r="R62" i="263"/>
  <c r="BV62" i="263"/>
  <c r="U38" i="250"/>
  <c r="R38" i="250"/>
  <c r="R55" i="257"/>
  <c r="BV55" i="257"/>
  <c r="U55" i="257"/>
  <c r="U45" i="235"/>
  <c r="R45" i="235"/>
  <c r="BV45" i="235"/>
  <c r="U62" i="257"/>
  <c r="R62" i="257"/>
  <c r="BV62" i="257"/>
  <c r="BV29" i="250"/>
  <c r="U29" i="250"/>
  <c r="R29" i="250"/>
  <c r="U26" i="255"/>
  <c r="R26" i="255"/>
  <c r="R46" i="257"/>
  <c r="U46" i="257"/>
  <c r="BV46" i="257"/>
  <c r="AR50" i="260"/>
  <c r="AU50" i="260" s="1"/>
  <c r="AR44" i="250"/>
  <c r="AU44" i="250" s="1"/>
  <c r="AR32" i="263"/>
  <c r="AU32" i="263" s="1"/>
  <c r="AR58" i="257"/>
  <c r="AU58" i="257" s="1"/>
  <c r="AQ53" i="255"/>
  <c r="AT53" i="255" s="1"/>
  <c r="AR56" i="256"/>
  <c r="AU56" i="256" s="1"/>
  <c r="AQ56" i="264"/>
  <c r="AT56" i="264" s="1"/>
  <c r="AR52" i="272"/>
  <c r="AU52" i="272" s="1"/>
  <c r="U48" i="235"/>
  <c r="R48" i="235"/>
  <c r="BV48" i="235"/>
  <c r="U41" i="264"/>
  <c r="R41" i="264"/>
  <c r="BV41" i="264"/>
  <c r="U26" i="250"/>
  <c r="R26" i="250"/>
  <c r="R29" i="235"/>
  <c r="BV29" i="235"/>
  <c r="U29" i="235"/>
  <c r="U54" i="253"/>
  <c r="R54" i="253"/>
  <c r="BV54" i="253"/>
  <c r="BV34" i="235"/>
  <c r="U34" i="235"/>
  <c r="R34" i="235"/>
  <c r="AR34" i="260"/>
  <c r="AU34" i="260" s="1"/>
  <c r="AP48" i="253"/>
  <c r="AO48" i="253"/>
  <c r="H48" i="253" s="1"/>
  <c r="AN48" i="253"/>
  <c r="G48" i="253" s="1"/>
  <c r="AR33" i="256"/>
  <c r="AU33" i="256" s="1"/>
  <c r="AQ35" i="253"/>
  <c r="AT35" i="253" s="1"/>
  <c r="AR55" i="264"/>
  <c r="AU55" i="264" s="1"/>
  <c r="AT41" i="235"/>
  <c r="AQ35" i="256"/>
  <c r="AT35" i="256" s="1"/>
  <c r="AQ40" i="254"/>
  <c r="AT40" i="254" s="1"/>
  <c r="U62" i="251"/>
  <c r="R62" i="251"/>
  <c r="BV62" i="251"/>
  <c r="U52" i="253"/>
  <c r="R52" i="253"/>
  <c r="BV52" i="253"/>
  <c r="U40" i="260"/>
  <c r="R40" i="260"/>
  <c r="BV40" i="260"/>
  <c r="U35" i="256"/>
  <c r="R35" i="256"/>
  <c r="BV35" i="256"/>
  <c r="BV53" i="255"/>
  <c r="R53" i="255"/>
  <c r="U53" i="255"/>
  <c r="U50" i="253"/>
  <c r="BV50" i="253"/>
  <c r="R50" i="253"/>
  <c r="U50" i="256"/>
  <c r="BV50" i="256"/>
  <c r="R50" i="256"/>
  <c r="R40" i="257"/>
  <c r="U40" i="257"/>
  <c r="BV40" i="257"/>
  <c r="BV41" i="254"/>
  <c r="U41" i="254"/>
  <c r="R41" i="254"/>
  <c r="BV32" i="250"/>
  <c r="R32" i="250"/>
  <c r="U32" i="250"/>
  <c r="U59" i="252"/>
  <c r="R59" i="252"/>
  <c r="BV44" i="253"/>
  <c r="R44" i="253"/>
  <c r="U44" i="253"/>
  <c r="U47" i="235"/>
  <c r="R47" i="235"/>
  <c r="AR40" i="253"/>
  <c r="AU40" i="253" s="1"/>
  <c r="AN55" i="250"/>
  <c r="AO55" i="250"/>
  <c r="H55" i="250" s="1"/>
  <c r="AP55" i="250"/>
  <c r="AN54" i="255"/>
  <c r="G54" i="255" s="1"/>
  <c r="AO54" i="255"/>
  <c r="H54" i="255" s="1"/>
  <c r="AP54" i="255"/>
  <c r="L26" i="235"/>
  <c r="BF26" i="235" s="1"/>
  <c r="K26" i="235"/>
  <c r="BE26" i="235" s="1"/>
  <c r="AR41" i="264"/>
  <c r="AU41" i="264" s="1"/>
  <c r="AR31" i="254"/>
  <c r="AU31" i="254" s="1"/>
  <c r="AR41" i="260"/>
  <c r="AU41" i="260" s="1"/>
  <c r="AR55" i="272"/>
  <c r="AU55" i="272" s="1"/>
  <c r="AQ33" i="263"/>
  <c r="AT33" i="263" s="1"/>
  <c r="U59" i="256"/>
  <c r="R59" i="256"/>
  <c r="BV49" i="272"/>
  <c r="U49" i="272"/>
  <c r="R49" i="272"/>
  <c r="U32" i="254"/>
  <c r="R32" i="254"/>
  <c r="BV32" i="254"/>
  <c r="R28" i="251"/>
  <c r="U28" i="251"/>
  <c r="BV28" i="251"/>
  <c r="U32" i="256"/>
  <c r="R32" i="256"/>
  <c r="BV32" i="256"/>
  <c r="K27" i="253"/>
  <c r="BE27" i="253" s="1"/>
  <c r="AR61" i="256"/>
  <c r="AU61" i="256" s="1"/>
  <c r="AP34" i="254"/>
  <c r="AO34" i="254"/>
  <c r="H34" i="254" s="1"/>
  <c r="AN34" i="254"/>
  <c r="G34" i="254" s="1"/>
  <c r="BB47" i="235"/>
  <c r="K47" i="235" s="1"/>
  <c r="BE47" i="235" s="1"/>
  <c r="BC47" i="235"/>
  <c r="L47" i="235" s="1"/>
  <c r="BF47" i="235" s="1"/>
  <c r="AR40" i="252"/>
  <c r="AU40" i="252" s="1"/>
  <c r="AR49" i="255"/>
  <c r="AU49" i="255" s="1"/>
  <c r="AQ31" i="264"/>
  <c r="AT31" i="264" s="1"/>
  <c r="AR62" i="252"/>
  <c r="AU62" i="252" s="1"/>
  <c r="AR62" i="254"/>
  <c r="AU62" i="254" s="1"/>
  <c r="AR49" i="251"/>
  <c r="AU49" i="251" s="1"/>
  <c r="R58" i="251"/>
  <c r="BV58" i="251"/>
  <c r="U58" i="251"/>
  <c r="BV40" i="252"/>
  <c r="U40" i="252"/>
  <c r="R40" i="252"/>
  <c r="U37" i="253"/>
  <c r="R37" i="253"/>
  <c r="BV37" i="253"/>
  <c r="AS35" i="272"/>
  <c r="AV35" i="272" s="1"/>
  <c r="U55" i="272"/>
  <c r="BV55" i="272"/>
  <c r="R55" i="272"/>
  <c r="U54" i="272"/>
  <c r="R54" i="272"/>
  <c r="BV54" i="272"/>
  <c r="R54" i="251"/>
  <c r="BV54" i="251"/>
  <c r="U54" i="251"/>
  <c r="R55" i="250"/>
  <c r="BV55" i="250"/>
  <c r="U55" i="250"/>
  <c r="R46" i="253"/>
  <c r="U46" i="253"/>
  <c r="BV46" i="253"/>
  <c r="R59" i="263"/>
  <c r="BV59" i="263"/>
  <c r="U59" i="263"/>
  <c r="BV32" i="260"/>
  <c r="R32" i="260"/>
  <c r="U32" i="260"/>
  <c r="U38" i="251"/>
  <c r="R38" i="251"/>
  <c r="BV44" i="264"/>
  <c r="U44" i="264"/>
  <c r="R44" i="264"/>
  <c r="U61" i="264"/>
  <c r="R61" i="264"/>
  <c r="BV61" i="264"/>
  <c r="BV48" i="263"/>
  <c r="U48" i="263"/>
  <c r="R48" i="263"/>
  <c r="L39" i="255"/>
  <c r="BF39" i="255" s="1"/>
  <c r="AN55" i="254"/>
  <c r="G55" i="254" s="1"/>
  <c r="AQ55" i="254" s="1"/>
  <c r="AO55" i="254"/>
  <c r="H55" i="254" s="1"/>
  <c r="AP55" i="254"/>
  <c r="AO34" i="250"/>
  <c r="H34" i="250" s="1"/>
  <c r="AN34" i="250"/>
  <c r="G34" i="250" s="1"/>
  <c r="AP34" i="250"/>
  <c r="AP33" i="255"/>
  <c r="AO33" i="255"/>
  <c r="H33" i="255" s="1"/>
  <c r="L38" i="235"/>
  <c r="BF38" i="235" s="1"/>
  <c r="K38" i="235"/>
  <c r="BE38" i="235" s="1"/>
  <c r="BO39" i="260"/>
  <c r="BP39" i="260"/>
  <c r="O39" i="260" s="1"/>
  <c r="BS39" i="260" s="1"/>
  <c r="AR37" i="272"/>
  <c r="AU37" i="272" s="1"/>
  <c r="AR50" i="264"/>
  <c r="AU50" i="264" s="1"/>
  <c r="AQ52" i="272"/>
  <c r="AT52" i="272" s="1"/>
  <c r="AR56" i="264"/>
  <c r="AU56" i="264" s="1"/>
  <c r="BP27" i="250"/>
  <c r="O27" i="250" s="1"/>
  <c r="BS27" i="250" s="1"/>
  <c r="BO27" i="250"/>
  <c r="AQ31" i="260"/>
  <c r="AT31" i="260" s="1"/>
  <c r="AR39" i="251"/>
  <c r="AU39" i="251" s="1"/>
  <c r="AQ50" i="253"/>
  <c r="AT50" i="253" s="1"/>
  <c r="AR50" i="263"/>
  <c r="AU50" i="263" s="1"/>
  <c r="U28" i="253"/>
  <c r="R28" i="253"/>
  <c r="BV28" i="253"/>
  <c r="BV43" i="264"/>
  <c r="U43" i="264"/>
  <c r="R43" i="264"/>
  <c r="BV28" i="272"/>
  <c r="U28" i="272"/>
  <c r="R28" i="272"/>
  <c r="U54" i="256"/>
  <c r="BV54" i="256"/>
  <c r="R54" i="256"/>
  <c r="R39" i="263"/>
  <c r="BV39" i="263"/>
  <c r="U39" i="263"/>
  <c r="U46" i="254"/>
  <c r="R46" i="254"/>
  <c r="BV46" i="254"/>
  <c r="U31" i="252"/>
  <c r="BV31" i="252"/>
  <c r="R31" i="252"/>
  <c r="R41" i="263"/>
  <c r="U41" i="263"/>
  <c r="BV41" i="263"/>
  <c r="U29" i="263"/>
  <c r="BV29" i="263"/>
  <c r="R29" i="263"/>
  <c r="AU32" i="235"/>
  <c r="AR32" i="260"/>
  <c r="AU32" i="260" s="1"/>
  <c r="BB48" i="255"/>
  <c r="K48" i="255" s="1"/>
  <c r="BE48" i="255" s="1"/>
  <c r="BC48" i="255"/>
  <c r="L48" i="255" s="1"/>
  <c r="BF48" i="255" s="1"/>
  <c r="L27" i="256"/>
  <c r="BF27" i="256" s="1"/>
  <c r="K27" i="256"/>
  <c r="BE27" i="256" s="1"/>
  <c r="AR54" i="254"/>
  <c r="AU54" i="254" s="1"/>
  <c r="AP27" i="272"/>
  <c r="AO27" i="272"/>
  <c r="H27" i="272" s="1"/>
  <c r="AQ31" i="250"/>
  <c r="AT31" i="250" s="1"/>
  <c r="AR27" i="256"/>
  <c r="AU27" i="256" s="1"/>
  <c r="AQ38" i="256"/>
  <c r="AT38" i="256" s="1"/>
  <c r="AR50" i="272"/>
  <c r="AU50" i="272" s="1"/>
  <c r="AR54" i="272"/>
  <c r="AU54" i="272" s="1"/>
  <c r="AR43" i="252"/>
  <c r="AU43" i="252" s="1"/>
  <c r="BV33" i="255"/>
  <c r="R33" i="255"/>
  <c r="U33" i="255"/>
  <c r="U50" i="252"/>
  <c r="BV50" i="252"/>
  <c r="R50" i="252"/>
  <c r="U59" i="260"/>
  <c r="R59" i="260"/>
  <c r="U52" i="272"/>
  <c r="BV52" i="272"/>
  <c r="R52" i="272"/>
  <c r="BV35" i="235"/>
  <c r="U35" i="235"/>
  <c r="R35" i="235"/>
  <c r="BV58" i="272"/>
  <c r="R58" i="272"/>
  <c r="U58" i="272"/>
  <c r="R56" i="254"/>
  <c r="BV56" i="254"/>
  <c r="U56" i="254"/>
  <c r="U32" i="253"/>
  <c r="BV32" i="253"/>
  <c r="R32" i="253"/>
  <c r="U35" i="263"/>
  <c r="BV35" i="263"/>
  <c r="R35" i="263"/>
  <c r="K27" i="255"/>
  <c r="BE27" i="255" s="1"/>
  <c r="BB48" i="250"/>
  <c r="K48" i="250" s="1"/>
  <c r="BE48" i="250" s="1"/>
  <c r="BC48" i="250"/>
  <c r="L48" i="250" s="1"/>
  <c r="BF48" i="250" s="1"/>
  <c r="BP27" i="260"/>
  <c r="O27" i="260" s="1"/>
  <c r="BS27" i="260" s="1"/>
  <c r="BO27" i="260"/>
  <c r="N27" i="260" s="1"/>
  <c r="BR27" i="260" s="1"/>
  <c r="AR62" i="272"/>
  <c r="AU62" i="272" s="1"/>
  <c r="AR50" i="250"/>
  <c r="AU50" i="250" s="1"/>
  <c r="AR49" i="252"/>
  <c r="AU49" i="252" s="1"/>
  <c r="AQ55" i="252"/>
  <c r="AT55" i="252" s="1"/>
  <c r="AR33" i="252"/>
  <c r="AU33" i="252" s="1"/>
  <c r="AR35" i="256"/>
  <c r="AU35" i="256" s="1"/>
  <c r="AR53" i="253"/>
  <c r="AU53" i="253" s="1"/>
  <c r="AQ54" i="254"/>
  <c r="AT54" i="254" s="1"/>
  <c r="AR62" i="251"/>
  <c r="AU62" i="251" s="1"/>
  <c r="BV60" i="235"/>
  <c r="R60" i="235"/>
  <c r="U60" i="235"/>
  <c r="U60" i="256"/>
  <c r="BV60" i="256"/>
  <c r="R60" i="256"/>
  <c r="U58" i="250"/>
  <c r="BV58" i="250"/>
  <c r="R58" i="250"/>
  <c r="R32" i="255"/>
  <c r="U32" i="255"/>
  <c r="BV32" i="255"/>
  <c r="U62" i="256"/>
  <c r="BV62" i="256"/>
  <c r="R62" i="256"/>
  <c r="BV55" i="263"/>
  <c r="U55" i="263"/>
  <c r="R55" i="263"/>
  <c r="U46" i="251"/>
  <c r="BV46" i="251"/>
  <c r="R46" i="251"/>
  <c r="U26" i="260"/>
  <c r="R26" i="260"/>
  <c r="AS35" i="256"/>
  <c r="K39" i="256"/>
  <c r="BE39" i="256" s="1"/>
  <c r="L39" i="256"/>
  <c r="BF39" i="256" s="1"/>
  <c r="K39" i="250"/>
  <c r="BE39" i="250" s="1"/>
  <c r="L39" i="250"/>
  <c r="BF39" i="250" s="1"/>
  <c r="BP45" i="264"/>
  <c r="O45" i="264" s="1"/>
  <c r="BS45" i="264" s="1"/>
  <c r="BO45" i="264"/>
  <c r="AU33" i="235"/>
  <c r="AR31" i="253"/>
  <c r="AU31" i="253" s="1"/>
  <c r="AQ50" i="264"/>
  <c r="AT50" i="264" s="1"/>
  <c r="AR55" i="252"/>
  <c r="AU55" i="252" s="1"/>
  <c r="AQ45" i="257"/>
  <c r="AT45" i="257" s="1"/>
  <c r="AR53" i="256"/>
  <c r="AU53" i="256" s="1"/>
  <c r="BN61" i="235"/>
  <c r="BP61" i="235"/>
  <c r="O61" i="235" s="1"/>
  <c r="BS61" i="235" s="1"/>
  <c r="BO61" i="235"/>
  <c r="U41" i="257"/>
  <c r="BV41" i="257"/>
  <c r="R41" i="257"/>
  <c r="U56" i="263"/>
  <c r="R56" i="263"/>
  <c r="BV56" i="263"/>
  <c r="R26" i="254"/>
  <c r="U26" i="254"/>
  <c r="U54" i="250"/>
  <c r="BV54" i="250"/>
  <c r="R54" i="250"/>
  <c r="U37" i="263"/>
  <c r="BV37" i="263"/>
  <c r="R37" i="263"/>
  <c r="R26" i="257"/>
  <c r="U26" i="257"/>
  <c r="U53" i="256"/>
  <c r="BV53" i="256"/>
  <c r="R53" i="256"/>
  <c r="BV43" i="250"/>
  <c r="U43" i="250"/>
  <c r="R43" i="250"/>
  <c r="U38" i="264"/>
  <c r="R38" i="264"/>
  <c r="U34" i="257"/>
  <c r="BV34" i="257"/>
  <c r="R34" i="257"/>
  <c r="R40" i="264"/>
  <c r="U40" i="264"/>
  <c r="BV40" i="264"/>
  <c r="BV41" i="256"/>
  <c r="R41" i="256"/>
  <c r="U41" i="256"/>
  <c r="U26" i="235"/>
  <c r="U34" i="260"/>
  <c r="R34" i="260"/>
  <c r="BV34" i="260"/>
  <c r="BO34" i="264"/>
  <c r="N34" i="264" s="1"/>
  <c r="BR34" i="264" s="1"/>
  <c r="BP34" i="264"/>
  <c r="O34" i="264" s="1"/>
  <c r="BS34" i="264" s="1"/>
  <c r="AQ55" i="260"/>
  <c r="AT55" i="260" s="1"/>
  <c r="AR31" i="257"/>
  <c r="AU31" i="257" s="1"/>
  <c r="AR48" i="263"/>
  <c r="AU48" i="263" s="1"/>
  <c r="AQ48" i="250"/>
  <c r="AT48" i="250" s="1"/>
  <c r="AR61" i="250"/>
  <c r="AU61" i="250" s="1"/>
  <c r="AR52" i="257"/>
  <c r="AU52" i="257" s="1"/>
  <c r="AU47" i="235"/>
  <c r="U41" i="272"/>
  <c r="R41" i="272"/>
  <c r="BV41" i="272"/>
  <c r="U44" i="272"/>
  <c r="R44" i="272"/>
  <c r="BV44" i="272"/>
  <c r="U40" i="253"/>
  <c r="BV40" i="253"/>
  <c r="R40" i="253"/>
  <c r="U58" i="257"/>
  <c r="BV58" i="257"/>
  <c r="R58" i="257"/>
  <c r="BV49" i="250"/>
  <c r="U49" i="250"/>
  <c r="R49" i="250"/>
  <c r="U47" i="255"/>
  <c r="R47" i="255"/>
  <c r="AR32" i="253"/>
  <c r="AU32" i="253" s="1"/>
  <c r="AR43" i="254"/>
  <c r="AU43" i="254" s="1"/>
  <c r="K39" i="253"/>
  <c r="BE39" i="253" s="1"/>
  <c r="BP48" i="260"/>
  <c r="O48" i="260" s="1"/>
  <c r="BS48" i="260" s="1"/>
  <c r="BO48" i="260"/>
  <c r="BO55" i="264"/>
  <c r="BP55" i="264"/>
  <c r="O55" i="264" s="1"/>
  <c r="BS55" i="264" s="1"/>
  <c r="AO27" i="252"/>
  <c r="H27" i="252" s="1"/>
  <c r="AP27" i="252"/>
  <c r="AR60" i="260"/>
  <c r="AU60" i="260" s="1"/>
  <c r="AG58" i="235"/>
  <c r="AT58" i="235"/>
  <c r="AQ47" i="257"/>
  <c r="AT47" i="257" s="1"/>
  <c r="AU49" i="235"/>
  <c r="U33" i="264"/>
  <c r="R33" i="264"/>
  <c r="BV33" i="264"/>
  <c r="U32" i="257"/>
  <c r="BV32" i="257"/>
  <c r="R32" i="257"/>
  <c r="R53" i="251"/>
  <c r="U53" i="251"/>
  <c r="BV53" i="251"/>
  <c r="U29" i="257"/>
  <c r="R29" i="257"/>
  <c r="BV29" i="257"/>
  <c r="R26" i="263"/>
  <c r="U26" i="263"/>
  <c r="U37" i="254"/>
  <c r="BV37" i="254"/>
  <c r="R37" i="254"/>
  <c r="R44" i="256"/>
  <c r="U44" i="256"/>
  <c r="BV44" i="256"/>
  <c r="U59" i="253"/>
  <c r="BV59" i="253"/>
  <c r="R59" i="253"/>
  <c r="R34" i="252"/>
  <c r="BV34" i="252"/>
  <c r="U34" i="252"/>
  <c r="AS35" i="257"/>
  <c r="AV35" i="257" s="1"/>
  <c r="U34" i="263"/>
  <c r="BV34" i="263"/>
  <c r="R34" i="263"/>
  <c r="AR38" i="253"/>
  <c r="AU38" i="253" s="1"/>
  <c r="BP48" i="251"/>
  <c r="O48" i="251" s="1"/>
  <c r="BS48" i="251" s="1"/>
  <c r="BO48" i="251"/>
  <c r="AR50" i="254"/>
  <c r="AU50" i="254" s="1"/>
  <c r="AP48" i="252"/>
  <c r="AN48" i="252"/>
  <c r="G48" i="252" s="1"/>
  <c r="AO48" i="252"/>
  <c r="H48" i="252" s="1"/>
  <c r="AR61" i="253"/>
  <c r="AU61" i="253" s="1"/>
  <c r="AR31" i="252"/>
  <c r="AU31" i="252" s="1"/>
  <c r="AQ54" i="252"/>
  <c r="AT54" i="252" s="1"/>
  <c r="AU35" i="235"/>
  <c r="AR29" i="252"/>
  <c r="AU29" i="252" s="1"/>
  <c r="AR46" i="260"/>
  <c r="AU46" i="260" s="1"/>
  <c r="U38" i="235"/>
  <c r="R38" i="235"/>
  <c r="U45" i="256"/>
  <c r="R45" i="256"/>
  <c r="BV45" i="256"/>
  <c r="U28" i="260"/>
  <c r="R28" i="260"/>
  <c r="BV28" i="260"/>
  <c r="R53" i="257"/>
  <c r="U53" i="257"/>
  <c r="BV53" i="257"/>
  <c r="R40" i="235"/>
  <c r="U40" i="235"/>
  <c r="BV40" i="235"/>
  <c r="BV46" i="250"/>
  <c r="R46" i="250"/>
  <c r="U46" i="250"/>
  <c r="R61" i="260"/>
  <c r="U61" i="260"/>
  <c r="BV61" i="260"/>
  <c r="U52" i="252"/>
  <c r="BV52" i="252"/>
  <c r="R52" i="252"/>
  <c r="U49" i="235"/>
  <c r="BV49" i="235"/>
  <c r="R49" i="235"/>
  <c r="U52" i="256"/>
  <c r="R52" i="256"/>
  <c r="BV52" i="256"/>
  <c r="BV62" i="272"/>
  <c r="U62" i="272"/>
  <c r="R62" i="272"/>
  <c r="AR53" i="272"/>
  <c r="AU53" i="272" s="1"/>
  <c r="BO39" i="251"/>
  <c r="BP39" i="251"/>
  <c r="O39" i="251" s="1"/>
  <c r="BS39" i="251" s="1"/>
  <c r="K27" i="254"/>
  <c r="BE27" i="254" s="1"/>
  <c r="K27" i="251"/>
  <c r="BE27" i="251" s="1"/>
  <c r="L27" i="251"/>
  <c r="BF27" i="251" s="1"/>
  <c r="AR39" i="256"/>
  <c r="AU39" i="256" s="1"/>
  <c r="AR47" i="250"/>
  <c r="AU47" i="250" s="1"/>
  <c r="BV44" i="250"/>
  <c r="U44" i="250"/>
  <c r="R44" i="250"/>
  <c r="U31" i="254"/>
  <c r="BV31" i="254"/>
  <c r="R31" i="254"/>
  <c r="R47" i="250"/>
  <c r="U47" i="250"/>
  <c r="U27" i="235"/>
  <c r="R27" i="235"/>
  <c r="BV27" i="235"/>
  <c r="U46" i="252"/>
  <c r="R46" i="252"/>
  <c r="BV46" i="252"/>
  <c r="BV34" i="256"/>
  <c r="U34" i="256"/>
  <c r="R34" i="256"/>
  <c r="BV52" i="254"/>
  <c r="U52" i="254"/>
  <c r="R52" i="254"/>
  <c r="U29" i="256"/>
  <c r="R29" i="256"/>
  <c r="BV29" i="256"/>
  <c r="U28" i="264"/>
  <c r="BV28" i="264"/>
  <c r="R28" i="264"/>
  <c r="U26" i="252"/>
  <c r="R26" i="252"/>
  <c r="U44" i="254"/>
  <c r="R44" i="254"/>
  <c r="BV44" i="254"/>
  <c r="BE26" i="263"/>
  <c r="BH26" i="263" s="1"/>
  <c r="AG49" i="253"/>
  <c r="J19" i="249"/>
  <c r="J26" i="249" s="1"/>
  <c r="J33" i="249" s="1"/>
  <c r="J13" i="249"/>
  <c r="J20" i="249" s="1"/>
  <c r="Q47" i="253"/>
  <c r="BU47" i="253"/>
  <c r="T47" i="253"/>
  <c r="AH50" i="235"/>
  <c r="AT47" i="235"/>
  <c r="Q26" i="254"/>
  <c r="AH26" i="252"/>
  <c r="Q26" i="252"/>
  <c r="AH26" i="256"/>
  <c r="AH26" i="251"/>
  <c r="BD26" i="257"/>
  <c r="BG26" i="257" s="1"/>
  <c r="Q26" i="251"/>
  <c r="AG60" i="256"/>
  <c r="Q26" i="263"/>
  <c r="AG47" i="260"/>
  <c r="AI60" i="272"/>
  <c r="BU50" i="260"/>
  <c r="AG62" i="251"/>
  <c r="AI50" i="260"/>
  <c r="T50" i="260"/>
  <c r="AH60" i="272"/>
  <c r="AH34" i="255"/>
  <c r="AG38" i="257"/>
  <c r="Q60" i="272"/>
  <c r="T60" i="272"/>
  <c r="AG29" i="252"/>
  <c r="AG53" i="256"/>
  <c r="AH56" i="235"/>
  <c r="Q50" i="252"/>
  <c r="BU50" i="252"/>
  <c r="T50" i="252"/>
  <c r="T61" i="272"/>
  <c r="Q61" i="272"/>
  <c r="BU61" i="272"/>
  <c r="BT54" i="253"/>
  <c r="S54" i="253"/>
  <c r="P54" i="253"/>
  <c r="P37" i="251"/>
  <c r="BT37" i="251"/>
  <c r="S37" i="251"/>
  <c r="Q41" i="263"/>
  <c r="T41" i="263"/>
  <c r="BU41" i="263"/>
  <c r="Q44" i="272"/>
  <c r="T44" i="272"/>
  <c r="BU44" i="272"/>
  <c r="Q34" i="263"/>
  <c r="T34" i="263"/>
  <c r="BU34" i="263"/>
  <c r="P35" i="235"/>
  <c r="S35" i="235"/>
  <c r="BT35" i="235"/>
  <c r="Q32" i="252"/>
  <c r="BU32" i="252"/>
  <c r="T32" i="252"/>
  <c r="P62" i="255"/>
  <c r="S62" i="255"/>
  <c r="BT62" i="255"/>
  <c r="Q58" i="251"/>
  <c r="T58" i="251"/>
  <c r="BU58" i="251"/>
  <c r="P55" i="272"/>
  <c r="BT55" i="272"/>
  <c r="S55" i="272"/>
  <c r="Q43" i="250"/>
  <c r="BU43" i="250"/>
  <c r="T43" i="250"/>
  <c r="Q41" i="235"/>
  <c r="BU41" i="235"/>
  <c r="T41" i="235"/>
  <c r="P52" i="257"/>
  <c r="S52" i="257"/>
  <c r="BT52" i="257"/>
  <c r="Q28" i="251"/>
  <c r="BU28" i="251"/>
  <c r="T28" i="251"/>
  <c r="Q37" i="263"/>
  <c r="BU37" i="263"/>
  <c r="Q54" i="250"/>
  <c r="T54" i="250"/>
  <c r="BU54" i="250"/>
  <c r="Q37" i="235"/>
  <c r="T37" i="235"/>
  <c r="BU37" i="235"/>
  <c r="Q54" i="251"/>
  <c r="BU54" i="251"/>
  <c r="P59" i="235"/>
  <c r="BT59" i="235"/>
  <c r="P61" i="264"/>
  <c r="S61" i="264"/>
  <c r="BT61" i="264"/>
  <c r="P60" i="252"/>
  <c r="BT60" i="252"/>
  <c r="S60" i="252"/>
  <c r="Q44" i="264"/>
  <c r="T44" i="264"/>
  <c r="BU44" i="264"/>
  <c r="Q28" i="264"/>
  <c r="T28" i="264"/>
  <c r="BU28" i="264"/>
  <c r="Q44" i="263"/>
  <c r="BU44" i="263"/>
  <c r="T44" i="263"/>
  <c r="P53" i="255"/>
  <c r="BT53" i="255"/>
  <c r="S53" i="255"/>
  <c r="P60" i="257"/>
  <c r="S60" i="257"/>
  <c r="AN43" i="260"/>
  <c r="AO45" i="257"/>
  <c r="AI60" i="257"/>
  <c r="AI28" i="251"/>
  <c r="BH52" i="235"/>
  <c r="AN44" i="253"/>
  <c r="G44" i="253" s="1"/>
  <c r="BH58" i="254"/>
  <c r="BH61" i="263"/>
  <c r="BH38" i="254"/>
  <c r="BN41" i="235"/>
  <c r="BN58" i="253"/>
  <c r="BH50" i="250"/>
  <c r="Q41" i="253"/>
  <c r="T41" i="253"/>
  <c r="BU41" i="253"/>
  <c r="BN28" i="254"/>
  <c r="BN47" i="254"/>
  <c r="BN38" i="272"/>
  <c r="J53" i="256"/>
  <c r="BD53" i="256" s="1"/>
  <c r="T44" i="235"/>
  <c r="AG52" i="235"/>
  <c r="BN39" i="235"/>
  <c r="BU44" i="235"/>
  <c r="J47" i="272"/>
  <c r="BD47" i="272" s="1"/>
  <c r="BG47" i="272" s="1"/>
  <c r="AN45" i="272"/>
  <c r="G45" i="272" s="1"/>
  <c r="Q54" i="260"/>
  <c r="J38" i="263"/>
  <c r="BD38" i="263" s="1"/>
  <c r="Q61" i="253"/>
  <c r="T61" i="253"/>
  <c r="BU61" i="253"/>
  <c r="BN33" i="255"/>
  <c r="Q59" i="253"/>
  <c r="AG49" i="257"/>
  <c r="AG62" i="252"/>
  <c r="AG47" i="250"/>
  <c r="AI33" i="253"/>
  <c r="BN61" i="251"/>
  <c r="BH37" i="256"/>
  <c r="BH56" i="260"/>
  <c r="AG49" i="263"/>
  <c r="BH49" i="252"/>
  <c r="AN40" i="250"/>
  <c r="G40" i="250" s="1"/>
  <c r="Q46" i="257"/>
  <c r="BH32" i="272"/>
  <c r="BH29" i="260"/>
  <c r="AI44" i="235"/>
  <c r="AI41" i="253"/>
  <c r="Q28" i="254"/>
  <c r="T28" i="254"/>
  <c r="BU28" i="254"/>
  <c r="P54" i="260"/>
  <c r="S54" i="260"/>
  <c r="BT54" i="260"/>
  <c r="T33" i="255"/>
  <c r="Q33" i="255"/>
  <c r="BU33" i="255"/>
  <c r="P58" i="257"/>
  <c r="BT58" i="257"/>
  <c r="S58" i="257"/>
  <c r="Q61" i="251"/>
  <c r="T61" i="251"/>
  <c r="BU61" i="251"/>
  <c r="P33" i="253"/>
  <c r="S33" i="253"/>
  <c r="BT33" i="253"/>
  <c r="T58" i="253"/>
  <c r="Q58" i="253"/>
  <c r="BU58" i="253"/>
  <c r="Q39" i="235"/>
  <c r="T39" i="235"/>
  <c r="BU39" i="235"/>
  <c r="BT53" i="260"/>
  <c r="S53" i="260"/>
  <c r="P53" i="260"/>
  <c r="Q29" i="252"/>
  <c r="T29" i="252"/>
  <c r="BU29" i="252"/>
  <c r="BG56" i="260"/>
  <c r="P49" i="257"/>
  <c r="BT49" i="257"/>
  <c r="S49" i="257"/>
  <c r="P33" i="263"/>
  <c r="S33" i="263"/>
  <c r="BT33" i="263"/>
  <c r="BG32" i="272"/>
  <c r="Q61" i="257"/>
  <c r="T61" i="257"/>
  <c r="BU61" i="257"/>
  <c r="Q56" i="250"/>
  <c r="BU56" i="250"/>
  <c r="T56" i="250"/>
  <c r="BG61" i="260"/>
  <c r="Q61" i="260"/>
  <c r="T61" i="260"/>
  <c r="BU61" i="260"/>
  <c r="P59" i="253"/>
  <c r="BT59" i="253"/>
  <c r="S59" i="253"/>
  <c r="P46" i="257"/>
  <c r="S46" i="257"/>
  <c r="BT46" i="257"/>
  <c r="P58" i="256"/>
  <c r="S58" i="256"/>
  <c r="BT58" i="256"/>
  <c r="T58" i="235"/>
  <c r="BU58" i="235"/>
  <c r="Q58" i="235"/>
  <c r="P34" i="235"/>
  <c r="S34" i="235"/>
  <c r="BT34" i="235"/>
  <c r="P27" i="255"/>
  <c r="S27" i="255"/>
  <c r="BT27" i="255"/>
  <c r="Q37" i="250"/>
  <c r="BU37" i="250"/>
  <c r="T37" i="250"/>
  <c r="Q44" i="254"/>
  <c r="T44" i="254"/>
  <c r="BU44" i="254"/>
  <c r="Q50" i="235"/>
  <c r="T50" i="235"/>
  <c r="BU50" i="235"/>
  <c r="Q61" i="256"/>
  <c r="BU61" i="256"/>
  <c r="T61" i="256"/>
  <c r="Q55" i="250"/>
  <c r="BU55" i="250"/>
  <c r="T55" i="250"/>
  <c r="Q41" i="256"/>
  <c r="T41" i="256"/>
  <c r="BU41" i="256"/>
  <c r="P28" i="260"/>
  <c r="BT28" i="260"/>
  <c r="S28" i="260"/>
  <c r="P31" i="254"/>
  <c r="S31" i="254"/>
  <c r="BT31" i="254"/>
  <c r="BG62" i="251"/>
  <c r="P55" i="257"/>
  <c r="BT55" i="257"/>
  <c r="S55" i="257"/>
  <c r="Q56" i="257"/>
  <c r="T56" i="257"/>
  <c r="BU56" i="257"/>
  <c r="P29" i="260"/>
  <c r="S29" i="260"/>
  <c r="BT29" i="260"/>
  <c r="Q62" i="251"/>
  <c r="BU62" i="251"/>
  <c r="T62" i="251"/>
  <c r="S40" i="260"/>
  <c r="P40" i="260"/>
  <c r="BT40" i="260"/>
  <c r="P53" i="250"/>
  <c r="S53" i="250"/>
  <c r="BT53" i="250"/>
  <c r="P59" i="260"/>
  <c r="S59" i="260"/>
  <c r="Q32" i="264"/>
  <c r="BU32" i="264"/>
  <c r="T32" i="264"/>
  <c r="T40" i="253"/>
  <c r="Q40" i="253"/>
  <c r="BU40" i="253"/>
  <c r="P34" i="260"/>
  <c r="S34" i="260"/>
  <c r="BT34" i="260"/>
  <c r="Q45" i="253"/>
  <c r="BU45" i="253"/>
  <c r="T45" i="253"/>
  <c r="P43" i="252"/>
  <c r="BT43" i="252"/>
  <c r="S43" i="252"/>
  <c r="Q46" i="263"/>
  <c r="T46" i="263"/>
  <c r="BU46" i="263"/>
  <c r="S26" i="263"/>
  <c r="P38" i="263"/>
  <c r="BT38" i="263"/>
  <c r="S38" i="263"/>
  <c r="Q62" i="250"/>
  <c r="BU62" i="250"/>
  <c r="T62" i="250"/>
  <c r="Q50" i="272"/>
  <c r="BU50" i="272"/>
  <c r="T50" i="272"/>
  <c r="P31" i="257"/>
  <c r="S31" i="257"/>
  <c r="BT31" i="257"/>
  <c r="P49" i="272"/>
  <c r="BT49" i="272"/>
  <c r="S49" i="272"/>
  <c r="P62" i="263"/>
  <c r="S62" i="263"/>
  <c r="BT62" i="263"/>
  <c r="Q35" i="256"/>
  <c r="T35" i="256"/>
  <c r="BU35" i="256"/>
  <c r="Q26" i="260"/>
  <c r="T26" i="260"/>
  <c r="P49" i="260"/>
  <c r="S49" i="260"/>
  <c r="BT49" i="260"/>
  <c r="BT40" i="235"/>
  <c r="S40" i="235"/>
  <c r="P40" i="235"/>
  <c r="Q52" i="253"/>
  <c r="T52" i="253"/>
  <c r="BU52" i="253"/>
  <c r="P62" i="264"/>
  <c r="S62" i="264"/>
  <c r="BT62" i="264"/>
  <c r="Q56" i="252"/>
  <c r="T56" i="252"/>
  <c r="BU56" i="252"/>
  <c r="Q26" i="256"/>
  <c r="T26" i="256"/>
  <c r="Q38" i="260"/>
  <c r="T38" i="260"/>
  <c r="BU38" i="260"/>
  <c r="P45" i="256"/>
  <c r="BT45" i="256"/>
  <c r="S45" i="256"/>
  <c r="P62" i="257"/>
  <c r="S62" i="257"/>
  <c r="BT62" i="257"/>
  <c r="T29" i="272"/>
  <c r="Q29" i="272"/>
  <c r="BU29" i="272"/>
  <c r="Q29" i="251"/>
  <c r="T29" i="251"/>
  <c r="BU29" i="251"/>
  <c r="Q47" i="235"/>
  <c r="T47" i="235"/>
  <c r="BU47" i="235"/>
  <c r="BT44" i="260"/>
  <c r="S44" i="260"/>
  <c r="P44" i="260"/>
  <c r="P50" i="264"/>
  <c r="S50" i="264"/>
  <c r="BT50" i="264"/>
  <c r="Q32" i="253"/>
  <c r="T32" i="253"/>
  <c r="BU32" i="253"/>
  <c r="P40" i="257"/>
  <c r="BT40" i="257"/>
  <c r="S40" i="257"/>
  <c r="P55" i="263"/>
  <c r="S55" i="263"/>
  <c r="BT55" i="263"/>
  <c r="Q41" i="254"/>
  <c r="T41" i="254"/>
  <c r="BU41" i="254"/>
  <c r="Q29" i="264"/>
  <c r="BU29" i="264"/>
  <c r="T29" i="264"/>
  <c r="T28" i="250"/>
  <c r="BU28" i="250"/>
  <c r="Q28" i="250"/>
  <c r="S55" i="235"/>
  <c r="BT55" i="235"/>
  <c r="P55" i="235"/>
  <c r="Q39" i="263"/>
  <c r="T39" i="263"/>
  <c r="BU39" i="263"/>
  <c r="Q60" i="254"/>
  <c r="T60" i="254"/>
  <c r="BU60" i="254"/>
  <c r="P35" i="263"/>
  <c r="S35" i="263"/>
  <c r="BT35" i="263"/>
  <c r="P43" i="257"/>
  <c r="S43" i="257"/>
  <c r="BT43" i="257"/>
  <c r="Q47" i="252"/>
  <c r="BU47" i="252"/>
  <c r="T47" i="252"/>
  <c r="T40" i="251"/>
  <c r="BU40" i="251"/>
  <c r="Q40" i="251"/>
  <c r="T58" i="250"/>
  <c r="BU58" i="250"/>
  <c r="Q58" i="250"/>
  <c r="P46" i="254"/>
  <c r="S46" i="254"/>
  <c r="BT46" i="254"/>
  <c r="Q40" i="264"/>
  <c r="BU40" i="264"/>
  <c r="T40" i="264"/>
  <c r="Q52" i="272"/>
  <c r="T52" i="272"/>
  <c r="BU52" i="272"/>
  <c r="Q38" i="235"/>
  <c r="T38" i="235"/>
  <c r="BU38" i="235"/>
  <c r="P55" i="256"/>
  <c r="BT55" i="256"/>
  <c r="S55" i="256"/>
  <c r="T54" i="251"/>
  <c r="BH45" i="257"/>
  <c r="AO45" i="252"/>
  <c r="H45" i="252" s="1"/>
  <c r="AI50" i="257"/>
  <c r="AO40" i="235"/>
  <c r="H40" i="235" s="1"/>
  <c r="AR40" i="235" s="1"/>
  <c r="AN44" i="257"/>
  <c r="G44" i="257" s="1"/>
  <c r="AI33" i="257"/>
  <c r="AO45" i="260"/>
  <c r="H45" i="260" s="1"/>
  <c r="AH46" i="256"/>
  <c r="AI34" i="257"/>
  <c r="BH50" i="263"/>
  <c r="S59" i="235"/>
  <c r="BH33" i="257"/>
  <c r="BN33" i="254"/>
  <c r="M33" i="254" s="1"/>
  <c r="BQ33" i="254" s="1"/>
  <c r="J60" i="253"/>
  <c r="BD60" i="253" s="1"/>
  <c r="BU56" i="254"/>
  <c r="AN41" i="253"/>
  <c r="G41" i="253" s="1"/>
  <c r="BN28" i="257"/>
  <c r="T56" i="254"/>
  <c r="BU44" i="251"/>
  <c r="BH55" i="252"/>
  <c r="BN52" i="235"/>
  <c r="P31" i="251"/>
  <c r="AI31" i="251"/>
  <c r="BT31" i="251"/>
  <c r="S31" i="251"/>
  <c r="BH50" i="251"/>
  <c r="AN43" i="250"/>
  <c r="G43" i="250" s="1"/>
  <c r="AN38" i="254"/>
  <c r="G38" i="254" s="1"/>
  <c r="AI45" i="235"/>
  <c r="T37" i="263"/>
  <c r="S26" i="257"/>
  <c r="BN40" i="251"/>
  <c r="J43" i="235"/>
  <c r="BD43" i="235" s="1"/>
  <c r="J62" i="263"/>
  <c r="BD62" i="263" s="1"/>
  <c r="T44" i="251"/>
  <c r="BN47" i="257"/>
  <c r="BH29" i="252"/>
  <c r="BN53" i="256"/>
  <c r="M53" i="256" s="1"/>
  <c r="BQ53" i="256" s="1"/>
  <c r="AG50" i="263"/>
  <c r="AN40" i="263"/>
  <c r="G40" i="263" s="1"/>
  <c r="BH45" i="251"/>
  <c r="BH35" i="250"/>
  <c r="BN32" i="272"/>
  <c r="AH56" i="250"/>
  <c r="AG33" i="263"/>
  <c r="AI62" i="250"/>
  <c r="T58" i="272"/>
  <c r="BU58" i="272"/>
  <c r="AG46" i="235"/>
  <c r="AI47" i="235"/>
  <c r="AG49" i="235"/>
  <c r="T52" i="256"/>
  <c r="AG55" i="253"/>
  <c r="AH28" i="251"/>
  <c r="AG56" i="257"/>
  <c r="BU52" i="256"/>
  <c r="T28" i="256"/>
  <c r="Q28" i="256"/>
  <c r="BU28" i="256"/>
  <c r="AT56" i="260"/>
  <c r="BU44" i="253"/>
  <c r="Q44" i="253"/>
  <c r="AH28" i="264"/>
  <c r="BG45" i="251"/>
  <c r="BG55" i="252"/>
  <c r="AG48" i="251"/>
  <c r="AO39" i="263"/>
  <c r="H39" i="263" s="1"/>
  <c r="BU32" i="256"/>
  <c r="T32" i="256"/>
  <c r="AH32" i="256"/>
  <c r="BG58" i="256"/>
  <c r="BG50" i="263"/>
  <c r="AG39" i="251"/>
  <c r="AG32" i="254"/>
  <c r="AG62" i="250"/>
  <c r="AG48" i="264"/>
  <c r="AN27" i="256"/>
  <c r="G27" i="256" s="1"/>
  <c r="AN27" i="250"/>
  <c r="AG48" i="250"/>
  <c r="AO39" i="264"/>
  <c r="AO39" i="255"/>
  <c r="AH34" i="260"/>
  <c r="AT50" i="263"/>
  <c r="AG60" i="257"/>
  <c r="AN39" i="256"/>
  <c r="G39" i="256" s="1"/>
  <c r="AT60" i="257"/>
  <c r="AG47" i="263"/>
  <c r="BG37" i="263"/>
  <c r="BD26" i="260"/>
  <c r="BG26" i="260" s="1"/>
  <c r="AR31" i="272"/>
  <c r="AH35" i="260"/>
  <c r="AI26" i="260"/>
  <c r="AN31" i="254"/>
  <c r="G31" i="254" s="1"/>
  <c r="AG41" i="264"/>
  <c r="S35" i="256"/>
  <c r="AI35" i="256"/>
  <c r="BT35" i="256"/>
  <c r="AN31" i="235"/>
  <c r="G31" i="235" s="1"/>
  <c r="AQ31" i="235" s="1"/>
  <c r="AN31" i="253"/>
  <c r="BG45" i="253"/>
  <c r="AN31" i="263"/>
  <c r="BG47" i="264"/>
  <c r="AH35" i="254"/>
  <c r="AN31" i="251"/>
  <c r="AN31" i="257"/>
  <c r="G31" i="257" s="1"/>
  <c r="S26" i="260"/>
  <c r="AN31" i="252"/>
  <c r="G31" i="252" s="1"/>
  <c r="AG55" i="264"/>
  <c r="AH34" i="263"/>
  <c r="BH47" i="263"/>
  <c r="AH32" i="252"/>
  <c r="AG56" i="264"/>
  <c r="BG31" i="253"/>
  <c r="AG54" i="252"/>
  <c r="BU34" i="256"/>
  <c r="AG47" i="253"/>
  <c r="AG41" i="250"/>
  <c r="AH45" i="254"/>
  <c r="BT62" i="250"/>
  <c r="S62" i="250"/>
  <c r="P62" i="250"/>
  <c r="AG55" i="260"/>
  <c r="BU60" i="257"/>
  <c r="AG35" i="256"/>
  <c r="T60" i="257"/>
  <c r="Q60" i="257"/>
  <c r="BH40" i="272"/>
  <c r="S26" i="256"/>
  <c r="AI26" i="256"/>
  <c r="Q33" i="235"/>
  <c r="T33" i="235"/>
  <c r="BU33" i="235"/>
  <c r="BH54" i="252"/>
  <c r="BU58" i="256"/>
  <c r="T34" i="256"/>
  <c r="AI58" i="256"/>
  <c r="AH56" i="256"/>
  <c r="BG35" i="250"/>
  <c r="BG50" i="252"/>
  <c r="T38" i="254"/>
  <c r="S56" i="254"/>
  <c r="BT56" i="254"/>
  <c r="AI56" i="254"/>
  <c r="BG56" i="250"/>
  <c r="AG41" i="235"/>
  <c r="AG37" i="253"/>
  <c r="AG58" i="257"/>
  <c r="BH47" i="255"/>
  <c r="AH47" i="255"/>
  <c r="BU53" i="252"/>
  <c r="T53" i="252"/>
  <c r="BT33" i="252"/>
  <c r="T60" i="250"/>
  <c r="BU60" i="250"/>
  <c r="T58" i="256"/>
  <c r="AI40" i="264"/>
  <c r="T50" i="254"/>
  <c r="AG52" i="272"/>
  <c r="AG62" i="264"/>
  <c r="T27" i="255"/>
  <c r="AI27" i="255"/>
  <c r="BG55" i="254"/>
  <c r="AG54" i="254"/>
  <c r="AT56" i="257"/>
  <c r="P33" i="252"/>
  <c r="BH37" i="254"/>
  <c r="AH37" i="254"/>
  <c r="BG52" i="263"/>
  <c r="BG52" i="256"/>
  <c r="AG55" i="256"/>
  <c r="BU50" i="254"/>
  <c r="S33" i="252"/>
  <c r="BU46" i="254"/>
  <c r="T32" i="260"/>
  <c r="T46" i="254"/>
  <c r="BU32" i="260"/>
  <c r="S45" i="235"/>
  <c r="AI46" i="254"/>
  <c r="AI52" i="257"/>
  <c r="AG28" i="256"/>
  <c r="BH41" i="235"/>
  <c r="AH41" i="235"/>
  <c r="BG38" i="250"/>
  <c r="BU27" i="255"/>
  <c r="AH46" i="260"/>
  <c r="AT62" i="252"/>
  <c r="AG54" i="272"/>
  <c r="AH54" i="256"/>
  <c r="AU46" i="235"/>
  <c r="AH56" i="251"/>
  <c r="AG46" i="260"/>
  <c r="AT46" i="260"/>
  <c r="BT47" i="235"/>
  <c r="BG44" i="254"/>
  <c r="AG53" i="255"/>
  <c r="T54" i="256"/>
  <c r="Q54" i="256"/>
  <c r="P49" i="235"/>
  <c r="AI43" i="260"/>
  <c r="P43" i="260"/>
  <c r="BU46" i="250"/>
  <c r="Q46" i="250"/>
  <c r="AI55" i="250"/>
  <c r="P55" i="250"/>
  <c r="S33" i="257"/>
  <c r="P33" i="257"/>
  <c r="BU29" i="260"/>
  <c r="Q29" i="260"/>
  <c r="AI55" i="235"/>
  <c r="Q55" i="235"/>
  <c r="T35" i="263"/>
  <c r="Q35" i="263"/>
  <c r="AI44" i="260"/>
  <c r="Q44" i="260"/>
  <c r="S47" i="252"/>
  <c r="P47" i="252"/>
  <c r="AG47" i="272"/>
  <c r="BU28" i="257"/>
  <c r="Q28" i="257"/>
  <c r="AI41" i="256"/>
  <c r="P41" i="256"/>
  <c r="S32" i="253"/>
  <c r="P32" i="253"/>
  <c r="T28" i="260"/>
  <c r="Q28" i="260"/>
  <c r="T55" i="257"/>
  <c r="Q55" i="257"/>
  <c r="T49" i="257"/>
  <c r="Q49" i="257"/>
  <c r="AI58" i="235"/>
  <c r="P58" i="235"/>
  <c r="BT61" i="260"/>
  <c r="P61" i="260"/>
  <c r="P45" i="235"/>
  <c r="T41" i="264"/>
  <c r="Q41" i="264"/>
  <c r="S28" i="251"/>
  <c r="P28" i="251"/>
  <c r="BU49" i="260"/>
  <c r="Q49" i="260"/>
  <c r="AI31" i="252"/>
  <c r="P31" i="252"/>
  <c r="S50" i="272"/>
  <c r="P50" i="272"/>
  <c r="T31" i="254"/>
  <c r="Q31" i="254"/>
  <c r="BT44" i="272"/>
  <c r="P44" i="272"/>
  <c r="AI29" i="272"/>
  <c r="P29" i="272"/>
  <c r="T38" i="253"/>
  <c r="Q38" i="253"/>
  <c r="BU52" i="257"/>
  <c r="Q52" i="257"/>
  <c r="T40" i="235"/>
  <c r="Q40" i="235"/>
  <c r="S29" i="264"/>
  <c r="P29" i="264"/>
  <c r="S37" i="250"/>
  <c r="P37" i="250"/>
  <c r="S28" i="264"/>
  <c r="P28" i="264"/>
  <c r="BU59" i="235"/>
  <c r="Q59" i="235"/>
  <c r="S56" i="257"/>
  <c r="P56" i="257"/>
  <c r="AI56" i="250"/>
  <c r="S61" i="256"/>
  <c r="P61" i="256"/>
  <c r="BT44" i="257"/>
  <c r="P44" i="257"/>
  <c r="AI58" i="272"/>
  <c r="P58" i="272"/>
  <c r="AI43" i="250"/>
  <c r="P43" i="250"/>
  <c r="BT34" i="257"/>
  <c r="P34" i="257"/>
  <c r="T60" i="252"/>
  <c r="Q60" i="252"/>
  <c r="BT50" i="257"/>
  <c r="P50" i="257"/>
  <c r="P54" i="255"/>
  <c r="AI32" i="264"/>
  <c r="P32" i="264"/>
  <c r="BU38" i="272"/>
  <c r="Q38" i="272"/>
  <c r="S47" i="235"/>
  <c r="P47" i="235"/>
  <c r="BU31" i="257"/>
  <c r="Q31" i="257"/>
  <c r="S40" i="264"/>
  <c r="P40" i="264"/>
  <c r="BU61" i="264"/>
  <c r="Q61" i="264"/>
  <c r="BT61" i="272"/>
  <c r="P61" i="272"/>
  <c r="T26" i="257"/>
  <c r="Q26" i="257"/>
  <c r="S26" i="272"/>
  <c r="AH58" i="260"/>
  <c r="S49" i="235"/>
  <c r="AQ49" i="250"/>
  <c r="BU60" i="252"/>
  <c r="AG50" i="260"/>
  <c r="S50" i="257"/>
  <c r="AI60" i="252"/>
  <c r="AI31" i="254"/>
  <c r="AG61" i="250"/>
  <c r="S61" i="272"/>
  <c r="AI61" i="272"/>
  <c r="T59" i="235"/>
  <c r="AI35" i="263"/>
  <c r="T61" i="264"/>
  <c r="AI59" i="235"/>
  <c r="S29" i="272"/>
  <c r="AG53" i="260"/>
  <c r="S54" i="255"/>
  <c r="BT37" i="250"/>
  <c r="AI37" i="250"/>
  <c r="BT54" i="255"/>
  <c r="AI44" i="272"/>
  <c r="AR59" i="256"/>
  <c r="BD26" i="254"/>
  <c r="BG26" i="254" s="1"/>
  <c r="S31" i="252"/>
  <c r="AG32" i="263"/>
  <c r="BT54" i="263"/>
  <c r="T55" i="235"/>
  <c r="AH54" i="263"/>
  <c r="AQ54" i="263"/>
  <c r="BT56" i="260"/>
  <c r="BH40" i="256"/>
  <c r="BU55" i="235"/>
  <c r="AI61" i="260"/>
  <c r="T28" i="257"/>
  <c r="S61" i="260"/>
  <c r="BT58" i="235"/>
  <c r="S44" i="272"/>
  <c r="AI61" i="256"/>
  <c r="BG49" i="256"/>
  <c r="J222" i="249"/>
  <c r="J229" i="249" s="1"/>
  <c r="BG45" i="257"/>
  <c r="S58" i="272"/>
  <c r="BT58" i="272"/>
  <c r="J48" i="263"/>
  <c r="BD48" i="263" s="1"/>
  <c r="B117" i="249"/>
  <c r="B218" i="249"/>
  <c r="BU31" i="254"/>
  <c r="BT29" i="272"/>
  <c r="D20" i="216"/>
  <c r="B21" i="249" s="1"/>
  <c r="N20" i="216"/>
  <c r="E20" i="216"/>
  <c r="C21" i="249" s="1"/>
  <c r="C218" i="249"/>
  <c r="C117" i="249"/>
  <c r="J228" i="249"/>
  <c r="J235" i="249" s="1"/>
  <c r="E16" i="216"/>
  <c r="C17" i="249" s="1"/>
  <c r="D16" i="216"/>
  <c r="B17" i="249" s="1"/>
  <c r="AH32" i="257"/>
  <c r="BG47" i="253"/>
  <c r="BH48" i="260"/>
  <c r="T29" i="260"/>
  <c r="BT28" i="251"/>
  <c r="AI47" i="252"/>
  <c r="S58" i="235"/>
  <c r="AI29" i="260"/>
  <c r="BU40" i="256"/>
  <c r="AH28" i="250"/>
  <c r="BT56" i="257"/>
  <c r="AG54" i="235"/>
  <c r="AG49" i="255"/>
  <c r="BG28" i="251"/>
  <c r="BT49" i="235"/>
  <c r="AT49" i="257"/>
  <c r="S55" i="250"/>
  <c r="BT56" i="263"/>
  <c r="AG50" i="256"/>
  <c r="S44" i="257"/>
  <c r="AH49" i="255"/>
  <c r="AG38" i="256"/>
  <c r="AG40" i="254"/>
  <c r="AG44" i="260"/>
  <c r="S41" i="256"/>
  <c r="S34" i="257"/>
  <c r="BT28" i="264"/>
  <c r="AH35" i="263"/>
  <c r="BT41" i="256"/>
  <c r="AG38" i="272"/>
  <c r="AI28" i="264"/>
  <c r="AH41" i="253"/>
  <c r="AR44" i="257"/>
  <c r="BH35" i="263"/>
  <c r="AI49" i="260"/>
  <c r="AR41" i="253"/>
  <c r="AG50" i="264"/>
  <c r="T60" i="235"/>
  <c r="T49" i="260"/>
  <c r="BN27" i="235"/>
  <c r="M27" i="235" s="1"/>
  <c r="BQ27" i="235" s="1"/>
  <c r="BG28" i="260"/>
  <c r="S43" i="250"/>
  <c r="AI56" i="257"/>
  <c r="BT50" i="272"/>
  <c r="BU38" i="257"/>
  <c r="T38" i="257"/>
  <c r="BD26" i="256"/>
  <c r="BG26" i="256" s="1"/>
  <c r="AT49" i="235"/>
  <c r="AH49" i="264"/>
  <c r="AI26" i="257"/>
  <c r="T46" i="250"/>
  <c r="AI28" i="260"/>
  <c r="AI50" i="272"/>
  <c r="S43" i="260"/>
  <c r="BT32" i="264"/>
  <c r="T31" i="257"/>
  <c r="BG60" i="272"/>
  <c r="AI49" i="257"/>
  <c r="S32" i="264"/>
  <c r="AI32" i="253"/>
  <c r="AH43" i="260"/>
  <c r="AG46" i="257"/>
  <c r="BT32" i="253"/>
  <c r="BU53" i="254"/>
  <c r="BT61" i="253"/>
  <c r="BT43" i="260"/>
  <c r="AI31" i="257"/>
  <c r="AG61" i="260"/>
  <c r="BD26" i="252"/>
  <c r="BG26" i="252" s="1"/>
  <c r="AG35" i="253"/>
  <c r="AG52" i="251"/>
  <c r="AI56" i="235"/>
  <c r="S56" i="235"/>
  <c r="BU61" i="250"/>
  <c r="BU55" i="251"/>
  <c r="AH49" i="257"/>
  <c r="AH61" i="250"/>
  <c r="T54" i="272"/>
  <c r="BU54" i="272"/>
  <c r="BU56" i="235"/>
  <c r="T56" i="235"/>
  <c r="BG46" i="260"/>
  <c r="AG60" i="272"/>
  <c r="AH31" i="260"/>
  <c r="AQ38" i="250"/>
  <c r="BG29" i="252"/>
  <c r="AH54" i="272"/>
  <c r="AH47" i="252"/>
  <c r="AH61" i="260"/>
  <c r="BH61" i="260"/>
  <c r="AI29" i="264"/>
  <c r="BT29" i="264"/>
  <c r="BG38" i="254"/>
  <c r="AH56" i="257"/>
  <c r="AU47" i="257"/>
  <c r="AG47" i="257"/>
  <c r="J39" i="255"/>
  <c r="BD39" i="255" s="1"/>
  <c r="BG50" i="235"/>
  <c r="AH32" i="251"/>
  <c r="T47" i="251"/>
  <c r="BU47" i="251"/>
  <c r="BG47" i="252"/>
  <c r="BT40" i="250"/>
  <c r="AR45" i="272"/>
  <c r="T35" i="272"/>
  <c r="BU35" i="272"/>
  <c r="BU56" i="272"/>
  <c r="T56" i="272"/>
  <c r="AG55" i="252"/>
  <c r="BU49" i="252"/>
  <c r="T49" i="252"/>
  <c r="AT56" i="272"/>
  <c r="AG56" i="272"/>
  <c r="AQ52" i="252"/>
  <c r="BG60" i="257"/>
  <c r="AQ35" i="272"/>
  <c r="T52" i="252"/>
  <c r="BU52" i="252"/>
  <c r="AI55" i="257"/>
  <c r="BG61" i="272"/>
  <c r="T44" i="260"/>
  <c r="T50" i="256"/>
  <c r="BU50" i="256"/>
  <c r="AH50" i="256"/>
  <c r="BG44" i="257"/>
  <c r="BT37" i="257"/>
  <c r="AT61" i="272"/>
  <c r="AG61" i="272"/>
  <c r="S26" i="254"/>
  <c r="AH59" i="254"/>
  <c r="AT49" i="252"/>
  <c r="AG49" i="252"/>
  <c r="AQ52" i="260"/>
  <c r="S35" i="272"/>
  <c r="AI35" i="272"/>
  <c r="AH61" i="252"/>
  <c r="BT35" i="253"/>
  <c r="J29" i="257"/>
  <c r="BD29" i="257" s="1"/>
  <c r="AH52" i="260"/>
  <c r="AH35" i="272"/>
  <c r="S56" i="272"/>
  <c r="AI56" i="272"/>
  <c r="AQ28" i="260"/>
  <c r="BH59" i="254"/>
  <c r="BU28" i="272"/>
  <c r="T28" i="272"/>
  <c r="Q54" i="257"/>
  <c r="BN54" i="257"/>
  <c r="BG61" i="263"/>
  <c r="AH61" i="253"/>
  <c r="AI40" i="235"/>
  <c r="BG29" i="260"/>
  <c r="J52" i="250"/>
  <c r="BD52" i="250" s="1"/>
  <c r="BH52" i="250"/>
  <c r="AQ52" i="250"/>
  <c r="BH41" i="272"/>
  <c r="J41" i="272"/>
  <c r="BD41" i="272" s="1"/>
  <c r="BN39" i="255"/>
  <c r="M39" i="255" s="1"/>
  <c r="BQ39" i="255" s="1"/>
  <c r="BH53" i="260"/>
  <c r="AQ41" i="272"/>
  <c r="AI53" i="260"/>
  <c r="T53" i="260"/>
  <c r="AQ53" i="257"/>
  <c r="BT41" i="250"/>
  <c r="BG49" i="260"/>
  <c r="D123" i="256"/>
  <c r="AH53" i="260"/>
  <c r="T47" i="250"/>
  <c r="BU47" i="250"/>
  <c r="BH43" i="272"/>
  <c r="Q52" i="250"/>
  <c r="BN52" i="250"/>
  <c r="BU49" i="250"/>
  <c r="T49" i="250"/>
  <c r="N83" i="252"/>
  <c r="BG34" i="263"/>
  <c r="E83" i="251"/>
  <c r="BU38" i="252"/>
  <c r="T38" i="252"/>
  <c r="D123" i="252"/>
  <c r="K20" i="249"/>
  <c r="F44" i="254"/>
  <c r="F26" i="254"/>
  <c r="AK26" i="254" s="1"/>
  <c r="F58" i="254"/>
  <c r="F43" i="254"/>
  <c r="F54" i="254"/>
  <c r="F56" i="254"/>
  <c r="F45" i="254"/>
  <c r="F55" i="254"/>
  <c r="F50" i="254"/>
  <c r="F29" i="254"/>
  <c r="F28" i="254"/>
  <c r="F34" i="254"/>
  <c r="F62" i="254"/>
  <c r="AK62" i="254" s="1"/>
  <c r="F59" i="254"/>
  <c r="AK59" i="254" s="1"/>
  <c r="F39" i="254"/>
  <c r="F38" i="254"/>
  <c r="AK38" i="254" s="1"/>
  <c r="F41" i="254"/>
  <c r="F48" i="254"/>
  <c r="F40" i="254"/>
  <c r="F53" i="254"/>
  <c r="F27" i="254"/>
  <c r="F33" i="254"/>
  <c r="F61" i="254"/>
  <c r="AK61" i="254" s="1"/>
  <c r="F37" i="254"/>
  <c r="F31" i="254"/>
  <c r="F49" i="254"/>
  <c r="F52" i="254"/>
  <c r="F60" i="254"/>
  <c r="AK60" i="254" s="1"/>
  <c r="F32" i="254"/>
  <c r="F46" i="254"/>
  <c r="F47" i="254"/>
  <c r="AK47" i="254" s="1"/>
  <c r="F35" i="254"/>
  <c r="J48" i="250"/>
  <c r="BD48" i="250" s="1"/>
  <c r="J39" i="257"/>
  <c r="BD39" i="257" s="1"/>
  <c r="BK61" i="253"/>
  <c r="AX61" i="253"/>
  <c r="Q33" i="272"/>
  <c r="BN33" i="272"/>
  <c r="BM39" i="272"/>
  <c r="BM48" i="272"/>
  <c r="BM27" i="272"/>
  <c r="T62" i="256"/>
  <c r="BU62" i="256"/>
  <c r="AQ29" i="250"/>
  <c r="BT56" i="251"/>
  <c r="BN27" i="250"/>
  <c r="D83" i="253"/>
  <c r="BN39" i="253"/>
  <c r="BD26" i="251"/>
  <c r="J39" i="251"/>
  <c r="BD39" i="251" s="1"/>
  <c r="AH38" i="255"/>
  <c r="BH59" i="252"/>
  <c r="AH62" i="256"/>
  <c r="K83" i="251"/>
  <c r="H83" i="255"/>
  <c r="J27" i="250"/>
  <c r="BD27" i="250" s="1"/>
  <c r="J39" i="256"/>
  <c r="BD39" i="256" s="1"/>
  <c r="S26" i="252"/>
  <c r="E210" i="231"/>
  <c r="D44" i="254" s="1"/>
  <c r="E192" i="231"/>
  <c r="D26" i="254" s="1"/>
  <c r="E218" i="231"/>
  <c r="D52" i="254" s="1"/>
  <c r="E228" i="231"/>
  <c r="D62" i="254" s="1"/>
  <c r="E201" i="231"/>
  <c r="D35" i="254" s="1"/>
  <c r="E227" i="231"/>
  <c r="D61" i="254" s="1"/>
  <c r="E222" i="231"/>
  <c r="D56" i="254" s="1"/>
  <c r="E200" i="231"/>
  <c r="D34" i="254" s="1"/>
  <c r="E194" i="231"/>
  <c r="D28" i="254" s="1"/>
  <c r="E214" i="231"/>
  <c r="D48" i="254" s="1"/>
  <c r="E198" i="231"/>
  <c r="D32" i="254" s="1"/>
  <c r="E226" i="231"/>
  <c r="D60" i="254" s="1"/>
  <c r="E197" i="231"/>
  <c r="D31" i="254" s="1"/>
  <c r="E207" i="231"/>
  <c r="D41" i="254" s="1"/>
  <c r="E203" i="231"/>
  <c r="D37" i="254" s="1"/>
  <c r="E204" i="231"/>
  <c r="D38" i="254" s="1"/>
  <c r="E221" i="231"/>
  <c r="D55" i="254" s="1"/>
  <c r="E219" i="231"/>
  <c r="D53" i="254" s="1"/>
  <c r="E195" i="231"/>
  <c r="D29" i="254" s="1"/>
  <c r="E213" i="231"/>
  <c r="D47" i="254" s="1"/>
  <c r="E211" i="231"/>
  <c r="D45" i="254" s="1"/>
  <c r="E225" i="231"/>
  <c r="D59" i="254" s="1"/>
  <c r="E220" i="231"/>
  <c r="D54" i="254" s="1"/>
  <c r="E224" i="231"/>
  <c r="D58" i="254" s="1"/>
  <c r="E205" i="231"/>
  <c r="D39" i="254" s="1"/>
  <c r="E212" i="231"/>
  <c r="D46" i="254" s="1"/>
  <c r="E193" i="231"/>
  <c r="D27" i="254" s="1"/>
  <c r="E215" i="231"/>
  <c r="D49" i="254" s="1"/>
  <c r="E216" i="231"/>
  <c r="D50" i="254" s="1"/>
  <c r="E199" i="231"/>
  <c r="D33" i="254" s="1"/>
  <c r="E206" i="231"/>
  <c r="D40" i="254" s="1"/>
  <c r="E209" i="231"/>
  <c r="D43" i="254" s="1"/>
  <c r="J39" i="250"/>
  <c r="BD39" i="250" s="1"/>
  <c r="T52" i="254"/>
  <c r="BU52" i="254"/>
  <c r="AX47" i="253"/>
  <c r="BK47" i="253"/>
  <c r="AX26" i="253"/>
  <c r="BK26" i="253"/>
  <c r="AH31" i="235"/>
  <c r="AT62" i="272"/>
  <c r="AG62" i="272"/>
  <c r="BN29" i="250"/>
  <c r="Q29" i="250"/>
  <c r="BN48" i="250"/>
  <c r="AQ28" i="253"/>
  <c r="BN48" i="254"/>
  <c r="J48" i="252"/>
  <c r="BD48" i="252" s="1"/>
  <c r="J48" i="255"/>
  <c r="BD48" i="255" s="1"/>
  <c r="AH59" i="252"/>
  <c r="BG56" i="272"/>
  <c r="AO45" i="254"/>
  <c r="H45" i="254" s="1"/>
  <c r="AN45" i="254"/>
  <c r="AH59" i="257"/>
  <c r="BH28" i="253"/>
  <c r="J28" i="253"/>
  <c r="BD28" i="253" s="1"/>
  <c r="T46" i="252"/>
  <c r="BU46" i="252"/>
  <c r="AN27" i="263"/>
  <c r="G27" i="263" s="1"/>
  <c r="BN48" i="252"/>
  <c r="M266" i="231"/>
  <c r="M233" i="231"/>
  <c r="D9" i="255" s="1"/>
  <c r="M232" i="231"/>
  <c r="M234" i="231"/>
  <c r="M235" i="231"/>
  <c r="J38" i="235"/>
  <c r="BD38" i="235" s="1"/>
  <c r="D83" i="254"/>
  <c r="AQ47" i="256"/>
  <c r="BG34" i="260"/>
  <c r="BU33" i="260"/>
  <c r="T33" i="260"/>
  <c r="AQ59" i="252"/>
  <c r="AR59" i="252"/>
  <c r="BH44" i="260"/>
  <c r="AX62" i="253"/>
  <c r="BK62" i="253"/>
  <c r="BM53" i="235"/>
  <c r="BM43" i="235"/>
  <c r="BM32" i="235"/>
  <c r="BG28" i="272"/>
  <c r="BG43" i="254"/>
  <c r="BN45" i="264"/>
  <c r="T59" i="252"/>
  <c r="J40" i="249"/>
  <c r="BG56" i="251"/>
  <c r="M127" i="216"/>
  <c r="E127" i="216"/>
  <c r="L128" i="216"/>
  <c r="T47" i="255"/>
  <c r="AQ29" i="256"/>
  <c r="D123" i="251"/>
  <c r="K215" i="249"/>
  <c r="K221" i="249"/>
  <c r="AH33" i="260"/>
  <c r="AT46" i="252"/>
  <c r="AG46" i="252"/>
  <c r="J48" i="254"/>
  <c r="BD48" i="254" s="1"/>
  <c r="J39" i="254"/>
  <c r="BD39" i="254" s="1"/>
  <c r="J27" i="249"/>
  <c r="AT62" i="256"/>
  <c r="AG62" i="256"/>
  <c r="D123" i="253"/>
  <c r="BN27" i="263"/>
  <c r="Q27" i="263"/>
  <c r="BU37" i="260"/>
  <c r="J39" i="235"/>
  <c r="BD39" i="235" s="1"/>
  <c r="J48" i="235"/>
  <c r="BD48" i="235" s="1"/>
  <c r="C214" i="249"/>
  <c r="C113" i="249"/>
  <c r="AQ43" i="256"/>
  <c r="D123" i="254"/>
  <c r="D83" i="257"/>
  <c r="AH47" i="256"/>
  <c r="BU34" i="272"/>
  <c r="T34" i="272"/>
  <c r="BN48" i="260"/>
  <c r="BK59" i="253"/>
  <c r="AX59" i="253"/>
  <c r="BN55" i="264"/>
  <c r="BH34" i="272"/>
  <c r="J34" i="272"/>
  <c r="BD34" i="272" s="1"/>
  <c r="K127" i="249"/>
  <c r="T28" i="253"/>
  <c r="BU28" i="253"/>
  <c r="BN39" i="251"/>
  <c r="J47" i="235"/>
  <c r="BD47" i="235" s="1"/>
  <c r="K66" i="249"/>
  <c r="BH60" i="235"/>
  <c r="J123" i="255"/>
  <c r="AG62" i="235"/>
  <c r="D12" i="216"/>
  <c r="B13" i="249" s="1"/>
  <c r="C13" i="249"/>
  <c r="K175" i="249"/>
  <c r="L83" i="250"/>
  <c r="BG40" i="251"/>
  <c r="AN44" i="255"/>
  <c r="AO44" i="255"/>
  <c r="H44" i="255" s="1"/>
  <c r="K26" i="249"/>
  <c r="K33" i="249" s="1"/>
  <c r="D225" i="231"/>
  <c r="B225" i="231" s="1"/>
  <c r="C59" i="254" s="1"/>
  <c r="D215" i="231"/>
  <c r="B215" i="231" s="1"/>
  <c r="C49" i="254" s="1"/>
  <c r="D206" i="231"/>
  <c r="B206" i="231" s="1"/>
  <c r="C40" i="254" s="1"/>
  <c r="D197" i="231"/>
  <c r="B197" i="231" s="1"/>
  <c r="C31" i="254" s="1"/>
  <c r="D227" i="231"/>
  <c r="B227" i="231" s="1"/>
  <c r="C61" i="254" s="1"/>
  <c r="D209" i="231"/>
  <c r="B209" i="231" s="1"/>
  <c r="C43" i="254" s="1"/>
  <c r="D226" i="231"/>
  <c r="B226" i="231" s="1"/>
  <c r="C60" i="254" s="1"/>
  <c r="D207" i="231"/>
  <c r="B207" i="231" s="1"/>
  <c r="C41" i="254" s="1"/>
  <c r="D222" i="231"/>
  <c r="B222" i="231" s="1"/>
  <c r="C56" i="254" s="1"/>
  <c r="D204" i="231"/>
  <c r="B204" i="231" s="1"/>
  <c r="C38" i="254" s="1"/>
  <c r="D221" i="231"/>
  <c r="B221" i="231" s="1"/>
  <c r="C55" i="254" s="1"/>
  <c r="D224" i="231"/>
  <c r="B224" i="231" s="1"/>
  <c r="C58" i="254" s="1"/>
  <c r="D214" i="231"/>
  <c r="B214" i="231" s="1"/>
  <c r="C48" i="254" s="1"/>
  <c r="D205" i="231"/>
  <c r="B205" i="231" s="1"/>
  <c r="C39" i="254" s="1"/>
  <c r="D203" i="231"/>
  <c r="B203" i="231" s="1"/>
  <c r="C37" i="254" s="1"/>
  <c r="D211" i="231"/>
  <c r="B211" i="231" s="1"/>
  <c r="C45" i="254" s="1"/>
  <c r="D192" i="231"/>
  <c r="C26" i="254" s="1"/>
  <c r="D195" i="231"/>
  <c r="B195" i="231" s="1"/>
  <c r="C29" i="254" s="1"/>
  <c r="D199" i="231"/>
  <c r="B199" i="231" s="1"/>
  <c r="C33" i="254" s="1"/>
  <c r="D198" i="231"/>
  <c r="B198" i="231" s="1"/>
  <c r="C32" i="254" s="1"/>
  <c r="D194" i="231"/>
  <c r="B194" i="231" s="1"/>
  <c r="C28" i="254" s="1"/>
  <c r="D210" i="231"/>
  <c r="B210" i="231" s="1"/>
  <c r="C44" i="254" s="1"/>
  <c r="D219" i="231"/>
  <c r="B219" i="231" s="1"/>
  <c r="C53" i="254" s="1"/>
  <c r="D200" i="231"/>
  <c r="B200" i="231" s="1"/>
  <c r="C34" i="254" s="1"/>
  <c r="D212" i="231"/>
  <c r="B212" i="231" s="1"/>
  <c r="C46" i="254" s="1"/>
  <c r="D228" i="231"/>
  <c r="B228" i="231" s="1"/>
  <c r="C62" i="254" s="1"/>
  <c r="D193" i="231"/>
  <c r="B193" i="231" s="1"/>
  <c r="C27" i="254" s="1"/>
  <c r="D213" i="231"/>
  <c r="B213" i="231" s="1"/>
  <c r="C47" i="254" s="1"/>
  <c r="D220" i="231"/>
  <c r="B220" i="231" s="1"/>
  <c r="C54" i="254" s="1"/>
  <c r="D201" i="231"/>
  <c r="B201" i="231" s="1"/>
  <c r="C35" i="254" s="1"/>
  <c r="D216" i="231"/>
  <c r="B216" i="231" s="1"/>
  <c r="C50" i="254" s="1"/>
  <c r="D218" i="231"/>
  <c r="B218" i="231" s="1"/>
  <c r="C52" i="254" s="1"/>
  <c r="BG40" i="254"/>
  <c r="AH49" i="250"/>
  <c r="D123" i="260"/>
  <c r="AG61" i="235"/>
  <c r="BK60" i="253"/>
  <c r="AX60" i="253"/>
  <c r="D83" i="272"/>
  <c r="BN27" i="256"/>
  <c r="AH53" i="235"/>
  <c r="J48" i="264"/>
  <c r="BD48" i="264" s="1"/>
  <c r="T47" i="256"/>
  <c r="J33" i="272"/>
  <c r="BD33" i="272" s="1"/>
  <c r="BN48" i="253"/>
  <c r="AH60" i="235"/>
  <c r="AT32" i="256"/>
  <c r="AG32" i="256"/>
  <c r="BT31" i="264"/>
  <c r="J27" i="263"/>
  <c r="BD27" i="263" s="1"/>
  <c r="J39" i="252"/>
  <c r="BD39" i="252" s="1"/>
  <c r="AQ33" i="260"/>
  <c r="L83" i="254"/>
  <c r="BH59" i="257"/>
  <c r="J48" i="272"/>
  <c r="BD48" i="272" s="1"/>
  <c r="AT34" i="260"/>
  <c r="AG34" i="260"/>
  <c r="AN46" i="250"/>
  <c r="G46" i="250" s="1"/>
  <c r="BM48" i="257"/>
  <c r="BM27" i="257"/>
  <c r="BM39" i="257"/>
  <c r="BH47" i="256"/>
  <c r="K282" i="249"/>
  <c r="K289" i="249" s="1"/>
  <c r="BN39" i="252"/>
  <c r="J39" i="253"/>
  <c r="BD39" i="253" s="1"/>
  <c r="J48" i="253"/>
  <c r="BD48" i="253" s="1"/>
  <c r="J48" i="257"/>
  <c r="BD48" i="257" s="1"/>
  <c r="BN39" i="260"/>
  <c r="AH44" i="260"/>
  <c r="BK38" i="253"/>
  <c r="AX38" i="253"/>
  <c r="BG58" i="252"/>
  <c r="BG31" i="250"/>
  <c r="BN39" i="256"/>
  <c r="P26" i="255"/>
  <c r="L123" i="264"/>
  <c r="BU52" i="251"/>
  <c r="T52" i="251"/>
  <c r="K121" i="249"/>
  <c r="Q59" i="257"/>
  <c r="BN59" i="257"/>
  <c r="K74" i="249"/>
  <c r="V133" i="264"/>
  <c r="AN61" i="264"/>
  <c r="G61" i="264" s="1"/>
  <c r="T48" i="263"/>
  <c r="S26" i="251"/>
  <c r="BN39" i="250"/>
  <c r="AQ38" i="252"/>
  <c r="BN48" i="251"/>
  <c r="J39" i="264"/>
  <c r="BD39" i="264" s="1"/>
  <c r="D123" i="250"/>
  <c r="K262" i="249"/>
  <c r="AH32" i="264"/>
  <c r="BU37" i="272"/>
  <c r="T37" i="272"/>
  <c r="BT40" i="254"/>
  <c r="AG50" i="254"/>
  <c r="AT50" i="254"/>
  <c r="BG49" i="252"/>
  <c r="BN52" i="255"/>
  <c r="J48" i="251"/>
  <c r="BD48" i="251" s="1"/>
  <c r="D83" i="252"/>
  <c r="B113" i="249"/>
  <c r="B214" i="249"/>
  <c r="AM27" i="260"/>
  <c r="AM39" i="260"/>
  <c r="AM48" i="260"/>
  <c r="BN39" i="254"/>
  <c r="BG43" i="260"/>
  <c r="AG40" i="253"/>
  <c r="AT40" i="253"/>
  <c r="AT62" i="257"/>
  <c r="BT59" i="254"/>
  <c r="BT54" i="252"/>
  <c r="BG43" i="263"/>
  <c r="BG47" i="257"/>
  <c r="AT32" i="260"/>
  <c r="AG32" i="260"/>
  <c r="AH41" i="256"/>
  <c r="BG58" i="264"/>
  <c r="BG52" i="235"/>
  <c r="BU59" i="254"/>
  <c r="BT43" i="272"/>
  <c r="BG53" i="254"/>
  <c r="BG32" i="250"/>
  <c r="AT37" i="257"/>
  <c r="AG37" i="257"/>
  <c r="BG50" i="250"/>
  <c r="BG46" i="254"/>
  <c r="AT38" i="253"/>
  <c r="AG38" i="253"/>
  <c r="BT50" i="250"/>
  <c r="BG60" i="254"/>
  <c r="BG31" i="255"/>
  <c r="BT31" i="253"/>
  <c r="BG60" i="250"/>
  <c r="BG29" i="235"/>
  <c r="AT53" i="272"/>
  <c r="AG53" i="272"/>
  <c r="AQ32" i="255"/>
  <c r="BG37" i="264"/>
  <c r="AH28" i="252"/>
  <c r="AR32" i="255"/>
  <c r="AQ34" i="256"/>
  <c r="BG38" i="272"/>
  <c r="BG62" i="253"/>
  <c r="BG55" i="256"/>
  <c r="BG33" i="254"/>
  <c r="AT62" i="264"/>
  <c r="BG34" i="256"/>
  <c r="AQ28" i="252"/>
  <c r="BG56" i="264"/>
  <c r="BG40" i="260"/>
  <c r="BG31" i="254"/>
  <c r="BG28" i="264"/>
  <c r="AQ44" i="272"/>
  <c r="BG56" i="254"/>
  <c r="AH35" i="264"/>
  <c r="T32" i="255"/>
  <c r="BG54" i="264"/>
  <c r="BG53" i="264"/>
  <c r="BG46" i="263"/>
  <c r="BT35" i="252"/>
  <c r="BG53" i="255"/>
  <c r="BG33" i="264"/>
  <c r="AT62" i="253"/>
  <c r="BG50" i="251"/>
  <c r="AQ35" i="264"/>
  <c r="BG35" i="252"/>
  <c r="BT53" i="264"/>
  <c r="BG62" i="264"/>
  <c r="BG44" i="272"/>
  <c r="BG52" i="255"/>
  <c r="BT50" i="251"/>
  <c r="BG33" i="253"/>
  <c r="BG32" i="257"/>
  <c r="BG59" i="255"/>
  <c r="BG60" i="255"/>
  <c r="BG28" i="263"/>
  <c r="BT47" i="263"/>
  <c r="T44" i="256"/>
  <c r="AQ41" i="254"/>
  <c r="BG58" i="254"/>
  <c r="AR38" i="251"/>
  <c r="BG58" i="260"/>
  <c r="BT60" i="251"/>
  <c r="BG58" i="251"/>
  <c r="AH38" i="251"/>
  <c r="BG29" i="255"/>
  <c r="AQ34" i="257"/>
  <c r="S26" i="235"/>
  <c r="BT58" i="260"/>
  <c r="T41" i="251"/>
  <c r="BU41" i="251"/>
  <c r="AQ37" i="260"/>
  <c r="BT58" i="263"/>
  <c r="BG37" i="256"/>
  <c r="BT52" i="263"/>
  <c r="AH44" i="256"/>
  <c r="AT48" i="251"/>
  <c r="BG31" i="256"/>
  <c r="AU59" i="263"/>
  <c r="BG40" i="263"/>
  <c r="BG45" i="235"/>
  <c r="AQ38" i="251"/>
  <c r="BG54" i="256"/>
  <c r="AG43" i="252"/>
  <c r="BH38" i="251"/>
  <c r="BT38" i="256"/>
  <c r="AR58" i="263"/>
  <c r="AQ29" i="264"/>
  <c r="BT31" i="256"/>
  <c r="BT34" i="253"/>
  <c r="AR37" i="256"/>
  <c r="BG60" i="251"/>
  <c r="BT52" i="264"/>
  <c r="BG55" i="257"/>
  <c r="AQ34" i="253"/>
  <c r="BG32" i="252"/>
  <c r="BU60" i="251"/>
  <c r="AG59" i="263"/>
  <c r="AT29" i="272"/>
  <c r="AG29" i="272"/>
  <c r="AH46" i="251"/>
  <c r="BT46" i="256"/>
  <c r="T46" i="251"/>
  <c r="BU46" i="251"/>
  <c r="BH59" i="263"/>
  <c r="BG56" i="255"/>
  <c r="AT52" i="263"/>
  <c r="AG52" i="263"/>
  <c r="BT35" i="250"/>
  <c r="AH41" i="251"/>
  <c r="BG59" i="251"/>
  <c r="AR44" i="256"/>
  <c r="BG41" i="264"/>
  <c r="BT61" i="256"/>
  <c r="BG54" i="257"/>
  <c r="BT45" i="235"/>
  <c r="BG50" i="264"/>
  <c r="BG43" i="252"/>
  <c r="BG61" i="256"/>
  <c r="BG41" i="254"/>
  <c r="BG34" i="257"/>
  <c r="AT61" i="251"/>
  <c r="BG38" i="256"/>
  <c r="AR41" i="254"/>
  <c r="AH59" i="263"/>
  <c r="BG41" i="251"/>
  <c r="BG29" i="264"/>
  <c r="AQ44" i="256"/>
  <c r="AH34" i="253"/>
  <c r="AH37" i="260"/>
  <c r="BG58" i="263"/>
  <c r="BH44" i="256"/>
  <c r="AR43" i="253"/>
  <c r="AG26" i="235"/>
  <c r="BT49" i="254"/>
  <c r="AH45" i="263"/>
  <c r="AH33" i="250"/>
  <c r="BT53" i="263"/>
  <c r="AH29" i="263"/>
  <c r="BT55" i="254"/>
  <c r="BG35" i="235"/>
  <c r="BG54" i="260"/>
  <c r="AU27" i="251"/>
  <c r="BG37" i="255"/>
  <c r="AQ29" i="263"/>
  <c r="AR41" i="257"/>
  <c r="T35" i="251"/>
  <c r="T37" i="252"/>
  <c r="BU37" i="252"/>
  <c r="AH45" i="250"/>
  <c r="BT59" i="272"/>
  <c r="BG49" i="264"/>
  <c r="BH45" i="263"/>
  <c r="BG53" i="250"/>
  <c r="BT60" i="253"/>
  <c r="AR53" i="263"/>
  <c r="AR53" i="250"/>
  <c r="AR33" i="250"/>
  <c r="T62" i="254"/>
  <c r="AG44" i="264"/>
  <c r="AT44" i="264"/>
  <c r="BT47" i="264"/>
  <c r="BT29" i="253"/>
  <c r="BH34" i="254"/>
  <c r="AH34" i="252"/>
  <c r="AQ40" i="255"/>
  <c r="BT56" i="256"/>
  <c r="BG43" i="253"/>
  <c r="BH62" i="254"/>
  <c r="BT47" i="252"/>
  <c r="BT47" i="272"/>
  <c r="BH29" i="263"/>
  <c r="AG27" i="251"/>
  <c r="AQ41" i="252"/>
  <c r="BT45" i="257"/>
  <c r="AH37" i="252"/>
  <c r="T41" i="252"/>
  <c r="BG53" i="253"/>
  <c r="BG58" i="272"/>
  <c r="AQ49" i="256"/>
  <c r="BT50" i="263"/>
  <c r="AU38" i="260"/>
  <c r="BG59" i="253"/>
  <c r="BT49" i="264"/>
  <c r="BT33" i="251"/>
  <c r="AG26" i="257"/>
  <c r="AQ53" i="263"/>
  <c r="AH44" i="252"/>
  <c r="BT35" i="260"/>
  <c r="AH34" i="254"/>
  <c r="AG33" i="254"/>
  <c r="AH62" i="254"/>
  <c r="AQ39" i="264"/>
  <c r="BT55" i="250"/>
  <c r="BH61" i="254"/>
  <c r="BG32" i="253"/>
  <c r="AH43" i="264"/>
  <c r="BH35" i="257"/>
  <c r="BH41" i="252"/>
  <c r="AI35" i="257"/>
  <c r="S35" i="257"/>
  <c r="BG41" i="256"/>
  <c r="BG61" i="257"/>
  <c r="BH40" i="257"/>
  <c r="AR34" i="264"/>
  <c r="BG52" i="253"/>
  <c r="AQ37" i="252"/>
  <c r="BT56" i="250"/>
  <c r="BG31" i="252"/>
  <c r="AQ53" i="250"/>
  <c r="AH31" i="272"/>
  <c r="BG37" i="235"/>
  <c r="BT55" i="252"/>
  <c r="BG49" i="272"/>
  <c r="AQ44" i="252"/>
  <c r="BG29" i="253"/>
  <c r="BG39" i="260"/>
  <c r="AG26" i="250"/>
  <c r="AT26" i="250"/>
  <c r="BG35" i="260"/>
  <c r="AH46" i="264"/>
  <c r="AQ46" i="253"/>
  <c r="AH34" i="264"/>
  <c r="AT26" i="256"/>
  <c r="AG26" i="256"/>
  <c r="AT43" i="257"/>
  <c r="AG43" i="257"/>
  <c r="AH28" i="235"/>
  <c r="BT35" i="254"/>
  <c r="AQ31" i="272"/>
  <c r="BG31" i="251"/>
  <c r="BG40" i="264"/>
  <c r="AT40" i="257"/>
  <c r="T31" i="272"/>
  <c r="BG28" i="254"/>
  <c r="AT35" i="235"/>
  <c r="AG35" i="235"/>
  <c r="BU59" i="272"/>
  <c r="BG46" i="253"/>
  <c r="BT40" i="264"/>
  <c r="BG45" i="252"/>
  <c r="AR41" i="252"/>
  <c r="AQ46" i="272"/>
  <c r="BG52" i="272"/>
  <c r="AH27" i="260"/>
  <c r="AU33" i="254"/>
  <c r="AR49" i="256"/>
  <c r="BU47" i="272"/>
  <c r="BG49" i="255"/>
  <c r="AQ40" i="272"/>
  <c r="AH35" i="251"/>
  <c r="BG49" i="254"/>
  <c r="AT35" i="260"/>
  <c r="AG35" i="260"/>
  <c r="AG59" i="264"/>
  <c r="AR29" i="263"/>
  <c r="BG55" i="264"/>
  <c r="BU47" i="264"/>
  <c r="AH41" i="252"/>
  <c r="BU60" i="253"/>
  <c r="AU49" i="272"/>
  <c r="BH45" i="250"/>
  <c r="BG41" i="263"/>
  <c r="BG35" i="254"/>
  <c r="BG59" i="272"/>
  <c r="AR49" i="254"/>
  <c r="AH41" i="255"/>
  <c r="AQ33" i="250"/>
  <c r="T61" i="254"/>
  <c r="AG38" i="260"/>
  <c r="BG59" i="264"/>
  <c r="BG38" i="260"/>
  <c r="BG34" i="235"/>
  <c r="AT32" i="235"/>
  <c r="AG32" i="235"/>
  <c r="BG60" i="252"/>
  <c r="BG43" i="257"/>
  <c r="BG32" i="263"/>
  <c r="BG50" i="257"/>
  <c r="BT34" i="251"/>
  <c r="BU49" i="256"/>
  <c r="AG33" i="235"/>
  <c r="AT33" i="235"/>
  <c r="BT43" i="250"/>
  <c r="BG35" i="256"/>
  <c r="BT31" i="252"/>
  <c r="T29" i="263"/>
  <c r="BT53" i="253"/>
  <c r="AH35" i="257"/>
  <c r="BG45" i="264"/>
  <c r="AG61" i="254"/>
  <c r="T35" i="257"/>
  <c r="T33" i="250"/>
  <c r="AQ41" i="257"/>
  <c r="BG50" i="255"/>
  <c r="AQ45" i="263"/>
  <c r="AI35" i="251"/>
  <c r="S35" i="251"/>
  <c r="AH46" i="272"/>
  <c r="AH40" i="255"/>
  <c r="BG32" i="256"/>
  <c r="AQ43" i="253"/>
  <c r="AU59" i="264"/>
  <c r="BG45" i="260"/>
  <c r="AU61" i="254"/>
  <c r="AG32" i="253"/>
  <c r="AT32" i="253"/>
  <c r="BG37" i="253"/>
  <c r="AH40" i="257"/>
  <c r="AG56" i="256"/>
  <c r="AT56" i="256"/>
  <c r="T40" i="272"/>
  <c r="AR45" i="263"/>
  <c r="BG45" i="254"/>
  <c r="AQ46" i="264"/>
  <c r="BG56" i="257"/>
  <c r="AG49" i="272"/>
  <c r="BU44" i="252"/>
  <c r="T44" i="252"/>
  <c r="AT47" i="272"/>
  <c r="BT45" i="254"/>
  <c r="BG44" i="264"/>
  <c r="T45" i="250"/>
  <c r="AQ34" i="264"/>
  <c r="BH33" i="250"/>
  <c r="BG54" i="250"/>
  <c r="AQ49" i="254"/>
  <c r="BH31" i="272"/>
  <c r="T43" i="253"/>
  <c r="AQ39" i="255"/>
  <c r="BG55" i="263"/>
  <c r="BG28" i="257"/>
  <c r="BG60" i="264"/>
  <c r="BT43" i="254"/>
  <c r="BT49" i="256"/>
  <c r="BT31" i="260"/>
  <c r="BH34" i="264"/>
  <c r="T34" i="254"/>
  <c r="AH41" i="257"/>
  <c r="AQ34" i="252"/>
  <c r="AU27" i="264"/>
  <c r="BG55" i="250"/>
  <c r="BG34" i="251"/>
  <c r="BG56" i="256"/>
  <c r="BU50" i="263"/>
  <c r="AH61" i="254"/>
  <c r="BH27" i="260"/>
  <c r="AT37" i="235"/>
  <c r="AG37" i="235"/>
  <c r="AQ35" i="257"/>
  <c r="BG47" i="254"/>
  <c r="BH43" i="264"/>
  <c r="T45" i="263"/>
  <c r="AR40" i="272"/>
  <c r="BG49" i="235"/>
  <c r="BH35" i="251"/>
  <c r="G173" i="249"/>
  <c r="F140" i="249"/>
  <c r="G194" i="249"/>
  <c r="G147" i="249"/>
  <c r="G133" i="249"/>
  <c r="G111" i="249"/>
  <c r="F227" i="249"/>
  <c r="F234" i="249"/>
  <c r="G12" i="249"/>
  <c r="G167" i="249"/>
  <c r="G61" i="249"/>
  <c r="E141" i="249"/>
  <c r="G32" i="249"/>
  <c r="F26" i="249"/>
  <c r="G40" i="249"/>
  <c r="E133" i="249"/>
  <c r="E112" i="249"/>
  <c r="G213" i="249"/>
  <c r="G234" i="249"/>
  <c r="G269" i="249"/>
  <c r="G212" i="249"/>
  <c r="G276" i="249"/>
  <c r="G161" i="249"/>
  <c r="F226" i="249"/>
  <c r="G158" i="249"/>
  <c r="G154" i="249"/>
  <c r="G117" i="249"/>
  <c r="G219" i="249"/>
  <c r="F10" i="249"/>
  <c r="G129" i="249"/>
  <c r="E139" i="249"/>
  <c r="E111" i="249"/>
  <c r="G168" i="249"/>
  <c r="G116" i="249"/>
  <c r="G181" i="249"/>
  <c r="G220" i="249"/>
  <c r="G189" i="249"/>
  <c r="G146" i="249"/>
  <c r="E140" i="249"/>
  <c r="F233" i="249"/>
  <c r="E126" i="249"/>
  <c r="G131" i="249"/>
  <c r="G47" i="249"/>
  <c r="F12" i="249"/>
  <c r="E233" i="249"/>
  <c r="G81" i="249"/>
  <c r="E127" i="249"/>
  <c r="G241" i="249"/>
  <c r="F219" i="249"/>
  <c r="G124" i="249"/>
  <c r="G227" i="249"/>
  <c r="G26" i="249"/>
  <c r="G145" i="249"/>
  <c r="E219" i="249"/>
  <c r="G261" i="249"/>
  <c r="G96" i="249"/>
  <c r="E240" i="249"/>
  <c r="F111" i="249"/>
  <c r="F241" i="249"/>
  <c r="G115" i="249"/>
  <c r="G233" i="249"/>
  <c r="E234" i="249"/>
  <c r="G240" i="249"/>
  <c r="E12" i="249"/>
  <c r="F13" i="249"/>
  <c r="G172" i="249"/>
  <c r="E120" i="249"/>
  <c r="G73" i="249"/>
  <c r="G19" i="249"/>
  <c r="E125" i="249"/>
  <c r="E113" i="249"/>
  <c r="F212" i="249"/>
  <c r="G144" i="249"/>
  <c r="G195" i="249"/>
  <c r="F113" i="249"/>
  <c r="E119" i="249"/>
  <c r="G132" i="249"/>
  <c r="E13" i="249"/>
  <c r="G59" i="249"/>
  <c r="G268" i="249"/>
  <c r="F126" i="249"/>
  <c r="G140" i="249"/>
  <c r="E40" i="249"/>
  <c r="E19" i="249"/>
  <c r="G122" i="249"/>
  <c r="G33" i="249"/>
  <c r="E132" i="249"/>
  <c r="F120" i="249"/>
  <c r="F220" i="249"/>
  <c r="E220" i="249"/>
  <c r="G130" i="249"/>
  <c r="G196" i="249"/>
  <c r="E227" i="249"/>
  <c r="E10" i="249"/>
  <c r="G119" i="249"/>
  <c r="E226" i="249"/>
  <c r="G151" i="249"/>
  <c r="G112" i="249"/>
  <c r="F19" i="249"/>
  <c r="G175" i="249"/>
  <c r="E241" i="249"/>
  <c r="G126" i="249"/>
  <c r="E26" i="249"/>
  <c r="G75" i="249"/>
  <c r="G187" i="249"/>
  <c r="E20" i="249"/>
  <c r="G152" i="249"/>
  <c r="G182" i="249"/>
  <c r="G88" i="249"/>
  <c r="E33" i="249"/>
  <c r="G248" i="249"/>
  <c r="E32" i="249"/>
  <c r="G68" i="249"/>
  <c r="G74" i="249"/>
  <c r="G31" i="249"/>
  <c r="E134" i="249"/>
  <c r="F112" i="249"/>
  <c r="E212" i="249"/>
  <c r="G113" i="249"/>
  <c r="G262" i="249"/>
  <c r="G193" i="249"/>
  <c r="G123" i="249"/>
  <c r="E213" i="249"/>
  <c r="G159" i="249"/>
  <c r="G275" i="249"/>
  <c r="G226" i="249"/>
  <c r="F132" i="249"/>
  <c r="G188" i="249"/>
  <c r="F139" i="249"/>
  <c r="G186" i="249"/>
  <c r="AG28" i="272" l="1"/>
  <c r="AG41" i="260"/>
  <c r="AG33" i="251"/>
  <c r="AG47" i="251"/>
  <c r="AG28" i="263"/>
  <c r="AG62" i="260"/>
  <c r="AG33" i="256"/>
  <c r="AG52" i="257"/>
  <c r="AG41" i="256"/>
  <c r="AG61" i="256"/>
  <c r="AG28" i="254"/>
  <c r="AG34" i="272"/>
  <c r="AG61" i="257"/>
  <c r="AG26" i="272"/>
  <c r="AG38" i="264"/>
  <c r="AG52" i="253"/>
  <c r="AG41" i="263"/>
  <c r="AH29" i="254"/>
  <c r="AH53" i="264"/>
  <c r="AH50" i="257"/>
  <c r="AH60" i="260"/>
  <c r="AH53" i="257"/>
  <c r="AH48" i="256"/>
  <c r="AH49" i="235"/>
  <c r="AH43" i="251"/>
  <c r="AH53" i="251"/>
  <c r="AH60" i="257"/>
  <c r="AH38" i="256"/>
  <c r="AH61" i="264"/>
  <c r="AH44" i="257"/>
  <c r="AH40" i="256"/>
  <c r="AH60" i="256"/>
  <c r="AH52" i="254"/>
  <c r="AH38" i="252"/>
  <c r="AH45" i="272"/>
  <c r="AH37" i="263"/>
  <c r="AH40" i="235"/>
  <c r="AH49" i="260"/>
  <c r="AH54" i="264"/>
  <c r="AH62" i="255"/>
  <c r="AH54" i="257"/>
  <c r="AH58" i="257"/>
  <c r="AH59" i="272"/>
  <c r="AH29" i="250"/>
  <c r="AH28" i="254"/>
  <c r="AH40" i="260"/>
  <c r="AH52" i="256"/>
  <c r="AH62" i="260"/>
  <c r="AH43" i="256"/>
  <c r="AH37" i="250"/>
  <c r="AH48" i="260"/>
  <c r="AH41" i="260"/>
  <c r="AH47" i="260"/>
  <c r="AH33" i="256"/>
  <c r="AH61" i="257"/>
  <c r="AH40" i="253"/>
  <c r="AH29" i="256"/>
  <c r="AH32" i="250"/>
  <c r="AH32" i="253"/>
  <c r="AH43" i="255"/>
  <c r="AH52" i="252"/>
  <c r="AH54" i="250"/>
  <c r="AH32" i="260"/>
  <c r="AH62" i="235"/>
  <c r="AH58" i="252"/>
  <c r="AH50" i="260"/>
  <c r="AH44" i="254"/>
  <c r="AH39" i="260"/>
  <c r="AH33" i="252"/>
  <c r="AH37" i="272"/>
  <c r="AH45" i="253"/>
  <c r="AH49" i="254"/>
  <c r="AH62" i="251"/>
  <c r="S62" i="272"/>
  <c r="T29" i="235"/>
  <c r="T47" i="260"/>
  <c r="S28" i="235"/>
  <c r="AI47" i="256"/>
  <c r="T48" i="256"/>
  <c r="AI62" i="251"/>
  <c r="AI34" i="263"/>
  <c r="S33" i="260"/>
  <c r="T43" i="255"/>
  <c r="AI61" i="257"/>
  <c r="T59" i="260"/>
  <c r="S40" i="256"/>
  <c r="S37" i="256"/>
  <c r="T45" i="272"/>
  <c r="T27" i="235"/>
  <c r="S41" i="251"/>
  <c r="S38" i="250"/>
  <c r="AI38" i="235"/>
  <c r="AI54" i="251"/>
  <c r="S53" i="251"/>
  <c r="AI29" i="235"/>
  <c r="S47" i="256"/>
  <c r="S26" i="250"/>
  <c r="AI41" i="251"/>
  <c r="AI33" i="260"/>
  <c r="S29" i="235"/>
  <c r="P38" i="235"/>
  <c r="S28" i="252"/>
  <c r="T60" i="256"/>
  <c r="S60" i="250"/>
  <c r="AI60" i="250"/>
  <c r="S46" i="263"/>
  <c r="T43" i="264"/>
  <c r="T29" i="257"/>
  <c r="AI46" i="263"/>
  <c r="P26" i="250"/>
  <c r="AH38" i="250"/>
  <c r="AG39" i="250"/>
  <c r="AQ46" i="250"/>
  <c r="T59" i="263"/>
  <c r="S41" i="263"/>
  <c r="AH31" i="253"/>
  <c r="AH40" i="250"/>
  <c r="AH43" i="257"/>
  <c r="S32" i="257"/>
  <c r="Q59" i="260"/>
  <c r="AH31" i="263"/>
  <c r="AH58" i="256"/>
  <c r="AH43" i="263"/>
  <c r="AH54" i="251"/>
  <c r="AG43" i="254"/>
  <c r="AH46" i="263"/>
  <c r="AI54" i="272"/>
  <c r="AG44" i="250"/>
  <c r="AG61" i="253"/>
  <c r="AH49" i="256"/>
  <c r="AH43" i="253"/>
  <c r="AH46" i="257"/>
  <c r="S62" i="251"/>
  <c r="AH62" i="272"/>
  <c r="AH43" i="254"/>
  <c r="AH46" i="252"/>
  <c r="AH52" i="251"/>
  <c r="AG29" i="254"/>
  <c r="AI52" i="272"/>
  <c r="AI41" i="263"/>
  <c r="P62" i="251"/>
  <c r="AI59" i="260"/>
  <c r="AH41" i="263"/>
  <c r="AG43" i="255"/>
  <c r="AG40" i="252"/>
  <c r="AH59" i="264"/>
  <c r="AG29" i="257"/>
  <c r="AH44" i="264"/>
  <c r="AH52" i="263"/>
  <c r="AG27" i="264"/>
  <c r="AG32" i="250"/>
  <c r="AG33" i="264"/>
  <c r="AG28" i="257"/>
  <c r="AH47" i="264"/>
  <c r="S50" i="256"/>
  <c r="AI50" i="256"/>
  <c r="S29" i="257"/>
  <c r="S28" i="272"/>
  <c r="S55" i="260"/>
  <c r="AI28" i="272"/>
  <c r="AI41" i="254"/>
  <c r="AI37" i="263"/>
  <c r="S52" i="272"/>
  <c r="AI61" i="254"/>
  <c r="S33" i="250"/>
  <c r="AI32" i="256"/>
  <c r="S53" i="257"/>
  <c r="T45" i="256"/>
  <c r="AI45" i="256"/>
  <c r="T49" i="272"/>
  <c r="S53" i="252"/>
  <c r="AI50" i="235"/>
  <c r="S46" i="235"/>
  <c r="AI49" i="272"/>
  <c r="S50" i="235"/>
  <c r="AI53" i="252"/>
  <c r="S32" i="256"/>
  <c r="S29" i="263"/>
  <c r="AI29" i="263"/>
  <c r="S41" i="257"/>
  <c r="AI43" i="255"/>
  <c r="AI33" i="250"/>
  <c r="S61" i="254"/>
  <c r="AI29" i="257"/>
  <c r="T62" i="264"/>
  <c r="S62" i="256"/>
  <c r="S43" i="255"/>
  <c r="AI62" i="256"/>
  <c r="T38" i="255"/>
  <c r="AI59" i="263"/>
  <c r="S59" i="263"/>
  <c r="S58" i="251"/>
  <c r="AI58" i="251"/>
  <c r="S50" i="253"/>
  <c r="AI44" i="252"/>
  <c r="S58" i="254"/>
  <c r="S52" i="251"/>
  <c r="AI52" i="251"/>
  <c r="AI38" i="255"/>
  <c r="S38" i="260"/>
  <c r="S59" i="251"/>
  <c r="AI38" i="260"/>
  <c r="S49" i="250"/>
  <c r="AI49" i="250"/>
  <c r="AI40" i="272"/>
  <c r="S43" i="264"/>
  <c r="S48" i="255"/>
  <c r="S33" i="264"/>
  <c r="T41" i="272"/>
  <c r="AI37" i="272"/>
  <c r="S37" i="272"/>
  <c r="AI44" i="257"/>
  <c r="T34" i="252"/>
  <c r="S34" i="263"/>
  <c r="AI62" i="264"/>
  <c r="AI45" i="252"/>
  <c r="S40" i="272"/>
  <c r="S31" i="263"/>
  <c r="S47" i="255"/>
  <c r="T32" i="250"/>
  <c r="T46" i="253"/>
  <c r="AI47" i="255"/>
  <c r="S27" i="264"/>
  <c r="S54" i="264"/>
  <c r="S39" i="263"/>
  <c r="S46" i="272"/>
  <c r="AI39" i="263"/>
  <c r="T53" i="251"/>
  <c r="P54" i="251"/>
  <c r="S38" i="255"/>
  <c r="S44" i="254"/>
  <c r="AI44" i="254"/>
  <c r="S52" i="254"/>
  <c r="AI52" i="254"/>
  <c r="T48" i="264"/>
  <c r="AI34" i="254"/>
  <c r="AI34" i="252"/>
  <c r="S34" i="252"/>
  <c r="T29" i="256"/>
  <c r="AI44" i="263"/>
  <c r="S44" i="263"/>
  <c r="S45" i="260"/>
  <c r="AI32" i="257"/>
  <c r="AI45" i="272"/>
  <c r="S45" i="272"/>
  <c r="T33" i="254"/>
  <c r="T41" i="257"/>
  <c r="AI43" i="252"/>
  <c r="AI41" i="257"/>
  <c r="Q48" i="250"/>
  <c r="S33" i="256"/>
  <c r="AI52" i="256"/>
  <c r="S60" i="256"/>
  <c r="P52" i="256"/>
  <c r="S40" i="253"/>
  <c r="S59" i="252"/>
  <c r="AI40" i="253"/>
  <c r="AI59" i="252"/>
  <c r="S48" i="235"/>
  <c r="AI55" i="263"/>
  <c r="S41" i="264"/>
  <c r="S40" i="252"/>
  <c r="T55" i="263"/>
  <c r="Q52" i="255"/>
  <c r="T37" i="251"/>
  <c r="S32" i="252"/>
  <c r="S45" i="263"/>
  <c r="P59" i="250"/>
  <c r="AI45" i="263"/>
  <c r="S32" i="254"/>
  <c r="Q54" i="253"/>
  <c r="S60" i="254"/>
  <c r="AI54" i="255"/>
  <c r="AI39" i="264"/>
  <c r="S34" i="272"/>
  <c r="AI62" i="253"/>
  <c r="T38" i="263"/>
  <c r="AI43" i="253"/>
  <c r="S62" i="253"/>
  <c r="P62" i="253"/>
  <c r="T52" i="235"/>
  <c r="T33" i="264"/>
  <c r="S28" i="253"/>
  <c r="AI28" i="253"/>
  <c r="S43" i="253"/>
  <c r="S32" i="263"/>
  <c r="AI32" i="263"/>
  <c r="AI54" i="264"/>
  <c r="T28" i="235"/>
  <c r="AI45" i="250"/>
  <c r="S45" i="250"/>
  <c r="AI28" i="235"/>
  <c r="T50" i="253"/>
  <c r="S60" i="235"/>
  <c r="S43" i="256"/>
  <c r="S62" i="252"/>
  <c r="AI49" i="251"/>
  <c r="T55" i="260"/>
  <c r="P62" i="252"/>
  <c r="T31" i="263"/>
  <c r="T61" i="252"/>
  <c r="Q39" i="250"/>
  <c r="AI31" i="263"/>
  <c r="T58" i="254"/>
  <c r="Q55" i="256"/>
  <c r="T62" i="260"/>
  <c r="AI48" i="263"/>
  <c r="S48" i="263"/>
  <c r="AI52" i="252"/>
  <c r="S52" i="252"/>
  <c r="AI55" i="256"/>
  <c r="T32" i="251"/>
  <c r="S41" i="272"/>
  <c r="AI41" i="272"/>
  <c r="S32" i="255"/>
  <c r="AI37" i="251"/>
  <c r="T43" i="252"/>
  <c r="T45" i="252"/>
  <c r="P40" i="256"/>
  <c r="AI45" i="260"/>
  <c r="S38" i="264"/>
  <c r="S34" i="254"/>
  <c r="S44" i="252"/>
  <c r="AI53" i="251"/>
  <c r="S61" i="257"/>
  <c r="AI38" i="263"/>
  <c r="AI33" i="264"/>
  <c r="AI44" i="251"/>
  <c r="S45" i="252"/>
  <c r="AI44" i="256"/>
  <c r="T38" i="251"/>
  <c r="Q54" i="255"/>
  <c r="Q33" i="263"/>
  <c r="T34" i="260"/>
  <c r="T40" i="257"/>
  <c r="AI55" i="260"/>
  <c r="T37" i="256"/>
  <c r="S46" i="252"/>
  <c r="AI37" i="256"/>
  <c r="AI46" i="252"/>
  <c r="AI62" i="254"/>
  <c r="S62" i="254"/>
  <c r="Q50" i="264"/>
  <c r="T50" i="264"/>
  <c r="AI50" i="254"/>
  <c r="AI50" i="264"/>
  <c r="AI40" i="257"/>
  <c r="AI34" i="260"/>
  <c r="S32" i="251"/>
  <c r="AI38" i="251"/>
  <c r="AI54" i="250"/>
  <c r="AI37" i="254"/>
  <c r="AI34" i="272"/>
  <c r="S47" i="251"/>
  <c r="T47" i="254"/>
  <c r="T46" i="235"/>
  <c r="T59" i="256"/>
  <c r="T39" i="255"/>
  <c r="AI32" i="251"/>
  <c r="S58" i="250"/>
  <c r="AI58" i="250"/>
  <c r="S52" i="253"/>
  <c r="S46" i="253"/>
  <c r="S37" i="254"/>
  <c r="AI46" i="235"/>
  <c r="AI52" i="253"/>
  <c r="S28" i="250"/>
  <c r="AI37" i="252"/>
  <c r="AI47" i="260"/>
  <c r="S54" i="250"/>
  <c r="S37" i="252"/>
  <c r="S47" i="260"/>
  <c r="AH44" i="251"/>
  <c r="T44" i="257"/>
  <c r="D239" i="231"/>
  <c r="B239" i="231" s="1"/>
  <c r="C36" i="255" s="1"/>
  <c r="D260" i="231"/>
  <c r="B260" i="231" s="1"/>
  <c r="C57" i="255" s="1"/>
  <c r="F57" i="255"/>
  <c r="F31" i="255"/>
  <c r="F36" i="255"/>
  <c r="E239" i="231"/>
  <c r="D36" i="255" s="1"/>
  <c r="E260" i="231"/>
  <c r="D57" i="255" s="1"/>
  <c r="P62" i="235"/>
  <c r="AO46" i="250"/>
  <c r="H46" i="250" s="1"/>
  <c r="AG46" i="250" s="1"/>
  <c r="AO46" i="254"/>
  <c r="H46" i="254" s="1"/>
  <c r="AN46" i="254"/>
  <c r="G46" i="254" s="1"/>
  <c r="S38" i="252"/>
  <c r="AI38" i="252"/>
  <c r="AI61" i="252"/>
  <c r="S61" i="252"/>
  <c r="BQ26" i="252"/>
  <c r="BT26" i="252" s="1"/>
  <c r="P40" i="252"/>
  <c r="Q31" i="263"/>
  <c r="P32" i="252"/>
  <c r="P38" i="252"/>
  <c r="P53" i="251"/>
  <c r="P41" i="257"/>
  <c r="AH58" i="263"/>
  <c r="T54" i="264"/>
  <c r="P60" i="250"/>
  <c r="Q37" i="251"/>
  <c r="P38" i="264"/>
  <c r="Q40" i="260"/>
  <c r="Q38" i="250"/>
  <c r="AI38" i="250"/>
  <c r="AI60" i="254"/>
  <c r="S29" i="251"/>
  <c r="AI29" i="251"/>
  <c r="AI59" i="250"/>
  <c r="AH47" i="263"/>
  <c r="AH40" i="251"/>
  <c r="P50" i="254"/>
  <c r="P54" i="272"/>
  <c r="S44" i="256"/>
  <c r="AH32" i="263"/>
  <c r="T54" i="253"/>
  <c r="S43" i="263"/>
  <c r="T55" i="256"/>
  <c r="AI47" i="251"/>
  <c r="S54" i="272"/>
  <c r="AI54" i="253"/>
  <c r="S50" i="254"/>
  <c r="AI43" i="263"/>
  <c r="S39" i="264"/>
  <c r="AH53" i="253"/>
  <c r="AH33" i="254"/>
  <c r="T32" i="272"/>
  <c r="S49" i="251"/>
  <c r="AI40" i="256"/>
  <c r="AI53" i="255"/>
  <c r="AI60" i="256"/>
  <c r="T53" i="255"/>
  <c r="P43" i="264"/>
  <c r="AH40" i="254"/>
  <c r="AI53" i="250"/>
  <c r="AI32" i="255"/>
  <c r="AI50" i="253"/>
  <c r="AH58" i="235"/>
  <c r="AI28" i="250"/>
  <c r="S54" i="251"/>
  <c r="AH28" i="260"/>
  <c r="P52" i="253"/>
  <c r="T53" i="250"/>
  <c r="AG40" i="260"/>
  <c r="AH47" i="257"/>
  <c r="Q61" i="252"/>
  <c r="P27" i="264"/>
  <c r="AH29" i="253"/>
  <c r="P41" i="254"/>
  <c r="S41" i="254"/>
  <c r="P28" i="272"/>
  <c r="AH59" i="235"/>
  <c r="P33" i="256"/>
  <c r="P28" i="250"/>
  <c r="S59" i="250"/>
  <c r="Q47" i="254"/>
  <c r="T32" i="257"/>
  <c r="AI44" i="253"/>
  <c r="Q59" i="251"/>
  <c r="Q39" i="256"/>
  <c r="AI48" i="235"/>
  <c r="AI59" i="251"/>
  <c r="Q52" i="260"/>
  <c r="P44" i="253"/>
  <c r="AQ49" i="251"/>
  <c r="AT49" i="251" s="1"/>
  <c r="AG50" i="250"/>
  <c r="S62" i="260"/>
  <c r="AI32" i="252"/>
  <c r="T59" i="251"/>
  <c r="AH38" i="264"/>
  <c r="P33" i="264"/>
  <c r="P32" i="263"/>
  <c r="AI62" i="260"/>
  <c r="AH37" i="251"/>
  <c r="Q62" i="263"/>
  <c r="P60" i="254"/>
  <c r="P52" i="272"/>
  <c r="P32" i="256"/>
  <c r="P52" i="254"/>
  <c r="P33" i="250"/>
  <c r="P34" i="263"/>
  <c r="AQ44" i="251"/>
  <c r="AT44" i="251" s="1"/>
  <c r="AI59" i="256"/>
  <c r="T53" i="257"/>
  <c r="S59" i="256"/>
  <c r="S31" i="250"/>
  <c r="AG47" i="254"/>
  <c r="AI62" i="263"/>
  <c r="AH55" i="254"/>
  <c r="P47" i="251"/>
  <c r="AH61" i="235"/>
  <c r="AI44" i="264"/>
  <c r="S31" i="235"/>
  <c r="S47" i="250"/>
  <c r="T52" i="260"/>
  <c r="S44" i="264"/>
  <c r="AI48" i="255"/>
  <c r="AH50" i="253"/>
  <c r="AG61" i="251"/>
  <c r="T48" i="235"/>
  <c r="AI47" i="250"/>
  <c r="T48" i="255"/>
  <c r="AH54" i="252"/>
  <c r="S44" i="253"/>
  <c r="P45" i="250"/>
  <c r="AI62" i="272"/>
  <c r="AI33" i="256"/>
  <c r="AH38" i="260"/>
  <c r="T59" i="250"/>
  <c r="P34" i="254"/>
  <c r="P62" i="254"/>
  <c r="S31" i="272"/>
  <c r="Q45" i="252"/>
  <c r="Q44" i="257"/>
  <c r="P28" i="252"/>
  <c r="S50" i="252"/>
  <c r="S44" i="250"/>
  <c r="AI50" i="252"/>
  <c r="P59" i="252"/>
  <c r="T62" i="272"/>
  <c r="AI31" i="272"/>
  <c r="AI53" i="257"/>
  <c r="P61" i="252"/>
  <c r="T33" i="256"/>
  <c r="S52" i="260"/>
  <c r="P34" i="272"/>
  <c r="P43" i="263"/>
  <c r="AG40" i="256"/>
  <c r="S62" i="235"/>
  <c r="AH61" i="255"/>
  <c r="P47" i="255"/>
  <c r="AI62" i="235"/>
  <c r="P29" i="251"/>
  <c r="P50" i="235"/>
  <c r="P37" i="263"/>
  <c r="P60" i="235"/>
  <c r="P61" i="257"/>
  <c r="P54" i="264"/>
  <c r="Q28" i="235"/>
  <c r="P43" i="256"/>
  <c r="Q53" i="250"/>
  <c r="Q54" i="264"/>
  <c r="P60" i="256"/>
  <c r="Q50" i="253"/>
  <c r="P50" i="256"/>
  <c r="Q43" i="255"/>
  <c r="AI62" i="252"/>
  <c r="P45" i="263"/>
  <c r="P46" i="252"/>
  <c r="Q59" i="256"/>
  <c r="P38" i="255"/>
  <c r="Q62" i="264"/>
  <c r="P52" i="251"/>
  <c r="Q29" i="235"/>
  <c r="Q43" i="252"/>
  <c r="Q55" i="263"/>
  <c r="BD26" i="272"/>
  <c r="BG26" i="272" s="1"/>
  <c r="AI52" i="260"/>
  <c r="S37" i="263"/>
  <c r="P45" i="272"/>
  <c r="Q29" i="256"/>
  <c r="P47" i="256"/>
  <c r="P49" i="250"/>
  <c r="P37" i="272"/>
  <c r="P32" i="257"/>
  <c r="Q49" i="272"/>
  <c r="Q60" i="256"/>
  <c r="P62" i="260"/>
  <c r="P28" i="253"/>
  <c r="Q59" i="250"/>
  <c r="S52" i="256"/>
  <c r="P50" i="252"/>
  <c r="P28" i="235"/>
  <c r="P44" i="254"/>
  <c r="BE46" i="253"/>
  <c r="BH46" i="253" s="1"/>
  <c r="AH46" i="253"/>
  <c r="BQ34" i="256"/>
  <c r="BT34" i="256" s="1"/>
  <c r="S34" i="256"/>
  <c r="AI34" i="256"/>
  <c r="BE50" i="252"/>
  <c r="BH50" i="252" s="1"/>
  <c r="AH50" i="252"/>
  <c r="BE31" i="256"/>
  <c r="BH31" i="256" s="1"/>
  <c r="AH31" i="256"/>
  <c r="BE47" i="253"/>
  <c r="BH47" i="253" s="1"/>
  <c r="AH47" i="253"/>
  <c r="BE28" i="256"/>
  <c r="BH28" i="256" s="1"/>
  <c r="AH28" i="256"/>
  <c r="AV61" i="251"/>
  <c r="BQ45" i="253"/>
  <c r="BT45" i="253" s="1"/>
  <c r="AI45" i="253"/>
  <c r="S45" i="253"/>
  <c r="P45" i="253"/>
  <c r="I34" i="250"/>
  <c r="AS34" i="250" s="1"/>
  <c r="AV34" i="250" s="1"/>
  <c r="L48" i="263"/>
  <c r="BF48" i="263" s="1"/>
  <c r="BI48" i="263" s="1"/>
  <c r="AG45" i="264"/>
  <c r="AQ45" i="264"/>
  <c r="AT45" i="264" s="1"/>
  <c r="BQ48" i="264"/>
  <c r="BT48" i="264" s="1"/>
  <c r="AI48" i="264"/>
  <c r="S48" i="264"/>
  <c r="P48" i="264"/>
  <c r="AG26" i="263"/>
  <c r="AR26" i="263"/>
  <c r="AU26" i="263" s="1"/>
  <c r="BR62" i="257"/>
  <c r="BU62" i="257" s="1"/>
  <c r="AI62" i="257"/>
  <c r="T62" i="257"/>
  <c r="Q62" i="257"/>
  <c r="AG37" i="272"/>
  <c r="AQ37" i="272"/>
  <c r="AT37" i="272" s="1"/>
  <c r="P34" i="256"/>
  <c r="AR40" i="256"/>
  <c r="AU40" i="256" s="1"/>
  <c r="AG53" i="264"/>
  <c r="AQ53" i="264"/>
  <c r="AT53" i="264" s="1"/>
  <c r="AV59" i="260"/>
  <c r="AV60" i="263"/>
  <c r="M48" i="250"/>
  <c r="BQ48" i="250" s="1"/>
  <c r="M47" i="254"/>
  <c r="BQ47" i="254" s="1"/>
  <c r="BT47" i="254" s="1"/>
  <c r="AV61" i="260"/>
  <c r="N61" i="235"/>
  <c r="BR61" i="235" s="1"/>
  <c r="G31" i="251"/>
  <c r="AQ31" i="251" s="1"/>
  <c r="AT31" i="251" s="1"/>
  <c r="BQ38" i="253"/>
  <c r="BT38" i="253" s="1"/>
  <c r="S38" i="253"/>
  <c r="P38" i="253"/>
  <c r="BQ54" i="256"/>
  <c r="BT54" i="256" s="1"/>
  <c r="S54" i="256"/>
  <c r="AV61" i="254"/>
  <c r="BQ38" i="251"/>
  <c r="BT38" i="251" s="1"/>
  <c r="P38" i="251"/>
  <c r="BQ46" i="251"/>
  <c r="BT46" i="251" s="1"/>
  <c r="S46" i="251"/>
  <c r="AI46" i="251"/>
  <c r="BE37" i="235"/>
  <c r="BH37" i="235" s="1"/>
  <c r="AH37" i="235"/>
  <c r="L48" i="257"/>
  <c r="BF48" i="257" s="1"/>
  <c r="BI48" i="257" s="1"/>
  <c r="AV61" i="253"/>
  <c r="M39" i="253"/>
  <c r="BQ39" i="253" s="1"/>
  <c r="P44" i="252"/>
  <c r="P49" i="252"/>
  <c r="Q43" i="264"/>
  <c r="P32" i="250"/>
  <c r="AQ33" i="252"/>
  <c r="AT33" i="252" s="1"/>
  <c r="I54" i="255"/>
  <c r="AS54" i="255" s="1"/>
  <c r="AV54" i="255" s="1"/>
  <c r="I53" i="251"/>
  <c r="AS53" i="251" s="1"/>
  <c r="AV53" i="251" s="1"/>
  <c r="M29" i="250"/>
  <c r="BQ29" i="250" s="1"/>
  <c r="Q32" i="254"/>
  <c r="P32" i="260"/>
  <c r="AQ55" i="257"/>
  <c r="AT55" i="257" s="1"/>
  <c r="P29" i="256"/>
  <c r="P46" i="250"/>
  <c r="Q28" i="252"/>
  <c r="AI58" i="254"/>
  <c r="I27" i="272"/>
  <c r="AS27" i="272" s="1"/>
  <c r="AV27" i="272" s="1"/>
  <c r="I55" i="254"/>
  <c r="AS55" i="254" s="1"/>
  <c r="AV55" i="254" s="1"/>
  <c r="N39" i="252"/>
  <c r="BR39" i="252" s="1"/>
  <c r="N39" i="254"/>
  <c r="BR39" i="254" s="1"/>
  <c r="Q34" i="235"/>
  <c r="Q39" i="264"/>
  <c r="Q44" i="250"/>
  <c r="P46" i="253"/>
  <c r="Q31" i="235"/>
  <c r="P38" i="257"/>
  <c r="P37" i="253"/>
  <c r="P58" i="254"/>
  <c r="AI28" i="252"/>
  <c r="M39" i="250"/>
  <c r="BQ39" i="250" s="1"/>
  <c r="J34" i="250"/>
  <c r="BD34" i="250" s="1"/>
  <c r="BG34" i="250" s="1"/>
  <c r="AI33" i="263"/>
  <c r="T34" i="235"/>
  <c r="AH62" i="253"/>
  <c r="J52" i="264"/>
  <c r="BD52" i="264" s="1"/>
  <c r="BG52" i="264" s="1"/>
  <c r="I34" i="254"/>
  <c r="AS34" i="254" s="1"/>
  <c r="AV34" i="254" s="1"/>
  <c r="I55" i="250"/>
  <c r="AS55" i="250" s="1"/>
  <c r="AV55" i="250" s="1"/>
  <c r="AR61" i="252"/>
  <c r="AU61" i="252" s="1"/>
  <c r="AQ50" i="272"/>
  <c r="AT50" i="272" s="1"/>
  <c r="P44" i="251"/>
  <c r="P46" i="272"/>
  <c r="P32" i="255"/>
  <c r="Q46" i="253"/>
  <c r="P47" i="260"/>
  <c r="Q33" i="264"/>
  <c r="BE28" i="272"/>
  <c r="BH28" i="272" s="1"/>
  <c r="AH28" i="272"/>
  <c r="M33" i="272"/>
  <c r="BQ33" i="272" s="1"/>
  <c r="AI46" i="250"/>
  <c r="AH38" i="253"/>
  <c r="H39" i="255"/>
  <c r="AR39" i="255" s="1"/>
  <c r="AU39" i="255" s="1"/>
  <c r="M52" i="235"/>
  <c r="BQ52" i="235" s="1"/>
  <c r="BT52" i="235" s="1"/>
  <c r="I62" i="255"/>
  <c r="AS62" i="255" s="1"/>
  <c r="AV62" i="255" s="1"/>
  <c r="I27" i="254"/>
  <c r="AS27" i="254" s="1"/>
  <c r="AV27" i="254" s="1"/>
  <c r="P41" i="263"/>
  <c r="Q27" i="235"/>
  <c r="P29" i="263"/>
  <c r="Q29" i="257"/>
  <c r="P62" i="256"/>
  <c r="P41" i="264"/>
  <c r="P47" i="250"/>
  <c r="K39" i="255"/>
  <c r="BE39" i="255" s="1"/>
  <c r="BH39" i="255" s="1"/>
  <c r="BQ38" i="254"/>
  <c r="BT38" i="254" s="1"/>
  <c r="S38" i="254"/>
  <c r="P59" i="256"/>
  <c r="Q41" i="272"/>
  <c r="M48" i="251"/>
  <c r="BQ48" i="251" s="1"/>
  <c r="M28" i="254"/>
  <c r="BQ28" i="254" s="1"/>
  <c r="BT28" i="254" s="1"/>
  <c r="N48" i="251"/>
  <c r="BR48" i="251" s="1"/>
  <c r="K48" i="263"/>
  <c r="BE48" i="263" s="1"/>
  <c r="BH48" i="263" s="1"/>
  <c r="S32" i="260"/>
  <c r="M61" i="235"/>
  <c r="I27" i="253"/>
  <c r="AS27" i="253" s="1"/>
  <c r="AV27" i="253" s="1"/>
  <c r="Q27" i="264"/>
  <c r="Q47" i="257"/>
  <c r="P48" i="256"/>
  <c r="P41" i="252"/>
  <c r="Q46" i="272"/>
  <c r="AI27" i="264"/>
  <c r="T44" i="250"/>
  <c r="M27" i="250"/>
  <c r="BQ27" i="250" s="1"/>
  <c r="M52" i="250"/>
  <c r="BQ52" i="250" s="1"/>
  <c r="T47" i="257"/>
  <c r="AI32" i="260"/>
  <c r="G31" i="263"/>
  <c r="AQ31" i="263" s="1"/>
  <c r="AT31" i="263" s="1"/>
  <c r="H39" i="264"/>
  <c r="AR39" i="264" s="1"/>
  <c r="AU39" i="264" s="1"/>
  <c r="M47" i="257"/>
  <c r="BQ47" i="257" s="1"/>
  <c r="BT47" i="257" s="1"/>
  <c r="G55" i="250"/>
  <c r="AQ55" i="250" s="1"/>
  <c r="AT55" i="250" s="1"/>
  <c r="L27" i="272"/>
  <c r="BF27" i="272" s="1"/>
  <c r="BI27" i="272" s="1"/>
  <c r="AI46" i="253"/>
  <c r="M39" i="260"/>
  <c r="BQ39" i="260" s="1"/>
  <c r="M39" i="251"/>
  <c r="BQ39" i="251" s="1"/>
  <c r="AH32" i="235"/>
  <c r="J54" i="253"/>
  <c r="BD54" i="253" s="1"/>
  <c r="BG54" i="253" s="1"/>
  <c r="J31" i="264"/>
  <c r="BD31" i="264" s="1"/>
  <c r="BG31" i="264" s="1"/>
  <c r="L27" i="253"/>
  <c r="BF27" i="253" s="1"/>
  <c r="G62" i="255"/>
  <c r="AQ62" i="255" s="1"/>
  <c r="AT62" i="255" s="1"/>
  <c r="K27" i="272"/>
  <c r="BE27" i="272" s="1"/>
  <c r="BH27" i="272" s="1"/>
  <c r="Q53" i="255"/>
  <c r="BI59" i="252"/>
  <c r="Q39" i="255"/>
  <c r="P44" i="264"/>
  <c r="P38" i="254"/>
  <c r="P54" i="250"/>
  <c r="S38" i="235"/>
  <c r="Q48" i="255"/>
  <c r="P59" i="263"/>
  <c r="P40" i="253"/>
  <c r="G31" i="253"/>
  <c r="AQ31" i="253" s="1"/>
  <c r="AT31" i="253" s="1"/>
  <c r="S46" i="250"/>
  <c r="M58" i="253"/>
  <c r="BQ58" i="253" s="1"/>
  <c r="BT58" i="253" s="1"/>
  <c r="I50" i="251"/>
  <c r="AS50" i="251" s="1"/>
  <c r="AV50" i="251" s="1"/>
  <c r="M52" i="255"/>
  <c r="BQ52" i="255" s="1"/>
  <c r="S48" i="256"/>
  <c r="M33" i="255"/>
  <c r="BQ33" i="255" s="1"/>
  <c r="BT33" i="255" s="1"/>
  <c r="M41" i="235"/>
  <c r="BQ41" i="235" s="1"/>
  <c r="BT41" i="235" s="1"/>
  <c r="AH58" i="253"/>
  <c r="N45" i="264"/>
  <c r="BR45" i="264" s="1"/>
  <c r="Q53" i="257"/>
  <c r="P46" i="235"/>
  <c r="P37" i="254"/>
  <c r="P37" i="252"/>
  <c r="P44" i="263"/>
  <c r="S41" i="252"/>
  <c r="AI48" i="256"/>
  <c r="AI44" i="250"/>
  <c r="N39" i="253"/>
  <c r="BR39" i="253" s="1"/>
  <c r="I32" i="251"/>
  <c r="AS32" i="251" s="1"/>
  <c r="AV32" i="251" s="1"/>
  <c r="AI46" i="272"/>
  <c r="AI41" i="252"/>
  <c r="M40" i="251"/>
  <c r="BQ40" i="251" s="1"/>
  <c r="BT40" i="251" s="1"/>
  <c r="M28" i="257"/>
  <c r="BQ28" i="257" s="1"/>
  <c r="BT28" i="257" s="1"/>
  <c r="L27" i="254"/>
  <c r="BF27" i="254" s="1"/>
  <c r="BI27" i="254" s="1"/>
  <c r="I27" i="252"/>
  <c r="AS27" i="252" s="1"/>
  <c r="AV27" i="252" s="1"/>
  <c r="T33" i="263"/>
  <c r="Q34" i="252"/>
  <c r="P31" i="272"/>
  <c r="Q33" i="254"/>
  <c r="P48" i="263"/>
  <c r="Q34" i="260"/>
  <c r="Q32" i="272"/>
  <c r="P33" i="260"/>
  <c r="T27" i="264"/>
  <c r="S32" i="250"/>
  <c r="L39" i="235"/>
  <c r="BF39" i="235" s="1"/>
  <c r="AV61" i="252"/>
  <c r="AV61" i="256"/>
  <c r="M48" i="253"/>
  <c r="BQ48" i="253" s="1"/>
  <c r="AI29" i="256"/>
  <c r="AH44" i="250"/>
  <c r="AI32" i="250"/>
  <c r="AH61" i="251"/>
  <c r="Q40" i="252"/>
  <c r="N39" i="251"/>
  <c r="BR39" i="251" s="1"/>
  <c r="I27" i="257"/>
  <c r="AS27" i="257" s="1"/>
  <c r="AV27" i="257" s="1"/>
  <c r="K39" i="235"/>
  <c r="BE39" i="235" s="1"/>
  <c r="BH39" i="235" s="1"/>
  <c r="Q32" i="250"/>
  <c r="BG59" i="235"/>
  <c r="P31" i="250"/>
  <c r="P31" i="235"/>
  <c r="BH59" i="235"/>
  <c r="P62" i="272"/>
  <c r="N55" i="264"/>
  <c r="BR55" i="264" s="1"/>
  <c r="N27" i="250"/>
  <c r="BR27" i="250" s="1"/>
  <c r="I48" i="257"/>
  <c r="AS48" i="257" s="1"/>
  <c r="AV48" i="257" s="1"/>
  <c r="M54" i="257"/>
  <c r="BQ54" i="257" s="1"/>
  <c r="S49" i="252"/>
  <c r="N48" i="260"/>
  <c r="BR48" i="260" s="1"/>
  <c r="L27" i="264"/>
  <c r="BF27" i="264" s="1"/>
  <c r="BI27" i="264" s="1"/>
  <c r="Q40" i="257"/>
  <c r="Q48" i="235"/>
  <c r="BI59" i="272"/>
  <c r="Q55" i="260"/>
  <c r="P45" i="260"/>
  <c r="Q32" i="257"/>
  <c r="BI39" i="260"/>
  <c r="Q46" i="235"/>
  <c r="AI49" i="252"/>
  <c r="AH43" i="250"/>
  <c r="AI32" i="254"/>
  <c r="J29" i="272"/>
  <c r="BD29" i="272" s="1"/>
  <c r="BG29" i="272" s="1"/>
  <c r="AV61" i="235"/>
  <c r="P48" i="235"/>
  <c r="P43" i="253"/>
  <c r="G45" i="254"/>
  <c r="AQ45" i="254" s="1"/>
  <c r="AT45" i="254" s="1"/>
  <c r="S29" i="256"/>
  <c r="AI43" i="264"/>
  <c r="J33" i="235"/>
  <c r="BD33" i="235" s="1"/>
  <c r="BG33" i="235" s="1"/>
  <c r="T62" i="263"/>
  <c r="P44" i="250"/>
  <c r="P39" i="263"/>
  <c r="P46" i="263"/>
  <c r="Q53" i="251"/>
  <c r="Q58" i="254"/>
  <c r="Q41" i="257"/>
  <c r="Q38" i="251"/>
  <c r="Q48" i="264"/>
  <c r="AI31" i="235"/>
  <c r="M55" i="264"/>
  <c r="BQ55" i="264" s="1"/>
  <c r="M45" i="264"/>
  <c r="BQ45" i="264" s="1"/>
  <c r="M59" i="257"/>
  <c r="BQ59" i="257" s="1"/>
  <c r="M27" i="263"/>
  <c r="BQ27" i="263" s="1"/>
  <c r="S38" i="257"/>
  <c r="T39" i="264"/>
  <c r="G44" i="255"/>
  <c r="AQ44" i="255" s="1"/>
  <c r="AT44" i="255" s="1"/>
  <c r="M48" i="260"/>
  <c r="BQ48" i="260" s="1"/>
  <c r="AI38" i="257"/>
  <c r="G27" i="250"/>
  <c r="AQ27" i="250" s="1"/>
  <c r="AT27" i="250" s="1"/>
  <c r="L39" i="253"/>
  <c r="BF39" i="253" s="1"/>
  <c r="K39" i="263"/>
  <c r="BE39" i="263" s="1"/>
  <c r="BH39" i="263" s="1"/>
  <c r="P37" i="256"/>
  <c r="P41" i="251"/>
  <c r="Q52" i="235"/>
  <c r="P37" i="235"/>
  <c r="T54" i="255"/>
  <c r="P50" i="253"/>
  <c r="Q62" i="272"/>
  <c r="P39" i="264"/>
  <c r="P49" i="251"/>
  <c r="Q33" i="256"/>
  <c r="P58" i="251"/>
  <c r="BI48" i="260"/>
  <c r="T46" i="272"/>
  <c r="AI40" i="252"/>
  <c r="T32" i="254"/>
  <c r="H45" i="257"/>
  <c r="AG45" i="257" s="1"/>
  <c r="L39" i="263"/>
  <c r="BF39" i="263" s="1"/>
  <c r="N48" i="252"/>
  <c r="BR48" i="252" s="1"/>
  <c r="AV61" i="257"/>
  <c r="M39" i="254"/>
  <c r="BQ39" i="254" s="1"/>
  <c r="M48" i="254"/>
  <c r="BQ48" i="254" s="1"/>
  <c r="AH49" i="251"/>
  <c r="S37" i="253"/>
  <c r="T40" i="252"/>
  <c r="L48" i="235"/>
  <c r="BF48" i="235" s="1"/>
  <c r="I48" i="254"/>
  <c r="AS48" i="254" s="1"/>
  <c r="AV48" i="254" s="1"/>
  <c r="L27" i="257"/>
  <c r="BF27" i="257" s="1"/>
  <c r="BI27" i="257" s="1"/>
  <c r="L39" i="257"/>
  <c r="BF39" i="257" s="1"/>
  <c r="Q62" i="260"/>
  <c r="P44" i="256"/>
  <c r="Q37" i="256"/>
  <c r="BI59" i="257"/>
  <c r="T38" i="250"/>
  <c r="P58" i="250"/>
  <c r="P29" i="235"/>
  <c r="Q32" i="251"/>
  <c r="Q45" i="272"/>
  <c r="Q38" i="255"/>
  <c r="P32" i="251"/>
  <c r="M39" i="252"/>
  <c r="BQ39" i="252" s="1"/>
  <c r="M48" i="252"/>
  <c r="BQ48" i="252" s="1"/>
  <c r="M39" i="235"/>
  <c r="BQ39" i="235" s="1"/>
  <c r="BT39" i="235" s="1"/>
  <c r="L48" i="253"/>
  <c r="BF48" i="253" s="1"/>
  <c r="M61" i="251"/>
  <c r="BQ61" i="251" s="1"/>
  <c r="BT61" i="251" s="1"/>
  <c r="G43" i="260"/>
  <c r="AG43" i="260" s="1"/>
  <c r="I48" i="272"/>
  <c r="AS48" i="272" s="1"/>
  <c r="AV48" i="272" s="1"/>
  <c r="AV61" i="250"/>
  <c r="N39" i="260"/>
  <c r="BR39" i="260" s="1"/>
  <c r="N48" i="254"/>
  <c r="BR48" i="254" s="1"/>
  <c r="P31" i="263"/>
  <c r="P40" i="272"/>
  <c r="P53" i="257"/>
  <c r="Q59" i="263"/>
  <c r="P59" i="251"/>
  <c r="P48" i="255"/>
  <c r="T31" i="235"/>
  <c r="M32" i="272"/>
  <c r="BQ32" i="272" s="1"/>
  <c r="BT32" i="272" s="1"/>
  <c r="J33" i="251"/>
  <c r="BD33" i="251" s="1"/>
  <c r="BG33" i="251" s="1"/>
  <c r="L27" i="255"/>
  <c r="BF27" i="255" s="1"/>
  <c r="BI27" i="255" s="1"/>
  <c r="I29" i="251"/>
  <c r="AS29" i="251" s="1"/>
  <c r="AV29" i="251" s="1"/>
  <c r="P34" i="252"/>
  <c r="Q38" i="263"/>
  <c r="P52" i="252"/>
  <c r="P55" i="260"/>
  <c r="P45" i="252"/>
  <c r="P41" i="272"/>
  <c r="P52" i="260"/>
  <c r="T28" i="252"/>
  <c r="M27" i="256"/>
  <c r="BQ27" i="256" s="1"/>
  <c r="AI34" i="235"/>
  <c r="S44" i="251"/>
  <c r="J54" i="235"/>
  <c r="BD54" i="235" s="1"/>
  <c r="BG54" i="235" s="1"/>
  <c r="J53" i="263"/>
  <c r="BD53" i="263" s="1"/>
  <c r="BG53" i="263" s="1"/>
  <c r="I48" i="253"/>
  <c r="AS48" i="253" s="1"/>
  <c r="AV48" i="253" s="1"/>
  <c r="L27" i="235"/>
  <c r="BF27" i="235" s="1"/>
  <c r="AV61" i="272"/>
  <c r="M39" i="256"/>
  <c r="BQ39" i="256" s="1"/>
  <c r="N27" i="256"/>
  <c r="BR27" i="256" s="1"/>
  <c r="P32" i="254"/>
  <c r="P61" i="254"/>
  <c r="J32" i="254"/>
  <c r="BD32" i="254" s="1"/>
  <c r="BG32" i="254" s="1"/>
  <c r="J62" i="257"/>
  <c r="BD62" i="257" s="1"/>
  <c r="BG62" i="257" s="1"/>
  <c r="M38" i="272"/>
  <c r="BQ38" i="272" s="1"/>
  <c r="BT38" i="272" s="1"/>
  <c r="I48" i="252"/>
  <c r="AS48" i="252" s="1"/>
  <c r="I33" i="255"/>
  <c r="AS33" i="255" s="1"/>
  <c r="AV33" i="255" s="1"/>
  <c r="N48" i="253"/>
  <c r="BR48" i="253" s="1"/>
  <c r="P29" i="257"/>
  <c r="L55" i="216"/>
  <c r="L49" i="216"/>
  <c r="L50" i="216" s="1"/>
  <c r="L51" i="216" s="1"/>
  <c r="L52" i="216" s="1"/>
  <c r="L53" i="216" s="1"/>
  <c r="L54" i="216" s="1"/>
  <c r="Q47" i="260"/>
  <c r="P43" i="255"/>
  <c r="Q48" i="256"/>
  <c r="P38" i="260"/>
  <c r="P38" i="250"/>
  <c r="Q45" i="256"/>
  <c r="P53" i="252"/>
  <c r="T26" i="251"/>
  <c r="AI26" i="235"/>
  <c r="T26" i="235"/>
  <c r="AI26" i="251"/>
  <c r="T26" i="252"/>
  <c r="BV59" i="257"/>
  <c r="BV59" i="252"/>
  <c r="BI48" i="251"/>
  <c r="BI38" i="235"/>
  <c r="BV59" i="256"/>
  <c r="BV47" i="255"/>
  <c r="BI39" i="250"/>
  <c r="BV38" i="252"/>
  <c r="BI39" i="256"/>
  <c r="BV48" i="264"/>
  <c r="AV35" i="256"/>
  <c r="BI27" i="256"/>
  <c r="BV47" i="251"/>
  <c r="BI48" i="255"/>
  <c r="BV59" i="235"/>
  <c r="BI39" i="254"/>
  <c r="BI47" i="235"/>
  <c r="BV38" i="250"/>
  <c r="BI27" i="251"/>
  <c r="BV47" i="260"/>
  <c r="BI27" i="250"/>
  <c r="BV59" i="260"/>
  <c r="BI39" i="255"/>
  <c r="BI26" i="235"/>
  <c r="BV38" i="260"/>
  <c r="BI48" i="264"/>
  <c r="BI39" i="252"/>
  <c r="BV38" i="254"/>
  <c r="BV47" i="252"/>
  <c r="BI48" i="250"/>
  <c r="BV47" i="254"/>
  <c r="BV38" i="272"/>
  <c r="BV59" i="250"/>
  <c r="BI27" i="252"/>
  <c r="BV38" i="235"/>
  <c r="BV38" i="264"/>
  <c r="BI39" i="272"/>
  <c r="BV38" i="251"/>
  <c r="BV47" i="256"/>
  <c r="BI39" i="264"/>
  <c r="BV47" i="235"/>
  <c r="BI48" i="252"/>
  <c r="BI48" i="254"/>
  <c r="BI48" i="272"/>
  <c r="BI39" i="251"/>
  <c r="BV47" i="250"/>
  <c r="BV59" i="251"/>
  <c r="BV38" i="255"/>
  <c r="I221" i="249"/>
  <c r="I121" i="249"/>
  <c r="I222" i="249" s="1"/>
  <c r="M258" i="249"/>
  <c r="I291" i="249"/>
  <c r="I191" i="249"/>
  <c r="I270" i="249"/>
  <c r="I170" i="249"/>
  <c r="I284" i="249"/>
  <c r="I184" i="249"/>
  <c r="L272" i="249"/>
  <c r="I263" i="249"/>
  <c r="I163" i="249"/>
  <c r="I256" i="249"/>
  <c r="I156" i="249"/>
  <c r="I249" i="249"/>
  <c r="I149" i="249"/>
  <c r="I242" i="249"/>
  <c r="I142" i="249"/>
  <c r="I235" i="249"/>
  <c r="I135" i="249"/>
  <c r="I228" i="249"/>
  <c r="I128" i="249"/>
  <c r="I229" i="249" s="1"/>
  <c r="L178" i="249"/>
  <c r="I298" i="249"/>
  <c r="I198" i="249"/>
  <c r="M56" i="249"/>
  <c r="M157" i="249"/>
  <c r="I277" i="249"/>
  <c r="I177" i="249"/>
  <c r="I114" i="249"/>
  <c r="I214" i="249"/>
  <c r="AN47" i="255"/>
  <c r="G47" i="255" s="1"/>
  <c r="AQ47" i="255" s="1"/>
  <c r="AP47" i="255"/>
  <c r="AO47" i="255"/>
  <c r="H47" i="255" s="1"/>
  <c r="AR47" i="255" s="1"/>
  <c r="AR60" i="253"/>
  <c r="AU60" i="253" s="1"/>
  <c r="AR48" i="256"/>
  <c r="AU48" i="256" s="1"/>
  <c r="AU50" i="235"/>
  <c r="AR46" i="253"/>
  <c r="AU46" i="253" s="1"/>
  <c r="AP37" i="254"/>
  <c r="AO37" i="254"/>
  <c r="H37" i="254" s="1"/>
  <c r="AN37" i="254"/>
  <c r="G37" i="254" s="1"/>
  <c r="AQ40" i="263"/>
  <c r="AT40" i="263" s="1"/>
  <c r="AR33" i="253"/>
  <c r="AU33" i="253" s="1"/>
  <c r="U52" i="255"/>
  <c r="R52" i="255"/>
  <c r="BV52" i="255"/>
  <c r="AN55" i="251"/>
  <c r="AO55" i="251"/>
  <c r="H55" i="251" s="1"/>
  <c r="AP55" i="251"/>
  <c r="AN60" i="254"/>
  <c r="G60" i="254" s="1"/>
  <c r="AO60" i="254"/>
  <c r="H60" i="254" s="1"/>
  <c r="AP60" i="254"/>
  <c r="AR47" i="256"/>
  <c r="AU47" i="256" s="1"/>
  <c r="BO58" i="264"/>
  <c r="BP58" i="264"/>
  <c r="O58" i="264" s="1"/>
  <c r="BS58" i="264" s="1"/>
  <c r="AQ62" i="254"/>
  <c r="AT62" i="254" s="1"/>
  <c r="AR28" i="257"/>
  <c r="AU28" i="257" s="1"/>
  <c r="AR56" i="260"/>
  <c r="AU56" i="260" s="1"/>
  <c r="AR46" i="264"/>
  <c r="AU46" i="264" s="1"/>
  <c r="AO26" i="255"/>
  <c r="H26" i="255" s="1"/>
  <c r="AN26" i="255"/>
  <c r="AP26" i="255"/>
  <c r="BP59" i="264"/>
  <c r="O59" i="264" s="1"/>
  <c r="BS59" i="264" s="1"/>
  <c r="BO59" i="264"/>
  <c r="AR35" i="272"/>
  <c r="AU35" i="272" s="1"/>
  <c r="AR31" i="264"/>
  <c r="AU31" i="264" s="1"/>
  <c r="R45" i="264"/>
  <c r="U45" i="264"/>
  <c r="R27" i="254"/>
  <c r="U27" i="254"/>
  <c r="BV27" i="254"/>
  <c r="AR31" i="250"/>
  <c r="AU31" i="250" s="1"/>
  <c r="AQ58" i="263"/>
  <c r="AT58" i="263" s="1"/>
  <c r="U39" i="253"/>
  <c r="BV39" i="253"/>
  <c r="R39" i="253"/>
  <c r="AR46" i="272"/>
  <c r="AU46" i="272" s="1"/>
  <c r="AU28" i="235"/>
  <c r="AR34" i="257"/>
  <c r="AU34" i="257" s="1"/>
  <c r="AR31" i="251"/>
  <c r="AU31" i="251" s="1"/>
  <c r="AR35" i="257"/>
  <c r="AU35" i="257" s="1"/>
  <c r="AR28" i="252"/>
  <c r="AU28" i="252" s="1"/>
  <c r="R27" i="250"/>
  <c r="U27" i="250"/>
  <c r="U27" i="251"/>
  <c r="R27" i="251"/>
  <c r="AG31" i="257"/>
  <c r="AQ31" i="257"/>
  <c r="AT31" i="257" s="1"/>
  <c r="AG31" i="254"/>
  <c r="AQ31" i="254"/>
  <c r="AT31" i="254" s="1"/>
  <c r="AR58" i="264"/>
  <c r="AU58" i="264" s="1"/>
  <c r="AP34" i="251"/>
  <c r="AO34" i="251"/>
  <c r="H34" i="251" s="1"/>
  <c r="AN34" i="251"/>
  <c r="G34" i="251" s="1"/>
  <c r="AR52" i="250"/>
  <c r="AU52" i="250" s="1"/>
  <c r="AR54" i="263"/>
  <c r="AU54" i="263" s="1"/>
  <c r="AU44" i="235"/>
  <c r="T26" i="254"/>
  <c r="AR58" i="272"/>
  <c r="AU58" i="272" s="1"/>
  <c r="AR60" i="252"/>
  <c r="U39" i="254"/>
  <c r="R39" i="254"/>
  <c r="R27" i="253"/>
  <c r="BV27" i="253"/>
  <c r="U27" i="253"/>
  <c r="R39" i="256"/>
  <c r="U39" i="256"/>
  <c r="AR29" i="256"/>
  <c r="AU29" i="256" s="1"/>
  <c r="AR55" i="254"/>
  <c r="AU55" i="254" s="1"/>
  <c r="BP27" i="272"/>
  <c r="O27" i="272" s="1"/>
  <c r="BS27" i="272" s="1"/>
  <c r="BO27" i="272"/>
  <c r="N27" i="272" s="1"/>
  <c r="BR27" i="272" s="1"/>
  <c r="AR27" i="255"/>
  <c r="AU27" i="255" s="1"/>
  <c r="AR47" i="264"/>
  <c r="AU47" i="264" s="1"/>
  <c r="AR44" i="252"/>
  <c r="AU44" i="252" s="1"/>
  <c r="AR34" i="252"/>
  <c r="AU34" i="252" s="1"/>
  <c r="AP37" i="250"/>
  <c r="AO37" i="250"/>
  <c r="H37" i="250" s="1"/>
  <c r="AN37" i="250"/>
  <c r="G37" i="250" s="1"/>
  <c r="AR62" i="255"/>
  <c r="AU62" i="255" s="1"/>
  <c r="AR38" i="250"/>
  <c r="AU38" i="250" s="1"/>
  <c r="AQ60" i="260"/>
  <c r="AT60" i="260" s="1"/>
  <c r="AR31" i="260"/>
  <c r="AU31" i="260" s="1"/>
  <c r="AG48" i="263"/>
  <c r="AQ48" i="263"/>
  <c r="AT48" i="263" s="1"/>
  <c r="AR39" i="263"/>
  <c r="AU39" i="263" s="1"/>
  <c r="AR50" i="253"/>
  <c r="AU50" i="253" s="1"/>
  <c r="R48" i="252"/>
  <c r="U48" i="252"/>
  <c r="U39" i="250"/>
  <c r="R39" i="250"/>
  <c r="AR56" i="252"/>
  <c r="AU56" i="252" s="1"/>
  <c r="BP28" i="263"/>
  <c r="O28" i="263" s="1"/>
  <c r="BS28" i="263" s="1"/>
  <c r="BO28" i="263"/>
  <c r="N28" i="263" s="1"/>
  <c r="BR28" i="263" s="1"/>
  <c r="BP48" i="272"/>
  <c r="O48" i="272" s="1"/>
  <c r="BS48" i="272" s="1"/>
  <c r="BO48" i="272"/>
  <c r="N48" i="272" s="1"/>
  <c r="BR48" i="272" s="1"/>
  <c r="AR52" i="252"/>
  <c r="AU52" i="252" s="1"/>
  <c r="AR31" i="263"/>
  <c r="AU31" i="263" s="1"/>
  <c r="AN59" i="250"/>
  <c r="G59" i="250" s="1"/>
  <c r="AO59" i="250"/>
  <c r="H59" i="250" s="1"/>
  <c r="AP59" i="250"/>
  <c r="AR44" i="255"/>
  <c r="AU44" i="255" s="1"/>
  <c r="AR29" i="250"/>
  <c r="AU29" i="250" s="1"/>
  <c r="BO40" i="263"/>
  <c r="N40" i="263" s="1"/>
  <c r="BR40" i="263" s="1"/>
  <c r="BP40" i="263"/>
  <c r="O40" i="263" s="1"/>
  <c r="BS40" i="263" s="1"/>
  <c r="AG39" i="256"/>
  <c r="AQ39" i="256"/>
  <c r="AT39" i="256" s="1"/>
  <c r="AG27" i="256"/>
  <c r="AQ27" i="256"/>
  <c r="AT27" i="256" s="1"/>
  <c r="AN58" i="250"/>
  <c r="G58" i="250" s="1"/>
  <c r="AO58" i="250"/>
  <c r="H58" i="250" s="1"/>
  <c r="AP58" i="250"/>
  <c r="BP49" i="263"/>
  <c r="O49" i="263" s="1"/>
  <c r="BS49" i="263" s="1"/>
  <c r="BO49" i="263"/>
  <c r="BO39" i="272"/>
  <c r="N39" i="272" s="1"/>
  <c r="BR39" i="272" s="1"/>
  <c r="BP39" i="272"/>
  <c r="O39" i="272" s="1"/>
  <c r="BS39" i="272" s="1"/>
  <c r="AR60" i="263"/>
  <c r="AU60" i="263" s="1"/>
  <c r="AR31" i="256"/>
  <c r="AU31" i="256" s="1"/>
  <c r="AR59" i="260"/>
  <c r="AU59" i="260" s="1"/>
  <c r="AR55" i="263"/>
  <c r="AU55" i="263" s="1"/>
  <c r="AR60" i="256"/>
  <c r="AU60" i="256" s="1"/>
  <c r="R55" i="264"/>
  <c r="U55" i="264"/>
  <c r="AS35" i="252"/>
  <c r="AV35" i="252" s="1"/>
  <c r="AN60" i="250"/>
  <c r="G60" i="250" s="1"/>
  <c r="AO60" i="250"/>
  <c r="H60" i="250" s="1"/>
  <c r="AP60" i="250"/>
  <c r="AR49" i="250"/>
  <c r="AU49" i="250" s="1"/>
  <c r="AR50" i="251"/>
  <c r="AU50" i="251" s="1"/>
  <c r="BO32" i="235"/>
  <c r="N32" i="235" s="1"/>
  <c r="BR32" i="235" s="1"/>
  <c r="BP32" i="235"/>
  <c r="O32" i="235" s="1"/>
  <c r="BS32" i="235" s="1"/>
  <c r="AR38" i="252"/>
  <c r="AU38" i="252" s="1"/>
  <c r="AR59" i="253"/>
  <c r="AU59" i="253" s="1"/>
  <c r="AR29" i="253"/>
  <c r="AU29" i="253" s="1"/>
  <c r="AG40" i="250"/>
  <c r="AQ40" i="250"/>
  <c r="AQ44" i="253"/>
  <c r="AT44" i="253" s="1"/>
  <c r="U48" i="250"/>
  <c r="R48" i="250"/>
  <c r="AQ37" i="256"/>
  <c r="AT37" i="256" s="1"/>
  <c r="AR45" i="254"/>
  <c r="AU45" i="254" s="1"/>
  <c r="AR60" i="264"/>
  <c r="AU60" i="264" s="1"/>
  <c r="AR45" i="260"/>
  <c r="AU45" i="260" s="1"/>
  <c r="U39" i="252"/>
  <c r="R39" i="252"/>
  <c r="AR40" i="255"/>
  <c r="AU40" i="255" s="1"/>
  <c r="AR55" i="250"/>
  <c r="AU55" i="250" s="1"/>
  <c r="BO43" i="235"/>
  <c r="BP43" i="235"/>
  <c r="O43" i="235" s="1"/>
  <c r="BS43" i="235" s="1"/>
  <c r="BO61" i="263"/>
  <c r="N61" i="263" s="1"/>
  <c r="BR61" i="263" s="1"/>
  <c r="BP61" i="263"/>
  <c r="O61" i="263" s="1"/>
  <c r="BS61" i="263" s="1"/>
  <c r="AQ45" i="272"/>
  <c r="AT45" i="272" s="1"/>
  <c r="U48" i="260"/>
  <c r="R48" i="260"/>
  <c r="U61" i="235"/>
  <c r="R61" i="235"/>
  <c r="BV61" i="235"/>
  <c r="U39" i="260"/>
  <c r="R39" i="260"/>
  <c r="U27" i="252"/>
  <c r="R27" i="252"/>
  <c r="AR34" i="256"/>
  <c r="AU34" i="256" s="1"/>
  <c r="BP53" i="235"/>
  <c r="O53" i="235" s="1"/>
  <c r="BS53" i="235" s="1"/>
  <c r="BO53" i="235"/>
  <c r="AG52" i="264"/>
  <c r="AQ52" i="264"/>
  <c r="AT52" i="264" s="1"/>
  <c r="BP60" i="264"/>
  <c r="O60" i="264" s="1"/>
  <c r="BS60" i="264" s="1"/>
  <c r="BO60" i="264"/>
  <c r="AR37" i="252"/>
  <c r="AU37" i="252" s="1"/>
  <c r="BP61" i="255"/>
  <c r="O61" i="255" s="1"/>
  <c r="BS61" i="255" s="1"/>
  <c r="BO61" i="255"/>
  <c r="N61" i="255" s="1"/>
  <c r="BR61" i="255" s="1"/>
  <c r="AR48" i="255"/>
  <c r="AU48" i="255" s="1"/>
  <c r="AQ37" i="264"/>
  <c r="AT37" i="264" s="1"/>
  <c r="AR35" i="264"/>
  <c r="AU35" i="264" s="1"/>
  <c r="AR28" i="253"/>
  <c r="AU28" i="253" s="1"/>
  <c r="AR58" i="260"/>
  <c r="AU58" i="260" s="1"/>
  <c r="AQ44" i="257"/>
  <c r="AT44" i="257" s="1"/>
  <c r="U48" i="254"/>
  <c r="R48" i="254"/>
  <c r="AR37" i="260"/>
  <c r="AU37" i="260" s="1"/>
  <c r="AR34" i="253"/>
  <c r="AU34" i="253" s="1"/>
  <c r="BP40" i="255"/>
  <c r="O40" i="255" s="1"/>
  <c r="BS40" i="255" s="1"/>
  <c r="BO40" i="255"/>
  <c r="AR27" i="250"/>
  <c r="AU27" i="250" s="1"/>
  <c r="AR44" i="272"/>
  <c r="AU44" i="272" s="1"/>
  <c r="AP48" i="260"/>
  <c r="AO48" i="260"/>
  <c r="H48" i="260" s="1"/>
  <c r="AN48" i="260"/>
  <c r="G48" i="260" s="1"/>
  <c r="AU52" i="235"/>
  <c r="BP49" i="255"/>
  <c r="O49" i="255" s="1"/>
  <c r="BS49" i="255" s="1"/>
  <c r="BO49" i="255"/>
  <c r="AN49" i="264"/>
  <c r="G49" i="264" s="1"/>
  <c r="AO49" i="264"/>
  <c r="H49" i="264" s="1"/>
  <c r="AP49" i="264"/>
  <c r="BO29" i="255"/>
  <c r="N29" i="255" s="1"/>
  <c r="BR29" i="255" s="1"/>
  <c r="BP29" i="255"/>
  <c r="O29" i="255" s="1"/>
  <c r="BS29" i="255" s="1"/>
  <c r="AR53" i="257"/>
  <c r="AU53" i="257" s="1"/>
  <c r="AQ41" i="253"/>
  <c r="AT41" i="253" s="1"/>
  <c r="AU40" i="235"/>
  <c r="U31" i="255"/>
  <c r="R31" i="255"/>
  <c r="BV31" i="255"/>
  <c r="AR29" i="264"/>
  <c r="AU29" i="264" s="1"/>
  <c r="BO28" i="255"/>
  <c r="N28" i="255" s="1"/>
  <c r="BR28" i="255" s="1"/>
  <c r="BP28" i="255"/>
  <c r="O28" i="255" s="1"/>
  <c r="BS28" i="255" s="1"/>
  <c r="AR33" i="260"/>
  <c r="AU33" i="260" s="1"/>
  <c r="BP41" i="255"/>
  <c r="O41" i="255" s="1"/>
  <c r="BS41" i="255" s="1"/>
  <c r="BO41" i="255"/>
  <c r="AG55" i="272"/>
  <c r="AQ55" i="272"/>
  <c r="AT55" i="272" s="1"/>
  <c r="BV48" i="253"/>
  <c r="R48" i="253"/>
  <c r="U48" i="253"/>
  <c r="AP27" i="260"/>
  <c r="AO27" i="260"/>
  <c r="H27" i="260" s="1"/>
  <c r="AO28" i="264"/>
  <c r="H28" i="264" s="1"/>
  <c r="AP28" i="264"/>
  <c r="BO39" i="257"/>
  <c r="BP39" i="257"/>
  <c r="O39" i="257" s="1"/>
  <c r="BS39" i="257" s="1"/>
  <c r="BP50" i="255"/>
  <c r="O50" i="255" s="1"/>
  <c r="BS50" i="255" s="1"/>
  <c r="BO50" i="255"/>
  <c r="AR41" i="272"/>
  <c r="AU41" i="272" s="1"/>
  <c r="AI26" i="254"/>
  <c r="AR59" i="272"/>
  <c r="AU59" i="272" s="1"/>
  <c r="AG38" i="254"/>
  <c r="AQ38" i="254"/>
  <c r="AT38" i="254" s="1"/>
  <c r="AR45" i="252"/>
  <c r="AU45" i="252" s="1"/>
  <c r="AR54" i="260"/>
  <c r="AU54" i="260" s="1"/>
  <c r="U48" i="251"/>
  <c r="R48" i="251"/>
  <c r="AU31" i="235"/>
  <c r="BP27" i="257"/>
  <c r="O27" i="257" s="1"/>
  <c r="BS27" i="257" s="1"/>
  <c r="BO27" i="257"/>
  <c r="N27" i="257" s="1"/>
  <c r="BR27" i="257" s="1"/>
  <c r="AR52" i="260"/>
  <c r="AU52" i="260" s="1"/>
  <c r="AR28" i="260"/>
  <c r="AU28" i="260" s="1"/>
  <c r="AG31" i="252"/>
  <c r="AQ31" i="252"/>
  <c r="AT31" i="252" s="1"/>
  <c r="AR58" i="253"/>
  <c r="AU58" i="253" s="1"/>
  <c r="U39" i="251"/>
  <c r="R39" i="251"/>
  <c r="U27" i="260"/>
  <c r="BV27" i="260"/>
  <c r="R27" i="260"/>
  <c r="BP48" i="257"/>
  <c r="O48" i="257" s="1"/>
  <c r="BS48" i="257" s="1"/>
  <c r="BO48" i="257"/>
  <c r="AN59" i="254"/>
  <c r="G59" i="254" s="1"/>
  <c r="AO59" i="254"/>
  <c r="H59" i="254" s="1"/>
  <c r="AP59" i="254"/>
  <c r="BO46" i="264"/>
  <c r="BP46" i="264"/>
  <c r="O46" i="264" s="1"/>
  <c r="BS46" i="264" s="1"/>
  <c r="AQ43" i="250"/>
  <c r="AT43" i="250" s="1"/>
  <c r="AR54" i="257"/>
  <c r="AU54" i="257" s="1"/>
  <c r="AR43" i="256"/>
  <c r="AU43" i="256" s="1"/>
  <c r="AO61" i="264"/>
  <c r="H61" i="264" s="1"/>
  <c r="AP61" i="264"/>
  <c r="AU29" i="235"/>
  <c r="AN58" i="254"/>
  <c r="G58" i="254" s="1"/>
  <c r="AO58" i="254"/>
  <c r="H58" i="254" s="1"/>
  <c r="AP58" i="254"/>
  <c r="BP37" i="264"/>
  <c r="O37" i="264" s="1"/>
  <c r="BS37" i="264" s="1"/>
  <c r="BO37" i="264"/>
  <c r="N37" i="264" s="1"/>
  <c r="BR37" i="264" s="1"/>
  <c r="AQ32" i="264"/>
  <c r="AT32" i="264" s="1"/>
  <c r="U34" i="264"/>
  <c r="BV34" i="264"/>
  <c r="R34" i="264"/>
  <c r="U27" i="256"/>
  <c r="R27" i="256"/>
  <c r="BE26" i="250"/>
  <c r="BH26" i="250" s="1"/>
  <c r="BE26" i="253"/>
  <c r="BH26" i="253" s="1"/>
  <c r="BE26" i="251"/>
  <c r="BH26" i="251" s="1"/>
  <c r="BE26" i="256"/>
  <c r="BH26" i="256" s="1"/>
  <c r="AH26" i="260"/>
  <c r="BE26" i="260"/>
  <c r="BH26" i="260" s="1"/>
  <c r="BE26" i="252"/>
  <c r="BH26" i="252" s="1"/>
  <c r="BE26" i="257"/>
  <c r="BH26" i="257" s="1"/>
  <c r="BE26" i="272"/>
  <c r="BH26" i="272" s="1"/>
  <c r="AI26" i="252"/>
  <c r="AG26" i="252"/>
  <c r="T26" i="263"/>
  <c r="Q26" i="250"/>
  <c r="T26" i="250"/>
  <c r="AI26" i="263"/>
  <c r="AG26" i="253"/>
  <c r="AI26" i="250"/>
  <c r="AH26" i="257"/>
  <c r="Q26" i="255"/>
  <c r="AH26" i="255"/>
  <c r="BD26" i="253"/>
  <c r="BG26" i="253" s="1"/>
  <c r="BG60" i="253"/>
  <c r="AG33" i="253"/>
  <c r="AH58" i="254"/>
  <c r="AG44" i="253"/>
  <c r="AH29" i="260"/>
  <c r="AG50" i="253"/>
  <c r="AH49" i="252"/>
  <c r="AG40" i="263"/>
  <c r="AG50" i="235"/>
  <c r="AH47" i="272"/>
  <c r="AH37" i="256"/>
  <c r="AG37" i="264"/>
  <c r="AG40" i="235"/>
  <c r="AG29" i="253"/>
  <c r="AH61" i="263"/>
  <c r="T46" i="257"/>
  <c r="AG47" i="264"/>
  <c r="AH52" i="235"/>
  <c r="BU46" i="257"/>
  <c r="AI46" i="257"/>
  <c r="AI54" i="260"/>
  <c r="BU54" i="260"/>
  <c r="T54" i="260"/>
  <c r="AH38" i="254"/>
  <c r="AH50" i="250"/>
  <c r="AI59" i="253"/>
  <c r="T59" i="253"/>
  <c r="AH56" i="260"/>
  <c r="AH62" i="263"/>
  <c r="AG55" i="263"/>
  <c r="AH32" i="272"/>
  <c r="AG45" i="260"/>
  <c r="BT60" i="257"/>
  <c r="AH50" i="251"/>
  <c r="AG54" i="260"/>
  <c r="AH60" i="253"/>
  <c r="AH60" i="251"/>
  <c r="Q45" i="260"/>
  <c r="BU45" i="260"/>
  <c r="T45" i="260"/>
  <c r="Q37" i="254"/>
  <c r="T37" i="254"/>
  <c r="BU37" i="254"/>
  <c r="AH33" i="257"/>
  <c r="AH29" i="252"/>
  <c r="Q33" i="253"/>
  <c r="T33" i="253"/>
  <c r="BU33" i="253"/>
  <c r="Q31" i="250"/>
  <c r="T31" i="250"/>
  <c r="BU31" i="250"/>
  <c r="Q49" i="235"/>
  <c r="T49" i="235"/>
  <c r="BU49" i="235"/>
  <c r="BU59" i="250"/>
  <c r="BG56" i="253"/>
  <c r="AH56" i="253"/>
  <c r="J27" i="272"/>
  <c r="BD27" i="272" s="1"/>
  <c r="AG54" i="257"/>
  <c r="P53" i="256"/>
  <c r="S53" i="256"/>
  <c r="P33" i="254"/>
  <c r="S33" i="254"/>
  <c r="BT33" i="254"/>
  <c r="Q43" i="263"/>
  <c r="BU43" i="263"/>
  <c r="T43" i="263"/>
  <c r="BU33" i="252"/>
  <c r="Q33" i="252"/>
  <c r="T33" i="252"/>
  <c r="AI49" i="235"/>
  <c r="Q49" i="253"/>
  <c r="BU49" i="253"/>
  <c r="T49" i="253"/>
  <c r="AG43" i="250"/>
  <c r="BH60" i="251"/>
  <c r="Q34" i="257"/>
  <c r="BU34" i="257"/>
  <c r="T34" i="257"/>
  <c r="BT59" i="260"/>
  <c r="AI31" i="250"/>
  <c r="AI33" i="254"/>
  <c r="AH50" i="263"/>
  <c r="BU33" i="257"/>
  <c r="Q33" i="257"/>
  <c r="T33" i="257"/>
  <c r="AG45" i="252"/>
  <c r="AH35" i="250"/>
  <c r="Q32" i="263"/>
  <c r="T32" i="263"/>
  <c r="BU32" i="263"/>
  <c r="AH45" i="257"/>
  <c r="AG62" i="254"/>
  <c r="Q62" i="253"/>
  <c r="BU62" i="253"/>
  <c r="T62" i="253"/>
  <c r="AI33" i="252"/>
  <c r="AG56" i="260"/>
  <c r="AH38" i="257"/>
  <c r="Q45" i="235"/>
  <c r="BU45" i="235"/>
  <c r="T45" i="235"/>
  <c r="AH55" i="252"/>
  <c r="Q50" i="257"/>
  <c r="T50" i="257"/>
  <c r="BU50" i="257"/>
  <c r="AH45" i="251"/>
  <c r="AT61" i="253"/>
  <c r="AG39" i="263"/>
  <c r="AG48" i="255"/>
  <c r="AG59" i="253"/>
  <c r="AG27" i="255"/>
  <c r="AG31" i="250"/>
  <c r="AG58" i="253"/>
  <c r="AG58" i="264"/>
  <c r="AG31" i="260"/>
  <c r="BG61" i="255"/>
  <c r="AN27" i="272"/>
  <c r="AG59" i="260"/>
  <c r="AG60" i="252"/>
  <c r="AG60" i="264"/>
  <c r="AG58" i="260"/>
  <c r="AG60" i="253"/>
  <c r="AG31" i="264"/>
  <c r="AG31" i="256"/>
  <c r="AG59" i="272"/>
  <c r="AH40" i="272"/>
  <c r="Q43" i="257"/>
  <c r="T43" i="257"/>
  <c r="AI43" i="257"/>
  <c r="BU43" i="257"/>
  <c r="BG44" i="235"/>
  <c r="AH44" i="235"/>
  <c r="T55" i="272"/>
  <c r="BU55" i="272"/>
  <c r="Q55" i="272"/>
  <c r="AI55" i="272"/>
  <c r="BU53" i="256"/>
  <c r="T53" i="256"/>
  <c r="AI53" i="256"/>
  <c r="Q53" i="256"/>
  <c r="BU37" i="253"/>
  <c r="Q37" i="253"/>
  <c r="T37" i="253"/>
  <c r="AI37" i="253"/>
  <c r="AH49" i="253"/>
  <c r="AH53" i="252"/>
  <c r="AH44" i="255"/>
  <c r="AH53" i="256"/>
  <c r="BT56" i="252"/>
  <c r="P56" i="252"/>
  <c r="S56" i="252"/>
  <c r="AI56" i="252"/>
  <c r="AH44" i="263"/>
  <c r="AH38" i="263"/>
  <c r="AG58" i="272"/>
  <c r="AI62" i="255"/>
  <c r="T62" i="255"/>
  <c r="BU62" i="255"/>
  <c r="Q62" i="255"/>
  <c r="AH33" i="263"/>
  <c r="BH62" i="252"/>
  <c r="AH62" i="252"/>
  <c r="Q58" i="257"/>
  <c r="AI58" i="257"/>
  <c r="T58" i="257"/>
  <c r="BU58" i="257"/>
  <c r="BG43" i="235"/>
  <c r="AH43" i="235"/>
  <c r="BT29" i="252"/>
  <c r="P29" i="252"/>
  <c r="AI29" i="252"/>
  <c r="S29" i="252"/>
  <c r="BG49" i="263"/>
  <c r="AH49" i="263"/>
  <c r="BG62" i="263"/>
  <c r="T38" i="264"/>
  <c r="AI38" i="264"/>
  <c r="BU38" i="264"/>
  <c r="Q38" i="264"/>
  <c r="BH37" i="257"/>
  <c r="AH37" i="257"/>
  <c r="S49" i="253"/>
  <c r="BT49" i="253"/>
  <c r="P49" i="253"/>
  <c r="AI49" i="253"/>
  <c r="T43" i="256"/>
  <c r="Q43" i="256"/>
  <c r="BT27" i="235"/>
  <c r="P27" i="235"/>
  <c r="Q60" i="235"/>
  <c r="S39" i="255"/>
  <c r="P39" i="255"/>
  <c r="BG33" i="255"/>
  <c r="AH33" i="255"/>
  <c r="AH47" i="250"/>
  <c r="BD26" i="250"/>
  <c r="AH26" i="250"/>
  <c r="AQ60" i="263"/>
  <c r="AH60" i="263"/>
  <c r="BG54" i="254"/>
  <c r="AH54" i="254"/>
  <c r="BG29" i="254"/>
  <c r="AG59" i="256"/>
  <c r="AT54" i="263"/>
  <c r="AG54" i="263"/>
  <c r="BG54" i="263"/>
  <c r="J242" i="249"/>
  <c r="D21" i="216"/>
  <c r="B22" i="249" s="1"/>
  <c r="M22" i="216"/>
  <c r="E21" i="216"/>
  <c r="C22" i="249" s="1"/>
  <c r="C223" i="249"/>
  <c r="C122" i="249"/>
  <c r="B122" i="249"/>
  <c r="B223" i="249"/>
  <c r="AG60" i="260"/>
  <c r="BT47" i="260"/>
  <c r="BG58" i="257"/>
  <c r="B118" i="249"/>
  <c r="B219" i="249"/>
  <c r="D17" i="216"/>
  <c r="B18" i="249" s="1"/>
  <c r="E17" i="216"/>
  <c r="C18" i="249" s="1"/>
  <c r="C219" i="249"/>
  <c r="C118" i="249"/>
  <c r="J236" i="249"/>
  <c r="BG28" i="250"/>
  <c r="AI60" i="235"/>
  <c r="AI35" i="235"/>
  <c r="T35" i="235"/>
  <c r="AI37" i="235"/>
  <c r="S37" i="235"/>
  <c r="BN34" i="250"/>
  <c r="Q34" i="250"/>
  <c r="AH45" i="256"/>
  <c r="T40" i="260"/>
  <c r="AI40" i="260"/>
  <c r="AI41" i="264"/>
  <c r="AI38" i="253"/>
  <c r="AI38" i="254"/>
  <c r="AG53" i="253"/>
  <c r="AT53" i="253"/>
  <c r="AI54" i="256"/>
  <c r="AH31" i="257"/>
  <c r="AI61" i="264"/>
  <c r="BU34" i="260"/>
  <c r="BT50" i="253"/>
  <c r="BG46" i="256"/>
  <c r="AI43" i="256"/>
  <c r="AG32" i="264"/>
  <c r="BT33" i="257"/>
  <c r="BU28" i="260"/>
  <c r="BT39" i="255"/>
  <c r="BT58" i="250"/>
  <c r="BG41" i="253"/>
  <c r="AU44" i="257"/>
  <c r="AG44" i="257"/>
  <c r="BT40" i="252"/>
  <c r="S27" i="235"/>
  <c r="AI27" i="235"/>
  <c r="AU41" i="253"/>
  <c r="AG41" i="253"/>
  <c r="BH38" i="257"/>
  <c r="BU49" i="257"/>
  <c r="BT38" i="257"/>
  <c r="BG61" i="251"/>
  <c r="BG60" i="260"/>
  <c r="AU59" i="235"/>
  <c r="BT59" i="256"/>
  <c r="BU59" i="256"/>
  <c r="AG59" i="235"/>
  <c r="BT54" i="272"/>
  <c r="BG43" i="250"/>
  <c r="BG31" i="260"/>
  <c r="BG61" i="250"/>
  <c r="AH29" i="257"/>
  <c r="AT38" i="250"/>
  <c r="AG38" i="250"/>
  <c r="AT60" i="272"/>
  <c r="BG49" i="257"/>
  <c r="AI39" i="255"/>
  <c r="BG41" i="260"/>
  <c r="BT56" i="235"/>
  <c r="BG28" i="256"/>
  <c r="BT53" i="251"/>
  <c r="BG54" i="272"/>
  <c r="BG53" i="251"/>
  <c r="BH56" i="257"/>
  <c r="BH47" i="252"/>
  <c r="BG32" i="251"/>
  <c r="BT32" i="251"/>
  <c r="BT47" i="251"/>
  <c r="BG60" i="256"/>
  <c r="BT60" i="256"/>
  <c r="BG40" i="250"/>
  <c r="BG61" i="252"/>
  <c r="BT28" i="272"/>
  <c r="AG28" i="260"/>
  <c r="AT28" i="260"/>
  <c r="BT56" i="272"/>
  <c r="BG35" i="272"/>
  <c r="BT61" i="252"/>
  <c r="AT52" i="260"/>
  <c r="AG52" i="260"/>
  <c r="BG50" i="256"/>
  <c r="BU55" i="257"/>
  <c r="AT35" i="272"/>
  <c r="AG35" i="272"/>
  <c r="BT50" i="256"/>
  <c r="BG52" i="260"/>
  <c r="BT35" i="272"/>
  <c r="BT49" i="252"/>
  <c r="AG52" i="252"/>
  <c r="AT52" i="252"/>
  <c r="BT52" i="252"/>
  <c r="AG26" i="254"/>
  <c r="AT26" i="254"/>
  <c r="BU52" i="260"/>
  <c r="BG52" i="252"/>
  <c r="BG59" i="254"/>
  <c r="BU44" i="260"/>
  <c r="AU45" i="272"/>
  <c r="AG45" i="272"/>
  <c r="BT41" i="272"/>
  <c r="AH41" i="272"/>
  <c r="BG45" i="272"/>
  <c r="AR33" i="272"/>
  <c r="T54" i="257"/>
  <c r="BU54" i="257"/>
  <c r="BG44" i="251"/>
  <c r="AG41" i="272"/>
  <c r="AT41" i="272"/>
  <c r="BT32" i="250"/>
  <c r="AG48" i="256"/>
  <c r="BT53" i="257"/>
  <c r="BG44" i="250"/>
  <c r="BG53" i="260"/>
  <c r="BG53" i="257"/>
  <c r="BU58" i="254"/>
  <c r="AG52" i="250"/>
  <c r="AT52" i="250"/>
  <c r="AH52" i="250"/>
  <c r="AR46" i="256"/>
  <c r="BU52" i="250"/>
  <c r="T52" i="250"/>
  <c r="BG33" i="256"/>
  <c r="AT53" i="257"/>
  <c r="AG53" i="257"/>
  <c r="BU40" i="235"/>
  <c r="AQ46" i="256"/>
  <c r="BT45" i="272"/>
  <c r="BT44" i="250"/>
  <c r="BG43" i="251"/>
  <c r="BU53" i="260"/>
  <c r="BT43" i="255"/>
  <c r="BT47" i="250"/>
  <c r="BT33" i="256"/>
  <c r="BG61" i="253"/>
  <c r="BG32" i="264"/>
  <c r="BH39" i="264"/>
  <c r="AT38" i="252"/>
  <c r="AG38" i="252"/>
  <c r="BT60" i="235"/>
  <c r="S26" i="255"/>
  <c r="AQ58" i="252"/>
  <c r="BG44" i="260"/>
  <c r="AH39" i="253"/>
  <c r="D123" i="257"/>
  <c r="J27" i="255"/>
  <c r="BD27" i="255" s="1"/>
  <c r="BT49" i="250"/>
  <c r="BH27" i="263"/>
  <c r="AH33" i="272"/>
  <c r="AH48" i="264"/>
  <c r="BT28" i="253"/>
  <c r="Q27" i="260"/>
  <c r="BN27" i="260"/>
  <c r="BT62" i="260"/>
  <c r="BG49" i="250"/>
  <c r="K40" i="249"/>
  <c r="K182" i="249"/>
  <c r="C215" i="249"/>
  <c r="C114" i="249"/>
  <c r="AH47" i="235"/>
  <c r="BT52" i="254"/>
  <c r="BG47" i="256"/>
  <c r="AG55" i="254"/>
  <c r="AT55" i="254"/>
  <c r="BH48" i="254"/>
  <c r="K228" i="249"/>
  <c r="Q27" i="251"/>
  <c r="BN27" i="251"/>
  <c r="BU59" i="252"/>
  <c r="AR27" i="272"/>
  <c r="J27" i="253"/>
  <c r="BD27" i="253" s="1"/>
  <c r="E229" i="231"/>
  <c r="D26" i="255" s="1"/>
  <c r="E249" i="231"/>
  <c r="D46" i="255" s="1"/>
  <c r="E231" i="231"/>
  <c r="D28" i="255" s="1"/>
  <c r="E257" i="231"/>
  <c r="D54" i="255" s="1"/>
  <c r="E262" i="231"/>
  <c r="D59" i="255" s="1"/>
  <c r="E241" i="231"/>
  <c r="D38" i="255" s="1"/>
  <c r="E235" i="231"/>
  <c r="D32" i="255" s="1"/>
  <c r="E250" i="231"/>
  <c r="D47" i="255" s="1"/>
  <c r="E234" i="231"/>
  <c r="D31" i="255" s="1"/>
  <c r="E253" i="231"/>
  <c r="D50" i="255" s="1"/>
  <c r="E238" i="231"/>
  <c r="D35" i="255" s="1"/>
  <c r="E265" i="231"/>
  <c r="D62" i="255" s="1"/>
  <c r="E236" i="231"/>
  <c r="D33" i="255" s="1"/>
  <c r="E247" i="231"/>
  <c r="D44" i="255" s="1"/>
  <c r="E255" i="231"/>
  <c r="D52" i="255" s="1"/>
  <c r="E263" i="231"/>
  <c r="D60" i="255" s="1"/>
  <c r="E244" i="231"/>
  <c r="D41" i="255" s="1"/>
  <c r="E251" i="231"/>
  <c r="D48" i="255" s="1"/>
  <c r="E232" i="231"/>
  <c r="D29" i="255" s="1"/>
  <c r="E243" i="231"/>
  <c r="D40" i="255" s="1"/>
  <c r="E259" i="231"/>
  <c r="D56" i="255" s="1"/>
  <c r="E252" i="231"/>
  <c r="D49" i="255" s="1"/>
  <c r="E240" i="231"/>
  <c r="D37" i="255" s="1"/>
  <c r="E246" i="231"/>
  <c r="D43" i="255" s="1"/>
  <c r="E256" i="231"/>
  <c r="D53" i="255" s="1"/>
  <c r="E230" i="231"/>
  <c r="D27" i="255" s="1"/>
  <c r="E242" i="231"/>
  <c r="D39" i="255" s="1"/>
  <c r="E237" i="231"/>
  <c r="D34" i="255" s="1"/>
  <c r="E261" i="231"/>
  <c r="D58" i="255" s="1"/>
  <c r="E258" i="231"/>
  <c r="D55" i="255" s="1"/>
  <c r="E264" i="231"/>
  <c r="D61" i="255" s="1"/>
  <c r="E248" i="231"/>
  <c r="D45" i="255" s="1"/>
  <c r="AT44" i="235"/>
  <c r="AG44" i="235"/>
  <c r="I83" i="255"/>
  <c r="AN41" i="251"/>
  <c r="G41" i="251" s="1"/>
  <c r="AO41" i="251"/>
  <c r="AQ27" i="263"/>
  <c r="BG32" i="235"/>
  <c r="BH48" i="252"/>
  <c r="J27" i="235"/>
  <c r="BD27" i="235" s="1"/>
  <c r="BT34" i="272"/>
  <c r="BH39" i="250"/>
  <c r="BG62" i="235"/>
  <c r="AN33" i="255"/>
  <c r="G33" i="255" s="1"/>
  <c r="AN29" i="251"/>
  <c r="G29" i="251" s="1"/>
  <c r="AH39" i="251"/>
  <c r="BN50" i="255"/>
  <c r="BG26" i="251"/>
  <c r="BT37" i="272"/>
  <c r="AT29" i="250"/>
  <c r="AG29" i="250"/>
  <c r="BN46" i="264"/>
  <c r="BN58" i="264"/>
  <c r="BH48" i="250"/>
  <c r="AX62" i="254"/>
  <c r="BK62" i="254"/>
  <c r="AN45" i="250"/>
  <c r="AO45" i="250"/>
  <c r="H45" i="250" s="1"/>
  <c r="BN49" i="255"/>
  <c r="F83" i="264"/>
  <c r="T59" i="257"/>
  <c r="BN34" i="264"/>
  <c r="Q34" i="264"/>
  <c r="AQ54" i="255"/>
  <c r="AH48" i="272"/>
  <c r="BH33" i="272"/>
  <c r="BT46" i="235"/>
  <c r="AG50" i="251"/>
  <c r="BT29" i="257"/>
  <c r="K134" i="249"/>
  <c r="AH48" i="235"/>
  <c r="BT31" i="235"/>
  <c r="K222" i="249"/>
  <c r="AT29" i="256"/>
  <c r="AG29" i="256"/>
  <c r="BN43" i="235"/>
  <c r="AT29" i="235"/>
  <c r="AG29" i="235"/>
  <c r="AH48" i="255"/>
  <c r="T48" i="250"/>
  <c r="BG29" i="250"/>
  <c r="BT48" i="263"/>
  <c r="BN59" i="264"/>
  <c r="AT49" i="250"/>
  <c r="AG49" i="250"/>
  <c r="BK38" i="254"/>
  <c r="AX38" i="254"/>
  <c r="BG43" i="256"/>
  <c r="AH48" i="251"/>
  <c r="BT27" i="264"/>
  <c r="F123" i="255"/>
  <c r="AO39" i="253"/>
  <c r="AN39" i="253"/>
  <c r="K269" i="249"/>
  <c r="BT47" i="255"/>
  <c r="T39" i="250"/>
  <c r="BU48" i="263"/>
  <c r="T39" i="256"/>
  <c r="BG52" i="254"/>
  <c r="AH48" i="257"/>
  <c r="BH48" i="253"/>
  <c r="J27" i="256"/>
  <c r="BD27" i="256" s="1"/>
  <c r="K296" i="249"/>
  <c r="M83" i="250"/>
  <c r="BH48" i="272"/>
  <c r="AN35" i="254"/>
  <c r="G35" i="254" s="1"/>
  <c r="AN56" i="254"/>
  <c r="G56" i="254" s="1"/>
  <c r="AO39" i="257"/>
  <c r="AN39" i="257"/>
  <c r="BH39" i="252"/>
  <c r="BU47" i="256"/>
  <c r="AT61" i="235"/>
  <c r="J27" i="257"/>
  <c r="BD27" i="257" s="1"/>
  <c r="BT38" i="252"/>
  <c r="AQ48" i="252"/>
  <c r="AR48" i="252"/>
  <c r="K73" i="249"/>
  <c r="AH34" i="272"/>
  <c r="BU48" i="264"/>
  <c r="AN27" i="257"/>
  <c r="G27" i="257" s="1"/>
  <c r="BN27" i="254"/>
  <c r="Q27" i="254"/>
  <c r="BG46" i="252"/>
  <c r="AO39" i="272"/>
  <c r="H39" i="272" s="1"/>
  <c r="AN39" i="272"/>
  <c r="G39" i="272" s="1"/>
  <c r="BN27" i="253"/>
  <c r="Q27" i="253"/>
  <c r="BH39" i="254"/>
  <c r="BG33" i="260"/>
  <c r="BT47" i="256"/>
  <c r="J27" i="264"/>
  <c r="BD27" i="264" s="1"/>
  <c r="BU47" i="255"/>
  <c r="M128" i="216"/>
  <c r="L129" i="216"/>
  <c r="E128" i="216"/>
  <c r="BG29" i="257"/>
  <c r="BN53" i="235"/>
  <c r="BT31" i="263"/>
  <c r="AU59" i="252"/>
  <c r="AN27" i="254"/>
  <c r="G27" i="254" s="1"/>
  <c r="AH38" i="235"/>
  <c r="D252" i="231"/>
  <c r="B252" i="231" s="1"/>
  <c r="C49" i="255" s="1"/>
  <c r="D243" i="231"/>
  <c r="B243" i="231" s="1"/>
  <c r="C40" i="255" s="1"/>
  <c r="D234" i="231"/>
  <c r="B234" i="231" s="1"/>
  <c r="C31" i="255" s="1"/>
  <c r="D240" i="231"/>
  <c r="B240" i="231" s="1"/>
  <c r="C37" i="255" s="1"/>
  <c r="D257" i="231"/>
  <c r="B257" i="231" s="1"/>
  <c r="C54" i="255" s="1"/>
  <c r="D261" i="231"/>
  <c r="B261" i="231" s="1"/>
  <c r="C58" i="255" s="1"/>
  <c r="D251" i="231"/>
  <c r="B251" i="231" s="1"/>
  <c r="C48" i="255" s="1"/>
  <c r="D242" i="231"/>
  <c r="B242" i="231" s="1"/>
  <c r="C39" i="255" s="1"/>
  <c r="D232" i="231"/>
  <c r="B232" i="231" s="1"/>
  <c r="C29" i="255" s="1"/>
  <c r="D255" i="231"/>
  <c r="B255" i="231" s="1"/>
  <c r="C52" i="255" s="1"/>
  <c r="D236" i="231"/>
  <c r="B236" i="231" s="1"/>
  <c r="C33" i="255" s="1"/>
  <c r="D253" i="231"/>
  <c r="B253" i="231" s="1"/>
  <c r="C50" i="255" s="1"/>
  <c r="D235" i="231"/>
  <c r="B235" i="231" s="1"/>
  <c r="C32" i="255" s="1"/>
  <c r="D250" i="231"/>
  <c r="B250" i="231" s="1"/>
  <c r="C47" i="255" s="1"/>
  <c r="D231" i="231"/>
  <c r="B231" i="231" s="1"/>
  <c r="C28" i="255" s="1"/>
  <c r="D249" i="231"/>
  <c r="B249" i="231" s="1"/>
  <c r="C46" i="255" s="1"/>
  <c r="D256" i="231"/>
  <c r="B256" i="231" s="1"/>
  <c r="C53" i="255" s="1"/>
  <c r="D237" i="231"/>
  <c r="B237" i="231" s="1"/>
  <c r="C34" i="255" s="1"/>
  <c r="D246" i="231"/>
  <c r="B246" i="231" s="1"/>
  <c r="C43" i="255" s="1"/>
  <c r="D244" i="231"/>
  <c r="B244" i="231" s="1"/>
  <c r="C41" i="255" s="1"/>
  <c r="D241" i="231"/>
  <c r="B241" i="231" s="1"/>
  <c r="C38" i="255" s="1"/>
  <c r="D248" i="231"/>
  <c r="B248" i="231" s="1"/>
  <c r="C45" i="255" s="1"/>
  <c r="D238" i="231"/>
  <c r="B238" i="231" s="1"/>
  <c r="C35" i="255" s="1"/>
  <c r="D229" i="231"/>
  <c r="C26" i="255" s="1"/>
  <c r="D230" i="231"/>
  <c r="B230" i="231" s="1"/>
  <c r="C27" i="255" s="1"/>
  <c r="D247" i="231"/>
  <c r="B247" i="231" s="1"/>
  <c r="C44" i="255" s="1"/>
  <c r="D258" i="231"/>
  <c r="B258" i="231" s="1"/>
  <c r="C55" i="255" s="1"/>
  <c r="D264" i="231"/>
  <c r="B264" i="231" s="1"/>
  <c r="C61" i="255" s="1"/>
  <c r="D263" i="231"/>
  <c r="B263" i="231" s="1"/>
  <c r="C60" i="255" s="1"/>
  <c r="D265" i="231"/>
  <c r="B265" i="231" s="1"/>
  <c r="C62" i="255" s="1"/>
  <c r="D259" i="231"/>
  <c r="B259" i="231" s="1"/>
  <c r="C56" i="255" s="1"/>
  <c r="D262" i="231"/>
  <c r="B262" i="231" s="1"/>
  <c r="C59" i="255" s="1"/>
  <c r="M271" i="231"/>
  <c r="M303" i="231"/>
  <c r="M270" i="231"/>
  <c r="D9" i="256" s="1"/>
  <c r="M272" i="231"/>
  <c r="M269" i="231"/>
  <c r="BG52" i="251"/>
  <c r="AO38" i="255"/>
  <c r="AN38" i="255"/>
  <c r="BG59" i="257"/>
  <c r="BG59" i="252"/>
  <c r="BH48" i="255"/>
  <c r="J27" i="252"/>
  <c r="BD27" i="252" s="1"/>
  <c r="BT43" i="256"/>
  <c r="AH39" i="256"/>
  <c r="BH27" i="250"/>
  <c r="J39" i="272"/>
  <c r="BD39" i="272" s="1"/>
  <c r="BT48" i="256"/>
  <c r="BN40" i="263"/>
  <c r="BN61" i="263"/>
  <c r="BG38" i="255"/>
  <c r="K123" i="255"/>
  <c r="AG31" i="235"/>
  <c r="AT31" i="235"/>
  <c r="BT52" i="251"/>
  <c r="BN60" i="264"/>
  <c r="BN56" i="264"/>
  <c r="M56" i="264" s="1"/>
  <c r="BQ56" i="264" s="1"/>
  <c r="BN35" i="264"/>
  <c r="M35" i="264" s="1"/>
  <c r="BQ35" i="264" s="1"/>
  <c r="T33" i="272"/>
  <c r="BU33" i="272"/>
  <c r="BH39" i="257"/>
  <c r="AX47" i="254"/>
  <c r="BK47" i="254"/>
  <c r="BK61" i="254"/>
  <c r="AX61" i="254"/>
  <c r="K27" i="249"/>
  <c r="BN27" i="252"/>
  <c r="Q27" i="252"/>
  <c r="T52" i="255"/>
  <c r="BU52" i="255"/>
  <c r="BN61" i="255"/>
  <c r="AH39" i="264"/>
  <c r="BG62" i="260"/>
  <c r="BG38" i="252"/>
  <c r="BH48" i="257"/>
  <c r="BT62" i="272"/>
  <c r="AH48" i="253"/>
  <c r="BN48" i="257"/>
  <c r="BT46" i="252"/>
  <c r="AG33" i="260"/>
  <c r="AT33" i="260"/>
  <c r="BG60" i="235"/>
  <c r="J27" i="254"/>
  <c r="BD27" i="254" s="1"/>
  <c r="BH48" i="264"/>
  <c r="B215" i="249"/>
  <c r="B114" i="249"/>
  <c r="AT62" i="235"/>
  <c r="Q31" i="255"/>
  <c r="BN31" i="255"/>
  <c r="AH39" i="254"/>
  <c r="AR48" i="253"/>
  <c r="AQ48" i="253"/>
  <c r="AG47" i="256"/>
  <c r="BH38" i="235"/>
  <c r="AH48" i="252"/>
  <c r="T29" i="250"/>
  <c r="BU29" i="250"/>
  <c r="BT62" i="256"/>
  <c r="F123" i="263"/>
  <c r="BG31" i="263"/>
  <c r="BD26" i="255"/>
  <c r="M123" i="264"/>
  <c r="BN48" i="272"/>
  <c r="AH39" i="257"/>
  <c r="AX60" i="254"/>
  <c r="BK60" i="254"/>
  <c r="D83" i="260"/>
  <c r="AN27" i="252"/>
  <c r="G27" i="252" s="1"/>
  <c r="BH48" i="251"/>
  <c r="BN40" i="255"/>
  <c r="K81" i="249"/>
  <c r="K128" i="249"/>
  <c r="BG37" i="272"/>
  <c r="BT33" i="260"/>
  <c r="AO39" i="254"/>
  <c r="AN39" i="254"/>
  <c r="BH39" i="253"/>
  <c r="BN39" i="257"/>
  <c r="AN45" i="251"/>
  <c r="AO45" i="251"/>
  <c r="H45" i="251" s="1"/>
  <c r="L83" i="251"/>
  <c r="AN35" i="250"/>
  <c r="G35" i="250" s="1"/>
  <c r="AN56" i="250"/>
  <c r="G56" i="250" s="1"/>
  <c r="M83" i="254"/>
  <c r="AR48" i="257"/>
  <c r="AQ48" i="257"/>
  <c r="AH39" i="252"/>
  <c r="AH27" i="263"/>
  <c r="BG53" i="235"/>
  <c r="BT29" i="235"/>
  <c r="J27" i="251"/>
  <c r="BD27" i="251" s="1"/>
  <c r="BH47" i="235"/>
  <c r="AO43" i="251"/>
  <c r="H43" i="251" s="1"/>
  <c r="AN43" i="251"/>
  <c r="AT56" i="252"/>
  <c r="AG56" i="252"/>
  <c r="AT43" i="256"/>
  <c r="AG43" i="256"/>
  <c r="T27" i="263"/>
  <c r="BT38" i="255"/>
  <c r="J34" i="249"/>
  <c r="AH48" i="254"/>
  <c r="J47" i="249"/>
  <c r="E123" i="235"/>
  <c r="AG59" i="252"/>
  <c r="AR48" i="254"/>
  <c r="AQ48" i="254"/>
  <c r="BT29" i="256"/>
  <c r="F54" i="255"/>
  <c r="F45" i="255"/>
  <c r="F61" i="255"/>
  <c r="AK61" i="255" s="1"/>
  <c r="F58" i="255"/>
  <c r="F27" i="255"/>
  <c r="F38" i="255"/>
  <c r="AK38" i="255" s="1"/>
  <c r="F39" i="255"/>
  <c r="F43" i="255"/>
  <c r="F62" i="255"/>
  <c r="AK62" i="255" s="1"/>
  <c r="F52" i="255"/>
  <c r="F56" i="255"/>
  <c r="F34" i="255"/>
  <c r="F26" i="255"/>
  <c r="AK26" i="255" s="1"/>
  <c r="F28" i="255"/>
  <c r="F44" i="255"/>
  <c r="F48" i="255"/>
  <c r="F59" i="255"/>
  <c r="AK59" i="255" s="1"/>
  <c r="F37" i="255"/>
  <c r="F40" i="255"/>
  <c r="F33" i="255"/>
  <c r="F46" i="255"/>
  <c r="F53" i="255"/>
  <c r="F50" i="255"/>
  <c r="F60" i="255"/>
  <c r="AK60" i="255" s="1"/>
  <c r="F41" i="255"/>
  <c r="F47" i="255"/>
  <c r="AK47" i="255" s="1"/>
  <c r="F32" i="255"/>
  <c r="F29" i="255"/>
  <c r="F55" i="255"/>
  <c r="F49" i="255"/>
  <c r="F35" i="255"/>
  <c r="AQ53" i="251"/>
  <c r="AR27" i="263"/>
  <c r="AH28" i="253"/>
  <c r="BG48" i="256"/>
  <c r="AO39" i="252"/>
  <c r="AN39" i="252"/>
  <c r="AT28" i="253"/>
  <c r="AG28" i="253"/>
  <c r="BT59" i="252"/>
  <c r="BT48" i="235"/>
  <c r="BG31" i="235"/>
  <c r="AH39" i="250"/>
  <c r="BH39" i="256"/>
  <c r="AH27" i="250"/>
  <c r="BG62" i="256"/>
  <c r="BN49" i="263"/>
  <c r="AQ59" i="257"/>
  <c r="BN41" i="255"/>
  <c r="AQ48" i="272"/>
  <c r="AR48" i="272"/>
  <c r="AN27" i="253"/>
  <c r="G27" i="253" s="1"/>
  <c r="BU48" i="235"/>
  <c r="D123" i="272"/>
  <c r="BN39" i="272"/>
  <c r="BG29" i="256"/>
  <c r="AH48" i="250"/>
  <c r="BK59" i="254"/>
  <c r="AX59" i="254"/>
  <c r="BK26" i="254"/>
  <c r="AX26" i="254"/>
  <c r="AN32" i="251"/>
  <c r="G32" i="251" s="1"/>
  <c r="BG32" i="260"/>
  <c r="BT32" i="255"/>
  <c r="AT50" i="235"/>
  <c r="BG35" i="264"/>
  <c r="AT44" i="272"/>
  <c r="AG44" i="272"/>
  <c r="AG34" i="256"/>
  <c r="AU32" i="255"/>
  <c r="BG28" i="252"/>
  <c r="AT35" i="264"/>
  <c r="AG35" i="264"/>
  <c r="AG32" i="255"/>
  <c r="BU32" i="255"/>
  <c r="AT28" i="252"/>
  <c r="AG28" i="252"/>
  <c r="BT28" i="252"/>
  <c r="BG37" i="260"/>
  <c r="AG44" i="256"/>
  <c r="AU44" i="256"/>
  <c r="AG34" i="253"/>
  <c r="AT34" i="253"/>
  <c r="BT37" i="256"/>
  <c r="AG38" i="251"/>
  <c r="AT54" i="257"/>
  <c r="BG46" i="251"/>
  <c r="AT59" i="263"/>
  <c r="AT29" i="264"/>
  <c r="AG29" i="264"/>
  <c r="BT44" i="256"/>
  <c r="AT34" i="257"/>
  <c r="AG34" i="257"/>
  <c r="BG34" i="253"/>
  <c r="AU61" i="251"/>
  <c r="BT59" i="263"/>
  <c r="BU59" i="263"/>
  <c r="BU38" i="251"/>
  <c r="BG59" i="263"/>
  <c r="AG37" i="260"/>
  <c r="AT37" i="260"/>
  <c r="BG38" i="251"/>
  <c r="AU38" i="251"/>
  <c r="AG41" i="254"/>
  <c r="BT41" i="251"/>
  <c r="AU41" i="254"/>
  <c r="BH41" i="251"/>
  <c r="AG37" i="256"/>
  <c r="AG58" i="263"/>
  <c r="BG44" i="256"/>
  <c r="BU37" i="256"/>
  <c r="BU44" i="256"/>
  <c r="BU34" i="254"/>
  <c r="BU33" i="250"/>
  <c r="AG31" i="272"/>
  <c r="BT43" i="253"/>
  <c r="BT35" i="257"/>
  <c r="BG29" i="263"/>
  <c r="BU40" i="272"/>
  <c r="BT33" i="250"/>
  <c r="AT59" i="253"/>
  <c r="BT45" i="250"/>
  <c r="BT35" i="251"/>
  <c r="BT29" i="263"/>
  <c r="AT61" i="254"/>
  <c r="AT47" i="264"/>
  <c r="AT38" i="260"/>
  <c r="AG33" i="250"/>
  <c r="BT46" i="272"/>
  <c r="BT40" i="272"/>
  <c r="BG27" i="260"/>
  <c r="BT41" i="252"/>
  <c r="BU31" i="272"/>
  <c r="AG46" i="253"/>
  <c r="AT46" i="253"/>
  <c r="AG44" i="252"/>
  <c r="AT44" i="252"/>
  <c r="BG31" i="272"/>
  <c r="AU34" i="264"/>
  <c r="BG62" i="254"/>
  <c r="AT33" i="254"/>
  <c r="BG44" i="252"/>
  <c r="BU41" i="252"/>
  <c r="BG37" i="252"/>
  <c r="BU39" i="255"/>
  <c r="BT43" i="264"/>
  <c r="BG33" i="250"/>
  <c r="BT37" i="252"/>
  <c r="BG61" i="254"/>
  <c r="AT48" i="255"/>
  <c r="AT49" i="272"/>
  <c r="AU29" i="263"/>
  <c r="BG28" i="235"/>
  <c r="AG53" i="250"/>
  <c r="AT60" i="253"/>
  <c r="BU62" i="254"/>
  <c r="BG40" i="272"/>
  <c r="BT39" i="264"/>
  <c r="BG46" i="272"/>
  <c r="AG41" i="257"/>
  <c r="AT27" i="264"/>
  <c r="BG35" i="257"/>
  <c r="BU29" i="263"/>
  <c r="AT39" i="263"/>
  <c r="BT62" i="254"/>
  <c r="BG41" i="255"/>
  <c r="AT59" i="264"/>
  <c r="BG35" i="251"/>
  <c r="BT28" i="235"/>
  <c r="AT39" i="250"/>
  <c r="AU49" i="256"/>
  <c r="AG37" i="252"/>
  <c r="AT37" i="252"/>
  <c r="AT59" i="272"/>
  <c r="BG43" i="264"/>
  <c r="AG49" i="256"/>
  <c r="BG39" i="255"/>
  <c r="AG41" i="252"/>
  <c r="AT27" i="251"/>
  <c r="BT31" i="272"/>
  <c r="AU31" i="272"/>
  <c r="AG40" i="255"/>
  <c r="AT40" i="255"/>
  <c r="AU33" i="250"/>
  <c r="BG45" i="250"/>
  <c r="BT34" i="252"/>
  <c r="AG29" i="263"/>
  <c r="BG45" i="263"/>
  <c r="BT44" i="252"/>
  <c r="AU43" i="253"/>
  <c r="AT54" i="260"/>
  <c r="BG40" i="257"/>
  <c r="BG40" i="255"/>
  <c r="AT60" i="252"/>
  <c r="BU35" i="257"/>
  <c r="AU49" i="254"/>
  <c r="BG34" i="252"/>
  <c r="BT45" i="263"/>
  <c r="BT41" i="257"/>
  <c r="AU40" i="272"/>
  <c r="AG35" i="257"/>
  <c r="AT34" i="252"/>
  <c r="AG34" i="252"/>
  <c r="BG41" i="257"/>
  <c r="AT60" i="264"/>
  <c r="AG28" i="235"/>
  <c r="AT28" i="235"/>
  <c r="BU45" i="250"/>
  <c r="AG46" i="264"/>
  <c r="AT46" i="264"/>
  <c r="BU45" i="263"/>
  <c r="BU41" i="257"/>
  <c r="BU43" i="253"/>
  <c r="AG49" i="254"/>
  <c r="AG34" i="264"/>
  <c r="AU45" i="263"/>
  <c r="AG43" i="253"/>
  <c r="AG45" i="263"/>
  <c r="BU27" i="235"/>
  <c r="BU61" i="254"/>
  <c r="BG41" i="252"/>
  <c r="AG40" i="272"/>
  <c r="AT46" i="272"/>
  <c r="AG46" i="272"/>
  <c r="AU41" i="252"/>
  <c r="BU39" i="264"/>
  <c r="BT34" i="254"/>
  <c r="BG34" i="264"/>
  <c r="BG46" i="264"/>
  <c r="BG34" i="254"/>
  <c r="AG53" i="263"/>
  <c r="AT59" i="260"/>
  <c r="BT46" i="253"/>
  <c r="AT40" i="256"/>
  <c r="BT61" i="254"/>
  <c r="AU53" i="250"/>
  <c r="AU53" i="263"/>
  <c r="BU35" i="251"/>
  <c r="AU41" i="257"/>
  <c r="F121" i="249"/>
  <c r="E138" i="249"/>
  <c r="F146" i="249"/>
  <c r="G229" i="249"/>
  <c r="G138" i="249"/>
  <c r="G82" i="249"/>
  <c r="G274" i="249"/>
  <c r="G162" i="249"/>
  <c r="G176" i="249"/>
  <c r="E229" i="249"/>
  <c r="G214" i="249"/>
  <c r="G179" i="249"/>
  <c r="E225" i="249"/>
  <c r="F248" i="249"/>
  <c r="E128" i="249"/>
  <c r="E27" i="249"/>
  <c r="G55" i="249"/>
  <c r="G183" i="249"/>
  <c r="G222" i="249"/>
  <c r="E149" i="249"/>
  <c r="G150" i="249"/>
  <c r="G30" i="249"/>
  <c r="E248" i="249"/>
  <c r="G67" i="249"/>
  <c r="G273" i="249"/>
  <c r="G28" i="249"/>
  <c r="F20" i="249"/>
  <c r="F221" i="249"/>
  <c r="F239" i="249"/>
  <c r="G218" i="249"/>
  <c r="G20" i="249"/>
  <c r="E147" i="249"/>
  <c r="E121" i="249"/>
  <c r="E108" i="249"/>
  <c r="F114" i="249"/>
  <c r="G48" i="249"/>
  <c r="G270" i="249"/>
  <c r="G79" i="249"/>
  <c r="G216" i="249"/>
  <c r="F213" i="249"/>
  <c r="E222" i="249"/>
  <c r="G231" i="249"/>
  <c r="E31" i="249"/>
  <c r="G108" i="249"/>
  <c r="G277" i="249"/>
  <c r="G230" i="249"/>
  <c r="G143" i="249"/>
  <c r="E146" i="249"/>
  <c r="G263" i="249"/>
  <c r="G232" i="249"/>
  <c r="F138" i="249"/>
  <c r="G136" i="249"/>
  <c r="G224" i="249"/>
  <c r="G223" i="249"/>
  <c r="E142" i="249"/>
  <c r="G180" i="249"/>
  <c r="G66" i="249"/>
  <c r="G110" i="249"/>
  <c r="G97" i="249"/>
  <c r="G225" i="249"/>
  <c r="F31" i="249"/>
  <c r="E247" i="249"/>
  <c r="E148" i="249"/>
  <c r="G239" i="249"/>
  <c r="G237" i="249"/>
  <c r="F32" i="249"/>
  <c r="G90" i="249"/>
  <c r="G69" i="249"/>
  <c r="G217" i="249"/>
  <c r="G235" i="249"/>
  <c r="G291" i="249"/>
  <c r="G34" i="249"/>
  <c r="F33" i="249"/>
  <c r="E221" i="249"/>
  <c r="G141" i="249"/>
  <c r="G166" i="249"/>
  <c r="G83" i="249"/>
  <c r="F214" i="249"/>
  <c r="G165" i="249"/>
  <c r="E114" i="249"/>
  <c r="G228" i="249"/>
  <c r="F247" i="249"/>
  <c r="F240" i="249"/>
  <c r="G120" i="249"/>
  <c r="G27" i="249"/>
  <c r="F127" i="249"/>
  <c r="G76" i="249"/>
  <c r="G41" i="249"/>
  <c r="G155" i="249"/>
  <c r="G238" i="249"/>
  <c r="G127" i="249"/>
  <c r="G242" i="249"/>
  <c r="E239" i="249"/>
  <c r="G134" i="249"/>
  <c r="E235" i="249"/>
  <c r="F147" i="249"/>
  <c r="G109" i="249"/>
  <c r="G190" i="249"/>
  <c r="G197" i="249"/>
  <c r="E228" i="249"/>
  <c r="G169" i="249"/>
  <c r="G148" i="249"/>
  <c r="G249" i="249"/>
  <c r="E135" i="249"/>
  <c r="G13" i="249"/>
  <c r="F225" i="249"/>
  <c r="G137" i="249"/>
  <c r="G62" i="249"/>
  <c r="G26" i="255" l="1"/>
  <c r="AQ26" i="255" s="1"/>
  <c r="AG55" i="250"/>
  <c r="AG39" i="255"/>
  <c r="AT40" i="250"/>
  <c r="AG31" i="253"/>
  <c r="AG39" i="264"/>
  <c r="AH39" i="255"/>
  <c r="AR45" i="257"/>
  <c r="AU45" i="257" s="1"/>
  <c r="AH32" i="254"/>
  <c r="S39" i="260"/>
  <c r="AI39" i="250"/>
  <c r="S48" i="250"/>
  <c r="P47" i="254"/>
  <c r="T39" i="253"/>
  <c r="AI39" i="251"/>
  <c r="P32" i="272"/>
  <c r="S47" i="254"/>
  <c r="AI52" i="250"/>
  <c r="AI39" i="260"/>
  <c r="AI48" i="250"/>
  <c r="AI33" i="255"/>
  <c r="T39" i="260"/>
  <c r="S27" i="250"/>
  <c r="AI27" i="263"/>
  <c r="AI39" i="235"/>
  <c r="AI27" i="250"/>
  <c r="AI39" i="253"/>
  <c r="S39" i="253"/>
  <c r="S48" i="252"/>
  <c r="P52" i="235"/>
  <c r="S40" i="251"/>
  <c r="S29" i="250"/>
  <c r="T55" i="264"/>
  <c r="S52" i="235"/>
  <c r="S39" i="235"/>
  <c r="T48" i="252"/>
  <c r="P41" i="235"/>
  <c r="S41" i="235"/>
  <c r="T39" i="252"/>
  <c r="S39" i="250"/>
  <c r="AI54" i="257"/>
  <c r="S39" i="256"/>
  <c r="AI48" i="252"/>
  <c r="AI39" i="256"/>
  <c r="S52" i="250"/>
  <c r="P47" i="257"/>
  <c r="S39" i="252"/>
  <c r="S39" i="251"/>
  <c r="P28" i="257"/>
  <c r="T39" i="254"/>
  <c r="S27" i="256"/>
  <c r="AI33" i="272"/>
  <c r="S33" i="272"/>
  <c r="AH62" i="257"/>
  <c r="S48" i="253"/>
  <c r="AI59" i="257"/>
  <c r="S32" i="272"/>
  <c r="S48" i="254"/>
  <c r="T27" i="250"/>
  <c r="T39" i="251"/>
  <c r="AI29" i="250"/>
  <c r="T45" i="264"/>
  <c r="D276" i="231"/>
  <c r="B276" i="231" s="1"/>
  <c r="C36" i="256" s="1"/>
  <c r="D297" i="231"/>
  <c r="B297" i="231" s="1"/>
  <c r="C57" i="256" s="1"/>
  <c r="F36" i="256"/>
  <c r="F57" i="256"/>
  <c r="E276" i="231"/>
  <c r="D36" i="256" s="1"/>
  <c r="E297" i="231"/>
  <c r="D57" i="256" s="1"/>
  <c r="S39" i="254"/>
  <c r="AI39" i="254"/>
  <c r="AI61" i="251"/>
  <c r="Q48" i="272"/>
  <c r="P61" i="251"/>
  <c r="S54" i="257"/>
  <c r="P58" i="253"/>
  <c r="AG45" i="254"/>
  <c r="AO46" i="251"/>
  <c r="H46" i="251" s="1"/>
  <c r="AN46" i="251"/>
  <c r="G46" i="251" s="1"/>
  <c r="S27" i="263"/>
  <c r="S38" i="272"/>
  <c r="P38" i="272"/>
  <c r="P39" i="254"/>
  <c r="S48" i="260"/>
  <c r="P28" i="254"/>
  <c r="P48" i="252"/>
  <c r="AH31" i="264"/>
  <c r="Q27" i="250"/>
  <c r="AI27" i="256"/>
  <c r="S33" i="255"/>
  <c r="AH33" i="251"/>
  <c r="AG31" i="251"/>
  <c r="AG62" i="255"/>
  <c r="AG27" i="250"/>
  <c r="T27" i="256"/>
  <c r="AI61" i="235"/>
  <c r="AI48" i="251"/>
  <c r="T48" i="251"/>
  <c r="S48" i="251"/>
  <c r="AI48" i="253"/>
  <c r="AG31" i="263"/>
  <c r="AI48" i="260"/>
  <c r="T48" i="253"/>
  <c r="T48" i="260"/>
  <c r="AI55" i="264"/>
  <c r="S55" i="264"/>
  <c r="S59" i="257"/>
  <c r="S47" i="257"/>
  <c r="AI39" i="252"/>
  <c r="P39" i="250"/>
  <c r="AQ43" i="260"/>
  <c r="AT43" i="260" s="1"/>
  <c r="Q61" i="263"/>
  <c r="AH33" i="235"/>
  <c r="P59" i="257"/>
  <c r="P48" i="253"/>
  <c r="AH48" i="263"/>
  <c r="AI32" i="272"/>
  <c r="AH52" i="264"/>
  <c r="Q39" i="251"/>
  <c r="Q39" i="253"/>
  <c r="S58" i="253"/>
  <c r="P27" i="263"/>
  <c r="Q39" i="272"/>
  <c r="S28" i="257"/>
  <c r="AI28" i="254"/>
  <c r="AI58" i="253"/>
  <c r="P39" i="252"/>
  <c r="P33" i="272"/>
  <c r="AI38" i="272"/>
  <c r="Q48" i="260"/>
  <c r="S61" i="251"/>
  <c r="Q55" i="264"/>
  <c r="P52" i="250"/>
  <c r="P27" i="256"/>
  <c r="AV48" i="252"/>
  <c r="M50" i="255"/>
  <c r="BQ50" i="255" s="1"/>
  <c r="N60" i="264"/>
  <c r="BR60" i="264" s="1"/>
  <c r="BU60" i="264" s="1"/>
  <c r="I58" i="250"/>
  <c r="AS58" i="250" s="1"/>
  <c r="AV58" i="250" s="1"/>
  <c r="I37" i="254"/>
  <c r="AS37" i="254" s="1"/>
  <c r="AV37" i="254" s="1"/>
  <c r="Q48" i="253"/>
  <c r="Q39" i="260"/>
  <c r="BI39" i="257"/>
  <c r="P55" i="264"/>
  <c r="AI28" i="257"/>
  <c r="P39" i="251"/>
  <c r="H38" i="255"/>
  <c r="AR38" i="255" s="1"/>
  <c r="AU38" i="255" s="1"/>
  <c r="I49" i="264"/>
  <c r="AS49" i="264" s="1"/>
  <c r="BQ61" i="235"/>
  <c r="S61" i="235"/>
  <c r="AH34" i="250"/>
  <c r="P29" i="250"/>
  <c r="AQ61" i="264"/>
  <c r="AT61" i="264" s="1"/>
  <c r="L62" i="216"/>
  <c r="L56" i="216"/>
  <c r="L57" i="216" s="1"/>
  <c r="L58" i="216" s="1"/>
  <c r="L59" i="216" s="1"/>
  <c r="L60" i="216" s="1"/>
  <c r="L61" i="216" s="1"/>
  <c r="AH54" i="253"/>
  <c r="N49" i="263"/>
  <c r="BR49" i="263" s="1"/>
  <c r="Q48" i="254"/>
  <c r="P45" i="264"/>
  <c r="P52" i="255"/>
  <c r="M48" i="257"/>
  <c r="BQ48" i="257" s="1"/>
  <c r="G38" i="255"/>
  <c r="AQ38" i="255" s="1"/>
  <c r="M27" i="253"/>
  <c r="BQ27" i="253" s="1"/>
  <c r="AH39" i="235"/>
  <c r="AH53" i="263"/>
  <c r="P40" i="251"/>
  <c r="N46" i="264"/>
  <c r="BR46" i="264" s="1"/>
  <c r="N50" i="255"/>
  <c r="BR50" i="255" s="1"/>
  <c r="BU50" i="255" s="1"/>
  <c r="AI40" i="251"/>
  <c r="P39" i="260"/>
  <c r="P61" i="235"/>
  <c r="AI52" i="235"/>
  <c r="M60" i="264"/>
  <c r="BQ60" i="264" s="1"/>
  <c r="I59" i="254"/>
  <c r="AS59" i="254" s="1"/>
  <c r="I34" i="251"/>
  <c r="AS34" i="251" s="1"/>
  <c r="AV34" i="251" s="1"/>
  <c r="N59" i="264"/>
  <c r="BR59" i="264" s="1"/>
  <c r="N49" i="255"/>
  <c r="BR49" i="255" s="1"/>
  <c r="N53" i="235"/>
  <c r="BR53" i="235" s="1"/>
  <c r="Q61" i="235"/>
  <c r="M34" i="264"/>
  <c r="BQ34" i="264" s="1"/>
  <c r="N39" i="257"/>
  <c r="BR39" i="257" s="1"/>
  <c r="I26" i="255"/>
  <c r="AS26" i="255" s="1"/>
  <c r="AV26" i="255" s="1"/>
  <c r="N48" i="257"/>
  <c r="BR48" i="257" s="1"/>
  <c r="I28" i="264"/>
  <c r="AS28" i="264" s="1"/>
  <c r="AV28" i="264" s="1"/>
  <c r="I47" i="255"/>
  <c r="AS47" i="255" s="1"/>
  <c r="AV47" i="255" s="1"/>
  <c r="BI48" i="235"/>
  <c r="AI48" i="254"/>
  <c r="AH54" i="235"/>
  <c r="I37" i="250"/>
  <c r="AS37" i="250" s="1"/>
  <c r="AV37" i="250" s="1"/>
  <c r="Q48" i="251"/>
  <c r="AI47" i="254"/>
  <c r="M49" i="255"/>
  <c r="BQ49" i="255" s="1"/>
  <c r="I27" i="260"/>
  <c r="AS27" i="260" s="1"/>
  <c r="AV27" i="260" s="1"/>
  <c r="I48" i="260"/>
  <c r="AS48" i="260" s="1"/>
  <c r="BI48" i="253"/>
  <c r="AI47" i="257"/>
  <c r="S28" i="254"/>
  <c r="P48" i="250"/>
  <c r="M34" i="250"/>
  <c r="BQ34" i="250" s="1"/>
  <c r="I59" i="250"/>
  <c r="AS59" i="250" s="1"/>
  <c r="P39" i="235"/>
  <c r="P48" i="254"/>
  <c r="BI39" i="253"/>
  <c r="P54" i="257"/>
  <c r="P48" i="251"/>
  <c r="S45" i="264"/>
  <c r="H41" i="251"/>
  <c r="AR41" i="251" s="1"/>
  <c r="AU41" i="251" s="1"/>
  <c r="BI39" i="235"/>
  <c r="P39" i="253"/>
  <c r="M40" i="255"/>
  <c r="BQ40" i="255" s="1"/>
  <c r="M27" i="254"/>
  <c r="BQ27" i="254" s="1"/>
  <c r="M41" i="255"/>
  <c r="BQ41" i="255" s="1"/>
  <c r="AI45" i="264"/>
  <c r="G45" i="250"/>
  <c r="AQ45" i="250" s="1"/>
  <c r="N40" i="255"/>
  <c r="BR40" i="255" s="1"/>
  <c r="I60" i="250"/>
  <c r="AS60" i="250" s="1"/>
  <c r="N58" i="264"/>
  <c r="BR58" i="264" s="1"/>
  <c r="BU58" i="264" s="1"/>
  <c r="Q40" i="263"/>
  <c r="Q27" i="256"/>
  <c r="Q39" i="254"/>
  <c r="N41" i="255"/>
  <c r="BR41" i="255" s="1"/>
  <c r="BU41" i="255" s="1"/>
  <c r="I60" i="254"/>
  <c r="AS60" i="254" s="1"/>
  <c r="H39" i="257"/>
  <c r="AR39" i="257" s="1"/>
  <c r="AU39" i="257" s="1"/>
  <c r="M27" i="251"/>
  <c r="BQ27" i="251" s="1"/>
  <c r="M59" i="264"/>
  <c r="BQ59" i="264" s="1"/>
  <c r="M61" i="255"/>
  <c r="BQ61" i="255" s="1"/>
  <c r="M61" i="263"/>
  <c r="BQ61" i="263" s="1"/>
  <c r="M49" i="263"/>
  <c r="BQ49" i="263" s="1"/>
  <c r="M48" i="272"/>
  <c r="BQ48" i="272" s="1"/>
  <c r="Q61" i="255"/>
  <c r="M40" i="263"/>
  <c r="BQ40" i="263" s="1"/>
  <c r="M31" i="255"/>
  <c r="BQ31" i="255" s="1"/>
  <c r="M27" i="252"/>
  <c r="BQ27" i="252" s="1"/>
  <c r="AG44" i="255"/>
  <c r="T61" i="235"/>
  <c r="P39" i="256"/>
  <c r="Q48" i="252"/>
  <c r="P48" i="260"/>
  <c r="Q39" i="252"/>
  <c r="M53" i="235"/>
  <c r="BQ53" i="235" s="1"/>
  <c r="M43" i="235"/>
  <c r="BQ43" i="235" s="1"/>
  <c r="M27" i="260"/>
  <c r="BQ27" i="260" s="1"/>
  <c r="J39" i="263"/>
  <c r="BD39" i="263" s="1"/>
  <c r="BG39" i="263" s="1"/>
  <c r="I55" i="251"/>
  <c r="AS55" i="251" s="1"/>
  <c r="AV55" i="251" s="1"/>
  <c r="BI39" i="263"/>
  <c r="Q45" i="264"/>
  <c r="G45" i="251"/>
  <c r="AQ45" i="251" s="1"/>
  <c r="AT45" i="251" s="1"/>
  <c r="M39" i="257"/>
  <c r="BQ39" i="257" s="1"/>
  <c r="G39" i="253"/>
  <c r="AQ39" i="253" s="1"/>
  <c r="I58" i="254"/>
  <c r="AS58" i="254" s="1"/>
  <c r="AV58" i="254" s="1"/>
  <c r="BI27" i="235"/>
  <c r="P27" i="250"/>
  <c r="G43" i="251"/>
  <c r="AQ43" i="251" s="1"/>
  <c r="H39" i="253"/>
  <c r="AR39" i="253" s="1"/>
  <c r="AU39" i="253" s="1"/>
  <c r="M58" i="264"/>
  <c r="BQ58" i="264" s="1"/>
  <c r="G27" i="272"/>
  <c r="AQ27" i="272" s="1"/>
  <c r="N43" i="235"/>
  <c r="BR43" i="235" s="1"/>
  <c r="G55" i="251"/>
  <c r="AQ55" i="251" s="1"/>
  <c r="AT55" i="251" s="1"/>
  <c r="M46" i="264"/>
  <c r="BQ46" i="264" s="1"/>
  <c r="AH29" i="272"/>
  <c r="AI41" i="235"/>
  <c r="BI27" i="253"/>
  <c r="G39" i="252"/>
  <c r="H39" i="254"/>
  <c r="AR39" i="254" s="1"/>
  <c r="AU39" i="254" s="1"/>
  <c r="S52" i="255"/>
  <c r="G39" i="254"/>
  <c r="AQ39" i="254" s="1"/>
  <c r="M39" i="272"/>
  <c r="BQ39" i="272" s="1"/>
  <c r="H39" i="252"/>
  <c r="AR39" i="252" s="1"/>
  <c r="AU39" i="252" s="1"/>
  <c r="T48" i="254"/>
  <c r="G39" i="257"/>
  <c r="AQ39" i="257" s="1"/>
  <c r="AI52" i="255"/>
  <c r="I61" i="264"/>
  <c r="AS61" i="264" s="1"/>
  <c r="P33" i="255"/>
  <c r="BV39" i="251"/>
  <c r="BV39" i="252"/>
  <c r="BV55" i="264"/>
  <c r="BV45" i="264"/>
  <c r="BV27" i="252"/>
  <c r="BV48" i="250"/>
  <c r="BV39" i="260"/>
  <c r="BV27" i="251"/>
  <c r="BV39" i="256"/>
  <c r="BV48" i="251"/>
  <c r="BV39" i="250"/>
  <c r="BV27" i="250"/>
  <c r="BV48" i="254"/>
  <c r="BV48" i="252"/>
  <c r="BV48" i="260"/>
  <c r="BV39" i="254"/>
  <c r="BV27" i="256"/>
  <c r="AU60" i="252"/>
  <c r="I257" i="249"/>
  <c r="M164" i="249"/>
  <c r="M63" i="249"/>
  <c r="I264" i="249"/>
  <c r="I299" i="249"/>
  <c r="L279" i="249"/>
  <c r="L185" i="249"/>
  <c r="I285" i="249"/>
  <c r="I271" i="249"/>
  <c r="I236" i="249"/>
  <c r="I292" i="249"/>
  <c r="I243" i="249"/>
  <c r="M265" i="249"/>
  <c r="I215" i="249"/>
  <c r="I250" i="249"/>
  <c r="I278" i="249"/>
  <c r="AR61" i="264"/>
  <c r="AU61" i="264" s="1"/>
  <c r="AN52" i="255"/>
  <c r="AO52" i="255"/>
  <c r="H52" i="255" s="1"/>
  <c r="AP52" i="255"/>
  <c r="AR54" i="255"/>
  <c r="AU54" i="255" s="1"/>
  <c r="AS56" i="250"/>
  <c r="AQ56" i="250"/>
  <c r="AR56" i="250"/>
  <c r="U40" i="255"/>
  <c r="R40" i="255"/>
  <c r="R53" i="235"/>
  <c r="U53" i="235"/>
  <c r="R40" i="263"/>
  <c r="BV40" i="263"/>
  <c r="U40" i="263"/>
  <c r="R48" i="257"/>
  <c r="U48" i="257"/>
  <c r="AR46" i="254"/>
  <c r="AU46" i="254" s="1"/>
  <c r="AQ46" i="254"/>
  <c r="AT46" i="254" s="1"/>
  <c r="AR43" i="251"/>
  <c r="AU43" i="251" s="1"/>
  <c r="AR59" i="257"/>
  <c r="AU59" i="257" s="1"/>
  <c r="BP45" i="255"/>
  <c r="O45" i="255" s="1"/>
  <c r="BS45" i="255" s="1"/>
  <c r="BO45" i="255"/>
  <c r="N45" i="255" s="1"/>
  <c r="BR45" i="255" s="1"/>
  <c r="AR45" i="251"/>
  <c r="AU45" i="251" s="1"/>
  <c r="AR53" i="251"/>
  <c r="AU53" i="251" s="1"/>
  <c r="R50" i="255"/>
  <c r="U50" i="255"/>
  <c r="BV50" i="255"/>
  <c r="AP31" i="255"/>
  <c r="AO31" i="255"/>
  <c r="H31" i="255" s="1"/>
  <c r="BP55" i="255"/>
  <c r="O55" i="255" s="1"/>
  <c r="BS55" i="255" s="1"/>
  <c r="BO55" i="255"/>
  <c r="AR55" i="251"/>
  <c r="AU55" i="251" s="1"/>
  <c r="R37" i="264"/>
  <c r="BV37" i="264"/>
  <c r="U37" i="264"/>
  <c r="U39" i="257"/>
  <c r="R39" i="257"/>
  <c r="BV29" i="255"/>
  <c r="U29" i="255"/>
  <c r="R29" i="255"/>
  <c r="BP34" i="255"/>
  <c r="O34" i="255" s="1"/>
  <c r="BS34" i="255" s="1"/>
  <c r="BO34" i="255"/>
  <c r="N34" i="255" s="1"/>
  <c r="BR34" i="255" s="1"/>
  <c r="AR45" i="250"/>
  <c r="AU45" i="250" s="1"/>
  <c r="U59" i="264"/>
  <c r="R59" i="264"/>
  <c r="Q56" i="264"/>
  <c r="U49" i="255"/>
  <c r="R49" i="255"/>
  <c r="U48" i="272"/>
  <c r="R48" i="272"/>
  <c r="AR58" i="252"/>
  <c r="AU58" i="252" s="1"/>
  <c r="U28" i="263"/>
  <c r="R28" i="263"/>
  <c r="BV28" i="263"/>
  <c r="AP37" i="251"/>
  <c r="AO37" i="251"/>
  <c r="H37" i="251" s="1"/>
  <c r="AN37" i="251"/>
  <c r="G37" i="251" s="1"/>
  <c r="BV27" i="257"/>
  <c r="R27" i="257"/>
  <c r="U27" i="257"/>
  <c r="U61" i="263"/>
  <c r="R61" i="263"/>
  <c r="U39" i="272"/>
  <c r="R39" i="272"/>
  <c r="AN60" i="251"/>
  <c r="G60" i="251" s="1"/>
  <c r="AO60" i="251"/>
  <c r="H60" i="251" s="1"/>
  <c r="AP60" i="251"/>
  <c r="AN59" i="251"/>
  <c r="G59" i="251" s="1"/>
  <c r="AO59" i="251"/>
  <c r="H59" i="251" s="1"/>
  <c r="AP59" i="251"/>
  <c r="R43" i="235"/>
  <c r="U43" i="235"/>
  <c r="U41" i="255"/>
  <c r="BV41" i="255"/>
  <c r="R41" i="255"/>
  <c r="U61" i="255"/>
  <c r="R61" i="255"/>
  <c r="BV49" i="263"/>
  <c r="U49" i="263"/>
  <c r="R49" i="263"/>
  <c r="U32" i="235"/>
  <c r="R32" i="235"/>
  <c r="AQ56" i="254"/>
  <c r="AR56" i="254"/>
  <c r="AS56" i="254"/>
  <c r="AQ41" i="251"/>
  <c r="AT41" i="251" s="1"/>
  <c r="AN58" i="251"/>
  <c r="G58" i="251" s="1"/>
  <c r="AO58" i="251"/>
  <c r="H58" i="251" s="1"/>
  <c r="AP58" i="251"/>
  <c r="BV58" i="264"/>
  <c r="U58" i="264"/>
  <c r="R58" i="264"/>
  <c r="U46" i="264"/>
  <c r="R46" i="264"/>
  <c r="U28" i="255"/>
  <c r="R28" i="255"/>
  <c r="R60" i="264"/>
  <c r="U60" i="264"/>
  <c r="U27" i="272"/>
  <c r="R27" i="272"/>
  <c r="AH26" i="254"/>
  <c r="BE26" i="254"/>
  <c r="BH26" i="254" s="1"/>
  <c r="BE26" i="255"/>
  <c r="BH26" i="255" s="1"/>
  <c r="BH26" i="235"/>
  <c r="AI26" i="255"/>
  <c r="T26" i="255"/>
  <c r="AH26" i="235"/>
  <c r="T26" i="272"/>
  <c r="Q26" i="272"/>
  <c r="AI26" i="272"/>
  <c r="BG27" i="272"/>
  <c r="AT47" i="256"/>
  <c r="BG48" i="263"/>
  <c r="AH26" i="253"/>
  <c r="BG26" i="250"/>
  <c r="BH38" i="264"/>
  <c r="BU59" i="253"/>
  <c r="BT53" i="256"/>
  <c r="AH27" i="272"/>
  <c r="BH53" i="252"/>
  <c r="BH49" i="253"/>
  <c r="BH44" i="255"/>
  <c r="BG53" i="256"/>
  <c r="BH44" i="263"/>
  <c r="BG38" i="263"/>
  <c r="BH33" i="263"/>
  <c r="BU61" i="235"/>
  <c r="BU60" i="235"/>
  <c r="BH47" i="250"/>
  <c r="BG60" i="263"/>
  <c r="AG60" i="263"/>
  <c r="AU59" i="256"/>
  <c r="J243" i="249"/>
  <c r="C119" i="249"/>
  <c r="C220" i="249"/>
  <c r="B220" i="249"/>
  <c r="B119" i="249"/>
  <c r="E18" i="216"/>
  <c r="C19" i="249" s="1"/>
  <c r="D18" i="216"/>
  <c r="B19" i="249" s="1"/>
  <c r="C224" i="249"/>
  <c r="C123" i="249"/>
  <c r="E22" i="216"/>
  <c r="C23" i="249" s="1"/>
  <c r="D22" i="216"/>
  <c r="B23" i="249" s="1"/>
  <c r="M27" i="216"/>
  <c r="M23" i="216"/>
  <c r="B123" i="249"/>
  <c r="B224" i="249"/>
  <c r="J249" i="249"/>
  <c r="BG45" i="256"/>
  <c r="BH31" i="257"/>
  <c r="BU38" i="253"/>
  <c r="BU40" i="260"/>
  <c r="T34" i="250"/>
  <c r="AG56" i="235"/>
  <c r="BU54" i="256"/>
  <c r="BU38" i="254"/>
  <c r="BU41" i="264"/>
  <c r="BU35" i="235"/>
  <c r="BU43" i="256"/>
  <c r="AT59" i="235"/>
  <c r="AG46" i="254"/>
  <c r="BT54" i="257"/>
  <c r="BG41" i="272"/>
  <c r="AU46" i="256"/>
  <c r="BT52" i="250"/>
  <c r="AG46" i="256"/>
  <c r="BG52" i="250"/>
  <c r="AG33" i="272"/>
  <c r="AQ32" i="251"/>
  <c r="AU48" i="272"/>
  <c r="AX26" i="255"/>
  <c r="BK26" i="255"/>
  <c r="BT48" i="253"/>
  <c r="N83" i="250"/>
  <c r="BT39" i="253"/>
  <c r="BH27" i="254"/>
  <c r="M129" i="216"/>
  <c r="L130" i="216"/>
  <c r="E129" i="216"/>
  <c r="AR39" i="272"/>
  <c r="BH27" i="256"/>
  <c r="BU48" i="250"/>
  <c r="AR29" i="251"/>
  <c r="AH27" i="253"/>
  <c r="BG39" i="253"/>
  <c r="T39" i="272"/>
  <c r="AR27" i="253"/>
  <c r="AG48" i="272"/>
  <c r="BN55" i="255"/>
  <c r="BG27" i="250"/>
  <c r="AU27" i="263"/>
  <c r="BK60" i="255"/>
  <c r="AX60" i="255"/>
  <c r="BH27" i="251"/>
  <c r="BG39" i="252"/>
  <c r="BT39" i="256"/>
  <c r="K88" i="249"/>
  <c r="AN27" i="260"/>
  <c r="G27" i="260" s="1"/>
  <c r="T48" i="272"/>
  <c r="BG26" i="255"/>
  <c r="BG48" i="252"/>
  <c r="BU39" i="251"/>
  <c r="AH27" i="254"/>
  <c r="AQ58" i="254"/>
  <c r="BT39" i="252"/>
  <c r="BT39" i="250"/>
  <c r="K34" i="249"/>
  <c r="T40" i="263"/>
  <c r="BT29" i="250"/>
  <c r="BT48" i="250"/>
  <c r="BH27" i="252"/>
  <c r="BG38" i="235"/>
  <c r="AQ27" i="257"/>
  <c r="AU48" i="252"/>
  <c r="AH27" i="257"/>
  <c r="AH27" i="256"/>
  <c r="BU39" i="250"/>
  <c r="AG47" i="255"/>
  <c r="AG60" i="235"/>
  <c r="BG48" i="272"/>
  <c r="AT54" i="255"/>
  <c r="AG54" i="255"/>
  <c r="AN28" i="264"/>
  <c r="G28" i="264" s="1"/>
  <c r="BG39" i="251"/>
  <c r="BT48" i="254"/>
  <c r="BH27" i="253"/>
  <c r="T27" i="251"/>
  <c r="BG39" i="235"/>
  <c r="K47" i="249"/>
  <c r="T27" i="260"/>
  <c r="BG33" i="272"/>
  <c r="AH27" i="255"/>
  <c r="M83" i="251"/>
  <c r="Q27" i="257"/>
  <c r="BN27" i="257"/>
  <c r="BT59" i="257"/>
  <c r="AX59" i="255"/>
  <c r="BK59" i="255"/>
  <c r="Q32" i="235"/>
  <c r="BN32" i="235"/>
  <c r="BU27" i="263"/>
  <c r="AH27" i="251"/>
  <c r="BG27" i="263"/>
  <c r="AR46" i="250"/>
  <c r="BT48" i="252"/>
  <c r="P56" i="264"/>
  <c r="BH39" i="272"/>
  <c r="AH27" i="264"/>
  <c r="BH27" i="257"/>
  <c r="BU48" i="253"/>
  <c r="BG48" i="251"/>
  <c r="K229" i="249"/>
  <c r="BU59" i="257"/>
  <c r="AH27" i="235"/>
  <c r="BH27" i="255"/>
  <c r="AQ59" i="254"/>
  <c r="AR59" i="254"/>
  <c r="BG48" i="250"/>
  <c r="AQ27" i="253"/>
  <c r="BG39" i="250"/>
  <c r="AT59" i="252"/>
  <c r="J54" i="249"/>
  <c r="J41" i="249"/>
  <c r="BU27" i="256"/>
  <c r="AQ34" i="254"/>
  <c r="AQ49" i="264"/>
  <c r="AR49" i="264"/>
  <c r="BT48" i="251"/>
  <c r="AR27" i="252"/>
  <c r="AG48" i="253"/>
  <c r="BU55" i="264"/>
  <c r="BU61" i="255"/>
  <c r="T61" i="255"/>
  <c r="T27" i="252"/>
  <c r="N123" i="264"/>
  <c r="M307" i="231"/>
  <c r="D9" i="257" s="1"/>
  <c r="M308" i="231"/>
  <c r="M306" i="231"/>
  <c r="M340" i="231"/>
  <c r="M309" i="231"/>
  <c r="AQ27" i="254"/>
  <c r="BU45" i="264"/>
  <c r="AU60" i="235"/>
  <c r="T27" i="254"/>
  <c r="BT39" i="251"/>
  <c r="AG48" i="252"/>
  <c r="N83" i="254"/>
  <c r="AQ60" i="250"/>
  <c r="AR60" i="250"/>
  <c r="BU39" i="256"/>
  <c r="K276" i="249"/>
  <c r="BT52" i="255"/>
  <c r="BU39" i="254"/>
  <c r="BT33" i="272"/>
  <c r="BG48" i="255"/>
  <c r="AU47" i="255"/>
  <c r="BT48" i="260"/>
  <c r="K141" i="249"/>
  <c r="AQ58" i="250"/>
  <c r="T34" i="264"/>
  <c r="BT39" i="254"/>
  <c r="AQ33" i="255"/>
  <c r="AG27" i="263"/>
  <c r="AR26" i="255"/>
  <c r="AU26" i="255" s="1"/>
  <c r="AU27" i="272"/>
  <c r="BT27" i="263"/>
  <c r="BG26" i="235"/>
  <c r="BT27" i="256"/>
  <c r="BG48" i="264"/>
  <c r="AQ48" i="260"/>
  <c r="AR48" i="260"/>
  <c r="AQ35" i="252"/>
  <c r="AX62" i="255"/>
  <c r="BK62" i="255"/>
  <c r="AU48" i="254"/>
  <c r="BG48" i="254"/>
  <c r="AU48" i="257"/>
  <c r="BT39" i="260"/>
  <c r="AN40" i="264"/>
  <c r="AO40" i="264"/>
  <c r="BG39" i="254"/>
  <c r="BG48" i="253"/>
  <c r="BG39" i="264"/>
  <c r="BN29" i="255"/>
  <c r="Q29" i="255"/>
  <c r="BG39" i="256"/>
  <c r="AH27" i="252"/>
  <c r="D294" i="231"/>
  <c r="B294" i="231" s="1"/>
  <c r="C54" i="256" s="1"/>
  <c r="D285" i="231"/>
  <c r="B285" i="231" s="1"/>
  <c r="C45" i="256" s="1"/>
  <c r="D275" i="231"/>
  <c r="B275" i="231" s="1"/>
  <c r="C35" i="256" s="1"/>
  <c r="D266" i="231"/>
  <c r="C26" i="256" s="1"/>
  <c r="D269" i="231"/>
  <c r="B269" i="231" s="1"/>
  <c r="C29" i="256" s="1"/>
  <c r="D292" i="231"/>
  <c r="B292" i="231" s="1"/>
  <c r="C52" i="256" s="1"/>
  <c r="D273" i="231"/>
  <c r="B273" i="231" s="1"/>
  <c r="C33" i="256" s="1"/>
  <c r="D290" i="231"/>
  <c r="B290" i="231" s="1"/>
  <c r="C50" i="256" s="1"/>
  <c r="D272" i="231"/>
  <c r="B272" i="231" s="1"/>
  <c r="C32" i="256" s="1"/>
  <c r="D287" i="231"/>
  <c r="B287" i="231" s="1"/>
  <c r="C47" i="256" s="1"/>
  <c r="D268" i="231"/>
  <c r="B268" i="231" s="1"/>
  <c r="C28" i="256" s="1"/>
  <c r="D302" i="231"/>
  <c r="B302" i="231" s="1"/>
  <c r="C62" i="256" s="1"/>
  <c r="D293" i="231"/>
  <c r="B293" i="231" s="1"/>
  <c r="C53" i="256" s="1"/>
  <c r="D284" i="231"/>
  <c r="B284" i="231" s="1"/>
  <c r="C44" i="256" s="1"/>
  <c r="D274" i="231"/>
  <c r="B274" i="231" s="1"/>
  <c r="C34" i="256" s="1"/>
  <c r="D286" i="231"/>
  <c r="B286" i="231" s="1"/>
  <c r="C46" i="256" s="1"/>
  <c r="D267" i="231"/>
  <c r="B267" i="231" s="1"/>
  <c r="C27" i="256" s="1"/>
  <c r="D288" i="231"/>
  <c r="B288" i="231" s="1"/>
  <c r="C48" i="256" s="1"/>
  <c r="D277" i="231"/>
  <c r="B277" i="231" s="1"/>
  <c r="C37" i="256" s="1"/>
  <c r="D289" i="231"/>
  <c r="B289" i="231" s="1"/>
  <c r="C49" i="256" s="1"/>
  <c r="D271" i="231"/>
  <c r="B271" i="231" s="1"/>
  <c r="C31" i="256" s="1"/>
  <c r="D283" i="231"/>
  <c r="B283" i="231" s="1"/>
  <c r="C43" i="256" s="1"/>
  <c r="D281" i="231"/>
  <c r="B281" i="231" s="1"/>
  <c r="C41" i="256" s="1"/>
  <c r="D278" i="231"/>
  <c r="B278" i="231" s="1"/>
  <c r="C38" i="256" s="1"/>
  <c r="D279" i="231"/>
  <c r="B279" i="231" s="1"/>
  <c r="C39" i="256" s="1"/>
  <c r="D299" i="231"/>
  <c r="B299" i="231" s="1"/>
  <c r="C59" i="256" s="1"/>
  <c r="D301" i="231"/>
  <c r="B301" i="231" s="1"/>
  <c r="C61" i="256" s="1"/>
  <c r="D298" i="231"/>
  <c r="B298" i="231" s="1"/>
  <c r="C58" i="256" s="1"/>
  <c r="D280" i="231"/>
  <c r="B280" i="231" s="1"/>
  <c r="C40" i="256" s="1"/>
  <c r="D300" i="231"/>
  <c r="B300" i="231" s="1"/>
  <c r="C60" i="256" s="1"/>
  <c r="D295" i="231"/>
  <c r="B295" i="231" s="1"/>
  <c r="C55" i="256" s="1"/>
  <c r="D296" i="231"/>
  <c r="B296" i="231" s="1"/>
  <c r="C56" i="256" s="1"/>
  <c r="T27" i="253"/>
  <c r="AR27" i="257"/>
  <c r="K80" i="249"/>
  <c r="AR34" i="250"/>
  <c r="BG48" i="257"/>
  <c r="BU48" i="251"/>
  <c r="BG48" i="235"/>
  <c r="AT50" i="251"/>
  <c r="BU48" i="260"/>
  <c r="BT55" i="264"/>
  <c r="Q27" i="272"/>
  <c r="BN27" i="272"/>
  <c r="BU27" i="250"/>
  <c r="BN45" i="255"/>
  <c r="L123" i="255"/>
  <c r="AG59" i="257"/>
  <c r="BG28" i="253"/>
  <c r="AG53" i="251"/>
  <c r="AX47" i="255"/>
  <c r="BK47" i="255"/>
  <c r="BK38" i="255"/>
  <c r="AX38" i="255"/>
  <c r="AX61" i="255"/>
  <c r="BK61" i="255"/>
  <c r="AG48" i="254"/>
  <c r="BT45" i="264"/>
  <c r="AG48" i="257"/>
  <c r="K135" i="249"/>
  <c r="AQ27" i="252"/>
  <c r="BG39" i="257"/>
  <c r="Q37" i="264"/>
  <c r="BN37" i="264"/>
  <c r="Q28" i="263"/>
  <c r="BN28" i="263"/>
  <c r="BU48" i="254"/>
  <c r="J83" i="255"/>
  <c r="AU48" i="253"/>
  <c r="T31" i="255"/>
  <c r="BU31" i="255"/>
  <c r="BT27" i="250"/>
  <c r="BU61" i="263"/>
  <c r="T61" i="263"/>
  <c r="AH39" i="272"/>
  <c r="BU48" i="252"/>
  <c r="E279" i="231"/>
  <c r="D39" i="256" s="1"/>
  <c r="E299" i="231"/>
  <c r="D59" i="256" s="1"/>
  <c r="E290" i="231"/>
  <c r="D50" i="256" s="1"/>
  <c r="E277" i="231"/>
  <c r="D37" i="256" s="1"/>
  <c r="E280" i="231"/>
  <c r="D40" i="256" s="1"/>
  <c r="E267" i="231"/>
  <c r="D27" i="256" s="1"/>
  <c r="E269" i="231"/>
  <c r="D29" i="256" s="1"/>
  <c r="E274" i="231"/>
  <c r="D34" i="256" s="1"/>
  <c r="E284" i="231"/>
  <c r="D44" i="256" s="1"/>
  <c r="E271" i="231"/>
  <c r="D31" i="256" s="1"/>
  <c r="E298" i="231"/>
  <c r="D58" i="256" s="1"/>
  <c r="E296" i="231"/>
  <c r="D56" i="256" s="1"/>
  <c r="E286" i="231"/>
  <c r="D46" i="256" s="1"/>
  <c r="E275" i="231"/>
  <c r="D35" i="256" s="1"/>
  <c r="E283" i="231"/>
  <c r="D43" i="256" s="1"/>
  <c r="E295" i="231"/>
  <c r="D55" i="256" s="1"/>
  <c r="E293" i="231"/>
  <c r="D53" i="256" s="1"/>
  <c r="E301" i="231"/>
  <c r="D61" i="256" s="1"/>
  <c r="E300" i="231"/>
  <c r="D60" i="256" s="1"/>
  <c r="E302" i="231"/>
  <c r="D62" i="256" s="1"/>
  <c r="E268" i="231"/>
  <c r="D28" i="256" s="1"/>
  <c r="E266" i="231"/>
  <c r="D26" i="256" s="1"/>
  <c r="E288" i="231"/>
  <c r="D48" i="256" s="1"/>
  <c r="E281" i="231"/>
  <c r="D41" i="256" s="1"/>
  <c r="E292" i="231"/>
  <c r="D52" i="256" s="1"/>
  <c r="E289" i="231"/>
  <c r="D49" i="256" s="1"/>
  <c r="E278" i="231"/>
  <c r="D38" i="256" s="1"/>
  <c r="E273" i="231"/>
  <c r="D33" i="256" s="1"/>
  <c r="E294" i="231"/>
  <c r="D54" i="256" s="1"/>
  <c r="E272" i="231"/>
  <c r="D32" i="256" s="1"/>
  <c r="E287" i="231"/>
  <c r="D47" i="256" s="1"/>
  <c r="E285" i="231"/>
  <c r="D45" i="256" s="1"/>
  <c r="F46" i="256"/>
  <c r="F32" i="256"/>
  <c r="F45" i="256"/>
  <c r="F38" i="256"/>
  <c r="AK38" i="256" s="1"/>
  <c r="F37" i="256"/>
  <c r="F43" i="256"/>
  <c r="F49" i="256"/>
  <c r="F58" i="256"/>
  <c r="F40" i="256"/>
  <c r="F48" i="256"/>
  <c r="F26" i="256"/>
  <c r="AK26" i="256" s="1"/>
  <c r="F44" i="256"/>
  <c r="F35" i="256"/>
  <c r="F61" i="256"/>
  <c r="AK61" i="256" s="1"/>
  <c r="F34" i="256"/>
  <c r="F62" i="256"/>
  <c r="AK62" i="256" s="1"/>
  <c r="F27" i="256"/>
  <c r="F55" i="256"/>
  <c r="F54" i="256"/>
  <c r="F53" i="256"/>
  <c r="F33" i="256"/>
  <c r="F60" i="256"/>
  <c r="AK60" i="256" s="1"/>
  <c r="F39" i="256"/>
  <c r="F41" i="256"/>
  <c r="F52" i="256"/>
  <c r="F31" i="256"/>
  <c r="F56" i="256"/>
  <c r="F28" i="256"/>
  <c r="F29" i="256"/>
  <c r="F50" i="256"/>
  <c r="F59" i="256"/>
  <c r="AK59" i="256" s="1"/>
  <c r="F47" i="256"/>
  <c r="AK47" i="256" s="1"/>
  <c r="AR27" i="254"/>
  <c r="BH27" i="264"/>
  <c r="AQ39" i="272"/>
  <c r="BG34" i="272"/>
  <c r="AQ34" i="250"/>
  <c r="BU39" i="252"/>
  <c r="BU39" i="260"/>
  <c r="BN28" i="255"/>
  <c r="Q28" i="255"/>
  <c r="AO39" i="260"/>
  <c r="AN39" i="260"/>
  <c r="BU39" i="253"/>
  <c r="AQ29" i="251"/>
  <c r="BH27" i="235"/>
  <c r="K235" i="249"/>
  <c r="BG47" i="235"/>
  <c r="K189" i="249"/>
  <c r="AR60" i="254"/>
  <c r="AQ60" i="254"/>
  <c r="AQ59" i="250"/>
  <c r="AR59" i="250"/>
  <c r="AN56" i="251"/>
  <c r="G56" i="251" s="1"/>
  <c r="AN35" i="251"/>
  <c r="G35" i="251" s="1"/>
  <c r="AG58" i="252"/>
  <c r="AT58" i="252"/>
  <c r="AT32" i="255"/>
  <c r="AT34" i="256"/>
  <c r="AU58" i="263"/>
  <c r="AT41" i="254"/>
  <c r="AT38" i="251"/>
  <c r="AT44" i="256"/>
  <c r="AU37" i="256"/>
  <c r="AT45" i="263"/>
  <c r="AT49" i="254"/>
  <c r="AT35" i="257"/>
  <c r="AT29" i="263"/>
  <c r="AT40" i="272"/>
  <c r="AT43" i="253"/>
  <c r="AT34" i="264"/>
  <c r="AT41" i="257"/>
  <c r="AT53" i="250"/>
  <c r="AT31" i="272"/>
  <c r="AT53" i="263"/>
  <c r="AT39" i="264"/>
  <c r="AT39" i="255"/>
  <c r="AT41" i="252"/>
  <c r="AT49" i="256"/>
  <c r="AT33" i="250"/>
  <c r="G257" i="249"/>
  <c r="G287" i="249"/>
  <c r="E230" i="249"/>
  <c r="S16" i="232"/>
  <c r="E34" i="249"/>
  <c r="S11" i="232"/>
  <c r="F134" i="249"/>
  <c r="AF6" i="232"/>
  <c r="E217" i="249"/>
  <c r="F232" i="249"/>
  <c r="E11" i="249"/>
  <c r="G128" i="249"/>
  <c r="F27" i="249"/>
  <c r="F43" i="249"/>
  <c r="E156" i="249"/>
  <c r="G266" i="249"/>
  <c r="E246" i="249"/>
  <c r="F60" i="249"/>
  <c r="G244" i="249"/>
  <c r="G299" i="249"/>
  <c r="G290" i="249"/>
  <c r="G280" i="249"/>
  <c r="AF15" i="232"/>
  <c r="F128" i="249"/>
  <c r="G278" i="249"/>
  <c r="G18" i="249"/>
  <c r="G271" i="249"/>
  <c r="AF9" i="232"/>
  <c r="F30" i="249"/>
  <c r="G39" i="249"/>
  <c r="F11" i="249"/>
  <c r="F131" i="249"/>
  <c r="G86" i="249"/>
  <c r="S9" i="232"/>
  <c r="AF7" i="232"/>
  <c r="G65" i="249"/>
  <c r="E43" i="249"/>
  <c r="F154" i="249"/>
  <c r="E232" i="249"/>
  <c r="G198" i="249"/>
  <c r="AF14" i="232"/>
  <c r="AF11" i="232"/>
  <c r="E60" i="249"/>
  <c r="G283" i="249"/>
  <c r="F224" i="249"/>
  <c r="F29" i="249"/>
  <c r="G46" i="249"/>
  <c r="G267" i="249"/>
  <c r="E59" i="249"/>
  <c r="AF8" i="232"/>
  <c r="E237" i="249"/>
  <c r="G44" i="249"/>
  <c r="E215" i="249"/>
  <c r="E15" i="249"/>
  <c r="E224" i="249"/>
  <c r="F136" i="249"/>
  <c r="F210" i="249"/>
  <c r="G209" i="249"/>
  <c r="G284" i="249"/>
  <c r="E210" i="249"/>
  <c r="G289" i="249"/>
  <c r="AF12" i="232"/>
  <c r="E30" i="249"/>
  <c r="F40" i="249"/>
  <c r="G135" i="249"/>
  <c r="E231" i="249"/>
  <c r="F137" i="249"/>
  <c r="G156" i="249"/>
  <c r="E218" i="249"/>
  <c r="G17" i="249"/>
  <c r="E236" i="249"/>
  <c r="F231" i="249"/>
  <c r="S7" i="232"/>
  <c r="F216" i="249"/>
  <c r="S8" i="232"/>
  <c r="G157" i="249"/>
  <c r="E242" i="249"/>
  <c r="G211" i="249"/>
  <c r="G246" i="249"/>
  <c r="F153" i="249"/>
  <c r="E153" i="249"/>
  <c r="F144" i="249"/>
  <c r="F228" i="249"/>
  <c r="F223" i="249"/>
  <c r="F246" i="249"/>
  <c r="G16" i="249"/>
  <c r="G250" i="249"/>
  <c r="G236" i="249"/>
  <c r="S15" i="232"/>
  <c r="G149" i="249"/>
  <c r="G258" i="249"/>
  <c r="F215" i="249"/>
  <c r="F238" i="249"/>
  <c r="AF16" i="232"/>
  <c r="AF10" i="232"/>
  <c r="G142" i="249"/>
  <c r="AF17" i="232"/>
  <c r="S12" i="232"/>
  <c r="G256" i="249"/>
  <c r="G45" i="249"/>
  <c r="G292" i="249"/>
  <c r="G243" i="249"/>
  <c r="E154" i="249"/>
  <c r="F237" i="249"/>
  <c r="G298" i="249"/>
  <c r="G210" i="249"/>
  <c r="S13" i="232"/>
  <c r="G184" i="249"/>
  <c r="G89" i="249"/>
  <c r="F230" i="249"/>
  <c r="S14" i="232"/>
  <c r="G264" i="249"/>
  <c r="E155" i="249"/>
  <c r="E211" i="249"/>
  <c r="F218" i="249"/>
  <c r="G38" i="249"/>
  <c r="AF13" i="232"/>
  <c r="G282" i="249"/>
  <c r="G285" i="249"/>
  <c r="G191" i="249"/>
  <c r="G221" i="249"/>
  <c r="S10" i="232"/>
  <c r="F59" i="249"/>
  <c r="F217" i="249"/>
  <c r="G114" i="249"/>
  <c r="G260" i="249"/>
  <c r="F245" i="249"/>
  <c r="G72" i="249"/>
  <c r="G121" i="249"/>
  <c r="G163" i="249"/>
  <c r="F222" i="249"/>
  <c r="E223" i="249"/>
  <c r="S17" i="232"/>
  <c r="E214" i="249"/>
  <c r="G259" i="249"/>
  <c r="S6" i="232"/>
  <c r="E216" i="249"/>
  <c r="G245" i="249"/>
  <c r="E238" i="249"/>
  <c r="F130" i="249"/>
  <c r="F211" i="249"/>
  <c r="G177" i="249"/>
  <c r="E131" i="249"/>
  <c r="G170" i="249"/>
  <c r="E245" i="249"/>
  <c r="AT45" i="250" l="1"/>
  <c r="AI27" i="260"/>
  <c r="T40" i="255"/>
  <c r="S39" i="257"/>
  <c r="AI48" i="272"/>
  <c r="T59" i="264"/>
  <c r="AI58" i="264"/>
  <c r="S58" i="264"/>
  <c r="AI34" i="264"/>
  <c r="S43" i="235"/>
  <c r="T53" i="235"/>
  <c r="T49" i="263"/>
  <c r="D313" i="231"/>
  <c r="B313" i="231" s="1"/>
  <c r="C36" i="257" s="1"/>
  <c r="D334" i="231"/>
  <c r="B334" i="231" s="1"/>
  <c r="C57" i="257" s="1"/>
  <c r="E313" i="231"/>
  <c r="D36" i="257" s="1"/>
  <c r="E334" i="231"/>
  <c r="D57" i="257" s="1"/>
  <c r="F36" i="257"/>
  <c r="F57" i="257"/>
  <c r="AG45" i="251"/>
  <c r="S34" i="264"/>
  <c r="AI27" i="253"/>
  <c r="T58" i="264"/>
  <c r="T43" i="235"/>
  <c r="S50" i="255"/>
  <c r="S27" i="260"/>
  <c r="S61" i="263"/>
  <c r="AI50" i="255"/>
  <c r="P27" i="260"/>
  <c r="T60" i="264"/>
  <c r="S48" i="257"/>
  <c r="S31" i="255"/>
  <c r="AI59" i="264"/>
  <c r="T50" i="255"/>
  <c r="AI27" i="251"/>
  <c r="AG39" i="257"/>
  <c r="T46" i="264"/>
  <c r="AG55" i="251"/>
  <c r="S27" i="253"/>
  <c r="S27" i="251"/>
  <c r="S53" i="235"/>
  <c r="AG61" i="264"/>
  <c r="AI39" i="257"/>
  <c r="S40" i="263"/>
  <c r="S27" i="252"/>
  <c r="AI27" i="252"/>
  <c r="T49" i="255"/>
  <c r="AI48" i="257"/>
  <c r="AG41" i="251"/>
  <c r="AG39" i="254"/>
  <c r="T48" i="257"/>
  <c r="S34" i="250"/>
  <c r="AI53" i="235"/>
  <c r="S59" i="264"/>
  <c r="AG45" i="250"/>
  <c r="AI34" i="250"/>
  <c r="AG38" i="255"/>
  <c r="AI39" i="272"/>
  <c r="T41" i="255"/>
  <c r="AI43" i="235"/>
  <c r="AG43" i="251"/>
  <c r="P34" i="250"/>
  <c r="AI40" i="263"/>
  <c r="T39" i="257"/>
  <c r="Q41" i="255"/>
  <c r="Q45" i="255"/>
  <c r="S39" i="272"/>
  <c r="AG27" i="272"/>
  <c r="AG39" i="252"/>
  <c r="P53" i="235"/>
  <c r="P27" i="253"/>
  <c r="AI31" i="255"/>
  <c r="AG39" i="253"/>
  <c r="Q39" i="257"/>
  <c r="Q53" i="235"/>
  <c r="P39" i="257"/>
  <c r="P27" i="251"/>
  <c r="AV61" i="264"/>
  <c r="AV59" i="250"/>
  <c r="AV59" i="254"/>
  <c r="AV49" i="264"/>
  <c r="AV60" i="254"/>
  <c r="AV48" i="260"/>
  <c r="AV60" i="250"/>
  <c r="AI61" i="263"/>
  <c r="AQ39" i="252"/>
  <c r="AT39" i="252" s="1"/>
  <c r="P49" i="263"/>
  <c r="P41" i="255"/>
  <c r="P49" i="255"/>
  <c r="AI49" i="255"/>
  <c r="S40" i="255"/>
  <c r="P61" i="263"/>
  <c r="P27" i="254"/>
  <c r="S49" i="263"/>
  <c r="P61" i="255"/>
  <c r="P40" i="255"/>
  <c r="P60" i="264"/>
  <c r="AI49" i="263"/>
  <c r="P46" i="264"/>
  <c r="P59" i="264"/>
  <c r="BT61" i="235"/>
  <c r="S61" i="255"/>
  <c r="I59" i="251"/>
  <c r="AS59" i="251" s="1"/>
  <c r="AI61" i="255"/>
  <c r="Q43" i="235"/>
  <c r="P43" i="235"/>
  <c r="Q50" i="255"/>
  <c r="I60" i="251"/>
  <c r="AS60" i="251" s="1"/>
  <c r="Q46" i="264"/>
  <c r="S49" i="255"/>
  <c r="S46" i="264"/>
  <c r="M55" i="255"/>
  <c r="BQ55" i="255" s="1"/>
  <c r="P58" i="264"/>
  <c r="Q48" i="257"/>
  <c r="AI46" i="264"/>
  <c r="S60" i="264"/>
  <c r="S48" i="272"/>
  <c r="AH39" i="263"/>
  <c r="M28" i="255"/>
  <c r="BQ28" i="255" s="1"/>
  <c r="M29" i="255"/>
  <c r="BQ29" i="255" s="1"/>
  <c r="M27" i="272"/>
  <c r="BQ27" i="272" s="1"/>
  <c r="S27" i="254"/>
  <c r="AI60" i="264"/>
  <c r="I58" i="251"/>
  <c r="AS58" i="251" s="1"/>
  <c r="AV58" i="251" s="1"/>
  <c r="M27" i="257"/>
  <c r="BQ27" i="257" s="1"/>
  <c r="L63" i="216"/>
  <c r="L64" i="216" s="1"/>
  <c r="L65" i="216" s="1"/>
  <c r="L66" i="216" s="1"/>
  <c r="L67" i="216" s="1"/>
  <c r="L68" i="216" s="1"/>
  <c r="L69" i="216"/>
  <c r="AI40" i="255"/>
  <c r="H39" i="260"/>
  <c r="AR39" i="260" s="1"/>
  <c r="AU39" i="260" s="1"/>
  <c r="G39" i="260"/>
  <c r="AQ39" i="260" s="1"/>
  <c r="M45" i="255"/>
  <c r="BQ45" i="255" s="1"/>
  <c r="AI27" i="254"/>
  <c r="N55" i="255"/>
  <c r="BR55" i="255" s="1"/>
  <c r="I52" i="255"/>
  <c r="AS52" i="255" s="1"/>
  <c r="AV52" i="255" s="1"/>
  <c r="P27" i="252"/>
  <c r="Q58" i="264"/>
  <c r="P34" i="264"/>
  <c r="M28" i="263"/>
  <c r="BQ28" i="263" s="1"/>
  <c r="H40" i="264"/>
  <c r="AR40" i="264" s="1"/>
  <c r="AU40" i="264" s="1"/>
  <c r="M32" i="235"/>
  <c r="BQ32" i="235" s="1"/>
  <c r="G52" i="255"/>
  <c r="AQ52" i="255" s="1"/>
  <c r="AT52" i="255" s="1"/>
  <c r="P39" i="272"/>
  <c r="P31" i="255"/>
  <c r="P48" i="257"/>
  <c r="M37" i="264"/>
  <c r="BQ37" i="264" s="1"/>
  <c r="G40" i="264"/>
  <c r="AQ40" i="264" s="1"/>
  <c r="I31" i="255"/>
  <c r="AS31" i="255" s="1"/>
  <c r="AV31" i="255" s="1"/>
  <c r="AI41" i="255"/>
  <c r="I37" i="251"/>
  <c r="AS37" i="251" s="1"/>
  <c r="AV37" i="251" s="1"/>
  <c r="P40" i="263"/>
  <c r="Q40" i="255"/>
  <c r="Q60" i="264"/>
  <c r="S41" i="255"/>
  <c r="Q49" i="255"/>
  <c r="P50" i="255"/>
  <c r="P48" i="272"/>
  <c r="Q59" i="264"/>
  <c r="Q49" i="263"/>
  <c r="BV28" i="255"/>
  <c r="BV61" i="263"/>
  <c r="BV48" i="257"/>
  <c r="BV39" i="257"/>
  <c r="BV48" i="272"/>
  <c r="BV40" i="255"/>
  <c r="BV43" i="235"/>
  <c r="BV49" i="255"/>
  <c r="BV46" i="264"/>
  <c r="AV56" i="250"/>
  <c r="BV59" i="264"/>
  <c r="BV39" i="272"/>
  <c r="AV56" i="254"/>
  <c r="BV32" i="235"/>
  <c r="BV27" i="272"/>
  <c r="BV60" i="264"/>
  <c r="BV61" i="255"/>
  <c r="BV53" i="235"/>
  <c r="M272" i="249"/>
  <c r="L192" i="249"/>
  <c r="L286" i="249"/>
  <c r="M70" i="249"/>
  <c r="M171" i="249"/>
  <c r="AO29" i="255"/>
  <c r="H29" i="255" s="1"/>
  <c r="AP29" i="255"/>
  <c r="BP37" i="255"/>
  <c r="O37" i="255" s="1"/>
  <c r="BS37" i="255" s="1"/>
  <c r="BO37" i="255"/>
  <c r="N37" i="255" s="1"/>
  <c r="BR37" i="255" s="1"/>
  <c r="AS35" i="254"/>
  <c r="AR58" i="250"/>
  <c r="AU58" i="250" s="1"/>
  <c r="BP60" i="255"/>
  <c r="O60" i="255" s="1"/>
  <c r="BS60" i="255" s="1"/>
  <c r="BO60" i="255"/>
  <c r="BO46" i="255"/>
  <c r="BP46" i="255"/>
  <c r="O46" i="255" s="1"/>
  <c r="BS46" i="255" s="1"/>
  <c r="BO58" i="255"/>
  <c r="BP58" i="255"/>
  <c r="O58" i="255" s="1"/>
  <c r="BS58" i="255" s="1"/>
  <c r="AS35" i="250"/>
  <c r="AR32" i="251"/>
  <c r="AU32" i="251" s="1"/>
  <c r="AR35" i="252"/>
  <c r="AU35" i="252" s="1"/>
  <c r="U55" i="255"/>
  <c r="R55" i="255"/>
  <c r="AR33" i="255"/>
  <c r="AU33" i="255" s="1"/>
  <c r="BO59" i="255"/>
  <c r="BP59" i="255"/>
  <c r="O59" i="255" s="1"/>
  <c r="BS59" i="255" s="1"/>
  <c r="AR34" i="254"/>
  <c r="AU34" i="254" s="1"/>
  <c r="U56" i="264"/>
  <c r="R56" i="264"/>
  <c r="AR52" i="255"/>
  <c r="AU52" i="255" s="1"/>
  <c r="AR58" i="254"/>
  <c r="AU58" i="254" s="1"/>
  <c r="U45" i="255"/>
  <c r="R45" i="255"/>
  <c r="U34" i="255"/>
  <c r="R34" i="255"/>
  <c r="U35" i="264"/>
  <c r="BV35" i="264"/>
  <c r="R35" i="264"/>
  <c r="AS56" i="251"/>
  <c r="AN50" i="255"/>
  <c r="AO50" i="255"/>
  <c r="AP50" i="255"/>
  <c r="AT60" i="263"/>
  <c r="J256" i="249"/>
  <c r="E23" i="216"/>
  <c r="C24" i="249" s="1"/>
  <c r="D23" i="216"/>
  <c r="B24" i="249" s="1"/>
  <c r="M24" i="216"/>
  <c r="M28" i="216"/>
  <c r="D27" i="216"/>
  <c r="B28" i="249" s="1"/>
  <c r="E27" i="216"/>
  <c r="C28" i="249" s="1"/>
  <c r="N27" i="216"/>
  <c r="B225" i="249"/>
  <c r="B124" i="249"/>
  <c r="C124" i="249"/>
  <c r="C225" i="249"/>
  <c r="B120" i="249"/>
  <c r="B221" i="249"/>
  <c r="D19" i="216"/>
  <c r="B20" i="249" s="1"/>
  <c r="E19" i="216"/>
  <c r="C20" i="249" s="1"/>
  <c r="C221" i="249"/>
  <c r="C120" i="249"/>
  <c r="J250" i="249"/>
  <c r="AU56" i="235"/>
  <c r="BT34" i="250"/>
  <c r="BU34" i="250"/>
  <c r="AU33" i="272"/>
  <c r="AT46" i="256"/>
  <c r="AX47" i="256"/>
  <c r="BK47" i="256"/>
  <c r="T28" i="263"/>
  <c r="AT48" i="257"/>
  <c r="BT27" i="251"/>
  <c r="AU34" i="250"/>
  <c r="BU27" i="253"/>
  <c r="BT60" i="264"/>
  <c r="AT58" i="250"/>
  <c r="AG58" i="250"/>
  <c r="BU53" i="235"/>
  <c r="BU27" i="252"/>
  <c r="AG34" i="254"/>
  <c r="AT34" i="254"/>
  <c r="T27" i="257"/>
  <c r="BG27" i="256"/>
  <c r="BT61" i="255"/>
  <c r="BG27" i="254"/>
  <c r="BU39" i="272"/>
  <c r="BN59" i="255"/>
  <c r="AG60" i="254"/>
  <c r="AG29" i="251"/>
  <c r="BT58" i="264"/>
  <c r="BT34" i="264"/>
  <c r="N83" i="251"/>
  <c r="AU60" i="254"/>
  <c r="K242" i="249"/>
  <c r="T28" i="255"/>
  <c r="AG39" i="272"/>
  <c r="AX60" i="256"/>
  <c r="BK60" i="256"/>
  <c r="BK61" i="256"/>
  <c r="AX61" i="256"/>
  <c r="BU37" i="264"/>
  <c r="T37" i="264"/>
  <c r="AG27" i="252"/>
  <c r="K142" i="249"/>
  <c r="AT48" i="254"/>
  <c r="AT53" i="251"/>
  <c r="AT59" i="257"/>
  <c r="T27" i="272"/>
  <c r="K87" i="249"/>
  <c r="AU59" i="250"/>
  <c r="BT49" i="255"/>
  <c r="BU59" i="264"/>
  <c r="AT39" i="257"/>
  <c r="AU27" i="254"/>
  <c r="BU40" i="255"/>
  <c r="T45" i="255"/>
  <c r="AU27" i="257"/>
  <c r="AT38" i="255"/>
  <c r="BT40" i="263"/>
  <c r="AT39" i="254"/>
  <c r="AQ37" i="254"/>
  <c r="BT49" i="263"/>
  <c r="AT27" i="263"/>
  <c r="K148" i="249"/>
  <c r="AG60" i="250"/>
  <c r="BU27" i="254"/>
  <c r="M345" i="231"/>
  <c r="M346" i="231"/>
  <c r="M343" i="231"/>
  <c r="M377" i="231"/>
  <c r="M383" i="231" s="1"/>
  <c r="D377" i="231" s="1"/>
  <c r="M344" i="231"/>
  <c r="D9" i="260" s="1"/>
  <c r="P35" i="264"/>
  <c r="Q35" i="264"/>
  <c r="BT31" i="255"/>
  <c r="AT48" i="253"/>
  <c r="AU27" i="252"/>
  <c r="AQ34" i="251"/>
  <c r="J61" i="249"/>
  <c r="AG27" i="253"/>
  <c r="K236" i="249"/>
  <c r="BT48" i="272"/>
  <c r="BG27" i="255"/>
  <c r="BG27" i="257"/>
  <c r="K41" i="249"/>
  <c r="AR27" i="260"/>
  <c r="AU56" i="250"/>
  <c r="AT27" i="272"/>
  <c r="BG27" i="253"/>
  <c r="BT43" i="235"/>
  <c r="BN60" i="255"/>
  <c r="BT27" i="254"/>
  <c r="AR60" i="251"/>
  <c r="AQ60" i="251"/>
  <c r="BU49" i="255"/>
  <c r="E303" i="231"/>
  <c r="D26" i="257" s="1"/>
  <c r="E338" i="231"/>
  <c r="D61" i="257" s="1"/>
  <c r="E324" i="231"/>
  <c r="D47" i="257" s="1"/>
  <c r="E335" i="231"/>
  <c r="D58" i="257" s="1"/>
  <c r="E312" i="231"/>
  <c r="D35" i="257" s="1"/>
  <c r="E339" i="231"/>
  <c r="D62" i="257" s="1"/>
  <c r="E309" i="231"/>
  <c r="D32" i="257" s="1"/>
  <c r="E332" i="231"/>
  <c r="D55" i="257" s="1"/>
  <c r="E308" i="231"/>
  <c r="D31" i="257" s="1"/>
  <c r="E323" i="231"/>
  <c r="D46" i="257" s="1"/>
  <c r="E304" i="231"/>
  <c r="D27" i="257" s="1"/>
  <c r="E330" i="231"/>
  <c r="D53" i="257" s="1"/>
  <c r="E316" i="231"/>
  <c r="D39" i="257" s="1"/>
  <c r="E320" i="231"/>
  <c r="D43" i="257" s="1"/>
  <c r="E306" i="231"/>
  <c r="D29" i="257" s="1"/>
  <c r="E322" i="231"/>
  <c r="D45" i="257" s="1"/>
  <c r="E318" i="231"/>
  <c r="D41" i="257" s="1"/>
  <c r="E317" i="231"/>
  <c r="D40" i="257" s="1"/>
  <c r="E305" i="231"/>
  <c r="D28" i="257" s="1"/>
  <c r="E326" i="231"/>
  <c r="D49" i="257" s="1"/>
  <c r="E314" i="231"/>
  <c r="D37" i="257" s="1"/>
  <c r="E310" i="231"/>
  <c r="D33" i="257" s="1"/>
  <c r="E336" i="231"/>
  <c r="D59" i="257" s="1"/>
  <c r="E321" i="231"/>
  <c r="D44" i="257" s="1"/>
  <c r="E315" i="231"/>
  <c r="D38" i="257" s="1"/>
  <c r="E311" i="231"/>
  <c r="D34" i="257" s="1"/>
  <c r="E327" i="231"/>
  <c r="D50" i="257" s="1"/>
  <c r="E333" i="231"/>
  <c r="D56" i="257" s="1"/>
  <c r="E337" i="231"/>
  <c r="D60" i="257" s="1"/>
  <c r="E329" i="231"/>
  <c r="D52" i="257" s="1"/>
  <c r="E325" i="231"/>
  <c r="D48" i="257" s="1"/>
  <c r="E331" i="231"/>
  <c r="D54" i="257" s="1"/>
  <c r="AI56" i="264"/>
  <c r="S56" i="264"/>
  <c r="K54" i="249"/>
  <c r="AT47" i="255"/>
  <c r="BU39" i="257"/>
  <c r="M130" i="216"/>
  <c r="E130" i="216"/>
  <c r="L131" i="216"/>
  <c r="BN46" i="255"/>
  <c r="K196" i="249"/>
  <c r="BU43" i="235"/>
  <c r="BK59" i="256"/>
  <c r="AX59" i="256"/>
  <c r="AX26" i="256"/>
  <c r="BK26" i="256"/>
  <c r="BT27" i="252"/>
  <c r="Q34" i="255"/>
  <c r="BN34" i="255"/>
  <c r="BU46" i="264"/>
  <c r="BG27" i="252"/>
  <c r="AG48" i="260"/>
  <c r="BT59" i="264"/>
  <c r="AT48" i="252"/>
  <c r="AG27" i="254"/>
  <c r="F54" i="257"/>
  <c r="F41" i="257"/>
  <c r="F34" i="257"/>
  <c r="F32" i="257"/>
  <c r="F27" i="257"/>
  <c r="F44" i="257"/>
  <c r="F46" i="257"/>
  <c r="F59" i="257"/>
  <c r="AK59" i="257" s="1"/>
  <c r="F52" i="257"/>
  <c r="F26" i="257"/>
  <c r="AK26" i="257" s="1"/>
  <c r="F61" i="257"/>
  <c r="AK61" i="257" s="1"/>
  <c r="F50" i="257"/>
  <c r="F33" i="257"/>
  <c r="F45" i="257"/>
  <c r="F56" i="257"/>
  <c r="F47" i="257"/>
  <c r="AK47" i="257" s="1"/>
  <c r="F43" i="257"/>
  <c r="F48" i="257"/>
  <c r="F53" i="257"/>
  <c r="F38" i="257"/>
  <c r="AK38" i="257" s="1"/>
  <c r="F31" i="257"/>
  <c r="F58" i="257"/>
  <c r="F60" i="257"/>
  <c r="AK60" i="257" s="1"/>
  <c r="F62" i="257"/>
  <c r="AK62" i="257" s="1"/>
  <c r="F39" i="257"/>
  <c r="F28" i="257"/>
  <c r="F40" i="257"/>
  <c r="F37" i="257"/>
  <c r="F29" i="257"/>
  <c r="F35" i="257"/>
  <c r="F55" i="257"/>
  <c r="F49" i="257"/>
  <c r="BT61" i="263"/>
  <c r="BU48" i="257"/>
  <c r="AU49" i="264"/>
  <c r="J48" i="249"/>
  <c r="BT41" i="255"/>
  <c r="AU59" i="254"/>
  <c r="AT39" i="253"/>
  <c r="T56" i="264"/>
  <c r="T32" i="235"/>
  <c r="BU27" i="260"/>
  <c r="AQ28" i="264"/>
  <c r="AG56" i="254"/>
  <c r="AG27" i="257"/>
  <c r="BU48" i="272"/>
  <c r="K95" i="249"/>
  <c r="AT48" i="272"/>
  <c r="M123" i="255"/>
  <c r="BN58" i="255"/>
  <c r="AG59" i="250"/>
  <c r="AX62" i="256"/>
  <c r="BK62" i="256"/>
  <c r="AX38" i="256"/>
  <c r="BK38" i="256"/>
  <c r="BT48" i="257"/>
  <c r="AN31" i="255"/>
  <c r="G31" i="255" s="1"/>
  <c r="AU48" i="260"/>
  <c r="AT33" i="255"/>
  <c r="AG33" i="255"/>
  <c r="BT39" i="257"/>
  <c r="BG27" i="235"/>
  <c r="BT39" i="272"/>
  <c r="AU56" i="254"/>
  <c r="BU40" i="263"/>
  <c r="K83" i="255"/>
  <c r="AU29" i="251"/>
  <c r="AT32" i="251"/>
  <c r="AG32" i="251"/>
  <c r="AG34" i="250"/>
  <c r="AQ59" i="251"/>
  <c r="AR59" i="251"/>
  <c r="BT53" i="235"/>
  <c r="BG39" i="272"/>
  <c r="T29" i="255"/>
  <c r="BU29" i="255"/>
  <c r="AG35" i="252"/>
  <c r="AT35" i="252"/>
  <c r="AQ58" i="251"/>
  <c r="BT50" i="255"/>
  <c r="BU34" i="264"/>
  <c r="K283" i="249"/>
  <c r="AU60" i="250"/>
  <c r="D339" i="231"/>
  <c r="B339" i="231" s="1"/>
  <c r="C62" i="257" s="1"/>
  <c r="D330" i="231"/>
  <c r="B330" i="231" s="1"/>
  <c r="C53" i="257" s="1"/>
  <c r="D321" i="231"/>
  <c r="B321" i="231" s="1"/>
  <c r="C44" i="257" s="1"/>
  <c r="D311" i="231"/>
  <c r="B311" i="231" s="1"/>
  <c r="C34" i="257" s="1"/>
  <c r="D338" i="231"/>
  <c r="B338" i="231" s="1"/>
  <c r="C61" i="257" s="1"/>
  <c r="D320" i="231"/>
  <c r="B320" i="231" s="1"/>
  <c r="C43" i="257" s="1"/>
  <c r="D337" i="231"/>
  <c r="B337" i="231" s="1"/>
  <c r="C60" i="257" s="1"/>
  <c r="D318" i="231"/>
  <c r="B318" i="231" s="1"/>
  <c r="D333" i="231"/>
  <c r="B333" i="231" s="1"/>
  <c r="C56" i="257" s="1"/>
  <c r="D315" i="231"/>
  <c r="B315" i="231" s="1"/>
  <c r="C38" i="257" s="1"/>
  <c r="D332" i="231"/>
  <c r="B332" i="231" s="1"/>
  <c r="C55" i="257" s="1"/>
  <c r="D314" i="231"/>
  <c r="B314" i="231" s="1"/>
  <c r="C37" i="257" s="1"/>
  <c r="D336" i="231"/>
  <c r="B336" i="231" s="1"/>
  <c r="C59" i="257" s="1"/>
  <c r="D326" i="231"/>
  <c r="B326" i="231" s="1"/>
  <c r="C49" i="257" s="1"/>
  <c r="D317" i="231"/>
  <c r="B317" i="231" s="1"/>
  <c r="C40" i="257" s="1"/>
  <c r="D308" i="231"/>
  <c r="B308" i="231" s="1"/>
  <c r="C31" i="257" s="1"/>
  <c r="D331" i="231"/>
  <c r="B331" i="231" s="1"/>
  <c r="C54" i="257" s="1"/>
  <c r="D312" i="231"/>
  <c r="B312" i="231" s="1"/>
  <c r="C35" i="257" s="1"/>
  <c r="D335" i="231"/>
  <c r="B335" i="231" s="1"/>
  <c r="C58" i="257" s="1"/>
  <c r="D316" i="231"/>
  <c r="B316" i="231" s="1"/>
  <c r="C39" i="257" s="1"/>
  <c r="D329" i="231"/>
  <c r="B329" i="231" s="1"/>
  <c r="C52" i="257" s="1"/>
  <c r="D327" i="231"/>
  <c r="B327" i="231" s="1"/>
  <c r="C50" i="257" s="1"/>
  <c r="D324" i="231"/>
  <c r="B324" i="231" s="1"/>
  <c r="C47" i="257" s="1"/>
  <c r="D323" i="231"/>
  <c r="B323" i="231" s="1"/>
  <c r="C46" i="257" s="1"/>
  <c r="D303" i="231"/>
  <c r="C26" i="257" s="1"/>
  <c r="D325" i="231"/>
  <c r="B325" i="231" s="1"/>
  <c r="C48" i="257" s="1"/>
  <c r="D305" i="231"/>
  <c r="B305" i="231" s="1"/>
  <c r="C28" i="257" s="1"/>
  <c r="D322" i="231"/>
  <c r="B322" i="231" s="1"/>
  <c r="C45" i="257" s="1"/>
  <c r="D306" i="231"/>
  <c r="B306" i="231" s="1"/>
  <c r="C29" i="257" s="1"/>
  <c r="D309" i="231"/>
  <c r="B309" i="231" s="1"/>
  <c r="C32" i="257" s="1"/>
  <c r="D304" i="231"/>
  <c r="B304" i="231" s="1"/>
  <c r="C27" i="257" s="1"/>
  <c r="D310" i="231"/>
  <c r="B310" i="231" s="1"/>
  <c r="C33" i="257" s="1"/>
  <c r="AG49" i="264"/>
  <c r="AR34" i="251"/>
  <c r="AT43" i="251"/>
  <c r="AG59" i="254"/>
  <c r="BT27" i="260"/>
  <c r="BG27" i="264"/>
  <c r="AU46" i="250"/>
  <c r="BG27" i="251"/>
  <c r="AQ46" i="251"/>
  <c r="AR46" i="251"/>
  <c r="BU27" i="251"/>
  <c r="BT46" i="264"/>
  <c r="AR28" i="264"/>
  <c r="AT60" i="235"/>
  <c r="AQ37" i="250"/>
  <c r="BT27" i="253"/>
  <c r="AT58" i="254"/>
  <c r="AG58" i="254"/>
  <c r="AN41" i="255"/>
  <c r="AO41" i="255"/>
  <c r="AQ27" i="260"/>
  <c r="AG56" i="250"/>
  <c r="BU49" i="263"/>
  <c r="AU27" i="253"/>
  <c r="AU39" i="272"/>
  <c r="BT40" i="255"/>
  <c r="BN35" i="255"/>
  <c r="M35" i="255" s="1"/>
  <c r="BQ35" i="255" s="1"/>
  <c r="BN56" i="255"/>
  <c r="M56" i="255" s="1"/>
  <c r="BQ56" i="255" s="1"/>
  <c r="G288" i="249"/>
  <c r="E163" i="249"/>
  <c r="AG8" i="232"/>
  <c r="X8" i="232"/>
  <c r="E29" i="249"/>
  <c r="G215" i="249"/>
  <c r="AI17" i="232"/>
  <c r="AB11" i="232"/>
  <c r="E44" i="249"/>
  <c r="AB9" i="232"/>
  <c r="F161" i="249"/>
  <c r="V15" i="232"/>
  <c r="T14" i="232"/>
  <c r="AI10" i="232"/>
  <c r="T6" i="232"/>
  <c r="X9" i="232"/>
  <c r="E65" i="249"/>
  <c r="AK13" i="232"/>
  <c r="AI6" i="232"/>
  <c r="F244" i="249"/>
  <c r="AK12" i="232"/>
  <c r="V11" i="232"/>
  <c r="F44" i="249"/>
  <c r="G164" i="249"/>
  <c r="AK6" i="232"/>
  <c r="V13" i="232"/>
  <c r="G23" i="249"/>
  <c r="V12" i="232"/>
  <c r="P13" i="232"/>
  <c r="O6" i="232"/>
  <c r="E39" i="249"/>
  <c r="F261" i="249"/>
  <c r="X16" i="232"/>
  <c r="E54" i="249"/>
  <c r="T17" i="232"/>
  <c r="AB7" i="232"/>
  <c r="AG13" i="232"/>
  <c r="P17" i="232"/>
  <c r="AG11" i="232"/>
  <c r="E244" i="249"/>
  <c r="AK15" i="232"/>
  <c r="E45" i="249"/>
  <c r="E158" i="249"/>
  <c r="F36" i="249"/>
  <c r="E160" i="249"/>
  <c r="E157" i="249"/>
  <c r="E162" i="249"/>
  <c r="E46" i="249"/>
  <c r="E66" i="249"/>
  <c r="X6" i="232"/>
  <c r="T11" i="232"/>
  <c r="X7" i="232"/>
  <c r="E16" i="249"/>
  <c r="AK7" i="232"/>
  <c r="AB16" i="232"/>
  <c r="F235" i="249"/>
  <c r="P16" i="232"/>
  <c r="AC11" i="232"/>
  <c r="F65" i="249"/>
  <c r="F46" i="249"/>
  <c r="AG6" i="232"/>
  <c r="G24" i="249"/>
  <c r="T13" i="232"/>
  <c r="P11" i="232"/>
  <c r="AC17" i="232"/>
  <c r="AK9" i="232"/>
  <c r="G25" i="249"/>
  <c r="F66" i="249"/>
  <c r="F18" i="249"/>
  <c r="AC9" i="232"/>
  <c r="O13" i="232"/>
  <c r="AC8" i="232"/>
  <c r="T8" i="232"/>
  <c r="AG12" i="232"/>
  <c r="AK16" i="232"/>
  <c r="AB12" i="232"/>
  <c r="F258" i="249"/>
  <c r="AG7" i="232"/>
  <c r="AB15" i="232"/>
  <c r="V7" i="232"/>
  <c r="E144" i="249"/>
  <c r="F260" i="249"/>
  <c r="P216" i="249"/>
  <c r="AC12" i="232"/>
  <c r="AK8" i="232"/>
  <c r="F157" i="249"/>
  <c r="E260" i="249"/>
  <c r="AK14" i="232"/>
  <c r="F28" i="249"/>
  <c r="F159" i="249"/>
  <c r="AC15" i="232"/>
  <c r="G281" i="249"/>
  <c r="AG10" i="232"/>
  <c r="AB6" i="232"/>
  <c r="E209" i="249"/>
  <c r="AG16" i="232"/>
  <c r="O10" i="232"/>
  <c r="F229" i="249"/>
  <c r="AI14" i="232"/>
  <c r="X12" i="232"/>
  <c r="AI9" i="232"/>
  <c r="T16" i="232"/>
  <c r="V17" i="232"/>
  <c r="F262" i="249"/>
  <c r="P9" i="232"/>
  <c r="AC16" i="232"/>
  <c r="E243" i="249"/>
  <c r="P15" i="232"/>
  <c r="AI8" i="232"/>
  <c r="F117" i="249"/>
  <c r="F141" i="249"/>
  <c r="AI15" i="232"/>
  <c r="AI11" i="232"/>
  <c r="AI12" i="232"/>
  <c r="AC14" i="232"/>
  <c r="F67" i="249"/>
  <c r="AI16" i="232"/>
  <c r="X15" i="232"/>
  <c r="AG15" i="232"/>
  <c r="F15" i="249"/>
  <c r="G37" i="249"/>
  <c r="F47" i="249"/>
  <c r="E261" i="249"/>
  <c r="V10" i="232"/>
  <c r="O14" i="232"/>
  <c r="AC7" i="232"/>
  <c r="F259" i="249"/>
  <c r="V8" i="232"/>
  <c r="O8" i="232"/>
  <c r="P12" i="232"/>
  <c r="V16" i="232"/>
  <c r="F34" i="249"/>
  <c r="F17" i="249"/>
  <c r="AK17" i="232"/>
  <c r="X17" i="232"/>
  <c r="O15" i="232"/>
  <c r="E258" i="249"/>
  <c r="T7" i="232"/>
  <c r="F145" i="249"/>
  <c r="AI7" i="232"/>
  <c r="AC10" i="232"/>
  <c r="P8" i="232"/>
  <c r="F45" i="249"/>
  <c r="E161" i="249"/>
  <c r="X13" i="232"/>
  <c r="AB14" i="232"/>
  <c r="AC6" i="232"/>
  <c r="E67" i="249"/>
  <c r="F209" i="249"/>
  <c r="G265" i="249"/>
  <c r="AC13" i="232"/>
  <c r="F39" i="249"/>
  <c r="T9" i="232"/>
  <c r="P6" i="232"/>
  <c r="X14" i="232"/>
  <c r="G63" i="249"/>
  <c r="V6" i="232"/>
  <c r="E36" i="249"/>
  <c r="E249" i="249"/>
  <c r="E259" i="249"/>
  <c r="AK11" i="232"/>
  <c r="O17" i="232"/>
  <c r="AB10" i="232"/>
  <c r="O12" i="232"/>
  <c r="AB8" i="232"/>
  <c r="T15" i="232"/>
  <c r="G42" i="249"/>
  <c r="F64" i="249"/>
  <c r="AB13" i="232"/>
  <c r="F135" i="249"/>
  <c r="P7" i="232"/>
  <c r="X11" i="232"/>
  <c r="O11" i="232"/>
  <c r="E159" i="249"/>
  <c r="V9" i="232"/>
  <c r="F38" i="249"/>
  <c r="AB17" i="232"/>
  <c r="F116" i="249"/>
  <c r="T10" i="232"/>
  <c r="E137" i="249"/>
  <c r="O7" i="232"/>
  <c r="F158" i="249"/>
  <c r="AG14" i="232"/>
  <c r="P14" i="232"/>
  <c r="V14" i="232"/>
  <c r="E130" i="249"/>
  <c r="AG17" i="232"/>
  <c r="AI13" i="232"/>
  <c r="X10" i="232"/>
  <c r="E262" i="249"/>
  <c r="G14" i="249"/>
  <c r="E18" i="249"/>
  <c r="O9" i="232"/>
  <c r="E47" i="249"/>
  <c r="P10" i="232"/>
  <c r="E64" i="249"/>
  <c r="O16" i="232"/>
  <c r="AG9" i="232"/>
  <c r="F16" i="249"/>
  <c r="E38" i="249"/>
  <c r="E129" i="249"/>
  <c r="F129" i="249"/>
  <c r="F160" i="249"/>
  <c r="AK10" i="232"/>
  <c r="E17" i="249"/>
  <c r="T12" i="232"/>
  <c r="E136" i="249"/>
  <c r="AG52" i="255" l="1"/>
  <c r="T55" i="255"/>
  <c r="D371" i="231"/>
  <c r="B371" i="231" s="1"/>
  <c r="C57" i="260" s="1"/>
  <c r="D350" i="231"/>
  <c r="B350" i="231" s="1"/>
  <c r="C36" i="260" s="1"/>
  <c r="S45" i="255"/>
  <c r="E371" i="231"/>
  <c r="D57" i="260" s="1"/>
  <c r="E350" i="231"/>
  <c r="D36" i="260" s="1"/>
  <c r="F36" i="260"/>
  <c r="F57" i="260"/>
  <c r="P55" i="255"/>
  <c r="S27" i="272"/>
  <c r="AG39" i="260"/>
  <c r="AI27" i="272"/>
  <c r="S37" i="264"/>
  <c r="S28" i="263"/>
  <c r="AI45" i="255"/>
  <c r="AI32" i="235"/>
  <c r="S32" i="235"/>
  <c r="P32" i="235"/>
  <c r="S55" i="255"/>
  <c r="AI28" i="255"/>
  <c r="S28" i="255"/>
  <c r="AG40" i="264"/>
  <c r="AV59" i="251"/>
  <c r="AV60" i="251"/>
  <c r="M34" i="255"/>
  <c r="BQ34" i="255" s="1"/>
  <c r="AI55" i="255"/>
  <c r="AI29" i="255"/>
  <c r="N58" i="255"/>
  <c r="BR58" i="255" s="1"/>
  <c r="BU58" i="255" s="1"/>
  <c r="S29" i="255"/>
  <c r="P27" i="257"/>
  <c r="M46" i="255"/>
  <c r="BQ46" i="255" s="1"/>
  <c r="N46" i="255"/>
  <c r="BR46" i="255" s="1"/>
  <c r="AI27" i="257"/>
  <c r="I50" i="255"/>
  <c r="AS50" i="255" s="1"/>
  <c r="AV50" i="255" s="1"/>
  <c r="N60" i="255"/>
  <c r="BR60" i="255" s="1"/>
  <c r="H41" i="255"/>
  <c r="S27" i="257"/>
  <c r="H50" i="255"/>
  <c r="AR50" i="255" s="1"/>
  <c r="AU50" i="255" s="1"/>
  <c r="G41" i="255"/>
  <c r="AQ41" i="255" s="1"/>
  <c r="G50" i="255"/>
  <c r="AQ50" i="255" s="1"/>
  <c r="P27" i="272"/>
  <c r="P29" i="255"/>
  <c r="M58" i="255"/>
  <c r="BQ58" i="255" s="1"/>
  <c r="AI28" i="263"/>
  <c r="P28" i="263"/>
  <c r="I29" i="255"/>
  <c r="AS29" i="255" s="1"/>
  <c r="AV29" i="255" s="1"/>
  <c r="P28" i="255"/>
  <c r="M59" i="255"/>
  <c r="BQ59" i="255" s="1"/>
  <c r="Q55" i="255"/>
  <c r="P45" i="255"/>
  <c r="N59" i="255"/>
  <c r="BR59" i="255" s="1"/>
  <c r="AI37" i="264"/>
  <c r="M60" i="255"/>
  <c r="BQ60" i="255" s="1"/>
  <c r="L76" i="216"/>
  <c r="L70" i="216"/>
  <c r="L71" i="216" s="1"/>
  <c r="L72" i="216" s="1"/>
  <c r="L73" i="216" s="1"/>
  <c r="L74" i="216" s="1"/>
  <c r="L75" i="216" s="1"/>
  <c r="P37" i="264"/>
  <c r="BV34" i="255"/>
  <c r="AV35" i="254"/>
  <c r="BV45" i="255"/>
  <c r="BV56" i="264"/>
  <c r="BV55" i="255"/>
  <c r="AV56" i="251"/>
  <c r="AV35" i="250"/>
  <c r="M178" i="249"/>
  <c r="M77" i="249"/>
  <c r="L293" i="249"/>
  <c r="M279" i="249"/>
  <c r="U59" i="255"/>
  <c r="R59" i="255"/>
  <c r="AR58" i="251"/>
  <c r="AU58" i="251" s="1"/>
  <c r="BV58" i="255"/>
  <c r="U58" i="255"/>
  <c r="R58" i="255"/>
  <c r="AR37" i="250"/>
  <c r="AU37" i="250" s="1"/>
  <c r="R46" i="255"/>
  <c r="U46" i="255"/>
  <c r="Q56" i="255"/>
  <c r="R60" i="255"/>
  <c r="U60" i="255"/>
  <c r="AN55" i="255"/>
  <c r="G55" i="255" s="1"/>
  <c r="AO55" i="255"/>
  <c r="H55" i="255" s="1"/>
  <c r="AP55" i="255"/>
  <c r="AR37" i="254"/>
  <c r="AU37" i="254" s="1"/>
  <c r="AS35" i="251"/>
  <c r="AP34" i="255"/>
  <c r="AO34" i="255"/>
  <c r="H34" i="255" s="1"/>
  <c r="AN34" i="255"/>
  <c r="G34" i="255" s="1"/>
  <c r="R37" i="255"/>
  <c r="BV37" i="255"/>
  <c r="U37" i="255"/>
  <c r="J257" i="249"/>
  <c r="C222" i="249"/>
  <c r="C121" i="249"/>
  <c r="B222" i="249"/>
  <c r="B121" i="249"/>
  <c r="C129" i="249"/>
  <c r="C230" i="249"/>
  <c r="B230" i="249"/>
  <c r="B129" i="249"/>
  <c r="D28" i="216"/>
  <c r="B29" i="249" s="1"/>
  <c r="E28" i="216"/>
  <c r="C29" i="249" s="1"/>
  <c r="M29" i="216"/>
  <c r="M25" i="216"/>
  <c r="E24" i="216"/>
  <c r="C25" i="249" s="1"/>
  <c r="D24" i="216"/>
  <c r="B25" i="249" s="1"/>
  <c r="B125" i="249"/>
  <c r="B226" i="249"/>
  <c r="C226" i="249"/>
  <c r="C125" i="249"/>
  <c r="J263" i="249"/>
  <c r="P56" i="255"/>
  <c r="AU34" i="251"/>
  <c r="AQ35" i="250"/>
  <c r="AT59" i="250"/>
  <c r="Q37" i="255"/>
  <c r="BN37" i="255"/>
  <c r="AN45" i="255"/>
  <c r="AO45" i="255"/>
  <c r="BK38" i="257"/>
  <c r="AX38" i="257"/>
  <c r="AT27" i="254"/>
  <c r="BT56" i="264"/>
  <c r="AU27" i="260"/>
  <c r="K48" i="249"/>
  <c r="AT46" i="250"/>
  <c r="K243" i="249"/>
  <c r="J68" i="249"/>
  <c r="M380" i="231"/>
  <c r="M414" i="231"/>
  <c r="M382" i="231"/>
  <c r="M381" i="231"/>
  <c r="D9" i="263" s="1"/>
  <c r="BT28" i="263"/>
  <c r="AQ56" i="251"/>
  <c r="AR56" i="251"/>
  <c r="BU27" i="272"/>
  <c r="K149" i="249"/>
  <c r="AT60" i="254"/>
  <c r="BU28" i="263"/>
  <c r="N123" i="255"/>
  <c r="AT56" i="250"/>
  <c r="AT37" i="250"/>
  <c r="AG37" i="250"/>
  <c r="AT59" i="254"/>
  <c r="AT49" i="264"/>
  <c r="AT34" i="250"/>
  <c r="AQ31" i="255"/>
  <c r="M131" i="216"/>
  <c r="E131" i="216"/>
  <c r="K61" i="249"/>
  <c r="AG34" i="251"/>
  <c r="E342" i="231"/>
  <c r="D28" i="260" s="1"/>
  <c r="E361" i="231"/>
  <c r="D47" i="260" s="1"/>
  <c r="E355" i="231"/>
  <c r="D41" i="260" s="1"/>
  <c r="E353" i="231"/>
  <c r="D39" i="260" s="1"/>
  <c r="E345" i="231"/>
  <c r="D31" i="260" s="1"/>
  <c r="E370" i="231"/>
  <c r="D56" i="260" s="1"/>
  <c r="E359" i="231"/>
  <c r="D45" i="260" s="1"/>
  <c r="E354" i="231"/>
  <c r="D40" i="260" s="1"/>
  <c r="E347" i="231"/>
  <c r="D33" i="260" s="1"/>
  <c r="E366" i="231"/>
  <c r="D52" i="260" s="1"/>
  <c r="E362" i="231"/>
  <c r="D48" i="260" s="1"/>
  <c r="E364" i="231"/>
  <c r="D50" i="260" s="1"/>
  <c r="E351" i="231"/>
  <c r="D37" i="260" s="1"/>
  <c r="E375" i="231"/>
  <c r="D61" i="260" s="1"/>
  <c r="E372" i="231"/>
  <c r="D58" i="260" s="1"/>
  <c r="E360" i="231"/>
  <c r="D46" i="260" s="1"/>
  <c r="E357" i="231"/>
  <c r="D43" i="260" s="1"/>
  <c r="E374" i="231"/>
  <c r="D60" i="260" s="1"/>
  <c r="E363" i="231"/>
  <c r="D49" i="260" s="1"/>
  <c r="E341" i="231"/>
  <c r="D27" i="260" s="1"/>
  <c r="E352" i="231"/>
  <c r="D38" i="260" s="1"/>
  <c r="E368" i="231"/>
  <c r="D54" i="260" s="1"/>
  <c r="E358" i="231"/>
  <c r="D44" i="260" s="1"/>
  <c r="E376" i="231"/>
  <c r="D62" i="260" s="1"/>
  <c r="E367" i="231"/>
  <c r="D53" i="260" s="1"/>
  <c r="E369" i="231"/>
  <c r="D55" i="260" s="1"/>
  <c r="E343" i="231"/>
  <c r="D29" i="260" s="1"/>
  <c r="E340" i="231"/>
  <c r="D26" i="260" s="1"/>
  <c r="E348" i="231"/>
  <c r="D34" i="260" s="1"/>
  <c r="E373" i="231"/>
  <c r="D59" i="260" s="1"/>
  <c r="E349" i="231"/>
  <c r="D35" i="260" s="1"/>
  <c r="E346" i="231"/>
  <c r="D32" i="260" s="1"/>
  <c r="AQ35" i="254"/>
  <c r="AG37" i="254"/>
  <c r="AT37" i="254"/>
  <c r="AT27" i="252"/>
  <c r="AT29" i="251"/>
  <c r="BT32" i="235"/>
  <c r="BU55" i="255"/>
  <c r="AU46" i="251"/>
  <c r="AU59" i="251"/>
  <c r="AT56" i="254"/>
  <c r="BK26" i="257"/>
  <c r="AX26" i="257"/>
  <c r="AT26" i="255"/>
  <c r="AG26" i="255"/>
  <c r="AT27" i="253"/>
  <c r="S35" i="264"/>
  <c r="AI35" i="264"/>
  <c r="D372" i="231"/>
  <c r="B372" i="231" s="1"/>
  <c r="C58" i="260" s="1"/>
  <c r="D362" i="231"/>
  <c r="B362" i="231" s="1"/>
  <c r="C48" i="260" s="1"/>
  <c r="D353" i="231"/>
  <c r="B353" i="231" s="1"/>
  <c r="C39" i="260" s="1"/>
  <c r="D343" i="231"/>
  <c r="B343" i="231" s="1"/>
  <c r="C29" i="260" s="1"/>
  <c r="D366" i="231"/>
  <c r="B366" i="231" s="1"/>
  <c r="C52" i="260" s="1"/>
  <c r="D347" i="231"/>
  <c r="B347" i="231" s="1"/>
  <c r="C33" i="260" s="1"/>
  <c r="D364" i="231"/>
  <c r="B364" i="231" s="1"/>
  <c r="C50" i="260" s="1"/>
  <c r="D346" i="231"/>
  <c r="B346" i="231" s="1"/>
  <c r="C32" i="260" s="1"/>
  <c r="D361" i="231"/>
  <c r="B361" i="231" s="1"/>
  <c r="C47" i="260" s="1"/>
  <c r="D342" i="231"/>
  <c r="B342" i="231" s="1"/>
  <c r="C28" i="260" s="1"/>
  <c r="D360" i="231"/>
  <c r="B360" i="231" s="1"/>
  <c r="C46" i="260" s="1"/>
  <c r="D341" i="231"/>
  <c r="B341" i="231" s="1"/>
  <c r="C27" i="260" s="1"/>
  <c r="D368" i="231"/>
  <c r="B368" i="231" s="1"/>
  <c r="C54" i="260" s="1"/>
  <c r="D359" i="231"/>
  <c r="B359" i="231" s="1"/>
  <c r="C45" i="260" s="1"/>
  <c r="D349" i="231"/>
  <c r="B349" i="231" s="1"/>
  <c r="C35" i="260" s="1"/>
  <c r="D340" i="231"/>
  <c r="C26" i="260" s="1"/>
  <c r="D363" i="231"/>
  <c r="B363" i="231" s="1"/>
  <c r="C49" i="260" s="1"/>
  <c r="D345" i="231"/>
  <c r="B345" i="231" s="1"/>
  <c r="C31" i="260" s="1"/>
  <c r="D367" i="231"/>
  <c r="B367" i="231" s="1"/>
  <c r="C53" i="260" s="1"/>
  <c r="D348" i="231"/>
  <c r="B348" i="231" s="1"/>
  <c r="C34" i="260" s="1"/>
  <c r="D357" i="231"/>
  <c r="B357" i="231" s="1"/>
  <c r="C43" i="260" s="1"/>
  <c r="D355" i="231"/>
  <c r="B355" i="231" s="1"/>
  <c r="C41" i="260" s="1"/>
  <c r="D352" i="231"/>
  <c r="B352" i="231" s="1"/>
  <c r="C38" i="260" s="1"/>
  <c r="D351" i="231"/>
  <c r="B351" i="231" s="1"/>
  <c r="C37" i="260" s="1"/>
  <c r="D373" i="231"/>
  <c r="B373" i="231" s="1"/>
  <c r="C59" i="260" s="1"/>
  <c r="D358" i="231"/>
  <c r="B358" i="231" s="1"/>
  <c r="C44" i="260" s="1"/>
  <c r="D374" i="231"/>
  <c r="B374" i="231" s="1"/>
  <c r="C60" i="260" s="1"/>
  <c r="D376" i="231"/>
  <c r="B376" i="231" s="1"/>
  <c r="C62" i="260" s="1"/>
  <c r="D375" i="231"/>
  <c r="B375" i="231" s="1"/>
  <c r="C61" i="260" s="1"/>
  <c r="D370" i="231"/>
  <c r="B370" i="231" s="1"/>
  <c r="C56" i="260" s="1"/>
  <c r="D369" i="231"/>
  <c r="B369" i="231" s="1"/>
  <c r="C55" i="260" s="1"/>
  <c r="D354" i="231"/>
  <c r="B354" i="231" s="1"/>
  <c r="C40" i="260" s="1"/>
  <c r="AR35" i="254"/>
  <c r="K155" i="249"/>
  <c r="BU45" i="255"/>
  <c r="K94" i="249"/>
  <c r="BT45" i="255"/>
  <c r="AT39" i="272"/>
  <c r="K249" i="249"/>
  <c r="AT58" i="251"/>
  <c r="AG58" i="251"/>
  <c r="BU32" i="235"/>
  <c r="J55" i="249"/>
  <c r="BK62" i="257"/>
  <c r="AX62" i="257"/>
  <c r="BK47" i="257"/>
  <c r="AX47" i="257"/>
  <c r="BK59" i="257"/>
  <c r="AX59" i="257"/>
  <c r="AU60" i="251"/>
  <c r="BT55" i="255"/>
  <c r="K290" i="249"/>
  <c r="L83" i="255"/>
  <c r="AQ37" i="251"/>
  <c r="AX60" i="257"/>
  <c r="BK60" i="257"/>
  <c r="BK61" i="257"/>
  <c r="AX61" i="257"/>
  <c r="AT48" i="260"/>
  <c r="BT27" i="272"/>
  <c r="BT37" i="264"/>
  <c r="T35" i="264"/>
  <c r="BT29" i="255"/>
  <c r="AG27" i="260"/>
  <c r="AU28" i="264"/>
  <c r="AG46" i="251"/>
  <c r="C42" i="257"/>
  <c r="C41" i="257"/>
  <c r="AG59" i="251"/>
  <c r="AR35" i="250"/>
  <c r="AN29" i="255"/>
  <c r="G29" i="255" s="1"/>
  <c r="AT27" i="257"/>
  <c r="AG28" i="264"/>
  <c r="BU56" i="264"/>
  <c r="AT40" i="264"/>
  <c r="T34" i="255"/>
  <c r="AG60" i="251"/>
  <c r="AT39" i="260"/>
  <c r="BT27" i="257"/>
  <c r="F47" i="260"/>
  <c r="AK47" i="260" s="1"/>
  <c r="F45" i="260"/>
  <c r="F39" i="260"/>
  <c r="F37" i="260"/>
  <c r="F28" i="260"/>
  <c r="F50" i="260"/>
  <c r="F27" i="260"/>
  <c r="F54" i="260"/>
  <c r="F46" i="260"/>
  <c r="F41" i="260"/>
  <c r="F34" i="260"/>
  <c r="F58" i="260"/>
  <c r="F26" i="260"/>
  <c r="AK26" i="260" s="1"/>
  <c r="F52" i="260"/>
  <c r="F38" i="260"/>
  <c r="AK38" i="260" s="1"/>
  <c r="F53" i="260"/>
  <c r="F33" i="260"/>
  <c r="F56" i="260"/>
  <c r="F61" i="260"/>
  <c r="AK61" i="260" s="1"/>
  <c r="F44" i="260"/>
  <c r="F59" i="260"/>
  <c r="AK59" i="260" s="1"/>
  <c r="F48" i="260"/>
  <c r="F32" i="260"/>
  <c r="F62" i="260"/>
  <c r="AK62" i="260" s="1"/>
  <c r="F43" i="260"/>
  <c r="F31" i="260"/>
  <c r="F40" i="260"/>
  <c r="F55" i="260"/>
  <c r="F60" i="260"/>
  <c r="AK60" i="260" s="1"/>
  <c r="F49" i="260"/>
  <c r="F29" i="260"/>
  <c r="F35" i="260"/>
  <c r="AT60" i="250"/>
  <c r="BT28" i="255"/>
  <c r="BU28" i="255"/>
  <c r="BU27" i="257"/>
  <c r="E255" i="249"/>
  <c r="E74" i="249"/>
  <c r="F167" i="249"/>
  <c r="F22" i="249"/>
  <c r="AJ9" i="232"/>
  <c r="F268" i="249"/>
  <c r="U8" i="232"/>
  <c r="E164" i="249"/>
  <c r="E254" i="249"/>
  <c r="E166" i="249"/>
  <c r="E70" i="249"/>
  <c r="F165" i="249"/>
  <c r="E268" i="249"/>
  <c r="W14" i="232"/>
  <c r="F269" i="249"/>
  <c r="F254" i="249"/>
  <c r="F242" i="249"/>
  <c r="U6" i="232"/>
  <c r="U11" i="232"/>
  <c r="U16" i="232"/>
  <c r="AJ11" i="232"/>
  <c r="G35" i="249"/>
  <c r="E117" i="249"/>
  <c r="F236" i="249"/>
  <c r="W11" i="232"/>
  <c r="F72" i="249"/>
  <c r="E22" i="249"/>
  <c r="E25" i="249"/>
  <c r="AJ16" i="232"/>
  <c r="E170" i="249"/>
  <c r="E73" i="249"/>
  <c r="W9" i="232"/>
  <c r="E250" i="249"/>
  <c r="E37" i="249"/>
  <c r="AH6" i="232"/>
  <c r="E266" i="249"/>
  <c r="E72" i="249"/>
  <c r="AJ14" i="232"/>
  <c r="F74" i="249"/>
  <c r="E41" i="249"/>
  <c r="G255" i="249"/>
  <c r="F168" i="249"/>
  <c r="U12" i="232"/>
  <c r="AJ15" i="232"/>
  <c r="F123" i="249"/>
  <c r="W13" i="232"/>
  <c r="F266" i="249"/>
  <c r="G297" i="249"/>
  <c r="P129" i="249"/>
  <c r="E71" i="249"/>
  <c r="F142" i="249"/>
  <c r="F25" i="249"/>
  <c r="F166" i="249"/>
  <c r="AH15" i="232"/>
  <c r="W17" i="232"/>
  <c r="F252" i="249"/>
  <c r="G254" i="249"/>
  <c r="F255" i="249"/>
  <c r="G21" i="249"/>
  <c r="E116" i="249"/>
  <c r="G296" i="249"/>
  <c r="U14" i="232"/>
  <c r="AJ13" i="232"/>
  <c r="F24" i="249"/>
  <c r="W8" i="232"/>
  <c r="AH13" i="232"/>
  <c r="AJ8" i="232"/>
  <c r="E145" i="249"/>
  <c r="F148" i="249"/>
  <c r="AH16" i="232"/>
  <c r="F70" i="249"/>
  <c r="E168" i="249"/>
  <c r="U13" i="232"/>
  <c r="F71" i="249"/>
  <c r="AH17" i="232"/>
  <c r="G272" i="249"/>
  <c r="E63" i="249"/>
  <c r="AH11" i="232"/>
  <c r="U17" i="232"/>
  <c r="AH9" i="232"/>
  <c r="E61" i="249"/>
  <c r="AJ10" i="232"/>
  <c r="AH10" i="232"/>
  <c r="E169" i="249"/>
  <c r="AH12" i="232"/>
  <c r="P209" i="249"/>
  <c r="G171" i="249"/>
  <c r="E48" i="249"/>
  <c r="G294" i="249"/>
  <c r="G252" i="249"/>
  <c r="E167" i="249"/>
  <c r="AH14" i="232"/>
  <c r="F265" i="249"/>
  <c r="G70" i="249"/>
  <c r="U15" i="232"/>
  <c r="W16" i="232"/>
  <c r="F73" i="249"/>
  <c r="E269" i="249"/>
  <c r="F63" i="249"/>
  <c r="E28" i="249"/>
  <c r="U7" i="232"/>
  <c r="U10" i="232"/>
  <c r="E256" i="249"/>
  <c r="AJ12" i="232"/>
  <c r="AH7" i="232"/>
  <c r="W12" i="232"/>
  <c r="W10" i="232"/>
  <c r="E265" i="249"/>
  <c r="E165" i="249"/>
  <c r="AJ7" i="232"/>
  <c r="U9" i="232"/>
  <c r="AJ17" i="232"/>
  <c r="F164" i="249"/>
  <c r="W7" i="232"/>
  <c r="E24" i="249"/>
  <c r="W15" i="232"/>
  <c r="AJ6" i="232"/>
  <c r="F37" i="249"/>
  <c r="W6" i="232"/>
  <c r="P223" i="249"/>
  <c r="AH8" i="232"/>
  <c r="E252" i="249"/>
  <c r="E267" i="249"/>
  <c r="F267" i="249"/>
  <c r="S46" i="255" l="1"/>
  <c r="D408" i="231"/>
  <c r="B408" i="231" s="1"/>
  <c r="C57" i="263" s="1"/>
  <c r="D387" i="231"/>
  <c r="B387" i="231" s="1"/>
  <c r="C36" i="263" s="1"/>
  <c r="F36" i="263"/>
  <c r="F57" i="263"/>
  <c r="E408" i="231"/>
  <c r="D57" i="263" s="1"/>
  <c r="E387" i="231"/>
  <c r="D36" i="263" s="1"/>
  <c r="AO46" i="255"/>
  <c r="H46" i="255" s="1"/>
  <c r="AN46" i="255"/>
  <c r="G46" i="255" s="1"/>
  <c r="AG41" i="255"/>
  <c r="AI34" i="255"/>
  <c r="AR41" i="255"/>
  <c r="AU41" i="255" s="1"/>
  <c r="T58" i="255"/>
  <c r="AI46" i="255"/>
  <c r="AI60" i="255"/>
  <c r="AG50" i="255"/>
  <c r="T60" i="255"/>
  <c r="S34" i="255"/>
  <c r="Q46" i="255"/>
  <c r="P46" i="255"/>
  <c r="Q58" i="255"/>
  <c r="AI59" i="255"/>
  <c r="G45" i="255"/>
  <c r="M37" i="255"/>
  <c r="BQ37" i="255" s="1"/>
  <c r="S60" i="255"/>
  <c r="S58" i="255"/>
  <c r="S59" i="255"/>
  <c r="T59" i="255"/>
  <c r="AI58" i="255"/>
  <c r="I34" i="255"/>
  <c r="AS34" i="255" s="1"/>
  <c r="AV34" i="255" s="1"/>
  <c r="I55" i="255"/>
  <c r="AS55" i="255" s="1"/>
  <c r="AV55" i="255" s="1"/>
  <c r="L77" i="216"/>
  <c r="L78" i="216" s="1"/>
  <c r="L79" i="216" s="1"/>
  <c r="L80" i="216" s="1"/>
  <c r="L81" i="216" s="1"/>
  <c r="L82" i="216" s="1"/>
  <c r="L83" i="216"/>
  <c r="Q60" i="255"/>
  <c r="P60" i="255"/>
  <c r="Q59" i="255"/>
  <c r="P59" i="255"/>
  <c r="T46" i="255"/>
  <c r="P58" i="255"/>
  <c r="P34" i="255"/>
  <c r="H45" i="255"/>
  <c r="AR45" i="255" s="1"/>
  <c r="AU45" i="255" s="1"/>
  <c r="BV60" i="255"/>
  <c r="BV46" i="255"/>
  <c r="BV59" i="255"/>
  <c r="AV35" i="251"/>
  <c r="M286" i="249"/>
  <c r="M84" i="249"/>
  <c r="M185" i="249"/>
  <c r="AN60" i="255"/>
  <c r="G60" i="255" s="1"/>
  <c r="AO60" i="255"/>
  <c r="H60" i="255" s="1"/>
  <c r="AP60" i="255"/>
  <c r="R35" i="255"/>
  <c r="U35" i="255"/>
  <c r="AR31" i="255"/>
  <c r="AU31" i="255" s="1"/>
  <c r="U56" i="255"/>
  <c r="R56" i="255"/>
  <c r="AR37" i="251"/>
  <c r="AU37" i="251" s="1"/>
  <c r="AO58" i="255"/>
  <c r="H58" i="255" s="1"/>
  <c r="AN58" i="255"/>
  <c r="G58" i="255" s="1"/>
  <c r="AP58" i="255"/>
  <c r="AO59" i="255"/>
  <c r="H59" i="255" s="1"/>
  <c r="AP59" i="255"/>
  <c r="AN59" i="255"/>
  <c r="G59" i="255" s="1"/>
  <c r="AP37" i="255"/>
  <c r="AO37" i="255"/>
  <c r="H37" i="255" s="1"/>
  <c r="AN37" i="255"/>
  <c r="G37" i="255" s="1"/>
  <c r="J270" i="249"/>
  <c r="B227" i="249"/>
  <c r="B126" i="249"/>
  <c r="C126" i="249"/>
  <c r="C227" i="249"/>
  <c r="M26" i="216"/>
  <c r="D25" i="216"/>
  <c r="B26" i="249" s="1"/>
  <c r="E25" i="216"/>
  <c r="C26" i="249" s="1"/>
  <c r="D29" i="216"/>
  <c r="B30" i="249" s="1"/>
  <c r="E29" i="216"/>
  <c r="C30" i="249" s="1"/>
  <c r="M30" i="216"/>
  <c r="M34" i="216"/>
  <c r="E34" i="216" s="1"/>
  <c r="C130" i="249"/>
  <c r="C231" i="249"/>
  <c r="B130" i="249"/>
  <c r="B231" i="249"/>
  <c r="J264" i="249"/>
  <c r="AX61" i="260"/>
  <c r="BK61" i="260"/>
  <c r="AT46" i="251"/>
  <c r="AT34" i="251"/>
  <c r="AG31" i="255"/>
  <c r="AT31" i="255"/>
  <c r="K156" i="249"/>
  <c r="E388" i="231"/>
  <c r="D37" i="263" s="1"/>
  <c r="E407" i="231"/>
  <c r="D56" i="263" s="1"/>
  <c r="E410" i="231"/>
  <c r="D59" i="263" s="1"/>
  <c r="E379" i="231"/>
  <c r="D28" i="263" s="1"/>
  <c r="E398" i="231"/>
  <c r="D47" i="263" s="1"/>
  <c r="E385" i="231"/>
  <c r="D34" i="263" s="1"/>
  <c r="E377" i="231"/>
  <c r="D26" i="263" s="1"/>
  <c r="E405" i="231"/>
  <c r="D54" i="263" s="1"/>
  <c r="E392" i="231"/>
  <c r="D41" i="263" s="1"/>
  <c r="E412" i="231"/>
  <c r="D61" i="263" s="1"/>
  <c r="E382" i="231"/>
  <c r="D31" i="263" s="1"/>
  <c r="E384" i="231"/>
  <c r="D33" i="263" s="1"/>
  <c r="E403" i="231"/>
  <c r="D52" i="263" s="1"/>
  <c r="E390" i="231"/>
  <c r="D39" i="263" s="1"/>
  <c r="E386" i="231"/>
  <c r="D35" i="263" s="1"/>
  <c r="E406" i="231"/>
  <c r="D55" i="263" s="1"/>
  <c r="E383" i="231"/>
  <c r="D32" i="263" s="1"/>
  <c r="E395" i="231"/>
  <c r="D44" i="263" s="1"/>
  <c r="E394" i="231"/>
  <c r="D43" i="263" s="1"/>
  <c r="E404" i="231"/>
  <c r="D53" i="263" s="1"/>
  <c r="E378" i="231"/>
  <c r="D27" i="263" s="1"/>
  <c r="E380" i="231"/>
  <c r="D29" i="263" s="1"/>
  <c r="E389" i="231"/>
  <c r="D38" i="263" s="1"/>
  <c r="E399" i="231"/>
  <c r="D48" i="263" s="1"/>
  <c r="E411" i="231"/>
  <c r="D60" i="263" s="1"/>
  <c r="E400" i="231"/>
  <c r="D49" i="263" s="1"/>
  <c r="E397" i="231"/>
  <c r="D46" i="263" s="1"/>
  <c r="E413" i="231"/>
  <c r="D62" i="263" s="1"/>
  <c r="E396" i="231"/>
  <c r="D45" i="263" s="1"/>
  <c r="E391" i="231"/>
  <c r="D40" i="263" s="1"/>
  <c r="E409" i="231"/>
  <c r="D58" i="263" s="1"/>
  <c r="E401" i="231"/>
  <c r="D50" i="263" s="1"/>
  <c r="AX59" i="260"/>
  <c r="BK59" i="260"/>
  <c r="BK47" i="260"/>
  <c r="AX47" i="260"/>
  <c r="BT46" i="255"/>
  <c r="AX62" i="260"/>
  <c r="BK62" i="260"/>
  <c r="AT60" i="251"/>
  <c r="AU35" i="250"/>
  <c r="BU35" i="264"/>
  <c r="BT60" i="255"/>
  <c r="AT37" i="251"/>
  <c r="AG37" i="251"/>
  <c r="K297" i="249"/>
  <c r="AQ35" i="251"/>
  <c r="AU35" i="254"/>
  <c r="BU60" i="255"/>
  <c r="BT34" i="255"/>
  <c r="AN35" i="255"/>
  <c r="G35" i="255" s="1"/>
  <c r="AN56" i="255"/>
  <c r="G56" i="255" s="1"/>
  <c r="BT58" i="255"/>
  <c r="AG56" i="251"/>
  <c r="M418" i="231"/>
  <c r="D9" i="264" s="1"/>
  <c r="M451" i="231"/>
  <c r="M420" i="231"/>
  <c r="M419" i="231"/>
  <c r="M417" i="231"/>
  <c r="K55" i="249"/>
  <c r="AI56" i="255"/>
  <c r="S56" i="255"/>
  <c r="D405" i="231"/>
  <c r="B405" i="231" s="1"/>
  <c r="C54" i="263" s="1"/>
  <c r="D396" i="231"/>
  <c r="B396" i="231" s="1"/>
  <c r="C45" i="263" s="1"/>
  <c r="D386" i="231"/>
  <c r="B386" i="231" s="1"/>
  <c r="C35" i="263" s="1"/>
  <c r="C26" i="263"/>
  <c r="D413" i="231"/>
  <c r="B413" i="231" s="1"/>
  <c r="C62" i="263" s="1"/>
  <c r="D404" i="231"/>
  <c r="B404" i="231" s="1"/>
  <c r="C53" i="263" s="1"/>
  <c r="D395" i="231"/>
  <c r="B395" i="231" s="1"/>
  <c r="C44" i="263" s="1"/>
  <c r="D385" i="231"/>
  <c r="B385" i="231" s="1"/>
  <c r="C34" i="263" s="1"/>
  <c r="D412" i="231"/>
  <c r="B412" i="231" s="1"/>
  <c r="C61" i="263" s="1"/>
  <c r="D394" i="231"/>
  <c r="B394" i="231" s="1"/>
  <c r="C43" i="263" s="1"/>
  <c r="D411" i="231"/>
  <c r="B411" i="231" s="1"/>
  <c r="C60" i="263" s="1"/>
  <c r="D392" i="231"/>
  <c r="B392" i="231" s="1"/>
  <c r="C41" i="263" s="1"/>
  <c r="D407" i="231"/>
  <c r="B407" i="231" s="1"/>
  <c r="C56" i="263" s="1"/>
  <c r="D389" i="231"/>
  <c r="B389" i="231" s="1"/>
  <c r="C38" i="263" s="1"/>
  <c r="D406" i="231"/>
  <c r="B406" i="231" s="1"/>
  <c r="C55" i="263" s="1"/>
  <c r="D388" i="231"/>
  <c r="B388" i="231" s="1"/>
  <c r="C37" i="263" s="1"/>
  <c r="D409" i="231"/>
  <c r="B409" i="231" s="1"/>
  <c r="C58" i="263" s="1"/>
  <c r="D390" i="231"/>
  <c r="B390" i="231" s="1"/>
  <c r="C39" i="263" s="1"/>
  <c r="D403" i="231"/>
  <c r="B403" i="231" s="1"/>
  <c r="C52" i="263" s="1"/>
  <c r="D401" i="231"/>
  <c r="B401" i="231" s="1"/>
  <c r="C50" i="263" s="1"/>
  <c r="D398" i="231"/>
  <c r="B398" i="231" s="1"/>
  <c r="C47" i="263" s="1"/>
  <c r="D397" i="231"/>
  <c r="B397" i="231" s="1"/>
  <c r="C46" i="263" s="1"/>
  <c r="D410" i="231"/>
  <c r="B410" i="231" s="1"/>
  <c r="C59" i="263" s="1"/>
  <c r="D391" i="231"/>
  <c r="B391" i="231" s="1"/>
  <c r="C40" i="263" s="1"/>
  <c r="D380" i="231"/>
  <c r="B380" i="231" s="1"/>
  <c r="C29" i="263" s="1"/>
  <c r="D383" i="231"/>
  <c r="B383" i="231" s="1"/>
  <c r="C32" i="263" s="1"/>
  <c r="D378" i="231"/>
  <c r="B378" i="231" s="1"/>
  <c r="C27" i="263" s="1"/>
  <c r="D400" i="231"/>
  <c r="B400" i="231" s="1"/>
  <c r="C49" i="263" s="1"/>
  <c r="D384" i="231"/>
  <c r="B384" i="231" s="1"/>
  <c r="C33" i="263" s="1"/>
  <c r="D382" i="231"/>
  <c r="B382" i="231" s="1"/>
  <c r="C31" i="263" s="1"/>
  <c r="D399" i="231"/>
  <c r="B399" i="231" s="1"/>
  <c r="C48" i="263" s="1"/>
  <c r="D379" i="231"/>
  <c r="B379" i="231" s="1"/>
  <c r="C28" i="263" s="1"/>
  <c r="T56" i="255"/>
  <c r="BU34" i="255"/>
  <c r="AT28" i="264"/>
  <c r="AQ29" i="255"/>
  <c r="AT59" i="251"/>
  <c r="BT59" i="255"/>
  <c r="BU59" i="255"/>
  <c r="K256" i="249"/>
  <c r="BT35" i="264"/>
  <c r="AT50" i="255"/>
  <c r="BU46" i="255"/>
  <c r="BK38" i="260"/>
  <c r="AX38" i="260"/>
  <c r="AT27" i="260"/>
  <c r="K250" i="249"/>
  <c r="AG35" i="250"/>
  <c r="AX60" i="260"/>
  <c r="BK60" i="260"/>
  <c r="BK26" i="260"/>
  <c r="AX26" i="260"/>
  <c r="AR29" i="255"/>
  <c r="J62" i="249"/>
  <c r="AR35" i="251"/>
  <c r="K162" i="249"/>
  <c r="M83" i="255"/>
  <c r="AG35" i="254"/>
  <c r="K68" i="249"/>
  <c r="AT41" i="255"/>
  <c r="P35" i="255"/>
  <c r="Q35" i="255"/>
  <c r="AU56" i="251"/>
  <c r="F39" i="263"/>
  <c r="F43" i="263"/>
  <c r="F47" i="263"/>
  <c r="AK47" i="263" s="1"/>
  <c r="F59" i="263"/>
  <c r="AK59" i="263" s="1"/>
  <c r="F34" i="263"/>
  <c r="F38" i="263"/>
  <c r="AK38" i="263" s="1"/>
  <c r="F33" i="263"/>
  <c r="F40" i="263"/>
  <c r="F46" i="263"/>
  <c r="F62" i="263"/>
  <c r="AK62" i="263" s="1"/>
  <c r="F58" i="263"/>
  <c r="F56" i="263"/>
  <c r="F28" i="263"/>
  <c r="F45" i="263"/>
  <c r="F31" i="263"/>
  <c r="F27" i="263"/>
  <c r="F41" i="263"/>
  <c r="F53" i="263"/>
  <c r="F32" i="263"/>
  <c r="F26" i="263"/>
  <c r="AK26" i="263" s="1"/>
  <c r="F50" i="263"/>
  <c r="F37" i="263"/>
  <c r="F61" i="263"/>
  <c r="AK61" i="263" s="1"/>
  <c r="F44" i="263"/>
  <c r="F52" i="263"/>
  <c r="F54" i="263"/>
  <c r="F48" i="263"/>
  <c r="F55" i="263"/>
  <c r="F29" i="263"/>
  <c r="F35" i="263"/>
  <c r="F60" i="263"/>
  <c r="AK60" i="263" s="1"/>
  <c r="F49" i="263"/>
  <c r="J75" i="249"/>
  <c r="AR55" i="255"/>
  <c r="AQ55" i="255"/>
  <c r="BU37" i="255"/>
  <c r="T37" i="255"/>
  <c r="G251" i="249"/>
  <c r="P230" i="249"/>
  <c r="Q14" i="232"/>
  <c r="E77" i="249"/>
  <c r="AD6" i="232"/>
  <c r="E275" i="249"/>
  <c r="F77" i="249"/>
  <c r="M13" i="232"/>
  <c r="F274" i="249"/>
  <c r="Z8" i="232"/>
  <c r="AD17" i="232"/>
  <c r="AD14" i="232"/>
  <c r="E68" i="249"/>
  <c r="M7" i="232"/>
  <c r="Q17" i="232"/>
  <c r="E55" i="249"/>
  <c r="Z11" i="232"/>
  <c r="Q13" i="232"/>
  <c r="E263" i="249"/>
  <c r="G178" i="249"/>
  <c r="E174" i="249"/>
  <c r="M15" i="232"/>
  <c r="Z13" i="232"/>
  <c r="Z15" i="232"/>
  <c r="E171" i="249"/>
  <c r="Q8" i="232"/>
  <c r="P28" i="249"/>
  <c r="E79" i="249"/>
  <c r="AD8" i="232"/>
  <c r="E175" i="249"/>
  <c r="M6" i="232"/>
  <c r="E172" i="249"/>
  <c r="Z17" i="232"/>
  <c r="Z16" i="232"/>
  <c r="E14" i="249"/>
  <c r="E176" i="249"/>
  <c r="F275" i="249"/>
  <c r="E23" i="249"/>
  <c r="F171" i="249"/>
  <c r="P136" i="249"/>
  <c r="F48" i="249"/>
  <c r="F124" i="249"/>
  <c r="E273" i="249"/>
  <c r="F155" i="249"/>
  <c r="G279" i="249"/>
  <c r="G253" i="249"/>
  <c r="F41" i="249"/>
  <c r="Z14" i="232"/>
  <c r="AD7" i="232"/>
  <c r="F115" i="249"/>
  <c r="F175" i="249"/>
  <c r="E35" i="249"/>
  <c r="G94" i="249"/>
  <c r="Q10" i="232"/>
  <c r="Q12" i="232"/>
  <c r="E253" i="249"/>
  <c r="E80" i="249"/>
  <c r="AD16" i="232"/>
  <c r="E276" i="249"/>
  <c r="F172" i="249"/>
  <c r="F14" i="249"/>
  <c r="E81" i="249"/>
  <c r="Z9" i="232"/>
  <c r="AD11" i="232"/>
  <c r="Z7" i="232"/>
  <c r="E257" i="249"/>
  <c r="M10" i="232"/>
  <c r="G95" i="249"/>
  <c r="F42" i="249"/>
  <c r="M17" i="232"/>
  <c r="E42" i="249"/>
  <c r="Q15" i="232"/>
  <c r="Z6" i="232"/>
  <c r="F243" i="249"/>
  <c r="M12" i="232"/>
  <c r="AD9" i="232"/>
  <c r="Z12" i="232"/>
  <c r="F80" i="249"/>
  <c r="E173" i="249"/>
  <c r="AD13" i="232"/>
  <c r="E78" i="249"/>
  <c r="M8" i="232"/>
  <c r="E177" i="249"/>
  <c r="AD10" i="232"/>
  <c r="F149" i="249"/>
  <c r="Q16" i="232"/>
  <c r="E274" i="249"/>
  <c r="M16" i="232"/>
  <c r="F272" i="249"/>
  <c r="G295" i="249"/>
  <c r="F276" i="249"/>
  <c r="F249" i="249"/>
  <c r="G77" i="249"/>
  <c r="F273" i="249"/>
  <c r="F173" i="249"/>
  <c r="E272" i="249"/>
  <c r="F81" i="249"/>
  <c r="M11" i="232"/>
  <c r="F79" i="249"/>
  <c r="F143" i="249"/>
  <c r="F253" i="249"/>
  <c r="F23" i="249"/>
  <c r="F78" i="249"/>
  <c r="F174" i="249"/>
  <c r="F61" i="249"/>
  <c r="Q11" i="232"/>
  <c r="M9" i="232"/>
  <c r="Q7" i="232"/>
  <c r="E123" i="249"/>
  <c r="F54" i="249"/>
  <c r="M14" i="232"/>
  <c r="Q9" i="232"/>
  <c r="AD12" i="232"/>
  <c r="AD15" i="232"/>
  <c r="F35" i="249"/>
  <c r="Z10" i="232"/>
  <c r="D445" i="231" l="1"/>
  <c r="B445" i="231" s="1"/>
  <c r="C57" i="264" s="1"/>
  <c r="D424" i="231"/>
  <c r="B424" i="231" s="1"/>
  <c r="C36" i="264" s="1"/>
  <c r="F36" i="264"/>
  <c r="F57" i="264"/>
  <c r="E445" i="231"/>
  <c r="D57" i="264" s="1"/>
  <c r="E424" i="231"/>
  <c r="D36" i="264" s="1"/>
  <c r="S37" i="255"/>
  <c r="AI37" i="255"/>
  <c r="AG45" i="255"/>
  <c r="AQ45" i="255"/>
  <c r="AT45" i="255" s="1"/>
  <c r="I37" i="255"/>
  <c r="AS37" i="255" s="1"/>
  <c r="AV37" i="255" s="1"/>
  <c r="I59" i="255"/>
  <c r="AS59" i="255" s="1"/>
  <c r="I58" i="255"/>
  <c r="AS58" i="255" s="1"/>
  <c r="AV58" i="255" s="1"/>
  <c r="L84" i="216"/>
  <c r="L85" i="216" s="1"/>
  <c r="L86" i="216" s="1"/>
  <c r="L87" i="216" s="1"/>
  <c r="L88" i="216" s="1"/>
  <c r="L89" i="216" s="1"/>
  <c r="L90" i="216"/>
  <c r="L91" i="216" s="1"/>
  <c r="L92" i="216" s="1"/>
  <c r="L93" i="216" s="1"/>
  <c r="L94" i="216" s="1"/>
  <c r="L95" i="216" s="1"/>
  <c r="L96" i="216" s="1"/>
  <c r="I60" i="255"/>
  <c r="AS60" i="255" s="1"/>
  <c r="P37" i="255"/>
  <c r="BV35" i="255"/>
  <c r="BV56" i="255"/>
  <c r="M192" i="249"/>
  <c r="M91" i="249"/>
  <c r="M293" i="249"/>
  <c r="AQ56" i="255"/>
  <c r="AS56" i="255"/>
  <c r="J271" i="249"/>
  <c r="D34" i="216"/>
  <c r="B35" i="249" s="1"/>
  <c r="N34" i="216"/>
  <c r="M35" i="216"/>
  <c r="C35" i="249"/>
  <c r="M31" i="216"/>
  <c r="E30" i="216"/>
  <c r="C31" i="249" s="1"/>
  <c r="D30" i="216"/>
  <c r="B31" i="249" s="1"/>
  <c r="C232" i="249"/>
  <c r="C131" i="249"/>
  <c r="C127" i="249"/>
  <c r="C228" i="249"/>
  <c r="B228" i="249"/>
  <c r="B127" i="249"/>
  <c r="D26" i="216"/>
  <c r="B27" i="249" s="1"/>
  <c r="E26" i="216"/>
  <c r="C27" i="249" s="1"/>
  <c r="B232" i="249"/>
  <c r="B131" i="249"/>
  <c r="J277" i="249"/>
  <c r="T35" i="255"/>
  <c r="K169" i="249"/>
  <c r="K257" i="249"/>
  <c r="AQ34" i="255"/>
  <c r="AQ58" i="255"/>
  <c r="K163" i="249"/>
  <c r="AG55" i="255"/>
  <c r="BK26" i="263"/>
  <c r="AX26" i="263"/>
  <c r="BK59" i="263"/>
  <c r="AX59" i="263"/>
  <c r="AR60" i="255"/>
  <c r="AQ60" i="255"/>
  <c r="J69" i="249"/>
  <c r="AX60" i="263"/>
  <c r="BK60" i="263"/>
  <c r="BK61" i="263"/>
  <c r="AX61" i="263"/>
  <c r="BK47" i="263"/>
  <c r="AX47" i="263"/>
  <c r="BK62" i="263"/>
  <c r="AX62" i="263"/>
  <c r="AX38" i="263"/>
  <c r="BK38" i="263"/>
  <c r="AU35" i="251"/>
  <c r="AT35" i="250"/>
  <c r="AR34" i="255"/>
  <c r="AG29" i="255"/>
  <c r="BU56" i="255"/>
  <c r="D447" i="231"/>
  <c r="B447" i="231" s="1"/>
  <c r="C59" i="264" s="1"/>
  <c r="D450" i="231"/>
  <c r="B450" i="231" s="1"/>
  <c r="C62" i="264" s="1"/>
  <c r="D441" i="231"/>
  <c r="B441" i="231" s="1"/>
  <c r="C53" i="264" s="1"/>
  <c r="D432" i="231"/>
  <c r="B432" i="231" s="1"/>
  <c r="C44" i="264" s="1"/>
  <c r="D422" i="231"/>
  <c r="B422" i="231" s="1"/>
  <c r="C34" i="264" s="1"/>
  <c r="D449" i="231"/>
  <c r="B449" i="231" s="1"/>
  <c r="C61" i="264" s="1"/>
  <c r="D438" i="231"/>
  <c r="B438" i="231" s="1"/>
  <c r="C50" i="264" s="1"/>
  <c r="D415" i="231"/>
  <c r="B415" i="231" s="1"/>
  <c r="C27" i="264" s="1"/>
  <c r="D437" i="231"/>
  <c r="B437" i="231" s="1"/>
  <c r="C49" i="264" s="1"/>
  <c r="D428" i="231"/>
  <c r="B428" i="231" s="1"/>
  <c r="C40" i="264" s="1"/>
  <c r="D419" i="231"/>
  <c r="B419" i="231" s="1"/>
  <c r="C31" i="264" s="1"/>
  <c r="D431" i="231"/>
  <c r="B431" i="231" s="1"/>
  <c r="C43" i="264" s="1"/>
  <c r="D420" i="231"/>
  <c r="B420" i="231" s="1"/>
  <c r="C32" i="264" s="1"/>
  <c r="D426" i="231"/>
  <c r="B426" i="231" s="1"/>
  <c r="C38" i="264" s="1"/>
  <c r="D443" i="231"/>
  <c r="B443" i="231" s="1"/>
  <c r="C55" i="264" s="1"/>
  <c r="D425" i="231"/>
  <c r="B425" i="231" s="1"/>
  <c r="C37" i="264" s="1"/>
  <c r="D423" i="231"/>
  <c r="B423" i="231" s="1"/>
  <c r="C35" i="264" s="1"/>
  <c r="D444" i="231"/>
  <c r="B444" i="231" s="1"/>
  <c r="C56" i="264" s="1"/>
  <c r="D416" i="231"/>
  <c r="B416" i="231" s="1"/>
  <c r="C28" i="264" s="1"/>
  <c r="D442" i="231"/>
  <c r="B442" i="231" s="1"/>
  <c r="C54" i="264" s="1"/>
  <c r="D446" i="231"/>
  <c r="B446" i="231" s="1"/>
  <c r="C58" i="264" s="1"/>
  <c r="D427" i="231"/>
  <c r="B427" i="231" s="1"/>
  <c r="C39" i="264" s="1"/>
  <c r="D440" i="231"/>
  <c r="B440" i="231" s="1"/>
  <c r="C52" i="264" s="1"/>
  <c r="D448" i="231"/>
  <c r="B448" i="231" s="1"/>
  <c r="C60" i="264" s="1"/>
  <c r="D417" i="231"/>
  <c r="B417" i="231" s="1"/>
  <c r="C29" i="264" s="1"/>
  <c r="D429" i="231"/>
  <c r="B429" i="231" s="1"/>
  <c r="C41" i="264" s="1"/>
  <c r="D436" i="231"/>
  <c r="B436" i="231" s="1"/>
  <c r="C48" i="264" s="1"/>
  <c r="D435" i="231"/>
  <c r="B435" i="231" s="1"/>
  <c r="C47" i="264" s="1"/>
  <c r="D433" i="231"/>
  <c r="B433" i="231" s="1"/>
  <c r="C45" i="264" s="1"/>
  <c r="D421" i="231"/>
  <c r="B421" i="231" s="1"/>
  <c r="C33" i="264" s="1"/>
  <c r="D414" i="231"/>
  <c r="C26" i="264" s="1"/>
  <c r="D434" i="231"/>
  <c r="B434" i="231" s="1"/>
  <c r="C46" i="264" s="1"/>
  <c r="AT56" i="251"/>
  <c r="AG35" i="251"/>
  <c r="J82" i="249"/>
  <c r="AR46" i="255"/>
  <c r="AQ46" i="255"/>
  <c r="K62" i="249"/>
  <c r="M455" i="231"/>
  <c r="D9" i="272" s="1"/>
  <c r="M457" i="231"/>
  <c r="M454" i="231"/>
  <c r="M456" i="231"/>
  <c r="K263" i="249"/>
  <c r="E421" i="231"/>
  <c r="D33" i="264" s="1"/>
  <c r="E435" i="231"/>
  <c r="D47" i="264" s="1"/>
  <c r="E420" i="231"/>
  <c r="D32" i="264" s="1"/>
  <c r="E417" i="231"/>
  <c r="D29" i="264" s="1"/>
  <c r="E419" i="231"/>
  <c r="D31" i="264" s="1"/>
  <c r="E426" i="231"/>
  <c r="D38" i="264" s="1"/>
  <c r="E440" i="231"/>
  <c r="D52" i="264" s="1"/>
  <c r="E450" i="231"/>
  <c r="D62" i="264" s="1"/>
  <c r="E437" i="231"/>
  <c r="D49" i="264" s="1"/>
  <c r="E422" i="231"/>
  <c r="D34" i="264" s="1"/>
  <c r="E432" i="231"/>
  <c r="D44" i="264" s="1"/>
  <c r="E447" i="231"/>
  <c r="D59" i="264" s="1"/>
  <c r="E442" i="231"/>
  <c r="D54" i="264" s="1"/>
  <c r="E429" i="231"/>
  <c r="D41" i="264" s="1"/>
  <c r="E444" i="231"/>
  <c r="D56" i="264" s="1"/>
  <c r="E431" i="231"/>
  <c r="D43" i="264" s="1"/>
  <c r="E423" i="231"/>
  <c r="D35" i="264" s="1"/>
  <c r="E449" i="231"/>
  <c r="D61" i="264" s="1"/>
  <c r="E441" i="231"/>
  <c r="D53" i="264" s="1"/>
  <c r="E433" i="231"/>
  <c r="D45" i="264" s="1"/>
  <c r="E438" i="231"/>
  <c r="D50" i="264" s="1"/>
  <c r="E434" i="231"/>
  <c r="D46" i="264" s="1"/>
  <c r="E436" i="231"/>
  <c r="D48" i="264" s="1"/>
  <c r="E428" i="231"/>
  <c r="D40" i="264" s="1"/>
  <c r="E416" i="231"/>
  <c r="D28" i="264" s="1"/>
  <c r="E448" i="231"/>
  <c r="D60" i="264" s="1"/>
  <c r="E414" i="231"/>
  <c r="D26" i="264" s="1"/>
  <c r="E415" i="231"/>
  <c r="D27" i="264" s="1"/>
  <c r="E446" i="231"/>
  <c r="D58" i="264" s="1"/>
  <c r="E427" i="231"/>
  <c r="D39" i="264" s="1"/>
  <c r="E425" i="231"/>
  <c r="D37" i="264" s="1"/>
  <c r="E443" i="231"/>
  <c r="D55" i="264" s="1"/>
  <c r="K75" i="249"/>
  <c r="BT56" i="255"/>
  <c r="S35" i="255"/>
  <c r="AI35" i="255"/>
  <c r="AU55" i="255"/>
  <c r="AT35" i="254"/>
  <c r="AU29" i="255"/>
  <c r="BT37" i="255"/>
  <c r="AQ59" i="255"/>
  <c r="AR59" i="255"/>
  <c r="F54" i="264"/>
  <c r="F58" i="264"/>
  <c r="F27" i="264"/>
  <c r="F44" i="264"/>
  <c r="F47" i="264"/>
  <c r="AK47" i="264" s="1"/>
  <c r="F59" i="264"/>
  <c r="AK59" i="264" s="1"/>
  <c r="F28" i="264"/>
  <c r="F39" i="264"/>
  <c r="F62" i="264"/>
  <c r="AK62" i="264" s="1"/>
  <c r="F56" i="264"/>
  <c r="F41" i="264"/>
  <c r="F26" i="264"/>
  <c r="AK26" i="264" s="1"/>
  <c r="F60" i="264"/>
  <c r="AK60" i="264" s="1"/>
  <c r="F29" i="264"/>
  <c r="F61" i="264"/>
  <c r="AK61" i="264" s="1"/>
  <c r="F37" i="264"/>
  <c r="F43" i="264"/>
  <c r="F34" i="264"/>
  <c r="F31" i="264"/>
  <c r="F48" i="264"/>
  <c r="F53" i="264"/>
  <c r="F35" i="264"/>
  <c r="F50" i="264"/>
  <c r="F32" i="264"/>
  <c r="F45" i="264"/>
  <c r="F52" i="264"/>
  <c r="F33" i="264"/>
  <c r="F49" i="264"/>
  <c r="F38" i="264"/>
  <c r="AK38" i="264" s="1"/>
  <c r="F55" i="264"/>
  <c r="F40" i="264"/>
  <c r="F46" i="264"/>
  <c r="N83" i="255"/>
  <c r="F122" i="249"/>
  <c r="F180" i="249"/>
  <c r="N8" i="232"/>
  <c r="E251" i="249"/>
  <c r="N7" i="232"/>
  <c r="AA16" i="232"/>
  <c r="N6" i="232"/>
  <c r="E124" i="249"/>
  <c r="F162" i="249"/>
  <c r="G185" i="249"/>
  <c r="E180" i="249"/>
  <c r="F281" i="249"/>
  <c r="P14" i="249"/>
  <c r="F179" i="249"/>
  <c r="P237" i="249"/>
  <c r="F85" i="249"/>
  <c r="F256" i="249"/>
  <c r="G84" i="249"/>
  <c r="E87" i="249"/>
  <c r="F21" i="249"/>
  <c r="AA15" i="232"/>
  <c r="F178" i="249"/>
  <c r="N14" i="232"/>
  <c r="F282" i="249"/>
  <c r="AA13" i="232"/>
  <c r="E84" i="249"/>
  <c r="N15" i="232"/>
  <c r="N13" i="232"/>
  <c r="N16" i="232"/>
  <c r="N17" i="232"/>
  <c r="F280" i="249"/>
  <c r="AA6" i="232"/>
  <c r="N11" i="232"/>
  <c r="E183" i="249"/>
  <c r="F279" i="249"/>
  <c r="AA9" i="232"/>
  <c r="AA12" i="232"/>
  <c r="G286" i="249"/>
  <c r="G93" i="249"/>
  <c r="E281" i="249"/>
  <c r="F283" i="249"/>
  <c r="G51" i="249"/>
  <c r="E184" i="249"/>
  <c r="E182" i="249"/>
  <c r="E181" i="249"/>
  <c r="F86" i="249"/>
  <c r="E282" i="249"/>
  <c r="G53" i="249"/>
  <c r="E21" i="249"/>
  <c r="N12" i="232"/>
  <c r="AA11" i="232"/>
  <c r="G52" i="249"/>
  <c r="AA10" i="232"/>
  <c r="E279" i="249"/>
  <c r="E280" i="249"/>
  <c r="F55" i="249"/>
  <c r="F182" i="249"/>
  <c r="E115" i="249"/>
  <c r="F88" i="249"/>
  <c r="E86" i="249"/>
  <c r="E264" i="249"/>
  <c r="F84" i="249"/>
  <c r="G192" i="249"/>
  <c r="E270" i="249"/>
  <c r="E179" i="249"/>
  <c r="AA14" i="232"/>
  <c r="E88" i="249"/>
  <c r="E143" i="249"/>
  <c r="N10" i="232"/>
  <c r="N9" i="232"/>
  <c r="E283" i="249"/>
  <c r="E178" i="249"/>
  <c r="P42" i="249"/>
  <c r="AA8" i="232"/>
  <c r="P35" i="249"/>
  <c r="AA17" i="232"/>
  <c r="G293" i="249"/>
  <c r="F87" i="249"/>
  <c r="AA7" i="232"/>
  <c r="E85" i="249"/>
  <c r="F181" i="249"/>
  <c r="F36" i="272" l="1"/>
  <c r="F57" i="272"/>
  <c r="E482" i="231"/>
  <c r="D57" i="272" s="1"/>
  <c r="E461" i="231"/>
  <c r="D36" i="272" s="1"/>
  <c r="D482" i="231"/>
  <c r="B482" i="231" s="1"/>
  <c r="C57" i="272" s="1"/>
  <c r="D461" i="231"/>
  <c r="B461" i="231" s="1"/>
  <c r="C36" i="272" s="1"/>
  <c r="AV60" i="255"/>
  <c r="AV59" i="255"/>
  <c r="AV56" i="255"/>
  <c r="AS35" i="255"/>
  <c r="AR58" i="255"/>
  <c r="AU58" i="255" s="1"/>
  <c r="J284" i="249"/>
  <c r="C128" i="249"/>
  <c r="C229" i="249"/>
  <c r="B128" i="249"/>
  <c r="B229" i="249"/>
  <c r="B233" i="249"/>
  <c r="B132" i="249"/>
  <c r="C132" i="249"/>
  <c r="C233" i="249"/>
  <c r="E31" i="216"/>
  <c r="C32" i="249" s="1"/>
  <c r="M32" i="216"/>
  <c r="D31" i="216"/>
  <c r="B32" i="249" s="1"/>
  <c r="C237" i="249"/>
  <c r="C136" i="249"/>
  <c r="M36" i="216"/>
  <c r="D35" i="216"/>
  <c r="B36" i="249" s="1"/>
  <c r="E35" i="216"/>
  <c r="C36" i="249" s="1"/>
  <c r="B136" i="249"/>
  <c r="B237" i="249"/>
  <c r="J278" i="249"/>
  <c r="AX38" i="264"/>
  <c r="BK38" i="264"/>
  <c r="BK60" i="264"/>
  <c r="AX60" i="264"/>
  <c r="BK47" i="264"/>
  <c r="AX47" i="264"/>
  <c r="AU34" i="255"/>
  <c r="AG60" i="255"/>
  <c r="AG34" i="255"/>
  <c r="BK61" i="264"/>
  <c r="AX61" i="264"/>
  <c r="BK59" i="264"/>
  <c r="AX59" i="264"/>
  <c r="AU59" i="255"/>
  <c r="E453" i="231"/>
  <c r="D28" i="272" s="1"/>
  <c r="E472" i="231"/>
  <c r="D47" i="272" s="1"/>
  <c r="E469" i="231"/>
  <c r="D44" i="272" s="1"/>
  <c r="E458" i="231"/>
  <c r="D33" i="272" s="1"/>
  <c r="E480" i="231"/>
  <c r="D55" i="272" s="1"/>
  <c r="E464" i="231"/>
  <c r="D39" i="272" s="1"/>
  <c r="E465" i="231"/>
  <c r="D40" i="272" s="1"/>
  <c r="E454" i="231"/>
  <c r="D29" i="272" s="1"/>
  <c r="E487" i="231"/>
  <c r="D62" i="272" s="1"/>
  <c r="E485" i="231"/>
  <c r="D60" i="272" s="1"/>
  <c r="E466" i="231"/>
  <c r="D41" i="272" s="1"/>
  <c r="E463" i="231"/>
  <c r="D38" i="272" s="1"/>
  <c r="E456" i="231"/>
  <c r="D31" i="272" s="1"/>
  <c r="E474" i="231"/>
  <c r="D49" i="272" s="1"/>
  <c r="E483" i="231"/>
  <c r="D58" i="272" s="1"/>
  <c r="E459" i="231"/>
  <c r="D34" i="272" s="1"/>
  <c r="E478" i="231"/>
  <c r="D53" i="272" s="1"/>
  <c r="E470" i="231"/>
  <c r="D45" i="272" s="1"/>
  <c r="E452" i="231"/>
  <c r="D27" i="272" s="1"/>
  <c r="E462" i="231"/>
  <c r="D37" i="272" s="1"/>
  <c r="E484" i="231"/>
  <c r="D59" i="272" s="1"/>
  <c r="E479" i="231"/>
  <c r="D54" i="272" s="1"/>
  <c r="E457" i="231"/>
  <c r="D32" i="272" s="1"/>
  <c r="E468" i="231"/>
  <c r="D43" i="272" s="1"/>
  <c r="E481" i="231"/>
  <c r="D56" i="272" s="1"/>
  <c r="E451" i="231"/>
  <c r="D26" i="272" s="1"/>
  <c r="E486" i="231"/>
  <c r="D61" i="272" s="1"/>
  <c r="E460" i="231"/>
  <c r="D35" i="272" s="1"/>
  <c r="E473" i="231"/>
  <c r="D48" i="272" s="1"/>
  <c r="E471" i="231"/>
  <c r="D46" i="272" s="1"/>
  <c r="E475" i="231"/>
  <c r="D50" i="272" s="1"/>
  <c r="E477" i="231"/>
  <c r="D52" i="272" s="1"/>
  <c r="K69" i="249"/>
  <c r="AU46" i="255"/>
  <c r="AT35" i="251"/>
  <c r="J76" i="249"/>
  <c r="BU35" i="255"/>
  <c r="AX62" i="264"/>
  <c r="BK62" i="264"/>
  <c r="AG59" i="255"/>
  <c r="K176" i="249"/>
  <c r="BK26" i="264"/>
  <c r="AX26" i="264"/>
  <c r="BT35" i="255"/>
  <c r="K82" i="249"/>
  <c r="K270" i="249"/>
  <c r="J89" i="249"/>
  <c r="AU60" i="255"/>
  <c r="K170" i="249"/>
  <c r="D481" i="231"/>
  <c r="B481" i="231" s="1"/>
  <c r="C56" i="272" s="1"/>
  <c r="D453" i="231"/>
  <c r="B453" i="231" s="1"/>
  <c r="C28" i="272" s="1"/>
  <c r="D484" i="231"/>
  <c r="B484" i="231" s="1"/>
  <c r="C59" i="272" s="1"/>
  <c r="D472" i="231"/>
  <c r="B472" i="231" s="1"/>
  <c r="C47" i="272" s="1"/>
  <c r="D460" i="231"/>
  <c r="B460" i="231" s="1"/>
  <c r="C35" i="272" s="1"/>
  <c r="D479" i="231"/>
  <c r="B479" i="231" s="1"/>
  <c r="C54" i="272" s="1"/>
  <c r="D463" i="231"/>
  <c r="B463" i="231" s="1"/>
  <c r="C38" i="272" s="1"/>
  <c r="D486" i="231"/>
  <c r="B486" i="231" s="1"/>
  <c r="C61" i="272" s="1"/>
  <c r="D474" i="231"/>
  <c r="B474" i="231" s="1"/>
  <c r="C49" i="272" s="1"/>
  <c r="D452" i="231"/>
  <c r="B452" i="231" s="1"/>
  <c r="C27" i="272" s="1"/>
  <c r="D485" i="231"/>
  <c r="B485" i="231" s="1"/>
  <c r="C60" i="272" s="1"/>
  <c r="D477" i="231"/>
  <c r="B477" i="231" s="1"/>
  <c r="C52" i="272" s="1"/>
  <c r="D465" i="231"/>
  <c r="B465" i="231" s="1"/>
  <c r="C40" i="272" s="1"/>
  <c r="D470" i="231"/>
  <c r="B470" i="231" s="1"/>
  <c r="C45" i="272" s="1"/>
  <c r="D458" i="231"/>
  <c r="B458" i="231" s="1"/>
  <c r="C33" i="272" s="1"/>
  <c r="D451" i="231"/>
  <c r="C26" i="272" s="1"/>
  <c r="D456" i="231"/>
  <c r="B456" i="231" s="1"/>
  <c r="C31" i="272" s="1"/>
  <c r="D475" i="231"/>
  <c r="B475" i="231" s="1"/>
  <c r="C50" i="272" s="1"/>
  <c r="D478" i="231"/>
  <c r="B478" i="231" s="1"/>
  <c r="C53" i="272" s="1"/>
  <c r="D468" i="231"/>
  <c r="B468" i="231" s="1"/>
  <c r="C43" i="272" s="1"/>
  <c r="D473" i="231"/>
  <c r="B473" i="231" s="1"/>
  <c r="C48" i="272" s="1"/>
  <c r="D457" i="231"/>
  <c r="B457" i="231" s="1"/>
  <c r="C32" i="272" s="1"/>
  <c r="D483" i="231"/>
  <c r="B483" i="231" s="1"/>
  <c r="C58" i="272" s="1"/>
  <c r="D459" i="231"/>
  <c r="B459" i="231" s="1"/>
  <c r="C34" i="272" s="1"/>
  <c r="D462" i="231"/>
  <c r="B462" i="231" s="1"/>
  <c r="C37" i="272" s="1"/>
  <c r="D469" i="231"/>
  <c r="B469" i="231" s="1"/>
  <c r="C44" i="272" s="1"/>
  <c r="D454" i="231"/>
  <c r="B454" i="231" s="1"/>
  <c r="C29" i="272" s="1"/>
  <c r="D487" i="231"/>
  <c r="B487" i="231" s="1"/>
  <c r="C62" i="272" s="1"/>
  <c r="D466" i="231"/>
  <c r="B466" i="231" s="1"/>
  <c r="C41" i="272" s="1"/>
  <c r="D471" i="231"/>
  <c r="B471" i="231" s="1"/>
  <c r="C46" i="272" s="1"/>
  <c r="D464" i="231"/>
  <c r="B464" i="231" s="1"/>
  <c r="C39" i="272" s="1"/>
  <c r="D480" i="231"/>
  <c r="B480" i="231" s="1"/>
  <c r="C55" i="272" s="1"/>
  <c r="F47" i="272"/>
  <c r="AK47" i="272" s="1"/>
  <c r="F58" i="272"/>
  <c r="F56" i="272"/>
  <c r="F52" i="272"/>
  <c r="F48" i="272"/>
  <c r="F40" i="272"/>
  <c r="F37" i="272"/>
  <c r="F34" i="272"/>
  <c r="F43" i="272"/>
  <c r="F61" i="272"/>
  <c r="AK61" i="272" s="1"/>
  <c r="F50" i="272"/>
  <c r="F27" i="272"/>
  <c r="F54" i="272"/>
  <c r="F62" i="272"/>
  <c r="AK62" i="272" s="1"/>
  <c r="F38" i="272"/>
  <c r="AK38" i="272" s="1"/>
  <c r="F31" i="272"/>
  <c r="F53" i="272"/>
  <c r="F46" i="272"/>
  <c r="F44" i="272"/>
  <c r="F26" i="272"/>
  <c r="AK26" i="272" s="1"/>
  <c r="F28" i="272"/>
  <c r="F33" i="272"/>
  <c r="F41" i="272"/>
  <c r="F59" i="272"/>
  <c r="AK59" i="272" s="1"/>
  <c r="F39" i="272"/>
  <c r="F32" i="272"/>
  <c r="F45" i="272"/>
  <c r="F60" i="272"/>
  <c r="AK60" i="272" s="1"/>
  <c r="F35" i="272"/>
  <c r="F49" i="272"/>
  <c r="F29" i="272"/>
  <c r="F55" i="272"/>
  <c r="AG46" i="255"/>
  <c r="AT29" i="255"/>
  <c r="AT55" i="255"/>
  <c r="AG58" i="255"/>
  <c r="AT58" i="255"/>
  <c r="K264" i="249"/>
  <c r="AQ37" i="255"/>
  <c r="F50" i="249"/>
  <c r="F189" i="249"/>
  <c r="E94" i="249"/>
  <c r="E288" i="249"/>
  <c r="E290" i="249"/>
  <c r="F68" i="249"/>
  <c r="E188" i="249"/>
  <c r="G91" i="249"/>
  <c r="E286" i="249"/>
  <c r="E92" i="249"/>
  <c r="F187" i="249"/>
  <c r="E187" i="249"/>
  <c r="E122" i="249"/>
  <c r="F169" i="249"/>
  <c r="F257" i="249"/>
  <c r="E95" i="249"/>
  <c r="F188" i="249"/>
  <c r="E53" i="249"/>
  <c r="E186" i="249"/>
  <c r="E82" i="249"/>
  <c r="E75" i="249"/>
  <c r="F94" i="249"/>
  <c r="E191" i="249"/>
  <c r="F286" i="249"/>
  <c r="F287" i="249"/>
  <c r="G49" i="249"/>
  <c r="E287" i="249"/>
  <c r="F288" i="249"/>
  <c r="E190" i="249"/>
  <c r="E62" i="249"/>
  <c r="F156" i="249"/>
  <c r="E289" i="249"/>
  <c r="F52" i="249"/>
  <c r="F92" i="249"/>
  <c r="F290" i="249"/>
  <c r="F251" i="249"/>
  <c r="F250" i="249"/>
  <c r="E185" i="249"/>
  <c r="P21" i="249"/>
  <c r="F185" i="249"/>
  <c r="E69" i="249"/>
  <c r="F289" i="249"/>
  <c r="F163" i="249"/>
  <c r="F95" i="249"/>
  <c r="E93" i="249"/>
  <c r="E271" i="249"/>
  <c r="P143" i="249"/>
  <c r="E189" i="249"/>
  <c r="F186" i="249"/>
  <c r="F53" i="249"/>
  <c r="P115" i="249"/>
  <c r="E51" i="249"/>
  <c r="F151" i="249"/>
  <c r="AV35" i="255" l="1"/>
  <c r="AR56" i="255"/>
  <c r="AR37" i="255"/>
  <c r="AU37" i="255" s="1"/>
  <c r="AG56" i="255"/>
  <c r="J285" i="249"/>
  <c r="C238" i="249"/>
  <c r="C137" i="249"/>
  <c r="B238" i="249"/>
  <c r="B137" i="249"/>
  <c r="M41" i="216"/>
  <c r="D36" i="216"/>
  <c r="B37" i="249" s="1"/>
  <c r="E36" i="216"/>
  <c r="C37" i="249" s="1"/>
  <c r="M37" i="216"/>
  <c r="B234" i="249"/>
  <c r="B133" i="249"/>
  <c r="M33" i="216"/>
  <c r="D32" i="216"/>
  <c r="B33" i="249" s="1"/>
  <c r="E32" i="216"/>
  <c r="C33" i="249" s="1"/>
  <c r="C234" i="249"/>
  <c r="C133" i="249"/>
  <c r="J291" i="249"/>
  <c r="AX38" i="272"/>
  <c r="BK38" i="272"/>
  <c r="BK62" i="272"/>
  <c r="AX62" i="272"/>
  <c r="K271" i="249"/>
  <c r="AX60" i="272"/>
  <c r="BK60" i="272"/>
  <c r="BK59" i="272"/>
  <c r="AX59" i="272"/>
  <c r="AX26" i="272"/>
  <c r="BK26" i="272"/>
  <c r="AT56" i="255"/>
  <c r="K76" i="249"/>
  <c r="AT34" i="255"/>
  <c r="AT37" i="255"/>
  <c r="AG37" i="255"/>
  <c r="AQ35" i="255"/>
  <c r="K183" i="249"/>
  <c r="AT59" i="255"/>
  <c r="AT60" i="255"/>
  <c r="K177" i="249"/>
  <c r="K277" i="249"/>
  <c r="J83" i="249"/>
  <c r="BK61" i="272"/>
  <c r="AX61" i="272"/>
  <c r="AT46" i="255"/>
  <c r="BK47" i="272"/>
  <c r="AX47" i="272"/>
  <c r="J96" i="249"/>
  <c r="K89" i="249"/>
  <c r="P122" i="249"/>
  <c r="F194" i="249"/>
  <c r="E192" i="249"/>
  <c r="E278" i="249"/>
  <c r="F93" i="249"/>
  <c r="E293" i="249"/>
  <c r="E151" i="249"/>
  <c r="P251" i="249"/>
  <c r="F75" i="249"/>
  <c r="E91" i="249"/>
  <c r="E193" i="249"/>
  <c r="P157" i="249"/>
  <c r="F196" i="249"/>
  <c r="E96" i="249"/>
  <c r="E195" i="249"/>
  <c r="F295" i="249"/>
  <c r="F82" i="249"/>
  <c r="F193" i="249"/>
  <c r="E196" i="249"/>
  <c r="E52" i="249"/>
  <c r="P244" i="249"/>
  <c r="E296" i="249"/>
  <c r="F51" i="249"/>
  <c r="E50" i="249"/>
  <c r="E197" i="249"/>
  <c r="F297" i="249"/>
  <c r="E294" i="249"/>
  <c r="E198" i="249"/>
  <c r="E277" i="249"/>
  <c r="F62" i="249"/>
  <c r="E152" i="249"/>
  <c r="F195" i="249"/>
  <c r="F293" i="249"/>
  <c r="E297" i="249"/>
  <c r="E295" i="249"/>
  <c r="F152" i="249"/>
  <c r="F294" i="249"/>
  <c r="F296" i="249"/>
  <c r="F192" i="249"/>
  <c r="E194" i="249"/>
  <c r="F263" i="249"/>
  <c r="AU56" i="255" l="1"/>
  <c r="AR35" i="255"/>
  <c r="B235" i="249"/>
  <c r="B134" i="249"/>
  <c r="M38" i="216"/>
  <c r="D37" i="216"/>
  <c r="B38" i="249" s="1"/>
  <c r="E37" i="216"/>
  <c r="C38" i="249" s="1"/>
  <c r="C239" i="249"/>
  <c r="C138" i="249"/>
  <c r="C235" i="249"/>
  <c r="C134" i="249"/>
  <c r="E33" i="216"/>
  <c r="C34" i="249" s="1"/>
  <c r="D33" i="216"/>
  <c r="B34" i="249" s="1"/>
  <c r="B138" i="249"/>
  <c r="B239" i="249"/>
  <c r="N41" i="216"/>
  <c r="D41" i="216"/>
  <c r="B42" i="249" s="1"/>
  <c r="E41" i="216"/>
  <c r="C42" i="249" s="1"/>
  <c r="M42" i="216"/>
  <c r="J298" i="249"/>
  <c r="J292" i="249"/>
  <c r="J90" i="249"/>
  <c r="AG35" i="255"/>
  <c r="K96" i="249"/>
  <c r="K83" i="249"/>
  <c r="K184" i="249"/>
  <c r="K284" i="249"/>
  <c r="K190" i="249"/>
  <c r="K278" i="249"/>
  <c r="R16" i="232"/>
  <c r="F270" i="249"/>
  <c r="R15" i="232"/>
  <c r="AE7" i="232"/>
  <c r="AE15" i="232"/>
  <c r="AE10" i="232"/>
  <c r="F264" i="249"/>
  <c r="R13" i="232"/>
  <c r="E83" i="249"/>
  <c r="F176" i="249"/>
  <c r="E49" i="249"/>
  <c r="F170" i="249"/>
  <c r="R7" i="232"/>
  <c r="R14" i="232"/>
  <c r="R9" i="232"/>
  <c r="R11" i="232"/>
  <c r="F91" i="249"/>
  <c r="F271" i="249"/>
  <c r="AE16" i="232"/>
  <c r="F150" i="249"/>
  <c r="F49" i="249"/>
  <c r="R8" i="232"/>
  <c r="R17" i="232"/>
  <c r="E285" i="249"/>
  <c r="F89" i="249"/>
  <c r="AE6" i="232"/>
  <c r="F96" i="249"/>
  <c r="AE12" i="232"/>
  <c r="AE9" i="232"/>
  <c r="F69" i="249"/>
  <c r="AE14" i="232"/>
  <c r="E89" i="249"/>
  <c r="AE17" i="232"/>
  <c r="AE13" i="232"/>
  <c r="R12" i="232"/>
  <c r="F277" i="249"/>
  <c r="AE11" i="232"/>
  <c r="AE8" i="232"/>
  <c r="R10" i="232"/>
  <c r="E291" i="249"/>
  <c r="F177" i="249"/>
  <c r="R6" i="232"/>
  <c r="E76" i="249"/>
  <c r="F183" i="249"/>
  <c r="E284" i="249"/>
  <c r="E298" i="249"/>
  <c r="F76" i="249"/>
  <c r="AU35" i="255" l="1"/>
  <c r="J299" i="249"/>
  <c r="E42" i="216"/>
  <c r="C43" i="249" s="1"/>
  <c r="D42" i="216"/>
  <c r="B43" i="249" s="1"/>
  <c r="M43" i="216"/>
  <c r="C244" i="249"/>
  <c r="C143" i="249"/>
  <c r="B143" i="249"/>
  <c r="B244" i="249"/>
  <c r="B236" i="249"/>
  <c r="B135" i="249"/>
  <c r="C236" i="249"/>
  <c r="C135" i="249"/>
  <c r="C240" i="249"/>
  <c r="C139" i="249"/>
  <c r="B240" i="249"/>
  <c r="B139" i="249"/>
  <c r="M39" i="216"/>
  <c r="D38" i="216"/>
  <c r="B39" i="249" s="1"/>
  <c r="E38" i="216"/>
  <c r="C39" i="249" s="1"/>
  <c r="AT35" i="255"/>
  <c r="K285" i="249"/>
  <c r="K291" i="249"/>
  <c r="K90" i="249"/>
  <c r="K197" i="249"/>
  <c r="K191" i="249"/>
  <c r="J97" i="249"/>
  <c r="F83" i="249"/>
  <c r="F197" i="249"/>
  <c r="P265" i="249"/>
  <c r="E97" i="249"/>
  <c r="P63" i="249"/>
  <c r="P258" i="249"/>
  <c r="F184" i="249"/>
  <c r="F190" i="249"/>
  <c r="E299" i="249"/>
  <c r="P164" i="249"/>
  <c r="P171" i="249"/>
  <c r="P70" i="249"/>
  <c r="E150" i="249"/>
  <c r="F278" i="249"/>
  <c r="E292" i="249"/>
  <c r="E90" i="249"/>
  <c r="P49" i="249"/>
  <c r="F284" i="249"/>
  <c r="B241" i="249" l="1"/>
  <c r="B140" i="249"/>
  <c r="D39" i="216"/>
  <c r="B40" i="249" s="1"/>
  <c r="E39" i="216"/>
  <c r="C40" i="249" s="1"/>
  <c r="M40" i="216"/>
  <c r="C241" i="249"/>
  <c r="C140" i="249"/>
  <c r="E43" i="216"/>
  <c r="C44" i="249" s="1"/>
  <c r="M48" i="216"/>
  <c r="M44" i="216"/>
  <c r="D43" i="216"/>
  <c r="B44" i="249" s="1"/>
  <c r="B245" i="249"/>
  <c r="B144" i="249"/>
  <c r="C245" i="249"/>
  <c r="C144" i="249"/>
  <c r="K198" i="249"/>
  <c r="K298" i="249"/>
  <c r="K97" i="249"/>
  <c r="K292" i="249"/>
  <c r="F90" i="249"/>
  <c r="F97" i="249"/>
  <c r="P150" i="249"/>
  <c r="F285" i="249"/>
  <c r="F198" i="249"/>
  <c r="P178" i="249"/>
  <c r="P272" i="249"/>
  <c r="F191" i="249"/>
  <c r="F291" i="249"/>
  <c r="F298" i="249"/>
  <c r="P77" i="249"/>
  <c r="B145" i="249" l="1"/>
  <c r="B246" i="249"/>
  <c r="M49" i="216"/>
  <c r="E48" i="216"/>
  <c r="C49" i="249" s="1"/>
  <c r="N48" i="216"/>
  <c r="D48" i="216"/>
  <c r="B49" i="249" s="1"/>
  <c r="C246" i="249"/>
  <c r="C145" i="249"/>
  <c r="E40" i="216"/>
  <c r="C41" i="249" s="1"/>
  <c r="D40" i="216"/>
  <c r="B41" i="249" s="1"/>
  <c r="C141" i="249"/>
  <c r="C242" i="249"/>
  <c r="B242" i="249"/>
  <c r="B141" i="249"/>
  <c r="M45" i="216"/>
  <c r="D44" i="216"/>
  <c r="B45" i="249" s="1"/>
  <c r="E44" i="216"/>
  <c r="C45" i="249" s="1"/>
  <c r="K299" i="249"/>
  <c r="P279" i="249"/>
  <c r="P91" i="249"/>
  <c r="F292" i="249"/>
  <c r="P192" i="249"/>
  <c r="P185" i="249"/>
  <c r="P84" i="249"/>
  <c r="B146" i="249" l="1"/>
  <c r="B247" i="249"/>
  <c r="B142" i="249"/>
  <c r="B243" i="249"/>
  <c r="C243" i="249"/>
  <c r="C142" i="249"/>
  <c r="B251" i="249"/>
  <c r="B150" i="249"/>
  <c r="C150" i="249"/>
  <c r="C251" i="249"/>
  <c r="C247" i="249"/>
  <c r="C146" i="249"/>
  <c r="D49" i="216"/>
  <c r="B50" i="249" s="1"/>
  <c r="M50" i="216"/>
  <c r="E49" i="216"/>
  <c r="C50" i="249" s="1"/>
  <c r="M46" i="216"/>
  <c r="D45" i="216"/>
  <c r="B46" i="249" s="1"/>
  <c r="E45" i="216"/>
  <c r="C46" i="249" s="1"/>
  <c r="F299" i="249"/>
  <c r="P286" i="249"/>
  <c r="B147" i="249" l="1"/>
  <c r="B248" i="249"/>
  <c r="M51" i="216"/>
  <c r="M55" i="216"/>
  <c r="E50" i="216"/>
  <c r="C51" i="249" s="1"/>
  <c r="D50" i="216"/>
  <c r="B51" i="249" s="1"/>
  <c r="B252" i="249"/>
  <c r="B151" i="249"/>
  <c r="C147" i="249"/>
  <c r="C248" i="249"/>
  <c r="E46" i="216"/>
  <c r="C47" i="249" s="1"/>
  <c r="M47" i="216"/>
  <c r="D46" i="216"/>
  <c r="B47" i="249" s="1"/>
  <c r="C252" i="249"/>
  <c r="C151" i="249"/>
  <c r="P293" i="249"/>
  <c r="C148" i="249" l="1"/>
  <c r="C249" i="249"/>
  <c r="B253" i="249"/>
  <c r="B152" i="249"/>
  <c r="C253" i="249"/>
  <c r="C152" i="249"/>
  <c r="N55" i="216"/>
  <c r="D55" i="216"/>
  <c r="B56" i="249" s="1"/>
  <c r="M56" i="216"/>
  <c r="E55" i="216"/>
  <c r="C56" i="249" s="1"/>
  <c r="B249" i="249"/>
  <c r="B148" i="249"/>
  <c r="M52" i="216"/>
  <c r="D51" i="216"/>
  <c r="B52" i="249" s="1"/>
  <c r="E51" i="216"/>
  <c r="C52" i="249" s="1"/>
  <c r="D47" i="216"/>
  <c r="B48" i="249" s="1"/>
  <c r="E47" i="216"/>
  <c r="C48" i="249" s="1"/>
  <c r="B149" i="249" l="1"/>
  <c r="B250" i="249"/>
  <c r="B254" i="249"/>
  <c r="B153" i="249"/>
  <c r="C157" i="249"/>
  <c r="C258" i="249"/>
  <c r="C149" i="249"/>
  <c r="C250" i="249"/>
  <c r="M57" i="216"/>
  <c r="D56" i="216"/>
  <c r="B57" i="249" s="1"/>
  <c r="E56" i="216"/>
  <c r="C57" i="249" s="1"/>
  <c r="C153" i="249"/>
  <c r="C254" i="249"/>
  <c r="B258" i="249"/>
  <c r="B157" i="249"/>
  <c r="M53" i="216"/>
  <c r="D52" i="216"/>
  <c r="B53" i="249" s="1"/>
  <c r="E52" i="216"/>
  <c r="C53" i="249" s="1"/>
  <c r="C158" i="249" l="1"/>
  <c r="C259" i="249"/>
  <c r="C154" i="249"/>
  <c r="C255" i="249"/>
  <c r="B259" i="249"/>
  <c r="B158" i="249"/>
  <c r="E57" i="216"/>
  <c r="C58" i="249" s="1"/>
  <c r="M62" i="216"/>
  <c r="D57" i="216"/>
  <c r="B58" i="249" s="1"/>
  <c r="M58" i="216"/>
  <c r="B255" i="249"/>
  <c r="B154" i="249"/>
  <c r="D53" i="216"/>
  <c r="B54" i="249" s="1"/>
  <c r="M54" i="216"/>
  <c r="E53" i="216"/>
  <c r="C54" i="249" s="1"/>
  <c r="B256" i="249" l="1"/>
  <c r="B155" i="249"/>
  <c r="M59" i="216"/>
  <c r="D58" i="216"/>
  <c r="B59" i="249" s="1"/>
  <c r="E58" i="216"/>
  <c r="C59" i="249" s="1"/>
  <c r="C155" i="249"/>
  <c r="C256" i="249"/>
  <c r="B260" i="249"/>
  <c r="B159" i="249"/>
  <c r="N62" i="216"/>
  <c r="M63" i="216"/>
  <c r="E62" i="216"/>
  <c r="C63" i="249" s="1"/>
  <c r="D62" i="216"/>
  <c r="B63" i="249" s="1"/>
  <c r="C260" i="249"/>
  <c r="C159" i="249"/>
  <c r="D54" i="216"/>
  <c r="B55" i="249" s="1"/>
  <c r="E54" i="216"/>
  <c r="C55" i="249" s="1"/>
  <c r="B164" i="249" l="1"/>
  <c r="B265" i="249"/>
  <c r="C257" i="249"/>
  <c r="C156" i="249"/>
  <c r="D63" i="216"/>
  <c r="B64" i="249" s="1"/>
  <c r="M64" i="216"/>
  <c r="E63" i="216"/>
  <c r="C64" i="249" s="1"/>
  <c r="B257" i="249"/>
  <c r="B156" i="249"/>
  <c r="C261" i="249"/>
  <c r="C160" i="249"/>
  <c r="M60" i="216"/>
  <c r="D59" i="216"/>
  <c r="B60" i="249" s="1"/>
  <c r="E59" i="216"/>
  <c r="C60" i="249" s="1"/>
  <c r="C265" i="249"/>
  <c r="C164" i="249"/>
  <c r="B261" i="249"/>
  <c r="B160" i="249"/>
  <c r="C161" i="249" l="1"/>
  <c r="C262" i="249"/>
  <c r="C266" i="249"/>
  <c r="C165" i="249"/>
  <c r="D64" i="216"/>
  <c r="B65" i="249" s="1"/>
  <c r="M69" i="216"/>
  <c r="M65" i="216"/>
  <c r="E64" i="216"/>
  <c r="C65" i="249" s="1"/>
  <c r="B266" i="249"/>
  <c r="B165" i="249"/>
  <c r="B161" i="249"/>
  <c r="B262" i="249"/>
  <c r="M61" i="216"/>
  <c r="E60" i="216"/>
  <c r="C61" i="249" s="1"/>
  <c r="D60" i="216"/>
  <c r="B61" i="249" s="1"/>
  <c r="B162" i="249" l="1"/>
  <c r="B263" i="249"/>
  <c r="C263" i="249"/>
  <c r="C162" i="249"/>
  <c r="E61" i="216"/>
  <c r="C62" i="249" s="1"/>
  <c r="D61" i="216"/>
  <c r="B62" i="249" s="1"/>
  <c r="C267" i="249"/>
  <c r="C166" i="249"/>
  <c r="D65" i="216"/>
  <c r="B66" i="249" s="1"/>
  <c r="E65" i="216"/>
  <c r="C66" i="249" s="1"/>
  <c r="M66" i="216"/>
  <c r="N69" i="216"/>
  <c r="D69" i="216"/>
  <c r="B70" i="249" s="1"/>
  <c r="E69" i="216"/>
  <c r="C70" i="249" s="1"/>
  <c r="M70" i="216"/>
  <c r="B267" i="249"/>
  <c r="B166" i="249"/>
  <c r="C268" i="249" l="1"/>
  <c r="C167" i="249"/>
  <c r="E70" i="216"/>
  <c r="C71" i="249" s="1"/>
  <c r="D70" i="216"/>
  <c r="B71" i="249" s="1"/>
  <c r="M71" i="216"/>
  <c r="C272" i="249"/>
  <c r="C171" i="249"/>
  <c r="B268" i="249"/>
  <c r="B167" i="249"/>
  <c r="B163" i="249"/>
  <c r="B264" i="249"/>
  <c r="C264" i="249"/>
  <c r="C163" i="249"/>
  <c r="D66" i="216"/>
  <c r="B67" i="249" s="1"/>
  <c r="M67" i="216"/>
  <c r="E66" i="216"/>
  <c r="C67" i="249" s="1"/>
  <c r="B272" i="249"/>
  <c r="B171" i="249"/>
  <c r="C168" i="249" l="1"/>
  <c r="C269" i="249"/>
  <c r="D67" i="216"/>
  <c r="B68" i="249" s="1"/>
  <c r="M68" i="216"/>
  <c r="E67" i="216"/>
  <c r="C68" i="249" s="1"/>
  <c r="B269" i="249"/>
  <c r="B168" i="249"/>
  <c r="E71" i="216"/>
  <c r="C72" i="249" s="1"/>
  <c r="D71" i="216"/>
  <c r="B72" i="249" s="1"/>
  <c r="M72" i="216"/>
  <c r="M76" i="216"/>
  <c r="B273" i="249"/>
  <c r="B172" i="249"/>
  <c r="C172" i="249"/>
  <c r="C273" i="249"/>
  <c r="E76" i="216" l="1"/>
  <c r="C77" i="249" s="1"/>
  <c r="N76" i="216"/>
  <c r="M77" i="216"/>
  <c r="D76" i="216"/>
  <c r="B77" i="249" s="1"/>
  <c r="M73" i="216"/>
  <c r="E72" i="216"/>
  <c r="C73" i="249" s="1"/>
  <c r="D72" i="216"/>
  <c r="B73" i="249" s="1"/>
  <c r="B274" i="249"/>
  <c r="B173" i="249"/>
  <c r="C173" i="249"/>
  <c r="C274" i="249"/>
  <c r="C270" i="249"/>
  <c r="C169" i="249"/>
  <c r="B270" i="249"/>
  <c r="B169" i="249"/>
  <c r="D68" i="216"/>
  <c r="B69" i="249" s="1"/>
  <c r="E68" i="216"/>
  <c r="C69" i="249" s="1"/>
  <c r="C271" i="249" l="1"/>
  <c r="C170" i="249"/>
  <c r="B271" i="249"/>
  <c r="B170" i="249"/>
  <c r="B174" i="249"/>
  <c r="B275" i="249"/>
  <c r="C275" i="249"/>
  <c r="C174" i="249"/>
  <c r="D73" i="216"/>
  <c r="B74" i="249" s="1"/>
  <c r="E73" i="216"/>
  <c r="C74" i="249" s="1"/>
  <c r="M74" i="216"/>
  <c r="B178" i="249"/>
  <c r="B279" i="249"/>
  <c r="M78" i="216"/>
  <c r="D77" i="216"/>
  <c r="B78" i="249" s="1"/>
  <c r="E77" i="216"/>
  <c r="C78" i="249" s="1"/>
  <c r="C279" i="249"/>
  <c r="C178" i="249"/>
  <c r="C175" i="249" l="1"/>
  <c r="C276" i="249"/>
  <c r="C280" i="249"/>
  <c r="C179" i="249"/>
  <c r="D78" i="216"/>
  <c r="B79" i="249" s="1"/>
  <c r="M79" i="216"/>
  <c r="E78" i="216"/>
  <c r="C79" i="249" s="1"/>
  <c r="M83" i="216"/>
  <c r="E74" i="216"/>
  <c r="C75" i="249" s="1"/>
  <c r="M75" i="216"/>
  <c r="D74" i="216"/>
  <c r="B75" i="249" s="1"/>
  <c r="B175" i="249"/>
  <c r="B276" i="249"/>
  <c r="B280" i="249"/>
  <c r="B179" i="249"/>
  <c r="B277" i="249" l="1"/>
  <c r="B176" i="249"/>
  <c r="D75" i="216"/>
  <c r="B76" i="249" s="1"/>
  <c r="E75" i="216"/>
  <c r="C76" i="249" s="1"/>
  <c r="C176" i="249"/>
  <c r="C277" i="249"/>
  <c r="N83" i="216"/>
  <c r="D83" i="216"/>
  <c r="B84" i="249" s="1"/>
  <c r="E83" i="216"/>
  <c r="C84" i="249" s="1"/>
  <c r="M84" i="216"/>
  <c r="C281" i="249"/>
  <c r="C180" i="249"/>
  <c r="D79" i="216"/>
  <c r="B80" i="249" s="1"/>
  <c r="M80" i="216"/>
  <c r="E79" i="216"/>
  <c r="C80" i="249" s="1"/>
  <c r="B281" i="249"/>
  <c r="B180" i="249"/>
  <c r="E80" i="216" l="1"/>
  <c r="C81" i="249" s="1"/>
  <c r="D80" i="216"/>
  <c r="B81" i="249" s="1"/>
  <c r="M81" i="216"/>
  <c r="C282" i="249"/>
  <c r="C181" i="249"/>
  <c r="M85" i="216"/>
  <c r="D84" i="216"/>
  <c r="B85" i="249" s="1"/>
  <c r="E84" i="216"/>
  <c r="C85" i="249" s="1"/>
  <c r="C185" i="249"/>
  <c r="C286" i="249"/>
  <c r="B185" i="249"/>
  <c r="B286" i="249"/>
  <c r="B181" i="249"/>
  <c r="B282" i="249"/>
  <c r="B278" i="249"/>
  <c r="B177" i="249"/>
  <c r="C177" i="249"/>
  <c r="C278" i="249"/>
  <c r="C186" i="249" l="1"/>
  <c r="C287" i="249"/>
  <c r="B186" i="249"/>
  <c r="B287" i="249"/>
  <c r="M86" i="216"/>
  <c r="M90" i="216"/>
  <c r="E90" i="216" s="1"/>
  <c r="D85" i="216"/>
  <c r="B86" i="249" s="1"/>
  <c r="E85" i="216"/>
  <c r="C86" i="249" s="1"/>
  <c r="D81" i="216"/>
  <c r="B82" i="249" s="1"/>
  <c r="M82" i="216"/>
  <c r="E81" i="216"/>
  <c r="C82" i="249" s="1"/>
  <c r="B283" i="249"/>
  <c r="B182" i="249"/>
  <c r="C182" i="249"/>
  <c r="C283" i="249"/>
  <c r="C187" i="249" l="1"/>
  <c r="C288" i="249"/>
  <c r="C183" i="249"/>
  <c r="C284" i="249"/>
  <c r="E82" i="216"/>
  <c r="C83" i="249" s="1"/>
  <c r="D82" i="216"/>
  <c r="B83" i="249" s="1"/>
  <c r="B183" i="249"/>
  <c r="B284" i="249"/>
  <c r="B288" i="249"/>
  <c r="B187" i="249"/>
  <c r="C91" i="249"/>
  <c r="D90" i="216"/>
  <c r="B91" i="249" s="1"/>
  <c r="M91" i="216"/>
  <c r="N90" i="216"/>
  <c r="D86" i="216"/>
  <c r="B87" i="249" s="1"/>
  <c r="M87" i="216"/>
  <c r="E86" i="216"/>
  <c r="C87" i="249" s="1"/>
  <c r="D87" i="216" l="1"/>
  <c r="B88" i="249" s="1"/>
  <c r="M88" i="216"/>
  <c r="E87" i="216"/>
  <c r="C88" i="249" s="1"/>
  <c r="B192" i="249"/>
  <c r="B293" i="249"/>
  <c r="C293" i="249"/>
  <c r="C192" i="249"/>
  <c r="B184" i="249"/>
  <c r="B285" i="249"/>
  <c r="B188" i="249"/>
  <c r="B289" i="249"/>
  <c r="C289" i="249"/>
  <c r="C188" i="249"/>
  <c r="D91" i="216"/>
  <c r="B92" i="249" s="1"/>
  <c r="M92" i="216"/>
  <c r="E91" i="216"/>
  <c r="C92" i="249" s="1"/>
  <c r="C184" i="249"/>
  <c r="C285" i="249"/>
  <c r="C193" i="249" l="1"/>
  <c r="C294" i="249"/>
  <c r="D92" i="216"/>
  <c r="B93" i="249" s="1"/>
  <c r="E92" i="216"/>
  <c r="C93" i="249" s="1"/>
  <c r="M93" i="216"/>
  <c r="B193" i="249"/>
  <c r="B294" i="249"/>
  <c r="C189" i="249"/>
  <c r="C290" i="249"/>
  <c r="E88" i="216"/>
  <c r="C89" i="249" s="1"/>
  <c r="M89" i="216"/>
  <c r="D88" i="216"/>
  <c r="B89" i="249" s="1"/>
  <c r="B189" i="249"/>
  <c r="B290" i="249"/>
  <c r="E89" i="216" l="1"/>
  <c r="C90" i="249" s="1"/>
  <c r="D89" i="216"/>
  <c r="B90" i="249" s="1"/>
  <c r="B194" i="249"/>
  <c r="B295" i="249"/>
  <c r="C190" i="249"/>
  <c r="C291" i="249"/>
  <c r="E93" i="216"/>
  <c r="C94" i="249" s="1"/>
  <c r="D93" i="216"/>
  <c r="B94" i="249" s="1"/>
  <c r="M94" i="216"/>
  <c r="B291" i="249"/>
  <c r="B190" i="249"/>
  <c r="C295" i="249"/>
  <c r="C194" i="249"/>
  <c r="C195" i="249" l="1"/>
  <c r="C296" i="249"/>
  <c r="E94" i="216"/>
  <c r="C95" i="249" s="1"/>
  <c r="D94" i="216"/>
  <c r="B95" i="249" s="1"/>
  <c r="M95" i="216"/>
  <c r="B292" i="249"/>
  <c r="B191" i="249"/>
  <c r="B195" i="249"/>
  <c r="B296" i="249"/>
  <c r="C191" i="249"/>
  <c r="C292" i="249"/>
  <c r="B196" i="249" l="1"/>
  <c r="B297" i="249"/>
  <c r="E95" i="216"/>
  <c r="C96" i="249" s="1"/>
  <c r="D95" i="216"/>
  <c r="B96" i="249" s="1"/>
  <c r="M96" i="216"/>
  <c r="C297" i="249"/>
  <c r="C196" i="249"/>
  <c r="B197" i="249" l="1"/>
  <c r="B298" i="249"/>
  <c r="E96" i="216"/>
  <c r="C97" i="249" s="1"/>
  <c r="D96" i="216"/>
  <c r="B97" i="249" s="1"/>
  <c r="C197" i="249"/>
  <c r="C298" i="249"/>
  <c r="B299" i="249" l="1"/>
  <c r="B198" i="249"/>
  <c r="C299" i="249"/>
  <c r="C198" i="249"/>
  <c r="D14" i="235"/>
  <c r="V77" i="235"/>
  <c r="V78" i="235" l="1"/>
  <c r="X78" i="235" l="1"/>
  <c r="V91" i="235"/>
  <c r="AM48" i="235"/>
  <c r="AM39" i="235"/>
  <c r="AM27" i="235"/>
  <c r="AO27" i="235" l="1"/>
  <c r="H27" i="235" s="1"/>
  <c r="AR27" i="235" s="1"/>
  <c r="AP27" i="235"/>
  <c r="I27" i="235" s="1"/>
  <c r="AS27" i="235" s="1"/>
  <c r="AP48" i="235"/>
  <c r="I48" i="235" s="1"/>
  <c r="AS48" i="235" s="1"/>
  <c r="AO48" i="235"/>
  <c r="H48" i="235" s="1"/>
  <c r="AR48" i="235" s="1"/>
  <c r="AN48" i="235"/>
  <c r="G48" i="235" s="1"/>
  <c r="AQ48" i="235" s="1"/>
  <c r="D83" i="235"/>
  <c r="AN39" i="235"/>
  <c r="G39" i="235" s="1"/>
  <c r="AQ39" i="235" s="1"/>
  <c r="AO39" i="235"/>
  <c r="H39" i="235" s="1"/>
  <c r="AR39" i="235" s="1"/>
  <c r="AV48" i="235" l="1"/>
  <c r="AV27" i="235"/>
  <c r="AG39" i="235"/>
  <c r="AU39" i="235"/>
  <c r="AN27" i="235"/>
  <c r="G27" i="235" s="1"/>
  <c r="AQ27" i="235" s="1"/>
  <c r="AG48" i="235" l="1"/>
  <c r="AT39" i="235"/>
  <c r="AT48" i="235"/>
  <c r="AU27" i="235"/>
  <c r="AU48" i="235" l="1"/>
  <c r="AG27" i="235"/>
  <c r="AT27" i="235" l="1"/>
  <c r="P15" i="246"/>
  <c r="P18" i="246" s="1"/>
  <c r="X86" i="235"/>
  <c r="P19" i="246"/>
  <c r="AN45" i="235" l="1"/>
  <c r="G45" i="235" s="1"/>
  <c r="AQ45" i="235" s="1"/>
  <c r="E57" i="249"/>
  <c r="E8" i="249"/>
  <c r="AN55" i="235" l="1"/>
  <c r="G55" i="235" s="1"/>
  <c r="AQ55" i="235" s="1"/>
  <c r="AO55" i="235"/>
  <c r="H55" i="235" s="1"/>
  <c r="AR55" i="235" s="1"/>
  <c r="AP55" i="235"/>
  <c r="I55" i="235" s="1"/>
  <c r="AS55" i="235" s="1"/>
  <c r="AP34" i="235"/>
  <c r="I34" i="235" s="1"/>
  <c r="AS34" i="235" s="1"/>
  <c r="AO34" i="235"/>
  <c r="H34" i="235" s="1"/>
  <c r="AR34" i="235" s="1"/>
  <c r="AN34" i="235"/>
  <c r="G34" i="235" s="1"/>
  <c r="AQ34" i="235" s="1"/>
  <c r="AO45" i="235"/>
  <c r="H45" i="235" s="1"/>
  <c r="AR45" i="235" s="1"/>
  <c r="L83" i="235"/>
  <c r="E9" i="249"/>
  <c r="G7" i="249"/>
  <c r="E58" i="249"/>
  <c r="G58" i="249"/>
  <c r="G9" i="249"/>
  <c r="G56" i="249"/>
  <c r="AV34" i="235" l="1"/>
  <c r="AV55" i="235"/>
  <c r="AG45" i="235"/>
  <c r="AT45" i="235"/>
  <c r="F56" i="249"/>
  <c r="E109" i="249"/>
  <c r="F57" i="249"/>
  <c r="F7" i="249"/>
  <c r="F109" i="249"/>
  <c r="F8" i="249"/>
  <c r="AU45" i="235" l="1"/>
  <c r="AG55" i="235"/>
  <c r="AT55" i="235"/>
  <c r="AU34" i="235"/>
  <c r="F108" i="249"/>
  <c r="E56" i="249"/>
  <c r="F9" i="249"/>
  <c r="F110" i="249"/>
  <c r="F58" i="249"/>
  <c r="E7" i="249"/>
  <c r="E110" i="249"/>
  <c r="AU55" i="235" l="1"/>
  <c r="AG34" i="235"/>
  <c r="L11" i="232"/>
  <c r="L14" i="232"/>
  <c r="Y12" i="232"/>
  <c r="Y15" i="232"/>
  <c r="Y11" i="232"/>
  <c r="Y8" i="232"/>
  <c r="L7" i="232"/>
  <c r="L6" i="232"/>
  <c r="P7" i="249"/>
  <c r="L17" i="232"/>
  <c r="Y10" i="232"/>
  <c r="Y13" i="232"/>
  <c r="L21" i="232"/>
  <c r="L8" i="232"/>
  <c r="P56" i="249"/>
  <c r="Y9" i="232"/>
  <c r="L13" i="232"/>
  <c r="Y17" i="232"/>
  <c r="L10" i="232"/>
  <c r="L16" i="232"/>
  <c r="L12" i="232"/>
  <c r="Y16" i="232"/>
  <c r="Y7" i="232"/>
  <c r="L9" i="232"/>
  <c r="Y6" i="232"/>
  <c r="Y14" i="232"/>
  <c r="L15" i="232"/>
  <c r="I16" i="232" l="1"/>
  <c r="H16" i="232"/>
  <c r="H8" i="232"/>
  <c r="I8" i="232"/>
  <c r="I9" i="232"/>
  <c r="I10" i="232"/>
  <c r="I11" i="232"/>
  <c r="H13" i="232"/>
  <c r="I15" i="232"/>
  <c r="I17" i="232"/>
  <c r="H9" i="232"/>
  <c r="H10" i="232"/>
  <c r="H17" i="232"/>
  <c r="H15" i="232"/>
  <c r="I18" i="232"/>
  <c r="H18" i="232"/>
  <c r="H14" i="232"/>
  <c r="H11" i="232"/>
  <c r="I13" i="232"/>
  <c r="I14" i="232"/>
  <c r="H12" i="232"/>
  <c r="I12" i="232"/>
  <c r="AT34" i="235"/>
  <c r="P108" i="24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Maurizio Gargiulo</author>
  </authors>
  <commentList>
    <comment ref="E6" authorId="0" shapeId="0" xr:uid="{00000000-0006-0000-0400-000001000000}">
      <text>
        <r>
          <rPr>
            <b/>
            <sz val="9"/>
            <color rgb="FF000000"/>
            <rFont val="Tahoma"/>
            <family val="2"/>
          </rPr>
          <t xml:space="preserve">Total DKE demand
</t>
        </r>
      </text>
    </comment>
    <comment ref="F6" authorId="0" shapeId="0" xr:uid="{00000000-0006-0000-0400-000002000000}">
      <text>
        <r>
          <rPr>
            <b/>
            <sz val="9"/>
            <color indexed="81"/>
            <rFont val="Tahoma"/>
            <family val="2"/>
          </rPr>
          <t xml:space="preserve">Total DKW demand
</t>
        </r>
      </text>
    </comment>
    <comment ref="G6" authorId="0" shapeId="0" xr:uid="{00000000-0006-0000-0400-000003000000}">
      <text>
        <r>
          <rPr>
            <b/>
            <sz val="9"/>
            <color indexed="81"/>
            <rFont val="Tahoma"/>
            <family val="2"/>
          </rPr>
          <t xml:space="preserve">Total DKW demand
</t>
        </r>
      </text>
    </comment>
    <comment ref="E107" authorId="0" shapeId="0" xr:uid="{00000000-0006-0000-0400-000004000000}">
      <text>
        <r>
          <rPr>
            <b/>
            <sz val="9"/>
            <color indexed="81"/>
            <rFont val="Tahoma"/>
            <family val="2"/>
          </rPr>
          <t xml:space="preserve">Total DKE demand
</t>
        </r>
      </text>
    </comment>
    <comment ref="F107" authorId="0" shapeId="0" xr:uid="{00000000-0006-0000-0400-000005000000}">
      <text>
        <r>
          <rPr>
            <b/>
            <sz val="9"/>
            <color indexed="81"/>
            <rFont val="Tahoma"/>
            <family val="2"/>
          </rPr>
          <t xml:space="preserve">Total DKW demand
</t>
        </r>
      </text>
    </comment>
    <comment ref="G107" authorId="0" shapeId="0" xr:uid="{00000000-0006-0000-0400-000006000000}">
      <text>
        <r>
          <rPr>
            <b/>
            <sz val="9"/>
            <color indexed="81"/>
            <rFont val="Tahoma"/>
            <family val="2"/>
          </rPr>
          <t xml:space="preserve">Total DKW demand
</t>
        </r>
      </text>
    </comment>
    <comment ref="E208" authorId="0" shapeId="0" xr:uid="{00000000-0006-0000-0400-000007000000}">
      <text>
        <r>
          <rPr>
            <b/>
            <sz val="9"/>
            <color indexed="81"/>
            <rFont val="Tahoma"/>
            <family val="2"/>
          </rPr>
          <t xml:space="preserve">Total DKE demand
</t>
        </r>
      </text>
    </comment>
    <comment ref="F208" authorId="0" shapeId="0" xr:uid="{00000000-0006-0000-0400-000008000000}">
      <text>
        <r>
          <rPr>
            <b/>
            <sz val="9"/>
            <color indexed="81"/>
            <rFont val="Tahoma"/>
            <family val="2"/>
          </rPr>
          <t xml:space="preserve">Total DKW demand
</t>
        </r>
      </text>
    </comment>
    <comment ref="G208" authorId="0" shapeId="0" xr:uid="{00000000-0006-0000-0400-000009000000}">
      <text>
        <r>
          <rPr>
            <b/>
            <sz val="9"/>
            <color indexed="81"/>
            <rFont val="Tahoma"/>
            <family val="2"/>
          </rPr>
          <t xml:space="preserve">Total DKW demand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Maurizio Gargiulo</author>
    <author>Mohammad Ahanchian</author>
  </authors>
  <commentList>
    <comment ref="W24" authorId="0" shapeId="0" xr:uid="{00000000-0006-0000-0500-000001000000}">
      <text>
        <r>
          <rPr>
            <b/>
            <sz val="9"/>
            <color indexed="81"/>
            <rFont val="Tahoma"/>
            <family val="2"/>
          </rPr>
          <t>Maurizio Gargiulo:</t>
        </r>
        <r>
          <rPr>
            <sz val="9"/>
            <color indexed="81"/>
            <rFont val="Tahoma"/>
            <family val="2"/>
          </rPr>
          <t xml:space="preserve">
Could be PJ/m2 ???
Depends if too small or not</t>
        </r>
      </text>
    </comment>
    <comment ref="X24" authorId="0" shapeId="0" xr:uid="{00000000-0006-0000-0500-000002000000}">
      <text>
        <r>
          <rPr>
            <b/>
            <sz val="9"/>
            <color indexed="81"/>
            <rFont val="Tahoma"/>
            <family val="2"/>
          </rPr>
          <t>Maurizio Gargiulo:</t>
        </r>
        <r>
          <rPr>
            <sz val="9"/>
            <color indexed="81"/>
            <rFont val="Tahoma"/>
            <family val="2"/>
          </rPr>
          <t xml:space="preserve">
Could be PJ/m2 ???
Depends if too small or not</t>
        </r>
      </text>
    </comment>
    <comment ref="W26" authorId="0" shapeId="0" xr:uid="{00000000-0006-0000-0500-000003000000}">
      <text>
        <r>
          <rPr>
            <b/>
            <sz val="9"/>
            <color indexed="81"/>
            <rFont val="Tahoma"/>
            <family val="2"/>
            <charset val="204"/>
          </rPr>
          <t xml:space="preserve">The EFF will be calculated to match the sectoral balance
</t>
        </r>
      </text>
    </comment>
    <comment ref="X26" authorId="0" shapeId="0" xr:uid="{00000000-0006-0000-0500-000004000000}">
      <text>
        <r>
          <rPr>
            <b/>
            <sz val="9"/>
            <color indexed="81"/>
            <rFont val="Tahoma"/>
            <family val="2"/>
            <charset val="204"/>
          </rPr>
          <t xml:space="preserve">The EFF will be calculated to match the sectoral balance
</t>
        </r>
      </text>
    </comment>
    <comment ref="W47" authorId="0" shapeId="0" xr:uid="{00000000-0006-0000-0500-000005000000}">
      <text>
        <r>
          <rPr>
            <b/>
            <sz val="9"/>
            <color indexed="81"/>
            <rFont val="Tahoma"/>
            <family val="2"/>
            <charset val="204"/>
          </rPr>
          <t xml:space="preserve">The EFF will be calculated to match the sectoral balance
</t>
        </r>
      </text>
    </comment>
    <comment ref="X47" authorId="0" shapeId="0" xr:uid="{00000000-0006-0000-0500-000006000000}">
      <text>
        <r>
          <rPr>
            <b/>
            <sz val="9"/>
            <color indexed="81"/>
            <rFont val="Tahoma"/>
            <family val="2"/>
            <charset val="204"/>
          </rPr>
          <t xml:space="preserve">The EFF will be calculated to match the sectoral balance
</t>
        </r>
      </text>
    </comment>
    <comment ref="AM61" authorId="1" shapeId="0" xr:uid="{00000000-0006-0000-0500-000007000000}">
      <text>
        <r>
          <rPr>
            <b/>
            <sz val="9"/>
            <color indexed="81"/>
            <rFont val="Tahoma"/>
            <family val="2"/>
          </rPr>
          <t>Mohammad Ahanchian:</t>
        </r>
        <r>
          <rPr>
            <sz val="9"/>
            <color indexed="81"/>
            <rFont val="Tahoma"/>
            <family val="2"/>
          </rPr>
          <t xml:space="preserve">
Gasoline is manually added to diesel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Maurizio Gargiulo</author>
    <author>Mohammad Ahanchian</author>
  </authors>
  <commentList>
    <comment ref="W24" authorId="0" shapeId="0" xr:uid="{00000000-0006-0000-0600-000001000000}">
      <text>
        <r>
          <rPr>
            <b/>
            <sz val="9"/>
            <color indexed="81"/>
            <rFont val="Tahoma"/>
            <family val="2"/>
          </rPr>
          <t>Maurizio Gargiulo:</t>
        </r>
        <r>
          <rPr>
            <sz val="9"/>
            <color indexed="81"/>
            <rFont val="Tahoma"/>
            <family val="2"/>
          </rPr>
          <t xml:space="preserve">
Could be PJ/m2 ???
Depends if too small or not</t>
        </r>
      </text>
    </comment>
    <comment ref="X24" authorId="0" shapeId="0" xr:uid="{00000000-0006-0000-0600-000002000000}">
      <text>
        <r>
          <rPr>
            <b/>
            <sz val="9"/>
            <color indexed="81"/>
            <rFont val="Tahoma"/>
            <family val="2"/>
          </rPr>
          <t>Maurizio Gargiulo:</t>
        </r>
        <r>
          <rPr>
            <sz val="9"/>
            <color indexed="81"/>
            <rFont val="Tahoma"/>
            <family val="2"/>
          </rPr>
          <t xml:space="preserve">
Could be PJ/m2 ???
Depends if too small or not</t>
        </r>
      </text>
    </comment>
    <comment ref="W26" authorId="0" shapeId="0" xr:uid="{00000000-0006-0000-0600-000003000000}">
      <text>
        <r>
          <rPr>
            <b/>
            <sz val="9"/>
            <color indexed="81"/>
            <rFont val="Tahoma"/>
            <family val="2"/>
            <charset val="204"/>
          </rPr>
          <t xml:space="preserve">The EFF will be calculated to match the sectoral balance
</t>
        </r>
      </text>
    </comment>
    <comment ref="X26" authorId="0" shapeId="0" xr:uid="{00000000-0006-0000-0600-000004000000}">
      <text>
        <r>
          <rPr>
            <b/>
            <sz val="9"/>
            <color indexed="81"/>
            <rFont val="Tahoma"/>
            <family val="2"/>
            <charset val="204"/>
          </rPr>
          <t xml:space="preserve">The EFF will be calculated to match the sectoral balance
</t>
        </r>
      </text>
    </comment>
    <comment ref="W47" authorId="0" shapeId="0" xr:uid="{00000000-0006-0000-0600-000005000000}">
      <text>
        <r>
          <rPr>
            <b/>
            <sz val="9"/>
            <color indexed="81"/>
            <rFont val="Tahoma"/>
            <family val="2"/>
            <charset val="204"/>
          </rPr>
          <t xml:space="preserve">The EFF will be calculated to match the sectoral balance
</t>
        </r>
      </text>
    </comment>
    <comment ref="X47" authorId="0" shapeId="0" xr:uid="{00000000-0006-0000-0600-000006000000}">
      <text>
        <r>
          <rPr>
            <b/>
            <sz val="9"/>
            <color indexed="81"/>
            <rFont val="Tahoma"/>
            <family val="2"/>
            <charset val="204"/>
          </rPr>
          <t xml:space="preserve">The EFF will be calculated to match the sectoral balance
</t>
        </r>
      </text>
    </comment>
    <comment ref="G156" authorId="1" shapeId="0" xr:uid="{00000000-0006-0000-0600-000007000000}">
      <text>
        <r>
          <rPr>
            <b/>
            <sz val="9"/>
            <color indexed="81"/>
            <rFont val="Tahoma"/>
            <family val="2"/>
          </rPr>
          <t>Mohammad Ahanchian:</t>
        </r>
        <r>
          <rPr>
            <sz val="9"/>
            <color indexed="81"/>
            <rFont val="Tahoma"/>
            <family val="2"/>
          </rPr>
          <t xml:space="preserve">
Does not sum to 100% (it is assumed that the rest is consumed for transport)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Maurizio Gargiulo</author>
    <author>Mohammad Ahanchian</author>
  </authors>
  <commentList>
    <comment ref="W24" authorId="0" shapeId="0" xr:uid="{00000000-0006-0000-0700-000001000000}">
      <text>
        <r>
          <rPr>
            <b/>
            <sz val="9"/>
            <color indexed="81"/>
            <rFont val="Tahoma"/>
            <family val="2"/>
          </rPr>
          <t>Maurizio Gargiulo:</t>
        </r>
        <r>
          <rPr>
            <sz val="9"/>
            <color indexed="81"/>
            <rFont val="Tahoma"/>
            <family val="2"/>
          </rPr>
          <t xml:space="preserve">
Could be PJ/m2 ???
Depends if too small or not</t>
        </r>
      </text>
    </comment>
    <comment ref="X24" authorId="0" shapeId="0" xr:uid="{00000000-0006-0000-0700-000002000000}">
      <text>
        <r>
          <rPr>
            <b/>
            <sz val="9"/>
            <color indexed="81"/>
            <rFont val="Tahoma"/>
            <family val="2"/>
          </rPr>
          <t>Maurizio Gargiulo:</t>
        </r>
        <r>
          <rPr>
            <sz val="9"/>
            <color indexed="81"/>
            <rFont val="Tahoma"/>
            <family val="2"/>
          </rPr>
          <t xml:space="preserve">
Could be PJ/m2 ???
Depends if too small or not</t>
        </r>
      </text>
    </comment>
    <comment ref="W26" authorId="0" shapeId="0" xr:uid="{00000000-0006-0000-0700-000003000000}">
      <text>
        <r>
          <rPr>
            <b/>
            <sz val="9"/>
            <color indexed="81"/>
            <rFont val="Tahoma"/>
            <family val="2"/>
            <charset val="204"/>
          </rPr>
          <t xml:space="preserve">The EFF will be calculated to match the sectoral balance
</t>
        </r>
      </text>
    </comment>
    <comment ref="X26" authorId="0" shapeId="0" xr:uid="{00000000-0006-0000-0700-000004000000}">
      <text>
        <r>
          <rPr>
            <b/>
            <sz val="9"/>
            <color indexed="81"/>
            <rFont val="Tahoma"/>
            <family val="2"/>
            <charset val="204"/>
          </rPr>
          <t xml:space="preserve">The EFF will be calculated to match the sectoral balance
</t>
        </r>
      </text>
    </comment>
    <comment ref="W47" authorId="0" shapeId="0" xr:uid="{00000000-0006-0000-0700-000005000000}">
      <text>
        <r>
          <rPr>
            <b/>
            <sz val="9"/>
            <color indexed="81"/>
            <rFont val="Tahoma"/>
            <family val="2"/>
            <charset val="204"/>
          </rPr>
          <t xml:space="preserve">The EFF will be calculated to match the sectoral balance
</t>
        </r>
      </text>
    </comment>
    <comment ref="X47" authorId="0" shapeId="0" xr:uid="{00000000-0006-0000-0700-000006000000}">
      <text>
        <r>
          <rPr>
            <b/>
            <sz val="9"/>
            <color indexed="81"/>
            <rFont val="Tahoma"/>
            <family val="2"/>
            <charset val="204"/>
          </rPr>
          <t xml:space="preserve">The EFF will be calculated to match the sectoral balance
</t>
        </r>
      </text>
    </comment>
    <comment ref="G156" authorId="1" shapeId="0" xr:uid="{00000000-0006-0000-0700-000007000000}">
      <text>
        <r>
          <rPr>
            <b/>
            <sz val="9"/>
            <color indexed="81"/>
            <rFont val="Tahoma"/>
            <family val="2"/>
          </rPr>
          <t>Mohammad Ahanchian:</t>
        </r>
        <r>
          <rPr>
            <sz val="9"/>
            <color indexed="81"/>
            <rFont val="Tahoma"/>
            <family val="2"/>
          </rPr>
          <t xml:space="preserve">
Does not sum to 100% (it is assumed that the rest is consumed for transport)</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Maurizio Gargiulo</author>
    <author>Mohammad Ahanchian</author>
  </authors>
  <commentList>
    <comment ref="W24" authorId="0" shapeId="0" xr:uid="{00000000-0006-0000-0800-000001000000}">
      <text>
        <r>
          <rPr>
            <b/>
            <sz val="9"/>
            <color indexed="81"/>
            <rFont val="Tahoma"/>
            <family val="2"/>
          </rPr>
          <t>Maurizio Gargiulo:</t>
        </r>
        <r>
          <rPr>
            <sz val="9"/>
            <color indexed="81"/>
            <rFont val="Tahoma"/>
            <family val="2"/>
          </rPr>
          <t xml:space="preserve">
Could be PJ/m2 ???
Depends if too small or not</t>
        </r>
      </text>
    </comment>
    <comment ref="X24" authorId="0" shapeId="0" xr:uid="{00000000-0006-0000-0800-000002000000}">
      <text>
        <r>
          <rPr>
            <b/>
            <sz val="9"/>
            <color indexed="81"/>
            <rFont val="Tahoma"/>
            <family val="2"/>
          </rPr>
          <t>Maurizio Gargiulo:</t>
        </r>
        <r>
          <rPr>
            <sz val="9"/>
            <color indexed="81"/>
            <rFont val="Tahoma"/>
            <family val="2"/>
          </rPr>
          <t xml:space="preserve">
Could be PJ/m2 ???
Depends if too small or not</t>
        </r>
      </text>
    </comment>
    <comment ref="W26" authorId="0" shapeId="0" xr:uid="{00000000-0006-0000-0800-000003000000}">
      <text>
        <r>
          <rPr>
            <b/>
            <sz val="9"/>
            <color indexed="81"/>
            <rFont val="Tahoma"/>
            <family val="2"/>
            <charset val="204"/>
          </rPr>
          <t xml:space="preserve">The EFF will be calculated to match the sectoral balance
</t>
        </r>
      </text>
    </comment>
    <comment ref="X26" authorId="0" shapeId="0" xr:uid="{00000000-0006-0000-0800-000004000000}">
      <text>
        <r>
          <rPr>
            <b/>
            <sz val="9"/>
            <color indexed="81"/>
            <rFont val="Tahoma"/>
            <family val="2"/>
            <charset val="204"/>
          </rPr>
          <t xml:space="preserve">The EFF will be calculated to match the sectoral balance
</t>
        </r>
      </text>
    </comment>
    <comment ref="W47" authorId="0" shapeId="0" xr:uid="{00000000-0006-0000-0800-000005000000}">
      <text>
        <r>
          <rPr>
            <b/>
            <sz val="9"/>
            <color indexed="81"/>
            <rFont val="Tahoma"/>
            <family val="2"/>
            <charset val="204"/>
          </rPr>
          <t xml:space="preserve">The EFF will be calculated to match the sectoral balance
</t>
        </r>
      </text>
    </comment>
    <comment ref="X47" authorId="0" shapeId="0" xr:uid="{00000000-0006-0000-0800-000006000000}">
      <text>
        <r>
          <rPr>
            <b/>
            <sz val="9"/>
            <color indexed="81"/>
            <rFont val="Tahoma"/>
            <family val="2"/>
            <charset val="204"/>
          </rPr>
          <t xml:space="preserve">The EFF will be calculated to match the sectoral balance
</t>
        </r>
      </text>
    </comment>
    <comment ref="G149" authorId="1" shapeId="0" xr:uid="{00000000-0006-0000-0800-000007000000}">
      <text>
        <r>
          <rPr>
            <b/>
            <sz val="9"/>
            <color indexed="81"/>
            <rFont val="Tahoma"/>
            <family val="2"/>
          </rPr>
          <t>Mohammad Ahanchian:</t>
        </r>
        <r>
          <rPr>
            <sz val="9"/>
            <color indexed="81"/>
            <rFont val="Tahoma"/>
            <family val="2"/>
          </rPr>
          <t xml:space="preserve">
Diesel and DH do not have any share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Maurizio Gargiulo</author>
    <author>Mohammad Ahanchian</author>
  </authors>
  <commentList>
    <comment ref="W24" authorId="0" shapeId="0" xr:uid="{00000000-0006-0000-0900-000001000000}">
      <text>
        <r>
          <rPr>
            <b/>
            <sz val="9"/>
            <color indexed="81"/>
            <rFont val="Tahoma"/>
            <family val="2"/>
          </rPr>
          <t>Maurizio Gargiulo:</t>
        </r>
        <r>
          <rPr>
            <sz val="9"/>
            <color indexed="81"/>
            <rFont val="Tahoma"/>
            <family val="2"/>
          </rPr>
          <t xml:space="preserve">
Could be PJ/m2 ???
Depends if too small or not</t>
        </r>
      </text>
    </comment>
    <comment ref="X24" authorId="0" shapeId="0" xr:uid="{00000000-0006-0000-0900-000002000000}">
      <text>
        <r>
          <rPr>
            <b/>
            <sz val="9"/>
            <color indexed="81"/>
            <rFont val="Tahoma"/>
            <family val="2"/>
          </rPr>
          <t>Maurizio Gargiulo:</t>
        </r>
        <r>
          <rPr>
            <sz val="9"/>
            <color indexed="81"/>
            <rFont val="Tahoma"/>
            <family val="2"/>
          </rPr>
          <t xml:space="preserve">
Could be PJ/m2 ???
Depends if too small or not</t>
        </r>
      </text>
    </comment>
    <comment ref="W26" authorId="0" shapeId="0" xr:uid="{00000000-0006-0000-0900-000003000000}">
      <text>
        <r>
          <rPr>
            <b/>
            <sz val="9"/>
            <color indexed="81"/>
            <rFont val="Tahoma"/>
            <family val="2"/>
            <charset val="204"/>
          </rPr>
          <t xml:space="preserve">The EFF will be calculated to match the sectoral balance
</t>
        </r>
      </text>
    </comment>
    <comment ref="X26" authorId="0" shapeId="0" xr:uid="{00000000-0006-0000-0900-000004000000}">
      <text>
        <r>
          <rPr>
            <b/>
            <sz val="9"/>
            <color indexed="81"/>
            <rFont val="Tahoma"/>
            <family val="2"/>
            <charset val="204"/>
          </rPr>
          <t xml:space="preserve">The EFF will be calculated to match the sectoral balance
</t>
        </r>
      </text>
    </comment>
    <comment ref="W47" authorId="0" shapeId="0" xr:uid="{00000000-0006-0000-0900-000005000000}">
      <text>
        <r>
          <rPr>
            <b/>
            <sz val="9"/>
            <color indexed="81"/>
            <rFont val="Tahoma"/>
            <family val="2"/>
            <charset val="204"/>
          </rPr>
          <t xml:space="preserve">The EFF will be calculated to match the sectoral balance
</t>
        </r>
      </text>
    </comment>
    <comment ref="X47" authorId="0" shapeId="0" xr:uid="{00000000-0006-0000-0900-000006000000}">
      <text>
        <r>
          <rPr>
            <b/>
            <sz val="9"/>
            <color indexed="81"/>
            <rFont val="Tahoma"/>
            <family val="2"/>
            <charset val="204"/>
          </rPr>
          <t xml:space="preserve">The EFF will be calculated to match the sectoral balance
</t>
        </r>
      </text>
    </comment>
    <comment ref="G156" authorId="1" shapeId="0" xr:uid="{00000000-0006-0000-0900-000007000000}">
      <text>
        <r>
          <rPr>
            <b/>
            <sz val="9"/>
            <color indexed="81"/>
            <rFont val="Tahoma"/>
            <family val="2"/>
          </rPr>
          <t>Mohammad Ahanchian:</t>
        </r>
        <r>
          <rPr>
            <sz val="9"/>
            <color indexed="81"/>
            <rFont val="Tahoma"/>
            <family val="2"/>
          </rPr>
          <t xml:space="preserve">
Does not sum to 100% (it is assumed that the rest is consumed for transport)</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Maurizio Gargiulo</author>
    <author>Mohammad Ahanchian</author>
  </authors>
  <commentList>
    <comment ref="W24" authorId="0" shapeId="0" xr:uid="{00000000-0006-0000-0A00-000001000000}">
      <text>
        <r>
          <rPr>
            <b/>
            <sz val="9"/>
            <color indexed="81"/>
            <rFont val="Tahoma"/>
            <family val="2"/>
          </rPr>
          <t>Maurizio Gargiulo:</t>
        </r>
        <r>
          <rPr>
            <sz val="9"/>
            <color indexed="81"/>
            <rFont val="Tahoma"/>
            <family val="2"/>
          </rPr>
          <t xml:space="preserve">
Could be PJ/m2 ???
Depends if too small or not</t>
        </r>
      </text>
    </comment>
    <comment ref="X24" authorId="0" shapeId="0" xr:uid="{00000000-0006-0000-0A00-000002000000}">
      <text>
        <r>
          <rPr>
            <b/>
            <sz val="9"/>
            <color indexed="81"/>
            <rFont val="Tahoma"/>
            <family val="2"/>
          </rPr>
          <t>Maurizio Gargiulo:</t>
        </r>
        <r>
          <rPr>
            <sz val="9"/>
            <color indexed="81"/>
            <rFont val="Tahoma"/>
            <family val="2"/>
          </rPr>
          <t xml:space="preserve">
Could be PJ/m2 ???
Depends if too small or not</t>
        </r>
      </text>
    </comment>
    <comment ref="W26" authorId="0" shapeId="0" xr:uid="{00000000-0006-0000-0A00-000003000000}">
      <text>
        <r>
          <rPr>
            <b/>
            <sz val="9"/>
            <color indexed="81"/>
            <rFont val="Tahoma"/>
            <family val="2"/>
            <charset val="204"/>
          </rPr>
          <t xml:space="preserve">The EFF will be calculated to match the sectoral balance
</t>
        </r>
      </text>
    </comment>
    <comment ref="X26" authorId="0" shapeId="0" xr:uid="{00000000-0006-0000-0A00-000004000000}">
      <text>
        <r>
          <rPr>
            <b/>
            <sz val="9"/>
            <color indexed="81"/>
            <rFont val="Tahoma"/>
            <family val="2"/>
            <charset val="204"/>
          </rPr>
          <t xml:space="preserve">The EFF will be calculated to match the sectoral balance
</t>
        </r>
      </text>
    </comment>
    <comment ref="W47" authorId="0" shapeId="0" xr:uid="{00000000-0006-0000-0A00-000005000000}">
      <text>
        <r>
          <rPr>
            <b/>
            <sz val="9"/>
            <color indexed="81"/>
            <rFont val="Tahoma"/>
            <family val="2"/>
            <charset val="204"/>
          </rPr>
          <t xml:space="preserve">The EFF will be calculated to match the sectoral balance
</t>
        </r>
      </text>
    </comment>
    <comment ref="X47" authorId="0" shapeId="0" xr:uid="{00000000-0006-0000-0A00-000006000000}">
      <text>
        <r>
          <rPr>
            <b/>
            <sz val="9"/>
            <color indexed="81"/>
            <rFont val="Tahoma"/>
            <family val="2"/>
            <charset val="204"/>
          </rPr>
          <t xml:space="preserve">The EFF will be calculated to match the sectoral balance
</t>
        </r>
      </text>
    </comment>
    <comment ref="G156" authorId="1" shapeId="0" xr:uid="{00000000-0006-0000-0A00-000007000000}">
      <text>
        <r>
          <rPr>
            <b/>
            <sz val="9"/>
            <color indexed="81"/>
            <rFont val="Tahoma"/>
            <family val="2"/>
          </rPr>
          <t>Mohammad Ahanchian:</t>
        </r>
        <r>
          <rPr>
            <sz val="9"/>
            <color indexed="81"/>
            <rFont val="Tahoma"/>
            <family val="2"/>
          </rPr>
          <t xml:space="preserve">
Does not sum to 100% (it is assumed that the rest is consumed for transport)</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Maurizio Gargiulo</author>
    <author>Mohammad Ahanchian</author>
  </authors>
  <commentList>
    <comment ref="W24" authorId="0" shapeId="0" xr:uid="{00000000-0006-0000-0B00-000001000000}">
      <text>
        <r>
          <rPr>
            <b/>
            <sz val="9"/>
            <color indexed="81"/>
            <rFont val="Tahoma"/>
            <family val="2"/>
          </rPr>
          <t>Maurizio Gargiulo:</t>
        </r>
        <r>
          <rPr>
            <sz val="9"/>
            <color indexed="81"/>
            <rFont val="Tahoma"/>
            <family val="2"/>
          </rPr>
          <t xml:space="preserve">
Could be PJ/m2 ???
Depends if too small or not</t>
        </r>
      </text>
    </comment>
    <comment ref="X24" authorId="0" shapeId="0" xr:uid="{00000000-0006-0000-0B00-000002000000}">
      <text>
        <r>
          <rPr>
            <b/>
            <sz val="9"/>
            <color indexed="81"/>
            <rFont val="Tahoma"/>
            <family val="2"/>
          </rPr>
          <t>Maurizio Gargiulo:</t>
        </r>
        <r>
          <rPr>
            <sz val="9"/>
            <color indexed="81"/>
            <rFont val="Tahoma"/>
            <family val="2"/>
          </rPr>
          <t xml:space="preserve">
Could be PJ/m2 ???
Depends if too small or not</t>
        </r>
      </text>
    </comment>
    <comment ref="W26" authorId="0" shapeId="0" xr:uid="{00000000-0006-0000-0B00-000003000000}">
      <text>
        <r>
          <rPr>
            <b/>
            <sz val="9"/>
            <color indexed="81"/>
            <rFont val="Tahoma"/>
            <family val="2"/>
            <charset val="204"/>
          </rPr>
          <t xml:space="preserve">The EFF will be calculated to match the sectoral balance
</t>
        </r>
      </text>
    </comment>
    <comment ref="X26" authorId="0" shapeId="0" xr:uid="{00000000-0006-0000-0B00-000004000000}">
      <text>
        <r>
          <rPr>
            <b/>
            <sz val="9"/>
            <color indexed="81"/>
            <rFont val="Tahoma"/>
            <family val="2"/>
            <charset val="204"/>
          </rPr>
          <t xml:space="preserve">The EFF will be calculated to match the sectoral balance
</t>
        </r>
      </text>
    </comment>
    <comment ref="W47" authorId="0" shapeId="0" xr:uid="{00000000-0006-0000-0B00-000005000000}">
      <text>
        <r>
          <rPr>
            <b/>
            <sz val="9"/>
            <color indexed="81"/>
            <rFont val="Tahoma"/>
            <family val="2"/>
            <charset val="204"/>
          </rPr>
          <t xml:space="preserve">The EFF will be calculated to match the sectoral balance
</t>
        </r>
      </text>
    </comment>
    <comment ref="X47" authorId="0" shapeId="0" xr:uid="{00000000-0006-0000-0B00-000006000000}">
      <text>
        <r>
          <rPr>
            <b/>
            <sz val="9"/>
            <color indexed="81"/>
            <rFont val="Tahoma"/>
            <family val="2"/>
            <charset val="204"/>
          </rPr>
          <t xml:space="preserve">The EFF will be calculated to match the sectoral balance
</t>
        </r>
      </text>
    </comment>
    <comment ref="G156" authorId="1" shapeId="0" xr:uid="{00000000-0006-0000-0B00-000007000000}">
      <text>
        <r>
          <rPr>
            <b/>
            <sz val="9"/>
            <color indexed="81"/>
            <rFont val="Tahoma"/>
            <family val="2"/>
          </rPr>
          <t>Mohammad Ahanchian:</t>
        </r>
        <r>
          <rPr>
            <sz val="9"/>
            <color indexed="81"/>
            <rFont val="Tahoma"/>
            <family val="2"/>
          </rPr>
          <t xml:space="preserve">
Does not sum to 100% (it is assumed that the rest is consumed for transport)</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Maurizio Gargiulo</author>
  </authors>
  <commentList>
    <comment ref="W24" authorId="0" shapeId="0" xr:uid="{00000000-0006-0000-0C00-000001000000}">
      <text>
        <r>
          <rPr>
            <b/>
            <sz val="9"/>
            <color indexed="81"/>
            <rFont val="Tahoma"/>
            <family val="2"/>
          </rPr>
          <t>Maurizio Gargiulo:</t>
        </r>
        <r>
          <rPr>
            <sz val="9"/>
            <color indexed="81"/>
            <rFont val="Tahoma"/>
            <family val="2"/>
          </rPr>
          <t xml:space="preserve">
Could be PJ/m2 ???
Depends if too small or not</t>
        </r>
      </text>
    </comment>
    <comment ref="X24" authorId="0" shapeId="0" xr:uid="{00000000-0006-0000-0C00-000002000000}">
      <text>
        <r>
          <rPr>
            <b/>
            <sz val="9"/>
            <color indexed="81"/>
            <rFont val="Tahoma"/>
            <family val="2"/>
          </rPr>
          <t>Maurizio Gargiulo:</t>
        </r>
        <r>
          <rPr>
            <sz val="9"/>
            <color indexed="81"/>
            <rFont val="Tahoma"/>
            <family val="2"/>
          </rPr>
          <t xml:space="preserve">
Could be PJ/m2 ???
Depends if too small or not</t>
        </r>
      </text>
    </comment>
    <comment ref="W26" authorId="0" shapeId="0" xr:uid="{00000000-0006-0000-0C00-000003000000}">
      <text>
        <r>
          <rPr>
            <b/>
            <sz val="9"/>
            <color indexed="81"/>
            <rFont val="Tahoma"/>
            <family val="2"/>
            <charset val="204"/>
          </rPr>
          <t xml:space="preserve">The EFF will be calculated to match the sectoral balance
</t>
        </r>
      </text>
    </comment>
    <comment ref="X26" authorId="0" shapeId="0" xr:uid="{00000000-0006-0000-0C00-000004000000}">
      <text>
        <r>
          <rPr>
            <b/>
            <sz val="9"/>
            <color indexed="81"/>
            <rFont val="Tahoma"/>
            <family val="2"/>
            <charset val="204"/>
          </rPr>
          <t xml:space="preserve">The EFF will be calculated to match the sectoral balance
</t>
        </r>
      </text>
    </comment>
    <comment ref="W47" authorId="0" shapeId="0" xr:uid="{00000000-0006-0000-0C00-000005000000}">
      <text>
        <r>
          <rPr>
            <b/>
            <sz val="9"/>
            <color indexed="81"/>
            <rFont val="Tahoma"/>
            <family val="2"/>
            <charset val="204"/>
          </rPr>
          <t xml:space="preserve">The EFF will be calculated to match the sectoral balance
</t>
        </r>
      </text>
    </comment>
    <comment ref="X47" authorId="0" shapeId="0" xr:uid="{00000000-0006-0000-0C00-000006000000}">
      <text>
        <r>
          <rPr>
            <b/>
            <sz val="9"/>
            <color indexed="81"/>
            <rFont val="Tahoma"/>
            <family val="2"/>
            <charset val="204"/>
          </rPr>
          <t xml:space="preserve">The EFF will be calculated to match the sectoral balance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Maurizio Gargiulo</author>
    <author>Mohammad Ahanchian</author>
  </authors>
  <commentList>
    <comment ref="W24" authorId="0" shapeId="0" xr:uid="{00000000-0006-0000-0D00-000001000000}">
      <text>
        <r>
          <rPr>
            <b/>
            <sz val="9"/>
            <color indexed="81"/>
            <rFont val="Tahoma"/>
            <family val="2"/>
          </rPr>
          <t>Maurizio Gargiulo:</t>
        </r>
        <r>
          <rPr>
            <sz val="9"/>
            <color indexed="81"/>
            <rFont val="Tahoma"/>
            <family val="2"/>
          </rPr>
          <t xml:space="preserve">
Could be PJ/m2 ???
Depends if too small or not</t>
        </r>
      </text>
    </comment>
    <comment ref="X24" authorId="0" shapeId="0" xr:uid="{00000000-0006-0000-0D00-000002000000}">
      <text>
        <r>
          <rPr>
            <b/>
            <sz val="9"/>
            <color indexed="81"/>
            <rFont val="Tahoma"/>
            <family val="2"/>
          </rPr>
          <t>Maurizio Gargiulo:</t>
        </r>
        <r>
          <rPr>
            <sz val="9"/>
            <color indexed="81"/>
            <rFont val="Tahoma"/>
            <family val="2"/>
          </rPr>
          <t xml:space="preserve">
Could be PJ/m2 ???
Depends if too small or not</t>
        </r>
      </text>
    </comment>
    <comment ref="W26" authorId="0" shapeId="0" xr:uid="{00000000-0006-0000-0D00-000003000000}">
      <text>
        <r>
          <rPr>
            <b/>
            <sz val="9"/>
            <color indexed="81"/>
            <rFont val="Tahoma"/>
            <family val="2"/>
            <charset val="204"/>
          </rPr>
          <t xml:space="preserve">The EFF will be calculated to match the sectoral balance
</t>
        </r>
      </text>
    </comment>
    <comment ref="X26" authorId="0" shapeId="0" xr:uid="{00000000-0006-0000-0D00-000004000000}">
      <text>
        <r>
          <rPr>
            <b/>
            <sz val="9"/>
            <color indexed="81"/>
            <rFont val="Tahoma"/>
            <family val="2"/>
            <charset val="204"/>
          </rPr>
          <t xml:space="preserve">The EFF will be calculated to match the sectoral balance
</t>
        </r>
      </text>
    </comment>
    <comment ref="W47" authorId="0" shapeId="0" xr:uid="{00000000-0006-0000-0D00-000005000000}">
      <text>
        <r>
          <rPr>
            <b/>
            <sz val="9"/>
            <color indexed="81"/>
            <rFont val="Tahoma"/>
            <family val="2"/>
            <charset val="204"/>
          </rPr>
          <t xml:space="preserve">The EFF will be calculated to match the sectoral balance
</t>
        </r>
      </text>
    </comment>
    <comment ref="X47" authorId="0" shapeId="0" xr:uid="{00000000-0006-0000-0D00-000006000000}">
      <text>
        <r>
          <rPr>
            <b/>
            <sz val="9"/>
            <color indexed="81"/>
            <rFont val="Tahoma"/>
            <family val="2"/>
            <charset val="204"/>
          </rPr>
          <t xml:space="preserve">The EFF will be calculated to match the sectoral balance
</t>
        </r>
      </text>
    </comment>
    <comment ref="G156" authorId="1" shapeId="0" xr:uid="{00000000-0006-0000-0D00-000007000000}">
      <text>
        <r>
          <rPr>
            <b/>
            <sz val="9"/>
            <color indexed="81"/>
            <rFont val="Tahoma"/>
            <family val="2"/>
          </rPr>
          <t>Mohammad Ahanchian:</t>
        </r>
        <r>
          <rPr>
            <sz val="9"/>
            <color indexed="81"/>
            <rFont val="Tahoma"/>
            <family val="2"/>
          </rPr>
          <t xml:space="preserve">
Does not sum to 100% (it is assumed that the rest is consumed for transport)</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Maurizio Gargiulo</author>
  </authors>
  <commentList>
    <comment ref="W24" authorId="0" shapeId="0" xr:uid="{00000000-0006-0000-0E00-000001000000}">
      <text>
        <r>
          <rPr>
            <b/>
            <sz val="9"/>
            <color indexed="81"/>
            <rFont val="Tahoma"/>
            <family val="2"/>
          </rPr>
          <t>Maurizio Gargiulo:</t>
        </r>
        <r>
          <rPr>
            <sz val="9"/>
            <color indexed="81"/>
            <rFont val="Tahoma"/>
            <family val="2"/>
          </rPr>
          <t xml:space="preserve">
Could be PJ/m2 ???
Depends if too small or not</t>
        </r>
      </text>
    </comment>
    <comment ref="X24" authorId="0" shapeId="0" xr:uid="{00000000-0006-0000-0E00-000002000000}">
      <text>
        <r>
          <rPr>
            <b/>
            <sz val="9"/>
            <color indexed="81"/>
            <rFont val="Tahoma"/>
            <family val="2"/>
          </rPr>
          <t>Maurizio Gargiulo:</t>
        </r>
        <r>
          <rPr>
            <sz val="9"/>
            <color indexed="81"/>
            <rFont val="Tahoma"/>
            <family val="2"/>
          </rPr>
          <t xml:space="preserve">
Could be PJ/m2 ???
Depends if too small or not</t>
        </r>
      </text>
    </comment>
    <comment ref="W26" authorId="0" shapeId="0" xr:uid="{00000000-0006-0000-0E00-000003000000}">
      <text>
        <r>
          <rPr>
            <b/>
            <sz val="9"/>
            <color indexed="81"/>
            <rFont val="Tahoma"/>
            <family val="2"/>
            <charset val="204"/>
          </rPr>
          <t xml:space="preserve">The EFF will be calculated to match the sectoral balance
</t>
        </r>
      </text>
    </comment>
    <comment ref="X26" authorId="0" shapeId="0" xr:uid="{00000000-0006-0000-0E00-000004000000}">
      <text>
        <r>
          <rPr>
            <b/>
            <sz val="9"/>
            <color indexed="81"/>
            <rFont val="Tahoma"/>
            <family val="2"/>
            <charset val="204"/>
          </rPr>
          <t xml:space="preserve">The EFF will be calculated to match the sectoral balance
</t>
        </r>
      </text>
    </comment>
    <comment ref="W47" authorId="0" shapeId="0" xr:uid="{00000000-0006-0000-0E00-000005000000}">
      <text>
        <r>
          <rPr>
            <b/>
            <sz val="9"/>
            <color indexed="81"/>
            <rFont val="Tahoma"/>
            <family val="2"/>
            <charset val="204"/>
          </rPr>
          <t xml:space="preserve">The EFF will be calculated to match the sectoral balance
</t>
        </r>
      </text>
    </comment>
    <comment ref="X47" authorId="0" shapeId="0" xr:uid="{00000000-0006-0000-0E00-000006000000}">
      <text>
        <r>
          <rPr>
            <b/>
            <sz val="9"/>
            <color indexed="81"/>
            <rFont val="Tahoma"/>
            <family val="2"/>
            <charset val="204"/>
          </rPr>
          <t xml:space="preserve">The EFF will be calculated to match the sectoral balance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Maurizio Gargiulo</author>
    <author>Mohammad Ahanchian</author>
  </authors>
  <commentList>
    <comment ref="W24" authorId="0" shapeId="0" xr:uid="{00000000-0006-0000-0F00-000001000000}">
      <text>
        <r>
          <rPr>
            <b/>
            <sz val="9"/>
            <color indexed="81"/>
            <rFont val="Tahoma"/>
            <family val="2"/>
          </rPr>
          <t>Maurizio Gargiulo:</t>
        </r>
        <r>
          <rPr>
            <sz val="9"/>
            <color indexed="81"/>
            <rFont val="Tahoma"/>
            <family val="2"/>
          </rPr>
          <t xml:space="preserve">
Could be PJ/m2 ???
Depends if too small or not</t>
        </r>
      </text>
    </comment>
    <comment ref="X24" authorId="0" shapeId="0" xr:uid="{00000000-0006-0000-0F00-000002000000}">
      <text>
        <r>
          <rPr>
            <b/>
            <sz val="9"/>
            <color indexed="81"/>
            <rFont val="Tahoma"/>
            <family val="2"/>
          </rPr>
          <t>Maurizio Gargiulo:</t>
        </r>
        <r>
          <rPr>
            <sz val="9"/>
            <color indexed="81"/>
            <rFont val="Tahoma"/>
            <family val="2"/>
          </rPr>
          <t xml:space="preserve">
Could be PJ/m2 ???
Depends if too small or not</t>
        </r>
      </text>
    </comment>
    <comment ref="W26" authorId="0" shapeId="0" xr:uid="{00000000-0006-0000-0F00-000003000000}">
      <text>
        <r>
          <rPr>
            <b/>
            <sz val="9"/>
            <color indexed="81"/>
            <rFont val="Tahoma"/>
            <family val="2"/>
            <charset val="204"/>
          </rPr>
          <t xml:space="preserve">The EFF will be calculated to match the sectoral balance
</t>
        </r>
      </text>
    </comment>
    <comment ref="X26" authorId="0" shapeId="0" xr:uid="{00000000-0006-0000-0F00-000004000000}">
      <text>
        <r>
          <rPr>
            <b/>
            <sz val="9"/>
            <color indexed="81"/>
            <rFont val="Tahoma"/>
            <family val="2"/>
            <charset val="204"/>
          </rPr>
          <t xml:space="preserve">The EFF will be calculated to match the sectoral balance
</t>
        </r>
      </text>
    </comment>
    <comment ref="W47" authorId="0" shapeId="0" xr:uid="{00000000-0006-0000-0F00-000005000000}">
      <text>
        <r>
          <rPr>
            <b/>
            <sz val="9"/>
            <color indexed="81"/>
            <rFont val="Tahoma"/>
            <family val="2"/>
            <charset val="204"/>
          </rPr>
          <t xml:space="preserve">The EFF will be calculated to match the sectoral balance
</t>
        </r>
      </text>
    </comment>
    <comment ref="X47" authorId="0" shapeId="0" xr:uid="{00000000-0006-0000-0F00-000006000000}">
      <text>
        <r>
          <rPr>
            <b/>
            <sz val="9"/>
            <color indexed="81"/>
            <rFont val="Tahoma"/>
            <family val="2"/>
            <charset val="204"/>
          </rPr>
          <t xml:space="preserve">The EFF will be calculated to match the sectoral balance
</t>
        </r>
      </text>
    </comment>
    <comment ref="G156" authorId="1" shapeId="0" xr:uid="{00000000-0006-0000-0F00-000007000000}">
      <text>
        <r>
          <rPr>
            <b/>
            <sz val="9"/>
            <color indexed="81"/>
            <rFont val="Tahoma"/>
            <family val="2"/>
          </rPr>
          <t>Mohammad Ahanchian:</t>
        </r>
        <r>
          <rPr>
            <sz val="9"/>
            <color indexed="81"/>
            <rFont val="Tahoma"/>
            <family val="2"/>
          </rPr>
          <t xml:space="preserve">
Does not sum to 100% (it is assumed that the rest is consumed for transport)</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Maurizio Gargiulo</author>
    <author>Mohammad Ahanchian</author>
  </authors>
  <commentList>
    <comment ref="W24" authorId="0" shapeId="0" xr:uid="{00000000-0006-0000-1000-000001000000}">
      <text>
        <r>
          <rPr>
            <b/>
            <sz val="9"/>
            <color indexed="81"/>
            <rFont val="Tahoma"/>
            <family val="2"/>
          </rPr>
          <t>Maurizio Gargiulo:</t>
        </r>
        <r>
          <rPr>
            <sz val="9"/>
            <color indexed="81"/>
            <rFont val="Tahoma"/>
            <family val="2"/>
          </rPr>
          <t xml:space="preserve">
Could be PJ/m2 ???
Depends if too small or not</t>
        </r>
      </text>
    </comment>
    <comment ref="X24" authorId="0" shapeId="0" xr:uid="{00000000-0006-0000-1000-000002000000}">
      <text>
        <r>
          <rPr>
            <b/>
            <sz val="9"/>
            <color indexed="81"/>
            <rFont val="Tahoma"/>
            <family val="2"/>
          </rPr>
          <t>Maurizio Gargiulo:</t>
        </r>
        <r>
          <rPr>
            <sz val="9"/>
            <color indexed="81"/>
            <rFont val="Tahoma"/>
            <family val="2"/>
          </rPr>
          <t xml:space="preserve">
Could be PJ/m2 ???
Depends if too small or not</t>
        </r>
      </text>
    </comment>
    <comment ref="W26" authorId="0" shapeId="0" xr:uid="{00000000-0006-0000-1000-000003000000}">
      <text>
        <r>
          <rPr>
            <b/>
            <sz val="9"/>
            <color indexed="81"/>
            <rFont val="Tahoma"/>
            <family val="2"/>
            <charset val="204"/>
          </rPr>
          <t xml:space="preserve">The EFF will be calculated to match the sectoral balance
</t>
        </r>
      </text>
    </comment>
    <comment ref="X26" authorId="0" shapeId="0" xr:uid="{00000000-0006-0000-1000-000004000000}">
      <text>
        <r>
          <rPr>
            <b/>
            <sz val="9"/>
            <color indexed="81"/>
            <rFont val="Tahoma"/>
            <family val="2"/>
            <charset val="204"/>
          </rPr>
          <t xml:space="preserve">The EFF will be calculated to match the sectoral balance
</t>
        </r>
      </text>
    </comment>
    <comment ref="W47" authorId="0" shapeId="0" xr:uid="{00000000-0006-0000-1000-000005000000}">
      <text>
        <r>
          <rPr>
            <b/>
            <sz val="9"/>
            <color indexed="81"/>
            <rFont val="Tahoma"/>
            <family val="2"/>
            <charset val="204"/>
          </rPr>
          <t xml:space="preserve">The EFF will be calculated to match the sectoral balance
</t>
        </r>
      </text>
    </comment>
    <comment ref="X47" authorId="0" shapeId="0" xr:uid="{00000000-0006-0000-1000-000006000000}">
      <text>
        <r>
          <rPr>
            <b/>
            <sz val="9"/>
            <color indexed="81"/>
            <rFont val="Tahoma"/>
            <family val="2"/>
            <charset val="204"/>
          </rPr>
          <t xml:space="preserve">The EFF will be calculated to match the sectoral balance
</t>
        </r>
      </text>
    </comment>
    <comment ref="K150" authorId="1" shapeId="0" xr:uid="{00000000-0006-0000-1000-000007000000}">
      <text>
        <r>
          <rPr>
            <b/>
            <sz val="9"/>
            <color indexed="81"/>
            <rFont val="Tahoma"/>
            <family val="2"/>
          </rPr>
          <t>Mohammad Ahanchian:</t>
        </r>
        <r>
          <rPr>
            <sz val="9"/>
            <color indexed="81"/>
            <rFont val="Tahoma"/>
            <family val="2"/>
          </rPr>
          <t xml:space="preserve">
Manually added</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Maurizio Gargiulo</author>
    <author>Mohammad Ahanchian</author>
  </authors>
  <commentList>
    <comment ref="W24" authorId="0" shapeId="0" xr:uid="{00000000-0006-0000-1100-000001000000}">
      <text>
        <r>
          <rPr>
            <b/>
            <sz val="9"/>
            <color indexed="81"/>
            <rFont val="Tahoma"/>
            <family val="2"/>
          </rPr>
          <t>Maurizio Gargiulo:</t>
        </r>
        <r>
          <rPr>
            <sz val="9"/>
            <color indexed="81"/>
            <rFont val="Tahoma"/>
            <family val="2"/>
          </rPr>
          <t xml:space="preserve">
Could be PJ/m2 ???
Depends if too small or not</t>
        </r>
      </text>
    </comment>
    <comment ref="X24" authorId="0" shapeId="0" xr:uid="{00000000-0006-0000-1100-000002000000}">
      <text>
        <r>
          <rPr>
            <b/>
            <sz val="9"/>
            <color indexed="81"/>
            <rFont val="Tahoma"/>
            <family val="2"/>
          </rPr>
          <t>Maurizio Gargiulo:</t>
        </r>
        <r>
          <rPr>
            <sz val="9"/>
            <color indexed="81"/>
            <rFont val="Tahoma"/>
            <family val="2"/>
          </rPr>
          <t xml:space="preserve">
Could be PJ/m2 ???
Depends if too small or not</t>
        </r>
      </text>
    </comment>
    <comment ref="W26" authorId="0" shapeId="0" xr:uid="{00000000-0006-0000-1100-000003000000}">
      <text>
        <r>
          <rPr>
            <b/>
            <sz val="9"/>
            <color indexed="81"/>
            <rFont val="Tahoma"/>
            <family val="2"/>
            <charset val="204"/>
          </rPr>
          <t xml:space="preserve">The EFF will be calculated to match the sectoral balance
</t>
        </r>
      </text>
    </comment>
    <comment ref="X26" authorId="0" shapeId="0" xr:uid="{00000000-0006-0000-1100-000004000000}">
      <text>
        <r>
          <rPr>
            <b/>
            <sz val="9"/>
            <color indexed="81"/>
            <rFont val="Tahoma"/>
            <family val="2"/>
            <charset val="204"/>
          </rPr>
          <t xml:space="preserve">The EFF will be calculated to match the sectoral balance
</t>
        </r>
      </text>
    </comment>
    <comment ref="W47" authorId="0" shapeId="0" xr:uid="{00000000-0006-0000-1100-000005000000}">
      <text>
        <r>
          <rPr>
            <b/>
            <sz val="9"/>
            <color indexed="81"/>
            <rFont val="Tahoma"/>
            <family val="2"/>
            <charset val="204"/>
          </rPr>
          <t xml:space="preserve">The EFF will be calculated to match the sectoral balance
</t>
        </r>
      </text>
    </comment>
    <comment ref="X47" authorId="0" shapeId="0" xr:uid="{00000000-0006-0000-1100-000006000000}">
      <text>
        <r>
          <rPr>
            <b/>
            <sz val="9"/>
            <color indexed="81"/>
            <rFont val="Tahoma"/>
            <family val="2"/>
            <charset val="204"/>
          </rPr>
          <t xml:space="preserve">The EFF will be calculated to match the sectoral balance
</t>
        </r>
      </text>
    </comment>
    <comment ref="G156" authorId="1" shapeId="0" xr:uid="{00000000-0006-0000-1100-000007000000}">
      <text>
        <r>
          <rPr>
            <b/>
            <sz val="9"/>
            <color rgb="FF000000"/>
            <rFont val="Tahoma"/>
            <family val="2"/>
          </rPr>
          <t>Mohammad Ahanchian:</t>
        </r>
        <r>
          <rPr>
            <sz val="9"/>
            <color rgb="FF000000"/>
            <rFont val="Tahoma"/>
            <family val="2"/>
          </rPr>
          <t xml:space="preserve">
</t>
        </r>
        <r>
          <rPr>
            <sz val="9"/>
            <color rgb="FF000000"/>
            <rFont val="Tahoma"/>
            <family val="2"/>
          </rPr>
          <t>Does not sum to 100% (it is assumed that the rest is consumed for transport)</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Mikkel Bosack</author>
  </authors>
  <commentList>
    <comment ref="B25" authorId="0" shapeId="0" xr:uid="{00000000-0006-0000-0C00-000001000000}">
      <text>
        <r>
          <rPr>
            <b/>
            <sz val="9"/>
            <color rgb="FF000000"/>
            <rFont val="Tahoma"/>
            <family val="2"/>
          </rPr>
          <t>Mikkel Bosack:</t>
        </r>
        <r>
          <rPr>
            <sz val="9"/>
            <color rgb="FF000000"/>
            <rFont val="Tahoma"/>
            <family val="2"/>
          </rPr>
          <t xml:space="preserve">
</t>
        </r>
        <r>
          <rPr>
            <sz val="9"/>
            <color rgb="FF000000"/>
            <rFont val="Tahoma"/>
            <family val="2"/>
          </rPr>
          <t>could very well be energy consumption for the oil refineries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<sst xmlns="http://schemas.openxmlformats.org/spreadsheetml/2006/main" count="6341" uniqueCount="593">
  <si>
    <t>CAPUNIT</t>
  </si>
  <si>
    <t>Region</t>
  </si>
  <si>
    <t>TechName</t>
  </si>
  <si>
    <t>TechDesc</t>
  </si>
  <si>
    <t>CommName</t>
  </si>
  <si>
    <t>CommDesc</t>
  </si>
  <si>
    <t>CSet</t>
  </si>
  <si>
    <t>Unit</t>
  </si>
  <si>
    <t>~FI_T</t>
  </si>
  <si>
    <t>~FI_Comm</t>
  </si>
  <si>
    <t>LimType</t>
  </si>
  <si>
    <t>CTSLvl</t>
  </si>
  <si>
    <t>PeakTS</t>
  </si>
  <si>
    <t>Ctype</t>
  </si>
  <si>
    <t>Comm-IN</t>
  </si>
  <si>
    <t>Comm-OUT</t>
  </si>
  <si>
    <t>EFF</t>
  </si>
  <si>
    <t>DEM</t>
  </si>
  <si>
    <t>~FI_Process</t>
  </si>
  <si>
    <t>Sets</t>
  </si>
  <si>
    <t>Tact</t>
  </si>
  <si>
    <t>Tcap</t>
  </si>
  <si>
    <t>Tslvl</t>
  </si>
  <si>
    <t>PrimaryCG</t>
  </si>
  <si>
    <t>Vintage</t>
  </si>
  <si>
    <t>DMD</t>
  </si>
  <si>
    <t>*TechDesc</t>
  </si>
  <si>
    <t>*Unit</t>
  </si>
  <si>
    <t>*Process Set Membership</t>
  </si>
  <si>
    <t>Region Name</t>
  </si>
  <si>
    <t>Technology Name</t>
  </si>
  <si>
    <t>Technology Description</t>
  </si>
  <si>
    <t>Activity Unit</t>
  </si>
  <si>
    <t>Capacity Unit</t>
  </si>
  <si>
    <t>TimeSlice level of Process Activity</t>
  </si>
  <si>
    <t>Primary Commodity Group</t>
  </si>
  <si>
    <t>Vintage Tracking</t>
  </si>
  <si>
    <t>*Commodity Set Membership</t>
  </si>
  <si>
    <t>Commodity Name</t>
  </si>
  <si>
    <t>Commodity Description</t>
  </si>
  <si>
    <t>Sense of the Balance EQN.</t>
  </si>
  <si>
    <t>Timeslice Level</t>
  </si>
  <si>
    <t>Peak Monitoring</t>
  </si>
  <si>
    <t>Electricity Indicator</t>
  </si>
  <si>
    <t>PJ</t>
  </si>
  <si>
    <t>*Fuel Tech</t>
  </si>
  <si>
    <t>MW</t>
  </si>
  <si>
    <t>HETC</t>
  </si>
  <si>
    <t>HETD</t>
  </si>
  <si>
    <t>PJ/PJ</t>
  </si>
  <si>
    <t>Electricity</t>
  </si>
  <si>
    <t>Natural gas</t>
  </si>
  <si>
    <t>District Heating</t>
  </si>
  <si>
    <t>LPG</t>
  </si>
  <si>
    <t>Fuel Oil</t>
  </si>
  <si>
    <t>Coal</t>
  </si>
  <si>
    <t>District heating</t>
  </si>
  <si>
    <t>Total</t>
  </si>
  <si>
    <t>LIFE</t>
  </si>
  <si>
    <t>DSL</t>
  </si>
  <si>
    <t>DAYNITE</t>
  </si>
  <si>
    <t>ELC</t>
  </si>
  <si>
    <t>Relaxation factor for calibration</t>
  </si>
  <si>
    <t>ENV</t>
  </si>
  <si>
    <t>kt</t>
  </si>
  <si>
    <t>* Values associate with commodities</t>
  </si>
  <si>
    <t>Commodity Emissions</t>
  </si>
  <si>
    <t>kg/GJ = kt/PJ</t>
  </si>
  <si>
    <t>Diesel</t>
  </si>
  <si>
    <t>Nat. Gas</t>
  </si>
  <si>
    <t>*Units</t>
  </si>
  <si>
    <t>kg/GJ</t>
  </si>
  <si>
    <t>INDNGA</t>
  </si>
  <si>
    <t>INDDSL</t>
  </si>
  <si>
    <t>INDELC</t>
  </si>
  <si>
    <t>INDHCE</t>
  </si>
  <si>
    <t>INDHDE</t>
  </si>
  <si>
    <t>Biogas</t>
  </si>
  <si>
    <t>Biomass</t>
  </si>
  <si>
    <t>Gasoline</t>
  </si>
  <si>
    <t>Waste</t>
  </si>
  <si>
    <t>INDBGA</t>
  </si>
  <si>
    <t>INDHFO</t>
  </si>
  <si>
    <t>INDLPG</t>
  </si>
  <si>
    <t>INDWST</t>
  </si>
  <si>
    <t>Fuel oil</t>
  </si>
  <si>
    <t>Demand</t>
  </si>
  <si>
    <t xml:space="preserve">Cell no </t>
  </si>
  <si>
    <t>Sheet Name</t>
  </si>
  <si>
    <t>Name</t>
  </si>
  <si>
    <t>Date</t>
  </si>
  <si>
    <t>Selects cells and the then Ctrl+shift+L  to add entries</t>
  </si>
  <si>
    <t>INDWPE</t>
  </si>
  <si>
    <t>KW/PJ</t>
  </si>
  <si>
    <t>INDCOA</t>
  </si>
  <si>
    <t>Check</t>
  </si>
  <si>
    <t>Energy service demand</t>
  </si>
  <si>
    <t>NGA</t>
  </si>
  <si>
    <t>COA</t>
  </si>
  <si>
    <t>WPE</t>
  </si>
  <si>
    <t>BGA</t>
  </si>
  <si>
    <t>HFO</t>
  </si>
  <si>
    <t>WST</t>
  </si>
  <si>
    <t>HCE</t>
  </si>
  <si>
    <t>HDE</t>
  </si>
  <si>
    <t>Demand base year DK</t>
  </si>
  <si>
    <t>Share-I~UP</t>
  </si>
  <si>
    <t>WCH</t>
  </si>
  <si>
    <t>INDWCH</t>
  </si>
  <si>
    <t>Think about the share between WPE and WCH for each sector</t>
  </si>
  <si>
    <t>PJa</t>
  </si>
  <si>
    <t>Share-I~UP~0</t>
  </si>
  <si>
    <t>Interpolation</t>
  </si>
  <si>
    <t>Heavy Fuel Oil</t>
  </si>
  <si>
    <t>ELCC</t>
  </si>
  <si>
    <t>Nat. Gas IND</t>
  </si>
  <si>
    <t>Diesel IND</t>
  </si>
  <si>
    <t>Wood Pellets IND</t>
  </si>
  <si>
    <t>Electricity IND</t>
  </si>
  <si>
    <t>Wood chips and wood waste IND</t>
  </si>
  <si>
    <t>Biogas IND</t>
  </si>
  <si>
    <t>Coal IND</t>
  </si>
  <si>
    <t>Waste IND</t>
  </si>
  <si>
    <t>Liquid petrol gas IND</t>
  </si>
  <si>
    <t>Centralised District Heat IND</t>
  </si>
  <si>
    <t>Decentralised District Heat IND</t>
  </si>
  <si>
    <t>Heavy Fuel Oil IND</t>
  </si>
  <si>
    <t>INDSOL</t>
  </si>
  <si>
    <t>Solar IND</t>
  </si>
  <si>
    <t>*Description</t>
  </si>
  <si>
    <t xml:space="preserve"> </t>
  </si>
  <si>
    <t>INDDSB1</t>
  </si>
  <si>
    <t>INDDSB2</t>
  </si>
  <si>
    <t>INDSNG1</t>
  </si>
  <si>
    <t>INDSNG2</t>
  </si>
  <si>
    <t>Commodities</t>
  </si>
  <si>
    <t>Processes</t>
  </si>
  <si>
    <t>01 Coal</t>
  </si>
  <si>
    <t>02 Fuel oil</t>
  </si>
  <si>
    <t>03 Diesel</t>
  </si>
  <si>
    <t>04 Gasoline</t>
  </si>
  <si>
    <t>05 LPG</t>
  </si>
  <si>
    <t>Agg Industry</t>
  </si>
  <si>
    <t>Agg End-use</t>
  </si>
  <si>
    <t>Grand Total</t>
  </si>
  <si>
    <t>EnergyMatrix fuel:</t>
  </si>
  <si>
    <t>EnergyMatrix:</t>
  </si>
  <si>
    <t>The two fuel lists should match:</t>
  </si>
  <si>
    <t>Block size:</t>
  </si>
  <si>
    <t>Index</t>
  </si>
  <si>
    <t>Text</t>
  </si>
  <si>
    <t>Code</t>
  </si>
  <si>
    <t>IF</t>
  </si>
  <si>
    <t>IM</t>
  </si>
  <si>
    <t>Industry</t>
  </si>
  <si>
    <t>Demand Electric Motors</t>
  </si>
  <si>
    <t>Demand Light</t>
  </si>
  <si>
    <t>Txt1</t>
  </si>
  <si>
    <t>Txt2</t>
  </si>
  <si>
    <t>IA</t>
  </si>
  <si>
    <t>IC</t>
  </si>
  <si>
    <t>IO</t>
  </si>
  <si>
    <t>IG</t>
  </si>
  <si>
    <t>IFD</t>
  </si>
  <si>
    <t>ICH</t>
  </si>
  <si>
    <t>IGL</t>
  </si>
  <si>
    <t>IOT</t>
  </si>
  <si>
    <t>Agriculture</t>
  </si>
  <si>
    <t>Motor vehicles</t>
  </si>
  <si>
    <t>Other comm</t>
  </si>
  <si>
    <t>Food industry</t>
  </si>
  <si>
    <t>Chemical industry</t>
  </si>
  <si>
    <t>Metal industry</t>
  </si>
  <si>
    <t>Wholesale and retail</t>
  </si>
  <si>
    <t>Private service</t>
  </si>
  <si>
    <t>Existing 1</t>
  </si>
  <si>
    <t>Heat Medium Temp. Boiler</t>
  </si>
  <si>
    <t>Heat High Temp. Boiler</t>
  </si>
  <si>
    <t>Electricity Light Appliance</t>
  </si>
  <si>
    <t>Electricity Motors</t>
  </si>
  <si>
    <t>Wood Pellets</t>
  </si>
  <si>
    <t>Heat Room Boiler</t>
  </si>
  <si>
    <t>This colour: Input</t>
  </si>
  <si>
    <t>B</t>
  </si>
  <si>
    <t>A</t>
  </si>
  <si>
    <t>T</t>
  </si>
  <si>
    <t>Dist. Heat</t>
  </si>
  <si>
    <t>Not used</t>
  </si>
  <si>
    <t>Block offset:</t>
  </si>
  <si>
    <t>Energy matrix</t>
  </si>
  <si>
    <t>Index:   1 - 9</t>
  </si>
  <si>
    <t>Code:</t>
  </si>
  <si>
    <t>Sheet:</t>
  </si>
  <si>
    <t>In sheets 'Commodities', 'Processes', 'Pivot Agg 1' and 'Energy matrix'</t>
  </si>
  <si>
    <t>Sector</t>
  </si>
  <si>
    <t>Sector:</t>
  </si>
  <si>
    <t>DEMAND</t>
  </si>
  <si>
    <t>Biodiesel 1. generation IND</t>
  </si>
  <si>
    <t>Biodiesel 2. generation IND</t>
  </si>
  <si>
    <t>Bio Synt. Nat. Gas 1. generation IND</t>
  </si>
  <si>
    <t>Bio Synt. Nat. Gas 2. generation IND</t>
  </si>
  <si>
    <t>Tech</t>
  </si>
  <si>
    <t>HET</t>
  </si>
  <si>
    <t>GJ</t>
  </si>
  <si>
    <t>SOL</t>
  </si>
  <si>
    <t>DSB1</t>
  </si>
  <si>
    <t>DSB2</t>
  </si>
  <si>
    <t>SNG1</t>
  </si>
  <si>
    <t>SNG2</t>
  </si>
  <si>
    <t>INDA</t>
  </si>
  <si>
    <t>INDF</t>
  </si>
  <si>
    <t>INDC</t>
  </si>
  <si>
    <t>INDG</t>
  </si>
  <si>
    <t>INDM</t>
  </si>
  <si>
    <t>INDO</t>
  </si>
  <si>
    <t>Values: 1 to 10.</t>
  </si>
  <si>
    <t>INDGSL</t>
  </si>
  <si>
    <t>INDGSB1</t>
  </si>
  <si>
    <t>INDGSB2</t>
  </si>
  <si>
    <t>DSB</t>
  </si>
  <si>
    <t>M</t>
  </si>
  <si>
    <t>Public service</t>
  </si>
  <si>
    <t>Gasoline IND</t>
  </si>
  <si>
    <t>Forklifts</t>
  </si>
  <si>
    <t>Bioethanol 1. generation IND</t>
  </si>
  <si>
    <t>Bioethanol 2. generation IND</t>
  </si>
  <si>
    <t>GSB1</t>
  </si>
  <si>
    <t>GSB2</t>
  </si>
  <si>
    <t>Changed formula</t>
  </si>
  <si>
    <t>Translation from Comm-IN to Tech Code:</t>
  </si>
  <si>
    <t>Text to associate with Tech Names:</t>
  </si>
  <si>
    <t xml:space="preserve"> - and in column R a one letter code to be used in Tech Name.</t>
  </si>
  <si>
    <t>Food</t>
  </si>
  <si>
    <t>Chemical</t>
  </si>
  <si>
    <t>Other</t>
  </si>
  <si>
    <t>Sheet</t>
  </si>
  <si>
    <t>Row 1</t>
  </si>
  <si>
    <t>Row 2</t>
  </si>
  <si>
    <t>Information for function INDIRECT():</t>
  </si>
  <si>
    <t>All</t>
  </si>
  <si>
    <t xml:space="preserve">     </t>
  </si>
  <si>
    <t>Demand Haulage Forklifts</t>
  </si>
  <si>
    <t>DTF</t>
  </si>
  <si>
    <t>DFL</t>
  </si>
  <si>
    <t>Glass &amp; Concrete industry</t>
  </si>
  <si>
    <t>DLA</t>
  </si>
  <si>
    <t>GSL</t>
  </si>
  <si>
    <t>Construction</t>
  </si>
  <si>
    <t>Other utilities</t>
  </si>
  <si>
    <t>IN</t>
  </si>
  <si>
    <t>INDN</t>
  </si>
  <si>
    <t>ICO</t>
  </si>
  <si>
    <t>PRE</t>
  </si>
  <si>
    <t>INDCO2</t>
  </si>
  <si>
    <t>CO2 Industry</t>
  </si>
  <si>
    <t>Description</t>
  </si>
  <si>
    <t>Purpose:</t>
  </si>
  <si>
    <t>Description:</t>
  </si>
  <si>
    <t>Relevant sectors</t>
  </si>
  <si>
    <t>Description of different sheets</t>
  </si>
  <si>
    <t>Defines the commodities used in the processes</t>
  </si>
  <si>
    <t>Emis</t>
  </si>
  <si>
    <t>Define emission coefficients for different fuels</t>
  </si>
  <si>
    <t>This sheet defines processes, commodities and existing stocks for industies energy services</t>
  </si>
  <si>
    <t>The data is based on the VMAS survey of energy services as well as the energy matrices from Statistics Denmark</t>
  </si>
  <si>
    <t>Defines the processes for each sector</t>
  </si>
  <si>
    <t>Benchmark demand for energy services for all industries 2010</t>
  </si>
  <si>
    <t>IND_Fuel</t>
  </si>
  <si>
    <t>Energy Matrix</t>
  </si>
  <si>
    <t>Topology for processes and commodities used in Agriculture</t>
  </si>
  <si>
    <t>Topology for processes and commodities used in Food</t>
  </si>
  <si>
    <t>Topology for processes and commodities used in Chemical</t>
  </si>
  <si>
    <t>Topology for processes and commodities used in Glass&amp;Concrete</t>
  </si>
  <si>
    <t>Topology for processes and commodities used in Metal</t>
  </si>
  <si>
    <t>Topology for processes and commodities used in Other</t>
  </si>
  <si>
    <t>Topology for processes and commodities used in Motor Vehicles</t>
  </si>
  <si>
    <t>Topology for processes and commodities used in Sales</t>
  </si>
  <si>
    <t>Topology for processes and commodities used in PrivateServices</t>
  </si>
  <si>
    <t>Topology for processes and commodities used in PublicServices</t>
  </si>
  <si>
    <t>Topology for processes and commodities used in Construction</t>
  </si>
  <si>
    <t>Topology for processes and commodities used in Other Utilities</t>
  </si>
  <si>
    <t>Topology for fuels used in industries</t>
  </si>
  <si>
    <t>Energy matrix from Statistics Denmark 2010</t>
  </si>
  <si>
    <t>IND</t>
  </si>
  <si>
    <t>Liquified Petroleum Gas</t>
  </si>
  <si>
    <t>Tractors, Trucks, Fishing boats, Forest machines</t>
  </si>
  <si>
    <t>Demand Haulage Tractors, Trucks, Fishing boats, Forest machines</t>
  </si>
  <si>
    <t>(numbers in red are changed to be at or lower than TekKat efficiencies)</t>
  </si>
  <si>
    <t>Share-I~UP~2014</t>
  </si>
  <si>
    <t>HETCP</t>
  </si>
  <si>
    <t>HETDP</t>
  </si>
  <si>
    <t>Year</t>
  </si>
  <si>
    <t>Demand  DK</t>
  </si>
  <si>
    <t>GlassConcrete</t>
  </si>
  <si>
    <t>Fuel demand by energy service</t>
  </si>
  <si>
    <t>Fuel demand (calculated)</t>
  </si>
  <si>
    <t>NRG,NGR-IND</t>
  </si>
  <si>
    <t>FT-INDNGA</t>
  </si>
  <si>
    <t>FT-INDCOA</t>
  </si>
  <si>
    <t>FT-INDDSL</t>
  </si>
  <si>
    <t>FT-INDWPE</t>
  </si>
  <si>
    <t>FT-INDWCH</t>
  </si>
  <si>
    <t>FT-INDBGA</t>
  </si>
  <si>
    <t>FT-INDHFO</t>
  </si>
  <si>
    <t>FT-INDLPG</t>
  </si>
  <si>
    <t>FT-INDWST</t>
  </si>
  <si>
    <t>FT-INDHCE</t>
  </si>
  <si>
    <t>FT-INDHDE</t>
  </si>
  <si>
    <t>FT-INDELC</t>
  </si>
  <si>
    <t>FT-INDSOL</t>
  </si>
  <si>
    <t>FT-INDDSB1</t>
  </si>
  <si>
    <t>FT-INDDSB2</t>
  </si>
  <si>
    <t>FT-INDSNG1</t>
  </si>
  <si>
    <t>FT-INDSNG2</t>
  </si>
  <si>
    <t>FT-INDGSL</t>
  </si>
  <si>
    <t>FT-INDGSB1</t>
  </si>
  <si>
    <t>FT-INDGSB2</t>
  </si>
  <si>
    <t>~PRCCOMEMI</t>
  </si>
  <si>
    <t>AFA</t>
  </si>
  <si>
    <t>STOCK~0</t>
  </si>
  <si>
    <t>F</t>
  </si>
  <si>
    <t>C</t>
  </si>
  <si>
    <t>G</t>
  </si>
  <si>
    <t>O</t>
  </si>
  <si>
    <t>V</t>
  </si>
  <si>
    <t>P</t>
  </si>
  <si>
    <t>U</t>
  </si>
  <si>
    <t>N</t>
  </si>
  <si>
    <t>L</t>
  </si>
  <si>
    <t>INDGD*</t>
  </si>
  <si>
    <t>INDAD*</t>
  </si>
  <si>
    <t>INDFD*</t>
  </si>
  <si>
    <t>INDCD*</t>
  </si>
  <si>
    <t>INDMD*</t>
  </si>
  <si>
    <t>INDOD*</t>
  </si>
  <si>
    <t>INDUD*</t>
  </si>
  <si>
    <t>Machinery</t>
  </si>
  <si>
    <t>IS</t>
  </si>
  <si>
    <t>INDS</t>
  </si>
  <si>
    <t xml:space="preserve">Iron &amp; Steel </t>
  </si>
  <si>
    <t>IronSteel</t>
  </si>
  <si>
    <t>IR</t>
  </si>
  <si>
    <t>IPP</t>
  </si>
  <si>
    <t>INDR</t>
  </si>
  <si>
    <t>Paper &amp; Pulp industry</t>
  </si>
  <si>
    <t>IW</t>
  </si>
  <si>
    <t>IWP</t>
  </si>
  <si>
    <t>INDW</t>
  </si>
  <si>
    <t>Wood products industry</t>
  </si>
  <si>
    <t>Wood</t>
  </si>
  <si>
    <t>Aluminium industry</t>
  </si>
  <si>
    <t>Aluminium</t>
  </si>
  <si>
    <t>Machinery industry</t>
  </si>
  <si>
    <t>Mining</t>
  </si>
  <si>
    <t>II</t>
  </si>
  <si>
    <t>IMQ</t>
  </si>
  <si>
    <t>INDI</t>
  </si>
  <si>
    <t>Eurostat</t>
  </si>
  <si>
    <t>Temperature Distribution</t>
  </si>
  <si>
    <t>IAL</t>
  </si>
  <si>
    <t>Agricultural area (Table: 04414)</t>
  </si>
  <si>
    <t>Fisheries Catch (Table: 08867)</t>
  </si>
  <si>
    <t>Population (Table: 01222)</t>
  </si>
  <si>
    <t>Construction (Table: 08016)</t>
  </si>
  <si>
    <t>Structural business statistics for manufacturing, mining and quarrying (Table: 08689), Production value (NOK million)</t>
  </si>
  <si>
    <t>NOR 1</t>
  </si>
  <si>
    <t>01 Østfold</t>
  </si>
  <si>
    <t>02 Akershus</t>
  </si>
  <si>
    <t>03 Oslo</t>
  </si>
  <si>
    <t>..</t>
  </si>
  <si>
    <t>04 Hedmark</t>
  </si>
  <si>
    <t>05 Oppland</t>
  </si>
  <si>
    <t>06 Buskerud</t>
  </si>
  <si>
    <t>07 Vestfold</t>
  </si>
  <si>
    <t>08 Telemark</t>
  </si>
  <si>
    <t>09 Aust-Agder</t>
  </si>
  <si>
    <t>10 Vest-Agder</t>
  </si>
  <si>
    <t>11 Rogaland</t>
  </si>
  <si>
    <t>NOR 2</t>
  </si>
  <si>
    <t>12 Hordaland</t>
  </si>
  <si>
    <t>14 Sogn og Fjordane</t>
  </si>
  <si>
    <t>15 Møre og Romsdal</t>
  </si>
  <si>
    <t>16 Sør-Trøndelag</t>
  </si>
  <si>
    <t>17 Nord-Trøndelag</t>
  </si>
  <si>
    <t>18 Nordland</t>
  </si>
  <si>
    <t>19 Troms - Romsa</t>
  </si>
  <si>
    <t>20 Finnmark - Finnmárku</t>
  </si>
  <si>
    <t>Shares</t>
  </si>
  <si>
    <t>NOR1</t>
  </si>
  <si>
    <t>NOR2</t>
  </si>
  <si>
    <t>Fuel Consumption</t>
  </si>
  <si>
    <t>Agriculture / Forestry (PJ)</t>
  </si>
  <si>
    <t>Fishing (PJ)</t>
  </si>
  <si>
    <t>Split</t>
  </si>
  <si>
    <t>IME</t>
  </si>
  <si>
    <t>IT</t>
  </si>
  <si>
    <t>ITR</t>
  </si>
  <si>
    <t>INDT</t>
  </si>
  <si>
    <t>IL</t>
  </si>
  <si>
    <t>INDBLQ</t>
  </si>
  <si>
    <t>INDXD*</t>
  </si>
  <si>
    <t>INDRD*</t>
  </si>
  <si>
    <t>INDSD*</t>
  </si>
  <si>
    <t>INDND*</t>
  </si>
  <si>
    <t>INDWD*</t>
  </si>
  <si>
    <t>INDID*</t>
  </si>
  <si>
    <t>Black liquor IND</t>
  </si>
  <si>
    <t>~COMEMI</t>
  </si>
  <si>
    <t>INDH2</t>
  </si>
  <si>
    <t>H2</t>
  </si>
  <si>
    <t>Hydrogen IND</t>
  </si>
  <si>
    <t>FT-INDH2</t>
  </si>
  <si>
    <t>Based on the ONTIMES model a structure has been developed for the TIMES-AZ model.</t>
  </si>
  <si>
    <t>Mikkel Bosack Simonsen</t>
  </si>
  <si>
    <t>Removed all Norwegian dataset and implemented Azabaijanian energy statistics, allthough service demand split is used based on WMAS study in Denmark. Expected to be changed for heavy industri</t>
  </si>
  <si>
    <t>Energy balance by products in 2010</t>
  </si>
  <si>
    <t>terajoule</t>
  </si>
  <si>
    <t xml:space="preserve">Total all products </t>
  </si>
  <si>
    <t>Petroleum products, total</t>
  </si>
  <si>
    <t xml:space="preserve">Natural gas </t>
  </si>
  <si>
    <t xml:space="preserve">Renewables and wastes
</t>
  </si>
  <si>
    <t>Heat</t>
  </si>
  <si>
    <t xml:space="preserve"> Electricity</t>
  </si>
  <si>
    <t>Liquefied gases</t>
  </si>
  <si>
    <t>Motor gasoline</t>
  </si>
  <si>
    <t>Diesel fuel</t>
  </si>
  <si>
    <t>Fuel oil - low sulphur</t>
  </si>
  <si>
    <t>Other petroleum products</t>
  </si>
  <si>
    <t>Primary production</t>
  </si>
  <si>
    <t>-</t>
  </si>
  <si>
    <t>Import</t>
  </si>
  <si>
    <t>Export</t>
  </si>
  <si>
    <t xml:space="preserve">International bunkers </t>
  </si>
  <si>
    <t>International marine bunkers</t>
  </si>
  <si>
    <t>International aviation bunkers</t>
  </si>
  <si>
    <t xml:space="preserve"> Stock changes</t>
  </si>
  <si>
    <t>Total energy supply</t>
  </si>
  <si>
    <t>Statistical difference</t>
  </si>
  <si>
    <t>Transfers</t>
  </si>
  <si>
    <t>Transformation processes</t>
  </si>
  <si>
    <t>Electricity plants</t>
  </si>
  <si>
    <t>CHP plants</t>
  </si>
  <si>
    <t>Heat plants</t>
  </si>
  <si>
    <t>Gas works</t>
  </si>
  <si>
    <t>Blast furnaces</t>
  </si>
  <si>
    <t>Oil refineries</t>
  </si>
  <si>
    <t>Petrochemical plants</t>
  </si>
  <si>
    <t>Other transformation processes</t>
  </si>
  <si>
    <t xml:space="preserve">Energy industries own use </t>
  </si>
  <si>
    <t>Losses</t>
  </si>
  <si>
    <t>Final consumption</t>
  </si>
  <si>
    <t xml:space="preserve">Final energy consumption </t>
  </si>
  <si>
    <t xml:space="preserve">Industry and construction </t>
  </si>
  <si>
    <t>Iron and steel</t>
  </si>
  <si>
    <t>Chemical and petrochemical</t>
  </si>
  <si>
    <t>Non-ferrous metal</t>
  </si>
  <si>
    <t>Non-metallic minerals</t>
  </si>
  <si>
    <t>Transport equipment</t>
  </si>
  <si>
    <t>Mining and quarrying</t>
  </si>
  <si>
    <t>Food and tobacco</t>
  </si>
  <si>
    <t>Paper, pulp and printing</t>
  </si>
  <si>
    <t>Wood and wood products</t>
  </si>
  <si>
    <t>Textile and leather</t>
  </si>
  <si>
    <t>Non-specified</t>
  </si>
  <si>
    <t>Transport</t>
  </si>
  <si>
    <t xml:space="preserve">Road </t>
  </si>
  <si>
    <t>Rail</t>
  </si>
  <si>
    <t>Domestic aviation</t>
  </si>
  <si>
    <t>Domestic navigation</t>
  </si>
  <si>
    <t xml:space="preserve">Pipeline </t>
  </si>
  <si>
    <t>Transport not elsewhere specified</t>
  </si>
  <si>
    <t>Other fields of economy</t>
  </si>
  <si>
    <t xml:space="preserve">Agriculture, forestry and fishing </t>
  </si>
  <si>
    <t>Commerce and public services</t>
  </si>
  <si>
    <t>Households</t>
  </si>
  <si>
    <t>Not elsewhere-specified</t>
  </si>
  <si>
    <t>Non-energy use</t>
  </si>
  <si>
    <t>2.2  Energy balance by products in 2015</t>
  </si>
  <si>
    <t>Diesel fuel (gas oil)</t>
  </si>
  <si>
    <t xml:space="preserve">Fuel oil </t>
  </si>
  <si>
    <t>Pipeline</t>
  </si>
  <si>
    <t>Pipeline transport</t>
  </si>
  <si>
    <t>https://www.stat.gov.az/source/balance_fuel/?lang=en</t>
  </si>
  <si>
    <t>Energy statistic from the state statistical committee of the republic of Azerbaijan</t>
  </si>
  <si>
    <t>TJ</t>
  </si>
  <si>
    <t>Total calculated</t>
  </si>
  <si>
    <t>Biomass and waste is assumed a 50/50 split</t>
  </si>
  <si>
    <t>Fuel split into service demands</t>
  </si>
  <si>
    <t>Energy matrix for 2010</t>
  </si>
  <si>
    <t>Energy matrix for 2019</t>
  </si>
  <si>
    <t>Energy demand 2010</t>
  </si>
  <si>
    <t>Energy demand 2019</t>
  </si>
  <si>
    <t>IIS</t>
  </si>
  <si>
    <t>DPH</t>
  </si>
  <si>
    <t>Demand Process heat</t>
  </si>
  <si>
    <t>Demand Cooling</t>
  </si>
  <si>
    <t>DSH</t>
  </si>
  <si>
    <t>Demand Spatial Heat</t>
  </si>
  <si>
    <t>DCO</t>
  </si>
  <si>
    <t>Process heat temperature</t>
  </si>
  <si>
    <t>Cooling demand</t>
  </si>
  <si>
    <t>Haullage</t>
  </si>
  <si>
    <t>Light and electronics</t>
  </si>
  <si>
    <t>Electric motors</t>
  </si>
  <si>
    <t>Spatial heating</t>
  </si>
  <si>
    <t>Transport industry</t>
  </si>
  <si>
    <t>ITL</t>
  </si>
  <si>
    <t>Textile &amp; Leather</t>
  </si>
  <si>
    <t>PulpPaper</t>
  </si>
  <si>
    <t>TextileLeather</t>
  </si>
  <si>
    <t>01 Iron and steel</t>
  </si>
  <si>
    <t>02 Chemical and petrochemical</t>
  </si>
  <si>
    <t>03 Non-ferrous metal</t>
  </si>
  <si>
    <t>04 Non-metallic minerals</t>
  </si>
  <si>
    <t>05 Transport equipment</t>
  </si>
  <si>
    <t>06 Machinery</t>
  </si>
  <si>
    <t>07 Mining and quarrying</t>
  </si>
  <si>
    <t>08 Food and tobacco</t>
  </si>
  <si>
    <t>09 Paper, pulp and printing</t>
  </si>
  <si>
    <t>010 Wood and wood products</t>
  </si>
  <si>
    <t>011 Textile and leather</t>
  </si>
  <si>
    <t>012 Construction</t>
  </si>
  <si>
    <t>013 Non-specified</t>
  </si>
  <si>
    <t>INDSYN</t>
  </si>
  <si>
    <t>RE Syn Gas IND</t>
  </si>
  <si>
    <t>FT-INDSYN</t>
  </si>
  <si>
    <t>SYN</t>
  </si>
  <si>
    <t>FT-INDBLQ</t>
  </si>
  <si>
    <t>BLQ</t>
  </si>
  <si>
    <t>ELCMID</t>
  </si>
  <si>
    <t>NGAD</t>
  </si>
  <si>
    <t>Existing 2</t>
  </si>
  <si>
    <t>2.10  Energy balance by products in 2019</t>
  </si>
  <si>
    <t>INDHSE</t>
  </si>
  <si>
    <t>SubUrban District Heat IND</t>
  </si>
  <si>
    <t>FT-INDHSE</t>
  </si>
  <si>
    <t>HETSP</t>
  </si>
  <si>
    <t>INDL</t>
  </si>
  <si>
    <t>Solid Fossil Fuels</t>
  </si>
  <si>
    <t>Manufactured Gases</t>
  </si>
  <si>
    <t>Biodiesel</t>
  </si>
  <si>
    <t>Manufatured Gases</t>
  </si>
  <si>
    <t>Manufactured gas</t>
  </si>
  <si>
    <t>Manufactured gases</t>
  </si>
  <si>
    <t>Den summerer ikke ens op, fordi der i nedenstående tabel er udeladt "Other petroleum Products"</t>
  </si>
  <si>
    <t>Refinery Gas (not in EB)</t>
  </si>
  <si>
    <t>FT-INDCOAtoMFG</t>
  </si>
  <si>
    <t>Coal to manufactured gas</t>
  </si>
  <si>
    <t>FT-AGRCOAtoMFG</t>
  </si>
  <si>
    <t>FT technology Agriculture MFG referenced as NSG1</t>
  </si>
  <si>
    <t>06 Manufactured Gases</t>
  </si>
  <si>
    <t>07 Natural gas</t>
  </si>
  <si>
    <t>08 Biogas</t>
  </si>
  <si>
    <t>09 Biodiesel</t>
  </si>
  <si>
    <t>10 Biomass</t>
  </si>
  <si>
    <t>11 Waste</t>
  </si>
  <si>
    <t>12 Electricity</t>
  </si>
  <si>
    <t>13 District heating</t>
  </si>
  <si>
    <t>Energy demand 2015</t>
  </si>
  <si>
    <t>Energy matrix for 2015</t>
  </si>
  <si>
    <t>DEMAND~AZ3</t>
  </si>
  <si>
    <t>AZ3
Col</t>
  </si>
  <si>
    <t>DEMAND~AZ3~2015</t>
  </si>
  <si>
    <t>DEMAND~AZ3~2019</t>
  </si>
  <si>
    <t>AZ3</t>
  </si>
  <si>
    <t>STOCK~AZ3</t>
  </si>
  <si>
    <t>STOCK~AZ3~2015</t>
  </si>
  <si>
    <t>STOCK~AZ3~2019</t>
  </si>
  <si>
    <t>STOCK~AZ3~2020</t>
  </si>
  <si>
    <t>STOCK~AZ3~2034</t>
  </si>
  <si>
    <t>EFF~AZ3</t>
  </si>
  <si>
    <t>DEMAND~AZ2</t>
  </si>
  <si>
    <t>AZ2
Col</t>
  </si>
  <si>
    <t>DEMAND~AZ2~2015</t>
  </si>
  <si>
    <t>DEMAND~AZ2~2019</t>
  </si>
  <si>
    <t>AZ2</t>
  </si>
  <si>
    <t>STOCK~AZ2</t>
  </si>
  <si>
    <t>STOCK~AZ2~2015</t>
  </si>
  <si>
    <t>STOCK~AZ2~2019</t>
  </si>
  <si>
    <t>STOCK~AZ2~2020</t>
  </si>
  <si>
    <t>STOCK~AZ2~2034</t>
  </si>
  <si>
    <t>EFF~AZ2</t>
  </si>
  <si>
    <t>DEMAND~AZ1</t>
  </si>
  <si>
    <t>AZ1
Col</t>
  </si>
  <si>
    <t>DEMAND~AZ1~2015</t>
  </si>
  <si>
    <t>DEMAND~AZ1~2019</t>
  </si>
  <si>
    <t>AZ1</t>
  </si>
  <si>
    <t>STOCK~AZ1</t>
  </si>
  <si>
    <t>STOCK~AZ1~2015</t>
  </si>
  <si>
    <t>STOCK~AZ1~2019</t>
  </si>
  <si>
    <t>STOCK~AZ1~2020</t>
  </si>
  <si>
    <t>STOCK~AZ1~2034</t>
  </si>
  <si>
    <t>EFF~AZ1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</si>
</sst>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9">
    <numFmt numFmtId="41" formatCode="_-* #,##0_-;\-* #,##0_-;_-* &quot;-&quot;_-;_-@_-"/>
    <numFmt numFmtId="43" formatCode="_-* #,##0.00_-;\-* #,##0.00_-;_-* &quot;-&quot;??_-;_-@_-"/>
    <numFmt numFmtId="164" formatCode="_ * #,##0_ ;_ * \-#,##0_ ;_ * &quot;-&quot;_ ;_ @_ "/>
    <numFmt numFmtId="165" formatCode="_ * #,##0.00_ ;_ * \-#,##0.00_ ;_ * &quot;-&quot;??_ ;_ @_ "/>
    <numFmt numFmtId="166" formatCode="_-* #,##0.00\ _k_r_-;\-* #,##0.00\ _k_r_-;_-* &quot;-&quot;??\ _k_r_-;_-@_-"/>
    <numFmt numFmtId="167" formatCode="_(* #,##0.00_);_(* \(#,##0.00\);_(* &quot;-&quot;??_);_(@_)"/>
    <numFmt numFmtId="168" formatCode="_-&quot;€&quot;\ * #,##0.00_-;\-&quot;€&quot;\ * #,##0.00_-;_-&quot;€&quot;\ * &quot;-&quot;??_-;_-@_-"/>
    <numFmt numFmtId="169" formatCode="0.0000000"/>
    <numFmt numFmtId="170" formatCode="#,##0;\-\ #,##0;_-\ &quot;- &quot;"/>
    <numFmt numFmtId="171" formatCode="_-[$€-2]\ * #,##0.00_-;\-[$€-2]\ * #,##0.00_-;_-[$€-2]\ * &quot;-&quot;??_-"/>
    <numFmt numFmtId="172" formatCode="_-* #,##0_-;\-* #,##0_-;_-* &quot;-&quot;??_-;_-@_-"/>
    <numFmt numFmtId="173" formatCode="0.000"/>
    <numFmt numFmtId="174" formatCode="_(* #,##0.0_);_(* \(#,##0.0\);_(* &quot;-&quot;??_);_(@_)"/>
    <numFmt numFmtId="175" formatCode="_([$€]* #,##0.00_);_([$€]* \(#,##0.00\);_([$€]* &quot;-&quot;??_);_(@_)"/>
    <numFmt numFmtId="176" formatCode="0.0;\-0.0;0"/>
    <numFmt numFmtId="177" formatCode="\Te\x\t"/>
    <numFmt numFmtId="178" formatCode="0.00000000"/>
    <numFmt numFmtId="179" formatCode="#,##0;\-#,##0;"/>
    <numFmt numFmtId="180" formatCode="0%;\-0%;"/>
    <numFmt numFmtId="181" formatCode="0.0\ \ \ \ \ \ ;\-0.0\ \ \ \ \ \ ;"/>
    <numFmt numFmtId="182" formatCode="0.0"/>
    <numFmt numFmtId="183" formatCode="0.00;\-0.00;"/>
    <numFmt numFmtId="184" formatCode="0.00\ \ \ \ \ \ ;\-0.00\ \ \ \ \ \ ;"/>
    <numFmt numFmtId="185" formatCode="_-[$€-2]* #,##0.00_-;\-[$€-2]* #,##0.00_-;_-[$€-2]* &quot;-&quot;??_-"/>
    <numFmt numFmtId="186" formatCode="0_ ;\-0\ "/>
    <numFmt numFmtId="187" formatCode="_-* #,##0.0000_-;\-* #,##0.0000_-;_-* &quot;-&quot;??_-;_-@_-"/>
    <numFmt numFmtId="188" formatCode="_-* #,##0.000_-;\-* #,##0.000_-;_-* &quot;-&quot;??_-;_-@_-"/>
    <numFmt numFmtId="189" formatCode="0.0%"/>
    <numFmt numFmtId="190" formatCode="0.0;\-0.0"/>
    <numFmt numFmtId="191" formatCode="\$#,##0\ ;\(\$#,##0\)"/>
    <numFmt numFmtId="192" formatCode="_ * #,##0.00000000_ ;_ * \-#,##0.00000000_ ;_ * &quot;-&quot;??_ ;_ @_ "/>
    <numFmt numFmtId="193" formatCode="0.0_ ;\-0.0\ "/>
    <numFmt numFmtId="194" formatCode="_(* #,##0_);_(* \(#,##0\);_(* &quot;-&quot;??_);_(@_)"/>
    <numFmt numFmtId="195" formatCode="#,##0.0"/>
    <numFmt numFmtId="196" formatCode="#,##0.000"/>
    <numFmt numFmtId="197" formatCode="_-* #,##0.000000_-;\-* #,##0.000000_-;_-* &quot;-&quot;??_-;_-@_-"/>
    <numFmt numFmtId="198" formatCode="0.00000"/>
    <numFmt numFmtId="199" formatCode="_-* #,##0.00000_-;\-* #,##0.00000_-;_-* &quot;-&quot;??_-;_-@_-"/>
    <numFmt numFmtId="200" formatCode="#,##0.##########"/>
  </numFmts>
  <fonts count="165">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Arial"/>
      <family val="2"/>
    </font>
    <font>
      <sz val="11"/>
      <color indexed="8"/>
      <name val="Calibri"/>
      <family val="2"/>
    </font>
    <font>
      <sz val="11"/>
      <color indexed="9"/>
      <name val="Calibri"/>
      <family val="2"/>
    </font>
    <font>
      <b/>
      <sz val="11"/>
      <color indexed="52"/>
      <name val="Calibri"/>
      <family val="2"/>
    </font>
    <font>
      <sz val="11"/>
      <color indexed="52"/>
      <name val="Calibri"/>
      <family val="2"/>
    </font>
    <font>
      <b/>
      <sz val="11"/>
      <color indexed="9"/>
      <name val="Calibri"/>
      <family val="2"/>
    </font>
    <font>
      <sz val="11"/>
      <color indexed="62"/>
      <name val="Calibri"/>
      <family val="2"/>
    </font>
    <font>
      <sz val="10"/>
      <name val="MS Sans Serif"/>
      <family val="2"/>
    </font>
    <font>
      <sz val="11"/>
      <color indexed="60"/>
      <name val="Calibri"/>
      <family val="2"/>
    </font>
    <font>
      <b/>
      <sz val="11"/>
      <color indexed="63"/>
      <name val="Calibri"/>
      <family val="2"/>
    </font>
    <font>
      <sz val="11"/>
      <color indexed="10"/>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Calibri"/>
      <family val="2"/>
    </font>
    <font>
      <sz val="11"/>
      <color indexed="20"/>
      <name val="Calibri"/>
      <family val="2"/>
    </font>
    <font>
      <sz val="11"/>
      <color indexed="17"/>
      <name val="Calibri"/>
      <family val="2"/>
    </font>
    <font>
      <sz val="8"/>
      <name val="Arial"/>
      <family val="2"/>
    </font>
    <font>
      <sz val="9"/>
      <color indexed="81"/>
      <name val="Tahoma"/>
      <family val="2"/>
    </font>
    <font>
      <b/>
      <sz val="9"/>
      <color indexed="81"/>
      <name val="Tahoma"/>
      <family val="2"/>
    </font>
    <font>
      <b/>
      <sz val="10"/>
      <name val="Arial"/>
      <family val="2"/>
    </font>
    <font>
      <b/>
      <sz val="9"/>
      <color indexed="81"/>
      <name val="Tahoma"/>
      <family val="2"/>
      <charset val="204"/>
    </font>
    <font>
      <sz val="10"/>
      <name val="Arial"/>
      <family val="2"/>
      <charset val="204"/>
    </font>
    <font>
      <sz val="10"/>
      <name val="Courier"/>
      <family val="3"/>
    </font>
    <font>
      <sz val="9"/>
      <color indexed="8"/>
      <name val="Times New Roman"/>
      <family val="1"/>
    </font>
    <font>
      <sz val="9"/>
      <name val="Times New Roman"/>
      <family val="1"/>
    </font>
    <font>
      <b/>
      <sz val="9"/>
      <name val="Times New Roman"/>
      <family val="1"/>
    </font>
    <font>
      <sz val="10"/>
      <name val="Arial"/>
      <family val="2"/>
    </font>
    <font>
      <sz val="10"/>
      <name val="Helv"/>
    </font>
    <font>
      <sz val="11"/>
      <color theme="1"/>
      <name val="Calibri"/>
      <family val="2"/>
      <scheme val="minor"/>
    </font>
    <font>
      <sz val="11"/>
      <color rgb="FF9C0006"/>
      <name val="Calibri"/>
      <family val="2"/>
      <scheme val="minor"/>
    </font>
    <font>
      <sz val="10"/>
      <color rgb="FF9C0006"/>
      <name val="Calibri"/>
      <family val="2"/>
    </font>
    <font>
      <b/>
      <sz val="11"/>
      <color rgb="FFFA7D00"/>
      <name val="Calibri"/>
      <family val="2"/>
      <scheme val="minor"/>
    </font>
    <font>
      <sz val="11"/>
      <color rgb="FF006100"/>
      <name val="Calibri"/>
      <family val="2"/>
      <scheme val="minor"/>
    </font>
    <font>
      <sz val="11"/>
      <color theme="1"/>
      <name val="Calibri"/>
      <family val="2"/>
    </font>
    <font>
      <sz val="10"/>
      <color theme="1"/>
      <name val="Calibri"/>
      <family val="2"/>
    </font>
    <font>
      <b/>
      <sz val="11"/>
      <color theme="1"/>
      <name val="Calibri"/>
      <family val="2"/>
      <scheme val="minor"/>
    </font>
    <font>
      <sz val="10"/>
      <name val="Arial"/>
      <family val="2"/>
    </font>
    <font>
      <sz val="9"/>
      <name val="Geneva"/>
      <family val="2"/>
    </font>
    <font>
      <sz val="11"/>
      <color rgb="FF3F3F76"/>
      <name val="Calibri"/>
      <family val="2"/>
      <scheme val="minor"/>
    </font>
    <font>
      <u/>
      <sz val="11"/>
      <color theme="10"/>
      <name val="Calibri"/>
      <family val="2"/>
      <scheme val="minor"/>
    </font>
    <font>
      <b/>
      <sz val="11"/>
      <color rgb="FF3F3F3F"/>
      <name val="Calibri"/>
      <family val="2"/>
      <scheme val="minor"/>
    </font>
    <font>
      <sz val="10"/>
      <color theme="1"/>
      <name val="Calibri"/>
      <family val="2"/>
      <scheme val="minor"/>
    </font>
    <font>
      <sz val="10"/>
      <color rgb="FFFF0000"/>
      <name val="Calibri"/>
      <family val="2"/>
      <scheme val="minor"/>
    </font>
    <font>
      <sz val="10"/>
      <color theme="0"/>
      <name val="Calibri"/>
      <family val="2"/>
      <scheme val="minor"/>
    </font>
    <font>
      <b/>
      <sz val="10"/>
      <color theme="0"/>
      <name val="Calibri"/>
      <family val="2"/>
      <scheme val="minor"/>
    </font>
    <font>
      <sz val="10"/>
      <color theme="3" tint="0.39997558519241921"/>
      <name val="Calibri"/>
      <family val="2"/>
      <scheme val="minor"/>
    </font>
    <font>
      <b/>
      <sz val="10"/>
      <color theme="3" tint="0.39997558519241921"/>
      <name val="Calibri"/>
      <family val="2"/>
      <scheme val="minor"/>
    </font>
    <font>
      <sz val="10"/>
      <name val="Calibri"/>
      <family val="2"/>
      <scheme val="minor"/>
    </font>
    <font>
      <sz val="10"/>
      <color indexed="9"/>
      <name val="Calibri"/>
      <family val="2"/>
      <scheme val="minor"/>
    </font>
    <font>
      <b/>
      <sz val="10"/>
      <color rgb="FFFF0000"/>
      <name val="Calibri"/>
      <family val="2"/>
      <scheme val="minor"/>
    </font>
    <font>
      <sz val="8"/>
      <name val="Calibri"/>
      <family val="2"/>
      <scheme val="minor"/>
    </font>
    <font>
      <b/>
      <sz val="10"/>
      <color indexed="12"/>
      <name val="Calibri"/>
      <family val="2"/>
      <scheme val="minor"/>
    </font>
    <font>
      <b/>
      <sz val="10"/>
      <name val="Calibri"/>
      <family val="2"/>
      <scheme val="minor"/>
    </font>
    <font>
      <sz val="10"/>
      <color theme="9" tint="-0.249977111117893"/>
      <name val="Calibri"/>
      <family val="2"/>
      <scheme val="minor"/>
    </font>
    <font>
      <i/>
      <sz val="10"/>
      <name val="Calibri"/>
      <family val="2"/>
      <scheme val="minor"/>
    </font>
    <font>
      <b/>
      <sz val="11"/>
      <color theme="0"/>
      <name val="Calibri"/>
      <family val="2"/>
      <scheme val="minor"/>
    </font>
    <font>
      <sz val="10"/>
      <name val="Calibri"/>
      <family val="2"/>
    </font>
    <font>
      <sz val="11"/>
      <color theme="0"/>
      <name val="Calibri"/>
      <family val="2"/>
      <scheme val="minor"/>
    </font>
    <font>
      <sz val="11"/>
      <name val="Calibri"/>
      <family val="2"/>
      <scheme val="minor"/>
    </font>
    <font>
      <b/>
      <sz val="10"/>
      <name val="Calibri"/>
      <family val="2"/>
    </font>
    <font>
      <b/>
      <sz val="10"/>
      <color rgb="FFFF0000"/>
      <name val="Calibri"/>
      <family val="2"/>
    </font>
    <font>
      <sz val="10"/>
      <color theme="9" tint="-0.249977111117893"/>
      <name val="Calibri"/>
      <family val="2"/>
    </font>
    <font>
      <b/>
      <sz val="14"/>
      <color rgb="FFFF0000"/>
      <name val="Calibri"/>
      <family val="2"/>
      <scheme val="minor"/>
    </font>
    <font>
      <sz val="10"/>
      <color rgb="FF0000FF"/>
      <name val="Calibri"/>
      <family val="2"/>
    </font>
    <font>
      <sz val="10"/>
      <color rgb="FF00B050"/>
      <name val="Calibri"/>
      <family val="2"/>
    </font>
    <font>
      <b/>
      <sz val="16"/>
      <color theme="0"/>
      <name val="Calibri"/>
      <family val="2"/>
      <scheme val="minor"/>
    </font>
    <font>
      <b/>
      <sz val="13"/>
      <color theme="0"/>
      <name val="Calibri"/>
      <family val="2"/>
      <scheme val="minor"/>
    </font>
    <font>
      <b/>
      <sz val="12"/>
      <color theme="0"/>
      <name val="Calibri"/>
      <family val="2"/>
      <scheme val="minor"/>
    </font>
    <font>
      <b/>
      <sz val="11"/>
      <name val="Calibri"/>
      <family val="2"/>
    </font>
    <font>
      <sz val="10"/>
      <color rgb="FFFF0000"/>
      <name val="Calibri"/>
      <family val="2"/>
    </font>
    <font>
      <i/>
      <sz val="10"/>
      <name val="Calibri"/>
      <family val="2"/>
    </font>
    <font>
      <sz val="11"/>
      <color rgb="FFFF0000"/>
      <name val="Calibri"/>
      <family val="2"/>
      <scheme val="minor"/>
    </font>
    <font>
      <b/>
      <sz val="12"/>
      <name val="Arial"/>
      <family val="2"/>
    </font>
    <font>
      <sz val="11"/>
      <name val="Arial"/>
      <family val="2"/>
    </font>
    <font>
      <b/>
      <sz val="11"/>
      <name val="Calibri"/>
      <family val="2"/>
      <scheme val="minor"/>
    </font>
    <font>
      <b/>
      <sz val="14"/>
      <name val="Calibri"/>
      <family val="2"/>
      <scheme val="minor"/>
    </font>
    <font>
      <sz val="10"/>
      <name val="Arial"/>
      <family val="2"/>
    </font>
    <font>
      <sz val="10"/>
      <color rgb="FF008FBC"/>
      <name val="Calibri"/>
      <family val="2"/>
    </font>
    <font>
      <sz val="10"/>
      <color indexed="23"/>
      <name val="Calibri"/>
      <family val="2"/>
    </font>
    <font>
      <b/>
      <sz val="16"/>
      <color theme="0"/>
      <name val="Calibri"/>
      <family val="2"/>
    </font>
    <font>
      <sz val="10"/>
      <color rgb="FF006100"/>
      <name val="Calibri"/>
      <family val="2"/>
    </font>
    <font>
      <u/>
      <sz val="10"/>
      <color theme="10"/>
      <name val="Calibri"/>
      <family val="2"/>
    </font>
    <font>
      <sz val="10"/>
      <color rgb="FF9C6500"/>
      <name val="Calibri"/>
      <family val="2"/>
    </font>
    <font>
      <sz val="8"/>
      <color indexed="9"/>
      <name val="Arial"/>
      <family val="2"/>
    </font>
    <font>
      <u/>
      <sz val="8"/>
      <color indexed="12"/>
      <name val="Arial"/>
      <family val="2"/>
    </font>
    <font>
      <sz val="18"/>
      <color theme="3"/>
      <name val="Cambria"/>
      <family val="2"/>
      <scheme val="major"/>
    </font>
    <font>
      <sz val="10"/>
      <color theme="1"/>
      <name val="Arial"/>
      <family val="2"/>
    </font>
    <font>
      <sz val="14"/>
      <color indexed="50"/>
      <name val="Arial"/>
      <family val="2"/>
    </font>
    <font>
      <sz val="6"/>
      <name val="Arial"/>
      <family val="2"/>
    </font>
    <font>
      <b/>
      <sz val="8.5"/>
      <color indexed="50"/>
      <name val="Arial"/>
      <family val="2"/>
    </font>
    <font>
      <sz val="8"/>
      <color indexed="8"/>
      <name val="Arial"/>
      <family val="2"/>
    </font>
    <font>
      <b/>
      <sz val="7"/>
      <color indexed="9"/>
      <name val="Arial"/>
      <family val="2"/>
    </font>
    <font>
      <b/>
      <sz val="7"/>
      <name val="Arial"/>
      <family val="2"/>
    </font>
    <font>
      <sz val="7"/>
      <name val="Arial"/>
      <family val="2"/>
    </font>
    <font>
      <sz val="7"/>
      <color indexed="8"/>
      <name val="Arial"/>
      <family val="2"/>
    </font>
    <font>
      <sz val="6.5"/>
      <name val="Arial"/>
      <family val="2"/>
    </font>
    <font>
      <u/>
      <sz val="10"/>
      <color indexed="12"/>
      <name val="Arial"/>
      <family val="2"/>
    </font>
    <font>
      <u/>
      <sz val="10"/>
      <color theme="10"/>
      <name val="Arial"/>
      <family val="2"/>
    </font>
    <font>
      <b/>
      <sz val="18"/>
      <color theme="3"/>
      <name val="Cambria"/>
      <family val="2"/>
      <scheme val="major"/>
    </font>
    <font>
      <b/>
      <sz val="12"/>
      <name val="Times New Roman"/>
      <family val="1"/>
    </font>
    <font>
      <sz val="10"/>
      <color indexed="24"/>
      <name val="Arial"/>
      <family val="2"/>
    </font>
    <font>
      <b/>
      <sz val="8"/>
      <color indexed="63"/>
      <name val="Arial Narrow"/>
      <family val="2"/>
    </font>
    <font>
      <b/>
      <i/>
      <sz val="10"/>
      <color indexed="18"/>
      <name val="Arial Narrow"/>
      <family val="2"/>
    </font>
    <font>
      <b/>
      <sz val="8"/>
      <color indexed="63"/>
      <name val="MS Sans Serif"/>
      <family val="2"/>
    </font>
    <font>
      <sz val="8"/>
      <color indexed="18"/>
      <name val="Arial Narrow"/>
      <family val="2"/>
    </font>
    <font>
      <sz val="11"/>
      <color indexed="9"/>
      <name val="Arial"/>
      <family val="2"/>
    </font>
    <font>
      <b/>
      <sz val="11"/>
      <color indexed="9"/>
      <name val="Arial"/>
      <family val="2"/>
    </font>
    <font>
      <b/>
      <sz val="8"/>
      <color indexed="18"/>
      <name val="Arial Narrow"/>
      <family val="2"/>
    </font>
    <font>
      <sz val="11"/>
      <color indexed="18"/>
      <name val="Arial"/>
      <family val="2"/>
    </font>
    <font>
      <sz val="10"/>
      <color indexed="56"/>
      <name val="Arial"/>
      <family val="2"/>
    </font>
    <font>
      <b/>
      <sz val="8"/>
      <color indexed="18"/>
      <name val="Arial"/>
      <family val="2"/>
    </font>
    <font>
      <sz val="8"/>
      <color indexed="18"/>
      <name val="Arial"/>
      <family val="2"/>
    </font>
    <font>
      <sz val="12"/>
      <color indexed="56"/>
      <name val="Arial"/>
      <family val="2"/>
    </font>
    <font>
      <i/>
      <sz val="12"/>
      <color indexed="56"/>
      <name val="Arial"/>
      <family val="2"/>
    </font>
    <font>
      <b/>
      <sz val="11"/>
      <color indexed="18"/>
      <name val="Arial Narrow"/>
      <family val="2"/>
    </font>
    <font>
      <sz val="8"/>
      <color indexed="63"/>
      <name val="Arial Narrow"/>
      <family val="2"/>
    </font>
    <font>
      <i/>
      <sz val="10"/>
      <color indexed="56"/>
      <name val="Arial Narrow"/>
      <family val="2"/>
    </font>
    <font>
      <b/>
      <sz val="11"/>
      <color indexed="56"/>
      <name val="Arial"/>
      <family val="2"/>
    </font>
    <font>
      <b/>
      <i/>
      <sz val="11"/>
      <color indexed="56"/>
      <name val="Arial"/>
      <family val="2"/>
    </font>
    <font>
      <b/>
      <sz val="14"/>
      <color indexed="18"/>
      <name val="Arial"/>
      <family val="2"/>
    </font>
    <font>
      <sz val="10"/>
      <color indexed="63"/>
      <name val="Arial"/>
      <family val="2"/>
    </font>
    <font>
      <sz val="10"/>
      <name val="Times New Roman"/>
      <family val="1"/>
    </font>
    <font>
      <sz val="10"/>
      <name val="Arial"/>
      <family val="2"/>
    </font>
    <font>
      <b/>
      <sz val="7"/>
      <color rgb="FF333333"/>
      <name val="Inherit"/>
    </font>
    <font>
      <b/>
      <sz val="11"/>
      <color rgb="FF000000"/>
      <name val="Calibri"/>
      <family val="2"/>
    </font>
    <font>
      <sz val="11"/>
      <color rgb="FF000000"/>
      <name val="Calibri"/>
      <family val="2"/>
    </font>
    <font>
      <sz val="7"/>
      <color rgb="FF333333"/>
      <name val="Inherit"/>
    </font>
    <font>
      <sz val="10"/>
      <color rgb="FF000000"/>
      <name val="Calibri"/>
      <family val="2"/>
    </font>
    <font>
      <b/>
      <sz val="11"/>
      <name val="Times New Roman"/>
      <family val="1"/>
    </font>
    <font>
      <sz val="11"/>
      <color theme="1"/>
      <name val="Calibri"/>
      <family val="2"/>
      <charset val="186"/>
      <scheme val="minor"/>
    </font>
    <font>
      <sz val="11"/>
      <color indexed="8"/>
      <name val="Times New Roman"/>
      <family val="1"/>
    </font>
    <font>
      <sz val="11"/>
      <name val="Times New Roman"/>
      <family val="1"/>
    </font>
    <font>
      <b/>
      <sz val="11"/>
      <name val="Times New Roman"/>
      <family val="1"/>
      <charset val="204"/>
    </font>
    <font>
      <b/>
      <sz val="11"/>
      <color indexed="8"/>
      <name val="Times New Roman"/>
      <family val="1"/>
    </font>
    <font>
      <b/>
      <sz val="16"/>
      <name val="Calibri"/>
      <family val="2"/>
      <scheme val="minor"/>
    </font>
    <font>
      <sz val="8"/>
      <color rgb="FFFF0000"/>
      <name val="Arial"/>
      <family val="2"/>
    </font>
    <font>
      <sz val="9"/>
      <name val="Arial"/>
      <family val="2"/>
    </font>
    <font>
      <b/>
      <sz val="9"/>
      <color indexed="9"/>
      <name val="Arial"/>
      <family val="2"/>
    </font>
    <font>
      <b/>
      <sz val="11"/>
      <color theme="1"/>
      <name val="Times New Roman"/>
      <family val="1"/>
      <charset val="204"/>
    </font>
    <font>
      <sz val="11"/>
      <color theme="1"/>
      <name val="Times New Roman"/>
      <family val="1"/>
      <charset val="204"/>
    </font>
    <font>
      <b/>
      <sz val="9"/>
      <color rgb="FF000000"/>
      <name val="Tahoma"/>
      <family val="2"/>
    </font>
    <font>
      <sz val="9"/>
      <color rgb="FF000000"/>
      <name val="Tahoma"/>
      <family val="2"/>
    </font>
  </fonts>
  <fills count="11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7"/>
        <bgColor indexed="64"/>
      </patternFill>
    </fill>
    <fill>
      <patternFill patternType="solid">
        <fgColor indexed="22"/>
      </patternFill>
    </fill>
    <fill>
      <patternFill patternType="solid">
        <fgColor indexed="55"/>
      </patternFill>
    </fill>
    <fill>
      <patternFill patternType="solid">
        <fgColor indexed="43"/>
      </patternFill>
    </fill>
    <fill>
      <patternFill patternType="solid">
        <fgColor indexed="55"/>
        <bgColor indexed="64"/>
      </patternFill>
    </fill>
    <fill>
      <patternFill patternType="solid">
        <fgColor indexed="26"/>
      </patternFill>
    </fill>
    <fill>
      <patternFill patternType="solid">
        <fgColor indexed="42"/>
        <bgColor indexed="64"/>
      </patternFill>
    </fill>
    <fill>
      <patternFill patternType="solid">
        <fgColor indexed="43"/>
        <bgColor indexed="64"/>
      </patternFill>
    </fill>
    <fill>
      <patternFill patternType="solid">
        <fgColor indexed="29"/>
        <bgColor indexed="64"/>
      </patternFill>
    </fill>
    <fill>
      <patternFill patternType="solid">
        <fgColor indexed="12"/>
        <bgColor indexed="64"/>
      </patternFill>
    </fill>
    <fill>
      <patternFill patternType="solid">
        <fgColor rgb="FFFFC7CE"/>
      </patternFill>
    </fill>
    <fill>
      <patternFill patternType="solid">
        <fgColor rgb="FFF2F2F2"/>
      </patternFill>
    </fill>
    <fill>
      <patternFill patternType="solid">
        <fgColor rgb="FFC6EFCE"/>
      </patternFill>
    </fill>
    <fill>
      <patternFill patternType="solid">
        <fgColor theme="9" tint="0.59999389629810485"/>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rgb="FFFFFF00"/>
        <bgColor indexed="64"/>
      </patternFill>
    </fill>
    <fill>
      <patternFill patternType="solid">
        <fgColor theme="0"/>
        <bgColor indexed="64"/>
      </patternFill>
    </fill>
    <fill>
      <patternFill patternType="solid">
        <fgColor theme="4" tint="0.79998168889431442"/>
        <bgColor theme="4" tint="0.79998168889431442"/>
      </patternFill>
    </fill>
    <fill>
      <patternFill patternType="solid">
        <fgColor rgb="FFFF0000"/>
        <bgColor indexed="64"/>
      </patternFill>
    </fill>
    <fill>
      <patternFill patternType="solid">
        <fgColor theme="5" tint="0.79998168889431442"/>
        <bgColor indexed="64"/>
      </patternFill>
    </fill>
    <fill>
      <patternFill patternType="solid">
        <fgColor rgb="FFFFCC99"/>
      </patternFill>
    </fill>
    <fill>
      <patternFill patternType="solid">
        <fgColor rgb="FFFFFFCC"/>
        <bgColor indexed="64"/>
      </patternFill>
    </fill>
    <fill>
      <patternFill patternType="solid">
        <fgColor theme="4" tint="-0.249977111117893"/>
        <bgColor theme="4" tint="-0.249977111117893"/>
      </patternFill>
    </fill>
    <fill>
      <patternFill patternType="solid">
        <fgColor theme="4" tint="0.39997558519241921"/>
        <bgColor theme="4" tint="0.39997558519241921"/>
      </patternFill>
    </fill>
    <fill>
      <patternFill patternType="solid">
        <fgColor theme="9" tint="0.79998168889431442"/>
        <bgColor indexed="64"/>
      </patternFill>
    </fill>
    <fill>
      <patternFill patternType="solid">
        <fgColor rgb="FFFFCDCD"/>
        <bgColor indexed="64"/>
      </patternFill>
    </fill>
    <fill>
      <patternFill patternType="solid">
        <fgColor rgb="FFFFA3A3"/>
        <bgColor indexed="64"/>
      </patternFill>
    </fill>
    <fill>
      <patternFill patternType="solid">
        <fgColor theme="6" tint="0.79998168889431442"/>
        <bgColor indexed="64"/>
      </patternFill>
    </fill>
    <fill>
      <patternFill patternType="solid">
        <fgColor theme="6" tint="0.39997558519241921"/>
        <bgColor indexed="64"/>
      </patternFill>
    </fill>
    <fill>
      <patternFill patternType="solid">
        <fgColor theme="8" tint="0.39994506668294322"/>
        <bgColor indexed="64"/>
      </patternFill>
    </fill>
    <fill>
      <patternFill patternType="solid">
        <fgColor theme="7" tint="0.39994506668294322"/>
        <bgColor indexed="64"/>
      </patternFill>
    </fill>
    <fill>
      <patternFill patternType="solid">
        <fgColor theme="7" tint="0.59996337778862885"/>
        <bgColor indexed="64"/>
      </patternFill>
    </fill>
    <fill>
      <patternFill patternType="solid">
        <fgColor rgb="FFFFC9C9"/>
        <bgColor indexed="64"/>
      </patternFill>
    </fill>
    <fill>
      <patternFill patternType="solid">
        <fgColor theme="0" tint="-4.9989318521683403E-2"/>
        <bgColor indexed="64"/>
      </patternFill>
    </fill>
    <fill>
      <patternFill patternType="solid">
        <fgColor theme="3" tint="0.59999389629810485"/>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theme="7" tint="0.39997558519241921"/>
        <bgColor indexed="64"/>
      </patternFill>
    </fill>
    <fill>
      <patternFill patternType="solid">
        <fgColor rgb="FFFFDE96"/>
        <bgColor indexed="64"/>
      </patternFill>
    </fill>
    <fill>
      <patternFill patternType="solid">
        <fgColor theme="6" tint="0.59999389629810485"/>
        <bgColor indexed="64"/>
      </patternFill>
    </fill>
    <fill>
      <patternFill patternType="solid">
        <fgColor rgb="FFBED6EE"/>
        <bgColor indexed="64"/>
      </patternFill>
    </fill>
    <fill>
      <patternFill patternType="solid">
        <fgColor theme="6" tint="0.59996337778862885"/>
        <bgColor indexed="64"/>
      </patternFill>
    </fill>
    <fill>
      <patternFill patternType="solid">
        <fgColor rgb="FFFFC000"/>
        <bgColor indexed="64"/>
      </patternFill>
    </fill>
    <fill>
      <patternFill patternType="solid">
        <fgColor theme="0" tint="-0.34998626667073579"/>
        <bgColor indexed="64"/>
      </patternFill>
    </fill>
    <fill>
      <patternFill patternType="solid">
        <fgColor theme="0" tint="-0.24994659260841701"/>
        <bgColor indexed="64"/>
      </patternFill>
    </fill>
    <fill>
      <patternFill patternType="solid">
        <fgColor indexed="9"/>
        <bgColor indexed="64"/>
      </patternFill>
    </fill>
    <fill>
      <patternFill patternType="solid">
        <fgColor rgb="FF92D050"/>
        <bgColor indexed="64"/>
      </patternFill>
    </fill>
    <fill>
      <patternFill patternType="solid">
        <fgColor rgb="FFFFEB9C"/>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6F1FF"/>
        <bgColor indexed="64"/>
      </patternFill>
    </fill>
    <fill>
      <patternFill patternType="solid">
        <fgColor indexed="63"/>
        <bgColor indexed="64"/>
      </patternFill>
    </fill>
    <fill>
      <patternFill patternType="solid">
        <fgColor indexed="62"/>
        <bgColor indexed="64"/>
      </patternFill>
    </fill>
    <fill>
      <patternFill patternType="solid">
        <fgColor indexed="44"/>
        <bgColor indexed="64"/>
      </patternFill>
    </fill>
    <fill>
      <patternFill patternType="solid">
        <fgColor indexed="27"/>
        <bgColor indexed="64"/>
      </patternFill>
    </fill>
    <fill>
      <patternFill patternType="solid">
        <fgColor indexed="9"/>
      </patternFill>
    </fill>
    <fill>
      <patternFill patternType="solid">
        <fgColor indexed="10"/>
        <bgColor indexed="64"/>
      </patternFill>
    </fill>
    <fill>
      <patternFill patternType="solid">
        <fgColor indexed="21"/>
        <bgColor indexed="64"/>
      </patternFill>
    </fill>
    <fill>
      <patternFill patternType="solid">
        <fgColor indexed="9"/>
        <bgColor indexed="54"/>
      </patternFill>
    </fill>
    <fill>
      <patternFill patternType="solid">
        <fgColor indexed="41"/>
        <bgColor indexed="64"/>
      </patternFill>
    </fill>
    <fill>
      <patternFill patternType="solid">
        <fgColor indexed="26"/>
        <bgColor indexed="64"/>
      </patternFill>
    </fill>
    <fill>
      <patternFill patternType="solid">
        <fgColor indexed="40"/>
      </patternFill>
    </fill>
    <fill>
      <patternFill patternType="solid">
        <fgColor rgb="FFFF0000"/>
        <bgColor theme="4" tint="-0.249977111117893"/>
      </patternFill>
    </fill>
    <fill>
      <patternFill patternType="solid">
        <fgColor rgb="FFF1F1F1"/>
        <bgColor indexed="64"/>
      </patternFill>
    </fill>
    <fill>
      <patternFill patternType="solid">
        <fgColor rgb="FFFFA07A"/>
        <bgColor rgb="FFFFA07A"/>
      </patternFill>
    </fill>
    <fill>
      <patternFill patternType="solid">
        <fgColor rgb="FFFF8080"/>
        <bgColor rgb="FF000000"/>
      </patternFill>
    </fill>
    <fill>
      <patternFill patternType="solid">
        <fgColor rgb="FFFFFF99"/>
        <bgColor rgb="FF000000"/>
      </patternFill>
    </fill>
    <fill>
      <patternFill patternType="solid">
        <fgColor rgb="FFCCFFCC"/>
        <bgColor rgb="FF000000"/>
      </patternFill>
    </fill>
    <fill>
      <patternFill patternType="solid">
        <fgColor rgb="FFF6F6F6"/>
      </patternFill>
    </fill>
    <fill>
      <patternFill patternType="solid">
        <fgColor rgb="FF4669AF"/>
      </patternFill>
    </fill>
  </fills>
  <borders count="77">
    <border>
      <left/>
      <right/>
      <top/>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style="medium">
        <color indexed="64"/>
      </left>
      <right/>
      <top style="thin">
        <color indexed="64"/>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64"/>
      </top>
      <bottom style="medium">
        <color indexed="64"/>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medium">
        <color indexed="64"/>
      </bottom>
      <diagonal/>
    </border>
    <border>
      <left style="thin">
        <color indexed="64"/>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right/>
      <top/>
      <bottom style="medium">
        <color indexed="64"/>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7F7F7F"/>
      </left>
      <right style="thin">
        <color rgb="FF7F7F7F"/>
      </right>
      <top style="thin">
        <color rgb="FF7F7F7F"/>
      </top>
      <bottom style="thin">
        <color rgb="FF7F7F7F"/>
      </bottom>
      <diagonal/>
    </border>
    <border>
      <left/>
      <right/>
      <top/>
      <bottom style="thin">
        <color theme="4" tint="0.39997558519241921"/>
      </bottom>
      <diagonal/>
    </border>
    <border>
      <left style="thin">
        <color rgb="FF3F3F3F"/>
      </left>
      <right style="thin">
        <color rgb="FF3F3F3F"/>
      </right>
      <top style="thin">
        <color rgb="FF3F3F3F"/>
      </top>
      <bottom style="thin">
        <color rgb="FF3F3F3F"/>
      </bottom>
      <diagonal/>
    </border>
    <border>
      <left/>
      <right/>
      <top style="thin">
        <color theme="4" tint="-0.249977111117893"/>
      </top>
      <bottom style="thin">
        <color theme="4" tint="0.79998168889431442"/>
      </bottom>
      <diagonal/>
    </border>
    <border>
      <left/>
      <right/>
      <top style="thin">
        <color theme="4" tint="-0.249977111117893"/>
      </top>
      <bottom style="thin">
        <color theme="4" tint="0.59999389629810485"/>
      </bottom>
      <diagonal/>
    </border>
    <border>
      <left/>
      <right/>
      <top style="thin">
        <color theme="4" tint="0.79998168889431442"/>
      </top>
      <bottom style="thin">
        <color theme="4" tint="0.39997558519241921"/>
      </bottom>
      <diagonal/>
    </border>
    <border>
      <left/>
      <right/>
      <top style="thin">
        <color theme="4" tint="0.79998168889431442"/>
      </top>
      <bottom style="thin">
        <color theme="4" tint="0.79998168889431442"/>
      </bottom>
      <diagonal/>
    </border>
    <border>
      <left/>
      <right/>
      <top style="thin">
        <color theme="4" tint="0.39997558519241921"/>
      </top>
      <bottom style="thin">
        <color theme="4" tint="0.39997558519241921"/>
      </bottom>
      <diagonal/>
    </border>
    <border>
      <left/>
      <right/>
      <top style="thin">
        <color theme="4" tint="0.39997558519241921"/>
      </top>
      <bottom style="thin">
        <color theme="4" tint="0.79998168889431442"/>
      </bottom>
      <diagonal/>
    </border>
    <border>
      <left/>
      <right/>
      <top style="medium">
        <color auto="1"/>
      </top>
      <bottom/>
      <diagonal/>
    </border>
    <border>
      <left style="thin">
        <color indexed="64"/>
      </left>
      <right/>
      <top style="medium">
        <color indexed="64"/>
      </top>
      <bottom/>
      <diagonal/>
    </border>
    <border>
      <left style="thin">
        <color indexed="64"/>
      </left>
      <right/>
      <top style="thin">
        <color indexed="64"/>
      </top>
      <bottom style="medium">
        <color indexed="64"/>
      </bottom>
      <diagonal/>
    </border>
    <border>
      <left style="medium">
        <color theme="3" tint="0.59996337778862885"/>
      </left>
      <right/>
      <top style="medium">
        <color theme="3" tint="0.59996337778862885"/>
      </top>
      <bottom/>
      <diagonal/>
    </border>
    <border>
      <left/>
      <right style="medium">
        <color theme="3" tint="0.59996337778862885"/>
      </right>
      <top style="medium">
        <color theme="3" tint="0.59996337778862885"/>
      </top>
      <bottom/>
      <diagonal/>
    </border>
    <border>
      <left style="medium">
        <color theme="3" tint="0.59996337778862885"/>
      </left>
      <right/>
      <top/>
      <bottom style="medium">
        <color theme="3" tint="0.59996337778862885"/>
      </bottom>
      <diagonal/>
    </border>
    <border>
      <left/>
      <right style="medium">
        <color theme="3" tint="0.59996337778862885"/>
      </right>
      <top/>
      <bottom style="medium">
        <color theme="3" tint="0.59996337778862885"/>
      </bottom>
      <diagonal/>
    </border>
    <border>
      <left style="medium">
        <color theme="3" tint="0.59996337778862885"/>
      </left>
      <right/>
      <top/>
      <bottom/>
      <diagonal/>
    </border>
    <border>
      <left/>
      <right style="medium">
        <color theme="3" tint="0.59996337778862885"/>
      </right>
      <top/>
      <bottom/>
      <diagonal/>
    </border>
    <border>
      <left style="thin">
        <color indexed="64"/>
      </left>
      <right style="thin">
        <color indexed="64"/>
      </right>
      <top style="thin">
        <color indexed="64"/>
      </top>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style="thick">
        <color rgb="FFFFC000"/>
      </left>
      <right style="thick">
        <color rgb="FFFFC000"/>
      </right>
      <top style="thin">
        <color rgb="FFFFC000"/>
      </top>
      <bottom style="thick">
        <color rgb="FFFFC000"/>
      </bottom>
      <diagonal/>
    </border>
    <border>
      <left style="thick">
        <color theme="0" tint="-0.24994659260841701"/>
      </left>
      <right style="thick">
        <color theme="0" tint="-0.24994659260841701"/>
      </right>
      <top style="medium">
        <color theme="0" tint="-0.24994659260841701"/>
      </top>
      <bottom style="thick">
        <color theme="0" tint="-0.24994659260841701"/>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right/>
      <top/>
      <bottom style="thin">
        <color indexed="50"/>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bottom style="thick">
        <color indexed="4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rgb="FFB0B0B0"/>
      </left>
      <right style="thin">
        <color rgb="FFB0B0B0"/>
      </right>
      <top style="thin">
        <color rgb="FFB0B0B0"/>
      </top>
      <bottom style="thin">
        <color rgb="FFB0B0B0"/>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auto="1"/>
      </left>
      <right style="thin">
        <color auto="1"/>
      </right>
      <top style="thin">
        <color auto="1"/>
      </top>
      <bottom style="thin">
        <color auto="1"/>
      </bottom>
      <diagonal/>
    </border>
  </borders>
  <cellStyleXfs count="51280">
    <xf numFmtId="0" fontId="0" fillId="0" borderId="0"/>
    <xf numFmtId="0" fontId="21" fillId="2" borderId="0" applyNumberFormat="0" applyBorder="0" applyAlignment="0" applyProtection="0"/>
    <xf numFmtId="0" fontId="21" fillId="3" borderId="0" applyNumberFormat="0" applyBorder="0" applyAlignment="0" applyProtection="0"/>
    <xf numFmtId="0" fontId="21" fillId="4" borderId="0" applyNumberFormat="0" applyBorder="0" applyAlignment="0" applyProtection="0"/>
    <xf numFmtId="0" fontId="21" fillId="5" borderId="0" applyNumberFormat="0" applyBorder="0" applyAlignment="0" applyProtection="0"/>
    <xf numFmtId="0" fontId="21" fillId="6" borderId="0" applyNumberFormat="0" applyBorder="0" applyAlignment="0" applyProtection="0"/>
    <xf numFmtId="0" fontId="21" fillId="7" borderId="0" applyNumberFormat="0" applyBorder="0" applyAlignment="0" applyProtection="0"/>
    <xf numFmtId="0" fontId="21" fillId="8" borderId="0" applyNumberFormat="0" applyBorder="0" applyAlignment="0" applyProtection="0"/>
    <xf numFmtId="0" fontId="21" fillId="9" borderId="0" applyNumberFormat="0" applyBorder="0" applyAlignment="0" applyProtection="0"/>
    <xf numFmtId="0" fontId="21" fillId="10" borderId="0" applyNumberFormat="0" applyBorder="0" applyAlignment="0" applyProtection="0"/>
    <xf numFmtId="0" fontId="21" fillId="5" borderId="0" applyNumberFormat="0" applyBorder="0" applyAlignment="0" applyProtection="0"/>
    <xf numFmtId="0" fontId="21" fillId="8" borderId="0" applyNumberFormat="0" applyBorder="0" applyAlignment="0" applyProtection="0"/>
    <xf numFmtId="0" fontId="21" fillId="11" borderId="0" applyNumberFormat="0" applyBorder="0" applyAlignment="0" applyProtection="0"/>
    <xf numFmtId="0" fontId="20" fillId="0" borderId="0" applyNumberFormat="0" applyFont="0" applyFill="0" applyBorder="0" applyProtection="0">
      <alignment horizontal="left" vertical="center" indent="5"/>
    </xf>
    <xf numFmtId="0" fontId="22" fillId="12" borderId="0" applyNumberFormat="0" applyBorder="0" applyAlignment="0" applyProtection="0"/>
    <xf numFmtId="0" fontId="22" fillId="9" borderId="0" applyNumberFormat="0" applyBorder="0" applyAlignment="0" applyProtection="0"/>
    <xf numFmtId="0" fontId="22" fillId="10" borderId="0" applyNumberFormat="0" applyBorder="0" applyAlignment="0" applyProtection="0"/>
    <xf numFmtId="0" fontId="22" fillId="13" borderId="0" applyNumberFormat="0" applyBorder="0" applyAlignment="0" applyProtection="0"/>
    <xf numFmtId="0" fontId="22" fillId="14" borderId="0" applyNumberFormat="0" applyBorder="0" applyAlignment="0" applyProtection="0"/>
    <xf numFmtId="0" fontId="22" fillId="15" borderId="0" applyNumberFormat="0" applyBorder="0" applyAlignment="0" applyProtection="0"/>
    <xf numFmtId="4" fontId="46" fillId="20" borderId="1">
      <alignment horizontal="right" vertical="center"/>
    </xf>
    <xf numFmtId="4" fontId="46" fillId="20" borderId="1">
      <alignment horizontal="right" vertical="center"/>
    </xf>
    <xf numFmtId="0" fontId="52" fillId="30" borderId="0" applyNumberFormat="0" applyBorder="0" applyAlignment="0" applyProtection="0"/>
    <xf numFmtId="0" fontId="53" fillId="30" borderId="0" applyNumberFormat="0" applyBorder="0" applyAlignment="0" applyProtection="0"/>
    <xf numFmtId="0" fontId="23" fillId="21" borderId="2" applyNumberFormat="0" applyAlignment="0" applyProtection="0"/>
    <xf numFmtId="0" fontId="24" fillId="0" borderId="3" applyNumberFormat="0" applyFill="0" applyAlignment="0" applyProtection="0"/>
    <xf numFmtId="0" fontId="25" fillId="22" borderId="4" applyNumberFormat="0" applyAlignment="0" applyProtection="0"/>
    <xf numFmtId="0" fontId="22" fillId="16" borderId="0" applyNumberFormat="0" applyBorder="0" applyAlignment="0" applyProtection="0"/>
    <xf numFmtId="0" fontId="22" fillId="17" borderId="0" applyNumberFormat="0" applyBorder="0" applyAlignment="0" applyProtection="0"/>
    <xf numFmtId="0" fontId="22" fillId="18" borderId="0" applyNumberFormat="0" applyBorder="0" applyAlignment="0" applyProtection="0"/>
    <xf numFmtId="0" fontId="22" fillId="13" borderId="0" applyNumberFormat="0" applyBorder="0" applyAlignment="0" applyProtection="0"/>
    <xf numFmtId="0" fontId="22" fillId="14" borderId="0" applyNumberFormat="0" applyBorder="0" applyAlignment="0" applyProtection="0"/>
    <xf numFmtId="0" fontId="22" fillId="19" borderId="0" applyNumberFormat="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9" fillId="0" borderId="0" applyFont="0" applyFill="0" applyBorder="0" applyAlignment="0" applyProtection="0"/>
    <xf numFmtId="43" fontId="20" fillId="0" borderId="0" applyFont="0" applyFill="0" applyBorder="0" applyAlignment="0" applyProtection="0"/>
    <xf numFmtId="0" fontId="50" fillId="0" borderId="0"/>
    <xf numFmtId="0" fontId="47" fillId="0" borderId="5">
      <alignment horizontal="left" vertical="center" wrapText="1" indent="2"/>
    </xf>
    <xf numFmtId="171" fontId="1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75" fontId="20" fillId="0" borderId="0" applyFont="0" applyFill="0" applyBorder="0" applyAlignment="0" applyProtection="0"/>
    <xf numFmtId="171" fontId="20" fillId="0" borderId="0" applyFont="0" applyFill="0" applyBorder="0" applyAlignment="0" applyProtection="0"/>
    <xf numFmtId="171" fontId="49" fillId="0" borderId="0" applyFont="0" applyFill="0" applyBorder="0" applyAlignment="0" applyProtection="0"/>
    <xf numFmtId="0" fontId="20"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0" fontId="50" fillId="0" borderId="0"/>
    <xf numFmtId="0" fontId="55" fillId="32" borderId="0" applyNumberFormat="0" applyBorder="0" applyAlignment="0" applyProtection="0"/>
    <xf numFmtId="0" fontId="26" fillId="7" borderId="2" applyNumberFormat="0" applyAlignment="0" applyProtection="0"/>
    <xf numFmtId="0" fontId="26" fillId="7" borderId="2" applyNumberFormat="0" applyAlignment="0" applyProtection="0"/>
    <xf numFmtId="4" fontId="47" fillId="0" borderId="0" applyBorder="0">
      <alignment horizontal="right" vertical="center"/>
    </xf>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20"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0" fontId="28" fillId="23" borderId="0" applyNumberFormat="0" applyBorder="0" applyAlignment="0" applyProtection="0"/>
    <xf numFmtId="0" fontId="20" fillId="0" borderId="0"/>
    <xf numFmtId="0" fontId="20" fillId="0" borderId="0"/>
    <xf numFmtId="0" fontId="50" fillId="0" borderId="0"/>
    <xf numFmtId="0" fontId="51" fillId="0" borderId="0"/>
    <xf numFmtId="0" fontId="51" fillId="0" borderId="0"/>
    <xf numFmtId="0" fontId="56" fillId="0" borderId="0"/>
    <xf numFmtId="0" fontId="57" fillId="0" borderId="0"/>
    <xf numFmtId="0" fontId="51" fillId="0" borderId="0"/>
    <xf numFmtId="0" fontId="57" fillId="0" borderId="0"/>
    <xf numFmtId="4" fontId="47" fillId="0" borderId="1" applyFill="0" applyBorder="0" applyProtection="0">
      <alignment horizontal="right" vertical="center"/>
    </xf>
    <xf numFmtId="0" fontId="48" fillId="0" borderId="0" applyNumberFormat="0" applyFill="0" applyBorder="0" applyProtection="0">
      <alignment horizontal="left" vertical="center"/>
    </xf>
    <xf numFmtId="0" fontId="20" fillId="24" borderId="0" applyNumberFormat="0" applyFont="0" applyBorder="0" applyAlignment="0" applyProtection="0"/>
    <xf numFmtId="0" fontId="20" fillId="0" borderId="0"/>
    <xf numFmtId="0" fontId="20" fillId="0" borderId="0"/>
    <xf numFmtId="0" fontId="20" fillId="0" borderId="0"/>
    <xf numFmtId="0" fontId="27" fillId="0" borderId="0"/>
    <xf numFmtId="0" fontId="20" fillId="0" borderId="0"/>
    <xf numFmtId="0" fontId="20" fillId="0" borderId="0"/>
    <xf numFmtId="0" fontId="20" fillId="0" borderId="0"/>
    <xf numFmtId="0" fontId="27" fillId="0" borderId="0"/>
    <xf numFmtId="0" fontId="20" fillId="0" borderId="0"/>
    <xf numFmtId="0" fontId="20" fillId="0" borderId="0"/>
    <xf numFmtId="0" fontId="20" fillId="0" borderId="0"/>
    <xf numFmtId="0" fontId="27" fillId="0" borderId="0"/>
    <xf numFmtId="0" fontId="20" fillId="0" borderId="0"/>
    <xf numFmtId="0" fontId="20" fillId="0" borderId="0"/>
    <xf numFmtId="0" fontId="20" fillId="0" borderId="0"/>
    <xf numFmtId="0" fontId="27" fillId="0" borderId="0"/>
    <xf numFmtId="0" fontId="20" fillId="0" borderId="0"/>
    <xf numFmtId="0" fontId="20" fillId="0" borderId="0"/>
    <xf numFmtId="0" fontId="20" fillId="0" borderId="0"/>
    <xf numFmtId="0" fontId="27" fillId="0" borderId="0"/>
    <xf numFmtId="0" fontId="20" fillId="0" borderId="0"/>
    <xf numFmtId="0" fontId="20" fillId="0" borderId="0"/>
    <xf numFmtId="0" fontId="20" fillId="0" borderId="0"/>
    <xf numFmtId="0" fontId="27" fillId="0" borderId="0"/>
    <xf numFmtId="0" fontId="20" fillId="0" borderId="0"/>
    <xf numFmtId="0" fontId="20" fillId="0" borderId="0"/>
    <xf numFmtId="0" fontId="21" fillId="0" borderId="0"/>
    <xf numFmtId="0" fontId="21" fillId="0" borderId="0"/>
    <xf numFmtId="0" fontId="20" fillId="0" borderId="0"/>
    <xf numFmtId="0" fontId="20" fillId="0" borderId="0"/>
    <xf numFmtId="0"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7" fillId="0" borderId="0"/>
    <xf numFmtId="0" fontId="20" fillId="0" borderId="0"/>
    <xf numFmtId="0" fontId="20" fillId="0" borderId="0"/>
    <xf numFmtId="0" fontId="20" fillId="0" borderId="0"/>
    <xf numFmtId="0" fontId="27" fillId="0" borderId="0"/>
    <xf numFmtId="0" fontId="20" fillId="0" borderId="0"/>
    <xf numFmtId="0" fontId="20" fillId="0" borderId="0"/>
    <xf numFmtId="0" fontId="20" fillId="0" borderId="0"/>
    <xf numFmtId="0" fontId="27" fillId="0" borderId="0"/>
    <xf numFmtId="0" fontId="45" fillId="0" borderId="0"/>
    <xf numFmtId="0" fontId="19" fillId="25" borderId="9" applyNumberFormat="0" applyFont="0" applyAlignment="0" applyProtection="0"/>
    <xf numFmtId="0" fontId="20" fillId="25" borderId="9" applyNumberFormat="0" applyFont="0" applyAlignment="0" applyProtection="0"/>
    <xf numFmtId="0" fontId="49" fillId="25" borderId="9" applyNumberFormat="0" applyFont="0" applyAlignment="0" applyProtection="0"/>
    <xf numFmtId="170" fontId="1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0" fontId="29" fillId="21" borderId="10" applyNumberFormat="0" applyAlignment="0" applyProtection="0"/>
    <xf numFmtId="0" fontId="29" fillId="21" borderId="10" applyNumberFormat="0" applyAlignment="0" applyProtection="0"/>
    <xf numFmtId="0" fontId="50" fillId="0" borderId="0"/>
    <xf numFmtId="9" fontId="19" fillId="0" borderId="0" applyFont="0" applyFill="0" applyBorder="0" applyAlignment="0" applyProtection="0"/>
    <xf numFmtId="9" fontId="20"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0" fontId="20" fillId="0" borderId="0"/>
    <xf numFmtId="0" fontId="30" fillId="0" borderId="0" applyNumberFormat="0" applyFill="0" applyBorder="0" applyAlignment="0" applyProtection="0"/>
    <xf numFmtId="0" fontId="31" fillId="0" borderId="0" applyNumberFormat="0" applyFill="0" applyBorder="0" applyAlignment="0" applyProtection="0"/>
    <xf numFmtId="0" fontId="32" fillId="0" borderId="0" applyNumberFormat="0" applyFill="0" applyBorder="0" applyAlignment="0" applyProtection="0"/>
    <xf numFmtId="0" fontId="33" fillId="0" borderId="6" applyNumberFormat="0" applyFill="0" applyAlignment="0" applyProtection="0"/>
    <xf numFmtId="0" fontId="34" fillId="0" borderId="7" applyNumberFormat="0" applyFill="0" applyAlignment="0" applyProtection="0"/>
    <xf numFmtId="0" fontId="35" fillId="0" borderId="8" applyNumberFormat="0" applyFill="0" applyAlignment="0" applyProtection="0"/>
    <xf numFmtId="0" fontId="35" fillId="0" borderId="0" applyNumberFormat="0" applyFill="0" applyBorder="0" applyAlignment="0" applyProtection="0"/>
    <xf numFmtId="0" fontId="36" fillId="0" borderId="11" applyNumberFormat="0" applyFill="0" applyAlignment="0" applyProtection="0"/>
    <xf numFmtId="0" fontId="37" fillId="3" borderId="0" applyNumberFormat="0" applyBorder="0" applyAlignment="0" applyProtection="0"/>
    <xf numFmtId="0" fontId="38" fillId="4" borderId="0" applyNumberFormat="0" applyBorder="0" applyAlignment="0" applyProtection="0"/>
    <xf numFmtId="168" fontId="19" fillId="0" borderId="0" applyFont="0" applyFill="0" applyBorder="0" applyAlignment="0" applyProtection="0"/>
    <xf numFmtId="168" fontId="19" fillId="0" borderId="0" applyFont="0" applyFill="0" applyBorder="0" applyAlignment="0" applyProtection="0"/>
    <xf numFmtId="0" fontId="19" fillId="0" borderId="0" applyNumberFormat="0" applyFont="0" applyFill="0" applyBorder="0" applyProtection="0">
      <alignment horizontal="left" vertical="center" indent="5"/>
    </xf>
    <xf numFmtId="168"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43" fontId="21" fillId="0" borderId="0" applyFont="0" applyFill="0" applyBorder="0" applyAlignment="0" applyProtection="0"/>
    <xf numFmtId="43" fontId="60"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71" fontId="59"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75" fontId="19" fillId="0" borderId="0" applyFont="0" applyFill="0" applyBorder="0" applyAlignment="0" applyProtection="0"/>
    <xf numFmtId="171" fontId="19" fillId="0" borderId="0" applyFont="0" applyFill="0" applyBorder="0" applyAlignment="0" applyProtection="0"/>
    <xf numFmtId="171" fontId="59" fillId="0" borderId="0" applyFont="0" applyFill="0" applyBorder="0" applyAlignment="0" applyProtection="0"/>
    <xf numFmtId="171" fontId="44" fillId="0" borderId="0" applyFont="0" applyFill="0" applyBorder="0" applyAlignment="0" applyProtection="0"/>
    <xf numFmtId="0" fontId="19" fillId="0" borderId="0" applyFont="0" applyFill="0" applyBorder="0" applyAlignment="0" applyProtection="0"/>
    <xf numFmtId="171" fontId="19"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71"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0" fontId="19" fillId="0" borderId="0"/>
    <xf numFmtId="0" fontId="19" fillId="0" borderId="0"/>
    <xf numFmtId="0" fontId="18" fillId="0" borderId="0"/>
    <xf numFmtId="0" fontId="18" fillId="0" borderId="0"/>
    <xf numFmtId="0" fontId="18" fillId="0" borderId="0"/>
    <xf numFmtId="0" fontId="18" fillId="0" borderId="0"/>
    <xf numFmtId="0" fontId="44" fillId="0" borderId="0"/>
    <xf numFmtId="0" fontId="19" fillId="24" borderId="0" applyNumberFormat="0" applyFont="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59" fillId="25" borderId="9" applyNumberFormat="0" applyFont="0" applyAlignment="0" applyProtection="0"/>
    <xf numFmtId="0" fontId="19" fillId="25" borderId="9" applyNumberFormat="0" applyFont="0" applyAlignment="0" applyProtection="0"/>
    <xf numFmtId="0" fontId="59" fillId="25" borderId="9" applyNumberFormat="0" applyFont="0" applyAlignment="0" applyProtection="0"/>
    <xf numFmtId="0" fontId="44" fillId="25" borderId="9" applyNumberFormat="0" applyFont="0" applyAlignment="0" applyProtection="0"/>
    <xf numFmtId="0" fontId="19" fillId="25" borderId="9" applyNumberFormat="0" applyFont="0" applyAlignment="0" applyProtection="0"/>
    <xf numFmtId="0" fontId="44" fillId="25" borderId="9" applyNumberFormat="0" applyFont="0" applyAlignment="0" applyProtection="0"/>
    <xf numFmtId="170" fontId="59"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71"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0" fontId="61" fillId="41" borderId="28" applyNumberFormat="0" applyAlignment="0" applyProtection="0"/>
    <xf numFmtId="165" fontId="21" fillId="0" borderId="0" applyFont="0" applyFill="0" applyBorder="0" applyAlignment="0" applyProtection="0"/>
    <xf numFmtId="43" fontId="21" fillId="0" borderId="0" applyFont="0" applyFill="0" applyBorder="0" applyAlignment="0" applyProtection="0"/>
    <xf numFmtId="0" fontId="62" fillId="0" borderId="0" applyNumberForma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19" fillId="0" borderId="0"/>
    <xf numFmtId="0" fontId="39" fillId="0" borderId="0" applyFill="0" applyBorder="0"/>
    <xf numFmtId="0" fontId="50" fillId="0" borderId="0"/>
    <xf numFmtId="0" fontId="19" fillId="25" borderId="9" applyNumberFormat="0" applyFont="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0" fontId="63" fillId="31" borderId="30" applyNumberFormat="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21" fillId="0" borderId="0" applyFont="0" applyFill="0" applyBorder="0" applyAlignment="0" applyProtection="0"/>
    <xf numFmtId="0" fontId="17" fillId="0" borderId="0"/>
    <xf numFmtId="0" fontId="21" fillId="2" borderId="0" applyNumberFormat="0" applyBorder="0" applyAlignment="0" applyProtection="0"/>
    <xf numFmtId="0" fontId="21" fillId="3" borderId="0" applyNumberFormat="0" applyBorder="0" applyAlignment="0" applyProtection="0"/>
    <xf numFmtId="0" fontId="21" fillId="4" borderId="0" applyNumberFormat="0" applyBorder="0" applyAlignment="0" applyProtection="0"/>
    <xf numFmtId="0" fontId="21" fillId="5" borderId="0" applyNumberFormat="0" applyBorder="0" applyAlignment="0" applyProtection="0"/>
    <xf numFmtId="0" fontId="21" fillId="6" borderId="0" applyNumberFormat="0" applyBorder="0" applyAlignment="0" applyProtection="0"/>
    <xf numFmtId="0" fontId="21" fillId="7" borderId="0" applyNumberFormat="0" applyBorder="0" applyAlignment="0" applyProtection="0"/>
    <xf numFmtId="0" fontId="21" fillId="8" borderId="0" applyNumberFormat="0" applyBorder="0" applyAlignment="0" applyProtection="0"/>
    <xf numFmtId="0" fontId="21" fillId="9" borderId="0" applyNumberFormat="0" applyBorder="0" applyAlignment="0" applyProtection="0"/>
    <xf numFmtId="0" fontId="21" fillId="10" borderId="0" applyNumberFormat="0" applyBorder="0" applyAlignment="0" applyProtection="0"/>
    <xf numFmtId="0" fontId="21" fillId="5" borderId="0" applyNumberFormat="0" applyBorder="0" applyAlignment="0" applyProtection="0"/>
    <xf numFmtId="0" fontId="21" fillId="8" borderId="0" applyNumberFormat="0" applyBorder="0" applyAlignment="0" applyProtection="0"/>
    <xf numFmtId="0" fontId="21" fillId="11" borderId="0" applyNumberFormat="0" applyBorder="0" applyAlignment="0" applyProtection="0"/>
    <xf numFmtId="0" fontId="53" fillId="30" borderId="0" applyNumberFormat="0" applyBorder="0" applyAlignment="0" applyProtection="0"/>
    <xf numFmtId="0" fontId="23" fillId="21" borderId="2" applyNumberFormat="0" applyAlignment="0" applyProtection="0"/>
    <xf numFmtId="0" fontId="54" fillId="31" borderId="28" applyNumberFormat="0" applyAlignment="0" applyProtection="0"/>
    <xf numFmtId="165" fontId="17" fillId="0" borderId="0" applyFont="0" applyFill="0" applyBorder="0" applyAlignment="0" applyProtection="0"/>
    <xf numFmtId="43" fontId="19" fillId="0" borderId="0" applyFont="0" applyFill="0" applyBorder="0" applyAlignment="0" applyProtection="0"/>
    <xf numFmtId="165" fontId="17" fillId="0" borderId="0" applyFont="0" applyFill="0" applyBorder="0" applyAlignment="0" applyProtection="0"/>
    <xf numFmtId="0" fontId="47" fillId="0" borderId="5">
      <alignment horizontal="left" vertical="center" wrapText="1" indent="2"/>
    </xf>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71"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0" fontId="26" fillId="7" borderId="2" applyNumberFormat="0" applyAlignment="0" applyProtection="0"/>
    <xf numFmtId="0" fontId="26" fillId="7" borderId="2" applyNumberFormat="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57" fillId="0" borderId="0"/>
    <xf numFmtId="0" fontId="19" fillId="0" borderId="0"/>
    <xf numFmtId="0" fontId="50" fillId="0" borderId="0"/>
    <xf numFmtId="0" fontId="17" fillId="0" borderId="0"/>
    <xf numFmtId="0" fontId="19" fillId="0" borderId="0"/>
    <xf numFmtId="0" fontId="17" fillId="0" borderId="0"/>
    <xf numFmtId="0" fontId="17" fillId="0" borderId="0"/>
    <xf numFmtId="0" fontId="19" fillId="0" borderId="0"/>
    <xf numFmtId="0" fontId="17" fillId="0" borderId="0"/>
    <xf numFmtId="0" fontId="17" fillId="0" borderId="0"/>
    <xf numFmtId="0" fontId="19" fillId="0" borderId="0"/>
    <xf numFmtId="0" fontId="57" fillId="0" borderId="0"/>
    <xf numFmtId="0" fontId="19" fillId="0" borderId="0"/>
    <xf numFmtId="0" fontId="19" fillId="0" borderId="0"/>
    <xf numFmtId="0" fontId="56" fillId="0" borderId="0"/>
    <xf numFmtId="0" fontId="56" fillId="0" borderId="0"/>
    <xf numFmtId="0" fontId="57" fillId="0" borderId="0"/>
    <xf numFmtId="0" fontId="57" fillId="0" borderId="0"/>
    <xf numFmtId="0" fontId="57" fillId="0" borderId="0"/>
    <xf numFmtId="0" fontId="17" fillId="0" borderId="0"/>
    <xf numFmtId="0" fontId="19" fillId="0" borderId="0"/>
    <xf numFmtId="0" fontId="17" fillId="0" borderId="0"/>
    <xf numFmtId="0" fontId="57" fillId="0" borderId="0"/>
    <xf numFmtId="0" fontId="44" fillId="0" borderId="0"/>
    <xf numFmtId="0" fontId="17" fillId="0" borderId="0"/>
    <xf numFmtId="0" fontId="17" fillId="0" borderId="0"/>
    <xf numFmtId="0" fontId="19" fillId="0" borderId="0"/>
    <xf numFmtId="0" fontId="57" fillId="0" borderId="0"/>
    <xf numFmtId="4" fontId="47" fillId="0" borderId="1" applyFill="0" applyBorder="0" applyProtection="0">
      <alignment horizontal="right" vertical="center"/>
    </xf>
    <xf numFmtId="4" fontId="47" fillId="0" borderId="1" applyFill="0" applyBorder="0" applyProtection="0">
      <alignment horizontal="right" vertical="center"/>
    </xf>
    <xf numFmtId="0" fontId="21" fillId="0" borderId="0"/>
    <xf numFmtId="0" fontId="21" fillId="0" borderId="0"/>
    <xf numFmtId="0" fontId="19" fillId="25" borderId="9" applyNumberFormat="0" applyFont="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0" fontId="29" fillId="21" borderId="10" applyNumberFormat="0" applyAlignment="0" applyProtection="0"/>
    <xf numFmtId="0" fontId="29" fillId="21" borderId="10" applyNumberFormat="0" applyAlignment="0" applyProtection="0"/>
    <xf numFmtId="9" fontId="17"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0" fontId="33" fillId="0" borderId="6" applyNumberFormat="0" applyFill="0" applyAlignment="0" applyProtection="0"/>
    <xf numFmtId="0" fontId="34" fillId="0" borderId="7" applyNumberFormat="0" applyFill="0" applyAlignment="0" applyProtection="0"/>
    <xf numFmtId="0" fontId="35" fillId="0" borderId="8"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59" fillId="0" borderId="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21" fillId="0" borderId="0" applyFont="0" applyFill="0" applyBorder="0" applyAlignment="0" applyProtection="0"/>
    <xf numFmtId="43" fontId="21"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71"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0" fontId="17" fillId="0" borderId="0"/>
    <xf numFmtId="0" fontId="17" fillId="0" borderId="0"/>
    <xf numFmtId="0" fontId="17" fillId="0" borderId="0"/>
    <xf numFmtId="0" fontId="44" fillId="0" borderId="0"/>
    <xf numFmtId="0" fontId="44" fillId="25" borderId="9" applyNumberFormat="0" applyFont="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0" fontId="61" fillId="41" borderId="28" applyNumberFormat="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19" fillId="0" borderId="0"/>
    <xf numFmtId="0" fontId="50" fillId="0" borderId="0"/>
    <xf numFmtId="0" fontId="63" fillId="31" borderId="30" applyNumberFormat="0" applyAlignment="0" applyProtection="0"/>
    <xf numFmtId="0" fontId="16" fillId="0" borderId="0"/>
    <xf numFmtId="0" fontId="15" fillId="0" borderId="0"/>
    <xf numFmtId="0" fontId="14" fillId="0" borderId="0"/>
    <xf numFmtId="185" fontId="19" fillId="0" borderId="0"/>
    <xf numFmtId="185" fontId="19" fillId="0" borderId="0"/>
    <xf numFmtId="3" fontId="19" fillId="37" borderId="28" applyFont="0" applyFill="0" applyBorder="0" applyAlignment="0" applyProtection="0"/>
    <xf numFmtId="3" fontId="19" fillId="37" borderId="28" applyFont="0" applyFill="0" applyBorder="0" applyAlignment="0" applyProtection="0"/>
    <xf numFmtId="3" fontId="86" fillId="62" borderId="28" applyNumberFormat="0" applyBorder="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79" fillId="37" borderId="28" applyNumberFormat="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4" fillId="0" borderId="0" applyFont="0" applyFill="0" applyBorder="0" applyAlignment="0" applyProtection="0"/>
    <xf numFmtId="165" fontId="14" fillId="0" borderId="0" applyFont="0" applyFill="0" applyBorder="0" applyAlignment="0" applyProtection="0"/>
    <xf numFmtId="165" fontId="1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4" fillId="0" borderId="0" applyFont="0" applyFill="0" applyBorder="0" applyAlignment="0" applyProtection="0"/>
    <xf numFmtId="165" fontId="14" fillId="0" borderId="0" applyFont="0" applyFill="0" applyBorder="0" applyAlignment="0" applyProtection="0"/>
    <xf numFmtId="165" fontId="1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4" fillId="0" borderId="0" applyFont="0" applyFill="0" applyBorder="0" applyAlignment="0" applyProtection="0"/>
    <xf numFmtId="165" fontId="14" fillId="0" borderId="0" applyFont="0" applyFill="0" applyBorder="0" applyAlignment="0" applyProtection="0"/>
    <xf numFmtId="165" fontId="14" fillId="0" borderId="0" applyFont="0" applyFill="0" applyBorder="0" applyAlignment="0" applyProtection="0"/>
    <xf numFmtId="0" fontId="47" fillId="0" borderId="5">
      <alignment horizontal="left" vertical="center" wrapText="1" indent="2"/>
    </xf>
    <xf numFmtId="0" fontId="47" fillId="0" borderId="5">
      <alignment horizontal="left" vertical="center" wrapText="1" indent="2"/>
    </xf>
    <xf numFmtId="0" fontId="47" fillId="0" borderId="5">
      <alignment horizontal="left" vertical="center" wrapText="1" indent="2"/>
    </xf>
    <xf numFmtId="0" fontId="47" fillId="0" borderId="5">
      <alignment horizontal="left" vertical="center" wrapText="1" indent="2"/>
    </xf>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71" fontId="19" fillId="0" borderId="0" applyFont="0" applyFill="0" applyBorder="0" applyAlignment="0" applyProtection="0"/>
    <xf numFmtId="175"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85"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0" fontId="62" fillId="0" borderId="0" applyNumberFormat="0" applyFill="0" applyBorder="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4" fillId="0" borderId="0" applyFont="0" applyFill="0" applyBorder="0" applyAlignment="0" applyProtection="0"/>
    <xf numFmtId="165" fontId="14" fillId="0" borderId="0" applyFont="0" applyFill="0" applyBorder="0" applyAlignment="0" applyProtection="0"/>
    <xf numFmtId="165" fontId="14" fillId="0" borderId="0" applyFont="0" applyFill="0" applyBorder="0" applyAlignment="0" applyProtection="0"/>
    <xf numFmtId="165" fontId="1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86" fontId="87" fillId="63" borderId="0" applyNumberFormat="0" applyBorder="0" applyAlignment="0" applyProtection="0">
      <alignment horizontal="center" vertical="top" wrapText="1"/>
    </xf>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19" fillId="0" borderId="0"/>
    <xf numFmtId="0" fontId="19" fillId="0" borderId="0"/>
    <xf numFmtId="0" fontId="19" fillId="0" borderId="0"/>
    <xf numFmtId="0" fontId="14" fillId="0" borderId="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44" fillId="25" borderId="9" applyNumberFormat="0" applyFont="0" applyAlignment="0" applyProtection="0"/>
    <xf numFmtId="0" fontId="44" fillId="25" borderId="9" applyNumberFormat="0" applyFont="0" applyAlignment="0" applyProtection="0"/>
    <xf numFmtId="0" fontId="44"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44" fillId="25" borderId="9" applyNumberFormat="0" applyFont="0" applyAlignment="0" applyProtection="0"/>
    <xf numFmtId="0" fontId="44" fillId="25" borderId="9" applyNumberFormat="0" applyFont="0" applyAlignment="0" applyProtection="0"/>
    <xf numFmtId="0" fontId="44" fillId="25" borderId="9" applyNumberFormat="0" applyFont="0" applyAlignment="0" applyProtection="0"/>
    <xf numFmtId="0" fontId="44" fillId="25" borderId="9" applyNumberFormat="0" applyFont="0" applyAlignment="0" applyProtection="0"/>
    <xf numFmtId="0" fontId="44"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88" fillId="64" borderId="0" applyNumberFormat="0" applyAlignment="0" applyProtection="0"/>
    <xf numFmtId="0" fontId="89" fillId="65" borderId="0" applyNumberFormat="0" applyAlignment="0" applyProtection="0"/>
    <xf numFmtId="0" fontId="90" fillId="66" borderId="0" applyNumberFormat="0" applyAlignment="0" applyProtection="0"/>
    <xf numFmtId="186" fontId="91" fillId="67" borderId="0" applyNumberFormat="0" applyFill="0" applyBorder="0" applyAlignment="0">
      <alignment horizontal="center"/>
    </xf>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21"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92" fillId="31" borderId="28" applyNumberFormat="0" applyFill="0" applyBorder="0" applyAlignment="0" applyProtection="0"/>
    <xf numFmtId="0" fontId="93" fillId="31" borderId="28" applyFill="0" applyBorder="0" applyAlignment="0" applyProtection="0"/>
    <xf numFmtId="0" fontId="12" fillId="0" borderId="0"/>
    <xf numFmtId="0" fontId="12" fillId="0" borderId="0"/>
    <xf numFmtId="0" fontId="12" fillId="0" borderId="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71"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12" fillId="0" borderId="0"/>
    <xf numFmtId="0" fontId="12" fillId="0" borderId="0"/>
    <xf numFmtId="0" fontId="12" fillId="0" borderId="0"/>
    <xf numFmtId="0" fontId="12" fillId="0" borderId="0"/>
    <xf numFmtId="0" fontId="19" fillId="25" borderId="9" applyNumberFormat="0" applyFont="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65" fontId="21" fillId="0" borderId="0" applyFont="0" applyFill="0" applyBorder="0" applyAlignment="0" applyProtection="0"/>
    <xf numFmtId="0" fontId="12" fillId="0" borderId="0"/>
    <xf numFmtId="165" fontId="12" fillId="0" borderId="0" applyFont="0" applyFill="0" applyBorder="0" applyAlignment="0" applyProtection="0"/>
    <xf numFmtId="165"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9" fillId="0" borderId="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12" fillId="0" borderId="0"/>
    <xf numFmtId="9" fontId="12" fillId="0" borderId="0" applyFont="0" applyFill="0" applyBorder="0" applyAlignment="0" applyProtection="0"/>
    <xf numFmtId="9" fontId="12" fillId="0" borderId="0" applyFont="0" applyFill="0" applyBorder="0" applyAlignment="0" applyProtection="0"/>
    <xf numFmtId="0" fontId="11" fillId="0" borderId="0"/>
    <xf numFmtId="0" fontId="11" fillId="0" borderId="0"/>
    <xf numFmtId="0" fontId="11" fillId="0" borderId="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0" fontId="11" fillId="0" borderId="0"/>
    <xf numFmtId="0" fontId="11" fillId="0" borderId="0"/>
    <xf numFmtId="0" fontId="11" fillId="0" borderId="0"/>
    <xf numFmtId="0" fontId="11" fillId="0" borderId="0"/>
    <xf numFmtId="165" fontId="21" fillId="0" borderId="0" applyFont="0" applyFill="0" applyBorder="0" applyAlignment="0" applyProtection="0"/>
    <xf numFmtId="0" fontId="11" fillId="0" borderId="0"/>
    <xf numFmtId="165" fontId="11" fillId="0" borderId="0" applyFont="0" applyFill="0" applyBorder="0" applyAlignment="0" applyProtection="0"/>
    <xf numFmtId="165"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9" fontId="11" fillId="0" borderId="0" applyFont="0" applyFill="0" applyBorder="0" applyAlignment="0" applyProtection="0"/>
    <xf numFmtId="165" fontId="2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11" fillId="0" borderId="0"/>
    <xf numFmtId="9" fontId="11" fillId="0" borderId="0" applyFont="0" applyFill="0" applyBorder="0" applyAlignment="0" applyProtection="0"/>
    <xf numFmtId="9" fontId="11" fillId="0" borderId="0" applyFont="0" applyFill="0" applyBorder="0" applyAlignment="0" applyProtection="0"/>
    <xf numFmtId="0" fontId="10" fillId="0" borderId="0"/>
    <xf numFmtId="0" fontId="10" fillId="0" borderId="0"/>
    <xf numFmtId="0" fontId="10" fillId="0" borderId="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0" fontId="10" fillId="0" borderId="0"/>
    <xf numFmtId="0" fontId="10" fillId="0" borderId="0"/>
    <xf numFmtId="0" fontId="10" fillId="0" borderId="0"/>
    <xf numFmtId="0" fontId="10" fillId="0" borderId="0"/>
    <xf numFmtId="165" fontId="21" fillId="0" borderId="0" applyFont="0" applyFill="0" applyBorder="0" applyAlignment="0" applyProtection="0"/>
    <xf numFmtId="0" fontId="10" fillId="0" borderId="0"/>
    <xf numFmtId="165" fontId="10" fillId="0" borderId="0" applyFont="0" applyFill="0" applyBorder="0" applyAlignment="0" applyProtection="0"/>
    <xf numFmtId="165"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165" fontId="21"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10" fillId="0" borderId="0"/>
    <xf numFmtId="9" fontId="10" fillId="0" borderId="0" applyFont="0" applyFill="0" applyBorder="0" applyAlignment="0" applyProtection="0"/>
    <xf numFmtId="9" fontId="10" fillId="0" borderId="0" applyFont="0" applyFill="0" applyBorder="0" applyAlignment="0" applyProtection="0"/>
    <xf numFmtId="0" fontId="9" fillId="0" borderId="0"/>
    <xf numFmtId="0" fontId="9" fillId="0" borderId="0"/>
    <xf numFmtId="0" fontId="9" fillId="0" borderId="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0" fontId="9" fillId="0" borderId="0"/>
    <xf numFmtId="0" fontId="9" fillId="0" borderId="0"/>
    <xf numFmtId="0" fontId="9" fillId="0" borderId="0"/>
    <xf numFmtId="0" fontId="9" fillId="0" borderId="0"/>
    <xf numFmtId="165" fontId="21" fillId="0" borderId="0" applyFont="0" applyFill="0" applyBorder="0" applyAlignment="0" applyProtection="0"/>
    <xf numFmtId="0" fontId="9" fillId="0" borderId="0"/>
    <xf numFmtId="165" fontId="9" fillId="0" borderId="0" applyFont="0" applyFill="0" applyBorder="0" applyAlignment="0" applyProtection="0"/>
    <xf numFmtId="165"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165" fontId="21"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0" fontId="9" fillId="0" borderId="0"/>
    <xf numFmtId="0" fontId="9" fillId="0" borderId="0"/>
    <xf numFmtId="0" fontId="9" fillId="0" borderId="0"/>
    <xf numFmtId="0" fontId="9" fillId="0" borderId="0"/>
    <xf numFmtId="165" fontId="21" fillId="0" borderId="0" applyFont="0" applyFill="0" applyBorder="0" applyAlignment="0" applyProtection="0"/>
    <xf numFmtId="0" fontId="9" fillId="0" borderId="0"/>
    <xf numFmtId="165" fontId="9" fillId="0" borderId="0" applyFont="0" applyFill="0" applyBorder="0" applyAlignment="0" applyProtection="0"/>
    <xf numFmtId="165"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165" fontId="21"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0" fontId="9" fillId="0" borderId="0"/>
    <xf numFmtId="0" fontId="9" fillId="0" borderId="0"/>
    <xf numFmtId="0" fontId="9" fillId="0" borderId="0"/>
    <xf numFmtId="0" fontId="9" fillId="0" borderId="0"/>
    <xf numFmtId="165" fontId="21" fillId="0" borderId="0" applyFont="0" applyFill="0" applyBorder="0" applyAlignment="0" applyProtection="0"/>
    <xf numFmtId="0" fontId="9" fillId="0" borderId="0"/>
    <xf numFmtId="165" fontId="9" fillId="0" borderId="0" applyFont="0" applyFill="0" applyBorder="0" applyAlignment="0" applyProtection="0"/>
    <xf numFmtId="165"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165" fontId="21"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0" fontId="9" fillId="0" borderId="0"/>
    <xf numFmtId="0" fontId="9" fillId="0" borderId="0"/>
    <xf numFmtId="0" fontId="9" fillId="0" borderId="0"/>
    <xf numFmtId="0" fontId="9" fillId="0" borderId="0"/>
    <xf numFmtId="165" fontId="21" fillId="0" borderId="0" applyFont="0" applyFill="0" applyBorder="0" applyAlignment="0" applyProtection="0"/>
    <xf numFmtId="0" fontId="9" fillId="0" borderId="0"/>
    <xf numFmtId="165" fontId="9" fillId="0" borderId="0" applyFont="0" applyFill="0" applyBorder="0" applyAlignment="0" applyProtection="0"/>
    <xf numFmtId="165"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165" fontId="21"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9" fillId="0" borderId="0"/>
    <xf numFmtId="9" fontId="9" fillId="0" borderId="0" applyFont="0" applyFill="0" applyBorder="0" applyAlignment="0" applyProtection="0"/>
    <xf numFmtId="9" fontId="9" fillId="0" borderId="0" applyFont="0" applyFill="0" applyBorder="0" applyAlignment="0" applyProtection="0"/>
    <xf numFmtId="0" fontId="8" fillId="0" borderId="0"/>
    <xf numFmtId="0" fontId="8" fillId="0" borderId="0"/>
    <xf numFmtId="0" fontId="8" fillId="0" borderId="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0" fontId="8" fillId="0" borderId="0"/>
    <xf numFmtId="0" fontId="8" fillId="0" borderId="0"/>
    <xf numFmtId="0" fontId="8" fillId="0" borderId="0"/>
    <xf numFmtId="0" fontId="8" fillId="0" borderId="0"/>
    <xf numFmtId="165" fontId="21" fillId="0" borderId="0" applyFont="0" applyFill="0" applyBorder="0" applyAlignment="0" applyProtection="0"/>
    <xf numFmtId="0" fontId="8" fillId="0" borderId="0"/>
    <xf numFmtId="165" fontId="8" fillId="0" borderId="0" applyFont="0" applyFill="0" applyBorder="0" applyAlignment="0" applyProtection="0"/>
    <xf numFmtId="165"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165" fontId="21"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8" fillId="0" borderId="0"/>
    <xf numFmtId="9" fontId="8" fillId="0" borderId="0" applyFont="0" applyFill="0" applyBorder="0" applyAlignment="0" applyProtection="0"/>
    <xf numFmtId="9" fontId="8" fillId="0" borderId="0" applyFont="0" applyFill="0" applyBorder="0" applyAlignment="0" applyProtection="0"/>
    <xf numFmtId="0" fontId="7" fillId="0" borderId="0"/>
    <xf numFmtId="165" fontId="7" fillId="0" borderId="0" applyFont="0" applyFill="0" applyBorder="0" applyAlignment="0" applyProtection="0"/>
    <xf numFmtId="165"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3" fontId="100" fillId="96" borderId="28" applyBorder="0" applyAlignment="0" applyProtection="0"/>
    <xf numFmtId="0" fontId="101" fillId="0" borderId="0" applyNumberFormat="0" applyFill="0" applyBorder="0" applyAlignment="0" applyProtection="0"/>
    <xf numFmtId="0" fontId="102" fillId="64" borderId="0" applyNumberFormat="0" applyAlignment="0" applyProtection="0"/>
    <xf numFmtId="0" fontId="102" fillId="64" borderId="49" applyNumberFormat="0" applyAlignment="0" applyProtection="0"/>
    <xf numFmtId="0" fontId="90" fillId="66" borderId="50" applyNumberFormat="0" applyAlignment="0" applyProtection="0"/>
    <xf numFmtId="3" fontId="92" fillId="37" borderId="28" applyBorder="0" applyAlignment="0" applyProtection="0">
      <alignment horizontal="center" vertical="center"/>
    </xf>
    <xf numFmtId="0" fontId="7" fillId="73" borderId="0" applyNumberFormat="0" applyBorder="0" applyAlignment="0" applyProtection="0"/>
    <xf numFmtId="0" fontId="7" fillId="73" borderId="0" applyNumberFormat="0" applyBorder="0" applyAlignment="0" applyProtection="0"/>
    <xf numFmtId="0" fontId="7" fillId="77" borderId="0" applyNumberFormat="0" applyBorder="0" applyAlignment="0" applyProtection="0"/>
    <xf numFmtId="0" fontId="7" fillId="77" borderId="0" applyNumberFormat="0" applyBorder="0" applyAlignment="0" applyProtection="0"/>
    <xf numFmtId="0" fontId="7" fillId="81" borderId="0" applyNumberFormat="0" applyBorder="0" applyAlignment="0" applyProtection="0"/>
    <xf numFmtId="0" fontId="7" fillId="81" borderId="0" applyNumberFormat="0" applyBorder="0" applyAlignment="0" applyProtection="0"/>
    <xf numFmtId="0" fontId="7" fillId="85" borderId="0" applyNumberFormat="0" applyBorder="0" applyAlignment="0" applyProtection="0"/>
    <xf numFmtId="0" fontId="7" fillId="85" borderId="0" applyNumberFormat="0" applyBorder="0" applyAlignment="0" applyProtection="0"/>
    <xf numFmtId="0" fontId="7" fillId="89" borderId="0" applyNumberFormat="0" applyBorder="0" applyAlignment="0" applyProtection="0"/>
    <xf numFmtId="0" fontId="7" fillId="89" borderId="0" applyNumberFormat="0" applyBorder="0" applyAlignment="0" applyProtection="0"/>
    <xf numFmtId="0" fontId="7" fillId="93" borderId="0" applyNumberFormat="0" applyBorder="0" applyAlignment="0" applyProtection="0"/>
    <xf numFmtId="0" fontId="7" fillId="93" borderId="0" applyNumberFormat="0" applyBorder="0" applyAlignment="0" applyProtection="0"/>
    <xf numFmtId="0" fontId="7" fillId="74" borderId="0" applyNumberFormat="0" applyBorder="0" applyAlignment="0" applyProtection="0"/>
    <xf numFmtId="0" fontId="7" fillId="74" borderId="0" applyNumberFormat="0" applyBorder="0" applyAlignment="0" applyProtection="0"/>
    <xf numFmtId="0" fontId="7" fillId="78" borderId="0" applyNumberFormat="0" applyBorder="0" applyAlignment="0" applyProtection="0"/>
    <xf numFmtId="0" fontId="7" fillId="78" borderId="0" applyNumberFormat="0" applyBorder="0" applyAlignment="0" applyProtection="0"/>
    <xf numFmtId="0" fontId="7" fillId="82" borderId="0" applyNumberFormat="0" applyBorder="0" applyAlignment="0" applyProtection="0"/>
    <xf numFmtId="0" fontId="7" fillId="82" borderId="0" applyNumberFormat="0" applyBorder="0" applyAlignment="0" applyProtection="0"/>
    <xf numFmtId="0" fontId="7" fillId="86" borderId="0" applyNumberFormat="0" applyBorder="0" applyAlignment="0" applyProtection="0"/>
    <xf numFmtId="0" fontId="7" fillId="86" borderId="0" applyNumberFormat="0" applyBorder="0" applyAlignment="0" applyProtection="0"/>
    <xf numFmtId="0" fontId="7" fillId="90" borderId="0" applyNumberFormat="0" applyBorder="0" applyAlignment="0" applyProtection="0"/>
    <xf numFmtId="0" fontId="7" fillId="90" borderId="0" applyNumberFormat="0" applyBorder="0" applyAlignment="0" applyProtection="0"/>
    <xf numFmtId="0" fontId="7" fillId="94" borderId="0" applyNumberFormat="0" applyBorder="0" applyAlignment="0" applyProtection="0"/>
    <xf numFmtId="0" fontId="7" fillId="94" borderId="0" applyNumberFormat="0" applyBorder="0" applyAlignment="0" applyProtection="0"/>
    <xf numFmtId="0" fontId="80" fillId="75" borderId="0" applyNumberFormat="0" applyBorder="0" applyAlignment="0" applyProtection="0"/>
    <xf numFmtId="0" fontId="80" fillId="79" borderId="0" applyNumberFormat="0" applyBorder="0" applyAlignment="0" applyProtection="0"/>
    <xf numFmtId="0" fontId="80" fillId="83" borderId="0" applyNumberFormat="0" applyBorder="0" applyAlignment="0" applyProtection="0"/>
    <xf numFmtId="0" fontId="80" fillId="87" borderId="0" applyNumberFormat="0" applyBorder="0" applyAlignment="0" applyProtection="0"/>
    <xf numFmtId="0" fontId="80" fillId="91" borderId="0" applyNumberFormat="0" applyBorder="0" applyAlignment="0" applyProtection="0"/>
    <xf numFmtId="0" fontId="80" fillId="95" borderId="0" applyNumberFormat="0" applyBorder="0" applyAlignment="0" applyProtection="0"/>
    <xf numFmtId="0" fontId="23" fillId="21" borderId="2" applyNumberFormat="0" applyAlignment="0" applyProtection="0"/>
    <xf numFmtId="165" fontId="19" fillId="0" borderId="0" applyFont="0" applyFill="0" applyBorder="0" applyAlignment="0" applyProtection="0"/>
    <xf numFmtId="0" fontId="103" fillId="32" borderId="0" applyNumberFormat="0" applyBorder="0" applyAlignment="0" applyProtection="0"/>
    <xf numFmtId="0" fontId="104" fillId="0" borderId="0" applyNumberFormat="0" applyFill="0" applyBorder="0" applyAlignment="0" applyProtection="0"/>
    <xf numFmtId="0" fontId="26" fillId="7" borderId="2" applyNumberFormat="0" applyAlignment="0" applyProtection="0"/>
    <xf numFmtId="0" fontId="26" fillId="7" borderId="2" applyNumberFormat="0" applyAlignment="0" applyProtection="0"/>
    <xf numFmtId="165" fontId="50" fillId="0" borderId="0" applyFont="0" applyFill="0" applyBorder="0" applyAlignment="0" applyProtection="0"/>
    <xf numFmtId="0" fontId="78" fillId="70" borderId="47" applyNumberFormat="0" applyAlignment="0" applyProtection="0"/>
    <xf numFmtId="0" fontId="80" fillId="72" borderId="0" applyNumberFormat="0" applyBorder="0" applyAlignment="0" applyProtection="0"/>
    <xf numFmtId="0" fontId="80" fillId="76" borderId="0" applyNumberFormat="0" applyBorder="0" applyAlignment="0" applyProtection="0"/>
    <xf numFmtId="0" fontId="80" fillId="80" borderId="0" applyNumberFormat="0" applyBorder="0" applyAlignment="0" applyProtection="0"/>
    <xf numFmtId="0" fontId="80" fillId="84" borderId="0" applyNumberFormat="0" applyBorder="0" applyAlignment="0" applyProtection="0"/>
    <xf numFmtId="0" fontId="80" fillId="88" borderId="0" applyNumberFormat="0" applyBorder="0" applyAlignment="0" applyProtection="0"/>
    <xf numFmtId="0" fontId="80" fillId="92" borderId="0" applyNumberFormat="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0" fontId="105" fillId="69" borderId="0" applyNumberFormat="0" applyBorder="0" applyAlignment="0" applyProtection="0"/>
    <xf numFmtId="0" fontId="7" fillId="0" borderId="0"/>
    <xf numFmtId="0" fontId="19" fillId="0" borderId="0"/>
    <xf numFmtId="0" fontId="19" fillId="0" borderId="0"/>
    <xf numFmtId="0" fontId="7" fillId="0" borderId="0"/>
    <xf numFmtId="0" fontId="19" fillId="0" borderId="0"/>
    <xf numFmtId="0" fontId="7" fillId="0" borderId="0"/>
    <xf numFmtId="0" fontId="19" fillId="0" borderId="0"/>
    <xf numFmtId="0" fontId="19" fillId="0" borderId="0"/>
    <xf numFmtId="0" fontId="19" fillId="0" borderId="0"/>
    <xf numFmtId="0" fontId="19" fillId="0" borderId="0"/>
    <xf numFmtId="0" fontId="7" fillId="0" borderId="0"/>
    <xf numFmtId="0" fontId="19"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50"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7" fillId="0" borderId="0"/>
    <xf numFmtId="0" fontId="7" fillId="0" borderId="0"/>
    <xf numFmtId="0" fontId="19" fillId="0" borderId="0"/>
    <xf numFmtId="0" fontId="19" fillId="0" borderId="0"/>
    <xf numFmtId="0" fontId="19" fillId="0" borderId="0"/>
    <xf numFmtId="0" fontId="19" fillId="0" borderId="0"/>
    <xf numFmtId="0" fontId="19" fillId="0" borderId="0"/>
    <xf numFmtId="0" fontId="19" fillId="0" borderId="0"/>
    <xf numFmtId="0" fontId="7" fillId="0" borderId="0"/>
    <xf numFmtId="0" fontId="19"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9" fillId="0" borderId="0"/>
    <xf numFmtId="0" fontId="7" fillId="0" borderId="0"/>
    <xf numFmtId="0" fontId="7"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57" fillId="0" borderId="0"/>
    <xf numFmtId="0" fontId="57" fillId="0" borderId="0"/>
    <xf numFmtId="0" fontId="57" fillId="0" borderId="0"/>
    <xf numFmtId="0" fontId="57" fillId="0" borderId="0"/>
    <xf numFmtId="0" fontId="19"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44" fillId="25" borderId="9" applyNumberFormat="0" applyFont="0" applyAlignment="0" applyProtection="0"/>
    <xf numFmtId="0" fontId="7" fillId="71" borderId="48" applyNumberFormat="0" applyFont="0" applyAlignment="0" applyProtection="0"/>
    <xf numFmtId="0" fontId="7" fillId="71" borderId="48" applyNumberFormat="0" applyFont="0" applyAlignment="0" applyProtection="0"/>
    <xf numFmtId="0" fontId="7" fillId="71" borderId="48" applyNumberFormat="0" applyFont="0" applyAlignment="0" applyProtection="0"/>
    <xf numFmtId="0" fontId="7" fillId="71" borderId="48" applyNumberFormat="0" applyFont="0" applyAlignment="0" applyProtection="0"/>
    <xf numFmtId="0" fontId="29" fillId="21" borderId="10" applyNumberFormat="0" applyAlignment="0" applyProtection="0"/>
    <xf numFmtId="0" fontId="29" fillId="21" borderId="10" applyNumberFormat="0" applyAlignment="0" applyProtection="0"/>
    <xf numFmtId="9" fontId="19"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42" fillId="97" borderId="1" applyNumberFormat="0" applyProtection="0">
      <alignment horizontal="right"/>
    </xf>
    <xf numFmtId="0" fontId="95" fillId="97" borderId="0" applyNumberFormat="0" applyBorder="0" applyProtection="0">
      <alignment horizontal="left"/>
    </xf>
    <xf numFmtId="0" fontId="42" fillId="97" borderId="1" applyNumberFormat="0" applyProtection="0">
      <alignment horizontal="left"/>
    </xf>
    <xf numFmtId="49" fontId="19" fillId="0" borderId="1" applyFill="0" applyProtection="0">
      <alignment horizontal="right"/>
    </xf>
    <xf numFmtId="0" fontId="106" fillId="98" borderId="0" applyNumberFormat="0" applyBorder="0" applyProtection="0">
      <alignment horizontal="left"/>
    </xf>
    <xf numFmtId="1" fontId="19" fillId="0" borderId="1" applyFill="0" applyProtection="0">
      <alignment horizontal="right" vertical="top" wrapText="1"/>
    </xf>
    <xf numFmtId="2" fontId="19" fillId="0" borderId="1" applyFill="0" applyProtection="0">
      <alignment horizontal="right" vertical="top" wrapText="1"/>
    </xf>
    <xf numFmtId="0" fontId="19" fillId="0" borderId="1" applyFill="0" applyProtection="0">
      <alignment horizontal="right" vertical="top" wrapText="1"/>
    </xf>
    <xf numFmtId="0" fontId="42" fillId="97" borderId="1" applyNumberFormat="0" applyProtection="0">
      <alignment horizontal="right"/>
    </xf>
    <xf numFmtId="0" fontId="95" fillId="97" borderId="0" applyNumberFormat="0" applyBorder="0" applyProtection="0">
      <alignment horizontal="left"/>
    </xf>
    <xf numFmtId="0" fontId="42" fillId="97" borderId="1" applyNumberFormat="0" applyProtection="0">
      <alignment horizontal="left"/>
    </xf>
    <xf numFmtId="49" fontId="19" fillId="0" borderId="1" applyFill="0" applyProtection="0">
      <alignment horizontal="right"/>
    </xf>
    <xf numFmtId="0" fontId="106" fillId="98" borderId="0" applyNumberFormat="0" applyBorder="0" applyProtection="0">
      <alignment horizontal="left"/>
    </xf>
    <xf numFmtId="1" fontId="19" fillId="0" borderId="1" applyFill="0" applyProtection="0">
      <alignment horizontal="right" vertical="top" wrapText="1"/>
    </xf>
    <xf numFmtId="2" fontId="19" fillId="0" borderId="1" applyFill="0" applyProtection="0">
      <alignment horizontal="right" vertical="top" wrapText="1"/>
    </xf>
    <xf numFmtId="0" fontId="19" fillId="0" borderId="1" applyFill="0" applyProtection="0">
      <alignment horizontal="right" vertical="top" wrapText="1"/>
    </xf>
    <xf numFmtId="0" fontId="42" fillId="97" borderId="1" applyNumberFormat="0" applyProtection="0">
      <alignment horizontal="right"/>
    </xf>
    <xf numFmtId="0" fontId="95" fillId="97" borderId="0" applyNumberFormat="0" applyBorder="0" applyProtection="0">
      <alignment horizontal="left"/>
    </xf>
    <xf numFmtId="0" fontId="42" fillId="97" borderId="1" applyNumberFormat="0" applyProtection="0">
      <alignment horizontal="left"/>
    </xf>
    <xf numFmtId="49" fontId="19" fillId="0" borderId="1" applyFill="0" applyProtection="0">
      <alignment horizontal="right"/>
    </xf>
    <xf numFmtId="0" fontId="106" fillId="98" borderId="0" applyNumberFormat="0" applyBorder="0" applyProtection="0">
      <alignment horizontal="left"/>
    </xf>
    <xf numFmtId="1" fontId="19" fillId="0" borderId="1" applyFill="0" applyProtection="0">
      <alignment horizontal="right" vertical="top" wrapText="1"/>
    </xf>
    <xf numFmtId="2" fontId="19" fillId="0" borderId="1" applyFill="0" applyProtection="0">
      <alignment horizontal="right" vertical="top" wrapText="1"/>
    </xf>
    <xf numFmtId="0" fontId="19" fillId="0" borderId="1" applyFill="0" applyProtection="0">
      <alignment horizontal="right" vertical="top" wrapText="1"/>
    </xf>
    <xf numFmtId="0" fontId="42" fillId="97" borderId="1" applyNumberFormat="0" applyProtection="0">
      <alignment horizontal="right"/>
    </xf>
    <xf numFmtId="1" fontId="19" fillId="0" borderId="1" applyFill="0" applyProtection="0">
      <alignment horizontal="right" vertical="top" wrapText="1"/>
    </xf>
    <xf numFmtId="2" fontId="19" fillId="0" borderId="1" applyFill="0" applyProtection="0">
      <alignment horizontal="right" vertical="top" wrapText="1"/>
    </xf>
    <xf numFmtId="0" fontId="19" fillId="0" borderId="1" applyFill="0" applyProtection="0">
      <alignment horizontal="right" vertical="top" wrapText="1"/>
    </xf>
    <xf numFmtId="0" fontId="42" fillId="97" borderId="1" applyNumberFormat="0" applyProtection="0">
      <alignment horizontal="right"/>
    </xf>
    <xf numFmtId="0" fontId="95" fillId="97" borderId="0" applyNumberFormat="0" applyBorder="0" applyProtection="0">
      <alignment horizontal="left"/>
    </xf>
    <xf numFmtId="0" fontId="42" fillId="97" borderId="1" applyNumberFormat="0" applyProtection="0">
      <alignment horizontal="left"/>
    </xf>
    <xf numFmtId="49" fontId="19" fillId="0" borderId="1" applyFill="0" applyProtection="0">
      <alignment horizontal="right"/>
    </xf>
    <xf numFmtId="0" fontId="106" fillId="98" borderId="0" applyNumberFormat="0" applyBorder="0" applyProtection="0">
      <alignment horizontal="left"/>
    </xf>
    <xf numFmtId="1" fontId="19" fillId="0" borderId="1" applyFill="0" applyProtection="0">
      <alignment horizontal="right" vertical="top" wrapText="1"/>
    </xf>
    <xf numFmtId="2" fontId="19" fillId="0" borderId="1" applyFill="0" applyProtection="0">
      <alignment horizontal="right" vertical="top" wrapText="1"/>
    </xf>
    <xf numFmtId="0" fontId="19" fillId="0" borderId="1" applyFill="0" applyProtection="0">
      <alignment horizontal="right" vertical="top" wrapText="1"/>
    </xf>
    <xf numFmtId="0" fontId="42" fillId="97" borderId="1" applyNumberFormat="0" applyProtection="0">
      <alignment horizontal="right"/>
    </xf>
    <xf numFmtId="0" fontId="95" fillId="97" borderId="0" applyNumberFormat="0" applyBorder="0" applyProtection="0">
      <alignment horizontal="left"/>
    </xf>
    <xf numFmtId="0" fontId="42" fillId="97" borderId="1" applyNumberFormat="0" applyProtection="0">
      <alignment horizontal="left"/>
    </xf>
    <xf numFmtId="49" fontId="19" fillId="0" borderId="1" applyFill="0" applyProtection="0">
      <alignment horizontal="right"/>
    </xf>
    <xf numFmtId="0" fontId="106" fillId="98" borderId="0" applyNumberFormat="0" applyBorder="0" applyProtection="0">
      <alignment horizontal="left"/>
    </xf>
    <xf numFmtId="1" fontId="19" fillId="0" borderId="1" applyFill="0" applyProtection="0">
      <alignment horizontal="right" vertical="top" wrapText="1"/>
    </xf>
    <xf numFmtId="2" fontId="19" fillId="0" borderId="1" applyFill="0" applyProtection="0">
      <alignment horizontal="right" vertical="top" wrapText="1"/>
    </xf>
    <xf numFmtId="0" fontId="19" fillId="0" borderId="1" applyFill="0" applyProtection="0">
      <alignment horizontal="right" vertical="top" wrapText="1"/>
    </xf>
    <xf numFmtId="0" fontId="42" fillId="97" borderId="1" applyNumberFormat="0" applyProtection="0">
      <alignment horizontal="right"/>
    </xf>
    <xf numFmtId="0" fontId="95" fillId="97" borderId="0" applyNumberFormat="0" applyBorder="0" applyProtection="0">
      <alignment horizontal="left"/>
    </xf>
    <xf numFmtId="0" fontId="42" fillId="97" borderId="1" applyNumberFormat="0" applyProtection="0">
      <alignment horizontal="left"/>
    </xf>
    <xf numFmtId="49" fontId="19" fillId="0" borderId="1" applyFill="0" applyProtection="0">
      <alignment horizontal="right"/>
    </xf>
    <xf numFmtId="0" fontId="106" fillId="98" borderId="0" applyNumberFormat="0" applyBorder="0" applyProtection="0">
      <alignment horizontal="left"/>
    </xf>
    <xf numFmtId="1" fontId="19" fillId="0" borderId="1" applyFill="0" applyProtection="0">
      <alignment horizontal="right" vertical="top" wrapText="1"/>
    </xf>
    <xf numFmtId="2" fontId="19" fillId="0" borderId="1" applyFill="0" applyProtection="0">
      <alignment horizontal="right" vertical="top" wrapText="1"/>
    </xf>
    <xf numFmtId="0" fontId="19" fillId="0" borderId="1" applyFill="0" applyProtection="0">
      <alignment horizontal="right" vertical="top" wrapText="1"/>
    </xf>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43"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70"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70" fontId="19" fillId="0" borderId="0" applyFont="0" applyFill="0" applyBorder="0" applyAlignment="0" applyProtection="0"/>
    <xf numFmtId="165"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50" fillId="0" borderId="0"/>
    <xf numFmtId="0" fontId="19" fillId="0" borderId="0"/>
    <xf numFmtId="168" fontId="19"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0" fontId="63" fillId="31" borderId="30" applyNumberFormat="0" applyAlignment="0" applyProtection="0"/>
    <xf numFmtId="165" fontId="44" fillId="0" borderId="0" applyFont="0" applyFill="0" applyBorder="0" applyAlignment="0" applyProtection="0"/>
    <xf numFmtId="165"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68" fontId="19" fillId="0" borderId="0" applyFont="0" applyFill="0" applyBorder="0" applyAlignment="0" applyProtection="0"/>
    <xf numFmtId="170"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43" fontId="19" fillId="0" borderId="0" applyFont="0" applyFill="0" applyBorder="0" applyAlignment="0" applyProtection="0"/>
    <xf numFmtId="0" fontId="19" fillId="0" borderId="0"/>
    <xf numFmtId="41" fontId="27"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7" fillId="0" borderId="0" applyFont="0" applyFill="0" applyBorder="0" applyAlignment="0" applyProtection="0"/>
    <xf numFmtId="165" fontId="7" fillId="0" borderId="0" applyFont="0" applyFill="0" applyBorder="0" applyAlignment="0" applyProtection="0"/>
    <xf numFmtId="43" fontId="7" fillId="0" borderId="0" applyFont="0" applyFill="0" applyBorder="0" applyAlignment="0" applyProtection="0"/>
    <xf numFmtId="165" fontId="50" fillId="0" borderId="0" applyFont="0" applyFill="0" applyBorder="0" applyAlignment="0" applyProtection="0"/>
    <xf numFmtId="0" fontId="28" fillId="23" borderId="0" applyNumberFormat="0" applyBorder="0" applyAlignment="0" applyProtection="0"/>
    <xf numFmtId="171" fontId="19" fillId="0" borderId="0" applyFont="0" applyFill="0" applyBorder="0" applyAlignment="0" applyProtection="0"/>
    <xf numFmtId="43"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70"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43"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70"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9" fontId="19" fillId="0" borderId="0" applyFont="0" applyFill="0" applyBorder="0" applyAlignment="0" applyProtection="0"/>
    <xf numFmtId="41" fontId="27" fillId="0" borderId="0" applyFont="0" applyFill="0" applyBorder="0" applyAlignment="0" applyProtection="0"/>
    <xf numFmtId="9" fontId="19" fillId="0" borderId="0" applyFont="0" applyFill="0" applyBorder="0" applyAlignment="0" applyProtection="0"/>
    <xf numFmtId="43" fontId="19" fillId="0" borderId="0" applyFont="0" applyFill="0" applyBorder="0" applyAlignment="0" applyProtection="0"/>
    <xf numFmtId="170"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0" fontId="19" fillId="0" borderId="0"/>
    <xf numFmtId="3" fontId="86" fillId="62" borderId="28" applyNumberFormat="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60"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43" fontId="44" fillId="0" borderId="0" applyFont="0" applyFill="0" applyBorder="0" applyAlignment="0" applyProtection="0"/>
    <xf numFmtId="175" fontId="19" fillId="0" borderId="0" applyFont="0" applyFill="0" applyBorder="0" applyAlignment="0" applyProtection="0"/>
    <xf numFmtId="171"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71" fontId="19" fillId="0" borderId="0" applyFont="0" applyFill="0" applyBorder="0" applyAlignment="0" applyProtection="0"/>
    <xf numFmtId="185" fontId="107" fillId="0" borderId="0" applyNumberFormat="0" applyFill="0" applyBorder="0" applyAlignment="0" applyProtection="0">
      <alignment vertical="top"/>
      <protection locked="0"/>
    </xf>
    <xf numFmtId="0" fontId="61" fillId="41" borderId="28" applyNumberFormat="0" applyAlignment="0" applyProtection="0"/>
    <xf numFmtId="165" fontId="21" fillId="0" borderId="0" applyFont="0" applyFill="0" applyBorder="0" applyAlignment="0" applyProtection="0"/>
    <xf numFmtId="165" fontId="21" fillId="0" borderId="0" applyFont="0" applyFill="0" applyBorder="0" applyAlignment="0" applyProtection="0"/>
    <xf numFmtId="43" fontId="21"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9"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9"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9"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70"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0" fontId="19" fillId="0" borderId="0"/>
    <xf numFmtId="0" fontId="50" fillId="0" borderId="0"/>
    <xf numFmtId="0" fontId="39" fillId="0" borderId="0" applyFill="0" applyBorder="0"/>
    <xf numFmtId="0" fontId="50" fillId="0" borderId="0"/>
    <xf numFmtId="0" fontId="44" fillId="0" borderId="0"/>
    <xf numFmtId="186" fontId="79" fillId="37" borderId="0" applyNumberFormat="0" applyBorder="0" applyAlignment="0"/>
    <xf numFmtId="43" fontId="44" fillId="0" borderId="0" applyFont="0" applyFill="0" applyBorder="0" applyAlignment="0" applyProtection="0"/>
    <xf numFmtId="43" fontId="44" fillId="0" borderId="0" applyFont="0" applyFill="0" applyBorder="0" applyAlignment="0" applyProtection="0"/>
    <xf numFmtId="0" fontId="7" fillId="0" borderId="0"/>
    <xf numFmtId="0" fontId="7" fillId="0" borderId="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26" fillId="7" borderId="2" applyNumberFormat="0" applyAlignment="0" applyProtection="0"/>
    <xf numFmtId="165" fontId="7"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70" fontId="19"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0" fontId="63" fillId="31" borderId="30" applyNumberFormat="0" applyAlignment="0" applyProtection="0"/>
    <xf numFmtId="9" fontId="44"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43"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9" fontId="19" fillId="0" borderId="0" applyFont="0" applyFill="0" applyBorder="0" applyAlignment="0" applyProtection="0"/>
    <xf numFmtId="170"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0" fontId="7" fillId="0" borderId="0"/>
    <xf numFmtId="43" fontId="19"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0" fontId="61" fillId="41" borderId="28" applyNumberFormat="0" applyAlignment="0" applyProtection="0"/>
    <xf numFmtId="9" fontId="21" fillId="0" borderId="0" applyFont="0" applyFill="0" applyBorder="0" applyAlignment="0" applyProtection="0"/>
    <xf numFmtId="9" fontId="21" fillId="0" borderId="0" applyFont="0" applyFill="0" applyBorder="0" applyAlignment="0" applyProtection="0"/>
    <xf numFmtId="9" fontId="7" fillId="0" borderId="0" applyFont="0" applyFill="0" applyBorder="0" applyAlignment="0" applyProtection="0"/>
    <xf numFmtId="0" fontId="7" fillId="0" borderId="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19" fillId="0" borderId="0"/>
    <xf numFmtId="0" fontId="19" fillId="0" borderId="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19" fillId="0" borderId="0"/>
    <xf numFmtId="0" fontId="7" fillId="0" borderId="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9" fontId="19" fillId="0" borderId="0" applyFont="0" applyFill="0" applyBorder="0" applyAlignment="0" applyProtection="0"/>
    <xf numFmtId="9" fontId="7" fillId="0" borderId="0" applyFont="0" applyFill="0" applyBorder="0" applyAlignment="0" applyProtection="0"/>
    <xf numFmtId="0" fontId="7" fillId="0" borderId="0"/>
    <xf numFmtId="165" fontId="7" fillId="0" borderId="0" applyFont="0" applyFill="0" applyBorder="0" applyAlignment="0" applyProtection="0"/>
    <xf numFmtId="0" fontId="57" fillId="0" borderId="0"/>
    <xf numFmtId="41" fontId="27"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8" fontId="19" fillId="0" borderId="0" applyFont="0" applyFill="0" applyBorder="0" applyAlignment="0" applyProtection="0"/>
    <xf numFmtId="0" fontId="52" fillId="30" borderId="0" applyNumberFormat="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9"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85" fontId="107" fillId="0" borderId="0" applyNumberFormat="0" applyFill="0" applyBorder="0" applyAlignment="0" applyProtection="0">
      <alignment vertical="top"/>
      <protection locked="0"/>
    </xf>
    <xf numFmtId="0" fontId="61" fillId="41" borderId="28" applyNumberFormat="0" applyAlignment="0" applyProtection="0"/>
    <xf numFmtId="43" fontId="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28" fillId="23" borderId="0" applyNumberFormat="0" applyBorder="0" applyAlignment="0" applyProtection="0"/>
    <xf numFmtId="0" fontId="19" fillId="0" borderId="0"/>
    <xf numFmtId="0" fontId="50" fillId="0" borderId="0"/>
    <xf numFmtId="0" fontId="19" fillId="0" borderId="0"/>
    <xf numFmtId="0" fontId="19" fillId="0" borderId="0"/>
    <xf numFmtId="0" fontId="19" fillId="0" borderId="0"/>
    <xf numFmtId="0" fontId="7" fillId="0" borderId="0"/>
    <xf numFmtId="0" fontId="7" fillId="0" borderId="0"/>
    <xf numFmtId="0" fontId="7" fillId="0" borderId="0"/>
    <xf numFmtId="165" fontId="44" fillId="0" borderId="0" applyFont="0" applyFill="0" applyBorder="0" applyAlignment="0" applyProtection="0"/>
    <xf numFmtId="0" fontId="7" fillId="0" borderId="0"/>
    <xf numFmtId="0" fontId="7" fillId="0" borderId="0"/>
    <xf numFmtId="0" fontId="57" fillId="0" borderId="0"/>
    <xf numFmtId="0" fontId="19" fillId="0" borderId="0"/>
    <xf numFmtId="0" fontId="7" fillId="0" borderId="0"/>
    <xf numFmtId="0" fontId="7" fillId="0" borderId="0"/>
    <xf numFmtId="0" fontId="44" fillId="0" borderId="0"/>
    <xf numFmtId="0" fontId="7" fillId="0" borderId="0"/>
    <xf numFmtId="0" fontId="7" fillId="0" borderId="0"/>
    <xf numFmtId="0" fontId="44" fillId="0" borderId="0"/>
    <xf numFmtId="186" fontId="79" fillId="37" borderId="0" applyNumberFormat="0" applyBorder="0" applyAlignment="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8" fontId="19" fillId="0" borderId="0" applyFont="0" applyFill="0" applyBorder="0" applyAlignment="0" applyProtection="0"/>
    <xf numFmtId="0" fontId="63" fillId="31" borderId="30" applyNumberFormat="0" applyAlignment="0" applyProtection="0"/>
    <xf numFmtId="9" fontId="19" fillId="0" borderId="0" applyFont="0" applyFill="0" applyBorder="0" applyAlignment="0" applyProtection="0"/>
    <xf numFmtId="9" fontId="7" fillId="0" borderId="0" applyFont="0" applyFill="0" applyBorder="0" applyAlignment="0" applyProtection="0"/>
    <xf numFmtId="0" fontId="50" fillId="0" borderId="0"/>
    <xf numFmtId="0" fontId="26" fillId="7" borderId="2" applyNumberFormat="0" applyAlignment="0" applyProtection="0"/>
    <xf numFmtId="165" fontId="19" fillId="0" borderId="0" applyFont="0" applyFill="0" applyBorder="0" applyAlignment="0" applyProtection="0"/>
    <xf numFmtId="165" fontId="21"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9" fontId="19"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8"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0" fontId="62" fillId="0" borderId="0" applyNumberForma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0" fontId="19" fillId="0" borderId="0"/>
    <xf numFmtId="168"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0" fontId="29" fillId="21" borderId="10" applyNumberFormat="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0" fontId="7" fillId="0" borderId="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70" fontId="19" fillId="0" borderId="0" applyFont="0" applyFill="0" applyBorder="0" applyAlignment="0" applyProtection="0"/>
    <xf numFmtId="43"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7" fillId="0" borderId="0"/>
    <xf numFmtId="0" fontId="7" fillId="0" borderId="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8" fontId="19" fillId="0" borderId="0" applyFont="0" applyFill="0" applyBorder="0" applyAlignment="0" applyProtection="0"/>
    <xf numFmtId="170" fontId="19" fillId="0" borderId="0" applyFont="0" applyFill="0" applyBorder="0" applyAlignment="0" applyProtection="0"/>
    <xf numFmtId="9" fontId="19" fillId="0" borderId="0" applyFont="0" applyFill="0" applyBorder="0" applyAlignment="0" applyProtection="0"/>
    <xf numFmtId="170"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71"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0" fontId="99" fillId="0" borderId="0"/>
    <xf numFmtId="0" fontId="29" fillId="21" borderId="10" applyNumberFormat="0" applyAlignment="0" applyProtection="0"/>
    <xf numFmtId="0" fontId="19" fillId="0" borderId="0"/>
    <xf numFmtId="0" fontId="7" fillId="0" borderId="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0" fontId="7" fillId="0" borderId="0"/>
    <xf numFmtId="165" fontId="21" fillId="0" borderId="0" applyFont="0" applyFill="0" applyBorder="0" applyAlignment="0" applyProtection="0"/>
    <xf numFmtId="0" fontId="7" fillId="0" borderId="0"/>
    <xf numFmtId="165" fontId="7" fillId="0" borderId="0" applyFont="0" applyFill="0" applyBorder="0" applyAlignment="0" applyProtection="0"/>
    <xf numFmtId="165" fontId="7" fillId="0" borderId="0" applyFont="0" applyFill="0" applyBorder="0" applyAlignment="0" applyProtection="0"/>
    <xf numFmtId="0" fontId="7" fillId="0" borderId="0"/>
    <xf numFmtId="9" fontId="7" fillId="0" borderId="0" applyFont="0" applyFill="0" applyBorder="0" applyAlignment="0" applyProtection="0"/>
    <xf numFmtId="165" fontId="21"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0" fontId="7" fillId="0" borderId="0"/>
    <xf numFmtId="0" fontId="7" fillId="0" borderId="0"/>
    <xf numFmtId="0" fontId="7" fillId="0" borderId="0"/>
    <xf numFmtId="165" fontId="21" fillId="0" borderId="0" applyFont="0" applyFill="0" applyBorder="0" applyAlignment="0" applyProtection="0"/>
    <xf numFmtId="0" fontId="7" fillId="0" borderId="0"/>
    <xf numFmtId="165" fontId="7" fillId="0" borderId="0" applyFont="0" applyFill="0" applyBorder="0" applyAlignment="0" applyProtection="0"/>
    <xf numFmtId="165"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165" fontId="21"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0" fontId="7" fillId="0" borderId="0"/>
    <xf numFmtId="0" fontId="7" fillId="0" borderId="0"/>
    <xf numFmtId="0" fontId="7" fillId="0" borderId="0"/>
    <xf numFmtId="165" fontId="21" fillId="0" borderId="0" applyFont="0" applyFill="0" applyBorder="0" applyAlignment="0" applyProtection="0"/>
    <xf numFmtId="0" fontId="7" fillId="0" borderId="0"/>
    <xf numFmtId="165" fontId="7" fillId="0" borderId="0" applyFont="0" applyFill="0" applyBorder="0" applyAlignment="0" applyProtection="0"/>
    <xf numFmtId="165"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165" fontId="21"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0" fontId="7" fillId="0" borderId="0"/>
    <xf numFmtId="0" fontId="7" fillId="0" borderId="0"/>
    <xf numFmtId="0" fontId="7" fillId="0" borderId="0"/>
    <xf numFmtId="0" fontId="7" fillId="0" borderId="0"/>
    <xf numFmtId="165" fontId="21" fillId="0" borderId="0" applyFont="0" applyFill="0" applyBorder="0" applyAlignment="0" applyProtection="0"/>
    <xf numFmtId="0" fontId="7" fillId="0" borderId="0"/>
    <xf numFmtId="165" fontId="7" fillId="0" borderId="0" applyFont="0" applyFill="0" applyBorder="0" applyAlignment="0" applyProtection="0"/>
    <xf numFmtId="165"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165" fontId="21"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0" fontId="7" fillId="0" borderId="0"/>
    <xf numFmtId="0" fontId="7" fillId="0" borderId="0"/>
    <xf numFmtId="0" fontId="7" fillId="0" borderId="0"/>
    <xf numFmtId="165" fontId="21" fillId="0" borderId="0" applyFont="0" applyFill="0" applyBorder="0" applyAlignment="0" applyProtection="0"/>
    <xf numFmtId="0" fontId="7" fillId="0" borderId="0"/>
    <xf numFmtId="165" fontId="7" fillId="0" borderId="0" applyFont="0" applyFill="0" applyBorder="0" applyAlignment="0" applyProtection="0"/>
    <xf numFmtId="165"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165" fontId="21"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0" fontId="7" fillId="0" borderId="0"/>
    <xf numFmtId="0" fontId="7" fillId="0" borderId="0"/>
    <xf numFmtId="0" fontId="7" fillId="0" borderId="0"/>
    <xf numFmtId="0" fontId="7" fillId="0" borderId="0"/>
    <xf numFmtId="165" fontId="21" fillId="0" borderId="0" applyFont="0" applyFill="0" applyBorder="0" applyAlignment="0" applyProtection="0"/>
    <xf numFmtId="0" fontId="7" fillId="0" borderId="0"/>
    <xf numFmtId="165" fontId="7" fillId="0" borderId="0" applyFont="0" applyFill="0" applyBorder="0" applyAlignment="0" applyProtection="0"/>
    <xf numFmtId="165"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165" fontId="21"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0" fontId="7" fillId="0" borderId="0"/>
    <xf numFmtId="0" fontId="7" fillId="0" borderId="0"/>
    <xf numFmtId="0" fontId="7" fillId="0" borderId="0"/>
    <xf numFmtId="0" fontId="7" fillId="0" borderId="0"/>
    <xf numFmtId="165" fontId="21" fillId="0" borderId="0" applyFont="0" applyFill="0" applyBorder="0" applyAlignment="0" applyProtection="0"/>
    <xf numFmtId="0" fontId="7" fillId="0" borderId="0"/>
    <xf numFmtId="165" fontId="7" fillId="0" borderId="0" applyFont="0" applyFill="0" applyBorder="0" applyAlignment="0" applyProtection="0"/>
    <xf numFmtId="165"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165" fontId="21"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0" fontId="7" fillId="0" borderId="0"/>
    <xf numFmtId="0" fontId="7" fillId="0" borderId="0"/>
    <xf numFmtId="0" fontId="7" fillId="0" borderId="0"/>
    <xf numFmtId="0" fontId="7" fillId="0" borderId="0"/>
    <xf numFmtId="165" fontId="21" fillId="0" borderId="0" applyFont="0" applyFill="0" applyBorder="0" applyAlignment="0" applyProtection="0"/>
    <xf numFmtId="0" fontId="7" fillId="0" borderId="0"/>
    <xf numFmtId="165" fontId="7" fillId="0" borderId="0" applyFont="0" applyFill="0" applyBorder="0" applyAlignment="0" applyProtection="0"/>
    <xf numFmtId="165"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165" fontId="21"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0" fontId="19" fillId="0" borderId="0" applyNumberFormat="0" applyFont="0" applyFill="0" applyBorder="0" applyProtection="0">
      <alignment horizontal="left" vertical="center" indent="5"/>
    </xf>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71" fontId="19" fillId="0" borderId="0" applyFont="0" applyFill="0" applyBorder="0" applyAlignment="0" applyProtection="0"/>
    <xf numFmtId="0"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19" fillId="0" borderId="0"/>
    <xf numFmtId="0" fontId="19" fillId="24" borderId="0" applyNumberFormat="0" applyFont="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0" fontId="19" fillId="0" borderId="0" applyNumberFormat="0" applyFont="0" applyFill="0" applyBorder="0" applyProtection="0">
      <alignment horizontal="left" vertical="center" indent="5"/>
    </xf>
    <xf numFmtId="168"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71"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75" fontId="19" fillId="0" borderId="0" applyFont="0" applyFill="0" applyBorder="0" applyAlignment="0" applyProtection="0"/>
    <xf numFmtId="171" fontId="19" fillId="0" borderId="0" applyFont="0" applyFill="0" applyBorder="0" applyAlignment="0" applyProtection="0"/>
    <xf numFmtId="0"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19" fillId="0" borderId="0"/>
    <xf numFmtId="0" fontId="19" fillId="0" borderId="0"/>
    <xf numFmtId="0" fontId="19" fillId="24" borderId="0" applyNumberFormat="0" applyFont="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25" borderId="9" applyNumberFormat="0" applyFont="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71"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19" fillId="25" borderId="9" applyNumberFormat="0" applyFont="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71"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25" borderId="9" applyNumberFormat="0" applyFont="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19" fillId="0" borderId="0"/>
    <xf numFmtId="0" fontId="99" fillId="0" borderId="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99" fillId="0" borderId="0"/>
    <xf numFmtId="0" fontId="99" fillId="0" borderId="0"/>
    <xf numFmtId="0" fontId="99" fillId="0" borderId="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0" fontId="99" fillId="0" borderId="0"/>
    <xf numFmtId="0" fontId="99" fillId="0" borderId="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0" fontId="99" fillId="0" borderId="0"/>
    <xf numFmtId="165" fontId="21" fillId="0" borderId="0" applyFont="0" applyFill="0" applyBorder="0" applyAlignment="0" applyProtection="0"/>
    <xf numFmtId="0" fontId="99" fillId="0" borderId="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99" fillId="0" borderId="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99" fillId="0" borderId="0"/>
    <xf numFmtId="0" fontId="99" fillId="0" borderId="0"/>
    <xf numFmtId="0" fontId="99" fillId="0" borderId="0"/>
    <xf numFmtId="0" fontId="99" fillId="0" borderId="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0" fontId="99" fillId="0" borderId="0"/>
    <xf numFmtId="0" fontId="99" fillId="0" borderId="0"/>
    <xf numFmtId="0" fontId="99" fillId="0" borderId="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0" fontId="99" fillId="0" borderId="0"/>
    <xf numFmtId="165" fontId="21" fillId="0" borderId="0" applyFont="0" applyFill="0" applyBorder="0" applyAlignment="0" applyProtection="0"/>
    <xf numFmtId="0" fontId="99" fillId="0" borderId="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99" fillId="0" borderId="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0" fontId="99" fillId="0" borderId="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99" fillId="0" borderId="0"/>
    <xf numFmtId="0" fontId="99" fillId="0" borderId="0"/>
    <xf numFmtId="0" fontId="6" fillId="0" borderId="0"/>
    <xf numFmtId="165" fontId="44" fillId="0" borderId="0" applyFont="0" applyFill="0" applyBorder="0" applyAlignment="0" applyProtection="0"/>
    <xf numFmtId="165" fontId="60"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19"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0" fontId="44" fillId="25" borderId="9" applyNumberFormat="0" applyFont="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0" fontId="36" fillId="0" borderId="11" applyNumberFormat="0" applyFill="0" applyAlignment="0" applyProtection="0"/>
    <xf numFmtId="0" fontId="35" fillId="0" borderId="8" applyNumberFormat="0" applyFill="0" applyAlignment="0" applyProtection="0"/>
    <xf numFmtId="0" fontId="35" fillId="0" borderId="8" applyNumberFormat="0" applyFill="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71"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0" fontId="57" fillId="0" borderId="0"/>
    <xf numFmtId="168" fontId="44" fillId="0" borderId="0" applyFont="0" applyFill="0" applyBorder="0" applyAlignment="0" applyProtection="0"/>
    <xf numFmtId="4" fontId="47" fillId="0" borderId="52" applyFill="0" applyBorder="0" applyProtection="0">
      <alignment horizontal="right" vertical="center"/>
    </xf>
    <xf numFmtId="168" fontId="44" fillId="0" borderId="0" applyFont="0" applyFill="0" applyBorder="0" applyAlignment="0" applyProtection="0"/>
    <xf numFmtId="4" fontId="47" fillId="0" borderId="52" applyFill="0" applyBorder="0" applyProtection="0">
      <alignment horizontal="right" vertical="center"/>
    </xf>
    <xf numFmtId="4" fontId="47" fillId="0" borderId="52" applyFill="0" applyBorder="0" applyProtection="0">
      <alignment horizontal="right" vertical="center"/>
    </xf>
    <xf numFmtId="168" fontId="44" fillId="0" borderId="0" applyFont="0" applyFill="0" applyBorder="0" applyAlignment="0" applyProtection="0"/>
    <xf numFmtId="0" fontId="29" fillId="21" borderId="10" applyNumberFormat="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0" fontId="19" fillId="25" borderId="9" applyNumberFormat="0" applyFont="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0" fontId="19" fillId="25" borderId="9" applyNumberFormat="0" applyFont="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5" fontId="44" fillId="0" borderId="0" applyFont="0" applyFill="0" applyBorder="0" applyAlignment="0" applyProtection="0"/>
    <xf numFmtId="3" fontId="87" fillId="37" borderId="0"/>
    <xf numFmtId="170" fontId="44" fillId="0" borderId="0" applyFont="0" applyFill="0" applyBorder="0" applyAlignment="0" applyProtection="0"/>
    <xf numFmtId="0" fontId="47" fillId="0" borderId="5">
      <alignment horizontal="left" vertical="center" wrapText="1" indent="2"/>
    </xf>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0" fontId="19" fillId="25" borderId="9" applyNumberFormat="0" applyFont="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0" fontId="29" fillId="21" borderId="10" applyNumberFormat="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0" fontId="36" fillId="0" borderId="11" applyNumberFormat="0" applyFill="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171" fontId="19"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41" fontId="27" fillId="0" borderId="0" applyFont="0" applyFill="0" applyBorder="0" applyAlignment="0" applyProtection="0"/>
    <xf numFmtId="0" fontId="35" fillId="0" borderId="8" applyNumberFormat="0" applyFill="0" applyAlignment="0" applyProtection="0"/>
    <xf numFmtId="0" fontId="35" fillId="0" borderId="8" applyNumberFormat="0" applyFill="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21" fillId="0" borderId="0" applyFont="0" applyFill="0" applyBorder="0" applyAlignment="0" applyProtection="0"/>
    <xf numFmtId="43" fontId="60"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0" fontId="36" fillId="0" borderId="11" applyNumberFormat="0" applyFill="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 fontId="47" fillId="0" borderId="1" applyFill="0" applyBorder="0" applyProtection="0">
      <alignment horizontal="right" vertical="center"/>
    </xf>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0" fontId="26" fillId="7" borderId="2" applyNumberFormat="0" applyAlignment="0" applyProtection="0"/>
    <xf numFmtId="0" fontId="47" fillId="0" borderId="5">
      <alignment horizontal="left" vertical="center" wrapText="1" indent="2"/>
    </xf>
    <xf numFmtId="0" fontId="23" fillId="21" borderId="2" applyNumberFormat="0" applyAlignment="0" applyProtection="0"/>
    <xf numFmtId="0" fontId="23" fillId="21" borderId="2" applyNumberFormat="0" applyAlignment="0" applyProtection="0"/>
    <xf numFmtId="0" fontId="35" fillId="0" borderId="8" applyNumberFormat="0" applyFill="0" applyAlignment="0" applyProtection="0"/>
    <xf numFmtId="4" fontId="47" fillId="0" borderId="1" applyFill="0" applyBorder="0" applyProtection="0">
      <alignment horizontal="right" vertical="center"/>
    </xf>
    <xf numFmtId="0" fontId="26" fillId="7" borderId="2" applyNumberFormat="0" applyAlignment="0" applyProtection="0"/>
    <xf numFmtId="0" fontId="47" fillId="0" borderId="5">
      <alignment horizontal="left" vertical="center" wrapText="1" indent="2"/>
    </xf>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44" fillId="25" borderId="9" applyNumberFormat="0" applyFont="0" applyAlignment="0" applyProtection="0"/>
    <xf numFmtId="0" fontId="19" fillId="25" borderId="9" applyNumberFormat="0" applyFont="0" applyAlignment="0" applyProtection="0"/>
    <xf numFmtId="0" fontId="6" fillId="0" borderId="0"/>
    <xf numFmtId="165" fontId="6" fillId="0" borderId="0" applyFont="0" applyFill="0" applyBorder="0" applyAlignment="0" applyProtection="0"/>
    <xf numFmtId="165" fontId="6" fillId="0" borderId="0" applyFont="0" applyFill="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23" fillId="21" borderId="2" applyNumberFormat="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71"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0" fontId="26" fillId="7" borderId="2" applyNumberFormat="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44"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44" fillId="25" borderId="9"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0" fontId="29" fillId="21" borderId="10" applyNumberForma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42" fillId="97" borderId="52" applyNumberFormat="0" applyProtection="0">
      <alignment horizontal="right"/>
    </xf>
    <xf numFmtId="0" fontId="42" fillId="97" borderId="52" applyNumberFormat="0" applyProtection="0">
      <alignment horizontal="left"/>
    </xf>
    <xf numFmtId="49" fontId="19" fillId="0" borderId="52" applyFill="0" applyProtection="0">
      <alignment horizontal="right"/>
    </xf>
    <xf numFmtId="1" fontId="19" fillId="0" borderId="52" applyFill="0" applyProtection="0">
      <alignment horizontal="right" vertical="top" wrapText="1"/>
    </xf>
    <xf numFmtId="2" fontId="19" fillId="0" borderId="52" applyFill="0" applyProtection="0">
      <alignment horizontal="right" vertical="top" wrapText="1"/>
    </xf>
    <xf numFmtId="0" fontId="19" fillId="0" borderId="52" applyFill="0" applyProtection="0">
      <alignment horizontal="right" vertical="top" wrapText="1"/>
    </xf>
    <xf numFmtId="0" fontId="42" fillId="97" borderId="52" applyNumberFormat="0" applyProtection="0">
      <alignment horizontal="right"/>
    </xf>
    <xf numFmtId="0" fontId="42" fillId="97" borderId="52" applyNumberFormat="0" applyProtection="0">
      <alignment horizontal="left"/>
    </xf>
    <xf numFmtId="49" fontId="19" fillId="0" borderId="52" applyFill="0" applyProtection="0">
      <alignment horizontal="right"/>
    </xf>
    <xf numFmtId="1" fontId="19" fillId="0" borderId="52" applyFill="0" applyProtection="0">
      <alignment horizontal="right" vertical="top" wrapText="1"/>
    </xf>
    <xf numFmtId="2" fontId="19" fillId="0" borderId="52" applyFill="0" applyProtection="0">
      <alignment horizontal="right" vertical="top" wrapText="1"/>
    </xf>
    <xf numFmtId="0" fontId="19" fillId="0" borderId="52" applyFill="0" applyProtection="0">
      <alignment horizontal="right" vertical="top" wrapText="1"/>
    </xf>
    <xf numFmtId="0" fontId="42" fillId="97" borderId="52" applyNumberFormat="0" applyProtection="0">
      <alignment horizontal="right"/>
    </xf>
    <xf numFmtId="0" fontId="42" fillId="97" borderId="52" applyNumberFormat="0" applyProtection="0">
      <alignment horizontal="left"/>
    </xf>
    <xf numFmtId="49" fontId="19" fillId="0" borderId="52" applyFill="0" applyProtection="0">
      <alignment horizontal="right"/>
    </xf>
    <xf numFmtId="1" fontId="19" fillId="0" borderId="52" applyFill="0" applyProtection="0">
      <alignment horizontal="right" vertical="top" wrapText="1"/>
    </xf>
    <xf numFmtId="2" fontId="19" fillId="0" borderId="52" applyFill="0" applyProtection="0">
      <alignment horizontal="right" vertical="top" wrapText="1"/>
    </xf>
    <xf numFmtId="0" fontId="19" fillId="0" borderId="52" applyFill="0" applyProtection="0">
      <alignment horizontal="right" vertical="top" wrapText="1"/>
    </xf>
    <xf numFmtId="0" fontId="42" fillId="97" borderId="52" applyNumberFormat="0" applyProtection="0">
      <alignment horizontal="right"/>
    </xf>
    <xf numFmtId="1" fontId="19" fillId="0" borderId="52" applyFill="0" applyProtection="0">
      <alignment horizontal="right" vertical="top" wrapText="1"/>
    </xf>
    <xf numFmtId="2" fontId="19" fillId="0" borderId="52" applyFill="0" applyProtection="0">
      <alignment horizontal="right" vertical="top" wrapText="1"/>
    </xf>
    <xf numFmtId="0" fontId="19" fillId="0" borderId="52" applyFill="0" applyProtection="0">
      <alignment horizontal="right" vertical="top" wrapText="1"/>
    </xf>
    <xf numFmtId="0" fontId="42" fillId="97" borderId="52" applyNumberFormat="0" applyProtection="0">
      <alignment horizontal="right"/>
    </xf>
    <xf numFmtId="0" fontId="42" fillId="97" borderId="52" applyNumberFormat="0" applyProtection="0">
      <alignment horizontal="left"/>
    </xf>
    <xf numFmtId="49" fontId="19" fillId="0" borderId="52" applyFill="0" applyProtection="0">
      <alignment horizontal="right"/>
    </xf>
    <xf numFmtId="1" fontId="19" fillId="0" borderId="52" applyFill="0" applyProtection="0">
      <alignment horizontal="right" vertical="top" wrapText="1"/>
    </xf>
    <xf numFmtId="2" fontId="19" fillId="0" borderId="52" applyFill="0" applyProtection="0">
      <alignment horizontal="right" vertical="top" wrapText="1"/>
    </xf>
    <xf numFmtId="0" fontId="19" fillId="0" borderId="52" applyFill="0" applyProtection="0">
      <alignment horizontal="right" vertical="top" wrapText="1"/>
    </xf>
    <xf numFmtId="0" fontId="42" fillId="97" borderId="52" applyNumberFormat="0" applyProtection="0">
      <alignment horizontal="right"/>
    </xf>
    <xf numFmtId="0" fontId="42" fillId="97" borderId="52" applyNumberFormat="0" applyProtection="0">
      <alignment horizontal="left"/>
    </xf>
    <xf numFmtId="49" fontId="19" fillId="0" borderId="52" applyFill="0" applyProtection="0">
      <alignment horizontal="right"/>
    </xf>
    <xf numFmtId="1" fontId="19" fillId="0" borderId="52" applyFill="0" applyProtection="0">
      <alignment horizontal="right" vertical="top" wrapText="1"/>
    </xf>
    <xf numFmtId="2" fontId="19" fillId="0" borderId="52" applyFill="0" applyProtection="0">
      <alignment horizontal="right" vertical="top" wrapText="1"/>
    </xf>
    <xf numFmtId="0" fontId="19" fillId="0" borderId="52" applyFill="0" applyProtection="0">
      <alignment horizontal="right" vertical="top" wrapText="1"/>
    </xf>
    <xf numFmtId="0" fontId="42" fillId="97" borderId="52" applyNumberFormat="0" applyProtection="0">
      <alignment horizontal="right"/>
    </xf>
    <xf numFmtId="0" fontId="42" fillId="97" borderId="52" applyNumberFormat="0" applyProtection="0">
      <alignment horizontal="left"/>
    </xf>
    <xf numFmtId="49" fontId="19" fillId="0" borderId="52" applyFill="0" applyProtection="0">
      <alignment horizontal="right"/>
    </xf>
    <xf numFmtId="1" fontId="19" fillId="0" borderId="52" applyFill="0" applyProtection="0">
      <alignment horizontal="right" vertical="top" wrapText="1"/>
    </xf>
    <xf numFmtId="2" fontId="19" fillId="0" borderId="52" applyFill="0" applyProtection="0">
      <alignment horizontal="right" vertical="top" wrapText="1"/>
    </xf>
    <xf numFmtId="0" fontId="19" fillId="0" borderId="52" applyFill="0" applyProtection="0">
      <alignment horizontal="right" vertical="top" wrapText="1"/>
    </xf>
    <xf numFmtId="0" fontId="36" fillId="0" borderId="11" applyNumberFormat="0" applyFill="0" applyAlignment="0" applyProtection="0"/>
    <xf numFmtId="0" fontId="36" fillId="0" borderId="11" applyNumberFormat="0" applyFill="0" applyAlignment="0" applyProtection="0"/>
    <xf numFmtId="165"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26" fillId="7" borderId="2" applyNumberFormat="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75" fontId="19" fillId="0" borderId="0" applyFont="0" applyFill="0" applyBorder="0" applyAlignment="0" applyProtection="0"/>
    <xf numFmtId="185" fontId="19" fillId="0" borderId="0" applyFont="0" applyFill="0" applyBorder="0" applyAlignment="0" applyProtection="0"/>
    <xf numFmtId="43" fontId="21" fillId="0" borderId="0" applyFont="0" applyFill="0" applyBorder="0" applyAlignment="0" applyProtection="0"/>
    <xf numFmtId="165" fontId="6"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0" fontId="39" fillId="0" borderId="0" applyFill="0" applyBorder="0"/>
    <xf numFmtId="43" fontId="19" fillId="0" borderId="0" applyFont="0" applyFill="0" applyBorder="0" applyAlignment="0" applyProtection="0"/>
    <xf numFmtId="43" fontId="19" fillId="0" borderId="0" applyFont="0" applyFill="0" applyBorder="0" applyAlignment="0" applyProtection="0"/>
    <xf numFmtId="0" fontId="6" fillId="0" borderId="0"/>
    <xf numFmtId="0" fontId="6" fillId="0" borderId="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0" fontId="19" fillId="25" borderId="9" applyNumberFormat="0" applyFont="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0" fontId="44" fillId="25" borderId="9" applyNumberFormat="0" applyFont="0" applyAlignment="0" applyProtection="0"/>
    <xf numFmtId="0" fontId="6" fillId="0" borderId="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9" fontId="6" fillId="0" borderId="0" applyFont="0" applyFill="0" applyBorder="0" applyAlignment="0" applyProtection="0"/>
    <xf numFmtId="43" fontId="19" fillId="0" borderId="0" applyFont="0" applyFill="0" applyBorder="0" applyAlignment="0" applyProtection="0"/>
    <xf numFmtId="0" fontId="6" fillId="0" borderId="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85" fontId="19"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19" fillId="25" borderId="9" applyNumberFormat="0" applyFont="0" applyAlignment="0" applyProtection="0"/>
    <xf numFmtId="9"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0" fontId="44" fillId="25" borderId="9" applyNumberFormat="0" applyFont="0" applyAlignment="0" applyProtection="0"/>
    <xf numFmtId="0" fontId="19" fillId="0" borderId="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6" fillId="0" borderId="0"/>
    <xf numFmtId="0" fontId="19" fillId="25" borderId="9" applyNumberFormat="0" applyFont="0" applyAlignment="0" applyProtection="0"/>
    <xf numFmtId="0" fontId="6" fillId="0" borderId="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6" fillId="0" borderId="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0" fontId="19" fillId="0" borderId="0"/>
    <xf numFmtId="0" fontId="29" fillId="21" borderId="10" applyNumberFormat="0" applyAlignment="0" applyProtection="0"/>
    <xf numFmtId="0" fontId="6" fillId="0" borderId="0"/>
    <xf numFmtId="0" fontId="6" fillId="0" borderId="0"/>
    <xf numFmtId="0" fontId="19" fillId="25" borderId="9" applyNumberFormat="0" applyFont="0" applyAlignment="0" applyProtection="0"/>
    <xf numFmtId="0" fontId="6" fillId="0" borderId="0"/>
    <xf numFmtId="165" fontId="6" fillId="0" borderId="0" applyFont="0" applyFill="0" applyBorder="0" applyAlignment="0" applyProtection="0"/>
    <xf numFmtId="165"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165" fontId="6" fillId="0" borderId="0" applyFont="0" applyFill="0" applyBorder="0" applyAlignment="0" applyProtection="0"/>
    <xf numFmtId="165" fontId="6" fillId="0" borderId="0" applyFont="0" applyFill="0" applyBorder="0" applyAlignment="0" applyProtection="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5" fontId="6" fillId="0" borderId="0" applyFont="0" applyFill="0" applyBorder="0" applyAlignment="0" applyProtection="0"/>
    <xf numFmtId="165"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5" fontId="6" fillId="0" borderId="0" applyFont="0" applyFill="0" applyBorder="0" applyAlignment="0" applyProtection="0"/>
    <xf numFmtId="165"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0" fontId="6" fillId="0" borderId="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5" fontId="6" fillId="0" borderId="0" applyFont="0" applyFill="0" applyBorder="0" applyAlignment="0" applyProtection="0"/>
    <xf numFmtId="165"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5" fontId="6" fillId="0" borderId="0" applyFont="0" applyFill="0" applyBorder="0" applyAlignment="0" applyProtection="0"/>
    <xf numFmtId="165"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0" fontId="6" fillId="0" borderId="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5" fontId="6" fillId="0" borderId="0" applyFont="0" applyFill="0" applyBorder="0" applyAlignment="0" applyProtection="0"/>
    <xf numFmtId="165"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0" fontId="6" fillId="0" borderId="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5" fontId="6" fillId="0" borderId="0" applyFont="0" applyFill="0" applyBorder="0" applyAlignment="0" applyProtection="0"/>
    <xf numFmtId="165"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0" fontId="6" fillId="0" borderId="0"/>
    <xf numFmtId="9" fontId="6" fillId="0" borderId="0" applyFont="0" applyFill="0" applyBorder="0" applyAlignment="0" applyProtection="0"/>
    <xf numFmtId="9" fontId="6" fillId="0" borderId="0" applyFont="0" applyFill="0" applyBorder="0" applyAlignment="0" applyProtection="0"/>
    <xf numFmtId="0" fontId="19" fillId="25" borderId="9" applyNumberFormat="0" applyFont="0" applyAlignment="0" applyProtection="0"/>
    <xf numFmtId="0" fontId="19" fillId="25" borderId="9" applyNumberFormat="0" applyFont="0" applyAlignment="0" applyProtection="0"/>
    <xf numFmtId="0" fontId="19" fillId="0" borderId="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165" fontId="6" fillId="0" borderId="0" applyFont="0" applyFill="0" applyBorder="0" applyAlignment="0" applyProtection="0"/>
    <xf numFmtId="165" fontId="6" fillId="0" borderId="0" applyFont="0" applyFill="0" applyBorder="0" applyAlignment="0" applyProtection="0"/>
    <xf numFmtId="0" fontId="19" fillId="0" borderId="0"/>
    <xf numFmtId="0" fontId="19" fillId="0" borderId="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0" fontId="19" fillId="0" borderId="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165" fontId="6" fillId="0" borderId="0" applyFont="0" applyFill="0" applyBorder="0" applyAlignment="0" applyProtection="0"/>
    <xf numFmtId="165" fontId="6" fillId="0" borderId="0" applyFont="0" applyFill="0" applyBorder="0" applyAlignment="0" applyProtection="0"/>
    <xf numFmtId="0" fontId="19" fillId="0" borderId="0"/>
    <xf numFmtId="0" fontId="19" fillId="0" borderId="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0" fontId="19" fillId="0" borderId="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0" fontId="19" fillId="0" borderId="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0" fontId="19" fillId="0" borderId="0"/>
    <xf numFmtId="0" fontId="19" fillId="0" borderId="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60"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44" fillId="25" borderId="9" applyNumberFormat="0" applyFont="0" applyAlignment="0" applyProtection="0"/>
    <xf numFmtId="0" fontId="35" fillId="0" borderId="8" applyNumberFormat="0" applyFill="0" applyAlignment="0" applyProtection="0"/>
    <xf numFmtId="0" fontId="35" fillId="0" borderId="8" applyNumberFormat="0" applyFill="0" applyAlignment="0" applyProtection="0"/>
    <xf numFmtId="0" fontId="19" fillId="25" borderId="9" applyNumberFormat="0" applyFont="0" applyAlignment="0" applyProtection="0"/>
    <xf numFmtId="165" fontId="44" fillId="0" borderId="0" applyFont="0" applyFill="0" applyBorder="0" applyAlignment="0" applyProtection="0"/>
    <xf numFmtId="0" fontId="47" fillId="0" borderId="5">
      <alignment horizontal="left" vertical="center" wrapText="1" indent="2"/>
    </xf>
    <xf numFmtId="4" fontId="47" fillId="0" borderId="52" applyFill="0" applyBorder="0" applyProtection="0">
      <alignment horizontal="right" vertical="center"/>
    </xf>
    <xf numFmtId="4" fontId="47" fillId="0" borderId="52" applyFill="0" applyBorder="0" applyProtection="0">
      <alignment horizontal="right" vertical="center"/>
    </xf>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50"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50"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60"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3" fontId="19" fillId="67" borderId="2" applyFont="0" applyFill="0" applyBorder="0" applyAlignment="0" applyProtection="0"/>
    <xf numFmtId="3" fontId="19" fillId="67" borderId="2" applyFont="0" applyFill="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21" fillId="2" borderId="0" applyNumberFormat="0" applyBorder="0" applyAlignment="0" applyProtection="0"/>
    <xf numFmtId="0" fontId="21" fillId="3" borderId="0" applyNumberFormat="0" applyBorder="0" applyAlignment="0" applyProtection="0"/>
    <xf numFmtId="0" fontId="21" fillId="4" borderId="0" applyNumberFormat="0" applyBorder="0" applyAlignment="0" applyProtection="0"/>
    <xf numFmtId="0" fontId="21" fillId="5" borderId="0" applyNumberFormat="0" applyBorder="0" applyAlignment="0" applyProtection="0"/>
    <xf numFmtId="0" fontId="21" fillId="6" borderId="0" applyNumberFormat="0" applyBorder="0" applyAlignment="0" applyProtection="0"/>
    <xf numFmtId="0" fontId="21" fillId="7"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21" fillId="8" borderId="0" applyNumberFormat="0" applyBorder="0" applyAlignment="0" applyProtection="0"/>
    <xf numFmtId="0" fontId="21" fillId="9" borderId="0" applyNumberFormat="0" applyBorder="0" applyAlignment="0" applyProtection="0"/>
    <xf numFmtId="0" fontId="21" fillId="10" borderId="0" applyNumberFormat="0" applyBorder="0" applyAlignment="0" applyProtection="0"/>
    <xf numFmtId="0" fontId="21" fillId="5" borderId="0" applyNumberFormat="0" applyBorder="0" applyAlignment="0" applyProtection="0"/>
    <xf numFmtId="0" fontId="21" fillId="8" borderId="0" applyNumberFormat="0" applyBorder="0" applyAlignment="0" applyProtection="0"/>
    <xf numFmtId="0" fontId="21" fillId="11" borderId="0" applyNumberFormat="0" applyBorder="0" applyAlignment="0" applyProtection="0"/>
    <xf numFmtId="0" fontId="22" fillId="12" borderId="0" applyNumberFormat="0" applyBorder="0" applyAlignment="0" applyProtection="0"/>
    <xf numFmtId="0" fontId="22" fillId="9" borderId="0" applyNumberFormat="0" applyBorder="0" applyAlignment="0" applyProtection="0"/>
    <xf numFmtId="0" fontId="22" fillId="10" borderId="0" applyNumberFormat="0" applyBorder="0" applyAlignment="0" applyProtection="0"/>
    <xf numFmtId="0" fontId="22" fillId="13" borderId="0" applyNumberFormat="0" applyBorder="0" applyAlignment="0" applyProtection="0"/>
    <xf numFmtId="0" fontId="22" fillId="14" borderId="0" applyNumberFormat="0" applyBorder="0" applyAlignment="0" applyProtection="0"/>
    <xf numFmtId="0" fontId="22" fillId="15" borderId="0" applyNumberFormat="0" applyBorder="0" applyAlignment="0" applyProtection="0"/>
    <xf numFmtId="0" fontId="22" fillId="16" borderId="0" applyNumberFormat="0" applyBorder="0" applyAlignment="0" applyProtection="0"/>
    <xf numFmtId="0" fontId="22" fillId="17" borderId="0" applyNumberFormat="0" applyBorder="0" applyAlignment="0" applyProtection="0"/>
    <xf numFmtId="0" fontId="22" fillId="18" borderId="0" applyNumberFormat="0" applyBorder="0" applyAlignment="0" applyProtection="0"/>
    <xf numFmtId="0" fontId="22" fillId="13" borderId="0" applyNumberFormat="0" applyBorder="0" applyAlignment="0" applyProtection="0"/>
    <xf numFmtId="0" fontId="22" fillId="14" borderId="0" applyNumberFormat="0" applyBorder="0" applyAlignment="0" applyProtection="0"/>
    <xf numFmtId="0" fontId="22" fillId="19" borderId="0" applyNumberFormat="0" applyBorder="0" applyAlignment="0" applyProtection="0"/>
    <xf numFmtId="0" fontId="37" fillId="3" borderId="0" applyNumberFormat="0" applyBorder="0" applyAlignment="0" applyProtection="0"/>
    <xf numFmtId="0" fontId="21"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19"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19" fillId="71" borderId="48" applyNumberFormat="0" applyFont="0" applyAlignment="0" applyProtection="0"/>
    <xf numFmtId="0" fontId="19"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19"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3" fontId="86" fillId="62" borderId="2" applyNumberFormat="0" applyBorder="0" applyAlignment="0" applyProtection="0"/>
    <xf numFmtId="0" fontId="110" fillId="0" borderId="0"/>
    <xf numFmtId="0" fontId="111" fillId="0" borderId="0">
      <alignment horizontal="right"/>
    </xf>
    <xf numFmtId="0" fontId="112" fillId="0" borderId="0"/>
    <xf numFmtId="0" fontId="113" fillId="0" borderId="0"/>
    <xf numFmtId="0" fontId="114" fillId="0" borderId="0"/>
    <xf numFmtId="0" fontId="115" fillId="0" borderId="53" applyNumberFormat="0" applyAlignment="0"/>
    <xf numFmtId="0" fontId="116" fillId="0" borderId="0" applyAlignment="0">
      <alignment horizontal="left"/>
    </xf>
    <xf numFmtId="0" fontId="116" fillId="0" borderId="0">
      <alignment horizontal="right"/>
    </xf>
    <xf numFmtId="189" fontId="116" fillId="0" borderId="0">
      <alignment horizontal="right"/>
    </xf>
    <xf numFmtId="182" fontId="117" fillId="0" borderId="0">
      <alignment horizontal="right"/>
    </xf>
    <xf numFmtId="0" fontId="118" fillId="0" borderId="0"/>
    <xf numFmtId="0" fontId="23" fillId="21" borderId="2" applyNumberFormat="0" applyAlignment="0" applyProtection="0"/>
    <xf numFmtId="0" fontId="23" fillId="21" borderId="2" applyNumberFormat="0" applyAlignment="0" applyProtection="0"/>
    <xf numFmtId="0" fontId="54" fillId="31" borderId="28" applyNumberFormat="0" applyAlignment="0" applyProtection="0"/>
    <xf numFmtId="0" fontId="79" fillId="37" borderId="2" applyNumberFormat="0" applyBorder="0" applyAlignment="0" applyProtection="0"/>
    <xf numFmtId="0" fontId="25" fillId="22" borderId="4" applyNumberFormat="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60"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60"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65" fontId="60" fillId="0" borderId="0" applyFont="0" applyFill="0" applyBorder="0" applyAlignment="0" applyProtection="0"/>
    <xf numFmtId="165" fontId="60"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0" fillId="0" borderId="0" applyFont="0" applyFill="0" applyBorder="0" applyAlignment="0" applyProtection="0"/>
    <xf numFmtId="43" fontId="21" fillId="0" borderId="0" applyFont="0" applyFill="0" applyBorder="0" applyAlignment="0" applyProtection="0"/>
    <xf numFmtId="165" fontId="44" fillId="0" borderId="0" applyFont="0" applyFill="0" applyBorder="0" applyAlignment="0" applyProtection="0"/>
    <xf numFmtId="165" fontId="60" fillId="0" borderId="0" applyFont="0" applyFill="0" applyBorder="0" applyAlignment="0" applyProtection="0"/>
    <xf numFmtId="165" fontId="19" fillId="0" borderId="0" applyFont="0" applyFill="0" applyBorder="0" applyAlignment="0" applyProtection="0"/>
    <xf numFmtId="165" fontId="60"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0"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0" fillId="0" borderId="0" applyFont="0" applyFill="0" applyBorder="0" applyAlignment="0" applyProtection="0"/>
    <xf numFmtId="165" fontId="21" fillId="0" borderId="0" applyFont="0" applyFill="0" applyBorder="0" applyAlignment="0" applyProtection="0"/>
    <xf numFmtId="165" fontId="60"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65" fontId="19" fillId="0" borderId="0" applyFont="0" applyFill="0" applyBorder="0" applyAlignment="0" applyProtection="0"/>
    <xf numFmtId="43" fontId="21" fillId="0" borderId="0" applyFont="0" applyFill="0" applyBorder="0" applyAlignment="0" applyProtection="0"/>
    <xf numFmtId="165"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0" fillId="0" borderId="0" applyFont="0" applyFill="0" applyBorder="0" applyAlignment="0" applyProtection="0"/>
    <xf numFmtId="165" fontId="19" fillId="0" borderId="0" applyFont="0" applyFill="0" applyBorder="0" applyAlignment="0" applyProtection="0"/>
    <xf numFmtId="165" fontId="60"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6" fontId="19" fillId="0" borderId="0" applyFont="0" applyFill="0" applyBorder="0" applyAlignment="0" applyProtection="0"/>
    <xf numFmtId="165" fontId="60"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0"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0"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0" fontId="19" fillId="0" borderId="0" applyFont="0" applyFill="0" applyBorder="0" applyAlignment="0" applyProtection="0"/>
    <xf numFmtId="0" fontId="31" fillId="0" borderId="0" applyNumberFormat="0" applyFill="0" applyBorder="0" applyAlignment="0" applyProtection="0"/>
    <xf numFmtId="0" fontId="38" fillId="4" borderId="0" applyNumberFormat="0" applyBorder="0" applyAlignment="0" applyProtection="0"/>
    <xf numFmtId="0" fontId="33" fillId="0" borderId="6" applyNumberFormat="0" applyFill="0" applyAlignment="0" applyProtection="0"/>
    <xf numFmtId="0" fontId="34" fillId="0" borderId="7" applyNumberFormat="0" applyFill="0" applyAlignment="0" applyProtection="0"/>
    <xf numFmtId="0" fontId="35" fillId="0" borderId="8" applyNumberFormat="0" applyFill="0" applyAlignment="0" applyProtection="0"/>
    <xf numFmtId="0" fontId="35" fillId="0" borderId="0" applyNumberFormat="0" applyFill="0" applyBorder="0" applyAlignment="0" applyProtection="0"/>
    <xf numFmtId="0" fontId="107" fillId="0" borderId="0" applyNumberFormat="0" applyFill="0" applyBorder="0" applyAlignment="0" applyProtection="0">
      <alignment vertical="top"/>
      <protection locked="0"/>
    </xf>
    <xf numFmtId="0" fontId="119" fillId="0" borderId="0" applyNumberFormat="0" applyFill="0" applyBorder="0" applyAlignment="0" applyProtection="0">
      <alignment vertical="top"/>
      <protection locked="0"/>
    </xf>
    <xf numFmtId="0" fontId="26" fillId="7" borderId="2" applyNumberFormat="0" applyAlignment="0" applyProtection="0"/>
    <xf numFmtId="165" fontId="19" fillId="0" borderId="0" applyFont="0" applyFill="0" applyBorder="0" applyAlignment="0" applyProtection="0"/>
    <xf numFmtId="165" fontId="19" fillId="0" borderId="0" applyFont="0" applyFill="0" applyBorder="0" applyAlignment="0" applyProtection="0"/>
    <xf numFmtId="0" fontId="61" fillId="41" borderId="28" applyNumberFormat="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50"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43"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43"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0" fontId="120"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107" fillId="0" borderId="0" applyNumberFormat="0" applyFill="0" applyBorder="0" applyAlignment="0" applyProtection="0">
      <alignment vertical="top"/>
      <protection locked="0"/>
    </xf>
    <xf numFmtId="165" fontId="19" fillId="0" borderId="0" applyFont="0" applyFill="0" applyBorder="0" applyAlignment="0" applyProtection="0"/>
    <xf numFmtId="0" fontId="120" fillId="0" borderId="0" applyNumberFormat="0" applyFill="0" applyBorder="0" applyAlignment="0" applyProtection="0"/>
    <xf numFmtId="0" fontId="120" fillId="0" borderId="0" applyNumberFormat="0" applyFill="0" applyBorder="0" applyAlignment="0" applyProtection="0"/>
    <xf numFmtId="0" fontId="62" fillId="0" borderId="0" applyNumberFormat="0" applyFill="0" applyBorder="0" applyAlignment="0" applyProtection="0"/>
    <xf numFmtId="0" fontId="120" fillId="0" borderId="0" applyNumberFormat="0" applyFill="0" applyBorder="0" applyAlignment="0" applyProtection="0">
      <alignment vertical="top"/>
      <protection locked="0"/>
    </xf>
    <xf numFmtId="0" fontId="24" fillId="0" borderId="3" applyNumberFormat="0" applyFill="0" applyAlignment="0" applyProtection="0"/>
    <xf numFmtId="165" fontId="44"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5" fontId="6"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6"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6"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21" fillId="0" borderId="0" applyFont="0" applyFill="0" applyBorder="0" applyAlignment="0" applyProtection="0"/>
    <xf numFmtId="164" fontId="27"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6"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0" fontId="6" fillId="0" borderId="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6" fillId="0" borderId="0"/>
    <xf numFmtId="165" fontId="6"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6" fillId="0" borderId="0" applyFont="0" applyFill="0" applyBorder="0" applyAlignment="0" applyProtection="0"/>
    <xf numFmtId="0" fontId="6" fillId="0" borderId="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6" fillId="0" borderId="0" applyFont="0" applyFill="0" applyBorder="0" applyAlignment="0" applyProtection="0"/>
    <xf numFmtId="0" fontId="6" fillId="0" borderId="0"/>
    <xf numFmtId="0" fontId="6" fillId="0" borderId="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9" fontId="6"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164"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4" fontId="27"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9" fontId="19" fillId="0" borderId="1" applyFill="0" applyProtection="0">
      <alignment horizontal="right"/>
    </xf>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0" fontId="6" fillId="0" borderId="0"/>
    <xf numFmtId="165" fontId="6"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9"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1" fontId="19" fillId="0" borderId="1" applyFill="0" applyProtection="0">
      <alignment horizontal="right" vertical="top" wrapText="1"/>
    </xf>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9" fontId="6"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4" fontId="27" fillId="0" borderId="0" applyFont="0" applyFill="0" applyBorder="0" applyAlignment="0" applyProtection="0"/>
    <xf numFmtId="165" fontId="21" fillId="0" borderId="0" applyFont="0" applyFill="0" applyBorder="0" applyAlignment="0" applyProtection="0"/>
    <xf numFmtId="43" fontId="44" fillId="0" borderId="0" applyFont="0" applyFill="0" applyBorder="0" applyAlignment="0" applyProtection="0"/>
    <xf numFmtId="164"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43" fontId="44"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9" fontId="6"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0" fontId="6" fillId="0" borderId="0"/>
    <xf numFmtId="0" fontId="6" fillId="0" borderId="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0" fontId="6" fillId="0" borderId="0"/>
    <xf numFmtId="165" fontId="6"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6" fillId="0" borderId="0"/>
    <xf numFmtId="43" fontId="44" fillId="0" borderId="0" applyFont="0" applyFill="0" applyBorder="0" applyAlignment="0" applyProtection="0"/>
    <xf numFmtId="0" fontId="6" fillId="0" borderId="0"/>
    <xf numFmtId="0" fontId="6" fillId="0" borderId="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0" fontId="6" fillId="0" borderId="0"/>
    <xf numFmtId="165" fontId="19"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0" fontId="6" fillId="0" borderId="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0" fontId="6" fillId="0" borderId="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0"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2" fontId="19" fillId="0" borderId="1" applyFill="0" applyProtection="0">
      <alignment horizontal="right" vertical="top" wrapText="1"/>
    </xf>
    <xf numFmtId="0" fontId="42" fillId="97" borderId="1" applyNumberFormat="0" applyProtection="0">
      <alignment horizontal="right"/>
    </xf>
    <xf numFmtId="0" fontId="6" fillId="0" borderId="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6" fillId="0" borderId="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0" fontId="6" fillId="0" borderId="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6" fillId="0" borderId="0"/>
    <xf numFmtId="165" fontId="21" fillId="0" borderId="0" applyFont="0" applyFill="0" applyBorder="0" applyAlignment="0" applyProtection="0"/>
    <xf numFmtId="0" fontId="6" fillId="0" borderId="0"/>
    <xf numFmtId="0" fontId="6" fillId="0" borderId="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6" fillId="0" borderId="0"/>
    <xf numFmtId="0" fontId="6" fillId="0" borderId="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0" fontId="19" fillId="0" borderId="1" applyFill="0" applyProtection="0">
      <alignment horizontal="right" vertical="top" wrapText="1"/>
    </xf>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7" fillId="0" borderId="0"/>
    <xf numFmtId="0" fontId="19" fillId="0" borderId="0"/>
    <xf numFmtId="0" fontId="50" fillId="0" borderId="0"/>
    <xf numFmtId="9" fontId="19" fillId="0" borderId="0" applyFont="0" applyFill="0" applyBorder="0" applyAlignment="0" applyProtection="0"/>
    <xf numFmtId="0" fontId="19" fillId="0" borderId="0" applyNumberFormat="0" applyFont="0" applyFill="0" applyBorder="0" applyProtection="0">
      <alignment horizontal="left" vertical="center" indent="2"/>
    </xf>
    <xf numFmtId="4" fontId="47" fillId="100" borderId="1">
      <alignment horizontal="right" vertical="center"/>
    </xf>
    <xf numFmtId="0" fontId="46" fillId="0" borderId="0" applyNumberFormat="0">
      <alignment horizontal="right"/>
    </xf>
    <xf numFmtId="0" fontId="46" fillId="0" borderId="54">
      <alignment horizontal="left" vertical="top" wrapText="1"/>
    </xf>
    <xf numFmtId="0" fontId="19" fillId="0" borderId="20"/>
    <xf numFmtId="0" fontId="122" fillId="0" borderId="0" applyNumberFormat="0" applyFill="0" applyBorder="0" applyAlignment="0" applyProtection="0"/>
    <xf numFmtId="4" fontId="47" fillId="0" borderId="55">
      <alignment horizontal="right" vertical="center"/>
    </xf>
    <xf numFmtId="0" fontId="47" fillId="24" borderId="1"/>
    <xf numFmtId="0" fontId="47" fillId="0" borderId="0"/>
    <xf numFmtId="0" fontId="19" fillId="0" borderId="0"/>
    <xf numFmtId="0" fontId="6" fillId="71" borderId="48" applyNumberFormat="0" applyFont="0" applyAlignment="0" applyProtection="0"/>
    <xf numFmtId="0" fontId="23" fillId="21" borderId="2" applyNumberFormat="0" applyAlignment="0" applyProtection="0"/>
    <xf numFmtId="0" fontId="23" fillId="21" borderId="2" applyNumberFormat="0" applyAlignment="0" applyProtection="0"/>
    <xf numFmtId="0" fontId="26" fillId="7" borderId="2" applyNumberFormat="0" applyAlignment="0" applyProtection="0"/>
    <xf numFmtId="0" fontId="26" fillId="7" borderId="2" applyNumberFormat="0" applyAlignment="0" applyProtection="0"/>
    <xf numFmtId="0" fontId="6" fillId="0" borderId="0"/>
    <xf numFmtId="0" fontId="29" fillId="21" borderId="10" applyNumberFormat="0" applyAlignment="0" applyProtection="0"/>
    <xf numFmtId="0" fontId="29" fillId="21" borderId="10" applyNumberFormat="0" applyAlignment="0" applyProtection="0"/>
    <xf numFmtId="9" fontId="6" fillId="0" borderId="0" applyFont="0" applyFill="0" applyBorder="0" applyAlignment="0" applyProtection="0"/>
    <xf numFmtId="0" fontId="42" fillId="97" borderId="1" applyNumberFormat="0" applyProtection="0">
      <alignment horizontal="right"/>
    </xf>
    <xf numFmtId="1" fontId="19" fillId="0" borderId="1" applyFill="0" applyProtection="0">
      <alignment horizontal="right" vertical="top" wrapText="1"/>
    </xf>
    <xf numFmtId="0" fontId="19" fillId="0" borderId="1" applyFill="0" applyProtection="0">
      <alignment horizontal="right" vertical="top" wrapText="1"/>
    </xf>
    <xf numFmtId="0" fontId="121" fillId="0" borderId="0" applyNumberFormat="0" applyFill="0" applyBorder="0" applyAlignment="0" applyProtection="0"/>
    <xf numFmtId="0" fontId="36" fillId="0" borderId="11" applyNumberFormat="0" applyFill="0" applyAlignment="0" applyProtection="0"/>
    <xf numFmtId="0" fontId="19" fillId="0" borderId="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80" fillId="83" borderId="0" applyNumberFormat="0" applyBorder="0" applyAlignment="0" applyProtection="0"/>
    <xf numFmtId="0" fontId="80" fillId="87" borderId="0" applyNumberFormat="0" applyBorder="0" applyAlignment="0" applyProtection="0"/>
    <xf numFmtId="0" fontId="80" fillId="95" borderId="0" applyNumberFormat="0" applyBorder="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3" fontId="123" fillId="0" borderId="0" applyFont="0" applyFill="0" applyBorder="0" applyAlignment="0" applyProtection="0"/>
    <xf numFmtId="190" fontId="19" fillId="0" borderId="0"/>
    <xf numFmtId="190" fontId="19" fillId="0" borderId="0"/>
    <xf numFmtId="190" fontId="19" fillId="0" borderId="0"/>
    <xf numFmtId="190" fontId="19" fillId="0" borderId="0"/>
    <xf numFmtId="190" fontId="19" fillId="0" borderId="0"/>
    <xf numFmtId="0" fontId="50" fillId="0" borderId="0"/>
    <xf numFmtId="191" fontId="123" fillId="0" borderId="0" applyFont="0" applyFill="0" applyBorder="0" applyAlignment="0" applyProtection="0"/>
    <xf numFmtId="0" fontId="123" fillId="0" borderId="0" applyFont="0" applyFill="0" applyBorder="0" applyAlignment="0" applyProtection="0"/>
    <xf numFmtId="0" fontId="50" fillId="0" borderId="0"/>
    <xf numFmtId="2" fontId="123"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6" fillId="0" borderId="0"/>
    <xf numFmtId="165" fontId="19" fillId="0" borderId="0" applyFont="0" applyFill="0" applyBorder="0" applyAlignment="0" applyProtection="0"/>
    <xf numFmtId="0" fontId="6" fillId="0" borderId="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0" fontId="6" fillId="0" borderId="0"/>
    <xf numFmtId="165" fontId="19" fillId="0" borderId="0" applyFont="0" applyFill="0" applyBorder="0" applyAlignment="0" applyProtection="0"/>
    <xf numFmtId="165" fontId="19" fillId="0" borderId="0" applyFont="0" applyFill="0" applyBorder="0" applyAlignment="0" applyProtection="0"/>
    <xf numFmtId="0" fontId="6" fillId="0" borderId="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0" fontId="6" fillId="0" borderId="0"/>
    <xf numFmtId="0" fontId="6" fillId="0" borderId="0"/>
    <xf numFmtId="165" fontId="19" fillId="0" borderId="0" applyFont="0" applyFill="0" applyBorder="0" applyAlignment="0" applyProtection="0"/>
    <xf numFmtId="0" fontId="6" fillId="0" borderId="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0" fontId="6" fillId="0" borderId="0"/>
    <xf numFmtId="165" fontId="19" fillId="0" borderId="0" applyFont="0" applyFill="0" applyBorder="0" applyAlignment="0" applyProtection="0"/>
    <xf numFmtId="165" fontId="6" fillId="0" borderId="0" applyFont="0" applyFill="0" applyBorder="0" applyAlignment="0" applyProtection="0"/>
    <xf numFmtId="0" fontId="6" fillId="0" borderId="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0" fontId="42" fillId="97" borderId="1" applyNumberFormat="0" applyProtection="0">
      <alignment horizontal="left"/>
    </xf>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6" fillId="0" borderId="0"/>
    <xf numFmtId="165" fontId="19" fillId="0" borderId="0" applyFont="0" applyFill="0" applyBorder="0" applyAlignment="0" applyProtection="0"/>
    <xf numFmtId="165" fontId="19" fillId="0" borderId="0" applyFont="0" applyFill="0" applyBorder="0" applyAlignment="0" applyProtection="0"/>
    <xf numFmtId="0" fontId="6" fillId="0" borderId="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 fontId="47" fillId="0" borderId="1" applyFill="0" applyBorder="0" applyProtection="0">
      <alignment horizontal="right" vertical="center"/>
    </xf>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9" fontId="6" fillId="0" borderId="0" applyFont="0" applyFill="0" applyBorder="0" applyAlignment="0" applyProtection="0"/>
    <xf numFmtId="0" fontId="6" fillId="0" borderId="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50" fillId="0" borderId="0"/>
    <xf numFmtId="0" fontId="6" fillId="0" borderId="0"/>
    <xf numFmtId="165" fontId="44"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0" fontId="6" fillId="0" borderId="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 fontId="124" fillId="27" borderId="56" applyNumberFormat="0" applyProtection="0">
      <alignment vertical="center"/>
    </xf>
    <xf numFmtId="4" fontId="125" fillId="27" borderId="56" applyNumberFormat="0" applyProtection="0">
      <alignment vertical="center"/>
    </xf>
    <xf numFmtId="4" fontId="126" fillId="23" borderId="56" applyNumberFormat="0" applyProtection="0">
      <alignment horizontal="left" vertical="center" indent="1"/>
    </xf>
    <xf numFmtId="0" fontId="19" fillId="0" borderId="0"/>
    <xf numFmtId="4" fontId="127" fillId="101" borderId="56" applyNumberFormat="0" applyProtection="0">
      <alignment horizontal="left" vertical="center" indent="1"/>
    </xf>
    <xf numFmtId="4" fontId="128" fillId="102" borderId="56" applyNumberFormat="0" applyProtection="0">
      <alignment vertical="center"/>
    </xf>
    <xf numFmtId="0" fontId="19" fillId="0" borderId="0"/>
    <xf numFmtId="0" fontId="19" fillId="0" borderId="0"/>
    <xf numFmtId="0" fontId="19" fillId="0" borderId="0"/>
    <xf numFmtId="4" fontId="96" fillId="20" borderId="56" applyNumberFormat="0" applyProtection="0">
      <alignment vertical="center"/>
    </xf>
    <xf numFmtId="0" fontId="19" fillId="0" borderId="0"/>
    <xf numFmtId="0" fontId="19" fillId="0" borderId="0"/>
    <xf numFmtId="0" fontId="19" fillId="0" borderId="0"/>
    <xf numFmtId="4" fontId="128" fillId="103" borderId="56" applyNumberFormat="0" applyProtection="0">
      <alignment vertical="center"/>
    </xf>
    <xf numFmtId="0" fontId="19" fillId="0" borderId="0"/>
    <xf numFmtId="0" fontId="19" fillId="0" borderId="0"/>
    <xf numFmtId="0" fontId="19" fillId="0" borderId="0"/>
    <xf numFmtId="4" fontId="129" fillId="102" borderId="56" applyNumberFormat="0" applyProtection="0">
      <alignment vertical="center"/>
    </xf>
    <xf numFmtId="4" fontId="130" fillId="104" borderId="56" applyNumberFormat="0" applyProtection="0">
      <alignment horizontal="left" vertical="center" indent="1"/>
    </xf>
    <xf numFmtId="4" fontId="130" fillId="101" borderId="56" applyNumberFormat="0" applyProtection="0">
      <alignment horizontal="left" vertical="center" indent="1"/>
    </xf>
    <xf numFmtId="4" fontId="130" fillId="101" borderId="56" applyNumberFormat="0" applyProtection="0">
      <alignment horizontal="left" vertical="center" indent="1"/>
    </xf>
    <xf numFmtId="4" fontId="131" fillId="99" borderId="56" applyNumberFormat="0" applyProtection="0">
      <alignment vertical="center"/>
    </xf>
    <xf numFmtId="4" fontId="132" fillId="67" borderId="56" applyNumberFormat="0" applyProtection="0">
      <alignment horizontal="left" vertical="center" indent="1"/>
    </xf>
    <xf numFmtId="4" fontId="133" fillId="101" borderId="0" applyNumberFormat="0" applyProtection="0">
      <alignment horizontal="left" vertical="center" indent="1"/>
    </xf>
    <xf numFmtId="4" fontId="134" fillId="101" borderId="0" applyNumberFormat="0" applyProtection="0">
      <alignment horizontal="left" vertical="center" indent="1"/>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4" fontId="135" fillId="67" borderId="56" applyNumberFormat="0" applyProtection="0">
      <alignment vertical="center"/>
    </xf>
    <xf numFmtId="4" fontId="136" fillId="67" borderId="56" applyNumberFormat="0" applyProtection="0">
      <alignment vertical="center"/>
    </xf>
    <xf numFmtId="4" fontId="137" fillId="105" borderId="56" applyNumberFormat="0" applyProtection="0">
      <alignment horizontal="left" vertical="center" indent="1"/>
    </xf>
    <xf numFmtId="0" fontId="19" fillId="0" borderId="0"/>
    <xf numFmtId="4" fontId="138" fillId="67" borderId="56" applyNumberFormat="0" applyProtection="0">
      <alignment horizontal="right" vertical="center"/>
    </xf>
    <xf numFmtId="4" fontId="139" fillId="67" borderId="56" applyNumberFormat="0" applyProtection="0">
      <alignment vertical="center"/>
    </xf>
    <xf numFmtId="4" fontId="138" fillId="25" borderId="56" applyNumberFormat="0" applyProtection="0">
      <alignment horizontal="left" vertical="center"/>
    </xf>
    <xf numFmtId="0" fontId="19" fillId="0" borderId="0"/>
    <xf numFmtId="4" fontId="140" fillId="67" borderId="56" applyNumberFormat="0" applyProtection="0">
      <alignment vertical="center"/>
    </xf>
    <xf numFmtId="4" fontId="141" fillId="67" borderId="56" applyNumberFormat="0" applyProtection="0">
      <alignment vertical="center"/>
    </xf>
    <xf numFmtId="4" fontId="137" fillId="106" borderId="56" applyNumberFormat="0" applyProtection="0">
      <alignment horizontal="left" vertical="center" indent="1"/>
    </xf>
    <xf numFmtId="4" fontId="142" fillId="107" borderId="0" applyNumberFormat="0" applyProtection="0">
      <alignment horizontal="left" indent="1"/>
    </xf>
    <xf numFmtId="4" fontId="143" fillId="67" borderId="56" applyNumberFormat="0" applyProtection="0">
      <alignment vertical="center"/>
    </xf>
    <xf numFmtId="3" fontId="19" fillId="67" borderId="2" applyFont="0" applyFill="0" applyBorder="0" applyAlignment="0" applyProtection="0"/>
    <xf numFmtId="3" fontId="19" fillId="67" borderId="2" applyFont="0" applyFill="0" applyBorder="0" applyAlignment="0" applyProtection="0"/>
    <xf numFmtId="0" fontId="53" fillId="30" borderId="0" applyNumberFormat="0" applyBorder="0" applyAlignment="0" applyProtection="0"/>
    <xf numFmtId="3" fontId="86" fillId="62" borderId="2" applyNumberFormat="0" applyBorder="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79" fillId="37" borderId="2" applyNumberFormat="0" applyBorder="0" applyAlignment="0" applyProtection="0"/>
    <xf numFmtId="0" fontId="47" fillId="0" borderId="5">
      <alignment horizontal="left" vertical="center" wrapText="1" indent="2"/>
    </xf>
    <xf numFmtId="0" fontId="47" fillId="0" borderId="5">
      <alignment horizontal="left" vertical="center" wrapText="1" indent="2"/>
    </xf>
    <xf numFmtId="0" fontId="47" fillId="0" borderId="5">
      <alignment horizontal="left" vertical="center" wrapText="1" indent="2"/>
    </xf>
    <xf numFmtId="0" fontId="47" fillId="0" borderId="5">
      <alignment horizontal="left" vertical="center" wrapText="1" indent="2"/>
    </xf>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165" fontId="44" fillId="0" borderId="0" applyFont="0" applyFill="0" applyBorder="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3" fontId="19" fillId="67" borderId="2" applyFont="0" applyFill="0" applyBorder="0" applyAlignment="0" applyProtection="0"/>
    <xf numFmtId="3" fontId="19" fillId="67" borderId="2" applyFont="0" applyFill="0" applyBorder="0" applyAlignment="0" applyProtection="0"/>
    <xf numFmtId="3" fontId="86" fillId="62" borderId="2" applyNumberFormat="0" applyBorder="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79" fillId="37" borderId="2" applyNumberFormat="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0"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65"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65" fontId="21" fillId="0" borderId="0" applyFont="0" applyFill="0" applyBorder="0" applyAlignment="0" applyProtection="0"/>
    <xf numFmtId="0" fontId="47" fillId="0" borderId="5">
      <alignment horizontal="left" vertical="center" wrapText="1" indent="2"/>
    </xf>
    <xf numFmtId="0" fontId="47" fillId="0" borderId="5">
      <alignment horizontal="left" vertical="center" wrapText="1" indent="2"/>
    </xf>
    <xf numFmtId="0" fontId="47" fillId="0" borderId="5">
      <alignment horizontal="left" vertical="center" wrapText="1" indent="2"/>
    </xf>
    <xf numFmtId="0" fontId="47" fillId="0" borderId="5">
      <alignment horizontal="left" vertical="center" wrapText="1" indent="2"/>
    </xf>
    <xf numFmtId="0" fontId="47" fillId="0" borderId="5">
      <alignment horizontal="left" vertical="center" wrapText="1" indent="2"/>
    </xf>
    <xf numFmtId="0" fontId="47" fillId="0" borderId="5">
      <alignment horizontal="left" vertical="center" wrapText="1" indent="2"/>
    </xf>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43" fontId="21" fillId="0" borderId="0" applyFont="0" applyFill="0" applyBorder="0" applyAlignment="0" applyProtection="0"/>
    <xf numFmtId="165" fontId="21" fillId="0" borderId="0" applyFont="0" applyFill="0" applyBorder="0" applyAlignment="0" applyProtection="0"/>
    <xf numFmtId="43" fontId="21" fillId="0" borderId="0" applyFont="0" applyFill="0" applyBorder="0" applyAlignment="0" applyProtection="0"/>
    <xf numFmtId="165"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4"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2" fontId="19" fillId="0" borderId="1" applyFill="0" applyProtection="0">
      <alignment horizontal="right" vertical="top" wrapText="1"/>
    </xf>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4" fontId="27"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2" fontId="19" fillId="0" borderId="1" applyFill="0" applyProtection="0">
      <alignment horizontal="right" vertical="top" wrapText="1"/>
    </xf>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6"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9" fontId="19" fillId="0" borderId="1" applyFill="0" applyProtection="0">
      <alignment horizontal="right"/>
    </xf>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6"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6" fillId="0" borderId="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4"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21"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4"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 fontId="19" fillId="0" borderId="1" applyFill="0" applyProtection="0">
      <alignment horizontal="right" vertical="top" wrapText="1"/>
    </xf>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4"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21"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47" fillId="24" borderId="1"/>
    <xf numFmtId="0" fontId="19" fillId="0" borderId="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42" fillId="97" borderId="1" applyNumberFormat="0" applyProtection="0">
      <alignment horizontal="right"/>
    </xf>
    <xf numFmtId="1" fontId="19" fillId="0" borderId="1" applyFill="0" applyProtection="0">
      <alignment horizontal="right" vertical="top" wrapText="1"/>
    </xf>
    <xf numFmtId="0" fontId="19" fillId="0" borderId="1" applyFill="0" applyProtection="0">
      <alignment horizontal="right" vertical="top" wrapText="1"/>
    </xf>
    <xf numFmtId="0" fontId="23" fillId="21" borderId="2" applyNumberFormat="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0" fontId="47" fillId="0" borderId="5">
      <alignment horizontal="left" vertical="center" wrapText="1" indent="2"/>
    </xf>
    <xf numFmtId="0" fontId="47" fillId="0" borderId="5">
      <alignment horizontal="left" vertical="center" wrapText="1" indent="2"/>
    </xf>
    <xf numFmtId="0" fontId="26" fillId="7" borderId="2" applyNumberFormat="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 fontId="47" fillId="0" borderId="1" applyFill="0" applyBorder="0" applyProtection="0">
      <alignment horizontal="right" vertical="center"/>
    </xf>
    <xf numFmtId="3" fontId="19" fillId="67" borderId="2" applyFont="0" applyFill="0" applyBorder="0" applyAlignment="0" applyProtection="0"/>
    <xf numFmtId="3" fontId="19" fillId="67" borderId="2" applyFont="0" applyFill="0" applyBorder="0" applyAlignment="0" applyProtection="0"/>
    <xf numFmtId="3" fontId="86" fillId="62" borderId="2" applyNumberFormat="0" applyBorder="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79" fillId="37" borderId="2" applyNumberFormat="0" applyBorder="0" applyAlignment="0" applyProtection="0"/>
    <xf numFmtId="0" fontId="47" fillId="0" borderId="5">
      <alignment horizontal="left" vertical="center" wrapText="1" indent="2"/>
    </xf>
    <xf numFmtId="0" fontId="47" fillId="0" borderId="5">
      <alignment horizontal="left" vertical="center" wrapText="1" indent="2"/>
    </xf>
    <xf numFmtId="0" fontId="47" fillId="0" borderId="5">
      <alignment horizontal="left" vertical="center" wrapText="1" indent="2"/>
    </xf>
    <xf numFmtId="0" fontId="47" fillId="0" borderId="5">
      <alignment horizontal="left" vertical="center" wrapText="1" indent="2"/>
    </xf>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0"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4"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164"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4" fontId="27"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6"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4"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6"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4" fontId="27"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4"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6"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6"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6"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4"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0" fontId="42" fillId="97" borderId="1" applyNumberFormat="0" applyProtection="0">
      <alignment horizontal="left"/>
    </xf>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4"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0" fontId="19" fillId="0" borderId="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0"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0"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0"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0" fontId="6" fillId="0" borderId="0"/>
    <xf numFmtId="0" fontId="6" fillId="0" borderId="0"/>
    <xf numFmtId="3" fontId="100" fillId="96" borderId="28"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9" fontId="6" fillId="0" borderId="0" applyFont="0" applyFill="0" applyBorder="0" applyAlignment="0" applyProtection="0"/>
    <xf numFmtId="49" fontId="19" fillId="0" borderId="1" applyFill="0" applyProtection="0">
      <alignment horizontal="right"/>
    </xf>
    <xf numFmtId="0" fontId="19" fillId="0" borderId="1" applyFill="0" applyProtection="0">
      <alignment horizontal="right" vertical="top" wrapText="1"/>
    </xf>
    <xf numFmtId="0" fontId="42" fillId="97" borderId="1" applyNumberFormat="0" applyProtection="0">
      <alignment horizontal="right"/>
    </xf>
    <xf numFmtId="1" fontId="19" fillId="0" borderId="1" applyFill="0" applyProtection="0">
      <alignment horizontal="right" vertical="top" wrapText="1"/>
    </xf>
    <xf numFmtId="49" fontId="19" fillId="0" borderId="1" applyFill="0" applyProtection="0">
      <alignment horizontal="right"/>
    </xf>
    <xf numFmtId="1" fontId="19" fillId="0" borderId="1" applyFill="0" applyProtection="0">
      <alignment horizontal="right" vertical="top" wrapText="1"/>
    </xf>
    <xf numFmtId="43" fontId="6"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60"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6" fillId="0" borderId="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0" fontId="6" fillId="0" borderId="0"/>
    <xf numFmtId="0" fontId="6" fillId="0" borderId="0"/>
    <xf numFmtId="0" fontId="6" fillId="0" borderId="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6" fillId="0" borderId="0"/>
    <xf numFmtId="0" fontId="6" fillId="0" borderId="0"/>
    <xf numFmtId="0" fontId="6" fillId="0" borderId="0"/>
    <xf numFmtId="165" fontId="44"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0" fontId="6" fillId="0" borderId="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0" fontId="6" fillId="0" borderId="0"/>
    <xf numFmtId="165" fontId="21" fillId="0" borderId="0" applyFont="0" applyFill="0" applyBorder="0" applyAlignment="0" applyProtection="0"/>
    <xf numFmtId="0" fontId="6" fillId="0" borderId="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165" fontId="44"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0" fontId="6" fillId="0" borderId="0"/>
    <xf numFmtId="0" fontId="6" fillId="0" borderId="0"/>
    <xf numFmtId="165" fontId="6" fillId="0" borderId="0" applyFont="0" applyFill="0" applyBorder="0" applyAlignment="0" applyProtection="0"/>
    <xf numFmtId="0" fontId="6" fillId="0" borderId="0"/>
    <xf numFmtId="0" fontId="6" fillId="0" borderId="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0" fontId="6" fillId="0" borderId="0"/>
    <xf numFmtId="165" fontId="21" fillId="0" borderId="0" applyFont="0" applyFill="0" applyBorder="0" applyAlignment="0" applyProtection="0"/>
    <xf numFmtId="165" fontId="21" fillId="0" borderId="0" applyFont="0" applyFill="0" applyBorder="0" applyAlignment="0" applyProtection="0"/>
    <xf numFmtId="0" fontId="6" fillId="0" borderId="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0" fontId="19" fillId="0" borderId="1" applyFill="0" applyProtection="0">
      <alignment horizontal="right" vertical="top" wrapText="1"/>
    </xf>
    <xf numFmtId="2" fontId="19" fillId="0" borderId="1" applyFill="0" applyProtection="0">
      <alignment horizontal="right" vertical="top" wrapText="1"/>
    </xf>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0" fontId="19" fillId="0" borderId="0"/>
    <xf numFmtId="0" fontId="6" fillId="0" borderId="0"/>
    <xf numFmtId="165" fontId="19" fillId="0" borderId="0" applyFont="0" applyFill="0" applyBorder="0" applyAlignment="0" applyProtection="0"/>
    <xf numFmtId="0" fontId="6" fillId="0" borderId="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0" fontId="6" fillId="0" borderId="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0" fontId="6" fillId="0" borderId="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6" fillId="0" borderId="0"/>
    <xf numFmtId="0" fontId="6" fillId="0" borderId="0"/>
    <xf numFmtId="0" fontId="6" fillId="0" borderId="0"/>
    <xf numFmtId="0" fontId="19" fillId="0" borderId="0"/>
    <xf numFmtId="0" fontId="6" fillId="0" borderId="0"/>
    <xf numFmtId="9" fontId="6" fillId="0" borderId="0" applyFont="0" applyFill="0" applyBorder="0" applyAlignment="0" applyProtection="0"/>
    <xf numFmtId="0" fontId="42" fillId="97" borderId="1" applyNumberFormat="0" applyProtection="0">
      <alignment horizontal="left"/>
    </xf>
    <xf numFmtId="0" fontId="42" fillId="97" borderId="1" applyNumberFormat="0" applyProtection="0">
      <alignment horizontal="right"/>
    </xf>
    <xf numFmtId="2" fontId="19" fillId="0" borderId="1" applyFill="0" applyProtection="0">
      <alignment horizontal="right" vertical="top" wrapText="1"/>
    </xf>
    <xf numFmtId="165" fontId="44"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9" fontId="6"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0" fontId="6" fillId="0" borderId="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0" fontId="6" fillId="0" borderId="0"/>
    <xf numFmtId="0" fontId="6" fillId="0" borderId="0"/>
    <xf numFmtId="0" fontId="6" fillId="0" borderId="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9" fontId="6" fillId="0" borderId="0" applyFont="0" applyFill="0" applyBorder="0" applyAlignment="0" applyProtection="0"/>
    <xf numFmtId="0" fontId="6" fillId="0" borderId="0"/>
    <xf numFmtId="165" fontId="21" fillId="0" borderId="0" applyFont="0" applyFill="0" applyBorder="0" applyAlignment="0" applyProtection="0"/>
    <xf numFmtId="0" fontId="6" fillId="0" borderId="0"/>
    <xf numFmtId="165" fontId="19" fillId="0" borderId="0" applyFont="0" applyFill="0" applyBorder="0" applyAlignment="0" applyProtection="0"/>
    <xf numFmtId="0" fontId="6" fillId="0" borderId="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9" fontId="6" fillId="0" borderId="0" applyFont="0" applyFill="0" applyBorder="0" applyAlignment="0" applyProtection="0"/>
    <xf numFmtId="165" fontId="21"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165" fontId="44"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9" fontId="6" fillId="0" borderId="0" applyFont="0" applyFill="0" applyBorder="0" applyAlignment="0" applyProtection="0"/>
    <xf numFmtId="165" fontId="21" fillId="0" borderId="0" applyFont="0" applyFill="0" applyBorder="0" applyAlignment="0" applyProtection="0"/>
    <xf numFmtId="0" fontId="6" fillId="0" borderId="0"/>
    <xf numFmtId="0" fontId="6" fillId="0" borderId="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9"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0" fontId="6" fillId="0" borderId="0"/>
    <xf numFmtId="0" fontId="6" fillId="0" borderId="0"/>
    <xf numFmtId="0" fontId="6" fillId="0" borderId="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6" fillId="0" borderId="0"/>
    <xf numFmtId="165" fontId="6" fillId="0" borderId="0" applyFont="0" applyFill="0" applyBorder="0" applyAlignment="0" applyProtection="0"/>
    <xf numFmtId="0" fontId="6" fillId="0" borderId="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0" fontId="6" fillId="0" borderId="0"/>
    <xf numFmtId="2" fontId="19" fillId="0" borderId="1" applyFill="0" applyProtection="0">
      <alignment horizontal="right" vertical="top" wrapText="1"/>
    </xf>
    <xf numFmtId="165" fontId="6"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0" fontId="6" fillId="0" borderId="0"/>
    <xf numFmtId="0" fontId="6" fillId="0" borderId="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0" fontId="6" fillId="0" borderId="0"/>
    <xf numFmtId="0" fontId="6" fillId="0" borderId="0"/>
    <xf numFmtId="165" fontId="19" fillId="0" borderId="0" applyFont="0" applyFill="0" applyBorder="0" applyAlignment="0" applyProtection="0"/>
    <xf numFmtId="165" fontId="6" fillId="0" borderId="0" applyFont="0" applyFill="0" applyBorder="0" applyAlignment="0" applyProtection="0"/>
    <xf numFmtId="0" fontId="6" fillId="0" borderId="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4" fontId="27"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0" fontId="19" fillId="0" borderId="0"/>
    <xf numFmtId="0" fontId="42" fillId="97" borderId="1" applyNumberFormat="0" applyProtection="0">
      <alignment horizontal="left"/>
    </xf>
    <xf numFmtId="164" fontId="27"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0" fontId="6" fillId="0" borderId="0"/>
    <xf numFmtId="0" fontId="6" fillId="0" borderId="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0" fontId="19" fillId="0" borderId="0"/>
    <xf numFmtId="165" fontId="19" fillId="0" borderId="0" applyFont="0" applyFill="0" applyBorder="0" applyAlignment="0" applyProtection="0"/>
    <xf numFmtId="0" fontId="6" fillId="0" borderId="0"/>
    <xf numFmtId="9"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0" fontId="6" fillId="0" borderId="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0" fontId="6" fillId="0" borderId="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0" fontId="42" fillId="97" borderId="1" applyNumberFormat="0" applyProtection="0">
      <alignment horizontal="right"/>
    </xf>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0" fontId="6" fillId="0" borderId="0"/>
    <xf numFmtId="165" fontId="19"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0" fontId="6" fillId="0" borderId="0"/>
    <xf numFmtId="165" fontId="44" fillId="0" borderId="0" applyFont="0" applyFill="0" applyBorder="0" applyAlignment="0" applyProtection="0"/>
    <xf numFmtId="165" fontId="6" fillId="0" borderId="0" applyFont="0" applyFill="0" applyBorder="0" applyAlignment="0" applyProtection="0"/>
    <xf numFmtId="0" fontId="6" fillId="0" borderId="0"/>
    <xf numFmtId="9"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6" fillId="0" borderId="0"/>
    <xf numFmtId="9"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 fontId="19" fillId="0" borderId="1" applyFill="0" applyProtection="0">
      <alignment horizontal="right" vertical="top" wrapText="1"/>
    </xf>
    <xf numFmtId="164" fontId="27"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0" fontId="6" fillId="0" borderId="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0" fontId="6" fillId="0" borderId="0"/>
    <xf numFmtId="0" fontId="19" fillId="0" borderId="1" applyFill="0" applyProtection="0">
      <alignment horizontal="right" vertical="top" wrapText="1"/>
    </xf>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6" fillId="0" borderId="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0" fontId="6" fillId="0" borderId="0"/>
    <xf numFmtId="165" fontId="19" fillId="0" borderId="0" applyFont="0" applyFill="0" applyBorder="0" applyAlignment="0" applyProtection="0"/>
    <xf numFmtId="0" fontId="6" fillId="0" borderId="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0" fontId="6" fillId="0" borderId="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19" fillId="0" borderId="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0" fontId="6" fillId="0" borderId="0"/>
    <xf numFmtId="164" fontId="27" fillId="0" borderId="0" applyFont="0" applyFill="0" applyBorder="0" applyAlignment="0" applyProtection="0"/>
    <xf numFmtId="164" fontId="27" fillId="0" borderId="0" applyFont="0" applyFill="0" applyBorder="0" applyAlignment="0" applyProtection="0"/>
    <xf numFmtId="0" fontId="6" fillId="0" borderId="0"/>
    <xf numFmtId="0" fontId="42" fillId="97" borderId="1" applyNumberFormat="0" applyProtection="0">
      <alignment horizontal="right"/>
    </xf>
    <xf numFmtId="164" fontId="27"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0" fontId="19" fillId="0" borderId="0"/>
    <xf numFmtId="165" fontId="6"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0" fontId="6" fillId="0" borderId="0"/>
    <xf numFmtId="165" fontId="6"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0" fontId="6" fillId="0" borderId="0"/>
    <xf numFmtId="165" fontId="19" fillId="0" borderId="0" applyFont="0" applyFill="0" applyBorder="0" applyAlignment="0" applyProtection="0"/>
    <xf numFmtId="0" fontId="6" fillId="0" borderId="0"/>
    <xf numFmtId="165" fontId="19" fillId="0" borderId="0" applyFont="0" applyFill="0" applyBorder="0" applyAlignment="0" applyProtection="0"/>
    <xf numFmtId="43" fontId="6"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0" fontId="6" fillId="0" borderId="0"/>
    <xf numFmtId="165" fontId="19" fillId="0" borderId="0" applyFont="0" applyFill="0" applyBorder="0" applyAlignment="0" applyProtection="0"/>
    <xf numFmtId="9"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19" fillId="0" borderId="1" applyFill="0" applyProtection="0">
      <alignment horizontal="right" vertical="top" wrapText="1"/>
    </xf>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0" fontId="6" fillId="0" borderId="0"/>
    <xf numFmtId="165" fontId="6" fillId="0" borderId="0" applyFont="0" applyFill="0" applyBorder="0" applyAlignment="0" applyProtection="0"/>
    <xf numFmtId="0" fontId="6" fillId="0" borderId="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0" fontId="6" fillId="0" borderId="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50" fillId="0" borderId="0" applyFont="0" applyFill="0" applyBorder="0" applyAlignment="0" applyProtection="0"/>
    <xf numFmtId="165" fontId="19" fillId="0" borderId="0" applyFont="0" applyFill="0" applyBorder="0" applyAlignment="0" applyProtection="0"/>
    <xf numFmtId="49" fontId="19" fillId="0" borderId="1" applyFill="0" applyProtection="0">
      <alignment horizontal="right"/>
    </xf>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9"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0" fontId="6" fillId="0" borderId="0"/>
    <xf numFmtId="0" fontId="6" fillId="0" borderId="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6" fillId="0" borderId="0"/>
    <xf numFmtId="164" fontId="27"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0" fontId="42" fillId="97" borderId="1" applyNumberFormat="0" applyProtection="0">
      <alignment horizontal="left"/>
    </xf>
    <xf numFmtId="165" fontId="6" fillId="0" borderId="0" applyFont="0" applyFill="0" applyBorder="0" applyAlignment="0" applyProtection="0"/>
    <xf numFmtId="165" fontId="19" fillId="0" borderId="0" applyFont="0" applyFill="0" applyBorder="0" applyAlignment="0" applyProtection="0"/>
    <xf numFmtId="0" fontId="6" fillId="0" borderId="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6" fillId="0" borderId="0"/>
    <xf numFmtId="0" fontId="6" fillId="0" borderId="0"/>
    <xf numFmtId="165" fontId="6"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0" fontId="6" fillId="0" borderId="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9" fontId="6"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0" fontId="6" fillId="0" borderId="0"/>
    <xf numFmtId="164" fontId="27" fillId="0" borderId="0" applyFont="0" applyFill="0" applyBorder="0" applyAlignment="0" applyProtection="0"/>
    <xf numFmtId="165" fontId="44" fillId="0" borderId="0" applyFont="0" applyFill="0" applyBorder="0" applyAlignment="0" applyProtection="0"/>
    <xf numFmtId="0" fontId="19" fillId="0" borderId="1" applyFill="0" applyProtection="0">
      <alignment horizontal="right" vertical="top" wrapText="1"/>
    </xf>
    <xf numFmtId="165" fontId="6" fillId="0" borderId="0" applyFont="0" applyFill="0" applyBorder="0" applyAlignment="0" applyProtection="0"/>
    <xf numFmtId="164" fontId="27"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0" fontId="6" fillId="0" borderId="0"/>
    <xf numFmtId="165" fontId="19" fillId="0" borderId="0" applyFont="0" applyFill="0" applyBorder="0" applyAlignment="0" applyProtection="0"/>
    <xf numFmtId="0" fontId="19" fillId="0" borderId="0"/>
    <xf numFmtId="0" fontId="19" fillId="0" borderId="1" applyFill="0" applyProtection="0">
      <alignment horizontal="right" vertical="top" wrapText="1"/>
    </xf>
    <xf numFmtId="164" fontId="27"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0" fontId="6" fillId="0" borderId="0"/>
    <xf numFmtId="0" fontId="6" fillId="0" borderId="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0" fontId="6" fillId="0" borderId="0"/>
    <xf numFmtId="165" fontId="21" fillId="0" borderId="0" applyFont="0" applyFill="0" applyBorder="0" applyAlignment="0" applyProtection="0"/>
    <xf numFmtId="165" fontId="19" fillId="0" borderId="0" applyFont="0" applyFill="0" applyBorder="0" applyAlignment="0" applyProtection="0"/>
    <xf numFmtId="0" fontId="6" fillId="0" borderId="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0" fontId="42" fillId="97" borderId="1" applyNumberFormat="0" applyProtection="0">
      <alignment horizontal="right"/>
    </xf>
    <xf numFmtId="165" fontId="6" fillId="0" borderId="0" applyFont="0" applyFill="0" applyBorder="0" applyAlignment="0" applyProtection="0"/>
    <xf numFmtId="164" fontId="27" fillId="0" borderId="0" applyFont="0" applyFill="0" applyBorder="0" applyAlignment="0" applyProtection="0"/>
    <xf numFmtId="165" fontId="6" fillId="0" borderId="0" applyFont="0" applyFill="0" applyBorder="0" applyAlignment="0" applyProtection="0"/>
    <xf numFmtId="0" fontId="6" fillId="0" borderId="0"/>
    <xf numFmtId="165" fontId="6" fillId="0" borderId="0" applyFont="0" applyFill="0" applyBorder="0" applyAlignment="0" applyProtection="0"/>
    <xf numFmtId="165" fontId="21"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 fontId="19" fillId="0" borderId="1" applyFill="0" applyProtection="0">
      <alignment horizontal="right" vertical="top" wrapText="1"/>
    </xf>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0" fontId="6" fillId="0" borderId="0"/>
    <xf numFmtId="165" fontId="44"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6" fillId="0" borderId="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0" fontId="6" fillId="0" borderId="0"/>
    <xf numFmtId="165" fontId="19" fillId="0" borderId="0" applyFont="0" applyFill="0" applyBorder="0" applyAlignment="0" applyProtection="0"/>
    <xf numFmtId="0" fontId="6" fillId="0" borderId="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0" fontId="6" fillId="0" borderId="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0" fontId="6" fillId="0" borderId="0"/>
    <xf numFmtId="0" fontId="6" fillId="0" borderId="0"/>
    <xf numFmtId="0" fontId="6" fillId="0" borderId="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6" fillId="0" borderId="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2" fontId="19" fillId="0" borderId="1" applyFill="0" applyProtection="0">
      <alignment horizontal="right" vertical="top" wrapText="1"/>
    </xf>
    <xf numFmtId="164" fontId="27"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0" fontId="6" fillId="0" borderId="0"/>
    <xf numFmtId="0" fontId="6" fillId="0" borderId="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0" fontId="6" fillId="0" borderId="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0" fontId="6" fillId="0" borderId="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9" fontId="6" fillId="0" borderId="0" applyFont="0" applyFill="0" applyBorder="0" applyAlignment="0" applyProtection="0"/>
    <xf numFmtId="0" fontId="6" fillId="0" borderId="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0" fontId="19" fillId="0" borderId="0"/>
    <xf numFmtId="0" fontId="6" fillId="0" borderId="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44"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0" fontId="6" fillId="0" borderId="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0" fontId="6" fillId="0" borderId="0"/>
    <xf numFmtId="0" fontId="6" fillId="0" borderId="0"/>
    <xf numFmtId="0" fontId="6" fillId="0" borderId="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0" fontId="6" fillId="0" borderId="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0" fontId="6" fillId="0" borderId="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0" fontId="6" fillId="0" borderId="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0" fontId="19" fillId="0" borderId="0"/>
    <xf numFmtId="0" fontId="19" fillId="0" borderId="0"/>
    <xf numFmtId="165" fontId="6"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0" fontId="6" fillId="0" borderId="0"/>
    <xf numFmtId="164" fontId="27"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0" fontId="6" fillId="0" borderId="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0" fontId="42" fillId="97" borderId="1" applyNumberFormat="0" applyProtection="0">
      <alignment horizontal="left"/>
    </xf>
    <xf numFmtId="165" fontId="21"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0" fontId="6" fillId="0" borderId="0"/>
    <xf numFmtId="1" fontId="19" fillId="0" borderId="1" applyFill="0" applyProtection="0">
      <alignment horizontal="right" vertical="top" wrapText="1"/>
    </xf>
    <xf numFmtId="9" fontId="6" fillId="0" borderId="0" applyFont="0" applyFill="0" applyBorder="0" applyAlignment="0" applyProtection="0"/>
    <xf numFmtId="165" fontId="6"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0" fontId="6" fillId="0" borderId="0"/>
    <xf numFmtId="0" fontId="6" fillId="0" borderId="0"/>
    <xf numFmtId="165" fontId="19" fillId="0" borderId="0" applyFont="0" applyFill="0" applyBorder="0" applyAlignment="0" applyProtection="0"/>
    <xf numFmtId="0" fontId="6" fillId="0" borderId="0"/>
    <xf numFmtId="9" fontId="6" fillId="0" borderId="0" applyFont="0" applyFill="0" applyBorder="0" applyAlignment="0" applyProtection="0"/>
    <xf numFmtId="165" fontId="21" fillId="0" borderId="0" applyFont="0" applyFill="0" applyBorder="0" applyAlignment="0" applyProtection="0"/>
    <xf numFmtId="0" fontId="6" fillId="0" borderId="0"/>
    <xf numFmtId="165" fontId="6" fillId="0" borderId="0" applyFont="0" applyFill="0" applyBorder="0" applyAlignment="0" applyProtection="0"/>
    <xf numFmtId="165" fontId="21" fillId="0" borderId="0" applyFont="0" applyFill="0" applyBorder="0" applyAlignment="0" applyProtection="0"/>
    <xf numFmtId="0" fontId="6" fillId="0" borderId="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9" fontId="19" fillId="0" borderId="1" applyFill="0" applyProtection="0">
      <alignment horizontal="right"/>
    </xf>
    <xf numFmtId="165" fontId="6"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9" fontId="6" fillId="0" borderId="0" applyFont="0" applyFill="0" applyBorder="0" applyAlignment="0" applyProtection="0"/>
    <xf numFmtId="0" fontId="6" fillId="0" borderId="0"/>
    <xf numFmtId="165" fontId="19" fillId="0" borderId="0" applyFont="0" applyFill="0" applyBorder="0" applyAlignment="0" applyProtection="0"/>
    <xf numFmtId="165" fontId="19" fillId="0" borderId="0" applyFont="0" applyFill="0" applyBorder="0" applyAlignment="0" applyProtection="0"/>
    <xf numFmtId="0" fontId="6" fillId="0" borderId="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42" fillId="97" borderId="1" applyNumberFormat="0" applyProtection="0">
      <alignment horizontal="right"/>
    </xf>
    <xf numFmtId="165" fontId="21"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0" fontId="6" fillId="0" borderId="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6" fillId="0" borderId="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9" fontId="6"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0" fontId="6" fillId="0" borderId="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60"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60"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60" fillId="0" borderId="0" applyFont="0" applyFill="0" applyBorder="0" applyAlignment="0" applyProtection="0"/>
    <xf numFmtId="165" fontId="60"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44" fillId="0" borderId="0" applyFont="0" applyFill="0" applyBorder="0" applyAlignment="0" applyProtection="0"/>
    <xf numFmtId="165" fontId="60" fillId="0" borderId="0" applyFont="0" applyFill="0" applyBorder="0" applyAlignment="0" applyProtection="0"/>
    <xf numFmtId="165" fontId="19" fillId="0" borderId="0" applyFont="0" applyFill="0" applyBorder="0" applyAlignment="0" applyProtection="0"/>
    <xf numFmtId="165" fontId="60"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0"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0"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0"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0" fillId="0" borderId="0" applyFont="0" applyFill="0" applyBorder="0" applyAlignment="0" applyProtection="0"/>
    <xf numFmtId="165" fontId="19" fillId="0" borderId="0" applyFont="0" applyFill="0" applyBorder="0" applyAlignment="0" applyProtection="0"/>
    <xf numFmtId="165" fontId="60"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0"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0"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0"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0" fontId="57" fillId="0" borderId="0"/>
    <xf numFmtId="0" fontId="19" fillId="0" borderId="0"/>
    <xf numFmtId="0" fontId="19" fillId="0" borderId="0"/>
    <xf numFmtId="0" fontId="19" fillId="0" borderId="0"/>
    <xf numFmtId="0" fontId="19" fillId="0" borderId="0"/>
    <xf numFmtId="186" fontId="19" fillId="0" borderId="0"/>
    <xf numFmtId="0" fontId="19" fillId="0" borderId="0"/>
    <xf numFmtId="0" fontId="19" fillId="0" borderId="0"/>
    <xf numFmtId="186" fontId="19" fillId="0" borderId="0"/>
    <xf numFmtId="185" fontId="19" fillId="0" borderId="0"/>
    <xf numFmtId="0" fontId="39" fillId="0" borderId="0" applyFill="0" applyBorder="0"/>
    <xf numFmtId="185" fontId="19" fillId="0" borderId="0"/>
    <xf numFmtId="0" fontId="39" fillId="0" borderId="0" applyFill="0" applyBorder="0"/>
    <xf numFmtId="185" fontId="19" fillId="0" borderId="0"/>
    <xf numFmtId="0" fontId="19" fillId="0" borderId="0"/>
    <xf numFmtId="0" fontId="19" fillId="0" borderId="0"/>
    <xf numFmtId="0" fontId="109" fillId="0" borderId="0"/>
    <xf numFmtId="0" fontId="109" fillId="0" borderId="0"/>
    <xf numFmtId="0" fontId="109" fillId="0" borderId="0"/>
    <xf numFmtId="0" fontId="109" fillId="0" borderId="0"/>
    <xf numFmtId="0" fontId="109" fillId="0" borderId="0"/>
    <xf numFmtId="0" fontId="109" fillId="0" borderId="0"/>
    <xf numFmtId="185" fontId="144" fillId="0" borderId="0"/>
    <xf numFmtId="0" fontId="50" fillId="0" borderId="0"/>
    <xf numFmtId="185" fontId="144" fillId="0" borderId="0"/>
    <xf numFmtId="0" fontId="19" fillId="0" borderId="0"/>
    <xf numFmtId="0" fontId="19" fillId="0" borderId="0"/>
    <xf numFmtId="0" fontId="109" fillId="0" borderId="0"/>
    <xf numFmtId="0" fontId="109" fillId="0" borderId="0"/>
    <xf numFmtId="0" fontId="109" fillId="0" borderId="0"/>
    <xf numFmtId="186" fontId="79" fillId="37" borderId="0" applyNumberFormat="0" applyBorder="0" applyAlignment="0"/>
    <xf numFmtId="0" fontId="39" fillId="0" borderId="0" applyFill="0" applyBorder="0"/>
    <xf numFmtId="0" fontId="19" fillId="0" borderId="0"/>
    <xf numFmtId="0" fontId="39" fillId="0" borderId="0" applyFill="0" applyBorder="0"/>
    <xf numFmtId="0" fontId="39" fillId="0" borderId="0" applyFill="0" applyBorder="0"/>
    <xf numFmtId="186" fontId="79" fillId="37" borderId="0" applyNumberFormat="0" applyBorder="0" applyAlignment="0"/>
    <xf numFmtId="0" fontId="19" fillId="0" borderId="0"/>
    <xf numFmtId="0" fontId="19" fillId="0" borderId="0"/>
    <xf numFmtId="0" fontId="57" fillId="0" borderId="0"/>
    <xf numFmtId="0" fontId="19" fillId="0" borderId="0"/>
    <xf numFmtId="0" fontId="19" fillId="0" borderId="0"/>
    <xf numFmtId="0" fontId="57" fillId="0" borderId="0"/>
    <xf numFmtId="0" fontId="19" fillId="0" borderId="0"/>
    <xf numFmtId="0" fontId="19" fillId="0" borderId="0"/>
    <xf numFmtId="0" fontId="50" fillId="0" borderId="0"/>
    <xf numFmtId="186" fontId="79" fillId="37" borderId="0" applyNumberFormat="0" applyBorder="0" applyAlignment="0"/>
    <xf numFmtId="0" fontId="44"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21" fillId="71" borderId="48" applyNumberFormat="0" applyFont="0" applyAlignment="0" applyProtection="0"/>
    <xf numFmtId="0" fontId="6" fillId="71" borderId="48" applyNumberFormat="0" applyFont="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0" fontId="63" fillId="31" borderId="30" applyNumberFormat="0" applyAlignment="0" applyProtection="0"/>
    <xf numFmtId="0" fontId="50" fillId="0" borderId="0"/>
    <xf numFmtId="189" fontId="60"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21"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6" fillId="0" borderId="0" applyFon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108" fillId="0" borderId="0" applyNumberFormat="0" applyFill="0" applyBorder="0" applyAlignment="0" applyProtection="0"/>
    <xf numFmtId="0" fontId="32" fillId="0" borderId="0" applyNumberFormat="0" applyFill="0" applyBorder="0" applyAlignment="0" applyProtection="0"/>
    <xf numFmtId="0" fontId="33" fillId="0" borderId="6" applyNumberFormat="0" applyFill="0" applyAlignment="0" applyProtection="0"/>
    <xf numFmtId="0" fontId="34" fillId="0" borderId="7" applyNumberFormat="0" applyFill="0" applyAlignment="0" applyProtection="0"/>
    <xf numFmtId="0" fontId="35" fillId="0" borderId="8" applyNumberFormat="0" applyFill="0" applyAlignment="0" applyProtection="0"/>
    <xf numFmtId="0" fontId="35" fillId="0" borderId="0" applyNumberFormat="0" applyFill="0" applyBorder="0" applyAlignment="0" applyProtection="0"/>
    <xf numFmtId="0" fontId="32" fillId="0" borderId="0" applyNumberFormat="0" applyFill="0" applyBorder="0" applyAlignment="0" applyProtection="0"/>
    <xf numFmtId="0" fontId="58" fillId="0" borderId="51" applyNumberFormat="0" applyFill="0" applyAlignment="0" applyProtection="0"/>
    <xf numFmtId="0" fontId="37" fillId="3" borderId="0" applyNumberFormat="0" applyBorder="0" applyAlignment="0" applyProtection="0"/>
    <xf numFmtId="0" fontId="38" fillId="4" borderId="0" applyNumberFormat="0" applyBorder="0" applyAlignment="0" applyProtection="0"/>
    <xf numFmtId="0" fontId="30" fillId="0" borderId="0" applyNumberFormat="0" applyFill="0" applyBorder="0" applyAlignment="0" applyProtection="0"/>
    <xf numFmtId="0" fontId="94" fillId="0" borderId="0" applyNumberForma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60"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60"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60" fillId="0" borderId="0" applyFont="0" applyFill="0" applyBorder="0" applyAlignment="0" applyProtection="0"/>
    <xf numFmtId="165" fontId="60" fillId="0" borderId="0" applyFont="0" applyFill="0" applyBorder="0" applyAlignment="0" applyProtection="0"/>
    <xf numFmtId="165" fontId="44" fillId="0" borderId="0" applyFont="0" applyFill="0" applyBorder="0" applyAlignment="0" applyProtection="0"/>
    <xf numFmtId="165" fontId="60" fillId="0" borderId="0" applyFont="0" applyFill="0" applyBorder="0" applyAlignment="0" applyProtection="0"/>
    <xf numFmtId="165" fontId="19" fillId="0" borderId="0" applyFont="0" applyFill="0" applyBorder="0" applyAlignment="0" applyProtection="0"/>
    <xf numFmtId="165" fontId="60"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0"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0"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0"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0" fillId="0" borderId="0" applyFont="0" applyFill="0" applyBorder="0" applyAlignment="0" applyProtection="0"/>
    <xf numFmtId="165" fontId="19" fillId="0" borderId="0" applyFont="0" applyFill="0" applyBorder="0" applyAlignment="0" applyProtection="0"/>
    <xf numFmtId="165" fontId="60"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0"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0"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0"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19" fillId="0" borderId="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50"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50"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60"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19" fillId="0" borderId="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19" fillId="0" borderId="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50"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50"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60"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5" fillId="0" borderId="0"/>
    <xf numFmtId="165" fontId="5" fillId="0" borderId="0" applyFont="0" applyFill="0" applyBorder="0" applyAlignment="0" applyProtection="0"/>
    <xf numFmtId="9" fontId="5" fillId="0" borderId="0" applyFont="0" applyFill="0" applyBorder="0" applyAlignment="0" applyProtection="0"/>
    <xf numFmtId="0" fontId="145" fillId="0" borderId="0"/>
    <xf numFmtId="0" fontId="19" fillId="0" borderId="0"/>
    <xf numFmtId="0" fontId="109" fillId="0" borderId="0"/>
    <xf numFmtId="0" fontId="4" fillId="0" borderId="0"/>
    <xf numFmtId="0" fontId="3" fillId="0" borderId="0"/>
    <xf numFmtId="0" fontId="3" fillId="0" borderId="0"/>
    <xf numFmtId="0" fontId="148" fillId="0" borderId="0" applyNumberFormat="0" applyBorder="0" applyAlignment="0"/>
    <xf numFmtId="167" fontId="3" fillId="0" borderId="0" applyFont="0" applyFill="0" applyBorder="0" applyAlignment="0" applyProtection="0"/>
    <xf numFmtId="0" fontId="152" fillId="0" borderId="0"/>
    <xf numFmtId="0" fontId="44" fillId="0" borderId="0"/>
  </cellStyleXfs>
  <cellXfs count="699">
    <xf numFmtId="0" fontId="0" fillId="0" borderId="0" xfId="0"/>
    <xf numFmtId="43" fontId="54" fillId="0" borderId="0" xfId="33" applyFont="1" applyFill="1" applyBorder="1" applyAlignment="1">
      <alignment horizontal="center"/>
    </xf>
    <xf numFmtId="0" fontId="20" fillId="0" borderId="0" xfId="420"/>
    <xf numFmtId="177" fontId="42" fillId="0" borderId="0" xfId="420" applyNumberFormat="1" applyFont="1" applyFill="1" applyBorder="1"/>
    <xf numFmtId="0" fontId="42" fillId="0" borderId="0" xfId="420" applyFont="1"/>
    <xf numFmtId="0" fontId="20" fillId="0" borderId="0" xfId="420" applyFont="1" applyAlignment="1">
      <alignment horizontal="left"/>
    </xf>
    <xf numFmtId="177" fontId="20" fillId="0" borderId="0" xfId="420" applyNumberFormat="1" applyFont="1" applyFill="1" applyBorder="1" applyAlignment="1">
      <alignment horizontal="left"/>
    </xf>
    <xf numFmtId="0" fontId="19" fillId="0" borderId="0" xfId="420" applyFont="1" applyAlignment="1">
      <alignment horizontal="left"/>
    </xf>
    <xf numFmtId="177" fontId="19" fillId="0" borderId="0" xfId="420" applyNumberFormat="1" applyFont="1" applyFill="1" applyBorder="1" applyAlignment="1">
      <alignment horizontal="left"/>
    </xf>
    <xf numFmtId="14" fontId="19" fillId="0" borderId="0" xfId="420" applyNumberFormat="1" applyFont="1" applyAlignment="1">
      <alignment horizontal="left"/>
    </xf>
    <xf numFmtId="0" fontId="66" fillId="43" borderId="31" xfId="0" applyFont="1" applyFill="1" applyBorder="1"/>
    <xf numFmtId="0" fontId="66" fillId="43" borderId="32" xfId="0" applyFont="1" applyFill="1" applyBorder="1"/>
    <xf numFmtId="0" fontId="66" fillId="44" borderId="33" xfId="0" applyFont="1" applyFill="1" applyBorder="1"/>
    <xf numFmtId="0" fontId="64" fillId="0" borderId="34" xfId="0" applyFont="1" applyBorder="1"/>
    <xf numFmtId="179" fontId="64" fillId="0" borderId="34" xfId="0" applyNumberFormat="1" applyFont="1" applyBorder="1"/>
    <xf numFmtId="0" fontId="66" fillId="44" borderId="35" xfId="0" applyFont="1" applyFill="1" applyBorder="1"/>
    <xf numFmtId="0" fontId="66" fillId="44" borderId="36" xfId="0" applyFont="1" applyFill="1" applyBorder="1"/>
    <xf numFmtId="0" fontId="67" fillId="44" borderId="34" xfId="0" applyFont="1" applyFill="1" applyBorder="1"/>
    <xf numFmtId="179" fontId="67" fillId="44" borderId="34" xfId="0" applyNumberFormat="1" applyFont="1" applyFill="1" applyBorder="1"/>
    <xf numFmtId="179" fontId="64" fillId="36" borderId="34" xfId="0" applyNumberFormat="1" applyFont="1" applyFill="1" applyBorder="1"/>
    <xf numFmtId="0" fontId="66" fillId="43" borderId="32" xfId="0" applyFont="1" applyFill="1" applyBorder="1" applyAlignment="1">
      <alignment horizontal="right"/>
    </xf>
    <xf numFmtId="0" fontId="58" fillId="38" borderId="29" xfId="0" applyFont="1" applyFill="1" applyBorder="1" applyAlignment="1">
      <alignment horizontal="right"/>
    </xf>
    <xf numFmtId="180" fontId="64" fillId="0" borderId="34" xfId="676" applyNumberFormat="1" applyFont="1" applyBorder="1" applyAlignment="1">
      <alignment horizontal="right"/>
    </xf>
    <xf numFmtId="180" fontId="67" fillId="44" borderId="34" xfId="676" applyNumberFormat="1" applyFont="1" applyFill="1" applyBorder="1" applyAlignment="1">
      <alignment horizontal="right"/>
    </xf>
    <xf numFmtId="0" fontId="64" fillId="0" borderId="0" xfId="428" applyFont="1"/>
    <xf numFmtId="0" fontId="70" fillId="0" borderId="0" xfId="0" applyFont="1"/>
    <xf numFmtId="0" fontId="71" fillId="29" borderId="0" xfId="428" applyFont="1" applyFill="1"/>
    <xf numFmtId="0" fontId="64" fillId="0" borderId="0" xfId="428" applyFont="1" applyAlignment="1">
      <alignment horizontal="right"/>
    </xf>
    <xf numFmtId="0" fontId="64" fillId="28" borderId="0" xfId="428" applyFont="1" applyFill="1"/>
    <xf numFmtId="0" fontId="70" fillId="27" borderId="18" xfId="428" applyFont="1" applyFill="1" applyBorder="1" applyAlignment="1">
      <alignment horizontal="left" vertical="center" wrapText="1"/>
    </xf>
    <xf numFmtId="0" fontId="70" fillId="26" borderId="20" xfId="428" applyFont="1" applyFill="1" applyBorder="1" applyAlignment="1">
      <alignment horizontal="left" wrapText="1"/>
    </xf>
    <xf numFmtId="0" fontId="70" fillId="26" borderId="20" xfId="428" applyFont="1" applyFill="1" applyBorder="1" applyAlignment="1">
      <alignment horizontal="right" wrapText="1"/>
    </xf>
    <xf numFmtId="0" fontId="72" fillId="0" borderId="0" xfId="0" applyFont="1"/>
    <xf numFmtId="0" fontId="65" fillId="0" borderId="0" xfId="0" applyFont="1"/>
    <xf numFmtId="0" fontId="70" fillId="0" borderId="0" xfId="0" applyFont="1" applyFill="1"/>
    <xf numFmtId="0" fontId="70" fillId="28" borderId="0" xfId="0" applyFont="1" applyFill="1"/>
    <xf numFmtId="0" fontId="70" fillId="0" borderId="0" xfId="0" applyFont="1" applyAlignment="1">
      <alignment horizontal="center"/>
    </xf>
    <xf numFmtId="0" fontId="70" fillId="0" borderId="0" xfId="0" applyFont="1" applyFill="1" applyAlignment="1">
      <alignment horizontal="center"/>
    </xf>
    <xf numFmtId="0" fontId="70" fillId="27" borderId="13" xfId="0" applyFont="1" applyFill="1" applyBorder="1" applyAlignment="1">
      <alignment horizontal="left" vertical="center" wrapText="1"/>
    </xf>
    <xf numFmtId="0" fontId="70" fillId="27" borderId="14" xfId="0" applyFont="1" applyFill="1" applyBorder="1" applyAlignment="1">
      <alignment horizontal="left" vertical="center" wrapText="1"/>
    </xf>
    <xf numFmtId="0" fontId="70" fillId="27" borderId="13" xfId="0" applyFont="1" applyFill="1" applyBorder="1" applyAlignment="1">
      <alignment horizontal="center" vertical="center" wrapText="1"/>
    </xf>
    <xf numFmtId="0" fontId="73" fillId="33" borderId="12" xfId="0" applyFont="1" applyFill="1" applyBorder="1" applyAlignment="1">
      <alignment horizontal="left" vertical="center" wrapText="1"/>
    </xf>
    <xf numFmtId="0" fontId="73" fillId="33" borderId="12" xfId="0" applyFont="1" applyFill="1" applyBorder="1" applyAlignment="1">
      <alignment horizontal="right" vertical="center" wrapText="1"/>
    </xf>
    <xf numFmtId="0" fontId="73" fillId="33" borderId="15" xfId="0" applyFont="1" applyFill="1" applyBorder="1" applyAlignment="1">
      <alignment horizontal="right" vertical="center" wrapText="1"/>
    </xf>
    <xf numFmtId="0" fontId="73" fillId="33" borderId="12" xfId="0" applyFont="1" applyFill="1" applyBorder="1" applyAlignment="1">
      <alignment horizontal="center" vertical="center" wrapText="1"/>
    </xf>
    <xf numFmtId="43" fontId="70" fillId="0" borderId="0" xfId="0" applyNumberFormat="1" applyFont="1"/>
    <xf numFmtId="0" fontId="70" fillId="0" borderId="0" xfId="0" applyFont="1" applyBorder="1"/>
    <xf numFmtId="0" fontId="70" fillId="0" borderId="0" xfId="0" applyFont="1" applyFill="1" applyBorder="1"/>
    <xf numFmtId="0" fontId="70" fillId="0" borderId="17" xfId="0" applyFont="1" applyBorder="1"/>
    <xf numFmtId="0" fontId="74" fillId="0" borderId="0" xfId="0" applyFont="1" applyBorder="1" applyAlignment="1">
      <alignment horizontal="left"/>
    </xf>
    <xf numFmtId="0" fontId="70" fillId="0" borderId="0" xfId="0" applyFont="1" applyAlignment="1">
      <alignment horizontal="right"/>
    </xf>
    <xf numFmtId="0" fontId="70" fillId="27" borderId="18" xfId="0" applyFont="1" applyFill="1" applyBorder="1" applyAlignment="1">
      <alignment horizontal="left" vertical="center" wrapText="1"/>
    </xf>
    <xf numFmtId="43" fontId="70" fillId="0" borderId="0" xfId="33" applyFont="1"/>
    <xf numFmtId="177" fontId="74" fillId="0" borderId="0" xfId="0" applyNumberFormat="1" applyFont="1"/>
    <xf numFmtId="177" fontId="70" fillId="0" borderId="0" xfId="0" applyNumberFormat="1" applyFont="1"/>
    <xf numFmtId="177" fontId="70" fillId="27" borderId="13" xfId="0" applyNumberFormat="1" applyFont="1" applyFill="1" applyBorder="1" applyAlignment="1">
      <alignment horizontal="left" vertical="center" wrapText="1"/>
    </xf>
    <xf numFmtId="177" fontId="73" fillId="26" borderId="12" xfId="0" quotePrefix="1" applyNumberFormat="1" applyFont="1" applyFill="1" applyBorder="1" applyAlignment="1">
      <alignment horizontal="left" vertical="top" wrapText="1"/>
    </xf>
    <xf numFmtId="177" fontId="70" fillId="0" borderId="0" xfId="0" applyNumberFormat="1" applyFont="1" applyFill="1" applyBorder="1"/>
    <xf numFmtId="177" fontId="70" fillId="0" borderId="0" xfId="0" applyNumberFormat="1" applyFont="1" applyBorder="1"/>
    <xf numFmtId="177" fontId="70" fillId="0" borderId="0" xfId="0" applyNumberFormat="1" applyFont="1" applyBorder="1" applyAlignment="1">
      <alignment horizontal="left"/>
    </xf>
    <xf numFmtId="177" fontId="70" fillId="0" borderId="0" xfId="33" applyNumberFormat="1" applyFont="1" applyFill="1"/>
    <xf numFmtId="0" fontId="70" fillId="42" borderId="0" xfId="0" applyFont="1" applyFill="1"/>
    <xf numFmtId="0" fontId="70" fillId="46" borderId="0" xfId="0" applyFont="1" applyFill="1"/>
    <xf numFmtId="0" fontId="70" fillId="0" borderId="0" xfId="0" applyFont="1" applyAlignment="1">
      <alignment horizontal="left"/>
    </xf>
    <xf numFmtId="0" fontId="75" fillId="47" borderId="0" xfId="0" applyFont="1" applyFill="1" applyAlignment="1">
      <alignment horizontal="left"/>
    </xf>
    <xf numFmtId="0" fontId="74" fillId="0" borderId="0" xfId="0" applyFont="1" applyAlignment="1">
      <alignment horizontal="left"/>
    </xf>
    <xf numFmtId="0" fontId="72" fillId="0" borderId="0" xfId="0" applyFont="1" applyAlignment="1">
      <alignment horizontal="left"/>
    </xf>
    <xf numFmtId="2" fontId="65" fillId="0" borderId="0" xfId="0" applyNumberFormat="1" applyFont="1" applyAlignment="1">
      <alignment horizontal="center"/>
    </xf>
    <xf numFmtId="9" fontId="74" fillId="0" borderId="0" xfId="0" applyNumberFormat="1" applyFont="1" applyAlignment="1">
      <alignment horizontal="left"/>
    </xf>
    <xf numFmtId="0" fontId="70" fillId="0" borderId="0" xfId="0" applyFont="1" applyAlignment="1"/>
    <xf numFmtId="0" fontId="70" fillId="46" borderId="0" xfId="0" applyFont="1" applyFill="1" applyAlignment="1">
      <alignment horizontal="left"/>
    </xf>
    <xf numFmtId="9" fontId="74" fillId="0" borderId="0" xfId="0" applyNumberFormat="1" applyFont="1" applyAlignment="1">
      <alignment horizontal="center"/>
    </xf>
    <xf numFmtId="0" fontId="74" fillId="0" borderId="0" xfId="0" applyFont="1"/>
    <xf numFmtId="178" fontId="70" fillId="0" borderId="0" xfId="0" applyNumberFormat="1" applyFont="1" applyAlignment="1"/>
    <xf numFmtId="2" fontId="74" fillId="0" borderId="0" xfId="0" applyNumberFormat="1" applyFont="1" applyAlignment="1">
      <alignment horizontal="left"/>
    </xf>
    <xf numFmtId="0" fontId="74" fillId="0" borderId="0" xfId="0" applyFont="1" applyAlignment="1">
      <alignment horizontal="right"/>
    </xf>
    <xf numFmtId="0" fontId="70" fillId="33" borderId="13" xfId="0" applyFont="1" applyFill="1" applyBorder="1" applyAlignment="1">
      <alignment horizontal="left" vertical="center" wrapText="1"/>
    </xf>
    <xf numFmtId="0" fontId="73" fillId="26" borderId="12" xfId="0" applyFont="1" applyFill="1" applyBorder="1" applyAlignment="1">
      <alignment horizontal="left" vertical="top" wrapText="1"/>
    </xf>
    <xf numFmtId="43" fontId="70" fillId="0" borderId="0" xfId="33" applyNumberFormat="1" applyFont="1"/>
    <xf numFmtId="174" fontId="70" fillId="0" borderId="0" xfId="0" applyNumberFormat="1" applyFont="1"/>
    <xf numFmtId="0" fontId="70" fillId="0" borderId="0" xfId="0" applyFont="1" applyFill="1" applyBorder="1" applyAlignment="1">
      <alignment horizontal="left"/>
    </xf>
    <xf numFmtId="43" fontId="70" fillId="36" borderId="0" xfId="0" applyNumberFormat="1" applyFont="1" applyFill="1"/>
    <xf numFmtId="174" fontId="70" fillId="0" borderId="0" xfId="33" applyNumberFormat="1" applyFont="1"/>
    <xf numFmtId="172" fontId="70" fillId="0" borderId="0" xfId="0" applyNumberFormat="1" applyFont="1" applyFill="1" applyBorder="1" applyAlignment="1">
      <alignment horizontal="left"/>
    </xf>
    <xf numFmtId="0" fontId="70" fillId="0" borderId="0" xfId="0" applyFont="1" applyFill="1" applyBorder="1" applyAlignment="1">
      <alignment horizontal="center"/>
    </xf>
    <xf numFmtId="0" fontId="75" fillId="0" borderId="0" xfId="0" applyFont="1"/>
    <xf numFmtId="9" fontId="70" fillId="0" borderId="0" xfId="676" applyFont="1"/>
    <xf numFmtId="0" fontId="70" fillId="33" borderId="0" xfId="0" applyFont="1" applyFill="1" applyAlignment="1">
      <alignment horizontal="right"/>
    </xf>
    <xf numFmtId="0" fontId="70" fillId="45" borderId="0" xfId="0" applyFont="1" applyFill="1" applyAlignment="1">
      <alignment horizontal="center"/>
    </xf>
    <xf numFmtId="0" fontId="70" fillId="34" borderId="0" xfId="0" applyFont="1" applyFill="1"/>
    <xf numFmtId="9" fontId="55" fillId="32" borderId="0" xfId="175" applyNumberFormat="1" applyFont="1" applyAlignment="1">
      <alignment horizontal="right"/>
    </xf>
    <xf numFmtId="9" fontId="70" fillId="36" borderId="0" xfId="676" applyFont="1" applyFill="1" applyAlignment="1">
      <alignment horizontal="right"/>
    </xf>
    <xf numFmtId="172" fontId="70" fillId="36" borderId="0" xfId="33" applyNumberFormat="1" applyFont="1" applyFill="1" applyAlignment="1">
      <alignment horizontal="right"/>
    </xf>
    <xf numFmtId="9" fontId="70" fillId="0" borderId="0" xfId="676" applyFont="1" applyAlignment="1">
      <alignment horizontal="right"/>
    </xf>
    <xf numFmtId="9" fontId="70" fillId="0" borderId="18" xfId="676" applyFont="1" applyBorder="1" applyAlignment="1">
      <alignment horizontal="right"/>
    </xf>
    <xf numFmtId="9" fontId="70" fillId="36" borderId="18" xfId="676" applyFont="1" applyFill="1" applyBorder="1" applyAlignment="1">
      <alignment horizontal="right"/>
    </xf>
    <xf numFmtId="0" fontId="70" fillId="0" borderId="17" xfId="0" applyFont="1" applyFill="1" applyBorder="1" applyAlignment="1">
      <alignment horizontal="center"/>
    </xf>
    <xf numFmtId="177" fontId="73" fillId="26" borderId="12" xfId="0" applyNumberFormat="1" applyFont="1" applyFill="1" applyBorder="1" applyAlignment="1">
      <alignment horizontal="left" vertical="top" wrapText="1"/>
    </xf>
    <xf numFmtId="0" fontId="70" fillId="0" borderId="17" xfId="0" applyFont="1" applyBorder="1" applyAlignment="1">
      <alignment horizontal="center"/>
    </xf>
    <xf numFmtId="0" fontId="70" fillId="49" borderId="0" xfId="0" applyFont="1" applyFill="1" applyAlignment="1">
      <alignment horizontal="center" vertical="center"/>
    </xf>
    <xf numFmtId="0" fontId="70" fillId="49" borderId="0" xfId="0" applyFont="1" applyFill="1" applyAlignment="1">
      <alignment vertical="center"/>
    </xf>
    <xf numFmtId="0" fontId="70" fillId="48" borderId="0" xfId="0" applyFont="1" applyFill="1" applyAlignment="1">
      <alignment horizontal="center"/>
    </xf>
    <xf numFmtId="0" fontId="70" fillId="48" borderId="0" xfId="0" applyFont="1" applyFill="1"/>
    <xf numFmtId="43" fontId="70" fillId="0" borderId="17" xfId="33" applyFont="1" applyBorder="1"/>
    <xf numFmtId="0" fontId="70" fillId="48" borderId="0" xfId="0" applyFont="1" applyFill="1" applyAlignment="1"/>
    <xf numFmtId="43" fontId="65" fillId="0" borderId="0" xfId="33" applyFont="1" applyFill="1" applyBorder="1" applyAlignment="1">
      <alignment horizontal="right"/>
    </xf>
    <xf numFmtId="0" fontId="76" fillId="42" borderId="0" xfId="0" applyFont="1" applyFill="1"/>
    <xf numFmtId="0" fontId="76" fillId="42" borderId="17" xfId="0" applyFont="1" applyFill="1" applyBorder="1"/>
    <xf numFmtId="0" fontId="72" fillId="42" borderId="0" xfId="0" applyFont="1" applyFill="1"/>
    <xf numFmtId="0" fontId="72" fillId="42" borderId="17" xfId="0" applyFont="1" applyFill="1" applyBorder="1"/>
    <xf numFmtId="0" fontId="72" fillId="42" borderId="17" xfId="0" applyFont="1" applyFill="1" applyBorder="1" applyAlignment="1">
      <alignment vertical="center"/>
    </xf>
    <xf numFmtId="174" fontId="70" fillId="36" borderId="0" xfId="0" applyNumberFormat="1" applyFont="1" applyFill="1"/>
    <xf numFmtId="49" fontId="70" fillId="0" borderId="0" xfId="0" applyNumberFormat="1" applyFont="1" applyAlignment="1"/>
    <xf numFmtId="0" fontId="74" fillId="0" borderId="0" xfId="0" applyFont="1" applyAlignment="1">
      <alignment horizontal="center"/>
    </xf>
    <xf numFmtId="9" fontId="74" fillId="0" borderId="0" xfId="676" applyFont="1" applyAlignment="1">
      <alignment horizontal="center"/>
    </xf>
    <xf numFmtId="0" fontId="68" fillId="35" borderId="0" xfId="0" applyNumberFormat="1" applyFont="1" applyFill="1" applyBorder="1" applyAlignment="1">
      <alignment horizontal="center"/>
    </xf>
    <xf numFmtId="0" fontId="19" fillId="0" borderId="0" xfId="0" applyFont="1" applyBorder="1"/>
    <xf numFmtId="0" fontId="68" fillId="34" borderId="0" xfId="0" applyFont="1" applyFill="1" applyBorder="1"/>
    <xf numFmtId="3" fontId="68" fillId="34" borderId="0" xfId="0" applyNumberFormat="1" applyFont="1" applyFill="1" applyBorder="1"/>
    <xf numFmtId="0" fontId="19" fillId="0" borderId="17" xfId="0" applyFont="1" applyBorder="1" applyAlignment="1">
      <alignment vertical="center"/>
    </xf>
    <xf numFmtId="0" fontId="68" fillId="35" borderId="17" xfId="0" applyNumberFormat="1" applyFont="1" applyFill="1" applyBorder="1"/>
    <xf numFmtId="0" fontId="68" fillId="35" borderId="17" xfId="0" applyNumberFormat="1" applyFont="1" applyFill="1" applyBorder="1" applyAlignment="1">
      <alignment horizontal="right"/>
    </xf>
    <xf numFmtId="0" fontId="75" fillId="0" borderId="0" xfId="0" applyFont="1" applyBorder="1"/>
    <xf numFmtId="0" fontId="69" fillId="35" borderId="0" xfId="0" applyFont="1" applyFill="1" applyBorder="1" applyAlignment="1">
      <alignment horizontal="center" vertical="center"/>
    </xf>
    <xf numFmtId="0" fontId="69" fillId="35" borderId="17" xfId="0" applyFont="1" applyFill="1" applyBorder="1" applyAlignment="1">
      <alignment horizontal="center" vertical="center"/>
    </xf>
    <xf numFmtId="0" fontId="70" fillId="51" borderId="0" xfId="0" applyFont="1" applyFill="1"/>
    <xf numFmtId="0" fontId="79" fillId="0" borderId="0" xfId="0" applyFont="1"/>
    <xf numFmtId="0" fontId="68" fillId="35" borderId="0" xfId="0" applyFont="1" applyFill="1" applyBorder="1"/>
    <xf numFmtId="0" fontId="68" fillId="35" borderId="17" xfId="0" applyFont="1" applyFill="1" applyBorder="1"/>
    <xf numFmtId="0" fontId="78" fillId="39" borderId="0" xfId="0" applyFont="1" applyFill="1" applyAlignment="1">
      <alignment horizontal="left"/>
    </xf>
    <xf numFmtId="0" fontId="70" fillId="52" borderId="13" xfId="0" applyFont="1" applyFill="1" applyBorder="1" applyAlignment="1">
      <alignment horizontal="left" vertical="center" wrapText="1"/>
    </xf>
    <xf numFmtId="177" fontId="70" fillId="54" borderId="0" xfId="0" applyNumberFormat="1" applyFont="1" applyFill="1" applyBorder="1" applyAlignment="1">
      <alignment horizontal="left"/>
    </xf>
    <xf numFmtId="177" fontId="74" fillId="54" borderId="0" xfId="0" applyNumberFormat="1" applyFont="1" applyFill="1" applyBorder="1" applyAlignment="1">
      <alignment horizontal="left" wrapText="1"/>
    </xf>
    <xf numFmtId="177" fontId="70" fillId="54" borderId="0" xfId="33" applyNumberFormat="1" applyFont="1" applyFill="1"/>
    <xf numFmtId="177" fontId="70" fillId="54" borderId="0" xfId="0" applyNumberFormat="1" applyFont="1" applyFill="1" applyBorder="1"/>
    <xf numFmtId="177" fontId="70" fillId="54" borderId="0" xfId="0" applyNumberFormat="1" applyFont="1" applyFill="1"/>
    <xf numFmtId="177" fontId="70" fillId="54" borderId="17" xfId="33" applyNumberFormat="1" applyFont="1" applyFill="1" applyBorder="1"/>
    <xf numFmtId="177" fontId="70" fillId="54" borderId="17" xfId="0" applyNumberFormat="1" applyFont="1" applyFill="1" applyBorder="1"/>
    <xf numFmtId="177" fontId="70" fillId="54" borderId="0" xfId="3073" applyNumberFormat="1" applyFont="1" applyFill="1" applyBorder="1"/>
    <xf numFmtId="0" fontId="70" fillId="54" borderId="13" xfId="0" applyNumberFormat="1" applyFont="1" applyFill="1" applyBorder="1"/>
    <xf numFmtId="177" fontId="70" fillId="54" borderId="13" xfId="0" applyNumberFormat="1" applyFont="1" applyFill="1" applyBorder="1"/>
    <xf numFmtId="0" fontId="70" fillId="54" borderId="0" xfId="0" applyNumberFormat="1" applyFont="1" applyFill="1" applyBorder="1"/>
    <xf numFmtId="0" fontId="70" fillId="54" borderId="17" xfId="0" applyNumberFormat="1" applyFont="1" applyFill="1" applyBorder="1"/>
    <xf numFmtId="177" fontId="70" fillId="54" borderId="0" xfId="0" applyNumberFormat="1" applyFont="1" applyFill="1" applyBorder="1" applyAlignment="1">
      <alignment wrapText="1"/>
    </xf>
    <xf numFmtId="0" fontId="70" fillId="54" borderId="0" xfId="0" applyFont="1" applyFill="1"/>
    <xf numFmtId="177" fontId="70" fillId="54" borderId="0" xfId="0" applyNumberFormat="1" applyFont="1" applyFill="1" applyAlignment="1">
      <alignment horizontal="left"/>
    </xf>
    <xf numFmtId="0" fontId="70" fillId="54" borderId="17" xfId="0" applyFont="1" applyFill="1" applyBorder="1"/>
    <xf numFmtId="0" fontId="70" fillId="54" borderId="0" xfId="0" applyFont="1" applyFill="1" applyAlignment="1">
      <alignment horizontal="left"/>
    </xf>
    <xf numFmtId="0" fontId="70" fillId="54" borderId="20" xfId="0" applyNumberFormat="1" applyFont="1" applyFill="1" applyBorder="1"/>
    <xf numFmtId="177" fontId="70" fillId="54" borderId="20" xfId="0" applyNumberFormat="1" applyFont="1" applyFill="1" applyBorder="1"/>
    <xf numFmtId="177" fontId="70" fillId="54" borderId="37" xfId="0" applyNumberFormat="1" applyFont="1" applyFill="1" applyBorder="1"/>
    <xf numFmtId="0" fontId="70" fillId="54" borderId="37" xfId="0" applyNumberFormat="1" applyFont="1" applyFill="1" applyBorder="1"/>
    <xf numFmtId="177" fontId="70" fillId="54" borderId="37" xfId="0" applyNumberFormat="1" applyFont="1" applyFill="1" applyBorder="1" applyAlignment="1">
      <alignment horizontal="left"/>
    </xf>
    <xf numFmtId="0" fontId="70" fillId="54" borderId="0" xfId="0" applyNumberFormat="1" applyFont="1" applyFill="1"/>
    <xf numFmtId="177" fontId="70" fillId="54" borderId="20" xfId="0" applyNumberFormat="1" applyFont="1" applyFill="1" applyBorder="1" applyAlignment="1">
      <alignment horizontal="left"/>
    </xf>
    <xf numFmtId="0" fontId="70" fillId="35" borderId="0" xfId="0" applyFont="1" applyFill="1" applyAlignment="1">
      <alignment horizontal="left"/>
    </xf>
    <xf numFmtId="0" fontId="70" fillId="35" borderId="0" xfId="0" applyFont="1" applyFill="1" applyBorder="1" applyAlignment="1">
      <alignment horizontal="left"/>
    </xf>
    <xf numFmtId="0" fontId="70" fillId="35" borderId="17" xfId="0" applyFont="1" applyFill="1" applyBorder="1" applyAlignment="1">
      <alignment horizontal="left"/>
    </xf>
    <xf numFmtId="0" fontId="70" fillId="35" borderId="13" xfId="0" applyFont="1" applyFill="1" applyBorder="1" applyAlignment="1">
      <alignment horizontal="left"/>
    </xf>
    <xf numFmtId="0" fontId="70" fillId="55" borderId="18" xfId="0" applyFont="1" applyFill="1" applyBorder="1" applyAlignment="1">
      <alignment horizontal="left" vertical="center" wrapText="1"/>
    </xf>
    <xf numFmtId="0" fontId="80" fillId="39" borderId="0" xfId="22" applyFont="1" applyFill="1"/>
    <xf numFmtId="0" fontId="78" fillId="39" borderId="0" xfId="22" applyFont="1" applyFill="1"/>
    <xf numFmtId="0" fontId="70" fillId="54" borderId="0" xfId="0" applyFont="1" applyFill="1" applyBorder="1" applyAlignment="1">
      <alignment horizontal="left" wrapText="1"/>
    </xf>
    <xf numFmtId="0" fontId="70" fillId="27" borderId="18" xfId="0" applyFont="1" applyFill="1" applyBorder="1" applyAlignment="1">
      <alignment horizontal="center" vertical="center" wrapText="1"/>
    </xf>
    <xf numFmtId="169" fontId="70" fillId="54" borderId="0" xfId="0" applyNumberFormat="1" applyFont="1" applyFill="1" applyAlignment="1">
      <alignment horizontal="center"/>
    </xf>
    <xf numFmtId="0" fontId="70" fillId="54" borderId="0" xfId="0" applyFont="1" applyFill="1" applyAlignment="1">
      <alignment horizontal="center"/>
    </xf>
    <xf numFmtId="0" fontId="75" fillId="56" borderId="0" xfId="0" applyFont="1" applyFill="1"/>
    <xf numFmtId="2" fontId="70" fillId="54" borderId="0" xfId="0" applyNumberFormat="1" applyFont="1" applyFill="1" applyAlignment="1">
      <alignment horizontal="center"/>
    </xf>
    <xf numFmtId="2" fontId="70" fillId="54" borderId="17" xfId="0" applyNumberFormat="1" applyFont="1" applyFill="1" applyBorder="1" applyAlignment="1">
      <alignment horizontal="center"/>
    </xf>
    <xf numFmtId="2" fontId="70" fillId="57" borderId="0" xfId="0" applyNumberFormat="1" applyFont="1" applyFill="1" applyAlignment="1">
      <alignment horizontal="center"/>
    </xf>
    <xf numFmtId="0" fontId="70" fillId="54" borderId="0" xfId="0" applyFont="1" applyFill="1" applyBorder="1" applyAlignment="1">
      <alignment horizontal="left"/>
    </xf>
    <xf numFmtId="0" fontId="70" fillId="54" borderId="0" xfId="0" applyFont="1" applyFill="1" applyBorder="1"/>
    <xf numFmtId="0" fontId="70" fillId="54" borderId="17" xfId="0" applyFont="1" applyFill="1" applyBorder="1" applyAlignment="1">
      <alignment horizontal="left"/>
    </xf>
    <xf numFmtId="0" fontId="70" fillId="54" borderId="13" xfId="0" applyFont="1" applyFill="1" applyBorder="1"/>
    <xf numFmtId="0" fontId="70" fillId="54" borderId="13" xfId="0" applyFont="1" applyFill="1" applyBorder="1" applyAlignment="1">
      <alignment horizontal="left"/>
    </xf>
    <xf numFmtId="2" fontId="70" fillId="54" borderId="0" xfId="0" applyNumberFormat="1" applyFont="1" applyFill="1" applyBorder="1" applyAlignment="1">
      <alignment horizontal="center"/>
    </xf>
    <xf numFmtId="2" fontId="70" fillId="54" borderId="13" xfId="0" applyNumberFormat="1" applyFont="1" applyFill="1" applyBorder="1" applyAlignment="1">
      <alignment horizontal="center"/>
    </xf>
    <xf numFmtId="1" fontId="70" fillId="54" borderId="17" xfId="0" applyNumberFormat="1" applyFont="1" applyFill="1" applyBorder="1" applyAlignment="1">
      <alignment horizontal="center"/>
    </xf>
    <xf numFmtId="1" fontId="70" fillId="54" borderId="0" xfId="0" applyNumberFormat="1" applyFont="1" applyFill="1" applyBorder="1" applyAlignment="1">
      <alignment horizontal="center"/>
    </xf>
    <xf numFmtId="1" fontId="70" fillId="54" borderId="13" xfId="0" applyNumberFormat="1" applyFont="1" applyFill="1" applyBorder="1" applyAlignment="1">
      <alignment horizontal="center"/>
    </xf>
    <xf numFmtId="182" fontId="70" fillId="0" borderId="0" xfId="0" applyNumberFormat="1" applyFont="1"/>
    <xf numFmtId="1" fontId="70" fillId="0" borderId="0" xfId="0" applyNumberFormat="1" applyFont="1"/>
    <xf numFmtId="183" fontId="70" fillId="0" borderId="0" xfId="0" applyNumberFormat="1" applyFont="1"/>
    <xf numFmtId="0" fontId="70" fillId="27" borderId="18" xfId="428" applyFont="1" applyFill="1" applyBorder="1" applyAlignment="1">
      <alignment horizontal="right" vertical="center" wrapText="1"/>
    </xf>
    <xf numFmtId="177" fontId="70" fillId="54" borderId="0" xfId="0" applyNumberFormat="1" applyFont="1" applyFill="1" applyBorder="1" applyAlignment="1"/>
    <xf numFmtId="177" fontId="70" fillId="54" borderId="17" xfId="0" applyNumberFormat="1" applyFont="1" applyFill="1" applyBorder="1" applyAlignment="1"/>
    <xf numFmtId="177" fontId="70" fillId="54" borderId="0" xfId="0" applyNumberFormat="1" applyFont="1" applyFill="1" applyAlignment="1"/>
    <xf numFmtId="177" fontId="70" fillId="54" borderId="0" xfId="3073" applyNumberFormat="1" applyFont="1" applyFill="1" applyBorder="1" applyAlignment="1"/>
    <xf numFmtId="0" fontId="66" fillId="43" borderId="32" xfId="0" applyFont="1" applyFill="1" applyBorder="1" applyAlignment="1">
      <alignment horizontal="left"/>
    </xf>
    <xf numFmtId="0" fontId="70" fillId="58" borderId="21" xfId="0" applyFont="1" applyFill="1" applyBorder="1"/>
    <xf numFmtId="0" fontId="70" fillId="58" borderId="16" xfId="0" applyFont="1" applyFill="1" applyBorder="1"/>
    <xf numFmtId="0" fontId="70" fillId="58" borderId="22" xfId="0" applyFont="1" applyFill="1" applyBorder="1"/>
    <xf numFmtId="0" fontId="70" fillId="54" borderId="16" xfId="0" applyFont="1" applyFill="1" applyBorder="1"/>
    <xf numFmtId="0" fontId="70" fillId="59" borderId="0" xfId="0" applyFont="1" applyFill="1" applyAlignment="1">
      <alignment horizontal="center"/>
    </xf>
    <xf numFmtId="0" fontId="70" fillId="0" borderId="0" xfId="0" applyFont="1" applyFill="1" applyAlignment="1"/>
    <xf numFmtId="0" fontId="70" fillId="46" borderId="40" xfId="0" applyFont="1" applyFill="1" applyBorder="1" applyAlignment="1">
      <alignment horizontal="left"/>
    </xf>
    <xf numFmtId="0" fontId="70" fillId="46" borderId="41" xfId="0" applyFont="1" applyFill="1" applyBorder="1" applyAlignment="1">
      <alignment horizontal="left"/>
    </xf>
    <xf numFmtId="0" fontId="70" fillId="46" borderId="42" xfId="0" applyFont="1" applyFill="1" applyBorder="1" applyAlignment="1">
      <alignment horizontal="left"/>
    </xf>
    <xf numFmtId="0" fontId="70" fillId="46" borderId="43" xfId="0" applyFont="1" applyFill="1" applyBorder="1" applyAlignment="1">
      <alignment horizontal="left"/>
    </xf>
    <xf numFmtId="0" fontId="70" fillId="46" borderId="45" xfId="0" applyFont="1" applyFill="1" applyBorder="1" applyAlignment="1">
      <alignment horizontal="left"/>
    </xf>
    <xf numFmtId="0" fontId="81" fillId="46" borderId="44" xfId="0" applyFont="1" applyFill="1" applyBorder="1" applyAlignment="1">
      <alignment horizontal="left" indent="1"/>
    </xf>
    <xf numFmtId="0" fontId="70" fillId="54" borderId="0" xfId="428" applyFont="1" applyFill="1"/>
    <xf numFmtId="176" fontId="70" fillId="54" borderId="0" xfId="428" applyNumberFormat="1" applyFont="1" applyFill="1"/>
    <xf numFmtId="176" fontId="70" fillId="54" borderId="0" xfId="0" applyNumberFormat="1" applyFont="1" applyFill="1"/>
    <xf numFmtId="181" fontId="70" fillId="50" borderId="0" xfId="0" applyNumberFormat="1" applyFont="1" applyFill="1" applyBorder="1" applyAlignment="1">
      <alignment horizontal="center"/>
    </xf>
    <xf numFmtId="0" fontId="70" fillId="48" borderId="17" xfId="0" applyFont="1" applyFill="1" applyBorder="1" applyAlignment="1">
      <alignment horizontal="center"/>
    </xf>
    <xf numFmtId="0" fontId="70" fillId="48" borderId="17" xfId="0" applyFont="1" applyFill="1" applyBorder="1" applyAlignment="1"/>
    <xf numFmtId="0" fontId="70" fillId="59" borderId="17" xfId="0" applyFont="1" applyFill="1" applyBorder="1" applyAlignment="1">
      <alignment horizontal="center"/>
    </xf>
    <xf numFmtId="0" fontId="70" fillId="0" borderId="17" xfId="0" applyFont="1" applyBorder="1" applyAlignment="1"/>
    <xf numFmtId="0" fontId="72" fillId="60" borderId="0" xfId="0" applyFont="1" applyFill="1" applyBorder="1" applyAlignment="1">
      <alignment vertical="center"/>
    </xf>
    <xf numFmtId="0" fontId="65" fillId="60" borderId="0" xfId="0" applyFont="1" applyFill="1" applyBorder="1" applyAlignment="1">
      <alignment vertical="center"/>
    </xf>
    <xf numFmtId="0" fontId="72" fillId="42" borderId="0" xfId="0" applyFont="1" applyFill="1" applyBorder="1" applyAlignment="1">
      <alignment vertical="center"/>
    </xf>
    <xf numFmtId="0" fontId="79" fillId="42" borderId="17" xfId="0" applyFont="1" applyFill="1" applyBorder="1" applyAlignment="1">
      <alignment vertical="center"/>
    </xf>
    <xf numFmtId="0" fontId="79" fillId="42" borderId="17" xfId="0" applyFont="1" applyFill="1" applyBorder="1" applyAlignment="1">
      <alignment horizontal="left" vertical="center" wrapText="1"/>
    </xf>
    <xf numFmtId="0" fontId="79" fillId="42" borderId="17" xfId="0" applyFont="1" applyFill="1" applyBorder="1" applyAlignment="1">
      <alignment horizontal="left" vertical="center"/>
    </xf>
    <xf numFmtId="0" fontId="83" fillId="42" borderId="0" xfId="0" applyFont="1" applyFill="1"/>
    <xf numFmtId="43" fontId="83" fillId="42" borderId="0" xfId="0" applyNumberFormat="1" applyFont="1" applyFill="1" applyAlignment="1">
      <alignment horizontal="left"/>
    </xf>
    <xf numFmtId="0" fontId="83" fillId="42" borderId="0" xfId="0" applyFont="1" applyFill="1" applyAlignment="1">
      <alignment horizontal="left"/>
    </xf>
    <xf numFmtId="0" fontId="83" fillId="42" borderId="0" xfId="0" applyNumberFormat="1" applyFont="1" applyFill="1" applyAlignment="1">
      <alignment horizontal="left"/>
    </xf>
    <xf numFmtId="0" fontId="84" fillId="42" borderId="0" xfId="0" applyFont="1" applyFill="1"/>
    <xf numFmtId="43" fontId="84" fillId="42" borderId="0" xfId="0" applyNumberFormat="1" applyFont="1" applyFill="1" applyAlignment="1">
      <alignment horizontal="left"/>
    </xf>
    <xf numFmtId="0" fontId="84" fillId="42" borderId="0" xfId="0" applyNumberFormat="1" applyFont="1" applyFill="1" applyAlignment="1">
      <alignment horizontal="left"/>
    </xf>
    <xf numFmtId="0" fontId="84" fillId="42" borderId="0" xfId="0" applyFont="1" applyFill="1" applyAlignment="1">
      <alignment horizontal="left"/>
    </xf>
    <xf numFmtId="43" fontId="79" fillId="0" borderId="0" xfId="0" applyNumberFormat="1" applyFont="1"/>
    <xf numFmtId="173" fontId="79" fillId="0" borderId="0" xfId="0" applyNumberFormat="1" applyFont="1"/>
    <xf numFmtId="0" fontId="79" fillId="0" borderId="17" xfId="0" applyFont="1" applyFill="1" applyBorder="1" applyAlignment="1">
      <alignment horizontal="right" vertical="center"/>
    </xf>
    <xf numFmtId="0" fontId="70" fillId="0" borderId="0" xfId="0" quotePrefix="1" applyFont="1"/>
    <xf numFmtId="0" fontId="70" fillId="54" borderId="22" xfId="0" applyFont="1" applyFill="1" applyBorder="1"/>
    <xf numFmtId="0" fontId="65" fillId="0" borderId="0" xfId="0" applyFont="1" applyFill="1"/>
    <xf numFmtId="0" fontId="65" fillId="0" borderId="0" xfId="0" applyFont="1" applyAlignment="1">
      <alignment horizontal="center"/>
    </xf>
    <xf numFmtId="9" fontId="65" fillId="0" borderId="0" xfId="676" applyFont="1" applyBorder="1" applyAlignment="1">
      <alignment horizontal="center"/>
    </xf>
    <xf numFmtId="9" fontId="65" fillId="0" borderId="0" xfId="676" applyFont="1" applyFill="1"/>
    <xf numFmtId="0" fontId="70" fillId="61" borderId="0" xfId="0" applyFont="1" applyFill="1" applyAlignment="1">
      <alignment horizontal="center"/>
    </xf>
    <xf numFmtId="0" fontId="70" fillId="61" borderId="0" xfId="0" applyFont="1" applyFill="1" applyAlignment="1"/>
    <xf numFmtId="2" fontId="70" fillId="0" borderId="0" xfId="0" applyNumberFormat="1" applyFont="1"/>
    <xf numFmtId="0" fontId="70" fillId="58" borderId="0" xfId="0" applyFont="1" applyFill="1"/>
    <xf numFmtId="0" fontId="70" fillId="0" borderId="0" xfId="0" applyFont="1" applyBorder="1" applyAlignment="1">
      <alignment horizontal="center"/>
    </xf>
    <xf numFmtId="177" fontId="70" fillId="54" borderId="13" xfId="0" applyNumberFormat="1" applyFont="1" applyFill="1" applyBorder="1" applyAlignment="1"/>
    <xf numFmtId="177" fontId="19" fillId="0" borderId="0" xfId="420" applyNumberFormat="1" applyFont="1" applyFill="1" applyBorder="1"/>
    <xf numFmtId="0" fontId="19" fillId="0" borderId="0" xfId="420" applyFont="1"/>
    <xf numFmtId="0" fontId="85" fillId="0" borderId="0" xfId="3963" applyFont="1"/>
    <xf numFmtId="0" fontId="14" fillId="0" borderId="0" xfId="3963"/>
    <xf numFmtId="0" fontId="58" fillId="0" borderId="0" xfId="3963" applyFont="1"/>
    <xf numFmtId="0" fontId="58" fillId="0" borderId="17" xfId="3963" applyFont="1" applyBorder="1"/>
    <xf numFmtId="0" fontId="58" fillId="68" borderId="0" xfId="3963" applyFont="1" applyFill="1"/>
    <xf numFmtId="0" fontId="58" fillId="35" borderId="0" xfId="3963" applyFont="1" applyFill="1"/>
    <xf numFmtId="0" fontId="13" fillId="0" borderId="0" xfId="3963" applyFont="1"/>
    <xf numFmtId="177" fontId="70" fillId="54" borderId="13" xfId="33" applyNumberFormat="1" applyFont="1" applyFill="1" applyBorder="1"/>
    <xf numFmtId="177" fontId="70" fillId="54" borderId="0" xfId="33" applyNumberFormat="1" applyFont="1" applyFill="1" applyBorder="1"/>
    <xf numFmtId="0" fontId="70" fillId="54" borderId="13" xfId="0" applyFont="1" applyFill="1" applyBorder="1" applyAlignment="1">
      <alignment horizontal="left" wrapText="1"/>
    </xf>
    <xf numFmtId="169" fontId="70" fillId="54" borderId="13" xfId="0" applyNumberFormat="1" applyFont="1" applyFill="1" applyBorder="1" applyAlignment="1">
      <alignment horizontal="center"/>
    </xf>
    <xf numFmtId="2" fontId="70" fillId="57" borderId="13" xfId="0" applyNumberFormat="1" applyFont="1" applyFill="1" applyBorder="1" applyAlignment="1">
      <alignment horizontal="center"/>
    </xf>
    <xf numFmtId="169" fontId="70" fillId="54" borderId="0" xfId="0" applyNumberFormat="1" applyFont="1" applyFill="1" applyBorder="1" applyAlignment="1">
      <alignment horizontal="center"/>
    </xf>
    <xf numFmtId="2" fontId="70" fillId="57" borderId="0" xfId="0" applyNumberFormat="1" applyFont="1" applyFill="1" applyBorder="1" applyAlignment="1">
      <alignment horizontal="center"/>
    </xf>
    <xf numFmtId="177" fontId="70" fillId="54" borderId="13" xfId="0" applyNumberFormat="1" applyFont="1" applyFill="1" applyBorder="1" applyAlignment="1">
      <alignment wrapText="1"/>
    </xf>
    <xf numFmtId="177" fontId="70" fillId="54" borderId="13" xfId="0" applyNumberFormat="1" applyFont="1" applyFill="1" applyBorder="1" applyAlignment="1">
      <alignment horizontal="left"/>
    </xf>
    <xf numFmtId="9" fontId="94" fillId="32" borderId="0" xfId="175" applyNumberFormat="1" applyFont="1" applyAlignment="1">
      <alignment horizontal="right"/>
    </xf>
    <xf numFmtId="0" fontId="97" fillId="0" borderId="0" xfId="0" applyFont="1"/>
    <xf numFmtId="0" fontId="68" fillId="37" borderId="0" xfId="0" applyFont="1" applyFill="1" applyBorder="1"/>
    <xf numFmtId="3" fontId="68" fillId="37" borderId="0" xfId="0" applyNumberFormat="1" applyFont="1" applyFill="1" applyBorder="1"/>
    <xf numFmtId="0" fontId="82" fillId="0" borderId="0" xfId="0" applyFont="1"/>
    <xf numFmtId="0" fontId="70" fillId="54" borderId="17" xfId="0" applyFont="1" applyFill="1" applyBorder="1" applyAlignment="1">
      <alignment horizontal="left" wrapText="1"/>
    </xf>
    <xf numFmtId="169" fontId="70" fillId="54" borderId="17" xfId="0" applyNumberFormat="1" applyFont="1" applyFill="1" applyBorder="1" applyAlignment="1">
      <alignment horizontal="center"/>
    </xf>
    <xf numFmtId="2" fontId="70" fillId="57" borderId="17" xfId="0" applyNumberFormat="1" applyFont="1" applyFill="1" applyBorder="1" applyAlignment="1">
      <alignment horizontal="center"/>
    </xf>
    <xf numFmtId="0" fontId="70" fillId="58" borderId="13" xfId="0" applyFont="1" applyFill="1" applyBorder="1" applyAlignment="1">
      <alignment horizontal="center" vertical="center" wrapText="1"/>
    </xf>
    <xf numFmtId="0" fontId="73" fillId="58" borderId="12" xfId="0" applyFont="1" applyFill="1" applyBorder="1" applyAlignment="1">
      <alignment horizontal="center" vertical="center" wrapText="1"/>
    </xf>
    <xf numFmtId="183" fontId="70" fillId="58" borderId="0" xfId="0" applyNumberFormat="1" applyFont="1" applyFill="1"/>
    <xf numFmtId="2" fontId="70" fillId="54" borderId="0" xfId="0" applyNumberFormat="1" applyFont="1" applyFill="1" applyAlignment="1">
      <alignment horizontal="center"/>
    </xf>
    <xf numFmtId="2" fontId="70" fillId="54" borderId="17" xfId="0" applyNumberFormat="1" applyFont="1" applyFill="1" applyBorder="1" applyAlignment="1">
      <alignment horizontal="center"/>
    </xf>
    <xf numFmtId="2" fontId="70" fillId="54" borderId="0" xfId="0" applyNumberFormat="1" applyFont="1" applyFill="1" applyBorder="1" applyAlignment="1">
      <alignment horizontal="center"/>
    </xf>
    <xf numFmtId="2" fontId="70" fillId="54" borderId="13" xfId="0" applyNumberFormat="1" applyFont="1" applyFill="1" applyBorder="1" applyAlignment="1">
      <alignment horizontal="center"/>
    </xf>
    <xf numFmtId="1" fontId="70" fillId="54" borderId="0" xfId="0" applyNumberFormat="1" applyFont="1" applyFill="1" applyAlignment="1">
      <alignment horizontal="center"/>
    </xf>
    <xf numFmtId="1" fontId="70" fillId="54" borderId="17" xfId="0" applyNumberFormat="1" applyFont="1" applyFill="1" applyBorder="1" applyAlignment="1">
      <alignment horizontal="center"/>
    </xf>
    <xf numFmtId="1" fontId="70" fillId="54" borderId="0" xfId="0" applyNumberFormat="1" applyFont="1" applyFill="1" applyBorder="1" applyAlignment="1">
      <alignment horizontal="center"/>
    </xf>
    <xf numFmtId="0" fontId="70" fillId="0" borderId="0" xfId="0" applyFont="1"/>
    <xf numFmtId="0" fontId="73" fillId="26" borderId="12" xfId="0" applyFont="1" applyFill="1" applyBorder="1" applyAlignment="1">
      <alignment horizontal="left" vertical="top" wrapText="1"/>
    </xf>
    <xf numFmtId="1" fontId="70" fillId="54" borderId="0" xfId="0" applyNumberFormat="1" applyFont="1" applyFill="1" applyAlignment="1">
      <alignment horizontal="center"/>
    </xf>
    <xf numFmtId="1" fontId="70" fillId="54" borderId="17" xfId="0" applyNumberFormat="1" applyFont="1" applyFill="1" applyBorder="1" applyAlignment="1">
      <alignment horizontal="center"/>
    </xf>
    <xf numFmtId="1" fontId="70" fillId="54" borderId="0" xfId="0" applyNumberFormat="1" applyFont="1" applyFill="1" applyBorder="1" applyAlignment="1">
      <alignment horizontal="center"/>
    </xf>
    <xf numFmtId="1" fontId="70" fillId="54" borderId="13" xfId="0" applyNumberFormat="1" applyFont="1" applyFill="1" applyBorder="1" applyAlignment="1">
      <alignment horizontal="center"/>
    </xf>
    <xf numFmtId="0" fontId="70" fillId="33" borderId="13" xfId="0" applyFont="1" applyFill="1" applyBorder="1" applyAlignment="1">
      <alignment horizontal="left" vertical="center" wrapText="1"/>
    </xf>
    <xf numFmtId="0" fontId="70" fillId="52" borderId="13" xfId="0" applyFont="1" applyFill="1" applyBorder="1" applyAlignment="1">
      <alignment horizontal="left" vertical="center" wrapText="1"/>
    </xf>
    <xf numFmtId="2" fontId="70" fillId="54" borderId="0" xfId="0" applyNumberFormat="1" applyFont="1" applyFill="1" applyAlignment="1">
      <alignment horizontal="center"/>
    </xf>
    <xf numFmtId="0" fontId="70" fillId="0" borderId="0" xfId="0" applyFont="1"/>
    <xf numFmtId="0" fontId="65" fillId="0" borderId="0" xfId="0" applyFont="1"/>
    <xf numFmtId="0" fontId="70" fillId="0" borderId="0" xfId="0" applyFont="1" applyFill="1"/>
    <xf numFmtId="0" fontId="70" fillId="0" borderId="0" xfId="0" applyFont="1" applyAlignment="1">
      <alignment horizontal="center"/>
    </xf>
    <xf numFmtId="0" fontId="70" fillId="27" borderId="13" xfId="0" applyFont="1" applyFill="1" applyBorder="1" applyAlignment="1">
      <alignment horizontal="left" vertical="center" wrapText="1"/>
    </xf>
    <xf numFmtId="0" fontId="70" fillId="0" borderId="16" xfId="0" applyFont="1" applyBorder="1"/>
    <xf numFmtId="0" fontId="70" fillId="0" borderId="0" xfId="0" applyFont="1" applyBorder="1"/>
    <xf numFmtId="0" fontId="70" fillId="0" borderId="24" xfId="0" applyFont="1" applyBorder="1"/>
    <xf numFmtId="0" fontId="70" fillId="0" borderId="0" xfId="0" applyFont="1" applyFill="1" applyBorder="1"/>
    <xf numFmtId="0" fontId="74" fillId="0" borderId="0" xfId="0" applyFont="1" applyAlignment="1">
      <alignment horizontal="left"/>
    </xf>
    <xf numFmtId="0" fontId="72" fillId="0" borderId="0" xfId="0" applyFont="1" applyAlignment="1">
      <alignment horizontal="left"/>
    </xf>
    <xf numFmtId="2" fontId="65" fillId="0" borderId="0" xfId="0" applyNumberFormat="1" applyFont="1" applyAlignment="1">
      <alignment horizontal="center"/>
    </xf>
    <xf numFmtId="9" fontId="74" fillId="0" borderId="0" xfId="0" applyNumberFormat="1" applyFont="1" applyAlignment="1">
      <alignment horizontal="left"/>
    </xf>
    <xf numFmtId="0" fontId="70" fillId="0" borderId="0" xfId="0" applyFont="1" applyAlignment="1"/>
    <xf numFmtId="9" fontId="74" fillId="0" borderId="0" xfId="0" applyNumberFormat="1" applyFont="1" applyAlignment="1">
      <alignment horizontal="center"/>
    </xf>
    <xf numFmtId="0" fontId="74" fillId="0" borderId="0" xfId="0" applyFont="1"/>
    <xf numFmtId="178" fontId="70" fillId="0" borderId="0" xfId="0" applyNumberFormat="1" applyFont="1" applyAlignment="1"/>
    <xf numFmtId="2" fontId="74" fillId="0" borderId="0" xfId="0" applyNumberFormat="1" applyFont="1" applyAlignment="1">
      <alignment horizontal="left"/>
    </xf>
    <xf numFmtId="0" fontId="74" fillId="0" borderId="0" xfId="0" applyFont="1" applyAlignment="1">
      <alignment horizontal="right"/>
    </xf>
    <xf numFmtId="0" fontId="70" fillId="33" borderId="13" xfId="0" applyFont="1" applyFill="1" applyBorder="1" applyAlignment="1">
      <alignment horizontal="left" vertical="center" wrapText="1"/>
    </xf>
    <xf numFmtId="0" fontId="73" fillId="26" borderId="12" xfId="0" applyFont="1" applyFill="1" applyBorder="1" applyAlignment="1">
      <alignment horizontal="left" vertical="top" wrapText="1"/>
    </xf>
    <xf numFmtId="43" fontId="70" fillId="0" borderId="16" xfId="33" applyNumberFormat="1" applyFont="1" applyBorder="1"/>
    <xf numFmtId="43" fontId="70" fillId="0" borderId="16" xfId="0" applyNumberFormat="1" applyFont="1" applyBorder="1"/>
    <xf numFmtId="43" fontId="70" fillId="0" borderId="0" xfId="0" applyNumberFormat="1" applyFont="1" applyBorder="1"/>
    <xf numFmtId="43" fontId="70" fillId="0" borderId="0" xfId="33" applyNumberFormat="1" applyFont="1" applyBorder="1"/>
    <xf numFmtId="43" fontId="70" fillId="0" borderId="13" xfId="0" applyNumberFormat="1" applyFont="1" applyBorder="1"/>
    <xf numFmtId="43" fontId="70" fillId="0" borderId="13" xfId="33" applyNumberFormat="1" applyFont="1" applyBorder="1"/>
    <xf numFmtId="43" fontId="70" fillId="0" borderId="21" xfId="33" applyNumberFormat="1" applyFont="1" applyBorder="1"/>
    <xf numFmtId="43" fontId="70" fillId="0" borderId="21" xfId="0" applyNumberFormat="1" applyFont="1" applyBorder="1"/>
    <xf numFmtId="0" fontId="74" fillId="0" borderId="0" xfId="0" applyFont="1" applyAlignment="1">
      <alignment horizontal="center"/>
    </xf>
    <xf numFmtId="9" fontId="74" fillId="0" borderId="0" xfId="676" applyFont="1" applyAlignment="1">
      <alignment horizontal="center"/>
    </xf>
    <xf numFmtId="0" fontId="70" fillId="52" borderId="13" xfId="0" applyFont="1" applyFill="1" applyBorder="1" applyAlignment="1">
      <alignment horizontal="left" vertical="center" wrapText="1"/>
    </xf>
    <xf numFmtId="177" fontId="70" fillId="54" borderId="0" xfId="0" applyNumberFormat="1" applyFont="1" applyFill="1" applyBorder="1"/>
    <xf numFmtId="0" fontId="70" fillId="54" borderId="0" xfId="0" applyFont="1" applyFill="1" applyAlignment="1">
      <alignment horizontal="center"/>
    </xf>
    <xf numFmtId="2" fontId="70" fillId="54" borderId="0" xfId="0" applyNumberFormat="1" applyFont="1" applyFill="1" applyAlignment="1">
      <alignment horizontal="center"/>
    </xf>
    <xf numFmtId="2" fontId="70" fillId="54" borderId="17" xfId="0" applyNumberFormat="1" applyFont="1" applyFill="1" applyBorder="1" applyAlignment="1">
      <alignment horizontal="center"/>
    </xf>
    <xf numFmtId="181" fontId="77" fillId="50" borderId="0" xfId="0" applyNumberFormat="1" applyFont="1" applyFill="1" applyBorder="1" applyAlignment="1"/>
    <xf numFmtId="181" fontId="70" fillId="54" borderId="0" xfId="0" applyNumberFormat="1" applyFont="1" applyFill="1" applyAlignment="1"/>
    <xf numFmtId="181" fontId="70" fillId="54" borderId="0" xfId="0" applyNumberFormat="1" applyFont="1" applyFill="1" applyBorder="1" applyAlignment="1"/>
    <xf numFmtId="181" fontId="70" fillId="54" borderId="17" xfId="0" applyNumberFormat="1" applyFont="1" applyFill="1" applyBorder="1" applyAlignment="1"/>
    <xf numFmtId="0" fontId="73" fillId="26" borderId="39" xfId="0" applyFont="1" applyFill="1" applyBorder="1" applyAlignment="1">
      <alignment horizontal="left" vertical="top" wrapText="1"/>
    </xf>
    <xf numFmtId="2" fontId="70" fillId="54" borderId="0" xfId="0" applyNumberFormat="1" applyFont="1" applyFill="1" applyBorder="1" applyAlignment="1">
      <alignment horizontal="center"/>
    </xf>
    <xf numFmtId="2" fontId="70" fillId="54" borderId="13" xfId="0" applyNumberFormat="1" applyFont="1" applyFill="1" applyBorder="1" applyAlignment="1">
      <alignment horizontal="center"/>
    </xf>
    <xf numFmtId="0" fontId="73" fillId="26" borderId="12" xfId="0" applyFont="1" applyFill="1" applyBorder="1" applyAlignment="1">
      <alignment horizontal="center" vertical="top" wrapText="1"/>
    </xf>
    <xf numFmtId="1" fontId="70" fillId="54" borderId="0" xfId="0" applyNumberFormat="1" applyFont="1" applyFill="1" applyAlignment="1">
      <alignment horizontal="center"/>
    </xf>
    <xf numFmtId="1" fontId="70" fillId="54" borderId="17" xfId="0" applyNumberFormat="1" applyFont="1" applyFill="1" applyBorder="1" applyAlignment="1">
      <alignment horizontal="center"/>
    </xf>
    <xf numFmtId="1" fontId="70" fillId="54" borderId="0" xfId="0" applyNumberFormat="1" applyFont="1" applyFill="1" applyBorder="1" applyAlignment="1">
      <alignment horizontal="center"/>
    </xf>
    <xf numFmtId="1" fontId="70" fillId="54" borderId="13" xfId="0" applyNumberFormat="1" applyFont="1" applyFill="1" applyBorder="1" applyAlignment="1">
      <alignment horizontal="center"/>
    </xf>
    <xf numFmtId="2" fontId="70" fillId="39" borderId="0" xfId="0" applyNumberFormat="1" applyFont="1" applyFill="1" applyAlignment="1">
      <alignment horizontal="center"/>
    </xf>
    <xf numFmtId="2" fontId="70" fillId="39" borderId="17" xfId="0" applyNumberFormat="1" applyFont="1" applyFill="1" applyBorder="1" applyAlignment="1">
      <alignment horizontal="center"/>
    </xf>
    <xf numFmtId="2" fontId="70" fillId="39" borderId="0" xfId="0" applyNumberFormat="1" applyFont="1" applyFill="1" applyBorder="1" applyAlignment="1">
      <alignment horizontal="center"/>
    </xf>
    <xf numFmtId="2" fontId="70" fillId="39" borderId="13" xfId="0" applyNumberFormat="1" applyFont="1" applyFill="1" applyBorder="1" applyAlignment="1">
      <alignment horizontal="center"/>
    </xf>
    <xf numFmtId="0" fontId="70" fillId="0" borderId="13" xfId="0" applyFont="1" applyFill="1" applyBorder="1"/>
    <xf numFmtId="43" fontId="70" fillId="0" borderId="14" xfId="33" applyNumberFormat="1" applyFont="1" applyBorder="1"/>
    <xf numFmtId="0" fontId="65" fillId="0" borderId="0" xfId="0" applyFont="1" applyFill="1"/>
    <xf numFmtId="0" fontId="65" fillId="0" borderId="0" xfId="0" applyFont="1" applyAlignment="1">
      <alignment horizontal="center"/>
    </xf>
    <xf numFmtId="9" fontId="65" fillId="0" borderId="0" xfId="676" applyFont="1" applyBorder="1" applyAlignment="1">
      <alignment horizontal="center"/>
    </xf>
    <xf numFmtId="184" fontId="70" fillId="54" borderId="38" xfId="0" applyNumberFormat="1" applyFont="1" applyFill="1" applyBorder="1" applyAlignment="1"/>
    <xf numFmtId="184" fontId="70" fillId="54" borderId="16" xfId="0" applyNumberFormat="1" applyFont="1" applyFill="1" applyBorder="1" applyAlignment="1"/>
    <xf numFmtId="184" fontId="70" fillId="54" borderId="24" xfId="0" applyNumberFormat="1" applyFont="1" applyFill="1" applyBorder="1" applyAlignment="1"/>
    <xf numFmtId="184" fontId="70" fillId="54" borderId="22" xfId="0" applyNumberFormat="1" applyFont="1" applyFill="1" applyBorder="1" applyAlignment="1"/>
    <xf numFmtId="184" fontId="70" fillId="54" borderId="23" xfId="0" applyNumberFormat="1" applyFont="1" applyFill="1" applyBorder="1" applyAlignment="1"/>
    <xf numFmtId="184" fontId="70" fillId="54" borderId="21" xfId="0" applyNumberFormat="1" applyFont="1" applyFill="1" applyBorder="1" applyAlignment="1"/>
    <xf numFmtId="184" fontId="70" fillId="54" borderId="14" xfId="0" applyNumberFormat="1" applyFont="1" applyFill="1" applyBorder="1" applyAlignment="1"/>
    <xf numFmtId="9" fontId="65" fillId="0" borderId="0" xfId="676" applyFont="1" applyFill="1"/>
    <xf numFmtId="0" fontId="70" fillId="0" borderId="13" xfId="0" applyFont="1" applyBorder="1"/>
    <xf numFmtId="0" fontId="70" fillId="0" borderId="14" xfId="0" applyFont="1" applyBorder="1"/>
    <xf numFmtId="0" fontId="70" fillId="0" borderId="22" xfId="0" applyFont="1" applyBorder="1"/>
    <xf numFmtId="43" fontId="70" fillId="0" borderId="24" xfId="0" applyNumberFormat="1" applyFont="1" applyBorder="1"/>
    <xf numFmtId="9" fontId="74" fillId="0" borderId="16" xfId="676" applyFont="1" applyBorder="1" applyAlignment="1">
      <alignment horizontal="right"/>
    </xf>
    <xf numFmtId="0" fontId="70" fillId="0" borderId="22" xfId="0" applyFont="1" applyFill="1" applyBorder="1"/>
    <xf numFmtId="0" fontId="70" fillId="0" borderId="16" xfId="0" applyFont="1" applyFill="1" applyBorder="1"/>
    <xf numFmtId="43" fontId="70" fillId="0" borderId="14" xfId="0" applyNumberFormat="1" applyFont="1" applyBorder="1"/>
    <xf numFmtId="0" fontId="70" fillId="0" borderId="21" xfId="0" applyFont="1" applyFill="1" applyBorder="1"/>
    <xf numFmtId="14" fontId="19" fillId="0" borderId="0" xfId="1589" applyNumberFormat="1" applyFont="1" applyAlignment="1">
      <alignment horizontal="left"/>
    </xf>
    <xf numFmtId="177" fontId="19" fillId="0" borderId="0" xfId="1589" applyNumberFormat="1" applyFont="1" applyFill="1" applyBorder="1"/>
    <xf numFmtId="0" fontId="70" fillId="54" borderId="0" xfId="0" applyFont="1" applyFill="1" applyBorder="1" applyAlignment="1">
      <alignment horizontal="center" wrapText="1"/>
    </xf>
    <xf numFmtId="14" fontId="20" fillId="0" borderId="0" xfId="420" applyNumberFormat="1"/>
    <xf numFmtId="0" fontId="83" fillId="42" borderId="0" xfId="0" applyFont="1" applyFill="1" applyAlignment="1">
      <alignment horizontal="left"/>
    </xf>
    <xf numFmtId="9" fontId="70" fillId="36" borderId="22" xfId="676" applyFont="1" applyFill="1" applyBorder="1" applyAlignment="1">
      <alignment horizontal="center"/>
    </xf>
    <xf numFmtId="0" fontId="0" fillId="0" borderId="0" xfId="0"/>
    <xf numFmtId="177" fontId="19" fillId="0" borderId="0" xfId="1589" applyNumberFormat="1" applyFont="1" applyFill="1" applyBorder="1" applyAlignment="1">
      <alignment horizontal="left"/>
    </xf>
    <xf numFmtId="177" fontId="19" fillId="0" borderId="0" xfId="1589" applyNumberFormat="1" applyFont="1" applyFill="1" applyBorder="1"/>
    <xf numFmtId="0" fontId="19" fillId="0" borderId="0" xfId="1589" applyFont="1"/>
    <xf numFmtId="14" fontId="19" fillId="0" borderId="0" xfId="1589" applyNumberFormat="1"/>
    <xf numFmtId="0" fontId="70" fillId="58" borderId="21" xfId="0" applyFont="1" applyFill="1" applyBorder="1"/>
    <xf numFmtId="183" fontId="70" fillId="58" borderId="16" xfId="0" applyNumberFormat="1" applyFont="1" applyFill="1" applyBorder="1"/>
    <xf numFmtId="183" fontId="70" fillId="58" borderId="0" xfId="0" applyNumberFormat="1" applyFont="1" applyFill="1" applyBorder="1"/>
    <xf numFmtId="183" fontId="70" fillId="58" borderId="24" xfId="0" applyNumberFormat="1" applyFont="1" applyFill="1" applyBorder="1"/>
    <xf numFmtId="183" fontId="70" fillId="58" borderId="22" xfId="0" applyNumberFormat="1" applyFont="1" applyFill="1" applyBorder="1"/>
    <xf numFmtId="183" fontId="70" fillId="58" borderId="17" xfId="0" applyNumberFormat="1" applyFont="1" applyFill="1" applyBorder="1"/>
    <xf numFmtId="183" fontId="70" fillId="58" borderId="23" xfId="0" applyNumberFormat="1" applyFont="1" applyFill="1" applyBorder="1"/>
    <xf numFmtId="0" fontId="70" fillId="58" borderId="13" xfId="0" applyFont="1" applyFill="1" applyBorder="1"/>
    <xf numFmtId="0" fontId="70" fillId="58" borderId="13" xfId="0" applyFont="1" applyFill="1" applyBorder="1" applyAlignment="1">
      <alignment horizontal="right" vertical="center"/>
    </xf>
    <xf numFmtId="0" fontId="70" fillId="58" borderId="14" xfId="0" applyFont="1" applyFill="1" applyBorder="1"/>
    <xf numFmtId="0" fontId="70" fillId="58" borderId="22" xfId="0" applyFont="1" applyFill="1" applyBorder="1" applyAlignment="1"/>
    <xf numFmtId="0" fontId="70" fillId="58" borderId="17" xfId="0" applyFont="1" applyFill="1" applyBorder="1" applyAlignment="1"/>
    <xf numFmtId="0" fontId="83" fillId="42" borderId="0" xfId="0" applyFont="1" applyFill="1"/>
    <xf numFmtId="0" fontId="84" fillId="42" borderId="0" xfId="0" applyFont="1" applyFill="1"/>
    <xf numFmtId="183" fontId="70" fillId="58" borderId="0" xfId="0" applyNumberFormat="1" applyFont="1" applyFill="1"/>
    <xf numFmtId="187" fontId="70" fillId="0" borderId="0" xfId="0" applyNumberFormat="1" applyFont="1"/>
    <xf numFmtId="188" fontId="70" fillId="0" borderId="0" xfId="0" applyNumberFormat="1" applyFont="1"/>
    <xf numFmtId="173" fontId="65" fillId="0" borderId="1" xfId="0" applyNumberFormat="1" applyFont="1" applyBorder="1" applyAlignment="1">
      <alignment horizontal="center"/>
    </xf>
    <xf numFmtId="0" fontId="19" fillId="0" borderId="0" xfId="0" applyFont="1" applyFill="1" applyBorder="1"/>
    <xf numFmtId="0" fontId="70" fillId="27" borderId="18" xfId="428" applyFont="1" applyFill="1" applyBorder="1" applyAlignment="1">
      <alignment horizontal="left" vertical="top" wrapText="1"/>
    </xf>
    <xf numFmtId="182" fontId="70" fillId="54" borderId="0" xfId="0" applyNumberFormat="1" applyFont="1" applyFill="1" applyAlignment="1">
      <alignment horizontal="center"/>
    </xf>
    <xf numFmtId="182" fontId="70" fillId="54" borderId="17" xfId="0" applyNumberFormat="1" applyFont="1" applyFill="1" applyBorder="1" applyAlignment="1">
      <alignment horizontal="center"/>
    </xf>
    <xf numFmtId="182" fontId="70" fillId="54" borderId="0" xfId="0" applyNumberFormat="1" applyFont="1" applyFill="1" applyBorder="1" applyAlignment="1">
      <alignment horizontal="center"/>
    </xf>
    <xf numFmtId="182" fontId="70" fillId="54" borderId="13" xfId="0" applyNumberFormat="1" applyFont="1" applyFill="1" applyBorder="1" applyAlignment="1">
      <alignment horizontal="center"/>
    </xf>
    <xf numFmtId="178" fontId="70" fillId="0" borderId="0" xfId="0" applyNumberFormat="1" applyFont="1"/>
    <xf numFmtId="192" fontId="70" fillId="0" borderId="0" xfId="0" applyNumberFormat="1" applyFont="1"/>
    <xf numFmtId="173" fontId="70" fillId="0" borderId="0" xfId="0" applyNumberFormat="1" applyFont="1"/>
    <xf numFmtId="193" fontId="70" fillId="0" borderId="0" xfId="0" applyNumberFormat="1" applyFont="1"/>
    <xf numFmtId="181" fontId="70" fillId="0" borderId="0" xfId="0" applyNumberFormat="1" applyFont="1"/>
    <xf numFmtId="0" fontId="113" fillId="0" borderId="0" xfId="51271" applyFont="1" applyFill="1" applyBorder="1" applyAlignment="1">
      <alignment horizontal="left"/>
    </xf>
    <xf numFmtId="0" fontId="70" fillId="0" borderId="52" xfId="0" applyFont="1" applyBorder="1"/>
    <xf numFmtId="0" fontId="70" fillId="0" borderId="52" xfId="0" applyFont="1" applyFill="1" applyBorder="1"/>
    <xf numFmtId="0" fontId="70" fillId="0" borderId="52" xfId="0" applyFont="1" applyBorder="1" applyAlignment="1">
      <alignment horizontal="left"/>
    </xf>
    <xf numFmtId="0" fontId="70" fillId="49" borderId="0" xfId="0" applyFont="1" applyFill="1" applyAlignment="1">
      <alignment vertical="center" wrapText="1"/>
    </xf>
    <xf numFmtId="183" fontId="70" fillId="58" borderId="21" xfId="0" applyNumberFormat="1" applyFont="1" applyFill="1" applyBorder="1"/>
    <xf numFmtId="183" fontId="70" fillId="58" borderId="13" xfId="0" applyNumberFormat="1" applyFont="1" applyFill="1" applyBorder="1"/>
    <xf numFmtId="183" fontId="70" fillId="58" borderId="14" xfId="0" applyNumberFormat="1" applyFont="1" applyFill="1" applyBorder="1"/>
    <xf numFmtId="167" fontId="70" fillId="0" borderId="0" xfId="0" applyNumberFormat="1" applyFont="1"/>
    <xf numFmtId="167" fontId="70" fillId="0" borderId="0" xfId="33" applyNumberFormat="1" applyFont="1"/>
    <xf numFmtId="0" fontId="66" fillId="108" borderId="32" xfId="0" applyFont="1" applyFill="1" applyBorder="1" applyAlignment="1">
      <alignment horizontal="right"/>
    </xf>
    <xf numFmtId="180" fontId="65" fillId="0" borderId="34" xfId="676" applyNumberFormat="1" applyFont="1" applyBorder="1" applyAlignment="1">
      <alignment horizontal="right"/>
    </xf>
    <xf numFmtId="0" fontId="3" fillId="0" borderId="0" xfId="51274"/>
    <xf numFmtId="0" fontId="146" fillId="109" borderId="0" xfId="51274" applyFont="1" applyFill="1" applyBorder="1" applyAlignment="1">
      <alignment vertical="center" wrapText="1"/>
    </xf>
    <xf numFmtId="0" fontId="3" fillId="0" borderId="0" xfId="51275" applyBorder="1" applyAlignment="1">
      <alignment vertical="center"/>
    </xf>
    <xf numFmtId="0" fontId="146" fillId="109" borderId="0" xfId="51274" applyFont="1" applyFill="1" applyBorder="1" applyAlignment="1">
      <alignment horizontal="center" vertical="center" wrapText="1"/>
    </xf>
    <xf numFmtId="0" fontId="147" fillId="0" borderId="0" xfId="51275" applyFont="1" applyFill="1" applyBorder="1" applyProtection="1"/>
    <xf numFmtId="0" fontId="148" fillId="0" borderId="0" xfId="51276" applyFill="1" applyProtection="1"/>
    <xf numFmtId="0" fontId="3" fillId="0" borderId="0" xfId="51274" applyFill="1" applyProtection="1"/>
    <xf numFmtId="0" fontId="3" fillId="110" borderId="0" xfId="51274" applyFill="1" applyAlignment="1" applyProtection="1">
      <alignment horizontal="right"/>
    </xf>
    <xf numFmtId="0" fontId="147" fillId="0" borderId="0" xfId="51275" applyFont="1" applyFill="1" applyProtection="1"/>
    <xf numFmtId="0" fontId="149" fillId="0" borderId="0" xfId="51274" applyFont="1" applyAlignment="1">
      <alignment horizontal="right" vertical="top"/>
    </xf>
    <xf numFmtId="194" fontId="0" fillId="0" borderId="0" xfId="51277" applyNumberFormat="1" applyFont="1"/>
    <xf numFmtId="0" fontId="3" fillId="0" borderId="0" xfId="51274" applyAlignment="1">
      <alignment horizontal="center" vertical="center"/>
    </xf>
    <xf numFmtId="0" fontId="3" fillId="0" borderId="52" xfId="51274" applyBorder="1"/>
    <xf numFmtId="0" fontId="147" fillId="0" borderId="13" xfId="51275" applyFont="1" applyFill="1" applyBorder="1" applyProtection="1"/>
    <xf numFmtId="0" fontId="148" fillId="0" borderId="13" xfId="51276" applyFill="1" applyBorder="1" applyProtection="1"/>
    <xf numFmtId="0" fontId="3" fillId="0" borderId="13" xfId="51274" applyFill="1" applyBorder="1" applyProtection="1"/>
    <xf numFmtId="0" fontId="3" fillId="0" borderId="13" xfId="51274" applyBorder="1"/>
    <xf numFmtId="0" fontId="148" fillId="0" borderId="0" xfId="51276" applyFill="1" applyBorder="1" applyProtection="1"/>
    <xf numFmtId="0" fontId="70" fillId="37" borderId="0" xfId="0" applyFont="1" applyFill="1"/>
    <xf numFmtId="176" fontId="70" fillId="37" borderId="0" xfId="428" applyNumberFormat="1" applyFont="1" applyFill="1"/>
    <xf numFmtId="176" fontId="70" fillId="37" borderId="0" xfId="0" applyNumberFormat="1" applyFont="1" applyFill="1"/>
    <xf numFmtId="0" fontId="70" fillId="37" borderId="0" xfId="428" applyFont="1" applyFill="1"/>
    <xf numFmtId="177" fontId="70" fillId="54" borderId="18" xfId="0" applyNumberFormat="1" applyFont="1" applyFill="1" applyBorder="1"/>
    <xf numFmtId="177" fontId="65" fillId="54" borderId="18" xfId="0" applyNumberFormat="1" applyFont="1" applyFill="1" applyBorder="1" applyAlignment="1"/>
    <xf numFmtId="177" fontId="65" fillId="54" borderId="18" xfId="33" applyNumberFormat="1" applyFont="1" applyFill="1" applyBorder="1"/>
    <xf numFmtId="177" fontId="65" fillId="54" borderId="18" xfId="0" applyNumberFormat="1" applyFont="1" applyFill="1" applyBorder="1"/>
    <xf numFmtId="0" fontId="150" fillId="111" borderId="0" xfId="428" applyFont="1" applyFill="1" applyBorder="1"/>
    <xf numFmtId="0" fontId="150" fillId="0" borderId="0" xfId="428" applyFont="1" applyFill="1" applyBorder="1"/>
    <xf numFmtId="0" fontId="79" fillId="112" borderId="18" xfId="428" applyFont="1" applyFill="1" applyBorder="1" applyAlignment="1">
      <alignment horizontal="left" vertical="center" wrapText="1"/>
    </xf>
    <xf numFmtId="0" fontId="79" fillId="113" borderId="20" xfId="428" applyFont="1" applyFill="1" applyBorder="1" applyAlignment="1">
      <alignment horizontal="left" wrapText="1"/>
    </xf>
    <xf numFmtId="0" fontId="79" fillId="113" borderId="20" xfId="428" applyFont="1" applyFill="1" applyBorder="1" applyAlignment="1">
      <alignment horizontal="right" wrapText="1"/>
    </xf>
    <xf numFmtId="0" fontId="2" fillId="0" borderId="0" xfId="51274" applyFont="1"/>
    <xf numFmtId="0" fontId="3" fillId="0" borderId="17" xfId="51274" applyBorder="1"/>
    <xf numFmtId="0" fontId="70" fillId="0" borderId="20" xfId="0" applyFont="1" applyBorder="1"/>
    <xf numFmtId="0" fontId="70" fillId="0" borderId="20" xfId="0" applyFont="1" applyBorder="1" applyAlignment="1">
      <alignment horizontal="left"/>
    </xf>
    <xf numFmtId="0" fontId="70" fillId="0" borderId="20" xfId="0" applyFont="1" applyBorder="1" applyAlignment="1">
      <alignment horizontal="center"/>
    </xf>
    <xf numFmtId="0" fontId="70" fillId="0" borderId="20" xfId="0" applyFont="1" applyFill="1" applyBorder="1"/>
    <xf numFmtId="0" fontId="98" fillId="0" borderId="20" xfId="0" applyFont="1" applyBorder="1"/>
    <xf numFmtId="0" fontId="72" fillId="0" borderId="0" xfId="0" applyFont="1" applyFill="1" applyAlignment="1">
      <alignment horizontal="left"/>
    </xf>
    <xf numFmtId="0" fontId="74" fillId="0" borderId="0" xfId="0" applyFont="1" applyFill="1" applyAlignment="1">
      <alignment horizontal="left"/>
    </xf>
    <xf numFmtId="0" fontId="74" fillId="0" borderId="0" xfId="0" applyFont="1" applyFill="1"/>
    <xf numFmtId="2" fontId="74" fillId="0" borderId="0" xfId="0" applyNumberFormat="1" applyFont="1" applyFill="1" applyAlignment="1">
      <alignment horizontal="left"/>
    </xf>
    <xf numFmtId="14" fontId="19" fillId="0" borderId="0" xfId="420" applyNumberFormat="1" applyFont="1" applyFill="1" applyAlignment="1">
      <alignment horizontal="left"/>
    </xf>
    <xf numFmtId="0" fontId="20" fillId="0" borderId="0" xfId="420" applyFill="1"/>
    <xf numFmtId="0" fontId="19" fillId="0" borderId="0" xfId="420" applyFont="1" applyFill="1" applyAlignment="1">
      <alignment horizontal="left"/>
    </xf>
    <xf numFmtId="14" fontId="19" fillId="0" borderId="0" xfId="420" applyNumberFormat="1" applyFont="1" applyFill="1" applyAlignment="1">
      <alignment horizontal="left" vertical="top"/>
    </xf>
    <xf numFmtId="0" fontId="19" fillId="0" borderId="0" xfId="420" applyFont="1" applyFill="1" applyAlignment="1">
      <alignment horizontal="left" vertical="top"/>
    </xf>
    <xf numFmtId="0" fontId="19" fillId="0" borderId="0" xfId="420" applyFont="1" applyFill="1" applyAlignment="1">
      <alignment horizontal="left" vertical="top" wrapText="1"/>
    </xf>
    <xf numFmtId="0" fontId="20" fillId="0" borderId="0" xfId="420" applyFont="1" applyFill="1" applyAlignment="1">
      <alignment horizontal="left"/>
    </xf>
    <xf numFmtId="14" fontId="20" fillId="0" borderId="0" xfId="420" applyNumberFormat="1" applyFont="1" applyFill="1" applyAlignment="1">
      <alignment horizontal="left"/>
    </xf>
    <xf numFmtId="0" fontId="153" fillId="0" borderId="0" xfId="51278" applyFont="1"/>
    <xf numFmtId="0" fontId="156" fillId="0" borderId="0" xfId="51278" applyFont="1" applyAlignment="1">
      <alignment horizontal="center" vertical="center"/>
    </xf>
    <xf numFmtId="0" fontId="154" fillId="0" borderId="62" xfId="6370" applyFont="1" applyBorder="1" applyAlignment="1">
      <alignment horizontal="left" wrapText="1"/>
    </xf>
    <xf numFmtId="195" fontId="154" fillId="0" borderId="27" xfId="6370" applyNumberFormat="1" applyFont="1" applyBorder="1" applyAlignment="1">
      <alignment horizontal="right"/>
    </xf>
    <xf numFmtId="195" fontId="154" fillId="0" borderId="63" xfId="6370" applyNumberFormat="1" applyFont="1" applyBorder="1" applyAlignment="1">
      <alignment horizontal="right"/>
    </xf>
    <xf numFmtId="0" fontId="154" fillId="0" borderId="64" xfId="6370" applyFont="1" applyBorder="1" applyAlignment="1">
      <alignment horizontal="left"/>
    </xf>
    <xf numFmtId="195" fontId="154" fillId="0" borderId="65" xfId="6370" applyNumberFormat="1" applyFont="1" applyBorder="1" applyAlignment="1">
      <alignment horizontal="right"/>
    </xf>
    <xf numFmtId="0" fontId="154" fillId="0" borderId="64" xfId="6370" applyFont="1" applyBorder="1" applyAlignment="1">
      <alignment wrapText="1"/>
    </xf>
    <xf numFmtId="0" fontId="154" fillId="0" borderId="64" xfId="6370" applyFont="1" applyBorder="1" applyAlignment="1">
      <alignment horizontal="left" indent="1"/>
    </xf>
    <xf numFmtId="0" fontId="154" fillId="0" borderId="64" xfId="6370" applyFont="1" applyBorder="1"/>
    <xf numFmtId="0" fontId="151" fillId="0" borderId="64" xfId="6370" applyFont="1" applyBorder="1" applyAlignment="1">
      <alignment horizontal="left"/>
    </xf>
    <xf numFmtId="195" fontId="151" fillId="0" borderId="65" xfId="6370" applyNumberFormat="1" applyFont="1" applyBorder="1" applyAlignment="1">
      <alignment horizontal="right"/>
    </xf>
    <xf numFmtId="0" fontId="151" fillId="0" borderId="64" xfId="6370" applyFont="1" applyBorder="1"/>
    <xf numFmtId="0" fontId="154" fillId="0" borderId="64" xfId="6370" applyFont="1" applyBorder="1" applyAlignment="1">
      <alignment horizontal="left" wrapText="1" indent="1"/>
    </xf>
    <xf numFmtId="0" fontId="151" fillId="0" borderId="64" xfId="6370" applyFont="1" applyBorder="1" applyAlignment="1">
      <alignment wrapText="1"/>
    </xf>
    <xf numFmtId="0" fontId="151" fillId="0" borderId="64" xfId="6370" applyFont="1" applyBorder="1" applyAlignment="1">
      <alignment horizontal="left" indent="1"/>
    </xf>
    <xf numFmtId="0" fontId="154" fillId="0" borderId="64" xfId="6370" applyFont="1" applyBorder="1" applyAlignment="1">
      <alignment horizontal="left" wrapText="1" indent="2"/>
    </xf>
    <xf numFmtId="0" fontId="154" fillId="0" borderId="64" xfId="6370" applyFont="1" applyBorder="1" applyAlignment="1">
      <alignment horizontal="left" indent="2"/>
    </xf>
    <xf numFmtId="0" fontId="151" fillId="0" borderId="64" xfId="6370" applyFont="1" applyBorder="1" applyAlignment="1">
      <alignment horizontal="left" wrapText="1" indent="1"/>
    </xf>
    <xf numFmtId="0" fontId="154" fillId="0" borderId="64" xfId="51279" applyFont="1" applyBorder="1" applyAlignment="1">
      <alignment horizontal="left" wrapText="1" indent="2"/>
    </xf>
    <xf numFmtId="0" fontId="151" fillId="0" borderId="59" xfId="6370" applyFont="1" applyBorder="1" applyAlignment="1">
      <alignment wrapText="1"/>
    </xf>
    <xf numFmtId="195" fontId="151" fillId="0" borderId="55" xfId="6370" applyNumberFormat="1" applyFont="1" applyBorder="1" applyAlignment="1">
      <alignment horizontal="right"/>
    </xf>
    <xf numFmtId="195" fontId="154" fillId="0" borderId="55" xfId="6370" applyNumberFormat="1" applyFont="1" applyBorder="1" applyAlignment="1">
      <alignment horizontal="right"/>
    </xf>
    <xf numFmtId="195" fontId="151" fillId="0" borderId="61" xfId="6370" applyNumberFormat="1" applyFont="1" applyBorder="1" applyAlignment="1">
      <alignment horizontal="right"/>
    </xf>
    <xf numFmtId="0" fontId="154" fillId="0" borderId="0" xfId="51278" applyFont="1"/>
    <xf numFmtId="0" fontId="154" fillId="0" borderId="0" xfId="51278" applyFont="1" applyAlignment="1">
      <alignment horizontal="center" vertical="center"/>
    </xf>
    <xf numFmtId="0" fontId="151" fillId="0" borderId="55" xfId="51279" applyFont="1" applyBorder="1" applyAlignment="1">
      <alignment horizontal="center" vertical="center" wrapText="1"/>
    </xf>
    <xf numFmtId="0" fontId="151" fillId="0" borderId="55" xfId="6370" applyFont="1" applyBorder="1" applyAlignment="1">
      <alignment horizontal="center" vertical="center" wrapText="1"/>
    </xf>
    <xf numFmtId="0" fontId="151" fillId="0" borderId="0" xfId="51278" applyFont="1" applyAlignment="1">
      <alignment horizontal="center" vertical="center"/>
    </xf>
    <xf numFmtId="195" fontId="154" fillId="0" borderId="27" xfId="51278" applyNumberFormat="1" applyFont="1" applyBorder="1" applyAlignment="1">
      <alignment horizontal="right"/>
    </xf>
    <xf numFmtId="195" fontId="154" fillId="0" borderId="63" xfId="51278" applyNumberFormat="1" applyFont="1" applyBorder="1" applyAlignment="1">
      <alignment horizontal="right"/>
    </xf>
    <xf numFmtId="195" fontId="154" fillId="0" borderId="65" xfId="51278" applyNumberFormat="1" applyFont="1" applyBorder="1" applyAlignment="1">
      <alignment horizontal="right"/>
    </xf>
    <xf numFmtId="195" fontId="151" fillId="0" borderId="65" xfId="51278" applyNumberFormat="1" applyFont="1" applyBorder="1" applyAlignment="1">
      <alignment horizontal="right"/>
    </xf>
    <xf numFmtId="0" fontId="154" fillId="0" borderId="64" xfId="51279" applyFont="1" applyBorder="1" applyAlignment="1">
      <alignment horizontal="left" indent="2"/>
    </xf>
    <xf numFmtId="195" fontId="151" fillId="0" borderId="55" xfId="51278" applyNumberFormat="1" applyFont="1" applyBorder="1" applyAlignment="1">
      <alignment horizontal="right"/>
    </xf>
    <xf numFmtId="195" fontId="154" fillId="0" borderId="55" xfId="51278" applyNumberFormat="1" applyFont="1" applyBorder="1" applyAlignment="1">
      <alignment horizontal="right"/>
    </xf>
    <xf numFmtId="195" fontId="151" fillId="0" borderId="61" xfId="51278" applyNumberFormat="1" applyFont="1" applyBorder="1" applyAlignment="1">
      <alignment horizontal="right"/>
    </xf>
    <xf numFmtId="195" fontId="154" fillId="0" borderId="0" xfId="51278" applyNumberFormat="1" applyFont="1"/>
    <xf numFmtId="0" fontId="153" fillId="0" borderId="0" xfId="51278" applyFont="1" applyAlignment="1">
      <alignment horizontal="center" vertical="center"/>
    </xf>
    <xf numFmtId="173" fontId="154" fillId="0" borderId="0" xfId="51278" applyNumberFormat="1" applyFont="1"/>
    <xf numFmtId="196" fontId="154" fillId="0" borderId="0" xfId="51278" applyNumberFormat="1" applyFont="1"/>
    <xf numFmtId="0" fontId="120" fillId="0" borderId="0" xfId="12909" applyNumberFormat="1" applyFont="1" applyFill="1"/>
    <xf numFmtId="195" fontId="153" fillId="0" borderId="0" xfId="51278" applyNumberFormat="1" applyFont="1"/>
    <xf numFmtId="0" fontId="157" fillId="0" borderId="0" xfId="0" applyFont="1"/>
    <xf numFmtId="0" fontId="80" fillId="0" borderId="0" xfId="22" applyFont="1" applyFill="1"/>
    <xf numFmtId="0" fontId="77" fillId="0" borderId="0" xfId="0" applyNumberFormat="1" applyFont="1" applyFill="1" applyBorder="1"/>
    <xf numFmtId="172" fontId="77" fillId="0" borderId="0" xfId="0" applyNumberFormat="1" applyFont="1" applyFill="1" applyBorder="1"/>
    <xf numFmtId="174" fontId="70" fillId="0" borderId="0" xfId="0" applyNumberFormat="1" applyFont="1" applyFill="1"/>
    <xf numFmtId="174" fontId="70" fillId="0" borderId="0" xfId="33" applyNumberFormat="1" applyFont="1" applyFill="1"/>
    <xf numFmtId="43" fontId="70" fillId="0" borderId="0" xfId="33" applyNumberFormat="1" applyFont="1" applyFill="1"/>
    <xf numFmtId="43" fontId="70" fillId="0" borderId="0" xfId="0" applyNumberFormat="1" applyFont="1" applyFill="1"/>
    <xf numFmtId="0" fontId="72" fillId="0" borderId="1" xfId="0" applyFont="1" applyBorder="1" applyAlignment="1"/>
    <xf numFmtId="0" fontId="70" fillId="0" borderId="1" xfId="0" applyFont="1" applyBorder="1" applyAlignment="1"/>
    <xf numFmtId="0" fontId="72" fillId="0" borderId="25" xfId="0" applyFont="1" applyBorder="1" applyAlignment="1"/>
    <xf numFmtId="0" fontId="72" fillId="0" borderId="18" xfId="0" applyFont="1" applyBorder="1" applyAlignment="1"/>
    <xf numFmtId="0" fontId="72" fillId="0" borderId="26" xfId="0" applyFont="1" applyBorder="1" applyAlignment="1"/>
    <xf numFmtId="0" fontId="70" fillId="0" borderId="25" xfId="0" applyFont="1" applyBorder="1" applyAlignment="1"/>
    <xf numFmtId="0" fontId="70" fillId="0" borderId="26" xfId="0" applyFont="1" applyBorder="1" applyAlignment="1"/>
    <xf numFmtId="0" fontId="72" fillId="0" borderId="52" xfId="0" applyFont="1" applyBorder="1" applyAlignment="1"/>
    <xf numFmtId="0" fontId="70" fillId="0" borderId="52" xfId="0" applyFont="1" applyBorder="1" applyAlignment="1"/>
    <xf numFmtId="0" fontId="70" fillId="0" borderId="18" xfId="0" applyFont="1" applyBorder="1" applyAlignment="1"/>
    <xf numFmtId="184" fontId="70" fillId="54" borderId="0" xfId="0" applyNumberFormat="1" applyFont="1" applyFill="1" applyBorder="1" applyAlignment="1"/>
    <xf numFmtId="184" fontId="70" fillId="54" borderId="17" xfId="0" applyNumberFormat="1" applyFont="1" applyFill="1" applyBorder="1" applyAlignment="1"/>
    <xf numFmtId="0" fontId="70" fillId="37" borderId="0" xfId="0" applyFont="1" applyFill="1" applyAlignment="1"/>
    <xf numFmtId="9" fontId="70" fillId="36" borderId="17" xfId="676" applyFont="1" applyFill="1" applyBorder="1" applyAlignment="1">
      <alignment horizontal="center"/>
    </xf>
    <xf numFmtId="0" fontId="70" fillId="0" borderId="0" xfId="0" applyFont="1" applyBorder="1" applyAlignment="1">
      <alignment wrapText="1"/>
    </xf>
    <xf numFmtId="0" fontId="73" fillId="26" borderId="21" xfId="0" applyFont="1" applyFill="1" applyBorder="1" applyAlignment="1">
      <alignment horizontal="left" vertical="top" wrapText="1"/>
    </xf>
    <xf numFmtId="0" fontId="73" fillId="26" borderId="13" xfId="0" applyFont="1" applyFill="1" applyBorder="1" applyAlignment="1">
      <alignment horizontal="left" vertical="top" wrapText="1"/>
    </xf>
    <xf numFmtId="0" fontId="73" fillId="26" borderId="14" xfId="0" applyFont="1" applyFill="1" applyBorder="1" applyAlignment="1">
      <alignment horizontal="left" vertical="top" wrapText="1"/>
    </xf>
    <xf numFmtId="0" fontId="70" fillId="0" borderId="21" xfId="0" applyFont="1" applyBorder="1"/>
    <xf numFmtId="0" fontId="70" fillId="0" borderId="25" xfId="0" applyFont="1" applyBorder="1"/>
    <xf numFmtId="0" fontId="70" fillId="0" borderId="18" xfId="0" applyFont="1" applyFill="1" applyBorder="1"/>
    <xf numFmtId="43" fontId="70" fillId="0" borderId="25" xfId="0" applyNumberFormat="1" applyFont="1" applyBorder="1"/>
    <xf numFmtId="43" fontId="70" fillId="0" borderId="18" xfId="0" applyNumberFormat="1" applyFont="1" applyBorder="1"/>
    <xf numFmtId="43" fontId="70" fillId="0" borderId="18" xfId="33" applyNumberFormat="1" applyFont="1" applyBorder="1"/>
    <xf numFmtId="0" fontId="70" fillId="0" borderId="25" xfId="0" applyFont="1" applyFill="1" applyBorder="1"/>
    <xf numFmtId="43" fontId="70" fillId="0" borderId="18" xfId="0" applyNumberFormat="1" applyFont="1" applyFill="1" applyBorder="1"/>
    <xf numFmtId="43" fontId="70" fillId="0" borderId="26" xfId="0" applyNumberFormat="1" applyFont="1" applyFill="1" applyBorder="1"/>
    <xf numFmtId="0" fontId="70" fillId="0" borderId="18" xfId="0" applyFont="1" applyBorder="1"/>
    <xf numFmtId="43" fontId="70" fillId="0" borderId="24" xfId="33" applyNumberFormat="1" applyFont="1" applyBorder="1"/>
    <xf numFmtId="43" fontId="70" fillId="0" borderId="26" xfId="33" applyNumberFormat="1" applyFont="1" applyBorder="1"/>
    <xf numFmtId="0" fontId="70" fillId="0" borderId="21" xfId="0" applyFont="1" applyBorder="1" applyAlignment="1">
      <alignment wrapText="1"/>
    </xf>
    <xf numFmtId="0" fontId="70" fillId="0" borderId="13" xfId="0" applyFont="1" applyBorder="1" applyAlignment="1">
      <alignment wrapText="1"/>
    </xf>
    <xf numFmtId="0" fontId="70" fillId="0" borderId="14" xfId="0" applyFont="1" applyBorder="1" applyAlignment="1">
      <alignment wrapText="1"/>
    </xf>
    <xf numFmtId="43" fontId="70" fillId="0" borderId="25" xfId="33" applyNumberFormat="1" applyFont="1" applyBorder="1"/>
    <xf numFmtId="43" fontId="70" fillId="0" borderId="25" xfId="0" applyNumberFormat="1" applyFont="1" applyFill="1" applyBorder="1"/>
    <xf numFmtId="0" fontId="98" fillId="0" borderId="16" xfId="0" applyFont="1" applyBorder="1" applyAlignment="1">
      <alignment horizontal="center" wrapText="1"/>
    </xf>
    <xf numFmtId="0" fontId="98" fillId="0" borderId="0" xfId="0" applyFont="1" applyBorder="1" applyAlignment="1">
      <alignment vertical="center" wrapText="1"/>
    </xf>
    <xf numFmtId="0" fontId="73" fillId="26" borderId="20" xfId="0" applyFont="1" applyFill="1" applyBorder="1" applyAlignment="1">
      <alignment horizontal="left" vertical="top" wrapText="1"/>
    </xf>
    <xf numFmtId="0" fontId="73" fillId="26" borderId="20" xfId="0" applyFont="1" applyFill="1" applyBorder="1" applyAlignment="1">
      <alignment horizontal="center" vertical="top" wrapText="1"/>
    </xf>
    <xf numFmtId="0" fontId="70" fillId="35" borderId="25" xfId="0" applyFont="1" applyFill="1" applyBorder="1" applyAlignment="1">
      <alignment horizontal="left" vertical="center" wrapText="1"/>
    </xf>
    <xf numFmtId="0" fontId="70" fillId="35" borderId="18" xfId="0" applyFont="1" applyFill="1" applyBorder="1" applyAlignment="1">
      <alignment horizontal="left" vertical="center" wrapText="1"/>
    </xf>
    <xf numFmtId="0" fontId="70" fillId="35" borderId="26" xfId="0" applyFont="1" applyFill="1" applyBorder="1" applyAlignment="1">
      <alignment horizontal="left" vertical="center" wrapText="1"/>
    </xf>
    <xf numFmtId="0" fontId="70" fillId="53" borderId="18" xfId="0" applyFont="1" applyFill="1" applyBorder="1" applyAlignment="1">
      <alignment horizontal="center" vertical="center" wrapText="1"/>
    </xf>
    <xf numFmtId="0" fontId="70" fillId="40" borderId="18" xfId="0" applyFont="1" applyFill="1" applyBorder="1" applyAlignment="1">
      <alignment horizontal="center" vertical="center" wrapText="1"/>
    </xf>
    <xf numFmtId="0" fontId="70" fillId="40" borderId="26" xfId="0" applyFont="1" applyFill="1" applyBorder="1" applyAlignment="1">
      <alignment horizontal="center" vertical="center" wrapText="1"/>
    </xf>
    <xf numFmtId="184" fontId="70" fillId="54" borderId="37" xfId="0" applyNumberFormat="1" applyFont="1" applyFill="1" applyBorder="1" applyAlignment="1"/>
    <xf numFmtId="181" fontId="70" fillId="54" borderId="23" xfId="0" applyNumberFormat="1" applyFont="1" applyFill="1" applyBorder="1" applyAlignment="1"/>
    <xf numFmtId="0" fontId="70" fillId="37" borderId="0" xfId="0" applyFont="1" applyFill="1" applyBorder="1"/>
    <xf numFmtId="43" fontId="70" fillId="37" borderId="16" xfId="0" applyNumberFormat="1" applyFont="1" applyFill="1" applyBorder="1"/>
    <xf numFmtId="43" fontId="70" fillId="37" borderId="0" xfId="0" applyNumberFormat="1" applyFont="1" applyFill="1" applyBorder="1"/>
    <xf numFmtId="43" fontId="70" fillId="37" borderId="0" xfId="33" applyNumberFormat="1" applyFont="1" applyFill="1" applyBorder="1"/>
    <xf numFmtId="43" fontId="70" fillId="37" borderId="24" xfId="33" applyNumberFormat="1" applyFont="1" applyFill="1" applyBorder="1"/>
    <xf numFmtId="43" fontId="70" fillId="37" borderId="21" xfId="33" applyNumberFormat="1" applyFont="1" applyFill="1" applyBorder="1"/>
    <xf numFmtId="43" fontId="70" fillId="37" borderId="13" xfId="33" applyNumberFormat="1" applyFont="1" applyFill="1" applyBorder="1"/>
    <xf numFmtId="43" fontId="70" fillId="37" borderId="24" xfId="0" applyNumberFormat="1" applyFont="1" applyFill="1" applyBorder="1"/>
    <xf numFmtId="0" fontId="70" fillId="37" borderId="17" xfId="0" applyFont="1" applyFill="1" applyBorder="1"/>
    <xf numFmtId="43" fontId="70" fillId="37" borderId="22" xfId="0" applyNumberFormat="1" applyFont="1" applyFill="1" applyBorder="1"/>
    <xf numFmtId="43" fontId="70" fillId="37" borderId="17" xfId="0" applyNumberFormat="1" applyFont="1" applyFill="1" applyBorder="1"/>
    <xf numFmtId="43" fontId="70" fillId="37" borderId="23" xfId="0" applyNumberFormat="1" applyFont="1" applyFill="1" applyBorder="1"/>
    <xf numFmtId="0" fontId="70" fillId="37" borderId="13" xfId="0" applyFont="1" applyFill="1" applyBorder="1"/>
    <xf numFmtId="43" fontId="70" fillId="37" borderId="21" xfId="0" applyNumberFormat="1" applyFont="1" applyFill="1" applyBorder="1"/>
    <xf numFmtId="43" fontId="70" fillId="37" borderId="14" xfId="33" applyNumberFormat="1" applyFont="1" applyFill="1" applyBorder="1"/>
    <xf numFmtId="43" fontId="70" fillId="37" borderId="13" xfId="0" applyNumberFormat="1" applyFont="1" applyFill="1" applyBorder="1"/>
    <xf numFmtId="43" fontId="70" fillId="37" borderId="14" xfId="0" applyNumberFormat="1" applyFont="1" applyFill="1" applyBorder="1"/>
    <xf numFmtId="43" fontId="70" fillId="37" borderId="17" xfId="33" applyNumberFormat="1" applyFont="1" applyFill="1" applyBorder="1"/>
    <xf numFmtId="43" fontId="70" fillId="37" borderId="23" xfId="33" applyNumberFormat="1" applyFont="1" applyFill="1" applyBorder="1"/>
    <xf numFmtId="0" fontId="70" fillId="37" borderId="18" xfId="0" applyFont="1" applyFill="1" applyBorder="1"/>
    <xf numFmtId="43" fontId="70" fillId="37" borderId="25" xfId="0" applyNumberFormat="1" applyFont="1" applyFill="1" applyBorder="1"/>
    <xf numFmtId="43" fontId="70" fillId="37" borderId="18" xfId="0" applyNumberFormat="1" applyFont="1" applyFill="1" applyBorder="1"/>
    <xf numFmtId="43" fontId="70" fillId="37" borderId="26" xfId="0" applyNumberFormat="1" applyFont="1" applyFill="1" applyBorder="1"/>
    <xf numFmtId="43" fontId="70" fillId="37" borderId="16" xfId="33" applyNumberFormat="1" applyFont="1" applyFill="1" applyBorder="1"/>
    <xf numFmtId="43" fontId="70" fillId="37" borderId="18" xfId="33" applyNumberFormat="1" applyFont="1" applyFill="1" applyBorder="1"/>
    <xf numFmtId="43" fontId="70" fillId="37" borderId="25" xfId="33" applyNumberFormat="1" applyFont="1" applyFill="1" applyBorder="1"/>
    <xf numFmtId="43" fontId="70" fillId="37" borderId="26" xfId="33" applyNumberFormat="1" applyFont="1" applyFill="1" applyBorder="1"/>
    <xf numFmtId="43" fontId="70" fillId="37" borderId="22" xfId="33" applyNumberFormat="1" applyFont="1" applyFill="1" applyBorder="1"/>
    <xf numFmtId="0" fontId="1" fillId="0" borderId="0" xfId="51274" applyFont="1"/>
    <xf numFmtId="0" fontId="65" fillId="48" borderId="0" xfId="0" applyFont="1" applyFill="1" applyAlignment="1">
      <alignment horizontal="center"/>
    </xf>
    <xf numFmtId="0" fontId="65" fillId="48" borderId="0" xfId="0" applyFont="1" applyFill="1" applyAlignment="1"/>
    <xf numFmtId="0" fontId="65" fillId="48" borderId="0" xfId="0" applyFont="1" applyFill="1"/>
    <xf numFmtId="0" fontId="65" fillId="0" borderId="52" xfId="0" applyFont="1" applyFill="1" applyBorder="1"/>
    <xf numFmtId="0" fontId="72" fillId="37" borderId="0" xfId="1589" applyFont="1" applyFill="1"/>
    <xf numFmtId="0" fontId="19" fillId="37" borderId="0" xfId="1589" applyFill="1"/>
    <xf numFmtId="0" fontId="70" fillId="37" borderId="0" xfId="1589" applyFont="1" applyFill="1" applyAlignment="1">
      <alignment horizontal="center" vertical="center"/>
    </xf>
    <xf numFmtId="0" fontId="70" fillId="37" borderId="0" xfId="1589" applyFont="1" applyFill="1" applyAlignment="1">
      <alignment vertical="center"/>
    </xf>
    <xf numFmtId="0" fontId="70" fillId="37" borderId="0" xfId="0" applyFont="1" applyFill="1" applyAlignment="1">
      <alignment horizontal="center"/>
    </xf>
    <xf numFmtId="0" fontId="65" fillId="37" borderId="0" xfId="0" applyFont="1" applyFill="1" applyAlignment="1">
      <alignment horizontal="center"/>
    </xf>
    <xf numFmtId="0" fontId="65" fillId="37" borderId="0" xfId="0" applyFont="1" applyFill="1"/>
    <xf numFmtId="0" fontId="65" fillId="37" borderId="0" xfId="0" applyFont="1" applyFill="1" applyAlignment="1"/>
    <xf numFmtId="0" fontId="39" fillId="0" borderId="52" xfId="51271" applyFont="1" applyFill="1" applyBorder="1" applyAlignment="1">
      <alignment horizontal="left"/>
    </xf>
    <xf numFmtId="0" fontId="65" fillId="0" borderId="0" xfId="0" applyFont="1" applyBorder="1"/>
    <xf numFmtId="0" fontId="65" fillId="0" borderId="0" xfId="0" applyFont="1" applyBorder="1" applyAlignment="1">
      <alignment horizontal="left"/>
    </xf>
    <xf numFmtId="0" fontId="158" fillId="0" borderId="0" xfId="51271" applyFont="1" applyFill="1" applyBorder="1" applyAlignment="1">
      <alignment horizontal="left"/>
    </xf>
    <xf numFmtId="183" fontId="70" fillId="58" borderId="0" xfId="0" quotePrefix="1" applyNumberFormat="1" applyFont="1" applyFill="1" applyBorder="1"/>
    <xf numFmtId="0" fontId="58" fillId="0" borderId="0" xfId="3963" applyFont="1" applyFill="1"/>
    <xf numFmtId="0" fontId="1" fillId="0" borderId="0" xfId="3963" applyFont="1"/>
    <xf numFmtId="0" fontId="68" fillId="35" borderId="52" xfId="51274" applyNumberFormat="1" applyFont="1" applyFill="1" applyBorder="1" applyAlignment="1"/>
    <xf numFmtId="9" fontId="70" fillId="36" borderId="25" xfId="676" applyFont="1" applyFill="1" applyBorder="1" applyAlignment="1">
      <alignment horizontal="center"/>
    </xf>
    <xf numFmtId="9" fontId="70" fillId="36" borderId="18" xfId="676" applyFont="1" applyFill="1" applyBorder="1" applyAlignment="1">
      <alignment horizontal="center"/>
    </xf>
    <xf numFmtId="180" fontId="64" fillId="0" borderId="34" xfId="676" quotePrefix="1" applyNumberFormat="1" applyFont="1" applyBorder="1" applyAlignment="1">
      <alignment horizontal="right"/>
    </xf>
    <xf numFmtId="180" fontId="64" fillId="0" borderId="34" xfId="676" applyNumberFormat="1" applyFont="1" applyFill="1" applyBorder="1" applyAlignment="1">
      <alignment horizontal="right"/>
    </xf>
    <xf numFmtId="197" fontId="70" fillId="0" borderId="0" xfId="0" applyNumberFormat="1" applyFont="1"/>
    <xf numFmtId="43" fontId="65" fillId="37" borderId="0" xfId="0" applyNumberFormat="1" applyFont="1" applyFill="1" applyBorder="1"/>
    <xf numFmtId="43" fontId="65" fillId="37" borderId="0" xfId="33" applyNumberFormat="1" applyFont="1" applyFill="1" applyBorder="1"/>
    <xf numFmtId="1" fontId="70" fillId="54" borderId="16" xfId="0" applyNumberFormat="1" applyFont="1" applyFill="1" applyBorder="1"/>
    <xf numFmtId="2" fontId="79" fillId="0" borderId="0" xfId="0" applyNumberFormat="1" applyFont="1"/>
    <xf numFmtId="198" fontId="70" fillId="0" borderId="0" xfId="0" applyNumberFormat="1" applyFont="1"/>
    <xf numFmtId="187" fontId="70" fillId="37" borderId="17" xfId="33" applyNumberFormat="1" applyFont="1" applyFill="1" applyBorder="1"/>
    <xf numFmtId="199" fontId="70" fillId="37" borderId="22" xfId="0" applyNumberFormat="1" applyFont="1" applyFill="1" applyBorder="1"/>
    <xf numFmtId="187" fontId="70" fillId="37" borderId="22" xfId="33" applyNumberFormat="1" applyFont="1" applyFill="1" applyBorder="1"/>
    <xf numFmtId="0" fontId="155" fillId="0" borderId="58" xfId="6370" applyFont="1" applyBorder="1" applyAlignment="1">
      <alignment horizontal="center" vertical="center" wrapText="1"/>
    </xf>
    <xf numFmtId="0" fontId="155" fillId="0" borderId="60" xfId="6370" applyFont="1" applyBorder="1" applyAlignment="1">
      <alignment horizontal="center" vertical="center" wrapText="1"/>
    </xf>
    <xf numFmtId="0" fontId="155" fillId="0" borderId="55" xfId="51279" applyFont="1" applyBorder="1" applyAlignment="1">
      <alignment horizontal="center" vertical="center" wrapText="1"/>
    </xf>
    <xf numFmtId="0" fontId="155" fillId="0" borderId="69" xfId="51279" applyFont="1" applyBorder="1" applyAlignment="1">
      <alignment horizontal="center" vertical="center" wrapText="1"/>
    </xf>
    <xf numFmtId="0" fontId="160" fillId="115" borderId="72" xfId="1589" applyFont="1" applyFill="1" applyBorder="1" applyAlignment="1">
      <alignment horizontal="left" vertical="center"/>
    </xf>
    <xf numFmtId="195" fontId="154" fillId="0" borderId="73" xfId="6370" applyNumberFormat="1" applyFont="1" applyBorder="1" applyAlignment="1">
      <alignment horizontal="right"/>
    </xf>
    <xf numFmtId="195" fontId="151" fillId="0" borderId="73" xfId="6370" applyNumberFormat="1" applyFont="1" applyBorder="1" applyAlignment="1">
      <alignment horizontal="right"/>
    </xf>
    <xf numFmtId="182" fontId="159" fillId="114" borderId="0" xfId="1589" applyNumberFormat="1" applyFont="1" applyFill="1" applyAlignment="1">
      <alignment horizontal="right" vertical="center" shrinkToFit="1"/>
    </xf>
    <xf numFmtId="196" fontId="159" fillId="0" borderId="0" xfId="1589" applyNumberFormat="1" applyFont="1" applyAlignment="1">
      <alignment horizontal="right" vertical="center" shrinkToFit="1"/>
    </xf>
    <xf numFmtId="196" fontId="159" fillId="114" borderId="0" xfId="1589" applyNumberFormat="1" applyFont="1" applyFill="1" applyAlignment="1">
      <alignment horizontal="right" vertical="center" shrinkToFit="1"/>
    </xf>
    <xf numFmtId="200" fontId="159" fillId="114" borderId="0" xfId="1589" applyNumberFormat="1" applyFont="1" applyFill="1" applyAlignment="1">
      <alignment horizontal="right" vertical="center" shrinkToFit="1"/>
    </xf>
    <xf numFmtId="200" fontId="159" fillId="0" borderId="0" xfId="1589" applyNumberFormat="1" applyFont="1" applyAlignment="1">
      <alignment horizontal="right" vertical="center" shrinkToFit="1"/>
    </xf>
    <xf numFmtId="195" fontId="154" fillId="0" borderId="73" xfId="51278" applyNumberFormat="1" applyFont="1" applyBorder="1" applyAlignment="1">
      <alignment horizontal="right"/>
    </xf>
    <xf numFmtId="195" fontId="151" fillId="0" borderId="73" xfId="51278" applyNumberFormat="1" applyFont="1" applyBorder="1" applyAlignment="1">
      <alignment horizontal="right"/>
    </xf>
    <xf numFmtId="195" fontId="161" fillId="0" borderId="61" xfId="1589" applyNumberFormat="1" applyFont="1" applyBorder="1" applyAlignment="1">
      <alignment horizontal="right"/>
    </xf>
    <xf numFmtId="195" fontId="162" fillId="0" borderId="55" xfId="1589" applyNumberFormat="1" applyFont="1" applyBorder="1" applyAlignment="1">
      <alignment horizontal="right"/>
    </xf>
    <xf numFmtId="195" fontId="161" fillId="0" borderId="55" xfId="1589" applyNumberFormat="1" applyFont="1" applyBorder="1" applyAlignment="1">
      <alignment horizontal="right"/>
    </xf>
    <xf numFmtId="195" fontId="162" fillId="0" borderId="65" xfId="1589" applyNumberFormat="1" applyFont="1" applyBorder="1" applyAlignment="1">
      <alignment horizontal="right"/>
    </xf>
    <xf numFmtId="195" fontId="162" fillId="0" borderId="73" xfId="1589" applyNumberFormat="1" applyFont="1" applyBorder="1" applyAlignment="1">
      <alignment horizontal="right"/>
    </xf>
    <xf numFmtId="3" fontId="159" fillId="0" borderId="0" xfId="1589" applyNumberFormat="1" applyFont="1" applyAlignment="1">
      <alignment horizontal="right" vertical="center" shrinkToFit="1"/>
    </xf>
    <xf numFmtId="195" fontId="161" fillId="0" borderId="65" xfId="1589" applyNumberFormat="1" applyFont="1" applyBorder="1" applyAlignment="1">
      <alignment horizontal="right"/>
    </xf>
    <xf numFmtId="195" fontId="161" fillId="0" borderId="73" xfId="1589" applyNumberFormat="1" applyFont="1" applyBorder="1" applyAlignment="1">
      <alignment horizontal="right"/>
    </xf>
    <xf numFmtId="195" fontId="162" fillId="0" borderId="63" xfId="1589" applyNumberFormat="1" applyFont="1" applyBorder="1" applyAlignment="1">
      <alignment horizontal="right"/>
    </xf>
    <xf numFmtId="195" fontId="162" fillId="0" borderId="27" xfId="1589" applyNumberFormat="1" applyFont="1" applyBorder="1" applyAlignment="1">
      <alignment horizontal="right"/>
    </xf>
    <xf numFmtId="0" fontId="155" fillId="0" borderId="57" xfId="6370" applyFont="1" applyBorder="1" applyAlignment="1">
      <alignment horizontal="center" vertical="center" wrapText="1"/>
    </xf>
    <xf numFmtId="0" fontId="155" fillId="0" borderId="55" xfId="6370" applyFont="1" applyBorder="1" applyAlignment="1">
      <alignment horizontal="center" vertical="center" wrapText="1"/>
    </xf>
    <xf numFmtId="0" fontId="155" fillId="0" borderId="58" xfId="51279" applyFont="1" applyBorder="1" applyAlignment="1">
      <alignment horizontal="center" vertical="center" wrapText="1"/>
    </xf>
    <xf numFmtId="0" fontId="155" fillId="0" borderId="60" xfId="51279" applyFont="1" applyBorder="1" applyAlignment="1">
      <alignment horizontal="center" vertical="center" wrapText="1"/>
    </xf>
    <xf numFmtId="0" fontId="155" fillId="0" borderId="57" xfId="51279" applyFont="1" applyBorder="1" applyAlignment="1">
      <alignment horizontal="center" vertical="center"/>
    </xf>
    <xf numFmtId="0" fontId="151" fillId="0" borderId="58" xfId="51279" applyFont="1" applyBorder="1" applyAlignment="1">
      <alignment horizontal="center" vertical="center" wrapText="1"/>
    </xf>
    <xf numFmtId="0" fontId="151" fillId="0" borderId="60" xfId="51279" applyFont="1" applyBorder="1" applyAlignment="1">
      <alignment horizontal="center" vertical="center" wrapText="1"/>
    </xf>
    <xf numFmtId="0" fontId="151" fillId="0" borderId="67" xfId="51279" applyFont="1" applyBorder="1" applyAlignment="1">
      <alignment horizontal="center" vertical="center"/>
    </xf>
    <xf numFmtId="0" fontId="151" fillId="0" borderId="68" xfId="51279" applyFont="1" applyBorder="1" applyAlignment="1">
      <alignment horizontal="center" vertical="center"/>
    </xf>
    <xf numFmtId="0" fontId="155" fillId="0" borderId="67" xfId="51279" applyFont="1" applyBorder="1" applyAlignment="1">
      <alignment horizontal="center" vertical="center"/>
    </xf>
    <xf numFmtId="0" fontId="155" fillId="0" borderId="68" xfId="51279" applyFont="1" applyBorder="1" applyAlignment="1">
      <alignment horizontal="center" vertical="center"/>
    </xf>
    <xf numFmtId="182" fontId="159" fillId="114" borderId="0" xfId="0" applyNumberFormat="1" applyFont="1" applyFill="1" applyAlignment="1">
      <alignment horizontal="right" vertical="center" shrinkToFit="1"/>
    </xf>
    <xf numFmtId="182" fontId="159" fillId="0" borderId="0" xfId="0" applyNumberFormat="1" applyFont="1" applyAlignment="1">
      <alignment horizontal="right" vertical="center" shrinkToFit="1"/>
    </xf>
    <xf numFmtId="196" fontId="159" fillId="0" borderId="0" xfId="0" applyNumberFormat="1" applyFont="1" applyAlignment="1">
      <alignment horizontal="right" vertical="center" shrinkToFit="1"/>
    </xf>
    <xf numFmtId="196" fontId="159" fillId="114" borderId="0" xfId="0" applyNumberFormat="1" applyFont="1" applyFill="1" applyAlignment="1">
      <alignment horizontal="right" vertical="center" shrinkToFit="1"/>
    </xf>
    <xf numFmtId="195" fontId="159" fillId="114" borderId="0" xfId="0" applyNumberFormat="1" applyFont="1" applyFill="1" applyAlignment="1">
      <alignment horizontal="right" vertical="center" shrinkToFit="1"/>
    </xf>
    <xf numFmtId="195" fontId="159" fillId="0" borderId="0" xfId="0" applyNumberFormat="1" applyFont="1" applyAlignment="1">
      <alignment horizontal="right" vertical="center" shrinkToFit="1"/>
    </xf>
    <xf numFmtId="195" fontId="161" fillId="0" borderId="76" xfId="1589" applyNumberFormat="1" applyFont="1" applyBorder="1" applyAlignment="1">
      <alignment horizontal="right"/>
    </xf>
    <xf numFmtId="195" fontId="162" fillId="0" borderId="76" xfId="1589" applyNumberFormat="1" applyFont="1" applyBorder="1" applyAlignment="1">
      <alignment horizontal="right"/>
    </xf>
    <xf numFmtId="181" fontId="70" fillId="0" borderId="0" xfId="0" applyNumberFormat="1" applyFont="1" applyAlignment="1">
      <alignment horizontal="left"/>
    </xf>
    <xf numFmtId="0" fontId="98" fillId="0" borderId="46" xfId="0" applyFont="1" applyBorder="1" applyAlignment="1">
      <alignment horizontal="center" vertical="center" wrapText="1"/>
    </xf>
    <xf numFmtId="0" fontId="98" fillId="0" borderId="19" xfId="0" applyFont="1" applyBorder="1" applyAlignment="1">
      <alignment horizontal="center" vertical="center" wrapText="1"/>
    </xf>
    <xf numFmtId="0" fontId="98" fillId="0" borderId="27" xfId="0" applyFont="1" applyBorder="1" applyAlignment="1">
      <alignment horizontal="center" vertical="center" wrapText="1"/>
    </xf>
    <xf numFmtId="0" fontId="3" fillId="0" borderId="0" xfId="51274" applyAlignment="1">
      <alignment horizontal="center" vertical="center"/>
    </xf>
    <xf numFmtId="0" fontId="3" fillId="0" borderId="0" xfId="51274" applyAlignment="1">
      <alignment horizontal="center" wrapText="1"/>
    </xf>
    <xf numFmtId="0" fontId="146" fillId="109" borderId="0" xfId="51274" applyFont="1" applyFill="1" applyBorder="1" applyAlignment="1">
      <alignment horizontal="center" vertical="center" wrapText="1"/>
    </xf>
    <xf numFmtId="0" fontId="148" fillId="0" borderId="0" xfId="51276" applyFill="1" applyAlignment="1" applyProtection="1">
      <alignment horizontal="center"/>
    </xf>
    <xf numFmtId="0" fontId="3" fillId="0" borderId="0" xfId="51275" applyBorder="1" applyAlignment="1">
      <alignment horizontal="center" vertical="center"/>
    </xf>
    <xf numFmtId="0" fontId="3" fillId="0" borderId="17" xfId="51275" applyBorder="1" applyAlignment="1">
      <alignment horizontal="center" vertical="center"/>
    </xf>
    <xf numFmtId="0" fontId="3" fillId="0" borderId="13" xfId="51275" applyBorder="1" applyAlignment="1">
      <alignment horizontal="center" vertical="center"/>
    </xf>
    <xf numFmtId="0" fontId="155" fillId="0" borderId="58" xfId="6370" applyFont="1" applyBorder="1" applyAlignment="1">
      <alignment horizontal="center" vertical="center" wrapText="1"/>
    </xf>
    <xf numFmtId="0" fontId="155" fillId="0" borderId="60" xfId="6370" applyFont="1" applyBorder="1" applyAlignment="1">
      <alignment horizontal="center" vertical="center" wrapText="1"/>
    </xf>
    <xf numFmtId="0" fontId="155" fillId="0" borderId="69" xfId="6370" applyFont="1" applyBorder="1" applyAlignment="1">
      <alignment horizontal="center" vertical="center" wrapText="1"/>
    </xf>
    <xf numFmtId="0" fontId="155" fillId="0" borderId="71" xfId="6370" applyFont="1" applyBorder="1" applyAlignment="1">
      <alignment horizontal="center" vertical="center" wrapText="1"/>
    </xf>
    <xf numFmtId="0" fontId="155" fillId="0" borderId="74" xfId="6370" applyFont="1" applyBorder="1" applyAlignment="1">
      <alignment horizontal="center" vertical="center" wrapText="1"/>
    </xf>
    <xf numFmtId="0" fontId="155" fillId="0" borderId="75" xfId="6370" applyFont="1" applyBorder="1" applyAlignment="1">
      <alignment horizontal="center" vertical="center" wrapText="1"/>
    </xf>
    <xf numFmtId="0" fontId="151" fillId="0" borderId="0" xfId="6370" applyFont="1" applyAlignment="1">
      <alignment horizontal="left"/>
    </xf>
    <xf numFmtId="0" fontId="154" fillId="0" borderId="20" xfId="6370" applyFont="1" applyBorder="1" applyAlignment="1">
      <alignment horizontal="left"/>
    </xf>
    <xf numFmtId="0" fontId="155" fillId="0" borderId="66" xfId="6370" applyFont="1" applyBorder="1" applyAlignment="1">
      <alignment horizontal="center" vertical="center"/>
    </xf>
    <xf numFmtId="0" fontId="155" fillId="0" borderId="70" xfId="6370" applyFont="1" applyBorder="1" applyAlignment="1">
      <alignment horizontal="center" vertical="center"/>
    </xf>
    <xf numFmtId="0" fontId="151" fillId="0" borderId="58" xfId="51279" applyFont="1" applyBorder="1" applyAlignment="1">
      <alignment horizontal="center" vertical="center" wrapText="1"/>
    </xf>
    <xf numFmtId="0" fontId="151" fillId="0" borderId="60" xfId="51279" applyFont="1" applyBorder="1" applyAlignment="1">
      <alignment horizontal="center" vertical="center" wrapText="1"/>
    </xf>
    <xf numFmtId="0" fontId="151" fillId="0" borderId="69" xfId="51279" applyFont="1" applyBorder="1" applyAlignment="1">
      <alignment horizontal="center" vertical="center" wrapText="1"/>
    </xf>
    <xf numFmtId="0" fontId="151" fillId="0" borderId="71" xfId="51279" applyFont="1" applyBorder="1" applyAlignment="1">
      <alignment horizontal="center" vertical="center" wrapText="1"/>
    </xf>
    <xf numFmtId="0" fontId="151" fillId="0" borderId="74" xfId="51279" applyFont="1" applyBorder="1" applyAlignment="1">
      <alignment horizontal="center" vertical="center" wrapText="1"/>
    </xf>
    <xf numFmtId="0" fontId="151" fillId="0" borderId="75" xfId="51279" applyFont="1" applyBorder="1" applyAlignment="1">
      <alignment horizontal="center" vertical="center" wrapText="1"/>
    </xf>
    <xf numFmtId="0" fontId="151" fillId="0" borderId="66" xfId="51279" applyFont="1" applyBorder="1" applyAlignment="1">
      <alignment horizontal="center" vertical="center"/>
    </xf>
    <xf numFmtId="0" fontId="151" fillId="0" borderId="70" xfId="51279" applyFont="1" applyBorder="1" applyAlignment="1">
      <alignment horizontal="center" vertical="center"/>
    </xf>
    <xf numFmtId="0" fontId="155" fillId="0" borderId="74" xfId="51279" applyFont="1" applyBorder="1" applyAlignment="1">
      <alignment horizontal="center" vertical="center" wrapText="1"/>
    </xf>
    <xf numFmtId="0" fontId="155" fillId="0" borderId="75" xfId="51279" applyFont="1" applyBorder="1" applyAlignment="1">
      <alignment horizontal="center" vertical="center" wrapText="1"/>
    </xf>
    <xf numFmtId="0" fontId="155" fillId="0" borderId="58" xfId="51279" applyFont="1" applyBorder="1" applyAlignment="1">
      <alignment horizontal="center" vertical="center" wrapText="1"/>
    </xf>
    <xf numFmtId="0" fontId="155" fillId="0" borderId="60" xfId="51279" applyFont="1" applyBorder="1" applyAlignment="1">
      <alignment horizontal="center" vertical="center" wrapText="1"/>
    </xf>
    <xf numFmtId="0" fontId="155" fillId="0" borderId="69" xfId="51279" applyFont="1" applyBorder="1" applyAlignment="1">
      <alignment horizontal="center" vertical="center" wrapText="1"/>
    </xf>
    <xf numFmtId="0" fontId="155" fillId="0" borderId="71" xfId="51279" applyFont="1" applyBorder="1" applyAlignment="1">
      <alignment horizontal="center" vertical="center" wrapText="1"/>
    </xf>
    <xf numFmtId="0" fontId="155" fillId="0" borderId="66" xfId="51279" applyFont="1" applyBorder="1" applyAlignment="1">
      <alignment horizontal="center" vertical="center"/>
    </xf>
    <xf numFmtId="0" fontId="155" fillId="0" borderId="70" xfId="51279" applyFont="1" applyBorder="1" applyAlignment="1">
      <alignment horizontal="center" vertical="center"/>
    </xf>
  </cellXfs>
  <cellStyles count="51280">
    <cellStyle name="_x000a_shell=progma 2" xfId="3964" xr:uid="{00000000-0005-0000-0000-000000000000}"/>
    <cellStyle name="_x000a_shell=progma 2 2" xfId="3965" xr:uid="{00000000-0005-0000-0000-000001000000}"/>
    <cellStyle name="1.000" xfId="3966" xr:uid="{00000000-0005-0000-0000-000002000000}"/>
    <cellStyle name="1.000 2" xfId="3967" xr:uid="{00000000-0005-0000-0000-000003000000}"/>
    <cellStyle name="1.000 2 2" xfId="28051" xr:uid="{00000000-0005-0000-0000-000004000000}"/>
    <cellStyle name="1.000 2 2 2" xfId="31000" xr:uid="{00000000-0005-0000-0000-000005000000}"/>
    <cellStyle name="1.000 2 3" xfId="28120" xr:uid="{00000000-0005-0000-0000-000006000000}"/>
    <cellStyle name="1.000 2 4" xfId="18897" xr:uid="{00000000-0005-0000-0000-000007000000}"/>
    <cellStyle name="1.000 3" xfId="28052" xr:uid="{00000000-0005-0000-0000-000008000000}"/>
    <cellStyle name="1.000 3 2" xfId="31001" xr:uid="{00000000-0005-0000-0000-000009000000}"/>
    <cellStyle name="1.000 4" xfId="28119" xr:uid="{00000000-0005-0000-0000-00000A000000}"/>
    <cellStyle name="1.000 5" xfId="18896" xr:uid="{00000000-0005-0000-0000-00000B000000}"/>
    <cellStyle name="20 % - Markeringsfarve1" xfId="5868" xr:uid="{00000000-0005-0000-0000-00000C000000}"/>
    <cellStyle name="20 % - Markeringsfarve1 10" xfId="25701" xr:uid="{00000000-0005-0000-0000-00000D000000}"/>
    <cellStyle name="20 % - Markeringsfarve1 10 2" xfId="25702" xr:uid="{00000000-0005-0000-0000-00000E000000}"/>
    <cellStyle name="20 % - Markeringsfarve1 11" xfId="25703" xr:uid="{00000000-0005-0000-0000-00000F000000}"/>
    <cellStyle name="20 % - Markeringsfarve1 12" xfId="13149" xr:uid="{00000000-0005-0000-0000-000010000000}"/>
    <cellStyle name="20 % - Markeringsfarve1 2" xfId="5869" xr:uid="{00000000-0005-0000-0000-000011000000}"/>
    <cellStyle name="20 % - Markeringsfarve1 2 10" xfId="25704" xr:uid="{00000000-0005-0000-0000-000012000000}"/>
    <cellStyle name="20 % - Markeringsfarve1 2 11" xfId="13150" xr:uid="{00000000-0005-0000-0000-000013000000}"/>
    <cellStyle name="20 % - Markeringsfarve1 2 2" xfId="18898" xr:uid="{00000000-0005-0000-0000-000014000000}"/>
    <cellStyle name="20 % - Markeringsfarve1 2 2 2" xfId="18899" xr:uid="{00000000-0005-0000-0000-000015000000}"/>
    <cellStyle name="20 % - Markeringsfarve1 2 2 2 2" xfId="25705" xr:uid="{00000000-0005-0000-0000-000016000000}"/>
    <cellStyle name="20 % - Markeringsfarve1 2 2 2 3" xfId="25706" xr:uid="{00000000-0005-0000-0000-000017000000}"/>
    <cellStyle name="20 % - Markeringsfarve1 2 2 3" xfId="25707" xr:uid="{00000000-0005-0000-0000-000018000000}"/>
    <cellStyle name="20 % - Markeringsfarve1 2 2 3 2" xfId="25708" xr:uid="{00000000-0005-0000-0000-000019000000}"/>
    <cellStyle name="20 % - Markeringsfarve1 2 2 3 3" xfId="25709" xr:uid="{00000000-0005-0000-0000-00001A000000}"/>
    <cellStyle name="20 % - Markeringsfarve1 2 2 4" xfId="25710" xr:uid="{00000000-0005-0000-0000-00001B000000}"/>
    <cellStyle name="20 % - Markeringsfarve1 2 2 4 2" xfId="25711" xr:uid="{00000000-0005-0000-0000-00001C000000}"/>
    <cellStyle name="20 % - Markeringsfarve1 2 2 4 3" xfId="25712" xr:uid="{00000000-0005-0000-0000-00001D000000}"/>
    <cellStyle name="20 % - Markeringsfarve1 2 2 5" xfId="25713" xr:uid="{00000000-0005-0000-0000-00001E000000}"/>
    <cellStyle name="20 % - Markeringsfarve1 2 2 5 2" xfId="25714" xr:uid="{00000000-0005-0000-0000-00001F000000}"/>
    <cellStyle name="20 % - Markeringsfarve1 2 2 5 3" xfId="25715" xr:uid="{00000000-0005-0000-0000-000020000000}"/>
    <cellStyle name="20 % - Markeringsfarve1 2 2 6" xfId="25716" xr:uid="{00000000-0005-0000-0000-000021000000}"/>
    <cellStyle name="20 % - Markeringsfarve1 2 2 6 2" xfId="25717" xr:uid="{00000000-0005-0000-0000-000022000000}"/>
    <cellStyle name="20 % - Markeringsfarve1 2 2 6 3" xfId="25718" xr:uid="{00000000-0005-0000-0000-000023000000}"/>
    <cellStyle name="20 % - Markeringsfarve1 2 2 7" xfId="25719" xr:uid="{00000000-0005-0000-0000-000024000000}"/>
    <cellStyle name="20 % - Markeringsfarve1 2 2 7 2" xfId="25720" xr:uid="{00000000-0005-0000-0000-000025000000}"/>
    <cellStyle name="20 % - Markeringsfarve1 2 2 8" xfId="25721" xr:uid="{00000000-0005-0000-0000-000026000000}"/>
    <cellStyle name="20 % - Markeringsfarve1 2 3" xfId="18900" xr:uid="{00000000-0005-0000-0000-000027000000}"/>
    <cellStyle name="20 % - Markeringsfarve1 2 3 2" xfId="18901" xr:uid="{00000000-0005-0000-0000-000028000000}"/>
    <cellStyle name="20 % - Markeringsfarve1 2 3 2 2" xfId="25722" xr:uid="{00000000-0005-0000-0000-000029000000}"/>
    <cellStyle name="20 % - Markeringsfarve1 2 3 2 3" xfId="25723" xr:uid="{00000000-0005-0000-0000-00002A000000}"/>
    <cellStyle name="20 % - Markeringsfarve1 2 3 3" xfId="25724" xr:uid="{00000000-0005-0000-0000-00002B000000}"/>
    <cellStyle name="20 % - Markeringsfarve1 2 3 3 2" xfId="25725" xr:uid="{00000000-0005-0000-0000-00002C000000}"/>
    <cellStyle name="20 % - Markeringsfarve1 2 3 3 3" xfId="25726" xr:uid="{00000000-0005-0000-0000-00002D000000}"/>
    <cellStyle name="20 % - Markeringsfarve1 2 3 4" xfId="25727" xr:uid="{00000000-0005-0000-0000-00002E000000}"/>
    <cellStyle name="20 % - Markeringsfarve1 2 3 4 2" xfId="25728" xr:uid="{00000000-0005-0000-0000-00002F000000}"/>
    <cellStyle name="20 % - Markeringsfarve1 2 3 4 3" xfId="25729" xr:uid="{00000000-0005-0000-0000-000030000000}"/>
    <cellStyle name="20 % - Markeringsfarve1 2 3 5" xfId="25730" xr:uid="{00000000-0005-0000-0000-000031000000}"/>
    <cellStyle name="20 % - Markeringsfarve1 2 3 5 2" xfId="25731" xr:uid="{00000000-0005-0000-0000-000032000000}"/>
    <cellStyle name="20 % - Markeringsfarve1 2 3 5 3" xfId="25732" xr:uid="{00000000-0005-0000-0000-000033000000}"/>
    <cellStyle name="20 % - Markeringsfarve1 2 3 6" xfId="25733" xr:uid="{00000000-0005-0000-0000-000034000000}"/>
    <cellStyle name="20 % - Markeringsfarve1 2 3 6 2" xfId="25734" xr:uid="{00000000-0005-0000-0000-000035000000}"/>
    <cellStyle name="20 % - Markeringsfarve1 2 3 6 3" xfId="25735" xr:uid="{00000000-0005-0000-0000-000036000000}"/>
    <cellStyle name="20 % - Markeringsfarve1 2 3 7" xfId="25736" xr:uid="{00000000-0005-0000-0000-000037000000}"/>
    <cellStyle name="20 % - Markeringsfarve1 2 3 7 2" xfId="25737" xr:uid="{00000000-0005-0000-0000-000038000000}"/>
    <cellStyle name="20 % - Markeringsfarve1 2 3 8" xfId="25738" xr:uid="{00000000-0005-0000-0000-000039000000}"/>
    <cellStyle name="20 % - Markeringsfarve1 2 4" xfId="18902" xr:uid="{00000000-0005-0000-0000-00003A000000}"/>
    <cellStyle name="20 % - Markeringsfarve1 2 4 2" xfId="25739" xr:uid="{00000000-0005-0000-0000-00003B000000}"/>
    <cellStyle name="20 % - Markeringsfarve1 2 4 3" xfId="25740" xr:uid="{00000000-0005-0000-0000-00003C000000}"/>
    <cellStyle name="20 % - Markeringsfarve1 2 5" xfId="25741" xr:uid="{00000000-0005-0000-0000-00003D000000}"/>
    <cellStyle name="20 % - Markeringsfarve1 2 5 2" xfId="25742" xr:uid="{00000000-0005-0000-0000-00003E000000}"/>
    <cellStyle name="20 % - Markeringsfarve1 2 5 3" xfId="25743" xr:uid="{00000000-0005-0000-0000-00003F000000}"/>
    <cellStyle name="20 % - Markeringsfarve1 2 6" xfId="25744" xr:uid="{00000000-0005-0000-0000-000040000000}"/>
    <cellStyle name="20 % - Markeringsfarve1 2 6 2" xfId="25745" xr:uid="{00000000-0005-0000-0000-000041000000}"/>
    <cellStyle name="20 % - Markeringsfarve1 2 6 3" xfId="25746" xr:uid="{00000000-0005-0000-0000-000042000000}"/>
    <cellStyle name="20 % - Markeringsfarve1 2 7" xfId="25747" xr:uid="{00000000-0005-0000-0000-000043000000}"/>
    <cellStyle name="20 % - Markeringsfarve1 2 7 2" xfId="25748" xr:uid="{00000000-0005-0000-0000-000044000000}"/>
    <cellStyle name="20 % - Markeringsfarve1 2 7 3" xfId="25749" xr:uid="{00000000-0005-0000-0000-000045000000}"/>
    <cellStyle name="20 % - Markeringsfarve1 2 8" xfId="25750" xr:uid="{00000000-0005-0000-0000-000046000000}"/>
    <cellStyle name="20 % - Markeringsfarve1 2 8 2" xfId="25751" xr:uid="{00000000-0005-0000-0000-000047000000}"/>
    <cellStyle name="20 % - Markeringsfarve1 2 8 3" xfId="25752" xr:uid="{00000000-0005-0000-0000-000048000000}"/>
    <cellStyle name="20 % - Markeringsfarve1 2 9" xfId="25753" xr:uid="{00000000-0005-0000-0000-000049000000}"/>
    <cellStyle name="20 % - Markeringsfarve1 2 9 2" xfId="25754" xr:uid="{00000000-0005-0000-0000-00004A000000}"/>
    <cellStyle name="20 % - Markeringsfarve1 3" xfId="18903" xr:uid="{00000000-0005-0000-0000-00004B000000}"/>
    <cellStyle name="20 % - Markeringsfarve1 3 10" xfId="25755" xr:uid="{00000000-0005-0000-0000-00004C000000}"/>
    <cellStyle name="20 % - Markeringsfarve1 3 2" xfId="18904" xr:uid="{00000000-0005-0000-0000-00004D000000}"/>
    <cellStyle name="20 % - Markeringsfarve1 3 2 2" xfId="18905" xr:uid="{00000000-0005-0000-0000-00004E000000}"/>
    <cellStyle name="20 % - Markeringsfarve1 3 2 2 2" xfId="25756" xr:uid="{00000000-0005-0000-0000-00004F000000}"/>
    <cellStyle name="20 % - Markeringsfarve1 3 2 2 3" xfId="25757" xr:uid="{00000000-0005-0000-0000-000050000000}"/>
    <cellStyle name="20 % - Markeringsfarve1 3 2 3" xfId="25758" xr:uid="{00000000-0005-0000-0000-000051000000}"/>
    <cellStyle name="20 % - Markeringsfarve1 3 2 3 2" xfId="25759" xr:uid="{00000000-0005-0000-0000-000052000000}"/>
    <cellStyle name="20 % - Markeringsfarve1 3 2 3 3" xfId="25760" xr:uid="{00000000-0005-0000-0000-000053000000}"/>
    <cellStyle name="20 % - Markeringsfarve1 3 2 4" xfId="25761" xr:uid="{00000000-0005-0000-0000-000054000000}"/>
    <cellStyle name="20 % - Markeringsfarve1 3 2 4 2" xfId="25762" xr:uid="{00000000-0005-0000-0000-000055000000}"/>
    <cellStyle name="20 % - Markeringsfarve1 3 2 4 3" xfId="25763" xr:uid="{00000000-0005-0000-0000-000056000000}"/>
    <cellStyle name="20 % - Markeringsfarve1 3 2 5" xfId="25764" xr:uid="{00000000-0005-0000-0000-000057000000}"/>
    <cellStyle name="20 % - Markeringsfarve1 3 2 5 2" xfId="25765" xr:uid="{00000000-0005-0000-0000-000058000000}"/>
    <cellStyle name="20 % - Markeringsfarve1 3 2 5 3" xfId="25766" xr:uid="{00000000-0005-0000-0000-000059000000}"/>
    <cellStyle name="20 % - Markeringsfarve1 3 2 6" xfId="25767" xr:uid="{00000000-0005-0000-0000-00005A000000}"/>
    <cellStyle name="20 % - Markeringsfarve1 3 2 6 2" xfId="25768" xr:uid="{00000000-0005-0000-0000-00005B000000}"/>
    <cellStyle name="20 % - Markeringsfarve1 3 2 6 3" xfId="25769" xr:uid="{00000000-0005-0000-0000-00005C000000}"/>
    <cellStyle name="20 % - Markeringsfarve1 3 2 7" xfId="25770" xr:uid="{00000000-0005-0000-0000-00005D000000}"/>
    <cellStyle name="20 % - Markeringsfarve1 3 2 7 2" xfId="25771" xr:uid="{00000000-0005-0000-0000-00005E000000}"/>
    <cellStyle name="20 % - Markeringsfarve1 3 2 8" xfId="25772" xr:uid="{00000000-0005-0000-0000-00005F000000}"/>
    <cellStyle name="20 % - Markeringsfarve1 3 3" xfId="18906" xr:uid="{00000000-0005-0000-0000-000060000000}"/>
    <cellStyle name="20 % - Markeringsfarve1 3 3 2" xfId="25773" xr:uid="{00000000-0005-0000-0000-000061000000}"/>
    <cellStyle name="20 % - Markeringsfarve1 3 3 2 2" xfId="25774" xr:uid="{00000000-0005-0000-0000-000062000000}"/>
    <cellStyle name="20 % - Markeringsfarve1 3 3 2 3" xfId="25775" xr:uid="{00000000-0005-0000-0000-000063000000}"/>
    <cellStyle name="20 % - Markeringsfarve1 3 3 3" xfId="25776" xr:uid="{00000000-0005-0000-0000-000064000000}"/>
    <cellStyle name="20 % - Markeringsfarve1 3 3 3 2" xfId="25777" xr:uid="{00000000-0005-0000-0000-000065000000}"/>
    <cellStyle name="20 % - Markeringsfarve1 3 3 3 3" xfId="25778" xr:uid="{00000000-0005-0000-0000-000066000000}"/>
    <cellStyle name="20 % - Markeringsfarve1 3 3 4" xfId="25779" xr:uid="{00000000-0005-0000-0000-000067000000}"/>
    <cellStyle name="20 % - Markeringsfarve1 3 3 4 2" xfId="25780" xr:uid="{00000000-0005-0000-0000-000068000000}"/>
    <cellStyle name="20 % - Markeringsfarve1 3 3 4 3" xfId="25781" xr:uid="{00000000-0005-0000-0000-000069000000}"/>
    <cellStyle name="20 % - Markeringsfarve1 3 3 5" xfId="25782" xr:uid="{00000000-0005-0000-0000-00006A000000}"/>
    <cellStyle name="20 % - Markeringsfarve1 3 3 5 2" xfId="25783" xr:uid="{00000000-0005-0000-0000-00006B000000}"/>
    <cellStyle name="20 % - Markeringsfarve1 3 3 5 3" xfId="25784" xr:uid="{00000000-0005-0000-0000-00006C000000}"/>
    <cellStyle name="20 % - Markeringsfarve1 3 3 6" xfId="25785" xr:uid="{00000000-0005-0000-0000-00006D000000}"/>
    <cellStyle name="20 % - Markeringsfarve1 3 3 6 2" xfId="25786" xr:uid="{00000000-0005-0000-0000-00006E000000}"/>
    <cellStyle name="20 % - Markeringsfarve1 3 3 6 3" xfId="25787" xr:uid="{00000000-0005-0000-0000-00006F000000}"/>
    <cellStyle name="20 % - Markeringsfarve1 3 3 7" xfId="25788" xr:uid="{00000000-0005-0000-0000-000070000000}"/>
    <cellStyle name="20 % - Markeringsfarve1 3 3 7 2" xfId="25789" xr:uid="{00000000-0005-0000-0000-000071000000}"/>
    <cellStyle name="20 % - Markeringsfarve1 3 3 8" xfId="25790" xr:uid="{00000000-0005-0000-0000-000072000000}"/>
    <cellStyle name="20 % - Markeringsfarve1 3 4" xfId="25791" xr:uid="{00000000-0005-0000-0000-000073000000}"/>
    <cellStyle name="20 % - Markeringsfarve1 3 4 2" xfId="25792" xr:uid="{00000000-0005-0000-0000-000074000000}"/>
    <cellStyle name="20 % - Markeringsfarve1 3 4 3" xfId="25793" xr:uid="{00000000-0005-0000-0000-000075000000}"/>
    <cellStyle name="20 % - Markeringsfarve1 3 5" xfId="25794" xr:uid="{00000000-0005-0000-0000-000076000000}"/>
    <cellStyle name="20 % - Markeringsfarve1 3 5 2" xfId="25795" xr:uid="{00000000-0005-0000-0000-000077000000}"/>
    <cellStyle name="20 % - Markeringsfarve1 3 5 3" xfId="25796" xr:uid="{00000000-0005-0000-0000-000078000000}"/>
    <cellStyle name="20 % - Markeringsfarve1 3 6" xfId="25797" xr:uid="{00000000-0005-0000-0000-000079000000}"/>
    <cellStyle name="20 % - Markeringsfarve1 3 6 2" xfId="25798" xr:uid="{00000000-0005-0000-0000-00007A000000}"/>
    <cellStyle name="20 % - Markeringsfarve1 3 6 3" xfId="25799" xr:uid="{00000000-0005-0000-0000-00007B000000}"/>
    <cellStyle name="20 % - Markeringsfarve1 3 7" xfId="25800" xr:uid="{00000000-0005-0000-0000-00007C000000}"/>
    <cellStyle name="20 % - Markeringsfarve1 3 7 2" xfId="25801" xr:uid="{00000000-0005-0000-0000-00007D000000}"/>
    <cellStyle name="20 % - Markeringsfarve1 3 7 3" xfId="25802" xr:uid="{00000000-0005-0000-0000-00007E000000}"/>
    <cellStyle name="20 % - Markeringsfarve1 3 8" xfId="25803" xr:uid="{00000000-0005-0000-0000-00007F000000}"/>
    <cellStyle name="20 % - Markeringsfarve1 3 8 2" xfId="25804" xr:uid="{00000000-0005-0000-0000-000080000000}"/>
    <cellStyle name="20 % - Markeringsfarve1 3 8 3" xfId="25805" xr:uid="{00000000-0005-0000-0000-000081000000}"/>
    <cellStyle name="20 % - Markeringsfarve1 3 9" xfId="25806" xr:uid="{00000000-0005-0000-0000-000082000000}"/>
    <cellStyle name="20 % - Markeringsfarve1 3 9 2" xfId="25807" xr:uid="{00000000-0005-0000-0000-000083000000}"/>
    <cellStyle name="20 % - Markeringsfarve1 4" xfId="18907" xr:uid="{00000000-0005-0000-0000-000084000000}"/>
    <cellStyle name="20 % - Markeringsfarve1 4 2" xfId="18908" xr:uid="{00000000-0005-0000-0000-000085000000}"/>
    <cellStyle name="20 % - Markeringsfarve1 4 2 2" xfId="25808" xr:uid="{00000000-0005-0000-0000-000086000000}"/>
    <cellStyle name="20 % - Markeringsfarve1 4 2 3" xfId="25809" xr:uid="{00000000-0005-0000-0000-000087000000}"/>
    <cellStyle name="20 % - Markeringsfarve1 4 3" xfId="25810" xr:uid="{00000000-0005-0000-0000-000088000000}"/>
    <cellStyle name="20 % - Markeringsfarve1 4 3 2" xfId="25811" xr:uid="{00000000-0005-0000-0000-000089000000}"/>
    <cellStyle name="20 % - Markeringsfarve1 4 3 3" xfId="25812" xr:uid="{00000000-0005-0000-0000-00008A000000}"/>
    <cellStyle name="20 % - Markeringsfarve1 4 4" xfId="25813" xr:uid="{00000000-0005-0000-0000-00008B000000}"/>
    <cellStyle name="20 % - Markeringsfarve1 4 4 2" xfId="25814" xr:uid="{00000000-0005-0000-0000-00008C000000}"/>
    <cellStyle name="20 % - Markeringsfarve1 4 4 3" xfId="25815" xr:uid="{00000000-0005-0000-0000-00008D000000}"/>
    <cellStyle name="20 % - Markeringsfarve1 4 5" xfId="25816" xr:uid="{00000000-0005-0000-0000-00008E000000}"/>
    <cellStyle name="20 % - Markeringsfarve1 4 5 2" xfId="25817" xr:uid="{00000000-0005-0000-0000-00008F000000}"/>
    <cellStyle name="20 % - Markeringsfarve1 4 5 3" xfId="25818" xr:uid="{00000000-0005-0000-0000-000090000000}"/>
    <cellStyle name="20 % - Markeringsfarve1 4 6" xfId="25819" xr:uid="{00000000-0005-0000-0000-000091000000}"/>
    <cellStyle name="20 % - Markeringsfarve1 4 6 2" xfId="25820" xr:uid="{00000000-0005-0000-0000-000092000000}"/>
    <cellStyle name="20 % - Markeringsfarve1 4 6 3" xfId="25821" xr:uid="{00000000-0005-0000-0000-000093000000}"/>
    <cellStyle name="20 % - Markeringsfarve1 4 7" xfId="25822" xr:uid="{00000000-0005-0000-0000-000094000000}"/>
    <cellStyle name="20 % - Markeringsfarve1 4 7 2" xfId="25823" xr:uid="{00000000-0005-0000-0000-000095000000}"/>
    <cellStyle name="20 % - Markeringsfarve1 4 8" xfId="25824" xr:uid="{00000000-0005-0000-0000-000096000000}"/>
    <cellStyle name="20 % - Markeringsfarve1 5" xfId="18909" xr:uid="{00000000-0005-0000-0000-000097000000}"/>
    <cellStyle name="20 % - Markeringsfarve1 5 2" xfId="18910" xr:uid="{00000000-0005-0000-0000-000098000000}"/>
    <cellStyle name="20 % - Markeringsfarve1 5 2 2" xfId="25825" xr:uid="{00000000-0005-0000-0000-000099000000}"/>
    <cellStyle name="20 % - Markeringsfarve1 5 2 3" xfId="25826" xr:uid="{00000000-0005-0000-0000-00009A000000}"/>
    <cellStyle name="20 % - Markeringsfarve1 5 3" xfId="25827" xr:uid="{00000000-0005-0000-0000-00009B000000}"/>
    <cellStyle name="20 % - Markeringsfarve1 5 3 2" xfId="25828" xr:uid="{00000000-0005-0000-0000-00009C000000}"/>
    <cellStyle name="20 % - Markeringsfarve1 5 3 3" xfId="25829" xr:uid="{00000000-0005-0000-0000-00009D000000}"/>
    <cellStyle name="20 % - Markeringsfarve1 5 4" xfId="25830" xr:uid="{00000000-0005-0000-0000-00009E000000}"/>
    <cellStyle name="20 % - Markeringsfarve1 5 4 2" xfId="25831" xr:uid="{00000000-0005-0000-0000-00009F000000}"/>
    <cellStyle name="20 % - Markeringsfarve1 5 4 3" xfId="25832" xr:uid="{00000000-0005-0000-0000-0000A0000000}"/>
    <cellStyle name="20 % - Markeringsfarve1 5 5" xfId="25833" xr:uid="{00000000-0005-0000-0000-0000A1000000}"/>
    <cellStyle name="20 % - Markeringsfarve1 5 5 2" xfId="25834" xr:uid="{00000000-0005-0000-0000-0000A2000000}"/>
    <cellStyle name="20 % - Markeringsfarve1 5 5 3" xfId="25835" xr:uid="{00000000-0005-0000-0000-0000A3000000}"/>
    <cellStyle name="20 % - Markeringsfarve1 5 6" xfId="25836" xr:uid="{00000000-0005-0000-0000-0000A4000000}"/>
    <cellStyle name="20 % - Markeringsfarve1 5 6 2" xfId="25837" xr:uid="{00000000-0005-0000-0000-0000A5000000}"/>
    <cellStyle name="20 % - Markeringsfarve1 5 6 3" xfId="25838" xr:uid="{00000000-0005-0000-0000-0000A6000000}"/>
    <cellStyle name="20 % - Markeringsfarve1 5 7" xfId="25839" xr:uid="{00000000-0005-0000-0000-0000A7000000}"/>
    <cellStyle name="20 % - Markeringsfarve1 5 7 2" xfId="25840" xr:uid="{00000000-0005-0000-0000-0000A8000000}"/>
    <cellStyle name="20 % - Markeringsfarve1 5 8" xfId="25841" xr:uid="{00000000-0005-0000-0000-0000A9000000}"/>
    <cellStyle name="20 % - Markeringsfarve1 6" xfId="18911" xr:uid="{00000000-0005-0000-0000-0000AA000000}"/>
    <cellStyle name="20 % - Markeringsfarve1 6 2" xfId="18912" xr:uid="{00000000-0005-0000-0000-0000AB000000}"/>
    <cellStyle name="20 % - Markeringsfarve1 6 2 2" xfId="25842" xr:uid="{00000000-0005-0000-0000-0000AC000000}"/>
    <cellStyle name="20 % - Markeringsfarve1 6 2 3" xfId="25843" xr:uid="{00000000-0005-0000-0000-0000AD000000}"/>
    <cellStyle name="20 % - Markeringsfarve1 6 3" xfId="25844" xr:uid="{00000000-0005-0000-0000-0000AE000000}"/>
    <cellStyle name="20 % - Markeringsfarve1 6 4" xfId="25845" xr:uid="{00000000-0005-0000-0000-0000AF000000}"/>
    <cellStyle name="20 % - Markeringsfarve1 7" xfId="18913" xr:uid="{00000000-0005-0000-0000-0000B0000000}"/>
    <cellStyle name="20 % - Markeringsfarve1 7 2" xfId="25846" xr:uid="{00000000-0005-0000-0000-0000B1000000}"/>
    <cellStyle name="20 % - Markeringsfarve1 7 3" xfId="25847" xr:uid="{00000000-0005-0000-0000-0000B2000000}"/>
    <cellStyle name="20 % - Markeringsfarve1 8" xfId="25848" xr:uid="{00000000-0005-0000-0000-0000B3000000}"/>
    <cellStyle name="20 % - Markeringsfarve1 8 2" xfId="25849" xr:uid="{00000000-0005-0000-0000-0000B4000000}"/>
    <cellStyle name="20 % - Markeringsfarve1 8 3" xfId="25850" xr:uid="{00000000-0005-0000-0000-0000B5000000}"/>
    <cellStyle name="20 % - Markeringsfarve1 9" xfId="25851" xr:uid="{00000000-0005-0000-0000-0000B6000000}"/>
    <cellStyle name="20 % - Markeringsfarve1 9 2" xfId="25852" xr:uid="{00000000-0005-0000-0000-0000B7000000}"/>
    <cellStyle name="20 % - Markeringsfarve1 9 3" xfId="25853" xr:uid="{00000000-0005-0000-0000-0000B8000000}"/>
    <cellStyle name="20 % - Markeringsfarve2" xfId="5870" xr:uid="{00000000-0005-0000-0000-0000B9000000}"/>
    <cellStyle name="20 % - Markeringsfarve2 10" xfId="25854" xr:uid="{00000000-0005-0000-0000-0000BA000000}"/>
    <cellStyle name="20 % - Markeringsfarve2 10 2" xfId="25855" xr:uid="{00000000-0005-0000-0000-0000BB000000}"/>
    <cellStyle name="20 % - Markeringsfarve2 11" xfId="25856" xr:uid="{00000000-0005-0000-0000-0000BC000000}"/>
    <cellStyle name="20 % - Markeringsfarve2 12" xfId="13151" xr:uid="{00000000-0005-0000-0000-0000BD000000}"/>
    <cellStyle name="20 % - Markeringsfarve2 2" xfId="5871" xr:uid="{00000000-0005-0000-0000-0000BE000000}"/>
    <cellStyle name="20 % - Markeringsfarve2 2 10" xfId="25857" xr:uid="{00000000-0005-0000-0000-0000BF000000}"/>
    <cellStyle name="20 % - Markeringsfarve2 2 11" xfId="13152" xr:uid="{00000000-0005-0000-0000-0000C0000000}"/>
    <cellStyle name="20 % - Markeringsfarve2 2 2" xfId="18914" xr:uid="{00000000-0005-0000-0000-0000C1000000}"/>
    <cellStyle name="20 % - Markeringsfarve2 2 2 2" xfId="18915" xr:uid="{00000000-0005-0000-0000-0000C2000000}"/>
    <cellStyle name="20 % - Markeringsfarve2 2 2 2 2" xfId="25858" xr:uid="{00000000-0005-0000-0000-0000C3000000}"/>
    <cellStyle name="20 % - Markeringsfarve2 2 2 2 3" xfId="25859" xr:uid="{00000000-0005-0000-0000-0000C4000000}"/>
    <cellStyle name="20 % - Markeringsfarve2 2 2 3" xfId="25860" xr:uid="{00000000-0005-0000-0000-0000C5000000}"/>
    <cellStyle name="20 % - Markeringsfarve2 2 2 3 2" xfId="25861" xr:uid="{00000000-0005-0000-0000-0000C6000000}"/>
    <cellStyle name="20 % - Markeringsfarve2 2 2 3 3" xfId="25862" xr:uid="{00000000-0005-0000-0000-0000C7000000}"/>
    <cellStyle name="20 % - Markeringsfarve2 2 2 4" xfId="25863" xr:uid="{00000000-0005-0000-0000-0000C8000000}"/>
    <cellStyle name="20 % - Markeringsfarve2 2 2 4 2" xfId="25864" xr:uid="{00000000-0005-0000-0000-0000C9000000}"/>
    <cellStyle name="20 % - Markeringsfarve2 2 2 4 3" xfId="25865" xr:uid="{00000000-0005-0000-0000-0000CA000000}"/>
    <cellStyle name="20 % - Markeringsfarve2 2 2 5" xfId="25866" xr:uid="{00000000-0005-0000-0000-0000CB000000}"/>
    <cellStyle name="20 % - Markeringsfarve2 2 2 5 2" xfId="25867" xr:uid="{00000000-0005-0000-0000-0000CC000000}"/>
    <cellStyle name="20 % - Markeringsfarve2 2 2 5 3" xfId="25868" xr:uid="{00000000-0005-0000-0000-0000CD000000}"/>
    <cellStyle name="20 % - Markeringsfarve2 2 2 6" xfId="25869" xr:uid="{00000000-0005-0000-0000-0000CE000000}"/>
    <cellStyle name="20 % - Markeringsfarve2 2 2 6 2" xfId="25870" xr:uid="{00000000-0005-0000-0000-0000CF000000}"/>
    <cellStyle name="20 % - Markeringsfarve2 2 2 6 3" xfId="25871" xr:uid="{00000000-0005-0000-0000-0000D0000000}"/>
    <cellStyle name="20 % - Markeringsfarve2 2 2 7" xfId="25872" xr:uid="{00000000-0005-0000-0000-0000D1000000}"/>
    <cellStyle name="20 % - Markeringsfarve2 2 2 7 2" xfId="25873" xr:uid="{00000000-0005-0000-0000-0000D2000000}"/>
    <cellStyle name="20 % - Markeringsfarve2 2 2 8" xfId="25874" xr:uid="{00000000-0005-0000-0000-0000D3000000}"/>
    <cellStyle name="20 % - Markeringsfarve2 2 3" xfId="18916" xr:uid="{00000000-0005-0000-0000-0000D4000000}"/>
    <cellStyle name="20 % - Markeringsfarve2 2 3 2" xfId="18917" xr:uid="{00000000-0005-0000-0000-0000D5000000}"/>
    <cellStyle name="20 % - Markeringsfarve2 2 3 2 2" xfId="25875" xr:uid="{00000000-0005-0000-0000-0000D6000000}"/>
    <cellStyle name="20 % - Markeringsfarve2 2 3 2 3" xfId="25876" xr:uid="{00000000-0005-0000-0000-0000D7000000}"/>
    <cellStyle name="20 % - Markeringsfarve2 2 3 3" xfId="25877" xr:uid="{00000000-0005-0000-0000-0000D8000000}"/>
    <cellStyle name="20 % - Markeringsfarve2 2 3 3 2" xfId="25878" xr:uid="{00000000-0005-0000-0000-0000D9000000}"/>
    <cellStyle name="20 % - Markeringsfarve2 2 3 3 3" xfId="25879" xr:uid="{00000000-0005-0000-0000-0000DA000000}"/>
    <cellStyle name="20 % - Markeringsfarve2 2 3 4" xfId="25880" xr:uid="{00000000-0005-0000-0000-0000DB000000}"/>
    <cellStyle name="20 % - Markeringsfarve2 2 3 4 2" xfId="25881" xr:uid="{00000000-0005-0000-0000-0000DC000000}"/>
    <cellStyle name="20 % - Markeringsfarve2 2 3 4 3" xfId="25882" xr:uid="{00000000-0005-0000-0000-0000DD000000}"/>
    <cellStyle name="20 % - Markeringsfarve2 2 3 5" xfId="25883" xr:uid="{00000000-0005-0000-0000-0000DE000000}"/>
    <cellStyle name="20 % - Markeringsfarve2 2 3 5 2" xfId="25884" xr:uid="{00000000-0005-0000-0000-0000DF000000}"/>
    <cellStyle name="20 % - Markeringsfarve2 2 3 5 3" xfId="25885" xr:uid="{00000000-0005-0000-0000-0000E0000000}"/>
    <cellStyle name="20 % - Markeringsfarve2 2 3 6" xfId="25886" xr:uid="{00000000-0005-0000-0000-0000E1000000}"/>
    <cellStyle name="20 % - Markeringsfarve2 2 3 6 2" xfId="25887" xr:uid="{00000000-0005-0000-0000-0000E2000000}"/>
    <cellStyle name="20 % - Markeringsfarve2 2 3 6 3" xfId="25888" xr:uid="{00000000-0005-0000-0000-0000E3000000}"/>
    <cellStyle name="20 % - Markeringsfarve2 2 3 7" xfId="25889" xr:uid="{00000000-0005-0000-0000-0000E4000000}"/>
    <cellStyle name="20 % - Markeringsfarve2 2 3 7 2" xfId="25890" xr:uid="{00000000-0005-0000-0000-0000E5000000}"/>
    <cellStyle name="20 % - Markeringsfarve2 2 3 8" xfId="25891" xr:uid="{00000000-0005-0000-0000-0000E6000000}"/>
    <cellStyle name="20 % - Markeringsfarve2 2 4" xfId="18918" xr:uid="{00000000-0005-0000-0000-0000E7000000}"/>
    <cellStyle name="20 % - Markeringsfarve2 2 4 2" xfId="25892" xr:uid="{00000000-0005-0000-0000-0000E8000000}"/>
    <cellStyle name="20 % - Markeringsfarve2 2 4 3" xfId="25893" xr:uid="{00000000-0005-0000-0000-0000E9000000}"/>
    <cellStyle name="20 % - Markeringsfarve2 2 5" xfId="25894" xr:uid="{00000000-0005-0000-0000-0000EA000000}"/>
    <cellStyle name="20 % - Markeringsfarve2 2 5 2" xfId="25895" xr:uid="{00000000-0005-0000-0000-0000EB000000}"/>
    <cellStyle name="20 % - Markeringsfarve2 2 5 3" xfId="25896" xr:uid="{00000000-0005-0000-0000-0000EC000000}"/>
    <cellStyle name="20 % - Markeringsfarve2 2 6" xfId="25897" xr:uid="{00000000-0005-0000-0000-0000ED000000}"/>
    <cellStyle name="20 % - Markeringsfarve2 2 6 2" xfId="25898" xr:uid="{00000000-0005-0000-0000-0000EE000000}"/>
    <cellStyle name="20 % - Markeringsfarve2 2 6 3" xfId="25899" xr:uid="{00000000-0005-0000-0000-0000EF000000}"/>
    <cellStyle name="20 % - Markeringsfarve2 2 7" xfId="25900" xr:uid="{00000000-0005-0000-0000-0000F0000000}"/>
    <cellStyle name="20 % - Markeringsfarve2 2 7 2" xfId="25901" xr:uid="{00000000-0005-0000-0000-0000F1000000}"/>
    <cellStyle name="20 % - Markeringsfarve2 2 7 3" xfId="25902" xr:uid="{00000000-0005-0000-0000-0000F2000000}"/>
    <cellStyle name="20 % - Markeringsfarve2 2 8" xfId="25903" xr:uid="{00000000-0005-0000-0000-0000F3000000}"/>
    <cellStyle name="20 % - Markeringsfarve2 2 8 2" xfId="25904" xr:uid="{00000000-0005-0000-0000-0000F4000000}"/>
    <cellStyle name="20 % - Markeringsfarve2 2 8 3" xfId="25905" xr:uid="{00000000-0005-0000-0000-0000F5000000}"/>
    <cellStyle name="20 % - Markeringsfarve2 2 9" xfId="25906" xr:uid="{00000000-0005-0000-0000-0000F6000000}"/>
    <cellStyle name="20 % - Markeringsfarve2 2 9 2" xfId="25907" xr:uid="{00000000-0005-0000-0000-0000F7000000}"/>
    <cellStyle name="20 % - Markeringsfarve2 3" xfId="18919" xr:uid="{00000000-0005-0000-0000-0000F8000000}"/>
    <cellStyle name="20 % - Markeringsfarve2 3 10" xfId="25908" xr:uid="{00000000-0005-0000-0000-0000F9000000}"/>
    <cellStyle name="20 % - Markeringsfarve2 3 2" xfId="18920" xr:uid="{00000000-0005-0000-0000-0000FA000000}"/>
    <cellStyle name="20 % - Markeringsfarve2 3 2 2" xfId="25909" xr:uid="{00000000-0005-0000-0000-0000FB000000}"/>
    <cellStyle name="20 % - Markeringsfarve2 3 2 2 2" xfId="25910" xr:uid="{00000000-0005-0000-0000-0000FC000000}"/>
    <cellStyle name="20 % - Markeringsfarve2 3 2 2 3" xfId="25911" xr:uid="{00000000-0005-0000-0000-0000FD000000}"/>
    <cellStyle name="20 % - Markeringsfarve2 3 2 3" xfId="25912" xr:uid="{00000000-0005-0000-0000-0000FE000000}"/>
    <cellStyle name="20 % - Markeringsfarve2 3 2 3 2" xfId="25913" xr:uid="{00000000-0005-0000-0000-0000FF000000}"/>
    <cellStyle name="20 % - Markeringsfarve2 3 2 3 3" xfId="25914" xr:uid="{00000000-0005-0000-0000-000000010000}"/>
    <cellStyle name="20 % - Markeringsfarve2 3 2 4" xfId="25915" xr:uid="{00000000-0005-0000-0000-000001010000}"/>
    <cellStyle name="20 % - Markeringsfarve2 3 2 4 2" xfId="25916" xr:uid="{00000000-0005-0000-0000-000002010000}"/>
    <cellStyle name="20 % - Markeringsfarve2 3 2 4 3" xfId="25917" xr:uid="{00000000-0005-0000-0000-000003010000}"/>
    <cellStyle name="20 % - Markeringsfarve2 3 2 5" xfId="25918" xr:uid="{00000000-0005-0000-0000-000004010000}"/>
    <cellStyle name="20 % - Markeringsfarve2 3 2 5 2" xfId="25919" xr:uid="{00000000-0005-0000-0000-000005010000}"/>
    <cellStyle name="20 % - Markeringsfarve2 3 2 5 3" xfId="25920" xr:uid="{00000000-0005-0000-0000-000006010000}"/>
    <cellStyle name="20 % - Markeringsfarve2 3 2 6" xfId="25921" xr:uid="{00000000-0005-0000-0000-000007010000}"/>
    <cellStyle name="20 % - Markeringsfarve2 3 2 6 2" xfId="25922" xr:uid="{00000000-0005-0000-0000-000008010000}"/>
    <cellStyle name="20 % - Markeringsfarve2 3 2 6 3" xfId="25923" xr:uid="{00000000-0005-0000-0000-000009010000}"/>
    <cellStyle name="20 % - Markeringsfarve2 3 2 7" xfId="25924" xr:uid="{00000000-0005-0000-0000-00000A010000}"/>
    <cellStyle name="20 % - Markeringsfarve2 3 2 7 2" xfId="25925" xr:uid="{00000000-0005-0000-0000-00000B010000}"/>
    <cellStyle name="20 % - Markeringsfarve2 3 2 8" xfId="25926" xr:uid="{00000000-0005-0000-0000-00000C010000}"/>
    <cellStyle name="20 % - Markeringsfarve2 3 3" xfId="25927" xr:uid="{00000000-0005-0000-0000-00000D010000}"/>
    <cellStyle name="20 % - Markeringsfarve2 3 3 2" xfId="25928" xr:uid="{00000000-0005-0000-0000-00000E010000}"/>
    <cellStyle name="20 % - Markeringsfarve2 3 3 2 2" xfId="25929" xr:uid="{00000000-0005-0000-0000-00000F010000}"/>
    <cellStyle name="20 % - Markeringsfarve2 3 3 2 3" xfId="25930" xr:uid="{00000000-0005-0000-0000-000010010000}"/>
    <cellStyle name="20 % - Markeringsfarve2 3 3 3" xfId="25931" xr:uid="{00000000-0005-0000-0000-000011010000}"/>
    <cellStyle name="20 % - Markeringsfarve2 3 3 3 2" xfId="25932" xr:uid="{00000000-0005-0000-0000-000012010000}"/>
    <cellStyle name="20 % - Markeringsfarve2 3 3 3 3" xfId="25933" xr:uid="{00000000-0005-0000-0000-000013010000}"/>
    <cellStyle name="20 % - Markeringsfarve2 3 3 4" xfId="25934" xr:uid="{00000000-0005-0000-0000-000014010000}"/>
    <cellStyle name="20 % - Markeringsfarve2 3 3 4 2" xfId="25935" xr:uid="{00000000-0005-0000-0000-000015010000}"/>
    <cellStyle name="20 % - Markeringsfarve2 3 3 4 3" xfId="25936" xr:uid="{00000000-0005-0000-0000-000016010000}"/>
    <cellStyle name="20 % - Markeringsfarve2 3 3 5" xfId="25937" xr:uid="{00000000-0005-0000-0000-000017010000}"/>
    <cellStyle name="20 % - Markeringsfarve2 3 3 5 2" xfId="25938" xr:uid="{00000000-0005-0000-0000-000018010000}"/>
    <cellStyle name="20 % - Markeringsfarve2 3 3 5 3" xfId="25939" xr:uid="{00000000-0005-0000-0000-000019010000}"/>
    <cellStyle name="20 % - Markeringsfarve2 3 3 6" xfId="25940" xr:uid="{00000000-0005-0000-0000-00001A010000}"/>
    <cellStyle name="20 % - Markeringsfarve2 3 3 6 2" xfId="25941" xr:uid="{00000000-0005-0000-0000-00001B010000}"/>
    <cellStyle name="20 % - Markeringsfarve2 3 3 6 3" xfId="25942" xr:uid="{00000000-0005-0000-0000-00001C010000}"/>
    <cellStyle name="20 % - Markeringsfarve2 3 3 7" xfId="25943" xr:uid="{00000000-0005-0000-0000-00001D010000}"/>
    <cellStyle name="20 % - Markeringsfarve2 3 3 7 2" xfId="25944" xr:uid="{00000000-0005-0000-0000-00001E010000}"/>
    <cellStyle name="20 % - Markeringsfarve2 3 3 8" xfId="25945" xr:uid="{00000000-0005-0000-0000-00001F010000}"/>
    <cellStyle name="20 % - Markeringsfarve2 3 4" xfId="25946" xr:uid="{00000000-0005-0000-0000-000020010000}"/>
    <cellStyle name="20 % - Markeringsfarve2 3 4 2" xfId="25947" xr:uid="{00000000-0005-0000-0000-000021010000}"/>
    <cellStyle name="20 % - Markeringsfarve2 3 4 3" xfId="25948" xr:uid="{00000000-0005-0000-0000-000022010000}"/>
    <cellStyle name="20 % - Markeringsfarve2 3 5" xfId="25949" xr:uid="{00000000-0005-0000-0000-000023010000}"/>
    <cellStyle name="20 % - Markeringsfarve2 3 5 2" xfId="25950" xr:uid="{00000000-0005-0000-0000-000024010000}"/>
    <cellStyle name="20 % - Markeringsfarve2 3 5 3" xfId="25951" xr:uid="{00000000-0005-0000-0000-000025010000}"/>
    <cellStyle name="20 % - Markeringsfarve2 3 6" xfId="25952" xr:uid="{00000000-0005-0000-0000-000026010000}"/>
    <cellStyle name="20 % - Markeringsfarve2 3 6 2" xfId="25953" xr:uid="{00000000-0005-0000-0000-000027010000}"/>
    <cellStyle name="20 % - Markeringsfarve2 3 6 3" xfId="25954" xr:uid="{00000000-0005-0000-0000-000028010000}"/>
    <cellStyle name="20 % - Markeringsfarve2 3 7" xfId="25955" xr:uid="{00000000-0005-0000-0000-000029010000}"/>
    <cellStyle name="20 % - Markeringsfarve2 3 7 2" xfId="25956" xr:uid="{00000000-0005-0000-0000-00002A010000}"/>
    <cellStyle name="20 % - Markeringsfarve2 3 7 3" xfId="25957" xr:uid="{00000000-0005-0000-0000-00002B010000}"/>
    <cellStyle name="20 % - Markeringsfarve2 3 8" xfId="25958" xr:uid="{00000000-0005-0000-0000-00002C010000}"/>
    <cellStyle name="20 % - Markeringsfarve2 3 8 2" xfId="25959" xr:uid="{00000000-0005-0000-0000-00002D010000}"/>
    <cellStyle name="20 % - Markeringsfarve2 3 8 3" xfId="25960" xr:uid="{00000000-0005-0000-0000-00002E010000}"/>
    <cellStyle name="20 % - Markeringsfarve2 3 9" xfId="25961" xr:uid="{00000000-0005-0000-0000-00002F010000}"/>
    <cellStyle name="20 % - Markeringsfarve2 3 9 2" xfId="25962" xr:uid="{00000000-0005-0000-0000-000030010000}"/>
    <cellStyle name="20 % - Markeringsfarve2 4" xfId="18921" xr:uid="{00000000-0005-0000-0000-000031010000}"/>
    <cellStyle name="20 % - Markeringsfarve2 4 2" xfId="18922" xr:uid="{00000000-0005-0000-0000-000032010000}"/>
    <cellStyle name="20 % - Markeringsfarve2 4 2 2" xfId="25963" xr:uid="{00000000-0005-0000-0000-000033010000}"/>
    <cellStyle name="20 % - Markeringsfarve2 4 2 3" xfId="25964" xr:uid="{00000000-0005-0000-0000-000034010000}"/>
    <cellStyle name="20 % - Markeringsfarve2 4 3" xfId="25965" xr:uid="{00000000-0005-0000-0000-000035010000}"/>
    <cellStyle name="20 % - Markeringsfarve2 4 3 2" xfId="25966" xr:uid="{00000000-0005-0000-0000-000036010000}"/>
    <cellStyle name="20 % - Markeringsfarve2 4 3 3" xfId="25967" xr:uid="{00000000-0005-0000-0000-000037010000}"/>
    <cellStyle name="20 % - Markeringsfarve2 4 4" xfId="25968" xr:uid="{00000000-0005-0000-0000-000038010000}"/>
    <cellStyle name="20 % - Markeringsfarve2 4 4 2" xfId="25969" xr:uid="{00000000-0005-0000-0000-000039010000}"/>
    <cellStyle name="20 % - Markeringsfarve2 4 4 3" xfId="25970" xr:uid="{00000000-0005-0000-0000-00003A010000}"/>
    <cellStyle name="20 % - Markeringsfarve2 4 5" xfId="25971" xr:uid="{00000000-0005-0000-0000-00003B010000}"/>
    <cellStyle name="20 % - Markeringsfarve2 4 5 2" xfId="25972" xr:uid="{00000000-0005-0000-0000-00003C010000}"/>
    <cellStyle name="20 % - Markeringsfarve2 4 5 3" xfId="25973" xr:uid="{00000000-0005-0000-0000-00003D010000}"/>
    <cellStyle name="20 % - Markeringsfarve2 4 6" xfId="25974" xr:uid="{00000000-0005-0000-0000-00003E010000}"/>
    <cellStyle name="20 % - Markeringsfarve2 4 6 2" xfId="25975" xr:uid="{00000000-0005-0000-0000-00003F010000}"/>
    <cellStyle name="20 % - Markeringsfarve2 4 6 3" xfId="25976" xr:uid="{00000000-0005-0000-0000-000040010000}"/>
    <cellStyle name="20 % - Markeringsfarve2 4 7" xfId="25977" xr:uid="{00000000-0005-0000-0000-000041010000}"/>
    <cellStyle name="20 % - Markeringsfarve2 4 7 2" xfId="25978" xr:uid="{00000000-0005-0000-0000-000042010000}"/>
    <cellStyle name="20 % - Markeringsfarve2 4 8" xfId="25979" xr:uid="{00000000-0005-0000-0000-000043010000}"/>
    <cellStyle name="20 % - Markeringsfarve2 5" xfId="18923" xr:uid="{00000000-0005-0000-0000-000044010000}"/>
    <cellStyle name="20 % - Markeringsfarve2 5 2" xfId="18924" xr:uid="{00000000-0005-0000-0000-000045010000}"/>
    <cellStyle name="20 % - Markeringsfarve2 5 2 2" xfId="25980" xr:uid="{00000000-0005-0000-0000-000046010000}"/>
    <cellStyle name="20 % - Markeringsfarve2 5 2 3" xfId="25981" xr:uid="{00000000-0005-0000-0000-000047010000}"/>
    <cellStyle name="20 % - Markeringsfarve2 5 3" xfId="25982" xr:uid="{00000000-0005-0000-0000-000048010000}"/>
    <cellStyle name="20 % - Markeringsfarve2 5 3 2" xfId="25983" xr:uid="{00000000-0005-0000-0000-000049010000}"/>
    <cellStyle name="20 % - Markeringsfarve2 5 3 3" xfId="25984" xr:uid="{00000000-0005-0000-0000-00004A010000}"/>
    <cellStyle name="20 % - Markeringsfarve2 5 4" xfId="25985" xr:uid="{00000000-0005-0000-0000-00004B010000}"/>
    <cellStyle name="20 % - Markeringsfarve2 5 4 2" xfId="25986" xr:uid="{00000000-0005-0000-0000-00004C010000}"/>
    <cellStyle name="20 % - Markeringsfarve2 5 4 3" xfId="25987" xr:uid="{00000000-0005-0000-0000-00004D010000}"/>
    <cellStyle name="20 % - Markeringsfarve2 5 5" xfId="25988" xr:uid="{00000000-0005-0000-0000-00004E010000}"/>
    <cellStyle name="20 % - Markeringsfarve2 5 5 2" xfId="25989" xr:uid="{00000000-0005-0000-0000-00004F010000}"/>
    <cellStyle name="20 % - Markeringsfarve2 5 5 3" xfId="25990" xr:uid="{00000000-0005-0000-0000-000050010000}"/>
    <cellStyle name="20 % - Markeringsfarve2 5 6" xfId="25991" xr:uid="{00000000-0005-0000-0000-000051010000}"/>
    <cellStyle name="20 % - Markeringsfarve2 5 6 2" xfId="25992" xr:uid="{00000000-0005-0000-0000-000052010000}"/>
    <cellStyle name="20 % - Markeringsfarve2 5 6 3" xfId="25993" xr:uid="{00000000-0005-0000-0000-000053010000}"/>
    <cellStyle name="20 % - Markeringsfarve2 5 7" xfId="25994" xr:uid="{00000000-0005-0000-0000-000054010000}"/>
    <cellStyle name="20 % - Markeringsfarve2 5 7 2" xfId="25995" xr:uid="{00000000-0005-0000-0000-000055010000}"/>
    <cellStyle name="20 % - Markeringsfarve2 5 8" xfId="25996" xr:uid="{00000000-0005-0000-0000-000056010000}"/>
    <cellStyle name="20 % - Markeringsfarve2 6" xfId="18925" xr:uid="{00000000-0005-0000-0000-000057010000}"/>
    <cellStyle name="20 % - Markeringsfarve2 6 2" xfId="18926" xr:uid="{00000000-0005-0000-0000-000058010000}"/>
    <cellStyle name="20 % - Markeringsfarve2 6 2 2" xfId="25997" xr:uid="{00000000-0005-0000-0000-000059010000}"/>
    <cellStyle name="20 % - Markeringsfarve2 6 2 3" xfId="25998" xr:uid="{00000000-0005-0000-0000-00005A010000}"/>
    <cellStyle name="20 % - Markeringsfarve2 6 3" xfId="25999" xr:uid="{00000000-0005-0000-0000-00005B010000}"/>
    <cellStyle name="20 % - Markeringsfarve2 6 4" xfId="26000" xr:uid="{00000000-0005-0000-0000-00005C010000}"/>
    <cellStyle name="20 % - Markeringsfarve2 7" xfId="18927" xr:uid="{00000000-0005-0000-0000-00005D010000}"/>
    <cellStyle name="20 % - Markeringsfarve2 7 2" xfId="26001" xr:uid="{00000000-0005-0000-0000-00005E010000}"/>
    <cellStyle name="20 % - Markeringsfarve2 7 3" xfId="26002" xr:uid="{00000000-0005-0000-0000-00005F010000}"/>
    <cellStyle name="20 % - Markeringsfarve2 8" xfId="26003" xr:uid="{00000000-0005-0000-0000-000060010000}"/>
    <cellStyle name="20 % - Markeringsfarve2 8 2" xfId="26004" xr:uid="{00000000-0005-0000-0000-000061010000}"/>
    <cellStyle name="20 % - Markeringsfarve2 8 3" xfId="26005" xr:uid="{00000000-0005-0000-0000-000062010000}"/>
    <cellStyle name="20 % - Markeringsfarve2 9" xfId="26006" xr:uid="{00000000-0005-0000-0000-000063010000}"/>
    <cellStyle name="20 % - Markeringsfarve2 9 2" xfId="26007" xr:uid="{00000000-0005-0000-0000-000064010000}"/>
    <cellStyle name="20 % - Markeringsfarve2 9 3" xfId="26008" xr:uid="{00000000-0005-0000-0000-000065010000}"/>
    <cellStyle name="20 % - Markeringsfarve3" xfId="5872" xr:uid="{00000000-0005-0000-0000-000066010000}"/>
    <cellStyle name="20 % - Markeringsfarve3 10" xfId="26009" xr:uid="{00000000-0005-0000-0000-000067010000}"/>
    <cellStyle name="20 % - Markeringsfarve3 10 2" xfId="26010" xr:uid="{00000000-0005-0000-0000-000068010000}"/>
    <cellStyle name="20 % - Markeringsfarve3 11" xfId="26011" xr:uid="{00000000-0005-0000-0000-000069010000}"/>
    <cellStyle name="20 % - Markeringsfarve3 12" xfId="13153" xr:uid="{00000000-0005-0000-0000-00006A010000}"/>
    <cellStyle name="20 % - Markeringsfarve3 2" xfId="5873" xr:uid="{00000000-0005-0000-0000-00006B010000}"/>
    <cellStyle name="20 % - Markeringsfarve3 2 10" xfId="26012" xr:uid="{00000000-0005-0000-0000-00006C010000}"/>
    <cellStyle name="20 % - Markeringsfarve3 2 11" xfId="13154" xr:uid="{00000000-0005-0000-0000-00006D010000}"/>
    <cellStyle name="20 % - Markeringsfarve3 2 2" xfId="18928" xr:uid="{00000000-0005-0000-0000-00006E010000}"/>
    <cellStyle name="20 % - Markeringsfarve3 2 2 2" xfId="18929" xr:uid="{00000000-0005-0000-0000-00006F010000}"/>
    <cellStyle name="20 % - Markeringsfarve3 2 2 2 2" xfId="26013" xr:uid="{00000000-0005-0000-0000-000070010000}"/>
    <cellStyle name="20 % - Markeringsfarve3 2 2 2 3" xfId="26014" xr:uid="{00000000-0005-0000-0000-000071010000}"/>
    <cellStyle name="20 % - Markeringsfarve3 2 2 3" xfId="26015" xr:uid="{00000000-0005-0000-0000-000072010000}"/>
    <cellStyle name="20 % - Markeringsfarve3 2 2 3 2" xfId="26016" xr:uid="{00000000-0005-0000-0000-000073010000}"/>
    <cellStyle name="20 % - Markeringsfarve3 2 2 3 3" xfId="26017" xr:uid="{00000000-0005-0000-0000-000074010000}"/>
    <cellStyle name="20 % - Markeringsfarve3 2 2 4" xfId="26018" xr:uid="{00000000-0005-0000-0000-000075010000}"/>
    <cellStyle name="20 % - Markeringsfarve3 2 2 4 2" xfId="26019" xr:uid="{00000000-0005-0000-0000-000076010000}"/>
    <cellStyle name="20 % - Markeringsfarve3 2 2 4 3" xfId="26020" xr:uid="{00000000-0005-0000-0000-000077010000}"/>
    <cellStyle name="20 % - Markeringsfarve3 2 2 5" xfId="26021" xr:uid="{00000000-0005-0000-0000-000078010000}"/>
    <cellStyle name="20 % - Markeringsfarve3 2 2 5 2" xfId="26022" xr:uid="{00000000-0005-0000-0000-000079010000}"/>
    <cellStyle name="20 % - Markeringsfarve3 2 2 5 3" xfId="26023" xr:uid="{00000000-0005-0000-0000-00007A010000}"/>
    <cellStyle name="20 % - Markeringsfarve3 2 2 6" xfId="26024" xr:uid="{00000000-0005-0000-0000-00007B010000}"/>
    <cellStyle name="20 % - Markeringsfarve3 2 2 6 2" xfId="26025" xr:uid="{00000000-0005-0000-0000-00007C010000}"/>
    <cellStyle name="20 % - Markeringsfarve3 2 2 6 3" xfId="26026" xr:uid="{00000000-0005-0000-0000-00007D010000}"/>
    <cellStyle name="20 % - Markeringsfarve3 2 2 7" xfId="26027" xr:uid="{00000000-0005-0000-0000-00007E010000}"/>
    <cellStyle name="20 % - Markeringsfarve3 2 2 7 2" xfId="26028" xr:uid="{00000000-0005-0000-0000-00007F010000}"/>
    <cellStyle name="20 % - Markeringsfarve3 2 2 8" xfId="26029" xr:uid="{00000000-0005-0000-0000-000080010000}"/>
    <cellStyle name="20 % - Markeringsfarve3 2 3" xfId="18930" xr:uid="{00000000-0005-0000-0000-000081010000}"/>
    <cellStyle name="20 % - Markeringsfarve3 2 3 2" xfId="18931" xr:uid="{00000000-0005-0000-0000-000082010000}"/>
    <cellStyle name="20 % - Markeringsfarve3 2 3 2 2" xfId="26030" xr:uid="{00000000-0005-0000-0000-000083010000}"/>
    <cellStyle name="20 % - Markeringsfarve3 2 3 2 3" xfId="26031" xr:uid="{00000000-0005-0000-0000-000084010000}"/>
    <cellStyle name="20 % - Markeringsfarve3 2 3 3" xfId="26032" xr:uid="{00000000-0005-0000-0000-000085010000}"/>
    <cellStyle name="20 % - Markeringsfarve3 2 3 3 2" xfId="26033" xr:uid="{00000000-0005-0000-0000-000086010000}"/>
    <cellStyle name="20 % - Markeringsfarve3 2 3 3 3" xfId="26034" xr:uid="{00000000-0005-0000-0000-000087010000}"/>
    <cellStyle name="20 % - Markeringsfarve3 2 3 4" xfId="26035" xr:uid="{00000000-0005-0000-0000-000088010000}"/>
    <cellStyle name="20 % - Markeringsfarve3 2 3 4 2" xfId="26036" xr:uid="{00000000-0005-0000-0000-000089010000}"/>
    <cellStyle name="20 % - Markeringsfarve3 2 3 4 3" xfId="26037" xr:uid="{00000000-0005-0000-0000-00008A010000}"/>
    <cellStyle name="20 % - Markeringsfarve3 2 3 5" xfId="26038" xr:uid="{00000000-0005-0000-0000-00008B010000}"/>
    <cellStyle name="20 % - Markeringsfarve3 2 3 5 2" xfId="26039" xr:uid="{00000000-0005-0000-0000-00008C010000}"/>
    <cellStyle name="20 % - Markeringsfarve3 2 3 5 3" xfId="26040" xr:uid="{00000000-0005-0000-0000-00008D010000}"/>
    <cellStyle name="20 % - Markeringsfarve3 2 3 6" xfId="26041" xr:uid="{00000000-0005-0000-0000-00008E010000}"/>
    <cellStyle name="20 % - Markeringsfarve3 2 3 6 2" xfId="26042" xr:uid="{00000000-0005-0000-0000-00008F010000}"/>
    <cellStyle name="20 % - Markeringsfarve3 2 3 6 3" xfId="26043" xr:uid="{00000000-0005-0000-0000-000090010000}"/>
    <cellStyle name="20 % - Markeringsfarve3 2 3 7" xfId="26044" xr:uid="{00000000-0005-0000-0000-000091010000}"/>
    <cellStyle name="20 % - Markeringsfarve3 2 3 7 2" xfId="26045" xr:uid="{00000000-0005-0000-0000-000092010000}"/>
    <cellStyle name="20 % - Markeringsfarve3 2 3 8" xfId="26046" xr:uid="{00000000-0005-0000-0000-000093010000}"/>
    <cellStyle name="20 % - Markeringsfarve3 2 4" xfId="18932" xr:uid="{00000000-0005-0000-0000-000094010000}"/>
    <cellStyle name="20 % - Markeringsfarve3 2 4 2" xfId="18933" xr:uid="{00000000-0005-0000-0000-000095010000}"/>
    <cellStyle name="20 % - Markeringsfarve3 2 4 3" xfId="26047" xr:uid="{00000000-0005-0000-0000-000096010000}"/>
    <cellStyle name="20 % - Markeringsfarve3 2 5" xfId="18934" xr:uid="{00000000-0005-0000-0000-000097010000}"/>
    <cellStyle name="20 % - Markeringsfarve3 2 5 2" xfId="26048" xr:uid="{00000000-0005-0000-0000-000098010000}"/>
    <cellStyle name="20 % - Markeringsfarve3 2 5 3" xfId="26049" xr:uid="{00000000-0005-0000-0000-000099010000}"/>
    <cellStyle name="20 % - Markeringsfarve3 2 6" xfId="26050" xr:uid="{00000000-0005-0000-0000-00009A010000}"/>
    <cellStyle name="20 % - Markeringsfarve3 2 6 2" xfId="26051" xr:uid="{00000000-0005-0000-0000-00009B010000}"/>
    <cellStyle name="20 % - Markeringsfarve3 2 6 3" xfId="26052" xr:uid="{00000000-0005-0000-0000-00009C010000}"/>
    <cellStyle name="20 % - Markeringsfarve3 2 7" xfId="26053" xr:uid="{00000000-0005-0000-0000-00009D010000}"/>
    <cellStyle name="20 % - Markeringsfarve3 2 7 2" xfId="26054" xr:uid="{00000000-0005-0000-0000-00009E010000}"/>
    <cellStyle name="20 % - Markeringsfarve3 2 7 3" xfId="26055" xr:uid="{00000000-0005-0000-0000-00009F010000}"/>
    <cellStyle name="20 % - Markeringsfarve3 2 8" xfId="26056" xr:uid="{00000000-0005-0000-0000-0000A0010000}"/>
    <cellStyle name="20 % - Markeringsfarve3 2 8 2" xfId="26057" xr:uid="{00000000-0005-0000-0000-0000A1010000}"/>
    <cellStyle name="20 % - Markeringsfarve3 2 8 3" xfId="26058" xr:uid="{00000000-0005-0000-0000-0000A2010000}"/>
    <cellStyle name="20 % - Markeringsfarve3 2 9" xfId="26059" xr:uid="{00000000-0005-0000-0000-0000A3010000}"/>
    <cellStyle name="20 % - Markeringsfarve3 2 9 2" xfId="26060" xr:uid="{00000000-0005-0000-0000-0000A4010000}"/>
    <cellStyle name="20 % - Markeringsfarve3 3" xfId="18935" xr:uid="{00000000-0005-0000-0000-0000A5010000}"/>
    <cellStyle name="20 % - Markeringsfarve3 3 10" xfId="26061" xr:uid="{00000000-0005-0000-0000-0000A6010000}"/>
    <cellStyle name="20 % - Markeringsfarve3 3 2" xfId="18936" xr:uid="{00000000-0005-0000-0000-0000A7010000}"/>
    <cellStyle name="20 % - Markeringsfarve3 3 2 2" xfId="26062" xr:uid="{00000000-0005-0000-0000-0000A8010000}"/>
    <cellStyle name="20 % - Markeringsfarve3 3 2 2 2" xfId="26063" xr:uid="{00000000-0005-0000-0000-0000A9010000}"/>
    <cellStyle name="20 % - Markeringsfarve3 3 2 2 3" xfId="26064" xr:uid="{00000000-0005-0000-0000-0000AA010000}"/>
    <cellStyle name="20 % - Markeringsfarve3 3 2 3" xfId="26065" xr:uid="{00000000-0005-0000-0000-0000AB010000}"/>
    <cellStyle name="20 % - Markeringsfarve3 3 2 3 2" xfId="26066" xr:uid="{00000000-0005-0000-0000-0000AC010000}"/>
    <cellStyle name="20 % - Markeringsfarve3 3 2 3 3" xfId="26067" xr:uid="{00000000-0005-0000-0000-0000AD010000}"/>
    <cellStyle name="20 % - Markeringsfarve3 3 2 4" xfId="26068" xr:uid="{00000000-0005-0000-0000-0000AE010000}"/>
    <cellStyle name="20 % - Markeringsfarve3 3 2 4 2" xfId="26069" xr:uid="{00000000-0005-0000-0000-0000AF010000}"/>
    <cellStyle name="20 % - Markeringsfarve3 3 2 4 3" xfId="26070" xr:uid="{00000000-0005-0000-0000-0000B0010000}"/>
    <cellStyle name="20 % - Markeringsfarve3 3 2 5" xfId="26071" xr:uid="{00000000-0005-0000-0000-0000B1010000}"/>
    <cellStyle name="20 % - Markeringsfarve3 3 2 5 2" xfId="26072" xr:uid="{00000000-0005-0000-0000-0000B2010000}"/>
    <cellStyle name="20 % - Markeringsfarve3 3 2 5 3" xfId="26073" xr:uid="{00000000-0005-0000-0000-0000B3010000}"/>
    <cellStyle name="20 % - Markeringsfarve3 3 2 6" xfId="26074" xr:uid="{00000000-0005-0000-0000-0000B4010000}"/>
    <cellStyle name="20 % - Markeringsfarve3 3 2 6 2" xfId="26075" xr:uid="{00000000-0005-0000-0000-0000B5010000}"/>
    <cellStyle name="20 % - Markeringsfarve3 3 2 6 3" xfId="26076" xr:uid="{00000000-0005-0000-0000-0000B6010000}"/>
    <cellStyle name="20 % - Markeringsfarve3 3 2 7" xfId="26077" xr:uid="{00000000-0005-0000-0000-0000B7010000}"/>
    <cellStyle name="20 % - Markeringsfarve3 3 2 7 2" xfId="26078" xr:uid="{00000000-0005-0000-0000-0000B8010000}"/>
    <cellStyle name="20 % - Markeringsfarve3 3 2 8" xfId="26079" xr:uid="{00000000-0005-0000-0000-0000B9010000}"/>
    <cellStyle name="20 % - Markeringsfarve3 3 3" xfId="26080" xr:uid="{00000000-0005-0000-0000-0000BA010000}"/>
    <cellStyle name="20 % - Markeringsfarve3 3 3 2" xfId="26081" xr:uid="{00000000-0005-0000-0000-0000BB010000}"/>
    <cellStyle name="20 % - Markeringsfarve3 3 3 2 2" xfId="26082" xr:uid="{00000000-0005-0000-0000-0000BC010000}"/>
    <cellStyle name="20 % - Markeringsfarve3 3 3 2 3" xfId="26083" xr:uid="{00000000-0005-0000-0000-0000BD010000}"/>
    <cellStyle name="20 % - Markeringsfarve3 3 3 3" xfId="26084" xr:uid="{00000000-0005-0000-0000-0000BE010000}"/>
    <cellStyle name="20 % - Markeringsfarve3 3 3 3 2" xfId="26085" xr:uid="{00000000-0005-0000-0000-0000BF010000}"/>
    <cellStyle name="20 % - Markeringsfarve3 3 3 3 3" xfId="26086" xr:uid="{00000000-0005-0000-0000-0000C0010000}"/>
    <cellStyle name="20 % - Markeringsfarve3 3 3 4" xfId="26087" xr:uid="{00000000-0005-0000-0000-0000C1010000}"/>
    <cellStyle name="20 % - Markeringsfarve3 3 3 4 2" xfId="26088" xr:uid="{00000000-0005-0000-0000-0000C2010000}"/>
    <cellStyle name="20 % - Markeringsfarve3 3 3 4 3" xfId="26089" xr:uid="{00000000-0005-0000-0000-0000C3010000}"/>
    <cellStyle name="20 % - Markeringsfarve3 3 3 5" xfId="26090" xr:uid="{00000000-0005-0000-0000-0000C4010000}"/>
    <cellStyle name="20 % - Markeringsfarve3 3 3 5 2" xfId="26091" xr:uid="{00000000-0005-0000-0000-0000C5010000}"/>
    <cellStyle name="20 % - Markeringsfarve3 3 3 5 3" xfId="26092" xr:uid="{00000000-0005-0000-0000-0000C6010000}"/>
    <cellStyle name="20 % - Markeringsfarve3 3 3 6" xfId="26093" xr:uid="{00000000-0005-0000-0000-0000C7010000}"/>
    <cellStyle name="20 % - Markeringsfarve3 3 3 6 2" xfId="26094" xr:uid="{00000000-0005-0000-0000-0000C8010000}"/>
    <cellStyle name="20 % - Markeringsfarve3 3 3 6 3" xfId="26095" xr:uid="{00000000-0005-0000-0000-0000C9010000}"/>
    <cellStyle name="20 % - Markeringsfarve3 3 3 7" xfId="26096" xr:uid="{00000000-0005-0000-0000-0000CA010000}"/>
    <cellStyle name="20 % - Markeringsfarve3 3 3 7 2" xfId="26097" xr:uid="{00000000-0005-0000-0000-0000CB010000}"/>
    <cellStyle name="20 % - Markeringsfarve3 3 3 8" xfId="26098" xr:uid="{00000000-0005-0000-0000-0000CC010000}"/>
    <cellStyle name="20 % - Markeringsfarve3 3 4" xfId="26099" xr:uid="{00000000-0005-0000-0000-0000CD010000}"/>
    <cellStyle name="20 % - Markeringsfarve3 3 4 2" xfId="26100" xr:uid="{00000000-0005-0000-0000-0000CE010000}"/>
    <cellStyle name="20 % - Markeringsfarve3 3 4 3" xfId="26101" xr:uid="{00000000-0005-0000-0000-0000CF010000}"/>
    <cellStyle name="20 % - Markeringsfarve3 3 5" xfId="26102" xr:uid="{00000000-0005-0000-0000-0000D0010000}"/>
    <cellStyle name="20 % - Markeringsfarve3 3 5 2" xfId="26103" xr:uid="{00000000-0005-0000-0000-0000D1010000}"/>
    <cellStyle name="20 % - Markeringsfarve3 3 5 3" xfId="26104" xr:uid="{00000000-0005-0000-0000-0000D2010000}"/>
    <cellStyle name="20 % - Markeringsfarve3 3 6" xfId="26105" xr:uid="{00000000-0005-0000-0000-0000D3010000}"/>
    <cellStyle name="20 % - Markeringsfarve3 3 6 2" xfId="26106" xr:uid="{00000000-0005-0000-0000-0000D4010000}"/>
    <cellStyle name="20 % - Markeringsfarve3 3 6 3" xfId="26107" xr:uid="{00000000-0005-0000-0000-0000D5010000}"/>
    <cellStyle name="20 % - Markeringsfarve3 3 7" xfId="26108" xr:uid="{00000000-0005-0000-0000-0000D6010000}"/>
    <cellStyle name="20 % - Markeringsfarve3 3 7 2" xfId="26109" xr:uid="{00000000-0005-0000-0000-0000D7010000}"/>
    <cellStyle name="20 % - Markeringsfarve3 3 7 3" xfId="26110" xr:uid="{00000000-0005-0000-0000-0000D8010000}"/>
    <cellStyle name="20 % - Markeringsfarve3 3 8" xfId="26111" xr:uid="{00000000-0005-0000-0000-0000D9010000}"/>
    <cellStyle name="20 % - Markeringsfarve3 3 8 2" xfId="26112" xr:uid="{00000000-0005-0000-0000-0000DA010000}"/>
    <cellStyle name="20 % - Markeringsfarve3 3 8 3" xfId="26113" xr:uid="{00000000-0005-0000-0000-0000DB010000}"/>
    <cellStyle name="20 % - Markeringsfarve3 3 9" xfId="26114" xr:uid="{00000000-0005-0000-0000-0000DC010000}"/>
    <cellStyle name="20 % - Markeringsfarve3 3 9 2" xfId="26115" xr:uid="{00000000-0005-0000-0000-0000DD010000}"/>
    <cellStyle name="20 % - Markeringsfarve3 4" xfId="18937" xr:uid="{00000000-0005-0000-0000-0000DE010000}"/>
    <cellStyle name="20 % - Markeringsfarve3 4 2" xfId="18938" xr:uid="{00000000-0005-0000-0000-0000DF010000}"/>
    <cellStyle name="20 % - Markeringsfarve3 4 2 2" xfId="26116" xr:uid="{00000000-0005-0000-0000-0000E0010000}"/>
    <cellStyle name="20 % - Markeringsfarve3 4 2 3" xfId="26117" xr:uid="{00000000-0005-0000-0000-0000E1010000}"/>
    <cellStyle name="20 % - Markeringsfarve3 4 3" xfId="26118" xr:uid="{00000000-0005-0000-0000-0000E2010000}"/>
    <cellStyle name="20 % - Markeringsfarve3 4 3 2" xfId="26119" xr:uid="{00000000-0005-0000-0000-0000E3010000}"/>
    <cellStyle name="20 % - Markeringsfarve3 4 3 3" xfId="26120" xr:uid="{00000000-0005-0000-0000-0000E4010000}"/>
    <cellStyle name="20 % - Markeringsfarve3 4 4" xfId="26121" xr:uid="{00000000-0005-0000-0000-0000E5010000}"/>
    <cellStyle name="20 % - Markeringsfarve3 4 4 2" xfId="26122" xr:uid="{00000000-0005-0000-0000-0000E6010000}"/>
    <cellStyle name="20 % - Markeringsfarve3 4 4 3" xfId="26123" xr:uid="{00000000-0005-0000-0000-0000E7010000}"/>
    <cellStyle name="20 % - Markeringsfarve3 4 5" xfId="26124" xr:uid="{00000000-0005-0000-0000-0000E8010000}"/>
    <cellStyle name="20 % - Markeringsfarve3 4 5 2" xfId="26125" xr:uid="{00000000-0005-0000-0000-0000E9010000}"/>
    <cellStyle name="20 % - Markeringsfarve3 4 5 3" xfId="26126" xr:uid="{00000000-0005-0000-0000-0000EA010000}"/>
    <cellStyle name="20 % - Markeringsfarve3 4 6" xfId="26127" xr:uid="{00000000-0005-0000-0000-0000EB010000}"/>
    <cellStyle name="20 % - Markeringsfarve3 4 6 2" xfId="26128" xr:uid="{00000000-0005-0000-0000-0000EC010000}"/>
    <cellStyle name="20 % - Markeringsfarve3 4 6 3" xfId="26129" xr:uid="{00000000-0005-0000-0000-0000ED010000}"/>
    <cellStyle name="20 % - Markeringsfarve3 4 7" xfId="26130" xr:uid="{00000000-0005-0000-0000-0000EE010000}"/>
    <cellStyle name="20 % - Markeringsfarve3 4 7 2" xfId="26131" xr:uid="{00000000-0005-0000-0000-0000EF010000}"/>
    <cellStyle name="20 % - Markeringsfarve3 4 8" xfId="26132" xr:uid="{00000000-0005-0000-0000-0000F0010000}"/>
    <cellStyle name="20 % - Markeringsfarve3 5" xfId="18939" xr:uid="{00000000-0005-0000-0000-0000F1010000}"/>
    <cellStyle name="20 % - Markeringsfarve3 5 2" xfId="18940" xr:uid="{00000000-0005-0000-0000-0000F2010000}"/>
    <cellStyle name="20 % - Markeringsfarve3 5 2 2" xfId="26133" xr:uid="{00000000-0005-0000-0000-0000F3010000}"/>
    <cellStyle name="20 % - Markeringsfarve3 5 2 3" xfId="26134" xr:uid="{00000000-0005-0000-0000-0000F4010000}"/>
    <cellStyle name="20 % - Markeringsfarve3 5 3" xfId="26135" xr:uid="{00000000-0005-0000-0000-0000F5010000}"/>
    <cellStyle name="20 % - Markeringsfarve3 5 3 2" xfId="26136" xr:uid="{00000000-0005-0000-0000-0000F6010000}"/>
    <cellStyle name="20 % - Markeringsfarve3 5 3 3" xfId="26137" xr:uid="{00000000-0005-0000-0000-0000F7010000}"/>
    <cellStyle name="20 % - Markeringsfarve3 5 4" xfId="26138" xr:uid="{00000000-0005-0000-0000-0000F8010000}"/>
    <cellStyle name="20 % - Markeringsfarve3 5 4 2" xfId="26139" xr:uid="{00000000-0005-0000-0000-0000F9010000}"/>
    <cellStyle name="20 % - Markeringsfarve3 5 4 3" xfId="26140" xr:uid="{00000000-0005-0000-0000-0000FA010000}"/>
    <cellStyle name="20 % - Markeringsfarve3 5 5" xfId="26141" xr:uid="{00000000-0005-0000-0000-0000FB010000}"/>
    <cellStyle name="20 % - Markeringsfarve3 5 5 2" xfId="26142" xr:uid="{00000000-0005-0000-0000-0000FC010000}"/>
    <cellStyle name="20 % - Markeringsfarve3 5 5 3" xfId="26143" xr:uid="{00000000-0005-0000-0000-0000FD010000}"/>
    <cellStyle name="20 % - Markeringsfarve3 5 6" xfId="26144" xr:uid="{00000000-0005-0000-0000-0000FE010000}"/>
    <cellStyle name="20 % - Markeringsfarve3 5 6 2" xfId="26145" xr:uid="{00000000-0005-0000-0000-0000FF010000}"/>
    <cellStyle name="20 % - Markeringsfarve3 5 6 3" xfId="26146" xr:uid="{00000000-0005-0000-0000-000000020000}"/>
    <cellStyle name="20 % - Markeringsfarve3 5 7" xfId="26147" xr:uid="{00000000-0005-0000-0000-000001020000}"/>
    <cellStyle name="20 % - Markeringsfarve3 5 7 2" xfId="26148" xr:uid="{00000000-0005-0000-0000-000002020000}"/>
    <cellStyle name="20 % - Markeringsfarve3 5 8" xfId="26149" xr:uid="{00000000-0005-0000-0000-000003020000}"/>
    <cellStyle name="20 % - Markeringsfarve3 6" xfId="18941" xr:uid="{00000000-0005-0000-0000-000004020000}"/>
    <cellStyle name="20 % - Markeringsfarve3 6 2" xfId="18942" xr:uid="{00000000-0005-0000-0000-000005020000}"/>
    <cellStyle name="20 % - Markeringsfarve3 6 2 2" xfId="26150" xr:uid="{00000000-0005-0000-0000-000006020000}"/>
    <cellStyle name="20 % - Markeringsfarve3 6 2 3" xfId="26151" xr:uid="{00000000-0005-0000-0000-000007020000}"/>
    <cellStyle name="20 % - Markeringsfarve3 6 3" xfId="26152" xr:uid="{00000000-0005-0000-0000-000008020000}"/>
    <cellStyle name="20 % - Markeringsfarve3 6 4" xfId="26153" xr:uid="{00000000-0005-0000-0000-000009020000}"/>
    <cellStyle name="20 % - Markeringsfarve3 7" xfId="18943" xr:uid="{00000000-0005-0000-0000-00000A020000}"/>
    <cellStyle name="20 % - Markeringsfarve3 7 2" xfId="26154" xr:uid="{00000000-0005-0000-0000-00000B020000}"/>
    <cellStyle name="20 % - Markeringsfarve3 7 3" xfId="26155" xr:uid="{00000000-0005-0000-0000-00000C020000}"/>
    <cellStyle name="20 % - Markeringsfarve3 8" xfId="26156" xr:uid="{00000000-0005-0000-0000-00000D020000}"/>
    <cellStyle name="20 % - Markeringsfarve3 8 2" xfId="26157" xr:uid="{00000000-0005-0000-0000-00000E020000}"/>
    <cellStyle name="20 % - Markeringsfarve3 8 3" xfId="26158" xr:uid="{00000000-0005-0000-0000-00000F020000}"/>
    <cellStyle name="20 % - Markeringsfarve3 9" xfId="26159" xr:uid="{00000000-0005-0000-0000-000010020000}"/>
    <cellStyle name="20 % - Markeringsfarve3 9 2" xfId="26160" xr:uid="{00000000-0005-0000-0000-000011020000}"/>
    <cellStyle name="20 % - Markeringsfarve3 9 3" xfId="26161" xr:uid="{00000000-0005-0000-0000-000012020000}"/>
    <cellStyle name="20 % - Markeringsfarve4" xfId="5874" xr:uid="{00000000-0005-0000-0000-000013020000}"/>
    <cellStyle name="20 % - Markeringsfarve4 10" xfId="26162" xr:uid="{00000000-0005-0000-0000-000014020000}"/>
    <cellStyle name="20 % - Markeringsfarve4 10 2" xfId="26163" xr:uid="{00000000-0005-0000-0000-000015020000}"/>
    <cellStyle name="20 % - Markeringsfarve4 11" xfId="26164" xr:uid="{00000000-0005-0000-0000-000016020000}"/>
    <cellStyle name="20 % - Markeringsfarve4 12" xfId="13155" xr:uid="{00000000-0005-0000-0000-000017020000}"/>
    <cellStyle name="20 % - Markeringsfarve4 2" xfId="5875" xr:uid="{00000000-0005-0000-0000-000018020000}"/>
    <cellStyle name="20 % - Markeringsfarve4 2 10" xfId="26165" xr:uid="{00000000-0005-0000-0000-000019020000}"/>
    <cellStyle name="20 % - Markeringsfarve4 2 11" xfId="13156" xr:uid="{00000000-0005-0000-0000-00001A020000}"/>
    <cellStyle name="20 % - Markeringsfarve4 2 2" xfId="18944" xr:uid="{00000000-0005-0000-0000-00001B020000}"/>
    <cellStyle name="20 % - Markeringsfarve4 2 2 2" xfId="18945" xr:uid="{00000000-0005-0000-0000-00001C020000}"/>
    <cellStyle name="20 % - Markeringsfarve4 2 2 2 2" xfId="26166" xr:uid="{00000000-0005-0000-0000-00001D020000}"/>
    <cellStyle name="20 % - Markeringsfarve4 2 2 2 3" xfId="26167" xr:uid="{00000000-0005-0000-0000-00001E020000}"/>
    <cellStyle name="20 % - Markeringsfarve4 2 2 3" xfId="26168" xr:uid="{00000000-0005-0000-0000-00001F020000}"/>
    <cellStyle name="20 % - Markeringsfarve4 2 2 3 2" xfId="26169" xr:uid="{00000000-0005-0000-0000-000020020000}"/>
    <cellStyle name="20 % - Markeringsfarve4 2 2 3 3" xfId="26170" xr:uid="{00000000-0005-0000-0000-000021020000}"/>
    <cellStyle name="20 % - Markeringsfarve4 2 2 4" xfId="26171" xr:uid="{00000000-0005-0000-0000-000022020000}"/>
    <cellStyle name="20 % - Markeringsfarve4 2 2 4 2" xfId="26172" xr:uid="{00000000-0005-0000-0000-000023020000}"/>
    <cellStyle name="20 % - Markeringsfarve4 2 2 4 3" xfId="26173" xr:uid="{00000000-0005-0000-0000-000024020000}"/>
    <cellStyle name="20 % - Markeringsfarve4 2 2 5" xfId="26174" xr:uid="{00000000-0005-0000-0000-000025020000}"/>
    <cellStyle name="20 % - Markeringsfarve4 2 2 5 2" xfId="26175" xr:uid="{00000000-0005-0000-0000-000026020000}"/>
    <cellStyle name="20 % - Markeringsfarve4 2 2 5 3" xfId="26176" xr:uid="{00000000-0005-0000-0000-000027020000}"/>
    <cellStyle name="20 % - Markeringsfarve4 2 2 6" xfId="26177" xr:uid="{00000000-0005-0000-0000-000028020000}"/>
    <cellStyle name="20 % - Markeringsfarve4 2 2 6 2" xfId="26178" xr:uid="{00000000-0005-0000-0000-000029020000}"/>
    <cellStyle name="20 % - Markeringsfarve4 2 2 6 3" xfId="26179" xr:uid="{00000000-0005-0000-0000-00002A020000}"/>
    <cellStyle name="20 % - Markeringsfarve4 2 2 7" xfId="26180" xr:uid="{00000000-0005-0000-0000-00002B020000}"/>
    <cellStyle name="20 % - Markeringsfarve4 2 2 7 2" xfId="26181" xr:uid="{00000000-0005-0000-0000-00002C020000}"/>
    <cellStyle name="20 % - Markeringsfarve4 2 2 8" xfId="26182" xr:uid="{00000000-0005-0000-0000-00002D020000}"/>
    <cellStyle name="20 % - Markeringsfarve4 2 3" xfId="18946" xr:uid="{00000000-0005-0000-0000-00002E020000}"/>
    <cellStyle name="20 % - Markeringsfarve4 2 3 2" xfId="18947" xr:uid="{00000000-0005-0000-0000-00002F020000}"/>
    <cellStyle name="20 % - Markeringsfarve4 2 3 2 2" xfId="26183" xr:uid="{00000000-0005-0000-0000-000030020000}"/>
    <cellStyle name="20 % - Markeringsfarve4 2 3 2 3" xfId="26184" xr:uid="{00000000-0005-0000-0000-000031020000}"/>
    <cellStyle name="20 % - Markeringsfarve4 2 3 3" xfId="26185" xr:uid="{00000000-0005-0000-0000-000032020000}"/>
    <cellStyle name="20 % - Markeringsfarve4 2 3 3 2" xfId="26186" xr:uid="{00000000-0005-0000-0000-000033020000}"/>
    <cellStyle name="20 % - Markeringsfarve4 2 3 3 3" xfId="26187" xr:uid="{00000000-0005-0000-0000-000034020000}"/>
    <cellStyle name="20 % - Markeringsfarve4 2 3 4" xfId="26188" xr:uid="{00000000-0005-0000-0000-000035020000}"/>
    <cellStyle name="20 % - Markeringsfarve4 2 3 4 2" xfId="26189" xr:uid="{00000000-0005-0000-0000-000036020000}"/>
    <cellStyle name="20 % - Markeringsfarve4 2 3 4 3" xfId="26190" xr:uid="{00000000-0005-0000-0000-000037020000}"/>
    <cellStyle name="20 % - Markeringsfarve4 2 3 5" xfId="26191" xr:uid="{00000000-0005-0000-0000-000038020000}"/>
    <cellStyle name="20 % - Markeringsfarve4 2 3 5 2" xfId="26192" xr:uid="{00000000-0005-0000-0000-000039020000}"/>
    <cellStyle name="20 % - Markeringsfarve4 2 3 5 3" xfId="26193" xr:uid="{00000000-0005-0000-0000-00003A020000}"/>
    <cellStyle name="20 % - Markeringsfarve4 2 3 6" xfId="26194" xr:uid="{00000000-0005-0000-0000-00003B020000}"/>
    <cellStyle name="20 % - Markeringsfarve4 2 3 6 2" xfId="26195" xr:uid="{00000000-0005-0000-0000-00003C020000}"/>
    <cellStyle name="20 % - Markeringsfarve4 2 3 6 3" xfId="26196" xr:uid="{00000000-0005-0000-0000-00003D020000}"/>
    <cellStyle name="20 % - Markeringsfarve4 2 3 7" xfId="26197" xr:uid="{00000000-0005-0000-0000-00003E020000}"/>
    <cellStyle name="20 % - Markeringsfarve4 2 3 7 2" xfId="26198" xr:uid="{00000000-0005-0000-0000-00003F020000}"/>
    <cellStyle name="20 % - Markeringsfarve4 2 3 8" xfId="26199" xr:uid="{00000000-0005-0000-0000-000040020000}"/>
    <cellStyle name="20 % - Markeringsfarve4 2 4" xfId="18948" xr:uid="{00000000-0005-0000-0000-000041020000}"/>
    <cellStyle name="20 % - Markeringsfarve4 2 4 2" xfId="26200" xr:uid="{00000000-0005-0000-0000-000042020000}"/>
    <cellStyle name="20 % - Markeringsfarve4 2 4 3" xfId="26201" xr:uid="{00000000-0005-0000-0000-000043020000}"/>
    <cellStyle name="20 % - Markeringsfarve4 2 5" xfId="26202" xr:uid="{00000000-0005-0000-0000-000044020000}"/>
    <cellStyle name="20 % - Markeringsfarve4 2 5 2" xfId="26203" xr:uid="{00000000-0005-0000-0000-000045020000}"/>
    <cellStyle name="20 % - Markeringsfarve4 2 5 3" xfId="26204" xr:uid="{00000000-0005-0000-0000-000046020000}"/>
    <cellStyle name="20 % - Markeringsfarve4 2 6" xfId="26205" xr:uid="{00000000-0005-0000-0000-000047020000}"/>
    <cellStyle name="20 % - Markeringsfarve4 2 6 2" xfId="26206" xr:uid="{00000000-0005-0000-0000-000048020000}"/>
    <cellStyle name="20 % - Markeringsfarve4 2 6 3" xfId="26207" xr:uid="{00000000-0005-0000-0000-000049020000}"/>
    <cellStyle name="20 % - Markeringsfarve4 2 7" xfId="26208" xr:uid="{00000000-0005-0000-0000-00004A020000}"/>
    <cellStyle name="20 % - Markeringsfarve4 2 7 2" xfId="26209" xr:uid="{00000000-0005-0000-0000-00004B020000}"/>
    <cellStyle name="20 % - Markeringsfarve4 2 7 3" xfId="26210" xr:uid="{00000000-0005-0000-0000-00004C020000}"/>
    <cellStyle name="20 % - Markeringsfarve4 2 8" xfId="26211" xr:uid="{00000000-0005-0000-0000-00004D020000}"/>
    <cellStyle name="20 % - Markeringsfarve4 2 8 2" xfId="26212" xr:uid="{00000000-0005-0000-0000-00004E020000}"/>
    <cellStyle name="20 % - Markeringsfarve4 2 8 3" xfId="26213" xr:uid="{00000000-0005-0000-0000-00004F020000}"/>
    <cellStyle name="20 % - Markeringsfarve4 2 9" xfId="26214" xr:uid="{00000000-0005-0000-0000-000050020000}"/>
    <cellStyle name="20 % - Markeringsfarve4 2 9 2" xfId="26215" xr:uid="{00000000-0005-0000-0000-000051020000}"/>
    <cellStyle name="20 % - Markeringsfarve4 3" xfId="18949" xr:uid="{00000000-0005-0000-0000-000052020000}"/>
    <cellStyle name="20 % - Markeringsfarve4 3 10" xfId="26216" xr:uid="{00000000-0005-0000-0000-000053020000}"/>
    <cellStyle name="20 % - Markeringsfarve4 3 2" xfId="18950" xr:uid="{00000000-0005-0000-0000-000054020000}"/>
    <cellStyle name="20 % - Markeringsfarve4 3 2 2" xfId="26217" xr:uid="{00000000-0005-0000-0000-000055020000}"/>
    <cellStyle name="20 % - Markeringsfarve4 3 2 2 2" xfId="26218" xr:uid="{00000000-0005-0000-0000-000056020000}"/>
    <cellStyle name="20 % - Markeringsfarve4 3 2 2 3" xfId="26219" xr:uid="{00000000-0005-0000-0000-000057020000}"/>
    <cellStyle name="20 % - Markeringsfarve4 3 2 3" xfId="26220" xr:uid="{00000000-0005-0000-0000-000058020000}"/>
    <cellStyle name="20 % - Markeringsfarve4 3 2 3 2" xfId="26221" xr:uid="{00000000-0005-0000-0000-000059020000}"/>
    <cellStyle name="20 % - Markeringsfarve4 3 2 3 3" xfId="26222" xr:uid="{00000000-0005-0000-0000-00005A020000}"/>
    <cellStyle name="20 % - Markeringsfarve4 3 2 4" xfId="26223" xr:uid="{00000000-0005-0000-0000-00005B020000}"/>
    <cellStyle name="20 % - Markeringsfarve4 3 2 4 2" xfId="26224" xr:uid="{00000000-0005-0000-0000-00005C020000}"/>
    <cellStyle name="20 % - Markeringsfarve4 3 2 4 3" xfId="26225" xr:uid="{00000000-0005-0000-0000-00005D020000}"/>
    <cellStyle name="20 % - Markeringsfarve4 3 2 5" xfId="26226" xr:uid="{00000000-0005-0000-0000-00005E020000}"/>
    <cellStyle name="20 % - Markeringsfarve4 3 2 5 2" xfId="26227" xr:uid="{00000000-0005-0000-0000-00005F020000}"/>
    <cellStyle name="20 % - Markeringsfarve4 3 2 5 3" xfId="26228" xr:uid="{00000000-0005-0000-0000-000060020000}"/>
    <cellStyle name="20 % - Markeringsfarve4 3 2 6" xfId="26229" xr:uid="{00000000-0005-0000-0000-000061020000}"/>
    <cellStyle name="20 % - Markeringsfarve4 3 2 6 2" xfId="26230" xr:uid="{00000000-0005-0000-0000-000062020000}"/>
    <cellStyle name="20 % - Markeringsfarve4 3 2 6 3" xfId="26231" xr:uid="{00000000-0005-0000-0000-000063020000}"/>
    <cellStyle name="20 % - Markeringsfarve4 3 2 7" xfId="26232" xr:uid="{00000000-0005-0000-0000-000064020000}"/>
    <cellStyle name="20 % - Markeringsfarve4 3 2 7 2" xfId="26233" xr:uid="{00000000-0005-0000-0000-000065020000}"/>
    <cellStyle name="20 % - Markeringsfarve4 3 2 8" xfId="26234" xr:uid="{00000000-0005-0000-0000-000066020000}"/>
    <cellStyle name="20 % - Markeringsfarve4 3 3" xfId="26235" xr:uid="{00000000-0005-0000-0000-000067020000}"/>
    <cellStyle name="20 % - Markeringsfarve4 3 3 2" xfId="26236" xr:uid="{00000000-0005-0000-0000-000068020000}"/>
    <cellStyle name="20 % - Markeringsfarve4 3 3 2 2" xfId="26237" xr:uid="{00000000-0005-0000-0000-000069020000}"/>
    <cellStyle name="20 % - Markeringsfarve4 3 3 2 3" xfId="26238" xr:uid="{00000000-0005-0000-0000-00006A020000}"/>
    <cellStyle name="20 % - Markeringsfarve4 3 3 3" xfId="26239" xr:uid="{00000000-0005-0000-0000-00006B020000}"/>
    <cellStyle name="20 % - Markeringsfarve4 3 3 3 2" xfId="26240" xr:uid="{00000000-0005-0000-0000-00006C020000}"/>
    <cellStyle name="20 % - Markeringsfarve4 3 3 3 3" xfId="26241" xr:uid="{00000000-0005-0000-0000-00006D020000}"/>
    <cellStyle name="20 % - Markeringsfarve4 3 3 4" xfId="26242" xr:uid="{00000000-0005-0000-0000-00006E020000}"/>
    <cellStyle name="20 % - Markeringsfarve4 3 3 4 2" xfId="26243" xr:uid="{00000000-0005-0000-0000-00006F020000}"/>
    <cellStyle name="20 % - Markeringsfarve4 3 3 4 3" xfId="26244" xr:uid="{00000000-0005-0000-0000-000070020000}"/>
    <cellStyle name="20 % - Markeringsfarve4 3 3 5" xfId="26245" xr:uid="{00000000-0005-0000-0000-000071020000}"/>
    <cellStyle name="20 % - Markeringsfarve4 3 3 5 2" xfId="26246" xr:uid="{00000000-0005-0000-0000-000072020000}"/>
    <cellStyle name="20 % - Markeringsfarve4 3 3 5 3" xfId="26247" xr:uid="{00000000-0005-0000-0000-000073020000}"/>
    <cellStyle name="20 % - Markeringsfarve4 3 3 6" xfId="26248" xr:uid="{00000000-0005-0000-0000-000074020000}"/>
    <cellStyle name="20 % - Markeringsfarve4 3 3 6 2" xfId="26249" xr:uid="{00000000-0005-0000-0000-000075020000}"/>
    <cellStyle name="20 % - Markeringsfarve4 3 3 6 3" xfId="26250" xr:uid="{00000000-0005-0000-0000-000076020000}"/>
    <cellStyle name="20 % - Markeringsfarve4 3 3 7" xfId="26251" xr:uid="{00000000-0005-0000-0000-000077020000}"/>
    <cellStyle name="20 % - Markeringsfarve4 3 3 7 2" xfId="26252" xr:uid="{00000000-0005-0000-0000-000078020000}"/>
    <cellStyle name="20 % - Markeringsfarve4 3 3 8" xfId="26253" xr:uid="{00000000-0005-0000-0000-000079020000}"/>
    <cellStyle name="20 % - Markeringsfarve4 3 4" xfId="26254" xr:uid="{00000000-0005-0000-0000-00007A020000}"/>
    <cellStyle name="20 % - Markeringsfarve4 3 4 2" xfId="26255" xr:uid="{00000000-0005-0000-0000-00007B020000}"/>
    <cellStyle name="20 % - Markeringsfarve4 3 4 3" xfId="26256" xr:uid="{00000000-0005-0000-0000-00007C020000}"/>
    <cellStyle name="20 % - Markeringsfarve4 3 5" xfId="26257" xr:uid="{00000000-0005-0000-0000-00007D020000}"/>
    <cellStyle name="20 % - Markeringsfarve4 3 5 2" xfId="26258" xr:uid="{00000000-0005-0000-0000-00007E020000}"/>
    <cellStyle name="20 % - Markeringsfarve4 3 5 3" xfId="26259" xr:uid="{00000000-0005-0000-0000-00007F020000}"/>
    <cellStyle name="20 % - Markeringsfarve4 3 6" xfId="26260" xr:uid="{00000000-0005-0000-0000-000080020000}"/>
    <cellStyle name="20 % - Markeringsfarve4 3 6 2" xfId="26261" xr:uid="{00000000-0005-0000-0000-000081020000}"/>
    <cellStyle name="20 % - Markeringsfarve4 3 6 3" xfId="26262" xr:uid="{00000000-0005-0000-0000-000082020000}"/>
    <cellStyle name="20 % - Markeringsfarve4 3 7" xfId="26263" xr:uid="{00000000-0005-0000-0000-000083020000}"/>
    <cellStyle name="20 % - Markeringsfarve4 3 7 2" xfId="26264" xr:uid="{00000000-0005-0000-0000-000084020000}"/>
    <cellStyle name="20 % - Markeringsfarve4 3 7 3" xfId="26265" xr:uid="{00000000-0005-0000-0000-000085020000}"/>
    <cellStyle name="20 % - Markeringsfarve4 3 8" xfId="26266" xr:uid="{00000000-0005-0000-0000-000086020000}"/>
    <cellStyle name="20 % - Markeringsfarve4 3 8 2" xfId="26267" xr:uid="{00000000-0005-0000-0000-000087020000}"/>
    <cellStyle name="20 % - Markeringsfarve4 3 8 3" xfId="26268" xr:uid="{00000000-0005-0000-0000-000088020000}"/>
    <cellStyle name="20 % - Markeringsfarve4 3 9" xfId="26269" xr:uid="{00000000-0005-0000-0000-000089020000}"/>
    <cellStyle name="20 % - Markeringsfarve4 3 9 2" xfId="26270" xr:uid="{00000000-0005-0000-0000-00008A020000}"/>
    <cellStyle name="20 % - Markeringsfarve4 4" xfId="18951" xr:uid="{00000000-0005-0000-0000-00008B020000}"/>
    <cellStyle name="20 % - Markeringsfarve4 4 2" xfId="18952" xr:uid="{00000000-0005-0000-0000-00008C020000}"/>
    <cellStyle name="20 % - Markeringsfarve4 4 2 2" xfId="26271" xr:uid="{00000000-0005-0000-0000-00008D020000}"/>
    <cellStyle name="20 % - Markeringsfarve4 4 2 3" xfId="26272" xr:uid="{00000000-0005-0000-0000-00008E020000}"/>
    <cellStyle name="20 % - Markeringsfarve4 4 3" xfId="26273" xr:uid="{00000000-0005-0000-0000-00008F020000}"/>
    <cellStyle name="20 % - Markeringsfarve4 4 3 2" xfId="26274" xr:uid="{00000000-0005-0000-0000-000090020000}"/>
    <cellStyle name="20 % - Markeringsfarve4 4 3 3" xfId="26275" xr:uid="{00000000-0005-0000-0000-000091020000}"/>
    <cellStyle name="20 % - Markeringsfarve4 4 4" xfId="26276" xr:uid="{00000000-0005-0000-0000-000092020000}"/>
    <cellStyle name="20 % - Markeringsfarve4 4 4 2" xfId="26277" xr:uid="{00000000-0005-0000-0000-000093020000}"/>
    <cellStyle name="20 % - Markeringsfarve4 4 4 3" xfId="26278" xr:uid="{00000000-0005-0000-0000-000094020000}"/>
    <cellStyle name="20 % - Markeringsfarve4 4 5" xfId="26279" xr:uid="{00000000-0005-0000-0000-000095020000}"/>
    <cellStyle name="20 % - Markeringsfarve4 4 5 2" xfId="26280" xr:uid="{00000000-0005-0000-0000-000096020000}"/>
    <cellStyle name="20 % - Markeringsfarve4 4 5 3" xfId="26281" xr:uid="{00000000-0005-0000-0000-000097020000}"/>
    <cellStyle name="20 % - Markeringsfarve4 4 6" xfId="26282" xr:uid="{00000000-0005-0000-0000-000098020000}"/>
    <cellStyle name="20 % - Markeringsfarve4 4 6 2" xfId="26283" xr:uid="{00000000-0005-0000-0000-000099020000}"/>
    <cellStyle name="20 % - Markeringsfarve4 4 6 3" xfId="26284" xr:uid="{00000000-0005-0000-0000-00009A020000}"/>
    <cellStyle name="20 % - Markeringsfarve4 4 7" xfId="26285" xr:uid="{00000000-0005-0000-0000-00009B020000}"/>
    <cellStyle name="20 % - Markeringsfarve4 4 7 2" xfId="26286" xr:uid="{00000000-0005-0000-0000-00009C020000}"/>
    <cellStyle name="20 % - Markeringsfarve4 4 8" xfId="26287" xr:uid="{00000000-0005-0000-0000-00009D020000}"/>
    <cellStyle name="20 % - Markeringsfarve4 5" xfId="18953" xr:uid="{00000000-0005-0000-0000-00009E020000}"/>
    <cellStyle name="20 % - Markeringsfarve4 5 2" xfId="18954" xr:uid="{00000000-0005-0000-0000-00009F020000}"/>
    <cellStyle name="20 % - Markeringsfarve4 5 2 2" xfId="26288" xr:uid="{00000000-0005-0000-0000-0000A0020000}"/>
    <cellStyle name="20 % - Markeringsfarve4 5 2 3" xfId="26289" xr:uid="{00000000-0005-0000-0000-0000A1020000}"/>
    <cellStyle name="20 % - Markeringsfarve4 5 3" xfId="26290" xr:uid="{00000000-0005-0000-0000-0000A2020000}"/>
    <cellStyle name="20 % - Markeringsfarve4 5 3 2" xfId="26291" xr:uid="{00000000-0005-0000-0000-0000A3020000}"/>
    <cellStyle name="20 % - Markeringsfarve4 5 3 3" xfId="26292" xr:uid="{00000000-0005-0000-0000-0000A4020000}"/>
    <cellStyle name="20 % - Markeringsfarve4 5 4" xfId="26293" xr:uid="{00000000-0005-0000-0000-0000A5020000}"/>
    <cellStyle name="20 % - Markeringsfarve4 5 4 2" xfId="26294" xr:uid="{00000000-0005-0000-0000-0000A6020000}"/>
    <cellStyle name="20 % - Markeringsfarve4 5 4 3" xfId="26295" xr:uid="{00000000-0005-0000-0000-0000A7020000}"/>
    <cellStyle name="20 % - Markeringsfarve4 5 5" xfId="26296" xr:uid="{00000000-0005-0000-0000-0000A8020000}"/>
    <cellStyle name="20 % - Markeringsfarve4 5 5 2" xfId="26297" xr:uid="{00000000-0005-0000-0000-0000A9020000}"/>
    <cellStyle name="20 % - Markeringsfarve4 5 5 3" xfId="26298" xr:uid="{00000000-0005-0000-0000-0000AA020000}"/>
    <cellStyle name="20 % - Markeringsfarve4 5 6" xfId="26299" xr:uid="{00000000-0005-0000-0000-0000AB020000}"/>
    <cellStyle name="20 % - Markeringsfarve4 5 6 2" xfId="26300" xr:uid="{00000000-0005-0000-0000-0000AC020000}"/>
    <cellStyle name="20 % - Markeringsfarve4 5 6 3" xfId="26301" xr:uid="{00000000-0005-0000-0000-0000AD020000}"/>
    <cellStyle name="20 % - Markeringsfarve4 5 7" xfId="26302" xr:uid="{00000000-0005-0000-0000-0000AE020000}"/>
    <cellStyle name="20 % - Markeringsfarve4 5 7 2" xfId="26303" xr:uid="{00000000-0005-0000-0000-0000AF020000}"/>
    <cellStyle name="20 % - Markeringsfarve4 5 8" xfId="26304" xr:uid="{00000000-0005-0000-0000-0000B0020000}"/>
    <cellStyle name="20 % - Markeringsfarve4 6" xfId="18955" xr:uid="{00000000-0005-0000-0000-0000B1020000}"/>
    <cellStyle name="20 % - Markeringsfarve4 6 2" xfId="18956" xr:uid="{00000000-0005-0000-0000-0000B2020000}"/>
    <cellStyle name="20 % - Markeringsfarve4 6 2 2" xfId="26305" xr:uid="{00000000-0005-0000-0000-0000B3020000}"/>
    <cellStyle name="20 % - Markeringsfarve4 6 2 3" xfId="26306" xr:uid="{00000000-0005-0000-0000-0000B4020000}"/>
    <cellStyle name="20 % - Markeringsfarve4 6 3" xfId="26307" xr:uid="{00000000-0005-0000-0000-0000B5020000}"/>
    <cellStyle name="20 % - Markeringsfarve4 6 4" xfId="26308" xr:uid="{00000000-0005-0000-0000-0000B6020000}"/>
    <cellStyle name="20 % - Markeringsfarve4 7" xfId="18957" xr:uid="{00000000-0005-0000-0000-0000B7020000}"/>
    <cellStyle name="20 % - Markeringsfarve4 7 2" xfId="26309" xr:uid="{00000000-0005-0000-0000-0000B8020000}"/>
    <cellStyle name="20 % - Markeringsfarve4 7 3" xfId="26310" xr:uid="{00000000-0005-0000-0000-0000B9020000}"/>
    <cellStyle name="20 % - Markeringsfarve4 8" xfId="26311" xr:uid="{00000000-0005-0000-0000-0000BA020000}"/>
    <cellStyle name="20 % - Markeringsfarve4 8 2" xfId="26312" xr:uid="{00000000-0005-0000-0000-0000BB020000}"/>
    <cellStyle name="20 % - Markeringsfarve4 8 3" xfId="26313" xr:uid="{00000000-0005-0000-0000-0000BC020000}"/>
    <cellStyle name="20 % - Markeringsfarve4 9" xfId="26314" xr:uid="{00000000-0005-0000-0000-0000BD020000}"/>
    <cellStyle name="20 % - Markeringsfarve4 9 2" xfId="26315" xr:uid="{00000000-0005-0000-0000-0000BE020000}"/>
    <cellStyle name="20 % - Markeringsfarve4 9 3" xfId="26316" xr:uid="{00000000-0005-0000-0000-0000BF020000}"/>
    <cellStyle name="20 % - Markeringsfarve5" xfId="5876" xr:uid="{00000000-0005-0000-0000-0000C0020000}"/>
    <cellStyle name="20 % - Markeringsfarve5 10" xfId="26317" xr:uid="{00000000-0005-0000-0000-0000C1020000}"/>
    <cellStyle name="20 % - Markeringsfarve5 10 2" xfId="26318" xr:uid="{00000000-0005-0000-0000-0000C2020000}"/>
    <cellStyle name="20 % - Markeringsfarve5 10 3" xfId="26319" xr:uid="{00000000-0005-0000-0000-0000C3020000}"/>
    <cellStyle name="20 % - Markeringsfarve5 11" xfId="26320" xr:uid="{00000000-0005-0000-0000-0000C4020000}"/>
    <cellStyle name="20 % - Markeringsfarve5 11 2" xfId="26321" xr:uid="{00000000-0005-0000-0000-0000C5020000}"/>
    <cellStyle name="20 % - Markeringsfarve5 12" xfId="26322" xr:uid="{00000000-0005-0000-0000-0000C6020000}"/>
    <cellStyle name="20 % - Markeringsfarve5 13" xfId="13157" xr:uid="{00000000-0005-0000-0000-0000C7020000}"/>
    <cellStyle name="20 % - Markeringsfarve5 2" xfId="5877" xr:uid="{00000000-0005-0000-0000-0000C8020000}"/>
    <cellStyle name="20 % - Markeringsfarve5 2 10" xfId="26323" xr:uid="{00000000-0005-0000-0000-0000C9020000}"/>
    <cellStyle name="20 % - Markeringsfarve5 2 11" xfId="13158" xr:uid="{00000000-0005-0000-0000-0000CA020000}"/>
    <cellStyle name="20 % - Markeringsfarve5 2 2" xfId="18958" xr:uid="{00000000-0005-0000-0000-0000CB020000}"/>
    <cellStyle name="20 % - Markeringsfarve5 2 2 2" xfId="18959" xr:uid="{00000000-0005-0000-0000-0000CC020000}"/>
    <cellStyle name="20 % - Markeringsfarve5 2 2 2 2" xfId="26324" xr:uid="{00000000-0005-0000-0000-0000CD020000}"/>
    <cellStyle name="20 % - Markeringsfarve5 2 2 2 3" xfId="26325" xr:uid="{00000000-0005-0000-0000-0000CE020000}"/>
    <cellStyle name="20 % - Markeringsfarve5 2 2 3" xfId="26326" xr:uid="{00000000-0005-0000-0000-0000CF020000}"/>
    <cellStyle name="20 % - Markeringsfarve5 2 2 3 2" xfId="26327" xr:uid="{00000000-0005-0000-0000-0000D0020000}"/>
    <cellStyle name="20 % - Markeringsfarve5 2 2 3 3" xfId="26328" xr:uid="{00000000-0005-0000-0000-0000D1020000}"/>
    <cellStyle name="20 % - Markeringsfarve5 2 2 4" xfId="26329" xr:uid="{00000000-0005-0000-0000-0000D2020000}"/>
    <cellStyle name="20 % - Markeringsfarve5 2 2 4 2" xfId="26330" xr:uid="{00000000-0005-0000-0000-0000D3020000}"/>
    <cellStyle name="20 % - Markeringsfarve5 2 2 4 3" xfId="26331" xr:uid="{00000000-0005-0000-0000-0000D4020000}"/>
    <cellStyle name="20 % - Markeringsfarve5 2 2 5" xfId="26332" xr:uid="{00000000-0005-0000-0000-0000D5020000}"/>
    <cellStyle name="20 % - Markeringsfarve5 2 2 5 2" xfId="26333" xr:uid="{00000000-0005-0000-0000-0000D6020000}"/>
    <cellStyle name="20 % - Markeringsfarve5 2 2 5 3" xfId="26334" xr:uid="{00000000-0005-0000-0000-0000D7020000}"/>
    <cellStyle name="20 % - Markeringsfarve5 2 2 6" xfId="26335" xr:uid="{00000000-0005-0000-0000-0000D8020000}"/>
    <cellStyle name="20 % - Markeringsfarve5 2 2 6 2" xfId="26336" xr:uid="{00000000-0005-0000-0000-0000D9020000}"/>
    <cellStyle name="20 % - Markeringsfarve5 2 2 6 3" xfId="26337" xr:uid="{00000000-0005-0000-0000-0000DA020000}"/>
    <cellStyle name="20 % - Markeringsfarve5 2 2 7" xfId="26338" xr:uid="{00000000-0005-0000-0000-0000DB020000}"/>
    <cellStyle name="20 % - Markeringsfarve5 2 2 7 2" xfId="26339" xr:uid="{00000000-0005-0000-0000-0000DC020000}"/>
    <cellStyle name="20 % - Markeringsfarve5 2 2 8" xfId="26340" xr:uid="{00000000-0005-0000-0000-0000DD020000}"/>
    <cellStyle name="20 % - Markeringsfarve5 2 3" xfId="18960" xr:uid="{00000000-0005-0000-0000-0000DE020000}"/>
    <cellStyle name="20 % - Markeringsfarve5 2 3 2" xfId="18961" xr:uid="{00000000-0005-0000-0000-0000DF020000}"/>
    <cellStyle name="20 % - Markeringsfarve5 2 3 2 2" xfId="26341" xr:uid="{00000000-0005-0000-0000-0000E0020000}"/>
    <cellStyle name="20 % - Markeringsfarve5 2 3 2 3" xfId="26342" xr:uid="{00000000-0005-0000-0000-0000E1020000}"/>
    <cellStyle name="20 % - Markeringsfarve5 2 3 3" xfId="26343" xr:uid="{00000000-0005-0000-0000-0000E2020000}"/>
    <cellStyle name="20 % - Markeringsfarve5 2 3 3 2" xfId="26344" xr:uid="{00000000-0005-0000-0000-0000E3020000}"/>
    <cellStyle name="20 % - Markeringsfarve5 2 3 3 3" xfId="26345" xr:uid="{00000000-0005-0000-0000-0000E4020000}"/>
    <cellStyle name="20 % - Markeringsfarve5 2 3 4" xfId="26346" xr:uid="{00000000-0005-0000-0000-0000E5020000}"/>
    <cellStyle name="20 % - Markeringsfarve5 2 3 4 2" xfId="26347" xr:uid="{00000000-0005-0000-0000-0000E6020000}"/>
    <cellStyle name="20 % - Markeringsfarve5 2 3 4 3" xfId="26348" xr:uid="{00000000-0005-0000-0000-0000E7020000}"/>
    <cellStyle name="20 % - Markeringsfarve5 2 3 5" xfId="26349" xr:uid="{00000000-0005-0000-0000-0000E8020000}"/>
    <cellStyle name="20 % - Markeringsfarve5 2 3 5 2" xfId="26350" xr:uid="{00000000-0005-0000-0000-0000E9020000}"/>
    <cellStyle name="20 % - Markeringsfarve5 2 3 5 3" xfId="26351" xr:uid="{00000000-0005-0000-0000-0000EA020000}"/>
    <cellStyle name="20 % - Markeringsfarve5 2 3 6" xfId="26352" xr:uid="{00000000-0005-0000-0000-0000EB020000}"/>
    <cellStyle name="20 % - Markeringsfarve5 2 3 6 2" xfId="26353" xr:uid="{00000000-0005-0000-0000-0000EC020000}"/>
    <cellStyle name="20 % - Markeringsfarve5 2 3 6 3" xfId="26354" xr:uid="{00000000-0005-0000-0000-0000ED020000}"/>
    <cellStyle name="20 % - Markeringsfarve5 2 3 7" xfId="26355" xr:uid="{00000000-0005-0000-0000-0000EE020000}"/>
    <cellStyle name="20 % - Markeringsfarve5 2 3 7 2" xfId="26356" xr:uid="{00000000-0005-0000-0000-0000EF020000}"/>
    <cellStyle name="20 % - Markeringsfarve5 2 3 8" xfId="26357" xr:uid="{00000000-0005-0000-0000-0000F0020000}"/>
    <cellStyle name="20 % - Markeringsfarve5 2 4" xfId="18962" xr:uid="{00000000-0005-0000-0000-0000F1020000}"/>
    <cellStyle name="20 % - Markeringsfarve5 2 4 2" xfId="26358" xr:uid="{00000000-0005-0000-0000-0000F2020000}"/>
    <cellStyle name="20 % - Markeringsfarve5 2 4 3" xfId="26359" xr:uid="{00000000-0005-0000-0000-0000F3020000}"/>
    <cellStyle name="20 % - Markeringsfarve5 2 5" xfId="26360" xr:uid="{00000000-0005-0000-0000-0000F4020000}"/>
    <cellStyle name="20 % - Markeringsfarve5 2 5 2" xfId="26361" xr:uid="{00000000-0005-0000-0000-0000F5020000}"/>
    <cellStyle name="20 % - Markeringsfarve5 2 5 3" xfId="26362" xr:uid="{00000000-0005-0000-0000-0000F6020000}"/>
    <cellStyle name="20 % - Markeringsfarve5 2 6" xfId="26363" xr:uid="{00000000-0005-0000-0000-0000F7020000}"/>
    <cellStyle name="20 % - Markeringsfarve5 2 6 2" xfId="26364" xr:uid="{00000000-0005-0000-0000-0000F8020000}"/>
    <cellStyle name="20 % - Markeringsfarve5 2 6 3" xfId="26365" xr:uid="{00000000-0005-0000-0000-0000F9020000}"/>
    <cellStyle name="20 % - Markeringsfarve5 2 7" xfId="26366" xr:uid="{00000000-0005-0000-0000-0000FA020000}"/>
    <cellStyle name="20 % - Markeringsfarve5 2 7 2" xfId="26367" xr:uid="{00000000-0005-0000-0000-0000FB020000}"/>
    <cellStyle name="20 % - Markeringsfarve5 2 7 3" xfId="26368" xr:uid="{00000000-0005-0000-0000-0000FC020000}"/>
    <cellStyle name="20 % - Markeringsfarve5 2 8" xfId="26369" xr:uid="{00000000-0005-0000-0000-0000FD020000}"/>
    <cellStyle name="20 % - Markeringsfarve5 2 8 2" xfId="26370" xr:uid="{00000000-0005-0000-0000-0000FE020000}"/>
    <cellStyle name="20 % - Markeringsfarve5 2 8 3" xfId="26371" xr:uid="{00000000-0005-0000-0000-0000FF020000}"/>
    <cellStyle name="20 % - Markeringsfarve5 2 9" xfId="26372" xr:uid="{00000000-0005-0000-0000-000000030000}"/>
    <cellStyle name="20 % - Markeringsfarve5 2 9 2" xfId="26373" xr:uid="{00000000-0005-0000-0000-000001030000}"/>
    <cellStyle name="20 % - Markeringsfarve5 3" xfId="18963" xr:uid="{00000000-0005-0000-0000-000002030000}"/>
    <cellStyle name="20 % - Markeringsfarve5 3 10" xfId="26374" xr:uid="{00000000-0005-0000-0000-000003030000}"/>
    <cellStyle name="20 % - Markeringsfarve5 3 2" xfId="18964" xr:uid="{00000000-0005-0000-0000-000004030000}"/>
    <cellStyle name="20 % - Markeringsfarve5 3 2 2" xfId="26375" xr:uid="{00000000-0005-0000-0000-000005030000}"/>
    <cellStyle name="20 % - Markeringsfarve5 3 2 2 2" xfId="26376" xr:uid="{00000000-0005-0000-0000-000006030000}"/>
    <cellStyle name="20 % - Markeringsfarve5 3 2 2 3" xfId="26377" xr:uid="{00000000-0005-0000-0000-000007030000}"/>
    <cellStyle name="20 % - Markeringsfarve5 3 2 3" xfId="26378" xr:uid="{00000000-0005-0000-0000-000008030000}"/>
    <cellStyle name="20 % - Markeringsfarve5 3 2 3 2" xfId="26379" xr:uid="{00000000-0005-0000-0000-000009030000}"/>
    <cellStyle name="20 % - Markeringsfarve5 3 2 3 3" xfId="26380" xr:uid="{00000000-0005-0000-0000-00000A030000}"/>
    <cellStyle name="20 % - Markeringsfarve5 3 2 4" xfId="26381" xr:uid="{00000000-0005-0000-0000-00000B030000}"/>
    <cellStyle name="20 % - Markeringsfarve5 3 2 4 2" xfId="26382" xr:uid="{00000000-0005-0000-0000-00000C030000}"/>
    <cellStyle name="20 % - Markeringsfarve5 3 2 4 3" xfId="26383" xr:uid="{00000000-0005-0000-0000-00000D030000}"/>
    <cellStyle name="20 % - Markeringsfarve5 3 2 5" xfId="26384" xr:uid="{00000000-0005-0000-0000-00000E030000}"/>
    <cellStyle name="20 % - Markeringsfarve5 3 2 5 2" xfId="26385" xr:uid="{00000000-0005-0000-0000-00000F030000}"/>
    <cellStyle name="20 % - Markeringsfarve5 3 2 5 3" xfId="26386" xr:uid="{00000000-0005-0000-0000-000010030000}"/>
    <cellStyle name="20 % - Markeringsfarve5 3 2 6" xfId="26387" xr:uid="{00000000-0005-0000-0000-000011030000}"/>
    <cellStyle name="20 % - Markeringsfarve5 3 2 6 2" xfId="26388" xr:uid="{00000000-0005-0000-0000-000012030000}"/>
    <cellStyle name="20 % - Markeringsfarve5 3 2 6 3" xfId="26389" xr:uid="{00000000-0005-0000-0000-000013030000}"/>
    <cellStyle name="20 % - Markeringsfarve5 3 2 7" xfId="26390" xr:uid="{00000000-0005-0000-0000-000014030000}"/>
    <cellStyle name="20 % - Markeringsfarve5 3 2 7 2" xfId="26391" xr:uid="{00000000-0005-0000-0000-000015030000}"/>
    <cellStyle name="20 % - Markeringsfarve5 3 2 8" xfId="26392" xr:uid="{00000000-0005-0000-0000-000016030000}"/>
    <cellStyle name="20 % - Markeringsfarve5 3 3" xfId="26393" xr:uid="{00000000-0005-0000-0000-000017030000}"/>
    <cellStyle name="20 % - Markeringsfarve5 3 3 2" xfId="26394" xr:uid="{00000000-0005-0000-0000-000018030000}"/>
    <cellStyle name="20 % - Markeringsfarve5 3 3 2 2" xfId="26395" xr:uid="{00000000-0005-0000-0000-000019030000}"/>
    <cellStyle name="20 % - Markeringsfarve5 3 3 2 3" xfId="26396" xr:uid="{00000000-0005-0000-0000-00001A030000}"/>
    <cellStyle name="20 % - Markeringsfarve5 3 3 3" xfId="26397" xr:uid="{00000000-0005-0000-0000-00001B030000}"/>
    <cellStyle name="20 % - Markeringsfarve5 3 3 3 2" xfId="26398" xr:uid="{00000000-0005-0000-0000-00001C030000}"/>
    <cellStyle name="20 % - Markeringsfarve5 3 3 3 3" xfId="26399" xr:uid="{00000000-0005-0000-0000-00001D030000}"/>
    <cellStyle name="20 % - Markeringsfarve5 3 3 4" xfId="26400" xr:uid="{00000000-0005-0000-0000-00001E030000}"/>
    <cellStyle name="20 % - Markeringsfarve5 3 3 4 2" xfId="26401" xr:uid="{00000000-0005-0000-0000-00001F030000}"/>
    <cellStyle name="20 % - Markeringsfarve5 3 3 4 3" xfId="26402" xr:uid="{00000000-0005-0000-0000-000020030000}"/>
    <cellStyle name="20 % - Markeringsfarve5 3 3 5" xfId="26403" xr:uid="{00000000-0005-0000-0000-000021030000}"/>
    <cellStyle name="20 % - Markeringsfarve5 3 3 5 2" xfId="26404" xr:uid="{00000000-0005-0000-0000-000022030000}"/>
    <cellStyle name="20 % - Markeringsfarve5 3 3 5 3" xfId="26405" xr:uid="{00000000-0005-0000-0000-000023030000}"/>
    <cellStyle name="20 % - Markeringsfarve5 3 3 6" xfId="26406" xr:uid="{00000000-0005-0000-0000-000024030000}"/>
    <cellStyle name="20 % - Markeringsfarve5 3 3 6 2" xfId="26407" xr:uid="{00000000-0005-0000-0000-000025030000}"/>
    <cellStyle name="20 % - Markeringsfarve5 3 3 6 3" xfId="26408" xr:uid="{00000000-0005-0000-0000-000026030000}"/>
    <cellStyle name="20 % - Markeringsfarve5 3 3 7" xfId="26409" xr:uid="{00000000-0005-0000-0000-000027030000}"/>
    <cellStyle name="20 % - Markeringsfarve5 3 3 7 2" xfId="26410" xr:uid="{00000000-0005-0000-0000-000028030000}"/>
    <cellStyle name="20 % - Markeringsfarve5 3 3 8" xfId="26411" xr:uid="{00000000-0005-0000-0000-000029030000}"/>
    <cellStyle name="20 % - Markeringsfarve5 3 4" xfId="26412" xr:uid="{00000000-0005-0000-0000-00002A030000}"/>
    <cellStyle name="20 % - Markeringsfarve5 3 4 2" xfId="26413" xr:uid="{00000000-0005-0000-0000-00002B030000}"/>
    <cellStyle name="20 % - Markeringsfarve5 3 4 3" xfId="26414" xr:uid="{00000000-0005-0000-0000-00002C030000}"/>
    <cellStyle name="20 % - Markeringsfarve5 3 5" xfId="26415" xr:uid="{00000000-0005-0000-0000-00002D030000}"/>
    <cellStyle name="20 % - Markeringsfarve5 3 5 2" xfId="26416" xr:uid="{00000000-0005-0000-0000-00002E030000}"/>
    <cellStyle name="20 % - Markeringsfarve5 3 5 3" xfId="26417" xr:uid="{00000000-0005-0000-0000-00002F030000}"/>
    <cellStyle name="20 % - Markeringsfarve5 3 6" xfId="26418" xr:uid="{00000000-0005-0000-0000-000030030000}"/>
    <cellStyle name="20 % - Markeringsfarve5 3 6 2" xfId="26419" xr:uid="{00000000-0005-0000-0000-000031030000}"/>
    <cellStyle name="20 % - Markeringsfarve5 3 6 3" xfId="26420" xr:uid="{00000000-0005-0000-0000-000032030000}"/>
    <cellStyle name="20 % - Markeringsfarve5 3 7" xfId="26421" xr:uid="{00000000-0005-0000-0000-000033030000}"/>
    <cellStyle name="20 % - Markeringsfarve5 3 7 2" xfId="26422" xr:uid="{00000000-0005-0000-0000-000034030000}"/>
    <cellStyle name="20 % - Markeringsfarve5 3 7 3" xfId="26423" xr:uid="{00000000-0005-0000-0000-000035030000}"/>
    <cellStyle name="20 % - Markeringsfarve5 3 8" xfId="26424" xr:uid="{00000000-0005-0000-0000-000036030000}"/>
    <cellStyle name="20 % - Markeringsfarve5 3 8 2" xfId="26425" xr:uid="{00000000-0005-0000-0000-000037030000}"/>
    <cellStyle name="20 % - Markeringsfarve5 3 8 3" xfId="26426" xr:uid="{00000000-0005-0000-0000-000038030000}"/>
    <cellStyle name="20 % - Markeringsfarve5 3 9" xfId="26427" xr:uid="{00000000-0005-0000-0000-000039030000}"/>
    <cellStyle name="20 % - Markeringsfarve5 3 9 2" xfId="26428" xr:uid="{00000000-0005-0000-0000-00003A030000}"/>
    <cellStyle name="20 % - Markeringsfarve5 4" xfId="18965" xr:uid="{00000000-0005-0000-0000-00003B030000}"/>
    <cellStyle name="20 % - Markeringsfarve5 4 2" xfId="18966" xr:uid="{00000000-0005-0000-0000-00003C030000}"/>
    <cellStyle name="20 % - Markeringsfarve5 4 2 2" xfId="26429" xr:uid="{00000000-0005-0000-0000-00003D030000}"/>
    <cellStyle name="20 % - Markeringsfarve5 4 2 3" xfId="26430" xr:uid="{00000000-0005-0000-0000-00003E030000}"/>
    <cellStyle name="20 % - Markeringsfarve5 4 3" xfId="26431" xr:uid="{00000000-0005-0000-0000-00003F030000}"/>
    <cellStyle name="20 % - Markeringsfarve5 4 3 2" xfId="26432" xr:uid="{00000000-0005-0000-0000-000040030000}"/>
    <cellStyle name="20 % - Markeringsfarve5 4 3 3" xfId="26433" xr:uid="{00000000-0005-0000-0000-000041030000}"/>
    <cellStyle name="20 % - Markeringsfarve5 4 4" xfId="26434" xr:uid="{00000000-0005-0000-0000-000042030000}"/>
    <cellStyle name="20 % - Markeringsfarve5 4 4 2" xfId="26435" xr:uid="{00000000-0005-0000-0000-000043030000}"/>
    <cellStyle name="20 % - Markeringsfarve5 4 4 3" xfId="26436" xr:uid="{00000000-0005-0000-0000-000044030000}"/>
    <cellStyle name="20 % - Markeringsfarve5 4 5" xfId="26437" xr:uid="{00000000-0005-0000-0000-000045030000}"/>
    <cellStyle name="20 % - Markeringsfarve5 4 5 2" xfId="26438" xr:uid="{00000000-0005-0000-0000-000046030000}"/>
    <cellStyle name="20 % - Markeringsfarve5 4 5 3" xfId="26439" xr:uid="{00000000-0005-0000-0000-000047030000}"/>
    <cellStyle name="20 % - Markeringsfarve5 4 6" xfId="26440" xr:uid="{00000000-0005-0000-0000-000048030000}"/>
    <cellStyle name="20 % - Markeringsfarve5 4 6 2" xfId="26441" xr:uid="{00000000-0005-0000-0000-000049030000}"/>
    <cellStyle name="20 % - Markeringsfarve5 4 6 3" xfId="26442" xr:uid="{00000000-0005-0000-0000-00004A030000}"/>
    <cellStyle name="20 % - Markeringsfarve5 4 7" xfId="26443" xr:uid="{00000000-0005-0000-0000-00004B030000}"/>
    <cellStyle name="20 % - Markeringsfarve5 4 7 2" xfId="26444" xr:uid="{00000000-0005-0000-0000-00004C030000}"/>
    <cellStyle name="20 % - Markeringsfarve5 4 8" xfId="26445" xr:uid="{00000000-0005-0000-0000-00004D030000}"/>
    <cellStyle name="20 % - Markeringsfarve5 5" xfId="18967" xr:uid="{00000000-0005-0000-0000-00004E030000}"/>
    <cellStyle name="20 % - Markeringsfarve5 5 2" xfId="18968" xr:uid="{00000000-0005-0000-0000-00004F030000}"/>
    <cellStyle name="20 % - Markeringsfarve5 5 2 2" xfId="26446" xr:uid="{00000000-0005-0000-0000-000050030000}"/>
    <cellStyle name="20 % - Markeringsfarve5 5 2 3" xfId="26447" xr:uid="{00000000-0005-0000-0000-000051030000}"/>
    <cellStyle name="20 % - Markeringsfarve5 5 3" xfId="26448" xr:uid="{00000000-0005-0000-0000-000052030000}"/>
    <cellStyle name="20 % - Markeringsfarve5 5 3 2" xfId="26449" xr:uid="{00000000-0005-0000-0000-000053030000}"/>
    <cellStyle name="20 % - Markeringsfarve5 5 3 3" xfId="26450" xr:uid="{00000000-0005-0000-0000-000054030000}"/>
    <cellStyle name="20 % - Markeringsfarve5 5 4" xfId="26451" xr:uid="{00000000-0005-0000-0000-000055030000}"/>
    <cellStyle name="20 % - Markeringsfarve5 5 4 2" xfId="26452" xr:uid="{00000000-0005-0000-0000-000056030000}"/>
    <cellStyle name="20 % - Markeringsfarve5 5 4 3" xfId="26453" xr:uid="{00000000-0005-0000-0000-000057030000}"/>
    <cellStyle name="20 % - Markeringsfarve5 5 5" xfId="26454" xr:uid="{00000000-0005-0000-0000-000058030000}"/>
    <cellStyle name="20 % - Markeringsfarve5 5 5 2" xfId="26455" xr:uid="{00000000-0005-0000-0000-000059030000}"/>
    <cellStyle name="20 % - Markeringsfarve5 5 5 3" xfId="26456" xr:uid="{00000000-0005-0000-0000-00005A030000}"/>
    <cellStyle name="20 % - Markeringsfarve5 5 6" xfId="26457" xr:uid="{00000000-0005-0000-0000-00005B030000}"/>
    <cellStyle name="20 % - Markeringsfarve5 5 6 2" xfId="26458" xr:uid="{00000000-0005-0000-0000-00005C030000}"/>
    <cellStyle name="20 % - Markeringsfarve5 5 6 3" xfId="26459" xr:uid="{00000000-0005-0000-0000-00005D030000}"/>
    <cellStyle name="20 % - Markeringsfarve5 5 7" xfId="26460" xr:uid="{00000000-0005-0000-0000-00005E030000}"/>
    <cellStyle name="20 % - Markeringsfarve5 5 7 2" xfId="26461" xr:uid="{00000000-0005-0000-0000-00005F030000}"/>
    <cellStyle name="20 % - Markeringsfarve5 5 8" xfId="26462" xr:uid="{00000000-0005-0000-0000-000060030000}"/>
    <cellStyle name="20 % - Markeringsfarve5 6" xfId="18969" xr:uid="{00000000-0005-0000-0000-000061030000}"/>
    <cellStyle name="20 % - Markeringsfarve5 6 2" xfId="18970" xr:uid="{00000000-0005-0000-0000-000062030000}"/>
    <cellStyle name="20 % - Markeringsfarve5 6 3" xfId="26463" xr:uid="{00000000-0005-0000-0000-000063030000}"/>
    <cellStyle name="20 % - Markeringsfarve5 7" xfId="18971" xr:uid="{00000000-0005-0000-0000-000064030000}"/>
    <cellStyle name="20 % - Markeringsfarve5 7 2" xfId="26464" xr:uid="{00000000-0005-0000-0000-000065030000}"/>
    <cellStyle name="20 % - Markeringsfarve5 7 3" xfId="26465" xr:uid="{00000000-0005-0000-0000-000066030000}"/>
    <cellStyle name="20 % - Markeringsfarve5 8" xfId="26466" xr:uid="{00000000-0005-0000-0000-000067030000}"/>
    <cellStyle name="20 % - Markeringsfarve5 8 2" xfId="26467" xr:uid="{00000000-0005-0000-0000-000068030000}"/>
    <cellStyle name="20 % - Markeringsfarve5 8 3" xfId="26468" xr:uid="{00000000-0005-0000-0000-000069030000}"/>
    <cellStyle name="20 % - Markeringsfarve5 9" xfId="26469" xr:uid="{00000000-0005-0000-0000-00006A030000}"/>
    <cellStyle name="20 % - Markeringsfarve5 9 2" xfId="26470" xr:uid="{00000000-0005-0000-0000-00006B030000}"/>
    <cellStyle name="20 % - Markeringsfarve5 9 3" xfId="26471" xr:uid="{00000000-0005-0000-0000-00006C030000}"/>
    <cellStyle name="20 % - Markeringsfarve6" xfId="5878" xr:uid="{00000000-0005-0000-0000-00006D030000}"/>
    <cellStyle name="20 % - Markeringsfarve6 10" xfId="26472" xr:uid="{00000000-0005-0000-0000-00006E030000}"/>
    <cellStyle name="20 % - Markeringsfarve6 10 2" xfId="26473" xr:uid="{00000000-0005-0000-0000-00006F030000}"/>
    <cellStyle name="20 % - Markeringsfarve6 10 3" xfId="26474" xr:uid="{00000000-0005-0000-0000-000070030000}"/>
    <cellStyle name="20 % - Markeringsfarve6 11" xfId="26475" xr:uid="{00000000-0005-0000-0000-000071030000}"/>
    <cellStyle name="20 % - Markeringsfarve6 11 2" xfId="26476" xr:uid="{00000000-0005-0000-0000-000072030000}"/>
    <cellStyle name="20 % - Markeringsfarve6 12" xfId="26477" xr:uid="{00000000-0005-0000-0000-000073030000}"/>
    <cellStyle name="20 % - Markeringsfarve6 13" xfId="13159" xr:uid="{00000000-0005-0000-0000-000074030000}"/>
    <cellStyle name="20 % - Markeringsfarve6 2" xfId="5879" xr:uid="{00000000-0005-0000-0000-000075030000}"/>
    <cellStyle name="20 % - Markeringsfarve6 2 10" xfId="26478" xr:uid="{00000000-0005-0000-0000-000076030000}"/>
    <cellStyle name="20 % - Markeringsfarve6 2 11" xfId="13160" xr:uid="{00000000-0005-0000-0000-000077030000}"/>
    <cellStyle name="20 % - Markeringsfarve6 2 2" xfId="18972" xr:uid="{00000000-0005-0000-0000-000078030000}"/>
    <cellStyle name="20 % - Markeringsfarve6 2 2 2" xfId="18973" xr:uid="{00000000-0005-0000-0000-000079030000}"/>
    <cellStyle name="20 % - Markeringsfarve6 2 2 2 2" xfId="26479" xr:uid="{00000000-0005-0000-0000-00007A030000}"/>
    <cellStyle name="20 % - Markeringsfarve6 2 2 2 3" xfId="26480" xr:uid="{00000000-0005-0000-0000-00007B030000}"/>
    <cellStyle name="20 % - Markeringsfarve6 2 2 3" xfId="26481" xr:uid="{00000000-0005-0000-0000-00007C030000}"/>
    <cellStyle name="20 % - Markeringsfarve6 2 2 3 2" xfId="26482" xr:uid="{00000000-0005-0000-0000-00007D030000}"/>
    <cellStyle name="20 % - Markeringsfarve6 2 2 3 3" xfId="26483" xr:uid="{00000000-0005-0000-0000-00007E030000}"/>
    <cellStyle name="20 % - Markeringsfarve6 2 2 4" xfId="26484" xr:uid="{00000000-0005-0000-0000-00007F030000}"/>
    <cellStyle name="20 % - Markeringsfarve6 2 2 4 2" xfId="26485" xr:uid="{00000000-0005-0000-0000-000080030000}"/>
    <cellStyle name="20 % - Markeringsfarve6 2 2 4 3" xfId="26486" xr:uid="{00000000-0005-0000-0000-000081030000}"/>
    <cellStyle name="20 % - Markeringsfarve6 2 2 5" xfId="26487" xr:uid="{00000000-0005-0000-0000-000082030000}"/>
    <cellStyle name="20 % - Markeringsfarve6 2 2 5 2" xfId="26488" xr:uid="{00000000-0005-0000-0000-000083030000}"/>
    <cellStyle name="20 % - Markeringsfarve6 2 2 5 3" xfId="26489" xr:uid="{00000000-0005-0000-0000-000084030000}"/>
    <cellStyle name="20 % - Markeringsfarve6 2 2 6" xfId="26490" xr:uid="{00000000-0005-0000-0000-000085030000}"/>
    <cellStyle name="20 % - Markeringsfarve6 2 2 6 2" xfId="26491" xr:uid="{00000000-0005-0000-0000-000086030000}"/>
    <cellStyle name="20 % - Markeringsfarve6 2 2 6 3" xfId="26492" xr:uid="{00000000-0005-0000-0000-000087030000}"/>
    <cellStyle name="20 % - Markeringsfarve6 2 2 7" xfId="26493" xr:uid="{00000000-0005-0000-0000-000088030000}"/>
    <cellStyle name="20 % - Markeringsfarve6 2 2 7 2" xfId="26494" xr:uid="{00000000-0005-0000-0000-000089030000}"/>
    <cellStyle name="20 % - Markeringsfarve6 2 2 8" xfId="26495" xr:uid="{00000000-0005-0000-0000-00008A030000}"/>
    <cellStyle name="20 % - Markeringsfarve6 2 3" xfId="18974" xr:uid="{00000000-0005-0000-0000-00008B030000}"/>
    <cellStyle name="20 % - Markeringsfarve6 2 3 2" xfId="18975" xr:uid="{00000000-0005-0000-0000-00008C030000}"/>
    <cellStyle name="20 % - Markeringsfarve6 2 3 2 2" xfId="26496" xr:uid="{00000000-0005-0000-0000-00008D030000}"/>
    <cellStyle name="20 % - Markeringsfarve6 2 3 2 3" xfId="26497" xr:uid="{00000000-0005-0000-0000-00008E030000}"/>
    <cellStyle name="20 % - Markeringsfarve6 2 3 3" xfId="26498" xr:uid="{00000000-0005-0000-0000-00008F030000}"/>
    <cellStyle name="20 % - Markeringsfarve6 2 3 3 2" xfId="26499" xr:uid="{00000000-0005-0000-0000-000090030000}"/>
    <cellStyle name="20 % - Markeringsfarve6 2 3 3 3" xfId="26500" xr:uid="{00000000-0005-0000-0000-000091030000}"/>
    <cellStyle name="20 % - Markeringsfarve6 2 3 4" xfId="26501" xr:uid="{00000000-0005-0000-0000-000092030000}"/>
    <cellStyle name="20 % - Markeringsfarve6 2 3 4 2" xfId="26502" xr:uid="{00000000-0005-0000-0000-000093030000}"/>
    <cellStyle name="20 % - Markeringsfarve6 2 3 4 3" xfId="26503" xr:uid="{00000000-0005-0000-0000-000094030000}"/>
    <cellStyle name="20 % - Markeringsfarve6 2 3 5" xfId="26504" xr:uid="{00000000-0005-0000-0000-000095030000}"/>
    <cellStyle name="20 % - Markeringsfarve6 2 3 5 2" xfId="26505" xr:uid="{00000000-0005-0000-0000-000096030000}"/>
    <cellStyle name="20 % - Markeringsfarve6 2 3 5 3" xfId="26506" xr:uid="{00000000-0005-0000-0000-000097030000}"/>
    <cellStyle name="20 % - Markeringsfarve6 2 3 6" xfId="26507" xr:uid="{00000000-0005-0000-0000-000098030000}"/>
    <cellStyle name="20 % - Markeringsfarve6 2 3 6 2" xfId="26508" xr:uid="{00000000-0005-0000-0000-000099030000}"/>
    <cellStyle name="20 % - Markeringsfarve6 2 3 6 3" xfId="26509" xr:uid="{00000000-0005-0000-0000-00009A030000}"/>
    <cellStyle name="20 % - Markeringsfarve6 2 3 7" xfId="26510" xr:uid="{00000000-0005-0000-0000-00009B030000}"/>
    <cellStyle name="20 % - Markeringsfarve6 2 3 7 2" xfId="26511" xr:uid="{00000000-0005-0000-0000-00009C030000}"/>
    <cellStyle name="20 % - Markeringsfarve6 2 3 8" xfId="26512" xr:uid="{00000000-0005-0000-0000-00009D030000}"/>
    <cellStyle name="20 % - Markeringsfarve6 2 4" xfId="18976" xr:uid="{00000000-0005-0000-0000-00009E030000}"/>
    <cellStyle name="20 % - Markeringsfarve6 2 4 2" xfId="26513" xr:uid="{00000000-0005-0000-0000-00009F030000}"/>
    <cellStyle name="20 % - Markeringsfarve6 2 4 3" xfId="26514" xr:uid="{00000000-0005-0000-0000-0000A0030000}"/>
    <cellStyle name="20 % - Markeringsfarve6 2 5" xfId="26515" xr:uid="{00000000-0005-0000-0000-0000A1030000}"/>
    <cellStyle name="20 % - Markeringsfarve6 2 5 2" xfId="26516" xr:uid="{00000000-0005-0000-0000-0000A2030000}"/>
    <cellStyle name="20 % - Markeringsfarve6 2 5 3" xfId="26517" xr:uid="{00000000-0005-0000-0000-0000A3030000}"/>
    <cellStyle name="20 % - Markeringsfarve6 2 6" xfId="26518" xr:uid="{00000000-0005-0000-0000-0000A4030000}"/>
    <cellStyle name="20 % - Markeringsfarve6 2 6 2" xfId="26519" xr:uid="{00000000-0005-0000-0000-0000A5030000}"/>
    <cellStyle name="20 % - Markeringsfarve6 2 6 3" xfId="26520" xr:uid="{00000000-0005-0000-0000-0000A6030000}"/>
    <cellStyle name="20 % - Markeringsfarve6 2 7" xfId="26521" xr:uid="{00000000-0005-0000-0000-0000A7030000}"/>
    <cellStyle name="20 % - Markeringsfarve6 2 7 2" xfId="26522" xr:uid="{00000000-0005-0000-0000-0000A8030000}"/>
    <cellStyle name="20 % - Markeringsfarve6 2 7 3" xfId="26523" xr:uid="{00000000-0005-0000-0000-0000A9030000}"/>
    <cellStyle name="20 % - Markeringsfarve6 2 8" xfId="26524" xr:uid="{00000000-0005-0000-0000-0000AA030000}"/>
    <cellStyle name="20 % - Markeringsfarve6 2 8 2" xfId="26525" xr:uid="{00000000-0005-0000-0000-0000AB030000}"/>
    <cellStyle name="20 % - Markeringsfarve6 2 8 3" xfId="26526" xr:uid="{00000000-0005-0000-0000-0000AC030000}"/>
    <cellStyle name="20 % - Markeringsfarve6 2 9" xfId="26527" xr:uid="{00000000-0005-0000-0000-0000AD030000}"/>
    <cellStyle name="20 % - Markeringsfarve6 2 9 2" xfId="26528" xr:uid="{00000000-0005-0000-0000-0000AE030000}"/>
    <cellStyle name="20 % - Markeringsfarve6 3" xfId="18977" xr:uid="{00000000-0005-0000-0000-0000AF030000}"/>
    <cellStyle name="20 % - Markeringsfarve6 3 10" xfId="26529" xr:uid="{00000000-0005-0000-0000-0000B0030000}"/>
    <cellStyle name="20 % - Markeringsfarve6 3 2" xfId="18978" xr:uid="{00000000-0005-0000-0000-0000B1030000}"/>
    <cellStyle name="20 % - Markeringsfarve6 3 2 2" xfId="26530" xr:uid="{00000000-0005-0000-0000-0000B2030000}"/>
    <cellStyle name="20 % - Markeringsfarve6 3 2 2 2" xfId="26531" xr:uid="{00000000-0005-0000-0000-0000B3030000}"/>
    <cellStyle name="20 % - Markeringsfarve6 3 2 2 3" xfId="26532" xr:uid="{00000000-0005-0000-0000-0000B4030000}"/>
    <cellStyle name="20 % - Markeringsfarve6 3 2 3" xfId="26533" xr:uid="{00000000-0005-0000-0000-0000B5030000}"/>
    <cellStyle name="20 % - Markeringsfarve6 3 2 3 2" xfId="26534" xr:uid="{00000000-0005-0000-0000-0000B6030000}"/>
    <cellStyle name="20 % - Markeringsfarve6 3 2 3 3" xfId="26535" xr:uid="{00000000-0005-0000-0000-0000B7030000}"/>
    <cellStyle name="20 % - Markeringsfarve6 3 2 4" xfId="26536" xr:uid="{00000000-0005-0000-0000-0000B8030000}"/>
    <cellStyle name="20 % - Markeringsfarve6 3 2 4 2" xfId="26537" xr:uid="{00000000-0005-0000-0000-0000B9030000}"/>
    <cellStyle name="20 % - Markeringsfarve6 3 2 4 3" xfId="26538" xr:uid="{00000000-0005-0000-0000-0000BA030000}"/>
    <cellStyle name="20 % - Markeringsfarve6 3 2 5" xfId="26539" xr:uid="{00000000-0005-0000-0000-0000BB030000}"/>
    <cellStyle name="20 % - Markeringsfarve6 3 2 5 2" xfId="26540" xr:uid="{00000000-0005-0000-0000-0000BC030000}"/>
    <cellStyle name="20 % - Markeringsfarve6 3 2 5 3" xfId="26541" xr:uid="{00000000-0005-0000-0000-0000BD030000}"/>
    <cellStyle name="20 % - Markeringsfarve6 3 2 6" xfId="26542" xr:uid="{00000000-0005-0000-0000-0000BE030000}"/>
    <cellStyle name="20 % - Markeringsfarve6 3 2 6 2" xfId="26543" xr:uid="{00000000-0005-0000-0000-0000BF030000}"/>
    <cellStyle name="20 % - Markeringsfarve6 3 2 6 3" xfId="26544" xr:uid="{00000000-0005-0000-0000-0000C0030000}"/>
    <cellStyle name="20 % - Markeringsfarve6 3 2 7" xfId="26545" xr:uid="{00000000-0005-0000-0000-0000C1030000}"/>
    <cellStyle name="20 % - Markeringsfarve6 3 2 7 2" xfId="26546" xr:uid="{00000000-0005-0000-0000-0000C2030000}"/>
    <cellStyle name="20 % - Markeringsfarve6 3 2 8" xfId="26547" xr:uid="{00000000-0005-0000-0000-0000C3030000}"/>
    <cellStyle name="20 % - Markeringsfarve6 3 3" xfId="26548" xr:uid="{00000000-0005-0000-0000-0000C4030000}"/>
    <cellStyle name="20 % - Markeringsfarve6 3 3 2" xfId="26549" xr:uid="{00000000-0005-0000-0000-0000C5030000}"/>
    <cellStyle name="20 % - Markeringsfarve6 3 3 2 2" xfId="26550" xr:uid="{00000000-0005-0000-0000-0000C6030000}"/>
    <cellStyle name="20 % - Markeringsfarve6 3 3 2 3" xfId="26551" xr:uid="{00000000-0005-0000-0000-0000C7030000}"/>
    <cellStyle name="20 % - Markeringsfarve6 3 3 3" xfId="26552" xr:uid="{00000000-0005-0000-0000-0000C8030000}"/>
    <cellStyle name="20 % - Markeringsfarve6 3 3 3 2" xfId="26553" xr:uid="{00000000-0005-0000-0000-0000C9030000}"/>
    <cellStyle name="20 % - Markeringsfarve6 3 3 3 3" xfId="26554" xr:uid="{00000000-0005-0000-0000-0000CA030000}"/>
    <cellStyle name="20 % - Markeringsfarve6 3 3 4" xfId="26555" xr:uid="{00000000-0005-0000-0000-0000CB030000}"/>
    <cellStyle name="20 % - Markeringsfarve6 3 3 4 2" xfId="26556" xr:uid="{00000000-0005-0000-0000-0000CC030000}"/>
    <cellStyle name="20 % - Markeringsfarve6 3 3 4 3" xfId="26557" xr:uid="{00000000-0005-0000-0000-0000CD030000}"/>
    <cellStyle name="20 % - Markeringsfarve6 3 3 5" xfId="26558" xr:uid="{00000000-0005-0000-0000-0000CE030000}"/>
    <cellStyle name="20 % - Markeringsfarve6 3 3 5 2" xfId="26559" xr:uid="{00000000-0005-0000-0000-0000CF030000}"/>
    <cellStyle name="20 % - Markeringsfarve6 3 3 5 3" xfId="26560" xr:uid="{00000000-0005-0000-0000-0000D0030000}"/>
    <cellStyle name="20 % - Markeringsfarve6 3 3 6" xfId="26561" xr:uid="{00000000-0005-0000-0000-0000D1030000}"/>
    <cellStyle name="20 % - Markeringsfarve6 3 3 6 2" xfId="26562" xr:uid="{00000000-0005-0000-0000-0000D2030000}"/>
    <cellStyle name="20 % - Markeringsfarve6 3 3 6 3" xfId="26563" xr:uid="{00000000-0005-0000-0000-0000D3030000}"/>
    <cellStyle name="20 % - Markeringsfarve6 3 3 7" xfId="26564" xr:uid="{00000000-0005-0000-0000-0000D4030000}"/>
    <cellStyle name="20 % - Markeringsfarve6 3 3 7 2" xfId="26565" xr:uid="{00000000-0005-0000-0000-0000D5030000}"/>
    <cellStyle name="20 % - Markeringsfarve6 3 3 8" xfId="26566" xr:uid="{00000000-0005-0000-0000-0000D6030000}"/>
    <cellStyle name="20 % - Markeringsfarve6 3 4" xfId="26567" xr:uid="{00000000-0005-0000-0000-0000D7030000}"/>
    <cellStyle name="20 % - Markeringsfarve6 3 4 2" xfId="26568" xr:uid="{00000000-0005-0000-0000-0000D8030000}"/>
    <cellStyle name="20 % - Markeringsfarve6 3 4 3" xfId="26569" xr:uid="{00000000-0005-0000-0000-0000D9030000}"/>
    <cellStyle name="20 % - Markeringsfarve6 3 5" xfId="26570" xr:uid="{00000000-0005-0000-0000-0000DA030000}"/>
    <cellStyle name="20 % - Markeringsfarve6 3 5 2" xfId="26571" xr:uid="{00000000-0005-0000-0000-0000DB030000}"/>
    <cellStyle name="20 % - Markeringsfarve6 3 5 3" xfId="26572" xr:uid="{00000000-0005-0000-0000-0000DC030000}"/>
    <cellStyle name="20 % - Markeringsfarve6 3 6" xfId="26573" xr:uid="{00000000-0005-0000-0000-0000DD030000}"/>
    <cellStyle name="20 % - Markeringsfarve6 3 6 2" xfId="26574" xr:uid="{00000000-0005-0000-0000-0000DE030000}"/>
    <cellStyle name="20 % - Markeringsfarve6 3 6 3" xfId="26575" xr:uid="{00000000-0005-0000-0000-0000DF030000}"/>
    <cellStyle name="20 % - Markeringsfarve6 3 7" xfId="26576" xr:uid="{00000000-0005-0000-0000-0000E0030000}"/>
    <cellStyle name="20 % - Markeringsfarve6 3 7 2" xfId="26577" xr:uid="{00000000-0005-0000-0000-0000E1030000}"/>
    <cellStyle name="20 % - Markeringsfarve6 3 7 3" xfId="26578" xr:uid="{00000000-0005-0000-0000-0000E2030000}"/>
    <cellStyle name="20 % - Markeringsfarve6 3 8" xfId="26579" xr:uid="{00000000-0005-0000-0000-0000E3030000}"/>
    <cellStyle name="20 % - Markeringsfarve6 3 8 2" xfId="26580" xr:uid="{00000000-0005-0000-0000-0000E4030000}"/>
    <cellStyle name="20 % - Markeringsfarve6 3 8 3" xfId="26581" xr:uid="{00000000-0005-0000-0000-0000E5030000}"/>
    <cellStyle name="20 % - Markeringsfarve6 3 9" xfId="26582" xr:uid="{00000000-0005-0000-0000-0000E6030000}"/>
    <cellStyle name="20 % - Markeringsfarve6 3 9 2" xfId="26583" xr:uid="{00000000-0005-0000-0000-0000E7030000}"/>
    <cellStyle name="20 % - Markeringsfarve6 4" xfId="18979" xr:uid="{00000000-0005-0000-0000-0000E8030000}"/>
    <cellStyle name="20 % - Markeringsfarve6 4 2" xfId="18980" xr:uid="{00000000-0005-0000-0000-0000E9030000}"/>
    <cellStyle name="20 % - Markeringsfarve6 4 2 2" xfId="26584" xr:uid="{00000000-0005-0000-0000-0000EA030000}"/>
    <cellStyle name="20 % - Markeringsfarve6 4 2 3" xfId="26585" xr:uid="{00000000-0005-0000-0000-0000EB030000}"/>
    <cellStyle name="20 % - Markeringsfarve6 4 3" xfId="26586" xr:uid="{00000000-0005-0000-0000-0000EC030000}"/>
    <cellStyle name="20 % - Markeringsfarve6 4 3 2" xfId="26587" xr:uid="{00000000-0005-0000-0000-0000ED030000}"/>
    <cellStyle name="20 % - Markeringsfarve6 4 3 3" xfId="26588" xr:uid="{00000000-0005-0000-0000-0000EE030000}"/>
    <cellStyle name="20 % - Markeringsfarve6 4 4" xfId="26589" xr:uid="{00000000-0005-0000-0000-0000EF030000}"/>
    <cellStyle name="20 % - Markeringsfarve6 4 4 2" xfId="26590" xr:uid="{00000000-0005-0000-0000-0000F0030000}"/>
    <cellStyle name="20 % - Markeringsfarve6 4 4 3" xfId="26591" xr:uid="{00000000-0005-0000-0000-0000F1030000}"/>
    <cellStyle name="20 % - Markeringsfarve6 4 5" xfId="26592" xr:uid="{00000000-0005-0000-0000-0000F2030000}"/>
    <cellStyle name="20 % - Markeringsfarve6 4 5 2" xfId="26593" xr:uid="{00000000-0005-0000-0000-0000F3030000}"/>
    <cellStyle name="20 % - Markeringsfarve6 4 5 3" xfId="26594" xr:uid="{00000000-0005-0000-0000-0000F4030000}"/>
    <cellStyle name="20 % - Markeringsfarve6 4 6" xfId="26595" xr:uid="{00000000-0005-0000-0000-0000F5030000}"/>
    <cellStyle name="20 % - Markeringsfarve6 4 6 2" xfId="26596" xr:uid="{00000000-0005-0000-0000-0000F6030000}"/>
    <cellStyle name="20 % - Markeringsfarve6 4 6 3" xfId="26597" xr:uid="{00000000-0005-0000-0000-0000F7030000}"/>
    <cellStyle name="20 % - Markeringsfarve6 4 7" xfId="26598" xr:uid="{00000000-0005-0000-0000-0000F8030000}"/>
    <cellStyle name="20 % - Markeringsfarve6 4 7 2" xfId="26599" xr:uid="{00000000-0005-0000-0000-0000F9030000}"/>
    <cellStyle name="20 % - Markeringsfarve6 4 8" xfId="26600" xr:uid="{00000000-0005-0000-0000-0000FA030000}"/>
    <cellStyle name="20 % - Markeringsfarve6 5" xfId="18981" xr:uid="{00000000-0005-0000-0000-0000FB030000}"/>
    <cellStyle name="20 % - Markeringsfarve6 5 2" xfId="18982" xr:uid="{00000000-0005-0000-0000-0000FC030000}"/>
    <cellStyle name="20 % - Markeringsfarve6 5 2 2" xfId="26601" xr:uid="{00000000-0005-0000-0000-0000FD030000}"/>
    <cellStyle name="20 % - Markeringsfarve6 5 2 3" xfId="26602" xr:uid="{00000000-0005-0000-0000-0000FE030000}"/>
    <cellStyle name="20 % - Markeringsfarve6 5 3" xfId="26603" xr:uid="{00000000-0005-0000-0000-0000FF030000}"/>
    <cellStyle name="20 % - Markeringsfarve6 5 3 2" xfId="26604" xr:uid="{00000000-0005-0000-0000-000000040000}"/>
    <cellStyle name="20 % - Markeringsfarve6 5 3 3" xfId="26605" xr:uid="{00000000-0005-0000-0000-000001040000}"/>
    <cellStyle name="20 % - Markeringsfarve6 5 4" xfId="26606" xr:uid="{00000000-0005-0000-0000-000002040000}"/>
    <cellStyle name="20 % - Markeringsfarve6 5 4 2" xfId="26607" xr:uid="{00000000-0005-0000-0000-000003040000}"/>
    <cellStyle name="20 % - Markeringsfarve6 5 4 3" xfId="26608" xr:uid="{00000000-0005-0000-0000-000004040000}"/>
    <cellStyle name="20 % - Markeringsfarve6 5 5" xfId="26609" xr:uid="{00000000-0005-0000-0000-000005040000}"/>
    <cellStyle name="20 % - Markeringsfarve6 5 5 2" xfId="26610" xr:uid="{00000000-0005-0000-0000-000006040000}"/>
    <cellStyle name="20 % - Markeringsfarve6 5 5 3" xfId="26611" xr:uid="{00000000-0005-0000-0000-000007040000}"/>
    <cellStyle name="20 % - Markeringsfarve6 5 6" xfId="26612" xr:uid="{00000000-0005-0000-0000-000008040000}"/>
    <cellStyle name="20 % - Markeringsfarve6 5 6 2" xfId="26613" xr:uid="{00000000-0005-0000-0000-000009040000}"/>
    <cellStyle name="20 % - Markeringsfarve6 5 6 3" xfId="26614" xr:uid="{00000000-0005-0000-0000-00000A040000}"/>
    <cellStyle name="20 % - Markeringsfarve6 5 7" xfId="26615" xr:uid="{00000000-0005-0000-0000-00000B040000}"/>
    <cellStyle name="20 % - Markeringsfarve6 5 7 2" xfId="26616" xr:uid="{00000000-0005-0000-0000-00000C040000}"/>
    <cellStyle name="20 % - Markeringsfarve6 5 8" xfId="26617" xr:uid="{00000000-0005-0000-0000-00000D040000}"/>
    <cellStyle name="20 % - Markeringsfarve6 6" xfId="18983" xr:uid="{00000000-0005-0000-0000-00000E040000}"/>
    <cellStyle name="20 % - Markeringsfarve6 6 2" xfId="18984" xr:uid="{00000000-0005-0000-0000-00000F040000}"/>
    <cellStyle name="20 % - Markeringsfarve6 6 3" xfId="26618" xr:uid="{00000000-0005-0000-0000-000010040000}"/>
    <cellStyle name="20 % - Markeringsfarve6 7" xfId="18985" xr:uid="{00000000-0005-0000-0000-000011040000}"/>
    <cellStyle name="20 % - Markeringsfarve6 7 2" xfId="26619" xr:uid="{00000000-0005-0000-0000-000012040000}"/>
    <cellStyle name="20 % - Markeringsfarve6 7 3" xfId="26620" xr:uid="{00000000-0005-0000-0000-000013040000}"/>
    <cellStyle name="20 % - Markeringsfarve6 8" xfId="26621" xr:uid="{00000000-0005-0000-0000-000014040000}"/>
    <cellStyle name="20 % - Markeringsfarve6 8 2" xfId="26622" xr:uid="{00000000-0005-0000-0000-000015040000}"/>
    <cellStyle name="20 % - Markeringsfarve6 8 3" xfId="26623" xr:uid="{00000000-0005-0000-0000-000016040000}"/>
    <cellStyle name="20 % - Markeringsfarve6 9" xfId="26624" xr:uid="{00000000-0005-0000-0000-000017040000}"/>
    <cellStyle name="20 % - Markeringsfarve6 9 2" xfId="26625" xr:uid="{00000000-0005-0000-0000-000018040000}"/>
    <cellStyle name="20 % - Markeringsfarve6 9 3" xfId="26626" xr:uid="{00000000-0005-0000-0000-000019040000}"/>
    <cellStyle name="20% - Accent1 2" xfId="18986" xr:uid="{00000000-0005-0000-0000-00001A040000}"/>
    <cellStyle name="20% - Accent2 2" xfId="18987" xr:uid="{00000000-0005-0000-0000-00001B040000}"/>
    <cellStyle name="20% - Accent3 2" xfId="18988" xr:uid="{00000000-0005-0000-0000-00001C040000}"/>
    <cellStyle name="20% - Accent4 2" xfId="18989" xr:uid="{00000000-0005-0000-0000-00001D040000}"/>
    <cellStyle name="20% - Accent5 2" xfId="18990" xr:uid="{00000000-0005-0000-0000-00001E040000}"/>
    <cellStyle name="20% - Accent6 2" xfId="18991" xr:uid="{00000000-0005-0000-0000-00001F040000}"/>
    <cellStyle name="20% - Colore 1" xfId="1" xr:uid="{00000000-0005-0000-0000-000020040000}"/>
    <cellStyle name="20% - Colore 1 2" xfId="2560" xr:uid="{00000000-0005-0000-0000-000021040000}"/>
    <cellStyle name="20% - Colore 2" xfId="2" xr:uid="{00000000-0005-0000-0000-000022040000}"/>
    <cellStyle name="20% - Colore 2 2" xfId="2561" xr:uid="{00000000-0005-0000-0000-000023040000}"/>
    <cellStyle name="20% - Colore 3" xfId="3" xr:uid="{00000000-0005-0000-0000-000024040000}"/>
    <cellStyle name="20% - Colore 3 2" xfId="2562" xr:uid="{00000000-0005-0000-0000-000025040000}"/>
    <cellStyle name="20% - Colore 4" xfId="4" xr:uid="{00000000-0005-0000-0000-000026040000}"/>
    <cellStyle name="20% - Colore 4 2" xfId="2563" xr:uid="{00000000-0005-0000-0000-000027040000}"/>
    <cellStyle name="20% - Colore 5" xfId="5" xr:uid="{00000000-0005-0000-0000-000028040000}"/>
    <cellStyle name="20% - Colore 5 2" xfId="2564" xr:uid="{00000000-0005-0000-0000-000029040000}"/>
    <cellStyle name="20% - Colore 6" xfId="6" xr:uid="{00000000-0005-0000-0000-00002A040000}"/>
    <cellStyle name="20% - Colore 6 2" xfId="2565" xr:uid="{00000000-0005-0000-0000-00002B040000}"/>
    <cellStyle name="2x indented GHG Textfiels" xfId="25676" xr:uid="{00000000-0005-0000-0000-00002C040000}"/>
    <cellStyle name="40 % - Markeringsfarve1" xfId="5880" xr:uid="{00000000-0005-0000-0000-00002D040000}"/>
    <cellStyle name="40 % - Markeringsfarve1 10" xfId="26627" xr:uid="{00000000-0005-0000-0000-00002E040000}"/>
    <cellStyle name="40 % - Markeringsfarve1 10 2" xfId="26628" xr:uid="{00000000-0005-0000-0000-00002F040000}"/>
    <cellStyle name="40 % - Markeringsfarve1 10 3" xfId="26629" xr:uid="{00000000-0005-0000-0000-000030040000}"/>
    <cellStyle name="40 % - Markeringsfarve1 11" xfId="26630" xr:uid="{00000000-0005-0000-0000-000031040000}"/>
    <cellStyle name="40 % - Markeringsfarve1 11 2" xfId="26631" xr:uid="{00000000-0005-0000-0000-000032040000}"/>
    <cellStyle name="40 % - Markeringsfarve1 12" xfId="26632" xr:uid="{00000000-0005-0000-0000-000033040000}"/>
    <cellStyle name="40 % - Markeringsfarve1 13" xfId="13161" xr:uid="{00000000-0005-0000-0000-000034040000}"/>
    <cellStyle name="40 % - Markeringsfarve1 2" xfId="5881" xr:uid="{00000000-0005-0000-0000-000035040000}"/>
    <cellStyle name="40 % - Markeringsfarve1 2 10" xfId="26633" xr:uid="{00000000-0005-0000-0000-000036040000}"/>
    <cellStyle name="40 % - Markeringsfarve1 2 11" xfId="13162" xr:uid="{00000000-0005-0000-0000-000037040000}"/>
    <cellStyle name="40 % - Markeringsfarve1 2 2" xfId="18992" xr:uid="{00000000-0005-0000-0000-000038040000}"/>
    <cellStyle name="40 % - Markeringsfarve1 2 2 2" xfId="18993" xr:uid="{00000000-0005-0000-0000-000039040000}"/>
    <cellStyle name="40 % - Markeringsfarve1 2 2 2 2" xfId="26634" xr:uid="{00000000-0005-0000-0000-00003A040000}"/>
    <cellStyle name="40 % - Markeringsfarve1 2 2 2 3" xfId="26635" xr:uid="{00000000-0005-0000-0000-00003B040000}"/>
    <cellStyle name="40 % - Markeringsfarve1 2 2 3" xfId="26636" xr:uid="{00000000-0005-0000-0000-00003C040000}"/>
    <cellStyle name="40 % - Markeringsfarve1 2 2 3 2" xfId="26637" xr:uid="{00000000-0005-0000-0000-00003D040000}"/>
    <cellStyle name="40 % - Markeringsfarve1 2 2 3 3" xfId="26638" xr:uid="{00000000-0005-0000-0000-00003E040000}"/>
    <cellStyle name="40 % - Markeringsfarve1 2 2 4" xfId="26639" xr:uid="{00000000-0005-0000-0000-00003F040000}"/>
    <cellStyle name="40 % - Markeringsfarve1 2 2 4 2" xfId="26640" xr:uid="{00000000-0005-0000-0000-000040040000}"/>
    <cellStyle name="40 % - Markeringsfarve1 2 2 4 3" xfId="26641" xr:uid="{00000000-0005-0000-0000-000041040000}"/>
    <cellStyle name="40 % - Markeringsfarve1 2 2 5" xfId="26642" xr:uid="{00000000-0005-0000-0000-000042040000}"/>
    <cellStyle name="40 % - Markeringsfarve1 2 2 5 2" xfId="26643" xr:uid="{00000000-0005-0000-0000-000043040000}"/>
    <cellStyle name="40 % - Markeringsfarve1 2 2 5 3" xfId="26644" xr:uid="{00000000-0005-0000-0000-000044040000}"/>
    <cellStyle name="40 % - Markeringsfarve1 2 2 6" xfId="26645" xr:uid="{00000000-0005-0000-0000-000045040000}"/>
    <cellStyle name="40 % - Markeringsfarve1 2 2 6 2" xfId="26646" xr:uid="{00000000-0005-0000-0000-000046040000}"/>
    <cellStyle name="40 % - Markeringsfarve1 2 2 6 3" xfId="26647" xr:uid="{00000000-0005-0000-0000-000047040000}"/>
    <cellStyle name="40 % - Markeringsfarve1 2 2 7" xfId="26648" xr:uid="{00000000-0005-0000-0000-000048040000}"/>
    <cellStyle name="40 % - Markeringsfarve1 2 2 7 2" xfId="26649" xr:uid="{00000000-0005-0000-0000-000049040000}"/>
    <cellStyle name="40 % - Markeringsfarve1 2 2 8" xfId="26650" xr:uid="{00000000-0005-0000-0000-00004A040000}"/>
    <cellStyle name="40 % - Markeringsfarve1 2 3" xfId="18994" xr:uid="{00000000-0005-0000-0000-00004B040000}"/>
    <cellStyle name="40 % - Markeringsfarve1 2 3 2" xfId="18995" xr:uid="{00000000-0005-0000-0000-00004C040000}"/>
    <cellStyle name="40 % - Markeringsfarve1 2 3 2 2" xfId="26651" xr:uid="{00000000-0005-0000-0000-00004D040000}"/>
    <cellStyle name="40 % - Markeringsfarve1 2 3 2 3" xfId="26652" xr:uid="{00000000-0005-0000-0000-00004E040000}"/>
    <cellStyle name="40 % - Markeringsfarve1 2 3 3" xfId="26653" xr:uid="{00000000-0005-0000-0000-00004F040000}"/>
    <cellStyle name="40 % - Markeringsfarve1 2 3 3 2" xfId="26654" xr:uid="{00000000-0005-0000-0000-000050040000}"/>
    <cellStyle name="40 % - Markeringsfarve1 2 3 3 3" xfId="26655" xr:uid="{00000000-0005-0000-0000-000051040000}"/>
    <cellStyle name="40 % - Markeringsfarve1 2 3 4" xfId="26656" xr:uid="{00000000-0005-0000-0000-000052040000}"/>
    <cellStyle name="40 % - Markeringsfarve1 2 3 4 2" xfId="26657" xr:uid="{00000000-0005-0000-0000-000053040000}"/>
    <cellStyle name="40 % - Markeringsfarve1 2 3 4 3" xfId="26658" xr:uid="{00000000-0005-0000-0000-000054040000}"/>
    <cellStyle name="40 % - Markeringsfarve1 2 3 5" xfId="26659" xr:uid="{00000000-0005-0000-0000-000055040000}"/>
    <cellStyle name="40 % - Markeringsfarve1 2 3 5 2" xfId="26660" xr:uid="{00000000-0005-0000-0000-000056040000}"/>
    <cellStyle name="40 % - Markeringsfarve1 2 3 5 3" xfId="26661" xr:uid="{00000000-0005-0000-0000-000057040000}"/>
    <cellStyle name="40 % - Markeringsfarve1 2 3 6" xfId="26662" xr:uid="{00000000-0005-0000-0000-000058040000}"/>
    <cellStyle name="40 % - Markeringsfarve1 2 3 6 2" xfId="26663" xr:uid="{00000000-0005-0000-0000-000059040000}"/>
    <cellStyle name="40 % - Markeringsfarve1 2 3 6 3" xfId="26664" xr:uid="{00000000-0005-0000-0000-00005A040000}"/>
    <cellStyle name="40 % - Markeringsfarve1 2 3 7" xfId="26665" xr:uid="{00000000-0005-0000-0000-00005B040000}"/>
    <cellStyle name="40 % - Markeringsfarve1 2 3 7 2" xfId="26666" xr:uid="{00000000-0005-0000-0000-00005C040000}"/>
    <cellStyle name="40 % - Markeringsfarve1 2 3 8" xfId="26667" xr:uid="{00000000-0005-0000-0000-00005D040000}"/>
    <cellStyle name="40 % - Markeringsfarve1 2 4" xfId="18996" xr:uid="{00000000-0005-0000-0000-00005E040000}"/>
    <cellStyle name="40 % - Markeringsfarve1 2 4 2" xfId="26668" xr:uid="{00000000-0005-0000-0000-00005F040000}"/>
    <cellStyle name="40 % - Markeringsfarve1 2 4 3" xfId="26669" xr:uid="{00000000-0005-0000-0000-000060040000}"/>
    <cellStyle name="40 % - Markeringsfarve1 2 5" xfId="26670" xr:uid="{00000000-0005-0000-0000-000061040000}"/>
    <cellStyle name="40 % - Markeringsfarve1 2 5 2" xfId="26671" xr:uid="{00000000-0005-0000-0000-000062040000}"/>
    <cellStyle name="40 % - Markeringsfarve1 2 5 3" xfId="26672" xr:uid="{00000000-0005-0000-0000-000063040000}"/>
    <cellStyle name="40 % - Markeringsfarve1 2 6" xfId="26673" xr:uid="{00000000-0005-0000-0000-000064040000}"/>
    <cellStyle name="40 % - Markeringsfarve1 2 6 2" xfId="26674" xr:uid="{00000000-0005-0000-0000-000065040000}"/>
    <cellStyle name="40 % - Markeringsfarve1 2 6 3" xfId="26675" xr:uid="{00000000-0005-0000-0000-000066040000}"/>
    <cellStyle name="40 % - Markeringsfarve1 2 7" xfId="26676" xr:uid="{00000000-0005-0000-0000-000067040000}"/>
    <cellStyle name="40 % - Markeringsfarve1 2 7 2" xfId="26677" xr:uid="{00000000-0005-0000-0000-000068040000}"/>
    <cellStyle name="40 % - Markeringsfarve1 2 7 3" xfId="26678" xr:uid="{00000000-0005-0000-0000-000069040000}"/>
    <cellStyle name="40 % - Markeringsfarve1 2 8" xfId="26679" xr:uid="{00000000-0005-0000-0000-00006A040000}"/>
    <cellStyle name="40 % - Markeringsfarve1 2 8 2" xfId="26680" xr:uid="{00000000-0005-0000-0000-00006B040000}"/>
    <cellStyle name="40 % - Markeringsfarve1 2 8 3" xfId="26681" xr:uid="{00000000-0005-0000-0000-00006C040000}"/>
    <cellStyle name="40 % - Markeringsfarve1 2 9" xfId="26682" xr:uid="{00000000-0005-0000-0000-00006D040000}"/>
    <cellStyle name="40 % - Markeringsfarve1 2 9 2" xfId="26683" xr:uid="{00000000-0005-0000-0000-00006E040000}"/>
    <cellStyle name="40 % - Markeringsfarve1 3" xfId="18997" xr:uid="{00000000-0005-0000-0000-00006F040000}"/>
    <cellStyle name="40 % - Markeringsfarve1 3 10" xfId="26684" xr:uid="{00000000-0005-0000-0000-000070040000}"/>
    <cellStyle name="40 % - Markeringsfarve1 3 2" xfId="18998" xr:uid="{00000000-0005-0000-0000-000071040000}"/>
    <cellStyle name="40 % - Markeringsfarve1 3 2 2" xfId="26685" xr:uid="{00000000-0005-0000-0000-000072040000}"/>
    <cellStyle name="40 % - Markeringsfarve1 3 2 2 2" xfId="26686" xr:uid="{00000000-0005-0000-0000-000073040000}"/>
    <cellStyle name="40 % - Markeringsfarve1 3 2 2 3" xfId="26687" xr:uid="{00000000-0005-0000-0000-000074040000}"/>
    <cellStyle name="40 % - Markeringsfarve1 3 2 3" xfId="26688" xr:uid="{00000000-0005-0000-0000-000075040000}"/>
    <cellStyle name="40 % - Markeringsfarve1 3 2 3 2" xfId="26689" xr:uid="{00000000-0005-0000-0000-000076040000}"/>
    <cellStyle name="40 % - Markeringsfarve1 3 2 3 3" xfId="26690" xr:uid="{00000000-0005-0000-0000-000077040000}"/>
    <cellStyle name="40 % - Markeringsfarve1 3 2 4" xfId="26691" xr:uid="{00000000-0005-0000-0000-000078040000}"/>
    <cellStyle name="40 % - Markeringsfarve1 3 2 4 2" xfId="26692" xr:uid="{00000000-0005-0000-0000-000079040000}"/>
    <cellStyle name="40 % - Markeringsfarve1 3 2 4 3" xfId="26693" xr:uid="{00000000-0005-0000-0000-00007A040000}"/>
    <cellStyle name="40 % - Markeringsfarve1 3 2 5" xfId="26694" xr:uid="{00000000-0005-0000-0000-00007B040000}"/>
    <cellStyle name="40 % - Markeringsfarve1 3 2 5 2" xfId="26695" xr:uid="{00000000-0005-0000-0000-00007C040000}"/>
    <cellStyle name="40 % - Markeringsfarve1 3 2 5 3" xfId="26696" xr:uid="{00000000-0005-0000-0000-00007D040000}"/>
    <cellStyle name="40 % - Markeringsfarve1 3 2 6" xfId="26697" xr:uid="{00000000-0005-0000-0000-00007E040000}"/>
    <cellStyle name="40 % - Markeringsfarve1 3 2 6 2" xfId="26698" xr:uid="{00000000-0005-0000-0000-00007F040000}"/>
    <cellStyle name="40 % - Markeringsfarve1 3 2 6 3" xfId="26699" xr:uid="{00000000-0005-0000-0000-000080040000}"/>
    <cellStyle name="40 % - Markeringsfarve1 3 2 7" xfId="26700" xr:uid="{00000000-0005-0000-0000-000081040000}"/>
    <cellStyle name="40 % - Markeringsfarve1 3 2 7 2" xfId="26701" xr:uid="{00000000-0005-0000-0000-000082040000}"/>
    <cellStyle name="40 % - Markeringsfarve1 3 2 8" xfId="26702" xr:uid="{00000000-0005-0000-0000-000083040000}"/>
    <cellStyle name="40 % - Markeringsfarve1 3 3" xfId="26703" xr:uid="{00000000-0005-0000-0000-000084040000}"/>
    <cellStyle name="40 % - Markeringsfarve1 3 3 2" xfId="26704" xr:uid="{00000000-0005-0000-0000-000085040000}"/>
    <cellStyle name="40 % - Markeringsfarve1 3 3 2 2" xfId="26705" xr:uid="{00000000-0005-0000-0000-000086040000}"/>
    <cellStyle name="40 % - Markeringsfarve1 3 3 2 3" xfId="26706" xr:uid="{00000000-0005-0000-0000-000087040000}"/>
    <cellStyle name="40 % - Markeringsfarve1 3 3 3" xfId="26707" xr:uid="{00000000-0005-0000-0000-000088040000}"/>
    <cellStyle name="40 % - Markeringsfarve1 3 3 3 2" xfId="26708" xr:uid="{00000000-0005-0000-0000-000089040000}"/>
    <cellStyle name="40 % - Markeringsfarve1 3 3 3 3" xfId="26709" xr:uid="{00000000-0005-0000-0000-00008A040000}"/>
    <cellStyle name="40 % - Markeringsfarve1 3 3 4" xfId="26710" xr:uid="{00000000-0005-0000-0000-00008B040000}"/>
    <cellStyle name="40 % - Markeringsfarve1 3 3 4 2" xfId="26711" xr:uid="{00000000-0005-0000-0000-00008C040000}"/>
    <cellStyle name="40 % - Markeringsfarve1 3 3 4 3" xfId="26712" xr:uid="{00000000-0005-0000-0000-00008D040000}"/>
    <cellStyle name="40 % - Markeringsfarve1 3 3 5" xfId="26713" xr:uid="{00000000-0005-0000-0000-00008E040000}"/>
    <cellStyle name="40 % - Markeringsfarve1 3 3 5 2" xfId="26714" xr:uid="{00000000-0005-0000-0000-00008F040000}"/>
    <cellStyle name="40 % - Markeringsfarve1 3 3 5 3" xfId="26715" xr:uid="{00000000-0005-0000-0000-000090040000}"/>
    <cellStyle name="40 % - Markeringsfarve1 3 3 6" xfId="26716" xr:uid="{00000000-0005-0000-0000-000091040000}"/>
    <cellStyle name="40 % - Markeringsfarve1 3 3 6 2" xfId="26717" xr:uid="{00000000-0005-0000-0000-000092040000}"/>
    <cellStyle name="40 % - Markeringsfarve1 3 3 6 3" xfId="26718" xr:uid="{00000000-0005-0000-0000-000093040000}"/>
    <cellStyle name="40 % - Markeringsfarve1 3 3 7" xfId="26719" xr:uid="{00000000-0005-0000-0000-000094040000}"/>
    <cellStyle name="40 % - Markeringsfarve1 3 3 7 2" xfId="26720" xr:uid="{00000000-0005-0000-0000-000095040000}"/>
    <cellStyle name="40 % - Markeringsfarve1 3 3 8" xfId="26721" xr:uid="{00000000-0005-0000-0000-000096040000}"/>
    <cellStyle name="40 % - Markeringsfarve1 3 4" xfId="26722" xr:uid="{00000000-0005-0000-0000-000097040000}"/>
    <cellStyle name="40 % - Markeringsfarve1 3 4 2" xfId="26723" xr:uid="{00000000-0005-0000-0000-000098040000}"/>
    <cellStyle name="40 % - Markeringsfarve1 3 4 3" xfId="26724" xr:uid="{00000000-0005-0000-0000-000099040000}"/>
    <cellStyle name="40 % - Markeringsfarve1 3 5" xfId="26725" xr:uid="{00000000-0005-0000-0000-00009A040000}"/>
    <cellStyle name="40 % - Markeringsfarve1 3 5 2" xfId="26726" xr:uid="{00000000-0005-0000-0000-00009B040000}"/>
    <cellStyle name="40 % - Markeringsfarve1 3 5 3" xfId="26727" xr:uid="{00000000-0005-0000-0000-00009C040000}"/>
    <cellStyle name="40 % - Markeringsfarve1 3 6" xfId="26728" xr:uid="{00000000-0005-0000-0000-00009D040000}"/>
    <cellStyle name="40 % - Markeringsfarve1 3 6 2" xfId="26729" xr:uid="{00000000-0005-0000-0000-00009E040000}"/>
    <cellStyle name="40 % - Markeringsfarve1 3 6 3" xfId="26730" xr:uid="{00000000-0005-0000-0000-00009F040000}"/>
    <cellStyle name="40 % - Markeringsfarve1 3 7" xfId="26731" xr:uid="{00000000-0005-0000-0000-0000A0040000}"/>
    <cellStyle name="40 % - Markeringsfarve1 3 7 2" xfId="26732" xr:uid="{00000000-0005-0000-0000-0000A1040000}"/>
    <cellStyle name="40 % - Markeringsfarve1 3 7 3" xfId="26733" xr:uid="{00000000-0005-0000-0000-0000A2040000}"/>
    <cellStyle name="40 % - Markeringsfarve1 3 8" xfId="26734" xr:uid="{00000000-0005-0000-0000-0000A3040000}"/>
    <cellStyle name="40 % - Markeringsfarve1 3 8 2" xfId="26735" xr:uid="{00000000-0005-0000-0000-0000A4040000}"/>
    <cellStyle name="40 % - Markeringsfarve1 3 8 3" xfId="26736" xr:uid="{00000000-0005-0000-0000-0000A5040000}"/>
    <cellStyle name="40 % - Markeringsfarve1 3 9" xfId="26737" xr:uid="{00000000-0005-0000-0000-0000A6040000}"/>
    <cellStyle name="40 % - Markeringsfarve1 3 9 2" xfId="26738" xr:uid="{00000000-0005-0000-0000-0000A7040000}"/>
    <cellStyle name="40 % - Markeringsfarve1 4" xfId="18999" xr:uid="{00000000-0005-0000-0000-0000A8040000}"/>
    <cellStyle name="40 % - Markeringsfarve1 4 2" xfId="19000" xr:uid="{00000000-0005-0000-0000-0000A9040000}"/>
    <cellStyle name="40 % - Markeringsfarve1 4 2 2" xfId="26739" xr:uid="{00000000-0005-0000-0000-0000AA040000}"/>
    <cellStyle name="40 % - Markeringsfarve1 4 2 3" xfId="26740" xr:uid="{00000000-0005-0000-0000-0000AB040000}"/>
    <cellStyle name="40 % - Markeringsfarve1 4 3" xfId="26741" xr:uid="{00000000-0005-0000-0000-0000AC040000}"/>
    <cellStyle name="40 % - Markeringsfarve1 4 3 2" xfId="26742" xr:uid="{00000000-0005-0000-0000-0000AD040000}"/>
    <cellStyle name="40 % - Markeringsfarve1 4 3 3" xfId="26743" xr:uid="{00000000-0005-0000-0000-0000AE040000}"/>
    <cellStyle name="40 % - Markeringsfarve1 4 4" xfId="26744" xr:uid="{00000000-0005-0000-0000-0000AF040000}"/>
    <cellStyle name="40 % - Markeringsfarve1 4 4 2" xfId="26745" xr:uid="{00000000-0005-0000-0000-0000B0040000}"/>
    <cellStyle name="40 % - Markeringsfarve1 4 4 3" xfId="26746" xr:uid="{00000000-0005-0000-0000-0000B1040000}"/>
    <cellStyle name="40 % - Markeringsfarve1 4 5" xfId="26747" xr:uid="{00000000-0005-0000-0000-0000B2040000}"/>
    <cellStyle name="40 % - Markeringsfarve1 4 5 2" xfId="26748" xr:uid="{00000000-0005-0000-0000-0000B3040000}"/>
    <cellStyle name="40 % - Markeringsfarve1 4 5 3" xfId="26749" xr:uid="{00000000-0005-0000-0000-0000B4040000}"/>
    <cellStyle name="40 % - Markeringsfarve1 4 6" xfId="26750" xr:uid="{00000000-0005-0000-0000-0000B5040000}"/>
    <cellStyle name="40 % - Markeringsfarve1 4 6 2" xfId="26751" xr:uid="{00000000-0005-0000-0000-0000B6040000}"/>
    <cellStyle name="40 % - Markeringsfarve1 4 6 3" xfId="26752" xr:uid="{00000000-0005-0000-0000-0000B7040000}"/>
    <cellStyle name="40 % - Markeringsfarve1 4 7" xfId="26753" xr:uid="{00000000-0005-0000-0000-0000B8040000}"/>
    <cellStyle name="40 % - Markeringsfarve1 4 7 2" xfId="26754" xr:uid="{00000000-0005-0000-0000-0000B9040000}"/>
    <cellStyle name="40 % - Markeringsfarve1 4 8" xfId="26755" xr:uid="{00000000-0005-0000-0000-0000BA040000}"/>
    <cellStyle name="40 % - Markeringsfarve1 5" xfId="19001" xr:uid="{00000000-0005-0000-0000-0000BB040000}"/>
    <cellStyle name="40 % - Markeringsfarve1 5 2" xfId="19002" xr:uid="{00000000-0005-0000-0000-0000BC040000}"/>
    <cellStyle name="40 % - Markeringsfarve1 5 2 2" xfId="26756" xr:uid="{00000000-0005-0000-0000-0000BD040000}"/>
    <cellStyle name="40 % - Markeringsfarve1 5 2 3" xfId="26757" xr:uid="{00000000-0005-0000-0000-0000BE040000}"/>
    <cellStyle name="40 % - Markeringsfarve1 5 3" xfId="26758" xr:uid="{00000000-0005-0000-0000-0000BF040000}"/>
    <cellStyle name="40 % - Markeringsfarve1 5 3 2" xfId="26759" xr:uid="{00000000-0005-0000-0000-0000C0040000}"/>
    <cellStyle name="40 % - Markeringsfarve1 5 3 3" xfId="26760" xr:uid="{00000000-0005-0000-0000-0000C1040000}"/>
    <cellStyle name="40 % - Markeringsfarve1 5 4" xfId="26761" xr:uid="{00000000-0005-0000-0000-0000C2040000}"/>
    <cellStyle name="40 % - Markeringsfarve1 5 4 2" xfId="26762" xr:uid="{00000000-0005-0000-0000-0000C3040000}"/>
    <cellStyle name="40 % - Markeringsfarve1 5 4 3" xfId="26763" xr:uid="{00000000-0005-0000-0000-0000C4040000}"/>
    <cellStyle name="40 % - Markeringsfarve1 5 5" xfId="26764" xr:uid="{00000000-0005-0000-0000-0000C5040000}"/>
    <cellStyle name="40 % - Markeringsfarve1 5 5 2" xfId="26765" xr:uid="{00000000-0005-0000-0000-0000C6040000}"/>
    <cellStyle name="40 % - Markeringsfarve1 5 5 3" xfId="26766" xr:uid="{00000000-0005-0000-0000-0000C7040000}"/>
    <cellStyle name="40 % - Markeringsfarve1 5 6" xfId="26767" xr:uid="{00000000-0005-0000-0000-0000C8040000}"/>
    <cellStyle name="40 % - Markeringsfarve1 5 6 2" xfId="26768" xr:uid="{00000000-0005-0000-0000-0000C9040000}"/>
    <cellStyle name="40 % - Markeringsfarve1 5 6 3" xfId="26769" xr:uid="{00000000-0005-0000-0000-0000CA040000}"/>
    <cellStyle name="40 % - Markeringsfarve1 5 7" xfId="26770" xr:uid="{00000000-0005-0000-0000-0000CB040000}"/>
    <cellStyle name="40 % - Markeringsfarve1 5 7 2" xfId="26771" xr:uid="{00000000-0005-0000-0000-0000CC040000}"/>
    <cellStyle name="40 % - Markeringsfarve1 5 8" xfId="26772" xr:uid="{00000000-0005-0000-0000-0000CD040000}"/>
    <cellStyle name="40 % - Markeringsfarve1 6" xfId="19003" xr:uid="{00000000-0005-0000-0000-0000CE040000}"/>
    <cellStyle name="40 % - Markeringsfarve1 6 2" xfId="19004" xr:uid="{00000000-0005-0000-0000-0000CF040000}"/>
    <cellStyle name="40 % - Markeringsfarve1 6 3" xfId="26773" xr:uid="{00000000-0005-0000-0000-0000D0040000}"/>
    <cellStyle name="40 % - Markeringsfarve1 7" xfId="19005" xr:uid="{00000000-0005-0000-0000-0000D1040000}"/>
    <cellStyle name="40 % - Markeringsfarve1 7 2" xfId="26774" xr:uid="{00000000-0005-0000-0000-0000D2040000}"/>
    <cellStyle name="40 % - Markeringsfarve1 7 3" xfId="26775" xr:uid="{00000000-0005-0000-0000-0000D3040000}"/>
    <cellStyle name="40 % - Markeringsfarve1 8" xfId="26776" xr:uid="{00000000-0005-0000-0000-0000D4040000}"/>
    <cellStyle name="40 % - Markeringsfarve1 8 2" xfId="26777" xr:uid="{00000000-0005-0000-0000-0000D5040000}"/>
    <cellStyle name="40 % - Markeringsfarve1 8 3" xfId="26778" xr:uid="{00000000-0005-0000-0000-0000D6040000}"/>
    <cellStyle name="40 % - Markeringsfarve1 9" xfId="26779" xr:uid="{00000000-0005-0000-0000-0000D7040000}"/>
    <cellStyle name="40 % - Markeringsfarve1 9 2" xfId="26780" xr:uid="{00000000-0005-0000-0000-0000D8040000}"/>
    <cellStyle name="40 % - Markeringsfarve1 9 3" xfId="26781" xr:uid="{00000000-0005-0000-0000-0000D9040000}"/>
    <cellStyle name="40 % - Markeringsfarve2" xfId="5882" xr:uid="{00000000-0005-0000-0000-0000DA040000}"/>
    <cellStyle name="40 % - Markeringsfarve2 10" xfId="26782" xr:uid="{00000000-0005-0000-0000-0000DB040000}"/>
    <cellStyle name="40 % - Markeringsfarve2 10 2" xfId="26783" xr:uid="{00000000-0005-0000-0000-0000DC040000}"/>
    <cellStyle name="40 % - Markeringsfarve2 10 3" xfId="26784" xr:uid="{00000000-0005-0000-0000-0000DD040000}"/>
    <cellStyle name="40 % - Markeringsfarve2 11" xfId="26785" xr:uid="{00000000-0005-0000-0000-0000DE040000}"/>
    <cellStyle name="40 % - Markeringsfarve2 11 2" xfId="26786" xr:uid="{00000000-0005-0000-0000-0000DF040000}"/>
    <cellStyle name="40 % - Markeringsfarve2 12" xfId="26787" xr:uid="{00000000-0005-0000-0000-0000E0040000}"/>
    <cellStyle name="40 % - Markeringsfarve2 13" xfId="13163" xr:uid="{00000000-0005-0000-0000-0000E1040000}"/>
    <cellStyle name="40 % - Markeringsfarve2 2" xfId="5883" xr:uid="{00000000-0005-0000-0000-0000E2040000}"/>
    <cellStyle name="40 % - Markeringsfarve2 2 10" xfId="26788" xr:uid="{00000000-0005-0000-0000-0000E3040000}"/>
    <cellStyle name="40 % - Markeringsfarve2 2 11" xfId="13164" xr:uid="{00000000-0005-0000-0000-0000E4040000}"/>
    <cellStyle name="40 % - Markeringsfarve2 2 2" xfId="19006" xr:uid="{00000000-0005-0000-0000-0000E5040000}"/>
    <cellStyle name="40 % - Markeringsfarve2 2 2 2" xfId="19007" xr:uid="{00000000-0005-0000-0000-0000E6040000}"/>
    <cellStyle name="40 % - Markeringsfarve2 2 2 2 2" xfId="26789" xr:uid="{00000000-0005-0000-0000-0000E7040000}"/>
    <cellStyle name="40 % - Markeringsfarve2 2 2 2 3" xfId="26790" xr:uid="{00000000-0005-0000-0000-0000E8040000}"/>
    <cellStyle name="40 % - Markeringsfarve2 2 2 3" xfId="26791" xr:uid="{00000000-0005-0000-0000-0000E9040000}"/>
    <cellStyle name="40 % - Markeringsfarve2 2 2 3 2" xfId="26792" xr:uid="{00000000-0005-0000-0000-0000EA040000}"/>
    <cellStyle name="40 % - Markeringsfarve2 2 2 3 3" xfId="26793" xr:uid="{00000000-0005-0000-0000-0000EB040000}"/>
    <cellStyle name="40 % - Markeringsfarve2 2 2 4" xfId="26794" xr:uid="{00000000-0005-0000-0000-0000EC040000}"/>
    <cellStyle name="40 % - Markeringsfarve2 2 2 4 2" xfId="26795" xr:uid="{00000000-0005-0000-0000-0000ED040000}"/>
    <cellStyle name="40 % - Markeringsfarve2 2 2 4 3" xfId="26796" xr:uid="{00000000-0005-0000-0000-0000EE040000}"/>
    <cellStyle name="40 % - Markeringsfarve2 2 2 5" xfId="26797" xr:uid="{00000000-0005-0000-0000-0000EF040000}"/>
    <cellStyle name="40 % - Markeringsfarve2 2 2 5 2" xfId="26798" xr:uid="{00000000-0005-0000-0000-0000F0040000}"/>
    <cellStyle name="40 % - Markeringsfarve2 2 2 5 3" xfId="26799" xr:uid="{00000000-0005-0000-0000-0000F1040000}"/>
    <cellStyle name="40 % - Markeringsfarve2 2 2 6" xfId="26800" xr:uid="{00000000-0005-0000-0000-0000F2040000}"/>
    <cellStyle name="40 % - Markeringsfarve2 2 2 6 2" xfId="26801" xr:uid="{00000000-0005-0000-0000-0000F3040000}"/>
    <cellStyle name="40 % - Markeringsfarve2 2 2 6 3" xfId="26802" xr:uid="{00000000-0005-0000-0000-0000F4040000}"/>
    <cellStyle name="40 % - Markeringsfarve2 2 2 7" xfId="26803" xr:uid="{00000000-0005-0000-0000-0000F5040000}"/>
    <cellStyle name="40 % - Markeringsfarve2 2 2 7 2" xfId="26804" xr:uid="{00000000-0005-0000-0000-0000F6040000}"/>
    <cellStyle name="40 % - Markeringsfarve2 2 2 8" xfId="26805" xr:uid="{00000000-0005-0000-0000-0000F7040000}"/>
    <cellStyle name="40 % - Markeringsfarve2 2 3" xfId="19008" xr:uid="{00000000-0005-0000-0000-0000F8040000}"/>
    <cellStyle name="40 % - Markeringsfarve2 2 3 2" xfId="19009" xr:uid="{00000000-0005-0000-0000-0000F9040000}"/>
    <cellStyle name="40 % - Markeringsfarve2 2 3 2 2" xfId="26806" xr:uid="{00000000-0005-0000-0000-0000FA040000}"/>
    <cellStyle name="40 % - Markeringsfarve2 2 3 2 3" xfId="26807" xr:uid="{00000000-0005-0000-0000-0000FB040000}"/>
    <cellStyle name="40 % - Markeringsfarve2 2 3 3" xfId="26808" xr:uid="{00000000-0005-0000-0000-0000FC040000}"/>
    <cellStyle name="40 % - Markeringsfarve2 2 3 3 2" xfId="26809" xr:uid="{00000000-0005-0000-0000-0000FD040000}"/>
    <cellStyle name="40 % - Markeringsfarve2 2 3 3 3" xfId="26810" xr:uid="{00000000-0005-0000-0000-0000FE040000}"/>
    <cellStyle name="40 % - Markeringsfarve2 2 3 4" xfId="26811" xr:uid="{00000000-0005-0000-0000-0000FF040000}"/>
    <cellStyle name="40 % - Markeringsfarve2 2 3 4 2" xfId="26812" xr:uid="{00000000-0005-0000-0000-000000050000}"/>
    <cellStyle name="40 % - Markeringsfarve2 2 3 4 3" xfId="26813" xr:uid="{00000000-0005-0000-0000-000001050000}"/>
    <cellStyle name="40 % - Markeringsfarve2 2 3 5" xfId="26814" xr:uid="{00000000-0005-0000-0000-000002050000}"/>
    <cellStyle name="40 % - Markeringsfarve2 2 3 5 2" xfId="26815" xr:uid="{00000000-0005-0000-0000-000003050000}"/>
    <cellStyle name="40 % - Markeringsfarve2 2 3 5 3" xfId="26816" xr:uid="{00000000-0005-0000-0000-000004050000}"/>
    <cellStyle name="40 % - Markeringsfarve2 2 3 6" xfId="26817" xr:uid="{00000000-0005-0000-0000-000005050000}"/>
    <cellStyle name="40 % - Markeringsfarve2 2 3 6 2" xfId="26818" xr:uid="{00000000-0005-0000-0000-000006050000}"/>
    <cellStyle name="40 % - Markeringsfarve2 2 3 6 3" xfId="26819" xr:uid="{00000000-0005-0000-0000-000007050000}"/>
    <cellStyle name="40 % - Markeringsfarve2 2 3 7" xfId="26820" xr:uid="{00000000-0005-0000-0000-000008050000}"/>
    <cellStyle name="40 % - Markeringsfarve2 2 3 7 2" xfId="26821" xr:uid="{00000000-0005-0000-0000-000009050000}"/>
    <cellStyle name="40 % - Markeringsfarve2 2 3 8" xfId="26822" xr:uid="{00000000-0005-0000-0000-00000A050000}"/>
    <cellStyle name="40 % - Markeringsfarve2 2 4" xfId="19010" xr:uid="{00000000-0005-0000-0000-00000B050000}"/>
    <cellStyle name="40 % - Markeringsfarve2 2 4 2" xfId="26823" xr:uid="{00000000-0005-0000-0000-00000C050000}"/>
    <cellStyle name="40 % - Markeringsfarve2 2 4 3" xfId="26824" xr:uid="{00000000-0005-0000-0000-00000D050000}"/>
    <cellStyle name="40 % - Markeringsfarve2 2 5" xfId="26825" xr:uid="{00000000-0005-0000-0000-00000E050000}"/>
    <cellStyle name="40 % - Markeringsfarve2 2 5 2" xfId="26826" xr:uid="{00000000-0005-0000-0000-00000F050000}"/>
    <cellStyle name="40 % - Markeringsfarve2 2 5 3" xfId="26827" xr:uid="{00000000-0005-0000-0000-000010050000}"/>
    <cellStyle name="40 % - Markeringsfarve2 2 6" xfId="26828" xr:uid="{00000000-0005-0000-0000-000011050000}"/>
    <cellStyle name="40 % - Markeringsfarve2 2 6 2" xfId="26829" xr:uid="{00000000-0005-0000-0000-000012050000}"/>
    <cellStyle name="40 % - Markeringsfarve2 2 6 3" xfId="26830" xr:uid="{00000000-0005-0000-0000-000013050000}"/>
    <cellStyle name="40 % - Markeringsfarve2 2 7" xfId="26831" xr:uid="{00000000-0005-0000-0000-000014050000}"/>
    <cellStyle name="40 % - Markeringsfarve2 2 7 2" xfId="26832" xr:uid="{00000000-0005-0000-0000-000015050000}"/>
    <cellStyle name="40 % - Markeringsfarve2 2 7 3" xfId="26833" xr:uid="{00000000-0005-0000-0000-000016050000}"/>
    <cellStyle name="40 % - Markeringsfarve2 2 8" xfId="26834" xr:uid="{00000000-0005-0000-0000-000017050000}"/>
    <cellStyle name="40 % - Markeringsfarve2 2 8 2" xfId="26835" xr:uid="{00000000-0005-0000-0000-000018050000}"/>
    <cellStyle name="40 % - Markeringsfarve2 2 8 3" xfId="26836" xr:uid="{00000000-0005-0000-0000-000019050000}"/>
    <cellStyle name="40 % - Markeringsfarve2 2 9" xfId="26837" xr:uid="{00000000-0005-0000-0000-00001A050000}"/>
    <cellStyle name="40 % - Markeringsfarve2 2 9 2" xfId="26838" xr:uid="{00000000-0005-0000-0000-00001B050000}"/>
    <cellStyle name="40 % - Markeringsfarve2 3" xfId="19011" xr:uid="{00000000-0005-0000-0000-00001C050000}"/>
    <cellStyle name="40 % - Markeringsfarve2 3 10" xfId="26839" xr:uid="{00000000-0005-0000-0000-00001D050000}"/>
    <cellStyle name="40 % - Markeringsfarve2 3 2" xfId="19012" xr:uid="{00000000-0005-0000-0000-00001E050000}"/>
    <cellStyle name="40 % - Markeringsfarve2 3 2 2" xfId="26840" xr:uid="{00000000-0005-0000-0000-00001F050000}"/>
    <cellStyle name="40 % - Markeringsfarve2 3 2 2 2" xfId="26841" xr:uid="{00000000-0005-0000-0000-000020050000}"/>
    <cellStyle name="40 % - Markeringsfarve2 3 2 2 3" xfId="26842" xr:uid="{00000000-0005-0000-0000-000021050000}"/>
    <cellStyle name="40 % - Markeringsfarve2 3 2 3" xfId="26843" xr:uid="{00000000-0005-0000-0000-000022050000}"/>
    <cellStyle name="40 % - Markeringsfarve2 3 2 3 2" xfId="26844" xr:uid="{00000000-0005-0000-0000-000023050000}"/>
    <cellStyle name="40 % - Markeringsfarve2 3 2 3 3" xfId="26845" xr:uid="{00000000-0005-0000-0000-000024050000}"/>
    <cellStyle name="40 % - Markeringsfarve2 3 2 4" xfId="26846" xr:uid="{00000000-0005-0000-0000-000025050000}"/>
    <cellStyle name="40 % - Markeringsfarve2 3 2 4 2" xfId="26847" xr:uid="{00000000-0005-0000-0000-000026050000}"/>
    <cellStyle name="40 % - Markeringsfarve2 3 2 4 3" xfId="26848" xr:uid="{00000000-0005-0000-0000-000027050000}"/>
    <cellStyle name="40 % - Markeringsfarve2 3 2 5" xfId="26849" xr:uid="{00000000-0005-0000-0000-000028050000}"/>
    <cellStyle name="40 % - Markeringsfarve2 3 2 5 2" xfId="26850" xr:uid="{00000000-0005-0000-0000-000029050000}"/>
    <cellStyle name="40 % - Markeringsfarve2 3 2 5 3" xfId="26851" xr:uid="{00000000-0005-0000-0000-00002A050000}"/>
    <cellStyle name="40 % - Markeringsfarve2 3 2 6" xfId="26852" xr:uid="{00000000-0005-0000-0000-00002B050000}"/>
    <cellStyle name="40 % - Markeringsfarve2 3 2 6 2" xfId="26853" xr:uid="{00000000-0005-0000-0000-00002C050000}"/>
    <cellStyle name="40 % - Markeringsfarve2 3 2 6 3" xfId="26854" xr:uid="{00000000-0005-0000-0000-00002D050000}"/>
    <cellStyle name="40 % - Markeringsfarve2 3 2 7" xfId="26855" xr:uid="{00000000-0005-0000-0000-00002E050000}"/>
    <cellStyle name="40 % - Markeringsfarve2 3 2 7 2" xfId="26856" xr:uid="{00000000-0005-0000-0000-00002F050000}"/>
    <cellStyle name="40 % - Markeringsfarve2 3 2 8" xfId="26857" xr:uid="{00000000-0005-0000-0000-000030050000}"/>
    <cellStyle name="40 % - Markeringsfarve2 3 3" xfId="26858" xr:uid="{00000000-0005-0000-0000-000031050000}"/>
    <cellStyle name="40 % - Markeringsfarve2 3 3 2" xfId="26859" xr:uid="{00000000-0005-0000-0000-000032050000}"/>
    <cellStyle name="40 % - Markeringsfarve2 3 3 2 2" xfId="26860" xr:uid="{00000000-0005-0000-0000-000033050000}"/>
    <cellStyle name="40 % - Markeringsfarve2 3 3 2 3" xfId="26861" xr:uid="{00000000-0005-0000-0000-000034050000}"/>
    <cellStyle name="40 % - Markeringsfarve2 3 3 3" xfId="26862" xr:uid="{00000000-0005-0000-0000-000035050000}"/>
    <cellStyle name="40 % - Markeringsfarve2 3 3 3 2" xfId="26863" xr:uid="{00000000-0005-0000-0000-000036050000}"/>
    <cellStyle name="40 % - Markeringsfarve2 3 3 3 3" xfId="26864" xr:uid="{00000000-0005-0000-0000-000037050000}"/>
    <cellStyle name="40 % - Markeringsfarve2 3 3 4" xfId="26865" xr:uid="{00000000-0005-0000-0000-000038050000}"/>
    <cellStyle name="40 % - Markeringsfarve2 3 3 4 2" xfId="26866" xr:uid="{00000000-0005-0000-0000-000039050000}"/>
    <cellStyle name="40 % - Markeringsfarve2 3 3 4 3" xfId="26867" xr:uid="{00000000-0005-0000-0000-00003A050000}"/>
    <cellStyle name="40 % - Markeringsfarve2 3 3 5" xfId="26868" xr:uid="{00000000-0005-0000-0000-00003B050000}"/>
    <cellStyle name="40 % - Markeringsfarve2 3 3 5 2" xfId="26869" xr:uid="{00000000-0005-0000-0000-00003C050000}"/>
    <cellStyle name="40 % - Markeringsfarve2 3 3 5 3" xfId="26870" xr:uid="{00000000-0005-0000-0000-00003D050000}"/>
    <cellStyle name="40 % - Markeringsfarve2 3 3 6" xfId="26871" xr:uid="{00000000-0005-0000-0000-00003E050000}"/>
    <cellStyle name="40 % - Markeringsfarve2 3 3 6 2" xfId="26872" xr:uid="{00000000-0005-0000-0000-00003F050000}"/>
    <cellStyle name="40 % - Markeringsfarve2 3 3 6 3" xfId="26873" xr:uid="{00000000-0005-0000-0000-000040050000}"/>
    <cellStyle name="40 % - Markeringsfarve2 3 3 7" xfId="26874" xr:uid="{00000000-0005-0000-0000-000041050000}"/>
    <cellStyle name="40 % - Markeringsfarve2 3 3 7 2" xfId="26875" xr:uid="{00000000-0005-0000-0000-000042050000}"/>
    <cellStyle name="40 % - Markeringsfarve2 3 3 8" xfId="26876" xr:uid="{00000000-0005-0000-0000-000043050000}"/>
    <cellStyle name="40 % - Markeringsfarve2 3 4" xfId="26877" xr:uid="{00000000-0005-0000-0000-000044050000}"/>
    <cellStyle name="40 % - Markeringsfarve2 3 4 2" xfId="26878" xr:uid="{00000000-0005-0000-0000-000045050000}"/>
    <cellStyle name="40 % - Markeringsfarve2 3 4 3" xfId="26879" xr:uid="{00000000-0005-0000-0000-000046050000}"/>
    <cellStyle name="40 % - Markeringsfarve2 3 5" xfId="26880" xr:uid="{00000000-0005-0000-0000-000047050000}"/>
    <cellStyle name="40 % - Markeringsfarve2 3 5 2" xfId="26881" xr:uid="{00000000-0005-0000-0000-000048050000}"/>
    <cellStyle name="40 % - Markeringsfarve2 3 5 3" xfId="26882" xr:uid="{00000000-0005-0000-0000-000049050000}"/>
    <cellStyle name="40 % - Markeringsfarve2 3 6" xfId="26883" xr:uid="{00000000-0005-0000-0000-00004A050000}"/>
    <cellStyle name="40 % - Markeringsfarve2 3 6 2" xfId="26884" xr:uid="{00000000-0005-0000-0000-00004B050000}"/>
    <cellStyle name="40 % - Markeringsfarve2 3 6 3" xfId="26885" xr:uid="{00000000-0005-0000-0000-00004C050000}"/>
    <cellStyle name="40 % - Markeringsfarve2 3 7" xfId="26886" xr:uid="{00000000-0005-0000-0000-00004D050000}"/>
    <cellStyle name="40 % - Markeringsfarve2 3 7 2" xfId="26887" xr:uid="{00000000-0005-0000-0000-00004E050000}"/>
    <cellStyle name="40 % - Markeringsfarve2 3 7 3" xfId="26888" xr:uid="{00000000-0005-0000-0000-00004F050000}"/>
    <cellStyle name="40 % - Markeringsfarve2 3 8" xfId="26889" xr:uid="{00000000-0005-0000-0000-000050050000}"/>
    <cellStyle name="40 % - Markeringsfarve2 3 8 2" xfId="26890" xr:uid="{00000000-0005-0000-0000-000051050000}"/>
    <cellStyle name="40 % - Markeringsfarve2 3 8 3" xfId="26891" xr:uid="{00000000-0005-0000-0000-000052050000}"/>
    <cellStyle name="40 % - Markeringsfarve2 3 9" xfId="26892" xr:uid="{00000000-0005-0000-0000-000053050000}"/>
    <cellStyle name="40 % - Markeringsfarve2 3 9 2" xfId="26893" xr:uid="{00000000-0005-0000-0000-000054050000}"/>
    <cellStyle name="40 % - Markeringsfarve2 4" xfId="19013" xr:uid="{00000000-0005-0000-0000-000055050000}"/>
    <cellStyle name="40 % - Markeringsfarve2 4 2" xfId="19014" xr:uid="{00000000-0005-0000-0000-000056050000}"/>
    <cellStyle name="40 % - Markeringsfarve2 4 2 2" xfId="26894" xr:uid="{00000000-0005-0000-0000-000057050000}"/>
    <cellStyle name="40 % - Markeringsfarve2 4 2 3" xfId="26895" xr:uid="{00000000-0005-0000-0000-000058050000}"/>
    <cellStyle name="40 % - Markeringsfarve2 4 3" xfId="26896" xr:uid="{00000000-0005-0000-0000-000059050000}"/>
    <cellStyle name="40 % - Markeringsfarve2 4 3 2" xfId="26897" xr:uid="{00000000-0005-0000-0000-00005A050000}"/>
    <cellStyle name="40 % - Markeringsfarve2 4 3 3" xfId="26898" xr:uid="{00000000-0005-0000-0000-00005B050000}"/>
    <cellStyle name="40 % - Markeringsfarve2 4 4" xfId="26899" xr:uid="{00000000-0005-0000-0000-00005C050000}"/>
    <cellStyle name="40 % - Markeringsfarve2 4 4 2" xfId="26900" xr:uid="{00000000-0005-0000-0000-00005D050000}"/>
    <cellStyle name="40 % - Markeringsfarve2 4 4 3" xfId="26901" xr:uid="{00000000-0005-0000-0000-00005E050000}"/>
    <cellStyle name="40 % - Markeringsfarve2 4 5" xfId="26902" xr:uid="{00000000-0005-0000-0000-00005F050000}"/>
    <cellStyle name="40 % - Markeringsfarve2 4 5 2" xfId="26903" xr:uid="{00000000-0005-0000-0000-000060050000}"/>
    <cellStyle name="40 % - Markeringsfarve2 4 5 3" xfId="26904" xr:uid="{00000000-0005-0000-0000-000061050000}"/>
    <cellStyle name="40 % - Markeringsfarve2 4 6" xfId="26905" xr:uid="{00000000-0005-0000-0000-000062050000}"/>
    <cellStyle name="40 % - Markeringsfarve2 4 6 2" xfId="26906" xr:uid="{00000000-0005-0000-0000-000063050000}"/>
    <cellStyle name="40 % - Markeringsfarve2 4 6 3" xfId="26907" xr:uid="{00000000-0005-0000-0000-000064050000}"/>
    <cellStyle name="40 % - Markeringsfarve2 4 7" xfId="26908" xr:uid="{00000000-0005-0000-0000-000065050000}"/>
    <cellStyle name="40 % - Markeringsfarve2 4 7 2" xfId="26909" xr:uid="{00000000-0005-0000-0000-000066050000}"/>
    <cellStyle name="40 % - Markeringsfarve2 4 8" xfId="26910" xr:uid="{00000000-0005-0000-0000-000067050000}"/>
    <cellStyle name="40 % - Markeringsfarve2 5" xfId="19015" xr:uid="{00000000-0005-0000-0000-000068050000}"/>
    <cellStyle name="40 % - Markeringsfarve2 5 2" xfId="19016" xr:uid="{00000000-0005-0000-0000-000069050000}"/>
    <cellStyle name="40 % - Markeringsfarve2 5 2 2" xfId="26911" xr:uid="{00000000-0005-0000-0000-00006A050000}"/>
    <cellStyle name="40 % - Markeringsfarve2 5 2 3" xfId="26912" xr:uid="{00000000-0005-0000-0000-00006B050000}"/>
    <cellStyle name="40 % - Markeringsfarve2 5 3" xfId="26913" xr:uid="{00000000-0005-0000-0000-00006C050000}"/>
    <cellStyle name="40 % - Markeringsfarve2 5 3 2" xfId="26914" xr:uid="{00000000-0005-0000-0000-00006D050000}"/>
    <cellStyle name="40 % - Markeringsfarve2 5 3 3" xfId="26915" xr:uid="{00000000-0005-0000-0000-00006E050000}"/>
    <cellStyle name="40 % - Markeringsfarve2 5 4" xfId="26916" xr:uid="{00000000-0005-0000-0000-00006F050000}"/>
    <cellStyle name="40 % - Markeringsfarve2 5 4 2" xfId="26917" xr:uid="{00000000-0005-0000-0000-000070050000}"/>
    <cellStyle name="40 % - Markeringsfarve2 5 4 3" xfId="26918" xr:uid="{00000000-0005-0000-0000-000071050000}"/>
    <cellStyle name="40 % - Markeringsfarve2 5 5" xfId="26919" xr:uid="{00000000-0005-0000-0000-000072050000}"/>
    <cellStyle name="40 % - Markeringsfarve2 5 5 2" xfId="26920" xr:uid="{00000000-0005-0000-0000-000073050000}"/>
    <cellStyle name="40 % - Markeringsfarve2 5 5 3" xfId="26921" xr:uid="{00000000-0005-0000-0000-000074050000}"/>
    <cellStyle name="40 % - Markeringsfarve2 5 6" xfId="26922" xr:uid="{00000000-0005-0000-0000-000075050000}"/>
    <cellStyle name="40 % - Markeringsfarve2 5 6 2" xfId="26923" xr:uid="{00000000-0005-0000-0000-000076050000}"/>
    <cellStyle name="40 % - Markeringsfarve2 5 6 3" xfId="26924" xr:uid="{00000000-0005-0000-0000-000077050000}"/>
    <cellStyle name="40 % - Markeringsfarve2 5 7" xfId="26925" xr:uid="{00000000-0005-0000-0000-000078050000}"/>
    <cellStyle name="40 % - Markeringsfarve2 5 7 2" xfId="26926" xr:uid="{00000000-0005-0000-0000-000079050000}"/>
    <cellStyle name="40 % - Markeringsfarve2 5 8" xfId="26927" xr:uid="{00000000-0005-0000-0000-00007A050000}"/>
    <cellStyle name="40 % - Markeringsfarve2 6" xfId="19017" xr:uid="{00000000-0005-0000-0000-00007B050000}"/>
    <cellStyle name="40 % - Markeringsfarve2 6 2" xfId="19018" xr:uid="{00000000-0005-0000-0000-00007C050000}"/>
    <cellStyle name="40 % - Markeringsfarve2 6 3" xfId="26928" xr:uid="{00000000-0005-0000-0000-00007D050000}"/>
    <cellStyle name="40 % - Markeringsfarve2 7" xfId="19019" xr:uid="{00000000-0005-0000-0000-00007E050000}"/>
    <cellStyle name="40 % - Markeringsfarve2 7 2" xfId="26929" xr:uid="{00000000-0005-0000-0000-00007F050000}"/>
    <cellStyle name="40 % - Markeringsfarve2 7 3" xfId="26930" xr:uid="{00000000-0005-0000-0000-000080050000}"/>
    <cellStyle name="40 % - Markeringsfarve2 8" xfId="26931" xr:uid="{00000000-0005-0000-0000-000081050000}"/>
    <cellStyle name="40 % - Markeringsfarve2 8 2" xfId="26932" xr:uid="{00000000-0005-0000-0000-000082050000}"/>
    <cellStyle name="40 % - Markeringsfarve2 8 3" xfId="26933" xr:uid="{00000000-0005-0000-0000-000083050000}"/>
    <cellStyle name="40 % - Markeringsfarve2 9" xfId="26934" xr:uid="{00000000-0005-0000-0000-000084050000}"/>
    <cellStyle name="40 % - Markeringsfarve2 9 2" xfId="26935" xr:uid="{00000000-0005-0000-0000-000085050000}"/>
    <cellStyle name="40 % - Markeringsfarve2 9 3" xfId="26936" xr:uid="{00000000-0005-0000-0000-000086050000}"/>
    <cellStyle name="40 % - Markeringsfarve3" xfId="5884" xr:uid="{00000000-0005-0000-0000-000087050000}"/>
    <cellStyle name="40 % - Markeringsfarve3 10" xfId="26937" xr:uid="{00000000-0005-0000-0000-000088050000}"/>
    <cellStyle name="40 % - Markeringsfarve3 10 2" xfId="26938" xr:uid="{00000000-0005-0000-0000-000089050000}"/>
    <cellStyle name="40 % - Markeringsfarve3 11" xfId="26939" xr:uid="{00000000-0005-0000-0000-00008A050000}"/>
    <cellStyle name="40 % - Markeringsfarve3 12" xfId="13165" xr:uid="{00000000-0005-0000-0000-00008B050000}"/>
    <cellStyle name="40 % - Markeringsfarve3 2" xfId="5885" xr:uid="{00000000-0005-0000-0000-00008C050000}"/>
    <cellStyle name="40 % - Markeringsfarve3 2 10" xfId="26940" xr:uid="{00000000-0005-0000-0000-00008D050000}"/>
    <cellStyle name="40 % - Markeringsfarve3 2 11" xfId="13166" xr:uid="{00000000-0005-0000-0000-00008E050000}"/>
    <cellStyle name="40 % - Markeringsfarve3 2 2" xfId="19020" xr:uid="{00000000-0005-0000-0000-00008F050000}"/>
    <cellStyle name="40 % - Markeringsfarve3 2 2 2" xfId="19021" xr:uid="{00000000-0005-0000-0000-000090050000}"/>
    <cellStyle name="40 % - Markeringsfarve3 2 2 2 2" xfId="26941" xr:uid="{00000000-0005-0000-0000-000091050000}"/>
    <cellStyle name="40 % - Markeringsfarve3 2 2 2 3" xfId="26942" xr:uid="{00000000-0005-0000-0000-000092050000}"/>
    <cellStyle name="40 % - Markeringsfarve3 2 2 3" xfId="26943" xr:uid="{00000000-0005-0000-0000-000093050000}"/>
    <cellStyle name="40 % - Markeringsfarve3 2 2 3 2" xfId="26944" xr:uid="{00000000-0005-0000-0000-000094050000}"/>
    <cellStyle name="40 % - Markeringsfarve3 2 2 3 3" xfId="26945" xr:uid="{00000000-0005-0000-0000-000095050000}"/>
    <cellStyle name="40 % - Markeringsfarve3 2 2 4" xfId="26946" xr:uid="{00000000-0005-0000-0000-000096050000}"/>
    <cellStyle name="40 % - Markeringsfarve3 2 2 4 2" xfId="26947" xr:uid="{00000000-0005-0000-0000-000097050000}"/>
    <cellStyle name="40 % - Markeringsfarve3 2 2 4 3" xfId="26948" xr:uid="{00000000-0005-0000-0000-000098050000}"/>
    <cellStyle name="40 % - Markeringsfarve3 2 2 5" xfId="26949" xr:uid="{00000000-0005-0000-0000-000099050000}"/>
    <cellStyle name="40 % - Markeringsfarve3 2 2 5 2" xfId="26950" xr:uid="{00000000-0005-0000-0000-00009A050000}"/>
    <cellStyle name="40 % - Markeringsfarve3 2 2 5 3" xfId="26951" xr:uid="{00000000-0005-0000-0000-00009B050000}"/>
    <cellStyle name="40 % - Markeringsfarve3 2 2 6" xfId="26952" xr:uid="{00000000-0005-0000-0000-00009C050000}"/>
    <cellStyle name="40 % - Markeringsfarve3 2 2 6 2" xfId="26953" xr:uid="{00000000-0005-0000-0000-00009D050000}"/>
    <cellStyle name="40 % - Markeringsfarve3 2 2 6 3" xfId="26954" xr:uid="{00000000-0005-0000-0000-00009E050000}"/>
    <cellStyle name="40 % - Markeringsfarve3 2 2 7" xfId="26955" xr:uid="{00000000-0005-0000-0000-00009F050000}"/>
    <cellStyle name="40 % - Markeringsfarve3 2 2 7 2" xfId="26956" xr:uid="{00000000-0005-0000-0000-0000A0050000}"/>
    <cellStyle name="40 % - Markeringsfarve3 2 2 8" xfId="26957" xr:uid="{00000000-0005-0000-0000-0000A1050000}"/>
    <cellStyle name="40 % - Markeringsfarve3 2 3" xfId="19022" xr:uid="{00000000-0005-0000-0000-0000A2050000}"/>
    <cellStyle name="40 % - Markeringsfarve3 2 3 2" xfId="19023" xr:uid="{00000000-0005-0000-0000-0000A3050000}"/>
    <cellStyle name="40 % - Markeringsfarve3 2 3 2 2" xfId="26958" xr:uid="{00000000-0005-0000-0000-0000A4050000}"/>
    <cellStyle name="40 % - Markeringsfarve3 2 3 2 3" xfId="26959" xr:uid="{00000000-0005-0000-0000-0000A5050000}"/>
    <cellStyle name="40 % - Markeringsfarve3 2 3 3" xfId="26960" xr:uid="{00000000-0005-0000-0000-0000A6050000}"/>
    <cellStyle name="40 % - Markeringsfarve3 2 3 3 2" xfId="26961" xr:uid="{00000000-0005-0000-0000-0000A7050000}"/>
    <cellStyle name="40 % - Markeringsfarve3 2 3 3 3" xfId="26962" xr:uid="{00000000-0005-0000-0000-0000A8050000}"/>
    <cellStyle name="40 % - Markeringsfarve3 2 3 4" xfId="26963" xr:uid="{00000000-0005-0000-0000-0000A9050000}"/>
    <cellStyle name="40 % - Markeringsfarve3 2 3 4 2" xfId="26964" xr:uid="{00000000-0005-0000-0000-0000AA050000}"/>
    <cellStyle name="40 % - Markeringsfarve3 2 3 4 3" xfId="26965" xr:uid="{00000000-0005-0000-0000-0000AB050000}"/>
    <cellStyle name="40 % - Markeringsfarve3 2 3 5" xfId="26966" xr:uid="{00000000-0005-0000-0000-0000AC050000}"/>
    <cellStyle name="40 % - Markeringsfarve3 2 3 5 2" xfId="26967" xr:uid="{00000000-0005-0000-0000-0000AD050000}"/>
    <cellStyle name="40 % - Markeringsfarve3 2 3 5 3" xfId="26968" xr:uid="{00000000-0005-0000-0000-0000AE050000}"/>
    <cellStyle name="40 % - Markeringsfarve3 2 3 6" xfId="26969" xr:uid="{00000000-0005-0000-0000-0000AF050000}"/>
    <cellStyle name="40 % - Markeringsfarve3 2 3 6 2" xfId="26970" xr:uid="{00000000-0005-0000-0000-0000B0050000}"/>
    <cellStyle name="40 % - Markeringsfarve3 2 3 6 3" xfId="26971" xr:uid="{00000000-0005-0000-0000-0000B1050000}"/>
    <cellStyle name="40 % - Markeringsfarve3 2 3 7" xfId="26972" xr:uid="{00000000-0005-0000-0000-0000B2050000}"/>
    <cellStyle name="40 % - Markeringsfarve3 2 3 7 2" xfId="26973" xr:uid="{00000000-0005-0000-0000-0000B3050000}"/>
    <cellStyle name="40 % - Markeringsfarve3 2 3 8" xfId="26974" xr:uid="{00000000-0005-0000-0000-0000B4050000}"/>
    <cellStyle name="40 % - Markeringsfarve3 2 4" xfId="19024" xr:uid="{00000000-0005-0000-0000-0000B5050000}"/>
    <cellStyle name="40 % - Markeringsfarve3 2 4 2" xfId="26975" xr:uid="{00000000-0005-0000-0000-0000B6050000}"/>
    <cellStyle name="40 % - Markeringsfarve3 2 4 3" xfId="26976" xr:uid="{00000000-0005-0000-0000-0000B7050000}"/>
    <cellStyle name="40 % - Markeringsfarve3 2 5" xfId="26977" xr:uid="{00000000-0005-0000-0000-0000B8050000}"/>
    <cellStyle name="40 % - Markeringsfarve3 2 5 2" xfId="26978" xr:uid="{00000000-0005-0000-0000-0000B9050000}"/>
    <cellStyle name="40 % - Markeringsfarve3 2 5 3" xfId="26979" xr:uid="{00000000-0005-0000-0000-0000BA050000}"/>
    <cellStyle name="40 % - Markeringsfarve3 2 6" xfId="26980" xr:uid="{00000000-0005-0000-0000-0000BB050000}"/>
    <cellStyle name="40 % - Markeringsfarve3 2 6 2" xfId="26981" xr:uid="{00000000-0005-0000-0000-0000BC050000}"/>
    <cellStyle name="40 % - Markeringsfarve3 2 6 3" xfId="26982" xr:uid="{00000000-0005-0000-0000-0000BD050000}"/>
    <cellStyle name="40 % - Markeringsfarve3 2 7" xfId="26983" xr:uid="{00000000-0005-0000-0000-0000BE050000}"/>
    <cellStyle name="40 % - Markeringsfarve3 2 7 2" xfId="26984" xr:uid="{00000000-0005-0000-0000-0000BF050000}"/>
    <cellStyle name="40 % - Markeringsfarve3 2 7 3" xfId="26985" xr:uid="{00000000-0005-0000-0000-0000C0050000}"/>
    <cellStyle name="40 % - Markeringsfarve3 2 8" xfId="26986" xr:uid="{00000000-0005-0000-0000-0000C1050000}"/>
    <cellStyle name="40 % - Markeringsfarve3 2 8 2" xfId="26987" xr:uid="{00000000-0005-0000-0000-0000C2050000}"/>
    <cellStyle name="40 % - Markeringsfarve3 2 8 3" xfId="26988" xr:uid="{00000000-0005-0000-0000-0000C3050000}"/>
    <cellStyle name="40 % - Markeringsfarve3 2 9" xfId="26989" xr:uid="{00000000-0005-0000-0000-0000C4050000}"/>
    <cellStyle name="40 % - Markeringsfarve3 2 9 2" xfId="26990" xr:uid="{00000000-0005-0000-0000-0000C5050000}"/>
    <cellStyle name="40 % - Markeringsfarve3 3" xfId="19025" xr:uid="{00000000-0005-0000-0000-0000C6050000}"/>
    <cellStyle name="40 % - Markeringsfarve3 3 10" xfId="26991" xr:uid="{00000000-0005-0000-0000-0000C7050000}"/>
    <cellStyle name="40 % - Markeringsfarve3 3 2" xfId="19026" xr:uid="{00000000-0005-0000-0000-0000C8050000}"/>
    <cellStyle name="40 % - Markeringsfarve3 3 2 2" xfId="26992" xr:uid="{00000000-0005-0000-0000-0000C9050000}"/>
    <cellStyle name="40 % - Markeringsfarve3 3 2 2 2" xfId="26993" xr:uid="{00000000-0005-0000-0000-0000CA050000}"/>
    <cellStyle name="40 % - Markeringsfarve3 3 2 2 3" xfId="26994" xr:uid="{00000000-0005-0000-0000-0000CB050000}"/>
    <cellStyle name="40 % - Markeringsfarve3 3 2 3" xfId="26995" xr:uid="{00000000-0005-0000-0000-0000CC050000}"/>
    <cellStyle name="40 % - Markeringsfarve3 3 2 3 2" xfId="26996" xr:uid="{00000000-0005-0000-0000-0000CD050000}"/>
    <cellStyle name="40 % - Markeringsfarve3 3 2 3 3" xfId="26997" xr:uid="{00000000-0005-0000-0000-0000CE050000}"/>
    <cellStyle name="40 % - Markeringsfarve3 3 2 4" xfId="26998" xr:uid="{00000000-0005-0000-0000-0000CF050000}"/>
    <cellStyle name="40 % - Markeringsfarve3 3 2 4 2" xfId="26999" xr:uid="{00000000-0005-0000-0000-0000D0050000}"/>
    <cellStyle name="40 % - Markeringsfarve3 3 2 4 3" xfId="27000" xr:uid="{00000000-0005-0000-0000-0000D1050000}"/>
    <cellStyle name="40 % - Markeringsfarve3 3 2 5" xfId="27001" xr:uid="{00000000-0005-0000-0000-0000D2050000}"/>
    <cellStyle name="40 % - Markeringsfarve3 3 2 5 2" xfId="27002" xr:uid="{00000000-0005-0000-0000-0000D3050000}"/>
    <cellStyle name="40 % - Markeringsfarve3 3 2 5 3" xfId="27003" xr:uid="{00000000-0005-0000-0000-0000D4050000}"/>
    <cellStyle name="40 % - Markeringsfarve3 3 2 6" xfId="27004" xr:uid="{00000000-0005-0000-0000-0000D5050000}"/>
    <cellStyle name="40 % - Markeringsfarve3 3 2 6 2" xfId="27005" xr:uid="{00000000-0005-0000-0000-0000D6050000}"/>
    <cellStyle name="40 % - Markeringsfarve3 3 2 6 3" xfId="27006" xr:uid="{00000000-0005-0000-0000-0000D7050000}"/>
    <cellStyle name="40 % - Markeringsfarve3 3 2 7" xfId="27007" xr:uid="{00000000-0005-0000-0000-0000D8050000}"/>
    <cellStyle name="40 % - Markeringsfarve3 3 2 7 2" xfId="27008" xr:uid="{00000000-0005-0000-0000-0000D9050000}"/>
    <cellStyle name="40 % - Markeringsfarve3 3 2 8" xfId="27009" xr:uid="{00000000-0005-0000-0000-0000DA050000}"/>
    <cellStyle name="40 % - Markeringsfarve3 3 3" xfId="27010" xr:uid="{00000000-0005-0000-0000-0000DB050000}"/>
    <cellStyle name="40 % - Markeringsfarve3 3 3 2" xfId="27011" xr:uid="{00000000-0005-0000-0000-0000DC050000}"/>
    <cellStyle name="40 % - Markeringsfarve3 3 3 2 2" xfId="27012" xr:uid="{00000000-0005-0000-0000-0000DD050000}"/>
    <cellStyle name="40 % - Markeringsfarve3 3 3 2 3" xfId="27013" xr:uid="{00000000-0005-0000-0000-0000DE050000}"/>
    <cellStyle name="40 % - Markeringsfarve3 3 3 3" xfId="27014" xr:uid="{00000000-0005-0000-0000-0000DF050000}"/>
    <cellStyle name="40 % - Markeringsfarve3 3 3 3 2" xfId="27015" xr:uid="{00000000-0005-0000-0000-0000E0050000}"/>
    <cellStyle name="40 % - Markeringsfarve3 3 3 3 3" xfId="27016" xr:uid="{00000000-0005-0000-0000-0000E1050000}"/>
    <cellStyle name="40 % - Markeringsfarve3 3 3 4" xfId="27017" xr:uid="{00000000-0005-0000-0000-0000E2050000}"/>
    <cellStyle name="40 % - Markeringsfarve3 3 3 4 2" xfId="27018" xr:uid="{00000000-0005-0000-0000-0000E3050000}"/>
    <cellStyle name="40 % - Markeringsfarve3 3 3 4 3" xfId="27019" xr:uid="{00000000-0005-0000-0000-0000E4050000}"/>
    <cellStyle name="40 % - Markeringsfarve3 3 3 5" xfId="27020" xr:uid="{00000000-0005-0000-0000-0000E5050000}"/>
    <cellStyle name="40 % - Markeringsfarve3 3 3 5 2" xfId="27021" xr:uid="{00000000-0005-0000-0000-0000E6050000}"/>
    <cellStyle name="40 % - Markeringsfarve3 3 3 5 3" xfId="27022" xr:uid="{00000000-0005-0000-0000-0000E7050000}"/>
    <cellStyle name="40 % - Markeringsfarve3 3 3 6" xfId="27023" xr:uid="{00000000-0005-0000-0000-0000E8050000}"/>
    <cellStyle name="40 % - Markeringsfarve3 3 3 6 2" xfId="27024" xr:uid="{00000000-0005-0000-0000-0000E9050000}"/>
    <cellStyle name="40 % - Markeringsfarve3 3 3 6 3" xfId="27025" xr:uid="{00000000-0005-0000-0000-0000EA050000}"/>
    <cellStyle name="40 % - Markeringsfarve3 3 3 7" xfId="27026" xr:uid="{00000000-0005-0000-0000-0000EB050000}"/>
    <cellStyle name="40 % - Markeringsfarve3 3 3 7 2" xfId="27027" xr:uid="{00000000-0005-0000-0000-0000EC050000}"/>
    <cellStyle name="40 % - Markeringsfarve3 3 3 8" xfId="27028" xr:uid="{00000000-0005-0000-0000-0000ED050000}"/>
    <cellStyle name="40 % - Markeringsfarve3 3 4" xfId="27029" xr:uid="{00000000-0005-0000-0000-0000EE050000}"/>
    <cellStyle name="40 % - Markeringsfarve3 3 4 2" xfId="27030" xr:uid="{00000000-0005-0000-0000-0000EF050000}"/>
    <cellStyle name="40 % - Markeringsfarve3 3 4 3" xfId="27031" xr:uid="{00000000-0005-0000-0000-0000F0050000}"/>
    <cellStyle name="40 % - Markeringsfarve3 3 5" xfId="27032" xr:uid="{00000000-0005-0000-0000-0000F1050000}"/>
    <cellStyle name="40 % - Markeringsfarve3 3 5 2" xfId="27033" xr:uid="{00000000-0005-0000-0000-0000F2050000}"/>
    <cellStyle name="40 % - Markeringsfarve3 3 5 3" xfId="27034" xr:uid="{00000000-0005-0000-0000-0000F3050000}"/>
    <cellStyle name="40 % - Markeringsfarve3 3 6" xfId="27035" xr:uid="{00000000-0005-0000-0000-0000F4050000}"/>
    <cellStyle name="40 % - Markeringsfarve3 3 6 2" xfId="27036" xr:uid="{00000000-0005-0000-0000-0000F5050000}"/>
    <cellStyle name="40 % - Markeringsfarve3 3 6 3" xfId="27037" xr:uid="{00000000-0005-0000-0000-0000F6050000}"/>
    <cellStyle name="40 % - Markeringsfarve3 3 7" xfId="27038" xr:uid="{00000000-0005-0000-0000-0000F7050000}"/>
    <cellStyle name="40 % - Markeringsfarve3 3 7 2" xfId="27039" xr:uid="{00000000-0005-0000-0000-0000F8050000}"/>
    <cellStyle name="40 % - Markeringsfarve3 3 7 3" xfId="27040" xr:uid="{00000000-0005-0000-0000-0000F9050000}"/>
    <cellStyle name="40 % - Markeringsfarve3 3 8" xfId="27041" xr:uid="{00000000-0005-0000-0000-0000FA050000}"/>
    <cellStyle name="40 % - Markeringsfarve3 3 8 2" xfId="27042" xr:uid="{00000000-0005-0000-0000-0000FB050000}"/>
    <cellStyle name="40 % - Markeringsfarve3 3 8 3" xfId="27043" xr:uid="{00000000-0005-0000-0000-0000FC050000}"/>
    <cellStyle name="40 % - Markeringsfarve3 3 9" xfId="27044" xr:uid="{00000000-0005-0000-0000-0000FD050000}"/>
    <cellStyle name="40 % - Markeringsfarve3 3 9 2" xfId="27045" xr:uid="{00000000-0005-0000-0000-0000FE050000}"/>
    <cellStyle name="40 % - Markeringsfarve3 4" xfId="19027" xr:uid="{00000000-0005-0000-0000-0000FF050000}"/>
    <cellStyle name="40 % - Markeringsfarve3 4 2" xfId="19028" xr:uid="{00000000-0005-0000-0000-000000060000}"/>
    <cellStyle name="40 % - Markeringsfarve3 4 2 2" xfId="27046" xr:uid="{00000000-0005-0000-0000-000001060000}"/>
    <cellStyle name="40 % - Markeringsfarve3 4 2 3" xfId="27047" xr:uid="{00000000-0005-0000-0000-000002060000}"/>
    <cellStyle name="40 % - Markeringsfarve3 4 3" xfId="27048" xr:uid="{00000000-0005-0000-0000-000003060000}"/>
    <cellStyle name="40 % - Markeringsfarve3 4 3 2" xfId="27049" xr:uid="{00000000-0005-0000-0000-000004060000}"/>
    <cellStyle name="40 % - Markeringsfarve3 4 3 3" xfId="27050" xr:uid="{00000000-0005-0000-0000-000005060000}"/>
    <cellStyle name="40 % - Markeringsfarve3 4 4" xfId="27051" xr:uid="{00000000-0005-0000-0000-000006060000}"/>
    <cellStyle name="40 % - Markeringsfarve3 4 4 2" xfId="27052" xr:uid="{00000000-0005-0000-0000-000007060000}"/>
    <cellStyle name="40 % - Markeringsfarve3 4 4 3" xfId="27053" xr:uid="{00000000-0005-0000-0000-000008060000}"/>
    <cellStyle name="40 % - Markeringsfarve3 4 5" xfId="27054" xr:uid="{00000000-0005-0000-0000-000009060000}"/>
    <cellStyle name="40 % - Markeringsfarve3 4 5 2" xfId="27055" xr:uid="{00000000-0005-0000-0000-00000A060000}"/>
    <cellStyle name="40 % - Markeringsfarve3 4 5 3" xfId="27056" xr:uid="{00000000-0005-0000-0000-00000B060000}"/>
    <cellStyle name="40 % - Markeringsfarve3 4 6" xfId="27057" xr:uid="{00000000-0005-0000-0000-00000C060000}"/>
    <cellStyle name="40 % - Markeringsfarve3 4 6 2" xfId="27058" xr:uid="{00000000-0005-0000-0000-00000D060000}"/>
    <cellStyle name="40 % - Markeringsfarve3 4 6 3" xfId="27059" xr:uid="{00000000-0005-0000-0000-00000E060000}"/>
    <cellStyle name="40 % - Markeringsfarve3 4 7" xfId="27060" xr:uid="{00000000-0005-0000-0000-00000F060000}"/>
    <cellStyle name="40 % - Markeringsfarve3 4 7 2" xfId="27061" xr:uid="{00000000-0005-0000-0000-000010060000}"/>
    <cellStyle name="40 % - Markeringsfarve3 4 8" xfId="27062" xr:uid="{00000000-0005-0000-0000-000011060000}"/>
    <cellStyle name="40 % - Markeringsfarve3 5" xfId="19029" xr:uid="{00000000-0005-0000-0000-000012060000}"/>
    <cellStyle name="40 % - Markeringsfarve3 5 2" xfId="19030" xr:uid="{00000000-0005-0000-0000-000013060000}"/>
    <cellStyle name="40 % - Markeringsfarve3 5 2 2" xfId="27063" xr:uid="{00000000-0005-0000-0000-000014060000}"/>
    <cellStyle name="40 % - Markeringsfarve3 5 2 3" xfId="27064" xr:uid="{00000000-0005-0000-0000-000015060000}"/>
    <cellStyle name="40 % - Markeringsfarve3 5 3" xfId="27065" xr:uid="{00000000-0005-0000-0000-000016060000}"/>
    <cellStyle name="40 % - Markeringsfarve3 5 3 2" xfId="27066" xr:uid="{00000000-0005-0000-0000-000017060000}"/>
    <cellStyle name="40 % - Markeringsfarve3 5 3 3" xfId="27067" xr:uid="{00000000-0005-0000-0000-000018060000}"/>
    <cellStyle name="40 % - Markeringsfarve3 5 4" xfId="27068" xr:uid="{00000000-0005-0000-0000-000019060000}"/>
    <cellStyle name="40 % - Markeringsfarve3 5 4 2" xfId="27069" xr:uid="{00000000-0005-0000-0000-00001A060000}"/>
    <cellStyle name="40 % - Markeringsfarve3 5 4 3" xfId="27070" xr:uid="{00000000-0005-0000-0000-00001B060000}"/>
    <cellStyle name="40 % - Markeringsfarve3 5 5" xfId="27071" xr:uid="{00000000-0005-0000-0000-00001C060000}"/>
    <cellStyle name="40 % - Markeringsfarve3 5 5 2" xfId="27072" xr:uid="{00000000-0005-0000-0000-00001D060000}"/>
    <cellStyle name="40 % - Markeringsfarve3 5 5 3" xfId="27073" xr:uid="{00000000-0005-0000-0000-00001E060000}"/>
    <cellStyle name="40 % - Markeringsfarve3 5 6" xfId="27074" xr:uid="{00000000-0005-0000-0000-00001F060000}"/>
    <cellStyle name="40 % - Markeringsfarve3 5 6 2" xfId="27075" xr:uid="{00000000-0005-0000-0000-000020060000}"/>
    <cellStyle name="40 % - Markeringsfarve3 5 6 3" xfId="27076" xr:uid="{00000000-0005-0000-0000-000021060000}"/>
    <cellStyle name="40 % - Markeringsfarve3 5 7" xfId="27077" xr:uid="{00000000-0005-0000-0000-000022060000}"/>
    <cellStyle name="40 % - Markeringsfarve3 5 7 2" xfId="27078" xr:uid="{00000000-0005-0000-0000-000023060000}"/>
    <cellStyle name="40 % - Markeringsfarve3 5 8" xfId="27079" xr:uid="{00000000-0005-0000-0000-000024060000}"/>
    <cellStyle name="40 % - Markeringsfarve3 6" xfId="19031" xr:uid="{00000000-0005-0000-0000-000025060000}"/>
    <cellStyle name="40 % - Markeringsfarve3 6 2" xfId="19032" xr:uid="{00000000-0005-0000-0000-000026060000}"/>
    <cellStyle name="40 % - Markeringsfarve3 6 2 2" xfId="27080" xr:uid="{00000000-0005-0000-0000-000027060000}"/>
    <cellStyle name="40 % - Markeringsfarve3 6 2 3" xfId="27081" xr:uid="{00000000-0005-0000-0000-000028060000}"/>
    <cellStyle name="40 % - Markeringsfarve3 6 3" xfId="27082" xr:uid="{00000000-0005-0000-0000-000029060000}"/>
    <cellStyle name="40 % - Markeringsfarve3 6 4" xfId="27083" xr:uid="{00000000-0005-0000-0000-00002A060000}"/>
    <cellStyle name="40 % - Markeringsfarve3 7" xfId="19033" xr:uid="{00000000-0005-0000-0000-00002B060000}"/>
    <cellStyle name="40 % - Markeringsfarve3 7 2" xfId="27084" xr:uid="{00000000-0005-0000-0000-00002C060000}"/>
    <cellStyle name="40 % - Markeringsfarve3 7 3" xfId="27085" xr:uid="{00000000-0005-0000-0000-00002D060000}"/>
    <cellStyle name="40 % - Markeringsfarve3 8" xfId="27086" xr:uid="{00000000-0005-0000-0000-00002E060000}"/>
    <cellStyle name="40 % - Markeringsfarve3 8 2" xfId="27087" xr:uid="{00000000-0005-0000-0000-00002F060000}"/>
    <cellStyle name="40 % - Markeringsfarve3 8 3" xfId="27088" xr:uid="{00000000-0005-0000-0000-000030060000}"/>
    <cellStyle name="40 % - Markeringsfarve3 9" xfId="27089" xr:uid="{00000000-0005-0000-0000-000031060000}"/>
    <cellStyle name="40 % - Markeringsfarve3 9 2" xfId="27090" xr:uid="{00000000-0005-0000-0000-000032060000}"/>
    <cellStyle name="40 % - Markeringsfarve3 9 3" xfId="27091" xr:uid="{00000000-0005-0000-0000-000033060000}"/>
    <cellStyle name="40 % - Markeringsfarve4" xfId="5886" xr:uid="{00000000-0005-0000-0000-000034060000}"/>
    <cellStyle name="40 % - Markeringsfarve4 10" xfId="27092" xr:uid="{00000000-0005-0000-0000-000035060000}"/>
    <cellStyle name="40 % - Markeringsfarve4 10 2" xfId="27093" xr:uid="{00000000-0005-0000-0000-000036060000}"/>
    <cellStyle name="40 % - Markeringsfarve4 10 3" xfId="27094" xr:uid="{00000000-0005-0000-0000-000037060000}"/>
    <cellStyle name="40 % - Markeringsfarve4 11" xfId="27095" xr:uid="{00000000-0005-0000-0000-000038060000}"/>
    <cellStyle name="40 % - Markeringsfarve4 11 2" xfId="27096" xr:uid="{00000000-0005-0000-0000-000039060000}"/>
    <cellStyle name="40 % - Markeringsfarve4 12" xfId="27097" xr:uid="{00000000-0005-0000-0000-00003A060000}"/>
    <cellStyle name="40 % - Markeringsfarve4 13" xfId="13167" xr:uid="{00000000-0005-0000-0000-00003B060000}"/>
    <cellStyle name="40 % - Markeringsfarve4 2" xfId="5887" xr:uid="{00000000-0005-0000-0000-00003C060000}"/>
    <cellStyle name="40 % - Markeringsfarve4 2 10" xfId="27098" xr:uid="{00000000-0005-0000-0000-00003D060000}"/>
    <cellStyle name="40 % - Markeringsfarve4 2 11" xfId="13168" xr:uid="{00000000-0005-0000-0000-00003E060000}"/>
    <cellStyle name="40 % - Markeringsfarve4 2 2" xfId="19034" xr:uid="{00000000-0005-0000-0000-00003F060000}"/>
    <cellStyle name="40 % - Markeringsfarve4 2 2 2" xfId="19035" xr:uid="{00000000-0005-0000-0000-000040060000}"/>
    <cellStyle name="40 % - Markeringsfarve4 2 2 2 2" xfId="27099" xr:uid="{00000000-0005-0000-0000-000041060000}"/>
    <cellStyle name="40 % - Markeringsfarve4 2 2 2 3" xfId="27100" xr:uid="{00000000-0005-0000-0000-000042060000}"/>
    <cellStyle name="40 % - Markeringsfarve4 2 2 3" xfId="27101" xr:uid="{00000000-0005-0000-0000-000043060000}"/>
    <cellStyle name="40 % - Markeringsfarve4 2 2 3 2" xfId="27102" xr:uid="{00000000-0005-0000-0000-000044060000}"/>
    <cellStyle name="40 % - Markeringsfarve4 2 2 3 3" xfId="27103" xr:uid="{00000000-0005-0000-0000-000045060000}"/>
    <cellStyle name="40 % - Markeringsfarve4 2 2 4" xfId="27104" xr:uid="{00000000-0005-0000-0000-000046060000}"/>
    <cellStyle name="40 % - Markeringsfarve4 2 2 4 2" xfId="27105" xr:uid="{00000000-0005-0000-0000-000047060000}"/>
    <cellStyle name="40 % - Markeringsfarve4 2 2 4 3" xfId="27106" xr:uid="{00000000-0005-0000-0000-000048060000}"/>
    <cellStyle name="40 % - Markeringsfarve4 2 2 5" xfId="27107" xr:uid="{00000000-0005-0000-0000-000049060000}"/>
    <cellStyle name="40 % - Markeringsfarve4 2 2 5 2" xfId="27108" xr:uid="{00000000-0005-0000-0000-00004A060000}"/>
    <cellStyle name="40 % - Markeringsfarve4 2 2 5 3" xfId="27109" xr:uid="{00000000-0005-0000-0000-00004B060000}"/>
    <cellStyle name="40 % - Markeringsfarve4 2 2 6" xfId="27110" xr:uid="{00000000-0005-0000-0000-00004C060000}"/>
    <cellStyle name="40 % - Markeringsfarve4 2 2 6 2" xfId="27111" xr:uid="{00000000-0005-0000-0000-00004D060000}"/>
    <cellStyle name="40 % - Markeringsfarve4 2 2 6 3" xfId="27112" xr:uid="{00000000-0005-0000-0000-00004E060000}"/>
    <cellStyle name="40 % - Markeringsfarve4 2 2 7" xfId="27113" xr:uid="{00000000-0005-0000-0000-00004F060000}"/>
    <cellStyle name="40 % - Markeringsfarve4 2 2 7 2" xfId="27114" xr:uid="{00000000-0005-0000-0000-000050060000}"/>
    <cellStyle name="40 % - Markeringsfarve4 2 2 8" xfId="27115" xr:uid="{00000000-0005-0000-0000-000051060000}"/>
    <cellStyle name="40 % - Markeringsfarve4 2 3" xfId="19036" xr:uid="{00000000-0005-0000-0000-000052060000}"/>
    <cellStyle name="40 % - Markeringsfarve4 2 3 2" xfId="19037" xr:uid="{00000000-0005-0000-0000-000053060000}"/>
    <cellStyle name="40 % - Markeringsfarve4 2 3 2 2" xfId="27116" xr:uid="{00000000-0005-0000-0000-000054060000}"/>
    <cellStyle name="40 % - Markeringsfarve4 2 3 2 3" xfId="27117" xr:uid="{00000000-0005-0000-0000-000055060000}"/>
    <cellStyle name="40 % - Markeringsfarve4 2 3 3" xfId="27118" xr:uid="{00000000-0005-0000-0000-000056060000}"/>
    <cellStyle name="40 % - Markeringsfarve4 2 3 3 2" xfId="27119" xr:uid="{00000000-0005-0000-0000-000057060000}"/>
    <cellStyle name="40 % - Markeringsfarve4 2 3 3 3" xfId="27120" xr:uid="{00000000-0005-0000-0000-000058060000}"/>
    <cellStyle name="40 % - Markeringsfarve4 2 3 4" xfId="27121" xr:uid="{00000000-0005-0000-0000-000059060000}"/>
    <cellStyle name="40 % - Markeringsfarve4 2 3 4 2" xfId="27122" xr:uid="{00000000-0005-0000-0000-00005A060000}"/>
    <cellStyle name="40 % - Markeringsfarve4 2 3 4 3" xfId="27123" xr:uid="{00000000-0005-0000-0000-00005B060000}"/>
    <cellStyle name="40 % - Markeringsfarve4 2 3 5" xfId="27124" xr:uid="{00000000-0005-0000-0000-00005C060000}"/>
    <cellStyle name="40 % - Markeringsfarve4 2 3 5 2" xfId="27125" xr:uid="{00000000-0005-0000-0000-00005D060000}"/>
    <cellStyle name="40 % - Markeringsfarve4 2 3 5 3" xfId="27126" xr:uid="{00000000-0005-0000-0000-00005E060000}"/>
    <cellStyle name="40 % - Markeringsfarve4 2 3 6" xfId="27127" xr:uid="{00000000-0005-0000-0000-00005F060000}"/>
    <cellStyle name="40 % - Markeringsfarve4 2 3 6 2" xfId="27128" xr:uid="{00000000-0005-0000-0000-000060060000}"/>
    <cellStyle name="40 % - Markeringsfarve4 2 3 6 3" xfId="27129" xr:uid="{00000000-0005-0000-0000-000061060000}"/>
    <cellStyle name="40 % - Markeringsfarve4 2 3 7" xfId="27130" xr:uid="{00000000-0005-0000-0000-000062060000}"/>
    <cellStyle name="40 % - Markeringsfarve4 2 3 7 2" xfId="27131" xr:uid="{00000000-0005-0000-0000-000063060000}"/>
    <cellStyle name="40 % - Markeringsfarve4 2 3 8" xfId="27132" xr:uid="{00000000-0005-0000-0000-000064060000}"/>
    <cellStyle name="40 % - Markeringsfarve4 2 4" xfId="19038" xr:uid="{00000000-0005-0000-0000-000065060000}"/>
    <cellStyle name="40 % - Markeringsfarve4 2 4 2" xfId="27133" xr:uid="{00000000-0005-0000-0000-000066060000}"/>
    <cellStyle name="40 % - Markeringsfarve4 2 4 3" xfId="27134" xr:uid="{00000000-0005-0000-0000-000067060000}"/>
    <cellStyle name="40 % - Markeringsfarve4 2 5" xfId="27135" xr:uid="{00000000-0005-0000-0000-000068060000}"/>
    <cellStyle name="40 % - Markeringsfarve4 2 5 2" xfId="27136" xr:uid="{00000000-0005-0000-0000-000069060000}"/>
    <cellStyle name="40 % - Markeringsfarve4 2 5 3" xfId="27137" xr:uid="{00000000-0005-0000-0000-00006A060000}"/>
    <cellStyle name="40 % - Markeringsfarve4 2 6" xfId="27138" xr:uid="{00000000-0005-0000-0000-00006B060000}"/>
    <cellStyle name="40 % - Markeringsfarve4 2 6 2" xfId="27139" xr:uid="{00000000-0005-0000-0000-00006C060000}"/>
    <cellStyle name="40 % - Markeringsfarve4 2 6 3" xfId="27140" xr:uid="{00000000-0005-0000-0000-00006D060000}"/>
    <cellStyle name="40 % - Markeringsfarve4 2 7" xfId="27141" xr:uid="{00000000-0005-0000-0000-00006E060000}"/>
    <cellStyle name="40 % - Markeringsfarve4 2 7 2" xfId="27142" xr:uid="{00000000-0005-0000-0000-00006F060000}"/>
    <cellStyle name="40 % - Markeringsfarve4 2 7 3" xfId="27143" xr:uid="{00000000-0005-0000-0000-000070060000}"/>
    <cellStyle name="40 % - Markeringsfarve4 2 8" xfId="27144" xr:uid="{00000000-0005-0000-0000-000071060000}"/>
    <cellStyle name="40 % - Markeringsfarve4 2 8 2" xfId="27145" xr:uid="{00000000-0005-0000-0000-000072060000}"/>
    <cellStyle name="40 % - Markeringsfarve4 2 8 3" xfId="27146" xr:uid="{00000000-0005-0000-0000-000073060000}"/>
    <cellStyle name="40 % - Markeringsfarve4 2 9" xfId="27147" xr:uid="{00000000-0005-0000-0000-000074060000}"/>
    <cellStyle name="40 % - Markeringsfarve4 2 9 2" xfId="27148" xr:uid="{00000000-0005-0000-0000-000075060000}"/>
    <cellStyle name="40 % - Markeringsfarve4 3" xfId="19039" xr:uid="{00000000-0005-0000-0000-000076060000}"/>
    <cellStyle name="40 % - Markeringsfarve4 3 10" xfId="27149" xr:uid="{00000000-0005-0000-0000-000077060000}"/>
    <cellStyle name="40 % - Markeringsfarve4 3 2" xfId="19040" xr:uid="{00000000-0005-0000-0000-000078060000}"/>
    <cellStyle name="40 % - Markeringsfarve4 3 2 2" xfId="27150" xr:uid="{00000000-0005-0000-0000-000079060000}"/>
    <cellStyle name="40 % - Markeringsfarve4 3 2 2 2" xfId="27151" xr:uid="{00000000-0005-0000-0000-00007A060000}"/>
    <cellStyle name="40 % - Markeringsfarve4 3 2 2 3" xfId="27152" xr:uid="{00000000-0005-0000-0000-00007B060000}"/>
    <cellStyle name="40 % - Markeringsfarve4 3 2 3" xfId="27153" xr:uid="{00000000-0005-0000-0000-00007C060000}"/>
    <cellStyle name="40 % - Markeringsfarve4 3 2 3 2" xfId="27154" xr:uid="{00000000-0005-0000-0000-00007D060000}"/>
    <cellStyle name="40 % - Markeringsfarve4 3 2 3 3" xfId="27155" xr:uid="{00000000-0005-0000-0000-00007E060000}"/>
    <cellStyle name="40 % - Markeringsfarve4 3 2 4" xfId="27156" xr:uid="{00000000-0005-0000-0000-00007F060000}"/>
    <cellStyle name="40 % - Markeringsfarve4 3 2 4 2" xfId="27157" xr:uid="{00000000-0005-0000-0000-000080060000}"/>
    <cellStyle name="40 % - Markeringsfarve4 3 2 4 3" xfId="27158" xr:uid="{00000000-0005-0000-0000-000081060000}"/>
    <cellStyle name="40 % - Markeringsfarve4 3 2 5" xfId="27159" xr:uid="{00000000-0005-0000-0000-000082060000}"/>
    <cellStyle name="40 % - Markeringsfarve4 3 2 5 2" xfId="27160" xr:uid="{00000000-0005-0000-0000-000083060000}"/>
    <cellStyle name="40 % - Markeringsfarve4 3 2 5 3" xfId="27161" xr:uid="{00000000-0005-0000-0000-000084060000}"/>
    <cellStyle name="40 % - Markeringsfarve4 3 2 6" xfId="27162" xr:uid="{00000000-0005-0000-0000-000085060000}"/>
    <cellStyle name="40 % - Markeringsfarve4 3 2 6 2" xfId="27163" xr:uid="{00000000-0005-0000-0000-000086060000}"/>
    <cellStyle name="40 % - Markeringsfarve4 3 2 6 3" xfId="27164" xr:uid="{00000000-0005-0000-0000-000087060000}"/>
    <cellStyle name="40 % - Markeringsfarve4 3 2 7" xfId="27165" xr:uid="{00000000-0005-0000-0000-000088060000}"/>
    <cellStyle name="40 % - Markeringsfarve4 3 2 7 2" xfId="27166" xr:uid="{00000000-0005-0000-0000-000089060000}"/>
    <cellStyle name="40 % - Markeringsfarve4 3 2 8" xfId="27167" xr:uid="{00000000-0005-0000-0000-00008A060000}"/>
    <cellStyle name="40 % - Markeringsfarve4 3 3" xfId="27168" xr:uid="{00000000-0005-0000-0000-00008B060000}"/>
    <cellStyle name="40 % - Markeringsfarve4 3 3 2" xfId="27169" xr:uid="{00000000-0005-0000-0000-00008C060000}"/>
    <cellStyle name="40 % - Markeringsfarve4 3 3 2 2" xfId="27170" xr:uid="{00000000-0005-0000-0000-00008D060000}"/>
    <cellStyle name="40 % - Markeringsfarve4 3 3 2 3" xfId="27171" xr:uid="{00000000-0005-0000-0000-00008E060000}"/>
    <cellStyle name="40 % - Markeringsfarve4 3 3 3" xfId="27172" xr:uid="{00000000-0005-0000-0000-00008F060000}"/>
    <cellStyle name="40 % - Markeringsfarve4 3 3 3 2" xfId="27173" xr:uid="{00000000-0005-0000-0000-000090060000}"/>
    <cellStyle name="40 % - Markeringsfarve4 3 3 3 3" xfId="27174" xr:uid="{00000000-0005-0000-0000-000091060000}"/>
    <cellStyle name="40 % - Markeringsfarve4 3 3 4" xfId="27175" xr:uid="{00000000-0005-0000-0000-000092060000}"/>
    <cellStyle name="40 % - Markeringsfarve4 3 3 4 2" xfId="27176" xr:uid="{00000000-0005-0000-0000-000093060000}"/>
    <cellStyle name="40 % - Markeringsfarve4 3 3 4 3" xfId="27177" xr:uid="{00000000-0005-0000-0000-000094060000}"/>
    <cellStyle name="40 % - Markeringsfarve4 3 3 5" xfId="27178" xr:uid="{00000000-0005-0000-0000-000095060000}"/>
    <cellStyle name="40 % - Markeringsfarve4 3 3 5 2" xfId="27179" xr:uid="{00000000-0005-0000-0000-000096060000}"/>
    <cellStyle name="40 % - Markeringsfarve4 3 3 5 3" xfId="27180" xr:uid="{00000000-0005-0000-0000-000097060000}"/>
    <cellStyle name="40 % - Markeringsfarve4 3 3 6" xfId="27181" xr:uid="{00000000-0005-0000-0000-000098060000}"/>
    <cellStyle name="40 % - Markeringsfarve4 3 3 6 2" xfId="27182" xr:uid="{00000000-0005-0000-0000-000099060000}"/>
    <cellStyle name="40 % - Markeringsfarve4 3 3 6 3" xfId="27183" xr:uid="{00000000-0005-0000-0000-00009A060000}"/>
    <cellStyle name="40 % - Markeringsfarve4 3 3 7" xfId="27184" xr:uid="{00000000-0005-0000-0000-00009B060000}"/>
    <cellStyle name="40 % - Markeringsfarve4 3 3 7 2" xfId="27185" xr:uid="{00000000-0005-0000-0000-00009C060000}"/>
    <cellStyle name="40 % - Markeringsfarve4 3 3 8" xfId="27186" xr:uid="{00000000-0005-0000-0000-00009D060000}"/>
    <cellStyle name="40 % - Markeringsfarve4 3 4" xfId="27187" xr:uid="{00000000-0005-0000-0000-00009E060000}"/>
    <cellStyle name="40 % - Markeringsfarve4 3 4 2" xfId="27188" xr:uid="{00000000-0005-0000-0000-00009F060000}"/>
    <cellStyle name="40 % - Markeringsfarve4 3 4 3" xfId="27189" xr:uid="{00000000-0005-0000-0000-0000A0060000}"/>
    <cellStyle name="40 % - Markeringsfarve4 3 5" xfId="27190" xr:uid="{00000000-0005-0000-0000-0000A1060000}"/>
    <cellStyle name="40 % - Markeringsfarve4 3 5 2" xfId="27191" xr:uid="{00000000-0005-0000-0000-0000A2060000}"/>
    <cellStyle name="40 % - Markeringsfarve4 3 5 3" xfId="27192" xr:uid="{00000000-0005-0000-0000-0000A3060000}"/>
    <cellStyle name="40 % - Markeringsfarve4 3 6" xfId="27193" xr:uid="{00000000-0005-0000-0000-0000A4060000}"/>
    <cellStyle name="40 % - Markeringsfarve4 3 6 2" xfId="27194" xr:uid="{00000000-0005-0000-0000-0000A5060000}"/>
    <cellStyle name="40 % - Markeringsfarve4 3 6 3" xfId="27195" xr:uid="{00000000-0005-0000-0000-0000A6060000}"/>
    <cellStyle name="40 % - Markeringsfarve4 3 7" xfId="27196" xr:uid="{00000000-0005-0000-0000-0000A7060000}"/>
    <cellStyle name="40 % - Markeringsfarve4 3 7 2" xfId="27197" xr:uid="{00000000-0005-0000-0000-0000A8060000}"/>
    <cellStyle name="40 % - Markeringsfarve4 3 7 3" xfId="27198" xr:uid="{00000000-0005-0000-0000-0000A9060000}"/>
    <cellStyle name="40 % - Markeringsfarve4 3 8" xfId="27199" xr:uid="{00000000-0005-0000-0000-0000AA060000}"/>
    <cellStyle name="40 % - Markeringsfarve4 3 8 2" xfId="27200" xr:uid="{00000000-0005-0000-0000-0000AB060000}"/>
    <cellStyle name="40 % - Markeringsfarve4 3 8 3" xfId="27201" xr:uid="{00000000-0005-0000-0000-0000AC060000}"/>
    <cellStyle name="40 % - Markeringsfarve4 3 9" xfId="27202" xr:uid="{00000000-0005-0000-0000-0000AD060000}"/>
    <cellStyle name="40 % - Markeringsfarve4 3 9 2" xfId="27203" xr:uid="{00000000-0005-0000-0000-0000AE060000}"/>
    <cellStyle name="40 % - Markeringsfarve4 4" xfId="19041" xr:uid="{00000000-0005-0000-0000-0000AF060000}"/>
    <cellStyle name="40 % - Markeringsfarve4 4 2" xfId="19042" xr:uid="{00000000-0005-0000-0000-0000B0060000}"/>
    <cellStyle name="40 % - Markeringsfarve4 4 2 2" xfId="27204" xr:uid="{00000000-0005-0000-0000-0000B1060000}"/>
    <cellStyle name="40 % - Markeringsfarve4 4 2 3" xfId="27205" xr:uid="{00000000-0005-0000-0000-0000B2060000}"/>
    <cellStyle name="40 % - Markeringsfarve4 4 3" xfId="27206" xr:uid="{00000000-0005-0000-0000-0000B3060000}"/>
    <cellStyle name="40 % - Markeringsfarve4 4 3 2" xfId="27207" xr:uid="{00000000-0005-0000-0000-0000B4060000}"/>
    <cellStyle name="40 % - Markeringsfarve4 4 3 3" xfId="27208" xr:uid="{00000000-0005-0000-0000-0000B5060000}"/>
    <cellStyle name="40 % - Markeringsfarve4 4 4" xfId="27209" xr:uid="{00000000-0005-0000-0000-0000B6060000}"/>
    <cellStyle name="40 % - Markeringsfarve4 4 4 2" xfId="27210" xr:uid="{00000000-0005-0000-0000-0000B7060000}"/>
    <cellStyle name="40 % - Markeringsfarve4 4 4 3" xfId="27211" xr:uid="{00000000-0005-0000-0000-0000B8060000}"/>
    <cellStyle name="40 % - Markeringsfarve4 4 5" xfId="27212" xr:uid="{00000000-0005-0000-0000-0000B9060000}"/>
    <cellStyle name="40 % - Markeringsfarve4 4 5 2" xfId="27213" xr:uid="{00000000-0005-0000-0000-0000BA060000}"/>
    <cellStyle name="40 % - Markeringsfarve4 4 5 3" xfId="27214" xr:uid="{00000000-0005-0000-0000-0000BB060000}"/>
    <cellStyle name="40 % - Markeringsfarve4 4 6" xfId="27215" xr:uid="{00000000-0005-0000-0000-0000BC060000}"/>
    <cellStyle name="40 % - Markeringsfarve4 4 6 2" xfId="27216" xr:uid="{00000000-0005-0000-0000-0000BD060000}"/>
    <cellStyle name="40 % - Markeringsfarve4 4 6 3" xfId="27217" xr:uid="{00000000-0005-0000-0000-0000BE060000}"/>
    <cellStyle name="40 % - Markeringsfarve4 4 7" xfId="27218" xr:uid="{00000000-0005-0000-0000-0000BF060000}"/>
    <cellStyle name="40 % - Markeringsfarve4 4 7 2" xfId="27219" xr:uid="{00000000-0005-0000-0000-0000C0060000}"/>
    <cellStyle name="40 % - Markeringsfarve4 4 8" xfId="27220" xr:uid="{00000000-0005-0000-0000-0000C1060000}"/>
    <cellStyle name="40 % - Markeringsfarve4 5" xfId="19043" xr:uid="{00000000-0005-0000-0000-0000C2060000}"/>
    <cellStyle name="40 % - Markeringsfarve4 5 2" xfId="19044" xr:uid="{00000000-0005-0000-0000-0000C3060000}"/>
    <cellStyle name="40 % - Markeringsfarve4 5 2 2" xfId="27221" xr:uid="{00000000-0005-0000-0000-0000C4060000}"/>
    <cellStyle name="40 % - Markeringsfarve4 5 2 3" xfId="27222" xr:uid="{00000000-0005-0000-0000-0000C5060000}"/>
    <cellStyle name="40 % - Markeringsfarve4 5 3" xfId="27223" xr:uid="{00000000-0005-0000-0000-0000C6060000}"/>
    <cellStyle name="40 % - Markeringsfarve4 5 3 2" xfId="27224" xr:uid="{00000000-0005-0000-0000-0000C7060000}"/>
    <cellStyle name="40 % - Markeringsfarve4 5 3 3" xfId="27225" xr:uid="{00000000-0005-0000-0000-0000C8060000}"/>
    <cellStyle name="40 % - Markeringsfarve4 5 4" xfId="27226" xr:uid="{00000000-0005-0000-0000-0000C9060000}"/>
    <cellStyle name="40 % - Markeringsfarve4 5 4 2" xfId="27227" xr:uid="{00000000-0005-0000-0000-0000CA060000}"/>
    <cellStyle name="40 % - Markeringsfarve4 5 4 3" xfId="27228" xr:uid="{00000000-0005-0000-0000-0000CB060000}"/>
    <cellStyle name="40 % - Markeringsfarve4 5 5" xfId="27229" xr:uid="{00000000-0005-0000-0000-0000CC060000}"/>
    <cellStyle name="40 % - Markeringsfarve4 5 5 2" xfId="27230" xr:uid="{00000000-0005-0000-0000-0000CD060000}"/>
    <cellStyle name="40 % - Markeringsfarve4 5 5 3" xfId="27231" xr:uid="{00000000-0005-0000-0000-0000CE060000}"/>
    <cellStyle name="40 % - Markeringsfarve4 5 6" xfId="27232" xr:uid="{00000000-0005-0000-0000-0000CF060000}"/>
    <cellStyle name="40 % - Markeringsfarve4 5 6 2" xfId="27233" xr:uid="{00000000-0005-0000-0000-0000D0060000}"/>
    <cellStyle name="40 % - Markeringsfarve4 5 6 3" xfId="27234" xr:uid="{00000000-0005-0000-0000-0000D1060000}"/>
    <cellStyle name="40 % - Markeringsfarve4 5 7" xfId="27235" xr:uid="{00000000-0005-0000-0000-0000D2060000}"/>
    <cellStyle name="40 % - Markeringsfarve4 5 7 2" xfId="27236" xr:uid="{00000000-0005-0000-0000-0000D3060000}"/>
    <cellStyle name="40 % - Markeringsfarve4 5 8" xfId="27237" xr:uid="{00000000-0005-0000-0000-0000D4060000}"/>
    <cellStyle name="40 % - Markeringsfarve4 6" xfId="19045" xr:uid="{00000000-0005-0000-0000-0000D5060000}"/>
    <cellStyle name="40 % - Markeringsfarve4 6 2" xfId="19046" xr:uid="{00000000-0005-0000-0000-0000D6060000}"/>
    <cellStyle name="40 % - Markeringsfarve4 6 3" xfId="27238" xr:uid="{00000000-0005-0000-0000-0000D7060000}"/>
    <cellStyle name="40 % - Markeringsfarve4 7" xfId="19047" xr:uid="{00000000-0005-0000-0000-0000D8060000}"/>
    <cellStyle name="40 % - Markeringsfarve4 7 2" xfId="27239" xr:uid="{00000000-0005-0000-0000-0000D9060000}"/>
    <cellStyle name="40 % - Markeringsfarve4 7 3" xfId="27240" xr:uid="{00000000-0005-0000-0000-0000DA060000}"/>
    <cellStyle name="40 % - Markeringsfarve4 8" xfId="27241" xr:uid="{00000000-0005-0000-0000-0000DB060000}"/>
    <cellStyle name="40 % - Markeringsfarve4 8 2" xfId="27242" xr:uid="{00000000-0005-0000-0000-0000DC060000}"/>
    <cellStyle name="40 % - Markeringsfarve4 8 3" xfId="27243" xr:uid="{00000000-0005-0000-0000-0000DD060000}"/>
    <cellStyle name="40 % - Markeringsfarve4 9" xfId="27244" xr:uid="{00000000-0005-0000-0000-0000DE060000}"/>
    <cellStyle name="40 % - Markeringsfarve4 9 2" xfId="27245" xr:uid="{00000000-0005-0000-0000-0000DF060000}"/>
    <cellStyle name="40 % - Markeringsfarve4 9 3" xfId="27246" xr:uid="{00000000-0005-0000-0000-0000E0060000}"/>
    <cellStyle name="40 % - Markeringsfarve5" xfId="5888" xr:uid="{00000000-0005-0000-0000-0000E1060000}"/>
    <cellStyle name="40 % - Markeringsfarve5 10" xfId="27247" xr:uid="{00000000-0005-0000-0000-0000E2060000}"/>
    <cellStyle name="40 % - Markeringsfarve5 10 2" xfId="27248" xr:uid="{00000000-0005-0000-0000-0000E3060000}"/>
    <cellStyle name="40 % - Markeringsfarve5 10 3" xfId="27249" xr:uid="{00000000-0005-0000-0000-0000E4060000}"/>
    <cellStyle name="40 % - Markeringsfarve5 11" xfId="27250" xr:uid="{00000000-0005-0000-0000-0000E5060000}"/>
    <cellStyle name="40 % - Markeringsfarve5 11 2" xfId="27251" xr:uid="{00000000-0005-0000-0000-0000E6060000}"/>
    <cellStyle name="40 % - Markeringsfarve5 12" xfId="27252" xr:uid="{00000000-0005-0000-0000-0000E7060000}"/>
    <cellStyle name="40 % - Markeringsfarve5 13" xfId="13169" xr:uid="{00000000-0005-0000-0000-0000E8060000}"/>
    <cellStyle name="40 % - Markeringsfarve5 2" xfId="5889" xr:uid="{00000000-0005-0000-0000-0000E9060000}"/>
    <cellStyle name="40 % - Markeringsfarve5 2 10" xfId="27253" xr:uid="{00000000-0005-0000-0000-0000EA060000}"/>
    <cellStyle name="40 % - Markeringsfarve5 2 11" xfId="13170" xr:uid="{00000000-0005-0000-0000-0000EB060000}"/>
    <cellStyle name="40 % - Markeringsfarve5 2 2" xfId="19048" xr:uid="{00000000-0005-0000-0000-0000EC060000}"/>
    <cellStyle name="40 % - Markeringsfarve5 2 2 2" xfId="19049" xr:uid="{00000000-0005-0000-0000-0000ED060000}"/>
    <cellStyle name="40 % - Markeringsfarve5 2 2 2 2" xfId="27254" xr:uid="{00000000-0005-0000-0000-0000EE060000}"/>
    <cellStyle name="40 % - Markeringsfarve5 2 2 2 3" xfId="27255" xr:uid="{00000000-0005-0000-0000-0000EF060000}"/>
    <cellStyle name="40 % - Markeringsfarve5 2 2 3" xfId="27256" xr:uid="{00000000-0005-0000-0000-0000F0060000}"/>
    <cellStyle name="40 % - Markeringsfarve5 2 2 3 2" xfId="27257" xr:uid="{00000000-0005-0000-0000-0000F1060000}"/>
    <cellStyle name="40 % - Markeringsfarve5 2 2 3 3" xfId="27258" xr:uid="{00000000-0005-0000-0000-0000F2060000}"/>
    <cellStyle name="40 % - Markeringsfarve5 2 2 4" xfId="27259" xr:uid="{00000000-0005-0000-0000-0000F3060000}"/>
    <cellStyle name="40 % - Markeringsfarve5 2 2 4 2" xfId="27260" xr:uid="{00000000-0005-0000-0000-0000F4060000}"/>
    <cellStyle name="40 % - Markeringsfarve5 2 2 4 3" xfId="27261" xr:uid="{00000000-0005-0000-0000-0000F5060000}"/>
    <cellStyle name="40 % - Markeringsfarve5 2 2 5" xfId="27262" xr:uid="{00000000-0005-0000-0000-0000F6060000}"/>
    <cellStyle name="40 % - Markeringsfarve5 2 2 5 2" xfId="27263" xr:uid="{00000000-0005-0000-0000-0000F7060000}"/>
    <cellStyle name="40 % - Markeringsfarve5 2 2 5 3" xfId="27264" xr:uid="{00000000-0005-0000-0000-0000F8060000}"/>
    <cellStyle name="40 % - Markeringsfarve5 2 2 6" xfId="27265" xr:uid="{00000000-0005-0000-0000-0000F9060000}"/>
    <cellStyle name="40 % - Markeringsfarve5 2 2 6 2" xfId="27266" xr:uid="{00000000-0005-0000-0000-0000FA060000}"/>
    <cellStyle name="40 % - Markeringsfarve5 2 2 6 3" xfId="27267" xr:uid="{00000000-0005-0000-0000-0000FB060000}"/>
    <cellStyle name="40 % - Markeringsfarve5 2 2 7" xfId="27268" xr:uid="{00000000-0005-0000-0000-0000FC060000}"/>
    <cellStyle name="40 % - Markeringsfarve5 2 2 7 2" xfId="27269" xr:uid="{00000000-0005-0000-0000-0000FD060000}"/>
    <cellStyle name="40 % - Markeringsfarve5 2 2 8" xfId="27270" xr:uid="{00000000-0005-0000-0000-0000FE060000}"/>
    <cellStyle name="40 % - Markeringsfarve5 2 3" xfId="19050" xr:uid="{00000000-0005-0000-0000-0000FF060000}"/>
    <cellStyle name="40 % - Markeringsfarve5 2 3 2" xfId="19051" xr:uid="{00000000-0005-0000-0000-000000070000}"/>
    <cellStyle name="40 % - Markeringsfarve5 2 3 2 2" xfId="27271" xr:uid="{00000000-0005-0000-0000-000001070000}"/>
    <cellStyle name="40 % - Markeringsfarve5 2 3 2 3" xfId="27272" xr:uid="{00000000-0005-0000-0000-000002070000}"/>
    <cellStyle name="40 % - Markeringsfarve5 2 3 3" xfId="27273" xr:uid="{00000000-0005-0000-0000-000003070000}"/>
    <cellStyle name="40 % - Markeringsfarve5 2 3 3 2" xfId="27274" xr:uid="{00000000-0005-0000-0000-000004070000}"/>
    <cellStyle name="40 % - Markeringsfarve5 2 3 3 3" xfId="27275" xr:uid="{00000000-0005-0000-0000-000005070000}"/>
    <cellStyle name="40 % - Markeringsfarve5 2 3 4" xfId="27276" xr:uid="{00000000-0005-0000-0000-000006070000}"/>
    <cellStyle name="40 % - Markeringsfarve5 2 3 4 2" xfId="27277" xr:uid="{00000000-0005-0000-0000-000007070000}"/>
    <cellStyle name="40 % - Markeringsfarve5 2 3 4 3" xfId="27278" xr:uid="{00000000-0005-0000-0000-000008070000}"/>
    <cellStyle name="40 % - Markeringsfarve5 2 3 5" xfId="27279" xr:uid="{00000000-0005-0000-0000-000009070000}"/>
    <cellStyle name="40 % - Markeringsfarve5 2 3 5 2" xfId="27280" xr:uid="{00000000-0005-0000-0000-00000A070000}"/>
    <cellStyle name="40 % - Markeringsfarve5 2 3 5 3" xfId="27281" xr:uid="{00000000-0005-0000-0000-00000B070000}"/>
    <cellStyle name="40 % - Markeringsfarve5 2 3 6" xfId="27282" xr:uid="{00000000-0005-0000-0000-00000C070000}"/>
    <cellStyle name="40 % - Markeringsfarve5 2 3 6 2" xfId="27283" xr:uid="{00000000-0005-0000-0000-00000D070000}"/>
    <cellStyle name="40 % - Markeringsfarve5 2 3 6 3" xfId="27284" xr:uid="{00000000-0005-0000-0000-00000E070000}"/>
    <cellStyle name="40 % - Markeringsfarve5 2 3 7" xfId="27285" xr:uid="{00000000-0005-0000-0000-00000F070000}"/>
    <cellStyle name="40 % - Markeringsfarve5 2 3 7 2" xfId="27286" xr:uid="{00000000-0005-0000-0000-000010070000}"/>
    <cellStyle name="40 % - Markeringsfarve5 2 3 8" xfId="27287" xr:uid="{00000000-0005-0000-0000-000011070000}"/>
    <cellStyle name="40 % - Markeringsfarve5 2 4" xfId="19052" xr:uid="{00000000-0005-0000-0000-000012070000}"/>
    <cellStyle name="40 % - Markeringsfarve5 2 4 2" xfId="27288" xr:uid="{00000000-0005-0000-0000-000013070000}"/>
    <cellStyle name="40 % - Markeringsfarve5 2 4 3" xfId="27289" xr:uid="{00000000-0005-0000-0000-000014070000}"/>
    <cellStyle name="40 % - Markeringsfarve5 2 5" xfId="27290" xr:uid="{00000000-0005-0000-0000-000015070000}"/>
    <cellStyle name="40 % - Markeringsfarve5 2 5 2" xfId="27291" xr:uid="{00000000-0005-0000-0000-000016070000}"/>
    <cellStyle name="40 % - Markeringsfarve5 2 5 3" xfId="27292" xr:uid="{00000000-0005-0000-0000-000017070000}"/>
    <cellStyle name="40 % - Markeringsfarve5 2 6" xfId="27293" xr:uid="{00000000-0005-0000-0000-000018070000}"/>
    <cellStyle name="40 % - Markeringsfarve5 2 6 2" xfId="27294" xr:uid="{00000000-0005-0000-0000-000019070000}"/>
    <cellStyle name="40 % - Markeringsfarve5 2 6 3" xfId="27295" xr:uid="{00000000-0005-0000-0000-00001A070000}"/>
    <cellStyle name="40 % - Markeringsfarve5 2 7" xfId="27296" xr:uid="{00000000-0005-0000-0000-00001B070000}"/>
    <cellStyle name="40 % - Markeringsfarve5 2 7 2" xfId="27297" xr:uid="{00000000-0005-0000-0000-00001C070000}"/>
    <cellStyle name="40 % - Markeringsfarve5 2 7 3" xfId="27298" xr:uid="{00000000-0005-0000-0000-00001D070000}"/>
    <cellStyle name="40 % - Markeringsfarve5 2 8" xfId="27299" xr:uid="{00000000-0005-0000-0000-00001E070000}"/>
    <cellStyle name="40 % - Markeringsfarve5 2 8 2" xfId="27300" xr:uid="{00000000-0005-0000-0000-00001F070000}"/>
    <cellStyle name="40 % - Markeringsfarve5 2 8 3" xfId="27301" xr:uid="{00000000-0005-0000-0000-000020070000}"/>
    <cellStyle name="40 % - Markeringsfarve5 2 9" xfId="27302" xr:uid="{00000000-0005-0000-0000-000021070000}"/>
    <cellStyle name="40 % - Markeringsfarve5 2 9 2" xfId="27303" xr:uid="{00000000-0005-0000-0000-000022070000}"/>
    <cellStyle name="40 % - Markeringsfarve5 3" xfId="19053" xr:uid="{00000000-0005-0000-0000-000023070000}"/>
    <cellStyle name="40 % - Markeringsfarve5 3 10" xfId="27304" xr:uid="{00000000-0005-0000-0000-000024070000}"/>
    <cellStyle name="40 % - Markeringsfarve5 3 2" xfId="19054" xr:uid="{00000000-0005-0000-0000-000025070000}"/>
    <cellStyle name="40 % - Markeringsfarve5 3 2 2" xfId="27305" xr:uid="{00000000-0005-0000-0000-000026070000}"/>
    <cellStyle name="40 % - Markeringsfarve5 3 2 2 2" xfId="27306" xr:uid="{00000000-0005-0000-0000-000027070000}"/>
    <cellStyle name="40 % - Markeringsfarve5 3 2 2 3" xfId="27307" xr:uid="{00000000-0005-0000-0000-000028070000}"/>
    <cellStyle name="40 % - Markeringsfarve5 3 2 3" xfId="27308" xr:uid="{00000000-0005-0000-0000-000029070000}"/>
    <cellStyle name="40 % - Markeringsfarve5 3 2 3 2" xfId="27309" xr:uid="{00000000-0005-0000-0000-00002A070000}"/>
    <cellStyle name="40 % - Markeringsfarve5 3 2 3 3" xfId="27310" xr:uid="{00000000-0005-0000-0000-00002B070000}"/>
    <cellStyle name="40 % - Markeringsfarve5 3 2 4" xfId="27311" xr:uid="{00000000-0005-0000-0000-00002C070000}"/>
    <cellStyle name="40 % - Markeringsfarve5 3 2 4 2" xfId="27312" xr:uid="{00000000-0005-0000-0000-00002D070000}"/>
    <cellStyle name="40 % - Markeringsfarve5 3 2 4 3" xfId="27313" xr:uid="{00000000-0005-0000-0000-00002E070000}"/>
    <cellStyle name="40 % - Markeringsfarve5 3 2 5" xfId="27314" xr:uid="{00000000-0005-0000-0000-00002F070000}"/>
    <cellStyle name="40 % - Markeringsfarve5 3 2 5 2" xfId="27315" xr:uid="{00000000-0005-0000-0000-000030070000}"/>
    <cellStyle name="40 % - Markeringsfarve5 3 2 5 3" xfId="27316" xr:uid="{00000000-0005-0000-0000-000031070000}"/>
    <cellStyle name="40 % - Markeringsfarve5 3 2 6" xfId="27317" xr:uid="{00000000-0005-0000-0000-000032070000}"/>
    <cellStyle name="40 % - Markeringsfarve5 3 2 6 2" xfId="27318" xr:uid="{00000000-0005-0000-0000-000033070000}"/>
    <cellStyle name="40 % - Markeringsfarve5 3 2 6 3" xfId="27319" xr:uid="{00000000-0005-0000-0000-000034070000}"/>
    <cellStyle name="40 % - Markeringsfarve5 3 2 7" xfId="27320" xr:uid="{00000000-0005-0000-0000-000035070000}"/>
    <cellStyle name="40 % - Markeringsfarve5 3 2 7 2" xfId="27321" xr:uid="{00000000-0005-0000-0000-000036070000}"/>
    <cellStyle name="40 % - Markeringsfarve5 3 2 8" xfId="27322" xr:uid="{00000000-0005-0000-0000-000037070000}"/>
    <cellStyle name="40 % - Markeringsfarve5 3 3" xfId="27323" xr:uid="{00000000-0005-0000-0000-000038070000}"/>
    <cellStyle name="40 % - Markeringsfarve5 3 3 2" xfId="27324" xr:uid="{00000000-0005-0000-0000-000039070000}"/>
    <cellStyle name="40 % - Markeringsfarve5 3 3 2 2" xfId="27325" xr:uid="{00000000-0005-0000-0000-00003A070000}"/>
    <cellStyle name="40 % - Markeringsfarve5 3 3 2 3" xfId="27326" xr:uid="{00000000-0005-0000-0000-00003B070000}"/>
    <cellStyle name="40 % - Markeringsfarve5 3 3 3" xfId="27327" xr:uid="{00000000-0005-0000-0000-00003C070000}"/>
    <cellStyle name="40 % - Markeringsfarve5 3 3 3 2" xfId="27328" xr:uid="{00000000-0005-0000-0000-00003D070000}"/>
    <cellStyle name="40 % - Markeringsfarve5 3 3 3 3" xfId="27329" xr:uid="{00000000-0005-0000-0000-00003E070000}"/>
    <cellStyle name="40 % - Markeringsfarve5 3 3 4" xfId="27330" xr:uid="{00000000-0005-0000-0000-00003F070000}"/>
    <cellStyle name="40 % - Markeringsfarve5 3 3 4 2" xfId="27331" xr:uid="{00000000-0005-0000-0000-000040070000}"/>
    <cellStyle name="40 % - Markeringsfarve5 3 3 4 3" xfId="27332" xr:uid="{00000000-0005-0000-0000-000041070000}"/>
    <cellStyle name="40 % - Markeringsfarve5 3 3 5" xfId="27333" xr:uid="{00000000-0005-0000-0000-000042070000}"/>
    <cellStyle name="40 % - Markeringsfarve5 3 3 5 2" xfId="27334" xr:uid="{00000000-0005-0000-0000-000043070000}"/>
    <cellStyle name="40 % - Markeringsfarve5 3 3 5 3" xfId="27335" xr:uid="{00000000-0005-0000-0000-000044070000}"/>
    <cellStyle name="40 % - Markeringsfarve5 3 3 6" xfId="27336" xr:uid="{00000000-0005-0000-0000-000045070000}"/>
    <cellStyle name="40 % - Markeringsfarve5 3 3 6 2" xfId="27337" xr:uid="{00000000-0005-0000-0000-000046070000}"/>
    <cellStyle name="40 % - Markeringsfarve5 3 3 6 3" xfId="27338" xr:uid="{00000000-0005-0000-0000-000047070000}"/>
    <cellStyle name="40 % - Markeringsfarve5 3 3 7" xfId="27339" xr:uid="{00000000-0005-0000-0000-000048070000}"/>
    <cellStyle name="40 % - Markeringsfarve5 3 3 7 2" xfId="27340" xr:uid="{00000000-0005-0000-0000-000049070000}"/>
    <cellStyle name="40 % - Markeringsfarve5 3 3 8" xfId="27341" xr:uid="{00000000-0005-0000-0000-00004A070000}"/>
    <cellStyle name="40 % - Markeringsfarve5 3 4" xfId="27342" xr:uid="{00000000-0005-0000-0000-00004B070000}"/>
    <cellStyle name="40 % - Markeringsfarve5 3 4 2" xfId="27343" xr:uid="{00000000-0005-0000-0000-00004C070000}"/>
    <cellStyle name="40 % - Markeringsfarve5 3 4 3" xfId="27344" xr:uid="{00000000-0005-0000-0000-00004D070000}"/>
    <cellStyle name="40 % - Markeringsfarve5 3 5" xfId="27345" xr:uid="{00000000-0005-0000-0000-00004E070000}"/>
    <cellStyle name="40 % - Markeringsfarve5 3 5 2" xfId="27346" xr:uid="{00000000-0005-0000-0000-00004F070000}"/>
    <cellStyle name="40 % - Markeringsfarve5 3 5 3" xfId="27347" xr:uid="{00000000-0005-0000-0000-000050070000}"/>
    <cellStyle name="40 % - Markeringsfarve5 3 6" xfId="27348" xr:uid="{00000000-0005-0000-0000-000051070000}"/>
    <cellStyle name="40 % - Markeringsfarve5 3 6 2" xfId="27349" xr:uid="{00000000-0005-0000-0000-000052070000}"/>
    <cellStyle name="40 % - Markeringsfarve5 3 6 3" xfId="27350" xr:uid="{00000000-0005-0000-0000-000053070000}"/>
    <cellStyle name="40 % - Markeringsfarve5 3 7" xfId="27351" xr:uid="{00000000-0005-0000-0000-000054070000}"/>
    <cellStyle name="40 % - Markeringsfarve5 3 7 2" xfId="27352" xr:uid="{00000000-0005-0000-0000-000055070000}"/>
    <cellStyle name="40 % - Markeringsfarve5 3 7 3" xfId="27353" xr:uid="{00000000-0005-0000-0000-000056070000}"/>
    <cellStyle name="40 % - Markeringsfarve5 3 8" xfId="27354" xr:uid="{00000000-0005-0000-0000-000057070000}"/>
    <cellStyle name="40 % - Markeringsfarve5 3 8 2" xfId="27355" xr:uid="{00000000-0005-0000-0000-000058070000}"/>
    <cellStyle name="40 % - Markeringsfarve5 3 8 3" xfId="27356" xr:uid="{00000000-0005-0000-0000-000059070000}"/>
    <cellStyle name="40 % - Markeringsfarve5 3 9" xfId="27357" xr:uid="{00000000-0005-0000-0000-00005A070000}"/>
    <cellStyle name="40 % - Markeringsfarve5 3 9 2" xfId="27358" xr:uid="{00000000-0005-0000-0000-00005B070000}"/>
    <cellStyle name="40 % - Markeringsfarve5 4" xfId="19055" xr:uid="{00000000-0005-0000-0000-00005C070000}"/>
    <cellStyle name="40 % - Markeringsfarve5 4 2" xfId="19056" xr:uid="{00000000-0005-0000-0000-00005D070000}"/>
    <cellStyle name="40 % - Markeringsfarve5 4 2 2" xfId="27359" xr:uid="{00000000-0005-0000-0000-00005E070000}"/>
    <cellStyle name="40 % - Markeringsfarve5 4 2 3" xfId="27360" xr:uid="{00000000-0005-0000-0000-00005F070000}"/>
    <cellStyle name="40 % - Markeringsfarve5 4 3" xfId="27361" xr:uid="{00000000-0005-0000-0000-000060070000}"/>
    <cellStyle name="40 % - Markeringsfarve5 4 3 2" xfId="27362" xr:uid="{00000000-0005-0000-0000-000061070000}"/>
    <cellStyle name="40 % - Markeringsfarve5 4 3 3" xfId="27363" xr:uid="{00000000-0005-0000-0000-000062070000}"/>
    <cellStyle name="40 % - Markeringsfarve5 4 4" xfId="27364" xr:uid="{00000000-0005-0000-0000-000063070000}"/>
    <cellStyle name="40 % - Markeringsfarve5 4 4 2" xfId="27365" xr:uid="{00000000-0005-0000-0000-000064070000}"/>
    <cellStyle name="40 % - Markeringsfarve5 4 4 3" xfId="27366" xr:uid="{00000000-0005-0000-0000-000065070000}"/>
    <cellStyle name="40 % - Markeringsfarve5 4 5" xfId="27367" xr:uid="{00000000-0005-0000-0000-000066070000}"/>
    <cellStyle name="40 % - Markeringsfarve5 4 5 2" xfId="27368" xr:uid="{00000000-0005-0000-0000-000067070000}"/>
    <cellStyle name="40 % - Markeringsfarve5 4 5 3" xfId="27369" xr:uid="{00000000-0005-0000-0000-000068070000}"/>
    <cellStyle name="40 % - Markeringsfarve5 4 6" xfId="27370" xr:uid="{00000000-0005-0000-0000-000069070000}"/>
    <cellStyle name="40 % - Markeringsfarve5 4 6 2" xfId="27371" xr:uid="{00000000-0005-0000-0000-00006A070000}"/>
    <cellStyle name="40 % - Markeringsfarve5 4 6 3" xfId="27372" xr:uid="{00000000-0005-0000-0000-00006B070000}"/>
    <cellStyle name="40 % - Markeringsfarve5 4 7" xfId="27373" xr:uid="{00000000-0005-0000-0000-00006C070000}"/>
    <cellStyle name="40 % - Markeringsfarve5 4 7 2" xfId="27374" xr:uid="{00000000-0005-0000-0000-00006D070000}"/>
    <cellStyle name="40 % - Markeringsfarve5 4 8" xfId="27375" xr:uid="{00000000-0005-0000-0000-00006E070000}"/>
    <cellStyle name="40 % - Markeringsfarve5 5" xfId="19057" xr:uid="{00000000-0005-0000-0000-00006F070000}"/>
    <cellStyle name="40 % - Markeringsfarve5 5 2" xfId="19058" xr:uid="{00000000-0005-0000-0000-000070070000}"/>
    <cellStyle name="40 % - Markeringsfarve5 5 2 2" xfId="27376" xr:uid="{00000000-0005-0000-0000-000071070000}"/>
    <cellStyle name="40 % - Markeringsfarve5 5 2 3" xfId="27377" xr:uid="{00000000-0005-0000-0000-000072070000}"/>
    <cellStyle name="40 % - Markeringsfarve5 5 3" xfId="27378" xr:uid="{00000000-0005-0000-0000-000073070000}"/>
    <cellStyle name="40 % - Markeringsfarve5 5 3 2" xfId="27379" xr:uid="{00000000-0005-0000-0000-000074070000}"/>
    <cellStyle name="40 % - Markeringsfarve5 5 3 3" xfId="27380" xr:uid="{00000000-0005-0000-0000-000075070000}"/>
    <cellStyle name="40 % - Markeringsfarve5 5 4" xfId="27381" xr:uid="{00000000-0005-0000-0000-000076070000}"/>
    <cellStyle name="40 % - Markeringsfarve5 5 4 2" xfId="27382" xr:uid="{00000000-0005-0000-0000-000077070000}"/>
    <cellStyle name="40 % - Markeringsfarve5 5 4 3" xfId="27383" xr:uid="{00000000-0005-0000-0000-000078070000}"/>
    <cellStyle name="40 % - Markeringsfarve5 5 5" xfId="27384" xr:uid="{00000000-0005-0000-0000-000079070000}"/>
    <cellStyle name="40 % - Markeringsfarve5 5 5 2" xfId="27385" xr:uid="{00000000-0005-0000-0000-00007A070000}"/>
    <cellStyle name="40 % - Markeringsfarve5 5 5 3" xfId="27386" xr:uid="{00000000-0005-0000-0000-00007B070000}"/>
    <cellStyle name="40 % - Markeringsfarve5 5 6" xfId="27387" xr:uid="{00000000-0005-0000-0000-00007C070000}"/>
    <cellStyle name="40 % - Markeringsfarve5 5 6 2" xfId="27388" xr:uid="{00000000-0005-0000-0000-00007D070000}"/>
    <cellStyle name="40 % - Markeringsfarve5 5 6 3" xfId="27389" xr:uid="{00000000-0005-0000-0000-00007E070000}"/>
    <cellStyle name="40 % - Markeringsfarve5 5 7" xfId="27390" xr:uid="{00000000-0005-0000-0000-00007F070000}"/>
    <cellStyle name="40 % - Markeringsfarve5 5 7 2" xfId="27391" xr:uid="{00000000-0005-0000-0000-000080070000}"/>
    <cellStyle name="40 % - Markeringsfarve5 5 8" xfId="27392" xr:uid="{00000000-0005-0000-0000-000081070000}"/>
    <cellStyle name="40 % - Markeringsfarve5 6" xfId="19059" xr:uid="{00000000-0005-0000-0000-000082070000}"/>
    <cellStyle name="40 % - Markeringsfarve5 6 2" xfId="19060" xr:uid="{00000000-0005-0000-0000-000083070000}"/>
    <cellStyle name="40 % - Markeringsfarve5 6 3" xfId="27393" xr:uid="{00000000-0005-0000-0000-000084070000}"/>
    <cellStyle name="40 % - Markeringsfarve5 7" xfId="19061" xr:uid="{00000000-0005-0000-0000-000085070000}"/>
    <cellStyle name="40 % - Markeringsfarve5 7 2" xfId="27394" xr:uid="{00000000-0005-0000-0000-000086070000}"/>
    <cellStyle name="40 % - Markeringsfarve5 7 3" xfId="27395" xr:uid="{00000000-0005-0000-0000-000087070000}"/>
    <cellStyle name="40 % - Markeringsfarve5 8" xfId="27396" xr:uid="{00000000-0005-0000-0000-000088070000}"/>
    <cellStyle name="40 % - Markeringsfarve5 8 2" xfId="27397" xr:uid="{00000000-0005-0000-0000-000089070000}"/>
    <cellStyle name="40 % - Markeringsfarve5 8 3" xfId="27398" xr:uid="{00000000-0005-0000-0000-00008A070000}"/>
    <cellStyle name="40 % - Markeringsfarve5 9" xfId="27399" xr:uid="{00000000-0005-0000-0000-00008B070000}"/>
    <cellStyle name="40 % - Markeringsfarve5 9 2" xfId="27400" xr:uid="{00000000-0005-0000-0000-00008C070000}"/>
    <cellStyle name="40 % - Markeringsfarve5 9 3" xfId="27401" xr:uid="{00000000-0005-0000-0000-00008D070000}"/>
    <cellStyle name="40 % - Markeringsfarve6" xfId="5890" xr:uid="{00000000-0005-0000-0000-00008E070000}"/>
    <cellStyle name="40 % - Markeringsfarve6 10" xfId="27402" xr:uid="{00000000-0005-0000-0000-00008F070000}"/>
    <cellStyle name="40 % - Markeringsfarve6 10 2" xfId="27403" xr:uid="{00000000-0005-0000-0000-000090070000}"/>
    <cellStyle name="40 % - Markeringsfarve6 10 3" xfId="27404" xr:uid="{00000000-0005-0000-0000-000091070000}"/>
    <cellStyle name="40 % - Markeringsfarve6 11" xfId="27405" xr:uid="{00000000-0005-0000-0000-000092070000}"/>
    <cellStyle name="40 % - Markeringsfarve6 11 2" xfId="27406" xr:uid="{00000000-0005-0000-0000-000093070000}"/>
    <cellStyle name="40 % - Markeringsfarve6 12" xfId="27407" xr:uid="{00000000-0005-0000-0000-000094070000}"/>
    <cellStyle name="40 % - Markeringsfarve6 13" xfId="13171" xr:uid="{00000000-0005-0000-0000-000095070000}"/>
    <cellStyle name="40 % - Markeringsfarve6 2" xfId="5891" xr:uid="{00000000-0005-0000-0000-000096070000}"/>
    <cellStyle name="40 % - Markeringsfarve6 2 10" xfId="27408" xr:uid="{00000000-0005-0000-0000-000097070000}"/>
    <cellStyle name="40 % - Markeringsfarve6 2 11" xfId="13172" xr:uid="{00000000-0005-0000-0000-000098070000}"/>
    <cellStyle name="40 % - Markeringsfarve6 2 2" xfId="19062" xr:uid="{00000000-0005-0000-0000-000099070000}"/>
    <cellStyle name="40 % - Markeringsfarve6 2 2 2" xfId="19063" xr:uid="{00000000-0005-0000-0000-00009A070000}"/>
    <cellStyle name="40 % - Markeringsfarve6 2 2 2 2" xfId="27409" xr:uid="{00000000-0005-0000-0000-00009B070000}"/>
    <cellStyle name="40 % - Markeringsfarve6 2 2 2 3" xfId="27410" xr:uid="{00000000-0005-0000-0000-00009C070000}"/>
    <cellStyle name="40 % - Markeringsfarve6 2 2 3" xfId="27411" xr:uid="{00000000-0005-0000-0000-00009D070000}"/>
    <cellStyle name="40 % - Markeringsfarve6 2 2 3 2" xfId="27412" xr:uid="{00000000-0005-0000-0000-00009E070000}"/>
    <cellStyle name="40 % - Markeringsfarve6 2 2 3 3" xfId="27413" xr:uid="{00000000-0005-0000-0000-00009F070000}"/>
    <cellStyle name="40 % - Markeringsfarve6 2 2 4" xfId="27414" xr:uid="{00000000-0005-0000-0000-0000A0070000}"/>
    <cellStyle name="40 % - Markeringsfarve6 2 2 4 2" xfId="27415" xr:uid="{00000000-0005-0000-0000-0000A1070000}"/>
    <cellStyle name="40 % - Markeringsfarve6 2 2 4 3" xfId="27416" xr:uid="{00000000-0005-0000-0000-0000A2070000}"/>
    <cellStyle name="40 % - Markeringsfarve6 2 2 5" xfId="27417" xr:uid="{00000000-0005-0000-0000-0000A3070000}"/>
    <cellStyle name="40 % - Markeringsfarve6 2 2 5 2" xfId="27418" xr:uid="{00000000-0005-0000-0000-0000A4070000}"/>
    <cellStyle name="40 % - Markeringsfarve6 2 2 5 3" xfId="27419" xr:uid="{00000000-0005-0000-0000-0000A5070000}"/>
    <cellStyle name="40 % - Markeringsfarve6 2 2 6" xfId="27420" xr:uid="{00000000-0005-0000-0000-0000A6070000}"/>
    <cellStyle name="40 % - Markeringsfarve6 2 2 6 2" xfId="27421" xr:uid="{00000000-0005-0000-0000-0000A7070000}"/>
    <cellStyle name="40 % - Markeringsfarve6 2 2 6 3" xfId="27422" xr:uid="{00000000-0005-0000-0000-0000A8070000}"/>
    <cellStyle name="40 % - Markeringsfarve6 2 2 7" xfId="27423" xr:uid="{00000000-0005-0000-0000-0000A9070000}"/>
    <cellStyle name="40 % - Markeringsfarve6 2 2 7 2" xfId="27424" xr:uid="{00000000-0005-0000-0000-0000AA070000}"/>
    <cellStyle name="40 % - Markeringsfarve6 2 2 8" xfId="27425" xr:uid="{00000000-0005-0000-0000-0000AB070000}"/>
    <cellStyle name="40 % - Markeringsfarve6 2 3" xfId="19064" xr:uid="{00000000-0005-0000-0000-0000AC070000}"/>
    <cellStyle name="40 % - Markeringsfarve6 2 3 2" xfId="19065" xr:uid="{00000000-0005-0000-0000-0000AD070000}"/>
    <cellStyle name="40 % - Markeringsfarve6 2 3 2 2" xfId="27426" xr:uid="{00000000-0005-0000-0000-0000AE070000}"/>
    <cellStyle name="40 % - Markeringsfarve6 2 3 2 3" xfId="27427" xr:uid="{00000000-0005-0000-0000-0000AF070000}"/>
    <cellStyle name="40 % - Markeringsfarve6 2 3 3" xfId="27428" xr:uid="{00000000-0005-0000-0000-0000B0070000}"/>
    <cellStyle name="40 % - Markeringsfarve6 2 3 3 2" xfId="27429" xr:uid="{00000000-0005-0000-0000-0000B1070000}"/>
    <cellStyle name="40 % - Markeringsfarve6 2 3 3 3" xfId="27430" xr:uid="{00000000-0005-0000-0000-0000B2070000}"/>
    <cellStyle name="40 % - Markeringsfarve6 2 3 4" xfId="27431" xr:uid="{00000000-0005-0000-0000-0000B3070000}"/>
    <cellStyle name="40 % - Markeringsfarve6 2 3 4 2" xfId="27432" xr:uid="{00000000-0005-0000-0000-0000B4070000}"/>
    <cellStyle name="40 % - Markeringsfarve6 2 3 4 3" xfId="27433" xr:uid="{00000000-0005-0000-0000-0000B5070000}"/>
    <cellStyle name="40 % - Markeringsfarve6 2 3 5" xfId="27434" xr:uid="{00000000-0005-0000-0000-0000B6070000}"/>
    <cellStyle name="40 % - Markeringsfarve6 2 3 5 2" xfId="27435" xr:uid="{00000000-0005-0000-0000-0000B7070000}"/>
    <cellStyle name="40 % - Markeringsfarve6 2 3 5 3" xfId="27436" xr:uid="{00000000-0005-0000-0000-0000B8070000}"/>
    <cellStyle name="40 % - Markeringsfarve6 2 3 6" xfId="27437" xr:uid="{00000000-0005-0000-0000-0000B9070000}"/>
    <cellStyle name="40 % - Markeringsfarve6 2 3 6 2" xfId="27438" xr:uid="{00000000-0005-0000-0000-0000BA070000}"/>
    <cellStyle name="40 % - Markeringsfarve6 2 3 6 3" xfId="27439" xr:uid="{00000000-0005-0000-0000-0000BB070000}"/>
    <cellStyle name="40 % - Markeringsfarve6 2 3 7" xfId="27440" xr:uid="{00000000-0005-0000-0000-0000BC070000}"/>
    <cellStyle name="40 % - Markeringsfarve6 2 3 7 2" xfId="27441" xr:uid="{00000000-0005-0000-0000-0000BD070000}"/>
    <cellStyle name="40 % - Markeringsfarve6 2 3 8" xfId="27442" xr:uid="{00000000-0005-0000-0000-0000BE070000}"/>
    <cellStyle name="40 % - Markeringsfarve6 2 4" xfId="19066" xr:uid="{00000000-0005-0000-0000-0000BF070000}"/>
    <cellStyle name="40 % - Markeringsfarve6 2 4 2" xfId="27443" xr:uid="{00000000-0005-0000-0000-0000C0070000}"/>
    <cellStyle name="40 % - Markeringsfarve6 2 4 3" xfId="27444" xr:uid="{00000000-0005-0000-0000-0000C1070000}"/>
    <cellStyle name="40 % - Markeringsfarve6 2 5" xfId="27445" xr:uid="{00000000-0005-0000-0000-0000C2070000}"/>
    <cellStyle name="40 % - Markeringsfarve6 2 5 2" xfId="27446" xr:uid="{00000000-0005-0000-0000-0000C3070000}"/>
    <cellStyle name="40 % - Markeringsfarve6 2 5 3" xfId="27447" xr:uid="{00000000-0005-0000-0000-0000C4070000}"/>
    <cellStyle name="40 % - Markeringsfarve6 2 6" xfId="27448" xr:uid="{00000000-0005-0000-0000-0000C5070000}"/>
    <cellStyle name="40 % - Markeringsfarve6 2 6 2" xfId="27449" xr:uid="{00000000-0005-0000-0000-0000C6070000}"/>
    <cellStyle name="40 % - Markeringsfarve6 2 6 3" xfId="27450" xr:uid="{00000000-0005-0000-0000-0000C7070000}"/>
    <cellStyle name="40 % - Markeringsfarve6 2 7" xfId="27451" xr:uid="{00000000-0005-0000-0000-0000C8070000}"/>
    <cellStyle name="40 % - Markeringsfarve6 2 7 2" xfId="27452" xr:uid="{00000000-0005-0000-0000-0000C9070000}"/>
    <cellStyle name="40 % - Markeringsfarve6 2 7 3" xfId="27453" xr:uid="{00000000-0005-0000-0000-0000CA070000}"/>
    <cellStyle name="40 % - Markeringsfarve6 2 8" xfId="27454" xr:uid="{00000000-0005-0000-0000-0000CB070000}"/>
    <cellStyle name="40 % - Markeringsfarve6 2 8 2" xfId="27455" xr:uid="{00000000-0005-0000-0000-0000CC070000}"/>
    <cellStyle name="40 % - Markeringsfarve6 2 8 3" xfId="27456" xr:uid="{00000000-0005-0000-0000-0000CD070000}"/>
    <cellStyle name="40 % - Markeringsfarve6 2 9" xfId="27457" xr:uid="{00000000-0005-0000-0000-0000CE070000}"/>
    <cellStyle name="40 % - Markeringsfarve6 2 9 2" xfId="27458" xr:uid="{00000000-0005-0000-0000-0000CF070000}"/>
    <cellStyle name="40 % - Markeringsfarve6 3" xfId="19067" xr:uid="{00000000-0005-0000-0000-0000D0070000}"/>
    <cellStyle name="40 % - Markeringsfarve6 3 10" xfId="27459" xr:uid="{00000000-0005-0000-0000-0000D1070000}"/>
    <cellStyle name="40 % - Markeringsfarve6 3 2" xfId="19068" xr:uid="{00000000-0005-0000-0000-0000D2070000}"/>
    <cellStyle name="40 % - Markeringsfarve6 3 2 2" xfId="27460" xr:uid="{00000000-0005-0000-0000-0000D3070000}"/>
    <cellStyle name="40 % - Markeringsfarve6 3 2 2 2" xfId="27461" xr:uid="{00000000-0005-0000-0000-0000D4070000}"/>
    <cellStyle name="40 % - Markeringsfarve6 3 2 2 3" xfId="27462" xr:uid="{00000000-0005-0000-0000-0000D5070000}"/>
    <cellStyle name="40 % - Markeringsfarve6 3 2 3" xfId="27463" xr:uid="{00000000-0005-0000-0000-0000D6070000}"/>
    <cellStyle name="40 % - Markeringsfarve6 3 2 3 2" xfId="27464" xr:uid="{00000000-0005-0000-0000-0000D7070000}"/>
    <cellStyle name="40 % - Markeringsfarve6 3 2 3 3" xfId="27465" xr:uid="{00000000-0005-0000-0000-0000D8070000}"/>
    <cellStyle name="40 % - Markeringsfarve6 3 2 4" xfId="27466" xr:uid="{00000000-0005-0000-0000-0000D9070000}"/>
    <cellStyle name="40 % - Markeringsfarve6 3 2 4 2" xfId="27467" xr:uid="{00000000-0005-0000-0000-0000DA070000}"/>
    <cellStyle name="40 % - Markeringsfarve6 3 2 4 3" xfId="27468" xr:uid="{00000000-0005-0000-0000-0000DB070000}"/>
    <cellStyle name="40 % - Markeringsfarve6 3 2 5" xfId="27469" xr:uid="{00000000-0005-0000-0000-0000DC070000}"/>
    <cellStyle name="40 % - Markeringsfarve6 3 2 5 2" xfId="27470" xr:uid="{00000000-0005-0000-0000-0000DD070000}"/>
    <cellStyle name="40 % - Markeringsfarve6 3 2 5 3" xfId="27471" xr:uid="{00000000-0005-0000-0000-0000DE070000}"/>
    <cellStyle name="40 % - Markeringsfarve6 3 2 6" xfId="27472" xr:uid="{00000000-0005-0000-0000-0000DF070000}"/>
    <cellStyle name="40 % - Markeringsfarve6 3 2 6 2" xfId="27473" xr:uid="{00000000-0005-0000-0000-0000E0070000}"/>
    <cellStyle name="40 % - Markeringsfarve6 3 2 6 3" xfId="27474" xr:uid="{00000000-0005-0000-0000-0000E1070000}"/>
    <cellStyle name="40 % - Markeringsfarve6 3 2 7" xfId="27475" xr:uid="{00000000-0005-0000-0000-0000E2070000}"/>
    <cellStyle name="40 % - Markeringsfarve6 3 2 7 2" xfId="27476" xr:uid="{00000000-0005-0000-0000-0000E3070000}"/>
    <cellStyle name="40 % - Markeringsfarve6 3 2 8" xfId="27477" xr:uid="{00000000-0005-0000-0000-0000E4070000}"/>
    <cellStyle name="40 % - Markeringsfarve6 3 3" xfId="27478" xr:uid="{00000000-0005-0000-0000-0000E5070000}"/>
    <cellStyle name="40 % - Markeringsfarve6 3 3 2" xfId="27479" xr:uid="{00000000-0005-0000-0000-0000E6070000}"/>
    <cellStyle name="40 % - Markeringsfarve6 3 3 2 2" xfId="27480" xr:uid="{00000000-0005-0000-0000-0000E7070000}"/>
    <cellStyle name="40 % - Markeringsfarve6 3 3 2 3" xfId="27481" xr:uid="{00000000-0005-0000-0000-0000E8070000}"/>
    <cellStyle name="40 % - Markeringsfarve6 3 3 3" xfId="27482" xr:uid="{00000000-0005-0000-0000-0000E9070000}"/>
    <cellStyle name="40 % - Markeringsfarve6 3 3 3 2" xfId="27483" xr:uid="{00000000-0005-0000-0000-0000EA070000}"/>
    <cellStyle name="40 % - Markeringsfarve6 3 3 3 3" xfId="27484" xr:uid="{00000000-0005-0000-0000-0000EB070000}"/>
    <cellStyle name="40 % - Markeringsfarve6 3 3 4" xfId="27485" xr:uid="{00000000-0005-0000-0000-0000EC070000}"/>
    <cellStyle name="40 % - Markeringsfarve6 3 3 4 2" xfId="27486" xr:uid="{00000000-0005-0000-0000-0000ED070000}"/>
    <cellStyle name="40 % - Markeringsfarve6 3 3 4 3" xfId="27487" xr:uid="{00000000-0005-0000-0000-0000EE070000}"/>
    <cellStyle name="40 % - Markeringsfarve6 3 3 5" xfId="27488" xr:uid="{00000000-0005-0000-0000-0000EF070000}"/>
    <cellStyle name="40 % - Markeringsfarve6 3 3 5 2" xfId="27489" xr:uid="{00000000-0005-0000-0000-0000F0070000}"/>
    <cellStyle name="40 % - Markeringsfarve6 3 3 5 3" xfId="27490" xr:uid="{00000000-0005-0000-0000-0000F1070000}"/>
    <cellStyle name="40 % - Markeringsfarve6 3 3 6" xfId="27491" xr:uid="{00000000-0005-0000-0000-0000F2070000}"/>
    <cellStyle name="40 % - Markeringsfarve6 3 3 6 2" xfId="27492" xr:uid="{00000000-0005-0000-0000-0000F3070000}"/>
    <cellStyle name="40 % - Markeringsfarve6 3 3 6 3" xfId="27493" xr:uid="{00000000-0005-0000-0000-0000F4070000}"/>
    <cellStyle name="40 % - Markeringsfarve6 3 3 7" xfId="27494" xr:uid="{00000000-0005-0000-0000-0000F5070000}"/>
    <cellStyle name="40 % - Markeringsfarve6 3 3 7 2" xfId="27495" xr:uid="{00000000-0005-0000-0000-0000F6070000}"/>
    <cellStyle name="40 % - Markeringsfarve6 3 3 8" xfId="27496" xr:uid="{00000000-0005-0000-0000-0000F7070000}"/>
    <cellStyle name="40 % - Markeringsfarve6 3 4" xfId="27497" xr:uid="{00000000-0005-0000-0000-0000F8070000}"/>
    <cellStyle name="40 % - Markeringsfarve6 3 4 2" xfId="27498" xr:uid="{00000000-0005-0000-0000-0000F9070000}"/>
    <cellStyle name="40 % - Markeringsfarve6 3 4 3" xfId="27499" xr:uid="{00000000-0005-0000-0000-0000FA070000}"/>
    <cellStyle name="40 % - Markeringsfarve6 3 5" xfId="27500" xr:uid="{00000000-0005-0000-0000-0000FB070000}"/>
    <cellStyle name="40 % - Markeringsfarve6 3 5 2" xfId="27501" xr:uid="{00000000-0005-0000-0000-0000FC070000}"/>
    <cellStyle name="40 % - Markeringsfarve6 3 5 3" xfId="27502" xr:uid="{00000000-0005-0000-0000-0000FD070000}"/>
    <cellStyle name="40 % - Markeringsfarve6 3 6" xfId="27503" xr:uid="{00000000-0005-0000-0000-0000FE070000}"/>
    <cellStyle name="40 % - Markeringsfarve6 3 6 2" xfId="27504" xr:uid="{00000000-0005-0000-0000-0000FF070000}"/>
    <cellStyle name="40 % - Markeringsfarve6 3 6 3" xfId="27505" xr:uid="{00000000-0005-0000-0000-000000080000}"/>
    <cellStyle name="40 % - Markeringsfarve6 3 7" xfId="27506" xr:uid="{00000000-0005-0000-0000-000001080000}"/>
    <cellStyle name="40 % - Markeringsfarve6 3 7 2" xfId="27507" xr:uid="{00000000-0005-0000-0000-000002080000}"/>
    <cellStyle name="40 % - Markeringsfarve6 3 7 3" xfId="27508" xr:uid="{00000000-0005-0000-0000-000003080000}"/>
    <cellStyle name="40 % - Markeringsfarve6 3 8" xfId="27509" xr:uid="{00000000-0005-0000-0000-000004080000}"/>
    <cellStyle name="40 % - Markeringsfarve6 3 8 2" xfId="27510" xr:uid="{00000000-0005-0000-0000-000005080000}"/>
    <cellStyle name="40 % - Markeringsfarve6 3 8 3" xfId="27511" xr:uid="{00000000-0005-0000-0000-000006080000}"/>
    <cellStyle name="40 % - Markeringsfarve6 3 9" xfId="27512" xr:uid="{00000000-0005-0000-0000-000007080000}"/>
    <cellStyle name="40 % - Markeringsfarve6 3 9 2" xfId="27513" xr:uid="{00000000-0005-0000-0000-000008080000}"/>
    <cellStyle name="40 % - Markeringsfarve6 4" xfId="19069" xr:uid="{00000000-0005-0000-0000-000009080000}"/>
    <cellStyle name="40 % - Markeringsfarve6 4 2" xfId="19070" xr:uid="{00000000-0005-0000-0000-00000A080000}"/>
    <cellStyle name="40 % - Markeringsfarve6 4 2 2" xfId="27514" xr:uid="{00000000-0005-0000-0000-00000B080000}"/>
    <cellStyle name="40 % - Markeringsfarve6 4 2 3" xfId="27515" xr:uid="{00000000-0005-0000-0000-00000C080000}"/>
    <cellStyle name="40 % - Markeringsfarve6 4 3" xfId="27516" xr:uid="{00000000-0005-0000-0000-00000D080000}"/>
    <cellStyle name="40 % - Markeringsfarve6 4 3 2" xfId="27517" xr:uid="{00000000-0005-0000-0000-00000E080000}"/>
    <cellStyle name="40 % - Markeringsfarve6 4 3 3" xfId="27518" xr:uid="{00000000-0005-0000-0000-00000F080000}"/>
    <cellStyle name="40 % - Markeringsfarve6 4 4" xfId="27519" xr:uid="{00000000-0005-0000-0000-000010080000}"/>
    <cellStyle name="40 % - Markeringsfarve6 4 4 2" xfId="27520" xr:uid="{00000000-0005-0000-0000-000011080000}"/>
    <cellStyle name="40 % - Markeringsfarve6 4 4 3" xfId="27521" xr:uid="{00000000-0005-0000-0000-000012080000}"/>
    <cellStyle name="40 % - Markeringsfarve6 4 5" xfId="27522" xr:uid="{00000000-0005-0000-0000-000013080000}"/>
    <cellStyle name="40 % - Markeringsfarve6 4 5 2" xfId="27523" xr:uid="{00000000-0005-0000-0000-000014080000}"/>
    <cellStyle name="40 % - Markeringsfarve6 4 5 3" xfId="27524" xr:uid="{00000000-0005-0000-0000-000015080000}"/>
    <cellStyle name="40 % - Markeringsfarve6 4 6" xfId="27525" xr:uid="{00000000-0005-0000-0000-000016080000}"/>
    <cellStyle name="40 % - Markeringsfarve6 4 6 2" xfId="27526" xr:uid="{00000000-0005-0000-0000-000017080000}"/>
    <cellStyle name="40 % - Markeringsfarve6 4 6 3" xfId="27527" xr:uid="{00000000-0005-0000-0000-000018080000}"/>
    <cellStyle name="40 % - Markeringsfarve6 4 7" xfId="27528" xr:uid="{00000000-0005-0000-0000-000019080000}"/>
    <cellStyle name="40 % - Markeringsfarve6 4 7 2" xfId="27529" xr:uid="{00000000-0005-0000-0000-00001A080000}"/>
    <cellStyle name="40 % - Markeringsfarve6 4 8" xfId="27530" xr:uid="{00000000-0005-0000-0000-00001B080000}"/>
    <cellStyle name="40 % - Markeringsfarve6 5" xfId="19071" xr:uid="{00000000-0005-0000-0000-00001C080000}"/>
    <cellStyle name="40 % - Markeringsfarve6 5 2" xfId="19072" xr:uid="{00000000-0005-0000-0000-00001D080000}"/>
    <cellStyle name="40 % - Markeringsfarve6 5 2 2" xfId="27531" xr:uid="{00000000-0005-0000-0000-00001E080000}"/>
    <cellStyle name="40 % - Markeringsfarve6 5 2 3" xfId="27532" xr:uid="{00000000-0005-0000-0000-00001F080000}"/>
    <cellStyle name="40 % - Markeringsfarve6 5 3" xfId="27533" xr:uid="{00000000-0005-0000-0000-000020080000}"/>
    <cellStyle name="40 % - Markeringsfarve6 5 3 2" xfId="27534" xr:uid="{00000000-0005-0000-0000-000021080000}"/>
    <cellStyle name="40 % - Markeringsfarve6 5 3 3" xfId="27535" xr:uid="{00000000-0005-0000-0000-000022080000}"/>
    <cellStyle name="40 % - Markeringsfarve6 5 4" xfId="27536" xr:uid="{00000000-0005-0000-0000-000023080000}"/>
    <cellStyle name="40 % - Markeringsfarve6 5 4 2" xfId="27537" xr:uid="{00000000-0005-0000-0000-000024080000}"/>
    <cellStyle name="40 % - Markeringsfarve6 5 4 3" xfId="27538" xr:uid="{00000000-0005-0000-0000-000025080000}"/>
    <cellStyle name="40 % - Markeringsfarve6 5 5" xfId="27539" xr:uid="{00000000-0005-0000-0000-000026080000}"/>
    <cellStyle name="40 % - Markeringsfarve6 5 5 2" xfId="27540" xr:uid="{00000000-0005-0000-0000-000027080000}"/>
    <cellStyle name="40 % - Markeringsfarve6 5 5 3" xfId="27541" xr:uid="{00000000-0005-0000-0000-000028080000}"/>
    <cellStyle name="40 % - Markeringsfarve6 5 6" xfId="27542" xr:uid="{00000000-0005-0000-0000-000029080000}"/>
    <cellStyle name="40 % - Markeringsfarve6 5 6 2" xfId="27543" xr:uid="{00000000-0005-0000-0000-00002A080000}"/>
    <cellStyle name="40 % - Markeringsfarve6 5 6 3" xfId="27544" xr:uid="{00000000-0005-0000-0000-00002B080000}"/>
    <cellStyle name="40 % - Markeringsfarve6 5 7" xfId="27545" xr:uid="{00000000-0005-0000-0000-00002C080000}"/>
    <cellStyle name="40 % - Markeringsfarve6 5 7 2" xfId="27546" xr:uid="{00000000-0005-0000-0000-00002D080000}"/>
    <cellStyle name="40 % - Markeringsfarve6 5 8" xfId="27547" xr:uid="{00000000-0005-0000-0000-00002E080000}"/>
    <cellStyle name="40 % - Markeringsfarve6 6" xfId="19073" xr:uid="{00000000-0005-0000-0000-00002F080000}"/>
    <cellStyle name="40 % - Markeringsfarve6 6 2" xfId="19074" xr:uid="{00000000-0005-0000-0000-000030080000}"/>
    <cellStyle name="40 % - Markeringsfarve6 6 3" xfId="27548" xr:uid="{00000000-0005-0000-0000-000031080000}"/>
    <cellStyle name="40 % - Markeringsfarve6 7" xfId="19075" xr:uid="{00000000-0005-0000-0000-000032080000}"/>
    <cellStyle name="40 % - Markeringsfarve6 7 2" xfId="27549" xr:uid="{00000000-0005-0000-0000-000033080000}"/>
    <cellStyle name="40 % - Markeringsfarve6 7 3" xfId="27550" xr:uid="{00000000-0005-0000-0000-000034080000}"/>
    <cellStyle name="40 % - Markeringsfarve6 8" xfId="27551" xr:uid="{00000000-0005-0000-0000-000035080000}"/>
    <cellStyle name="40 % - Markeringsfarve6 8 2" xfId="27552" xr:uid="{00000000-0005-0000-0000-000036080000}"/>
    <cellStyle name="40 % - Markeringsfarve6 8 3" xfId="27553" xr:uid="{00000000-0005-0000-0000-000037080000}"/>
    <cellStyle name="40 % - Markeringsfarve6 9" xfId="27554" xr:uid="{00000000-0005-0000-0000-000038080000}"/>
    <cellStyle name="40 % - Markeringsfarve6 9 2" xfId="27555" xr:uid="{00000000-0005-0000-0000-000039080000}"/>
    <cellStyle name="40 % - Markeringsfarve6 9 3" xfId="27556" xr:uid="{00000000-0005-0000-0000-00003A080000}"/>
    <cellStyle name="40% - Accent1 2" xfId="19076" xr:uid="{00000000-0005-0000-0000-00003B080000}"/>
    <cellStyle name="40% - Accent2 2" xfId="19077" xr:uid="{00000000-0005-0000-0000-00003C080000}"/>
    <cellStyle name="40% - Accent3 2" xfId="19078" xr:uid="{00000000-0005-0000-0000-00003D080000}"/>
    <cellStyle name="40% - Accent4 2" xfId="19079" xr:uid="{00000000-0005-0000-0000-00003E080000}"/>
    <cellStyle name="40% - Accent5 2" xfId="19080" xr:uid="{00000000-0005-0000-0000-00003F080000}"/>
    <cellStyle name="40% - Accent6 2" xfId="19081" xr:uid="{00000000-0005-0000-0000-000040080000}"/>
    <cellStyle name="40% - Colore 1" xfId="7" xr:uid="{00000000-0005-0000-0000-000041080000}"/>
    <cellStyle name="40% - Colore 1 2" xfId="2566" xr:uid="{00000000-0005-0000-0000-000042080000}"/>
    <cellStyle name="40% - Colore 2" xfId="8" xr:uid="{00000000-0005-0000-0000-000043080000}"/>
    <cellStyle name="40% - Colore 2 2" xfId="2567" xr:uid="{00000000-0005-0000-0000-000044080000}"/>
    <cellStyle name="40% - Colore 3" xfId="9" xr:uid="{00000000-0005-0000-0000-000045080000}"/>
    <cellStyle name="40% - Colore 3 2" xfId="2568" xr:uid="{00000000-0005-0000-0000-000046080000}"/>
    <cellStyle name="40% - Colore 4" xfId="10" xr:uid="{00000000-0005-0000-0000-000047080000}"/>
    <cellStyle name="40% - Colore 4 2" xfId="2569" xr:uid="{00000000-0005-0000-0000-000048080000}"/>
    <cellStyle name="40% - Colore 5" xfId="11" xr:uid="{00000000-0005-0000-0000-000049080000}"/>
    <cellStyle name="40% - Colore 5 2" xfId="2570" xr:uid="{00000000-0005-0000-0000-00004A080000}"/>
    <cellStyle name="40% - Colore 6" xfId="12" xr:uid="{00000000-0005-0000-0000-00004B080000}"/>
    <cellStyle name="40% - Colore 6 2" xfId="2571" xr:uid="{00000000-0005-0000-0000-00004C080000}"/>
    <cellStyle name="5x indented GHG Textfiels" xfId="13" xr:uid="{00000000-0005-0000-0000-00004D080000}"/>
    <cellStyle name="5x indented GHG Textfiels 2" xfId="886" xr:uid="{00000000-0005-0000-0000-00004E080000}"/>
    <cellStyle name="5x indented GHG Textfiels 2 2" xfId="8800" xr:uid="{00000000-0005-0000-0000-00004F080000}"/>
    <cellStyle name="5x indented GHG Textfiels 3" xfId="8483" xr:uid="{00000000-0005-0000-0000-000050080000}"/>
    <cellStyle name="60 % - Markeringsfarve1" xfId="5892" xr:uid="{00000000-0005-0000-0000-000051080000}"/>
    <cellStyle name="60 % - Markeringsfarve2" xfId="5893" xr:uid="{00000000-0005-0000-0000-000052080000}"/>
    <cellStyle name="60 % - Markeringsfarve3" xfId="5894" xr:uid="{00000000-0005-0000-0000-000053080000}"/>
    <cellStyle name="60 % - Markeringsfarve3 2" xfId="27557" xr:uid="{00000000-0005-0000-0000-000054080000}"/>
    <cellStyle name="60 % - Markeringsfarve4" xfId="5895" xr:uid="{00000000-0005-0000-0000-000055080000}"/>
    <cellStyle name="60 % - Markeringsfarve4 2" xfId="27558" xr:uid="{00000000-0005-0000-0000-000056080000}"/>
    <cellStyle name="60 % - Markeringsfarve5" xfId="5896" xr:uid="{00000000-0005-0000-0000-000057080000}"/>
    <cellStyle name="60 % - Markeringsfarve6" xfId="5897" xr:uid="{00000000-0005-0000-0000-000058080000}"/>
    <cellStyle name="60 % - Markeringsfarve6 2" xfId="27559" xr:uid="{00000000-0005-0000-0000-000059080000}"/>
    <cellStyle name="60% - Accent1 2" xfId="19082" xr:uid="{00000000-0005-0000-0000-00005A080000}"/>
    <cellStyle name="60% - Accent2 2" xfId="19083" xr:uid="{00000000-0005-0000-0000-00005B080000}"/>
    <cellStyle name="60% - Accent3 2" xfId="19084" xr:uid="{00000000-0005-0000-0000-00005C080000}"/>
    <cellStyle name="60% - Accent4 2" xfId="19085" xr:uid="{00000000-0005-0000-0000-00005D080000}"/>
    <cellStyle name="60% - Accent5 2" xfId="19086" xr:uid="{00000000-0005-0000-0000-00005E080000}"/>
    <cellStyle name="60% - Accent6 2" xfId="19087" xr:uid="{00000000-0005-0000-0000-00005F080000}"/>
    <cellStyle name="60% - Colore 1" xfId="14" xr:uid="{00000000-0005-0000-0000-000060080000}"/>
    <cellStyle name="60% - Colore 2" xfId="15" xr:uid="{00000000-0005-0000-0000-000061080000}"/>
    <cellStyle name="60% - Colore 3" xfId="16" xr:uid="{00000000-0005-0000-0000-000062080000}"/>
    <cellStyle name="60% - Colore 4" xfId="17" xr:uid="{00000000-0005-0000-0000-000063080000}"/>
    <cellStyle name="60% - Colore 5" xfId="18" xr:uid="{00000000-0005-0000-0000-000064080000}"/>
    <cellStyle name="60% - Colore 6" xfId="19" xr:uid="{00000000-0005-0000-0000-000065080000}"/>
    <cellStyle name="Accent1 2" xfId="19088" xr:uid="{00000000-0005-0000-0000-000066080000}"/>
    <cellStyle name="Accent2 2" xfId="19089" xr:uid="{00000000-0005-0000-0000-000067080000}"/>
    <cellStyle name="Accent3 2" xfId="19090" xr:uid="{00000000-0005-0000-0000-000068080000}"/>
    <cellStyle name="Accent4 2" xfId="19091" xr:uid="{00000000-0005-0000-0000-000069080000}"/>
    <cellStyle name="Accent5 2" xfId="19092" xr:uid="{00000000-0005-0000-0000-00006A080000}"/>
    <cellStyle name="Accent6 2" xfId="19093" xr:uid="{00000000-0005-0000-0000-00006B080000}"/>
    <cellStyle name="AggblueCels_1x" xfId="25677" xr:uid="{00000000-0005-0000-0000-00006C080000}"/>
    <cellStyle name="AggOrange_CRFReport-template" xfId="20" xr:uid="{00000000-0005-0000-0000-00006D080000}"/>
    <cellStyle name="AggOrange9_CRFReport-template" xfId="21" xr:uid="{00000000-0005-0000-0000-00006E080000}"/>
    <cellStyle name="Bad" xfId="22" builtinId="27"/>
    <cellStyle name="Bad 2" xfId="23" xr:uid="{00000000-0005-0000-0000-00006F080000}"/>
    <cellStyle name="Bad 2 2" xfId="19094" xr:uid="{00000000-0005-0000-0000-000070080000}"/>
    <cellStyle name="Bad 3" xfId="2572" xr:uid="{00000000-0005-0000-0000-000071080000}"/>
    <cellStyle name="Bad 4" xfId="7119" xr:uid="{00000000-0005-0000-0000-000072080000}"/>
    <cellStyle name="Bad 5" xfId="28053" xr:uid="{00000000-0005-0000-0000-000073080000}"/>
    <cellStyle name="Bemærk! 2" xfId="19095" xr:uid="{00000000-0005-0000-0000-000074080000}"/>
    <cellStyle name="Bemærk! 2 10" xfId="27560" xr:uid="{00000000-0005-0000-0000-000075080000}"/>
    <cellStyle name="Bemærk! 2 10 2" xfId="27561" xr:uid="{00000000-0005-0000-0000-000076080000}"/>
    <cellStyle name="Bemærk! 2 11" xfId="27562" xr:uid="{00000000-0005-0000-0000-000077080000}"/>
    <cellStyle name="Bemærk! 2 2" xfId="19096" xr:uid="{00000000-0005-0000-0000-000078080000}"/>
    <cellStyle name="Bemærk! 2 2 10" xfId="27563" xr:uid="{00000000-0005-0000-0000-000079080000}"/>
    <cellStyle name="Bemærk! 2 2 2" xfId="19097" xr:uid="{00000000-0005-0000-0000-00007A080000}"/>
    <cellStyle name="Bemærk! 2 2 2 2" xfId="19098" xr:uid="{00000000-0005-0000-0000-00007B080000}"/>
    <cellStyle name="Bemærk! 2 2 2 2 2" xfId="27564" xr:uid="{00000000-0005-0000-0000-00007C080000}"/>
    <cellStyle name="Bemærk! 2 2 2 2 3" xfId="27565" xr:uid="{00000000-0005-0000-0000-00007D080000}"/>
    <cellStyle name="Bemærk! 2 2 2 3" xfId="27566" xr:uid="{00000000-0005-0000-0000-00007E080000}"/>
    <cellStyle name="Bemærk! 2 2 2 3 2" xfId="27567" xr:uid="{00000000-0005-0000-0000-00007F080000}"/>
    <cellStyle name="Bemærk! 2 2 2 3 3" xfId="27568" xr:uid="{00000000-0005-0000-0000-000080080000}"/>
    <cellStyle name="Bemærk! 2 2 2 4" xfId="27569" xr:uid="{00000000-0005-0000-0000-000081080000}"/>
    <cellStyle name="Bemærk! 2 2 2 4 2" xfId="27570" xr:uid="{00000000-0005-0000-0000-000082080000}"/>
    <cellStyle name="Bemærk! 2 2 2 4 3" xfId="27571" xr:uid="{00000000-0005-0000-0000-000083080000}"/>
    <cellStyle name="Bemærk! 2 2 2 5" xfId="27572" xr:uid="{00000000-0005-0000-0000-000084080000}"/>
    <cellStyle name="Bemærk! 2 2 2 5 2" xfId="27573" xr:uid="{00000000-0005-0000-0000-000085080000}"/>
    <cellStyle name="Bemærk! 2 2 2 5 3" xfId="27574" xr:uid="{00000000-0005-0000-0000-000086080000}"/>
    <cellStyle name="Bemærk! 2 2 2 6" xfId="27575" xr:uid="{00000000-0005-0000-0000-000087080000}"/>
    <cellStyle name="Bemærk! 2 2 2 6 2" xfId="27576" xr:uid="{00000000-0005-0000-0000-000088080000}"/>
    <cellStyle name="Bemærk! 2 2 2 6 3" xfId="27577" xr:uid="{00000000-0005-0000-0000-000089080000}"/>
    <cellStyle name="Bemærk! 2 2 2 7" xfId="27578" xr:uid="{00000000-0005-0000-0000-00008A080000}"/>
    <cellStyle name="Bemærk! 2 2 2 7 2" xfId="27579" xr:uid="{00000000-0005-0000-0000-00008B080000}"/>
    <cellStyle name="Bemærk! 2 2 2 8" xfId="27580" xr:uid="{00000000-0005-0000-0000-00008C080000}"/>
    <cellStyle name="Bemærk! 2 2 3" xfId="19099" xr:uid="{00000000-0005-0000-0000-00008D080000}"/>
    <cellStyle name="Bemærk! 2 2 3 2" xfId="19100" xr:uid="{00000000-0005-0000-0000-00008E080000}"/>
    <cellStyle name="Bemærk! 2 2 3 2 2" xfId="27581" xr:uid="{00000000-0005-0000-0000-00008F080000}"/>
    <cellStyle name="Bemærk! 2 2 3 2 3" xfId="27582" xr:uid="{00000000-0005-0000-0000-000090080000}"/>
    <cellStyle name="Bemærk! 2 2 3 3" xfId="27583" xr:uid="{00000000-0005-0000-0000-000091080000}"/>
    <cellStyle name="Bemærk! 2 2 3 3 2" xfId="27584" xr:uid="{00000000-0005-0000-0000-000092080000}"/>
    <cellStyle name="Bemærk! 2 2 3 3 3" xfId="27585" xr:uid="{00000000-0005-0000-0000-000093080000}"/>
    <cellStyle name="Bemærk! 2 2 3 4" xfId="27586" xr:uid="{00000000-0005-0000-0000-000094080000}"/>
    <cellStyle name="Bemærk! 2 2 3 4 2" xfId="27587" xr:uid="{00000000-0005-0000-0000-000095080000}"/>
    <cellStyle name="Bemærk! 2 2 3 4 3" xfId="27588" xr:uid="{00000000-0005-0000-0000-000096080000}"/>
    <cellStyle name="Bemærk! 2 2 3 5" xfId="27589" xr:uid="{00000000-0005-0000-0000-000097080000}"/>
    <cellStyle name="Bemærk! 2 2 3 5 2" xfId="27590" xr:uid="{00000000-0005-0000-0000-000098080000}"/>
    <cellStyle name="Bemærk! 2 2 3 5 3" xfId="27591" xr:uid="{00000000-0005-0000-0000-000099080000}"/>
    <cellStyle name="Bemærk! 2 2 3 6" xfId="27592" xr:uid="{00000000-0005-0000-0000-00009A080000}"/>
    <cellStyle name="Bemærk! 2 2 3 6 2" xfId="27593" xr:uid="{00000000-0005-0000-0000-00009B080000}"/>
    <cellStyle name="Bemærk! 2 2 3 6 3" xfId="27594" xr:uid="{00000000-0005-0000-0000-00009C080000}"/>
    <cellStyle name="Bemærk! 2 2 3 7" xfId="27595" xr:uid="{00000000-0005-0000-0000-00009D080000}"/>
    <cellStyle name="Bemærk! 2 2 3 7 2" xfId="27596" xr:uid="{00000000-0005-0000-0000-00009E080000}"/>
    <cellStyle name="Bemærk! 2 2 3 8" xfId="27597" xr:uid="{00000000-0005-0000-0000-00009F080000}"/>
    <cellStyle name="Bemærk! 2 2 4" xfId="19101" xr:uid="{00000000-0005-0000-0000-0000A0080000}"/>
    <cellStyle name="Bemærk! 2 2 4 2" xfId="27598" xr:uid="{00000000-0005-0000-0000-0000A1080000}"/>
    <cellStyle name="Bemærk! 2 2 4 3" xfId="27599" xr:uid="{00000000-0005-0000-0000-0000A2080000}"/>
    <cellStyle name="Bemærk! 2 2 5" xfId="27600" xr:uid="{00000000-0005-0000-0000-0000A3080000}"/>
    <cellStyle name="Bemærk! 2 2 5 2" xfId="27601" xr:uid="{00000000-0005-0000-0000-0000A4080000}"/>
    <cellStyle name="Bemærk! 2 2 5 3" xfId="27602" xr:uid="{00000000-0005-0000-0000-0000A5080000}"/>
    <cellStyle name="Bemærk! 2 2 6" xfId="27603" xr:uid="{00000000-0005-0000-0000-0000A6080000}"/>
    <cellStyle name="Bemærk! 2 2 6 2" xfId="27604" xr:uid="{00000000-0005-0000-0000-0000A7080000}"/>
    <cellStyle name="Bemærk! 2 2 6 3" xfId="27605" xr:uid="{00000000-0005-0000-0000-0000A8080000}"/>
    <cellStyle name="Bemærk! 2 2 7" xfId="27606" xr:uid="{00000000-0005-0000-0000-0000A9080000}"/>
    <cellStyle name="Bemærk! 2 2 7 2" xfId="27607" xr:uid="{00000000-0005-0000-0000-0000AA080000}"/>
    <cellStyle name="Bemærk! 2 2 7 3" xfId="27608" xr:uid="{00000000-0005-0000-0000-0000AB080000}"/>
    <cellStyle name="Bemærk! 2 2 8" xfId="27609" xr:uid="{00000000-0005-0000-0000-0000AC080000}"/>
    <cellStyle name="Bemærk! 2 2 8 2" xfId="27610" xr:uid="{00000000-0005-0000-0000-0000AD080000}"/>
    <cellStyle name="Bemærk! 2 2 8 3" xfId="27611" xr:uid="{00000000-0005-0000-0000-0000AE080000}"/>
    <cellStyle name="Bemærk! 2 2 9" xfId="27612" xr:uid="{00000000-0005-0000-0000-0000AF080000}"/>
    <cellStyle name="Bemærk! 2 2 9 2" xfId="27613" xr:uid="{00000000-0005-0000-0000-0000B0080000}"/>
    <cellStyle name="Bemærk! 2 3" xfId="19102" xr:uid="{00000000-0005-0000-0000-0000B1080000}"/>
    <cellStyle name="Bemærk! 2 3 2" xfId="19103" xr:uid="{00000000-0005-0000-0000-0000B2080000}"/>
    <cellStyle name="Bemærk! 2 3 2 2" xfId="27614" xr:uid="{00000000-0005-0000-0000-0000B3080000}"/>
    <cellStyle name="Bemærk! 2 3 2 3" xfId="27615" xr:uid="{00000000-0005-0000-0000-0000B4080000}"/>
    <cellStyle name="Bemærk! 2 3 3" xfId="27616" xr:uid="{00000000-0005-0000-0000-0000B5080000}"/>
    <cellStyle name="Bemærk! 2 3 3 2" xfId="27617" xr:uid="{00000000-0005-0000-0000-0000B6080000}"/>
    <cellStyle name="Bemærk! 2 3 3 3" xfId="27618" xr:uid="{00000000-0005-0000-0000-0000B7080000}"/>
    <cellStyle name="Bemærk! 2 3 4" xfId="27619" xr:uid="{00000000-0005-0000-0000-0000B8080000}"/>
    <cellStyle name="Bemærk! 2 3 4 2" xfId="27620" xr:uid="{00000000-0005-0000-0000-0000B9080000}"/>
    <cellStyle name="Bemærk! 2 3 4 3" xfId="27621" xr:uid="{00000000-0005-0000-0000-0000BA080000}"/>
    <cellStyle name="Bemærk! 2 3 5" xfId="27622" xr:uid="{00000000-0005-0000-0000-0000BB080000}"/>
    <cellStyle name="Bemærk! 2 3 5 2" xfId="27623" xr:uid="{00000000-0005-0000-0000-0000BC080000}"/>
    <cellStyle name="Bemærk! 2 3 5 3" xfId="27624" xr:uid="{00000000-0005-0000-0000-0000BD080000}"/>
    <cellStyle name="Bemærk! 2 3 6" xfId="27625" xr:uid="{00000000-0005-0000-0000-0000BE080000}"/>
    <cellStyle name="Bemærk! 2 3 6 2" xfId="27626" xr:uid="{00000000-0005-0000-0000-0000BF080000}"/>
    <cellStyle name="Bemærk! 2 3 6 3" xfId="27627" xr:uid="{00000000-0005-0000-0000-0000C0080000}"/>
    <cellStyle name="Bemærk! 2 3 7" xfId="27628" xr:uid="{00000000-0005-0000-0000-0000C1080000}"/>
    <cellStyle name="Bemærk! 2 3 7 2" xfId="27629" xr:uid="{00000000-0005-0000-0000-0000C2080000}"/>
    <cellStyle name="Bemærk! 2 3 8" xfId="27630" xr:uid="{00000000-0005-0000-0000-0000C3080000}"/>
    <cellStyle name="Bemærk! 2 4" xfId="19104" xr:uid="{00000000-0005-0000-0000-0000C4080000}"/>
    <cellStyle name="Bemærk! 2 4 2" xfId="19105" xr:uid="{00000000-0005-0000-0000-0000C5080000}"/>
    <cellStyle name="Bemærk! 2 4 2 2" xfId="27631" xr:uid="{00000000-0005-0000-0000-0000C6080000}"/>
    <cellStyle name="Bemærk! 2 4 2 3" xfId="27632" xr:uid="{00000000-0005-0000-0000-0000C7080000}"/>
    <cellStyle name="Bemærk! 2 4 3" xfId="27633" xr:uid="{00000000-0005-0000-0000-0000C8080000}"/>
    <cellStyle name="Bemærk! 2 4 3 2" xfId="27634" xr:uid="{00000000-0005-0000-0000-0000C9080000}"/>
    <cellStyle name="Bemærk! 2 4 3 3" xfId="27635" xr:uid="{00000000-0005-0000-0000-0000CA080000}"/>
    <cellStyle name="Bemærk! 2 4 4" xfId="27636" xr:uid="{00000000-0005-0000-0000-0000CB080000}"/>
    <cellStyle name="Bemærk! 2 4 4 2" xfId="27637" xr:uid="{00000000-0005-0000-0000-0000CC080000}"/>
    <cellStyle name="Bemærk! 2 4 4 3" xfId="27638" xr:uid="{00000000-0005-0000-0000-0000CD080000}"/>
    <cellStyle name="Bemærk! 2 4 5" xfId="27639" xr:uid="{00000000-0005-0000-0000-0000CE080000}"/>
    <cellStyle name="Bemærk! 2 4 5 2" xfId="27640" xr:uid="{00000000-0005-0000-0000-0000CF080000}"/>
    <cellStyle name="Bemærk! 2 4 5 3" xfId="27641" xr:uid="{00000000-0005-0000-0000-0000D0080000}"/>
    <cellStyle name="Bemærk! 2 4 6" xfId="27642" xr:uid="{00000000-0005-0000-0000-0000D1080000}"/>
    <cellStyle name="Bemærk! 2 4 6 2" xfId="27643" xr:uid="{00000000-0005-0000-0000-0000D2080000}"/>
    <cellStyle name="Bemærk! 2 4 6 3" xfId="27644" xr:uid="{00000000-0005-0000-0000-0000D3080000}"/>
    <cellStyle name="Bemærk! 2 4 7" xfId="27645" xr:uid="{00000000-0005-0000-0000-0000D4080000}"/>
    <cellStyle name="Bemærk! 2 4 7 2" xfId="27646" xr:uid="{00000000-0005-0000-0000-0000D5080000}"/>
    <cellStyle name="Bemærk! 2 4 8" xfId="27647" xr:uid="{00000000-0005-0000-0000-0000D6080000}"/>
    <cellStyle name="Bemærk! 2 5" xfId="19106" xr:uid="{00000000-0005-0000-0000-0000D7080000}"/>
    <cellStyle name="Bemærk! 2 5 2" xfId="19107" xr:uid="{00000000-0005-0000-0000-0000D8080000}"/>
    <cellStyle name="Bemærk! 2 5 3" xfId="27648" xr:uid="{00000000-0005-0000-0000-0000D9080000}"/>
    <cellStyle name="Bemærk! 2 6" xfId="19108" xr:uid="{00000000-0005-0000-0000-0000DA080000}"/>
    <cellStyle name="Bemærk! 2 6 2" xfId="27649" xr:uid="{00000000-0005-0000-0000-0000DB080000}"/>
    <cellStyle name="Bemærk! 2 6 3" xfId="27650" xr:uid="{00000000-0005-0000-0000-0000DC080000}"/>
    <cellStyle name="Bemærk! 2 7" xfId="19109" xr:uid="{00000000-0005-0000-0000-0000DD080000}"/>
    <cellStyle name="Bemærk! 2 7 2" xfId="19110" xr:uid="{00000000-0005-0000-0000-0000DE080000}"/>
    <cellStyle name="Bemærk! 2 7 3" xfId="27651" xr:uid="{00000000-0005-0000-0000-0000DF080000}"/>
    <cellStyle name="Bemærk! 2 8" xfId="19111" xr:uid="{00000000-0005-0000-0000-0000E0080000}"/>
    <cellStyle name="Bemærk! 2 8 2" xfId="27652" xr:uid="{00000000-0005-0000-0000-0000E1080000}"/>
    <cellStyle name="Bemærk! 2 8 3" xfId="27653" xr:uid="{00000000-0005-0000-0000-0000E2080000}"/>
    <cellStyle name="Bemærk! 2 9" xfId="27654" xr:uid="{00000000-0005-0000-0000-0000E3080000}"/>
    <cellStyle name="Bemærk! 2 9 2" xfId="27655" xr:uid="{00000000-0005-0000-0000-0000E4080000}"/>
    <cellStyle name="Bemærk! 2 9 3" xfId="27656" xr:uid="{00000000-0005-0000-0000-0000E5080000}"/>
    <cellStyle name="Bemærk! 3" xfId="19112" xr:uid="{00000000-0005-0000-0000-0000E6080000}"/>
    <cellStyle name="Bemærk! 3 10" xfId="27657" xr:uid="{00000000-0005-0000-0000-0000E7080000}"/>
    <cellStyle name="Bemærk! 3 2" xfId="25686" xr:uid="{00000000-0005-0000-0000-0000E8080000}"/>
    <cellStyle name="Bemærk! 3 2 2" xfId="27658" xr:uid="{00000000-0005-0000-0000-0000E9080000}"/>
    <cellStyle name="Bemærk! 3 2 2 2" xfId="27659" xr:uid="{00000000-0005-0000-0000-0000EA080000}"/>
    <cellStyle name="Bemærk! 3 2 2 3" xfId="27660" xr:uid="{00000000-0005-0000-0000-0000EB080000}"/>
    <cellStyle name="Bemærk! 3 2 3" xfId="27661" xr:uid="{00000000-0005-0000-0000-0000EC080000}"/>
    <cellStyle name="Bemærk! 3 2 3 2" xfId="27662" xr:uid="{00000000-0005-0000-0000-0000ED080000}"/>
    <cellStyle name="Bemærk! 3 2 3 3" xfId="27663" xr:uid="{00000000-0005-0000-0000-0000EE080000}"/>
    <cellStyle name="Bemærk! 3 2 4" xfId="27664" xr:uid="{00000000-0005-0000-0000-0000EF080000}"/>
    <cellStyle name="Bemærk! 3 2 4 2" xfId="27665" xr:uid="{00000000-0005-0000-0000-0000F0080000}"/>
    <cellStyle name="Bemærk! 3 2 4 3" xfId="27666" xr:uid="{00000000-0005-0000-0000-0000F1080000}"/>
    <cellStyle name="Bemærk! 3 2 5" xfId="27667" xr:uid="{00000000-0005-0000-0000-0000F2080000}"/>
    <cellStyle name="Bemærk! 3 2 5 2" xfId="27668" xr:uid="{00000000-0005-0000-0000-0000F3080000}"/>
    <cellStyle name="Bemærk! 3 2 5 3" xfId="27669" xr:uid="{00000000-0005-0000-0000-0000F4080000}"/>
    <cellStyle name="Bemærk! 3 2 6" xfId="27670" xr:uid="{00000000-0005-0000-0000-0000F5080000}"/>
    <cellStyle name="Bemærk! 3 2 6 2" xfId="27671" xr:uid="{00000000-0005-0000-0000-0000F6080000}"/>
    <cellStyle name="Bemærk! 3 2 6 3" xfId="27672" xr:uid="{00000000-0005-0000-0000-0000F7080000}"/>
    <cellStyle name="Bemærk! 3 2 7" xfId="27673" xr:uid="{00000000-0005-0000-0000-0000F8080000}"/>
    <cellStyle name="Bemærk! 3 2 7 2" xfId="27674" xr:uid="{00000000-0005-0000-0000-0000F9080000}"/>
    <cellStyle name="Bemærk! 3 2 8" xfId="27675" xr:uid="{00000000-0005-0000-0000-0000FA080000}"/>
    <cellStyle name="Bemærk! 3 3" xfId="27676" xr:uid="{00000000-0005-0000-0000-0000FB080000}"/>
    <cellStyle name="Bemærk! 3 3 2" xfId="27677" xr:uid="{00000000-0005-0000-0000-0000FC080000}"/>
    <cellStyle name="Bemærk! 3 3 2 2" xfId="27678" xr:uid="{00000000-0005-0000-0000-0000FD080000}"/>
    <cellStyle name="Bemærk! 3 3 2 3" xfId="27679" xr:uid="{00000000-0005-0000-0000-0000FE080000}"/>
    <cellStyle name="Bemærk! 3 3 3" xfId="27680" xr:uid="{00000000-0005-0000-0000-0000FF080000}"/>
    <cellStyle name="Bemærk! 3 3 3 2" xfId="27681" xr:uid="{00000000-0005-0000-0000-000000090000}"/>
    <cellStyle name="Bemærk! 3 3 3 3" xfId="27682" xr:uid="{00000000-0005-0000-0000-000001090000}"/>
    <cellStyle name="Bemærk! 3 3 4" xfId="27683" xr:uid="{00000000-0005-0000-0000-000002090000}"/>
    <cellStyle name="Bemærk! 3 3 4 2" xfId="27684" xr:uid="{00000000-0005-0000-0000-000003090000}"/>
    <cellStyle name="Bemærk! 3 3 4 3" xfId="27685" xr:uid="{00000000-0005-0000-0000-000004090000}"/>
    <cellStyle name="Bemærk! 3 3 5" xfId="27686" xr:uid="{00000000-0005-0000-0000-000005090000}"/>
    <cellStyle name="Bemærk! 3 3 5 2" xfId="27687" xr:uid="{00000000-0005-0000-0000-000006090000}"/>
    <cellStyle name="Bemærk! 3 3 5 3" xfId="27688" xr:uid="{00000000-0005-0000-0000-000007090000}"/>
    <cellStyle name="Bemærk! 3 3 6" xfId="27689" xr:uid="{00000000-0005-0000-0000-000008090000}"/>
    <cellStyle name="Bemærk! 3 3 6 2" xfId="27690" xr:uid="{00000000-0005-0000-0000-000009090000}"/>
    <cellStyle name="Bemærk! 3 3 6 3" xfId="27691" xr:uid="{00000000-0005-0000-0000-00000A090000}"/>
    <cellStyle name="Bemærk! 3 3 7" xfId="27692" xr:uid="{00000000-0005-0000-0000-00000B090000}"/>
    <cellStyle name="Bemærk! 3 3 7 2" xfId="27693" xr:uid="{00000000-0005-0000-0000-00000C090000}"/>
    <cellStyle name="Bemærk! 3 3 8" xfId="27694" xr:uid="{00000000-0005-0000-0000-00000D090000}"/>
    <cellStyle name="Bemærk! 3 4" xfId="27695" xr:uid="{00000000-0005-0000-0000-00000E090000}"/>
    <cellStyle name="Bemærk! 3 4 2" xfId="27696" xr:uid="{00000000-0005-0000-0000-00000F090000}"/>
    <cellStyle name="Bemærk! 3 4 3" xfId="27697" xr:uid="{00000000-0005-0000-0000-000010090000}"/>
    <cellStyle name="Bemærk! 3 5" xfId="27698" xr:uid="{00000000-0005-0000-0000-000011090000}"/>
    <cellStyle name="Bemærk! 3 5 2" xfId="27699" xr:uid="{00000000-0005-0000-0000-000012090000}"/>
    <cellStyle name="Bemærk! 3 5 3" xfId="27700" xr:uid="{00000000-0005-0000-0000-000013090000}"/>
    <cellStyle name="Bemærk! 3 6" xfId="27701" xr:uid="{00000000-0005-0000-0000-000014090000}"/>
    <cellStyle name="Bemærk! 3 6 2" xfId="27702" xr:uid="{00000000-0005-0000-0000-000015090000}"/>
    <cellStyle name="Bemærk! 3 6 3" xfId="27703" xr:uid="{00000000-0005-0000-0000-000016090000}"/>
    <cellStyle name="Bemærk! 3 7" xfId="27704" xr:uid="{00000000-0005-0000-0000-000017090000}"/>
    <cellStyle name="Bemærk! 3 7 2" xfId="27705" xr:uid="{00000000-0005-0000-0000-000018090000}"/>
    <cellStyle name="Bemærk! 3 7 3" xfId="27706" xr:uid="{00000000-0005-0000-0000-000019090000}"/>
    <cellStyle name="Bemærk! 3 8" xfId="27707" xr:uid="{00000000-0005-0000-0000-00001A090000}"/>
    <cellStyle name="Bemærk! 3 8 2" xfId="27708" xr:uid="{00000000-0005-0000-0000-00001B090000}"/>
    <cellStyle name="Bemærk! 3 8 3" xfId="27709" xr:uid="{00000000-0005-0000-0000-00001C090000}"/>
    <cellStyle name="Bemærk! 3 9" xfId="27710" xr:uid="{00000000-0005-0000-0000-00001D090000}"/>
    <cellStyle name="Bemærk! 3 9 2" xfId="27711" xr:uid="{00000000-0005-0000-0000-00001E090000}"/>
    <cellStyle name="Bemærk! 4" xfId="19113" xr:uid="{00000000-0005-0000-0000-00001F090000}"/>
    <cellStyle name="Bemærk! 4 2" xfId="19114" xr:uid="{00000000-0005-0000-0000-000020090000}"/>
    <cellStyle name="Bemærk! 4 2 2" xfId="19115" xr:uid="{00000000-0005-0000-0000-000021090000}"/>
    <cellStyle name="Bemærk! 5" xfId="19116" xr:uid="{00000000-0005-0000-0000-000022090000}"/>
    <cellStyle name="Bemærk! 6" xfId="19117" xr:uid="{00000000-0005-0000-0000-000023090000}"/>
    <cellStyle name="Bemærk! 6 2" xfId="19118" xr:uid="{00000000-0005-0000-0000-000024090000}"/>
    <cellStyle name="Bruger data" xfId="3968" xr:uid="{00000000-0005-0000-0000-000025090000}"/>
    <cellStyle name="Bruger data 2" xfId="6606" xr:uid="{00000000-0005-0000-0000-000026090000}"/>
    <cellStyle name="Bruger data 2 2" xfId="31002" xr:uid="{00000000-0005-0000-0000-000027090000}"/>
    <cellStyle name="Bruger data 2 3" xfId="28054" xr:uid="{00000000-0005-0000-0000-000028090000}"/>
    <cellStyle name="Bruger data 3" xfId="5862" xr:uid="{00000000-0005-0000-0000-000029090000}"/>
    <cellStyle name="Bruger data 3 2" xfId="41609" xr:uid="{00000000-0005-0000-0000-00002A090000}"/>
    <cellStyle name="Bruger data 3 3" xfId="28121" xr:uid="{00000000-0005-0000-0000-00002B090000}"/>
    <cellStyle name="Bruger data 4" xfId="19119" xr:uid="{00000000-0005-0000-0000-00002C090000}"/>
    <cellStyle name="C01_Main head" xfId="19120" xr:uid="{00000000-0005-0000-0000-00002D090000}"/>
    <cellStyle name="C02_Column heads" xfId="19121" xr:uid="{00000000-0005-0000-0000-00002E090000}"/>
    <cellStyle name="C03_Sub head bold" xfId="19122" xr:uid="{00000000-0005-0000-0000-00002F090000}"/>
    <cellStyle name="C03a_Sub head" xfId="19123" xr:uid="{00000000-0005-0000-0000-000030090000}"/>
    <cellStyle name="C04_Total text white bold" xfId="19124" xr:uid="{00000000-0005-0000-0000-000031090000}"/>
    <cellStyle name="C04a_Total text black with rule" xfId="19125" xr:uid="{00000000-0005-0000-0000-000032090000}"/>
    <cellStyle name="C05_Main text" xfId="19126" xr:uid="{00000000-0005-0000-0000-000033090000}"/>
    <cellStyle name="C06_Figs" xfId="19127" xr:uid="{00000000-0005-0000-0000-000034090000}"/>
    <cellStyle name="C07_Figs 1 dec percent" xfId="19128" xr:uid="{00000000-0005-0000-0000-000035090000}"/>
    <cellStyle name="C08_Figs 1 decimal" xfId="19129" xr:uid="{00000000-0005-0000-0000-000036090000}"/>
    <cellStyle name="C09_Notes" xfId="19130" xr:uid="{00000000-0005-0000-0000-000037090000}"/>
    <cellStyle name="Calcolo" xfId="24" xr:uid="{00000000-0005-0000-0000-000038090000}"/>
    <cellStyle name="Calcolo 2" xfId="2573" xr:uid="{00000000-0005-0000-0000-000039090000}"/>
    <cellStyle name="Calcolo 2 2" xfId="5898" xr:uid="{00000000-0005-0000-0000-00003A090000}"/>
    <cellStyle name="Calcolo 2 2 2" xfId="13173" xr:uid="{00000000-0005-0000-0000-00003B090000}"/>
    <cellStyle name="Calcolo 2 2 2 2" xfId="31003" xr:uid="{00000000-0005-0000-0000-00003C090000}"/>
    <cellStyle name="Calcolo 2 2 3" xfId="28124" xr:uid="{00000000-0005-0000-0000-00003D090000}"/>
    <cellStyle name="Calcolo 2 3" xfId="13135" xr:uid="{00000000-0005-0000-0000-00003E090000}"/>
    <cellStyle name="Calcolo 2 3 2" xfId="30503" xr:uid="{00000000-0005-0000-0000-00003F090000}"/>
    <cellStyle name="Calcolo 2 4" xfId="25687" xr:uid="{00000000-0005-0000-0000-000040090000}"/>
    <cellStyle name="Calcolo 2 4 2" xfId="30504" xr:uid="{00000000-0005-0000-0000-000041090000}"/>
    <cellStyle name="Calcolo 2 5" xfId="25688" xr:uid="{00000000-0005-0000-0000-000042090000}"/>
    <cellStyle name="Calcolo 2 5 2" xfId="30505" xr:uid="{00000000-0005-0000-0000-000043090000}"/>
    <cellStyle name="Calcolo 2 6" xfId="28123" xr:uid="{00000000-0005-0000-0000-000044090000}"/>
    <cellStyle name="Calcolo 3" xfId="3969" xr:uid="{00000000-0005-0000-0000-000045090000}"/>
    <cellStyle name="Calcolo 3 2" xfId="13136" xr:uid="{00000000-0005-0000-0000-000046090000}"/>
    <cellStyle name="Calcolo 3 2 2" xfId="30512" xr:uid="{00000000-0005-0000-0000-000047090000}"/>
    <cellStyle name="Calcolo 3 3" xfId="28125" xr:uid="{00000000-0005-0000-0000-000048090000}"/>
    <cellStyle name="Calcolo 4" xfId="3970" xr:uid="{00000000-0005-0000-0000-000049090000}"/>
    <cellStyle name="Calcolo 4 2" xfId="28055" xr:uid="{00000000-0005-0000-0000-00004A090000}"/>
    <cellStyle name="Calcolo 4 2 2" xfId="31004" xr:uid="{00000000-0005-0000-0000-00004B090000}"/>
    <cellStyle name="Calcolo 4 3" xfId="28056" xr:uid="{00000000-0005-0000-0000-00004C090000}"/>
    <cellStyle name="Calcolo 4 3 2" xfId="31005" xr:uid="{00000000-0005-0000-0000-00004D090000}"/>
    <cellStyle name="Calcolo 4 4" xfId="28126" xr:uid="{00000000-0005-0000-0000-00004E090000}"/>
    <cellStyle name="Calcolo 5" xfId="3971" xr:uid="{00000000-0005-0000-0000-00004F090000}"/>
    <cellStyle name="Calcolo 5 2" xfId="28057" xr:uid="{00000000-0005-0000-0000-000050090000}"/>
    <cellStyle name="Calcolo 5 2 2" xfId="31006" xr:uid="{00000000-0005-0000-0000-000051090000}"/>
    <cellStyle name="Calcolo 5 3" xfId="28058" xr:uid="{00000000-0005-0000-0000-000052090000}"/>
    <cellStyle name="Calcolo 5 3 2" xfId="31007" xr:uid="{00000000-0005-0000-0000-000053090000}"/>
    <cellStyle name="Calcolo 5 4" xfId="28127" xr:uid="{00000000-0005-0000-0000-000054090000}"/>
    <cellStyle name="Calcolo 6" xfId="3972" xr:uid="{00000000-0005-0000-0000-000055090000}"/>
    <cellStyle name="Calcolo 6 2" xfId="28059" xr:uid="{00000000-0005-0000-0000-000056090000}"/>
    <cellStyle name="Calcolo 6 2 2" xfId="31008" xr:uid="{00000000-0005-0000-0000-000057090000}"/>
    <cellStyle name="Calcolo 6 3" xfId="28060" xr:uid="{00000000-0005-0000-0000-000058090000}"/>
    <cellStyle name="Calcolo 6 3 2" xfId="31009" xr:uid="{00000000-0005-0000-0000-000059090000}"/>
    <cellStyle name="Calcolo 6 4" xfId="28128" xr:uid="{00000000-0005-0000-0000-00005A090000}"/>
    <cellStyle name="Calcolo 7" xfId="3973" xr:uid="{00000000-0005-0000-0000-00005B090000}"/>
    <cellStyle name="Calcolo 7 2" xfId="28061" xr:uid="{00000000-0005-0000-0000-00005C090000}"/>
    <cellStyle name="Calcolo 7 2 2" xfId="31010" xr:uid="{00000000-0005-0000-0000-00005D090000}"/>
    <cellStyle name="Calcolo 7 3" xfId="28062" xr:uid="{00000000-0005-0000-0000-00005E090000}"/>
    <cellStyle name="Calcolo 7 3 2" xfId="31011" xr:uid="{00000000-0005-0000-0000-00005F090000}"/>
    <cellStyle name="Calcolo 7 4" xfId="28129" xr:uid="{00000000-0005-0000-0000-000060090000}"/>
    <cellStyle name="Calcolo 8" xfId="28122" xr:uid="{00000000-0005-0000-0000-000061090000}"/>
    <cellStyle name="Calculation 2" xfId="2574" xr:uid="{00000000-0005-0000-0000-000062090000}"/>
    <cellStyle name="Calculation 2 2" xfId="19131" xr:uid="{00000000-0005-0000-0000-000063090000}"/>
    <cellStyle name="Calculation 2 2 2" xfId="28063" xr:uid="{00000000-0005-0000-0000-000064090000}"/>
    <cellStyle name="Calculation 2 2 2 2" xfId="31012" xr:uid="{00000000-0005-0000-0000-000065090000}"/>
    <cellStyle name="Calculation 2 2 3" xfId="28064" xr:uid="{00000000-0005-0000-0000-000066090000}"/>
    <cellStyle name="Calculation 2 2 3 2" xfId="31013" xr:uid="{00000000-0005-0000-0000-000067090000}"/>
    <cellStyle name="Calculation 2 2 4" xfId="28130" xr:uid="{00000000-0005-0000-0000-000068090000}"/>
    <cellStyle name="Calculation 2 3" xfId="19132" xr:uid="{00000000-0005-0000-0000-000069090000}"/>
    <cellStyle name="Calculation 2 3 2" xfId="28065" xr:uid="{00000000-0005-0000-0000-00006A090000}"/>
    <cellStyle name="Calculation 2 3 2 2" xfId="31014" xr:uid="{00000000-0005-0000-0000-00006B090000}"/>
    <cellStyle name="Calculation 2 3 3" xfId="28066" xr:uid="{00000000-0005-0000-0000-00006C090000}"/>
    <cellStyle name="Calculation 2 3 3 2" xfId="31015" xr:uid="{00000000-0005-0000-0000-00006D090000}"/>
    <cellStyle name="Calculation 2 3 4" xfId="28131" xr:uid="{00000000-0005-0000-0000-00006E090000}"/>
    <cellStyle name="Calculation 2 4" xfId="19133" xr:uid="{00000000-0005-0000-0000-00006F090000}"/>
    <cellStyle name="Calculations" xfId="3974" xr:uid="{00000000-0005-0000-0000-000070090000}"/>
    <cellStyle name="Calculations 2" xfId="28067" xr:uid="{00000000-0005-0000-0000-000071090000}"/>
    <cellStyle name="Calculations 2 2" xfId="31016" xr:uid="{00000000-0005-0000-0000-000072090000}"/>
    <cellStyle name="Calculations 3" xfId="28132" xr:uid="{00000000-0005-0000-0000-000073090000}"/>
    <cellStyle name="Calculations 4" xfId="19134" xr:uid="{00000000-0005-0000-0000-000074090000}"/>
    <cellStyle name="Cella collegata" xfId="25" xr:uid="{00000000-0005-0000-0000-000075090000}"/>
    <cellStyle name="Cella da controllare" xfId="26" xr:uid="{00000000-0005-0000-0000-000076090000}"/>
    <cellStyle name="Check Cell 2" xfId="19135" xr:uid="{00000000-0005-0000-0000-000077090000}"/>
    <cellStyle name="Colore 1" xfId="27" xr:uid="{00000000-0005-0000-0000-000078090000}"/>
    <cellStyle name="Colore 2" xfId="28" xr:uid="{00000000-0005-0000-0000-000079090000}"/>
    <cellStyle name="Colore 3" xfId="29" xr:uid="{00000000-0005-0000-0000-00007A090000}"/>
    <cellStyle name="Colore 4" xfId="30" xr:uid="{00000000-0005-0000-0000-00007B090000}"/>
    <cellStyle name="Colore 5" xfId="31" xr:uid="{00000000-0005-0000-0000-00007C090000}"/>
    <cellStyle name="Colore 6" xfId="32" xr:uid="{00000000-0005-0000-0000-00007D090000}"/>
    <cellStyle name="Comma" xfId="33" builtinId="3"/>
    <cellStyle name="Comma 10" xfId="5850" xr:uid="{00000000-0005-0000-0000-00007E090000}"/>
    <cellStyle name="Comma 10 2" xfId="16679" xr:uid="{00000000-0005-0000-0000-00007F090000}"/>
    <cellStyle name="Comma 10 3" xfId="19136" xr:uid="{00000000-0005-0000-0000-000080090000}"/>
    <cellStyle name="Comma 10 4" xfId="43304" xr:uid="{00000000-0005-0000-0000-000081090000}"/>
    <cellStyle name="Comma 10 5" xfId="44034" xr:uid="{00000000-0005-0000-0000-000082090000}"/>
    <cellStyle name="Comma 10 6" xfId="44944" xr:uid="{00000000-0005-0000-0000-000083090000}"/>
    <cellStyle name="Comma 10 7" xfId="45714" xr:uid="{00000000-0005-0000-0000-000084090000}"/>
    <cellStyle name="Comma 10 8" xfId="48730" xr:uid="{00000000-0005-0000-0000-000085090000}"/>
    <cellStyle name="Comma 10 9" xfId="13147" xr:uid="{00000000-0005-0000-0000-000086090000}"/>
    <cellStyle name="Comma 11" xfId="19137" xr:uid="{00000000-0005-0000-0000-000087090000}"/>
    <cellStyle name="Comma 11 2" xfId="44035" xr:uid="{00000000-0005-0000-0000-000088090000}"/>
    <cellStyle name="Comma 11 3" xfId="44945" xr:uid="{00000000-0005-0000-0000-000089090000}"/>
    <cellStyle name="Comma 12" xfId="19138" xr:uid="{00000000-0005-0000-0000-00008A090000}"/>
    <cellStyle name="Comma 12 2" xfId="44036" xr:uid="{00000000-0005-0000-0000-00008B090000}"/>
    <cellStyle name="Comma 12 3" xfId="44946" xr:uid="{00000000-0005-0000-0000-00008C090000}"/>
    <cellStyle name="Comma 13" xfId="19139" xr:uid="{00000000-0005-0000-0000-00008D090000}"/>
    <cellStyle name="Comma 13 2" xfId="28133" xr:uid="{00000000-0005-0000-0000-00008E090000}"/>
    <cellStyle name="Comma 13 3" xfId="44037" xr:uid="{00000000-0005-0000-0000-00008F090000}"/>
    <cellStyle name="Comma 13 4" xfId="44947" xr:uid="{00000000-0005-0000-0000-000090090000}"/>
    <cellStyle name="Comma 14" xfId="51268" xr:uid="{00000000-0005-0000-0000-000091090000}"/>
    <cellStyle name="Comma 15" xfId="51277" xr:uid="{00000000-0005-0000-0000-000092090000}"/>
    <cellStyle name="Comma 2" xfId="34" xr:uid="{00000000-0005-0000-0000-000093090000}"/>
    <cellStyle name="Comma 2 10" xfId="14898" xr:uid="{00000000-0005-0000-0000-000094090000}"/>
    <cellStyle name="Comma 2 10 2" xfId="19140" xr:uid="{00000000-0005-0000-0000-000095090000}"/>
    <cellStyle name="Comma 2 10 3" xfId="44039" xr:uid="{00000000-0005-0000-0000-000096090000}"/>
    <cellStyle name="Comma 2 10 4" xfId="44949" xr:uid="{00000000-0005-0000-0000-000097090000}"/>
    <cellStyle name="Comma 2 11" xfId="19141" xr:uid="{00000000-0005-0000-0000-000098090000}"/>
    <cellStyle name="Comma 2 12" xfId="28134" xr:uid="{00000000-0005-0000-0000-000099090000}"/>
    <cellStyle name="Comma 2 12 2" xfId="33508" xr:uid="{00000000-0005-0000-0000-00009A090000}"/>
    <cellStyle name="Comma 2 12 3" xfId="38810" xr:uid="{00000000-0005-0000-0000-00009B090000}"/>
    <cellStyle name="Comma 2 13" xfId="31043" xr:uid="{00000000-0005-0000-0000-00009C090000}"/>
    <cellStyle name="Comma 2 14" xfId="36159" xr:uid="{00000000-0005-0000-0000-00009D090000}"/>
    <cellStyle name="Comma 2 15" xfId="44038" xr:uid="{00000000-0005-0000-0000-00009E090000}"/>
    <cellStyle name="Comma 2 16" xfId="44948" xr:uid="{00000000-0005-0000-0000-00009F090000}"/>
    <cellStyle name="Comma 2 2" xfId="35" xr:uid="{00000000-0005-0000-0000-0000A0090000}"/>
    <cellStyle name="Comma 2 2 2" xfId="896" xr:uid="{00000000-0005-0000-0000-0000A1090000}"/>
    <cellStyle name="Comma 2 2 2 10" xfId="11368" xr:uid="{00000000-0005-0000-0000-0000A2090000}"/>
    <cellStyle name="Comma 2 2 2 2" xfId="903" xr:uid="{00000000-0005-0000-0000-0000A3090000}"/>
    <cellStyle name="Comma 2 2 2 2 10" xfId="10884" xr:uid="{00000000-0005-0000-0000-0000A4090000}"/>
    <cellStyle name="Comma 2 2 2 2 10 2" xfId="18422" xr:uid="{00000000-0005-0000-0000-0000A5090000}"/>
    <cellStyle name="Comma 2 2 2 2 10 3" xfId="42944" xr:uid="{00000000-0005-0000-0000-0000A6090000}"/>
    <cellStyle name="Comma 2 2 2 2 10 4" xfId="47777" xr:uid="{00000000-0005-0000-0000-0000A7090000}"/>
    <cellStyle name="Comma 2 2 2 2 10 5" xfId="50793" xr:uid="{00000000-0005-0000-0000-0000A8090000}"/>
    <cellStyle name="Comma 2 2 2 2 11" xfId="7007" xr:uid="{00000000-0005-0000-0000-0000A9090000}"/>
    <cellStyle name="Comma 2 2 2 2 11 2" xfId="17136" xr:uid="{00000000-0005-0000-0000-0000AA090000}"/>
    <cellStyle name="Comma 2 2 2 2 11 3" xfId="32663" xr:uid="{00000000-0005-0000-0000-0000AB090000}"/>
    <cellStyle name="Comma 2 2 2 2 11 4" xfId="46176" xr:uid="{00000000-0005-0000-0000-0000AC090000}"/>
    <cellStyle name="Comma 2 2 2 2 11 5" xfId="49192" xr:uid="{00000000-0005-0000-0000-0000AD090000}"/>
    <cellStyle name="Comma 2 2 2 2 12" xfId="14901" xr:uid="{00000000-0005-0000-0000-0000AE090000}"/>
    <cellStyle name="Comma 2 2 2 2 13" xfId="19144" xr:uid="{00000000-0005-0000-0000-0000AF090000}"/>
    <cellStyle name="Comma 2 2 2 2 14" xfId="44042" xr:uid="{00000000-0005-0000-0000-0000B0090000}"/>
    <cellStyle name="Comma 2 2 2 2 15" xfId="44952" xr:uid="{00000000-0005-0000-0000-0000B1090000}"/>
    <cellStyle name="Comma 2 2 2 2 16" xfId="45240" xr:uid="{00000000-0005-0000-0000-0000B2090000}"/>
    <cellStyle name="Comma 2 2 2 2 17" xfId="48255" xr:uid="{00000000-0005-0000-0000-0000B3090000}"/>
    <cellStyle name="Comma 2 2 2 2 2" xfId="3975" xr:uid="{00000000-0005-0000-0000-0000B4090000}"/>
    <cellStyle name="Comma 2 2 2 2 2 10" xfId="7745" xr:uid="{00000000-0005-0000-0000-0000B5090000}"/>
    <cellStyle name="Comma 2 2 2 2 2 10 2" xfId="43111" xr:uid="{00000000-0005-0000-0000-0000B6090000}"/>
    <cellStyle name="Comma 2 2 2 2 2 10 3" xfId="46394" xr:uid="{00000000-0005-0000-0000-0000B7090000}"/>
    <cellStyle name="Comma 2 2 2 2 2 10 4" xfId="49410" xr:uid="{00000000-0005-0000-0000-0000B8090000}"/>
    <cellStyle name="Comma 2 2 2 2 2 11" xfId="19145" xr:uid="{00000000-0005-0000-0000-0000B9090000}"/>
    <cellStyle name="Comma 2 2 2 2 2 12" xfId="44043" xr:uid="{00000000-0005-0000-0000-0000BA090000}"/>
    <cellStyle name="Comma 2 2 2 2 2 13" xfId="44953" xr:uid="{00000000-0005-0000-0000-0000BB090000}"/>
    <cellStyle name="Comma 2 2 2 2 2 14" xfId="45245" xr:uid="{00000000-0005-0000-0000-0000BC090000}"/>
    <cellStyle name="Comma 2 2 2 2 2 15" xfId="48260" xr:uid="{00000000-0005-0000-0000-0000BD090000}"/>
    <cellStyle name="Comma 2 2 2 2 2 2" xfId="5241" xr:uid="{00000000-0005-0000-0000-0000BE090000}"/>
    <cellStyle name="Comma 2 2 2 2 2 2 2" xfId="5561" xr:uid="{00000000-0005-0000-0000-0000BF090000}"/>
    <cellStyle name="Comma 2 2 2 2 2 2 2 2" xfId="10188" xr:uid="{00000000-0005-0000-0000-0000C0090000}"/>
    <cellStyle name="Comma 2 2 2 2 2 2 2 2 2" xfId="17738" xr:uid="{00000000-0005-0000-0000-0000C1090000}"/>
    <cellStyle name="Comma 2 2 2 2 2 2 2 2 3" xfId="41880" xr:uid="{00000000-0005-0000-0000-0000C2090000}"/>
    <cellStyle name="Comma 2 2 2 2 2 2 2 2 4" xfId="47093" xr:uid="{00000000-0005-0000-0000-0000C3090000}"/>
    <cellStyle name="Comma 2 2 2 2 2 2 2 2 5" xfId="50109" xr:uid="{00000000-0005-0000-0000-0000C4090000}"/>
    <cellStyle name="Comma 2 2 2 2 2 2 2 3" xfId="10673" xr:uid="{00000000-0005-0000-0000-0000C5090000}"/>
    <cellStyle name="Comma 2 2 2 2 2 2 2 3 2" xfId="18215" xr:uid="{00000000-0005-0000-0000-0000C6090000}"/>
    <cellStyle name="Comma 2 2 2 2 2 2 2 3 3" xfId="41950" xr:uid="{00000000-0005-0000-0000-0000C7090000}"/>
    <cellStyle name="Comma 2 2 2 2 2 2 2 3 4" xfId="47570" xr:uid="{00000000-0005-0000-0000-0000C8090000}"/>
    <cellStyle name="Comma 2 2 2 2 2 2 2 3 5" xfId="50586" xr:uid="{00000000-0005-0000-0000-0000C9090000}"/>
    <cellStyle name="Comma 2 2 2 2 2 2 2 4" xfId="11160" xr:uid="{00000000-0005-0000-0000-0000CA090000}"/>
    <cellStyle name="Comma 2 2 2 2 2 2 2 4 2" xfId="18692" xr:uid="{00000000-0005-0000-0000-0000CB090000}"/>
    <cellStyle name="Comma 2 2 2 2 2 2 2 4 3" xfId="20728" xr:uid="{00000000-0005-0000-0000-0000CC090000}"/>
    <cellStyle name="Comma 2 2 2 2 2 2 2 4 4" xfId="48047" xr:uid="{00000000-0005-0000-0000-0000CD090000}"/>
    <cellStyle name="Comma 2 2 2 2 2 2 2 4 5" xfId="51063" xr:uid="{00000000-0005-0000-0000-0000CE090000}"/>
    <cellStyle name="Comma 2 2 2 2 2 2 2 5" xfId="8196" xr:uid="{00000000-0005-0000-0000-0000CF090000}"/>
    <cellStyle name="Comma 2 2 2 2 2 2 2 5 2" xfId="29608" xr:uid="{00000000-0005-0000-0000-0000D0090000}"/>
    <cellStyle name="Comma 2 2 2 2 2 2 2 5 3" xfId="46616" xr:uid="{00000000-0005-0000-0000-0000D1090000}"/>
    <cellStyle name="Comma 2 2 2 2 2 2 2 5 4" xfId="49632" xr:uid="{00000000-0005-0000-0000-0000D2090000}"/>
    <cellStyle name="Comma 2 2 2 2 2 2 2 6" xfId="43902" xr:uid="{00000000-0005-0000-0000-0000D3090000}"/>
    <cellStyle name="Comma 2 2 2 2 2 2 2 7" xfId="45510" xr:uid="{00000000-0005-0000-0000-0000D4090000}"/>
    <cellStyle name="Comma 2 2 2 2 2 2 2 8" xfId="48526" xr:uid="{00000000-0005-0000-0000-0000D5090000}"/>
    <cellStyle name="Comma 2 2 2 2 2 2 3" xfId="9976" xr:uid="{00000000-0005-0000-0000-0000D6090000}"/>
    <cellStyle name="Comma 2 2 2 2 2 2 3 2" xfId="17526" xr:uid="{00000000-0005-0000-0000-0000D7090000}"/>
    <cellStyle name="Comma 2 2 2 2 2 2 3 3" xfId="29513" xr:uid="{00000000-0005-0000-0000-0000D8090000}"/>
    <cellStyle name="Comma 2 2 2 2 2 2 3 4" xfId="46881" xr:uid="{00000000-0005-0000-0000-0000D9090000}"/>
    <cellStyle name="Comma 2 2 2 2 2 2 3 5" xfId="49897" xr:uid="{00000000-0005-0000-0000-0000DA090000}"/>
    <cellStyle name="Comma 2 2 2 2 2 2 4" xfId="10460" xr:uid="{00000000-0005-0000-0000-0000DB090000}"/>
    <cellStyle name="Comma 2 2 2 2 2 2 4 2" xfId="18003" xr:uid="{00000000-0005-0000-0000-0000DC090000}"/>
    <cellStyle name="Comma 2 2 2 2 2 2 4 3" xfId="42933" xr:uid="{00000000-0005-0000-0000-0000DD090000}"/>
    <cellStyle name="Comma 2 2 2 2 2 2 4 4" xfId="47358" xr:uid="{00000000-0005-0000-0000-0000DE090000}"/>
    <cellStyle name="Comma 2 2 2 2 2 2 4 5" xfId="50374" xr:uid="{00000000-0005-0000-0000-0000DF090000}"/>
    <cellStyle name="Comma 2 2 2 2 2 2 5" xfId="10947" xr:uid="{00000000-0005-0000-0000-0000E0090000}"/>
    <cellStyle name="Comma 2 2 2 2 2 2 5 2" xfId="18480" xr:uid="{00000000-0005-0000-0000-0000E1090000}"/>
    <cellStyle name="Comma 2 2 2 2 2 2 5 3" xfId="41993" xr:uid="{00000000-0005-0000-0000-0000E2090000}"/>
    <cellStyle name="Comma 2 2 2 2 2 2 5 4" xfId="47835" xr:uid="{00000000-0005-0000-0000-0000E3090000}"/>
    <cellStyle name="Comma 2 2 2 2 2 2 5 5" xfId="50851" xr:uid="{00000000-0005-0000-0000-0000E4090000}"/>
    <cellStyle name="Comma 2 2 2 2 2 2 6" xfId="7895" xr:uid="{00000000-0005-0000-0000-0000E5090000}"/>
    <cellStyle name="Comma 2 2 2 2 2 2 6 2" xfId="43061" xr:uid="{00000000-0005-0000-0000-0000E6090000}"/>
    <cellStyle name="Comma 2 2 2 2 2 2 6 3" xfId="46404" xr:uid="{00000000-0005-0000-0000-0000E7090000}"/>
    <cellStyle name="Comma 2 2 2 2 2 2 6 4" xfId="49420" xr:uid="{00000000-0005-0000-0000-0000E8090000}"/>
    <cellStyle name="Comma 2 2 2 2 2 2 7" xfId="43020" xr:uid="{00000000-0005-0000-0000-0000E9090000}"/>
    <cellStyle name="Comma 2 2 2 2 2 2 8" xfId="45298" xr:uid="{00000000-0005-0000-0000-0000EA090000}"/>
    <cellStyle name="Comma 2 2 2 2 2 2 9" xfId="48314" xr:uid="{00000000-0005-0000-0000-0000EB090000}"/>
    <cellStyle name="Comma 2 2 2 2 2 3" xfId="5321" xr:uid="{00000000-0005-0000-0000-0000EC090000}"/>
    <cellStyle name="Comma 2 2 2 2 2 3 2" xfId="5641" xr:uid="{00000000-0005-0000-0000-0000ED090000}"/>
    <cellStyle name="Comma 2 2 2 2 2 3 2 2" xfId="10241" xr:uid="{00000000-0005-0000-0000-0000EE090000}"/>
    <cellStyle name="Comma 2 2 2 2 2 3 2 2 2" xfId="17791" xr:uid="{00000000-0005-0000-0000-0000EF090000}"/>
    <cellStyle name="Comma 2 2 2 2 2 3 2 2 3" xfId="42784" xr:uid="{00000000-0005-0000-0000-0000F0090000}"/>
    <cellStyle name="Comma 2 2 2 2 2 3 2 2 4" xfId="47146" xr:uid="{00000000-0005-0000-0000-0000F1090000}"/>
    <cellStyle name="Comma 2 2 2 2 2 3 2 2 5" xfId="50162" xr:uid="{00000000-0005-0000-0000-0000F2090000}"/>
    <cellStyle name="Comma 2 2 2 2 2 3 2 3" xfId="10726" xr:uid="{00000000-0005-0000-0000-0000F3090000}"/>
    <cellStyle name="Comma 2 2 2 2 2 3 2 3 2" xfId="18268" xr:uid="{00000000-0005-0000-0000-0000F4090000}"/>
    <cellStyle name="Comma 2 2 2 2 2 3 2 3 3" xfId="19892" xr:uid="{00000000-0005-0000-0000-0000F5090000}"/>
    <cellStyle name="Comma 2 2 2 2 2 3 2 3 4" xfId="47623" xr:uid="{00000000-0005-0000-0000-0000F6090000}"/>
    <cellStyle name="Comma 2 2 2 2 2 3 2 3 5" xfId="50639" xr:uid="{00000000-0005-0000-0000-0000F7090000}"/>
    <cellStyle name="Comma 2 2 2 2 2 3 2 4" xfId="11213" xr:uid="{00000000-0005-0000-0000-0000F8090000}"/>
    <cellStyle name="Comma 2 2 2 2 2 3 2 4 2" xfId="18745" xr:uid="{00000000-0005-0000-0000-0000F9090000}"/>
    <cellStyle name="Comma 2 2 2 2 2 3 2 4 3" xfId="42951" xr:uid="{00000000-0005-0000-0000-0000FA090000}"/>
    <cellStyle name="Comma 2 2 2 2 2 3 2 4 4" xfId="48100" xr:uid="{00000000-0005-0000-0000-0000FB090000}"/>
    <cellStyle name="Comma 2 2 2 2 2 3 2 4 5" xfId="51116" xr:uid="{00000000-0005-0000-0000-0000FC090000}"/>
    <cellStyle name="Comma 2 2 2 2 2 3 2 5" xfId="8275" xr:uid="{00000000-0005-0000-0000-0000FD090000}"/>
    <cellStyle name="Comma 2 2 2 2 2 3 2 5 2" xfId="43651" xr:uid="{00000000-0005-0000-0000-0000FE090000}"/>
    <cellStyle name="Comma 2 2 2 2 2 3 2 5 3" xfId="46669" xr:uid="{00000000-0005-0000-0000-0000FF090000}"/>
    <cellStyle name="Comma 2 2 2 2 2 3 2 5 4" xfId="49685" xr:uid="{00000000-0005-0000-0000-0000000A0000}"/>
    <cellStyle name="Comma 2 2 2 2 2 3 2 6" xfId="19709" xr:uid="{00000000-0005-0000-0000-0000010A0000}"/>
    <cellStyle name="Comma 2 2 2 2 2 3 2 7" xfId="45563" xr:uid="{00000000-0005-0000-0000-0000020A0000}"/>
    <cellStyle name="Comma 2 2 2 2 2 3 2 8" xfId="48579" xr:uid="{00000000-0005-0000-0000-0000030A0000}"/>
    <cellStyle name="Comma 2 2 2 2 2 3 3" xfId="10029" xr:uid="{00000000-0005-0000-0000-0000040A0000}"/>
    <cellStyle name="Comma 2 2 2 2 2 3 3 2" xfId="17579" xr:uid="{00000000-0005-0000-0000-0000050A0000}"/>
    <cellStyle name="Comma 2 2 2 2 2 3 3 3" xfId="27827" xr:uid="{00000000-0005-0000-0000-0000060A0000}"/>
    <cellStyle name="Comma 2 2 2 2 2 3 3 4" xfId="46934" xr:uid="{00000000-0005-0000-0000-0000070A0000}"/>
    <cellStyle name="Comma 2 2 2 2 2 3 3 5" xfId="49950" xr:uid="{00000000-0005-0000-0000-0000080A0000}"/>
    <cellStyle name="Comma 2 2 2 2 2 3 4" xfId="10514" xr:uid="{00000000-0005-0000-0000-0000090A0000}"/>
    <cellStyle name="Comma 2 2 2 2 2 3 4 2" xfId="18056" xr:uid="{00000000-0005-0000-0000-00000A0A0000}"/>
    <cellStyle name="Comma 2 2 2 2 2 3 4 3" xfId="43428" xr:uid="{00000000-0005-0000-0000-00000B0A0000}"/>
    <cellStyle name="Comma 2 2 2 2 2 3 4 4" xfId="47411" xr:uid="{00000000-0005-0000-0000-00000C0A0000}"/>
    <cellStyle name="Comma 2 2 2 2 2 3 4 5" xfId="50427" xr:uid="{00000000-0005-0000-0000-00000D0A0000}"/>
    <cellStyle name="Comma 2 2 2 2 2 3 5" xfId="11001" xr:uid="{00000000-0005-0000-0000-00000E0A0000}"/>
    <cellStyle name="Comma 2 2 2 2 2 3 5 2" xfId="18533" xr:uid="{00000000-0005-0000-0000-00000F0A0000}"/>
    <cellStyle name="Comma 2 2 2 2 2 3 5 3" xfId="42386" xr:uid="{00000000-0005-0000-0000-0000100A0000}"/>
    <cellStyle name="Comma 2 2 2 2 2 3 5 4" xfId="47888" xr:uid="{00000000-0005-0000-0000-0000110A0000}"/>
    <cellStyle name="Comma 2 2 2 2 2 3 5 5" xfId="50904" xr:uid="{00000000-0005-0000-0000-0000120A0000}"/>
    <cellStyle name="Comma 2 2 2 2 2 3 6" xfId="7966" xr:uid="{00000000-0005-0000-0000-0000130A0000}"/>
    <cellStyle name="Comma 2 2 2 2 2 3 6 2" xfId="42498" xr:uid="{00000000-0005-0000-0000-0000140A0000}"/>
    <cellStyle name="Comma 2 2 2 2 2 3 6 3" xfId="46457" xr:uid="{00000000-0005-0000-0000-0000150A0000}"/>
    <cellStyle name="Comma 2 2 2 2 2 3 6 4" xfId="49473" xr:uid="{00000000-0005-0000-0000-0000160A0000}"/>
    <cellStyle name="Comma 2 2 2 2 2 3 7" xfId="43317" xr:uid="{00000000-0005-0000-0000-0000170A0000}"/>
    <cellStyle name="Comma 2 2 2 2 2 3 8" xfId="45351" xr:uid="{00000000-0005-0000-0000-0000180A0000}"/>
    <cellStyle name="Comma 2 2 2 2 2 3 9" xfId="48367" xr:uid="{00000000-0005-0000-0000-0000190A0000}"/>
    <cellStyle name="Comma 2 2 2 2 2 4" xfId="5401" xr:uid="{00000000-0005-0000-0000-00001A0A0000}"/>
    <cellStyle name="Comma 2 2 2 2 2 4 2" xfId="5721" xr:uid="{00000000-0005-0000-0000-00001B0A0000}"/>
    <cellStyle name="Comma 2 2 2 2 2 4 2 2" xfId="10294" xr:uid="{00000000-0005-0000-0000-00001C0A0000}"/>
    <cellStyle name="Comma 2 2 2 2 2 4 2 2 2" xfId="17844" xr:uid="{00000000-0005-0000-0000-00001D0A0000}"/>
    <cellStyle name="Comma 2 2 2 2 2 4 2 2 3" xfId="41897" xr:uid="{00000000-0005-0000-0000-00001E0A0000}"/>
    <cellStyle name="Comma 2 2 2 2 2 4 2 2 4" xfId="47199" xr:uid="{00000000-0005-0000-0000-00001F0A0000}"/>
    <cellStyle name="Comma 2 2 2 2 2 4 2 2 5" xfId="50215" xr:uid="{00000000-0005-0000-0000-0000200A0000}"/>
    <cellStyle name="Comma 2 2 2 2 2 4 2 3" xfId="10779" xr:uid="{00000000-0005-0000-0000-0000210A0000}"/>
    <cellStyle name="Comma 2 2 2 2 2 4 2 3 2" xfId="18321" xr:uid="{00000000-0005-0000-0000-0000220A0000}"/>
    <cellStyle name="Comma 2 2 2 2 2 4 2 3 3" xfId="43464" xr:uid="{00000000-0005-0000-0000-0000230A0000}"/>
    <cellStyle name="Comma 2 2 2 2 2 4 2 3 4" xfId="47676" xr:uid="{00000000-0005-0000-0000-0000240A0000}"/>
    <cellStyle name="Comma 2 2 2 2 2 4 2 3 5" xfId="50692" xr:uid="{00000000-0005-0000-0000-0000250A0000}"/>
    <cellStyle name="Comma 2 2 2 2 2 4 2 4" xfId="11266" xr:uid="{00000000-0005-0000-0000-0000260A0000}"/>
    <cellStyle name="Comma 2 2 2 2 2 4 2 4 2" xfId="18798" xr:uid="{00000000-0005-0000-0000-0000270A0000}"/>
    <cellStyle name="Comma 2 2 2 2 2 4 2 4 3" xfId="42562" xr:uid="{00000000-0005-0000-0000-0000280A0000}"/>
    <cellStyle name="Comma 2 2 2 2 2 4 2 4 4" xfId="48153" xr:uid="{00000000-0005-0000-0000-0000290A0000}"/>
    <cellStyle name="Comma 2 2 2 2 2 4 2 4 5" xfId="51169" xr:uid="{00000000-0005-0000-0000-00002A0A0000}"/>
    <cellStyle name="Comma 2 2 2 2 2 4 2 5" xfId="8355" xr:uid="{00000000-0005-0000-0000-00002B0A0000}"/>
    <cellStyle name="Comma 2 2 2 2 2 4 2 5 2" xfId="42550" xr:uid="{00000000-0005-0000-0000-00002C0A0000}"/>
    <cellStyle name="Comma 2 2 2 2 2 4 2 5 3" xfId="46722" xr:uid="{00000000-0005-0000-0000-00002D0A0000}"/>
    <cellStyle name="Comma 2 2 2 2 2 4 2 5 4" xfId="49738" xr:uid="{00000000-0005-0000-0000-00002E0A0000}"/>
    <cellStyle name="Comma 2 2 2 2 2 4 2 6" xfId="42739" xr:uid="{00000000-0005-0000-0000-00002F0A0000}"/>
    <cellStyle name="Comma 2 2 2 2 2 4 2 7" xfId="45616" xr:uid="{00000000-0005-0000-0000-0000300A0000}"/>
    <cellStyle name="Comma 2 2 2 2 2 4 2 8" xfId="48632" xr:uid="{00000000-0005-0000-0000-0000310A0000}"/>
    <cellStyle name="Comma 2 2 2 2 2 4 3" xfId="10082" xr:uid="{00000000-0005-0000-0000-0000320A0000}"/>
    <cellStyle name="Comma 2 2 2 2 2 4 3 2" xfId="17632" xr:uid="{00000000-0005-0000-0000-0000330A0000}"/>
    <cellStyle name="Comma 2 2 2 2 2 4 3 3" xfId="41862" xr:uid="{00000000-0005-0000-0000-0000340A0000}"/>
    <cellStyle name="Comma 2 2 2 2 2 4 3 4" xfId="46987" xr:uid="{00000000-0005-0000-0000-0000350A0000}"/>
    <cellStyle name="Comma 2 2 2 2 2 4 3 5" xfId="50003" xr:uid="{00000000-0005-0000-0000-0000360A0000}"/>
    <cellStyle name="Comma 2 2 2 2 2 4 4" xfId="10567" xr:uid="{00000000-0005-0000-0000-0000370A0000}"/>
    <cellStyle name="Comma 2 2 2 2 2 4 4 2" xfId="18109" xr:uid="{00000000-0005-0000-0000-0000380A0000}"/>
    <cellStyle name="Comma 2 2 2 2 2 4 4 3" xfId="43162" xr:uid="{00000000-0005-0000-0000-0000390A0000}"/>
    <cellStyle name="Comma 2 2 2 2 2 4 4 4" xfId="47464" xr:uid="{00000000-0005-0000-0000-00003A0A0000}"/>
    <cellStyle name="Comma 2 2 2 2 2 4 4 5" xfId="50480" xr:uid="{00000000-0005-0000-0000-00003B0A0000}"/>
    <cellStyle name="Comma 2 2 2 2 2 4 5" xfId="11054" xr:uid="{00000000-0005-0000-0000-00003C0A0000}"/>
    <cellStyle name="Comma 2 2 2 2 2 4 5 2" xfId="18586" xr:uid="{00000000-0005-0000-0000-00003D0A0000}"/>
    <cellStyle name="Comma 2 2 2 2 2 4 5 3" xfId="42999" xr:uid="{00000000-0005-0000-0000-00003E0A0000}"/>
    <cellStyle name="Comma 2 2 2 2 2 4 5 4" xfId="47941" xr:uid="{00000000-0005-0000-0000-00003F0A0000}"/>
    <cellStyle name="Comma 2 2 2 2 2 4 5 5" xfId="50957" xr:uid="{00000000-0005-0000-0000-0000400A0000}"/>
    <cellStyle name="Comma 2 2 2 2 2 4 6" xfId="8042" xr:uid="{00000000-0005-0000-0000-0000410A0000}"/>
    <cellStyle name="Comma 2 2 2 2 2 4 6 2" xfId="42916" xr:uid="{00000000-0005-0000-0000-0000420A0000}"/>
    <cellStyle name="Comma 2 2 2 2 2 4 6 3" xfId="46510" xr:uid="{00000000-0005-0000-0000-0000430A0000}"/>
    <cellStyle name="Comma 2 2 2 2 2 4 6 4" xfId="49526" xr:uid="{00000000-0005-0000-0000-0000440A0000}"/>
    <cellStyle name="Comma 2 2 2 2 2 4 7" xfId="41505" xr:uid="{00000000-0005-0000-0000-0000450A0000}"/>
    <cellStyle name="Comma 2 2 2 2 2 4 8" xfId="45404" xr:uid="{00000000-0005-0000-0000-0000460A0000}"/>
    <cellStyle name="Comma 2 2 2 2 2 4 9" xfId="48420" xr:uid="{00000000-0005-0000-0000-0000470A0000}"/>
    <cellStyle name="Comma 2 2 2 2 2 5" xfId="5481" xr:uid="{00000000-0005-0000-0000-0000480A0000}"/>
    <cellStyle name="Comma 2 2 2 2 2 5 2" xfId="10135" xr:uid="{00000000-0005-0000-0000-0000490A0000}"/>
    <cellStyle name="Comma 2 2 2 2 2 5 2 2" xfId="17685" xr:uid="{00000000-0005-0000-0000-00004A0A0000}"/>
    <cellStyle name="Comma 2 2 2 2 2 5 2 3" xfId="42300" xr:uid="{00000000-0005-0000-0000-00004B0A0000}"/>
    <cellStyle name="Comma 2 2 2 2 2 5 2 4" xfId="47040" xr:uid="{00000000-0005-0000-0000-00004C0A0000}"/>
    <cellStyle name="Comma 2 2 2 2 2 5 2 5" xfId="50056" xr:uid="{00000000-0005-0000-0000-00004D0A0000}"/>
    <cellStyle name="Comma 2 2 2 2 2 5 3" xfId="10620" xr:uid="{00000000-0005-0000-0000-00004E0A0000}"/>
    <cellStyle name="Comma 2 2 2 2 2 5 3 2" xfId="18162" xr:uid="{00000000-0005-0000-0000-00004F0A0000}"/>
    <cellStyle name="Comma 2 2 2 2 2 5 3 3" xfId="43864" xr:uid="{00000000-0005-0000-0000-0000500A0000}"/>
    <cellStyle name="Comma 2 2 2 2 2 5 3 4" xfId="47517" xr:uid="{00000000-0005-0000-0000-0000510A0000}"/>
    <cellStyle name="Comma 2 2 2 2 2 5 3 5" xfId="50533" xr:uid="{00000000-0005-0000-0000-0000520A0000}"/>
    <cellStyle name="Comma 2 2 2 2 2 5 4" xfId="11107" xr:uid="{00000000-0005-0000-0000-0000530A0000}"/>
    <cellStyle name="Comma 2 2 2 2 2 5 4 2" xfId="18639" xr:uid="{00000000-0005-0000-0000-0000540A0000}"/>
    <cellStyle name="Comma 2 2 2 2 2 5 4 3" xfId="42401" xr:uid="{00000000-0005-0000-0000-0000550A0000}"/>
    <cellStyle name="Comma 2 2 2 2 2 5 4 4" xfId="47994" xr:uid="{00000000-0005-0000-0000-0000560A0000}"/>
    <cellStyle name="Comma 2 2 2 2 2 5 4 5" xfId="51010" xr:uid="{00000000-0005-0000-0000-0000570A0000}"/>
    <cellStyle name="Comma 2 2 2 2 2 5 5" xfId="8121" xr:uid="{00000000-0005-0000-0000-0000580A0000}"/>
    <cellStyle name="Comma 2 2 2 2 2 5 5 2" xfId="20508" xr:uid="{00000000-0005-0000-0000-0000590A0000}"/>
    <cellStyle name="Comma 2 2 2 2 2 5 5 3" xfId="46563" xr:uid="{00000000-0005-0000-0000-00005A0A0000}"/>
    <cellStyle name="Comma 2 2 2 2 2 5 5 4" xfId="49579" xr:uid="{00000000-0005-0000-0000-00005B0A0000}"/>
    <cellStyle name="Comma 2 2 2 2 2 5 6" xfId="41519" xr:uid="{00000000-0005-0000-0000-00005C0A0000}"/>
    <cellStyle name="Comma 2 2 2 2 2 5 7" xfId="45457" xr:uid="{00000000-0005-0000-0000-00005D0A0000}"/>
    <cellStyle name="Comma 2 2 2 2 2 5 8" xfId="48473" xr:uid="{00000000-0005-0000-0000-00005E0A0000}"/>
    <cellStyle name="Comma 2 2 2 2 2 6" xfId="5801" xr:uid="{00000000-0005-0000-0000-00005F0A0000}"/>
    <cellStyle name="Comma 2 2 2 2 2 6 2" xfId="10347" xr:uid="{00000000-0005-0000-0000-0000600A0000}"/>
    <cellStyle name="Comma 2 2 2 2 2 6 2 2" xfId="17897" xr:uid="{00000000-0005-0000-0000-0000610A0000}"/>
    <cellStyle name="Comma 2 2 2 2 2 6 2 3" xfId="27971" xr:uid="{00000000-0005-0000-0000-0000620A0000}"/>
    <cellStyle name="Comma 2 2 2 2 2 6 2 4" xfId="47252" xr:uid="{00000000-0005-0000-0000-0000630A0000}"/>
    <cellStyle name="Comma 2 2 2 2 2 6 2 5" xfId="50268" xr:uid="{00000000-0005-0000-0000-0000640A0000}"/>
    <cellStyle name="Comma 2 2 2 2 2 6 3" xfId="10832" xr:uid="{00000000-0005-0000-0000-0000650A0000}"/>
    <cellStyle name="Comma 2 2 2 2 2 6 3 2" xfId="18374" xr:uid="{00000000-0005-0000-0000-0000660A0000}"/>
    <cellStyle name="Comma 2 2 2 2 2 6 3 3" xfId="42507" xr:uid="{00000000-0005-0000-0000-0000670A0000}"/>
    <cellStyle name="Comma 2 2 2 2 2 6 3 4" xfId="47729" xr:uid="{00000000-0005-0000-0000-0000680A0000}"/>
    <cellStyle name="Comma 2 2 2 2 2 6 3 5" xfId="50745" xr:uid="{00000000-0005-0000-0000-0000690A0000}"/>
    <cellStyle name="Comma 2 2 2 2 2 6 4" xfId="11320" xr:uid="{00000000-0005-0000-0000-00006A0A0000}"/>
    <cellStyle name="Comma 2 2 2 2 2 6 4 2" xfId="18851" xr:uid="{00000000-0005-0000-0000-00006B0A0000}"/>
    <cellStyle name="Comma 2 2 2 2 2 6 4 3" xfId="42050" xr:uid="{00000000-0005-0000-0000-00006C0A0000}"/>
    <cellStyle name="Comma 2 2 2 2 2 6 4 4" xfId="48206" xr:uid="{00000000-0005-0000-0000-00006D0A0000}"/>
    <cellStyle name="Comma 2 2 2 2 2 6 4 5" xfId="51222" xr:uid="{00000000-0005-0000-0000-00006E0A0000}"/>
    <cellStyle name="Comma 2 2 2 2 2 6 5" xfId="8435" xr:uid="{00000000-0005-0000-0000-00006F0A0000}"/>
    <cellStyle name="Comma 2 2 2 2 2 6 5 2" xfId="27828" xr:uid="{00000000-0005-0000-0000-0000700A0000}"/>
    <cellStyle name="Comma 2 2 2 2 2 6 5 3" xfId="46775" xr:uid="{00000000-0005-0000-0000-0000710A0000}"/>
    <cellStyle name="Comma 2 2 2 2 2 6 5 4" xfId="49791" xr:uid="{00000000-0005-0000-0000-0000720A0000}"/>
    <cellStyle name="Comma 2 2 2 2 2 6 6" xfId="41596" xr:uid="{00000000-0005-0000-0000-0000730A0000}"/>
    <cellStyle name="Comma 2 2 2 2 2 6 7" xfId="45669" xr:uid="{00000000-0005-0000-0000-0000740A0000}"/>
    <cellStyle name="Comma 2 2 2 2 2 6 8" xfId="48685" xr:uid="{00000000-0005-0000-0000-0000750A0000}"/>
    <cellStyle name="Comma 2 2 2 2 2 7" xfId="9923" xr:uid="{00000000-0005-0000-0000-0000760A0000}"/>
    <cellStyle name="Comma 2 2 2 2 2 7 2" xfId="17473" xr:uid="{00000000-0005-0000-0000-0000770A0000}"/>
    <cellStyle name="Comma 2 2 2 2 2 7 3" xfId="20195" xr:uid="{00000000-0005-0000-0000-0000780A0000}"/>
    <cellStyle name="Comma 2 2 2 2 2 7 4" xfId="46828" xr:uid="{00000000-0005-0000-0000-0000790A0000}"/>
    <cellStyle name="Comma 2 2 2 2 2 7 5" xfId="49844" xr:uid="{00000000-0005-0000-0000-00007A0A0000}"/>
    <cellStyle name="Comma 2 2 2 2 2 8" xfId="10407" xr:uid="{00000000-0005-0000-0000-00007B0A0000}"/>
    <cellStyle name="Comma 2 2 2 2 2 8 2" xfId="17950" xr:uid="{00000000-0005-0000-0000-00007C0A0000}"/>
    <cellStyle name="Comma 2 2 2 2 2 8 3" xfId="20370" xr:uid="{00000000-0005-0000-0000-00007D0A0000}"/>
    <cellStyle name="Comma 2 2 2 2 2 8 4" xfId="47305" xr:uid="{00000000-0005-0000-0000-00007E0A0000}"/>
    <cellStyle name="Comma 2 2 2 2 2 8 5" xfId="50321" xr:uid="{00000000-0005-0000-0000-00007F0A0000}"/>
    <cellStyle name="Comma 2 2 2 2 2 9" xfId="10894" xr:uid="{00000000-0005-0000-0000-0000800A0000}"/>
    <cellStyle name="Comma 2 2 2 2 2 9 2" xfId="18427" xr:uid="{00000000-0005-0000-0000-0000810A0000}"/>
    <cellStyle name="Comma 2 2 2 2 2 9 3" xfId="42508" xr:uid="{00000000-0005-0000-0000-0000820A0000}"/>
    <cellStyle name="Comma 2 2 2 2 2 9 4" xfId="47782" xr:uid="{00000000-0005-0000-0000-0000830A0000}"/>
    <cellStyle name="Comma 2 2 2 2 2 9 5" xfId="50798" xr:uid="{00000000-0005-0000-0000-0000840A0000}"/>
    <cellStyle name="Comma 2 2 2 2 3" xfId="4822" xr:uid="{00000000-0005-0000-0000-0000850A0000}"/>
    <cellStyle name="Comma 2 2 2 2 3 2" xfId="5535" xr:uid="{00000000-0005-0000-0000-0000860A0000}"/>
    <cellStyle name="Comma 2 2 2 2 3 2 2" xfId="10183" xr:uid="{00000000-0005-0000-0000-0000870A0000}"/>
    <cellStyle name="Comma 2 2 2 2 3 2 2 2" xfId="17733" xr:uid="{00000000-0005-0000-0000-0000880A0000}"/>
    <cellStyle name="Comma 2 2 2 2 3 2 2 3" xfId="29491" xr:uid="{00000000-0005-0000-0000-0000890A0000}"/>
    <cellStyle name="Comma 2 2 2 2 3 2 2 4" xfId="47088" xr:uid="{00000000-0005-0000-0000-00008A0A0000}"/>
    <cellStyle name="Comma 2 2 2 2 3 2 2 5" xfId="50104" xr:uid="{00000000-0005-0000-0000-00008B0A0000}"/>
    <cellStyle name="Comma 2 2 2 2 3 2 3" xfId="10668" xr:uid="{00000000-0005-0000-0000-00008C0A0000}"/>
    <cellStyle name="Comma 2 2 2 2 3 2 3 2" xfId="18210" xr:uid="{00000000-0005-0000-0000-00008D0A0000}"/>
    <cellStyle name="Comma 2 2 2 2 3 2 3 3" xfId="42577" xr:uid="{00000000-0005-0000-0000-00008E0A0000}"/>
    <cellStyle name="Comma 2 2 2 2 3 2 3 4" xfId="47565" xr:uid="{00000000-0005-0000-0000-00008F0A0000}"/>
    <cellStyle name="Comma 2 2 2 2 3 2 3 5" xfId="50581" xr:uid="{00000000-0005-0000-0000-0000900A0000}"/>
    <cellStyle name="Comma 2 2 2 2 3 2 4" xfId="11155" xr:uid="{00000000-0005-0000-0000-0000910A0000}"/>
    <cellStyle name="Comma 2 2 2 2 3 2 4 2" xfId="18687" xr:uid="{00000000-0005-0000-0000-0000920A0000}"/>
    <cellStyle name="Comma 2 2 2 2 3 2 4 3" xfId="43178" xr:uid="{00000000-0005-0000-0000-0000930A0000}"/>
    <cellStyle name="Comma 2 2 2 2 3 2 4 4" xfId="48042" xr:uid="{00000000-0005-0000-0000-0000940A0000}"/>
    <cellStyle name="Comma 2 2 2 2 3 2 4 5" xfId="51058" xr:uid="{00000000-0005-0000-0000-0000950A0000}"/>
    <cellStyle name="Comma 2 2 2 2 3 2 5" xfId="8175" xr:uid="{00000000-0005-0000-0000-0000960A0000}"/>
    <cellStyle name="Comma 2 2 2 2 3 2 5 2" xfId="42816" xr:uid="{00000000-0005-0000-0000-0000970A0000}"/>
    <cellStyle name="Comma 2 2 2 2 3 2 5 3" xfId="46611" xr:uid="{00000000-0005-0000-0000-0000980A0000}"/>
    <cellStyle name="Comma 2 2 2 2 3 2 5 4" xfId="49627" xr:uid="{00000000-0005-0000-0000-0000990A0000}"/>
    <cellStyle name="Comma 2 2 2 2 3 2 6" xfId="41535" xr:uid="{00000000-0005-0000-0000-00009A0A0000}"/>
    <cellStyle name="Comma 2 2 2 2 3 2 7" xfId="45505" xr:uid="{00000000-0005-0000-0000-00009B0A0000}"/>
    <cellStyle name="Comma 2 2 2 2 3 2 8" xfId="48521" xr:uid="{00000000-0005-0000-0000-00009C0A0000}"/>
    <cellStyle name="Comma 2 2 2 2 3 3" xfId="9971" xr:uid="{00000000-0005-0000-0000-00009D0A0000}"/>
    <cellStyle name="Comma 2 2 2 2 3 3 2" xfId="17521" xr:uid="{00000000-0005-0000-0000-00009E0A0000}"/>
    <cellStyle name="Comma 2 2 2 2 3 3 3" xfId="43276" xr:uid="{00000000-0005-0000-0000-00009F0A0000}"/>
    <cellStyle name="Comma 2 2 2 2 3 3 4" xfId="46876" xr:uid="{00000000-0005-0000-0000-0000A00A0000}"/>
    <cellStyle name="Comma 2 2 2 2 3 3 5" xfId="49892" xr:uid="{00000000-0005-0000-0000-0000A10A0000}"/>
    <cellStyle name="Comma 2 2 2 2 3 4" xfId="10455" xr:uid="{00000000-0005-0000-0000-0000A20A0000}"/>
    <cellStyle name="Comma 2 2 2 2 3 4 2" xfId="17998" xr:uid="{00000000-0005-0000-0000-0000A30A0000}"/>
    <cellStyle name="Comma 2 2 2 2 3 4 3" xfId="42530" xr:uid="{00000000-0005-0000-0000-0000A40A0000}"/>
    <cellStyle name="Comma 2 2 2 2 3 4 4" xfId="47353" xr:uid="{00000000-0005-0000-0000-0000A50A0000}"/>
    <cellStyle name="Comma 2 2 2 2 3 4 5" xfId="50369" xr:uid="{00000000-0005-0000-0000-0000A60A0000}"/>
    <cellStyle name="Comma 2 2 2 2 3 5" xfId="10942" xr:uid="{00000000-0005-0000-0000-0000A70A0000}"/>
    <cellStyle name="Comma 2 2 2 2 3 5 2" xfId="18475" xr:uid="{00000000-0005-0000-0000-0000A80A0000}"/>
    <cellStyle name="Comma 2 2 2 2 3 5 3" xfId="43123" xr:uid="{00000000-0005-0000-0000-0000A90A0000}"/>
    <cellStyle name="Comma 2 2 2 2 3 5 4" xfId="47830" xr:uid="{00000000-0005-0000-0000-0000AA0A0000}"/>
    <cellStyle name="Comma 2 2 2 2 3 5 5" xfId="50846" xr:uid="{00000000-0005-0000-0000-0000AB0A0000}"/>
    <cellStyle name="Comma 2 2 2 2 3 6" xfId="7880" xr:uid="{00000000-0005-0000-0000-0000AC0A0000}"/>
    <cellStyle name="Comma 2 2 2 2 3 6 2" xfId="43267" xr:uid="{00000000-0005-0000-0000-0000AD0A0000}"/>
    <cellStyle name="Comma 2 2 2 2 3 6 3" xfId="46399" xr:uid="{00000000-0005-0000-0000-0000AE0A0000}"/>
    <cellStyle name="Comma 2 2 2 2 3 6 4" xfId="49415" xr:uid="{00000000-0005-0000-0000-0000AF0A0000}"/>
    <cellStyle name="Comma 2 2 2 2 3 7" xfId="41466" xr:uid="{00000000-0005-0000-0000-0000B00A0000}"/>
    <cellStyle name="Comma 2 2 2 2 3 8" xfId="45293" xr:uid="{00000000-0005-0000-0000-0000B10A0000}"/>
    <cellStyle name="Comma 2 2 2 2 3 9" xfId="48309" xr:uid="{00000000-0005-0000-0000-0000B20A0000}"/>
    <cellStyle name="Comma 2 2 2 2 4" xfId="5295" xr:uid="{00000000-0005-0000-0000-0000B30A0000}"/>
    <cellStyle name="Comma 2 2 2 2 4 2" xfId="5615" xr:uid="{00000000-0005-0000-0000-0000B40A0000}"/>
    <cellStyle name="Comma 2 2 2 2 4 2 2" xfId="10236" xr:uid="{00000000-0005-0000-0000-0000B50A0000}"/>
    <cellStyle name="Comma 2 2 2 2 4 2 2 2" xfId="17786" xr:uid="{00000000-0005-0000-0000-0000B60A0000}"/>
    <cellStyle name="Comma 2 2 2 2 4 2 2 3" xfId="41885" xr:uid="{00000000-0005-0000-0000-0000B70A0000}"/>
    <cellStyle name="Comma 2 2 2 2 4 2 2 4" xfId="47141" xr:uid="{00000000-0005-0000-0000-0000B80A0000}"/>
    <cellStyle name="Comma 2 2 2 2 4 2 2 5" xfId="50157" xr:uid="{00000000-0005-0000-0000-0000B90A0000}"/>
    <cellStyle name="Comma 2 2 2 2 4 2 3" xfId="10721" xr:uid="{00000000-0005-0000-0000-0000BA0A0000}"/>
    <cellStyle name="Comma 2 2 2 2 4 2 3 2" xfId="18263" xr:uid="{00000000-0005-0000-0000-0000BB0A0000}"/>
    <cellStyle name="Comma 2 2 2 2 4 2 3 3" xfId="42352" xr:uid="{00000000-0005-0000-0000-0000BC0A0000}"/>
    <cellStyle name="Comma 2 2 2 2 4 2 3 4" xfId="47618" xr:uid="{00000000-0005-0000-0000-0000BD0A0000}"/>
    <cellStyle name="Comma 2 2 2 2 4 2 3 5" xfId="50634" xr:uid="{00000000-0005-0000-0000-0000BE0A0000}"/>
    <cellStyle name="Comma 2 2 2 2 4 2 4" xfId="11208" xr:uid="{00000000-0005-0000-0000-0000BF0A0000}"/>
    <cellStyle name="Comma 2 2 2 2 4 2 4 2" xfId="18740" xr:uid="{00000000-0005-0000-0000-0000C00A0000}"/>
    <cellStyle name="Comma 2 2 2 2 4 2 4 3" xfId="43397" xr:uid="{00000000-0005-0000-0000-0000C10A0000}"/>
    <cellStyle name="Comma 2 2 2 2 4 2 4 4" xfId="48095" xr:uid="{00000000-0005-0000-0000-0000C20A0000}"/>
    <cellStyle name="Comma 2 2 2 2 4 2 4 5" xfId="51111" xr:uid="{00000000-0005-0000-0000-0000C30A0000}"/>
    <cellStyle name="Comma 2 2 2 2 4 2 5" xfId="8249" xr:uid="{00000000-0005-0000-0000-0000C40A0000}"/>
    <cellStyle name="Comma 2 2 2 2 4 2 5 2" xfId="42773" xr:uid="{00000000-0005-0000-0000-0000C50A0000}"/>
    <cellStyle name="Comma 2 2 2 2 4 2 5 3" xfId="46664" xr:uid="{00000000-0005-0000-0000-0000C60A0000}"/>
    <cellStyle name="Comma 2 2 2 2 4 2 5 4" xfId="49680" xr:uid="{00000000-0005-0000-0000-0000C70A0000}"/>
    <cellStyle name="Comma 2 2 2 2 4 2 6" xfId="41551" xr:uid="{00000000-0005-0000-0000-0000C80A0000}"/>
    <cellStyle name="Comma 2 2 2 2 4 2 7" xfId="45558" xr:uid="{00000000-0005-0000-0000-0000C90A0000}"/>
    <cellStyle name="Comma 2 2 2 2 4 2 8" xfId="48574" xr:uid="{00000000-0005-0000-0000-0000CA0A0000}"/>
    <cellStyle name="Comma 2 2 2 2 4 3" xfId="10024" xr:uid="{00000000-0005-0000-0000-0000CB0A0000}"/>
    <cellStyle name="Comma 2 2 2 2 4 3 2" xfId="17574" xr:uid="{00000000-0005-0000-0000-0000CC0A0000}"/>
    <cellStyle name="Comma 2 2 2 2 4 3 3" xfId="27812" xr:uid="{00000000-0005-0000-0000-0000CD0A0000}"/>
    <cellStyle name="Comma 2 2 2 2 4 3 4" xfId="46929" xr:uid="{00000000-0005-0000-0000-0000CE0A0000}"/>
    <cellStyle name="Comma 2 2 2 2 4 3 5" xfId="49945" xr:uid="{00000000-0005-0000-0000-0000CF0A0000}"/>
    <cellStyle name="Comma 2 2 2 2 4 4" xfId="10509" xr:uid="{00000000-0005-0000-0000-0000D00A0000}"/>
    <cellStyle name="Comma 2 2 2 2 4 4 2" xfId="18051" xr:uid="{00000000-0005-0000-0000-0000D10A0000}"/>
    <cellStyle name="Comma 2 2 2 2 4 4 3" xfId="42788" xr:uid="{00000000-0005-0000-0000-0000D20A0000}"/>
    <cellStyle name="Comma 2 2 2 2 4 4 4" xfId="47406" xr:uid="{00000000-0005-0000-0000-0000D30A0000}"/>
    <cellStyle name="Comma 2 2 2 2 4 4 5" xfId="50422" xr:uid="{00000000-0005-0000-0000-0000D40A0000}"/>
    <cellStyle name="Comma 2 2 2 2 4 5" xfId="10996" xr:uid="{00000000-0005-0000-0000-0000D50A0000}"/>
    <cellStyle name="Comma 2 2 2 2 4 5 2" xfId="18528" xr:uid="{00000000-0005-0000-0000-0000D60A0000}"/>
    <cellStyle name="Comma 2 2 2 2 4 5 3" xfId="42645" xr:uid="{00000000-0005-0000-0000-0000D70A0000}"/>
    <cellStyle name="Comma 2 2 2 2 4 5 4" xfId="47883" xr:uid="{00000000-0005-0000-0000-0000D80A0000}"/>
    <cellStyle name="Comma 2 2 2 2 4 5 5" xfId="50899" xr:uid="{00000000-0005-0000-0000-0000D90A0000}"/>
    <cellStyle name="Comma 2 2 2 2 4 6" xfId="7947" xr:uid="{00000000-0005-0000-0000-0000DA0A0000}"/>
    <cellStyle name="Comma 2 2 2 2 4 6 2" xfId="27878" xr:uid="{00000000-0005-0000-0000-0000DB0A0000}"/>
    <cellStyle name="Comma 2 2 2 2 4 6 3" xfId="46452" xr:uid="{00000000-0005-0000-0000-0000DC0A0000}"/>
    <cellStyle name="Comma 2 2 2 2 4 6 4" xfId="49468" xr:uid="{00000000-0005-0000-0000-0000DD0A0000}"/>
    <cellStyle name="Comma 2 2 2 2 4 7" xfId="27794" xr:uid="{00000000-0005-0000-0000-0000DE0A0000}"/>
    <cellStyle name="Comma 2 2 2 2 4 8" xfId="45346" xr:uid="{00000000-0005-0000-0000-0000DF0A0000}"/>
    <cellStyle name="Comma 2 2 2 2 4 9" xfId="48362" xr:uid="{00000000-0005-0000-0000-0000E00A0000}"/>
    <cellStyle name="Comma 2 2 2 2 5" xfId="5375" xr:uid="{00000000-0005-0000-0000-0000E10A0000}"/>
    <cellStyle name="Comma 2 2 2 2 5 2" xfId="5695" xr:uid="{00000000-0005-0000-0000-0000E20A0000}"/>
    <cellStyle name="Comma 2 2 2 2 5 2 2" xfId="10289" xr:uid="{00000000-0005-0000-0000-0000E30A0000}"/>
    <cellStyle name="Comma 2 2 2 2 5 2 2 2" xfId="17839" xr:uid="{00000000-0005-0000-0000-0000E40A0000}"/>
    <cellStyle name="Comma 2 2 2 2 5 2 2 3" xfId="20382" xr:uid="{00000000-0005-0000-0000-0000E50A0000}"/>
    <cellStyle name="Comma 2 2 2 2 5 2 2 4" xfId="47194" xr:uid="{00000000-0005-0000-0000-0000E60A0000}"/>
    <cellStyle name="Comma 2 2 2 2 5 2 2 5" xfId="50210" xr:uid="{00000000-0005-0000-0000-0000E70A0000}"/>
    <cellStyle name="Comma 2 2 2 2 5 2 3" xfId="10774" xr:uid="{00000000-0005-0000-0000-0000E80A0000}"/>
    <cellStyle name="Comma 2 2 2 2 5 2 3 2" xfId="18316" xr:uid="{00000000-0005-0000-0000-0000E90A0000}"/>
    <cellStyle name="Comma 2 2 2 2 5 2 3 3" xfId="42995" xr:uid="{00000000-0005-0000-0000-0000EA0A0000}"/>
    <cellStyle name="Comma 2 2 2 2 5 2 3 4" xfId="47671" xr:uid="{00000000-0005-0000-0000-0000EB0A0000}"/>
    <cellStyle name="Comma 2 2 2 2 5 2 3 5" xfId="50687" xr:uid="{00000000-0005-0000-0000-0000EC0A0000}"/>
    <cellStyle name="Comma 2 2 2 2 5 2 4" xfId="11261" xr:uid="{00000000-0005-0000-0000-0000ED0A0000}"/>
    <cellStyle name="Comma 2 2 2 2 5 2 4 2" xfId="18793" xr:uid="{00000000-0005-0000-0000-0000EE0A0000}"/>
    <cellStyle name="Comma 2 2 2 2 5 2 4 3" xfId="42421" xr:uid="{00000000-0005-0000-0000-0000EF0A0000}"/>
    <cellStyle name="Comma 2 2 2 2 5 2 4 4" xfId="48148" xr:uid="{00000000-0005-0000-0000-0000F00A0000}"/>
    <cellStyle name="Comma 2 2 2 2 5 2 4 5" xfId="51164" xr:uid="{00000000-0005-0000-0000-0000F10A0000}"/>
    <cellStyle name="Comma 2 2 2 2 5 2 5" xfId="8329" xr:uid="{00000000-0005-0000-0000-0000F20A0000}"/>
    <cellStyle name="Comma 2 2 2 2 5 2 5 2" xfId="42622" xr:uid="{00000000-0005-0000-0000-0000F30A0000}"/>
    <cellStyle name="Comma 2 2 2 2 5 2 5 3" xfId="46717" xr:uid="{00000000-0005-0000-0000-0000F40A0000}"/>
    <cellStyle name="Comma 2 2 2 2 5 2 5 4" xfId="49733" xr:uid="{00000000-0005-0000-0000-0000F50A0000}"/>
    <cellStyle name="Comma 2 2 2 2 5 2 6" xfId="43035" xr:uid="{00000000-0005-0000-0000-0000F60A0000}"/>
    <cellStyle name="Comma 2 2 2 2 5 2 7" xfId="45611" xr:uid="{00000000-0005-0000-0000-0000F70A0000}"/>
    <cellStyle name="Comma 2 2 2 2 5 2 8" xfId="48627" xr:uid="{00000000-0005-0000-0000-0000F80A0000}"/>
    <cellStyle name="Comma 2 2 2 2 5 3" xfId="10077" xr:uid="{00000000-0005-0000-0000-0000F90A0000}"/>
    <cellStyle name="Comma 2 2 2 2 5 3 2" xfId="17627" xr:uid="{00000000-0005-0000-0000-0000FA0A0000}"/>
    <cellStyle name="Comma 2 2 2 2 5 3 3" xfId="42492" xr:uid="{00000000-0005-0000-0000-0000FB0A0000}"/>
    <cellStyle name="Comma 2 2 2 2 5 3 4" xfId="46982" xr:uid="{00000000-0005-0000-0000-0000FC0A0000}"/>
    <cellStyle name="Comma 2 2 2 2 5 3 5" xfId="49998" xr:uid="{00000000-0005-0000-0000-0000FD0A0000}"/>
    <cellStyle name="Comma 2 2 2 2 5 4" xfId="10562" xr:uid="{00000000-0005-0000-0000-0000FE0A0000}"/>
    <cellStyle name="Comma 2 2 2 2 5 4 2" xfId="18104" xr:uid="{00000000-0005-0000-0000-0000FF0A0000}"/>
    <cellStyle name="Comma 2 2 2 2 5 4 3" xfId="41936" xr:uid="{00000000-0005-0000-0000-0000000B0000}"/>
    <cellStyle name="Comma 2 2 2 2 5 4 4" xfId="47459" xr:uid="{00000000-0005-0000-0000-0000010B0000}"/>
    <cellStyle name="Comma 2 2 2 2 5 4 5" xfId="50475" xr:uid="{00000000-0005-0000-0000-0000020B0000}"/>
    <cellStyle name="Comma 2 2 2 2 5 5" xfId="11049" xr:uid="{00000000-0005-0000-0000-0000030B0000}"/>
    <cellStyle name="Comma 2 2 2 2 5 5 2" xfId="18581" xr:uid="{00000000-0005-0000-0000-0000040B0000}"/>
    <cellStyle name="Comma 2 2 2 2 5 5 3" xfId="42391" xr:uid="{00000000-0005-0000-0000-0000050B0000}"/>
    <cellStyle name="Comma 2 2 2 2 5 5 4" xfId="47936" xr:uid="{00000000-0005-0000-0000-0000060B0000}"/>
    <cellStyle name="Comma 2 2 2 2 5 5 5" xfId="50952" xr:uid="{00000000-0005-0000-0000-0000070B0000}"/>
    <cellStyle name="Comma 2 2 2 2 5 6" xfId="8019" xr:uid="{00000000-0005-0000-0000-0000080B0000}"/>
    <cellStyle name="Comma 2 2 2 2 5 6 2" xfId="42815" xr:uid="{00000000-0005-0000-0000-0000090B0000}"/>
    <cellStyle name="Comma 2 2 2 2 5 6 3" xfId="46505" xr:uid="{00000000-0005-0000-0000-00000A0B0000}"/>
    <cellStyle name="Comma 2 2 2 2 5 6 4" xfId="49521" xr:uid="{00000000-0005-0000-0000-00000B0B0000}"/>
    <cellStyle name="Comma 2 2 2 2 5 7" xfId="43026" xr:uid="{00000000-0005-0000-0000-00000C0B0000}"/>
    <cellStyle name="Comma 2 2 2 2 5 8" xfId="45399" xr:uid="{00000000-0005-0000-0000-00000D0B0000}"/>
    <cellStyle name="Comma 2 2 2 2 5 9" xfId="48415" xr:uid="{00000000-0005-0000-0000-00000E0B0000}"/>
    <cellStyle name="Comma 2 2 2 2 6" xfId="5455" xr:uid="{00000000-0005-0000-0000-00000F0B0000}"/>
    <cellStyle name="Comma 2 2 2 2 6 2" xfId="10130" xr:uid="{00000000-0005-0000-0000-0000100B0000}"/>
    <cellStyle name="Comma 2 2 2 2 6 2 2" xfId="17680" xr:uid="{00000000-0005-0000-0000-0000110B0000}"/>
    <cellStyle name="Comma 2 2 2 2 6 2 3" xfId="27811" xr:uid="{00000000-0005-0000-0000-0000120B0000}"/>
    <cellStyle name="Comma 2 2 2 2 6 2 4" xfId="47035" xr:uid="{00000000-0005-0000-0000-0000130B0000}"/>
    <cellStyle name="Comma 2 2 2 2 6 2 5" xfId="50051" xr:uid="{00000000-0005-0000-0000-0000140B0000}"/>
    <cellStyle name="Comma 2 2 2 2 6 3" xfId="10615" xr:uid="{00000000-0005-0000-0000-0000150B0000}"/>
    <cellStyle name="Comma 2 2 2 2 6 3 2" xfId="18157" xr:uid="{00000000-0005-0000-0000-0000160B0000}"/>
    <cellStyle name="Comma 2 2 2 2 6 3 3" xfId="43426" xr:uid="{00000000-0005-0000-0000-0000170B0000}"/>
    <cellStyle name="Comma 2 2 2 2 6 3 4" xfId="47512" xr:uid="{00000000-0005-0000-0000-0000180B0000}"/>
    <cellStyle name="Comma 2 2 2 2 6 3 5" xfId="50528" xr:uid="{00000000-0005-0000-0000-0000190B0000}"/>
    <cellStyle name="Comma 2 2 2 2 6 4" xfId="11102" xr:uid="{00000000-0005-0000-0000-00001A0B0000}"/>
    <cellStyle name="Comma 2 2 2 2 6 4 2" xfId="18634" xr:uid="{00000000-0005-0000-0000-00001B0B0000}"/>
    <cellStyle name="Comma 2 2 2 2 6 4 3" xfId="42949" xr:uid="{00000000-0005-0000-0000-00001C0B0000}"/>
    <cellStyle name="Comma 2 2 2 2 6 4 4" xfId="47989" xr:uid="{00000000-0005-0000-0000-00001D0B0000}"/>
    <cellStyle name="Comma 2 2 2 2 6 4 5" xfId="51005" xr:uid="{00000000-0005-0000-0000-00001E0B0000}"/>
    <cellStyle name="Comma 2 2 2 2 6 5" xfId="8095" xr:uid="{00000000-0005-0000-0000-00001F0B0000}"/>
    <cellStyle name="Comma 2 2 2 2 6 5 2" xfId="19659" xr:uid="{00000000-0005-0000-0000-0000200B0000}"/>
    <cellStyle name="Comma 2 2 2 2 6 5 3" xfId="46558" xr:uid="{00000000-0005-0000-0000-0000210B0000}"/>
    <cellStyle name="Comma 2 2 2 2 6 5 4" xfId="49574" xr:uid="{00000000-0005-0000-0000-0000220B0000}"/>
    <cellStyle name="Comma 2 2 2 2 6 6" xfId="43028" xr:uid="{00000000-0005-0000-0000-0000230B0000}"/>
    <cellStyle name="Comma 2 2 2 2 6 7" xfId="45452" xr:uid="{00000000-0005-0000-0000-0000240B0000}"/>
    <cellStyle name="Comma 2 2 2 2 6 8" xfId="48468" xr:uid="{00000000-0005-0000-0000-0000250B0000}"/>
    <cellStyle name="Comma 2 2 2 2 7" xfId="5775" xr:uid="{00000000-0005-0000-0000-0000260B0000}"/>
    <cellStyle name="Comma 2 2 2 2 7 2" xfId="10342" xr:uid="{00000000-0005-0000-0000-0000270B0000}"/>
    <cellStyle name="Comma 2 2 2 2 7 2 2" xfId="17892" xr:uid="{00000000-0005-0000-0000-0000280B0000}"/>
    <cellStyle name="Comma 2 2 2 2 7 2 3" xfId="43310" xr:uid="{00000000-0005-0000-0000-0000290B0000}"/>
    <cellStyle name="Comma 2 2 2 2 7 2 4" xfId="47247" xr:uid="{00000000-0005-0000-0000-00002A0B0000}"/>
    <cellStyle name="Comma 2 2 2 2 7 2 5" xfId="50263" xr:uid="{00000000-0005-0000-0000-00002B0B0000}"/>
    <cellStyle name="Comma 2 2 2 2 7 3" xfId="10827" xr:uid="{00000000-0005-0000-0000-00002C0B0000}"/>
    <cellStyle name="Comma 2 2 2 2 7 3 2" xfId="18369" xr:uid="{00000000-0005-0000-0000-00002D0B0000}"/>
    <cellStyle name="Comma 2 2 2 2 7 3 3" xfId="42366" xr:uid="{00000000-0005-0000-0000-00002E0B0000}"/>
    <cellStyle name="Comma 2 2 2 2 7 3 4" xfId="47724" xr:uid="{00000000-0005-0000-0000-00002F0B0000}"/>
    <cellStyle name="Comma 2 2 2 2 7 3 5" xfId="50740" xr:uid="{00000000-0005-0000-0000-0000300B0000}"/>
    <cellStyle name="Comma 2 2 2 2 7 4" xfId="11314" xr:uid="{00000000-0005-0000-0000-0000310B0000}"/>
    <cellStyle name="Comma 2 2 2 2 7 4 2" xfId="18846" xr:uid="{00000000-0005-0000-0000-0000320B0000}"/>
    <cellStyle name="Comma 2 2 2 2 7 4 3" xfId="42868" xr:uid="{00000000-0005-0000-0000-0000330B0000}"/>
    <cellStyle name="Comma 2 2 2 2 7 4 4" xfId="48201" xr:uid="{00000000-0005-0000-0000-0000340B0000}"/>
    <cellStyle name="Comma 2 2 2 2 7 4 5" xfId="51217" xr:uid="{00000000-0005-0000-0000-0000350B0000}"/>
    <cellStyle name="Comma 2 2 2 2 7 5" xfId="8409" xr:uid="{00000000-0005-0000-0000-0000360B0000}"/>
    <cellStyle name="Comma 2 2 2 2 7 5 2" xfId="29592" xr:uid="{00000000-0005-0000-0000-0000370B0000}"/>
    <cellStyle name="Comma 2 2 2 2 7 5 3" xfId="46770" xr:uid="{00000000-0005-0000-0000-0000380B0000}"/>
    <cellStyle name="Comma 2 2 2 2 7 5 4" xfId="49786" xr:uid="{00000000-0005-0000-0000-0000390B0000}"/>
    <cellStyle name="Comma 2 2 2 2 7 6" xfId="43335" xr:uid="{00000000-0005-0000-0000-00003A0B0000}"/>
    <cellStyle name="Comma 2 2 2 2 7 7" xfId="45664" xr:uid="{00000000-0005-0000-0000-00003B0B0000}"/>
    <cellStyle name="Comma 2 2 2 2 7 8" xfId="48680" xr:uid="{00000000-0005-0000-0000-00003C0B0000}"/>
    <cellStyle name="Comma 2 2 2 2 8" xfId="9918" xr:uid="{00000000-0005-0000-0000-00003D0B0000}"/>
    <cellStyle name="Comma 2 2 2 2 8 2" xfId="17468" xr:uid="{00000000-0005-0000-0000-00003E0B0000}"/>
    <cellStyle name="Comma 2 2 2 2 8 3" xfId="20118" xr:uid="{00000000-0005-0000-0000-00003F0B0000}"/>
    <cellStyle name="Comma 2 2 2 2 8 4" xfId="46823" xr:uid="{00000000-0005-0000-0000-0000400B0000}"/>
    <cellStyle name="Comma 2 2 2 2 8 5" xfId="49839" xr:uid="{00000000-0005-0000-0000-0000410B0000}"/>
    <cellStyle name="Comma 2 2 2 2 9" xfId="10398" xr:uid="{00000000-0005-0000-0000-0000420B0000}"/>
    <cellStyle name="Comma 2 2 2 2 9 2" xfId="17945" xr:uid="{00000000-0005-0000-0000-0000430B0000}"/>
    <cellStyle name="Comma 2 2 2 2 9 3" xfId="43082" xr:uid="{00000000-0005-0000-0000-0000440B0000}"/>
    <cellStyle name="Comma 2 2 2 2 9 4" xfId="47300" xr:uid="{00000000-0005-0000-0000-0000450B0000}"/>
    <cellStyle name="Comma 2 2 2 2 9 5" xfId="50316" xr:uid="{00000000-0005-0000-0000-0000460B0000}"/>
    <cellStyle name="Comma 2 2 2 3" xfId="3976" xr:uid="{00000000-0005-0000-0000-0000470B0000}"/>
    <cellStyle name="Comma 2 2 2 3 10" xfId="6920" xr:uid="{00000000-0005-0000-0000-0000480B0000}"/>
    <cellStyle name="Comma 2 2 2 3 10 2" xfId="17130" xr:uid="{00000000-0005-0000-0000-0000490B0000}"/>
    <cellStyle name="Comma 2 2 2 3 10 3" xfId="42103" xr:uid="{00000000-0005-0000-0000-00004A0B0000}"/>
    <cellStyle name="Comma 2 2 2 3 10 4" xfId="46167" xr:uid="{00000000-0005-0000-0000-00004B0B0000}"/>
    <cellStyle name="Comma 2 2 2 3 10 5" xfId="49183" xr:uid="{00000000-0005-0000-0000-00004C0B0000}"/>
    <cellStyle name="Comma 2 2 2 3 11" xfId="19146" xr:uid="{00000000-0005-0000-0000-00004D0B0000}"/>
    <cellStyle name="Comma 2 2 2 3 12" xfId="44044" xr:uid="{00000000-0005-0000-0000-00004E0B0000}"/>
    <cellStyle name="Comma 2 2 2 3 13" xfId="44954" xr:uid="{00000000-0005-0000-0000-00004F0B0000}"/>
    <cellStyle name="Comma 2 2 2 3 14" xfId="45246" xr:uid="{00000000-0005-0000-0000-0000500B0000}"/>
    <cellStyle name="Comma 2 2 2 3 15" xfId="48261" xr:uid="{00000000-0005-0000-0000-0000510B0000}"/>
    <cellStyle name="Comma 2 2 2 3 16" xfId="13070" xr:uid="{00000000-0005-0000-0000-0000520B0000}"/>
    <cellStyle name="Comma 2 2 2 3 2" xfId="5242" xr:uid="{00000000-0005-0000-0000-0000530B0000}"/>
    <cellStyle name="Comma 2 2 2 3 2 2" xfId="5562" xr:uid="{00000000-0005-0000-0000-0000540B0000}"/>
    <cellStyle name="Comma 2 2 2 3 2 2 2" xfId="10189" xr:uid="{00000000-0005-0000-0000-0000550B0000}"/>
    <cellStyle name="Comma 2 2 2 3 2 2 2 2" xfId="17739" xr:uid="{00000000-0005-0000-0000-0000560B0000}"/>
    <cellStyle name="Comma 2 2 2 3 2 2 2 3" xfId="20395" xr:uid="{00000000-0005-0000-0000-0000570B0000}"/>
    <cellStyle name="Comma 2 2 2 3 2 2 2 4" xfId="47094" xr:uid="{00000000-0005-0000-0000-0000580B0000}"/>
    <cellStyle name="Comma 2 2 2 3 2 2 2 5" xfId="50110" xr:uid="{00000000-0005-0000-0000-0000590B0000}"/>
    <cellStyle name="Comma 2 2 2 3 2 2 3" xfId="10674" xr:uid="{00000000-0005-0000-0000-00005A0B0000}"/>
    <cellStyle name="Comma 2 2 2 3 2 2 3 2" xfId="18216" xr:uid="{00000000-0005-0000-0000-00005B0B0000}"/>
    <cellStyle name="Comma 2 2 2 3 2 2 3 3" xfId="41951" xr:uid="{00000000-0005-0000-0000-00005C0B0000}"/>
    <cellStyle name="Comma 2 2 2 3 2 2 3 4" xfId="47571" xr:uid="{00000000-0005-0000-0000-00005D0B0000}"/>
    <cellStyle name="Comma 2 2 2 3 2 2 3 5" xfId="50587" xr:uid="{00000000-0005-0000-0000-00005E0B0000}"/>
    <cellStyle name="Comma 2 2 2 3 2 2 4" xfId="11161" xr:uid="{00000000-0005-0000-0000-00005F0B0000}"/>
    <cellStyle name="Comma 2 2 2 3 2 2 4 2" xfId="18693" xr:uid="{00000000-0005-0000-0000-0000600B0000}"/>
    <cellStyle name="Comma 2 2 2 3 2 2 4 3" xfId="43434" xr:uid="{00000000-0005-0000-0000-0000610B0000}"/>
    <cellStyle name="Comma 2 2 2 3 2 2 4 4" xfId="48048" xr:uid="{00000000-0005-0000-0000-0000620B0000}"/>
    <cellStyle name="Comma 2 2 2 3 2 2 4 5" xfId="51064" xr:uid="{00000000-0005-0000-0000-0000630B0000}"/>
    <cellStyle name="Comma 2 2 2 3 2 2 5" xfId="8197" xr:uid="{00000000-0005-0000-0000-0000640B0000}"/>
    <cellStyle name="Comma 2 2 2 3 2 2 5 2" xfId="42678" xr:uid="{00000000-0005-0000-0000-0000650B0000}"/>
    <cellStyle name="Comma 2 2 2 3 2 2 5 3" xfId="46617" xr:uid="{00000000-0005-0000-0000-0000660B0000}"/>
    <cellStyle name="Comma 2 2 2 3 2 2 5 4" xfId="49633" xr:uid="{00000000-0005-0000-0000-0000670B0000}"/>
    <cellStyle name="Comma 2 2 2 3 2 2 6" xfId="20816" xr:uid="{00000000-0005-0000-0000-0000680B0000}"/>
    <cellStyle name="Comma 2 2 2 3 2 2 7" xfId="45511" xr:uid="{00000000-0005-0000-0000-0000690B0000}"/>
    <cellStyle name="Comma 2 2 2 3 2 2 8" xfId="48527" xr:uid="{00000000-0005-0000-0000-00006A0B0000}"/>
    <cellStyle name="Comma 2 2 2 3 2 3" xfId="9977" xr:uid="{00000000-0005-0000-0000-00006B0B0000}"/>
    <cellStyle name="Comma 2 2 2 3 2 3 2" xfId="17527" xr:uid="{00000000-0005-0000-0000-00006C0B0000}"/>
    <cellStyle name="Comma 2 2 2 3 2 3 3" xfId="43852" xr:uid="{00000000-0005-0000-0000-00006D0B0000}"/>
    <cellStyle name="Comma 2 2 2 3 2 3 4" xfId="46882" xr:uid="{00000000-0005-0000-0000-00006E0B0000}"/>
    <cellStyle name="Comma 2 2 2 3 2 3 5" xfId="49898" xr:uid="{00000000-0005-0000-0000-00006F0B0000}"/>
    <cellStyle name="Comma 2 2 2 3 2 4" xfId="10461" xr:uid="{00000000-0005-0000-0000-0000700B0000}"/>
    <cellStyle name="Comma 2 2 2 3 2 4 2" xfId="18004" xr:uid="{00000000-0005-0000-0000-0000710B0000}"/>
    <cellStyle name="Comma 2 2 2 3 2 4 3" xfId="42866" xr:uid="{00000000-0005-0000-0000-0000720B0000}"/>
    <cellStyle name="Comma 2 2 2 3 2 4 4" xfId="47359" xr:uid="{00000000-0005-0000-0000-0000730B0000}"/>
    <cellStyle name="Comma 2 2 2 3 2 4 5" xfId="50375" xr:uid="{00000000-0005-0000-0000-0000740B0000}"/>
    <cellStyle name="Comma 2 2 2 3 2 5" xfId="10948" xr:uid="{00000000-0005-0000-0000-0000750B0000}"/>
    <cellStyle name="Comma 2 2 2 3 2 5 2" xfId="18481" xr:uid="{00000000-0005-0000-0000-0000760B0000}"/>
    <cellStyle name="Comma 2 2 2 3 2 5 3" xfId="42560" xr:uid="{00000000-0005-0000-0000-0000770B0000}"/>
    <cellStyle name="Comma 2 2 2 3 2 5 4" xfId="47836" xr:uid="{00000000-0005-0000-0000-0000780B0000}"/>
    <cellStyle name="Comma 2 2 2 3 2 5 5" xfId="50852" xr:uid="{00000000-0005-0000-0000-0000790B0000}"/>
    <cellStyle name="Comma 2 2 2 3 2 6" xfId="7896" xr:uid="{00000000-0005-0000-0000-00007A0B0000}"/>
    <cellStyle name="Comma 2 2 2 3 2 6 2" xfId="29968" xr:uid="{00000000-0005-0000-0000-00007B0B0000}"/>
    <cellStyle name="Comma 2 2 2 3 2 6 3" xfId="46405" xr:uid="{00000000-0005-0000-0000-00007C0B0000}"/>
    <cellStyle name="Comma 2 2 2 3 2 6 4" xfId="49421" xr:uid="{00000000-0005-0000-0000-00007D0B0000}"/>
    <cellStyle name="Comma 2 2 2 3 2 7" xfId="41468" xr:uid="{00000000-0005-0000-0000-00007E0B0000}"/>
    <cellStyle name="Comma 2 2 2 3 2 8" xfId="45299" xr:uid="{00000000-0005-0000-0000-00007F0B0000}"/>
    <cellStyle name="Comma 2 2 2 3 2 9" xfId="48315" xr:uid="{00000000-0005-0000-0000-0000800B0000}"/>
    <cellStyle name="Comma 2 2 2 3 3" xfId="5322" xr:uid="{00000000-0005-0000-0000-0000810B0000}"/>
    <cellStyle name="Comma 2 2 2 3 3 2" xfId="5642" xr:uid="{00000000-0005-0000-0000-0000820B0000}"/>
    <cellStyle name="Comma 2 2 2 3 3 2 2" xfId="10242" xr:uid="{00000000-0005-0000-0000-0000830B0000}"/>
    <cellStyle name="Comma 2 2 2 3 3 2 2 2" xfId="17792" xr:uid="{00000000-0005-0000-0000-0000840B0000}"/>
    <cellStyle name="Comma 2 2 2 3 3 2 2 3" xfId="41886" xr:uid="{00000000-0005-0000-0000-0000850B0000}"/>
    <cellStyle name="Comma 2 2 2 3 3 2 2 4" xfId="47147" xr:uid="{00000000-0005-0000-0000-0000860B0000}"/>
    <cellStyle name="Comma 2 2 2 3 3 2 2 5" xfId="50163" xr:uid="{00000000-0005-0000-0000-0000870B0000}"/>
    <cellStyle name="Comma 2 2 2 3 3 2 3" xfId="10727" xr:uid="{00000000-0005-0000-0000-0000880B0000}"/>
    <cellStyle name="Comma 2 2 2 3 3 2 3 2" xfId="18269" xr:uid="{00000000-0005-0000-0000-0000890B0000}"/>
    <cellStyle name="Comma 2 2 2 3 3 2 3 3" xfId="42353" xr:uid="{00000000-0005-0000-0000-00008A0B0000}"/>
    <cellStyle name="Comma 2 2 2 3 3 2 3 4" xfId="47624" xr:uid="{00000000-0005-0000-0000-00008B0B0000}"/>
    <cellStyle name="Comma 2 2 2 3 3 2 3 5" xfId="50640" xr:uid="{00000000-0005-0000-0000-00008C0B0000}"/>
    <cellStyle name="Comma 2 2 2 3 3 2 4" xfId="11214" xr:uid="{00000000-0005-0000-0000-00008D0B0000}"/>
    <cellStyle name="Comma 2 2 2 3 3 2 4 2" xfId="18746" xr:uid="{00000000-0005-0000-0000-00008E0B0000}"/>
    <cellStyle name="Comma 2 2 2 3 3 2 4 3" xfId="43971" xr:uid="{00000000-0005-0000-0000-00008F0B0000}"/>
    <cellStyle name="Comma 2 2 2 3 3 2 4 4" xfId="48101" xr:uid="{00000000-0005-0000-0000-0000900B0000}"/>
    <cellStyle name="Comma 2 2 2 3 3 2 4 5" xfId="51117" xr:uid="{00000000-0005-0000-0000-0000910B0000}"/>
    <cellStyle name="Comma 2 2 2 3 3 2 5" xfId="8276" xr:uid="{00000000-0005-0000-0000-0000920B0000}"/>
    <cellStyle name="Comma 2 2 2 3 3 2 5 2" xfId="42444" xr:uid="{00000000-0005-0000-0000-0000930B0000}"/>
    <cellStyle name="Comma 2 2 2 3 3 2 5 3" xfId="46670" xr:uid="{00000000-0005-0000-0000-0000940B0000}"/>
    <cellStyle name="Comma 2 2 2 3 3 2 5 4" xfId="49686" xr:uid="{00000000-0005-0000-0000-0000950B0000}"/>
    <cellStyle name="Comma 2 2 2 3 3 2 6" xfId="41554" xr:uid="{00000000-0005-0000-0000-0000960B0000}"/>
    <cellStyle name="Comma 2 2 2 3 3 2 7" xfId="45564" xr:uid="{00000000-0005-0000-0000-0000970B0000}"/>
    <cellStyle name="Comma 2 2 2 3 3 2 8" xfId="48580" xr:uid="{00000000-0005-0000-0000-0000980B0000}"/>
    <cellStyle name="Comma 2 2 2 3 3 3" xfId="10030" xr:uid="{00000000-0005-0000-0000-0000990B0000}"/>
    <cellStyle name="Comma 2 2 2 3 3 3 2" xfId="17580" xr:uid="{00000000-0005-0000-0000-00009A0B0000}"/>
    <cellStyle name="Comma 2 2 2 3 3 3 3" xfId="43592" xr:uid="{00000000-0005-0000-0000-00009B0B0000}"/>
    <cellStyle name="Comma 2 2 2 3 3 3 4" xfId="46935" xr:uid="{00000000-0005-0000-0000-00009C0B0000}"/>
    <cellStyle name="Comma 2 2 2 3 3 3 5" xfId="49951" xr:uid="{00000000-0005-0000-0000-00009D0B0000}"/>
    <cellStyle name="Comma 2 2 2 3 3 4" xfId="10515" xr:uid="{00000000-0005-0000-0000-00009E0B0000}"/>
    <cellStyle name="Comma 2 2 2 3 3 4 2" xfId="18057" xr:uid="{00000000-0005-0000-0000-00009F0B0000}"/>
    <cellStyle name="Comma 2 2 2 3 3 4 3" xfId="43384" xr:uid="{00000000-0005-0000-0000-0000A00B0000}"/>
    <cellStyle name="Comma 2 2 2 3 3 4 4" xfId="47412" xr:uid="{00000000-0005-0000-0000-0000A10B0000}"/>
    <cellStyle name="Comma 2 2 2 3 3 4 5" xfId="50428" xr:uid="{00000000-0005-0000-0000-0000A20B0000}"/>
    <cellStyle name="Comma 2 2 2 3 3 5" xfId="11002" xr:uid="{00000000-0005-0000-0000-0000A30B0000}"/>
    <cellStyle name="Comma 2 2 2 3 3 5 2" xfId="18534" xr:uid="{00000000-0005-0000-0000-0000A40B0000}"/>
    <cellStyle name="Comma 2 2 2 3 3 5 3" xfId="43238" xr:uid="{00000000-0005-0000-0000-0000A50B0000}"/>
    <cellStyle name="Comma 2 2 2 3 3 5 4" xfId="47889" xr:uid="{00000000-0005-0000-0000-0000A60B0000}"/>
    <cellStyle name="Comma 2 2 2 3 3 5 5" xfId="50905" xr:uid="{00000000-0005-0000-0000-0000A70B0000}"/>
    <cellStyle name="Comma 2 2 2 3 3 6" xfId="7967" xr:uid="{00000000-0005-0000-0000-0000A80B0000}"/>
    <cellStyle name="Comma 2 2 2 3 3 6 2" xfId="42215" xr:uid="{00000000-0005-0000-0000-0000A90B0000}"/>
    <cellStyle name="Comma 2 2 2 3 3 6 3" xfId="46458" xr:uid="{00000000-0005-0000-0000-0000AA0B0000}"/>
    <cellStyle name="Comma 2 2 2 3 3 6 4" xfId="49474" xr:uid="{00000000-0005-0000-0000-0000AB0B0000}"/>
    <cellStyle name="Comma 2 2 2 3 3 7" xfId="41485" xr:uid="{00000000-0005-0000-0000-0000AC0B0000}"/>
    <cellStyle name="Comma 2 2 2 3 3 8" xfId="45352" xr:uid="{00000000-0005-0000-0000-0000AD0B0000}"/>
    <cellStyle name="Comma 2 2 2 3 3 9" xfId="48368" xr:uid="{00000000-0005-0000-0000-0000AE0B0000}"/>
    <cellStyle name="Comma 2 2 2 3 4" xfId="5402" xr:uid="{00000000-0005-0000-0000-0000AF0B0000}"/>
    <cellStyle name="Comma 2 2 2 3 4 2" xfId="5722" xr:uid="{00000000-0005-0000-0000-0000B00B0000}"/>
    <cellStyle name="Comma 2 2 2 3 4 2 2" xfId="10295" xr:uid="{00000000-0005-0000-0000-0000B10B0000}"/>
    <cellStyle name="Comma 2 2 2 3 4 2 2 2" xfId="17845" xr:uid="{00000000-0005-0000-0000-0000B20B0000}"/>
    <cellStyle name="Comma 2 2 2 3 4 2 2 3" xfId="20381" xr:uid="{00000000-0005-0000-0000-0000B30B0000}"/>
    <cellStyle name="Comma 2 2 2 3 4 2 2 4" xfId="47200" xr:uid="{00000000-0005-0000-0000-0000B40B0000}"/>
    <cellStyle name="Comma 2 2 2 3 4 2 2 5" xfId="50216" xr:uid="{00000000-0005-0000-0000-0000B50B0000}"/>
    <cellStyle name="Comma 2 2 2 3 4 2 3" xfId="10780" xr:uid="{00000000-0005-0000-0000-0000B60B0000}"/>
    <cellStyle name="Comma 2 2 2 3 4 2 3 2" xfId="18322" xr:uid="{00000000-0005-0000-0000-0000B70B0000}"/>
    <cellStyle name="Comma 2 2 2 3 4 2 3 3" xfId="43576" xr:uid="{00000000-0005-0000-0000-0000B80B0000}"/>
    <cellStyle name="Comma 2 2 2 3 4 2 3 4" xfId="47677" xr:uid="{00000000-0005-0000-0000-0000B90B0000}"/>
    <cellStyle name="Comma 2 2 2 3 4 2 3 5" xfId="50693" xr:uid="{00000000-0005-0000-0000-0000BA0B0000}"/>
    <cellStyle name="Comma 2 2 2 3 4 2 4" xfId="11267" xr:uid="{00000000-0005-0000-0000-0000BB0B0000}"/>
    <cellStyle name="Comma 2 2 2 3 4 2 4 2" xfId="18799" xr:uid="{00000000-0005-0000-0000-0000BC0B0000}"/>
    <cellStyle name="Comma 2 2 2 3 4 2 4 3" xfId="43476" xr:uid="{00000000-0005-0000-0000-0000BD0B0000}"/>
    <cellStyle name="Comma 2 2 2 3 4 2 4 4" xfId="48154" xr:uid="{00000000-0005-0000-0000-0000BE0B0000}"/>
    <cellStyle name="Comma 2 2 2 3 4 2 4 5" xfId="51170" xr:uid="{00000000-0005-0000-0000-0000BF0B0000}"/>
    <cellStyle name="Comma 2 2 2 3 4 2 5" xfId="8356" xr:uid="{00000000-0005-0000-0000-0000C00B0000}"/>
    <cellStyle name="Comma 2 2 2 3 4 2 5 2" xfId="41820" xr:uid="{00000000-0005-0000-0000-0000C10B0000}"/>
    <cellStyle name="Comma 2 2 2 3 4 2 5 3" xfId="46723" xr:uid="{00000000-0005-0000-0000-0000C20B0000}"/>
    <cellStyle name="Comma 2 2 2 3 4 2 5 4" xfId="49739" xr:uid="{00000000-0005-0000-0000-0000C30B0000}"/>
    <cellStyle name="Comma 2 2 2 3 4 2 6" xfId="41574" xr:uid="{00000000-0005-0000-0000-0000C40B0000}"/>
    <cellStyle name="Comma 2 2 2 3 4 2 7" xfId="45617" xr:uid="{00000000-0005-0000-0000-0000C50B0000}"/>
    <cellStyle name="Comma 2 2 2 3 4 2 8" xfId="48633" xr:uid="{00000000-0005-0000-0000-0000C60B0000}"/>
    <cellStyle name="Comma 2 2 2 3 4 3" xfId="10083" xr:uid="{00000000-0005-0000-0000-0000C70B0000}"/>
    <cellStyle name="Comma 2 2 2 3 4 3 2" xfId="17633" xr:uid="{00000000-0005-0000-0000-0000C80B0000}"/>
    <cellStyle name="Comma 2 2 2 3 4 3 3" xfId="29506" xr:uid="{00000000-0005-0000-0000-0000C90B0000}"/>
    <cellStyle name="Comma 2 2 2 3 4 3 4" xfId="46988" xr:uid="{00000000-0005-0000-0000-0000CA0B0000}"/>
    <cellStyle name="Comma 2 2 2 3 4 3 5" xfId="50004" xr:uid="{00000000-0005-0000-0000-0000CB0B0000}"/>
    <cellStyle name="Comma 2 2 2 3 4 4" xfId="10568" xr:uid="{00000000-0005-0000-0000-0000CC0B0000}"/>
    <cellStyle name="Comma 2 2 2 3 4 4 2" xfId="18110" xr:uid="{00000000-0005-0000-0000-0000CD0B0000}"/>
    <cellStyle name="Comma 2 2 2 3 4 4 3" xfId="41937" xr:uid="{00000000-0005-0000-0000-0000CE0B0000}"/>
    <cellStyle name="Comma 2 2 2 3 4 4 4" xfId="47465" xr:uid="{00000000-0005-0000-0000-0000CF0B0000}"/>
    <cellStyle name="Comma 2 2 2 3 4 4 5" xfId="50481" xr:uid="{00000000-0005-0000-0000-0000D00B0000}"/>
    <cellStyle name="Comma 2 2 2 3 4 5" xfId="11055" xr:uid="{00000000-0005-0000-0000-0000D10B0000}"/>
    <cellStyle name="Comma 2 2 2 3 4 5 2" xfId="18587" xr:uid="{00000000-0005-0000-0000-0000D20B0000}"/>
    <cellStyle name="Comma 2 2 2 3 4 5 3" xfId="42392" xr:uid="{00000000-0005-0000-0000-0000D30B0000}"/>
    <cellStyle name="Comma 2 2 2 3 4 5 4" xfId="47942" xr:uid="{00000000-0005-0000-0000-0000D40B0000}"/>
    <cellStyle name="Comma 2 2 2 3 4 5 5" xfId="50958" xr:uid="{00000000-0005-0000-0000-0000D50B0000}"/>
    <cellStyle name="Comma 2 2 2 3 4 6" xfId="8043" xr:uid="{00000000-0005-0000-0000-0000D60B0000}"/>
    <cellStyle name="Comma 2 2 2 3 4 6 2" xfId="43939" xr:uid="{00000000-0005-0000-0000-0000D70B0000}"/>
    <cellStyle name="Comma 2 2 2 3 4 6 3" xfId="46511" xr:uid="{00000000-0005-0000-0000-0000D80B0000}"/>
    <cellStyle name="Comma 2 2 2 3 4 6 4" xfId="49527" xr:uid="{00000000-0005-0000-0000-0000D90B0000}"/>
    <cellStyle name="Comma 2 2 2 3 4 7" xfId="43602" xr:uid="{00000000-0005-0000-0000-0000DA0B0000}"/>
    <cellStyle name="Comma 2 2 2 3 4 8" xfId="45405" xr:uid="{00000000-0005-0000-0000-0000DB0B0000}"/>
    <cellStyle name="Comma 2 2 2 3 4 9" xfId="48421" xr:uid="{00000000-0005-0000-0000-0000DC0B0000}"/>
    <cellStyle name="Comma 2 2 2 3 5" xfId="5482" xr:uid="{00000000-0005-0000-0000-0000DD0B0000}"/>
    <cellStyle name="Comma 2 2 2 3 5 2" xfId="10136" xr:uid="{00000000-0005-0000-0000-0000DE0B0000}"/>
    <cellStyle name="Comma 2 2 2 3 5 2 2" xfId="17686" xr:uid="{00000000-0005-0000-0000-0000DF0B0000}"/>
    <cellStyle name="Comma 2 2 2 3 5 2 3" xfId="42628" xr:uid="{00000000-0005-0000-0000-0000E00B0000}"/>
    <cellStyle name="Comma 2 2 2 3 5 2 4" xfId="47041" xr:uid="{00000000-0005-0000-0000-0000E10B0000}"/>
    <cellStyle name="Comma 2 2 2 3 5 2 5" xfId="50057" xr:uid="{00000000-0005-0000-0000-0000E20B0000}"/>
    <cellStyle name="Comma 2 2 2 3 5 3" xfId="10621" xr:uid="{00000000-0005-0000-0000-0000E30B0000}"/>
    <cellStyle name="Comma 2 2 2 3 5 3 2" xfId="18163" xr:uid="{00000000-0005-0000-0000-0000E40B0000}"/>
    <cellStyle name="Comma 2 2 2 3 5 3 3" xfId="42340" xr:uid="{00000000-0005-0000-0000-0000E50B0000}"/>
    <cellStyle name="Comma 2 2 2 3 5 3 4" xfId="47518" xr:uid="{00000000-0005-0000-0000-0000E60B0000}"/>
    <cellStyle name="Comma 2 2 2 3 5 3 5" xfId="50534" xr:uid="{00000000-0005-0000-0000-0000E70B0000}"/>
    <cellStyle name="Comma 2 2 2 3 5 4" xfId="11108" xr:uid="{00000000-0005-0000-0000-0000E80B0000}"/>
    <cellStyle name="Comma 2 2 2 3 5 4 2" xfId="18640" xr:uid="{00000000-0005-0000-0000-0000E90B0000}"/>
    <cellStyle name="Comma 2 2 2 3 5 4 3" xfId="43530" xr:uid="{00000000-0005-0000-0000-0000EA0B0000}"/>
    <cellStyle name="Comma 2 2 2 3 5 4 4" xfId="47995" xr:uid="{00000000-0005-0000-0000-0000EB0B0000}"/>
    <cellStyle name="Comma 2 2 2 3 5 4 5" xfId="51011" xr:uid="{00000000-0005-0000-0000-0000EC0B0000}"/>
    <cellStyle name="Comma 2 2 2 3 5 5" xfId="8122" xr:uid="{00000000-0005-0000-0000-0000ED0B0000}"/>
    <cellStyle name="Comma 2 2 2 3 5 5 2" xfId="42974" xr:uid="{00000000-0005-0000-0000-0000EE0B0000}"/>
    <cellStyle name="Comma 2 2 2 3 5 5 3" xfId="46564" xr:uid="{00000000-0005-0000-0000-0000EF0B0000}"/>
    <cellStyle name="Comma 2 2 2 3 5 5 4" xfId="49580" xr:uid="{00000000-0005-0000-0000-0000F00B0000}"/>
    <cellStyle name="Comma 2 2 2 3 5 6" xfId="43154" xr:uid="{00000000-0005-0000-0000-0000F10B0000}"/>
    <cellStyle name="Comma 2 2 2 3 5 7" xfId="45458" xr:uid="{00000000-0005-0000-0000-0000F20B0000}"/>
    <cellStyle name="Comma 2 2 2 3 5 8" xfId="48474" xr:uid="{00000000-0005-0000-0000-0000F30B0000}"/>
    <cellStyle name="Comma 2 2 2 3 6" xfId="5802" xr:uid="{00000000-0005-0000-0000-0000F40B0000}"/>
    <cellStyle name="Comma 2 2 2 3 6 2" xfId="10348" xr:uid="{00000000-0005-0000-0000-0000F50B0000}"/>
    <cellStyle name="Comma 2 2 2 3 6 2 2" xfId="17898" xr:uid="{00000000-0005-0000-0000-0000F60B0000}"/>
    <cellStyle name="Comma 2 2 2 3 6 2 3" xfId="43516" xr:uid="{00000000-0005-0000-0000-0000F70B0000}"/>
    <cellStyle name="Comma 2 2 2 3 6 2 4" xfId="47253" xr:uid="{00000000-0005-0000-0000-0000F80B0000}"/>
    <cellStyle name="Comma 2 2 2 3 6 2 5" xfId="50269" xr:uid="{00000000-0005-0000-0000-0000F90B0000}"/>
    <cellStyle name="Comma 2 2 2 3 6 3" xfId="10833" xr:uid="{00000000-0005-0000-0000-0000FA0B0000}"/>
    <cellStyle name="Comma 2 2 2 3 6 3 2" xfId="18375" xr:uid="{00000000-0005-0000-0000-0000FB0B0000}"/>
    <cellStyle name="Comma 2 2 2 3 6 3 3" xfId="42367" xr:uid="{00000000-0005-0000-0000-0000FC0B0000}"/>
    <cellStyle name="Comma 2 2 2 3 6 3 4" xfId="47730" xr:uid="{00000000-0005-0000-0000-0000FD0B0000}"/>
    <cellStyle name="Comma 2 2 2 3 6 3 5" xfId="50746" xr:uid="{00000000-0005-0000-0000-0000FE0B0000}"/>
    <cellStyle name="Comma 2 2 2 3 6 4" xfId="11321" xr:uid="{00000000-0005-0000-0000-0000FF0B0000}"/>
    <cellStyle name="Comma 2 2 2 3 6 4 2" xfId="18852" xr:uid="{00000000-0005-0000-0000-0000000C0000}"/>
    <cellStyle name="Comma 2 2 2 3 6 4 3" xfId="43477" xr:uid="{00000000-0005-0000-0000-0000010C0000}"/>
    <cellStyle name="Comma 2 2 2 3 6 4 4" xfId="48207" xr:uid="{00000000-0005-0000-0000-0000020C0000}"/>
    <cellStyle name="Comma 2 2 2 3 6 4 5" xfId="51223" xr:uid="{00000000-0005-0000-0000-0000030C0000}"/>
    <cellStyle name="Comma 2 2 2 3 6 5" xfId="8436" xr:uid="{00000000-0005-0000-0000-0000040C0000}"/>
    <cellStyle name="Comma 2 2 2 3 6 5 2" xfId="43309" xr:uid="{00000000-0005-0000-0000-0000050C0000}"/>
    <cellStyle name="Comma 2 2 2 3 6 5 3" xfId="46776" xr:uid="{00000000-0005-0000-0000-0000060C0000}"/>
    <cellStyle name="Comma 2 2 2 3 6 5 4" xfId="49792" xr:uid="{00000000-0005-0000-0000-0000070C0000}"/>
    <cellStyle name="Comma 2 2 2 3 6 6" xfId="43039" xr:uid="{00000000-0005-0000-0000-0000080C0000}"/>
    <cellStyle name="Comma 2 2 2 3 6 7" xfId="45670" xr:uid="{00000000-0005-0000-0000-0000090C0000}"/>
    <cellStyle name="Comma 2 2 2 3 6 8" xfId="48686" xr:uid="{00000000-0005-0000-0000-00000A0C0000}"/>
    <cellStyle name="Comma 2 2 2 3 7" xfId="9924" xr:uid="{00000000-0005-0000-0000-00000B0C0000}"/>
    <cellStyle name="Comma 2 2 2 3 7 2" xfId="17474" xr:uid="{00000000-0005-0000-0000-00000C0C0000}"/>
    <cellStyle name="Comma 2 2 2 3 7 3" xfId="43889" xr:uid="{00000000-0005-0000-0000-00000D0C0000}"/>
    <cellStyle name="Comma 2 2 2 3 7 4" xfId="46829" xr:uid="{00000000-0005-0000-0000-00000E0C0000}"/>
    <cellStyle name="Comma 2 2 2 3 7 5" xfId="49845" xr:uid="{00000000-0005-0000-0000-00000F0C0000}"/>
    <cellStyle name="Comma 2 2 2 3 8" xfId="10408" xr:uid="{00000000-0005-0000-0000-0000100C0000}"/>
    <cellStyle name="Comma 2 2 2 3 8 2" xfId="17951" xr:uid="{00000000-0005-0000-0000-0000110C0000}"/>
    <cellStyle name="Comma 2 2 2 3 8 3" xfId="43571" xr:uid="{00000000-0005-0000-0000-0000120C0000}"/>
    <cellStyle name="Comma 2 2 2 3 8 4" xfId="47306" xr:uid="{00000000-0005-0000-0000-0000130C0000}"/>
    <cellStyle name="Comma 2 2 2 3 8 5" xfId="50322" xr:uid="{00000000-0005-0000-0000-0000140C0000}"/>
    <cellStyle name="Comma 2 2 2 3 9" xfId="10895" xr:uid="{00000000-0005-0000-0000-0000150C0000}"/>
    <cellStyle name="Comma 2 2 2 3 9 2" xfId="18428" xr:uid="{00000000-0005-0000-0000-0000160C0000}"/>
    <cellStyle name="Comma 2 2 2 3 9 3" xfId="42373" xr:uid="{00000000-0005-0000-0000-0000170C0000}"/>
    <cellStyle name="Comma 2 2 2 3 9 4" xfId="47783" xr:uid="{00000000-0005-0000-0000-0000180C0000}"/>
    <cellStyle name="Comma 2 2 2 3 9 5" xfId="50799" xr:uid="{00000000-0005-0000-0000-0000190C0000}"/>
    <cellStyle name="Comma 2 2 2 4" xfId="6522" xr:uid="{00000000-0005-0000-0000-00001A0C0000}"/>
    <cellStyle name="Comma 2 2 2 4 2" xfId="19147" xr:uid="{00000000-0005-0000-0000-00001B0C0000}"/>
    <cellStyle name="Comma 2 2 2 4 3" xfId="44045" xr:uid="{00000000-0005-0000-0000-00001C0C0000}"/>
    <cellStyle name="Comma 2 2 2 4 4" xfId="44955" xr:uid="{00000000-0005-0000-0000-00001D0C0000}"/>
    <cellStyle name="Comma 2 2 2 5" xfId="6609" xr:uid="{00000000-0005-0000-0000-00001E0C0000}"/>
    <cellStyle name="Comma 2 2 2 5 2" xfId="17112" xr:uid="{00000000-0005-0000-0000-00001F0C0000}"/>
    <cellStyle name="Comma 2 2 2 5 3" xfId="29733" xr:uid="{00000000-0005-0000-0000-0000200C0000}"/>
    <cellStyle name="Comma 2 2 2 5 4" xfId="46145" xr:uid="{00000000-0005-0000-0000-0000210C0000}"/>
    <cellStyle name="Comma 2 2 2 5 5" xfId="49161" xr:uid="{00000000-0005-0000-0000-0000220C0000}"/>
    <cellStyle name="Comma 2 2 2 6" xfId="14900" xr:uid="{00000000-0005-0000-0000-0000230C0000}"/>
    <cellStyle name="Comma 2 2 2 7" xfId="19143" xr:uid="{00000000-0005-0000-0000-0000240C0000}"/>
    <cellStyle name="Comma 2 2 2 8" xfId="44041" xr:uid="{00000000-0005-0000-0000-0000250C0000}"/>
    <cellStyle name="Comma 2 2 2 9" xfId="44951" xr:uid="{00000000-0005-0000-0000-0000260C0000}"/>
    <cellStyle name="Comma 2 2 3" xfId="3076" xr:uid="{00000000-0005-0000-0000-0000270C0000}"/>
    <cellStyle name="Comma 2 2 3 2" xfId="7645" xr:uid="{00000000-0005-0000-0000-0000280C0000}"/>
    <cellStyle name="Comma 2 2 3 2 2" xfId="19149" xr:uid="{00000000-0005-0000-0000-0000290C0000}"/>
    <cellStyle name="Comma 2 2 3 2 3" xfId="44047" xr:uid="{00000000-0005-0000-0000-00002A0C0000}"/>
    <cellStyle name="Comma 2 2 3 2 4" xfId="44957" xr:uid="{00000000-0005-0000-0000-00002B0C0000}"/>
    <cellStyle name="Comma 2 2 3 3" xfId="7120" xr:uid="{00000000-0005-0000-0000-00002C0C0000}"/>
    <cellStyle name="Comma 2 2 3 3 2" xfId="17147" xr:uid="{00000000-0005-0000-0000-00002D0C0000}"/>
    <cellStyle name="Comma 2 2 3 3 3" xfId="44005" xr:uid="{00000000-0005-0000-0000-00002E0C0000}"/>
    <cellStyle name="Comma 2 2 3 3 4" xfId="46189" xr:uid="{00000000-0005-0000-0000-00002F0C0000}"/>
    <cellStyle name="Comma 2 2 3 3 5" xfId="49205" xr:uid="{00000000-0005-0000-0000-0000300C0000}"/>
    <cellStyle name="Comma 2 2 3 4" xfId="14902" xr:uid="{00000000-0005-0000-0000-0000310C0000}"/>
    <cellStyle name="Comma 2 2 3 5" xfId="19148" xr:uid="{00000000-0005-0000-0000-0000320C0000}"/>
    <cellStyle name="Comma 2 2 3 6" xfId="44046" xr:uid="{00000000-0005-0000-0000-0000330C0000}"/>
    <cellStyle name="Comma 2 2 3 7" xfId="44956" xr:uid="{00000000-0005-0000-0000-0000340C0000}"/>
    <cellStyle name="Comma 2 2 4" xfId="6608" xr:uid="{00000000-0005-0000-0000-0000350C0000}"/>
    <cellStyle name="Comma 2 2 4 2" xfId="6653" xr:uid="{00000000-0005-0000-0000-0000360C0000}"/>
    <cellStyle name="Comma 2 2 4 3" xfId="13481" xr:uid="{00000000-0005-0000-0000-0000370C0000}"/>
    <cellStyle name="Comma 2 2 4 3 2" xfId="17111" xr:uid="{00000000-0005-0000-0000-0000380C0000}"/>
    <cellStyle name="Comma 2 2 4 4" xfId="19150" xr:uid="{00000000-0005-0000-0000-0000390C0000}"/>
    <cellStyle name="Comma 2 2 4 5" xfId="41725" xr:uid="{00000000-0005-0000-0000-00003A0C0000}"/>
    <cellStyle name="Comma 2 2 4 6" xfId="44048" xr:uid="{00000000-0005-0000-0000-00003B0C0000}"/>
    <cellStyle name="Comma 2 2 4 7" xfId="44958" xr:uid="{00000000-0005-0000-0000-00003C0C0000}"/>
    <cellStyle name="Comma 2 2 4 8" xfId="46144" xr:uid="{00000000-0005-0000-0000-00003D0C0000}"/>
    <cellStyle name="Comma 2 2 4 9" xfId="49160" xr:uid="{00000000-0005-0000-0000-00003E0C0000}"/>
    <cellStyle name="Comma 2 2 5" xfId="14899" xr:uid="{00000000-0005-0000-0000-00003F0C0000}"/>
    <cellStyle name="Comma 2 2 5 2" xfId="19151" xr:uid="{00000000-0005-0000-0000-0000400C0000}"/>
    <cellStyle name="Comma 2 2 5 3" xfId="44049" xr:uid="{00000000-0005-0000-0000-0000410C0000}"/>
    <cellStyle name="Comma 2 2 5 4" xfId="44959" xr:uid="{00000000-0005-0000-0000-0000420C0000}"/>
    <cellStyle name="Comma 2 2 6" xfId="19152" xr:uid="{00000000-0005-0000-0000-0000430C0000}"/>
    <cellStyle name="Comma 2 2 7" xfId="19142" xr:uid="{00000000-0005-0000-0000-0000440C0000}"/>
    <cellStyle name="Comma 2 2 8" xfId="44040" xr:uid="{00000000-0005-0000-0000-0000450C0000}"/>
    <cellStyle name="Comma 2 2 9" xfId="44950" xr:uid="{00000000-0005-0000-0000-0000460C0000}"/>
    <cellStyle name="Comma 2 3" xfId="36" xr:uid="{00000000-0005-0000-0000-0000470C0000}"/>
    <cellStyle name="Comma 2 3 10" xfId="44050" xr:uid="{00000000-0005-0000-0000-0000480C0000}"/>
    <cellStyle name="Comma 2 3 11" xfId="44960" xr:uid="{00000000-0005-0000-0000-0000490C0000}"/>
    <cellStyle name="Comma 2 3 2" xfId="898" xr:uid="{00000000-0005-0000-0000-00004A0C0000}"/>
    <cellStyle name="Comma 2 3 2 10" xfId="44961" xr:uid="{00000000-0005-0000-0000-00004B0C0000}"/>
    <cellStyle name="Comma 2 3 2 2" xfId="3977" xr:uid="{00000000-0005-0000-0000-00004C0C0000}"/>
    <cellStyle name="Comma 2 3 2 2 10" xfId="10409" xr:uid="{00000000-0005-0000-0000-00004D0C0000}"/>
    <cellStyle name="Comma 2 3 2 2 10 2" xfId="17952" xr:uid="{00000000-0005-0000-0000-00004E0C0000}"/>
    <cellStyle name="Comma 2 3 2 2 10 3" xfId="27963" xr:uid="{00000000-0005-0000-0000-00004F0C0000}"/>
    <cellStyle name="Comma 2 3 2 2 10 4" xfId="47307" xr:uid="{00000000-0005-0000-0000-0000500C0000}"/>
    <cellStyle name="Comma 2 3 2 2 10 5" xfId="50323" xr:uid="{00000000-0005-0000-0000-0000510C0000}"/>
    <cellStyle name="Comma 2 3 2 2 11" xfId="10896" xr:uid="{00000000-0005-0000-0000-0000520C0000}"/>
    <cellStyle name="Comma 2 3 2 2 11 2" xfId="18429" xr:uid="{00000000-0005-0000-0000-0000530C0000}"/>
    <cellStyle name="Comma 2 3 2 2 11 3" xfId="43525" xr:uid="{00000000-0005-0000-0000-0000540C0000}"/>
    <cellStyle name="Comma 2 3 2 2 11 4" xfId="47784" xr:uid="{00000000-0005-0000-0000-0000550C0000}"/>
    <cellStyle name="Comma 2 3 2 2 11 5" xfId="50800" xr:uid="{00000000-0005-0000-0000-0000560C0000}"/>
    <cellStyle name="Comma 2 3 2 2 12" xfId="13174" xr:uid="{00000000-0005-0000-0000-0000570C0000}"/>
    <cellStyle name="Comma 2 3 2 2 12 2" xfId="16682" xr:uid="{00000000-0005-0000-0000-0000580C0000}"/>
    <cellStyle name="Comma 2 3 2 2 13" xfId="19155" xr:uid="{00000000-0005-0000-0000-0000590C0000}"/>
    <cellStyle name="Comma 2 3 2 2 14" xfId="44052" xr:uid="{00000000-0005-0000-0000-00005A0C0000}"/>
    <cellStyle name="Comma 2 3 2 2 15" xfId="44962" xr:uid="{00000000-0005-0000-0000-00005B0C0000}"/>
    <cellStyle name="Comma 2 3 2 2 16" xfId="45247" xr:uid="{00000000-0005-0000-0000-00005C0C0000}"/>
    <cellStyle name="Comma 2 3 2 2 17" xfId="48262" xr:uid="{00000000-0005-0000-0000-00005D0C0000}"/>
    <cellStyle name="Comma 2 3 2 2 2" xfId="5243" xr:uid="{00000000-0005-0000-0000-00005E0C0000}"/>
    <cellStyle name="Comma 2 3 2 2 2 10" xfId="48316" xr:uid="{00000000-0005-0000-0000-00005F0C0000}"/>
    <cellStyle name="Comma 2 3 2 2 2 2" xfId="5563" xr:uid="{00000000-0005-0000-0000-0000600C0000}"/>
    <cellStyle name="Comma 2 3 2 2 2 2 2" xfId="10190" xr:uid="{00000000-0005-0000-0000-0000610C0000}"/>
    <cellStyle name="Comma 2 3 2 2 2 2 2 2" xfId="17740" xr:uid="{00000000-0005-0000-0000-0000620C0000}"/>
    <cellStyle name="Comma 2 3 2 2 2 2 2 3" xfId="43281" xr:uid="{00000000-0005-0000-0000-0000630C0000}"/>
    <cellStyle name="Comma 2 3 2 2 2 2 2 4" xfId="47095" xr:uid="{00000000-0005-0000-0000-0000640C0000}"/>
    <cellStyle name="Comma 2 3 2 2 2 2 2 5" xfId="50111" xr:uid="{00000000-0005-0000-0000-0000650C0000}"/>
    <cellStyle name="Comma 2 3 2 2 2 2 3" xfId="10675" xr:uid="{00000000-0005-0000-0000-0000660C0000}"/>
    <cellStyle name="Comma 2 3 2 2 2 2 3 2" xfId="18217" xr:uid="{00000000-0005-0000-0000-0000670C0000}"/>
    <cellStyle name="Comma 2 3 2 2 2 2 3 3" xfId="43169" xr:uid="{00000000-0005-0000-0000-0000680C0000}"/>
    <cellStyle name="Comma 2 3 2 2 2 2 3 4" xfId="47572" xr:uid="{00000000-0005-0000-0000-0000690C0000}"/>
    <cellStyle name="Comma 2 3 2 2 2 2 3 5" xfId="50588" xr:uid="{00000000-0005-0000-0000-00006A0C0000}"/>
    <cellStyle name="Comma 2 3 2 2 2 2 4" xfId="11162" xr:uid="{00000000-0005-0000-0000-00006B0C0000}"/>
    <cellStyle name="Comma 2 3 2 2 2 2 4 2" xfId="18694" xr:uid="{00000000-0005-0000-0000-00006C0C0000}"/>
    <cellStyle name="Comma 2 3 2 2 2 2 4 3" xfId="42149" xr:uid="{00000000-0005-0000-0000-00006D0C0000}"/>
    <cellStyle name="Comma 2 3 2 2 2 2 4 4" xfId="48049" xr:uid="{00000000-0005-0000-0000-00006E0C0000}"/>
    <cellStyle name="Comma 2 3 2 2 2 2 4 5" xfId="51065" xr:uid="{00000000-0005-0000-0000-00006F0C0000}"/>
    <cellStyle name="Comma 2 3 2 2 2 2 5" xfId="8198" xr:uid="{00000000-0005-0000-0000-0000700C0000}"/>
    <cellStyle name="Comma 2 3 2 2 2 2 5 2" xfId="42240" xr:uid="{00000000-0005-0000-0000-0000710C0000}"/>
    <cellStyle name="Comma 2 3 2 2 2 2 5 3" xfId="46618" xr:uid="{00000000-0005-0000-0000-0000720C0000}"/>
    <cellStyle name="Comma 2 3 2 2 2 2 5 4" xfId="49634" xr:uid="{00000000-0005-0000-0000-0000730C0000}"/>
    <cellStyle name="Comma 2 3 2 2 2 2 6" xfId="43247" xr:uid="{00000000-0005-0000-0000-0000740C0000}"/>
    <cellStyle name="Comma 2 3 2 2 2 2 7" xfId="45512" xr:uid="{00000000-0005-0000-0000-0000750C0000}"/>
    <cellStyle name="Comma 2 3 2 2 2 2 8" xfId="48528" xr:uid="{00000000-0005-0000-0000-0000760C0000}"/>
    <cellStyle name="Comma 2 3 2 2 2 3" xfId="7897" xr:uid="{00000000-0005-0000-0000-0000770C0000}"/>
    <cellStyle name="Comma 2 3 2 2 2 3 2" xfId="17345" xr:uid="{00000000-0005-0000-0000-0000780C0000}"/>
    <cellStyle name="Comma 2 3 2 2 2 3 3" xfId="42662" xr:uid="{00000000-0005-0000-0000-0000790C0000}"/>
    <cellStyle name="Comma 2 3 2 2 2 3 4" xfId="46406" xr:uid="{00000000-0005-0000-0000-00007A0C0000}"/>
    <cellStyle name="Comma 2 3 2 2 2 3 5" xfId="49422" xr:uid="{00000000-0005-0000-0000-00007B0C0000}"/>
    <cellStyle name="Comma 2 3 2 2 2 4" xfId="9978" xr:uid="{00000000-0005-0000-0000-00007C0C0000}"/>
    <cellStyle name="Comma 2 3 2 2 2 4 2" xfId="17528" xr:uid="{00000000-0005-0000-0000-00007D0C0000}"/>
    <cellStyle name="Comma 2 3 2 2 2 4 3" xfId="42282" xr:uid="{00000000-0005-0000-0000-00007E0C0000}"/>
    <cellStyle name="Comma 2 3 2 2 2 4 4" xfId="46883" xr:uid="{00000000-0005-0000-0000-00007F0C0000}"/>
    <cellStyle name="Comma 2 3 2 2 2 4 5" xfId="49899" xr:uid="{00000000-0005-0000-0000-0000800C0000}"/>
    <cellStyle name="Comma 2 3 2 2 2 5" xfId="10462" xr:uid="{00000000-0005-0000-0000-0000810C0000}"/>
    <cellStyle name="Comma 2 3 2 2 2 5 2" xfId="18005" xr:uid="{00000000-0005-0000-0000-0000820C0000}"/>
    <cellStyle name="Comma 2 3 2 2 2 5 3" xfId="41919" xr:uid="{00000000-0005-0000-0000-0000830C0000}"/>
    <cellStyle name="Comma 2 3 2 2 2 5 4" xfId="47360" xr:uid="{00000000-0005-0000-0000-0000840C0000}"/>
    <cellStyle name="Comma 2 3 2 2 2 5 5" xfId="50376" xr:uid="{00000000-0005-0000-0000-0000850C0000}"/>
    <cellStyle name="Comma 2 3 2 2 2 6" xfId="10949" xr:uid="{00000000-0005-0000-0000-0000860C0000}"/>
    <cellStyle name="Comma 2 3 2 2 2 6 2" xfId="18482" xr:uid="{00000000-0005-0000-0000-0000870C0000}"/>
    <cellStyle name="Comma 2 3 2 2 2 6 3" xfId="43703" xr:uid="{00000000-0005-0000-0000-0000880C0000}"/>
    <cellStyle name="Comma 2 3 2 2 2 6 4" xfId="47837" xr:uid="{00000000-0005-0000-0000-0000890C0000}"/>
    <cellStyle name="Comma 2 3 2 2 2 6 5" xfId="50853" xr:uid="{00000000-0005-0000-0000-00008A0C0000}"/>
    <cellStyle name="Comma 2 3 2 2 2 7" xfId="7121" xr:uid="{00000000-0005-0000-0000-00008B0C0000}"/>
    <cellStyle name="Comma 2 3 2 2 2 7 2" xfId="42181" xr:uid="{00000000-0005-0000-0000-00008C0C0000}"/>
    <cellStyle name="Comma 2 3 2 2 2 7 3" xfId="46190" xr:uid="{00000000-0005-0000-0000-00008D0C0000}"/>
    <cellStyle name="Comma 2 3 2 2 2 7 4" xfId="49206" xr:uid="{00000000-0005-0000-0000-00008E0C0000}"/>
    <cellStyle name="Comma 2 3 2 2 2 8" xfId="19156" xr:uid="{00000000-0005-0000-0000-00008F0C0000}"/>
    <cellStyle name="Comma 2 3 2 2 2 9" xfId="45300" xr:uid="{00000000-0005-0000-0000-0000900C0000}"/>
    <cellStyle name="Comma 2 3 2 2 3" xfId="5323" xr:uid="{00000000-0005-0000-0000-0000910C0000}"/>
    <cellStyle name="Comma 2 3 2 2 3 2" xfId="5643" xr:uid="{00000000-0005-0000-0000-0000920C0000}"/>
    <cellStyle name="Comma 2 3 2 2 3 2 2" xfId="10243" xr:uid="{00000000-0005-0000-0000-0000930C0000}"/>
    <cellStyle name="Comma 2 3 2 2 3 2 2 2" xfId="17793" xr:uid="{00000000-0005-0000-0000-0000940C0000}"/>
    <cellStyle name="Comma 2 3 2 2 3 2 2 3" xfId="41887" xr:uid="{00000000-0005-0000-0000-0000950C0000}"/>
    <cellStyle name="Comma 2 3 2 2 3 2 2 4" xfId="47148" xr:uid="{00000000-0005-0000-0000-0000960C0000}"/>
    <cellStyle name="Comma 2 3 2 2 3 2 2 5" xfId="50164" xr:uid="{00000000-0005-0000-0000-0000970C0000}"/>
    <cellStyle name="Comma 2 3 2 2 3 2 3" xfId="10728" xr:uid="{00000000-0005-0000-0000-0000980C0000}"/>
    <cellStyle name="Comma 2 3 2 2 3 2 3 2" xfId="18270" xr:uid="{00000000-0005-0000-0000-0000990C0000}"/>
    <cellStyle name="Comma 2 3 2 2 3 2 3 3" xfId="43810" xr:uid="{00000000-0005-0000-0000-00009A0C0000}"/>
    <cellStyle name="Comma 2 3 2 2 3 2 3 4" xfId="47625" xr:uid="{00000000-0005-0000-0000-00009B0C0000}"/>
    <cellStyle name="Comma 2 3 2 2 3 2 3 5" xfId="50641" xr:uid="{00000000-0005-0000-0000-00009C0C0000}"/>
    <cellStyle name="Comma 2 3 2 2 3 2 4" xfId="11215" xr:uid="{00000000-0005-0000-0000-00009D0C0000}"/>
    <cellStyle name="Comma 2 3 2 2 3 2 4 2" xfId="18747" xr:uid="{00000000-0005-0000-0000-00009E0C0000}"/>
    <cellStyle name="Comma 2 3 2 2 3 2 4 3" xfId="42034" xr:uid="{00000000-0005-0000-0000-00009F0C0000}"/>
    <cellStyle name="Comma 2 3 2 2 3 2 4 4" xfId="48102" xr:uid="{00000000-0005-0000-0000-0000A00C0000}"/>
    <cellStyle name="Comma 2 3 2 2 3 2 4 5" xfId="51118" xr:uid="{00000000-0005-0000-0000-0000A10C0000}"/>
    <cellStyle name="Comma 2 3 2 2 3 2 5" xfId="8277" xr:uid="{00000000-0005-0000-0000-0000A20C0000}"/>
    <cellStyle name="Comma 2 3 2 2 3 2 5 2" xfId="43830" xr:uid="{00000000-0005-0000-0000-0000A30C0000}"/>
    <cellStyle name="Comma 2 3 2 2 3 2 5 3" xfId="46671" xr:uid="{00000000-0005-0000-0000-0000A40C0000}"/>
    <cellStyle name="Comma 2 3 2 2 3 2 5 4" xfId="49687" xr:uid="{00000000-0005-0000-0000-0000A50C0000}"/>
    <cellStyle name="Comma 2 3 2 2 3 2 6" xfId="42735" xr:uid="{00000000-0005-0000-0000-0000A60C0000}"/>
    <cellStyle name="Comma 2 3 2 2 3 2 7" xfId="45565" xr:uid="{00000000-0005-0000-0000-0000A70C0000}"/>
    <cellStyle name="Comma 2 3 2 2 3 2 8" xfId="48581" xr:uid="{00000000-0005-0000-0000-0000A80C0000}"/>
    <cellStyle name="Comma 2 3 2 2 3 3" xfId="10031" xr:uid="{00000000-0005-0000-0000-0000A90C0000}"/>
    <cellStyle name="Comma 2 3 2 2 3 3 2" xfId="17581" xr:uid="{00000000-0005-0000-0000-0000AA0C0000}"/>
    <cellStyle name="Comma 2 3 2 2 3 3 3" xfId="42818" xr:uid="{00000000-0005-0000-0000-0000AB0C0000}"/>
    <cellStyle name="Comma 2 3 2 2 3 3 4" xfId="46936" xr:uid="{00000000-0005-0000-0000-0000AC0C0000}"/>
    <cellStyle name="Comma 2 3 2 2 3 3 5" xfId="49952" xr:uid="{00000000-0005-0000-0000-0000AD0C0000}"/>
    <cellStyle name="Comma 2 3 2 2 3 4" xfId="10516" xr:uid="{00000000-0005-0000-0000-0000AE0C0000}"/>
    <cellStyle name="Comma 2 3 2 2 3 4 2" xfId="18058" xr:uid="{00000000-0005-0000-0000-0000AF0C0000}"/>
    <cellStyle name="Comma 2 3 2 2 3 4 3" xfId="41925" xr:uid="{00000000-0005-0000-0000-0000B00C0000}"/>
    <cellStyle name="Comma 2 3 2 2 3 4 4" xfId="47413" xr:uid="{00000000-0005-0000-0000-0000B10C0000}"/>
    <cellStyle name="Comma 2 3 2 2 3 4 5" xfId="50429" xr:uid="{00000000-0005-0000-0000-0000B20C0000}"/>
    <cellStyle name="Comma 2 3 2 2 3 5" xfId="11003" xr:uid="{00000000-0005-0000-0000-0000B30C0000}"/>
    <cellStyle name="Comma 2 3 2 2 3 5 2" xfId="18535" xr:uid="{00000000-0005-0000-0000-0000B40C0000}"/>
    <cellStyle name="Comma 2 3 2 2 3 5 3" xfId="42798" xr:uid="{00000000-0005-0000-0000-0000B50C0000}"/>
    <cellStyle name="Comma 2 3 2 2 3 5 4" xfId="47890" xr:uid="{00000000-0005-0000-0000-0000B60C0000}"/>
    <cellStyle name="Comma 2 3 2 2 3 5 5" xfId="50906" xr:uid="{00000000-0005-0000-0000-0000B70C0000}"/>
    <cellStyle name="Comma 2 3 2 2 3 6" xfId="7968" xr:uid="{00000000-0005-0000-0000-0000B80C0000}"/>
    <cellStyle name="Comma 2 3 2 2 3 6 2" xfId="42915" xr:uid="{00000000-0005-0000-0000-0000B90C0000}"/>
    <cellStyle name="Comma 2 3 2 2 3 6 3" xfId="46459" xr:uid="{00000000-0005-0000-0000-0000BA0C0000}"/>
    <cellStyle name="Comma 2 3 2 2 3 6 4" xfId="49475" xr:uid="{00000000-0005-0000-0000-0000BB0C0000}"/>
    <cellStyle name="Comma 2 3 2 2 3 7" xfId="43896" xr:uid="{00000000-0005-0000-0000-0000BC0C0000}"/>
    <cellStyle name="Comma 2 3 2 2 3 8" xfId="45353" xr:uid="{00000000-0005-0000-0000-0000BD0C0000}"/>
    <cellStyle name="Comma 2 3 2 2 3 9" xfId="48369" xr:uid="{00000000-0005-0000-0000-0000BE0C0000}"/>
    <cellStyle name="Comma 2 3 2 2 4" xfId="5403" xr:uid="{00000000-0005-0000-0000-0000BF0C0000}"/>
    <cellStyle name="Comma 2 3 2 2 4 2" xfId="5723" xr:uid="{00000000-0005-0000-0000-0000C00C0000}"/>
    <cellStyle name="Comma 2 3 2 2 4 2 2" xfId="10296" xr:uid="{00000000-0005-0000-0000-0000C10C0000}"/>
    <cellStyle name="Comma 2 3 2 2 4 2 2 2" xfId="17846" xr:uid="{00000000-0005-0000-0000-0000C20C0000}"/>
    <cellStyle name="Comma 2 3 2 2 4 2 2 3" xfId="42988" xr:uid="{00000000-0005-0000-0000-0000C30C0000}"/>
    <cellStyle name="Comma 2 3 2 2 4 2 2 4" xfId="47201" xr:uid="{00000000-0005-0000-0000-0000C40C0000}"/>
    <cellStyle name="Comma 2 3 2 2 4 2 2 5" xfId="50217" xr:uid="{00000000-0005-0000-0000-0000C50C0000}"/>
    <cellStyle name="Comma 2 3 2 2 4 2 3" xfId="10781" xr:uid="{00000000-0005-0000-0000-0000C60C0000}"/>
    <cellStyle name="Comma 2 3 2 2 4 2 3 2" xfId="18323" xr:uid="{00000000-0005-0000-0000-0000C70C0000}"/>
    <cellStyle name="Comma 2 3 2 2 4 2 3 3" xfId="42359" xr:uid="{00000000-0005-0000-0000-0000C80C0000}"/>
    <cellStyle name="Comma 2 3 2 2 4 2 3 4" xfId="47678" xr:uid="{00000000-0005-0000-0000-0000C90C0000}"/>
    <cellStyle name="Comma 2 3 2 2 4 2 3 5" xfId="50694" xr:uid="{00000000-0005-0000-0000-0000CA0C0000}"/>
    <cellStyle name="Comma 2 3 2 2 4 2 4" xfId="11268" xr:uid="{00000000-0005-0000-0000-0000CB0C0000}"/>
    <cellStyle name="Comma 2 3 2 2 4 2 4 2" xfId="18800" xr:uid="{00000000-0005-0000-0000-0000CC0C0000}"/>
    <cellStyle name="Comma 2 3 2 2 4 2 4 3" xfId="42707" xr:uid="{00000000-0005-0000-0000-0000CD0C0000}"/>
    <cellStyle name="Comma 2 3 2 2 4 2 4 4" xfId="48155" xr:uid="{00000000-0005-0000-0000-0000CE0C0000}"/>
    <cellStyle name="Comma 2 3 2 2 4 2 4 5" xfId="51171" xr:uid="{00000000-0005-0000-0000-0000CF0C0000}"/>
    <cellStyle name="Comma 2 3 2 2 4 2 5" xfId="8357" xr:uid="{00000000-0005-0000-0000-0000D00C0000}"/>
    <cellStyle name="Comma 2 3 2 2 4 2 5 2" xfId="41821" xr:uid="{00000000-0005-0000-0000-0000D10C0000}"/>
    <cellStyle name="Comma 2 3 2 2 4 2 5 3" xfId="46724" xr:uid="{00000000-0005-0000-0000-0000D20C0000}"/>
    <cellStyle name="Comma 2 3 2 2 4 2 5 4" xfId="49740" xr:uid="{00000000-0005-0000-0000-0000D30C0000}"/>
    <cellStyle name="Comma 2 3 2 2 4 2 6" xfId="43332" xr:uid="{00000000-0005-0000-0000-0000D40C0000}"/>
    <cellStyle name="Comma 2 3 2 2 4 2 7" xfId="45618" xr:uid="{00000000-0005-0000-0000-0000D50C0000}"/>
    <cellStyle name="Comma 2 3 2 2 4 2 8" xfId="48634" xr:uid="{00000000-0005-0000-0000-0000D60C0000}"/>
    <cellStyle name="Comma 2 3 2 2 4 3" xfId="10084" xr:uid="{00000000-0005-0000-0000-0000D70C0000}"/>
    <cellStyle name="Comma 2 3 2 2 4 3 2" xfId="17634" xr:uid="{00000000-0005-0000-0000-0000D80C0000}"/>
    <cellStyle name="Comma 2 3 2 2 4 3 3" xfId="42983" xr:uid="{00000000-0005-0000-0000-0000D90C0000}"/>
    <cellStyle name="Comma 2 3 2 2 4 3 4" xfId="46989" xr:uid="{00000000-0005-0000-0000-0000DA0C0000}"/>
    <cellStyle name="Comma 2 3 2 2 4 3 5" xfId="50005" xr:uid="{00000000-0005-0000-0000-0000DB0C0000}"/>
    <cellStyle name="Comma 2 3 2 2 4 4" xfId="10569" xr:uid="{00000000-0005-0000-0000-0000DC0C0000}"/>
    <cellStyle name="Comma 2 3 2 2 4 4 2" xfId="18111" xr:uid="{00000000-0005-0000-0000-0000DD0C0000}"/>
    <cellStyle name="Comma 2 3 2 2 4 4 3" xfId="43168" xr:uid="{00000000-0005-0000-0000-0000DE0C0000}"/>
    <cellStyle name="Comma 2 3 2 2 4 4 4" xfId="47466" xr:uid="{00000000-0005-0000-0000-0000DF0C0000}"/>
    <cellStyle name="Comma 2 3 2 2 4 4 5" xfId="50482" xr:uid="{00000000-0005-0000-0000-0000E00C0000}"/>
    <cellStyle name="Comma 2 3 2 2 4 5" xfId="11056" xr:uid="{00000000-0005-0000-0000-0000E10C0000}"/>
    <cellStyle name="Comma 2 3 2 2 4 5 2" xfId="18588" xr:uid="{00000000-0005-0000-0000-0000E20C0000}"/>
    <cellStyle name="Comma 2 3 2 2 4 5 3" xfId="43239" xr:uid="{00000000-0005-0000-0000-0000E30C0000}"/>
    <cellStyle name="Comma 2 3 2 2 4 5 4" xfId="47943" xr:uid="{00000000-0005-0000-0000-0000E40C0000}"/>
    <cellStyle name="Comma 2 3 2 2 4 5 5" xfId="50959" xr:uid="{00000000-0005-0000-0000-0000E50C0000}"/>
    <cellStyle name="Comma 2 3 2 2 4 6" xfId="8044" xr:uid="{00000000-0005-0000-0000-0000E60C0000}"/>
    <cellStyle name="Comma 2 3 2 2 4 6 2" xfId="41779" xr:uid="{00000000-0005-0000-0000-0000E70C0000}"/>
    <cellStyle name="Comma 2 3 2 2 4 6 3" xfId="46512" xr:uid="{00000000-0005-0000-0000-0000E80C0000}"/>
    <cellStyle name="Comma 2 3 2 2 4 6 4" xfId="49528" xr:uid="{00000000-0005-0000-0000-0000E90C0000}"/>
    <cellStyle name="Comma 2 3 2 2 4 7" xfId="41506" xr:uid="{00000000-0005-0000-0000-0000EA0C0000}"/>
    <cellStyle name="Comma 2 3 2 2 4 8" xfId="45406" xr:uid="{00000000-0005-0000-0000-0000EB0C0000}"/>
    <cellStyle name="Comma 2 3 2 2 4 9" xfId="48422" xr:uid="{00000000-0005-0000-0000-0000EC0C0000}"/>
    <cellStyle name="Comma 2 3 2 2 5" xfId="5483" xr:uid="{00000000-0005-0000-0000-0000ED0C0000}"/>
    <cellStyle name="Comma 2 3 2 2 5 2" xfId="10137" xr:uid="{00000000-0005-0000-0000-0000EE0C0000}"/>
    <cellStyle name="Comma 2 3 2 2 5 2 2" xfId="17687" xr:uid="{00000000-0005-0000-0000-0000EF0C0000}"/>
    <cellStyle name="Comma 2 3 2 2 5 2 3" xfId="19636" xr:uid="{00000000-0005-0000-0000-0000F00C0000}"/>
    <cellStyle name="Comma 2 3 2 2 5 2 4" xfId="47042" xr:uid="{00000000-0005-0000-0000-0000F10C0000}"/>
    <cellStyle name="Comma 2 3 2 2 5 2 5" xfId="50058" xr:uid="{00000000-0005-0000-0000-0000F20C0000}"/>
    <cellStyle name="Comma 2 3 2 2 5 3" xfId="10622" xr:uid="{00000000-0005-0000-0000-0000F30C0000}"/>
    <cellStyle name="Comma 2 3 2 2 5 3 2" xfId="18164" xr:uid="{00000000-0005-0000-0000-0000F40C0000}"/>
    <cellStyle name="Comma 2 3 2 2 5 3 3" xfId="43712" xr:uid="{00000000-0005-0000-0000-0000F50C0000}"/>
    <cellStyle name="Comma 2 3 2 2 5 3 4" xfId="47519" xr:uid="{00000000-0005-0000-0000-0000F60C0000}"/>
    <cellStyle name="Comma 2 3 2 2 5 3 5" xfId="50535" xr:uid="{00000000-0005-0000-0000-0000F70C0000}"/>
    <cellStyle name="Comma 2 3 2 2 5 4" xfId="11109" xr:uid="{00000000-0005-0000-0000-0000F80C0000}"/>
    <cellStyle name="Comma 2 3 2 2 5 4 2" xfId="18641" xr:uid="{00000000-0005-0000-0000-0000F90C0000}"/>
    <cellStyle name="Comma 2 3 2 2 5 4 3" xfId="43969" xr:uid="{00000000-0005-0000-0000-0000FA0C0000}"/>
    <cellStyle name="Comma 2 3 2 2 5 4 4" xfId="47996" xr:uid="{00000000-0005-0000-0000-0000FB0C0000}"/>
    <cellStyle name="Comma 2 3 2 2 5 4 5" xfId="51012" xr:uid="{00000000-0005-0000-0000-0000FC0C0000}"/>
    <cellStyle name="Comma 2 3 2 2 5 5" xfId="8123" xr:uid="{00000000-0005-0000-0000-0000FD0C0000}"/>
    <cellStyle name="Comma 2 3 2 2 5 5 2" xfId="42232" xr:uid="{00000000-0005-0000-0000-0000FE0C0000}"/>
    <cellStyle name="Comma 2 3 2 2 5 5 3" xfId="46565" xr:uid="{00000000-0005-0000-0000-0000FF0C0000}"/>
    <cellStyle name="Comma 2 3 2 2 5 5 4" xfId="49581" xr:uid="{00000000-0005-0000-0000-0000000D0000}"/>
    <cellStyle name="Comma 2 3 2 2 5 6" xfId="42514" xr:uid="{00000000-0005-0000-0000-0000010D0000}"/>
    <cellStyle name="Comma 2 3 2 2 5 7" xfId="45459" xr:uid="{00000000-0005-0000-0000-0000020D0000}"/>
    <cellStyle name="Comma 2 3 2 2 5 8" xfId="48475" xr:uid="{00000000-0005-0000-0000-0000030D0000}"/>
    <cellStyle name="Comma 2 3 2 2 6" xfId="5803" xr:uid="{00000000-0005-0000-0000-0000040D0000}"/>
    <cellStyle name="Comma 2 3 2 2 6 2" xfId="10349" xr:uid="{00000000-0005-0000-0000-0000050D0000}"/>
    <cellStyle name="Comma 2 3 2 2 6 2 2" xfId="17899" xr:uid="{00000000-0005-0000-0000-0000060D0000}"/>
    <cellStyle name="Comma 2 3 2 2 6 2 3" xfId="43081" xr:uid="{00000000-0005-0000-0000-0000070D0000}"/>
    <cellStyle name="Comma 2 3 2 2 6 2 4" xfId="47254" xr:uid="{00000000-0005-0000-0000-0000080D0000}"/>
    <cellStyle name="Comma 2 3 2 2 6 2 5" xfId="50270" xr:uid="{00000000-0005-0000-0000-0000090D0000}"/>
    <cellStyle name="Comma 2 3 2 2 6 3" xfId="10834" xr:uid="{00000000-0005-0000-0000-00000A0D0000}"/>
    <cellStyle name="Comma 2 3 2 2 6 3 2" xfId="18376" xr:uid="{00000000-0005-0000-0000-00000B0D0000}"/>
    <cellStyle name="Comma 2 3 2 2 6 3 3" xfId="42943" xr:uid="{00000000-0005-0000-0000-00000C0D0000}"/>
    <cellStyle name="Comma 2 3 2 2 6 3 4" xfId="47731" xr:uid="{00000000-0005-0000-0000-00000D0D0000}"/>
    <cellStyle name="Comma 2 3 2 2 6 3 5" xfId="50747" xr:uid="{00000000-0005-0000-0000-00000E0D0000}"/>
    <cellStyle name="Comma 2 3 2 2 6 4" xfId="11322" xr:uid="{00000000-0005-0000-0000-00000F0D0000}"/>
    <cellStyle name="Comma 2 3 2 2 6 4 2" xfId="18853" xr:uid="{00000000-0005-0000-0000-0000100D0000}"/>
    <cellStyle name="Comma 2 3 2 2 6 4 3" xfId="42708" xr:uid="{00000000-0005-0000-0000-0000110D0000}"/>
    <cellStyle name="Comma 2 3 2 2 6 4 4" xfId="48208" xr:uid="{00000000-0005-0000-0000-0000120D0000}"/>
    <cellStyle name="Comma 2 3 2 2 6 4 5" xfId="51224" xr:uid="{00000000-0005-0000-0000-0000130D0000}"/>
    <cellStyle name="Comma 2 3 2 2 6 5" xfId="8437" xr:uid="{00000000-0005-0000-0000-0000140D0000}"/>
    <cellStyle name="Comma 2 3 2 2 6 5 2" xfId="43983" xr:uid="{00000000-0005-0000-0000-0000150D0000}"/>
    <cellStyle name="Comma 2 3 2 2 6 5 3" xfId="46777" xr:uid="{00000000-0005-0000-0000-0000160D0000}"/>
    <cellStyle name="Comma 2 3 2 2 6 5 4" xfId="49793" xr:uid="{00000000-0005-0000-0000-0000170D0000}"/>
    <cellStyle name="Comma 2 3 2 2 6 6" xfId="41597" xr:uid="{00000000-0005-0000-0000-0000180D0000}"/>
    <cellStyle name="Comma 2 3 2 2 6 7" xfId="45671" xr:uid="{00000000-0005-0000-0000-0000190D0000}"/>
    <cellStyle name="Comma 2 3 2 2 6 8" xfId="48687" xr:uid="{00000000-0005-0000-0000-00001A0D0000}"/>
    <cellStyle name="Comma 2 3 2 2 7" xfId="6548" xr:uid="{00000000-0005-0000-0000-00001B0D0000}"/>
    <cellStyle name="Comma 2 3 2 2 7 2" xfId="17106" xr:uid="{00000000-0005-0000-0000-00001C0D0000}"/>
    <cellStyle name="Comma 2 3 2 2 7 3" xfId="42174" xr:uid="{00000000-0005-0000-0000-00001D0D0000}"/>
    <cellStyle name="Comma 2 3 2 2 7 4" xfId="46138" xr:uid="{00000000-0005-0000-0000-00001E0D0000}"/>
    <cellStyle name="Comma 2 3 2 2 7 5" xfId="49154" xr:uid="{00000000-0005-0000-0000-00001F0D0000}"/>
    <cellStyle name="Comma 2 3 2 2 8" xfId="7740" xr:uid="{00000000-0005-0000-0000-0000200D0000}"/>
    <cellStyle name="Comma 2 3 2 2 9" xfId="9925" xr:uid="{00000000-0005-0000-0000-0000210D0000}"/>
    <cellStyle name="Comma 2 3 2 2 9 2" xfId="17475" xr:uid="{00000000-0005-0000-0000-0000220D0000}"/>
    <cellStyle name="Comma 2 3 2 2 9 3" xfId="19427" xr:uid="{00000000-0005-0000-0000-0000230D0000}"/>
    <cellStyle name="Comma 2 3 2 2 9 4" xfId="46830" xr:uid="{00000000-0005-0000-0000-0000240D0000}"/>
    <cellStyle name="Comma 2 3 2 2 9 5" xfId="49846" xr:uid="{00000000-0005-0000-0000-0000250D0000}"/>
    <cellStyle name="Comma 2 3 2 3" xfId="7122" xr:uid="{00000000-0005-0000-0000-0000260D0000}"/>
    <cellStyle name="Comma 2 3 2 3 2" xfId="17148" xr:uid="{00000000-0005-0000-0000-0000270D0000}"/>
    <cellStyle name="Comma 2 3 2 3 3" xfId="19157" xr:uid="{00000000-0005-0000-0000-0000280D0000}"/>
    <cellStyle name="Comma 2 3 2 3 4" xfId="46191" xr:uid="{00000000-0005-0000-0000-0000290D0000}"/>
    <cellStyle name="Comma 2 3 2 3 5" xfId="49207" xr:uid="{00000000-0005-0000-0000-00002A0D0000}"/>
    <cellStyle name="Comma 2 3 2 4" xfId="6611" xr:uid="{00000000-0005-0000-0000-00002B0D0000}"/>
    <cellStyle name="Comma 2 3 2 4 2" xfId="17114" xr:uid="{00000000-0005-0000-0000-00002C0D0000}"/>
    <cellStyle name="Comma 2 3 2 4 3" xfId="42175" xr:uid="{00000000-0005-0000-0000-00002D0D0000}"/>
    <cellStyle name="Comma 2 3 2 4 4" xfId="46147" xr:uid="{00000000-0005-0000-0000-00002E0D0000}"/>
    <cellStyle name="Comma 2 3 2 4 5" xfId="49163" xr:uid="{00000000-0005-0000-0000-00002F0D0000}"/>
    <cellStyle name="Comma 2 3 2 5" xfId="7698" xr:uid="{00000000-0005-0000-0000-0000300D0000}"/>
    <cellStyle name="Comma 2 3 2 6" xfId="5899" xr:uid="{00000000-0005-0000-0000-0000310D0000}"/>
    <cellStyle name="Comma 2 3 2 6 2" xfId="16681" xr:uid="{00000000-0005-0000-0000-0000320D0000}"/>
    <cellStyle name="Comma 2 3 2 6 3" xfId="43912" xr:uid="{00000000-0005-0000-0000-0000330D0000}"/>
    <cellStyle name="Comma 2 3 2 6 4" xfId="45716" xr:uid="{00000000-0005-0000-0000-0000340D0000}"/>
    <cellStyle name="Comma 2 3 2 6 5" xfId="48732" xr:uid="{00000000-0005-0000-0000-0000350D0000}"/>
    <cellStyle name="Comma 2 3 2 7" xfId="14904" xr:uid="{00000000-0005-0000-0000-0000360D0000}"/>
    <cellStyle name="Comma 2 3 2 8" xfId="19154" xr:uid="{00000000-0005-0000-0000-0000370D0000}"/>
    <cellStyle name="Comma 2 3 2 9" xfId="44051" xr:uid="{00000000-0005-0000-0000-0000380D0000}"/>
    <cellStyle name="Comma 2 3 3" xfId="897" xr:uid="{00000000-0005-0000-0000-0000390D0000}"/>
    <cellStyle name="Comma 2 3 3 10" xfId="44963" xr:uid="{00000000-0005-0000-0000-00003A0D0000}"/>
    <cellStyle name="Comma 2 3 3 2" xfId="3978" xr:uid="{00000000-0005-0000-0000-00003B0D0000}"/>
    <cellStyle name="Comma 2 3 3 2 10" xfId="10410" xr:uid="{00000000-0005-0000-0000-00003C0D0000}"/>
    <cellStyle name="Comma 2 3 3 2 10 2" xfId="17953" xr:uid="{00000000-0005-0000-0000-00003D0D0000}"/>
    <cellStyle name="Comma 2 3 3 2 10 3" xfId="42635" xr:uid="{00000000-0005-0000-0000-00003E0D0000}"/>
    <cellStyle name="Comma 2 3 3 2 10 4" xfId="47308" xr:uid="{00000000-0005-0000-0000-00003F0D0000}"/>
    <cellStyle name="Comma 2 3 3 2 10 5" xfId="50324" xr:uid="{00000000-0005-0000-0000-0000400D0000}"/>
    <cellStyle name="Comma 2 3 3 2 11" xfId="10897" xr:uid="{00000000-0005-0000-0000-0000410D0000}"/>
    <cellStyle name="Comma 2 3 3 2 11 2" xfId="18430" xr:uid="{00000000-0005-0000-0000-0000420D0000}"/>
    <cellStyle name="Comma 2 3 3 2 11 3" xfId="43090" xr:uid="{00000000-0005-0000-0000-0000430D0000}"/>
    <cellStyle name="Comma 2 3 3 2 11 4" xfId="47785" xr:uid="{00000000-0005-0000-0000-0000440D0000}"/>
    <cellStyle name="Comma 2 3 3 2 11 5" xfId="50801" xr:uid="{00000000-0005-0000-0000-0000450D0000}"/>
    <cellStyle name="Comma 2 3 3 2 12" xfId="7009" xr:uid="{00000000-0005-0000-0000-0000460D0000}"/>
    <cellStyle name="Comma 2 3 3 2 12 2" xfId="17138" xr:uid="{00000000-0005-0000-0000-0000470D0000}"/>
    <cellStyle name="Comma 2 3 3 2 12 3" xfId="42179" xr:uid="{00000000-0005-0000-0000-0000480D0000}"/>
    <cellStyle name="Comma 2 3 3 2 12 4" xfId="46178" xr:uid="{00000000-0005-0000-0000-0000490D0000}"/>
    <cellStyle name="Comma 2 3 3 2 12 5" xfId="49194" xr:uid="{00000000-0005-0000-0000-00004A0D0000}"/>
    <cellStyle name="Comma 2 3 3 2 13" xfId="19159" xr:uid="{00000000-0005-0000-0000-00004B0D0000}"/>
    <cellStyle name="Comma 2 3 3 2 14" xfId="44054" xr:uid="{00000000-0005-0000-0000-00004C0D0000}"/>
    <cellStyle name="Comma 2 3 3 2 15" xfId="44964" xr:uid="{00000000-0005-0000-0000-00004D0D0000}"/>
    <cellStyle name="Comma 2 3 3 2 16" xfId="45248" xr:uid="{00000000-0005-0000-0000-00004E0D0000}"/>
    <cellStyle name="Comma 2 3 3 2 17" xfId="48263" xr:uid="{00000000-0005-0000-0000-00004F0D0000}"/>
    <cellStyle name="Comma 2 3 3 2 2" xfId="3979" xr:uid="{00000000-0005-0000-0000-0000500D0000}"/>
    <cellStyle name="Comma 2 3 3 2 2 10" xfId="7591" xr:uid="{00000000-0005-0000-0000-0000510D0000}"/>
    <cellStyle name="Comma 2 3 3 2 2 10 2" xfId="43362" xr:uid="{00000000-0005-0000-0000-0000520D0000}"/>
    <cellStyle name="Comma 2 3 3 2 2 10 3" xfId="46381" xr:uid="{00000000-0005-0000-0000-0000530D0000}"/>
    <cellStyle name="Comma 2 3 3 2 2 10 4" xfId="49397" xr:uid="{00000000-0005-0000-0000-0000540D0000}"/>
    <cellStyle name="Comma 2 3 3 2 2 11" xfId="19160" xr:uid="{00000000-0005-0000-0000-0000550D0000}"/>
    <cellStyle name="Comma 2 3 3 2 2 12" xfId="44055" xr:uid="{00000000-0005-0000-0000-0000560D0000}"/>
    <cellStyle name="Comma 2 3 3 2 2 13" xfId="44965" xr:uid="{00000000-0005-0000-0000-0000570D0000}"/>
    <cellStyle name="Comma 2 3 3 2 2 14" xfId="45249" xr:uid="{00000000-0005-0000-0000-0000580D0000}"/>
    <cellStyle name="Comma 2 3 3 2 2 15" xfId="48264" xr:uid="{00000000-0005-0000-0000-0000590D0000}"/>
    <cellStyle name="Comma 2 3 3 2 2 2" xfId="5245" xr:uid="{00000000-0005-0000-0000-00005A0D0000}"/>
    <cellStyle name="Comma 2 3 3 2 2 2 2" xfId="5565" xr:uid="{00000000-0005-0000-0000-00005B0D0000}"/>
    <cellStyle name="Comma 2 3 3 2 2 2 2 2" xfId="10192" xr:uid="{00000000-0005-0000-0000-00005C0D0000}"/>
    <cellStyle name="Comma 2 3 3 2 2 2 2 2 2" xfId="17742" xr:uid="{00000000-0005-0000-0000-00005D0D0000}"/>
    <cellStyle name="Comma 2 3 3 2 2 2 2 2 3" xfId="42931" xr:uid="{00000000-0005-0000-0000-00005E0D0000}"/>
    <cellStyle name="Comma 2 3 3 2 2 2 2 2 4" xfId="47097" xr:uid="{00000000-0005-0000-0000-00005F0D0000}"/>
    <cellStyle name="Comma 2 3 3 2 2 2 2 2 5" xfId="50113" xr:uid="{00000000-0005-0000-0000-0000600D0000}"/>
    <cellStyle name="Comma 2 3 3 2 2 2 2 3" xfId="10677" xr:uid="{00000000-0005-0000-0000-0000610D0000}"/>
    <cellStyle name="Comma 2 3 3 2 2 2 2 3 2" xfId="18219" xr:uid="{00000000-0005-0000-0000-0000620D0000}"/>
    <cellStyle name="Comma 2 3 3 2 2 2 2 3 3" xfId="27952" xr:uid="{00000000-0005-0000-0000-0000630D0000}"/>
    <cellStyle name="Comma 2 3 3 2 2 2 2 3 4" xfId="47574" xr:uid="{00000000-0005-0000-0000-0000640D0000}"/>
    <cellStyle name="Comma 2 3 3 2 2 2 2 3 5" xfId="50590" xr:uid="{00000000-0005-0000-0000-0000650D0000}"/>
    <cellStyle name="Comma 2 3 3 2 2 2 2 4" xfId="11164" xr:uid="{00000000-0005-0000-0000-0000660D0000}"/>
    <cellStyle name="Comma 2 3 3 2 2 2 2 4 2" xfId="18696" xr:uid="{00000000-0005-0000-0000-0000670D0000}"/>
    <cellStyle name="Comma 2 3 3 2 2 2 2 4 3" xfId="43596" xr:uid="{00000000-0005-0000-0000-0000680D0000}"/>
    <cellStyle name="Comma 2 3 3 2 2 2 2 4 4" xfId="48051" xr:uid="{00000000-0005-0000-0000-0000690D0000}"/>
    <cellStyle name="Comma 2 3 3 2 2 2 2 4 5" xfId="51067" xr:uid="{00000000-0005-0000-0000-00006A0D0000}"/>
    <cellStyle name="Comma 2 3 3 2 2 2 2 5" xfId="8200" xr:uid="{00000000-0005-0000-0000-00006B0D0000}"/>
    <cellStyle name="Comma 2 3 3 2 2 2 2 5 2" xfId="27739" xr:uid="{00000000-0005-0000-0000-00006C0D0000}"/>
    <cellStyle name="Comma 2 3 3 2 2 2 2 5 3" xfId="46620" xr:uid="{00000000-0005-0000-0000-00006D0D0000}"/>
    <cellStyle name="Comma 2 3 3 2 2 2 2 5 4" xfId="49636" xr:uid="{00000000-0005-0000-0000-00006E0D0000}"/>
    <cellStyle name="Comma 2 3 3 2 2 2 2 6" xfId="20211" xr:uid="{00000000-0005-0000-0000-00006F0D0000}"/>
    <cellStyle name="Comma 2 3 3 2 2 2 2 7" xfId="45514" xr:uid="{00000000-0005-0000-0000-0000700D0000}"/>
    <cellStyle name="Comma 2 3 3 2 2 2 2 8" xfId="48530" xr:uid="{00000000-0005-0000-0000-0000710D0000}"/>
    <cellStyle name="Comma 2 3 3 2 2 2 3" xfId="9980" xr:uid="{00000000-0005-0000-0000-0000720D0000}"/>
    <cellStyle name="Comma 2 3 3 2 2 2 3 2" xfId="17530" xr:uid="{00000000-0005-0000-0000-0000730D0000}"/>
    <cellStyle name="Comma 2 3 3 2 2 2 3 3" xfId="27735" xr:uid="{00000000-0005-0000-0000-0000740D0000}"/>
    <cellStyle name="Comma 2 3 3 2 2 2 3 4" xfId="46885" xr:uid="{00000000-0005-0000-0000-0000750D0000}"/>
    <cellStyle name="Comma 2 3 3 2 2 2 3 5" xfId="49901" xr:uid="{00000000-0005-0000-0000-0000760D0000}"/>
    <cellStyle name="Comma 2 3 3 2 2 2 4" xfId="10464" xr:uid="{00000000-0005-0000-0000-0000770D0000}"/>
    <cellStyle name="Comma 2 3 3 2 2 2 4 2" xfId="18007" xr:uid="{00000000-0005-0000-0000-0000780D0000}"/>
    <cellStyle name="Comma 2 3 3 2 2 2 4 3" xfId="42504" xr:uid="{00000000-0005-0000-0000-0000790D0000}"/>
    <cellStyle name="Comma 2 3 3 2 2 2 4 4" xfId="47362" xr:uid="{00000000-0005-0000-0000-00007A0D0000}"/>
    <cellStyle name="Comma 2 3 3 2 2 2 4 5" xfId="50378" xr:uid="{00000000-0005-0000-0000-00007B0D0000}"/>
    <cellStyle name="Comma 2 3 3 2 2 2 5" xfId="10951" xr:uid="{00000000-0005-0000-0000-00007C0D0000}"/>
    <cellStyle name="Comma 2 3 3 2 2 2 5 2" xfId="18484" xr:uid="{00000000-0005-0000-0000-00007D0D0000}"/>
    <cellStyle name="Comma 2 3 3 2 2 2 5 3" xfId="27949" xr:uid="{00000000-0005-0000-0000-00007E0D0000}"/>
    <cellStyle name="Comma 2 3 3 2 2 2 5 4" xfId="47839" xr:uid="{00000000-0005-0000-0000-00007F0D0000}"/>
    <cellStyle name="Comma 2 3 3 2 2 2 5 5" xfId="50855" xr:uid="{00000000-0005-0000-0000-0000800D0000}"/>
    <cellStyle name="Comma 2 3 3 2 2 2 6" xfId="7899" xr:uid="{00000000-0005-0000-0000-0000810D0000}"/>
    <cellStyle name="Comma 2 3 3 2 2 2 6 2" xfId="42597" xr:uid="{00000000-0005-0000-0000-0000820D0000}"/>
    <cellStyle name="Comma 2 3 3 2 2 2 6 3" xfId="46408" xr:uid="{00000000-0005-0000-0000-0000830D0000}"/>
    <cellStyle name="Comma 2 3 3 2 2 2 6 4" xfId="49424" xr:uid="{00000000-0005-0000-0000-0000840D0000}"/>
    <cellStyle name="Comma 2 3 3 2 2 2 7" xfId="19727" xr:uid="{00000000-0005-0000-0000-0000850D0000}"/>
    <cellStyle name="Comma 2 3 3 2 2 2 8" xfId="45302" xr:uid="{00000000-0005-0000-0000-0000860D0000}"/>
    <cellStyle name="Comma 2 3 3 2 2 2 9" xfId="48318" xr:uid="{00000000-0005-0000-0000-0000870D0000}"/>
    <cellStyle name="Comma 2 3 3 2 2 3" xfId="5325" xr:uid="{00000000-0005-0000-0000-0000880D0000}"/>
    <cellStyle name="Comma 2 3 3 2 2 3 2" xfId="5645" xr:uid="{00000000-0005-0000-0000-0000890D0000}"/>
    <cellStyle name="Comma 2 3 3 2 2 3 2 2" xfId="10245" xr:uid="{00000000-0005-0000-0000-00008A0D0000}"/>
    <cellStyle name="Comma 2 3 3 2 2 3 2 2 2" xfId="17795" xr:uid="{00000000-0005-0000-0000-00008B0D0000}"/>
    <cellStyle name="Comma 2 3 3 2 2 3 2 2 3" xfId="43282" xr:uid="{00000000-0005-0000-0000-00008C0D0000}"/>
    <cellStyle name="Comma 2 3 3 2 2 3 2 2 4" xfId="47150" xr:uid="{00000000-0005-0000-0000-00008D0D0000}"/>
    <cellStyle name="Comma 2 3 3 2 2 3 2 2 5" xfId="50166" xr:uid="{00000000-0005-0000-0000-00008E0D0000}"/>
    <cellStyle name="Comma 2 3 3 2 2 3 2 3" xfId="10730" xr:uid="{00000000-0005-0000-0000-00008F0D0000}"/>
    <cellStyle name="Comma 2 3 3 2 2 3 2 3 2" xfId="18272" xr:uid="{00000000-0005-0000-0000-0000900D0000}"/>
    <cellStyle name="Comma 2 3 3 2 2 3 2 3 3" xfId="41962" xr:uid="{00000000-0005-0000-0000-0000910D0000}"/>
    <cellStyle name="Comma 2 3 3 2 2 3 2 3 4" xfId="47627" xr:uid="{00000000-0005-0000-0000-0000920D0000}"/>
    <cellStyle name="Comma 2 3 3 2 2 3 2 3 5" xfId="50643" xr:uid="{00000000-0005-0000-0000-0000930D0000}"/>
    <cellStyle name="Comma 2 3 3 2 2 3 2 4" xfId="11217" xr:uid="{00000000-0005-0000-0000-0000940D0000}"/>
    <cellStyle name="Comma 2 3 3 2 2 3 2 4 2" xfId="18749" xr:uid="{00000000-0005-0000-0000-0000950D0000}"/>
    <cellStyle name="Comma 2 3 3 2 2 3 2 4 3" xfId="43583" xr:uid="{00000000-0005-0000-0000-0000960D0000}"/>
    <cellStyle name="Comma 2 3 3 2 2 3 2 4 4" xfId="48104" xr:uid="{00000000-0005-0000-0000-0000970D0000}"/>
    <cellStyle name="Comma 2 3 3 2 2 3 2 4 5" xfId="51120" xr:uid="{00000000-0005-0000-0000-0000980D0000}"/>
    <cellStyle name="Comma 2 3 3 2 2 3 2 5" xfId="8279" xr:uid="{00000000-0005-0000-0000-0000990D0000}"/>
    <cellStyle name="Comma 2 3 3 2 2 3 2 5 2" xfId="42898" xr:uid="{00000000-0005-0000-0000-00009A0D0000}"/>
    <cellStyle name="Comma 2 3 3 2 2 3 2 5 3" xfId="46673" xr:uid="{00000000-0005-0000-0000-00009B0D0000}"/>
    <cellStyle name="Comma 2 3 3 2 2 3 2 5 4" xfId="49689" xr:uid="{00000000-0005-0000-0000-00009C0D0000}"/>
    <cellStyle name="Comma 2 3 3 2 2 3 2 6" xfId="43329" xr:uid="{00000000-0005-0000-0000-00009D0D0000}"/>
    <cellStyle name="Comma 2 3 3 2 2 3 2 7" xfId="45567" xr:uid="{00000000-0005-0000-0000-00009E0D0000}"/>
    <cellStyle name="Comma 2 3 3 2 2 3 2 8" xfId="48583" xr:uid="{00000000-0005-0000-0000-00009F0D0000}"/>
    <cellStyle name="Comma 2 3 3 2 2 3 3" xfId="10033" xr:uid="{00000000-0005-0000-0000-0000A00D0000}"/>
    <cellStyle name="Comma 2 3 3 2 2 3 3 2" xfId="17583" xr:uid="{00000000-0005-0000-0000-0000A10D0000}"/>
    <cellStyle name="Comma 2 3 3 2 2 3 3 3" xfId="20748" xr:uid="{00000000-0005-0000-0000-0000A20D0000}"/>
    <cellStyle name="Comma 2 3 3 2 2 3 3 4" xfId="46938" xr:uid="{00000000-0005-0000-0000-0000A30D0000}"/>
    <cellStyle name="Comma 2 3 3 2 2 3 3 5" xfId="49954" xr:uid="{00000000-0005-0000-0000-0000A40D0000}"/>
    <cellStyle name="Comma 2 3 3 2 2 3 4" xfId="10518" xr:uid="{00000000-0005-0000-0000-0000A50D0000}"/>
    <cellStyle name="Comma 2 3 3 2 2 3 4 2" xfId="18060" xr:uid="{00000000-0005-0000-0000-0000A60D0000}"/>
    <cellStyle name="Comma 2 3 3 2 2 3 4 3" xfId="42575" xr:uid="{00000000-0005-0000-0000-0000A70D0000}"/>
    <cellStyle name="Comma 2 3 3 2 2 3 4 4" xfId="47415" xr:uid="{00000000-0005-0000-0000-0000A80D0000}"/>
    <cellStyle name="Comma 2 3 3 2 2 3 4 5" xfId="50431" xr:uid="{00000000-0005-0000-0000-0000A90D0000}"/>
    <cellStyle name="Comma 2 3 3 2 2 3 5" xfId="11005" xr:uid="{00000000-0005-0000-0000-0000AA0D0000}"/>
    <cellStyle name="Comma 2 3 3 2 2 3 5 2" xfId="18537" xr:uid="{00000000-0005-0000-0000-0000AB0D0000}"/>
    <cellStyle name="Comma 2 3 3 2 2 3 5 3" xfId="43756" xr:uid="{00000000-0005-0000-0000-0000AC0D0000}"/>
    <cellStyle name="Comma 2 3 3 2 2 3 5 4" xfId="47892" xr:uid="{00000000-0005-0000-0000-0000AD0D0000}"/>
    <cellStyle name="Comma 2 3 3 2 2 3 5 5" xfId="50908" xr:uid="{00000000-0005-0000-0000-0000AE0D0000}"/>
    <cellStyle name="Comma 2 3 3 2 2 3 6" xfId="7970" xr:uid="{00000000-0005-0000-0000-0000AF0D0000}"/>
    <cellStyle name="Comma 2 3 3 2 2 3 6 2" xfId="41770" xr:uid="{00000000-0005-0000-0000-0000B00D0000}"/>
    <cellStyle name="Comma 2 3 3 2 2 3 6 3" xfId="46461" xr:uid="{00000000-0005-0000-0000-0000B10D0000}"/>
    <cellStyle name="Comma 2 3 3 2 2 3 6 4" xfId="49477" xr:uid="{00000000-0005-0000-0000-0000B20D0000}"/>
    <cellStyle name="Comma 2 3 3 2 2 3 7" xfId="43024" xr:uid="{00000000-0005-0000-0000-0000B30D0000}"/>
    <cellStyle name="Comma 2 3 3 2 2 3 8" xfId="45355" xr:uid="{00000000-0005-0000-0000-0000B40D0000}"/>
    <cellStyle name="Comma 2 3 3 2 2 3 9" xfId="48371" xr:uid="{00000000-0005-0000-0000-0000B50D0000}"/>
    <cellStyle name="Comma 2 3 3 2 2 4" xfId="5405" xr:uid="{00000000-0005-0000-0000-0000B60D0000}"/>
    <cellStyle name="Comma 2 3 3 2 2 4 2" xfId="5725" xr:uid="{00000000-0005-0000-0000-0000B70D0000}"/>
    <cellStyle name="Comma 2 3 3 2 2 4 2 2" xfId="10298" xr:uid="{00000000-0005-0000-0000-0000B80D0000}"/>
    <cellStyle name="Comma 2 3 3 2 2 4 2 2 2" xfId="17848" xr:uid="{00000000-0005-0000-0000-0000B90D0000}"/>
    <cellStyle name="Comma 2 3 3 2 2 4 2 2 3" xfId="20107" xr:uid="{00000000-0005-0000-0000-0000BA0D0000}"/>
    <cellStyle name="Comma 2 3 3 2 2 4 2 2 4" xfId="47203" xr:uid="{00000000-0005-0000-0000-0000BB0D0000}"/>
    <cellStyle name="Comma 2 3 3 2 2 4 2 2 5" xfId="50219" xr:uid="{00000000-0005-0000-0000-0000BC0D0000}"/>
    <cellStyle name="Comma 2 3 3 2 2 4 2 3" xfId="10783" xr:uid="{00000000-0005-0000-0000-0000BD0D0000}"/>
    <cellStyle name="Comma 2 3 3 2 2 4 2 3 2" xfId="18325" xr:uid="{00000000-0005-0000-0000-0000BE0D0000}"/>
    <cellStyle name="Comma 2 3 3 2 2 4 2 3 3" xfId="19616" xr:uid="{00000000-0005-0000-0000-0000BF0D0000}"/>
    <cellStyle name="Comma 2 3 3 2 2 4 2 3 4" xfId="47680" xr:uid="{00000000-0005-0000-0000-0000C00D0000}"/>
    <cellStyle name="Comma 2 3 3 2 2 4 2 3 5" xfId="50696" xr:uid="{00000000-0005-0000-0000-0000C10D0000}"/>
    <cellStyle name="Comma 2 3 3 2 2 4 2 4" xfId="11270" xr:uid="{00000000-0005-0000-0000-0000C20D0000}"/>
    <cellStyle name="Comma 2 3 3 2 2 4 2 4 2" xfId="18802" xr:uid="{00000000-0005-0000-0000-0000C30D0000}"/>
    <cellStyle name="Comma 2 3 3 2 2 4 2 4 3" xfId="42651" xr:uid="{00000000-0005-0000-0000-0000C40D0000}"/>
    <cellStyle name="Comma 2 3 3 2 2 4 2 4 4" xfId="48157" xr:uid="{00000000-0005-0000-0000-0000C50D0000}"/>
    <cellStyle name="Comma 2 3 3 2 2 4 2 4 5" xfId="51173" xr:uid="{00000000-0005-0000-0000-0000C60D0000}"/>
    <cellStyle name="Comma 2 3 3 2 2 4 2 5" xfId="8359" xr:uid="{00000000-0005-0000-0000-0000C70D0000}"/>
    <cellStyle name="Comma 2 3 3 2 2 4 2 5 2" xfId="20484" xr:uid="{00000000-0005-0000-0000-0000C80D0000}"/>
    <cellStyle name="Comma 2 3 3 2 2 4 2 5 3" xfId="46726" xr:uid="{00000000-0005-0000-0000-0000C90D0000}"/>
    <cellStyle name="Comma 2 3 3 2 2 4 2 5 4" xfId="49742" xr:uid="{00000000-0005-0000-0000-0000CA0D0000}"/>
    <cellStyle name="Comma 2 3 3 2 2 4 2 6" xfId="43909" xr:uid="{00000000-0005-0000-0000-0000CB0D0000}"/>
    <cellStyle name="Comma 2 3 3 2 2 4 2 7" xfId="45620" xr:uid="{00000000-0005-0000-0000-0000CC0D0000}"/>
    <cellStyle name="Comma 2 3 3 2 2 4 2 8" xfId="48636" xr:uid="{00000000-0005-0000-0000-0000CD0D0000}"/>
    <cellStyle name="Comma 2 3 3 2 2 4 3" xfId="10086" xr:uid="{00000000-0005-0000-0000-0000CE0D0000}"/>
    <cellStyle name="Comma 2 3 3 2 2 4 3 2" xfId="17636" xr:uid="{00000000-0005-0000-0000-0000CF0D0000}"/>
    <cellStyle name="Comma 2 3 3 2 2 4 3 3" xfId="20112" xr:uid="{00000000-0005-0000-0000-0000D00D0000}"/>
    <cellStyle name="Comma 2 3 3 2 2 4 3 4" xfId="46991" xr:uid="{00000000-0005-0000-0000-0000D10D0000}"/>
    <cellStyle name="Comma 2 3 3 2 2 4 3 5" xfId="50007" xr:uid="{00000000-0005-0000-0000-0000D20D0000}"/>
    <cellStyle name="Comma 2 3 3 2 2 4 4" xfId="10571" xr:uid="{00000000-0005-0000-0000-0000D30D0000}"/>
    <cellStyle name="Comma 2 3 3 2 2 4 4 2" xfId="18113" xr:uid="{00000000-0005-0000-0000-0000D40D0000}"/>
    <cellStyle name="Comma 2 3 3 2 2 4 4 3" xfId="42335" xr:uid="{00000000-0005-0000-0000-0000D50D0000}"/>
    <cellStyle name="Comma 2 3 3 2 2 4 4 4" xfId="47468" xr:uid="{00000000-0005-0000-0000-0000D60D0000}"/>
    <cellStyle name="Comma 2 3 3 2 2 4 4 5" xfId="50484" xr:uid="{00000000-0005-0000-0000-0000D70D0000}"/>
    <cellStyle name="Comma 2 3 3 2 2 4 5" xfId="11058" xr:uid="{00000000-0005-0000-0000-0000D80D0000}"/>
    <cellStyle name="Comma 2 3 3 2 2 4 5 2" xfId="18590" xr:uid="{00000000-0005-0000-0000-0000D90D0000}"/>
    <cellStyle name="Comma 2 3 3 2 2 4 5 3" xfId="42009" xr:uid="{00000000-0005-0000-0000-0000DA0D0000}"/>
    <cellStyle name="Comma 2 3 3 2 2 4 5 4" xfId="47945" xr:uid="{00000000-0005-0000-0000-0000DB0D0000}"/>
    <cellStyle name="Comma 2 3 3 2 2 4 5 5" xfId="50961" xr:uid="{00000000-0005-0000-0000-0000DC0D0000}"/>
    <cellStyle name="Comma 2 3 3 2 2 4 6" xfId="8046" xr:uid="{00000000-0005-0000-0000-0000DD0D0000}"/>
    <cellStyle name="Comma 2 3 3 2 2 4 6 2" xfId="43554" xr:uid="{00000000-0005-0000-0000-0000DE0D0000}"/>
    <cellStyle name="Comma 2 3 3 2 2 4 6 3" xfId="46514" xr:uid="{00000000-0005-0000-0000-0000DF0D0000}"/>
    <cellStyle name="Comma 2 3 3 2 2 4 6 4" xfId="49530" xr:uid="{00000000-0005-0000-0000-0000E00D0000}"/>
    <cellStyle name="Comma 2 3 3 2 2 4 7" xfId="32998" xr:uid="{00000000-0005-0000-0000-0000E10D0000}"/>
    <cellStyle name="Comma 2 3 3 2 2 4 8" xfId="45408" xr:uid="{00000000-0005-0000-0000-0000E20D0000}"/>
    <cellStyle name="Comma 2 3 3 2 2 4 9" xfId="48424" xr:uid="{00000000-0005-0000-0000-0000E30D0000}"/>
    <cellStyle name="Comma 2 3 3 2 2 5" xfId="5485" xr:uid="{00000000-0005-0000-0000-0000E40D0000}"/>
    <cellStyle name="Comma 2 3 3 2 2 5 2" xfId="10139" xr:uid="{00000000-0005-0000-0000-0000E50D0000}"/>
    <cellStyle name="Comma 2 3 3 2 2 5 2 2" xfId="17689" xr:uid="{00000000-0005-0000-0000-0000E60D0000}"/>
    <cellStyle name="Comma 2 3 3 2 2 5 2 3" xfId="27857" xr:uid="{00000000-0005-0000-0000-0000E70D0000}"/>
    <cellStyle name="Comma 2 3 3 2 2 5 2 4" xfId="47044" xr:uid="{00000000-0005-0000-0000-0000E80D0000}"/>
    <cellStyle name="Comma 2 3 3 2 2 5 2 5" xfId="50060" xr:uid="{00000000-0005-0000-0000-0000E90D0000}"/>
    <cellStyle name="Comma 2 3 3 2 2 5 3" xfId="10624" xr:uid="{00000000-0005-0000-0000-0000EA0D0000}"/>
    <cellStyle name="Comma 2 3 3 2 2 5 3 2" xfId="18166" xr:uid="{00000000-0005-0000-0000-0000EB0D0000}"/>
    <cellStyle name="Comma 2 3 3 2 2 5 3 3" xfId="20737" xr:uid="{00000000-0005-0000-0000-0000EC0D0000}"/>
    <cellStyle name="Comma 2 3 3 2 2 5 3 4" xfId="47521" xr:uid="{00000000-0005-0000-0000-0000ED0D0000}"/>
    <cellStyle name="Comma 2 3 3 2 2 5 3 5" xfId="50537" xr:uid="{00000000-0005-0000-0000-0000EE0D0000}"/>
    <cellStyle name="Comma 2 3 3 2 2 5 4" xfId="11111" xr:uid="{00000000-0005-0000-0000-0000EF0D0000}"/>
    <cellStyle name="Comma 2 3 3 2 2 5 4 2" xfId="18643" xr:uid="{00000000-0005-0000-0000-0000F00D0000}"/>
    <cellStyle name="Comma 2 3 3 2 2 5 4 3" xfId="42892" xr:uid="{00000000-0005-0000-0000-0000F10D0000}"/>
    <cellStyle name="Comma 2 3 3 2 2 5 4 4" xfId="47998" xr:uid="{00000000-0005-0000-0000-0000F20D0000}"/>
    <cellStyle name="Comma 2 3 3 2 2 5 4 5" xfId="51014" xr:uid="{00000000-0005-0000-0000-0000F30D0000}"/>
    <cellStyle name="Comma 2 3 3 2 2 5 5" xfId="8125" xr:uid="{00000000-0005-0000-0000-0000F40D0000}"/>
    <cellStyle name="Comma 2 3 3 2 2 5 5 2" xfId="43941" xr:uid="{00000000-0005-0000-0000-0000F50D0000}"/>
    <cellStyle name="Comma 2 3 3 2 2 5 5 3" xfId="46567" xr:uid="{00000000-0005-0000-0000-0000F60D0000}"/>
    <cellStyle name="Comma 2 3 3 2 2 5 5 4" xfId="49583" xr:uid="{00000000-0005-0000-0000-0000F70D0000}"/>
    <cellStyle name="Comma 2 3 3 2 2 5 6" xfId="42515" xr:uid="{00000000-0005-0000-0000-0000F80D0000}"/>
    <cellStyle name="Comma 2 3 3 2 2 5 7" xfId="45461" xr:uid="{00000000-0005-0000-0000-0000F90D0000}"/>
    <cellStyle name="Comma 2 3 3 2 2 5 8" xfId="48477" xr:uid="{00000000-0005-0000-0000-0000FA0D0000}"/>
    <cellStyle name="Comma 2 3 3 2 2 6" xfId="5805" xr:uid="{00000000-0005-0000-0000-0000FB0D0000}"/>
    <cellStyle name="Comma 2 3 3 2 2 6 2" xfId="10351" xr:uid="{00000000-0005-0000-0000-0000FC0D0000}"/>
    <cellStyle name="Comma 2 3 3 2 2 6 2 2" xfId="17901" xr:uid="{00000000-0005-0000-0000-0000FD0D0000}"/>
    <cellStyle name="Comma 2 3 3 2 2 6 2 3" xfId="42665" xr:uid="{00000000-0005-0000-0000-0000FE0D0000}"/>
    <cellStyle name="Comma 2 3 3 2 2 6 2 4" xfId="47256" xr:uid="{00000000-0005-0000-0000-0000FF0D0000}"/>
    <cellStyle name="Comma 2 3 3 2 2 6 2 5" xfId="50272" xr:uid="{00000000-0005-0000-0000-0000000E0000}"/>
    <cellStyle name="Comma 2 3 3 2 2 6 3" xfId="10836" xr:uid="{00000000-0005-0000-0000-0000010E0000}"/>
    <cellStyle name="Comma 2 3 3 2 2 6 3 2" xfId="18378" xr:uid="{00000000-0005-0000-0000-0000020E0000}"/>
    <cellStyle name="Comma 2 3 3 2 2 6 3 3" xfId="41979" xr:uid="{00000000-0005-0000-0000-0000030E0000}"/>
    <cellStyle name="Comma 2 3 3 2 2 6 3 4" xfId="47733" xr:uid="{00000000-0005-0000-0000-0000040E0000}"/>
    <cellStyle name="Comma 2 3 3 2 2 6 3 5" xfId="50749" xr:uid="{00000000-0005-0000-0000-0000050E0000}"/>
    <cellStyle name="Comma 2 3 3 2 2 6 4" xfId="11324" xr:uid="{00000000-0005-0000-0000-0000060E0000}"/>
    <cellStyle name="Comma 2 3 3 2 2 6 4 2" xfId="18855" xr:uid="{00000000-0005-0000-0000-0000070E0000}"/>
    <cellStyle name="Comma 2 3 3 2 2 6 4 3" xfId="42652" xr:uid="{00000000-0005-0000-0000-0000080E0000}"/>
    <cellStyle name="Comma 2 3 3 2 2 6 4 4" xfId="48210" xr:uid="{00000000-0005-0000-0000-0000090E0000}"/>
    <cellStyle name="Comma 2 3 3 2 2 6 4 5" xfId="51226" xr:uid="{00000000-0005-0000-0000-00000A0E0000}"/>
    <cellStyle name="Comma 2 3 3 2 2 6 5" xfId="8439" xr:uid="{00000000-0005-0000-0000-00000B0E0000}"/>
    <cellStyle name="Comma 2 3 3 2 2 6 5 2" xfId="20474" xr:uid="{00000000-0005-0000-0000-00000C0E0000}"/>
    <cellStyle name="Comma 2 3 3 2 2 6 5 3" xfId="46779" xr:uid="{00000000-0005-0000-0000-00000D0E0000}"/>
    <cellStyle name="Comma 2 3 3 2 2 6 5 4" xfId="49795" xr:uid="{00000000-0005-0000-0000-00000E0E0000}"/>
    <cellStyle name="Comma 2 3 3 2 2 6 6" xfId="41598" xr:uid="{00000000-0005-0000-0000-00000F0E0000}"/>
    <cellStyle name="Comma 2 3 3 2 2 6 7" xfId="45673" xr:uid="{00000000-0005-0000-0000-0000100E0000}"/>
    <cellStyle name="Comma 2 3 3 2 2 6 8" xfId="48689" xr:uid="{00000000-0005-0000-0000-0000110E0000}"/>
    <cellStyle name="Comma 2 3 3 2 2 7" xfId="9927" xr:uid="{00000000-0005-0000-0000-0000120E0000}"/>
    <cellStyle name="Comma 2 3 3 2 2 7 2" xfId="17477" xr:uid="{00000000-0005-0000-0000-0000130E0000}"/>
    <cellStyle name="Comma 2 3 3 2 2 7 3" xfId="20431" xr:uid="{00000000-0005-0000-0000-0000140E0000}"/>
    <cellStyle name="Comma 2 3 3 2 2 7 4" xfId="46832" xr:uid="{00000000-0005-0000-0000-0000150E0000}"/>
    <cellStyle name="Comma 2 3 3 2 2 7 5" xfId="49848" xr:uid="{00000000-0005-0000-0000-0000160E0000}"/>
    <cellStyle name="Comma 2 3 3 2 2 8" xfId="10411" xr:uid="{00000000-0005-0000-0000-0000170E0000}"/>
    <cellStyle name="Comma 2 3 3 2 2 8 2" xfId="17954" xr:uid="{00000000-0005-0000-0000-0000180E0000}"/>
    <cellStyle name="Comma 2 3 3 2 2 8 3" xfId="42783" xr:uid="{00000000-0005-0000-0000-0000190E0000}"/>
    <cellStyle name="Comma 2 3 3 2 2 8 4" xfId="47309" xr:uid="{00000000-0005-0000-0000-00001A0E0000}"/>
    <cellStyle name="Comma 2 3 3 2 2 8 5" xfId="50325" xr:uid="{00000000-0005-0000-0000-00001B0E0000}"/>
    <cellStyle name="Comma 2 3 3 2 2 9" xfId="10898" xr:uid="{00000000-0005-0000-0000-00001C0E0000}"/>
    <cellStyle name="Comma 2 3 3 2 2 9 2" xfId="18431" xr:uid="{00000000-0005-0000-0000-00001D0E0000}"/>
    <cellStyle name="Comma 2 3 3 2 2 9 3" xfId="42450" xr:uid="{00000000-0005-0000-0000-00001E0E0000}"/>
    <cellStyle name="Comma 2 3 3 2 2 9 4" xfId="47786" xr:uid="{00000000-0005-0000-0000-00001F0E0000}"/>
    <cellStyle name="Comma 2 3 3 2 2 9 5" xfId="50802" xr:uid="{00000000-0005-0000-0000-0000200E0000}"/>
    <cellStyle name="Comma 2 3 3 2 3" xfId="5244" xr:uid="{00000000-0005-0000-0000-0000210E0000}"/>
    <cellStyle name="Comma 2 3 3 2 3 2" xfId="5564" xr:uid="{00000000-0005-0000-0000-0000220E0000}"/>
    <cellStyle name="Comma 2 3 3 2 3 2 2" xfId="10191" xr:uid="{00000000-0005-0000-0000-0000230E0000}"/>
    <cellStyle name="Comma 2 3 3 2 3 2 2 2" xfId="17741" xr:uid="{00000000-0005-0000-0000-0000240E0000}"/>
    <cellStyle name="Comma 2 3 3 2 3 2 2 3" xfId="42309" xr:uid="{00000000-0005-0000-0000-0000250E0000}"/>
    <cellStyle name="Comma 2 3 3 2 3 2 2 4" xfId="47096" xr:uid="{00000000-0005-0000-0000-0000260E0000}"/>
    <cellStyle name="Comma 2 3 3 2 3 2 2 5" xfId="50112" xr:uid="{00000000-0005-0000-0000-0000270E0000}"/>
    <cellStyle name="Comma 2 3 3 2 3 2 3" xfId="10676" xr:uid="{00000000-0005-0000-0000-0000280E0000}"/>
    <cellStyle name="Comma 2 3 3 2 3 2 3 2" xfId="18218" xr:uid="{00000000-0005-0000-0000-0000290E0000}"/>
    <cellStyle name="Comma 2 3 3 2 3 2 3 3" xfId="44013" xr:uid="{00000000-0005-0000-0000-00002A0E0000}"/>
    <cellStyle name="Comma 2 3 3 2 3 2 3 4" xfId="47573" xr:uid="{00000000-0005-0000-0000-00002B0E0000}"/>
    <cellStyle name="Comma 2 3 3 2 3 2 3 5" xfId="50589" xr:uid="{00000000-0005-0000-0000-00002C0E0000}"/>
    <cellStyle name="Comma 2 3 3 2 3 2 4" xfId="11163" xr:uid="{00000000-0005-0000-0000-00002D0E0000}"/>
    <cellStyle name="Comma 2 3 3 2 3 2 4 2" xfId="18695" xr:uid="{00000000-0005-0000-0000-00002E0E0000}"/>
    <cellStyle name="Comma 2 3 3 2 3 2 4 3" xfId="43487" xr:uid="{00000000-0005-0000-0000-00002F0E0000}"/>
    <cellStyle name="Comma 2 3 3 2 3 2 4 4" xfId="48050" xr:uid="{00000000-0005-0000-0000-0000300E0000}"/>
    <cellStyle name="Comma 2 3 3 2 3 2 4 5" xfId="51066" xr:uid="{00000000-0005-0000-0000-0000310E0000}"/>
    <cellStyle name="Comma 2 3 3 2 3 2 5" xfId="8199" xr:uid="{00000000-0005-0000-0000-0000320E0000}"/>
    <cellStyle name="Comma 2 3 3 2 3 2 5 2" xfId="42618" xr:uid="{00000000-0005-0000-0000-0000330E0000}"/>
    <cellStyle name="Comma 2 3 3 2 3 2 5 3" xfId="46619" xr:uid="{00000000-0005-0000-0000-0000340E0000}"/>
    <cellStyle name="Comma 2 3 3 2 3 2 5 4" xfId="49635" xr:uid="{00000000-0005-0000-0000-0000350E0000}"/>
    <cellStyle name="Comma 2 3 3 2 3 2 6" xfId="28003" xr:uid="{00000000-0005-0000-0000-0000360E0000}"/>
    <cellStyle name="Comma 2 3 3 2 3 2 7" xfId="45513" xr:uid="{00000000-0005-0000-0000-0000370E0000}"/>
    <cellStyle name="Comma 2 3 3 2 3 2 8" xfId="48529" xr:uid="{00000000-0005-0000-0000-0000380E0000}"/>
    <cellStyle name="Comma 2 3 3 2 3 3" xfId="9979" xr:uid="{00000000-0005-0000-0000-0000390E0000}"/>
    <cellStyle name="Comma 2 3 3 2 3 3 2" xfId="17529" xr:uid="{00000000-0005-0000-0000-00003A0E0000}"/>
    <cellStyle name="Comma 2 3 3 2 3 3 3" xfId="43218" xr:uid="{00000000-0005-0000-0000-00003B0E0000}"/>
    <cellStyle name="Comma 2 3 3 2 3 3 4" xfId="46884" xr:uid="{00000000-0005-0000-0000-00003C0E0000}"/>
    <cellStyle name="Comma 2 3 3 2 3 3 5" xfId="49900" xr:uid="{00000000-0005-0000-0000-00003D0E0000}"/>
    <cellStyle name="Comma 2 3 3 2 3 4" xfId="10463" xr:uid="{00000000-0005-0000-0000-00003E0E0000}"/>
    <cellStyle name="Comma 2 3 3 2 3 4 2" xfId="18006" xr:uid="{00000000-0005-0000-0000-00003F0E0000}"/>
    <cellStyle name="Comma 2 3 3 2 3 4 3" xfId="27849" xr:uid="{00000000-0005-0000-0000-0000400E0000}"/>
    <cellStyle name="Comma 2 3 3 2 3 4 4" xfId="47361" xr:uid="{00000000-0005-0000-0000-0000410E0000}"/>
    <cellStyle name="Comma 2 3 3 2 3 4 5" xfId="50377" xr:uid="{00000000-0005-0000-0000-0000420E0000}"/>
    <cellStyle name="Comma 2 3 3 2 3 5" xfId="10950" xr:uid="{00000000-0005-0000-0000-0000430E0000}"/>
    <cellStyle name="Comma 2 3 3 2 3 5 2" xfId="18483" xr:uid="{00000000-0005-0000-0000-0000440E0000}"/>
    <cellStyle name="Comma 2 3 3 2 3 5 3" xfId="43292" xr:uid="{00000000-0005-0000-0000-0000450E0000}"/>
    <cellStyle name="Comma 2 3 3 2 3 5 4" xfId="47838" xr:uid="{00000000-0005-0000-0000-0000460E0000}"/>
    <cellStyle name="Comma 2 3 3 2 3 5 5" xfId="50854" xr:uid="{00000000-0005-0000-0000-0000470E0000}"/>
    <cellStyle name="Comma 2 3 3 2 3 6" xfId="7898" xr:uid="{00000000-0005-0000-0000-0000480E0000}"/>
    <cellStyle name="Comma 2 3 3 2 3 6 2" xfId="42112" xr:uid="{00000000-0005-0000-0000-0000490E0000}"/>
    <cellStyle name="Comma 2 3 3 2 3 6 3" xfId="46407" xr:uid="{00000000-0005-0000-0000-00004A0E0000}"/>
    <cellStyle name="Comma 2 3 3 2 3 6 4" xfId="49423" xr:uid="{00000000-0005-0000-0000-00004B0E0000}"/>
    <cellStyle name="Comma 2 3 3 2 3 7" xfId="41469" xr:uid="{00000000-0005-0000-0000-00004C0E0000}"/>
    <cellStyle name="Comma 2 3 3 2 3 8" xfId="45301" xr:uid="{00000000-0005-0000-0000-00004D0E0000}"/>
    <cellStyle name="Comma 2 3 3 2 3 9" xfId="48317" xr:uid="{00000000-0005-0000-0000-00004E0E0000}"/>
    <cellStyle name="Comma 2 3 3 2 4" xfId="5324" xr:uid="{00000000-0005-0000-0000-00004F0E0000}"/>
    <cellStyle name="Comma 2 3 3 2 4 2" xfId="5644" xr:uid="{00000000-0005-0000-0000-0000500E0000}"/>
    <cellStyle name="Comma 2 3 3 2 4 2 2" xfId="10244" xr:uid="{00000000-0005-0000-0000-0000510E0000}"/>
    <cellStyle name="Comma 2 3 3 2 4 2 2 2" xfId="17794" xr:uid="{00000000-0005-0000-0000-0000520E0000}"/>
    <cellStyle name="Comma 2 3 3 2 4 2 2 3" xfId="27855" xr:uid="{00000000-0005-0000-0000-0000530E0000}"/>
    <cellStyle name="Comma 2 3 3 2 4 2 2 4" xfId="47149" xr:uid="{00000000-0005-0000-0000-0000540E0000}"/>
    <cellStyle name="Comma 2 3 3 2 4 2 2 5" xfId="50165" xr:uid="{00000000-0005-0000-0000-0000550E0000}"/>
    <cellStyle name="Comma 2 3 3 2 4 2 3" xfId="10729" xr:uid="{00000000-0005-0000-0000-0000560E0000}"/>
    <cellStyle name="Comma 2 3 3 2 4 2 3 2" xfId="18271" xr:uid="{00000000-0005-0000-0000-0000570E0000}"/>
    <cellStyle name="Comma 2 3 3 2 4 2 3 3" xfId="43388" xr:uid="{00000000-0005-0000-0000-0000580E0000}"/>
    <cellStyle name="Comma 2 3 3 2 4 2 3 4" xfId="47626" xr:uid="{00000000-0005-0000-0000-0000590E0000}"/>
    <cellStyle name="Comma 2 3 3 2 4 2 3 5" xfId="50642" xr:uid="{00000000-0005-0000-0000-00005A0E0000}"/>
    <cellStyle name="Comma 2 3 3 2 4 2 4" xfId="11216" xr:uid="{00000000-0005-0000-0000-00005B0E0000}"/>
    <cellStyle name="Comma 2 3 3 2 4 2 4 2" xfId="18748" xr:uid="{00000000-0005-0000-0000-00005C0E0000}"/>
    <cellStyle name="Comma 2 3 3 2 4 2 4 3" xfId="43423" xr:uid="{00000000-0005-0000-0000-00005D0E0000}"/>
    <cellStyle name="Comma 2 3 3 2 4 2 4 4" xfId="48103" xr:uid="{00000000-0005-0000-0000-00005E0E0000}"/>
    <cellStyle name="Comma 2 3 3 2 4 2 4 5" xfId="51119" xr:uid="{00000000-0005-0000-0000-00005F0E0000}"/>
    <cellStyle name="Comma 2 3 3 2 4 2 5" xfId="8278" xr:uid="{00000000-0005-0000-0000-0000600E0000}"/>
    <cellStyle name="Comma 2 3 3 2 4 2 5 2" xfId="42119" xr:uid="{00000000-0005-0000-0000-0000610E0000}"/>
    <cellStyle name="Comma 2 3 3 2 4 2 5 3" xfId="46672" xr:uid="{00000000-0005-0000-0000-0000620E0000}"/>
    <cellStyle name="Comma 2 3 3 2 4 2 5 4" xfId="49688" xr:uid="{00000000-0005-0000-0000-0000630E0000}"/>
    <cellStyle name="Comma 2 3 3 2 4 2 6" xfId="41555" xr:uid="{00000000-0005-0000-0000-0000640E0000}"/>
    <cellStyle name="Comma 2 3 3 2 4 2 7" xfId="45566" xr:uid="{00000000-0005-0000-0000-0000650E0000}"/>
    <cellStyle name="Comma 2 3 3 2 4 2 8" xfId="48582" xr:uid="{00000000-0005-0000-0000-0000660E0000}"/>
    <cellStyle name="Comma 2 3 3 2 4 3" xfId="10032" xr:uid="{00000000-0005-0000-0000-0000670E0000}"/>
    <cellStyle name="Comma 2 3 3 2 4 3 2" xfId="17582" xr:uid="{00000000-0005-0000-0000-0000680E0000}"/>
    <cellStyle name="Comma 2 3 3 2 4 3 3" xfId="41855" xr:uid="{00000000-0005-0000-0000-0000690E0000}"/>
    <cellStyle name="Comma 2 3 3 2 4 3 4" xfId="46937" xr:uid="{00000000-0005-0000-0000-00006A0E0000}"/>
    <cellStyle name="Comma 2 3 3 2 4 3 5" xfId="49953" xr:uid="{00000000-0005-0000-0000-00006B0E0000}"/>
    <cellStyle name="Comma 2 3 3 2 4 4" xfId="10517" xr:uid="{00000000-0005-0000-0000-00006C0E0000}"/>
    <cellStyle name="Comma 2 3 3 2 4 4 2" xfId="18059" xr:uid="{00000000-0005-0000-0000-00006D0E0000}"/>
    <cellStyle name="Comma 2 3 3 2 4 4 3" xfId="41926" xr:uid="{00000000-0005-0000-0000-00006E0E0000}"/>
    <cellStyle name="Comma 2 3 3 2 4 4 4" xfId="47414" xr:uid="{00000000-0005-0000-0000-00006F0E0000}"/>
    <cellStyle name="Comma 2 3 3 2 4 4 5" xfId="50430" xr:uid="{00000000-0005-0000-0000-0000700E0000}"/>
    <cellStyle name="Comma 2 3 3 2 4 5" xfId="11004" xr:uid="{00000000-0005-0000-0000-0000710E0000}"/>
    <cellStyle name="Comma 2 3 3 2 4 5 2" xfId="18536" xr:uid="{00000000-0005-0000-0000-0000720E0000}"/>
    <cellStyle name="Comma 2 3 3 2 4 5 3" xfId="42003" xr:uid="{00000000-0005-0000-0000-0000730E0000}"/>
    <cellStyle name="Comma 2 3 3 2 4 5 4" xfId="47891" xr:uid="{00000000-0005-0000-0000-0000740E0000}"/>
    <cellStyle name="Comma 2 3 3 2 4 5 5" xfId="50907" xr:uid="{00000000-0005-0000-0000-0000750E0000}"/>
    <cellStyle name="Comma 2 3 3 2 4 6" xfId="7969" xr:uid="{00000000-0005-0000-0000-0000760E0000}"/>
    <cellStyle name="Comma 2 3 3 2 4 6 2" xfId="31391" xr:uid="{00000000-0005-0000-0000-0000770E0000}"/>
    <cellStyle name="Comma 2 3 3 2 4 6 3" xfId="46460" xr:uid="{00000000-0005-0000-0000-0000780E0000}"/>
    <cellStyle name="Comma 2 3 3 2 4 6 4" xfId="49476" xr:uid="{00000000-0005-0000-0000-0000790E0000}"/>
    <cellStyle name="Comma 2 3 3 2 4 7" xfId="41486" xr:uid="{00000000-0005-0000-0000-00007A0E0000}"/>
    <cellStyle name="Comma 2 3 3 2 4 8" xfId="45354" xr:uid="{00000000-0005-0000-0000-00007B0E0000}"/>
    <cellStyle name="Comma 2 3 3 2 4 9" xfId="48370" xr:uid="{00000000-0005-0000-0000-00007C0E0000}"/>
    <cellStyle name="Comma 2 3 3 2 5" xfId="5404" xr:uid="{00000000-0005-0000-0000-00007D0E0000}"/>
    <cellStyle name="Comma 2 3 3 2 5 2" xfId="5724" xr:uid="{00000000-0005-0000-0000-00007E0E0000}"/>
    <cellStyle name="Comma 2 3 3 2 5 2 2" xfId="10297" xr:uid="{00000000-0005-0000-0000-00007F0E0000}"/>
    <cellStyle name="Comma 2 3 3 2 5 2 2 2" xfId="17847" xr:uid="{00000000-0005-0000-0000-0000800E0000}"/>
    <cellStyle name="Comma 2 3 3 2 5 2 2 3" xfId="42321" xr:uid="{00000000-0005-0000-0000-0000810E0000}"/>
    <cellStyle name="Comma 2 3 3 2 5 2 2 4" xfId="47202" xr:uid="{00000000-0005-0000-0000-0000820E0000}"/>
    <cellStyle name="Comma 2 3 3 2 5 2 2 5" xfId="50218" xr:uid="{00000000-0005-0000-0000-0000830E0000}"/>
    <cellStyle name="Comma 2 3 3 2 5 2 3" xfId="10782" xr:uid="{00000000-0005-0000-0000-0000840E0000}"/>
    <cellStyle name="Comma 2 3 3 2 5 2 3 2" xfId="18324" xr:uid="{00000000-0005-0000-0000-0000850E0000}"/>
    <cellStyle name="Comma 2 3 3 2 5 2 3 3" xfId="43811" xr:uid="{00000000-0005-0000-0000-0000860E0000}"/>
    <cellStyle name="Comma 2 3 3 2 5 2 3 4" xfId="47679" xr:uid="{00000000-0005-0000-0000-0000870E0000}"/>
    <cellStyle name="Comma 2 3 3 2 5 2 3 5" xfId="50695" xr:uid="{00000000-0005-0000-0000-0000880E0000}"/>
    <cellStyle name="Comma 2 3 3 2 5 2 4" xfId="11269" xr:uid="{00000000-0005-0000-0000-0000890E0000}"/>
    <cellStyle name="Comma 2 3 3 2 5 2 4 2" xfId="18801" xr:uid="{00000000-0005-0000-0000-00008A0E0000}"/>
    <cellStyle name="Comma 2 3 3 2 5 2 4 3" xfId="42422" xr:uid="{00000000-0005-0000-0000-00008B0E0000}"/>
    <cellStyle name="Comma 2 3 3 2 5 2 4 4" xfId="48156" xr:uid="{00000000-0005-0000-0000-00008C0E0000}"/>
    <cellStyle name="Comma 2 3 3 2 5 2 4 5" xfId="51172" xr:uid="{00000000-0005-0000-0000-00008D0E0000}"/>
    <cellStyle name="Comma 2 3 3 2 5 2 5" xfId="8358" xr:uid="{00000000-0005-0000-0000-00008E0E0000}"/>
    <cellStyle name="Comma 2 3 3 2 5 2 5 2" xfId="41822" xr:uid="{00000000-0005-0000-0000-00008F0E0000}"/>
    <cellStyle name="Comma 2 3 3 2 5 2 5 3" xfId="46725" xr:uid="{00000000-0005-0000-0000-0000900E0000}"/>
    <cellStyle name="Comma 2 3 3 2 5 2 5 4" xfId="49741" xr:uid="{00000000-0005-0000-0000-0000910E0000}"/>
    <cellStyle name="Comma 2 3 3 2 5 2 6" xfId="41575" xr:uid="{00000000-0005-0000-0000-0000920E0000}"/>
    <cellStyle name="Comma 2 3 3 2 5 2 7" xfId="45619" xr:uid="{00000000-0005-0000-0000-0000930E0000}"/>
    <cellStyle name="Comma 2 3 3 2 5 2 8" xfId="48635" xr:uid="{00000000-0005-0000-0000-0000940E0000}"/>
    <cellStyle name="Comma 2 3 3 2 5 3" xfId="10085" xr:uid="{00000000-0005-0000-0000-0000950E0000}"/>
    <cellStyle name="Comma 2 3 3 2 5 3 2" xfId="17635" xr:uid="{00000000-0005-0000-0000-0000960E0000}"/>
    <cellStyle name="Comma 2 3 3 2 5 3 3" xfId="42295" xr:uid="{00000000-0005-0000-0000-0000970E0000}"/>
    <cellStyle name="Comma 2 3 3 2 5 3 4" xfId="46990" xr:uid="{00000000-0005-0000-0000-0000980E0000}"/>
    <cellStyle name="Comma 2 3 3 2 5 3 5" xfId="50006" xr:uid="{00000000-0005-0000-0000-0000990E0000}"/>
    <cellStyle name="Comma 2 3 3 2 5 4" xfId="10570" xr:uid="{00000000-0005-0000-0000-00009A0E0000}"/>
    <cellStyle name="Comma 2 3 3 2 5 4 2" xfId="18112" xr:uid="{00000000-0005-0000-0000-00009B0E0000}"/>
    <cellStyle name="Comma 2 3 3 2 5 4 3" xfId="44012" xr:uid="{00000000-0005-0000-0000-00009C0E0000}"/>
    <cellStyle name="Comma 2 3 3 2 5 4 4" xfId="47467" xr:uid="{00000000-0005-0000-0000-00009D0E0000}"/>
    <cellStyle name="Comma 2 3 3 2 5 4 5" xfId="50483" xr:uid="{00000000-0005-0000-0000-00009E0E0000}"/>
    <cellStyle name="Comma 2 3 3 2 5 5" xfId="11057" xr:uid="{00000000-0005-0000-0000-00009F0E0000}"/>
    <cellStyle name="Comma 2 3 3 2 5 5 2" xfId="18589" xr:uid="{00000000-0005-0000-0000-0000A00E0000}"/>
    <cellStyle name="Comma 2 3 3 2 5 5 3" xfId="42799" xr:uid="{00000000-0005-0000-0000-0000A10E0000}"/>
    <cellStyle name="Comma 2 3 3 2 5 5 4" xfId="47944" xr:uid="{00000000-0005-0000-0000-0000A20E0000}"/>
    <cellStyle name="Comma 2 3 3 2 5 5 5" xfId="50960" xr:uid="{00000000-0005-0000-0000-0000A30E0000}"/>
    <cellStyle name="Comma 2 3 3 2 5 6" xfId="8045" xr:uid="{00000000-0005-0000-0000-0000A40E0000}"/>
    <cellStyle name="Comma 2 3 3 2 5 6 2" xfId="20517" xr:uid="{00000000-0005-0000-0000-0000A50E0000}"/>
    <cellStyle name="Comma 2 3 3 2 5 6 3" xfId="46513" xr:uid="{00000000-0005-0000-0000-0000A60E0000}"/>
    <cellStyle name="Comma 2 3 3 2 5 6 4" xfId="49529" xr:uid="{00000000-0005-0000-0000-0000A70E0000}"/>
    <cellStyle name="Comma 2 3 3 2 5 7" xfId="27752" xr:uid="{00000000-0005-0000-0000-0000A80E0000}"/>
    <cellStyle name="Comma 2 3 3 2 5 8" xfId="45407" xr:uid="{00000000-0005-0000-0000-0000A90E0000}"/>
    <cellStyle name="Comma 2 3 3 2 5 9" xfId="48423" xr:uid="{00000000-0005-0000-0000-0000AA0E0000}"/>
    <cellStyle name="Comma 2 3 3 2 6" xfId="5484" xr:uid="{00000000-0005-0000-0000-0000AB0E0000}"/>
    <cellStyle name="Comma 2 3 3 2 6 2" xfId="10138" xr:uid="{00000000-0005-0000-0000-0000AC0E0000}"/>
    <cellStyle name="Comma 2 3 3 2 6 2 2" xfId="17688" xr:uid="{00000000-0005-0000-0000-0000AD0E0000}"/>
    <cellStyle name="Comma 2 3 3 2 6 2 3" xfId="41870" xr:uid="{00000000-0005-0000-0000-0000AE0E0000}"/>
    <cellStyle name="Comma 2 3 3 2 6 2 4" xfId="47043" xr:uid="{00000000-0005-0000-0000-0000AF0E0000}"/>
    <cellStyle name="Comma 2 3 3 2 6 2 5" xfId="50059" xr:uid="{00000000-0005-0000-0000-0000B00E0000}"/>
    <cellStyle name="Comma 2 3 3 2 6 3" xfId="10623" xr:uid="{00000000-0005-0000-0000-0000B10E0000}"/>
    <cellStyle name="Comma 2 3 3 2 6 3 2" xfId="18165" xr:uid="{00000000-0005-0000-0000-0000B20E0000}"/>
    <cellStyle name="Comma 2 3 3 2 6 3 3" xfId="43666" xr:uid="{00000000-0005-0000-0000-0000B30E0000}"/>
    <cellStyle name="Comma 2 3 3 2 6 3 4" xfId="47520" xr:uid="{00000000-0005-0000-0000-0000B40E0000}"/>
    <cellStyle name="Comma 2 3 3 2 6 3 5" xfId="50536" xr:uid="{00000000-0005-0000-0000-0000B50E0000}"/>
    <cellStyle name="Comma 2 3 3 2 6 4" xfId="11110" xr:uid="{00000000-0005-0000-0000-0000B60E0000}"/>
    <cellStyle name="Comma 2 3 3 2 6 4 2" xfId="18642" xr:uid="{00000000-0005-0000-0000-0000B70E0000}"/>
    <cellStyle name="Comma 2 3 3 2 6 4 3" xfId="42020" xr:uid="{00000000-0005-0000-0000-0000B80E0000}"/>
    <cellStyle name="Comma 2 3 3 2 6 4 4" xfId="47997" xr:uid="{00000000-0005-0000-0000-0000B90E0000}"/>
    <cellStyle name="Comma 2 3 3 2 6 4 5" xfId="51013" xr:uid="{00000000-0005-0000-0000-0000BA0E0000}"/>
    <cellStyle name="Comma 2 3 3 2 6 5" xfId="8124" xr:uid="{00000000-0005-0000-0000-0000BB0E0000}"/>
    <cellStyle name="Comma 2 3 3 2 6 5 2" xfId="42918" xr:uid="{00000000-0005-0000-0000-0000BC0E0000}"/>
    <cellStyle name="Comma 2 3 3 2 6 5 3" xfId="46566" xr:uid="{00000000-0005-0000-0000-0000BD0E0000}"/>
    <cellStyle name="Comma 2 3 3 2 6 5 4" xfId="49582" xr:uid="{00000000-0005-0000-0000-0000BE0E0000}"/>
    <cellStyle name="Comma 2 3 3 2 6 6" xfId="41520" xr:uid="{00000000-0005-0000-0000-0000BF0E0000}"/>
    <cellStyle name="Comma 2 3 3 2 6 7" xfId="45460" xr:uid="{00000000-0005-0000-0000-0000C00E0000}"/>
    <cellStyle name="Comma 2 3 3 2 6 8" xfId="48476" xr:uid="{00000000-0005-0000-0000-0000C10E0000}"/>
    <cellStyle name="Comma 2 3 3 2 7" xfId="5804" xr:uid="{00000000-0005-0000-0000-0000C20E0000}"/>
    <cellStyle name="Comma 2 3 3 2 7 2" xfId="10350" xr:uid="{00000000-0005-0000-0000-0000C30E0000}"/>
    <cellStyle name="Comma 2 3 3 2 7 2 2" xfId="17900" xr:uid="{00000000-0005-0000-0000-0000C40E0000}"/>
    <cellStyle name="Comma 2 3 3 2 7 2 3" xfId="32905" xr:uid="{00000000-0005-0000-0000-0000C50E0000}"/>
    <cellStyle name="Comma 2 3 3 2 7 2 4" xfId="47255" xr:uid="{00000000-0005-0000-0000-0000C60E0000}"/>
    <cellStyle name="Comma 2 3 3 2 7 2 5" xfId="50271" xr:uid="{00000000-0005-0000-0000-0000C70E0000}"/>
    <cellStyle name="Comma 2 3 3 2 7 3" xfId="10835" xr:uid="{00000000-0005-0000-0000-0000C80E0000}"/>
    <cellStyle name="Comma 2 3 3 2 7 3 2" xfId="18377" xr:uid="{00000000-0005-0000-0000-0000C90E0000}"/>
    <cellStyle name="Comma 2 3 3 2 7 3 3" xfId="43964" xr:uid="{00000000-0005-0000-0000-0000CA0E0000}"/>
    <cellStyle name="Comma 2 3 3 2 7 3 4" xfId="47732" xr:uid="{00000000-0005-0000-0000-0000CB0E0000}"/>
    <cellStyle name="Comma 2 3 3 2 7 3 5" xfId="50748" xr:uid="{00000000-0005-0000-0000-0000CC0E0000}"/>
    <cellStyle name="Comma 2 3 3 2 7 4" xfId="11323" xr:uid="{00000000-0005-0000-0000-0000CD0E0000}"/>
    <cellStyle name="Comma 2 3 3 2 7 4 2" xfId="18854" xr:uid="{00000000-0005-0000-0000-0000CE0E0000}"/>
    <cellStyle name="Comma 2 3 3 2 7 4 3" xfId="42428" xr:uid="{00000000-0005-0000-0000-0000CF0E0000}"/>
    <cellStyle name="Comma 2 3 3 2 7 4 4" xfId="48209" xr:uid="{00000000-0005-0000-0000-0000D00E0000}"/>
    <cellStyle name="Comma 2 3 3 2 7 4 5" xfId="51225" xr:uid="{00000000-0005-0000-0000-0000D10E0000}"/>
    <cellStyle name="Comma 2 3 3 2 7 5" xfId="8438" xr:uid="{00000000-0005-0000-0000-0000D20E0000}"/>
    <cellStyle name="Comma 2 3 3 2 7 5 2" xfId="41831" xr:uid="{00000000-0005-0000-0000-0000D30E0000}"/>
    <cellStyle name="Comma 2 3 3 2 7 5 3" xfId="46778" xr:uid="{00000000-0005-0000-0000-0000D40E0000}"/>
    <cellStyle name="Comma 2 3 3 2 7 5 4" xfId="49794" xr:uid="{00000000-0005-0000-0000-0000D50E0000}"/>
    <cellStyle name="Comma 2 3 3 2 7 6" xfId="43614" xr:uid="{00000000-0005-0000-0000-0000D60E0000}"/>
    <cellStyle name="Comma 2 3 3 2 7 7" xfId="45672" xr:uid="{00000000-0005-0000-0000-0000D70E0000}"/>
    <cellStyle name="Comma 2 3 3 2 7 8" xfId="48688" xr:uid="{00000000-0005-0000-0000-0000D80E0000}"/>
    <cellStyle name="Comma 2 3 3 2 8" xfId="8803" xr:uid="{00000000-0005-0000-0000-0000D90E0000}"/>
    <cellStyle name="Comma 2 3 3 2 9" xfId="9926" xr:uid="{00000000-0005-0000-0000-0000DA0E0000}"/>
    <cellStyle name="Comma 2 3 3 2 9 2" xfId="17476" xr:uid="{00000000-0005-0000-0000-0000DB0E0000}"/>
    <cellStyle name="Comma 2 3 3 2 9 3" xfId="41838" xr:uid="{00000000-0005-0000-0000-0000DC0E0000}"/>
    <cellStyle name="Comma 2 3 3 2 9 4" xfId="46831" xr:uid="{00000000-0005-0000-0000-0000DD0E0000}"/>
    <cellStyle name="Comma 2 3 3 2 9 5" xfId="49847" xr:uid="{00000000-0005-0000-0000-0000DE0E0000}"/>
    <cellStyle name="Comma 2 3 3 3" xfId="3980" xr:uid="{00000000-0005-0000-0000-0000DF0E0000}"/>
    <cellStyle name="Comma 2 3 3 3 10" xfId="7606" xr:uid="{00000000-0005-0000-0000-0000E00E0000}"/>
    <cellStyle name="Comma 2 3 3 3 10 2" xfId="43266" xr:uid="{00000000-0005-0000-0000-0000E10E0000}"/>
    <cellStyle name="Comma 2 3 3 3 10 3" xfId="46383" xr:uid="{00000000-0005-0000-0000-0000E20E0000}"/>
    <cellStyle name="Comma 2 3 3 3 10 4" xfId="49399" xr:uid="{00000000-0005-0000-0000-0000E30E0000}"/>
    <cellStyle name="Comma 2 3 3 3 11" xfId="19161" xr:uid="{00000000-0005-0000-0000-0000E40E0000}"/>
    <cellStyle name="Comma 2 3 3 3 12" xfId="44056" xr:uid="{00000000-0005-0000-0000-0000E50E0000}"/>
    <cellStyle name="Comma 2 3 3 3 13" xfId="44966" xr:uid="{00000000-0005-0000-0000-0000E60E0000}"/>
    <cellStyle name="Comma 2 3 3 3 14" xfId="45250" xr:uid="{00000000-0005-0000-0000-0000E70E0000}"/>
    <cellStyle name="Comma 2 3 3 3 15" xfId="48265" xr:uid="{00000000-0005-0000-0000-0000E80E0000}"/>
    <cellStyle name="Comma 2 3 3 3 2" xfId="5246" xr:uid="{00000000-0005-0000-0000-0000E90E0000}"/>
    <cellStyle name="Comma 2 3 3 3 2 2" xfId="5566" xr:uid="{00000000-0005-0000-0000-0000EA0E0000}"/>
    <cellStyle name="Comma 2 3 3 3 2 2 2" xfId="10193" xr:uid="{00000000-0005-0000-0000-0000EB0E0000}"/>
    <cellStyle name="Comma 2 3 3 3 2 2 2 2" xfId="17743" xr:uid="{00000000-0005-0000-0000-0000EC0E0000}"/>
    <cellStyle name="Comma 2 3 3 3 2 2 2 3" xfId="43953" xr:uid="{00000000-0005-0000-0000-0000ED0E0000}"/>
    <cellStyle name="Comma 2 3 3 3 2 2 2 4" xfId="47098" xr:uid="{00000000-0005-0000-0000-0000EE0E0000}"/>
    <cellStyle name="Comma 2 3 3 3 2 2 2 5" xfId="50114" xr:uid="{00000000-0005-0000-0000-0000EF0E0000}"/>
    <cellStyle name="Comma 2 3 3 3 2 2 3" xfId="10678" xr:uid="{00000000-0005-0000-0000-0000F00E0000}"/>
    <cellStyle name="Comma 2 3 3 3 2 2 3 2" xfId="18220" xr:uid="{00000000-0005-0000-0000-0000F10E0000}"/>
    <cellStyle name="Comma 2 3 3 3 2 2 3 3" xfId="42638" xr:uid="{00000000-0005-0000-0000-0000F20E0000}"/>
    <cellStyle name="Comma 2 3 3 3 2 2 3 4" xfId="47575" xr:uid="{00000000-0005-0000-0000-0000F30E0000}"/>
    <cellStyle name="Comma 2 3 3 3 2 2 3 5" xfId="50591" xr:uid="{00000000-0005-0000-0000-0000F40E0000}"/>
    <cellStyle name="Comma 2 3 3 3 2 2 4" xfId="11165" xr:uid="{00000000-0005-0000-0000-0000F50E0000}"/>
    <cellStyle name="Comma 2 3 3 3 2 2 4 2" xfId="18697" xr:uid="{00000000-0005-0000-0000-0000F60E0000}"/>
    <cellStyle name="Comma 2 3 3 3 2 2 4 3" xfId="43419" xr:uid="{00000000-0005-0000-0000-0000F70E0000}"/>
    <cellStyle name="Comma 2 3 3 3 2 2 4 4" xfId="48052" xr:uid="{00000000-0005-0000-0000-0000F80E0000}"/>
    <cellStyle name="Comma 2 3 3 3 2 2 4 5" xfId="51068" xr:uid="{00000000-0005-0000-0000-0000F90E0000}"/>
    <cellStyle name="Comma 2 3 3 3 2 2 5" xfId="8201" xr:uid="{00000000-0005-0000-0000-0000FA0E0000}"/>
    <cellStyle name="Comma 2 3 3 3 2 2 5 2" xfId="41800" xr:uid="{00000000-0005-0000-0000-0000FB0E0000}"/>
    <cellStyle name="Comma 2 3 3 3 2 2 5 3" xfId="46621" xr:uid="{00000000-0005-0000-0000-0000FC0E0000}"/>
    <cellStyle name="Comma 2 3 3 3 2 2 5 4" xfId="49637" xr:uid="{00000000-0005-0000-0000-0000FD0E0000}"/>
    <cellStyle name="Comma 2 3 3 3 2 2 6" xfId="19777" xr:uid="{00000000-0005-0000-0000-0000FE0E0000}"/>
    <cellStyle name="Comma 2 3 3 3 2 2 7" xfId="45515" xr:uid="{00000000-0005-0000-0000-0000FF0E0000}"/>
    <cellStyle name="Comma 2 3 3 3 2 2 8" xfId="48531" xr:uid="{00000000-0005-0000-0000-0000000F0000}"/>
    <cellStyle name="Comma 2 3 3 3 2 3" xfId="9981" xr:uid="{00000000-0005-0000-0000-0000010F0000}"/>
    <cellStyle name="Comma 2 3 3 3 2 3 2" xfId="17531" xr:uid="{00000000-0005-0000-0000-0000020F0000}"/>
    <cellStyle name="Comma 2 3 3 3 2 3 3" xfId="41845" xr:uid="{00000000-0005-0000-0000-0000030F0000}"/>
    <cellStyle name="Comma 2 3 3 3 2 3 4" xfId="46886" xr:uid="{00000000-0005-0000-0000-0000040F0000}"/>
    <cellStyle name="Comma 2 3 3 3 2 3 5" xfId="49902" xr:uid="{00000000-0005-0000-0000-0000050F0000}"/>
    <cellStyle name="Comma 2 3 3 3 2 4" xfId="10465" xr:uid="{00000000-0005-0000-0000-0000060F0000}"/>
    <cellStyle name="Comma 2 3 3 3 2 4 2" xfId="18008" xr:uid="{00000000-0005-0000-0000-0000070F0000}"/>
    <cellStyle name="Comma 2 3 3 3 2 4 3" xfId="42323" xr:uid="{00000000-0005-0000-0000-0000080F0000}"/>
    <cellStyle name="Comma 2 3 3 3 2 4 4" xfId="47363" xr:uid="{00000000-0005-0000-0000-0000090F0000}"/>
    <cellStyle name="Comma 2 3 3 3 2 4 5" xfId="50379" xr:uid="{00000000-0005-0000-0000-00000A0F0000}"/>
    <cellStyle name="Comma 2 3 3 3 2 5" xfId="10952" xr:uid="{00000000-0005-0000-0000-00000B0F0000}"/>
    <cellStyle name="Comma 2 3 3 3 2 5 2" xfId="18485" xr:uid="{00000000-0005-0000-0000-00000C0F0000}"/>
    <cellStyle name="Comma 2 3 3 3 2 5 3" xfId="20095" xr:uid="{00000000-0005-0000-0000-00000D0F0000}"/>
    <cellStyle name="Comma 2 3 3 3 2 5 4" xfId="47840" xr:uid="{00000000-0005-0000-0000-00000E0F0000}"/>
    <cellStyle name="Comma 2 3 3 3 2 5 5" xfId="50856" xr:uid="{00000000-0005-0000-0000-00000F0F0000}"/>
    <cellStyle name="Comma 2 3 3 3 2 6" xfId="7900" xr:uid="{00000000-0005-0000-0000-0000100F0000}"/>
    <cellStyle name="Comma 2 3 3 3 2 6 2" xfId="43307" xr:uid="{00000000-0005-0000-0000-0000110F0000}"/>
    <cellStyle name="Comma 2 3 3 3 2 6 3" xfId="46409" xr:uid="{00000000-0005-0000-0000-0000120F0000}"/>
    <cellStyle name="Comma 2 3 3 3 2 6 4" xfId="49425" xr:uid="{00000000-0005-0000-0000-0000130F0000}"/>
    <cellStyle name="Comma 2 3 3 3 2 7" xfId="41470" xr:uid="{00000000-0005-0000-0000-0000140F0000}"/>
    <cellStyle name="Comma 2 3 3 3 2 8" xfId="45303" xr:uid="{00000000-0005-0000-0000-0000150F0000}"/>
    <cellStyle name="Comma 2 3 3 3 2 9" xfId="48319" xr:uid="{00000000-0005-0000-0000-0000160F0000}"/>
    <cellStyle name="Comma 2 3 3 3 3" xfId="5326" xr:uid="{00000000-0005-0000-0000-0000170F0000}"/>
    <cellStyle name="Comma 2 3 3 3 3 2" xfId="5646" xr:uid="{00000000-0005-0000-0000-0000180F0000}"/>
    <cellStyle name="Comma 2 3 3 3 3 2 2" xfId="10246" xr:uid="{00000000-0005-0000-0000-0000190F0000}"/>
    <cellStyle name="Comma 2 3 3 3 3 2 2 2" xfId="17796" xr:uid="{00000000-0005-0000-0000-00001A0F0000}"/>
    <cellStyle name="Comma 2 3 3 3 3 2 2 3" xfId="27976" xr:uid="{00000000-0005-0000-0000-00001B0F0000}"/>
    <cellStyle name="Comma 2 3 3 3 3 2 2 4" xfId="47151" xr:uid="{00000000-0005-0000-0000-00001C0F0000}"/>
    <cellStyle name="Comma 2 3 3 3 3 2 2 5" xfId="50167" xr:uid="{00000000-0005-0000-0000-00001D0F0000}"/>
    <cellStyle name="Comma 2 3 3 3 3 2 3" xfId="10731" xr:uid="{00000000-0005-0000-0000-00001E0F0000}"/>
    <cellStyle name="Comma 2 3 3 3 3 2 3 2" xfId="18273" xr:uid="{00000000-0005-0000-0000-00001F0F0000}"/>
    <cellStyle name="Comma 2 3 3 3 3 2 3 3" xfId="43468" xr:uid="{00000000-0005-0000-0000-0000200F0000}"/>
    <cellStyle name="Comma 2 3 3 3 3 2 3 4" xfId="47628" xr:uid="{00000000-0005-0000-0000-0000210F0000}"/>
    <cellStyle name="Comma 2 3 3 3 3 2 3 5" xfId="50644" xr:uid="{00000000-0005-0000-0000-0000220F0000}"/>
    <cellStyle name="Comma 2 3 3 3 3 2 4" xfId="11218" xr:uid="{00000000-0005-0000-0000-0000230F0000}"/>
    <cellStyle name="Comma 2 3 3 3 3 2 4 2" xfId="18750" xr:uid="{00000000-0005-0000-0000-0000240F0000}"/>
    <cellStyle name="Comma 2 3 3 3 3 2 4 3" xfId="42414" xr:uid="{00000000-0005-0000-0000-0000250F0000}"/>
    <cellStyle name="Comma 2 3 3 3 3 2 4 4" xfId="48105" xr:uid="{00000000-0005-0000-0000-0000260F0000}"/>
    <cellStyle name="Comma 2 3 3 3 3 2 4 5" xfId="51121" xr:uid="{00000000-0005-0000-0000-0000270F0000}"/>
    <cellStyle name="Comma 2 3 3 3 3 2 5" xfId="8280" xr:uid="{00000000-0005-0000-0000-0000280F0000}"/>
    <cellStyle name="Comma 2 3 3 3 3 2 5 2" xfId="43014" xr:uid="{00000000-0005-0000-0000-0000290F0000}"/>
    <cellStyle name="Comma 2 3 3 3 3 2 5 3" xfId="46674" xr:uid="{00000000-0005-0000-0000-00002A0F0000}"/>
    <cellStyle name="Comma 2 3 3 3 3 2 5 4" xfId="49690" xr:uid="{00000000-0005-0000-0000-00002B0F0000}"/>
    <cellStyle name="Comma 2 3 3 3 3 2 6" xfId="41556" xr:uid="{00000000-0005-0000-0000-00002C0F0000}"/>
    <cellStyle name="Comma 2 3 3 3 3 2 7" xfId="45568" xr:uid="{00000000-0005-0000-0000-00002D0F0000}"/>
    <cellStyle name="Comma 2 3 3 3 3 2 8" xfId="48584" xr:uid="{00000000-0005-0000-0000-00002E0F0000}"/>
    <cellStyle name="Comma 2 3 3 3 3 3" xfId="10034" xr:uid="{00000000-0005-0000-0000-00002F0F0000}"/>
    <cellStyle name="Comma 2 3 3 3 3 3 2" xfId="17584" xr:uid="{00000000-0005-0000-0000-0000300F0000}"/>
    <cellStyle name="Comma 2 3 3 3 3 3 3" xfId="43544" xr:uid="{00000000-0005-0000-0000-0000310F0000}"/>
    <cellStyle name="Comma 2 3 3 3 3 3 4" xfId="46939" xr:uid="{00000000-0005-0000-0000-0000320F0000}"/>
    <cellStyle name="Comma 2 3 3 3 3 3 5" xfId="49955" xr:uid="{00000000-0005-0000-0000-0000330F0000}"/>
    <cellStyle name="Comma 2 3 3 3 3 4" xfId="10519" xr:uid="{00000000-0005-0000-0000-0000340F0000}"/>
    <cellStyle name="Comma 2 3 3 3 3 4 2" xfId="18061" xr:uid="{00000000-0005-0000-0000-0000350F0000}"/>
    <cellStyle name="Comma 2 3 3 3 3 4 3" xfId="43287" xr:uid="{00000000-0005-0000-0000-0000360F0000}"/>
    <cellStyle name="Comma 2 3 3 3 3 4 4" xfId="47416" xr:uid="{00000000-0005-0000-0000-0000370F0000}"/>
    <cellStyle name="Comma 2 3 3 3 3 4 5" xfId="50432" xr:uid="{00000000-0005-0000-0000-0000380F0000}"/>
    <cellStyle name="Comma 2 3 3 3 3 5" xfId="11006" xr:uid="{00000000-0005-0000-0000-0000390F0000}"/>
    <cellStyle name="Comma 2 3 3 3 3 5 2" xfId="18538" xr:uid="{00000000-0005-0000-0000-00003A0F0000}"/>
    <cellStyle name="Comma 2 3 3 3 3 5 3" xfId="43579" xr:uid="{00000000-0005-0000-0000-00003B0F0000}"/>
    <cellStyle name="Comma 2 3 3 3 3 5 4" xfId="47893" xr:uid="{00000000-0005-0000-0000-00003C0F0000}"/>
    <cellStyle name="Comma 2 3 3 3 3 5 5" xfId="50909" xr:uid="{00000000-0005-0000-0000-00003D0F0000}"/>
    <cellStyle name="Comma 2 3 3 3 3 6" xfId="7971" xr:uid="{00000000-0005-0000-0000-00003E0F0000}"/>
    <cellStyle name="Comma 2 3 3 3 3 6 2" xfId="20528" xr:uid="{00000000-0005-0000-0000-00003F0F0000}"/>
    <cellStyle name="Comma 2 3 3 3 3 6 3" xfId="46462" xr:uid="{00000000-0005-0000-0000-0000400F0000}"/>
    <cellStyle name="Comma 2 3 3 3 3 6 4" xfId="49478" xr:uid="{00000000-0005-0000-0000-0000410F0000}"/>
    <cellStyle name="Comma 2 3 3 3 3 7" xfId="41487" xr:uid="{00000000-0005-0000-0000-0000420F0000}"/>
    <cellStyle name="Comma 2 3 3 3 3 8" xfId="45356" xr:uid="{00000000-0005-0000-0000-0000430F0000}"/>
    <cellStyle name="Comma 2 3 3 3 3 9" xfId="48372" xr:uid="{00000000-0005-0000-0000-0000440F0000}"/>
    <cellStyle name="Comma 2 3 3 3 4" xfId="5406" xr:uid="{00000000-0005-0000-0000-0000450F0000}"/>
    <cellStyle name="Comma 2 3 3 3 4 2" xfId="5726" xr:uid="{00000000-0005-0000-0000-0000460F0000}"/>
    <cellStyle name="Comma 2 3 3 3 4 2 2" xfId="10299" xr:uid="{00000000-0005-0000-0000-0000470F0000}"/>
    <cellStyle name="Comma 2 3 3 3 4 2 2 2" xfId="17849" xr:uid="{00000000-0005-0000-0000-0000480F0000}"/>
    <cellStyle name="Comma 2 3 3 3 4 2 2 3" xfId="43662" xr:uid="{00000000-0005-0000-0000-0000490F0000}"/>
    <cellStyle name="Comma 2 3 3 3 4 2 2 4" xfId="47204" xr:uid="{00000000-0005-0000-0000-00004A0F0000}"/>
    <cellStyle name="Comma 2 3 3 3 4 2 2 5" xfId="50220" xr:uid="{00000000-0005-0000-0000-00004B0F0000}"/>
    <cellStyle name="Comma 2 3 3 3 4 2 3" xfId="10784" xr:uid="{00000000-0005-0000-0000-00004C0F0000}"/>
    <cellStyle name="Comma 2 3 3 3 4 2 3 2" xfId="18326" xr:uid="{00000000-0005-0000-0000-00004D0F0000}"/>
    <cellStyle name="Comma 2 3 3 3 4 2 3 3" xfId="41968" xr:uid="{00000000-0005-0000-0000-00004E0F0000}"/>
    <cellStyle name="Comma 2 3 3 3 4 2 3 4" xfId="47681" xr:uid="{00000000-0005-0000-0000-00004F0F0000}"/>
    <cellStyle name="Comma 2 3 3 3 4 2 3 5" xfId="50697" xr:uid="{00000000-0005-0000-0000-0000500F0000}"/>
    <cellStyle name="Comma 2 3 3 3 4 2 4" xfId="11271" xr:uid="{00000000-0005-0000-0000-0000510F0000}"/>
    <cellStyle name="Comma 2 3 3 3 4 2 4 2" xfId="18803" xr:uid="{00000000-0005-0000-0000-0000520F0000}"/>
    <cellStyle name="Comma 2 3 3 3 4 2 4 3" xfId="19600" xr:uid="{00000000-0005-0000-0000-0000530F0000}"/>
    <cellStyle name="Comma 2 3 3 3 4 2 4 4" xfId="48158" xr:uid="{00000000-0005-0000-0000-0000540F0000}"/>
    <cellStyle name="Comma 2 3 3 3 4 2 4 5" xfId="51174" xr:uid="{00000000-0005-0000-0000-0000550F0000}"/>
    <cellStyle name="Comma 2 3 3 3 4 2 5" xfId="8360" xr:uid="{00000000-0005-0000-0000-0000560F0000}"/>
    <cellStyle name="Comma 2 3 3 3 4 2 5 2" xfId="27783" xr:uid="{00000000-0005-0000-0000-0000570F0000}"/>
    <cellStyle name="Comma 2 3 3 3 4 2 5 3" xfId="46727" xr:uid="{00000000-0005-0000-0000-0000580F0000}"/>
    <cellStyle name="Comma 2 3 3 3 4 2 5 4" xfId="49743" xr:uid="{00000000-0005-0000-0000-0000590F0000}"/>
    <cellStyle name="Comma 2 3 3 3 4 2 6" xfId="41576" xr:uid="{00000000-0005-0000-0000-00005A0F0000}"/>
    <cellStyle name="Comma 2 3 3 3 4 2 7" xfId="45621" xr:uid="{00000000-0005-0000-0000-00005B0F0000}"/>
    <cellStyle name="Comma 2 3 3 3 4 2 8" xfId="48637" xr:uid="{00000000-0005-0000-0000-00005C0F0000}"/>
    <cellStyle name="Comma 2 3 3 3 4 3" xfId="10087" xr:uid="{00000000-0005-0000-0000-00005D0F0000}"/>
    <cellStyle name="Comma 2 3 3 3 4 3 2" xfId="17637" xr:uid="{00000000-0005-0000-0000-00005E0F0000}"/>
    <cellStyle name="Comma 2 3 3 3 4 3 3" xfId="43656" xr:uid="{00000000-0005-0000-0000-00005F0F0000}"/>
    <cellStyle name="Comma 2 3 3 3 4 3 4" xfId="46992" xr:uid="{00000000-0005-0000-0000-0000600F0000}"/>
    <cellStyle name="Comma 2 3 3 3 4 3 5" xfId="50008" xr:uid="{00000000-0005-0000-0000-0000610F0000}"/>
    <cellStyle name="Comma 2 3 3 3 4 4" xfId="10572" xr:uid="{00000000-0005-0000-0000-0000620F0000}"/>
    <cellStyle name="Comma 2 3 3 3 4 4 2" xfId="18114" xr:uid="{00000000-0005-0000-0000-0000630F0000}"/>
    <cellStyle name="Comma 2 3 3 3 4 4 3" xfId="42488" xr:uid="{00000000-0005-0000-0000-0000640F0000}"/>
    <cellStyle name="Comma 2 3 3 3 4 4 4" xfId="47469" xr:uid="{00000000-0005-0000-0000-0000650F0000}"/>
    <cellStyle name="Comma 2 3 3 3 4 4 5" xfId="50485" xr:uid="{00000000-0005-0000-0000-0000660F0000}"/>
    <cellStyle name="Comma 2 3 3 3 4 5" xfId="11059" xr:uid="{00000000-0005-0000-0000-0000670F0000}"/>
    <cellStyle name="Comma 2 3 3 3 4 5 2" xfId="18591" xr:uid="{00000000-0005-0000-0000-0000680F0000}"/>
    <cellStyle name="Comma 2 3 3 3 4 5 3" xfId="42886" xr:uid="{00000000-0005-0000-0000-0000690F0000}"/>
    <cellStyle name="Comma 2 3 3 3 4 5 4" xfId="47946" xr:uid="{00000000-0005-0000-0000-00006A0F0000}"/>
    <cellStyle name="Comma 2 3 3 3 4 5 5" xfId="50962" xr:uid="{00000000-0005-0000-0000-00006B0F0000}"/>
    <cellStyle name="Comma 2 3 3 3 4 6" xfId="8047" xr:uid="{00000000-0005-0000-0000-00006C0F0000}"/>
    <cellStyle name="Comma 2 3 3 3 4 6 2" xfId="42223" xr:uid="{00000000-0005-0000-0000-00006D0F0000}"/>
    <cellStyle name="Comma 2 3 3 3 4 6 3" xfId="46515" xr:uid="{00000000-0005-0000-0000-00006E0F0000}"/>
    <cellStyle name="Comma 2 3 3 3 4 6 4" xfId="49531" xr:uid="{00000000-0005-0000-0000-00006F0F0000}"/>
    <cellStyle name="Comma 2 3 3 3 4 7" xfId="43538" xr:uid="{00000000-0005-0000-0000-0000700F0000}"/>
    <cellStyle name="Comma 2 3 3 3 4 8" xfId="45409" xr:uid="{00000000-0005-0000-0000-0000710F0000}"/>
    <cellStyle name="Comma 2 3 3 3 4 9" xfId="48425" xr:uid="{00000000-0005-0000-0000-0000720F0000}"/>
    <cellStyle name="Comma 2 3 3 3 5" xfId="5486" xr:uid="{00000000-0005-0000-0000-0000730F0000}"/>
    <cellStyle name="Comma 2 3 3 3 5 2" xfId="10140" xr:uid="{00000000-0005-0000-0000-0000740F0000}"/>
    <cellStyle name="Comma 2 3 3 3 5 2 2" xfId="17690" xr:uid="{00000000-0005-0000-0000-0000750F0000}"/>
    <cellStyle name="Comma 2 3 3 3 5 2 3" xfId="28819" xr:uid="{00000000-0005-0000-0000-0000760F0000}"/>
    <cellStyle name="Comma 2 3 3 3 5 2 4" xfId="47045" xr:uid="{00000000-0005-0000-0000-0000770F0000}"/>
    <cellStyle name="Comma 2 3 3 3 5 2 5" xfId="50061" xr:uid="{00000000-0005-0000-0000-0000780F0000}"/>
    <cellStyle name="Comma 2 3 3 3 5 3" xfId="10625" xr:uid="{00000000-0005-0000-0000-0000790F0000}"/>
    <cellStyle name="Comma 2 3 3 3 5 3 2" xfId="18167" xr:uid="{00000000-0005-0000-0000-00007A0F0000}"/>
    <cellStyle name="Comma 2 3 3 3 5 3 3" xfId="42843" xr:uid="{00000000-0005-0000-0000-00007B0F0000}"/>
    <cellStyle name="Comma 2 3 3 3 5 3 4" xfId="47522" xr:uid="{00000000-0005-0000-0000-00007C0F0000}"/>
    <cellStyle name="Comma 2 3 3 3 5 3 5" xfId="50538" xr:uid="{00000000-0005-0000-0000-00007D0F0000}"/>
    <cellStyle name="Comma 2 3 3 3 5 4" xfId="11112" xr:uid="{00000000-0005-0000-0000-00007E0F0000}"/>
    <cellStyle name="Comma 2 3 3 3 5 4 2" xfId="18644" xr:uid="{00000000-0005-0000-0000-00007F0F0000}"/>
    <cellStyle name="Comma 2 3 3 3 5 4 3" xfId="27773" xr:uid="{00000000-0005-0000-0000-0000800F0000}"/>
    <cellStyle name="Comma 2 3 3 3 5 4 4" xfId="47999" xr:uid="{00000000-0005-0000-0000-0000810F0000}"/>
    <cellStyle name="Comma 2 3 3 3 5 4 5" xfId="51015" xr:uid="{00000000-0005-0000-0000-0000820F0000}"/>
    <cellStyle name="Comma 2 3 3 3 5 5" xfId="8126" xr:uid="{00000000-0005-0000-0000-0000830F0000}"/>
    <cellStyle name="Comma 2 3 3 3 5 5 2" xfId="41791" xr:uid="{00000000-0005-0000-0000-0000840F0000}"/>
    <cellStyle name="Comma 2 3 3 3 5 5 3" xfId="46568" xr:uid="{00000000-0005-0000-0000-0000850F0000}"/>
    <cellStyle name="Comma 2 3 3 3 5 5 4" xfId="49584" xr:uid="{00000000-0005-0000-0000-0000860F0000}"/>
    <cellStyle name="Comma 2 3 3 3 5 6" xfId="41521" xr:uid="{00000000-0005-0000-0000-0000870F0000}"/>
    <cellStyle name="Comma 2 3 3 3 5 7" xfId="45462" xr:uid="{00000000-0005-0000-0000-0000880F0000}"/>
    <cellStyle name="Comma 2 3 3 3 5 8" xfId="48478" xr:uid="{00000000-0005-0000-0000-0000890F0000}"/>
    <cellStyle name="Comma 2 3 3 3 6" xfId="5806" xr:uid="{00000000-0005-0000-0000-00008A0F0000}"/>
    <cellStyle name="Comma 2 3 3 3 6 2" xfId="10352" xr:uid="{00000000-0005-0000-0000-00008B0F0000}"/>
    <cellStyle name="Comma 2 3 3 3 6 2 2" xfId="17902" xr:uid="{00000000-0005-0000-0000-00008C0F0000}"/>
    <cellStyle name="Comma 2 3 3 3 6 2 3" xfId="42133" xr:uid="{00000000-0005-0000-0000-00008D0F0000}"/>
    <cellStyle name="Comma 2 3 3 3 6 2 4" xfId="47257" xr:uid="{00000000-0005-0000-0000-00008E0F0000}"/>
    <cellStyle name="Comma 2 3 3 3 6 2 5" xfId="50273" xr:uid="{00000000-0005-0000-0000-00008F0F0000}"/>
    <cellStyle name="Comma 2 3 3 3 6 3" xfId="10837" xr:uid="{00000000-0005-0000-0000-0000900F0000}"/>
    <cellStyle name="Comma 2 3 3 3 6 3 2" xfId="18379" xr:uid="{00000000-0005-0000-0000-0000910F0000}"/>
    <cellStyle name="Comma 2 3 3 3 6 3 3" xfId="29449" xr:uid="{00000000-0005-0000-0000-0000920F0000}"/>
    <cellStyle name="Comma 2 3 3 3 6 3 4" xfId="47734" xr:uid="{00000000-0005-0000-0000-0000930F0000}"/>
    <cellStyle name="Comma 2 3 3 3 6 3 5" xfId="50750" xr:uid="{00000000-0005-0000-0000-0000940F0000}"/>
    <cellStyle name="Comma 2 3 3 3 6 4" xfId="11325" xr:uid="{00000000-0005-0000-0000-0000950F0000}"/>
    <cellStyle name="Comma 2 3 3 3 6 4 2" xfId="18856" xr:uid="{00000000-0005-0000-0000-0000960F0000}"/>
    <cellStyle name="Comma 2 3 3 3 6 4 3" xfId="27729" xr:uid="{00000000-0005-0000-0000-0000970F0000}"/>
    <cellStyle name="Comma 2 3 3 3 6 4 4" xfId="48211" xr:uid="{00000000-0005-0000-0000-0000980F0000}"/>
    <cellStyle name="Comma 2 3 3 3 6 4 5" xfId="51227" xr:uid="{00000000-0005-0000-0000-0000990F0000}"/>
    <cellStyle name="Comma 2 3 3 3 6 5" xfId="8440" xr:uid="{00000000-0005-0000-0000-00009A0F0000}"/>
    <cellStyle name="Comma 2 3 3 3 6 5 2" xfId="42682" xr:uid="{00000000-0005-0000-0000-00009B0F0000}"/>
    <cellStyle name="Comma 2 3 3 3 6 5 3" xfId="46780" xr:uid="{00000000-0005-0000-0000-00009C0F0000}"/>
    <cellStyle name="Comma 2 3 3 3 6 5 4" xfId="49796" xr:uid="{00000000-0005-0000-0000-00009D0F0000}"/>
    <cellStyle name="Comma 2 3 3 3 6 6" xfId="19703" xr:uid="{00000000-0005-0000-0000-00009E0F0000}"/>
    <cellStyle name="Comma 2 3 3 3 6 7" xfId="45674" xr:uid="{00000000-0005-0000-0000-00009F0F0000}"/>
    <cellStyle name="Comma 2 3 3 3 6 8" xfId="48690" xr:uid="{00000000-0005-0000-0000-0000A00F0000}"/>
    <cellStyle name="Comma 2 3 3 3 7" xfId="9928" xr:uid="{00000000-0005-0000-0000-0000A10F0000}"/>
    <cellStyle name="Comma 2 3 3 3 7 2" xfId="17478" xr:uid="{00000000-0005-0000-0000-0000A20F0000}"/>
    <cellStyle name="Comma 2 3 3 3 7 3" xfId="43275" xr:uid="{00000000-0005-0000-0000-0000A30F0000}"/>
    <cellStyle name="Comma 2 3 3 3 7 4" xfId="46833" xr:uid="{00000000-0005-0000-0000-0000A40F0000}"/>
    <cellStyle name="Comma 2 3 3 3 7 5" xfId="49849" xr:uid="{00000000-0005-0000-0000-0000A50F0000}"/>
    <cellStyle name="Comma 2 3 3 3 8" xfId="10412" xr:uid="{00000000-0005-0000-0000-0000A60F0000}"/>
    <cellStyle name="Comma 2 3 3 3 8 2" xfId="17955" xr:uid="{00000000-0005-0000-0000-0000A70F0000}"/>
    <cellStyle name="Comma 2 3 3 3 8 3" xfId="41910" xr:uid="{00000000-0005-0000-0000-0000A80F0000}"/>
    <cellStyle name="Comma 2 3 3 3 8 4" xfId="47310" xr:uid="{00000000-0005-0000-0000-0000A90F0000}"/>
    <cellStyle name="Comma 2 3 3 3 8 5" xfId="50326" xr:uid="{00000000-0005-0000-0000-0000AA0F0000}"/>
    <cellStyle name="Comma 2 3 3 3 9" xfId="10899" xr:uid="{00000000-0005-0000-0000-0000AB0F0000}"/>
    <cellStyle name="Comma 2 3 3 3 9 2" xfId="18432" xr:uid="{00000000-0005-0000-0000-0000AC0F0000}"/>
    <cellStyle name="Comma 2 3 3 3 9 3" xfId="43834" xr:uid="{00000000-0005-0000-0000-0000AD0F0000}"/>
    <cellStyle name="Comma 2 3 3 3 9 4" xfId="47787" xr:uid="{00000000-0005-0000-0000-0000AE0F0000}"/>
    <cellStyle name="Comma 2 3 3 3 9 5" xfId="50803" xr:uid="{00000000-0005-0000-0000-0000AF0F0000}"/>
    <cellStyle name="Comma 2 3 3 4" xfId="4821" xr:uid="{00000000-0005-0000-0000-0000B00F0000}"/>
    <cellStyle name="Comma 2 3 3 5" xfId="6581" xr:uid="{00000000-0005-0000-0000-0000B10F0000}"/>
    <cellStyle name="Comma 2 3 3 6" xfId="6612" xr:uid="{00000000-0005-0000-0000-0000B20F0000}"/>
    <cellStyle name="Comma 2 3 3 6 2" xfId="17115" xr:uid="{00000000-0005-0000-0000-0000B30F0000}"/>
    <cellStyle name="Comma 2 3 3 6 3" xfId="43129" xr:uid="{00000000-0005-0000-0000-0000B40F0000}"/>
    <cellStyle name="Comma 2 3 3 6 4" xfId="46148" xr:uid="{00000000-0005-0000-0000-0000B50F0000}"/>
    <cellStyle name="Comma 2 3 3 6 5" xfId="49164" xr:uid="{00000000-0005-0000-0000-0000B60F0000}"/>
    <cellStyle name="Comma 2 3 3 7" xfId="14905" xr:uid="{00000000-0005-0000-0000-0000B70F0000}"/>
    <cellStyle name="Comma 2 3 3 8" xfId="19158" xr:uid="{00000000-0005-0000-0000-0000B80F0000}"/>
    <cellStyle name="Comma 2 3 3 9" xfId="44053" xr:uid="{00000000-0005-0000-0000-0000B90F0000}"/>
    <cellStyle name="Comma 2 3 4" xfId="893" xr:uid="{00000000-0005-0000-0000-0000BA0F0000}"/>
    <cellStyle name="Comma 2 3 4 2" xfId="3981" xr:uid="{00000000-0005-0000-0000-0000BB0F0000}"/>
    <cellStyle name="Comma 2 3 4 2 10" xfId="10900" xr:uid="{00000000-0005-0000-0000-0000BC0F0000}"/>
    <cellStyle name="Comma 2 3 4 2 10 2" xfId="18433" xr:uid="{00000000-0005-0000-0000-0000BD0F0000}"/>
    <cellStyle name="Comma 2 3 4 2 10 3" xfId="42143" xr:uid="{00000000-0005-0000-0000-0000BE0F0000}"/>
    <cellStyle name="Comma 2 3 4 2 10 4" xfId="47788" xr:uid="{00000000-0005-0000-0000-0000BF0F0000}"/>
    <cellStyle name="Comma 2 3 4 2 10 5" xfId="50804" xr:uid="{00000000-0005-0000-0000-0000C00F0000}"/>
    <cellStyle name="Comma 2 3 4 2 11" xfId="6588" xr:uid="{00000000-0005-0000-0000-0000C10F0000}"/>
    <cellStyle name="Comma 2 3 4 2 11 2" xfId="17109" xr:uid="{00000000-0005-0000-0000-0000C20F0000}"/>
    <cellStyle name="Comma 2 3 4 2 11 3" xfId="41723" xr:uid="{00000000-0005-0000-0000-0000C30F0000}"/>
    <cellStyle name="Comma 2 3 4 2 11 4" xfId="46142" xr:uid="{00000000-0005-0000-0000-0000C40F0000}"/>
    <cellStyle name="Comma 2 3 4 2 11 5" xfId="49158" xr:uid="{00000000-0005-0000-0000-0000C50F0000}"/>
    <cellStyle name="Comma 2 3 4 2 12" xfId="19163" xr:uid="{00000000-0005-0000-0000-0000C60F0000}"/>
    <cellStyle name="Comma 2 3 4 2 13" xfId="44058" xr:uid="{00000000-0005-0000-0000-0000C70F0000}"/>
    <cellStyle name="Comma 2 3 4 2 14" xfId="44968" xr:uid="{00000000-0005-0000-0000-0000C80F0000}"/>
    <cellStyle name="Comma 2 3 4 2 15" xfId="45251" xr:uid="{00000000-0005-0000-0000-0000C90F0000}"/>
    <cellStyle name="Comma 2 3 4 2 16" xfId="48266" xr:uid="{00000000-0005-0000-0000-0000CA0F0000}"/>
    <cellStyle name="Comma 2 3 4 2 2" xfId="5247" xr:uid="{00000000-0005-0000-0000-0000CB0F0000}"/>
    <cellStyle name="Comma 2 3 4 2 2 2" xfId="5567" xr:uid="{00000000-0005-0000-0000-0000CC0F0000}"/>
    <cellStyle name="Comma 2 3 4 2 2 2 2" xfId="10194" xr:uid="{00000000-0005-0000-0000-0000CD0F0000}"/>
    <cellStyle name="Comma 2 3 4 2 2 2 2 2" xfId="17744" xr:uid="{00000000-0005-0000-0000-0000CE0F0000}"/>
    <cellStyle name="Comma 2 3 4 2 2 2 2 3" xfId="20745" xr:uid="{00000000-0005-0000-0000-0000CF0F0000}"/>
    <cellStyle name="Comma 2 3 4 2 2 2 2 4" xfId="47099" xr:uid="{00000000-0005-0000-0000-0000D00F0000}"/>
    <cellStyle name="Comma 2 3 4 2 2 2 2 5" xfId="50115" xr:uid="{00000000-0005-0000-0000-0000D10F0000}"/>
    <cellStyle name="Comma 2 3 4 2 2 2 3" xfId="10679" xr:uid="{00000000-0005-0000-0000-0000D20F0000}"/>
    <cellStyle name="Comma 2 3 4 2 2 2 3 2" xfId="18221" xr:uid="{00000000-0005-0000-0000-0000D30F0000}"/>
    <cellStyle name="Comma 2 3 4 2 2 2 3 3" xfId="19623" xr:uid="{00000000-0005-0000-0000-0000D40F0000}"/>
    <cellStyle name="Comma 2 3 4 2 2 2 3 4" xfId="47576" xr:uid="{00000000-0005-0000-0000-0000D50F0000}"/>
    <cellStyle name="Comma 2 3 4 2 2 2 3 5" xfId="50592" xr:uid="{00000000-0005-0000-0000-0000D60F0000}"/>
    <cellStyle name="Comma 2 3 4 2 2 2 4" xfId="11166" xr:uid="{00000000-0005-0000-0000-0000D70F0000}"/>
    <cellStyle name="Comma 2 3 4 2 2 2 4 2" xfId="18698" xr:uid="{00000000-0005-0000-0000-0000D80F0000}"/>
    <cellStyle name="Comma 2 3 4 2 2 2 4 3" xfId="42028" xr:uid="{00000000-0005-0000-0000-0000D90F0000}"/>
    <cellStyle name="Comma 2 3 4 2 2 2 4 4" xfId="48053" xr:uid="{00000000-0005-0000-0000-0000DA0F0000}"/>
    <cellStyle name="Comma 2 3 4 2 2 2 4 5" xfId="51069" xr:uid="{00000000-0005-0000-0000-0000DB0F0000}"/>
    <cellStyle name="Comma 2 3 4 2 2 2 5" xfId="8202" xr:uid="{00000000-0005-0000-0000-0000DC0F0000}"/>
    <cellStyle name="Comma 2 3 4 2 2 2 5 2" xfId="20500" xr:uid="{00000000-0005-0000-0000-0000DD0F0000}"/>
    <cellStyle name="Comma 2 3 4 2 2 2 5 3" xfId="46622" xr:uid="{00000000-0005-0000-0000-0000DE0F0000}"/>
    <cellStyle name="Comma 2 3 4 2 2 2 5 4" xfId="49638" xr:uid="{00000000-0005-0000-0000-0000DF0F0000}"/>
    <cellStyle name="Comma 2 3 4 2 2 2 6" xfId="42809" xr:uid="{00000000-0005-0000-0000-0000E00F0000}"/>
    <cellStyle name="Comma 2 3 4 2 2 2 7" xfId="45516" xr:uid="{00000000-0005-0000-0000-0000E10F0000}"/>
    <cellStyle name="Comma 2 3 4 2 2 2 8" xfId="48532" xr:uid="{00000000-0005-0000-0000-0000E20F0000}"/>
    <cellStyle name="Comma 2 3 4 2 2 3" xfId="9982" xr:uid="{00000000-0005-0000-0000-0000E30F0000}"/>
    <cellStyle name="Comma 2 3 4 2 2 3 2" xfId="17532" xr:uid="{00000000-0005-0000-0000-0000E40F0000}"/>
    <cellStyle name="Comma 2 3 4 2 2 3 3" xfId="20423" xr:uid="{00000000-0005-0000-0000-0000E50F0000}"/>
    <cellStyle name="Comma 2 3 4 2 2 3 4" xfId="46887" xr:uid="{00000000-0005-0000-0000-0000E60F0000}"/>
    <cellStyle name="Comma 2 3 4 2 2 3 5" xfId="49903" xr:uid="{00000000-0005-0000-0000-0000E70F0000}"/>
    <cellStyle name="Comma 2 3 4 2 2 4" xfId="10466" xr:uid="{00000000-0005-0000-0000-0000E80F0000}"/>
    <cellStyle name="Comma 2 3 4 2 2 4 2" xfId="18009" xr:uid="{00000000-0005-0000-0000-0000E90F0000}"/>
    <cellStyle name="Comma 2 3 4 2 2 4 3" xfId="43514" xr:uid="{00000000-0005-0000-0000-0000EA0F0000}"/>
    <cellStyle name="Comma 2 3 4 2 2 4 4" xfId="47364" xr:uid="{00000000-0005-0000-0000-0000EB0F0000}"/>
    <cellStyle name="Comma 2 3 4 2 2 4 5" xfId="50380" xr:uid="{00000000-0005-0000-0000-0000EC0F0000}"/>
    <cellStyle name="Comma 2 3 4 2 2 5" xfId="10953" xr:uid="{00000000-0005-0000-0000-0000ED0F0000}"/>
    <cellStyle name="Comma 2 3 4 2 2 5 2" xfId="18486" xr:uid="{00000000-0005-0000-0000-0000EE0F0000}"/>
    <cellStyle name="Comma 2 3 4 2 2 5 3" xfId="43673" xr:uid="{00000000-0005-0000-0000-0000EF0F0000}"/>
    <cellStyle name="Comma 2 3 4 2 2 5 4" xfId="47841" xr:uid="{00000000-0005-0000-0000-0000F00F0000}"/>
    <cellStyle name="Comma 2 3 4 2 2 5 5" xfId="50857" xr:uid="{00000000-0005-0000-0000-0000F10F0000}"/>
    <cellStyle name="Comma 2 3 4 2 2 6" xfId="7901" xr:uid="{00000000-0005-0000-0000-0000F20F0000}"/>
    <cellStyle name="Comma 2 3 4 2 2 6 2" xfId="44033" xr:uid="{00000000-0005-0000-0000-0000F30F0000}"/>
    <cellStyle name="Comma 2 3 4 2 2 6 3" xfId="46410" xr:uid="{00000000-0005-0000-0000-0000F40F0000}"/>
    <cellStyle name="Comma 2 3 4 2 2 6 4" xfId="49426" xr:uid="{00000000-0005-0000-0000-0000F50F0000}"/>
    <cellStyle name="Comma 2 3 4 2 2 7" xfId="41471" xr:uid="{00000000-0005-0000-0000-0000F60F0000}"/>
    <cellStyle name="Comma 2 3 4 2 2 8" xfId="45304" xr:uid="{00000000-0005-0000-0000-0000F70F0000}"/>
    <cellStyle name="Comma 2 3 4 2 2 9" xfId="48320" xr:uid="{00000000-0005-0000-0000-0000F80F0000}"/>
    <cellStyle name="Comma 2 3 4 2 3" xfId="5327" xr:uid="{00000000-0005-0000-0000-0000F90F0000}"/>
    <cellStyle name="Comma 2 3 4 2 3 2" xfId="5647" xr:uid="{00000000-0005-0000-0000-0000FA0F0000}"/>
    <cellStyle name="Comma 2 3 4 2 3 2 2" xfId="10247" xr:uid="{00000000-0005-0000-0000-0000FB0F0000}"/>
    <cellStyle name="Comma 2 3 4 2 3 2 2 2" xfId="17797" xr:uid="{00000000-0005-0000-0000-0000FC0F0000}"/>
    <cellStyle name="Comma 2 3 4 2 3 2 2 3" xfId="43513" xr:uid="{00000000-0005-0000-0000-0000FD0F0000}"/>
    <cellStyle name="Comma 2 3 4 2 3 2 2 4" xfId="47152" xr:uid="{00000000-0005-0000-0000-0000FE0F0000}"/>
    <cellStyle name="Comma 2 3 4 2 3 2 2 5" xfId="50168" xr:uid="{00000000-0005-0000-0000-0000FF0F0000}"/>
    <cellStyle name="Comma 2 3 4 2 3 2 3" xfId="10732" xr:uid="{00000000-0005-0000-0000-000000100000}"/>
    <cellStyle name="Comma 2 3 4 2 3 2 3 2" xfId="18274" xr:uid="{00000000-0005-0000-0000-000001100000}"/>
    <cellStyle name="Comma 2 3 4 2 3 2 3 3" xfId="19888" xr:uid="{00000000-0005-0000-0000-000002100000}"/>
    <cellStyle name="Comma 2 3 4 2 3 2 3 4" xfId="47629" xr:uid="{00000000-0005-0000-0000-000003100000}"/>
    <cellStyle name="Comma 2 3 4 2 3 2 3 5" xfId="50645" xr:uid="{00000000-0005-0000-0000-000004100000}"/>
    <cellStyle name="Comma 2 3 4 2 3 2 4" xfId="11219" xr:uid="{00000000-0005-0000-0000-000005100000}"/>
    <cellStyle name="Comma 2 3 4 2 3 2 4 2" xfId="18751" xr:uid="{00000000-0005-0000-0000-000006100000}"/>
    <cellStyle name="Comma 2 3 4 2 3 2 4 3" xfId="43532" xr:uid="{00000000-0005-0000-0000-000007100000}"/>
    <cellStyle name="Comma 2 3 4 2 3 2 4 4" xfId="48106" xr:uid="{00000000-0005-0000-0000-000008100000}"/>
    <cellStyle name="Comma 2 3 4 2 3 2 4 5" xfId="51122" xr:uid="{00000000-0005-0000-0000-000009100000}"/>
    <cellStyle name="Comma 2 3 4 2 3 2 5" xfId="8281" xr:uid="{00000000-0005-0000-0000-00000A100000}"/>
    <cellStyle name="Comma 2 3 4 2 3 2 5 2" xfId="43982" xr:uid="{00000000-0005-0000-0000-00000B100000}"/>
    <cellStyle name="Comma 2 3 4 2 3 2 5 3" xfId="46675" xr:uid="{00000000-0005-0000-0000-00000C100000}"/>
    <cellStyle name="Comma 2 3 4 2 3 2 5 4" xfId="49691" xr:uid="{00000000-0005-0000-0000-00000D100000}"/>
    <cellStyle name="Comma 2 3 4 2 3 2 6" xfId="43905" xr:uid="{00000000-0005-0000-0000-00000E100000}"/>
    <cellStyle name="Comma 2 3 4 2 3 2 7" xfId="45569" xr:uid="{00000000-0005-0000-0000-00000F100000}"/>
    <cellStyle name="Comma 2 3 4 2 3 2 8" xfId="48585" xr:uid="{00000000-0005-0000-0000-000010100000}"/>
    <cellStyle name="Comma 2 3 4 2 3 3" xfId="10035" xr:uid="{00000000-0005-0000-0000-000011100000}"/>
    <cellStyle name="Comma 2 3 4 2 3 3 2" xfId="17585" xr:uid="{00000000-0005-0000-0000-000012100000}"/>
    <cellStyle name="Comma 2 3 4 2 3 3 3" xfId="42125" xr:uid="{00000000-0005-0000-0000-000013100000}"/>
    <cellStyle name="Comma 2 3 4 2 3 3 4" xfId="46940" xr:uid="{00000000-0005-0000-0000-000014100000}"/>
    <cellStyle name="Comma 2 3 4 2 3 3 5" xfId="49956" xr:uid="{00000000-0005-0000-0000-000015100000}"/>
    <cellStyle name="Comma 2 3 4 2 3 4" xfId="10520" xr:uid="{00000000-0005-0000-0000-000016100000}"/>
    <cellStyle name="Comma 2 3 4 2 3 4 2" xfId="18062" xr:uid="{00000000-0005-0000-0000-000017100000}"/>
    <cellStyle name="Comma 2 3 4 2 3 4 3" xfId="27955" xr:uid="{00000000-0005-0000-0000-000018100000}"/>
    <cellStyle name="Comma 2 3 4 2 3 4 4" xfId="47417" xr:uid="{00000000-0005-0000-0000-000019100000}"/>
    <cellStyle name="Comma 2 3 4 2 3 4 5" xfId="50433" xr:uid="{00000000-0005-0000-0000-00001A100000}"/>
    <cellStyle name="Comma 2 3 4 2 3 5" xfId="11007" xr:uid="{00000000-0005-0000-0000-00001B100000}"/>
    <cellStyle name="Comma 2 3 4 2 3 5 2" xfId="18539" xr:uid="{00000000-0005-0000-0000-00001C100000}"/>
    <cellStyle name="Comma 2 3 4 2 3 5 3" xfId="42387" xr:uid="{00000000-0005-0000-0000-00001D100000}"/>
    <cellStyle name="Comma 2 3 4 2 3 5 4" xfId="47894" xr:uid="{00000000-0005-0000-0000-00001E100000}"/>
    <cellStyle name="Comma 2 3 4 2 3 5 5" xfId="50910" xr:uid="{00000000-0005-0000-0000-00001F100000}"/>
    <cellStyle name="Comma 2 3 4 2 3 6" xfId="7972" xr:uid="{00000000-0005-0000-0000-000020100000}"/>
    <cellStyle name="Comma 2 3 4 2 3 6 2" xfId="42846" xr:uid="{00000000-0005-0000-0000-000021100000}"/>
    <cellStyle name="Comma 2 3 4 2 3 6 3" xfId="46463" xr:uid="{00000000-0005-0000-0000-000022100000}"/>
    <cellStyle name="Comma 2 3 4 2 3 6 4" xfId="49479" xr:uid="{00000000-0005-0000-0000-000023100000}"/>
    <cellStyle name="Comma 2 3 4 2 3 7" xfId="43599" xr:uid="{00000000-0005-0000-0000-000024100000}"/>
    <cellStyle name="Comma 2 3 4 2 3 8" xfId="45357" xr:uid="{00000000-0005-0000-0000-000025100000}"/>
    <cellStyle name="Comma 2 3 4 2 3 9" xfId="48373" xr:uid="{00000000-0005-0000-0000-000026100000}"/>
    <cellStyle name="Comma 2 3 4 2 4" xfId="5407" xr:uid="{00000000-0005-0000-0000-000027100000}"/>
    <cellStyle name="Comma 2 3 4 2 4 2" xfId="5727" xr:uid="{00000000-0005-0000-0000-000028100000}"/>
    <cellStyle name="Comma 2 3 4 2 4 2 2" xfId="10300" xr:uid="{00000000-0005-0000-0000-000029100000}"/>
    <cellStyle name="Comma 2 3 4 2 4 2 2 2" xfId="17850" xr:uid="{00000000-0005-0000-0000-00002A100000}"/>
    <cellStyle name="Comma 2 3 4 2 4 2 2 3" xfId="42447" xr:uid="{00000000-0005-0000-0000-00002B100000}"/>
    <cellStyle name="Comma 2 3 4 2 4 2 2 4" xfId="47205" xr:uid="{00000000-0005-0000-0000-00002C100000}"/>
    <cellStyle name="Comma 2 3 4 2 4 2 2 5" xfId="50221" xr:uid="{00000000-0005-0000-0000-00002D100000}"/>
    <cellStyle name="Comma 2 3 4 2 4 2 3" xfId="10785" xr:uid="{00000000-0005-0000-0000-00002E100000}"/>
    <cellStyle name="Comma 2 3 4 2 4 2 3 2" xfId="18327" xr:uid="{00000000-0005-0000-0000-00002F100000}"/>
    <cellStyle name="Comma 2 3 4 2 4 2 3 3" xfId="20351" xr:uid="{00000000-0005-0000-0000-000030100000}"/>
    <cellStyle name="Comma 2 3 4 2 4 2 3 4" xfId="47682" xr:uid="{00000000-0005-0000-0000-000031100000}"/>
    <cellStyle name="Comma 2 3 4 2 4 2 3 5" xfId="50698" xr:uid="{00000000-0005-0000-0000-000032100000}"/>
    <cellStyle name="Comma 2 3 4 2 4 2 4" xfId="11272" xr:uid="{00000000-0005-0000-0000-000033100000}"/>
    <cellStyle name="Comma 2 3 4 2 4 2 4 2" xfId="18804" xr:uid="{00000000-0005-0000-0000-000034100000}"/>
    <cellStyle name="Comma 2 3 4 2 4 2 4 3" xfId="42045" xr:uid="{00000000-0005-0000-0000-000035100000}"/>
    <cellStyle name="Comma 2 3 4 2 4 2 4 4" xfId="48159" xr:uid="{00000000-0005-0000-0000-000036100000}"/>
    <cellStyle name="Comma 2 3 4 2 4 2 4 5" xfId="51175" xr:uid="{00000000-0005-0000-0000-000037100000}"/>
    <cellStyle name="Comma 2 3 4 2 4 2 5" xfId="8361" xr:uid="{00000000-0005-0000-0000-000038100000}"/>
    <cellStyle name="Comma 2 3 4 2 4 2 5 2" xfId="42262" xr:uid="{00000000-0005-0000-0000-000039100000}"/>
    <cellStyle name="Comma 2 3 4 2 4 2 5 3" xfId="46728" xr:uid="{00000000-0005-0000-0000-00003A100000}"/>
    <cellStyle name="Comma 2 3 4 2 4 2 5 4" xfId="49744" xr:uid="{00000000-0005-0000-0000-00003B100000}"/>
    <cellStyle name="Comma 2 3 4 2 4 2 6" xfId="43036" xr:uid="{00000000-0005-0000-0000-00003C100000}"/>
    <cellStyle name="Comma 2 3 4 2 4 2 7" xfId="45622" xr:uid="{00000000-0005-0000-0000-00003D100000}"/>
    <cellStyle name="Comma 2 3 4 2 4 2 8" xfId="48638" xr:uid="{00000000-0005-0000-0000-00003E100000}"/>
    <cellStyle name="Comma 2 3 4 2 4 3" xfId="10088" xr:uid="{00000000-0005-0000-0000-00003F100000}"/>
    <cellStyle name="Comma 2 3 4 2 4 3 2" xfId="17638" xr:uid="{00000000-0005-0000-0000-000040100000}"/>
    <cellStyle name="Comma 2 3 4 2 4 3 3" xfId="20746" xr:uid="{00000000-0005-0000-0000-000041100000}"/>
    <cellStyle name="Comma 2 3 4 2 4 3 4" xfId="46993" xr:uid="{00000000-0005-0000-0000-000042100000}"/>
    <cellStyle name="Comma 2 3 4 2 4 3 5" xfId="50009" xr:uid="{00000000-0005-0000-0000-000043100000}"/>
    <cellStyle name="Comma 2 3 4 2 4 4" xfId="10573" xr:uid="{00000000-0005-0000-0000-000044100000}"/>
    <cellStyle name="Comma 2 3 4 2 4 4 2" xfId="18115" xr:uid="{00000000-0005-0000-0000-000045100000}"/>
    <cellStyle name="Comma 2 3 4 2 4 4 3" xfId="43743" xr:uid="{00000000-0005-0000-0000-000046100000}"/>
    <cellStyle name="Comma 2 3 4 2 4 4 4" xfId="47470" xr:uid="{00000000-0005-0000-0000-000047100000}"/>
    <cellStyle name="Comma 2 3 4 2 4 4 5" xfId="50486" xr:uid="{00000000-0005-0000-0000-000048100000}"/>
    <cellStyle name="Comma 2 3 4 2 4 5" xfId="11060" xr:uid="{00000000-0005-0000-0000-000049100000}"/>
    <cellStyle name="Comma 2 3 4 2 4 5 2" xfId="18592" xr:uid="{00000000-0005-0000-0000-00004A100000}"/>
    <cellStyle name="Comma 2 3 4 2 4 5 3" xfId="43580" xr:uid="{00000000-0005-0000-0000-00004B100000}"/>
    <cellStyle name="Comma 2 3 4 2 4 5 4" xfId="47947" xr:uid="{00000000-0005-0000-0000-00004C100000}"/>
    <cellStyle name="Comma 2 3 4 2 4 5 5" xfId="50963" xr:uid="{00000000-0005-0000-0000-00004D100000}"/>
    <cellStyle name="Comma 2 3 4 2 4 6" xfId="8048" xr:uid="{00000000-0005-0000-0000-00004E100000}"/>
    <cellStyle name="Comma 2 3 4 2 4 6 2" xfId="43497" xr:uid="{00000000-0005-0000-0000-00004F100000}"/>
    <cellStyle name="Comma 2 3 4 2 4 6 3" xfId="46516" xr:uid="{00000000-0005-0000-0000-000050100000}"/>
    <cellStyle name="Comma 2 3 4 2 4 6 4" xfId="49532" xr:uid="{00000000-0005-0000-0000-000051100000}"/>
    <cellStyle name="Comma 2 3 4 2 4 7" xfId="42066" xr:uid="{00000000-0005-0000-0000-000052100000}"/>
    <cellStyle name="Comma 2 3 4 2 4 8" xfId="45410" xr:uid="{00000000-0005-0000-0000-000053100000}"/>
    <cellStyle name="Comma 2 3 4 2 4 9" xfId="48426" xr:uid="{00000000-0005-0000-0000-000054100000}"/>
    <cellStyle name="Comma 2 3 4 2 5" xfId="5487" xr:uid="{00000000-0005-0000-0000-000055100000}"/>
    <cellStyle name="Comma 2 3 4 2 5 2" xfId="10141" xr:uid="{00000000-0005-0000-0000-000056100000}"/>
    <cellStyle name="Comma 2 3 4 2 5 2 2" xfId="17691" xr:uid="{00000000-0005-0000-0000-000057100000}"/>
    <cellStyle name="Comma 2 3 4 2 5 2 3" xfId="42301" xr:uid="{00000000-0005-0000-0000-000058100000}"/>
    <cellStyle name="Comma 2 3 4 2 5 2 4" xfId="47046" xr:uid="{00000000-0005-0000-0000-000059100000}"/>
    <cellStyle name="Comma 2 3 4 2 5 2 5" xfId="50062" xr:uid="{00000000-0005-0000-0000-00005A100000}"/>
    <cellStyle name="Comma 2 3 4 2 5 3" xfId="10626" xr:uid="{00000000-0005-0000-0000-00005B100000}"/>
    <cellStyle name="Comma 2 3 4 2 5 3 2" xfId="18168" xr:uid="{00000000-0005-0000-0000-00005C100000}"/>
    <cellStyle name="Comma 2 3 4 2 5 3 3" xfId="42139" xr:uid="{00000000-0005-0000-0000-00005D100000}"/>
    <cellStyle name="Comma 2 3 4 2 5 3 4" xfId="47523" xr:uid="{00000000-0005-0000-0000-00005E100000}"/>
    <cellStyle name="Comma 2 3 4 2 5 3 5" xfId="50539" xr:uid="{00000000-0005-0000-0000-00005F100000}"/>
    <cellStyle name="Comma 2 3 4 2 5 4" xfId="11113" xr:uid="{00000000-0005-0000-0000-000060100000}"/>
    <cellStyle name="Comma 2 3 4 2 5 4 2" xfId="18645" xr:uid="{00000000-0005-0000-0000-000061100000}"/>
    <cellStyle name="Comma 2 3 4 2 5 4 3" xfId="42402" xr:uid="{00000000-0005-0000-0000-000062100000}"/>
    <cellStyle name="Comma 2 3 4 2 5 4 4" xfId="48000" xr:uid="{00000000-0005-0000-0000-000063100000}"/>
    <cellStyle name="Comma 2 3 4 2 5 4 5" xfId="51016" xr:uid="{00000000-0005-0000-0000-000064100000}"/>
    <cellStyle name="Comma 2 3 4 2 5 5" xfId="8127" xr:uid="{00000000-0005-0000-0000-000065100000}"/>
    <cellStyle name="Comma 2 3 4 2 5 5 2" xfId="41792" xr:uid="{00000000-0005-0000-0000-000066100000}"/>
    <cellStyle name="Comma 2 3 4 2 5 5 3" xfId="46569" xr:uid="{00000000-0005-0000-0000-000067100000}"/>
    <cellStyle name="Comma 2 3 4 2 5 5 4" xfId="49585" xr:uid="{00000000-0005-0000-0000-000068100000}"/>
    <cellStyle name="Comma 2 3 4 2 5 6" xfId="42858" xr:uid="{00000000-0005-0000-0000-000069100000}"/>
    <cellStyle name="Comma 2 3 4 2 5 7" xfId="45463" xr:uid="{00000000-0005-0000-0000-00006A100000}"/>
    <cellStyle name="Comma 2 3 4 2 5 8" xfId="48479" xr:uid="{00000000-0005-0000-0000-00006B100000}"/>
    <cellStyle name="Comma 2 3 4 2 6" xfId="5807" xr:uid="{00000000-0005-0000-0000-00006C100000}"/>
    <cellStyle name="Comma 2 3 4 2 6 2" xfId="10353" xr:uid="{00000000-0005-0000-0000-00006D100000}"/>
    <cellStyle name="Comma 2 3 4 2 6 2 2" xfId="17903" xr:uid="{00000000-0005-0000-0000-00006E100000}"/>
    <cellStyle name="Comma 2 3 4 2 6 2 3" xfId="43772" xr:uid="{00000000-0005-0000-0000-00006F100000}"/>
    <cellStyle name="Comma 2 3 4 2 6 2 4" xfId="47258" xr:uid="{00000000-0005-0000-0000-000070100000}"/>
    <cellStyle name="Comma 2 3 4 2 6 2 5" xfId="50274" xr:uid="{00000000-0005-0000-0000-000071100000}"/>
    <cellStyle name="Comma 2 3 4 2 6 3" xfId="10838" xr:uid="{00000000-0005-0000-0000-000072100000}"/>
    <cellStyle name="Comma 2 3 4 2 6 3 2" xfId="18380" xr:uid="{00000000-0005-0000-0000-000073100000}"/>
    <cellStyle name="Comma 2 3 4 2 6 3 3" xfId="42853" xr:uid="{00000000-0005-0000-0000-000074100000}"/>
    <cellStyle name="Comma 2 3 4 2 6 3 4" xfId="47735" xr:uid="{00000000-0005-0000-0000-000075100000}"/>
    <cellStyle name="Comma 2 3 4 2 6 3 5" xfId="50751" xr:uid="{00000000-0005-0000-0000-000076100000}"/>
    <cellStyle name="Comma 2 3 4 2 6 4" xfId="11326" xr:uid="{00000000-0005-0000-0000-000077100000}"/>
    <cellStyle name="Comma 2 3 4 2 6 4 2" xfId="18857" xr:uid="{00000000-0005-0000-0000-000078100000}"/>
    <cellStyle name="Comma 2 3 4 2 6 4 3" xfId="42051" xr:uid="{00000000-0005-0000-0000-000079100000}"/>
    <cellStyle name="Comma 2 3 4 2 6 4 4" xfId="48212" xr:uid="{00000000-0005-0000-0000-00007A100000}"/>
    <cellStyle name="Comma 2 3 4 2 6 4 5" xfId="51228" xr:uid="{00000000-0005-0000-0000-00007B100000}"/>
    <cellStyle name="Comma 2 3 4 2 6 5" xfId="8441" xr:uid="{00000000-0005-0000-0000-00007C100000}"/>
    <cellStyle name="Comma 2 3 4 2 6 5 2" xfId="42270" xr:uid="{00000000-0005-0000-0000-00007D100000}"/>
    <cellStyle name="Comma 2 3 4 2 6 5 3" xfId="46781" xr:uid="{00000000-0005-0000-0000-00007E100000}"/>
    <cellStyle name="Comma 2 3 4 2 6 5 4" xfId="49797" xr:uid="{00000000-0005-0000-0000-00007F100000}"/>
    <cellStyle name="Comma 2 3 4 2 6 6" xfId="27922" xr:uid="{00000000-0005-0000-0000-000080100000}"/>
    <cellStyle name="Comma 2 3 4 2 6 7" xfId="45675" xr:uid="{00000000-0005-0000-0000-000081100000}"/>
    <cellStyle name="Comma 2 3 4 2 6 8" xfId="48691" xr:uid="{00000000-0005-0000-0000-000082100000}"/>
    <cellStyle name="Comma 2 3 4 2 7" xfId="8802" xr:uid="{00000000-0005-0000-0000-000083100000}"/>
    <cellStyle name="Comma 2 3 4 2 8" xfId="9929" xr:uid="{00000000-0005-0000-0000-000084100000}"/>
    <cellStyle name="Comma 2 3 4 2 8 2" xfId="17479" xr:uid="{00000000-0005-0000-0000-000085100000}"/>
    <cellStyle name="Comma 2 3 4 2 8 3" xfId="42277" xr:uid="{00000000-0005-0000-0000-000086100000}"/>
    <cellStyle name="Comma 2 3 4 2 8 4" xfId="46834" xr:uid="{00000000-0005-0000-0000-000087100000}"/>
    <cellStyle name="Comma 2 3 4 2 8 5" xfId="49850" xr:uid="{00000000-0005-0000-0000-000088100000}"/>
    <cellStyle name="Comma 2 3 4 2 9" xfId="10413" xr:uid="{00000000-0005-0000-0000-000089100000}"/>
    <cellStyle name="Comma 2 3 4 2 9 2" xfId="17956" xr:uid="{00000000-0005-0000-0000-00008A100000}"/>
    <cellStyle name="Comma 2 3 4 2 9 3" xfId="27851" xr:uid="{00000000-0005-0000-0000-00008B100000}"/>
    <cellStyle name="Comma 2 3 4 2 9 4" xfId="47311" xr:uid="{00000000-0005-0000-0000-00008C100000}"/>
    <cellStyle name="Comma 2 3 4 2 9 5" xfId="50327" xr:uid="{00000000-0005-0000-0000-00008D100000}"/>
    <cellStyle name="Comma 2 3 4 3" xfId="7699" xr:uid="{00000000-0005-0000-0000-00008E100000}"/>
    <cellStyle name="Comma 2 3 4 4" xfId="7008" xr:uid="{00000000-0005-0000-0000-00008F100000}"/>
    <cellStyle name="Comma 2 3 4 4 2" xfId="17137" xr:uid="{00000000-0005-0000-0000-000090100000}"/>
    <cellStyle name="Comma 2 3 4 4 3" xfId="43839" xr:uid="{00000000-0005-0000-0000-000091100000}"/>
    <cellStyle name="Comma 2 3 4 4 4" xfId="46177" xr:uid="{00000000-0005-0000-0000-000092100000}"/>
    <cellStyle name="Comma 2 3 4 4 5" xfId="49193" xr:uid="{00000000-0005-0000-0000-000093100000}"/>
    <cellStyle name="Comma 2 3 4 5" xfId="14906" xr:uid="{00000000-0005-0000-0000-000094100000}"/>
    <cellStyle name="Comma 2 3 4 6" xfId="19162" xr:uid="{00000000-0005-0000-0000-000095100000}"/>
    <cellStyle name="Comma 2 3 4 7" xfId="44057" xr:uid="{00000000-0005-0000-0000-000096100000}"/>
    <cellStyle name="Comma 2 3 4 8" xfId="44967" xr:uid="{00000000-0005-0000-0000-000097100000}"/>
    <cellStyle name="Comma 2 3 5" xfId="3077" xr:uid="{00000000-0005-0000-0000-000098100000}"/>
    <cellStyle name="Comma 2 3 5 2" xfId="7646" xr:uid="{00000000-0005-0000-0000-000099100000}"/>
    <cellStyle name="Comma 2 3 5 2 2" xfId="30513" xr:uid="{00000000-0005-0000-0000-00009A100000}"/>
    <cellStyle name="Comma 2 3 5 2 2 2" xfId="35674" xr:uid="{00000000-0005-0000-0000-00009B100000}"/>
    <cellStyle name="Comma 2 3 5 2 2 3" xfId="40976" xr:uid="{00000000-0005-0000-0000-00009C100000}"/>
    <cellStyle name="Comma 2 3 5 2 3" xfId="33023" xr:uid="{00000000-0005-0000-0000-00009D100000}"/>
    <cellStyle name="Comma 2 3 5 2 4" xfId="38325" xr:uid="{00000000-0005-0000-0000-00009E100000}"/>
    <cellStyle name="Comma 2 3 5 3" xfId="7123" xr:uid="{00000000-0005-0000-0000-00009F100000}"/>
    <cellStyle name="Comma 2 3 5 3 2" xfId="17149" xr:uid="{00000000-0005-0000-0000-0000A0100000}"/>
    <cellStyle name="Comma 2 3 5 3 3" xfId="43637" xr:uid="{00000000-0005-0000-0000-0000A1100000}"/>
    <cellStyle name="Comma 2 3 5 3 4" xfId="46192" xr:uid="{00000000-0005-0000-0000-0000A2100000}"/>
    <cellStyle name="Comma 2 3 5 3 5" xfId="49208" xr:uid="{00000000-0005-0000-0000-0000A3100000}"/>
    <cellStyle name="Comma 2 3 5 4" xfId="14907" xr:uid="{00000000-0005-0000-0000-0000A4100000}"/>
    <cellStyle name="Comma 2 3 5 5" xfId="19164" xr:uid="{00000000-0005-0000-0000-0000A5100000}"/>
    <cellStyle name="Comma 2 3 5 6" xfId="44059" xr:uid="{00000000-0005-0000-0000-0000A6100000}"/>
    <cellStyle name="Comma 2 3 5 7" xfId="44969" xr:uid="{00000000-0005-0000-0000-0000A7100000}"/>
    <cellStyle name="Comma 2 3 6" xfId="6610" xr:uid="{00000000-0005-0000-0000-0000A8100000}"/>
    <cellStyle name="Comma 2 3 6 2" xfId="6968" xr:uid="{00000000-0005-0000-0000-0000A9100000}"/>
    <cellStyle name="Comma 2 3 6 3" xfId="13482" xr:uid="{00000000-0005-0000-0000-0000AA100000}"/>
    <cellStyle name="Comma 2 3 6 3 2" xfId="17113" xr:uid="{00000000-0005-0000-0000-0000AB100000}"/>
    <cellStyle name="Comma 2 3 6 4" xfId="19165" xr:uid="{00000000-0005-0000-0000-0000AC100000}"/>
    <cellStyle name="Comma 2 3 6 5" xfId="46146" xr:uid="{00000000-0005-0000-0000-0000AD100000}"/>
    <cellStyle name="Comma 2 3 6 6" xfId="49162" xr:uid="{00000000-0005-0000-0000-0000AE100000}"/>
    <cellStyle name="Comma 2 3 7" xfId="8485" xr:uid="{00000000-0005-0000-0000-0000AF100000}"/>
    <cellStyle name="Comma 2 3 8" xfId="14903" xr:uid="{00000000-0005-0000-0000-0000B0100000}"/>
    <cellStyle name="Comma 2 3 9" xfId="19153" xr:uid="{00000000-0005-0000-0000-0000B1100000}"/>
    <cellStyle name="Comma 2 4" xfId="899" xr:uid="{00000000-0005-0000-0000-0000B2100000}"/>
    <cellStyle name="Comma 2 4 2" xfId="3982" xr:uid="{00000000-0005-0000-0000-0000B3100000}"/>
    <cellStyle name="Comma 2 4 2 10" xfId="10901" xr:uid="{00000000-0005-0000-0000-0000B4100000}"/>
    <cellStyle name="Comma 2 4 2 10 2" xfId="18434" xr:uid="{00000000-0005-0000-0000-0000B5100000}"/>
    <cellStyle name="Comma 2 4 2 10 3" xfId="43486" xr:uid="{00000000-0005-0000-0000-0000B6100000}"/>
    <cellStyle name="Comma 2 4 2 10 4" xfId="47789" xr:uid="{00000000-0005-0000-0000-0000B7100000}"/>
    <cellStyle name="Comma 2 4 2 10 5" xfId="50805" xr:uid="{00000000-0005-0000-0000-0000B8100000}"/>
    <cellStyle name="Comma 2 4 2 11" xfId="7124" xr:uid="{00000000-0005-0000-0000-0000B9100000}"/>
    <cellStyle name="Comma 2 4 2 11 2" xfId="17150" xr:uid="{00000000-0005-0000-0000-0000BA100000}"/>
    <cellStyle name="Comma 2 4 2 11 3" xfId="41731" xr:uid="{00000000-0005-0000-0000-0000BB100000}"/>
    <cellStyle name="Comma 2 4 2 11 4" xfId="46193" xr:uid="{00000000-0005-0000-0000-0000BC100000}"/>
    <cellStyle name="Comma 2 4 2 11 5" xfId="49209" xr:uid="{00000000-0005-0000-0000-0000BD100000}"/>
    <cellStyle name="Comma 2 4 2 12" xfId="19167" xr:uid="{00000000-0005-0000-0000-0000BE100000}"/>
    <cellStyle name="Comma 2 4 2 13" xfId="44061" xr:uid="{00000000-0005-0000-0000-0000BF100000}"/>
    <cellStyle name="Comma 2 4 2 14" xfId="44971" xr:uid="{00000000-0005-0000-0000-0000C0100000}"/>
    <cellStyle name="Comma 2 4 2 15" xfId="45252" xr:uid="{00000000-0005-0000-0000-0000C1100000}"/>
    <cellStyle name="Comma 2 4 2 16" xfId="48267" xr:uid="{00000000-0005-0000-0000-0000C2100000}"/>
    <cellStyle name="Comma 2 4 2 2" xfId="5248" xr:uid="{00000000-0005-0000-0000-0000C3100000}"/>
    <cellStyle name="Comma 2 4 2 2 2" xfId="5568" xr:uid="{00000000-0005-0000-0000-0000C4100000}"/>
    <cellStyle name="Comma 2 4 2 2 2 2" xfId="10195" xr:uid="{00000000-0005-0000-0000-0000C5100000}"/>
    <cellStyle name="Comma 2 4 2 2 2 2 2" xfId="17745" xr:uid="{00000000-0005-0000-0000-0000C6100000}"/>
    <cellStyle name="Comma 2 4 2 2 2 2 3" xfId="42842" xr:uid="{00000000-0005-0000-0000-0000C7100000}"/>
    <cellStyle name="Comma 2 4 2 2 2 2 4" xfId="47100" xr:uid="{00000000-0005-0000-0000-0000C8100000}"/>
    <cellStyle name="Comma 2 4 2 2 2 2 5" xfId="50116" xr:uid="{00000000-0005-0000-0000-0000C9100000}"/>
    <cellStyle name="Comma 2 4 2 2 2 3" xfId="10680" xr:uid="{00000000-0005-0000-0000-0000CA100000}"/>
    <cellStyle name="Comma 2 4 2 2 2 3 2" xfId="18222" xr:uid="{00000000-0005-0000-0000-0000CB100000}"/>
    <cellStyle name="Comma 2 4 2 2 2 3 3" xfId="41952" xr:uid="{00000000-0005-0000-0000-0000CC100000}"/>
    <cellStyle name="Comma 2 4 2 2 2 3 4" xfId="47577" xr:uid="{00000000-0005-0000-0000-0000CD100000}"/>
    <cellStyle name="Comma 2 4 2 2 2 3 5" xfId="50593" xr:uid="{00000000-0005-0000-0000-0000CE100000}"/>
    <cellStyle name="Comma 2 4 2 2 2 4" xfId="11167" xr:uid="{00000000-0005-0000-0000-0000CF100000}"/>
    <cellStyle name="Comma 2 4 2 2 2 4 2" xfId="18699" xr:uid="{00000000-0005-0000-0000-0000D0100000}"/>
    <cellStyle name="Comma 2 4 2 2 2 4 3" xfId="43759" xr:uid="{00000000-0005-0000-0000-0000D1100000}"/>
    <cellStyle name="Comma 2 4 2 2 2 4 4" xfId="48054" xr:uid="{00000000-0005-0000-0000-0000D2100000}"/>
    <cellStyle name="Comma 2 4 2 2 2 4 5" xfId="51070" xr:uid="{00000000-0005-0000-0000-0000D3100000}"/>
    <cellStyle name="Comma 2 4 2 2 2 5" xfId="8203" xr:uid="{00000000-0005-0000-0000-0000D4100000}"/>
    <cellStyle name="Comma 2 4 2 2 2 5 2" xfId="43270" xr:uid="{00000000-0005-0000-0000-0000D5100000}"/>
    <cellStyle name="Comma 2 4 2 2 2 5 3" xfId="46623" xr:uid="{00000000-0005-0000-0000-0000D6100000}"/>
    <cellStyle name="Comma 2 4 2 2 2 5 4" xfId="49639" xr:uid="{00000000-0005-0000-0000-0000D7100000}"/>
    <cellStyle name="Comma 2 4 2 2 2 6" xfId="41537" xr:uid="{00000000-0005-0000-0000-0000D8100000}"/>
    <cellStyle name="Comma 2 4 2 2 2 7" xfId="45517" xr:uid="{00000000-0005-0000-0000-0000D9100000}"/>
    <cellStyle name="Comma 2 4 2 2 2 8" xfId="48533" xr:uid="{00000000-0005-0000-0000-0000DA100000}"/>
    <cellStyle name="Comma 2 4 2 2 3" xfId="9983" xr:uid="{00000000-0005-0000-0000-0000DB100000}"/>
    <cellStyle name="Comma 2 4 2 2 3 2" xfId="17533" xr:uid="{00000000-0005-0000-0000-0000DC100000}"/>
    <cellStyle name="Comma 2 4 2 2 3 3" xfId="42981" xr:uid="{00000000-0005-0000-0000-0000DD100000}"/>
    <cellStyle name="Comma 2 4 2 2 3 4" xfId="46888" xr:uid="{00000000-0005-0000-0000-0000DE100000}"/>
    <cellStyle name="Comma 2 4 2 2 3 5" xfId="49904" xr:uid="{00000000-0005-0000-0000-0000DF100000}"/>
    <cellStyle name="Comma 2 4 2 2 4" xfId="10467" xr:uid="{00000000-0005-0000-0000-0000E0100000}"/>
    <cellStyle name="Comma 2 4 2 2 4 2" xfId="18010" xr:uid="{00000000-0005-0000-0000-0000E1100000}"/>
    <cellStyle name="Comma 2 4 2 2 4 3" xfId="43457" xr:uid="{00000000-0005-0000-0000-0000E2100000}"/>
    <cellStyle name="Comma 2 4 2 2 4 4" xfId="47365" xr:uid="{00000000-0005-0000-0000-0000E3100000}"/>
    <cellStyle name="Comma 2 4 2 2 4 5" xfId="50381" xr:uid="{00000000-0005-0000-0000-0000E4100000}"/>
    <cellStyle name="Comma 2 4 2 2 5" xfId="10954" xr:uid="{00000000-0005-0000-0000-0000E5100000}"/>
    <cellStyle name="Comma 2 4 2 2 5 2" xfId="18487" xr:uid="{00000000-0005-0000-0000-0000E6100000}"/>
    <cellStyle name="Comma 2 4 2 2 5 3" xfId="41994" xr:uid="{00000000-0005-0000-0000-0000E7100000}"/>
    <cellStyle name="Comma 2 4 2 2 5 4" xfId="47842" xr:uid="{00000000-0005-0000-0000-0000E8100000}"/>
    <cellStyle name="Comma 2 4 2 2 5 5" xfId="50858" xr:uid="{00000000-0005-0000-0000-0000E9100000}"/>
    <cellStyle name="Comma 2 4 2 2 6" xfId="7902" xr:uid="{00000000-0005-0000-0000-0000EA100000}"/>
    <cellStyle name="Comma 2 4 2 2 6 2" xfId="43165" xr:uid="{00000000-0005-0000-0000-0000EB100000}"/>
    <cellStyle name="Comma 2 4 2 2 6 3" xfId="46411" xr:uid="{00000000-0005-0000-0000-0000EC100000}"/>
    <cellStyle name="Comma 2 4 2 2 6 4" xfId="49427" xr:uid="{00000000-0005-0000-0000-0000ED100000}"/>
    <cellStyle name="Comma 2 4 2 2 7" xfId="43315" xr:uid="{00000000-0005-0000-0000-0000EE100000}"/>
    <cellStyle name="Comma 2 4 2 2 8" xfId="45305" xr:uid="{00000000-0005-0000-0000-0000EF100000}"/>
    <cellStyle name="Comma 2 4 2 2 9" xfId="48321" xr:uid="{00000000-0005-0000-0000-0000F0100000}"/>
    <cellStyle name="Comma 2 4 2 3" xfId="5328" xr:uid="{00000000-0005-0000-0000-0000F1100000}"/>
    <cellStyle name="Comma 2 4 2 3 2" xfId="5648" xr:uid="{00000000-0005-0000-0000-0000F2100000}"/>
    <cellStyle name="Comma 2 4 2 3 2 2" xfId="10248" xr:uid="{00000000-0005-0000-0000-0000F3100000}"/>
    <cellStyle name="Comma 2 4 2 3 2 2 2" xfId="17798" xr:uid="{00000000-0005-0000-0000-0000F4100000}"/>
    <cellStyle name="Comma 2 4 2 3 2 2 3" xfId="43955" xr:uid="{00000000-0005-0000-0000-0000F5100000}"/>
    <cellStyle name="Comma 2 4 2 3 2 2 4" xfId="47153" xr:uid="{00000000-0005-0000-0000-0000F6100000}"/>
    <cellStyle name="Comma 2 4 2 3 2 2 5" xfId="50169" xr:uid="{00000000-0005-0000-0000-0000F7100000}"/>
    <cellStyle name="Comma 2 4 2 3 2 3" xfId="10733" xr:uid="{00000000-0005-0000-0000-0000F8100000}"/>
    <cellStyle name="Comma 2 4 2 3 2 3 2" xfId="18275" xr:uid="{00000000-0005-0000-0000-0000F9100000}"/>
    <cellStyle name="Comma 2 4 2 3 2 3 3" xfId="42354" xr:uid="{00000000-0005-0000-0000-0000FA100000}"/>
    <cellStyle name="Comma 2 4 2 3 2 3 4" xfId="47630" xr:uid="{00000000-0005-0000-0000-0000FB100000}"/>
    <cellStyle name="Comma 2 4 2 3 2 3 5" xfId="50646" xr:uid="{00000000-0005-0000-0000-0000FC100000}"/>
    <cellStyle name="Comma 2 4 2 3 2 4" xfId="11220" xr:uid="{00000000-0005-0000-0000-0000FD100000}"/>
    <cellStyle name="Comma 2 4 2 3 2 4 2" xfId="18752" xr:uid="{00000000-0005-0000-0000-0000FE100000}"/>
    <cellStyle name="Comma 2 4 2 3 2 4 3" xfId="43097" xr:uid="{00000000-0005-0000-0000-0000FF100000}"/>
    <cellStyle name="Comma 2 4 2 3 2 4 4" xfId="48107" xr:uid="{00000000-0005-0000-0000-000000110000}"/>
    <cellStyle name="Comma 2 4 2 3 2 4 5" xfId="51123" xr:uid="{00000000-0005-0000-0000-000001110000}"/>
    <cellStyle name="Comma 2 4 2 3 2 5" xfId="8282" xr:uid="{00000000-0005-0000-0000-000002110000}"/>
    <cellStyle name="Comma 2 4 2 3 2 5 2" xfId="41812" xr:uid="{00000000-0005-0000-0000-000003110000}"/>
    <cellStyle name="Comma 2 4 2 3 2 5 3" xfId="46676" xr:uid="{00000000-0005-0000-0000-000004110000}"/>
    <cellStyle name="Comma 2 4 2 3 2 5 4" xfId="49692" xr:uid="{00000000-0005-0000-0000-000005110000}"/>
    <cellStyle name="Comma 2 4 2 3 2 6" xfId="41557" xr:uid="{00000000-0005-0000-0000-000006110000}"/>
    <cellStyle name="Comma 2 4 2 3 2 7" xfId="45570" xr:uid="{00000000-0005-0000-0000-000007110000}"/>
    <cellStyle name="Comma 2 4 2 3 2 8" xfId="48586" xr:uid="{00000000-0005-0000-0000-000008110000}"/>
    <cellStyle name="Comma 2 4 2 3 3" xfId="10036" xr:uid="{00000000-0005-0000-0000-000009110000}"/>
    <cellStyle name="Comma 2 4 2 3 3 2" xfId="17586" xr:uid="{00000000-0005-0000-0000-00000A110000}"/>
    <cellStyle name="Comma 2 4 2 3 3 3" xfId="42600" xr:uid="{00000000-0005-0000-0000-00000B110000}"/>
    <cellStyle name="Comma 2 4 2 3 3 4" xfId="46941" xr:uid="{00000000-0005-0000-0000-00000C110000}"/>
    <cellStyle name="Comma 2 4 2 3 3 5" xfId="49957" xr:uid="{00000000-0005-0000-0000-00000D110000}"/>
    <cellStyle name="Comma 2 4 2 3 4" xfId="10521" xr:uid="{00000000-0005-0000-0000-00000E110000}"/>
    <cellStyle name="Comma 2 4 2 3 4 2" xfId="18063" xr:uid="{00000000-0005-0000-0000-00000F110000}"/>
    <cellStyle name="Comma 2 4 2 3 4 3" xfId="43130" xr:uid="{00000000-0005-0000-0000-000010110000}"/>
    <cellStyle name="Comma 2 4 2 3 4 4" xfId="47418" xr:uid="{00000000-0005-0000-0000-000011110000}"/>
    <cellStyle name="Comma 2 4 2 3 4 5" xfId="50434" xr:uid="{00000000-0005-0000-0000-000012110000}"/>
    <cellStyle name="Comma 2 4 2 3 5" xfId="11008" xr:uid="{00000000-0005-0000-0000-000013110000}"/>
    <cellStyle name="Comma 2 4 2 3 5 2" xfId="18540" xr:uid="{00000000-0005-0000-0000-000014110000}"/>
    <cellStyle name="Comma 2 4 2 3 5 3" xfId="43815" xr:uid="{00000000-0005-0000-0000-000015110000}"/>
    <cellStyle name="Comma 2 4 2 3 5 4" xfId="47895" xr:uid="{00000000-0005-0000-0000-000016110000}"/>
    <cellStyle name="Comma 2 4 2 3 5 5" xfId="50911" xr:uid="{00000000-0005-0000-0000-000017110000}"/>
    <cellStyle name="Comma 2 4 2 3 6" xfId="7973" xr:uid="{00000000-0005-0000-0000-000018110000}"/>
    <cellStyle name="Comma 2 4 2 3 6 2" xfId="42216" xr:uid="{00000000-0005-0000-0000-000019110000}"/>
    <cellStyle name="Comma 2 4 2 3 6 3" xfId="46464" xr:uid="{00000000-0005-0000-0000-00001A110000}"/>
    <cellStyle name="Comma 2 4 2 3 6 4" xfId="49480" xr:uid="{00000000-0005-0000-0000-00001B110000}"/>
    <cellStyle name="Comma 2 4 2 3 7" xfId="41488" xr:uid="{00000000-0005-0000-0000-00001C110000}"/>
    <cellStyle name="Comma 2 4 2 3 8" xfId="45358" xr:uid="{00000000-0005-0000-0000-00001D110000}"/>
    <cellStyle name="Comma 2 4 2 3 9" xfId="48374" xr:uid="{00000000-0005-0000-0000-00001E110000}"/>
    <cellStyle name="Comma 2 4 2 4" xfId="5408" xr:uid="{00000000-0005-0000-0000-00001F110000}"/>
    <cellStyle name="Comma 2 4 2 4 2" xfId="5728" xr:uid="{00000000-0005-0000-0000-000020110000}"/>
    <cellStyle name="Comma 2 4 2 4 2 2" xfId="10301" xr:uid="{00000000-0005-0000-0000-000021110000}"/>
    <cellStyle name="Comma 2 4 2 4 2 2 2" xfId="17851" xr:uid="{00000000-0005-0000-0000-000022110000}"/>
    <cellStyle name="Comma 2 4 2 4 2 2 3" xfId="44002" xr:uid="{00000000-0005-0000-0000-000023110000}"/>
    <cellStyle name="Comma 2 4 2 4 2 2 4" xfId="47206" xr:uid="{00000000-0005-0000-0000-000024110000}"/>
    <cellStyle name="Comma 2 4 2 4 2 2 5" xfId="50222" xr:uid="{00000000-0005-0000-0000-000025110000}"/>
    <cellStyle name="Comma 2 4 2 4 2 3" xfId="10786" xr:uid="{00000000-0005-0000-0000-000026110000}"/>
    <cellStyle name="Comma 2 4 2 4 2 3 2" xfId="18328" xr:uid="{00000000-0005-0000-0000-000027110000}"/>
    <cellStyle name="Comma 2 4 2 4 2 3 3" xfId="19887" xr:uid="{00000000-0005-0000-0000-000028110000}"/>
    <cellStyle name="Comma 2 4 2 4 2 3 4" xfId="47683" xr:uid="{00000000-0005-0000-0000-000029110000}"/>
    <cellStyle name="Comma 2 4 2 4 2 3 5" xfId="50699" xr:uid="{00000000-0005-0000-0000-00002A110000}"/>
    <cellStyle name="Comma 2 4 2 4 2 4" xfId="11273" xr:uid="{00000000-0005-0000-0000-00002B110000}"/>
    <cellStyle name="Comma 2 4 2 4 2 4 2" xfId="18805" xr:uid="{00000000-0005-0000-0000-00002C110000}"/>
    <cellStyle name="Comma 2 4 2 4 2 4 3" xfId="20336" xr:uid="{00000000-0005-0000-0000-00002D110000}"/>
    <cellStyle name="Comma 2 4 2 4 2 4 4" xfId="48160" xr:uid="{00000000-0005-0000-0000-00002E110000}"/>
    <cellStyle name="Comma 2 4 2 4 2 4 5" xfId="51176" xr:uid="{00000000-0005-0000-0000-00002F110000}"/>
    <cellStyle name="Comma 2 4 2 4 2 5" xfId="8362" xr:uid="{00000000-0005-0000-0000-000030110000}"/>
    <cellStyle name="Comma 2 4 2 4 2 5 2" xfId="29133" xr:uid="{00000000-0005-0000-0000-000031110000}"/>
    <cellStyle name="Comma 2 4 2 4 2 5 3" xfId="46729" xr:uid="{00000000-0005-0000-0000-000032110000}"/>
    <cellStyle name="Comma 2 4 2 4 2 5 4" xfId="49745" xr:uid="{00000000-0005-0000-0000-000033110000}"/>
    <cellStyle name="Comma 2 4 2 4 2 6" xfId="41577" xr:uid="{00000000-0005-0000-0000-000034110000}"/>
    <cellStyle name="Comma 2 4 2 4 2 7" xfId="45623" xr:uid="{00000000-0005-0000-0000-000035110000}"/>
    <cellStyle name="Comma 2 4 2 4 2 8" xfId="48639" xr:uid="{00000000-0005-0000-0000-000036110000}"/>
    <cellStyle name="Comma 2 4 2 4 3" xfId="10089" xr:uid="{00000000-0005-0000-0000-000037110000}"/>
    <cellStyle name="Comma 2 4 2 4 3 2" xfId="17639" xr:uid="{00000000-0005-0000-0000-000038110000}"/>
    <cellStyle name="Comma 2 4 2 4 3 3" xfId="42493" xr:uid="{00000000-0005-0000-0000-000039110000}"/>
    <cellStyle name="Comma 2 4 2 4 3 4" xfId="46994" xr:uid="{00000000-0005-0000-0000-00003A110000}"/>
    <cellStyle name="Comma 2 4 2 4 3 5" xfId="50010" xr:uid="{00000000-0005-0000-0000-00003B110000}"/>
    <cellStyle name="Comma 2 4 2 4 4" xfId="10574" xr:uid="{00000000-0005-0000-0000-00003C110000}"/>
    <cellStyle name="Comma 2 4 2 4 4 2" xfId="18116" xr:uid="{00000000-0005-0000-0000-00003D110000}"/>
    <cellStyle name="Comma 2 4 2 4 4 3" xfId="20738" xr:uid="{00000000-0005-0000-0000-00003E110000}"/>
    <cellStyle name="Comma 2 4 2 4 4 4" xfId="47471" xr:uid="{00000000-0005-0000-0000-00003F110000}"/>
    <cellStyle name="Comma 2 4 2 4 4 5" xfId="50487" xr:uid="{00000000-0005-0000-0000-000040110000}"/>
    <cellStyle name="Comma 2 4 2 4 5" xfId="11061" xr:uid="{00000000-0005-0000-0000-000041110000}"/>
    <cellStyle name="Comma 2 4 2 4 5 2" xfId="18593" xr:uid="{00000000-0005-0000-0000-000042110000}"/>
    <cellStyle name="Comma 2 4 2 4 5 3" xfId="42393" xr:uid="{00000000-0005-0000-0000-000043110000}"/>
    <cellStyle name="Comma 2 4 2 4 5 4" xfId="47948" xr:uid="{00000000-0005-0000-0000-000044110000}"/>
    <cellStyle name="Comma 2 4 2 4 5 5" xfId="50964" xr:uid="{00000000-0005-0000-0000-000045110000}"/>
    <cellStyle name="Comma 2 4 2 4 6" xfId="8049" xr:uid="{00000000-0005-0000-0000-000046110000}"/>
    <cellStyle name="Comma 2 4 2 4 6 2" xfId="43064" xr:uid="{00000000-0005-0000-0000-000047110000}"/>
    <cellStyle name="Comma 2 4 2 4 6 3" xfId="46517" xr:uid="{00000000-0005-0000-0000-000048110000}"/>
    <cellStyle name="Comma 2 4 2 4 6 4" xfId="49533" xr:uid="{00000000-0005-0000-0000-000049110000}"/>
    <cellStyle name="Comma 2 4 2 4 7" xfId="43424" xr:uid="{00000000-0005-0000-0000-00004A110000}"/>
    <cellStyle name="Comma 2 4 2 4 8" xfId="45411" xr:uid="{00000000-0005-0000-0000-00004B110000}"/>
    <cellStyle name="Comma 2 4 2 4 9" xfId="48427" xr:uid="{00000000-0005-0000-0000-00004C110000}"/>
    <cellStyle name="Comma 2 4 2 5" xfId="5488" xr:uid="{00000000-0005-0000-0000-00004D110000}"/>
    <cellStyle name="Comma 2 4 2 5 2" xfId="10142" xr:uid="{00000000-0005-0000-0000-00004E110000}"/>
    <cellStyle name="Comma 2 4 2 5 2 2" xfId="17692" xr:uid="{00000000-0005-0000-0000-00004F110000}"/>
    <cellStyle name="Comma 2 4 2 5 2 3" xfId="43221" xr:uid="{00000000-0005-0000-0000-000050110000}"/>
    <cellStyle name="Comma 2 4 2 5 2 4" xfId="47047" xr:uid="{00000000-0005-0000-0000-000051110000}"/>
    <cellStyle name="Comma 2 4 2 5 2 5" xfId="50063" xr:uid="{00000000-0005-0000-0000-000052110000}"/>
    <cellStyle name="Comma 2 4 2 5 3" xfId="10627" xr:uid="{00000000-0005-0000-0000-000053110000}"/>
    <cellStyle name="Comma 2 4 2 5 3 2" xfId="18169" xr:uid="{00000000-0005-0000-0000-000054110000}"/>
    <cellStyle name="Comma 2 4 2 5 3 3" xfId="43996" xr:uid="{00000000-0005-0000-0000-000055110000}"/>
    <cellStyle name="Comma 2 4 2 5 3 4" xfId="47524" xr:uid="{00000000-0005-0000-0000-000056110000}"/>
    <cellStyle name="Comma 2 4 2 5 3 5" xfId="50540" xr:uid="{00000000-0005-0000-0000-000057110000}"/>
    <cellStyle name="Comma 2 4 2 5 4" xfId="11114" xr:uid="{00000000-0005-0000-0000-000058110000}"/>
    <cellStyle name="Comma 2 4 2 5 4 2" xfId="18646" xr:uid="{00000000-0005-0000-0000-000059110000}"/>
    <cellStyle name="Comma 2 4 2 5 4 3" xfId="20094" xr:uid="{00000000-0005-0000-0000-00005A110000}"/>
    <cellStyle name="Comma 2 4 2 5 4 4" xfId="48001" xr:uid="{00000000-0005-0000-0000-00005B110000}"/>
    <cellStyle name="Comma 2 4 2 5 4 5" xfId="51017" xr:uid="{00000000-0005-0000-0000-00005C110000}"/>
    <cellStyle name="Comma 2 4 2 5 5" xfId="8128" xr:uid="{00000000-0005-0000-0000-00005D110000}"/>
    <cellStyle name="Comma 2 4 2 5 5 2" xfId="41793" xr:uid="{00000000-0005-0000-0000-00005E110000}"/>
    <cellStyle name="Comma 2 4 2 5 5 3" xfId="46570" xr:uid="{00000000-0005-0000-0000-00005F110000}"/>
    <cellStyle name="Comma 2 4 2 5 5 4" xfId="49586" xr:uid="{00000000-0005-0000-0000-000060110000}"/>
    <cellStyle name="Comma 2 4 2 5 6" xfId="41522" xr:uid="{00000000-0005-0000-0000-000061110000}"/>
    <cellStyle name="Comma 2 4 2 5 7" xfId="45464" xr:uid="{00000000-0005-0000-0000-000062110000}"/>
    <cellStyle name="Comma 2 4 2 5 8" xfId="48480" xr:uid="{00000000-0005-0000-0000-000063110000}"/>
    <cellStyle name="Comma 2 4 2 6" xfId="5808" xr:uid="{00000000-0005-0000-0000-000064110000}"/>
    <cellStyle name="Comma 2 4 2 6 2" xfId="10354" xr:uid="{00000000-0005-0000-0000-000065110000}"/>
    <cellStyle name="Comma 2 4 2 6 2 2" xfId="17904" xr:uid="{00000000-0005-0000-0000-000066110000}"/>
    <cellStyle name="Comma 2 4 2 6 2 3" xfId="43890" xr:uid="{00000000-0005-0000-0000-000067110000}"/>
    <cellStyle name="Comma 2 4 2 6 2 4" xfId="47259" xr:uid="{00000000-0005-0000-0000-000068110000}"/>
    <cellStyle name="Comma 2 4 2 6 2 5" xfId="50275" xr:uid="{00000000-0005-0000-0000-000069110000}"/>
    <cellStyle name="Comma 2 4 2 6 3" xfId="10839" xr:uid="{00000000-0005-0000-0000-00006A110000}"/>
    <cellStyle name="Comma 2 4 2 6 3 2" xfId="18381" xr:uid="{00000000-0005-0000-0000-00006B110000}"/>
    <cellStyle name="Comma 2 4 2 6 3 3" xfId="42368" xr:uid="{00000000-0005-0000-0000-00006C110000}"/>
    <cellStyle name="Comma 2 4 2 6 3 4" xfId="47736" xr:uid="{00000000-0005-0000-0000-00006D110000}"/>
    <cellStyle name="Comma 2 4 2 6 3 5" xfId="50752" xr:uid="{00000000-0005-0000-0000-00006E110000}"/>
    <cellStyle name="Comma 2 4 2 6 4" xfId="11327" xr:uid="{00000000-0005-0000-0000-00006F110000}"/>
    <cellStyle name="Comma 2 4 2 6 4 2" xfId="18858" xr:uid="{00000000-0005-0000-0000-000070110000}"/>
    <cellStyle name="Comma 2 4 2 6 4 3" xfId="42584" xr:uid="{00000000-0005-0000-0000-000071110000}"/>
    <cellStyle name="Comma 2 4 2 6 4 4" xfId="48213" xr:uid="{00000000-0005-0000-0000-000072110000}"/>
    <cellStyle name="Comma 2 4 2 6 4 5" xfId="51229" xr:uid="{00000000-0005-0000-0000-000073110000}"/>
    <cellStyle name="Comma 2 4 2 6 5" xfId="8442" xr:uid="{00000000-0005-0000-0000-000074110000}"/>
    <cellStyle name="Comma 2 4 2 6 5 2" xfId="42921" xr:uid="{00000000-0005-0000-0000-000075110000}"/>
    <cellStyle name="Comma 2 4 2 6 5 3" xfId="46782" xr:uid="{00000000-0005-0000-0000-000076110000}"/>
    <cellStyle name="Comma 2 4 2 6 5 4" xfId="49798" xr:uid="{00000000-0005-0000-0000-000077110000}"/>
    <cellStyle name="Comma 2 4 2 6 6" xfId="43823" xr:uid="{00000000-0005-0000-0000-000078110000}"/>
    <cellStyle name="Comma 2 4 2 6 7" xfId="45676" xr:uid="{00000000-0005-0000-0000-000079110000}"/>
    <cellStyle name="Comma 2 4 2 6 8" xfId="48692" xr:uid="{00000000-0005-0000-0000-00007A110000}"/>
    <cellStyle name="Comma 2 4 2 7" xfId="6523" xr:uid="{00000000-0005-0000-0000-00007B110000}"/>
    <cellStyle name="Comma 2 4 2 8" xfId="9930" xr:uid="{00000000-0005-0000-0000-00007C110000}"/>
    <cellStyle name="Comma 2 4 2 8 2" xfId="17480" xr:uid="{00000000-0005-0000-0000-00007D110000}"/>
    <cellStyle name="Comma 2 4 2 8 3" xfId="42624" xr:uid="{00000000-0005-0000-0000-00007E110000}"/>
    <cellStyle name="Comma 2 4 2 8 4" xfId="46835" xr:uid="{00000000-0005-0000-0000-00007F110000}"/>
    <cellStyle name="Comma 2 4 2 8 5" xfId="49851" xr:uid="{00000000-0005-0000-0000-000080110000}"/>
    <cellStyle name="Comma 2 4 2 9" xfId="10414" xr:uid="{00000000-0005-0000-0000-000081110000}"/>
    <cellStyle name="Comma 2 4 2 9 2" xfId="17957" xr:uid="{00000000-0005-0000-0000-000082110000}"/>
    <cellStyle name="Comma 2 4 2 9 3" xfId="27775" xr:uid="{00000000-0005-0000-0000-000083110000}"/>
    <cellStyle name="Comma 2 4 2 9 4" xfId="47312" xr:uid="{00000000-0005-0000-0000-000084110000}"/>
    <cellStyle name="Comma 2 4 2 9 5" xfId="50328" xr:uid="{00000000-0005-0000-0000-000085110000}"/>
    <cellStyle name="Comma 2 4 3" xfId="6613" xr:uid="{00000000-0005-0000-0000-000086110000}"/>
    <cellStyle name="Comma 2 4 3 2" xfId="17116" xr:uid="{00000000-0005-0000-0000-000087110000}"/>
    <cellStyle name="Comma 2 4 3 3" xfId="19168" xr:uid="{00000000-0005-0000-0000-000088110000}"/>
    <cellStyle name="Comma 2 4 3 4" xfId="46149" xr:uid="{00000000-0005-0000-0000-000089110000}"/>
    <cellStyle name="Comma 2 4 3 5" xfId="49165" xr:uid="{00000000-0005-0000-0000-00008A110000}"/>
    <cellStyle name="Comma 2 4 4" xfId="6515" xr:uid="{00000000-0005-0000-0000-00008B110000}"/>
    <cellStyle name="Comma 2 4 5" xfId="13175" xr:uid="{00000000-0005-0000-0000-00008C110000}"/>
    <cellStyle name="Comma 2 4 5 2" xfId="16683" xr:uid="{00000000-0005-0000-0000-00008D110000}"/>
    <cellStyle name="Comma 2 4 6" xfId="14908" xr:uid="{00000000-0005-0000-0000-00008E110000}"/>
    <cellStyle name="Comma 2 4 7" xfId="19166" xr:uid="{00000000-0005-0000-0000-00008F110000}"/>
    <cellStyle name="Comma 2 4 8" xfId="44060" xr:uid="{00000000-0005-0000-0000-000090110000}"/>
    <cellStyle name="Comma 2 4 9" xfId="44970" xr:uid="{00000000-0005-0000-0000-000091110000}"/>
    <cellStyle name="Comma 2 5" xfId="895" xr:uid="{00000000-0005-0000-0000-000092110000}"/>
    <cellStyle name="Comma 2 5 10" xfId="19169" xr:uid="{00000000-0005-0000-0000-000093110000}"/>
    <cellStyle name="Comma 2 5 2" xfId="892" xr:uid="{00000000-0005-0000-0000-000094110000}"/>
    <cellStyle name="Comma 2 5 2 2" xfId="13069" xr:uid="{00000000-0005-0000-0000-000095110000}"/>
    <cellStyle name="Comma 2 5 2 2 2" xfId="19171" xr:uid="{00000000-0005-0000-0000-000096110000}"/>
    <cellStyle name="Comma 2 5 2 2 3" xfId="44062" xr:uid="{00000000-0005-0000-0000-000097110000}"/>
    <cellStyle name="Comma 2 5 2 2 4" xfId="44972" xr:uid="{00000000-0005-0000-0000-000098110000}"/>
    <cellStyle name="Comma 2 5 2 3" xfId="14910" xr:uid="{00000000-0005-0000-0000-000099110000}"/>
    <cellStyle name="Comma 2 5 2 3 2" xfId="33510" xr:uid="{00000000-0005-0000-0000-00009A110000}"/>
    <cellStyle name="Comma 2 5 2 3 3" xfId="38812" xr:uid="{00000000-0005-0000-0000-00009B110000}"/>
    <cellStyle name="Comma 2 5 2 3 4" xfId="28136" xr:uid="{00000000-0005-0000-0000-00009C110000}"/>
    <cellStyle name="Comma 2 5 2 4" xfId="31045" xr:uid="{00000000-0005-0000-0000-00009D110000}"/>
    <cellStyle name="Comma 2 5 2 5" xfId="36161" xr:uid="{00000000-0005-0000-0000-00009E110000}"/>
    <cellStyle name="Comma 2 5 2 6" xfId="19170" xr:uid="{00000000-0005-0000-0000-00009F110000}"/>
    <cellStyle name="Comma 2 5 2 7" xfId="11369" xr:uid="{00000000-0005-0000-0000-0000A0110000}"/>
    <cellStyle name="Comma 2 5 3" xfId="7865" xr:uid="{00000000-0005-0000-0000-0000A1110000}"/>
    <cellStyle name="Comma 2 5 3 2" xfId="19172" xr:uid="{00000000-0005-0000-0000-0000A2110000}"/>
    <cellStyle name="Comma 2 5 3 3" xfId="44063" xr:uid="{00000000-0005-0000-0000-0000A3110000}"/>
    <cellStyle name="Comma 2 5 3 4" xfId="44973" xr:uid="{00000000-0005-0000-0000-0000A4110000}"/>
    <cellStyle name="Comma 2 5 4" xfId="7568" xr:uid="{00000000-0005-0000-0000-0000A5110000}"/>
    <cellStyle name="Comma 2 5 4 2" xfId="17334" xr:uid="{00000000-0005-0000-0000-0000A6110000}"/>
    <cellStyle name="Comma 2 5 4 2 2" xfId="33511" xr:uid="{00000000-0005-0000-0000-0000A7110000}"/>
    <cellStyle name="Comma 2 5 4 2 3" xfId="38813" xr:uid="{00000000-0005-0000-0000-0000A8110000}"/>
    <cellStyle name="Comma 2 5 4 2 4" xfId="28137" xr:uid="{00000000-0005-0000-0000-0000A9110000}"/>
    <cellStyle name="Comma 2 5 4 3" xfId="31046" xr:uid="{00000000-0005-0000-0000-0000AA110000}"/>
    <cellStyle name="Comma 2 5 4 4" xfId="36162" xr:uid="{00000000-0005-0000-0000-0000AB110000}"/>
    <cellStyle name="Comma 2 5 4 5" xfId="19173" xr:uid="{00000000-0005-0000-0000-0000AC110000}"/>
    <cellStyle name="Comma 2 5 4 6" xfId="43829" xr:uid="{00000000-0005-0000-0000-0000AD110000}"/>
    <cellStyle name="Comma 2 5 4 7" xfId="46379" xr:uid="{00000000-0005-0000-0000-0000AE110000}"/>
    <cellStyle name="Comma 2 5 4 8" xfId="49395" xr:uid="{00000000-0005-0000-0000-0000AF110000}"/>
    <cellStyle name="Comma 2 5 5" xfId="6614" xr:uid="{00000000-0005-0000-0000-0000B0110000}"/>
    <cellStyle name="Comma 2 5 5 2" xfId="17117" xr:uid="{00000000-0005-0000-0000-0000B1110000}"/>
    <cellStyle name="Comma 2 5 5 2 2" xfId="33512" xr:uid="{00000000-0005-0000-0000-0000B2110000}"/>
    <cellStyle name="Comma 2 5 5 2 3" xfId="38814" xr:uid="{00000000-0005-0000-0000-0000B3110000}"/>
    <cellStyle name="Comma 2 5 5 2 4" xfId="28138" xr:uid="{00000000-0005-0000-0000-0000B4110000}"/>
    <cellStyle name="Comma 2 5 5 3" xfId="31047" xr:uid="{00000000-0005-0000-0000-0000B5110000}"/>
    <cellStyle name="Comma 2 5 5 4" xfId="36163" xr:uid="{00000000-0005-0000-0000-0000B6110000}"/>
    <cellStyle name="Comma 2 5 5 5" xfId="19174" xr:uid="{00000000-0005-0000-0000-0000B7110000}"/>
    <cellStyle name="Comma 2 5 5 6" xfId="41726" xr:uid="{00000000-0005-0000-0000-0000B8110000}"/>
    <cellStyle name="Comma 2 5 5 7" xfId="44064" xr:uid="{00000000-0005-0000-0000-0000B9110000}"/>
    <cellStyle name="Comma 2 5 5 8" xfId="46150" xr:uid="{00000000-0005-0000-0000-0000BA110000}"/>
    <cellStyle name="Comma 2 5 5 9" xfId="49166" xr:uid="{00000000-0005-0000-0000-0000BB110000}"/>
    <cellStyle name="Comma 2 5 6" xfId="14909" xr:uid="{00000000-0005-0000-0000-0000BC110000}"/>
    <cellStyle name="Comma 2 5 6 2" xfId="28139" xr:uid="{00000000-0005-0000-0000-0000BD110000}"/>
    <cellStyle name="Comma 2 5 6 2 2" xfId="33513" xr:uid="{00000000-0005-0000-0000-0000BE110000}"/>
    <cellStyle name="Comma 2 5 6 2 3" xfId="38815" xr:uid="{00000000-0005-0000-0000-0000BF110000}"/>
    <cellStyle name="Comma 2 5 6 3" xfId="31048" xr:uid="{00000000-0005-0000-0000-0000C0110000}"/>
    <cellStyle name="Comma 2 5 6 4" xfId="36164" xr:uid="{00000000-0005-0000-0000-0000C1110000}"/>
    <cellStyle name="Comma 2 5 6 5" xfId="19175" xr:uid="{00000000-0005-0000-0000-0000C2110000}"/>
    <cellStyle name="Comma 2 5 6 6" xfId="44065" xr:uid="{00000000-0005-0000-0000-0000C3110000}"/>
    <cellStyle name="Comma 2 5 7" xfId="28135" xr:uid="{00000000-0005-0000-0000-0000C4110000}"/>
    <cellStyle name="Comma 2 5 7 2" xfId="33509" xr:uid="{00000000-0005-0000-0000-0000C5110000}"/>
    <cellStyle name="Comma 2 5 7 3" xfId="38811" xr:uid="{00000000-0005-0000-0000-0000C6110000}"/>
    <cellStyle name="Comma 2 5 8" xfId="31044" xr:uid="{00000000-0005-0000-0000-0000C7110000}"/>
    <cellStyle name="Comma 2 5 9" xfId="36160" xr:uid="{00000000-0005-0000-0000-0000C8110000}"/>
    <cellStyle name="Comma 2 6" xfId="891" xr:uid="{00000000-0005-0000-0000-0000C9110000}"/>
    <cellStyle name="Comma 2 6 2" xfId="3319" xr:uid="{00000000-0005-0000-0000-0000CA110000}"/>
    <cellStyle name="Comma 2 6 2 2" xfId="13483" xr:uid="{00000000-0005-0000-0000-0000CB110000}"/>
    <cellStyle name="Comma 2 6 2 2 2" xfId="33515" xr:uid="{00000000-0005-0000-0000-0000CC110000}"/>
    <cellStyle name="Comma 2 6 2 2 3" xfId="38817" xr:uid="{00000000-0005-0000-0000-0000CD110000}"/>
    <cellStyle name="Comma 2 6 2 3" xfId="14912" xr:uid="{00000000-0005-0000-0000-0000CE110000}"/>
    <cellStyle name="Comma 2 6 2 3 2" xfId="31050" xr:uid="{00000000-0005-0000-0000-0000CF110000}"/>
    <cellStyle name="Comma 2 6 2 4" xfId="36166" xr:uid="{00000000-0005-0000-0000-0000D0110000}"/>
    <cellStyle name="Comma 2 6 2 5" xfId="11371" xr:uid="{00000000-0005-0000-0000-0000D1110000}"/>
    <cellStyle name="Comma 2 6 3" xfId="13068" xr:uid="{00000000-0005-0000-0000-0000D2110000}"/>
    <cellStyle name="Comma 2 6 3 2" xfId="28141" xr:uid="{00000000-0005-0000-0000-0000D3110000}"/>
    <cellStyle name="Comma 2 6 3 2 2" xfId="33516" xr:uid="{00000000-0005-0000-0000-0000D4110000}"/>
    <cellStyle name="Comma 2 6 3 2 3" xfId="38818" xr:uid="{00000000-0005-0000-0000-0000D5110000}"/>
    <cellStyle name="Comma 2 6 3 3" xfId="31051" xr:uid="{00000000-0005-0000-0000-0000D6110000}"/>
    <cellStyle name="Comma 2 6 3 4" xfId="36167" xr:uid="{00000000-0005-0000-0000-0000D7110000}"/>
    <cellStyle name="Comma 2 6 4" xfId="14911" xr:uid="{00000000-0005-0000-0000-0000D8110000}"/>
    <cellStyle name="Comma 2 6 4 2" xfId="33514" xr:uid="{00000000-0005-0000-0000-0000D9110000}"/>
    <cellStyle name="Comma 2 6 4 3" xfId="38816" xr:uid="{00000000-0005-0000-0000-0000DA110000}"/>
    <cellStyle name="Comma 2 6 4 4" xfId="28140" xr:uid="{00000000-0005-0000-0000-0000DB110000}"/>
    <cellStyle name="Comma 2 6 5" xfId="31049" xr:uid="{00000000-0005-0000-0000-0000DC110000}"/>
    <cellStyle name="Comma 2 6 6" xfId="36165" xr:uid="{00000000-0005-0000-0000-0000DD110000}"/>
    <cellStyle name="Comma 2 6 7" xfId="19176" xr:uid="{00000000-0005-0000-0000-0000DE110000}"/>
    <cellStyle name="Comma 2 6 8" xfId="11370" xr:uid="{00000000-0005-0000-0000-0000DF110000}"/>
    <cellStyle name="Comma 2 7" xfId="3075" xr:uid="{00000000-0005-0000-0000-0000E0110000}"/>
    <cellStyle name="Comma 2 7 2" xfId="7818" xr:uid="{00000000-0005-0000-0000-0000E1110000}"/>
    <cellStyle name="Comma 2 7 2 2" xfId="30514" xr:uid="{00000000-0005-0000-0000-0000E2110000}"/>
    <cellStyle name="Comma 2 7 2 2 2" xfId="35675" xr:uid="{00000000-0005-0000-0000-0000E3110000}"/>
    <cellStyle name="Comma 2 7 2 2 3" xfId="40977" xr:uid="{00000000-0005-0000-0000-0000E4110000}"/>
    <cellStyle name="Comma 2 7 2 3" xfId="33024" xr:uid="{00000000-0005-0000-0000-0000E5110000}"/>
    <cellStyle name="Comma 2 7 2 4" xfId="38326" xr:uid="{00000000-0005-0000-0000-0000E6110000}"/>
    <cellStyle name="Comma 2 7 3" xfId="6607" xr:uid="{00000000-0005-0000-0000-0000E7110000}"/>
    <cellStyle name="Comma 2 7 3 2" xfId="17110" xr:uid="{00000000-0005-0000-0000-0000E8110000}"/>
    <cellStyle name="Comma 2 7 3 2 2" xfId="33517" xr:uid="{00000000-0005-0000-0000-0000E9110000}"/>
    <cellStyle name="Comma 2 7 3 3" xfId="38819" xr:uid="{00000000-0005-0000-0000-0000EA110000}"/>
    <cellStyle name="Comma 2 7 3 4" xfId="28142" xr:uid="{00000000-0005-0000-0000-0000EB110000}"/>
    <cellStyle name="Comma 2 7 3 5" xfId="41724" xr:uid="{00000000-0005-0000-0000-0000EC110000}"/>
    <cellStyle name="Comma 2 7 3 6" xfId="46143" xr:uid="{00000000-0005-0000-0000-0000ED110000}"/>
    <cellStyle name="Comma 2 7 3 7" xfId="49159" xr:uid="{00000000-0005-0000-0000-0000EE110000}"/>
    <cellStyle name="Comma 2 7 4" xfId="14913" xr:uid="{00000000-0005-0000-0000-0000EF110000}"/>
    <cellStyle name="Comma 2 7 4 2" xfId="31052" xr:uid="{00000000-0005-0000-0000-0000F0110000}"/>
    <cellStyle name="Comma 2 7 5" xfId="36168" xr:uid="{00000000-0005-0000-0000-0000F1110000}"/>
    <cellStyle name="Comma 2 7 6" xfId="19177" xr:uid="{00000000-0005-0000-0000-0000F2110000}"/>
    <cellStyle name="Comma 2 8" xfId="7125" xr:uid="{00000000-0005-0000-0000-0000F3110000}"/>
    <cellStyle name="Comma 2 8 2" xfId="7866" xr:uid="{00000000-0005-0000-0000-0000F4110000}"/>
    <cellStyle name="Comma 2 8 3" xfId="13731" xr:uid="{00000000-0005-0000-0000-0000F5110000}"/>
    <cellStyle name="Comma 2 8 4" xfId="19178" xr:uid="{00000000-0005-0000-0000-0000F6110000}"/>
    <cellStyle name="Comma 2 8 5" xfId="44066" xr:uid="{00000000-0005-0000-0000-0000F7110000}"/>
    <cellStyle name="Comma 2 8 6" xfId="44974" xr:uid="{00000000-0005-0000-0000-0000F8110000}"/>
    <cellStyle name="Comma 2 8 7" xfId="12430" xr:uid="{00000000-0005-0000-0000-0000F9110000}"/>
    <cellStyle name="Comma 2 9" xfId="6568" xr:uid="{00000000-0005-0000-0000-0000FA110000}"/>
    <cellStyle name="Comma 2 9 2" xfId="19179" xr:uid="{00000000-0005-0000-0000-0000FB110000}"/>
    <cellStyle name="Comma 2 9 3" xfId="44067" xr:uid="{00000000-0005-0000-0000-0000FC110000}"/>
    <cellStyle name="Comma 2 9 4" xfId="44975" xr:uid="{00000000-0005-0000-0000-0000FD110000}"/>
    <cellStyle name="Comma 2 9 5" xfId="13473" xr:uid="{00000000-0005-0000-0000-0000FE110000}"/>
    <cellStyle name="Comma 3" xfId="37" xr:uid="{00000000-0005-0000-0000-0000FF110000}"/>
    <cellStyle name="Comma 3 10" xfId="19180" xr:uid="{00000000-0005-0000-0000-000000120000}"/>
    <cellStyle name="Comma 3 11" xfId="44068" xr:uid="{00000000-0005-0000-0000-000001120000}"/>
    <cellStyle name="Comma 3 12" xfId="44976" xr:uid="{00000000-0005-0000-0000-000002120000}"/>
    <cellStyle name="Comma 3 2" xfId="900" xr:uid="{00000000-0005-0000-0000-000003120000}"/>
    <cellStyle name="Comma 3 2 10" xfId="44977" xr:uid="{00000000-0005-0000-0000-000004120000}"/>
    <cellStyle name="Comma 3 2 2" xfId="890" xr:uid="{00000000-0005-0000-0000-000005120000}"/>
    <cellStyle name="Comma 3 2 2 10" xfId="10883" xr:uid="{00000000-0005-0000-0000-000006120000}"/>
    <cellStyle name="Comma 3 2 2 10 2" xfId="18421" xr:uid="{00000000-0005-0000-0000-000007120000}"/>
    <cellStyle name="Comma 3 2 2 10 3" xfId="42372" xr:uid="{00000000-0005-0000-0000-000008120000}"/>
    <cellStyle name="Comma 3 2 2 10 4" xfId="47776" xr:uid="{00000000-0005-0000-0000-000009120000}"/>
    <cellStyle name="Comma 3 2 2 10 5" xfId="50792" xr:uid="{00000000-0005-0000-0000-00000A120000}"/>
    <cellStyle name="Comma 3 2 2 11" xfId="6617" xr:uid="{00000000-0005-0000-0000-00000B120000}"/>
    <cellStyle name="Comma 3 2 2 11 2" xfId="17119" xr:uid="{00000000-0005-0000-0000-00000C120000}"/>
    <cellStyle name="Comma 3 2 2 11 3" xfId="42176" xr:uid="{00000000-0005-0000-0000-00000D120000}"/>
    <cellStyle name="Comma 3 2 2 11 4" xfId="46153" xr:uid="{00000000-0005-0000-0000-00000E120000}"/>
    <cellStyle name="Comma 3 2 2 11 5" xfId="49169" xr:uid="{00000000-0005-0000-0000-00000F120000}"/>
    <cellStyle name="Comma 3 2 2 12" xfId="14916" xr:uid="{00000000-0005-0000-0000-000010120000}"/>
    <cellStyle name="Comma 3 2 2 13" xfId="19182" xr:uid="{00000000-0005-0000-0000-000011120000}"/>
    <cellStyle name="Comma 3 2 2 14" xfId="44070" xr:uid="{00000000-0005-0000-0000-000012120000}"/>
    <cellStyle name="Comma 3 2 2 15" xfId="44978" xr:uid="{00000000-0005-0000-0000-000013120000}"/>
    <cellStyle name="Comma 3 2 2 16" xfId="45239" xr:uid="{00000000-0005-0000-0000-000014120000}"/>
    <cellStyle name="Comma 3 2 2 17" xfId="48254" xr:uid="{00000000-0005-0000-0000-000015120000}"/>
    <cellStyle name="Comma 3 2 2 2" xfId="3983" xr:uid="{00000000-0005-0000-0000-000016120000}"/>
    <cellStyle name="Comma 3 2 2 2 10" xfId="7627" xr:uid="{00000000-0005-0000-0000-000017120000}"/>
    <cellStyle name="Comma 3 2 2 2 10 2" xfId="42814" xr:uid="{00000000-0005-0000-0000-000018120000}"/>
    <cellStyle name="Comma 3 2 2 2 10 3" xfId="46392" xr:uid="{00000000-0005-0000-0000-000019120000}"/>
    <cellStyle name="Comma 3 2 2 2 10 4" xfId="49408" xr:uid="{00000000-0005-0000-0000-00001A120000}"/>
    <cellStyle name="Comma 3 2 2 2 11" xfId="19183" xr:uid="{00000000-0005-0000-0000-00001B120000}"/>
    <cellStyle name="Comma 3 2 2 2 12" xfId="44071" xr:uid="{00000000-0005-0000-0000-00001C120000}"/>
    <cellStyle name="Comma 3 2 2 2 13" xfId="44979" xr:uid="{00000000-0005-0000-0000-00001D120000}"/>
    <cellStyle name="Comma 3 2 2 2 14" xfId="45253" xr:uid="{00000000-0005-0000-0000-00001E120000}"/>
    <cellStyle name="Comma 3 2 2 2 15" xfId="48268" xr:uid="{00000000-0005-0000-0000-00001F120000}"/>
    <cellStyle name="Comma 3 2 2 2 2" xfId="5249" xr:uid="{00000000-0005-0000-0000-000020120000}"/>
    <cellStyle name="Comma 3 2 2 2 2 2" xfId="5569" xr:uid="{00000000-0005-0000-0000-000021120000}"/>
    <cellStyle name="Comma 3 2 2 2 2 2 2" xfId="10196" xr:uid="{00000000-0005-0000-0000-000022120000}"/>
    <cellStyle name="Comma 3 2 2 2 2 2 2 2" xfId="17746" xr:uid="{00000000-0005-0000-0000-000023120000}"/>
    <cellStyle name="Comma 3 2 2 2 2 2 2 3" xfId="27996" xr:uid="{00000000-0005-0000-0000-000024120000}"/>
    <cellStyle name="Comma 3 2 2 2 2 2 2 4" xfId="47101" xr:uid="{00000000-0005-0000-0000-000025120000}"/>
    <cellStyle name="Comma 3 2 2 2 2 2 2 5" xfId="50117" xr:uid="{00000000-0005-0000-0000-000026120000}"/>
    <cellStyle name="Comma 3 2 2 2 2 2 3" xfId="10681" xr:uid="{00000000-0005-0000-0000-000027120000}"/>
    <cellStyle name="Comma 3 2 2 2 2 2 3 2" xfId="18223" xr:uid="{00000000-0005-0000-0000-000028120000}"/>
    <cellStyle name="Comma 3 2 2 2 2 2 3 3" xfId="43750" xr:uid="{00000000-0005-0000-0000-000029120000}"/>
    <cellStyle name="Comma 3 2 2 2 2 2 3 4" xfId="47578" xr:uid="{00000000-0005-0000-0000-00002A120000}"/>
    <cellStyle name="Comma 3 2 2 2 2 2 3 5" xfId="50594" xr:uid="{00000000-0005-0000-0000-00002B120000}"/>
    <cellStyle name="Comma 3 2 2 2 2 2 4" xfId="11168" xr:uid="{00000000-0005-0000-0000-00002C120000}"/>
    <cellStyle name="Comma 3 2 2 2 2 2 4 2" xfId="18700" xr:uid="{00000000-0005-0000-0000-00002D120000}"/>
    <cellStyle name="Comma 3 2 2 2 2 2 4 3" xfId="43582" xr:uid="{00000000-0005-0000-0000-00002E120000}"/>
    <cellStyle name="Comma 3 2 2 2 2 2 4 4" xfId="48055" xr:uid="{00000000-0005-0000-0000-00002F120000}"/>
    <cellStyle name="Comma 3 2 2 2 2 2 4 5" xfId="51071" xr:uid="{00000000-0005-0000-0000-000030120000}"/>
    <cellStyle name="Comma 3 2 2 2 2 2 5" xfId="8204" xr:uid="{00000000-0005-0000-0000-000031120000}"/>
    <cellStyle name="Comma 3 2 2 2 2 2 5 2" xfId="42241" xr:uid="{00000000-0005-0000-0000-000032120000}"/>
    <cellStyle name="Comma 3 2 2 2 2 2 5 3" xfId="46624" xr:uid="{00000000-0005-0000-0000-000033120000}"/>
    <cellStyle name="Comma 3 2 2 2 2 2 5 4" xfId="49640" xr:uid="{00000000-0005-0000-0000-000034120000}"/>
    <cellStyle name="Comma 3 2 2 2 2 2 6" xfId="43030" xr:uid="{00000000-0005-0000-0000-000035120000}"/>
    <cellStyle name="Comma 3 2 2 2 2 2 7" xfId="45518" xr:uid="{00000000-0005-0000-0000-000036120000}"/>
    <cellStyle name="Comma 3 2 2 2 2 2 8" xfId="48534" xr:uid="{00000000-0005-0000-0000-000037120000}"/>
    <cellStyle name="Comma 3 2 2 2 2 3" xfId="9984" xr:uid="{00000000-0005-0000-0000-000038120000}"/>
    <cellStyle name="Comma 3 2 2 2 2 3 2" xfId="17534" xr:uid="{00000000-0005-0000-0000-000039120000}"/>
    <cellStyle name="Comma 3 2 2 2 2 3 3" xfId="42283" xr:uid="{00000000-0005-0000-0000-00003A120000}"/>
    <cellStyle name="Comma 3 2 2 2 2 3 4" xfId="46889" xr:uid="{00000000-0005-0000-0000-00003B120000}"/>
    <cellStyle name="Comma 3 2 2 2 2 3 5" xfId="49905" xr:uid="{00000000-0005-0000-0000-00003C120000}"/>
    <cellStyle name="Comma 3 2 2 2 2 4" xfId="10468" xr:uid="{00000000-0005-0000-0000-00003D120000}"/>
    <cellStyle name="Comma 3 2 2 2 2 4 2" xfId="18011" xr:uid="{00000000-0005-0000-0000-00003E120000}"/>
    <cellStyle name="Comma 3 2 2 2 2 4 3" xfId="20739" xr:uid="{00000000-0005-0000-0000-00003F120000}"/>
    <cellStyle name="Comma 3 2 2 2 2 4 4" xfId="47366" xr:uid="{00000000-0005-0000-0000-000040120000}"/>
    <cellStyle name="Comma 3 2 2 2 2 4 5" xfId="50382" xr:uid="{00000000-0005-0000-0000-000041120000}"/>
    <cellStyle name="Comma 3 2 2 2 2 5" xfId="10955" xr:uid="{00000000-0005-0000-0000-000042120000}"/>
    <cellStyle name="Comma 3 2 2 2 2 5 2" xfId="18488" xr:uid="{00000000-0005-0000-0000-000043120000}"/>
    <cellStyle name="Comma 3 2 2 2 2 5 3" xfId="42582" xr:uid="{00000000-0005-0000-0000-000044120000}"/>
    <cellStyle name="Comma 3 2 2 2 2 5 4" xfId="47843" xr:uid="{00000000-0005-0000-0000-000045120000}"/>
    <cellStyle name="Comma 3 2 2 2 2 5 5" xfId="50859" xr:uid="{00000000-0005-0000-0000-000046120000}"/>
    <cellStyle name="Comma 3 2 2 2 2 6" xfId="7903" xr:uid="{00000000-0005-0000-0000-000047120000}"/>
    <cellStyle name="Comma 3 2 2 2 2 6 2" xfId="41759" xr:uid="{00000000-0005-0000-0000-000048120000}"/>
    <cellStyle name="Comma 3 2 2 2 2 6 3" xfId="46412" xr:uid="{00000000-0005-0000-0000-000049120000}"/>
    <cellStyle name="Comma 3 2 2 2 2 6 4" xfId="49428" xr:uid="{00000000-0005-0000-0000-00004A120000}"/>
    <cellStyle name="Comma 3 2 2 2 2 7" xfId="43314" xr:uid="{00000000-0005-0000-0000-00004B120000}"/>
    <cellStyle name="Comma 3 2 2 2 2 8" xfId="45306" xr:uid="{00000000-0005-0000-0000-00004C120000}"/>
    <cellStyle name="Comma 3 2 2 2 2 9" xfId="48322" xr:uid="{00000000-0005-0000-0000-00004D120000}"/>
    <cellStyle name="Comma 3 2 2 2 3" xfId="5329" xr:uid="{00000000-0005-0000-0000-00004E120000}"/>
    <cellStyle name="Comma 3 2 2 2 3 2" xfId="5649" xr:uid="{00000000-0005-0000-0000-00004F120000}"/>
    <cellStyle name="Comma 3 2 2 2 3 2 2" xfId="10249" xr:uid="{00000000-0005-0000-0000-000050120000}"/>
    <cellStyle name="Comma 3 2 2 2 3 2 2 2" xfId="17799" xr:uid="{00000000-0005-0000-0000-000051120000}"/>
    <cellStyle name="Comma 3 2 2 2 3 2 2 3" xfId="41888" xr:uid="{00000000-0005-0000-0000-000052120000}"/>
    <cellStyle name="Comma 3 2 2 2 3 2 2 4" xfId="47154" xr:uid="{00000000-0005-0000-0000-000053120000}"/>
    <cellStyle name="Comma 3 2 2 2 3 2 2 5" xfId="50170" xr:uid="{00000000-0005-0000-0000-000054120000}"/>
    <cellStyle name="Comma 3 2 2 2 3 2 3" xfId="10734" xr:uid="{00000000-0005-0000-0000-000055120000}"/>
    <cellStyle name="Comma 3 2 2 2 3 2 3 2" xfId="18276" xr:uid="{00000000-0005-0000-0000-000056120000}"/>
    <cellStyle name="Comma 3 2 2 2 3 2 3 3" xfId="42941" xr:uid="{00000000-0005-0000-0000-000057120000}"/>
    <cellStyle name="Comma 3 2 2 2 3 2 3 4" xfId="47631" xr:uid="{00000000-0005-0000-0000-000058120000}"/>
    <cellStyle name="Comma 3 2 2 2 3 2 3 5" xfId="50647" xr:uid="{00000000-0005-0000-0000-000059120000}"/>
    <cellStyle name="Comma 3 2 2 2 3 2 4" xfId="11221" xr:uid="{00000000-0005-0000-0000-00005A120000}"/>
    <cellStyle name="Comma 3 2 2 2 3 2 4 2" xfId="18753" xr:uid="{00000000-0005-0000-0000-00005B120000}"/>
    <cellStyle name="Comma 3 2 2 2 3 2 4 3" xfId="42035" xr:uid="{00000000-0005-0000-0000-00005C120000}"/>
    <cellStyle name="Comma 3 2 2 2 3 2 4 4" xfId="48108" xr:uid="{00000000-0005-0000-0000-00005D120000}"/>
    <cellStyle name="Comma 3 2 2 2 3 2 4 5" xfId="51124" xr:uid="{00000000-0005-0000-0000-00005E120000}"/>
    <cellStyle name="Comma 3 2 2 2 3 2 5" xfId="8283" xr:uid="{00000000-0005-0000-0000-00005F120000}"/>
    <cellStyle name="Comma 3 2 2 2 3 2 5 2" xfId="20491" xr:uid="{00000000-0005-0000-0000-000060120000}"/>
    <cellStyle name="Comma 3 2 2 2 3 2 5 3" xfId="46677" xr:uid="{00000000-0005-0000-0000-000061120000}"/>
    <cellStyle name="Comma 3 2 2 2 3 2 5 4" xfId="49693" xr:uid="{00000000-0005-0000-0000-000062120000}"/>
    <cellStyle name="Comma 3 2 2 2 3 2 6" xfId="41558" xr:uid="{00000000-0005-0000-0000-000063120000}"/>
    <cellStyle name="Comma 3 2 2 2 3 2 7" xfId="45571" xr:uid="{00000000-0005-0000-0000-000064120000}"/>
    <cellStyle name="Comma 3 2 2 2 3 2 8" xfId="48587" xr:uid="{00000000-0005-0000-0000-000065120000}"/>
    <cellStyle name="Comma 3 2 2 2 3 3" xfId="10037" xr:uid="{00000000-0005-0000-0000-000066120000}"/>
    <cellStyle name="Comma 3 2 2 2 3 3 2" xfId="17587" xr:uid="{00000000-0005-0000-0000-000067120000}"/>
    <cellStyle name="Comma 3 2 2 2 3 3 3" xfId="19760" xr:uid="{00000000-0005-0000-0000-000068120000}"/>
    <cellStyle name="Comma 3 2 2 2 3 3 4" xfId="46942" xr:uid="{00000000-0005-0000-0000-000069120000}"/>
    <cellStyle name="Comma 3 2 2 2 3 3 5" xfId="49958" xr:uid="{00000000-0005-0000-0000-00006A120000}"/>
    <cellStyle name="Comma 3 2 2 2 3 4" xfId="10522" xr:uid="{00000000-0005-0000-0000-00006B120000}"/>
    <cellStyle name="Comma 3 2 2 2 3 4 2" xfId="18064" xr:uid="{00000000-0005-0000-0000-00006C120000}"/>
    <cellStyle name="Comma 3 2 2 2 3 4 3" xfId="43083" xr:uid="{00000000-0005-0000-0000-00006D120000}"/>
    <cellStyle name="Comma 3 2 2 2 3 4 4" xfId="47419" xr:uid="{00000000-0005-0000-0000-00006E120000}"/>
    <cellStyle name="Comma 3 2 2 2 3 4 5" xfId="50435" xr:uid="{00000000-0005-0000-0000-00006F120000}"/>
    <cellStyle name="Comma 3 2 2 2 3 5" xfId="11009" xr:uid="{00000000-0005-0000-0000-000070120000}"/>
    <cellStyle name="Comma 3 2 2 2 3 5 2" xfId="18541" xr:uid="{00000000-0005-0000-0000-000071120000}"/>
    <cellStyle name="Comma 3 2 2 2 3 5 3" xfId="43393" xr:uid="{00000000-0005-0000-0000-000072120000}"/>
    <cellStyle name="Comma 3 2 2 2 3 5 4" xfId="47896" xr:uid="{00000000-0005-0000-0000-000073120000}"/>
    <cellStyle name="Comma 3 2 2 2 3 5 5" xfId="50912" xr:uid="{00000000-0005-0000-0000-000074120000}"/>
    <cellStyle name="Comma 3 2 2 2 3 6" xfId="7974" xr:uid="{00000000-0005-0000-0000-000075120000}"/>
    <cellStyle name="Comma 3 2 2 2 3 6 2" xfId="43496" xr:uid="{00000000-0005-0000-0000-000076120000}"/>
    <cellStyle name="Comma 3 2 2 2 3 6 3" xfId="46465" xr:uid="{00000000-0005-0000-0000-000077120000}"/>
    <cellStyle name="Comma 3 2 2 2 3 6 4" xfId="49481" xr:uid="{00000000-0005-0000-0000-000078120000}"/>
    <cellStyle name="Comma 3 2 2 2 3 7" xfId="41489" xr:uid="{00000000-0005-0000-0000-000079120000}"/>
    <cellStyle name="Comma 3 2 2 2 3 8" xfId="45359" xr:uid="{00000000-0005-0000-0000-00007A120000}"/>
    <cellStyle name="Comma 3 2 2 2 3 9" xfId="48375" xr:uid="{00000000-0005-0000-0000-00007B120000}"/>
    <cellStyle name="Comma 3 2 2 2 4" xfId="5409" xr:uid="{00000000-0005-0000-0000-00007C120000}"/>
    <cellStyle name="Comma 3 2 2 2 4 2" xfId="5729" xr:uid="{00000000-0005-0000-0000-00007D120000}"/>
    <cellStyle name="Comma 3 2 2 2 4 2 2" xfId="10302" xr:uid="{00000000-0005-0000-0000-00007E120000}"/>
    <cellStyle name="Comma 3 2 2 2 4 2 2 2" xfId="17852" xr:uid="{00000000-0005-0000-0000-00007F120000}"/>
    <cellStyle name="Comma 3 2 2 2 4 2 2 3" xfId="42130" xr:uid="{00000000-0005-0000-0000-000080120000}"/>
    <cellStyle name="Comma 3 2 2 2 4 2 2 4" xfId="47207" xr:uid="{00000000-0005-0000-0000-000081120000}"/>
    <cellStyle name="Comma 3 2 2 2 4 2 2 5" xfId="50223" xr:uid="{00000000-0005-0000-0000-000082120000}"/>
    <cellStyle name="Comma 3 2 2 2 4 2 3" xfId="10787" xr:uid="{00000000-0005-0000-0000-000083120000}"/>
    <cellStyle name="Comma 3 2 2 2 4 2 3 2" xfId="18329" xr:uid="{00000000-0005-0000-0000-000084120000}"/>
    <cellStyle name="Comma 3 2 2 2 4 2 3 3" xfId="42360" xr:uid="{00000000-0005-0000-0000-000085120000}"/>
    <cellStyle name="Comma 3 2 2 2 4 2 3 4" xfId="47684" xr:uid="{00000000-0005-0000-0000-000086120000}"/>
    <cellStyle name="Comma 3 2 2 2 4 2 3 5" xfId="50700" xr:uid="{00000000-0005-0000-0000-000087120000}"/>
    <cellStyle name="Comma 3 2 2 2 4 2 4" xfId="11274" xr:uid="{00000000-0005-0000-0000-000088120000}"/>
    <cellStyle name="Comma 3 2 2 2 4 2 4 2" xfId="18806" xr:uid="{00000000-0005-0000-0000-000089120000}"/>
    <cellStyle name="Comma 3 2 2 2 4 2 4 3" xfId="43299" xr:uid="{00000000-0005-0000-0000-00008A120000}"/>
    <cellStyle name="Comma 3 2 2 2 4 2 4 4" xfId="48161" xr:uid="{00000000-0005-0000-0000-00008B120000}"/>
    <cellStyle name="Comma 3 2 2 2 4 2 4 5" xfId="51177" xr:uid="{00000000-0005-0000-0000-00008C120000}"/>
    <cellStyle name="Comma 3 2 2 2 4 2 5" xfId="8363" xr:uid="{00000000-0005-0000-0000-00008D120000}"/>
    <cellStyle name="Comma 3 2 2 2 4 2 5 2" xfId="43653" xr:uid="{00000000-0005-0000-0000-00008E120000}"/>
    <cellStyle name="Comma 3 2 2 2 4 2 5 3" xfId="46730" xr:uid="{00000000-0005-0000-0000-00008F120000}"/>
    <cellStyle name="Comma 3 2 2 2 4 2 5 4" xfId="49746" xr:uid="{00000000-0005-0000-0000-000090120000}"/>
    <cellStyle name="Comma 3 2 2 2 4 2 6" xfId="43610" xr:uid="{00000000-0005-0000-0000-000091120000}"/>
    <cellStyle name="Comma 3 2 2 2 4 2 7" xfId="45624" xr:uid="{00000000-0005-0000-0000-000092120000}"/>
    <cellStyle name="Comma 3 2 2 2 4 2 8" xfId="48640" xr:uid="{00000000-0005-0000-0000-000093120000}"/>
    <cellStyle name="Comma 3 2 2 2 4 3" xfId="10090" xr:uid="{00000000-0005-0000-0000-000094120000}"/>
    <cellStyle name="Comma 3 2 2 2 4 3 2" xfId="17640" xr:uid="{00000000-0005-0000-0000-000095120000}"/>
    <cellStyle name="Comma 3 2 2 2 4 3 3" xfId="42128" xr:uid="{00000000-0005-0000-0000-000096120000}"/>
    <cellStyle name="Comma 3 2 2 2 4 3 4" xfId="46995" xr:uid="{00000000-0005-0000-0000-000097120000}"/>
    <cellStyle name="Comma 3 2 2 2 4 3 5" xfId="50011" xr:uid="{00000000-0005-0000-0000-000098120000}"/>
    <cellStyle name="Comma 3 2 2 2 4 4" xfId="10575" xr:uid="{00000000-0005-0000-0000-000099120000}"/>
    <cellStyle name="Comma 3 2 2 2 4 4 2" xfId="18117" xr:uid="{00000000-0005-0000-0000-00009A120000}"/>
    <cellStyle name="Comma 3 2 2 2 4 4 3" xfId="43545" xr:uid="{00000000-0005-0000-0000-00009B120000}"/>
    <cellStyle name="Comma 3 2 2 2 4 4 4" xfId="47472" xr:uid="{00000000-0005-0000-0000-00009C120000}"/>
    <cellStyle name="Comma 3 2 2 2 4 4 5" xfId="50488" xr:uid="{00000000-0005-0000-0000-00009D120000}"/>
    <cellStyle name="Comma 3 2 2 2 4 5" xfId="11062" xr:uid="{00000000-0005-0000-0000-00009E120000}"/>
    <cellStyle name="Comma 3 2 2 2 4 5 2" xfId="18594" xr:uid="{00000000-0005-0000-0000-00009F120000}"/>
    <cellStyle name="Comma 3 2 2 2 4 5 3" xfId="43816" xr:uid="{00000000-0005-0000-0000-0000A0120000}"/>
    <cellStyle name="Comma 3 2 2 2 4 5 4" xfId="47949" xr:uid="{00000000-0005-0000-0000-0000A1120000}"/>
    <cellStyle name="Comma 3 2 2 2 4 5 5" xfId="50965" xr:uid="{00000000-0005-0000-0000-0000A2120000}"/>
    <cellStyle name="Comma 3 2 2 2 4 6" xfId="8050" xr:uid="{00000000-0005-0000-0000-0000A3120000}"/>
    <cellStyle name="Comma 3 2 2 2 4 6 2" xfId="42541" xr:uid="{00000000-0005-0000-0000-0000A4120000}"/>
    <cellStyle name="Comma 3 2 2 2 4 6 3" xfId="46518" xr:uid="{00000000-0005-0000-0000-0000A5120000}"/>
    <cellStyle name="Comma 3 2 2 2 4 6 4" xfId="49534" xr:uid="{00000000-0005-0000-0000-0000A6120000}"/>
    <cellStyle name="Comma 3 2 2 2 4 7" xfId="43445" xr:uid="{00000000-0005-0000-0000-0000A7120000}"/>
    <cellStyle name="Comma 3 2 2 2 4 8" xfId="45412" xr:uid="{00000000-0005-0000-0000-0000A8120000}"/>
    <cellStyle name="Comma 3 2 2 2 4 9" xfId="48428" xr:uid="{00000000-0005-0000-0000-0000A9120000}"/>
    <cellStyle name="Comma 3 2 2 2 5" xfId="5489" xr:uid="{00000000-0005-0000-0000-0000AA120000}"/>
    <cellStyle name="Comma 3 2 2 2 5 2" xfId="10143" xr:uid="{00000000-0005-0000-0000-0000AB120000}"/>
    <cellStyle name="Comma 3 2 2 2 5 2 2" xfId="17693" xr:uid="{00000000-0005-0000-0000-0000AC120000}"/>
    <cellStyle name="Comma 3 2 2 2 5 2 3" xfId="42781" xr:uid="{00000000-0005-0000-0000-0000AD120000}"/>
    <cellStyle name="Comma 3 2 2 2 5 2 4" xfId="47048" xr:uid="{00000000-0005-0000-0000-0000AE120000}"/>
    <cellStyle name="Comma 3 2 2 2 5 2 5" xfId="50064" xr:uid="{00000000-0005-0000-0000-0000AF120000}"/>
    <cellStyle name="Comma 3 2 2 2 5 3" xfId="10628" xr:uid="{00000000-0005-0000-0000-0000B0120000}"/>
    <cellStyle name="Comma 3 2 2 2 5 3 2" xfId="18170" xr:uid="{00000000-0005-0000-0000-0000B1120000}"/>
    <cellStyle name="Comma 3 2 2 2 5 3 3" xfId="43017" xr:uid="{00000000-0005-0000-0000-0000B2120000}"/>
    <cellStyle name="Comma 3 2 2 2 5 3 4" xfId="47525" xr:uid="{00000000-0005-0000-0000-0000B3120000}"/>
    <cellStyle name="Comma 3 2 2 2 5 3 5" xfId="50541" xr:uid="{00000000-0005-0000-0000-0000B4120000}"/>
    <cellStyle name="Comma 3 2 2 2 5 4" xfId="11115" xr:uid="{00000000-0005-0000-0000-0000B5120000}"/>
    <cellStyle name="Comma 3 2 2 2 5 4 2" xfId="18647" xr:uid="{00000000-0005-0000-0000-0000B6120000}"/>
    <cellStyle name="Comma 3 2 2 2 5 4 3" xfId="43095" xr:uid="{00000000-0005-0000-0000-0000B7120000}"/>
    <cellStyle name="Comma 3 2 2 2 5 4 4" xfId="48002" xr:uid="{00000000-0005-0000-0000-0000B8120000}"/>
    <cellStyle name="Comma 3 2 2 2 5 4 5" xfId="51018" xr:uid="{00000000-0005-0000-0000-0000B9120000}"/>
    <cellStyle name="Comma 3 2 2 2 5 5" xfId="8129" xr:uid="{00000000-0005-0000-0000-0000BA120000}"/>
    <cellStyle name="Comma 3 2 2 2 5 5 2" xfId="20505" xr:uid="{00000000-0005-0000-0000-0000BB120000}"/>
    <cellStyle name="Comma 3 2 2 2 5 5 3" xfId="46571" xr:uid="{00000000-0005-0000-0000-0000BC120000}"/>
    <cellStyle name="Comma 3 2 2 2 5 5 4" xfId="49587" xr:uid="{00000000-0005-0000-0000-0000BD120000}"/>
    <cellStyle name="Comma 3 2 2 2 5 6" xfId="43449" xr:uid="{00000000-0005-0000-0000-0000BE120000}"/>
    <cellStyle name="Comma 3 2 2 2 5 7" xfId="45465" xr:uid="{00000000-0005-0000-0000-0000BF120000}"/>
    <cellStyle name="Comma 3 2 2 2 5 8" xfId="48481" xr:uid="{00000000-0005-0000-0000-0000C0120000}"/>
    <cellStyle name="Comma 3 2 2 2 6" xfId="5809" xr:uid="{00000000-0005-0000-0000-0000C1120000}"/>
    <cellStyle name="Comma 3 2 2 2 6 2" xfId="10355" xr:uid="{00000000-0005-0000-0000-0000C2120000}"/>
    <cellStyle name="Comma 3 2 2 2 6 2 2" xfId="17905" xr:uid="{00000000-0005-0000-0000-0000C3120000}"/>
    <cellStyle name="Comma 3 2 2 2 6 2 3" xfId="42820" xr:uid="{00000000-0005-0000-0000-0000C4120000}"/>
    <cellStyle name="Comma 3 2 2 2 6 2 4" xfId="47260" xr:uid="{00000000-0005-0000-0000-0000C5120000}"/>
    <cellStyle name="Comma 3 2 2 2 6 2 5" xfId="50276" xr:uid="{00000000-0005-0000-0000-0000C6120000}"/>
    <cellStyle name="Comma 3 2 2 2 6 3" xfId="10840" xr:uid="{00000000-0005-0000-0000-0000C7120000}"/>
    <cellStyle name="Comma 3 2 2 2 6 3 2" xfId="18382" xr:uid="{00000000-0005-0000-0000-0000C8120000}"/>
    <cellStyle name="Comma 3 2 2 2 6 3 3" xfId="43524" xr:uid="{00000000-0005-0000-0000-0000C9120000}"/>
    <cellStyle name="Comma 3 2 2 2 6 3 4" xfId="47737" xr:uid="{00000000-0005-0000-0000-0000CA120000}"/>
    <cellStyle name="Comma 3 2 2 2 6 3 5" xfId="50753" xr:uid="{00000000-0005-0000-0000-0000CB120000}"/>
    <cellStyle name="Comma 3 2 2 2 6 4" xfId="11328" xr:uid="{00000000-0005-0000-0000-0000CC120000}"/>
    <cellStyle name="Comma 3 2 2 2 6 4 2" xfId="18859" xr:uid="{00000000-0005-0000-0000-0000CD120000}"/>
    <cellStyle name="Comma 3 2 2 2 6 4 3" xfId="43300" xr:uid="{00000000-0005-0000-0000-0000CE120000}"/>
    <cellStyle name="Comma 3 2 2 2 6 4 4" xfId="48214" xr:uid="{00000000-0005-0000-0000-0000CF120000}"/>
    <cellStyle name="Comma 3 2 2 2 6 4 5" xfId="51230" xr:uid="{00000000-0005-0000-0000-0000D0120000}"/>
    <cellStyle name="Comma 3 2 2 2 6 5" xfId="8443" xr:uid="{00000000-0005-0000-0000-0000D1120000}"/>
    <cellStyle name="Comma 3 2 2 2 6 5 2" xfId="42865" xr:uid="{00000000-0005-0000-0000-0000D2120000}"/>
    <cellStyle name="Comma 3 2 2 2 6 5 3" xfId="46783" xr:uid="{00000000-0005-0000-0000-0000D3120000}"/>
    <cellStyle name="Comma 3 2 2 2 6 5 4" xfId="49799" xr:uid="{00000000-0005-0000-0000-0000D4120000}"/>
    <cellStyle name="Comma 3 2 2 2 6 6" xfId="42079" xr:uid="{00000000-0005-0000-0000-0000D5120000}"/>
    <cellStyle name="Comma 3 2 2 2 6 7" xfId="45677" xr:uid="{00000000-0005-0000-0000-0000D6120000}"/>
    <cellStyle name="Comma 3 2 2 2 6 8" xfId="48693" xr:uid="{00000000-0005-0000-0000-0000D7120000}"/>
    <cellStyle name="Comma 3 2 2 2 7" xfId="9931" xr:uid="{00000000-0005-0000-0000-0000D8120000}"/>
    <cellStyle name="Comma 3 2 2 2 7 2" xfId="17481" xr:uid="{00000000-0005-0000-0000-0000D9120000}"/>
    <cellStyle name="Comma 3 2 2 2 7 3" xfId="28474" xr:uid="{00000000-0005-0000-0000-0000DA120000}"/>
    <cellStyle name="Comma 3 2 2 2 7 4" xfId="46836" xr:uid="{00000000-0005-0000-0000-0000DB120000}"/>
    <cellStyle name="Comma 3 2 2 2 7 5" xfId="49852" xr:uid="{00000000-0005-0000-0000-0000DC120000}"/>
    <cellStyle name="Comma 3 2 2 2 8" xfId="10415" xr:uid="{00000000-0005-0000-0000-0000DD120000}"/>
    <cellStyle name="Comma 3 2 2 2 8 2" xfId="17958" xr:uid="{00000000-0005-0000-0000-0000DE120000}"/>
    <cellStyle name="Comma 3 2 2 2 8 3" xfId="27962" xr:uid="{00000000-0005-0000-0000-0000DF120000}"/>
    <cellStyle name="Comma 3 2 2 2 8 4" xfId="47313" xr:uid="{00000000-0005-0000-0000-0000E0120000}"/>
    <cellStyle name="Comma 3 2 2 2 8 5" xfId="50329" xr:uid="{00000000-0005-0000-0000-0000E1120000}"/>
    <cellStyle name="Comma 3 2 2 2 9" xfId="10902" xr:uid="{00000000-0005-0000-0000-0000E2120000}"/>
    <cellStyle name="Comma 3 2 2 2 9 2" xfId="18435" xr:uid="{00000000-0005-0000-0000-0000E3120000}"/>
    <cellStyle name="Comma 3 2 2 2 9 3" xfId="43595" xr:uid="{00000000-0005-0000-0000-0000E4120000}"/>
    <cellStyle name="Comma 3 2 2 2 9 4" xfId="47790" xr:uid="{00000000-0005-0000-0000-0000E5120000}"/>
    <cellStyle name="Comma 3 2 2 2 9 5" xfId="50806" xr:uid="{00000000-0005-0000-0000-0000E6120000}"/>
    <cellStyle name="Comma 3 2 2 3" xfId="4819" xr:uid="{00000000-0005-0000-0000-0000E7120000}"/>
    <cellStyle name="Comma 3 2 2 3 2" xfId="5534" xr:uid="{00000000-0005-0000-0000-0000E8120000}"/>
    <cellStyle name="Comma 3 2 2 3 2 2" xfId="10182" xr:uid="{00000000-0005-0000-0000-0000E9120000}"/>
    <cellStyle name="Comma 3 2 2 3 2 2 2" xfId="17732" xr:uid="{00000000-0005-0000-0000-0000EA120000}"/>
    <cellStyle name="Comma 3 2 2 3 2 2 3" xfId="41879" xr:uid="{00000000-0005-0000-0000-0000EB120000}"/>
    <cellStyle name="Comma 3 2 2 3 2 2 4" xfId="47087" xr:uid="{00000000-0005-0000-0000-0000EC120000}"/>
    <cellStyle name="Comma 3 2 2 3 2 2 5" xfId="50103" xr:uid="{00000000-0005-0000-0000-0000ED120000}"/>
    <cellStyle name="Comma 3 2 2 3 2 3" xfId="10667" xr:uid="{00000000-0005-0000-0000-0000EE120000}"/>
    <cellStyle name="Comma 3 2 2 3 2 3 2" xfId="18209" xr:uid="{00000000-0005-0000-0000-0000EF120000}"/>
    <cellStyle name="Comma 3 2 2 3 2 3 3" xfId="41949" xr:uid="{00000000-0005-0000-0000-0000F0120000}"/>
    <cellStyle name="Comma 3 2 2 3 2 3 4" xfId="47564" xr:uid="{00000000-0005-0000-0000-0000F1120000}"/>
    <cellStyle name="Comma 3 2 2 3 2 3 5" xfId="50580" xr:uid="{00000000-0005-0000-0000-0000F2120000}"/>
    <cellStyle name="Comma 3 2 2 3 2 4" xfId="11154" xr:uid="{00000000-0005-0000-0000-0000F3120000}"/>
    <cellStyle name="Comma 3 2 2 3 2 4 2" xfId="18686" xr:uid="{00000000-0005-0000-0000-0000F4120000}"/>
    <cellStyle name="Comma 3 2 2 3 2 4 3" xfId="42027" xr:uid="{00000000-0005-0000-0000-0000F5120000}"/>
    <cellStyle name="Comma 3 2 2 3 2 4 4" xfId="48041" xr:uid="{00000000-0005-0000-0000-0000F6120000}"/>
    <cellStyle name="Comma 3 2 2 3 2 4 5" xfId="51057" xr:uid="{00000000-0005-0000-0000-0000F7120000}"/>
    <cellStyle name="Comma 3 2 2 3 2 5" xfId="8174" xr:uid="{00000000-0005-0000-0000-0000F8120000}"/>
    <cellStyle name="Comma 3 2 2 3 2 5 2" xfId="43887" xr:uid="{00000000-0005-0000-0000-0000F9120000}"/>
    <cellStyle name="Comma 3 2 2 3 2 5 3" xfId="46610" xr:uid="{00000000-0005-0000-0000-0000FA120000}"/>
    <cellStyle name="Comma 3 2 2 3 2 5 4" xfId="49626" xr:uid="{00000000-0005-0000-0000-0000FB120000}"/>
    <cellStyle name="Comma 3 2 2 3 2 6" xfId="42732" xr:uid="{00000000-0005-0000-0000-0000FC120000}"/>
    <cellStyle name="Comma 3 2 2 3 2 7" xfId="45504" xr:uid="{00000000-0005-0000-0000-0000FD120000}"/>
    <cellStyle name="Comma 3 2 2 3 2 8" xfId="48520" xr:uid="{00000000-0005-0000-0000-0000FE120000}"/>
    <cellStyle name="Comma 3 2 2 3 3" xfId="9970" xr:uid="{00000000-0005-0000-0000-0000FF120000}"/>
    <cellStyle name="Comma 3 2 2 3 3 2" xfId="17520" xr:uid="{00000000-0005-0000-0000-000000130000}"/>
    <cellStyle name="Comma 3 2 2 3 3 3" xfId="20424" xr:uid="{00000000-0005-0000-0000-000001130000}"/>
    <cellStyle name="Comma 3 2 2 3 3 4" xfId="46875" xr:uid="{00000000-0005-0000-0000-000002130000}"/>
    <cellStyle name="Comma 3 2 2 3 3 5" xfId="49891" xr:uid="{00000000-0005-0000-0000-000003130000}"/>
    <cellStyle name="Comma 3 2 2 3 4" xfId="10454" xr:uid="{00000000-0005-0000-0000-000004130000}"/>
    <cellStyle name="Comma 3 2 2 3 4 2" xfId="17997" xr:uid="{00000000-0005-0000-0000-000005130000}"/>
    <cellStyle name="Comma 3 2 2 3 4 3" xfId="43802" xr:uid="{00000000-0005-0000-0000-000006130000}"/>
    <cellStyle name="Comma 3 2 2 3 4 4" xfId="47352" xr:uid="{00000000-0005-0000-0000-000007130000}"/>
    <cellStyle name="Comma 3 2 2 3 4 5" xfId="50368" xr:uid="{00000000-0005-0000-0000-000008130000}"/>
    <cellStyle name="Comma 3 2 2 3 5" xfId="10941" xr:uid="{00000000-0005-0000-0000-000009130000}"/>
    <cellStyle name="Comma 3 2 2 3 5 2" xfId="18474" xr:uid="{00000000-0005-0000-0000-00000A130000}"/>
    <cellStyle name="Comma 3 2 2 3 5 3" xfId="41992" xr:uid="{00000000-0005-0000-0000-00000B130000}"/>
    <cellStyle name="Comma 3 2 2 3 5 4" xfId="47829" xr:uid="{00000000-0005-0000-0000-00000C130000}"/>
    <cellStyle name="Comma 3 2 2 3 5 5" xfId="50845" xr:uid="{00000000-0005-0000-0000-00000D130000}"/>
    <cellStyle name="Comma 3 2 2 3 6" xfId="7879" xr:uid="{00000000-0005-0000-0000-00000E130000}"/>
    <cellStyle name="Comma 3 2 2 3 6 2" xfId="42462" xr:uid="{00000000-0005-0000-0000-00000F130000}"/>
    <cellStyle name="Comma 3 2 2 3 6 3" xfId="46398" xr:uid="{00000000-0005-0000-0000-000010130000}"/>
    <cellStyle name="Comma 3 2 2 3 6 4" xfId="49414" xr:uid="{00000000-0005-0000-0000-000011130000}"/>
    <cellStyle name="Comma 3 2 2 3 7" xfId="42563" xr:uid="{00000000-0005-0000-0000-000012130000}"/>
    <cellStyle name="Comma 3 2 2 3 8" xfId="45292" xr:uid="{00000000-0005-0000-0000-000013130000}"/>
    <cellStyle name="Comma 3 2 2 3 9" xfId="48308" xr:uid="{00000000-0005-0000-0000-000014130000}"/>
    <cellStyle name="Comma 3 2 2 4" xfId="5294" xr:uid="{00000000-0005-0000-0000-000015130000}"/>
    <cellStyle name="Comma 3 2 2 4 2" xfId="5614" xr:uid="{00000000-0005-0000-0000-000016130000}"/>
    <cellStyle name="Comma 3 2 2 4 2 2" xfId="10235" xr:uid="{00000000-0005-0000-0000-000017130000}"/>
    <cellStyle name="Comma 3 2 2 4 2 2 2" xfId="17785" xr:uid="{00000000-0005-0000-0000-000018130000}"/>
    <cellStyle name="Comma 3 2 2 4 2 2 3" xfId="27733" xr:uid="{00000000-0005-0000-0000-000019130000}"/>
    <cellStyle name="Comma 3 2 2 4 2 2 4" xfId="47140" xr:uid="{00000000-0005-0000-0000-00001A130000}"/>
    <cellStyle name="Comma 3 2 2 4 2 2 5" xfId="50156" xr:uid="{00000000-0005-0000-0000-00001B130000}"/>
    <cellStyle name="Comma 3 2 2 4 2 3" xfId="10720" xr:uid="{00000000-0005-0000-0000-00001C130000}"/>
    <cellStyle name="Comma 3 2 2 4 2 3 2" xfId="18262" xr:uid="{00000000-0005-0000-0000-00001D130000}"/>
    <cellStyle name="Comma 3 2 2 4 2 3 3" xfId="43575" xr:uid="{00000000-0005-0000-0000-00001E130000}"/>
    <cellStyle name="Comma 3 2 2 4 2 3 4" xfId="47617" xr:uid="{00000000-0005-0000-0000-00001F130000}"/>
    <cellStyle name="Comma 3 2 2 4 2 3 5" xfId="50633" xr:uid="{00000000-0005-0000-0000-000020130000}"/>
    <cellStyle name="Comma 3 2 2 4 2 4" xfId="11207" xr:uid="{00000000-0005-0000-0000-000021130000}"/>
    <cellStyle name="Comma 3 2 2 4 2 4 2" xfId="18739" xr:uid="{00000000-0005-0000-0000-000022130000}"/>
    <cellStyle name="Comma 3 2 2 4 2 4 3" xfId="43819" xr:uid="{00000000-0005-0000-0000-000023130000}"/>
    <cellStyle name="Comma 3 2 2 4 2 4 4" xfId="48094" xr:uid="{00000000-0005-0000-0000-000024130000}"/>
    <cellStyle name="Comma 3 2 2 4 2 4 5" xfId="51110" xr:uid="{00000000-0005-0000-0000-000025130000}"/>
    <cellStyle name="Comma 3 2 2 4 2 5" xfId="8248" xr:uid="{00000000-0005-0000-0000-000026130000}"/>
    <cellStyle name="Comma 3 2 2 4 2 5 2" xfId="43213" xr:uid="{00000000-0005-0000-0000-000027130000}"/>
    <cellStyle name="Comma 3 2 2 4 2 5 3" xfId="46663" xr:uid="{00000000-0005-0000-0000-000028130000}"/>
    <cellStyle name="Comma 3 2 2 4 2 5 4" xfId="49679" xr:uid="{00000000-0005-0000-0000-000029130000}"/>
    <cellStyle name="Comma 3 2 2 4 2 6" xfId="41550" xr:uid="{00000000-0005-0000-0000-00002A130000}"/>
    <cellStyle name="Comma 3 2 2 4 2 7" xfId="45557" xr:uid="{00000000-0005-0000-0000-00002B130000}"/>
    <cellStyle name="Comma 3 2 2 4 2 8" xfId="48573" xr:uid="{00000000-0005-0000-0000-00002C130000}"/>
    <cellStyle name="Comma 3 2 2 4 3" xfId="10023" xr:uid="{00000000-0005-0000-0000-00002D130000}"/>
    <cellStyle name="Comma 3 2 2 4 3 2" xfId="17573" xr:uid="{00000000-0005-0000-0000-00002E130000}"/>
    <cellStyle name="Comma 3 2 2 4 3 3" xfId="42289" xr:uid="{00000000-0005-0000-0000-00002F130000}"/>
    <cellStyle name="Comma 3 2 2 4 3 4" xfId="46928" xr:uid="{00000000-0005-0000-0000-000030130000}"/>
    <cellStyle name="Comma 3 2 2 4 3 5" xfId="49944" xr:uid="{00000000-0005-0000-0000-000031130000}"/>
    <cellStyle name="Comma 3 2 2 4 4" xfId="10508" xr:uid="{00000000-0005-0000-0000-000032130000}"/>
    <cellStyle name="Comma 3 2 2 4 4 2" xfId="18050" xr:uid="{00000000-0005-0000-0000-000033130000}"/>
    <cellStyle name="Comma 3 2 2 4 4 3" xfId="42839" xr:uid="{00000000-0005-0000-0000-000034130000}"/>
    <cellStyle name="Comma 3 2 2 4 4 4" xfId="47405" xr:uid="{00000000-0005-0000-0000-000035130000}"/>
    <cellStyle name="Comma 3 2 2 4 4 5" xfId="50421" xr:uid="{00000000-0005-0000-0000-000036130000}"/>
    <cellStyle name="Comma 3 2 2 4 5" xfId="10995" xr:uid="{00000000-0005-0000-0000-000037130000}"/>
    <cellStyle name="Comma 3 2 2 4 5 2" xfId="18527" xr:uid="{00000000-0005-0000-0000-000038130000}"/>
    <cellStyle name="Comma 3 2 2 4 5 3" xfId="42385" xr:uid="{00000000-0005-0000-0000-000039130000}"/>
    <cellStyle name="Comma 3 2 2 4 5 4" xfId="47882" xr:uid="{00000000-0005-0000-0000-00003A130000}"/>
    <cellStyle name="Comma 3 2 2 4 5 5" xfId="50898" xr:uid="{00000000-0005-0000-0000-00003B130000}"/>
    <cellStyle name="Comma 3 2 2 4 6" xfId="7946" xr:uid="{00000000-0005-0000-0000-00003C130000}"/>
    <cellStyle name="Comma 3 2 2 4 6 2" xfId="41766" xr:uid="{00000000-0005-0000-0000-00003D130000}"/>
    <cellStyle name="Comma 3 2 2 4 6 3" xfId="46451" xr:uid="{00000000-0005-0000-0000-00003E130000}"/>
    <cellStyle name="Comma 3 2 2 4 6 4" xfId="49467" xr:uid="{00000000-0005-0000-0000-00003F130000}"/>
    <cellStyle name="Comma 3 2 2 4 7" xfId="20827" xr:uid="{00000000-0005-0000-0000-000040130000}"/>
    <cellStyle name="Comma 3 2 2 4 8" xfId="45345" xr:uid="{00000000-0005-0000-0000-000041130000}"/>
    <cellStyle name="Comma 3 2 2 4 9" xfId="48361" xr:uid="{00000000-0005-0000-0000-000042130000}"/>
    <cellStyle name="Comma 3 2 2 5" xfId="5374" xr:uid="{00000000-0005-0000-0000-000043130000}"/>
    <cellStyle name="Comma 3 2 2 5 2" xfId="5694" xr:uid="{00000000-0005-0000-0000-000044130000}"/>
    <cellStyle name="Comma 3 2 2 5 2 2" xfId="10288" xr:uid="{00000000-0005-0000-0000-000045130000}"/>
    <cellStyle name="Comma 3 2 2 5 2 2 2" xfId="17838" xr:uid="{00000000-0005-0000-0000-000046130000}"/>
    <cellStyle name="Comma 3 2 2 5 2 2 3" xfId="41896" xr:uid="{00000000-0005-0000-0000-000047130000}"/>
    <cellStyle name="Comma 3 2 2 5 2 2 4" xfId="47193" xr:uid="{00000000-0005-0000-0000-000048130000}"/>
    <cellStyle name="Comma 3 2 2 5 2 2 5" xfId="50209" xr:uid="{00000000-0005-0000-0000-000049130000}"/>
    <cellStyle name="Comma 3 2 2 5 2 3" xfId="10773" xr:uid="{00000000-0005-0000-0000-00004A130000}"/>
    <cellStyle name="Comma 3 2 2 5 2 3 2" xfId="18315" xr:uid="{00000000-0005-0000-0000-00004B130000}"/>
    <cellStyle name="Comma 3 2 2 5 2 3 3" xfId="42881" xr:uid="{00000000-0005-0000-0000-00004C130000}"/>
    <cellStyle name="Comma 3 2 2 5 2 3 4" xfId="47670" xr:uid="{00000000-0005-0000-0000-00004D130000}"/>
    <cellStyle name="Comma 3 2 2 5 2 3 5" xfId="50686" xr:uid="{00000000-0005-0000-0000-00004E130000}"/>
    <cellStyle name="Comma 3 2 2 5 2 4" xfId="11260" xr:uid="{00000000-0005-0000-0000-00004F130000}"/>
    <cellStyle name="Comma 3 2 2 5 2 4 2" xfId="18792" xr:uid="{00000000-0005-0000-0000-000050130000}"/>
    <cellStyle name="Comma 3 2 2 5 2 4 3" xfId="19874" xr:uid="{00000000-0005-0000-0000-000051130000}"/>
    <cellStyle name="Comma 3 2 2 5 2 4 4" xfId="48147" xr:uid="{00000000-0005-0000-0000-000052130000}"/>
    <cellStyle name="Comma 3 2 2 5 2 4 5" xfId="51163" xr:uid="{00000000-0005-0000-0000-000053130000}"/>
    <cellStyle name="Comma 3 2 2 5 2 5" xfId="8328" xr:uid="{00000000-0005-0000-0000-000054130000}"/>
    <cellStyle name="Comma 3 2 2 5 2 5 2" xfId="42257" xr:uid="{00000000-0005-0000-0000-000055130000}"/>
    <cellStyle name="Comma 3 2 2 5 2 5 3" xfId="46716" xr:uid="{00000000-0005-0000-0000-000056130000}"/>
    <cellStyle name="Comma 3 2 2 5 2 5 4" xfId="49732" xr:uid="{00000000-0005-0000-0000-000057130000}"/>
    <cellStyle name="Comma 3 2 2 5 2 6" xfId="41572" xr:uid="{00000000-0005-0000-0000-000058130000}"/>
    <cellStyle name="Comma 3 2 2 5 2 7" xfId="45610" xr:uid="{00000000-0005-0000-0000-000059130000}"/>
    <cellStyle name="Comma 3 2 2 5 2 8" xfId="48626" xr:uid="{00000000-0005-0000-0000-00005A130000}"/>
    <cellStyle name="Comma 3 2 2 5 3" xfId="10076" xr:uid="{00000000-0005-0000-0000-00005B130000}"/>
    <cellStyle name="Comma 3 2 2 5 3 2" xfId="17626" xr:uid="{00000000-0005-0000-0000-00005C130000}"/>
    <cellStyle name="Comma 3 2 2 5 3 3" xfId="29935" xr:uid="{00000000-0005-0000-0000-00005D130000}"/>
    <cellStyle name="Comma 3 2 2 5 3 4" xfId="46981" xr:uid="{00000000-0005-0000-0000-00005E130000}"/>
    <cellStyle name="Comma 3 2 2 5 3 5" xfId="49997" xr:uid="{00000000-0005-0000-0000-00005F130000}"/>
    <cellStyle name="Comma 3 2 2 5 4" xfId="10561" xr:uid="{00000000-0005-0000-0000-000060130000}"/>
    <cellStyle name="Comma 3 2 2 5 4 2" xfId="18103" xr:uid="{00000000-0005-0000-0000-000061130000}"/>
    <cellStyle name="Comma 3 2 2 5 4 3" xfId="44030" xr:uid="{00000000-0005-0000-0000-000062130000}"/>
    <cellStyle name="Comma 3 2 2 5 4 4" xfId="47458" xr:uid="{00000000-0005-0000-0000-000063130000}"/>
    <cellStyle name="Comma 3 2 2 5 4 5" xfId="50474" xr:uid="{00000000-0005-0000-0000-000064130000}"/>
    <cellStyle name="Comma 3 2 2 5 5" xfId="11048" xr:uid="{00000000-0005-0000-0000-000065130000}"/>
    <cellStyle name="Comma 3 2 2 5 5 2" xfId="18580" xr:uid="{00000000-0005-0000-0000-000066130000}"/>
    <cellStyle name="Comma 3 2 2 5 5 3" xfId="43870" xr:uid="{00000000-0005-0000-0000-000067130000}"/>
    <cellStyle name="Comma 3 2 2 5 5 4" xfId="47935" xr:uid="{00000000-0005-0000-0000-000068130000}"/>
    <cellStyle name="Comma 3 2 2 5 5 5" xfId="50951" xr:uid="{00000000-0005-0000-0000-000069130000}"/>
    <cellStyle name="Comma 3 2 2 5 6" xfId="8018" xr:uid="{00000000-0005-0000-0000-00006A130000}"/>
    <cellStyle name="Comma 3 2 2 5 6 2" xfId="43013" xr:uid="{00000000-0005-0000-0000-00006B130000}"/>
    <cellStyle name="Comma 3 2 2 5 6 3" xfId="46504" xr:uid="{00000000-0005-0000-0000-00006C130000}"/>
    <cellStyle name="Comma 3 2 2 5 6 4" xfId="49520" xr:uid="{00000000-0005-0000-0000-00006D130000}"/>
    <cellStyle name="Comma 3 2 2 5 7" xfId="41503" xr:uid="{00000000-0005-0000-0000-00006E130000}"/>
    <cellStyle name="Comma 3 2 2 5 8" xfId="45398" xr:uid="{00000000-0005-0000-0000-00006F130000}"/>
    <cellStyle name="Comma 3 2 2 5 9" xfId="48414" xr:uid="{00000000-0005-0000-0000-000070130000}"/>
    <cellStyle name="Comma 3 2 2 6" xfId="5454" xr:uid="{00000000-0005-0000-0000-000071130000}"/>
    <cellStyle name="Comma 3 2 2 6 2" xfId="10129" xr:uid="{00000000-0005-0000-0000-000072130000}"/>
    <cellStyle name="Comma 3 2 2 6 2 2" xfId="17679" xr:uid="{00000000-0005-0000-0000-000073130000}"/>
    <cellStyle name="Comma 3 2 2 6 2 3" xfId="42299" xr:uid="{00000000-0005-0000-0000-000074130000}"/>
    <cellStyle name="Comma 3 2 2 6 2 4" xfId="47034" xr:uid="{00000000-0005-0000-0000-000075130000}"/>
    <cellStyle name="Comma 3 2 2 6 2 5" xfId="50050" xr:uid="{00000000-0005-0000-0000-000076130000}"/>
    <cellStyle name="Comma 3 2 2 6 3" xfId="10614" xr:uid="{00000000-0005-0000-0000-000077130000}"/>
    <cellStyle name="Comma 3 2 2 6 3 2" xfId="18156" xr:uid="{00000000-0005-0000-0000-000078130000}"/>
    <cellStyle name="Comma 3 2 2 6 3 3" xfId="42138" xr:uid="{00000000-0005-0000-0000-000079130000}"/>
    <cellStyle name="Comma 3 2 2 6 3 4" xfId="47511" xr:uid="{00000000-0005-0000-0000-00007A130000}"/>
    <cellStyle name="Comma 3 2 2 6 3 5" xfId="50527" xr:uid="{00000000-0005-0000-0000-00007B130000}"/>
    <cellStyle name="Comma 3 2 2 6 4" xfId="11101" xr:uid="{00000000-0005-0000-0000-00007C130000}"/>
    <cellStyle name="Comma 3 2 2 6 4 2" xfId="18633" xr:uid="{00000000-0005-0000-0000-00007D130000}"/>
    <cellStyle name="Comma 3 2 2 6 4 3" xfId="42400" xr:uid="{00000000-0005-0000-0000-00007E130000}"/>
    <cellStyle name="Comma 3 2 2 6 4 4" xfId="47988" xr:uid="{00000000-0005-0000-0000-00007F130000}"/>
    <cellStyle name="Comma 3 2 2 6 4 5" xfId="51004" xr:uid="{00000000-0005-0000-0000-000080130000}"/>
    <cellStyle name="Comma 3 2 2 6 5" xfId="8094" xr:uid="{00000000-0005-0000-0000-000081130000}"/>
    <cellStyle name="Comma 3 2 2 6 5 2" xfId="42616" xr:uid="{00000000-0005-0000-0000-000082130000}"/>
    <cellStyle name="Comma 3 2 2 6 5 3" xfId="46557" xr:uid="{00000000-0005-0000-0000-000083130000}"/>
    <cellStyle name="Comma 3 2 2 6 5 4" xfId="49573" xr:uid="{00000000-0005-0000-0000-000084130000}"/>
    <cellStyle name="Comma 3 2 2 6 6" xfId="41515" xr:uid="{00000000-0005-0000-0000-000085130000}"/>
    <cellStyle name="Comma 3 2 2 6 7" xfId="45451" xr:uid="{00000000-0005-0000-0000-000086130000}"/>
    <cellStyle name="Comma 3 2 2 6 8" xfId="48467" xr:uid="{00000000-0005-0000-0000-000087130000}"/>
    <cellStyle name="Comma 3 2 2 7" xfId="5774" xr:uid="{00000000-0005-0000-0000-000088130000}"/>
    <cellStyle name="Comma 3 2 2 7 2" xfId="10341" xr:uid="{00000000-0005-0000-0000-000089130000}"/>
    <cellStyle name="Comma 3 2 2 7 2 2" xfId="17891" xr:uid="{00000000-0005-0000-0000-00008A130000}"/>
    <cellStyle name="Comma 3 2 2 7 2 3" xfId="43193" xr:uid="{00000000-0005-0000-0000-00008B130000}"/>
    <cellStyle name="Comma 3 2 2 7 2 4" xfId="47246" xr:uid="{00000000-0005-0000-0000-00008C130000}"/>
    <cellStyle name="Comma 3 2 2 7 2 5" xfId="50262" xr:uid="{00000000-0005-0000-0000-00008D130000}"/>
    <cellStyle name="Comma 3 2 2 7 3" xfId="10826" xr:uid="{00000000-0005-0000-0000-00008E130000}"/>
    <cellStyle name="Comma 3 2 2 7 3 2" xfId="18368" xr:uid="{00000000-0005-0000-0000-00008F130000}"/>
    <cellStyle name="Comma 3 2 2 7 3 3" xfId="43577" xr:uid="{00000000-0005-0000-0000-000090130000}"/>
    <cellStyle name="Comma 3 2 2 7 3 4" xfId="47723" xr:uid="{00000000-0005-0000-0000-000091130000}"/>
    <cellStyle name="Comma 3 2 2 7 3 5" xfId="50739" xr:uid="{00000000-0005-0000-0000-000092130000}"/>
    <cellStyle name="Comma 3 2 2 7 4" xfId="11313" xr:uid="{00000000-0005-0000-0000-000093130000}"/>
    <cellStyle name="Comma 3 2 2 7 4 2" xfId="18845" xr:uid="{00000000-0005-0000-0000-000094130000}"/>
    <cellStyle name="Comma 3 2 2 7 4 3" xfId="42954" xr:uid="{00000000-0005-0000-0000-000095130000}"/>
    <cellStyle name="Comma 3 2 2 7 4 4" xfId="48200" xr:uid="{00000000-0005-0000-0000-000096130000}"/>
    <cellStyle name="Comma 3 2 2 7 4 5" xfId="51216" xr:uid="{00000000-0005-0000-0000-000097130000}"/>
    <cellStyle name="Comma 3 2 2 7 5" xfId="8408" xr:uid="{00000000-0005-0000-0000-000098130000}"/>
    <cellStyle name="Comma 3 2 2 7 5 2" xfId="41828" xr:uid="{00000000-0005-0000-0000-000099130000}"/>
    <cellStyle name="Comma 3 2 2 7 5 3" xfId="46769" xr:uid="{00000000-0005-0000-0000-00009A130000}"/>
    <cellStyle name="Comma 3 2 2 7 5 4" xfId="49785" xr:uid="{00000000-0005-0000-0000-00009B130000}"/>
    <cellStyle name="Comma 3 2 2 7 6" xfId="31436" xr:uid="{00000000-0005-0000-0000-00009C130000}"/>
    <cellStyle name="Comma 3 2 2 7 7" xfId="45663" xr:uid="{00000000-0005-0000-0000-00009D130000}"/>
    <cellStyle name="Comma 3 2 2 7 8" xfId="48679" xr:uid="{00000000-0005-0000-0000-00009E130000}"/>
    <cellStyle name="Comma 3 2 2 8" xfId="9917" xr:uid="{00000000-0005-0000-0000-00009F130000}"/>
    <cellStyle name="Comma 3 2 2 8 2" xfId="17467" xr:uid="{00000000-0005-0000-0000-0000A0130000}"/>
    <cellStyle name="Comma 3 2 2 8 3" xfId="42276" xr:uid="{00000000-0005-0000-0000-0000A1130000}"/>
    <cellStyle name="Comma 3 2 2 8 4" xfId="46822" xr:uid="{00000000-0005-0000-0000-0000A2130000}"/>
    <cellStyle name="Comma 3 2 2 8 5" xfId="49838" xr:uid="{00000000-0005-0000-0000-0000A3130000}"/>
    <cellStyle name="Comma 3 2 2 9" xfId="10397" xr:uid="{00000000-0005-0000-0000-0000A4130000}"/>
    <cellStyle name="Comma 3 2 2 9 2" xfId="17944" xr:uid="{00000000-0005-0000-0000-0000A5130000}"/>
    <cellStyle name="Comma 3 2 2 9 3" xfId="43517" xr:uid="{00000000-0005-0000-0000-0000A6130000}"/>
    <cellStyle name="Comma 3 2 2 9 4" xfId="47299" xr:uid="{00000000-0005-0000-0000-0000A7130000}"/>
    <cellStyle name="Comma 3 2 2 9 5" xfId="50315" xr:uid="{00000000-0005-0000-0000-0000A8130000}"/>
    <cellStyle name="Comma 3 2 3" xfId="3984" xr:uid="{00000000-0005-0000-0000-0000A9130000}"/>
    <cellStyle name="Comma 3 2 3 10" xfId="10903" xr:uid="{00000000-0005-0000-0000-0000AA130000}"/>
    <cellStyle name="Comma 3 2 3 10 2" xfId="18436" xr:uid="{00000000-0005-0000-0000-0000AB130000}"/>
    <cellStyle name="Comma 3 2 3 10 3" xfId="19281" xr:uid="{00000000-0005-0000-0000-0000AC130000}"/>
    <cellStyle name="Comma 3 2 3 10 4" xfId="47791" xr:uid="{00000000-0005-0000-0000-0000AD130000}"/>
    <cellStyle name="Comma 3 2 3 10 5" xfId="50807" xr:uid="{00000000-0005-0000-0000-0000AE130000}"/>
    <cellStyle name="Comma 3 2 3 11" xfId="6921" xr:uid="{00000000-0005-0000-0000-0000AF130000}"/>
    <cellStyle name="Comma 3 2 3 11 2" xfId="17131" xr:uid="{00000000-0005-0000-0000-0000B0130000}"/>
    <cellStyle name="Comma 3 2 3 11 3" xfId="20204" xr:uid="{00000000-0005-0000-0000-0000B1130000}"/>
    <cellStyle name="Comma 3 2 3 11 4" xfId="46168" xr:uid="{00000000-0005-0000-0000-0000B2130000}"/>
    <cellStyle name="Comma 3 2 3 11 5" xfId="49184" xr:uid="{00000000-0005-0000-0000-0000B3130000}"/>
    <cellStyle name="Comma 3 2 3 12" xfId="19184" xr:uid="{00000000-0005-0000-0000-0000B4130000}"/>
    <cellStyle name="Comma 3 2 3 13" xfId="44072" xr:uid="{00000000-0005-0000-0000-0000B5130000}"/>
    <cellStyle name="Comma 3 2 3 14" xfId="44980" xr:uid="{00000000-0005-0000-0000-0000B6130000}"/>
    <cellStyle name="Comma 3 2 3 15" xfId="45254" xr:uid="{00000000-0005-0000-0000-0000B7130000}"/>
    <cellStyle name="Comma 3 2 3 16" xfId="48269" xr:uid="{00000000-0005-0000-0000-0000B8130000}"/>
    <cellStyle name="Comma 3 2 3 2" xfId="5250" xr:uid="{00000000-0005-0000-0000-0000B9130000}"/>
    <cellStyle name="Comma 3 2 3 2 2" xfId="5570" xr:uid="{00000000-0005-0000-0000-0000BA130000}"/>
    <cellStyle name="Comma 3 2 3 2 2 2" xfId="10197" xr:uid="{00000000-0005-0000-0000-0000BB130000}"/>
    <cellStyle name="Comma 3 2 3 2 2 2 2" xfId="17747" xr:uid="{00000000-0005-0000-0000-0000BC130000}"/>
    <cellStyle name="Comma 3 2 3 2 2 2 3" xfId="43484" xr:uid="{00000000-0005-0000-0000-0000BD130000}"/>
    <cellStyle name="Comma 3 2 3 2 2 2 4" xfId="47102" xr:uid="{00000000-0005-0000-0000-0000BE130000}"/>
    <cellStyle name="Comma 3 2 3 2 2 2 5" xfId="50118" xr:uid="{00000000-0005-0000-0000-0000BF130000}"/>
    <cellStyle name="Comma 3 2 3 2 2 3" xfId="10682" xr:uid="{00000000-0005-0000-0000-0000C0130000}"/>
    <cellStyle name="Comma 3 2 3 2 2 3 2" xfId="18224" xr:uid="{00000000-0005-0000-0000-0000C1130000}"/>
    <cellStyle name="Comma 3 2 3 2 2 3 3" xfId="43146" xr:uid="{00000000-0005-0000-0000-0000C2130000}"/>
    <cellStyle name="Comma 3 2 3 2 2 3 4" xfId="47579" xr:uid="{00000000-0005-0000-0000-0000C3130000}"/>
    <cellStyle name="Comma 3 2 3 2 2 3 5" xfId="50595" xr:uid="{00000000-0005-0000-0000-0000C4130000}"/>
    <cellStyle name="Comma 3 2 3 2 2 4" xfId="11169" xr:uid="{00000000-0005-0000-0000-0000C5130000}"/>
    <cellStyle name="Comma 3 2 3 2 2 4 2" xfId="18701" xr:uid="{00000000-0005-0000-0000-0000C6130000}"/>
    <cellStyle name="Comma 3 2 3 2 2 4 3" xfId="42408" xr:uid="{00000000-0005-0000-0000-0000C7130000}"/>
    <cellStyle name="Comma 3 2 3 2 2 4 4" xfId="48056" xr:uid="{00000000-0005-0000-0000-0000C8130000}"/>
    <cellStyle name="Comma 3 2 3 2 2 4 5" xfId="51072" xr:uid="{00000000-0005-0000-0000-0000C9130000}"/>
    <cellStyle name="Comma 3 2 3 2 2 5" xfId="8205" xr:uid="{00000000-0005-0000-0000-0000CA130000}"/>
    <cellStyle name="Comma 3 2 3 2 2 5 2" xfId="43211" xr:uid="{00000000-0005-0000-0000-0000CB130000}"/>
    <cellStyle name="Comma 3 2 3 2 2 5 3" xfId="46625" xr:uid="{00000000-0005-0000-0000-0000CC130000}"/>
    <cellStyle name="Comma 3 2 3 2 2 5 4" xfId="49641" xr:uid="{00000000-0005-0000-0000-0000CD130000}"/>
    <cellStyle name="Comma 3 2 3 2 2 6" xfId="27923" xr:uid="{00000000-0005-0000-0000-0000CE130000}"/>
    <cellStyle name="Comma 3 2 3 2 2 7" xfId="45519" xr:uid="{00000000-0005-0000-0000-0000CF130000}"/>
    <cellStyle name="Comma 3 2 3 2 2 8" xfId="48535" xr:uid="{00000000-0005-0000-0000-0000D0130000}"/>
    <cellStyle name="Comma 3 2 3 2 3" xfId="9985" xr:uid="{00000000-0005-0000-0000-0000D1130000}"/>
    <cellStyle name="Comma 3 2 3 2 3 2" xfId="17535" xr:uid="{00000000-0005-0000-0000-0000D2130000}"/>
    <cellStyle name="Comma 3 2 3 2 3 3" xfId="43796" xr:uid="{00000000-0005-0000-0000-0000D3130000}"/>
    <cellStyle name="Comma 3 2 3 2 3 4" xfId="46890" xr:uid="{00000000-0005-0000-0000-0000D4130000}"/>
    <cellStyle name="Comma 3 2 3 2 3 5" xfId="49906" xr:uid="{00000000-0005-0000-0000-0000D5130000}"/>
    <cellStyle name="Comma 3 2 3 2 4" xfId="10469" xr:uid="{00000000-0005-0000-0000-0000D6130000}"/>
    <cellStyle name="Comma 3 2 3 2 4 2" xfId="18012" xr:uid="{00000000-0005-0000-0000-0000D7130000}"/>
    <cellStyle name="Comma 3 2 3 2 4 3" xfId="43833" xr:uid="{00000000-0005-0000-0000-0000D8130000}"/>
    <cellStyle name="Comma 3 2 3 2 4 4" xfId="47367" xr:uid="{00000000-0005-0000-0000-0000D9130000}"/>
    <cellStyle name="Comma 3 2 3 2 4 5" xfId="50383" xr:uid="{00000000-0005-0000-0000-0000DA130000}"/>
    <cellStyle name="Comma 3 2 3 2 5" xfId="10956" xr:uid="{00000000-0005-0000-0000-0000DB130000}"/>
    <cellStyle name="Comma 3 2 3 2 5 2" xfId="18489" xr:uid="{00000000-0005-0000-0000-0000DC130000}"/>
    <cellStyle name="Comma 3 2 3 2 5 3" xfId="43868" xr:uid="{00000000-0005-0000-0000-0000DD130000}"/>
    <cellStyle name="Comma 3 2 3 2 5 4" xfId="47844" xr:uid="{00000000-0005-0000-0000-0000DE130000}"/>
    <cellStyle name="Comma 3 2 3 2 5 5" xfId="50860" xr:uid="{00000000-0005-0000-0000-0000DF130000}"/>
    <cellStyle name="Comma 3 2 3 2 6" xfId="7904" xr:uid="{00000000-0005-0000-0000-0000E0130000}"/>
    <cellStyle name="Comma 3 2 3 2 6 2" xfId="32592" xr:uid="{00000000-0005-0000-0000-0000E1130000}"/>
    <cellStyle name="Comma 3 2 3 2 6 3" xfId="46413" xr:uid="{00000000-0005-0000-0000-0000E2130000}"/>
    <cellStyle name="Comma 3 2 3 2 6 4" xfId="49429" xr:uid="{00000000-0005-0000-0000-0000E3130000}"/>
    <cellStyle name="Comma 3 2 3 2 7" xfId="41472" xr:uid="{00000000-0005-0000-0000-0000E4130000}"/>
    <cellStyle name="Comma 3 2 3 2 8" xfId="45307" xr:uid="{00000000-0005-0000-0000-0000E5130000}"/>
    <cellStyle name="Comma 3 2 3 2 9" xfId="48323" xr:uid="{00000000-0005-0000-0000-0000E6130000}"/>
    <cellStyle name="Comma 3 2 3 3" xfId="5330" xr:uid="{00000000-0005-0000-0000-0000E7130000}"/>
    <cellStyle name="Comma 3 2 3 3 2" xfId="5650" xr:uid="{00000000-0005-0000-0000-0000E8130000}"/>
    <cellStyle name="Comma 3 2 3 3 2 2" xfId="10250" xr:uid="{00000000-0005-0000-0000-0000E9130000}"/>
    <cellStyle name="Comma 3 2 3 3 2 2 2" xfId="17800" xr:uid="{00000000-0005-0000-0000-0000EA130000}"/>
    <cellStyle name="Comma 3 2 3 3 2 2 3" xfId="20387" xr:uid="{00000000-0005-0000-0000-0000EB130000}"/>
    <cellStyle name="Comma 3 2 3 3 2 2 4" xfId="47155" xr:uid="{00000000-0005-0000-0000-0000EC130000}"/>
    <cellStyle name="Comma 3 2 3 3 2 2 5" xfId="50171" xr:uid="{00000000-0005-0000-0000-0000ED130000}"/>
    <cellStyle name="Comma 3 2 3 3 2 3" xfId="10735" xr:uid="{00000000-0005-0000-0000-0000EE130000}"/>
    <cellStyle name="Comma 3 2 3 3 2 3 2" xfId="18277" xr:uid="{00000000-0005-0000-0000-0000EF130000}"/>
    <cellStyle name="Comma 3 2 3 3 2 3 3" xfId="43962" xr:uid="{00000000-0005-0000-0000-0000F0130000}"/>
    <cellStyle name="Comma 3 2 3 3 2 3 4" xfId="47632" xr:uid="{00000000-0005-0000-0000-0000F1130000}"/>
    <cellStyle name="Comma 3 2 3 3 2 3 5" xfId="50648" xr:uid="{00000000-0005-0000-0000-0000F2130000}"/>
    <cellStyle name="Comma 3 2 3 3 2 4" xfId="11222" xr:uid="{00000000-0005-0000-0000-0000F3130000}"/>
    <cellStyle name="Comma 3 2 3 3 2 4 2" xfId="18754" xr:uid="{00000000-0005-0000-0000-0000F4130000}"/>
    <cellStyle name="Comma 3 2 3 3 2 4 3" xfId="42036" xr:uid="{00000000-0005-0000-0000-0000F5130000}"/>
    <cellStyle name="Comma 3 2 3 3 2 4 4" xfId="48109" xr:uid="{00000000-0005-0000-0000-0000F6130000}"/>
    <cellStyle name="Comma 3 2 3 3 2 4 5" xfId="51125" xr:uid="{00000000-0005-0000-0000-0000F7130000}"/>
    <cellStyle name="Comma 3 2 3 3 2 5" xfId="8284" xr:uid="{00000000-0005-0000-0000-0000F8130000}"/>
    <cellStyle name="Comma 3 2 3 3 2 5 2" xfId="42681" xr:uid="{00000000-0005-0000-0000-0000F9130000}"/>
    <cellStyle name="Comma 3 2 3 3 2 5 3" xfId="46678" xr:uid="{00000000-0005-0000-0000-0000FA130000}"/>
    <cellStyle name="Comma 3 2 3 3 2 5 4" xfId="49694" xr:uid="{00000000-0005-0000-0000-0000FB130000}"/>
    <cellStyle name="Comma 3 2 3 3 2 6" xfId="43608" xr:uid="{00000000-0005-0000-0000-0000FC130000}"/>
    <cellStyle name="Comma 3 2 3 3 2 7" xfId="45572" xr:uid="{00000000-0005-0000-0000-0000FD130000}"/>
    <cellStyle name="Comma 3 2 3 3 2 8" xfId="48588" xr:uid="{00000000-0005-0000-0000-0000FE130000}"/>
    <cellStyle name="Comma 3 2 3 3 3" xfId="10038" xr:uid="{00000000-0005-0000-0000-0000FF130000}"/>
    <cellStyle name="Comma 3 2 3 3 3 2" xfId="17588" xr:uid="{00000000-0005-0000-0000-000000140000}"/>
    <cellStyle name="Comma 3 2 3 3 3 3" xfId="43413" xr:uid="{00000000-0005-0000-0000-000001140000}"/>
    <cellStyle name="Comma 3 2 3 3 3 4" xfId="46943" xr:uid="{00000000-0005-0000-0000-000002140000}"/>
    <cellStyle name="Comma 3 2 3 3 3 5" xfId="49959" xr:uid="{00000000-0005-0000-0000-000003140000}"/>
    <cellStyle name="Comma 3 2 3 3 4" xfId="10523" xr:uid="{00000000-0005-0000-0000-000004140000}"/>
    <cellStyle name="Comma 3 2 3 3 4 2" xfId="18065" xr:uid="{00000000-0005-0000-0000-000005140000}"/>
    <cellStyle name="Comma 3 2 3 3 4 3" xfId="41927" xr:uid="{00000000-0005-0000-0000-000006140000}"/>
    <cellStyle name="Comma 3 2 3 3 4 4" xfId="47420" xr:uid="{00000000-0005-0000-0000-000007140000}"/>
    <cellStyle name="Comma 3 2 3 3 4 5" xfId="50436" xr:uid="{00000000-0005-0000-0000-000008140000}"/>
    <cellStyle name="Comma 3 2 3 3 5" xfId="11010" xr:uid="{00000000-0005-0000-0000-000009140000}"/>
    <cellStyle name="Comma 3 2 3 3 5 2" xfId="18542" xr:uid="{00000000-0005-0000-0000-00000A140000}"/>
    <cellStyle name="Comma 3 2 3 3 5 3" xfId="42004" xr:uid="{00000000-0005-0000-0000-00000B140000}"/>
    <cellStyle name="Comma 3 2 3 3 5 4" xfId="47897" xr:uid="{00000000-0005-0000-0000-00000C140000}"/>
    <cellStyle name="Comma 3 2 3 3 5 5" xfId="50913" xr:uid="{00000000-0005-0000-0000-00000D140000}"/>
    <cellStyle name="Comma 3 2 3 3 6" xfId="7975" xr:uid="{00000000-0005-0000-0000-00000E140000}"/>
    <cellStyle name="Comma 3 2 3 3 6 2" xfId="42766" xr:uid="{00000000-0005-0000-0000-00000F140000}"/>
    <cellStyle name="Comma 3 2 3 3 6 3" xfId="46466" xr:uid="{00000000-0005-0000-0000-000010140000}"/>
    <cellStyle name="Comma 3 2 3 3 6 4" xfId="49482" xr:uid="{00000000-0005-0000-0000-000011140000}"/>
    <cellStyle name="Comma 3 2 3 3 7" xfId="43898" xr:uid="{00000000-0005-0000-0000-000012140000}"/>
    <cellStyle name="Comma 3 2 3 3 8" xfId="45360" xr:uid="{00000000-0005-0000-0000-000013140000}"/>
    <cellStyle name="Comma 3 2 3 3 9" xfId="48376" xr:uid="{00000000-0005-0000-0000-000014140000}"/>
    <cellStyle name="Comma 3 2 3 4" xfId="5410" xr:uid="{00000000-0005-0000-0000-000015140000}"/>
    <cellStyle name="Comma 3 2 3 4 2" xfId="5730" xr:uid="{00000000-0005-0000-0000-000016140000}"/>
    <cellStyle name="Comma 3 2 3 4 2 2" xfId="10303" xr:uid="{00000000-0005-0000-0000-000017140000}"/>
    <cellStyle name="Comma 3 2 3 4 2 2 2" xfId="17853" xr:uid="{00000000-0005-0000-0000-000018140000}"/>
    <cellStyle name="Comma 3 2 3 4 2 2 3" xfId="27826" xr:uid="{00000000-0005-0000-0000-000019140000}"/>
    <cellStyle name="Comma 3 2 3 4 2 2 4" xfId="47208" xr:uid="{00000000-0005-0000-0000-00001A140000}"/>
    <cellStyle name="Comma 3 2 3 4 2 2 5" xfId="50224" xr:uid="{00000000-0005-0000-0000-00001B140000}"/>
    <cellStyle name="Comma 3 2 3 4 2 3" xfId="10788" xr:uid="{00000000-0005-0000-0000-00001C140000}"/>
    <cellStyle name="Comma 3 2 3 4 2 3 2" xfId="18330" xr:uid="{00000000-0005-0000-0000-00001D140000}"/>
    <cellStyle name="Comma 3 2 3 4 2 3 3" xfId="42942" xr:uid="{00000000-0005-0000-0000-00001E140000}"/>
    <cellStyle name="Comma 3 2 3 4 2 3 4" xfId="47685" xr:uid="{00000000-0005-0000-0000-00001F140000}"/>
    <cellStyle name="Comma 3 2 3 4 2 3 5" xfId="50701" xr:uid="{00000000-0005-0000-0000-000020140000}"/>
    <cellStyle name="Comma 3 2 3 4 2 4" xfId="11275" xr:uid="{00000000-0005-0000-0000-000021140000}"/>
    <cellStyle name="Comma 3 2 3 4 2 4 2" xfId="18807" xr:uid="{00000000-0005-0000-0000-000022140000}"/>
    <cellStyle name="Comma 3 2 3 4 2 4 3" xfId="42423" xr:uid="{00000000-0005-0000-0000-000023140000}"/>
    <cellStyle name="Comma 3 2 3 4 2 4 4" xfId="48162" xr:uid="{00000000-0005-0000-0000-000024140000}"/>
    <cellStyle name="Comma 3 2 3 4 2 4 5" xfId="51178" xr:uid="{00000000-0005-0000-0000-000025140000}"/>
    <cellStyle name="Comma 3 2 3 4 2 5" xfId="8364" xr:uid="{00000000-0005-0000-0000-000026140000}"/>
    <cellStyle name="Comma 3 2 3 4 2 5 2" xfId="41823" xr:uid="{00000000-0005-0000-0000-000027140000}"/>
    <cellStyle name="Comma 3 2 3 4 2 5 3" xfId="46731" xr:uid="{00000000-0005-0000-0000-000028140000}"/>
    <cellStyle name="Comma 3 2 3 4 2 5 4" xfId="49747" xr:uid="{00000000-0005-0000-0000-000029140000}"/>
    <cellStyle name="Comma 3 2 3 4 2 6" xfId="41578" xr:uid="{00000000-0005-0000-0000-00002A140000}"/>
    <cellStyle name="Comma 3 2 3 4 2 7" xfId="45625" xr:uid="{00000000-0005-0000-0000-00002B140000}"/>
    <cellStyle name="Comma 3 2 3 4 2 8" xfId="48641" xr:uid="{00000000-0005-0000-0000-00002C140000}"/>
    <cellStyle name="Comma 3 2 3 4 3" xfId="10091" xr:uid="{00000000-0005-0000-0000-00002D140000}"/>
    <cellStyle name="Comma 3 2 3 4 3 2" xfId="17641" xr:uid="{00000000-0005-0000-0000-00002E140000}"/>
    <cellStyle name="Comma 3 2 3 4 3 3" xfId="42902" xr:uid="{00000000-0005-0000-0000-00002F140000}"/>
    <cellStyle name="Comma 3 2 3 4 3 4" xfId="46996" xr:uid="{00000000-0005-0000-0000-000030140000}"/>
    <cellStyle name="Comma 3 2 3 4 3 5" xfId="50012" xr:uid="{00000000-0005-0000-0000-000031140000}"/>
    <cellStyle name="Comma 3 2 3 4 4" xfId="10576" xr:uid="{00000000-0005-0000-0000-000032140000}"/>
    <cellStyle name="Comma 3 2 3 4 4 2" xfId="18118" xr:uid="{00000000-0005-0000-0000-000033140000}"/>
    <cellStyle name="Comma 3 2 3 4 4 3" xfId="27995" xr:uid="{00000000-0005-0000-0000-000034140000}"/>
    <cellStyle name="Comma 3 2 3 4 4 4" xfId="47473" xr:uid="{00000000-0005-0000-0000-000035140000}"/>
    <cellStyle name="Comma 3 2 3 4 4 5" xfId="50489" xr:uid="{00000000-0005-0000-0000-000036140000}"/>
    <cellStyle name="Comma 3 2 3 4 5" xfId="11063" xr:uid="{00000000-0005-0000-0000-000037140000}"/>
    <cellStyle name="Comma 3 2 3 4 5 2" xfId="18595" xr:uid="{00000000-0005-0000-0000-000038140000}"/>
    <cellStyle name="Comma 3 2 3 4 5 3" xfId="43394" xr:uid="{00000000-0005-0000-0000-000039140000}"/>
    <cellStyle name="Comma 3 2 3 4 5 4" xfId="47950" xr:uid="{00000000-0005-0000-0000-00003A140000}"/>
    <cellStyle name="Comma 3 2 3 4 5 5" xfId="50966" xr:uid="{00000000-0005-0000-0000-00003B140000}"/>
    <cellStyle name="Comma 3 2 3 4 6" xfId="8051" xr:uid="{00000000-0005-0000-0000-00003C140000}"/>
    <cellStyle name="Comma 3 2 3 4 6 2" xfId="41780" xr:uid="{00000000-0005-0000-0000-00003D140000}"/>
    <cellStyle name="Comma 3 2 3 4 6 3" xfId="46519" xr:uid="{00000000-0005-0000-0000-00003E140000}"/>
    <cellStyle name="Comma 3 2 3 4 6 4" xfId="49535" xr:uid="{00000000-0005-0000-0000-00003F140000}"/>
    <cellStyle name="Comma 3 2 3 4 7" xfId="43100" xr:uid="{00000000-0005-0000-0000-000040140000}"/>
    <cellStyle name="Comma 3 2 3 4 8" xfId="45413" xr:uid="{00000000-0005-0000-0000-000041140000}"/>
    <cellStyle name="Comma 3 2 3 4 9" xfId="48429" xr:uid="{00000000-0005-0000-0000-000042140000}"/>
    <cellStyle name="Comma 3 2 3 5" xfId="5490" xr:uid="{00000000-0005-0000-0000-000043140000}"/>
    <cellStyle name="Comma 3 2 3 5 2" xfId="10144" xr:uid="{00000000-0005-0000-0000-000044140000}"/>
    <cellStyle name="Comma 3 2 3 5 2 2" xfId="17694" xr:uid="{00000000-0005-0000-0000-000045140000}"/>
    <cellStyle name="Comma 3 2 3 5 2 3" xfId="41871" xr:uid="{00000000-0005-0000-0000-000046140000}"/>
    <cellStyle name="Comma 3 2 3 5 2 4" xfId="47049" xr:uid="{00000000-0005-0000-0000-000047140000}"/>
    <cellStyle name="Comma 3 2 3 5 2 5" xfId="50065" xr:uid="{00000000-0005-0000-0000-000048140000}"/>
    <cellStyle name="Comma 3 2 3 5 3" xfId="10629" xr:uid="{00000000-0005-0000-0000-000049140000}"/>
    <cellStyle name="Comma 3 2 3 5 3 2" xfId="18171" xr:uid="{00000000-0005-0000-0000-00004A140000}"/>
    <cellStyle name="Comma 3 2 3 5 3 3" xfId="43118" xr:uid="{00000000-0005-0000-0000-00004B140000}"/>
    <cellStyle name="Comma 3 2 3 5 3 4" xfId="47526" xr:uid="{00000000-0005-0000-0000-00004C140000}"/>
    <cellStyle name="Comma 3 2 3 5 3 5" xfId="50542" xr:uid="{00000000-0005-0000-0000-00004D140000}"/>
    <cellStyle name="Comma 3 2 3 5 4" xfId="11116" xr:uid="{00000000-0005-0000-0000-00004E140000}"/>
    <cellStyle name="Comma 3 2 3 5 4 2" xfId="18648" xr:uid="{00000000-0005-0000-0000-00004F140000}"/>
    <cellStyle name="Comma 3 2 3 5 4 3" xfId="42021" xr:uid="{00000000-0005-0000-0000-000050140000}"/>
    <cellStyle name="Comma 3 2 3 5 4 4" xfId="48003" xr:uid="{00000000-0005-0000-0000-000051140000}"/>
    <cellStyle name="Comma 3 2 3 5 4 5" xfId="51019" xr:uid="{00000000-0005-0000-0000-000052140000}"/>
    <cellStyle name="Comma 3 2 3 5 5" xfId="8130" xr:uid="{00000000-0005-0000-0000-000053140000}"/>
    <cellStyle name="Comma 3 2 3 5 5 2" xfId="43555" xr:uid="{00000000-0005-0000-0000-000054140000}"/>
    <cellStyle name="Comma 3 2 3 5 5 3" xfId="46572" xr:uid="{00000000-0005-0000-0000-000055140000}"/>
    <cellStyle name="Comma 3 2 3 5 5 4" xfId="49588" xr:uid="{00000000-0005-0000-0000-000056140000}"/>
    <cellStyle name="Comma 3 2 3 5 6" xfId="32994" xr:uid="{00000000-0005-0000-0000-000057140000}"/>
    <cellStyle name="Comma 3 2 3 5 7" xfId="45466" xr:uid="{00000000-0005-0000-0000-000058140000}"/>
    <cellStyle name="Comma 3 2 3 5 8" xfId="48482" xr:uid="{00000000-0005-0000-0000-000059140000}"/>
    <cellStyle name="Comma 3 2 3 6" xfId="5810" xr:uid="{00000000-0005-0000-0000-00005A140000}"/>
    <cellStyle name="Comma 3 2 3 6 2" xfId="10356" xr:uid="{00000000-0005-0000-0000-00005B140000}"/>
    <cellStyle name="Comma 3 2 3 6 2 2" xfId="17906" xr:uid="{00000000-0005-0000-0000-00005C140000}"/>
    <cellStyle name="Comma 3 2 3 6 2 3" xfId="41905" xr:uid="{00000000-0005-0000-0000-00005D140000}"/>
    <cellStyle name="Comma 3 2 3 6 2 4" xfId="47261" xr:uid="{00000000-0005-0000-0000-00005E140000}"/>
    <cellStyle name="Comma 3 2 3 6 2 5" xfId="50277" xr:uid="{00000000-0005-0000-0000-00005F140000}"/>
    <cellStyle name="Comma 3 2 3 6 3" xfId="10841" xr:uid="{00000000-0005-0000-0000-000060140000}"/>
    <cellStyle name="Comma 3 2 3 6 3 2" xfId="18383" xr:uid="{00000000-0005-0000-0000-000061140000}"/>
    <cellStyle name="Comma 3 2 3 6 3 3" xfId="43089" xr:uid="{00000000-0005-0000-0000-000062140000}"/>
    <cellStyle name="Comma 3 2 3 6 3 4" xfId="47738" xr:uid="{00000000-0005-0000-0000-000063140000}"/>
    <cellStyle name="Comma 3 2 3 6 3 5" xfId="50754" xr:uid="{00000000-0005-0000-0000-000064140000}"/>
    <cellStyle name="Comma 3 2 3 6 4" xfId="11329" xr:uid="{00000000-0005-0000-0000-000065140000}"/>
    <cellStyle name="Comma 3 2 3 6 4 2" xfId="18860" xr:uid="{00000000-0005-0000-0000-000066140000}"/>
    <cellStyle name="Comma 3 2 3 6 4 3" xfId="42429" xr:uid="{00000000-0005-0000-0000-000067140000}"/>
    <cellStyle name="Comma 3 2 3 6 4 4" xfId="48215" xr:uid="{00000000-0005-0000-0000-000068140000}"/>
    <cellStyle name="Comma 3 2 3 6 4 5" xfId="51231" xr:uid="{00000000-0005-0000-0000-000069140000}"/>
    <cellStyle name="Comma 3 2 3 6 5" xfId="8444" xr:uid="{00000000-0005-0000-0000-00006A140000}"/>
    <cellStyle name="Comma 3 2 3 6 5 2" xfId="20763" xr:uid="{00000000-0005-0000-0000-00006B140000}"/>
    <cellStyle name="Comma 3 2 3 6 5 3" xfId="46784" xr:uid="{00000000-0005-0000-0000-00006C140000}"/>
    <cellStyle name="Comma 3 2 3 6 5 4" xfId="49800" xr:uid="{00000000-0005-0000-0000-00006D140000}"/>
    <cellStyle name="Comma 3 2 3 6 6" xfId="20210" xr:uid="{00000000-0005-0000-0000-00006E140000}"/>
    <cellStyle name="Comma 3 2 3 6 7" xfId="45678" xr:uid="{00000000-0005-0000-0000-00006F140000}"/>
    <cellStyle name="Comma 3 2 3 6 8" xfId="48694" xr:uid="{00000000-0005-0000-0000-000070140000}"/>
    <cellStyle name="Comma 3 2 3 7" xfId="7739" xr:uid="{00000000-0005-0000-0000-000071140000}"/>
    <cellStyle name="Comma 3 2 3 8" xfId="9932" xr:uid="{00000000-0005-0000-0000-000072140000}"/>
    <cellStyle name="Comma 3 2 3 8 2" xfId="17482" xr:uid="{00000000-0005-0000-0000-000073140000}"/>
    <cellStyle name="Comma 3 2 3 8 3" xfId="29940" xr:uid="{00000000-0005-0000-0000-000074140000}"/>
    <cellStyle name="Comma 3 2 3 8 4" xfId="46837" xr:uid="{00000000-0005-0000-0000-000075140000}"/>
    <cellStyle name="Comma 3 2 3 8 5" xfId="49853" xr:uid="{00000000-0005-0000-0000-000076140000}"/>
    <cellStyle name="Comma 3 2 3 9" xfId="10416" xr:uid="{00000000-0005-0000-0000-000077140000}"/>
    <cellStyle name="Comma 3 2 3 9 2" xfId="17959" xr:uid="{00000000-0005-0000-0000-000078140000}"/>
    <cellStyle name="Comma 3 2 3 9 3" xfId="43228" xr:uid="{00000000-0005-0000-0000-000079140000}"/>
    <cellStyle name="Comma 3 2 3 9 4" xfId="47314" xr:uid="{00000000-0005-0000-0000-00007A140000}"/>
    <cellStyle name="Comma 3 2 3 9 5" xfId="50330" xr:uid="{00000000-0005-0000-0000-00007B140000}"/>
    <cellStyle name="Comma 3 2 4" xfId="6593" xr:uid="{00000000-0005-0000-0000-00007C140000}"/>
    <cellStyle name="Comma 3 2 4 2" xfId="19185" xr:uid="{00000000-0005-0000-0000-00007D140000}"/>
    <cellStyle name="Comma 3 2 4 3" xfId="44073" xr:uid="{00000000-0005-0000-0000-00007E140000}"/>
    <cellStyle name="Comma 3 2 4 4" xfId="44981" xr:uid="{00000000-0005-0000-0000-00007F140000}"/>
    <cellStyle name="Comma 3 2 5" xfId="7853" xr:uid="{00000000-0005-0000-0000-000080140000}"/>
    <cellStyle name="Comma 3 2 5 2" xfId="17341" xr:uid="{00000000-0005-0000-0000-000081140000}"/>
    <cellStyle name="Comma 3 2 5 3" xfId="19186" xr:uid="{00000000-0005-0000-0000-000082140000}"/>
    <cellStyle name="Comma 3 2 5 4" xfId="41756" xr:uid="{00000000-0005-0000-0000-000083140000}"/>
    <cellStyle name="Comma 3 2 5 5" xfId="44074" xr:uid="{00000000-0005-0000-0000-000084140000}"/>
    <cellStyle name="Comma 3 2 5 6" xfId="44982" xr:uid="{00000000-0005-0000-0000-000085140000}"/>
    <cellStyle name="Comma 3 2 5 7" xfId="46396" xr:uid="{00000000-0005-0000-0000-000086140000}"/>
    <cellStyle name="Comma 3 2 5 8" xfId="49412" xr:uid="{00000000-0005-0000-0000-000087140000}"/>
    <cellStyle name="Comma 3 2 6" xfId="6616" xr:uid="{00000000-0005-0000-0000-000088140000}"/>
    <cellStyle name="Comma 3 2 6 2" xfId="17118" xr:uid="{00000000-0005-0000-0000-000089140000}"/>
    <cellStyle name="Comma 3 2 6 3" xfId="19943" xr:uid="{00000000-0005-0000-0000-00008A140000}"/>
    <cellStyle name="Comma 3 2 6 4" xfId="46152" xr:uid="{00000000-0005-0000-0000-00008B140000}"/>
    <cellStyle name="Comma 3 2 6 5" xfId="49168" xr:uid="{00000000-0005-0000-0000-00008C140000}"/>
    <cellStyle name="Comma 3 2 7" xfId="14915" xr:uid="{00000000-0005-0000-0000-00008D140000}"/>
    <cellStyle name="Comma 3 2 8" xfId="19181" xr:uid="{00000000-0005-0000-0000-00008E140000}"/>
    <cellStyle name="Comma 3 2 9" xfId="44069" xr:uid="{00000000-0005-0000-0000-00008F140000}"/>
    <cellStyle name="Comma 3 3" xfId="3078" xr:uid="{00000000-0005-0000-0000-000090140000}"/>
    <cellStyle name="Comma 3 3 10" xfId="11372" xr:uid="{00000000-0005-0000-0000-000091140000}"/>
    <cellStyle name="Comma 3 3 2" xfId="3985" xr:uid="{00000000-0005-0000-0000-000092140000}"/>
    <cellStyle name="Comma 3 3 2 10" xfId="10417" xr:uid="{00000000-0005-0000-0000-000093140000}"/>
    <cellStyle name="Comma 3 3 2 10 2" xfId="17960" xr:uid="{00000000-0005-0000-0000-000094140000}"/>
    <cellStyle name="Comma 3 3 2 10 3" xfId="43379" xr:uid="{00000000-0005-0000-0000-000095140000}"/>
    <cellStyle name="Comma 3 3 2 10 4" xfId="47315" xr:uid="{00000000-0005-0000-0000-000096140000}"/>
    <cellStyle name="Comma 3 3 2 10 5" xfId="50331" xr:uid="{00000000-0005-0000-0000-000097140000}"/>
    <cellStyle name="Comma 3 3 2 10 6" xfId="14616" xr:uid="{00000000-0005-0000-0000-000098140000}"/>
    <cellStyle name="Comma 3 3 2 11" xfId="10904" xr:uid="{00000000-0005-0000-0000-000099140000}"/>
    <cellStyle name="Comma 3 3 2 11 2" xfId="18437" xr:uid="{00000000-0005-0000-0000-00009A140000}"/>
    <cellStyle name="Comma 3 3 2 11 3" xfId="41987" xr:uid="{00000000-0005-0000-0000-00009B140000}"/>
    <cellStyle name="Comma 3 3 2 11 4" xfId="47792" xr:uid="{00000000-0005-0000-0000-00009C140000}"/>
    <cellStyle name="Comma 3 3 2 11 5" xfId="50808" xr:uid="{00000000-0005-0000-0000-00009D140000}"/>
    <cellStyle name="Comma 3 3 2 11 6" xfId="14761" xr:uid="{00000000-0005-0000-0000-00009E140000}"/>
    <cellStyle name="Comma 3 3 2 12" xfId="7011" xr:uid="{00000000-0005-0000-0000-00009F140000}"/>
    <cellStyle name="Comma 3 3 2 12 2" xfId="17140" xr:uid="{00000000-0005-0000-0000-0000A0140000}"/>
    <cellStyle name="Comma 3 3 2 12 3" xfId="43636" xr:uid="{00000000-0005-0000-0000-0000A1140000}"/>
    <cellStyle name="Comma 3 3 2 12 4" xfId="46180" xr:uid="{00000000-0005-0000-0000-0000A2140000}"/>
    <cellStyle name="Comma 3 3 2 12 5" xfId="49196" xr:uid="{00000000-0005-0000-0000-0000A3140000}"/>
    <cellStyle name="Comma 3 3 2 12 6" xfId="13592" xr:uid="{00000000-0005-0000-0000-0000A4140000}"/>
    <cellStyle name="Comma 3 3 2 13" xfId="19188" xr:uid="{00000000-0005-0000-0000-0000A5140000}"/>
    <cellStyle name="Comma 3 3 2 14" xfId="27728" xr:uid="{00000000-0005-0000-0000-0000A6140000}"/>
    <cellStyle name="Comma 3 3 2 15" xfId="44076" xr:uid="{00000000-0005-0000-0000-0000A7140000}"/>
    <cellStyle name="Comma 3 3 2 16" xfId="44984" xr:uid="{00000000-0005-0000-0000-0000A8140000}"/>
    <cellStyle name="Comma 3 3 2 17" xfId="45255" xr:uid="{00000000-0005-0000-0000-0000A9140000}"/>
    <cellStyle name="Comma 3 3 2 18" xfId="48270" xr:uid="{00000000-0005-0000-0000-0000AA140000}"/>
    <cellStyle name="Comma 3 3 2 2" xfId="3986" xr:uid="{00000000-0005-0000-0000-0000AB140000}"/>
    <cellStyle name="Comma 3 3 2 2 10" xfId="7625" xr:uid="{00000000-0005-0000-0000-0000AC140000}"/>
    <cellStyle name="Comma 3 3 2 2 10 2" xfId="43707" xr:uid="{00000000-0005-0000-0000-0000AD140000}"/>
    <cellStyle name="Comma 3 3 2 2 10 3" xfId="46390" xr:uid="{00000000-0005-0000-0000-0000AE140000}"/>
    <cellStyle name="Comma 3 3 2 2 10 4" xfId="49406" xr:uid="{00000000-0005-0000-0000-0000AF140000}"/>
    <cellStyle name="Comma 3 3 2 2 10 5" xfId="17338" xr:uid="{00000000-0005-0000-0000-0000B0140000}"/>
    <cellStyle name="Comma 3 3 2 2 11" xfId="19189" xr:uid="{00000000-0005-0000-0000-0000B1140000}"/>
    <cellStyle name="Comma 3 3 2 2 12" xfId="42828" xr:uid="{00000000-0005-0000-0000-0000B2140000}"/>
    <cellStyle name="Comma 3 3 2 2 13" xfId="44077" xr:uid="{00000000-0005-0000-0000-0000B3140000}"/>
    <cellStyle name="Comma 3 3 2 2 14" xfId="44985" xr:uid="{00000000-0005-0000-0000-0000B4140000}"/>
    <cellStyle name="Comma 3 3 2 2 15" xfId="45256" xr:uid="{00000000-0005-0000-0000-0000B5140000}"/>
    <cellStyle name="Comma 3 3 2 2 16" xfId="48271" xr:uid="{00000000-0005-0000-0000-0000B6140000}"/>
    <cellStyle name="Comma 3 3 2 2 17" xfId="14002" xr:uid="{00000000-0005-0000-0000-0000B7140000}"/>
    <cellStyle name="Comma 3 3 2 2 2" xfId="5252" xr:uid="{00000000-0005-0000-0000-0000B8140000}"/>
    <cellStyle name="Comma 3 3 2 2 2 10" xfId="14180" xr:uid="{00000000-0005-0000-0000-0000B9140000}"/>
    <cellStyle name="Comma 3 3 2 2 2 2" xfId="5572" xr:uid="{00000000-0005-0000-0000-0000BA140000}"/>
    <cellStyle name="Comma 3 3 2 2 2 2 2" xfId="10199" xr:uid="{00000000-0005-0000-0000-0000BB140000}"/>
    <cellStyle name="Comma 3 3 2 2 2 2 2 2" xfId="17749" xr:uid="{00000000-0005-0000-0000-0000BC140000}"/>
    <cellStyle name="Comma 3 3 2 2 2 2 2 3" xfId="42819" xr:uid="{00000000-0005-0000-0000-0000BD140000}"/>
    <cellStyle name="Comma 3 3 2 2 2 2 2 4" xfId="47104" xr:uid="{00000000-0005-0000-0000-0000BE140000}"/>
    <cellStyle name="Comma 3 3 2 2 2 2 2 5" xfId="50120" xr:uid="{00000000-0005-0000-0000-0000BF140000}"/>
    <cellStyle name="Comma 3 3 2 2 2 2 2 6" xfId="14550" xr:uid="{00000000-0005-0000-0000-0000C0140000}"/>
    <cellStyle name="Comma 3 3 2 2 2 2 3" xfId="10684" xr:uid="{00000000-0005-0000-0000-0000C1140000}"/>
    <cellStyle name="Comma 3 3 2 2 2 2 3 2" xfId="18226" xr:uid="{00000000-0005-0000-0000-0000C2140000}"/>
    <cellStyle name="Comma 3 3 2 2 2 2 3 3" xfId="43231" xr:uid="{00000000-0005-0000-0000-0000C3140000}"/>
    <cellStyle name="Comma 3 3 2 2 2 2 3 4" xfId="47581" xr:uid="{00000000-0005-0000-0000-0000C4140000}"/>
    <cellStyle name="Comma 3 3 2 2 2 2 3 5" xfId="50597" xr:uid="{00000000-0005-0000-0000-0000C5140000}"/>
    <cellStyle name="Comma 3 3 2 2 2 2 3 6" xfId="14693" xr:uid="{00000000-0005-0000-0000-0000C6140000}"/>
    <cellStyle name="Comma 3 3 2 2 2 2 4" xfId="11171" xr:uid="{00000000-0005-0000-0000-0000C7140000}"/>
    <cellStyle name="Comma 3 3 2 2 2 2 4 2" xfId="18703" xr:uid="{00000000-0005-0000-0000-0000C8140000}"/>
    <cellStyle name="Comma 3 3 2 2 2 2 4 3" xfId="43096" xr:uid="{00000000-0005-0000-0000-0000C9140000}"/>
    <cellStyle name="Comma 3 3 2 2 2 2 4 4" xfId="48058" xr:uid="{00000000-0005-0000-0000-0000CA140000}"/>
    <cellStyle name="Comma 3 3 2 2 2 2 4 5" xfId="51074" xr:uid="{00000000-0005-0000-0000-0000CB140000}"/>
    <cellStyle name="Comma 3 3 2 2 2 2 4 6" xfId="14838" xr:uid="{00000000-0005-0000-0000-0000CC140000}"/>
    <cellStyle name="Comma 3 3 2 2 2 2 5" xfId="8207" xr:uid="{00000000-0005-0000-0000-0000CD140000}"/>
    <cellStyle name="Comma 3 3 2 2 2 2 5 2" xfId="42545" xr:uid="{00000000-0005-0000-0000-0000CE140000}"/>
    <cellStyle name="Comma 3 3 2 2 2 2 5 3" xfId="46627" xr:uid="{00000000-0005-0000-0000-0000CF140000}"/>
    <cellStyle name="Comma 3 3 2 2 2 2 5 4" xfId="49643" xr:uid="{00000000-0005-0000-0000-0000D0140000}"/>
    <cellStyle name="Comma 3 3 2 2 2 2 5 5" xfId="17408" xr:uid="{00000000-0005-0000-0000-0000D1140000}"/>
    <cellStyle name="Comma 3 3 2 2 2 2 6" xfId="42072" xr:uid="{00000000-0005-0000-0000-0000D2140000}"/>
    <cellStyle name="Comma 3 3 2 2 2 2 7" xfId="45521" xr:uid="{00000000-0005-0000-0000-0000D3140000}"/>
    <cellStyle name="Comma 3 3 2 2 2 2 8" xfId="48537" xr:uid="{00000000-0005-0000-0000-0000D4140000}"/>
    <cellStyle name="Comma 3 3 2 2 2 2 9" xfId="14329" xr:uid="{00000000-0005-0000-0000-0000D5140000}"/>
    <cellStyle name="Comma 3 3 2 2 2 3" xfId="9987" xr:uid="{00000000-0005-0000-0000-0000D6140000}"/>
    <cellStyle name="Comma 3 3 2 2 2 3 2" xfId="17537" xr:uid="{00000000-0005-0000-0000-0000D7140000}"/>
    <cellStyle name="Comma 3 3 2 2 2 3 3" xfId="41846" xr:uid="{00000000-0005-0000-0000-0000D8140000}"/>
    <cellStyle name="Comma 3 3 2 2 2 3 4" xfId="46892" xr:uid="{00000000-0005-0000-0000-0000D9140000}"/>
    <cellStyle name="Comma 3 3 2 2 2 3 5" xfId="49908" xr:uid="{00000000-0005-0000-0000-0000DA140000}"/>
    <cellStyle name="Comma 3 3 2 2 2 3 6" xfId="14490" xr:uid="{00000000-0005-0000-0000-0000DB140000}"/>
    <cellStyle name="Comma 3 3 2 2 2 4" xfId="10471" xr:uid="{00000000-0005-0000-0000-0000DC140000}"/>
    <cellStyle name="Comma 3 3 2 2 2 4 2" xfId="18014" xr:uid="{00000000-0005-0000-0000-0000DD140000}"/>
    <cellStyle name="Comma 3 3 2 2 2 4 3" xfId="43485" xr:uid="{00000000-0005-0000-0000-0000DE140000}"/>
    <cellStyle name="Comma 3 3 2 2 2 4 4" xfId="47369" xr:uid="{00000000-0005-0000-0000-0000DF140000}"/>
    <cellStyle name="Comma 3 3 2 2 2 4 5" xfId="50385" xr:uid="{00000000-0005-0000-0000-0000E0140000}"/>
    <cellStyle name="Comma 3 3 2 2 2 4 6" xfId="14632" xr:uid="{00000000-0005-0000-0000-0000E1140000}"/>
    <cellStyle name="Comma 3 3 2 2 2 5" xfId="10958" xr:uid="{00000000-0005-0000-0000-0000E2140000}"/>
    <cellStyle name="Comma 3 3 2 2 2 5 2" xfId="18491" xr:uid="{00000000-0005-0000-0000-0000E3140000}"/>
    <cellStyle name="Comma 3 3 2 2 2 5 3" xfId="42644" xr:uid="{00000000-0005-0000-0000-0000E4140000}"/>
    <cellStyle name="Comma 3 3 2 2 2 5 4" xfId="47846" xr:uid="{00000000-0005-0000-0000-0000E5140000}"/>
    <cellStyle name="Comma 3 3 2 2 2 5 5" xfId="50862" xr:uid="{00000000-0005-0000-0000-0000E6140000}"/>
    <cellStyle name="Comma 3 3 2 2 2 5 6" xfId="14777" xr:uid="{00000000-0005-0000-0000-0000E7140000}"/>
    <cellStyle name="Comma 3 3 2 2 2 6" xfId="7906" xr:uid="{00000000-0005-0000-0000-0000E8140000}"/>
    <cellStyle name="Comma 3 3 2 2 2 6 2" xfId="42206" xr:uid="{00000000-0005-0000-0000-0000E9140000}"/>
    <cellStyle name="Comma 3 3 2 2 2 6 3" xfId="46415" xr:uid="{00000000-0005-0000-0000-0000EA140000}"/>
    <cellStyle name="Comma 3 3 2 2 2 6 4" xfId="49431" xr:uid="{00000000-0005-0000-0000-0000EB140000}"/>
    <cellStyle name="Comma 3 3 2 2 2 6 5" xfId="17347" xr:uid="{00000000-0005-0000-0000-0000EC140000}"/>
    <cellStyle name="Comma 3 3 2 2 2 7" xfId="41473" xr:uid="{00000000-0005-0000-0000-0000ED140000}"/>
    <cellStyle name="Comma 3 3 2 2 2 8" xfId="45309" xr:uid="{00000000-0005-0000-0000-0000EE140000}"/>
    <cellStyle name="Comma 3 3 2 2 2 9" xfId="48325" xr:uid="{00000000-0005-0000-0000-0000EF140000}"/>
    <cellStyle name="Comma 3 3 2 2 3" xfId="5332" xr:uid="{00000000-0005-0000-0000-0000F0140000}"/>
    <cellStyle name="Comma 3 3 2 2 3 10" xfId="14213" xr:uid="{00000000-0005-0000-0000-0000F1140000}"/>
    <cellStyle name="Comma 3 3 2 2 3 2" xfId="5652" xr:uid="{00000000-0005-0000-0000-0000F2140000}"/>
    <cellStyle name="Comma 3 3 2 2 3 2 2" xfId="10252" xr:uid="{00000000-0005-0000-0000-0000F3140000}"/>
    <cellStyle name="Comma 3 3 2 2 3 2 2 2" xfId="17802" xr:uid="{00000000-0005-0000-0000-0000F4140000}"/>
    <cellStyle name="Comma 3 3 2 2 3 2 2 3" xfId="42314" xr:uid="{00000000-0005-0000-0000-0000F5140000}"/>
    <cellStyle name="Comma 3 3 2 2 3 2 2 4" xfId="47157" xr:uid="{00000000-0005-0000-0000-0000F6140000}"/>
    <cellStyle name="Comma 3 3 2 2 3 2 2 5" xfId="50173" xr:uid="{00000000-0005-0000-0000-0000F7140000}"/>
    <cellStyle name="Comma 3 3 2 2 3 2 2 6" xfId="14565" xr:uid="{00000000-0005-0000-0000-0000F8140000}"/>
    <cellStyle name="Comma 3 3 2 2 3 2 3" xfId="10737" xr:uid="{00000000-0005-0000-0000-0000F9140000}"/>
    <cellStyle name="Comma 3 3 2 2 3 2 3 2" xfId="18279" xr:uid="{00000000-0005-0000-0000-0000FA140000}"/>
    <cellStyle name="Comma 3 3 2 2 3 2 3 3" xfId="42574" xr:uid="{00000000-0005-0000-0000-0000FB140000}"/>
    <cellStyle name="Comma 3 3 2 2 3 2 3 4" xfId="47634" xr:uid="{00000000-0005-0000-0000-0000FC140000}"/>
    <cellStyle name="Comma 3 3 2 2 3 2 3 5" xfId="50650" xr:uid="{00000000-0005-0000-0000-0000FD140000}"/>
    <cellStyle name="Comma 3 3 2 2 3 2 3 6" xfId="14708" xr:uid="{00000000-0005-0000-0000-0000FE140000}"/>
    <cellStyle name="Comma 3 3 2 2 3 2 4" xfId="11224" xr:uid="{00000000-0005-0000-0000-0000FF140000}"/>
    <cellStyle name="Comma 3 3 2 2 3 2 4 2" xfId="18756" xr:uid="{00000000-0005-0000-0000-000000150000}"/>
    <cellStyle name="Comma 3 3 2 2 3 2 4 3" xfId="19877" xr:uid="{00000000-0005-0000-0000-000001150000}"/>
    <cellStyle name="Comma 3 3 2 2 3 2 4 4" xfId="48111" xr:uid="{00000000-0005-0000-0000-000002150000}"/>
    <cellStyle name="Comma 3 3 2 2 3 2 4 5" xfId="51127" xr:uid="{00000000-0005-0000-0000-000003150000}"/>
    <cellStyle name="Comma 3 3 2 2 3 2 4 6" xfId="14853" xr:uid="{00000000-0005-0000-0000-000004150000}"/>
    <cellStyle name="Comma 3 3 2 2 3 2 5" xfId="8286" xr:uid="{00000000-0005-0000-0000-000005150000}"/>
    <cellStyle name="Comma 3 3 2 2 3 2 5 2" xfId="42621" xr:uid="{00000000-0005-0000-0000-000006150000}"/>
    <cellStyle name="Comma 3 3 2 2 3 2 5 3" xfId="46680" xr:uid="{00000000-0005-0000-0000-000007150000}"/>
    <cellStyle name="Comma 3 3 2 2 3 2 5 4" xfId="49696" xr:uid="{00000000-0005-0000-0000-000008150000}"/>
    <cellStyle name="Comma 3 3 2 2 3 2 5 5" xfId="17423" xr:uid="{00000000-0005-0000-0000-000009150000}"/>
    <cellStyle name="Comma 3 3 2 2 3 2 6" xfId="41559" xr:uid="{00000000-0005-0000-0000-00000A150000}"/>
    <cellStyle name="Comma 3 3 2 2 3 2 7" xfId="45574" xr:uid="{00000000-0005-0000-0000-00000B150000}"/>
    <cellStyle name="Comma 3 3 2 2 3 2 8" xfId="48590" xr:uid="{00000000-0005-0000-0000-00000C150000}"/>
    <cellStyle name="Comma 3 3 2 2 3 2 9" xfId="14370" xr:uid="{00000000-0005-0000-0000-00000D150000}"/>
    <cellStyle name="Comma 3 3 2 2 3 3" xfId="10040" xr:uid="{00000000-0005-0000-0000-00000E150000}"/>
    <cellStyle name="Comma 3 3 2 2 3 3 2" xfId="17590" xr:uid="{00000000-0005-0000-0000-00000F150000}"/>
    <cellStyle name="Comma 3 3 2 2 3 3 3" xfId="43563" xr:uid="{00000000-0005-0000-0000-000010150000}"/>
    <cellStyle name="Comma 3 3 2 2 3 3 4" xfId="46945" xr:uid="{00000000-0005-0000-0000-000011150000}"/>
    <cellStyle name="Comma 3 3 2 2 3 3 5" xfId="49961" xr:uid="{00000000-0005-0000-0000-000012150000}"/>
    <cellStyle name="Comma 3 3 2 2 3 3 6" xfId="14505" xr:uid="{00000000-0005-0000-0000-000013150000}"/>
    <cellStyle name="Comma 3 3 2 2 3 4" xfId="10525" xr:uid="{00000000-0005-0000-0000-000014150000}"/>
    <cellStyle name="Comma 3 3 2 2 3 4 2" xfId="18067" xr:uid="{00000000-0005-0000-0000-000015150000}"/>
    <cellStyle name="Comma 3 3 2 2 3 4 3" xfId="43863" xr:uid="{00000000-0005-0000-0000-000016150000}"/>
    <cellStyle name="Comma 3 3 2 2 3 4 4" xfId="47422" xr:uid="{00000000-0005-0000-0000-000017150000}"/>
    <cellStyle name="Comma 3 3 2 2 3 4 5" xfId="50438" xr:uid="{00000000-0005-0000-0000-000018150000}"/>
    <cellStyle name="Comma 3 3 2 2 3 4 6" xfId="14648" xr:uid="{00000000-0005-0000-0000-000019150000}"/>
    <cellStyle name="Comma 3 3 2 2 3 5" xfId="11012" xr:uid="{00000000-0005-0000-0000-00001A150000}"/>
    <cellStyle name="Comma 3 3 2 2 3 5 2" xfId="18544" xr:uid="{00000000-0005-0000-0000-00001B150000}"/>
    <cellStyle name="Comma 3 3 2 2 3 5 3" xfId="19880" xr:uid="{00000000-0005-0000-0000-00001C150000}"/>
    <cellStyle name="Comma 3 3 2 2 3 5 4" xfId="47899" xr:uid="{00000000-0005-0000-0000-00001D150000}"/>
    <cellStyle name="Comma 3 3 2 2 3 5 5" xfId="50915" xr:uid="{00000000-0005-0000-0000-00001E150000}"/>
    <cellStyle name="Comma 3 3 2 2 3 5 6" xfId="14793" xr:uid="{00000000-0005-0000-0000-00001F150000}"/>
    <cellStyle name="Comma 3 3 2 2 3 6" xfId="7977" xr:uid="{00000000-0005-0000-0000-000020150000}"/>
    <cellStyle name="Comma 3 3 2 2 3 6 2" xfId="41772" xr:uid="{00000000-0005-0000-0000-000021150000}"/>
    <cellStyle name="Comma 3 3 2 2 3 6 3" xfId="46468" xr:uid="{00000000-0005-0000-0000-000022150000}"/>
    <cellStyle name="Comma 3 3 2 2 3 6 4" xfId="49484" xr:uid="{00000000-0005-0000-0000-000023150000}"/>
    <cellStyle name="Comma 3 3 2 2 3 6 5" xfId="17363" xr:uid="{00000000-0005-0000-0000-000024150000}"/>
    <cellStyle name="Comma 3 3 2 2 3 7" xfId="41490" xr:uid="{00000000-0005-0000-0000-000025150000}"/>
    <cellStyle name="Comma 3 3 2 2 3 8" xfId="45362" xr:uid="{00000000-0005-0000-0000-000026150000}"/>
    <cellStyle name="Comma 3 3 2 2 3 9" xfId="48378" xr:uid="{00000000-0005-0000-0000-000027150000}"/>
    <cellStyle name="Comma 3 3 2 2 4" xfId="5412" xr:uid="{00000000-0005-0000-0000-000028150000}"/>
    <cellStyle name="Comma 3 3 2 2 4 10" xfId="14251" xr:uid="{00000000-0005-0000-0000-000029150000}"/>
    <cellStyle name="Comma 3 3 2 2 4 2" xfId="5732" xr:uid="{00000000-0005-0000-0000-00002A150000}"/>
    <cellStyle name="Comma 3 3 2 2 4 2 2" xfId="10305" xr:uid="{00000000-0005-0000-0000-00002B150000}"/>
    <cellStyle name="Comma 3 3 2 2 4 2 2 2" xfId="17855" xr:uid="{00000000-0005-0000-0000-00002C150000}"/>
    <cellStyle name="Comma 3 3 2 2 4 2 2 3" xfId="43116" xr:uid="{00000000-0005-0000-0000-00002D150000}"/>
    <cellStyle name="Comma 3 3 2 2 4 2 2 4" xfId="47210" xr:uid="{00000000-0005-0000-0000-00002E150000}"/>
    <cellStyle name="Comma 3 3 2 2 4 2 2 5" xfId="50226" xr:uid="{00000000-0005-0000-0000-00002F150000}"/>
    <cellStyle name="Comma 3 3 2 2 4 2 2 6" xfId="14580" xr:uid="{00000000-0005-0000-0000-000030150000}"/>
    <cellStyle name="Comma 3 3 2 2 4 2 3" xfId="10790" xr:uid="{00000000-0005-0000-0000-000031150000}"/>
    <cellStyle name="Comma 3 3 2 2 4 2 3 2" xfId="18332" xr:uid="{00000000-0005-0000-0000-000032150000}"/>
    <cellStyle name="Comma 3 3 2 2 4 2 3 3" xfId="42559" xr:uid="{00000000-0005-0000-0000-000033150000}"/>
    <cellStyle name="Comma 3 3 2 2 4 2 3 4" xfId="47687" xr:uid="{00000000-0005-0000-0000-000034150000}"/>
    <cellStyle name="Comma 3 3 2 2 4 2 3 5" xfId="50703" xr:uid="{00000000-0005-0000-0000-000035150000}"/>
    <cellStyle name="Comma 3 3 2 2 4 2 3 6" xfId="14723" xr:uid="{00000000-0005-0000-0000-000036150000}"/>
    <cellStyle name="Comma 3 3 2 2 4 2 4" xfId="11277" xr:uid="{00000000-0005-0000-0000-000037150000}"/>
    <cellStyle name="Comma 3 3 2 2 4 2 4 2" xfId="18809" xr:uid="{00000000-0005-0000-0000-000038150000}"/>
    <cellStyle name="Comma 3 3 2 2 4 2 4 3" xfId="42804" xr:uid="{00000000-0005-0000-0000-000039150000}"/>
    <cellStyle name="Comma 3 3 2 2 4 2 4 4" xfId="48164" xr:uid="{00000000-0005-0000-0000-00003A150000}"/>
    <cellStyle name="Comma 3 3 2 2 4 2 4 5" xfId="51180" xr:uid="{00000000-0005-0000-0000-00003B150000}"/>
    <cellStyle name="Comma 3 3 2 2 4 2 4 6" xfId="14868" xr:uid="{00000000-0005-0000-0000-00003C150000}"/>
    <cellStyle name="Comma 3 3 2 2 4 2 5" xfId="8366" xr:uid="{00000000-0005-0000-0000-00003D150000}"/>
    <cellStyle name="Comma 3 3 2 2 4 2 5 2" xfId="19921" xr:uid="{00000000-0005-0000-0000-00003E150000}"/>
    <cellStyle name="Comma 3 3 2 2 4 2 5 3" xfId="46733" xr:uid="{00000000-0005-0000-0000-00003F150000}"/>
    <cellStyle name="Comma 3 3 2 2 4 2 5 4" xfId="49749" xr:uid="{00000000-0005-0000-0000-000040150000}"/>
    <cellStyle name="Comma 3 3 2 2 4 2 5 5" xfId="17438" xr:uid="{00000000-0005-0000-0000-000041150000}"/>
    <cellStyle name="Comma 3 3 2 2 4 2 6" xfId="43334" xr:uid="{00000000-0005-0000-0000-000042150000}"/>
    <cellStyle name="Comma 3 3 2 2 4 2 7" xfId="45627" xr:uid="{00000000-0005-0000-0000-000043150000}"/>
    <cellStyle name="Comma 3 3 2 2 4 2 8" xfId="48643" xr:uid="{00000000-0005-0000-0000-000044150000}"/>
    <cellStyle name="Comma 3 3 2 2 4 2 9" xfId="14412" xr:uid="{00000000-0005-0000-0000-000045150000}"/>
    <cellStyle name="Comma 3 3 2 2 4 3" xfId="10093" xr:uid="{00000000-0005-0000-0000-000046150000}"/>
    <cellStyle name="Comma 3 3 2 2 4 3 2" xfId="17643" xr:uid="{00000000-0005-0000-0000-000047150000}"/>
    <cellStyle name="Comma 3 3 2 2 4 3 3" xfId="43692" xr:uid="{00000000-0005-0000-0000-000048150000}"/>
    <cellStyle name="Comma 3 3 2 2 4 3 4" xfId="46998" xr:uid="{00000000-0005-0000-0000-000049150000}"/>
    <cellStyle name="Comma 3 3 2 2 4 3 5" xfId="50014" xr:uid="{00000000-0005-0000-0000-00004A150000}"/>
    <cellStyle name="Comma 3 3 2 2 4 3 6" xfId="14520" xr:uid="{00000000-0005-0000-0000-00004B150000}"/>
    <cellStyle name="Comma 3 3 2 2 4 4" xfId="10578" xr:uid="{00000000-0005-0000-0000-00004C150000}"/>
    <cellStyle name="Comma 3 3 2 2 4 4 2" xfId="18120" xr:uid="{00000000-0005-0000-0000-00004D150000}"/>
    <cellStyle name="Comma 3 3 2 2 4 4 3" xfId="42718" xr:uid="{00000000-0005-0000-0000-00004E150000}"/>
    <cellStyle name="Comma 3 3 2 2 4 4 4" xfId="47475" xr:uid="{00000000-0005-0000-0000-00004F150000}"/>
    <cellStyle name="Comma 3 3 2 2 4 4 5" xfId="50491" xr:uid="{00000000-0005-0000-0000-000050150000}"/>
    <cellStyle name="Comma 3 3 2 2 4 4 6" xfId="14663" xr:uid="{00000000-0005-0000-0000-000051150000}"/>
    <cellStyle name="Comma 3 3 2 2 4 5" xfId="11065" xr:uid="{00000000-0005-0000-0000-000052150000}"/>
    <cellStyle name="Comma 3 3 2 2 4 5 2" xfId="18597" xr:uid="{00000000-0005-0000-0000-000053150000}"/>
    <cellStyle name="Comma 3 3 2 2 4 5 3" xfId="42011" xr:uid="{00000000-0005-0000-0000-000054150000}"/>
    <cellStyle name="Comma 3 3 2 2 4 5 4" xfId="47952" xr:uid="{00000000-0005-0000-0000-000055150000}"/>
    <cellStyle name="Comma 3 3 2 2 4 5 5" xfId="50968" xr:uid="{00000000-0005-0000-0000-000056150000}"/>
    <cellStyle name="Comma 3 3 2 2 4 5 6" xfId="14808" xr:uid="{00000000-0005-0000-0000-000057150000}"/>
    <cellStyle name="Comma 3 3 2 2 4 6" xfId="8053" xr:uid="{00000000-0005-0000-0000-000058150000}"/>
    <cellStyle name="Comma 3 3 2 2 4 6 2" xfId="42499" xr:uid="{00000000-0005-0000-0000-000059150000}"/>
    <cellStyle name="Comma 3 3 2 2 4 6 3" xfId="46521" xr:uid="{00000000-0005-0000-0000-00005A150000}"/>
    <cellStyle name="Comma 3 3 2 2 4 6 4" xfId="49537" xr:uid="{00000000-0005-0000-0000-00005B150000}"/>
    <cellStyle name="Comma 3 3 2 2 4 6 5" xfId="17378" xr:uid="{00000000-0005-0000-0000-00005C150000}"/>
    <cellStyle name="Comma 3 3 2 2 4 7" xfId="43323" xr:uid="{00000000-0005-0000-0000-00005D150000}"/>
    <cellStyle name="Comma 3 3 2 2 4 8" xfId="45415" xr:uid="{00000000-0005-0000-0000-00005E150000}"/>
    <cellStyle name="Comma 3 3 2 2 4 9" xfId="48431" xr:uid="{00000000-0005-0000-0000-00005F150000}"/>
    <cellStyle name="Comma 3 3 2 2 5" xfId="5492" xr:uid="{00000000-0005-0000-0000-000060150000}"/>
    <cellStyle name="Comma 3 3 2 2 5 2" xfId="10146" xr:uid="{00000000-0005-0000-0000-000061150000}"/>
    <cellStyle name="Comma 3 3 2 2 5 2 2" xfId="17696" xr:uid="{00000000-0005-0000-0000-000062150000}"/>
    <cellStyle name="Comma 3 3 2 2 5 2 3" xfId="42688" xr:uid="{00000000-0005-0000-0000-000063150000}"/>
    <cellStyle name="Comma 3 3 2 2 5 2 4" xfId="47051" xr:uid="{00000000-0005-0000-0000-000064150000}"/>
    <cellStyle name="Comma 3 3 2 2 5 2 5" xfId="50067" xr:uid="{00000000-0005-0000-0000-000065150000}"/>
    <cellStyle name="Comma 3 3 2 2 5 2 6" xfId="14535" xr:uid="{00000000-0005-0000-0000-000066150000}"/>
    <cellStyle name="Comma 3 3 2 2 5 3" xfId="10631" xr:uid="{00000000-0005-0000-0000-000067150000}"/>
    <cellStyle name="Comma 3 3 2 2 5 3 2" xfId="18173" xr:uid="{00000000-0005-0000-0000-000068150000}"/>
    <cellStyle name="Comma 3 3 2 2 5 3 3" xfId="42832" xr:uid="{00000000-0005-0000-0000-000069150000}"/>
    <cellStyle name="Comma 3 3 2 2 5 3 4" xfId="47528" xr:uid="{00000000-0005-0000-0000-00006A150000}"/>
    <cellStyle name="Comma 3 3 2 2 5 3 5" xfId="50544" xr:uid="{00000000-0005-0000-0000-00006B150000}"/>
    <cellStyle name="Comma 3 3 2 2 5 3 6" xfId="14678" xr:uid="{00000000-0005-0000-0000-00006C150000}"/>
    <cellStyle name="Comma 3 3 2 2 5 4" xfId="11118" xr:uid="{00000000-0005-0000-0000-00006D150000}"/>
    <cellStyle name="Comma 3 3 2 2 5 4 2" xfId="18650" xr:uid="{00000000-0005-0000-0000-00006E150000}"/>
    <cellStyle name="Comma 3 3 2 2 5 4 3" xfId="19878" xr:uid="{00000000-0005-0000-0000-00006F150000}"/>
    <cellStyle name="Comma 3 3 2 2 5 4 4" xfId="48005" xr:uid="{00000000-0005-0000-0000-000070150000}"/>
    <cellStyle name="Comma 3 3 2 2 5 4 5" xfId="51021" xr:uid="{00000000-0005-0000-0000-000071150000}"/>
    <cellStyle name="Comma 3 3 2 2 5 4 6" xfId="14823" xr:uid="{00000000-0005-0000-0000-000072150000}"/>
    <cellStyle name="Comma 3 3 2 2 5 5" xfId="8132" xr:uid="{00000000-0005-0000-0000-000073150000}"/>
    <cellStyle name="Comma 3 3 2 2 5 5 2" xfId="43499" xr:uid="{00000000-0005-0000-0000-000074150000}"/>
    <cellStyle name="Comma 3 3 2 2 5 5 3" xfId="46574" xr:uid="{00000000-0005-0000-0000-000075150000}"/>
    <cellStyle name="Comma 3 3 2 2 5 5 4" xfId="49590" xr:uid="{00000000-0005-0000-0000-000076150000}"/>
    <cellStyle name="Comma 3 3 2 2 5 5 5" xfId="17393" xr:uid="{00000000-0005-0000-0000-000077150000}"/>
    <cellStyle name="Comma 3 3 2 2 5 6" xfId="42070" xr:uid="{00000000-0005-0000-0000-000078150000}"/>
    <cellStyle name="Comma 3 3 2 2 5 7" xfId="45468" xr:uid="{00000000-0005-0000-0000-000079150000}"/>
    <cellStyle name="Comma 3 3 2 2 5 8" xfId="48484" xr:uid="{00000000-0005-0000-0000-00007A150000}"/>
    <cellStyle name="Comma 3 3 2 2 5 9" xfId="14292" xr:uid="{00000000-0005-0000-0000-00007B150000}"/>
    <cellStyle name="Comma 3 3 2 2 6" xfId="5812" xr:uid="{00000000-0005-0000-0000-00007C150000}"/>
    <cellStyle name="Comma 3 3 2 2 6 2" xfId="10358" xr:uid="{00000000-0005-0000-0000-00007D150000}"/>
    <cellStyle name="Comma 3 3 2 2 6 2 2" xfId="17908" xr:uid="{00000000-0005-0000-0000-00007E150000}"/>
    <cellStyle name="Comma 3 3 2 2 6 2 3" xfId="42989" xr:uid="{00000000-0005-0000-0000-00007F150000}"/>
    <cellStyle name="Comma 3 3 2 2 6 2 4" xfId="47263" xr:uid="{00000000-0005-0000-0000-000080150000}"/>
    <cellStyle name="Comma 3 3 2 2 6 2 5" xfId="50279" xr:uid="{00000000-0005-0000-0000-000081150000}"/>
    <cellStyle name="Comma 3 3 2 2 6 2 6" xfId="14595" xr:uid="{00000000-0005-0000-0000-000082150000}"/>
    <cellStyle name="Comma 3 3 2 2 6 3" xfId="10843" xr:uid="{00000000-0005-0000-0000-000083150000}"/>
    <cellStyle name="Comma 3 3 2 2 6 3 2" xfId="18385" xr:uid="{00000000-0005-0000-0000-000084150000}"/>
    <cellStyle name="Comma 3 3 2 2 6 3 3" xfId="20345" xr:uid="{00000000-0005-0000-0000-000085150000}"/>
    <cellStyle name="Comma 3 3 2 2 6 3 4" xfId="47740" xr:uid="{00000000-0005-0000-0000-000086150000}"/>
    <cellStyle name="Comma 3 3 2 2 6 3 5" xfId="50756" xr:uid="{00000000-0005-0000-0000-000087150000}"/>
    <cellStyle name="Comma 3 3 2 2 6 3 6" xfId="14738" xr:uid="{00000000-0005-0000-0000-000088150000}"/>
    <cellStyle name="Comma 3 3 2 2 6 4" xfId="11331" xr:uid="{00000000-0005-0000-0000-000089150000}"/>
    <cellStyle name="Comma 3 3 2 2 6 4 2" xfId="18862" xr:uid="{00000000-0005-0000-0000-00008A150000}"/>
    <cellStyle name="Comma 3 3 2 2 6 4 3" xfId="42532" xr:uid="{00000000-0005-0000-0000-00008B150000}"/>
    <cellStyle name="Comma 3 3 2 2 6 4 4" xfId="48217" xr:uid="{00000000-0005-0000-0000-00008C150000}"/>
    <cellStyle name="Comma 3 3 2 2 6 4 5" xfId="51233" xr:uid="{00000000-0005-0000-0000-00008D150000}"/>
    <cellStyle name="Comma 3 3 2 2 6 4 6" xfId="14884" xr:uid="{00000000-0005-0000-0000-00008E150000}"/>
    <cellStyle name="Comma 3 3 2 2 6 5" xfId="8446" xr:uid="{00000000-0005-0000-0000-00008F150000}"/>
    <cellStyle name="Comma 3 3 2 2 6 5 2" xfId="27999" xr:uid="{00000000-0005-0000-0000-000090150000}"/>
    <cellStyle name="Comma 3 3 2 2 6 5 3" xfId="46786" xr:uid="{00000000-0005-0000-0000-000091150000}"/>
    <cellStyle name="Comma 3 3 2 2 6 5 4" xfId="49802" xr:uid="{00000000-0005-0000-0000-000092150000}"/>
    <cellStyle name="Comma 3 3 2 2 6 5 5" xfId="17453" xr:uid="{00000000-0005-0000-0000-000093150000}"/>
    <cellStyle name="Comma 3 3 2 2 6 6" xfId="43684" xr:uid="{00000000-0005-0000-0000-000094150000}"/>
    <cellStyle name="Comma 3 3 2 2 6 7" xfId="45680" xr:uid="{00000000-0005-0000-0000-000095150000}"/>
    <cellStyle name="Comma 3 3 2 2 6 8" xfId="48696" xr:uid="{00000000-0005-0000-0000-000096150000}"/>
    <cellStyle name="Comma 3 3 2 2 6 9" xfId="14454" xr:uid="{00000000-0005-0000-0000-000097150000}"/>
    <cellStyle name="Comma 3 3 2 2 7" xfId="9934" xr:uid="{00000000-0005-0000-0000-000098150000}"/>
    <cellStyle name="Comma 3 3 2 2 7 2" xfId="17484" xr:uid="{00000000-0005-0000-0000-000099150000}"/>
    <cellStyle name="Comma 3 3 2 2 7 3" xfId="27998" xr:uid="{00000000-0005-0000-0000-00009A150000}"/>
    <cellStyle name="Comma 3 3 2 2 7 4" xfId="46839" xr:uid="{00000000-0005-0000-0000-00009B150000}"/>
    <cellStyle name="Comma 3 3 2 2 7 5" xfId="49855" xr:uid="{00000000-0005-0000-0000-00009C150000}"/>
    <cellStyle name="Comma 3 3 2 2 7 6" xfId="14475" xr:uid="{00000000-0005-0000-0000-00009D150000}"/>
    <cellStyle name="Comma 3 3 2 2 8" xfId="10418" xr:uid="{00000000-0005-0000-0000-00009E150000}"/>
    <cellStyle name="Comma 3 3 2 2 8 2" xfId="17961" xr:uid="{00000000-0005-0000-0000-00009F150000}"/>
    <cellStyle name="Comma 3 3 2 2 8 3" xfId="41911" xr:uid="{00000000-0005-0000-0000-0000A0150000}"/>
    <cellStyle name="Comma 3 3 2 2 8 4" xfId="47316" xr:uid="{00000000-0005-0000-0000-0000A1150000}"/>
    <cellStyle name="Comma 3 3 2 2 8 5" xfId="50332" xr:uid="{00000000-0005-0000-0000-0000A2150000}"/>
    <cellStyle name="Comma 3 3 2 2 8 6" xfId="14617" xr:uid="{00000000-0005-0000-0000-0000A3150000}"/>
    <cellStyle name="Comma 3 3 2 2 9" xfId="10905" xr:uid="{00000000-0005-0000-0000-0000A4150000}"/>
    <cellStyle name="Comma 3 3 2 2 9 2" xfId="18438" xr:uid="{00000000-0005-0000-0000-0000A5150000}"/>
    <cellStyle name="Comma 3 3 2 2 9 3" xfId="27846" xr:uid="{00000000-0005-0000-0000-0000A6150000}"/>
    <cellStyle name="Comma 3 3 2 2 9 4" xfId="47793" xr:uid="{00000000-0005-0000-0000-0000A7150000}"/>
    <cellStyle name="Comma 3 3 2 2 9 5" xfId="50809" xr:uid="{00000000-0005-0000-0000-0000A8150000}"/>
    <cellStyle name="Comma 3 3 2 2 9 6" xfId="14762" xr:uid="{00000000-0005-0000-0000-0000A9150000}"/>
    <cellStyle name="Comma 3 3 2 3" xfId="5251" xr:uid="{00000000-0005-0000-0000-0000AA150000}"/>
    <cellStyle name="Comma 3 3 2 3 10" xfId="14179" xr:uid="{00000000-0005-0000-0000-0000AB150000}"/>
    <cellStyle name="Comma 3 3 2 3 2" xfId="5571" xr:uid="{00000000-0005-0000-0000-0000AC150000}"/>
    <cellStyle name="Comma 3 3 2 3 2 2" xfId="10198" xr:uid="{00000000-0005-0000-0000-0000AD150000}"/>
    <cellStyle name="Comma 3 3 2 3 2 2 2" xfId="17748" xr:uid="{00000000-0005-0000-0000-0000AE150000}"/>
    <cellStyle name="Comma 3 3 2 3 2 2 3" xfId="44019" xr:uid="{00000000-0005-0000-0000-0000AF150000}"/>
    <cellStyle name="Comma 3 3 2 3 2 2 4" xfId="47103" xr:uid="{00000000-0005-0000-0000-0000B0150000}"/>
    <cellStyle name="Comma 3 3 2 3 2 2 5" xfId="50119" xr:uid="{00000000-0005-0000-0000-0000B1150000}"/>
    <cellStyle name="Comma 3 3 2 3 2 2 6" xfId="14549" xr:uid="{00000000-0005-0000-0000-0000B2150000}"/>
    <cellStyle name="Comma 3 3 2 3 2 3" xfId="10683" xr:uid="{00000000-0005-0000-0000-0000B3150000}"/>
    <cellStyle name="Comma 3 3 2 3 2 3 2" xfId="18225" xr:uid="{00000000-0005-0000-0000-0000B4150000}"/>
    <cellStyle name="Comma 3 3 2 3 2 3 3" xfId="42346" xr:uid="{00000000-0005-0000-0000-0000B5150000}"/>
    <cellStyle name="Comma 3 3 2 3 2 3 4" xfId="47580" xr:uid="{00000000-0005-0000-0000-0000B6150000}"/>
    <cellStyle name="Comma 3 3 2 3 2 3 5" xfId="50596" xr:uid="{00000000-0005-0000-0000-0000B7150000}"/>
    <cellStyle name="Comma 3 3 2 3 2 3 6" xfId="14692" xr:uid="{00000000-0005-0000-0000-0000B8150000}"/>
    <cellStyle name="Comma 3 3 2 3 2 4" xfId="11170" xr:uid="{00000000-0005-0000-0000-0000B9150000}"/>
    <cellStyle name="Comma 3 3 2 3 2 4 2" xfId="18702" xr:uid="{00000000-0005-0000-0000-0000BA150000}"/>
    <cellStyle name="Comma 3 3 2 3 2 4 3" xfId="43531" xr:uid="{00000000-0005-0000-0000-0000BB150000}"/>
    <cellStyle name="Comma 3 3 2 3 2 4 4" xfId="48057" xr:uid="{00000000-0005-0000-0000-0000BC150000}"/>
    <cellStyle name="Comma 3 3 2 3 2 4 5" xfId="51073" xr:uid="{00000000-0005-0000-0000-0000BD150000}"/>
    <cellStyle name="Comma 3 3 2 3 2 4 6" xfId="14837" xr:uid="{00000000-0005-0000-0000-0000BE150000}"/>
    <cellStyle name="Comma 3 3 2 3 2 5" xfId="8206" xr:uid="{00000000-0005-0000-0000-0000BF150000}"/>
    <cellStyle name="Comma 3 3 2 3 2 5 2" xfId="19657" xr:uid="{00000000-0005-0000-0000-0000C0150000}"/>
    <cellStyle name="Comma 3 3 2 3 2 5 3" xfId="46626" xr:uid="{00000000-0005-0000-0000-0000C1150000}"/>
    <cellStyle name="Comma 3 3 2 3 2 5 4" xfId="49642" xr:uid="{00000000-0005-0000-0000-0000C2150000}"/>
    <cellStyle name="Comma 3 3 2 3 2 5 5" xfId="17407" xr:uid="{00000000-0005-0000-0000-0000C3150000}"/>
    <cellStyle name="Comma 3 3 2 3 2 6" xfId="43826" xr:uid="{00000000-0005-0000-0000-0000C4150000}"/>
    <cellStyle name="Comma 3 3 2 3 2 7" xfId="45520" xr:uid="{00000000-0005-0000-0000-0000C5150000}"/>
    <cellStyle name="Comma 3 3 2 3 2 8" xfId="48536" xr:uid="{00000000-0005-0000-0000-0000C6150000}"/>
    <cellStyle name="Comma 3 3 2 3 2 9" xfId="14328" xr:uid="{00000000-0005-0000-0000-0000C7150000}"/>
    <cellStyle name="Comma 3 3 2 3 3" xfId="9986" xr:uid="{00000000-0005-0000-0000-0000C8150000}"/>
    <cellStyle name="Comma 3 3 2 3 3 2" xfId="17536" xr:uid="{00000000-0005-0000-0000-0000C9150000}"/>
    <cellStyle name="Comma 3 3 2 3 3 3" xfId="19637" xr:uid="{00000000-0005-0000-0000-0000CA150000}"/>
    <cellStyle name="Comma 3 3 2 3 3 4" xfId="46891" xr:uid="{00000000-0005-0000-0000-0000CB150000}"/>
    <cellStyle name="Comma 3 3 2 3 3 5" xfId="49907" xr:uid="{00000000-0005-0000-0000-0000CC150000}"/>
    <cellStyle name="Comma 3 3 2 3 3 6" xfId="14489" xr:uid="{00000000-0005-0000-0000-0000CD150000}"/>
    <cellStyle name="Comma 3 3 2 3 4" xfId="10470" xr:uid="{00000000-0005-0000-0000-0000CE150000}"/>
    <cellStyle name="Comma 3 3 2 3 4 2" xfId="18013" xr:uid="{00000000-0005-0000-0000-0000CF150000}"/>
    <cellStyle name="Comma 3 3 2 3 4 3" xfId="42135" xr:uid="{00000000-0005-0000-0000-0000D0150000}"/>
    <cellStyle name="Comma 3 3 2 3 4 4" xfId="47368" xr:uid="{00000000-0005-0000-0000-0000D1150000}"/>
    <cellStyle name="Comma 3 3 2 3 4 5" xfId="50384" xr:uid="{00000000-0005-0000-0000-0000D2150000}"/>
    <cellStyle name="Comma 3 3 2 3 4 6" xfId="14631" xr:uid="{00000000-0005-0000-0000-0000D3150000}"/>
    <cellStyle name="Comma 3 3 2 3 5" xfId="10957" xr:uid="{00000000-0005-0000-0000-0000D4150000}"/>
    <cellStyle name="Comma 3 3 2 3 5 2" xfId="18490" xr:uid="{00000000-0005-0000-0000-0000D5150000}"/>
    <cellStyle name="Comma 3 3 2 3 5 3" xfId="42379" xr:uid="{00000000-0005-0000-0000-0000D6150000}"/>
    <cellStyle name="Comma 3 3 2 3 5 4" xfId="47845" xr:uid="{00000000-0005-0000-0000-0000D7150000}"/>
    <cellStyle name="Comma 3 3 2 3 5 5" xfId="50861" xr:uid="{00000000-0005-0000-0000-0000D8150000}"/>
    <cellStyle name="Comma 3 3 2 3 5 6" xfId="14776" xr:uid="{00000000-0005-0000-0000-0000D9150000}"/>
    <cellStyle name="Comma 3 3 2 3 6" xfId="7905" xr:uid="{00000000-0005-0000-0000-0000DA150000}"/>
    <cellStyle name="Comma 3 3 2 3 6 2" xfId="42972" xr:uid="{00000000-0005-0000-0000-0000DB150000}"/>
    <cellStyle name="Comma 3 3 2 3 6 3" xfId="46414" xr:uid="{00000000-0005-0000-0000-0000DC150000}"/>
    <cellStyle name="Comma 3 3 2 3 6 4" xfId="49430" xr:uid="{00000000-0005-0000-0000-0000DD150000}"/>
    <cellStyle name="Comma 3 3 2 3 6 5" xfId="17346" xr:uid="{00000000-0005-0000-0000-0000DE150000}"/>
    <cellStyle name="Comma 3 3 2 3 7" xfId="43894" xr:uid="{00000000-0005-0000-0000-0000DF150000}"/>
    <cellStyle name="Comma 3 3 2 3 8" xfId="45308" xr:uid="{00000000-0005-0000-0000-0000E0150000}"/>
    <cellStyle name="Comma 3 3 2 3 9" xfId="48324" xr:uid="{00000000-0005-0000-0000-0000E1150000}"/>
    <cellStyle name="Comma 3 3 2 4" xfId="5331" xr:uid="{00000000-0005-0000-0000-0000E2150000}"/>
    <cellStyle name="Comma 3 3 2 4 10" xfId="14212" xr:uid="{00000000-0005-0000-0000-0000E3150000}"/>
    <cellStyle name="Comma 3 3 2 4 2" xfId="5651" xr:uid="{00000000-0005-0000-0000-0000E4150000}"/>
    <cellStyle name="Comma 3 3 2 4 2 2" xfId="10251" xr:uid="{00000000-0005-0000-0000-0000E5150000}"/>
    <cellStyle name="Comma 3 3 2 4 2 2 2" xfId="17801" xr:uid="{00000000-0005-0000-0000-0000E6150000}"/>
    <cellStyle name="Comma 3 3 2 4 2 2 3" xfId="43858" xr:uid="{00000000-0005-0000-0000-0000E7150000}"/>
    <cellStyle name="Comma 3 3 2 4 2 2 4" xfId="47156" xr:uid="{00000000-0005-0000-0000-0000E8150000}"/>
    <cellStyle name="Comma 3 3 2 4 2 2 5" xfId="50172" xr:uid="{00000000-0005-0000-0000-0000E9150000}"/>
    <cellStyle name="Comma 3 3 2 4 2 2 6" xfId="14564" xr:uid="{00000000-0005-0000-0000-0000EA150000}"/>
    <cellStyle name="Comma 3 3 2 4 2 3" xfId="10736" xr:uid="{00000000-0005-0000-0000-0000EB150000}"/>
    <cellStyle name="Comma 3 3 2 4 2 3 2" xfId="18278" xr:uid="{00000000-0005-0000-0000-0000EC150000}"/>
    <cellStyle name="Comma 3 3 2 4 2 3 3" xfId="41963" xr:uid="{00000000-0005-0000-0000-0000ED150000}"/>
    <cellStyle name="Comma 3 3 2 4 2 3 4" xfId="47633" xr:uid="{00000000-0005-0000-0000-0000EE150000}"/>
    <cellStyle name="Comma 3 3 2 4 2 3 5" xfId="50649" xr:uid="{00000000-0005-0000-0000-0000EF150000}"/>
    <cellStyle name="Comma 3 3 2 4 2 3 6" xfId="14707" xr:uid="{00000000-0005-0000-0000-0000F0150000}"/>
    <cellStyle name="Comma 3 3 2 4 2 4" xfId="11223" xr:uid="{00000000-0005-0000-0000-0000F1150000}"/>
    <cellStyle name="Comma 3 3 2 4 2 4 2" xfId="18755" xr:uid="{00000000-0005-0000-0000-0000F2150000}"/>
    <cellStyle name="Comma 3 3 2 4 2 4 3" xfId="43993" xr:uid="{00000000-0005-0000-0000-0000F3150000}"/>
    <cellStyle name="Comma 3 3 2 4 2 4 4" xfId="48110" xr:uid="{00000000-0005-0000-0000-0000F4150000}"/>
    <cellStyle name="Comma 3 3 2 4 2 4 5" xfId="51126" xr:uid="{00000000-0005-0000-0000-0000F5150000}"/>
    <cellStyle name="Comma 3 3 2 4 2 4 6" xfId="14852" xr:uid="{00000000-0005-0000-0000-0000F6150000}"/>
    <cellStyle name="Comma 3 3 2 4 2 5" xfId="8285" xr:uid="{00000000-0005-0000-0000-0000F7150000}"/>
    <cellStyle name="Comma 3 3 2 4 2 5 2" xfId="42251" xr:uid="{00000000-0005-0000-0000-0000F8150000}"/>
    <cellStyle name="Comma 3 3 2 4 2 5 3" xfId="46679" xr:uid="{00000000-0005-0000-0000-0000F9150000}"/>
    <cellStyle name="Comma 3 3 2 4 2 5 4" xfId="49695" xr:uid="{00000000-0005-0000-0000-0000FA150000}"/>
    <cellStyle name="Comma 3 3 2 4 2 5 5" xfId="17422" xr:uid="{00000000-0005-0000-0000-0000FB150000}"/>
    <cellStyle name="Comma 3 3 2 4 2 6" xfId="43607" xr:uid="{00000000-0005-0000-0000-0000FC150000}"/>
    <cellStyle name="Comma 3 3 2 4 2 7" xfId="45573" xr:uid="{00000000-0005-0000-0000-0000FD150000}"/>
    <cellStyle name="Comma 3 3 2 4 2 8" xfId="48589" xr:uid="{00000000-0005-0000-0000-0000FE150000}"/>
    <cellStyle name="Comma 3 3 2 4 2 9" xfId="14369" xr:uid="{00000000-0005-0000-0000-0000FF150000}"/>
    <cellStyle name="Comma 3 3 2 4 3" xfId="10039" xr:uid="{00000000-0005-0000-0000-000000160000}"/>
    <cellStyle name="Comma 3 3 2 4 3 2" xfId="17589" xr:uid="{00000000-0005-0000-0000-000001160000}"/>
    <cellStyle name="Comma 3 3 2 4 3 3" xfId="20415" xr:uid="{00000000-0005-0000-0000-000002160000}"/>
    <cellStyle name="Comma 3 3 2 4 3 4" xfId="46944" xr:uid="{00000000-0005-0000-0000-000003160000}"/>
    <cellStyle name="Comma 3 3 2 4 3 5" xfId="49960" xr:uid="{00000000-0005-0000-0000-000004160000}"/>
    <cellStyle name="Comma 3 3 2 4 3 6" xfId="14504" xr:uid="{00000000-0005-0000-0000-000005160000}"/>
    <cellStyle name="Comma 3 3 2 4 4" xfId="10524" xr:uid="{00000000-0005-0000-0000-000006160000}"/>
    <cellStyle name="Comma 3 3 2 4 4 2" xfId="18066" xr:uid="{00000000-0005-0000-0000-000007160000}"/>
    <cellStyle name="Comma 3 3 2 4 4 3" xfId="43167" xr:uid="{00000000-0005-0000-0000-000008160000}"/>
    <cellStyle name="Comma 3 3 2 4 4 4" xfId="47421" xr:uid="{00000000-0005-0000-0000-000009160000}"/>
    <cellStyle name="Comma 3 3 2 4 4 5" xfId="50437" xr:uid="{00000000-0005-0000-0000-00000A160000}"/>
    <cellStyle name="Comma 3 3 2 4 4 6" xfId="14647" xr:uid="{00000000-0005-0000-0000-00000B160000}"/>
    <cellStyle name="Comma 3 3 2 4 5" xfId="11011" xr:uid="{00000000-0005-0000-0000-00000C160000}"/>
    <cellStyle name="Comma 3 3 2 4 5 2" xfId="18543" xr:uid="{00000000-0005-0000-0000-00000D160000}"/>
    <cellStyle name="Comma 3 3 2 4 5 3" xfId="42890" xr:uid="{00000000-0005-0000-0000-00000E160000}"/>
    <cellStyle name="Comma 3 3 2 4 5 4" xfId="47898" xr:uid="{00000000-0005-0000-0000-00000F160000}"/>
    <cellStyle name="Comma 3 3 2 4 5 5" xfId="50914" xr:uid="{00000000-0005-0000-0000-000010160000}"/>
    <cellStyle name="Comma 3 3 2 4 5 6" xfId="14792" xr:uid="{00000000-0005-0000-0000-000011160000}"/>
    <cellStyle name="Comma 3 3 2 4 6" xfId="7976" xr:uid="{00000000-0005-0000-0000-000012160000}"/>
    <cellStyle name="Comma 3 3 2 4 6 2" xfId="41771" xr:uid="{00000000-0005-0000-0000-000013160000}"/>
    <cellStyle name="Comma 3 3 2 4 6 3" xfId="46467" xr:uid="{00000000-0005-0000-0000-000014160000}"/>
    <cellStyle name="Comma 3 3 2 4 6 4" xfId="49483" xr:uid="{00000000-0005-0000-0000-000015160000}"/>
    <cellStyle name="Comma 3 3 2 4 6 5" xfId="17362" xr:uid="{00000000-0005-0000-0000-000016160000}"/>
    <cellStyle name="Comma 3 3 2 4 7" xfId="42724" xr:uid="{00000000-0005-0000-0000-000017160000}"/>
    <cellStyle name="Comma 3 3 2 4 8" xfId="45361" xr:uid="{00000000-0005-0000-0000-000018160000}"/>
    <cellStyle name="Comma 3 3 2 4 9" xfId="48377" xr:uid="{00000000-0005-0000-0000-000019160000}"/>
    <cellStyle name="Comma 3 3 2 5" xfId="5411" xr:uid="{00000000-0005-0000-0000-00001A160000}"/>
    <cellStyle name="Comma 3 3 2 5 10" xfId="14250" xr:uid="{00000000-0005-0000-0000-00001B160000}"/>
    <cellStyle name="Comma 3 3 2 5 2" xfId="5731" xr:uid="{00000000-0005-0000-0000-00001C160000}"/>
    <cellStyle name="Comma 3 3 2 5 2 2" xfId="10304" xr:uid="{00000000-0005-0000-0000-00001D160000}"/>
    <cellStyle name="Comma 3 3 2 5 2 2 2" xfId="17854" xr:uid="{00000000-0005-0000-0000-00001E160000}"/>
    <cellStyle name="Comma 3 3 2 5 2 2 3" xfId="43732" xr:uid="{00000000-0005-0000-0000-00001F160000}"/>
    <cellStyle name="Comma 3 3 2 5 2 2 4" xfId="47209" xr:uid="{00000000-0005-0000-0000-000020160000}"/>
    <cellStyle name="Comma 3 3 2 5 2 2 5" xfId="50225" xr:uid="{00000000-0005-0000-0000-000021160000}"/>
    <cellStyle name="Comma 3 3 2 5 2 2 6" xfId="14579" xr:uid="{00000000-0005-0000-0000-000022160000}"/>
    <cellStyle name="Comma 3 3 2 5 2 3" xfId="10789" xr:uid="{00000000-0005-0000-0000-000023160000}"/>
    <cellStyle name="Comma 3 3 2 5 2 3 2" xfId="18331" xr:uid="{00000000-0005-0000-0000-000024160000}"/>
    <cellStyle name="Comma 3 3 2 5 2 3 3" xfId="42793" xr:uid="{00000000-0005-0000-0000-000025160000}"/>
    <cellStyle name="Comma 3 3 2 5 2 3 4" xfId="47686" xr:uid="{00000000-0005-0000-0000-000026160000}"/>
    <cellStyle name="Comma 3 3 2 5 2 3 5" xfId="50702" xr:uid="{00000000-0005-0000-0000-000027160000}"/>
    <cellStyle name="Comma 3 3 2 5 2 3 6" xfId="14722" xr:uid="{00000000-0005-0000-0000-000028160000}"/>
    <cellStyle name="Comma 3 3 2 5 2 4" xfId="11276" xr:uid="{00000000-0005-0000-0000-000029160000}"/>
    <cellStyle name="Comma 3 3 2 5 2 4 2" xfId="18808" xr:uid="{00000000-0005-0000-0000-00002A160000}"/>
    <cellStyle name="Comma 3 3 2 5 2 4 3" xfId="43244" xr:uid="{00000000-0005-0000-0000-00002B160000}"/>
    <cellStyle name="Comma 3 3 2 5 2 4 4" xfId="48163" xr:uid="{00000000-0005-0000-0000-00002C160000}"/>
    <cellStyle name="Comma 3 3 2 5 2 4 5" xfId="51179" xr:uid="{00000000-0005-0000-0000-00002D160000}"/>
    <cellStyle name="Comma 3 3 2 5 2 4 6" xfId="14867" xr:uid="{00000000-0005-0000-0000-00002E160000}"/>
    <cellStyle name="Comma 3 3 2 5 2 5" xfId="8365" xr:uid="{00000000-0005-0000-0000-00002F160000}"/>
    <cellStyle name="Comma 3 3 2 5 2 5 2" xfId="27869" xr:uid="{00000000-0005-0000-0000-000030160000}"/>
    <cellStyle name="Comma 3 3 2 5 2 5 3" xfId="46732" xr:uid="{00000000-0005-0000-0000-000031160000}"/>
    <cellStyle name="Comma 3 3 2 5 2 5 4" xfId="49748" xr:uid="{00000000-0005-0000-0000-000032160000}"/>
    <cellStyle name="Comma 3 3 2 5 2 5 5" xfId="17437" xr:uid="{00000000-0005-0000-0000-000033160000}"/>
    <cellStyle name="Comma 3 3 2 5 2 6" xfId="41579" xr:uid="{00000000-0005-0000-0000-000034160000}"/>
    <cellStyle name="Comma 3 3 2 5 2 7" xfId="45626" xr:uid="{00000000-0005-0000-0000-000035160000}"/>
    <cellStyle name="Comma 3 3 2 5 2 8" xfId="48642" xr:uid="{00000000-0005-0000-0000-000036160000}"/>
    <cellStyle name="Comma 3 3 2 5 2 9" xfId="14411" xr:uid="{00000000-0005-0000-0000-000037160000}"/>
    <cellStyle name="Comma 3 3 2 5 3" xfId="10092" xr:uid="{00000000-0005-0000-0000-000038160000}"/>
    <cellStyle name="Comma 3 3 2 5 3 2" xfId="17642" xr:uid="{00000000-0005-0000-0000-000039160000}"/>
    <cellStyle name="Comma 3 3 2 5 3 3" xfId="43448" xr:uid="{00000000-0005-0000-0000-00003A160000}"/>
    <cellStyle name="Comma 3 3 2 5 3 4" xfId="46997" xr:uid="{00000000-0005-0000-0000-00003B160000}"/>
    <cellStyle name="Comma 3 3 2 5 3 5" xfId="50013" xr:uid="{00000000-0005-0000-0000-00003C160000}"/>
    <cellStyle name="Comma 3 3 2 5 3 6" xfId="14519" xr:uid="{00000000-0005-0000-0000-00003D160000}"/>
    <cellStyle name="Comma 3 3 2 5 4" xfId="10577" xr:uid="{00000000-0005-0000-0000-00003E160000}"/>
    <cellStyle name="Comma 3 3 2 5 4 2" xfId="18119" xr:uid="{00000000-0005-0000-0000-00003F160000}"/>
    <cellStyle name="Comma 3 3 2 5 4 3" xfId="42482" xr:uid="{00000000-0005-0000-0000-000040160000}"/>
    <cellStyle name="Comma 3 3 2 5 4 4" xfId="47474" xr:uid="{00000000-0005-0000-0000-000041160000}"/>
    <cellStyle name="Comma 3 3 2 5 4 5" xfId="50490" xr:uid="{00000000-0005-0000-0000-000042160000}"/>
    <cellStyle name="Comma 3 3 2 5 4 6" xfId="14662" xr:uid="{00000000-0005-0000-0000-000043160000}"/>
    <cellStyle name="Comma 3 3 2 5 5" xfId="11064" xr:uid="{00000000-0005-0000-0000-000044160000}"/>
    <cellStyle name="Comma 3 3 2 5 5 2" xfId="18596" xr:uid="{00000000-0005-0000-0000-000045160000}"/>
    <cellStyle name="Comma 3 3 2 5 5 3" xfId="42010" xr:uid="{00000000-0005-0000-0000-000046160000}"/>
    <cellStyle name="Comma 3 3 2 5 5 4" xfId="47951" xr:uid="{00000000-0005-0000-0000-000047160000}"/>
    <cellStyle name="Comma 3 3 2 5 5 5" xfId="50967" xr:uid="{00000000-0005-0000-0000-000048160000}"/>
    <cellStyle name="Comma 3 3 2 5 5 6" xfId="14807" xr:uid="{00000000-0005-0000-0000-000049160000}"/>
    <cellStyle name="Comma 3 3 2 5 6" xfId="8052" xr:uid="{00000000-0005-0000-0000-00004A160000}"/>
    <cellStyle name="Comma 3 3 2 5 6 2" xfId="20515" xr:uid="{00000000-0005-0000-0000-00004B160000}"/>
    <cellStyle name="Comma 3 3 2 5 6 3" xfId="46520" xr:uid="{00000000-0005-0000-0000-00004C160000}"/>
    <cellStyle name="Comma 3 3 2 5 6 4" xfId="49536" xr:uid="{00000000-0005-0000-0000-00004D160000}"/>
    <cellStyle name="Comma 3 3 2 5 6 5" xfId="17377" xr:uid="{00000000-0005-0000-0000-00004E160000}"/>
    <cellStyle name="Comma 3 3 2 5 7" xfId="41507" xr:uid="{00000000-0005-0000-0000-00004F160000}"/>
    <cellStyle name="Comma 3 3 2 5 8" xfId="45414" xr:uid="{00000000-0005-0000-0000-000050160000}"/>
    <cellStyle name="Comma 3 3 2 5 9" xfId="48430" xr:uid="{00000000-0005-0000-0000-000051160000}"/>
    <cellStyle name="Comma 3 3 2 6" xfId="5491" xr:uid="{00000000-0005-0000-0000-000052160000}"/>
    <cellStyle name="Comma 3 3 2 6 2" xfId="10145" xr:uid="{00000000-0005-0000-0000-000053160000}"/>
    <cellStyle name="Comma 3 3 2 6 2 2" xfId="17695" xr:uid="{00000000-0005-0000-0000-000054160000}"/>
    <cellStyle name="Comma 3 3 2 6 2 3" xfId="20406" xr:uid="{00000000-0005-0000-0000-000055160000}"/>
    <cellStyle name="Comma 3 3 2 6 2 4" xfId="47050" xr:uid="{00000000-0005-0000-0000-000056160000}"/>
    <cellStyle name="Comma 3 3 2 6 2 5" xfId="50066" xr:uid="{00000000-0005-0000-0000-000057160000}"/>
    <cellStyle name="Comma 3 3 2 6 2 6" xfId="14534" xr:uid="{00000000-0005-0000-0000-000058160000}"/>
    <cellStyle name="Comma 3 3 2 6 3" xfId="10630" xr:uid="{00000000-0005-0000-0000-000059160000}"/>
    <cellStyle name="Comma 3 3 2 6 3 2" xfId="18172" xr:uid="{00000000-0005-0000-0000-00005A160000}"/>
    <cellStyle name="Comma 3 3 2 6 3 3" xfId="41944" xr:uid="{00000000-0005-0000-0000-00005B160000}"/>
    <cellStyle name="Comma 3 3 2 6 3 4" xfId="47527" xr:uid="{00000000-0005-0000-0000-00005C160000}"/>
    <cellStyle name="Comma 3 3 2 6 3 5" xfId="50543" xr:uid="{00000000-0005-0000-0000-00005D160000}"/>
    <cellStyle name="Comma 3 3 2 6 3 6" xfId="14677" xr:uid="{00000000-0005-0000-0000-00005E160000}"/>
    <cellStyle name="Comma 3 3 2 6 4" xfId="11117" xr:uid="{00000000-0005-0000-0000-00005F160000}"/>
    <cellStyle name="Comma 3 3 2 6 4 2" xfId="18649" xr:uid="{00000000-0005-0000-0000-000060160000}"/>
    <cellStyle name="Comma 3 3 2 6 4 3" xfId="43474" xr:uid="{00000000-0005-0000-0000-000061160000}"/>
    <cellStyle name="Comma 3 3 2 6 4 4" xfId="48004" xr:uid="{00000000-0005-0000-0000-000062160000}"/>
    <cellStyle name="Comma 3 3 2 6 4 5" xfId="51020" xr:uid="{00000000-0005-0000-0000-000063160000}"/>
    <cellStyle name="Comma 3 3 2 6 4 6" xfId="14822" xr:uid="{00000000-0005-0000-0000-000064160000}"/>
    <cellStyle name="Comma 3 3 2 6 5" xfId="8131" xr:uid="{00000000-0005-0000-0000-000065160000}"/>
    <cellStyle name="Comma 3 3 2 6 5 2" xfId="27985" xr:uid="{00000000-0005-0000-0000-000066160000}"/>
    <cellStyle name="Comma 3 3 2 6 5 3" xfId="46573" xr:uid="{00000000-0005-0000-0000-000067160000}"/>
    <cellStyle name="Comma 3 3 2 6 5 4" xfId="49589" xr:uid="{00000000-0005-0000-0000-000068160000}"/>
    <cellStyle name="Comma 3 3 2 6 5 5" xfId="17392" xr:uid="{00000000-0005-0000-0000-000069160000}"/>
    <cellStyle name="Comma 3 3 2 6 6" xfId="42957" xr:uid="{00000000-0005-0000-0000-00006A160000}"/>
    <cellStyle name="Comma 3 3 2 6 7" xfId="45467" xr:uid="{00000000-0005-0000-0000-00006B160000}"/>
    <cellStyle name="Comma 3 3 2 6 8" xfId="48483" xr:uid="{00000000-0005-0000-0000-00006C160000}"/>
    <cellStyle name="Comma 3 3 2 6 9" xfId="14291" xr:uid="{00000000-0005-0000-0000-00006D160000}"/>
    <cellStyle name="Comma 3 3 2 7" xfId="5811" xr:uid="{00000000-0005-0000-0000-00006E160000}"/>
    <cellStyle name="Comma 3 3 2 7 2" xfId="10357" xr:uid="{00000000-0005-0000-0000-00006F160000}"/>
    <cellStyle name="Comma 3 3 2 7 2 2" xfId="17907" xr:uid="{00000000-0005-0000-0000-000070160000}"/>
    <cellStyle name="Comma 3 3 2 7 2 3" xfId="20376" xr:uid="{00000000-0005-0000-0000-000071160000}"/>
    <cellStyle name="Comma 3 3 2 7 2 4" xfId="47262" xr:uid="{00000000-0005-0000-0000-000072160000}"/>
    <cellStyle name="Comma 3 3 2 7 2 5" xfId="50278" xr:uid="{00000000-0005-0000-0000-000073160000}"/>
    <cellStyle name="Comma 3 3 2 7 2 6" xfId="14594" xr:uid="{00000000-0005-0000-0000-000074160000}"/>
    <cellStyle name="Comma 3 3 2 7 3" xfId="10842" xr:uid="{00000000-0005-0000-0000-000075160000}"/>
    <cellStyle name="Comma 3 3 2 7 3 2" xfId="18384" xr:uid="{00000000-0005-0000-0000-000076160000}"/>
    <cellStyle name="Comma 3 3 2 7 3 3" xfId="41980" xr:uid="{00000000-0005-0000-0000-000077160000}"/>
    <cellStyle name="Comma 3 3 2 7 3 4" xfId="47739" xr:uid="{00000000-0005-0000-0000-000078160000}"/>
    <cellStyle name="Comma 3 3 2 7 3 5" xfId="50755" xr:uid="{00000000-0005-0000-0000-000079160000}"/>
    <cellStyle name="Comma 3 3 2 7 3 6" xfId="14737" xr:uid="{00000000-0005-0000-0000-00007A160000}"/>
    <cellStyle name="Comma 3 3 2 7 4" xfId="11330" xr:uid="{00000000-0005-0000-0000-00007B160000}"/>
    <cellStyle name="Comma 3 3 2 7 4 2" xfId="18861" xr:uid="{00000000-0005-0000-0000-00007C160000}"/>
    <cellStyle name="Comma 3 3 2 7 4 3" xfId="43245" xr:uid="{00000000-0005-0000-0000-00007D160000}"/>
    <cellStyle name="Comma 3 3 2 7 4 4" xfId="48216" xr:uid="{00000000-0005-0000-0000-00007E160000}"/>
    <cellStyle name="Comma 3 3 2 7 4 5" xfId="51232" xr:uid="{00000000-0005-0000-0000-00007F160000}"/>
    <cellStyle name="Comma 3 3 2 7 4 6" xfId="14883" xr:uid="{00000000-0005-0000-0000-000080160000}"/>
    <cellStyle name="Comma 3 3 2 7 5" xfId="8445" xr:uid="{00000000-0005-0000-0000-000081160000}"/>
    <cellStyle name="Comma 3 3 2 7 5 2" xfId="43831" xr:uid="{00000000-0005-0000-0000-000082160000}"/>
    <cellStyle name="Comma 3 3 2 7 5 3" xfId="46785" xr:uid="{00000000-0005-0000-0000-000083160000}"/>
    <cellStyle name="Comma 3 3 2 7 5 4" xfId="49801" xr:uid="{00000000-0005-0000-0000-000084160000}"/>
    <cellStyle name="Comma 3 3 2 7 5 5" xfId="17452" xr:uid="{00000000-0005-0000-0000-000085160000}"/>
    <cellStyle name="Comma 3 3 2 7 6" xfId="31528" xr:uid="{00000000-0005-0000-0000-000086160000}"/>
    <cellStyle name="Comma 3 3 2 7 7" xfId="45679" xr:uid="{00000000-0005-0000-0000-000087160000}"/>
    <cellStyle name="Comma 3 3 2 7 8" xfId="48695" xr:uid="{00000000-0005-0000-0000-000088160000}"/>
    <cellStyle name="Comma 3 3 2 7 9" xfId="14453" xr:uid="{00000000-0005-0000-0000-000089160000}"/>
    <cellStyle name="Comma 3 3 2 8" xfId="9609" xr:uid="{00000000-0005-0000-0000-00008A160000}"/>
    <cellStyle name="Comma 3 3 2 9" xfId="9933" xr:uid="{00000000-0005-0000-0000-00008B160000}"/>
    <cellStyle name="Comma 3 3 2 9 2" xfId="17483" xr:uid="{00000000-0005-0000-0000-00008C160000}"/>
    <cellStyle name="Comma 3 3 2 9 3" xfId="43832" xr:uid="{00000000-0005-0000-0000-00008D160000}"/>
    <cellStyle name="Comma 3 3 2 9 4" xfId="46838" xr:uid="{00000000-0005-0000-0000-00008E160000}"/>
    <cellStyle name="Comma 3 3 2 9 5" xfId="49854" xr:uid="{00000000-0005-0000-0000-00008F160000}"/>
    <cellStyle name="Comma 3 3 2 9 6" xfId="14474" xr:uid="{00000000-0005-0000-0000-000090160000}"/>
    <cellStyle name="Comma 3 3 3" xfId="3987" xr:uid="{00000000-0005-0000-0000-000091160000}"/>
    <cellStyle name="Comma 3 3 3 10" xfId="7626" xr:uid="{00000000-0005-0000-0000-000092160000}"/>
    <cellStyle name="Comma 3 3 3 10 2" xfId="42714" xr:uid="{00000000-0005-0000-0000-000093160000}"/>
    <cellStyle name="Comma 3 3 3 10 3" xfId="46391" xr:uid="{00000000-0005-0000-0000-000094160000}"/>
    <cellStyle name="Comma 3 3 3 10 4" xfId="49407" xr:uid="{00000000-0005-0000-0000-000095160000}"/>
    <cellStyle name="Comma 3 3 3 10 5" xfId="17339" xr:uid="{00000000-0005-0000-0000-000096160000}"/>
    <cellStyle name="Comma 3 3 3 11" xfId="19190" xr:uid="{00000000-0005-0000-0000-000097160000}"/>
    <cellStyle name="Comma 3 3 3 12" xfId="43877" xr:uid="{00000000-0005-0000-0000-000098160000}"/>
    <cellStyle name="Comma 3 3 3 13" xfId="44078" xr:uid="{00000000-0005-0000-0000-000099160000}"/>
    <cellStyle name="Comma 3 3 3 14" xfId="44986" xr:uid="{00000000-0005-0000-0000-00009A160000}"/>
    <cellStyle name="Comma 3 3 3 15" xfId="45257" xr:uid="{00000000-0005-0000-0000-00009B160000}"/>
    <cellStyle name="Comma 3 3 3 16" xfId="48272" xr:uid="{00000000-0005-0000-0000-00009C160000}"/>
    <cellStyle name="Comma 3 3 3 17" xfId="14003" xr:uid="{00000000-0005-0000-0000-00009D160000}"/>
    <cellStyle name="Comma 3 3 3 2" xfId="5253" xr:uid="{00000000-0005-0000-0000-00009E160000}"/>
    <cellStyle name="Comma 3 3 3 2 10" xfId="14181" xr:uid="{00000000-0005-0000-0000-00009F160000}"/>
    <cellStyle name="Comma 3 3 3 2 2" xfId="5573" xr:uid="{00000000-0005-0000-0000-0000A0160000}"/>
    <cellStyle name="Comma 3 3 3 2 2 2" xfId="10200" xr:uid="{00000000-0005-0000-0000-0000A1160000}"/>
    <cellStyle name="Comma 3 3 3 2 2 2 2" xfId="17750" xr:uid="{00000000-0005-0000-0000-0000A2160000}"/>
    <cellStyle name="Comma 3 3 3 2 2 2 3" xfId="41881" xr:uid="{00000000-0005-0000-0000-0000A3160000}"/>
    <cellStyle name="Comma 3 3 3 2 2 2 4" xfId="47105" xr:uid="{00000000-0005-0000-0000-0000A4160000}"/>
    <cellStyle name="Comma 3 3 3 2 2 2 5" xfId="50121" xr:uid="{00000000-0005-0000-0000-0000A5160000}"/>
    <cellStyle name="Comma 3 3 3 2 2 2 6" xfId="14551" xr:uid="{00000000-0005-0000-0000-0000A6160000}"/>
    <cellStyle name="Comma 3 3 3 2 2 3" xfId="10685" xr:uid="{00000000-0005-0000-0000-0000A7160000}"/>
    <cellStyle name="Comma 3 3 3 2 2 3 2" xfId="18227" xr:uid="{00000000-0005-0000-0000-0000A8160000}"/>
    <cellStyle name="Comma 3 3 3 2 2 3 3" xfId="42791" xr:uid="{00000000-0005-0000-0000-0000A9160000}"/>
    <cellStyle name="Comma 3 3 3 2 2 3 4" xfId="47582" xr:uid="{00000000-0005-0000-0000-0000AA160000}"/>
    <cellStyle name="Comma 3 3 3 2 2 3 5" xfId="50598" xr:uid="{00000000-0005-0000-0000-0000AB160000}"/>
    <cellStyle name="Comma 3 3 3 2 2 3 6" xfId="14694" xr:uid="{00000000-0005-0000-0000-0000AC160000}"/>
    <cellStyle name="Comma 3 3 3 2 2 4" xfId="11172" xr:uid="{00000000-0005-0000-0000-0000AD160000}"/>
    <cellStyle name="Comma 3 3 3 2 2 4 2" xfId="18704" xr:uid="{00000000-0005-0000-0000-0000AE160000}"/>
    <cellStyle name="Comma 3 3 3 2 2 4 3" xfId="20723" xr:uid="{00000000-0005-0000-0000-0000AF160000}"/>
    <cellStyle name="Comma 3 3 3 2 2 4 4" xfId="48059" xr:uid="{00000000-0005-0000-0000-0000B0160000}"/>
    <cellStyle name="Comma 3 3 3 2 2 4 5" xfId="51075" xr:uid="{00000000-0005-0000-0000-0000B1160000}"/>
    <cellStyle name="Comma 3 3 3 2 2 4 6" xfId="14839" xr:uid="{00000000-0005-0000-0000-0000B2160000}"/>
    <cellStyle name="Comma 3 3 3 2 2 5" xfId="8208" xr:uid="{00000000-0005-0000-0000-0000B3160000}"/>
    <cellStyle name="Comma 3 3 3 2 2 5 2" xfId="42546" xr:uid="{00000000-0005-0000-0000-0000B4160000}"/>
    <cellStyle name="Comma 3 3 3 2 2 5 3" xfId="46628" xr:uid="{00000000-0005-0000-0000-0000B5160000}"/>
    <cellStyle name="Comma 3 3 3 2 2 5 4" xfId="49644" xr:uid="{00000000-0005-0000-0000-0000B6160000}"/>
    <cellStyle name="Comma 3 3 3 2 2 5 5" xfId="17409" xr:uid="{00000000-0005-0000-0000-0000B7160000}"/>
    <cellStyle name="Comma 3 3 3 2 2 6" xfId="42590" xr:uid="{00000000-0005-0000-0000-0000B8160000}"/>
    <cellStyle name="Comma 3 3 3 2 2 7" xfId="45522" xr:uid="{00000000-0005-0000-0000-0000B9160000}"/>
    <cellStyle name="Comma 3 3 3 2 2 8" xfId="48538" xr:uid="{00000000-0005-0000-0000-0000BA160000}"/>
    <cellStyle name="Comma 3 3 3 2 2 9" xfId="14330" xr:uid="{00000000-0005-0000-0000-0000BB160000}"/>
    <cellStyle name="Comma 3 3 3 2 3" xfId="9988" xr:uid="{00000000-0005-0000-0000-0000BC160000}"/>
    <cellStyle name="Comma 3 3 3 2 3 2" xfId="17538" xr:uid="{00000000-0005-0000-0000-0000BD160000}"/>
    <cellStyle name="Comma 3 3 3 2 3 3" xfId="32461" xr:uid="{00000000-0005-0000-0000-0000BE160000}"/>
    <cellStyle name="Comma 3 3 3 2 3 4" xfId="46893" xr:uid="{00000000-0005-0000-0000-0000BF160000}"/>
    <cellStyle name="Comma 3 3 3 2 3 5" xfId="49909" xr:uid="{00000000-0005-0000-0000-0000C0160000}"/>
    <cellStyle name="Comma 3 3 3 2 3 6" xfId="14491" xr:uid="{00000000-0005-0000-0000-0000C1160000}"/>
    <cellStyle name="Comma 3 3 3 2 4" xfId="10472" xr:uid="{00000000-0005-0000-0000-0000C2160000}"/>
    <cellStyle name="Comma 3 3 3 2 4 2" xfId="18015" xr:uid="{00000000-0005-0000-0000-0000C3160000}"/>
    <cellStyle name="Comma 3 3 3 2 4 3" xfId="43593" xr:uid="{00000000-0005-0000-0000-0000C4160000}"/>
    <cellStyle name="Comma 3 3 3 2 4 4" xfId="47370" xr:uid="{00000000-0005-0000-0000-0000C5160000}"/>
    <cellStyle name="Comma 3 3 3 2 4 5" xfId="50386" xr:uid="{00000000-0005-0000-0000-0000C6160000}"/>
    <cellStyle name="Comma 3 3 3 2 4 6" xfId="14633" xr:uid="{00000000-0005-0000-0000-0000C7160000}"/>
    <cellStyle name="Comma 3 3 3 2 5" xfId="10959" xr:uid="{00000000-0005-0000-0000-0000C8160000}"/>
    <cellStyle name="Comma 3 3 3 2 5 2" xfId="18492" xr:uid="{00000000-0005-0000-0000-0000C9160000}"/>
    <cellStyle name="Comma 3 3 3 2 5 3" xfId="19612" xr:uid="{00000000-0005-0000-0000-0000CA160000}"/>
    <cellStyle name="Comma 3 3 3 2 5 4" xfId="47847" xr:uid="{00000000-0005-0000-0000-0000CB160000}"/>
    <cellStyle name="Comma 3 3 3 2 5 5" xfId="50863" xr:uid="{00000000-0005-0000-0000-0000CC160000}"/>
    <cellStyle name="Comma 3 3 3 2 5 6" xfId="14778" xr:uid="{00000000-0005-0000-0000-0000CD160000}"/>
    <cellStyle name="Comma 3 3 3 2 6" xfId="7907" xr:uid="{00000000-0005-0000-0000-0000CE160000}"/>
    <cellStyle name="Comma 3 3 3 2 6 2" xfId="20142" xr:uid="{00000000-0005-0000-0000-0000CF160000}"/>
    <cellStyle name="Comma 3 3 3 2 6 3" xfId="46416" xr:uid="{00000000-0005-0000-0000-0000D0160000}"/>
    <cellStyle name="Comma 3 3 3 2 6 4" xfId="49432" xr:uid="{00000000-0005-0000-0000-0000D1160000}"/>
    <cellStyle name="Comma 3 3 3 2 6 5" xfId="17348" xr:uid="{00000000-0005-0000-0000-0000D2160000}"/>
    <cellStyle name="Comma 3 3 3 2 7" xfId="43021" xr:uid="{00000000-0005-0000-0000-0000D3160000}"/>
    <cellStyle name="Comma 3 3 3 2 8" xfId="45310" xr:uid="{00000000-0005-0000-0000-0000D4160000}"/>
    <cellStyle name="Comma 3 3 3 2 9" xfId="48326" xr:uid="{00000000-0005-0000-0000-0000D5160000}"/>
    <cellStyle name="Comma 3 3 3 3" xfId="5333" xr:uid="{00000000-0005-0000-0000-0000D6160000}"/>
    <cellStyle name="Comma 3 3 3 3 10" xfId="14214" xr:uid="{00000000-0005-0000-0000-0000D7160000}"/>
    <cellStyle name="Comma 3 3 3 3 2" xfId="5653" xr:uid="{00000000-0005-0000-0000-0000D8160000}"/>
    <cellStyle name="Comma 3 3 3 3 2 2" xfId="10253" xr:uid="{00000000-0005-0000-0000-0000D9160000}"/>
    <cellStyle name="Comma 3 3 3 3 2 2 2" xfId="17803" xr:uid="{00000000-0005-0000-0000-0000DA160000}"/>
    <cellStyle name="Comma 3 3 3 3 2 2 3" xfId="32033" xr:uid="{00000000-0005-0000-0000-0000DB160000}"/>
    <cellStyle name="Comma 3 3 3 3 2 2 4" xfId="47158" xr:uid="{00000000-0005-0000-0000-0000DC160000}"/>
    <cellStyle name="Comma 3 3 3 3 2 2 5" xfId="50174" xr:uid="{00000000-0005-0000-0000-0000DD160000}"/>
    <cellStyle name="Comma 3 3 3 3 2 2 6" xfId="14566" xr:uid="{00000000-0005-0000-0000-0000DE160000}"/>
    <cellStyle name="Comma 3 3 3 3 2 3" xfId="10738" xr:uid="{00000000-0005-0000-0000-0000DF160000}"/>
    <cellStyle name="Comma 3 3 3 3 2 3 2" xfId="18280" xr:uid="{00000000-0005-0000-0000-0000E0160000}"/>
    <cellStyle name="Comma 3 3 3 3 2 3 3" xfId="42698" xr:uid="{00000000-0005-0000-0000-0000E1160000}"/>
    <cellStyle name="Comma 3 3 3 3 2 3 4" xfId="47635" xr:uid="{00000000-0005-0000-0000-0000E2160000}"/>
    <cellStyle name="Comma 3 3 3 3 2 3 5" xfId="50651" xr:uid="{00000000-0005-0000-0000-0000E3160000}"/>
    <cellStyle name="Comma 3 3 3 3 2 3 6" xfId="14709" xr:uid="{00000000-0005-0000-0000-0000E4160000}"/>
    <cellStyle name="Comma 3 3 3 3 2 4" xfId="11225" xr:uid="{00000000-0005-0000-0000-0000E5160000}"/>
    <cellStyle name="Comma 3 3 3 3 2 4 2" xfId="18757" xr:uid="{00000000-0005-0000-0000-0000E6160000}"/>
    <cellStyle name="Comma 3 3 3 3 2 4 3" xfId="42415" xr:uid="{00000000-0005-0000-0000-0000E7160000}"/>
    <cellStyle name="Comma 3 3 3 3 2 4 4" xfId="48112" xr:uid="{00000000-0005-0000-0000-0000E8160000}"/>
    <cellStyle name="Comma 3 3 3 3 2 4 5" xfId="51128" xr:uid="{00000000-0005-0000-0000-0000E9160000}"/>
    <cellStyle name="Comma 3 3 3 3 2 4 6" xfId="14854" xr:uid="{00000000-0005-0000-0000-0000EA160000}"/>
    <cellStyle name="Comma 3 3 3 3 2 5" xfId="8287" xr:uid="{00000000-0005-0000-0000-0000EB160000}"/>
    <cellStyle name="Comma 3 3 3 3 2 5 2" xfId="19656" xr:uid="{00000000-0005-0000-0000-0000EC160000}"/>
    <cellStyle name="Comma 3 3 3 3 2 5 3" xfId="46681" xr:uid="{00000000-0005-0000-0000-0000ED160000}"/>
    <cellStyle name="Comma 3 3 3 3 2 5 4" xfId="49697" xr:uid="{00000000-0005-0000-0000-0000EE160000}"/>
    <cellStyle name="Comma 3 3 3 3 2 5 5" xfId="17424" xr:uid="{00000000-0005-0000-0000-0000EF160000}"/>
    <cellStyle name="Comma 3 3 3 3 2 6" xfId="31442" xr:uid="{00000000-0005-0000-0000-0000F0160000}"/>
    <cellStyle name="Comma 3 3 3 3 2 7" xfId="45575" xr:uid="{00000000-0005-0000-0000-0000F1160000}"/>
    <cellStyle name="Comma 3 3 3 3 2 8" xfId="48591" xr:uid="{00000000-0005-0000-0000-0000F2160000}"/>
    <cellStyle name="Comma 3 3 3 3 2 9" xfId="14371" xr:uid="{00000000-0005-0000-0000-0000F3160000}"/>
    <cellStyle name="Comma 3 3 3 3 3" xfId="10041" xr:uid="{00000000-0005-0000-0000-0000F4160000}"/>
    <cellStyle name="Comma 3 3 3 3 3 2" xfId="17591" xr:uid="{00000000-0005-0000-0000-0000F5160000}"/>
    <cellStyle name="Comma 3 3 3 3 3 3" xfId="42290" xr:uid="{00000000-0005-0000-0000-0000F6160000}"/>
    <cellStyle name="Comma 3 3 3 3 3 4" xfId="46946" xr:uid="{00000000-0005-0000-0000-0000F7160000}"/>
    <cellStyle name="Comma 3 3 3 3 3 5" xfId="49962" xr:uid="{00000000-0005-0000-0000-0000F8160000}"/>
    <cellStyle name="Comma 3 3 3 3 3 6" xfId="14506" xr:uid="{00000000-0005-0000-0000-0000F9160000}"/>
    <cellStyle name="Comma 3 3 3 3 4" xfId="10526" xr:uid="{00000000-0005-0000-0000-0000FA160000}"/>
    <cellStyle name="Comma 3 3 3 3 4 2" xfId="18068" xr:uid="{00000000-0005-0000-0000-0000FB160000}"/>
    <cellStyle name="Comma 3 3 3 3 4 3" xfId="27954" xr:uid="{00000000-0005-0000-0000-0000FC160000}"/>
    <cellStyle name="Comma 3 3 3 3 4 4" xfId="47423" xr:uid="{00000000-0005-0000-0000-0000FD160000}"/>
    <cellStyle name="Comma 3 3 3 3 4 5" xfId="50439" xr:uid="{00000000-0005-0000-0000-0000FE160000}"/>
    <cellStyle name="Comma 3 3 3 3 4 6" xfId="14649" xr:uid="{00000000-0005-0000-0000-0000FF160000}"/>
    <cellStyle name="Comma 3 3 3 3 5" xfId="11013" xr:uid="{00000000-0005-0000-0000-000000170000}"/>
    <cellStyle name="Comma 3 3 3 3 5 2" xfId="18545" xr:uid="{00000000-0005-0000-0000-000001170000}"/>
    <cellStyle name="Comma 3 3 3 3 5 3" xfId="42388" xr:uid="{00000000-0005-0000-0000-000002170000}"/>
    <cellStyle name="Comma 3 3 3 3 5 4" xfId="47900" xr:uid="{00000000-0005-0000-0000-000003170000}"/>
    <cellStyle name="Comma 3 3 3 3 5 5" xfId="50916" xr:uid="{00000000-0005-0000-0000-000004170000}"/>
    <cellStyle name="Comma 3 3 3 3 5 6" xfId="14794" xr:uid="{00000000-0005-0000-0000-000005170000}"/>
    <cellStyle name="Comma 3 3 3 3 6" xfId="7978" xr:uid="{00000000-0005-0000-0000-000006170000}"/>
    <cellStyle name="Comma 3 3 3 3 6 2" xfId="41773" xr:uid="{00000000-0005-0000-0000-000007170000}"/>
    <cellStyle name="Comma 3 3 3 3 6 3" xfId="46469" xr:uid="{00000000-0005-0000-0000-000008170000}"/>
    <cellStyle name="Comma 3 3 3 3 6 4" xfId="49485" xr:uid="{00000000-0005-0000-0000-000009170000}"/>
    <cellStyle name="Comma 3 3 3 3 6 5" xfId="17364" xr:uid="{00000000-0005-0000-0000-00000A170000}"/>
    <cellStyle name="Comma 3 3 3 3 7" xfId="43318" xr:uid="{00000000-0005-0000-0000-00000B170000}"/>
    <cellStyle name="Comma 3 3 3 3 8" xfId="45363" xr:uid="{00000000-0005-0000-0000-00000C170000}"/>
    <cellStyle name="Comma 3 3 3 3 9" xfId="48379" xr:uid="{00000000-0005-0000-0000-00000D170000}"/>
    <cellStyle name="Comma 3 3 3 4" xfId="5413" xr:uid="{00000000-0005-0000-0000-00000E170000}"/>
    <cellStyle name="Comma 3 3 3 4 10" xfId="14252" xr:uid="{00000000-0005-0000-0000-00000F170000}"/>
    <cellStyle name="Comma 3 3 3 4 2" xfId="5733" xr:uid="{00000000-0005-0000-0000-000010170000}"/>
    <cellStyle name="Comma 3 3 3 4 2 2" xfId="10306" xr:uid="{00000000-0005-0000-0000-000011170000}"/>
    <cellStyle name="Comma 3 3 3 4 2 2 2" xfId="17856" xr:uid="{00000000-0005-0000-0000-000012170000}"/>
    <cellStyle name="Comma 3 3 3 4 2 2 3" xfId="41898" xr:uid="{00000000-0005-0000-0000-000013170000}"/>
    <cellStyle name="Comma 3 3 3 4 2 2 4" xfId="47211" xr:uid="{00000000-0005-0000-0000-000014170000}"/>
    <cellStyle name="Comma 3 3 3 4 2 2 5" xfId="50227" xr:uid="{00000000-0005-0000-0000-000015170000}"/>
    <cellStyle name="Comma 3 3 3 4 2 2 6" xfId="14581" xr:uid="{00000000-0005-0000-0000-000016170000}"/>
    <cellStyle name="Comma 3 3 3 4 2 3" xfId="10791" xr:uid="{00000000-0005-0000-0000-000017170000}"/>
    <cellStyle name="Comma 3 3 3 4 2 3 2" xfId="18333" xr:uid="{00000000-0005-0000-0000-000018170000}"/>
    <cellStyle name="Comma 3 3 3 4 2 3 3" xfId="41969" xr:uid="{00000000-0005-0000-0000-000019170000}"/>
    <cellStyle name="Comma 3 3 3 4 2 3 4" xfId="47688" xr:uid="{00000000-0005-0000-0000-00001A170000}"/>
    <cellStyle name="Comma 3 3 3 4 2 3 5" xfId="50704" xr:uid="{00000000-0005-0000-0000-00001B170000}"/>
    <cellStyle name="Comma 3 3 3 4 2 3 6" xfId="14724" xr:uid="{00000000-0005-0000-0000-00001C170000}"/>
    <cellStyle name="Comma 3 3 3 4 2 4" xfId="11278" xr:uid="{00000000-0005-0000-0000-00001D170000}"/>
    <cellStyle name="Comma 3 3 3 4 2 4 2" xfId="18810" xr:uid="{00000000-0005-0000-0000-00001E170000}"/>
    <cellStyle name="Comma 3 3 3 4 2 4 3" xfId="42046" xr:uid="{00000000-0005-0000-0000-00001F170000}"/>
    <cellStyle name="Comma 3 3 3 4 2 4 4" xfId="48165" xr:uid="{00000000-0005-0000-0000-000020170000}"/>
    <cellStyle name="Comma 3 3 3 4 2 4 5" xfId="51181" xr:uid="{00000000-0005-0000-0000-000021170000}"/>
    <cellStyle name="Comma 3 3 3 4 2 4 6" xfId="14869" xr:uid="{00000000-0005-0000-0000-000022170000}"/>
    <cellStyle name="Comma 3 3 3 4 2 5" xfId="8367" xr:uid="{00000000-0005-0000-0000-000023170000}"/>
    <cellStyle name="Comma 3 3 3 4 2 5 2" xfId="42263" xr:uid="{00000000-0005-0000-0000-000024170000}"/>
    <cellStyle name="Comma 3 3 3 4 2 5 3" xfId="46734" xr:uid="{00000000-0005-0000-0000-000025170000}"/>
    <cellStyle name="Comma 3 3 3 4 2 5 4" xfId="49750" xr:uid="{00000000-0005-0000-0000-000026170000}"/>
    <cellStyle name="Comma 3 3 3 4 2 5 5" xfId="17439" xr:uid="{00000000-0005-0000-0000-000027170000}"/>
    <cellStyle name="Comma 3 3 3 4 2 6" xfId="42740" xr:uid="{00000000-0005-0000-0000-000028170000}"/>
    <cellStyle name="Comma 3 3 3 4 2 7" xfId="45628" xr:uid="{00000000-0005-0000-0000-000029170000}"/>
    <cellStyle name="Comma 3 3 3 4 2 8" xfId="48644" xr:uid="{00000000-0005-0000-0000-00002A170000}"/>
    <cellStyle name="Comma 3 3 3 4 2 9" xfId="14413" xr:uid="{00000000-0005-0000-0000-00002B170000}"/>
    <cellStyle name="Comma 3 3 3 4 3" xfId="10094" xr:uid="{00000000-0005-0000-0000-00002C170000}"/>
    <cellStyle name="Comma 3 3 3 4 3 2" xfId="17644" xr:uid="{00000000-0005-0000-0000-00002D170000}"/>
    <cellStyle name="Comma 3 3 3 4 3 3" xfId="27725" xr:uid="{00000000-0005-0000-0000-00002E170000}"/>
    <cellStyle name="Comma 3 3 3 4 3 4" xfId="46999" xr:uid="{00000000-0005-0000-0000-00002F170000}"/>
    <cellStyle name="Comma 3 3 3 4 3 5" xfId="50015" xr:uid="{00000000-0005-0000-0000-000030170000}"/>
    <cellStyle name="Comma 3 3 3 4 3 6" xfId="14521" xr:uid="{00000000-0005-0000-0000-000031170000}"/>
    <cellStyle name="Comma 3 3 3 4 4" xfId="10579" xr:uid="{00000000-0005-0000-0000-000032170000}"/>
    <cellStyle name="Comma 3 3 3 4 4 2" xfId="18121" xr:uid="{00000000-0005-0000-0000-000033170000}"/>
    <cellStyle name="Comma 3 3 3 4 4 3" xfId="42821" xr:uid="{00000000-0005-0000-0000-000034170000}"/>
    <cellStyle name="Comma 3 3 3 4 4 4" xfId="47476" xr:uid="{00000000-0005-0000-0000-000035170000}"/>
    <cellStyle name="Comma 3 3 3 4 4 5" xfId="50492" xr:uid="{00000000-0005-0000-0000-000036170000}"/>
    <cellStyle name="Comma 3 3 3 4 4 6" xfId="14664" xr:uid="{00000000-0005-0000-0000-000037170000}"/>
    <cellStyle name="Comma 3 3 3 4 5" xfId="11066" xr:uid="{00000000-0005-0000-0000-000038170000}"/>
    <cellStyle name="Comma 3 3 3 4 5 2" xfId="18598" xr:uid="{00000000-0005-0000-0000-000039170000}"/>
    <cellStyle name="Comma 3 3 3 4 5 3" xfId="27845" xr:uid="{00000000-0005-0000-0000-00003A170000}"/>
    <cellStyle name="Comma 3 3 3 4 5 4" xfId="47953" xr:uid="{00000000-0005-0000-0000-00003B170000}"/>
    <cellStyle name="Comma 3 3 3 4 5 5" xfId="50969" xr:uid="{00000000-0005-0000-0000-00003C170000}"/>
    <cellStyle name="Comma 3 3 3 4 5 6" xfId="14809" xr:uid="{00000000-0005-0000-0000-00003D170000}"/>
    <cellStyle name="Comma 3 3 3 4 6" xfId="8054" xr:uid="{00000000-0005-0000-0000-00003E170000}"/>
    <cellStyle name="Comma 3 3 3 4 6 2" xfId="42225" xr:uid="{00000000-0005-0000-0000-00003F170000}"/>
    <cellStyle name="Comma 3 3 3 4 6 3" xfId="46522" xr:uid="{00000000-0005-0000-0000-000040170000}"/>
    <cellStyle name="Comma 3 3 3 4 6 4" xfId="49538" xr:uid="{00000000-0005-0000-0000-000041170000}"/>
    <cellStyle name="Comma 3 3 3 4 6 5" xfId="17379" xr:uid="{00000000-0005-0000-0000-000042170000}"/>
    <cellStyle name="Comma 3 3 3 4 7" xfId="20823" xr:uid="{00000000-0005-0000-0000-000043170000}"/>
    <cellStyle name="Comma 3 3 3 4 8" xfId="45416" xr:uid="{00000000-0005-0000-0000-000044170000}"/>
    <cellStyle name="Comma 3 3 3 4 9" xfId="48432" xr:uid="{00000000-0005-0000-0000-000045170000}"/>
    <cellStyle name="Comma 3 3 3 5" xfId="5493" xr:uid="{00000000-0005-0000-0000-000046170000}"/>
    <cellStyle name="Comma 3 3 3 5 2" xfId="10147" xr:uid="{00000000-0005-0000-0000-000047170000}"/>
    <cellStyle name="Comma 3 3 3 5 2 2" xfId="17697" xr:uid="{00000000-0005-0000-0000-000048170000}"/>
    <cellStyle name="Comma 3 3 3 5 2 3" xfId="42302" xr:uid="{00000000-0005-0000-0000-000049170000}"/>
    <cellStyle name="Comma 3 3 3 5 2 4" xfId="47052" xr:uid="{00000000-0005-0000-0000-00004A170000}"/>
    <cellStyle name="Comma 3 3 3 5 2 5" xfId="50068" xr:uid="{00000000-0005-0000-0000-00004B170000}"/>
    <cellStyle name="Comma 3 3 3 5 2 6" xfId="14536" xr:uid="{00000000-0005-0000-0000-00004C170000}"/>
    <cellStyle name="Comma 3 3 3 5 3" xfId="10632" xr:uid="{00000000-0005-0000-0000-00004D170000}"/>
    <cellStyle name="Comma 3 3 3 5 3 2" xfId="18174" xr:uid="{00000000-0005-0000-0000-00004E170000}"/>
    <cellStyle name="Comma 3 3 3 5 3 3" xfId="42993" xr:uid="{00000000-0005-0000-0000-00004F170000}"/>
    <cellStyle name="Comma 3 3 3 5 3 4" xfId="47529" xr:uid="{00000000-0005-0000-0000-000050170000}"/>
    <cellStyle name="Comma 3 3 3 5 3 5" xfId="50545" xr:uid="{00000000-0005-0000-0000-000051170000}"/>
    <cellStyle name="Comma 3 3 3 5 3 6" xfId="14679" xr:uid="{00000000-0005-0000-0000-000052170000}"/>
    <cellStyle name="Comma 3 3 3 5 4" xfId="11119" xr:uid="{00000000-0005-0000-0000-000053170000}"/>
    <cellStyle name="Comma 3 3 3 5 4 2" xfId="18651" xr:uid="{00000000-0005-0000-0000-000054170000}"/>
    <cellStyle name="Comma 3 3 3 5 4 3" xfId="42403" xr:uid="{00000000-0005-0000-0000-000055170000}"/>
    <cellStyle name="Comma 3 3 3 5 4 4" xfId="48006" xr:uid="{00000000-0005-0000-0000-000056170000}"/>
    <cellStyle name="Comma 3 3 3 5 4 5" xfId="51022" xr:uid="{00000000-0005-0000-0000-000057170000}"/>
    <cellStyle name="Comma 3 3 3 5 4 6" xfId="14824" xr:uid="{00000000-0005-0000-0000-000058170000}"/>
    <cellStyle name="Comma 3 3 3 5 5" xfId="8133" xr:uid="{00000000-0005-0000-0000-000059170000}"/>
    <cellStyle name="Comma 3 3 3 5 5 2" xfId="43066" xr:uid="{00000000-0005-0000-0000-00005A170000}"/>
    <cellStyle name="Comma 3 3 3 5 5 3" xfId="46575" xr:uid="{00000000-0005-0000-0000-00005B170000}"/>
    <cellStyle name="Comma 3 3 3 5 5 4" xfId="49591" xr:uid="{00000000-0005-0000-0000-00005C170000}"/>
    <cellStyle name="Comma 3 3 3 5 5 5" xfId="17394" xr:uid="{00000000-0005-0000-0000-00005D170000}"/>
    <cellStyle name="Comma 3 3 3 5 6" xfId="43182" xr:uid="{00000000-0005-0000-0000-00005E170000}"/>
    <cellStyle name="Comma 3 3 3 5 7" xfId="45469" xr:uid="{00000000-0005-0000-0000-00005F170000}"/>
    <cellStyle name="Comma 3 3 3 5 8" xfId="48485" xr:uid="{00000000-0005-0000-0000-000060170000}"/>
    <cellStyle name="Comma 3 3 3 5 9" xfId="14293" xr:uid="{00000000-0005-0000-0000-000061170000}"/>
    <cellStyle name="Comma 3 3 3 6" xfId="5813" xr:uid="{00000000-0005-0000-0000-000062170000}"/>
    <cellStyle name="Comma 3 3 3 6 2" xfId="10359" xr:uid="{00000000-0005-0000-0000-000063170000}"/>
    <cellStyle name="Comma 3 3 3 6 2 2" xfId="17909" xr:uid="{00000000-0005-0000-0000-000064170000}"/>
    <cellStyle name="Comma 3 3 3 6 2 3" xfId="27970" xr:uid="{00000000-0005-0000-0000-000065170000}"/>
    <cellStyle name="Comma 3 3 3 6 2 4" xfId="47264" xr:uid="{00000000-0005-0000-0000-000066170000}"/>
    <cellStyle name="Comma 3 3 3 6 2 5" xfId="50280" xr:uid="{00000000-0005-0000-0000-000067170000}"/>
    <cellStyle name="Comma 3 3 3 6 2 6" xfId="14596" xr:uid="{00000000-0005-0000-0000-000068170000}"/>
    <cellStyle name="Comma 3 3 3 6 3" xfId="10844" xr:uid="{00000000-0005-0000-0000-000069170000}"/>
    <cellStyle name="Comma 3 3 3 6 3 2" xfId="18386" xr:uid="{00000000-0005-0000-0000-00006A170000}"/>
    <cellStyle name="Comma 3 3 3 6 3 3" xfId="43443" xr:uid="{00000000-0005-0000-0000-00006B170000}"/>
    <cellStyle name="Comma 3 3 3 6 3 4" xfId="47741" xr:uid="{00000000-0005-0000-0000-00006C170000}"/>
    <cellStyle name="Comma 3 3 3 6 3 5" xfId="50757" xr:uid="{00000000-0005-0000-0000-00006D170000}"/>
    <cellStyle name="Comma 3 3 3 6 3 6" xfId="14739" xr:uid="{00000000-0005-0000-0000-00006E170000}"/>
    <cellStyle name="Comma 3 3 3 6 4" xfId="11332" xr:uid="{00000000-0005-0000-0000-00006F170000}"/>
    <cellStyle name="Comma 3 3 3 6 4 2" xfId="18863" xr:uid="{00000000-0005-0000-0000-000070170000}"/>
    <cellStyle name="Comma 3 3 3 6 4 3" xfId="42052" xr:uid="{00000000-0005-0000-0000-000071170000}"/>
    <cellStyle name="Comma 3 3 3 6 4 4" xfId="48218" xr:uid="{00000000-0005-0000-0000-000072170000}"/>
    <cellStyle name="Comma 3 3 3 6 4 5" xfId="51234" xr:uid="{00000000-0005-0000-0000-000073170000}"/>
    <cellStyle name="Comma 3 3 3 6 4 6" xfId="14885" xr:uid="{00000000-0005-0000-0000-000074170000}"/>
    <cellStyle name="Comma 3 3 3 6 5" xfId="8447" xr:uid="{00000000-0005-0000-0000-000075170000}"/>
    <cellStyle name="Comma 3 3 3 6 5 2" xfId="42598" xr:uid="{00000000-0005-0000-0000-000076170000}"/>
    <cellStyle name="Comma 3 3 3 6 5 3" xfId="46787" xr:uid="{00000000-0005-0000-0000-000077170000}"/>
    <cellStyle name="Comma 3 3 3 6 5 4" xfId="49803" xr:uid="{00000000-0005-0000-0000-000078170000}"/>
    <cellStyle name="Comma 3 3 3 6 5 5" xfId="17454" xr:uid="{00000000-0005-0000-0000-000079170000}"/>
    <cellStyle name="Comma 3 3 3 6 6" xfId="41599" xr:uid="{00000000-0005-0000-0000-00007A170000}"/>
    <cellStyle name="Comma 3 3 3 6 7" xfId="45681" xr:uid="{00000000-0005-0000-0000-00007B170000}"/>
    <cellStyle name="Comma 3 3 3 6 8" xfId="48697" xr:uid="{00000000-0005-0000-0000-00007C170000}"/>
    <cellStyle name="Comma 3 3 3 6 9" xfId="14455" xr:uid="{00000000-0005-0000-0000-00007D170000}"/>
    <cellStyle name="Comma 3 3 3 7" xfId="9935" xr:uid="{00000000-0005-0000-0000-00007E170000}"/>
    <cellStyle name="Comma 3 3 3 7 2" xfId="17485" xr:uid="{00000000-0005-0000-0000-00007F170000}"/>
    <cellStyle name="Comma 3 3 3 7 3" xfId="20194" xr:uid="{00000000-0005-0000-0000-000080170000}"/>
    <cellStyle name="Comma 3 3 3 7 4" xfId="46840" xr:uid="{00000000-0005-0000-0000-000081170000}"/>
    <cellStyle name="Comma 3 3 3 7 5" xfId="49856" xr:uid="{00000000-0005-0000-0000-000082170000}"/>
    <cellStyle name="Comma 3 3 3 7 6" xfId="14476" xr:uid="{00000000-0005-0000-0000-000083170000}"/>
    <cellStyle name="Comma 3 3 3 8" xfId="10419" xr:uid="{00000000-0005-0000-0000-000084170000}"/>
    <cellStyle name="Comma 3 3 3 8 2" xfId="17962" xr:uid="{00000000-0005-0000-0000-000085170000}"/>
    <cellStyle name="Comma 3 3 3 8 3" xfId="32418" xr:uid="{00000000-0005-0000-0000-000086170000}"/>
    <cellStyle name="Comma 3 3 3 8 4" xfId="47317" xr:uid="{00000000-0005-0000-0000-000087170000}"/>
    <cellStyle name="Comma 3 3 3 8 5" xfId="50333" xr:uid="{00000000-0005-0000-0000-000088170000}"/>
    <cellStyle name="Comma 3 3 3 8 6" xfId="14618" xr:uid="{00000000-0005-0000-0000-000089170000}"/>
    <cellStyle name="Comma 3 3 3 9" xfId="10906" xr:uid="{00000000-0005-0000-0000-00008A170000}"/>
    <cellStyle name="Comma 3 3 3 9 2" xfId="18439" xr:uid="{00000000-0005-0000-0000-00008B170000}"/>
    <cellStyle name="Comma 3 3 3 9 3" xfId="42854" xr:uid="{00000000-0005-0000-0000-00008C170000}"/>
    <cellStyle name="Comma 3 3 3 9 4" xfId="47794" xr:uid="{00000000-0005-0000-0000-00008D170000}"/>
    <cellStyle name="Comma 3 3 3 9 5" xfId="50810" xr:uid="{00000000-0005-0000-0000-00008E170000}"/>
    <cellStyle name="Comma 3 3 3 9 6" xfId="14763" xr:uid="{00000000-0005-0000-0000-00008F170000}"/>
    <cellStyle name="Comma 3 3 4" xfId="6537" xr:uid="{00000000-0005-0000-0000-000090170000}"/>
    <cellStyle name="Comma 3 3 4 2" xfId="19191" xr:uid="{00000000-0005-0000-0000-000091170000}"/>
    <cellStyle name="Comma 3 3 4 3" xfId="44079" xr:uid="{00000000-0005-0000-0000-000092170000}"/>
    <cellStyle name="Comma 3 3 4 4" xfId="44987" xr:uid="{00000000-0005-0000-0000-000093170000}"/>
    <cellStyle name="Comma 3 3 5" xfId="6618" xr:uid="{00000000-0005-0000-0000-000094170000}"/>
    <cellStyle name="Comma 3 3 5 2" xfId="17120" xr:uid="{00000000-0005-0000-0000-000095170000}"/>
    <cellStyle name="Comma 3 3 5 2 2" xfId="28143" xr:uid="{00000000-0005-0000-0000-000096170000}"/>
    <cellStyle name="Comma 3 3 5 3" xfId="19192" xr:uid="{00000000-0005-0000-0000-000097170000}"/>
    <cellStyle name="Comma 3 3 5 4" xfId="43710" xr:uid="{00000000-0005-0000-0000-000098170000}"/>
    <cellStyle name="Comma 3 3 5 5" xfId="44080" xr:uid="{00000000-0005-0000-0000-000099170000}"/>
    <cellStyle name="Comma 3 3 5 6" xfId="44988" xr:uid="{00000000-0005-0000-0000-00009A170000}"/>
    <cellStyle name="Comma 3 3 5 7" xfId="46154" xr:uid="{00000000-0005-0000-0000-00009B170000}"/>
    <cellStyle name="Comma 3 3 5 8" xfId="49170" xr:uid="{00000000-0005-0000-0000-00009C170000}"/>
    <cellStyle name="Comma 3 3 5 9" xfId="13484" xr:uid="{00000000-0005-0000-0000-00009D170000}"/>
    <cellStyle name="Comma 3 3 6" xfId="14917" xr:uid="{00000000-0005-0000-0000-00009E170000}"/>
    <cellStyle name="Comma 3 3 7" xfId="19187" xr:uid="{00000000-0005-0000-0000-00009F170000}"/>
    <cellStyle name="Comma 3 3 8" xfId="44075" xr:uid="{00000000-0005-0000-0000-0000A0170000}"/>
    <cellStyle name="Comma 3 3 9" xfId="44983" xr:uid="{00000000-0005-0000-0000-0000A1170000}"/>
    <cellStyle name="Comma 3 4" xfId="3988" xr:uid="{00000000-0005-0000-0000-0000A2170000}"/>
    <cellStyle name="Comma 3 4 10" xfId="10420" xr:uid="{00000000-0005-0000-0000-0000A3170000}"/>
    <cellStyle name="Comma 3 4 10 2" xfId="17963" xr:uid="{00000000-0005-0000-0000-0000A4170000}"/>
    <cellStyle name="Comma 3 4 10 3" xfId="42694" xr:uid="{00000000-0005-0000-0000-0000A5170000}"/>
    <cellStyle name="Comma 3 4 10 4" xfId="47318" xr:uid="{00000000-0005-0000-0000-0000A6170000}"/>
    <cellStyle name="Comma 3 4 10 5" xfId="50334" xr:uid="{00000000-0005-0000-0000-0000A7170000}"/>
    <cellStyle name="Comma 3 4 11" xfId="10907" xr:uid="{00000000-0005-0000-0000-0000A8170000}"/>
    <cellStyle name="Comma 3 4 11 2" xfId="18440" xr:uid="{00000000-0005-0000-0000-0000A9170000}"/>
    <cellStyle name="Comma 3 4 11 3" xfId="42374" xr:uid="{00000000-0005-0000-0000-0000AA170000}"/>
    <cellStyle name="Comma 3 4 11 4" xfId="47795" xr:uid="{00000000-0005-0000-0000-0000AB170000}"/>
    <cellStyle name="Comma 3 4 11 5" xfId="50811" xr:uid="{00000000-0005-0000-0000-0000AC170000}"/>
    <cellStyle name="Comma 3 4 12" xfId="7010" xr:uid="{00000000-0005-0000-0000-0000AD170000}"/>
    <cellStyle name="Comma 3 4 12 2" xfId="17139" xr:uid="{00000000-0005-0000-0000-0000AE170000}"/>
    <cellStyle name="Comma 3 4 12 3" xfId="42909" xr:uid="{00000000-0005-0000-0000-0000AF170000}"/>
    <cellStyle name="Comma 3 4 12 4" xfId="46179" xr:uid="{00000000-0005-0000-0000-0000B0170000}"/>
    <cellStyle name="Comma 3 4 12 5" xfId="49195" xr:uid="{00000000-0005-0000-0000-0000B1170000}"/>
    <cellStyle name="Comma 3 4 13" xfId="19193" xr:uid="{00000000-0005-0000-0000-0000B2170000}"/>
    <cellStyle name="Comma 3 4 14" xfId="44081" xr:uid="{00000000-0005-0000-0000-0000B3170000}"/>
    <cellStyle name="Comma 3 4 15" xfId="44989" xr:uid="{00000000-0005-0000-0000-0000B4170000}"/>
    <cellStyle name="Comma 3 4 16" xfId="45258" xr:uid="{00000000-0005-0000-0000-0000B5170000}"/>
    <cellStyle name="Comma 3 4 17" xfId="48273" xr:uid="{00000000-0005-0000-0000-0000B6170000}"/>
    <cellStyle name="Comma 3 4 2" xfId="3989" xr:uid="{00000000-0005-0000-0000-0000B7170000}"/>
    <cellStyle name="Comma 3 4 2 10" xfId="7744" xr:uid="{00000000-0005-0000-0000-0000B8170000}"/>
    <cellStyle name="Comma 3 4 2 10 2" xfId="43885" xr:uid="{00000000-0005-0000-0000-0000B9170000}"/>
    <cellStyle name="Comma 3 4 2 10 3" xfId="46393" xr:uid="{00000000-0005-0000-0000-0000BA170000}"/>
    <cellStyle name="Comma 3 4 2 10 4" xfId="49409" xr:uid="{00000000-0005-0000-0000-0000BB170000}"/>
    <cellStyle name="Comma 3 4 2 11" xfId="19194" xr:uid="{00000000-0005-0000-0000-0000BC170000}"/>
    <cellStyle name="Comma 3 4 2 12" xfId="44082" xr:uid="{00000000-0005-0000-0000-0000BD170000}"/>
    <cellStyle name="Comma 3 4 2 13" xfId="44990" xr:uid="{00000000-0005-0000-0000-0000BE170000}"/>
    <cellStyle name="Comma 3 4 2 14" xfId="45259" xr:uid="{00000000-0005-0000-0000-0000BF170000}"/>
    <cellStyle name="Comma 3 4 2 15" xfId="48274" xr:uid="{00000000-0005-0000-0000-0000C0170000}"/>
    <cellStyle name="Comma 3 4 2 2" xfId="5255" xr:uid="{00000000-0005-0000-0000-0000C1170000}"/>
    <cellStyle name="Comma 3 4 2 2 2" xfId="5575" xr:uid="{00000000-0005-0000-0000-0000C2170000}"/>
    <cellStyle name="Comma 3 4 2 2 2 2" xfId="10202" xr:uid="{00000000-0005-0000-0000-0000C3170000}"/>
    <cellStyle name="Comma 3 4 2 2 2 2 2" xfId="17752" xr:uid="{00000000-0005-0000-0000-0000C4170000}"/>
    <cellStyle name="Comma 3 4 2 2 2 2 3" xfId="43857" xr:uid="{00000000-0005-0000-0000-0000C5170000}"/>
    <cellStyle name="Comma 3 4 2 2 2 2 4" xfId="47107" xr:uid="{00000000-0005-0000-0000-0000C6170000}"/>
    <cellStyle name="Comma 3 4 2 2 2 2 5" xfId="50123" xr:uid="{00000000-0005-0000-0000-0000C7170000}"/>
    <cellStyle name="Comma 3 4 2 2 2 3" xfId="10687" xr:uid="{00000000-0005-0000-0000-0000C8170000}"/>
    <cellStyle name="Comma 3 4 2 2 2 3 2" xfId="18229" xr:uid="{00000000-0005-0000-0000-0000C9170000}"/>
    <cellStyle name="Comma 3 4 2 2 2 3 3" xfId="42884" xr:uid="{00000000-0005-0000-0000-0000CA170000}"/>
    <cellStyle name="Comma 3 4 2 2 2 3 4" xfId="47584" xr:uid="{00000000-0005-0000-0000-0000CB170000}"/>
    <cellStyle name="Comma 3 4 2 2 2 3 5" xfId="50600" xr:uid="{00000000-0005-0000-0000-0000CC170000}"/>
    <cellStyle name="Comma 3 4 2 2 2 4" xfId="11174" xr:uid="{00000000-0005-0000-0000-0000CD170000}"/>
    <cellStyle name="Comma 3 4 2 2 2 4 2" xfId="18706" xr:uid="{00000000-0005-0000-0000-0000CE170000}"/>
    <cellStyle name="Comma 3 4 2 2 2 4 3" xfId="42150" xr:uid="{00000000-0005-0000-0000-0000CF170000}"/>
    <cellStyle name="Comma 3 4 2 2 2 4 4" xfId="48061" xr:uid="{00000000-0005-0000-0000-0000D0170000}"/>
    <cellStyle name="Comma 3 4 2 2 2 4 5" xfId="51077" xr:uid="{00000000-0005-0000-0000-0000D1170000}"/>
    <cellStyle name="Comma 3 4 2 2 2 5" xfId="8210" xr:uid="{00000000-0005-0000-0000-0000D2170000}"/>
    <cellStyle name="Comma 3 4 2 2 2 5 2" xfId="43846" xr:uid="{00000000-0005-0000-0000-0000D3170000}"/>
    <cellStyle name="Comma 3 4 2 2 2 5 3" xfId="46630" xr:uid="{00000000-0005-0000-0000-0000D4170000}"/>
    <cellStyle name="Comma 3 4 2 2 2 5 4" xfId="49646" xr:uid="{00000000-0005-0000-0000-0000D5170000}"/>
    <cellStyle name="Comma 3 4 2 2 2 6" xfId="43401" xr:uid="{00000000-0005-0000-0000-0000D6170000}"/>
    <cellStyle name="Comma 3 4 2 2 2 7" xfId="45524" xr:uid="{00000000-0005-0000-0000-0000D7170000}"/>
    <cellStyle name="Comma 3 4 2 2 2 8" xfId="48540" xr:uid="{00000000-0005-0000-0000-0000D8170000}"/>
    <cellStyle name="Comma 3 4 2 2 3" xfId="9990" xr:uid="{00000000-0005-0000-0000-0000D9170000}"/>
    <cellStyle name="Comma 3 4 2 2 3 2" xfId="17540" xr:uid="{00000000-0005-0000-0000-0000DA170000}"/>
    <cellStyle name="Comma 3 4 2 2 3 3" xfId="42284" xr:uid="{00000000-0005-0000-0000-0000DB170000}"/>
    <cellStyle name="Comma 3 4 2 2 3 4" xfId="46895" xr:uid="{00000000-0005-0000-0000-0000DC170000}"/>
    <cellStyle name="Comma 3 4 2 2 3 5" xfId="49911" xr:uid="{00000000-0005-0000-0000-0000DD170000}"/>
    <cellStyle name="Comma 3 4 2 2 4" xfId="10474" xr:uid="{00000000-0005-0000-0000-0000DE170000}"/>
    <cellStyle name="Comma 3 4 2 2 4 2" xfId="18017" xr:uid="{00000000-0005-0000-0000-0000DF170000}"/>
    <cellStyle name="Comma 3 4 2 2 4 3" xfId="41920" xr:uid="{00000000-0005-0000-0000-0000E0170000}"/>
    <cellStyle name="Comma 3 4 2 2 4 4" xfId="47372" xr:uid="{00000000-0005-0000-0000-0000E1170000}"/>
    <cellStyle name="Comma 3 4 2 2 4 5" xfId="50388" xr:uid="{00000000-0005-0000-0000-0000E2170000}"/>
    <cellStyle name="Comma 3 4 2 2 5" xfId="10961" xr:uid="{00000000-0005-0000-0000-0000E3170000}"/>
    <cellStyle name="Comma 3 4 2 2 5 2" xfId="18494" xr:uid="{00000000-0005-0000-0000-0000E4170000}"/>
    <cellStyle name="Comma 3 4 2 2 5 3" xfId="43174" xr:uid="{00000000-0005-0000-0000-0000E5170000}"/>
    <cellStyle name="Comma 3 4 2 2 5 4" xfId="47849" xr:uid="{00000000-0005-0000-0000-0000E6170000}"/>
    <cellStyle name="Comma 3 4 2 2 5 5" xfId="50865" xr:uid="{00000000-0005-0000-0000-0000E7170000}"/>
    <cellStyle name="Comma 3 4 2 2 6" xfId="7909" xr:uid="{00000000-0005-0000-0000-0000E8170000}"/>
    <cellStyle name="Comma 3 4 2 2 6 2" xfId="41760" xr:uid="{00000000-0005-0000-0000-0000E9170000}"/>
    <cellStyle name="Comma 3 4 2 2 6 3" xfId="46418" xr:uid="{00000000-0005-0000-0000-0000EA170000}"/>
    <cellStyle name="Comma 3 4 2 2 6 4" xfId="49434" xr:uid="{00000000-0005-0000-0000-0000EB170000}"/>
    <cellStyle name="Comma 3 4 2 2 7" xfId="43597" xr:uid="{00000000-0005-0000-0000-0000EC170000}"/>
    <cellStyle name="Comma 3 4 2 2 8" xfId="45312" xr:uid="{00000000-0005-0000-0000-0000ED170000}"/>
    <cellStyle name="Comma 3 4 2 2 9" xfId="48328" xr:uid="{00000000-0005-0000-0000-0000EE170000}"/>
    <cellStyle name="Comma 3 4 2 3" xfId="5335" xr:uid="{00000000-0005-0000-0000-0000EF170000}"/>
    <cellStyle name="Comma 3 4 2 3 2" xfId="5655" xr:uid="{00000000-0005-0000-0000-0000F0170000}"/>
    <cellStyle name="Comma 3 4 2 3 2 2" xfId="10255" xr:uid="{00000000-0005-0000-0000-0000F1170000}"/>
    <cellStyle name="Comma 3 4 2 3 2 2 2" xfId="17805" xr:uid="{00000000-0005-0000-0000-0000F2170000}"/>
    <cellStyle name="Comma 3 4 2 3 2 2 3" xfId="41889" xr:uid="{00000000-0005-0000-0000-0000F3170000}"/>
    <cellStyle name="Comma 3 4 2 3 2 2 4" xfId="47160" xr:uid="{00000000-0005-0000-0000-0000F4170000}"/>
    <cellStyle name="Comma 3 4 2 3 2 2 5" xfId="50176" xr:uid="{00000000-0005-0000-0000-0000F5170000}"/>
    <cellStyle name="Comma 3 4 2 3 2 3" xfId="10740" xr:uid="{00000000-0005-0000-0000-0000F6170000}"/>
    <cellStyle name="Comma 3 4 2 3 2 3 2" xfId="18282" xr:uid="{00000000-0005-0000-0000-0000F7170000}"/>
    <cellStyle name="Comma 3 4 2 3 2 3 3" xfId="43522" xr:uid="{00000000-0005-0000-0000-0000F8170000}"/>
    <cellStyle name="Comma 3 4 2 3 2 3 4" xfId="47637" xr:uid="{00000000-0005-0000-0000-0000F9170000}"/>
    <cellStyle name="Comma 3 4 2 3 2 3 5" xfId="50653" xr:uid="{00000000-0005-0000-0000-0000FA170000}"/>
    <cellStyle name="Comma 3 4 2 3 2 4" xfId="11227" xr:uid="{00000000-0005-0000-0000-0000FB170000}"/>
    <cellStyle name="Comma 3 4 2 3 2 4 2" xfId="18759" xr:uid="{00000000-0005-0000-0000-0000FC170000}"/>
    <cellStyle name="Comma 3 4 2 3 2 4 3" xfId="43679" xr:uid="{00000000-0005-0000-0000-0000FD170000}"/>
    <cellStyle name="Comma 3 4 2 3 2 4 4" xfId="48114" xr:uid="{00000000-0005-0000-0000-0000FE170000}"/>
    <cellStyle name="Comma 3 4 2 3 2 4 5" xfId="51130" xr:uid="{00000000-0005-0000-0000-0000FF170000}"/>
    <cellStyle name="Comma 3 4 2 3 2 5" xfId="8289" xr:uid="{00000000-0005-0000-0000-000000180000}"/>
    <cellStyle name="Comma 3 4 2 3 2 5 2" xfId="42960" xr:uid="{00000000-0005-0000-0000-000001180000}"/>
    <cellStyle name="Comma 3 4 2 3 2 5 3" xfId="46683" xr:uid="{00000000-0005-0000-0000-000002180000}"/>
    <cellStyle name="Comma 3 4 2 3 2 5 4" xfId="49699" xr:uid="{00000000-0005-0000-0000-000003180000}"/>
    <cellStyle name="Comma 3 4 2 3 2 6" xfId="42736" xr:uid="{00000000-0005-0000-0000-000004180000}"/>
    <cellStyle name="Comma 3 4 2 3 2 7" xfId="45577" xr:uid="{00000000-0005-0000-0000-000005180000}"/>
    <cellStyle name="Comma 3 4 2 3 2 8" xfId="48593" xr:uid="{00000000-0005-0000-0000-000006180000}"/>
    <cellStyle name="Comma 3 4 2 3 3" xfId="10043" xr:uid="{00000000-0005-0000-0000-000007180000}"/>
    <cellStyle name="Comma 3 4 2 3 3 2" xfId="17593" xr:uid="{00000000-0005-0000-0000-000008180000}"/>
    <cellStyle name="Comma 3 4 2 3 3 3" xfId="31358" xr:uid="{00000000-0005-0000-0000-000009180000}"/>
    <cellStyle name="Comma 3 4 2 3 3 4" xfId="46948" xr:uid="{00000000-0005-0000-0000-00000A180000}"/>
    <cellStyle name="Comma 3 4 2 3 3 5" xfId="49964" xr:uid="{00000000-0005-0000-0000-00000B180000}"/>
    <cellStyle name="Comma 3 4 2 3 4" xfId="10528" xr:uid="{00000000-0005-0000-0000-00000C180000}"/>
    <cellStyle name="Comma 3 4 2 3 4 2" xfId="18070" xr:uid="{00000000-0005-0000-0000-00000D180000}"/>
    <cellStyle name="Comma 3 4 2 3 4 3" xfId="43665" xr:uid="{00000000-0005-0000-0000-00000E180000}"/>
    <cellStyle name="Comma 3 4 2 3 4 4" xfId="47425" xr:uid="{00000000-0005-0000-0000-00000F180000}"/>
    <cellStyle name="Comma 3 4 2 3 4 5" xfId="50441" xr:uid="{00000000-0005-0000-0000-000010180000}"/>
    <cellStyle name="Comma 3 4 2 3 5" xfId="11015" xr:uid="{00000000-0005-0000-0000-000011180000}"/>
    <cellStyle name="Comma 3 4 2 3 5 2" xfId="18547" xr:uid="{00000000-0005-0000-0000-000012180000}"/>
    <cellStyle name="Comma 3 4 2 3 5 3" xfId="43967" xr:uid="{00000000-0005-0000-0000-000013180000}"/>
    <cellStyle name="Comma 3 4 2 3 5 4" xfId="47902" xr:uid="{00000000-0005-0000-0000-000014180000}"/>
    <cellStyle name="Comma 3 4 2 3 5 5" xfId="50918" xr:uid="{00000000-0005-0000-0000-000015180000}"/>
    <cellStyle name="Comma 3 4 2 3 6" xfId="7980" xr:uid="{00000000-0005-0000-0000-000016180000}"/>
    <cellStyle name="Comma 3 4 2 3 6 2" xfId="43436" xr:uid="{00000000-0005-0000-0000-000017180000}"/>
    <cellStyle name="Comma 3 4 2 3 6 3" xfId="46471" xr:uid="{00000000-0005-0000-0000-000018180000}"/>
    <cellStyle name="Comma 3 4 2 3 6 4" xfId="49487" xr:uid="{00000000-0005-0000-0000-000019180000}"/>
    <cellStyle name="Comma 3 4 2 3 7" xfId="43897" xr:uid="{00000000-0005-0000-0000-00001A180000}"/>
    <cellStyle name="Comma 3 4 2 3 8" xfId="45365" xr:uid="{00000000-0005-0000-0000-00001B180000}"/>
    <cellStyle name="Comma 3 4 2 3 9" xfId="48381" xr:uid="{00000000-0005-0000-0000-00001C180000}"/>
    <cellStyle name="Comma 3 4 2 4" xfId="5415" xr:uid="{00000000-0005-0000-0000-00001D180000}"/>
    <cellStyle name="Comma 3 4 2 4 2" xfId="5735" xr:uid="{00000000-0005-0000-0000-00001E180000}"/>
    <cellStyle name="Comma 3 4 2 4 2 2" xfId="10308" xr:uid="{00000000-0005-0000-0000-00001F180000}"/>
    <cellStyle name="Comma 3 4 2 4 2 2 2" xfId="17858" xr:uid="{00000000-0005-0000-0000-000020180000}"/>
    <cellStyle name="Comma 3 4 2 4 2 2 3" xfId="43134" xr:uid="{00000000-0005-0000-0000-000021180000}"/>
    <cellStyle name="Comma 3 4 2 4 2 2 4" xfId="47213" xr:uid="{00000000-0005-0000-0000-000022180000}"/>
    <cellStyle name="Comma 3 4 2 4 2 2 5" xfId="50229" xr:uid="{00000000-0005-0000-0000-000023180000}"/>
    <cellStyle name="Comma 3 4 2 4 2 3" xfId="10793" xr:uid="{00000000-0005-0000-0000-000024180000}"/>
    <cellStyle name="Comma 3 4 2 4 2 3 2" xfId="18335" xr:uid="{00000000-0005-0000-0000-000025180000}"/>
    <cellStyle name="Comma 3 4 2 4 2 3 3" xfId="19886" xr:uid="{00000000-0005-0000-0000-000026180000}"/>
    <cellStyle name="Comma 3 4 2 4 2 3 4" xfId="47690" xr:uid="{00000000-0005-0000-0000-000027180000}"/>
    <cellStyle name="Comma 3 4 2 4 2 3 5" xfId="50706" xr:uid="{00000000-0005-0000-0000-000028180000}"/>
    <cellStyle name="Comma 3 4 2 4 2 4" xfId="11280" xr:uid="{00000000-0005-0000-0000-000029180000}"/>
    <cellStyle name="Comma 3 4 2 4 2 4 2" xfId="18812" xr:uid="{00000000-0005-0000-0000-00002A180000}"/>
    <cellStyle name="Comma 3 4 2 4 2 4 3" xfId="43875" xr:uid="{00000000-0005-0000-0000-00002B180000}"/>
    <cellStyle name="Comma 3 4 2 4 2 4 4" xfId="48167" xr:uid="{00000000-0005-0000-0000-00002C180000}"/>
    <cellStyle name="Comma 3 4 2 4 2 4 5" xfId="51183" xr:uid="{00000000-0005-0000-0000-00002D180000}"/>
    <cellStyle name="Comma 3 4 2 4 2 5" xfId="8369" xr:uid="{00000000-0005-0000-0000-00002E180000}"/>
    <cellStyle name="Comma 3 4 2 4 2 5 2" xfId="42771" xr:uid="{00000000-0005-0000-0000-00002F180000}"/>
    <cellStyle name="Comma 3 4 2 4 2 5 3" xfId="46736" xr:uid="{00000000-0005-0000-0000-000030180000}"/>
    <cellStyle name="Comma 3 4 2 4 2 5 4" xfId="49752" xr:uid="{00000000-0005-0000-0000-000031180000}"/>
    <cellStyle name="Comma 3 4 2 4 2 6" xfId="43333" xr:uid="{00000000-0005-0000-0000-000032180000}"/>
    <cellStyle name="Comma 3 4 2 4 2 7" xfId="45630" xr:uid="{00000000-0005-0000-0000-000033180000}"/>
    <cellStyle name="Comma 3 4 2 4 2 8" xfId="48646" xr:uid="{00000000-0005-0000-0000-000034180000}"/>
    <cellStyle name="Comma 3 4 2 4 3" xfId="10096" xr:uid="{00000000-0005-0000-0000-000035180000}"/>
    <cellStyle name="Comma 3 4 2 4 3 2" xfId="17646" xr:uid="{00000000-0005-0000-0000-000036180000}"/>
    <cellStyle name="Comma 3 4 2 4 3 3" xfId="20413" xr:uid="{00000000-0005-0000-0000-000037180000}"/>
    <cellStyle name="Comma 3 4 2 4 3 4" xfId="47001" xr:uid="{00000000-0005-0000-0000-000038180000}"/>
    <cellStyle name="Comma 3 4 2 4 3 5" xfId="50017" xr:uid="{00000000-0005-0000-0000-000039180000}"/>
    <cellStyle name="Comma 3 4 2 4 4" xfId="10581" xr:uid="{00000000-0005-0000-0000-00003A180000}"/>
    <cellStyle name="Comma 3 4 2 4 4 2" xfId="18123" xr:uid="{00000000-0005-0000-0000-00003B180000}"/>
    <cellStyle name="Comma 3 4 2 4 4 3" xfId="42449" xr:uid="{00000000-0005-0000-0000-00003C180000}"/>
    <cellStyle name="Comma 3 4 2 4 4 4" xfId="47478" xr:uid="{00000000-0005-0000-0000-00003D180000}"/>
    <cellStyle name="Comma 3 4 2 4 4 5" xfId="50494" xr:uid="{00000000-0005-0000-0000-00003E180000}"/>
    <cellStyle name="Comma 3 4 2 4 5" xfId="11068" xr:uid="{00000000-0005-0000-0000-00003F180000}"/>
    <cellStyle name="Comma 3 4 2 4 5 2" xfId="18600" xr:uid="{00000000-0005-0000-0000-000040180000}"/>
    <cellStyle name="Comma 3 4 2 4 5 3" xfId="42395" xr:uid="{00000000-0005-0000-0000-000041180000}"/>
    <cellStyle name="Comma 3 4 2 4 5 4" xfId="47955" xr:uid="{00000000-0005-0000-0000-000042180000}"/>
    <cellStyle name="Comma 3 4 2 4 5 5" xfId="50971" xr:uid="{00000000-0005-0000-0000-000043180000}"/>
    <cellStyle name="Comma 3 4 2 4 6" xfId="8056" xr:uid="{00000000-0005-0000-0000-000044180000}"/>
    <cellStyle name="Comma 3 4 2 4 6 2" xfId="19662" xr:uid="{00000000-0005-0000-0000-000045180000}"/>
    <cellStyle name="Comma 3 4 2 4 6 3" xfId="46524" xr:uid="{00000000-0005-0000-0000-000046180000}"/>
    <cellStyle name="Comma 3 4 2 4 6 4" xfId="49540" xr:uid="{00000000-0005-0000-0000-000047180000}"/>
    <cellStyle name="Comma 3 4 2 4 7" xfId="42067" xr:uid="{00000000-0005-0000-0000-000048180000}"/>
    <cellStyle name="Comma 3 4 2 4 8" xfId="45418" xr:uid="{00000000-0005-0000-0000-000049180000}"/>
    <cellStyle name="Comma 3 4 2 4 9" xfId="48434" xr:uid="{00000000-0005-0000-0000-00004A180000}"/>
    <cellStyle name="Comma 3 4 2 5" xfId="5495" xr:uid="{00000000-0005-0000-0000-00004B180000}"/>
    <cellStyle name="Comma 3 4 2 5 2" xfId="10149" xr:uid="{00000000-0005-0000-0000-00004C180000}"/>
    <cellStyle name="Comma 3 4 2 5 2 2" xfId="17699" xr:uid="{00000000-0005-0000-0000-00004D180000}"/>
    <cellStyle name="Comma 3 4 2 5 2 3" xfId="43377" xr:uid="{00000000-0005-0000-0000-00004E180000}"/>
    <cellStyle name="Comma 3 4 2 5 2 4" xfId="47054" xr:uid="{00000000-0005-0000-0000-00004F180000}"/>
    <cellStyle name="Comma 3 4 2 5 2 5" xfId="50070" xr:uid="{00000000-0005-0000-0000-000050180000}"/>
    <cellStyle name="Comma 3 4 2 5 3" xfId="10634" xr:uid="{00000000-0005-0000-0000-000051180000}"/>
    <cellStyle name="Comma 3 4 2 5 3 2" xfId="18176" xr:uid="{00000000-0005-0000-0000-000052180000}"/>
    <cellStyle name="Comma 3 4 2 5 3 3" xfId="42637" xr:uid="{00000000-0005-0000-0000-000053180000}"/>
    <cellStyle name="Comma 3 4 2 5 3 4" xfId="47531" xr:uid="{00000000-0005-0000-0000-000054180000}"/>
    <cellStyle name="Comma 3 4 2 5 3 5" xfId="50547" xr:uid="{00000000-0005-0000-0000-000055180000}"/>
    <cellStyle name="Comma 3 4 2 5 4" xfId="11121" xr:uid="{00000000-0005-0000-0000-000056180000}"/>
    <cellStyle name="Comma 3 4 2 5 4 2" xfId="18653" xr:uid="{00000000-0005-0000-0000-000057180000}"/>
    <cellStyle name="Comma 3 4 2 5 4 3" xfId="43677" xr:uid="{00000000-0005-0000-0000-000058180000}"/>
    <cellStyle name="Comma 3 4 2 5 4 4" xfId="48008" xr:uid="{00000000-0005-0000-0000-000059180000}"/>
    <cellStyle name="Comma 3 4 2 5 4 5" xfId="51024" xr:uid="{00000000-0005-0000-0000-00005A180000}"/>
    <cellStyle name="Comma 3 4 2 5 5" xfId="8135" xr:uid="{00000000-0005-0000-0000-00005B180000}"/>
    <cellStyle name="Comma 3 4 2 5 5 2" xfId="32566" xr:uid="{00000000-0005-0000-0000-00005C180000}"/>
    <cellStyle name="Comma 3 4 2 5 5 3" xfId="46577" xr:uid="{00000000-0005-0000-0000-00005D180000}"/>
    <cellStyle name="Comma 3 4 2 5 5 4" xfId="49593" xr:uid="{00000000-0005-0000-0000-00005E180000}"/>
    <cellStyle name="Comma 3 4 2 5 6" xfId="43101" xr:uid="{00000000-0005-0000-0000-00005F180000}"/>
    <cellStyle name="Comma 3 4 2 5 7" xfId="45471" xr:uid="{00000000-0005-0000-0000-000060180000}"/>
    <cellStyle name="Comma 3 4 2 5 8" xfId="48487" xr:uid="{00000000-0005-0000-0000-000061180000}"/>
    <cellStyle name="Comma 3 4 2 6" xfId="5815" xr:uid="{00000000-0005-0000-0000-000062180000}"/>
    <cellStyle name="Comma 3 4 2 6 2" xfId="10361" xr:uid="{00000000-0005-0000-0000-000063180000}"/>
    <cellStyle name="Comma 3 4 2 6 2 2" xfId="17911" xr:uid="{00000000-0005-0000-0000-000064180000}"/>
    <cellStyle name="Comma 3 4 2 6 2 3" xfId="43663" xr:uid="{00000000-0005-0000-0000-000065180000}"/>
    <cellStyle name="Comma 3 4 2 6 2 4" xfId="47266" xr:uid="{00000000-0005-0000-0000-000066180000}"/>
    <cellStyle name="Comma 3 4 2 6 2 5" xfId="50282" xr:uid="{00000000-0005-0000-0000-000067180000}"/>
    <cellStyle name="Comma 3 4 2 6 3" xfId="10846" xr:uid="{00000000-0005-0000-0000-000068180000}"/>
    <cellStyle name="Comma 3 4 2 6 3 2" xfId="18388" xr:uid="{00000000-0005-0000-0000-000069180000}"/>
    <cellStyle name="Comma 3 4 2 6 3 3" xfId="20096" xr:uid="{00000000-0005-0000-0000-00006A180000}"/>
    <cellStyle name="Comma 3 4 2 6 3 4" xfId="47743" xr:uid="{00000000-0005-0000-0000-00006B180000}"/>
    <cellStyle name="Comma 3 4 2 6 3 5" xfId="50759" xr:uid="{00000000-0005-0000-0000-00006C180000}"/>
    <cellStyle name="Comma 3 4 2 6 4" xfId="11334" xr:uid="{00000000-0005-0000-0000-00006D180000}"/>
    <cellStyle name="Comma 3 4 2 6 4 2" xfId="18865" xr:uid="{00000000-0005-0000-0000-00006E180000}"/>
    <cellStyle name="Comma 3 4 2 6 4 3" xfId="43876" xr:uid="{00000000-0005-0000-0000-00006F180000}"/>
    <cellStyle name="Comma 3 4 2 6 4 4" xfId="48220" xr:uid="{00000000-0005-0000-0000-000070180000}"/>
    <cellStyle name="Comma 3 4 2 6 4 5" xfId="51236" xr:uid="{00000000-0005-0000-0000-000071180000}"/>
    <cellStyle name="Comma 3 4 2 6 5" xfId="8449" xr:uid="{00000000-0005-0000-0000-000072180000}"/>
    <cellStyle name="Comma 3 4 2 6 5 2" xfId="43114" xr:uid="{00000000-0005-0000-0000-000073180000}"/>
    <cellStyle name="Comma 3 4 2 6 5 3" xfId="46789" xr:uid="{00000000-0005-0000-0000-000074180000}"/>
    <cellStyle name="Comma 3 4 2 6 5 4" xfId="49805" xr:uid="{00000000-0005-0000-0000-000075180000}"/>
    <cellStyle name="Comma 3 4 2 6 6" xfId="20812" xr:uid="{00000000-0005-0000-0000-000076180000}"/>
    <cellStyle name="Comma 3 4 2 6 7" xfId="45683" xr:uid="{00000000-0005-0000-0000-000077180000}"/>
    <cellStyle name="Comma 3 4 2 6 8" xfId="48699" xr:uid="{00000000-0005-0000-0000-000078180000}"/>
    <cellStyle name="Comma 3 4 2 7" xfId="9937" xr:uid="{00000000-0005-0000-0000-000079180000}"/>
    <cellStyle name="Comma 3 4 2 7 2" xfId="17487" xr:uid="{00000000-0005-0000-0000-00007A180000}"/>
    <cellStyle name="Comma 3 4 2 7 3" xfId="19421" xr:uid="{00000000-0005-0000-0000-00007B180000}"/>
    <cellStyle name="Comma 3 4 2 7 4" xfId="46842" xr:uid="{00000000-0005-0000-0000-00007C180000}"/>
    <cellStyle name="Comma 3 4 2 7 5" xfId="49858" xr:uid="{00000000-0005-0000-0000-00007D180000}"/>
    <cellStyle name="Comma 3 4 2 8" xfId="10421" xr:uid="{00000000-0005-0000-0000-00007E180000}"/>
    <cellStyle name="Comma 3 4 2 8 2" xfId="17964" xr:uid="{00000000-0005-0000-0000-00007F180000}"/>
    <cellStyle name="Comma 3 4 2 8 3" xfId="27961" xr:uid="{00000000-0005-0000-0000-000080180000}"/>
    <cellStyle name="Comma 3 4 2 8 4" xfId="47319" xr:uid="{00000000-0005-0000-0000-000081180000}"/>
    <cellStyle name="Comma 3 4 2 8 5" xfId="50335" xr:uid="{00000000-0005-0000-0000-000082180000}"/>
    <cellStyle name="Comma 3 4 2 9" xfId="10908" xr:uid="{00000000-0005-0000-0000-000083180000}"/>
    <cellStyle name="Comma 3 4 2 9 2" xfId="18441" xr:uid="{00000000-0005-0000-0000-000084180000}"/>
    <cellStyle name="Comma 3 4 2 9 3" xfId="27809" xr:uid="{00000000-0005-0000-0000-000085180000}"/>
    <cellStyle name="Comma 3 4 2 9 4" xfId="47796" xr:uid="{00000000-0005-0000-0000-000086180000}"/>
    <cellStyle name="Comma 3 4 2 9 5" xfId="50812" xr:uid="{00000000-0005-0000-0000-000087180000}"/>
    <cellStyle name="Comma 3 4 3" xfId="5254" xr:uid="{00000000-0005-0000-0000-000088180000}"/>
    <cellStyle name="Comma 3 4 3 2" xfId="5574" xr:uid="{00000000-0005-0000-0000-000089180000}"/>
    <cellStyle name="Comma 3 4 3 2 2" xfId="10201" xr:uid="{00000000-0005-0000-0000-00008A180000}"/>
    <cellStyle name="Comma 3 4 3 2 2 2" xfId="17751" xr:uid="{00000000-0005-0000-0000-00008B180000}"/>
    <cellStyle name="Comma 3 4 3 2 2 3" xfId="20394" xr:uid="{00000000-0005-0000-0000-00008C180000}"/>
    <cellStyle name="Comma 3 4 3 2 2 4" xfId="47106" xr:uid="{00000000-0005-0000-0000-00008D180000}"/>
    <cellStyle name="Comma 3 4 3 2 2 5" xfId="50122" xr:uid="{00000000-0005-0000-0000-00008E180000}"/>
    <cellStyle name="Comma 3 4 3 2 3" xfId="10686" xr:uid="{00000000-0005-0000-0000-00008F180000}"/>
    <cellStyle name="Comma 3 4 3 2 3 2" xfId="18228" xr:uid="{00000000-0005-0000-0000-000090180000}"/>
    <cellStyle name="Comma 3 4 3 2 3 3" xfId="41953" xr:uid="{00000000-0005-0000-0000-000091180000}"/>
    <cellStyle name="Comma 3 4 3 2 3 4" xfId="47583" xr:uid="{00000000-0005-0000-0000-000092180000}"/>
    <cellStyle name="Comma 3 4 3 2 3 5" xfId="50599" xr:uid="{00000000-0005-0000-0000-000093180000}"/>
    <cellStyle name="Comma 3 4 3 2 4" xfId="11173" xr:uid="{00000000-0005-0000-0000-000094180000}"/>
    <cellStyle name="Comma 3 4 3 2 4 2" xfId="18705" xr:uid="{00000000-0005-0000-0000-000095180000}"/>
    <cellStyle name="Comma 3 4 3 2 4 3" xfId="44004" xr:uid="{00000000-0005-0000-0000-000096180000}"/>
    <cellStyle name="Comma 3 4 3 2 4 4" xfId="48060" xr:uid="{00000000-0005-0000-0000-000097180000}"/>
    <cellStyle name="Comma 3 4 3 2 4 5" xfId="51076" xr:uid="{00000000-0005-0000-0000-000098180000}"/>
    <cellStyle name="Comma 3 4 3 2 5" xfId="8209" xr:uid="{00000000-0005-0000-0000-000099180000}"/>
    <cellStyle name="Comma 3 4 3 2 5 2" xfId="42469" xr:uid="{00000000-0005-0000-0000-00009A180000}"/>
    <cellStyle name="Comma 3 4 3 2 5 3" xfId="46629" xr:uid="{00000000-0005-0000-0000-00009B180000}"/>
    <cellStyle name="Comma 3 4 3 2 5 4" xfId="49645" xr:uid="{00000000-0005-0000-0000-00009C180000}"/>
    <cellStyle name="Comma 3 4 3 2 6" xfId="42710" xr:uid="{00000000-0005-0000-0000-00009D180000}"/>
    <cellStyle name="Comma 3 4 3 2 7" xfId="45523" xr:uid="{00000000-0005-0000-0000-00009E180000}"/>
    <cellStyle name="Comma 3 4 3 2 8" xfId="48539" xr:uid="{00000000-0005-0000-0000-00009F180000}"/>
    <cellStyle name="Comma 3 4 3 3" xfId="9989" xr:uid="{00000000-0005-0000-0000-0000A0180000}"/>
    <cellStyle name="Comma 3 4 3 3 2" xfId="17539" xr:uid="{00000000-0005-0000-0000-0000A1180000}"/>
    <cellStyle name="Comma 3 4 3 3 3" xfId="43562" xr:uid="{00000000-0005-0000-0000-0000A2180000}"/>
    <cellStyle name="Comma 3 4 3 3 4" xfId="46894" xr:uid="{00000000-0005-0000-0000-0000A3180000}"/>
    <cellStyle name="Comma 3 4 3 3 5" xfId="49910" xr:uid="{00000000-0005-0000-0000-0000A4180000}"/>
    <cellStyle name="Comma 3 4 3 4" xfId="10473" xr:uid="{00000000-0005-0000-0000-0000A5180000}"/>
    <cellStyle name="Comma 3 4 3 4 2" xfId="18016" xr:uid="{00000000-0005-0000-0000-0000A6180000}"/>
    <cellStyle name="Comma 3 4 3 4 3" xfId="43117" xr:uid="{00000000-0005-0000-0000-0000A7180000}"/>
    <cellStyle name="Comma 3 4 3 4 4" xfId="47371" xr:uid="{00000000-0005-0000-0000-0000A8180000}"/>
    <cellStyle name="Comma 3 4 3 4 5" xfId="50387" xr:uid="{00000000-0005-0000-0000-0000A9180000}"/>
    <cellStyle name="Comma 3 4 3 5" xfId="10960" xr:uid="{00000000-0005-0000-0000-0000AA180000}"/>
    <cellStyle name="Comma 3 4 3 5 2" xfId="18493" xr:uid="{00000000-0005-0000-0000-0000AB180000}"/>
    <cellStyle name="Comma 3 4 3 5 3" xfId="41995" xr:uid="{00000000-0005-0000-0000-0000AC180000}"/>
    <cellStyle name="Comma 3 4 3 5 4" xfId="47848" xr:uid="{00000000-0005-0000-0000-0000AD180000}"/>
    <cellStyle name="Comma 3 4 3 5 5" xfId="50864" xr:uid="{00000000-0005-0000-0000-0000AE180000}"/>
    <cellStyle name="Comma 3 4 3 6" xfId="7908" xr:uid="{00000000-0005-0000-0000-0000AF180000}"/>
    <cellStyle name="Comma 3 4 3 6 2" xfId="43643" xr:uid="{00000000-0005-0000-0000-0000B0180000}"/>
    <cellStyle name="Comma 3 4 3 6 3" xfId="46417" xr:uid="{00000000-0005-0000-0000-0000B1180000}"/>
    <cellStyle name="Comma 3 4 3 6 4" xfId="49433" xr:uid="{00000000-0005-0000-0000-0000B2180000}"/>
    <cellStyle name="Comma 3 4 3 7" xfId="41474" xr:uid="{00000000-0005-0000-0000-0000B3180000}"/>
    <cellStyle name="Comma 3 4 3 8" xfId="45311" xr:uid="{00000000-0005-0000-0000-0000B4180000}"/>
    <cellStyle name="Comma 3 4 3 9" xfId="48327" xr:uid="{00000000-0005-0000-0000-0000B5180000}"/>
    <cellStyle name="Comma 3 4 4" xfId="5334" xr:uid="{00000000-0005-0000-0000-0000B6180000}"/>
    <cellStyle name="Comma 3 4 4 2" xfId="5654" xr:uid="{00000000-0005-0000-0000-0000B7180000}"/>
    <cellStyle name="Comma 3 4 4 2 2" xfId="10254" xr:uid="{00000000-0005-0000-0000-0000B8180000}"/>
    <cellStyle name="Comma 3 4 4 2 2 2" xfId="17804" xr:uid="{00000000-0005-0000-0000-0000B9180000}"/>
    <cellStyle name="Comma 3 4 4 2 2 3" xfId="43079" xr:uid="{00000000-0005-0000-0000-0000BA180000}"/>
    <cellStyle name="Comma 3 4 4 2 2 4" xfId="47159" xr:uid="{00000000-0005-0000-0000-0000BB180000}"/>
    <cellStyle name="Comma 3 4 4 2 2 5" xfId="50175" xr:uid="{00000000-0005-0000-0000-0000BC180000}"/>
    <cellStyle name="Comma 3 4 4 2 3" xfId="10739" xr:uid="{00000000-0005-0000-0000-0000BD180000}"/>
    <cellStyle name="Comma 3 4 4 2 3 2" xfId="18281" xr:uid="{00000000-0005-0000-0000-0000BE180000}"/>
    <cellStyle name="Comma 3 4 4 2 3 3" xfId="42355" xr:uid="{00000000-0005-0000-0000-0000BF180000}"/>
    <cellStyle name="Comma 3 4 4 2 3 4" xfId="47636" xr:uid="{00000000-0005-0000-0000-0000C0180000}"/>
    <cellStyle name="Comma 3 4 4 2 3 5" xfId="50652" xr:uid="{00000000-0005-0000-0000-0000C1180000}"/>
    <cellStyle name="Comma 3 4 4 2 4" xfId="11226" xr:uid="{00000000-0005-0000-0000-0000C2180000}"/>
    <cellStyle name="Comma 3 4 4 2 4 2" xfId="18758" xr:uid="{00000000-0005-0000-0000-0000C3180000}"/>
    <cellStyle name="Comma 3 4 4 2 4 3" xfId="27807" xr:uid="{00000000-0005-0000-0000-0000C4180000}"/>
    <cellStyle name="Comma 3 4 4 2 4 4" xfId="48113" xr:uid="{00000000-0005-0000-0000-0000C5180000}"/>
    <cellStyle name="Comma 3 4 4 2 4 5" xfId="51129" xr:uid="{00000000-0005-0000-0000-0000C6180000}"/>
    <cellStyle name="Comma 3 4 4 2 5" xfId="8288" xr:uid="{00000000-0005-0000-0000-0000C7180000}"/>
    <cellStyle name="Comma 3 4 4 2 5 2" xfId="42445" xr:uid="{00000000-0005-0000-0000-0000C8180000}"/>
    <cellStyle name="Comma 3 4 4 2 5 3" xfId="46682" xr:uid="{00000000-0005-0000-0000-0000C9180000}"/>
    <cellStyle name="Comma 3 4 4 2 5 4" xfId="49698" xr:uid="{00000000-0005-0000-0000-0000CA180000}"/>
    <cellStyle name="Comma 3 4 4 2 6" xfId="41560" xr:uid="{00000000-0005-0000-0000-0000CB180000}"/>
    <cellStyle name="Comma 3 4 4 2 7" xfId="45576" xr:uid="{00000000-0005-0000-0000-0000CC180000}"/>
    <cellStyle name="Comma 3 4 4 2 8" xfId="48592" xr:uid="{00000000-0005-0000-0000-0000CD180000}"/>
    <cellStyle name="Comma 3 4 4 3" xfId="10042" xr:uid="{00000000-0005-0000-0000-0000CE180000}"/>
    <cellStyle name="Comma 3 4 4 3 2" xfId="17592" xr:uid="{00000000-0005-0000-0000-0000CF180000}"/>
    <cellStyle name="Comma 3 4 4 3 3" xfId="42626" xr:uid="{00000000-0005-0000-0000-0000D0180000}"/>
    <cellStyle name="Comma 3 4 4 3 4" xfId="46947" xr:uid="{00000000-0005-0000-0000-0000D1180000}"/>
    <cellStyle name="Comma 3 4 4 3 5" xfId="49963" xr:uid="{00000000-0005-0000-0000-0000D2180000}"/>
    <cellStyle name="Comma 3 4 4 4" xfId="10527" xr:uid="{00000000-0005-0000-0000-0000D3180000}"/>
    <cellStyle name="Comma 3 4 4 4 2" xfId="18069" xr:uid="{00000000-0005-0000-0000-0000D4180000}"/>
    <cellStyle name="Comma 3 4 4 4 3" xfId="43711" xr:uid="{00000000-0005-0000-0000-0000D5180000}"/>
    <cellStyle name="Comma 3 4 4 4 4" xfId="47424" xr:uid="{00000000-0005-0000-0000-0000D6180000}"/>
    <cellStyle name="Comma 3 4 4 4 5" xfId="50440" xr:uid="{00000000-0005-0000-0000-0000D7180000}"/>
    <cellStyle name="Comma 3 4 4 5" xfId="11014" xr:uid="{00000000-0005-0000-0000-0000D8180000}"/>
    <cellStyle name="Comma 3 4 4 5 2" xfId="18546" xr:uid="{00000000-0005-0000-0000-0000D9180000}"/>
    <cellStyle name="Comma 3 4 4 5 3" xfId="42947" xr:uid="{00000000-0005-0000-0000-0000DA180000}"/>
    <cellStyle name="Comma 3 4 4 5 4" xfId="47901" xr:uid="{00000000-0005-0000-0000-0000DB180000}"/>
    <cellStyle name="Comma 3 4 4 5 5" xfId="50917" xr:uid="{00000000-0005-0000-0000-0000DC180000}"/>
    <cellStyle name="Comma 3 4 4 6" xfId="7979" xr:uid="{00000000-0005-0000-0000-0000DD180000}"/>
    <cellStyle name="Comma 3 4 4 6 2" xfId="20524" xr:uid="{00000000-0005-0000-0000-0000DE180000}"/>
    <cellStyle name="Comma 3 4 4 6 3" xfId="46470" xr:uid="{00000000-0005-0000-0000-0000DF180000}"/>
    <cellStyle name="Comma 3 4 4 6 4" xfId="49486" xr:uid="{00000000-0005-0000-0000-0000E0180000}"/>
    <cellStyle name="Comma 3 4 4 7" xfId="41491" xr:uid="{00000000-0005-0000-0000-0000E1180000}"/>
    <cellStyle name="Comma 3 4 4 8" xfId="45364" xr:uid="{00000000-0005-0000-0000-0000E2180000}"/>
    <cellStyle name="Comma 3 4 4 9" xfId="48380" xr:uid="{00000000-0005-0000-0000-0000E3180000}"/>
    <cellStyle name="Comma 3 4 5" xfId="5414" xr:uid="{00000000-0005-0000-0000-0000E4180000}"/>
    <cellStyle name="Comma 3 4 5 2" xfId="5734" xr:uid="{00000000-0005-0000-0000-0000E5180000}"/>
    <cellStyle name="Comma 3 4 5 2 2" xfId="10307" xr:uid="{00000000-0005-0000-0000-0000E6180000}"/>
    <cellStyle name="Comma 3 4 5 2 2 2" xfId="17857" xr:uid="{00000000-0005-0000-0000-0000E7180000}"/>
    <cellStyle name="Comma 3 4 5 2 2 3" xfId="42448" xr:uid="{00000000-0005-0000-0000-0000E8180000}"/>
    <cellStyle name="Comma 3 4 5 2 2 4" xfId="47212" xr:uid="{00000000-0005-0000-0000-0000E9180000}"/>
    <cellStyle name="Comma 3 4 5 2 2 5" xfId="50228" xr:uid="{00000000-0005-0000-0000-0000EA180000}"/>
    <cellStyle name="Comma 3 4 5 2 3" xfId="10792" xr:uid="{00000000-0005-0000-0000-0000EB180000}"/>
    <cellStyle name="Comma 3 4 5 2 3 2" xfId="18334" xr:uid="{00000000-0005-0000-0000-0000EC180000}"/>
    <cellStyle name="Comma 3 4 5 2 3 3" xfId="20346" xr:uid="{00000000-0005-0000-0000-0000ED180000}"/>
    <cellStyle name="Comma 3 4 5 2 3 4" xfId="47689" xr:uid="{00000000-0005-0000-0000-0000EE180000}"/>
    <cellStyle name="Comma 3 4 5 2 3 5" xfId="50705" xr:uid="{00000000-0005-0000-0000-0000EF180000}"/>
    <cellStyle name="Comma 3 4 5 2 4" xfId="11279" xr:uid="{00000000-0005-0000-0000-0000F0180000}"/>
    <cellStyle name="Comma 3 4 5 2 4 2" xfId="18811" xr:uid="{00000000-0005-0000-0000-0000F1180000}"/>
    <cellStyle name="Comma 3 4 5 2 4 3" xfId="42588" xr:uid="{00000000-0005-0000-0000-0000F2180000}"/>
    <cellStyle name="Comma 3 4 5 2 4 4" xfId="48166" xr:uid="{00000000-0005-0000-0000-0000F3180000}"/>
    <cellStyle name="Comma 3 4 5 2 4 5" xfId="51182" xr:uid="{00000000-0005-0000-0000-0000F4180000}"/>
    <cellStyle name="Comma 3 4 5 2 5" xfId="8368" xr:uid="{00000000-0005-0000-0000-0000F5180000}"/>
    <cellStyle name="Comma 3 4 5 2 5 2" xfId="42623" xr:uid="{00000000-0005-0000-0000-0000F6180000}"/>
    <cellStyle name="Comma 3 4 5 2 5 3" xfId="46735" xr:uid="{00000000-0005-0000-0000-0000F7180000}"/>
    <cellStyle name="Comma 3 4 5 2 5 4" xfId="49751" xr:uid="{00000000-0005-0000-0000-0000F8180000}"/>
    <cellStyle name="Comma 3 4 5 2 6" xfId="41580" xr:uid="{00000000-0005-0000-0000-0000F9180000}"/>
    <cellStyle name="Comma 3 4 5 2 7" xfId="45629" xr:uid="{00000000-0005-0000-0000-0000FA180000}"/>
    <cellStyle name="Comma 3 4 5 2 8" xfId="48645" xr:uid="{00000000-0005-0000-0000-0000FB180000}"/>
    <cellStyle name="Comma 3 4 5 3" xfId="10095" xr:uid="{00000000-0005-0000-0000-0000FC180000}"/>
    <cellStyle name="Comma 3 4 5 3 2" xfId="17645" xr:uid="{00000000-0005-0000-0000-0000FD180000}"/>
    <cellStyle name="Comma 3 4 5 3 3" xfId="41863" xr:uid="{00000000-0005-0000-0000-0000FE180000}"/>
    <cellStyle name="Comma 3 4 5 3 4" xfId="47000" xr:uid="{00000000-0005-0000-0000-0000FF180000}"/>
    <cellStyle name="Comma 3 4 5 3 5" xfId="50016" xr:uid="{00000000-0005-0000-0000-000000190000}"/>
    <cellStyle name="Comma 3 4 5 4" xfId="10580" xr:uid="{00000000-0005-0000-0000-000001190000}"/>
    <cellStyle name="Comma 3 4 5 4 2" xfId="18122" xr:uid="{00000000-0005-0000-0000-000002190000}"/>
    <cellStyle name="Comma 3 4 5 4 3" xfId="41938" xr:uid="{00000000-0005-0000-0000-000003190000}"/>
    <cellStyle name="Comma 3 4 5 4 4" xfId="47477" xr:uid="{00000000-0005-0000-0000-000004190000}"/>
    <cellStyle name="Comma 3 4 5 4 5" xfId="50493" xr:uid="{00000000-0005-0000-0000-000005190000}"/>
    <cellStyle name="Comma 3 4 5 5" xfId="11067" xr:uid="{00000000-0005-0000-0000-000006190000}"/>
    <cellStyle name="Comma 3 4 5 5 2" xfId="18599" xr:uid="{00000000-0005-0000-0000-000007190000}"/>
    <cellStyle name="Comma 3 4 5 5 3" xfId="42703" xr:uid="{00000000-0005-0000-0000-000008190000}"/>
    <cellStyle name="Comma 3 4 5 5 4" xfId="47954" xr:uid="{00000000-0005-0000-0000-000009190000}"/>
    <cellStyle name="Comma 3 4 5 5 5" xfId="50970" xr:uid="{00000000-0005-0000-0000-00000A190000}"/>
    <cellStyle name="Comma 3 4 5 6" xfId="8055" xr:uid="{00000000-0005-0000-0000-00000B190000}"/>
    <cellStyle name="Comma 3 4 5 6 2" xfId="42615" xr:uid="{00000000-0005-0000-0000-00000C190000}"/>
    <cellStyle name="Comma 3 4 5 6 3" xfId="46523" xr:uid="{00000000-0005-0000-0000-00000D190000}"/>
    <cellStyle name="Comma 3 4 5 6 4" xfId="49539" xr:uid="{00000000-0005-0000-0000-00000E190000}"/>
    <cellStyle name="Comma 3 4 5 7" xfId="19987" xr:uid="{00000000-0005-0000-0000-00000F190000}"/>
    <cellStyle name="Comma 3 4 5 8" xfId="45417" xr:uid="{00000000-0005-0000-0000-000010190000}"/>
    <cellStyle name="Comma 3 4 5 9" xfId="48433" xr:uid="{00000000-0005-0000-0000-000011190000}"/>
    <cellStyle name="Comma 3 4 6" xfId="5494" xr:uid="{00000000-0005-0000-0000-000012190000}"/>
    <cellStyle name="Comma 3 4 6 2" xfId="10148" xr:uid="{00000000-0005-0000-0000-000013190000}"/>
    <cellStyle name="Comma 3 4 6 2 2" xfId="17698" xr:uid="{00000000-0005-0000-0000-000014190000}"/>
    <cellStyle name="Comma 3 4 6 2 3" xfId="43799" xr:uid="{00000000-0005-0000-0000-000015190000}"/>
    <cellStyle name="Comma 3 4 6 2 4" xfId="47053" xr:uid="{00000000-0005-0000-0000-000016190000}"/>
    <cellStyle name="Comma 3 4 6 2 5" xfId="50069" xr:uid="{00000000-0005-0000-0000-000017190000}"/>
    <cellStyle name="Comma 3 4 6 3" xfId="10633" xr:uid="{00000000-0005-0000-0000-000018190000}"/>
    <cellStyle name="Comma 3 4 6 3 2" xfId="18175" xr:uid="{00000000-0005-0000-0000-000019190000}"/>
    <cellStyle name="Comma 3 4 6 3 3" xfId="42341" xr:uid="{00000000-0005-0000-0000-00001A190000}"/>
    <cellStyle name="Comma 3 4 6 3 4" xfId="47530" xr:uid="{00000000-0005-0000-0000-00001B190000}"/>
    <cellStyle name="Comma 3 4 6 3 5" xfId="50546" xr:uid="{00000000-0005-0000-0000-00001C190000}"/>
    <cellStyle name="Comma 3 4 6 4" xfId="11120" xr:uid="{00000000-0005-0000-0000-00001D190000}"/>
    <cellStyle name="Comma 3 4 6 4 2" xfId="18652" xr:uid="{00000000-0005-0000-0000-00001E190000}"/>
    <cellStyle name="Comma 3 4 6 4 3" xfId="20091" xr:uid="{00000000-0005-0000-0000-00001F190000}"/>
    <cellStyle name="Comma 3 4 6 4 4" xfId="48007" xr:uid="{00000000-0005-0000-0000-000020190000}"/>
    <cellStyle name="Comma 3 4 6 4 5" xfId="51023" xr:uid="{00000000-0005-0000-0000-000021190000}"/>
    <cellStyle name="Comma 3 4 6 5" xfId="8134" xr:uid="{00000000-0005-0000-0000-000022190000}"/>
    <cellStyle name="Comma 3 4 6 5 2" xfId="42544" xr:uid="{00000000-0005-0000-0000-000023190000}"/>
    <cellStyle name="Comma 3 4 6 5 3" xfId="46576" xr:uid="{00000000-0005-0000-0000-000024190000}"/>
    <cellStyle name="Comma 3 4 6 5 4" xfId="49592" xr:uid="{00000000-0005-0000-0000-000025190000}"/>
    <cellStyle name="Comma 3 4 6 6" xfId="43302" xr:uid="{00000000-0005-0000-0000-000026190000}"/>
    <cellStyle name="Comma 3 4 6 7" xfId="45470" xr:uid="{00000000-0005-0000-0000-000027190000}"/>
    <cellStyle name="Comma 3 4 6 8" xfId="48486" xr:uid="{00000000-0005-0000-0000-000028190000}"/>
    <cellStyle name="Comma 3 4 7" xfId="5814" xr:uid="{00000000-0005-0000-0000-000029190000}"/>
    <cellStyle name="Comma 3 4 7 2" xfId="10360" xr:uid="{00000000-0005-0000-0000-00002A190000}"/>
    <cellStyle name="Comma 3 4 7 2 2" xfId="17910" xr:uid="{00000000-0005-0000-0000-00002B190000}"/>
    <cellStyle name="Comma 3 4 7 2 3" xfId="20106" xr:uid="{00000000-0005-0000-0000-00002C190000}"/>
    <cellStyle name="Comma 3 4 7 2 4" xfId="47265" xr:uid="{00000000-0005-0000-0000-00002D190000}"/>
    <cellStyle name="Comma 3 4 7 2 5" xfId="50281" xr:uid="{00000000-0005-0000-0000-00002E190000}"/>
    <cellStyle name="Comma 3 4 7 3" xfId="10845" xr:uid="{00000000-0005-0000-0000-00002F190000}"/>
    <cellStyle name="Comma 3 4 7 3 2" xfId="18387" xr:uid="{00000000-0005-0000-0000-000030190000}"/>
    <cellStyle name="Comma 3 4 7 3 3" xfId="42369" xr:uid="{00000000-0005-0000-0000-000031190000}"/>
    <cellStyle name="Comma 3 4 7 3 4" xfId="47742" xr:uid="{00000000-0005-0000-0000-000032190000}"/>
    <cellStyle name="Comma 3 4 7 3 5" xfId="50758" xr:uid="{00000000-0005-0000-0000-000033190000}"/>
    <cellStyle name="Comma 3 4 7 4" xfId="11333" xr:uid="{00000000-0005-0000-0000-000034190000}"/>
    <cellStyle name="Comma 3 4 7 4 2" xfId="18864" xr:uid="{00000000-0005-0000-0000-000035190000}"/>
    <cellStyle name="Comma 3 4 7 4 3" xfId="43176" xr:uid="{00000000-0005-0000-0000-000036190000}"/>
    <cellStyle name="Comma 3 4 7 4 4" xfId="48219" xr:uid="{00000000-0005-0000-0000-000037190000}"/>
    <cellStyle name="Comma 3 4 7 4 5" xfId="51235" xr:uid="{00000000-0005-0000-0000-000038190000}"/>
    <cellStyle name="Comma 3 4 7 5" xfId="8448" xr:uid="{00000000-0005-0000-0000-000039190000}"/>
    <cellStyle name="Comma 3 4 7 5 2" xfId="43888" xr:uid="{00000000-0005-0000-0000-00003A190000}"/>
    <cellStyle name="Comma 3 4 7 5 3" xfId="46788" xr:uid="{00000000-0005-0000-0000-00003B190000}"/>
    <cellStyle name="Comma 3 4 7 5 4" xfId="49804" xr:uid="{00000000-0005-0000-0000-00003C190000}"/>
    <cellStyle name="Comma 3 4 7 6" xfId="43337" xr:uid="{00000000-0005-0000-0000-00003D190000}"/>
    <cellStyle name="Comma 3 4 7 7" xfId="45682" xr:uid="{00000000-0005-0000-0000-00003E190000}"/>
    <cellStyle name="Comma 3 4 7 8" xfId="48698" xr:uid="{00000000-0005-0000-0000-00003F190000}"/>
    <cellStyle name="Comma 3 4 8" xfId="7741" xr:uid="{00000000-0005-0000-0000-000040190000}"/>
    <cellStyle name="Comma 3 4 9" xfId="9936" xr:uid="{00000000-0005-0000-0000-000041190000}"/>
    <cellStyle name="Comma 3 4 9 2" xfId="17486" xr:uid="{00000000-0005-0000-0000-000042190000}"/>
    <cellStyle name="Comma 3 4 9 3" xfId="43015" xr:uid="{00000000-0005-0000-0000-000043190000}"/>
    <cellStyle name="Comma 3 4 9 4" xfId="46841" xr:uid="{00000000-0005-0000-0000-000044190000}"/>
    <cellStyle name="Comma 3 4 9 5" xfId="49857" xr:uid="{00000000-0005-0000-0000-000045190000}"/>
    <cellStyle name="Comma 3 5" xfId="3990" xr:uid="{00000000-0005-0000-0000-000046190000}"/>
    <cellStyle name="Comma 3 5 10" xfId="10909" xr:uid="{00000000-0005-0000-0000-000047190000}"/>
    <cellStyle name="Comma 3 5 10 2" xfId="18442" xr:uid="{00000000-0005-0000-0000-000048190000}"/>
    <cellStyle name="Comma 3 5 10 3" xfId="43672" xr:uid="{00000000-0005-0000-0000-000049190000}"/>
    <cellStyle name="Comma 3 5 10 4" xfId="47797" xr:uid="{00000000-0005-0000-0000-00004A190000}"/>
    <cellStyle name="Comma 3 5 10 5" xfId="50813" xr:uid="{00000000-0005-0000-0000-00004B190000}"/>
    <cellStyle name="Comma 3 5 11" xfId="6615" xr:uid="{00000000-0005-0000-0000-00004C190000}"/>
    <cellStyle name="Comma 3 5 11 2" xfId="20603" xr:uid="{00000000-0005-0000-0000-00004D190000}"/>
    <cellStyle name="Comma 3 5 11 3" xfId="46151" xr:uid="{00000000-0005-0000-0000-00004E190000}"/>
    <cellStyle name="Comma 3 5 11 4" xfId="49167" xr:uid="{00000000-0005-0000-0000-00004F190000}"/>
    <cellStyle name="Comma 3 5 12" xfId="19195" xr:uid="{00000000-0005-0000-0000-000050190000}"/>
    <cellStyle name="Comma 3 5 13" xfId="43006" xr:uid="{00000000-0005-0000-0000-000051190000}"/>
    <cellStyle name="Comma 3 5 14" xfId="44083" xr:uid="{00000000-0005-0000-0000-000052190000}"/>
    <cellStyle name="Comma 3 5 15" xfId="44991" xr:uid="{00000000-0005-0000-0000-000053190000}"/>
    <cellStyle name="Comma 3 5 16" xfId="45260" xr:uid="{00000000-0005-0000-0000-000054190000}"/>
    <cellStyle name="Comma 3 5 17" xfId="48275" xr:uid="{00000000-0005-0000-0000-000055190000}"/>
    <cellStyle name="Comma 3 5 2" xfId="5256" xr:uid="{00000000-0005-0000-0000-000056190000}"/>
    <cellStyle name="Comma 3 5 2 2" xfId="5576" xr:uid="{00000000-0005-0000-0000-000057190000}"/>
    <cellStyle name="Comma 3 5 2 2 2" xfId="10203" xr:uid="{00000000-0005-0000-0000-000058190000}"/>
    <cellStyle name="Comma 3 5 2 2 2 2" xfId="17753" xr:uid="{00000000-0005-0000-0000-000059190000}"/>
    <cellStyle name="Comma 3 5 2 2 2 3" xfId="42310" xr:uid="{00000000-0005-0000-0000-00005A190000}"/>
    <cellStyle name="Comma 3 5 2 2 2 4" xfId="47108" xr:uid="{00000000-0005-0000-0000-00005B190000}"/>
    <cellStyle name="Comma 3 5 2 2 2 5" xfId="50124" xr:uid="{00000000-0005-0000-0000-00005C190000}"/>
    <cellStyle name="Comma 3 5 2 2 3" xfId="10688" xr:uid="{00000000-0005-0000-0000-00005D190000}"/>
    <cellStyle name="Comma 3 5 2 2 3 2" xfId="18230" xr:uid="{00000000-0005-0000-0000-00005E190000}"/>
    <cellStyle name="Comma 3 5 2 2 3 3" xfId="43726" xr:uid="{00000000-0005-0000-0000-00005F190000}"/>
    <cellStyle name="Comma 3 5 2 2 3 4" xfId="47585" xr:uid="{00000000-0005-0000-0000-000060190000}"/>
    <cellStyle name="Comma 3 5 2 2 3 5" xfId="50601" xr:uid="{00000000-0005-0000-0000-000061190000}"/>
    <cellStyle name="Comma 3 5 2 2 4" xfId="11175" xr:uid="{00000000-0005-0000-0000-000062190000}"/>
    <cellStyle name="Comma 3 5 2 2 4 2" xfId="18707" xr:uid="{00000000-0005-0000-0000-000063190000}"/>
    <cellStyle name="Comma 3 5 2 2 4 3" xfId="42599" xr:uid="{00000000-0005-0000-0000-000064190000}"/>
    <cellStyle name="Comma 3 5 2 2 4 4" xfId="48062" xr:uid="{00000000-0005-0000-0000-000065190000}"/>
    <cellStyle name="Comma 3 5 2 2 4 5" xfId="51078" xr:uid="{00000000-0005-0000-0000-000066190000}"/>
    <cellStyle name="Comma 3 5 2 2 5" xfId="8211" xr:uid="{00000000-0005-0000-0000-000067190000}"/>
    <cellStyle name="Comma 3 5 2 2 5 2" xfId="42242" xr:uid="{00000000-0005-0000-0000-000068190000}"/>
    <cellStyle name="Comma 3 5 2 2 5 3" xfId="46631" xr:uid="{00000000-0005-0000-0000-000069190000}"/>
    <cellStyle name="Comma 3 5 2 2 5 4" xfId="49647" xr:uid="{00000000-0005-0000-0000-00006A190000}"/>
    <cellStyle name="Comma 3 5 2 2 6" xfId="41538" xr:uid="{00000000-0005-0000-0000-00006B190000}"/>
    <cellStyle name="Comma 3 5 2 2 7" xfId="45525" xr:uid="{00000000-0005-0000-0000-00006C190000}"/>
    <cellStyle name="Comma 3 5 2 2 8" xfId="48541" xr:uid="{00000000-0005-0000-0000-00006D190000}"/>
    <cellStyle name="Comma 3 5 2 3" xfId="9991" xr:uid="{00000000-0005-0000-0000-00006E190000}"/>
    <cellStyle name="Comma 3 5 2 3 2" xfId="17541" xr:uid="{00000000-0005-0000-0000-00006F190000}"/>
    <cellStyle name="Comma 3 5 2 3 3" xfId="42927" xr:uid="{00000000-0005-0000-0000-000070190000}"/>
    <cellStyle name="Comma 3 5 2 3 4" xfId="46896" xr:uid="{00000000-0005-0000-0000-000071190000}"/>
    <cellStyle name="Comma 3 5 2 3 5" xfId="49912" xr:uid="{00000000-0005-0000-0000-000072190000}"/>
    <cellStyle name="Comma 3 5 2 4" xfId="10475" xr:uid="{00000000-0005-0000-0000-000073190000}"/>
    <cellStyle name="Comma 3 5 2 4 2" xfId="18018" xr:uid="{00000000-0005-0000-0000-000074190000}"/>
    <cellStyle name="Comma 3 5 2 4 3" xfId="20363" xr:uid="{00000000-0005-0000-0000-000075190000}"/>
    <cellStyle name="Comma 3 5 2 4 4" xfId="47373" xr:uid="{00000000-0005-0000-0000-000076190000}"/>
    <cellStyle name="Comma 3 5 2 4 5" xfId="50389" xr:uid="{00000000-0005-0000-0000-000077190000}"/>
    <cellStyle name="Comma 3 5 2 5" xfId="10962" xr:uid="{00000000-0005-0000-0000-000078190000}"/>
    <cellStyle name="Comma 3 5 2 5 2" xfId="18495" xr:uid="{00000000-0005-0000-0000-000079190000}"/>
    <cellStyle name="Comma 3 5 2 5 3" xfId="42997" xr:uid="{00000000-0005-0000-0000-00007A190000}"/>
    <cellStyle name="Comma 3 5 2 5 4" xfId="47850" xr:uid="{00000000-0005-0000-0000-00007B190000}"/>
    <cellStyle name="Comma 3 5 2 5 5" xfId="50866" xr:uid="{00000000-0005-0000-0000-00007C190000}"/>
    <cellStyle name="Comma 3 5 2 6" xfId="7910" xr:uid="{00000000-0005-0000-0000-00007D190000}"/>
    <cellStyle name="Comma 3 5 2 6 2" xfId="29638" xr:uid="{00000000-0005-0000-0000-00007E190000}"/>
    <cellStyle name="Comma 3 5 2 6 3" xfId="46419" xr:uid="{00000000-0005-0000-0000-00007F190000}"/>
    <cellStyle name="Comma 3 5 2 6 4" xfId="49435" xr:uid="{00000000-0005-0000-0000-000080190000}"/>
    <cellStyle name="Comma 3 5 2 7" xfId="41475" xr:uid="{00000000-0005-0000-0000-000081190000}"/>
    <cellStyle name="Comma 3 5 2 8" xfId="45313" xr:uid="{00000000-0005-0000-0000-000082190000}"/>
    <cellStyle name="Comma 3 5 2 9" xfId="48329" xr:uid="{00000000-0005-0000-0000-000083190000}"/>
    <cellStyle name="Comma 3 5 3" xfId="5336" xr:uid="{00000000-0005-0000-0000-000084190000}"/>
    <cellStyle name="Comma 3 5 3 2" xfId="5656" xr:uid="{00000000-0005-0000-0000-000085190000}"/>
    <cellStyle name="Comma 3 5 3 2 2" xfId="10256" xr:uid="{00000000-0005-0000-0000-000086190000}"/>
    <cellStyle name="Comma 3 5 3 2 2 2" xfId="17806" xr:uid="{00000000-0005-0000-0000-000087190000}"/>
    <cellStyle name="Comma 3 5 3 2 2 3" xfId="27854" xr:uid="{00000000-0005-0000-0000-000088190000}"/>
    <cellStyle name="Comma 3 5 3 2 2 4" xfId="47161" xr:uid="{00000000-0005-0000-0000-000089190000}"/>
    <cellStyle name="Comma 3 5 3 2 2 5" xfId="50177" xr:uid="{00000000-0005-0000-0000-00008A190000}"/>
    <cellStyle name="Comma 3 5 3 2 3" xfId="10741" xr:uid="{00000000-0005-0000-0000-00008B190000}"/>
    <cellStyle name="Comma 3 5 3 2 3 2" xfId="18283" xr:uid="{00000000-0005-0000-0000-00008C190000}"/>
    <cellStyle name="Comma 3 5 3 2 3 3" xfId="43087" xr:uid="{00000000-0005-0000-0000-00008D190000}"/>
    <cellStyle name="Comma 3 5 3 2 3 4" xfId="47638" xr:uid="{00000000-0005-0000-0000-00008E190000}"/>
    <cellStyle name="Comma 3 5 3 2 3 5" xfId="50654" xr:uid="{00000000-0005-0000-0000-00008F190000}"/>
    <cellStyle name="Comma 3 5 3 2 4" xfId="11228" xr:uid="{00000000-0005-0000-0000-000090190000}"/>
    <cellStyle name="Comma 3 5 3 2 4 2" xfId="18760" xr:uid="{00000000-0005-0000-0000-000091190000}"/>
    <cellStyle name="Comma 3 5 3 2 4 3" xfId="42037" xr:uid="{00000000-0005-0000-0000-000092190000}"/>
    <cellStyle name="Comma 3 5 3 2 4 4" xfId="48115" xr:uid="{00000000-0005-0000-0000-000093190000}"/>
    <cellStyle name="Comma 3 5 3 2 4 5" xfId="51131" xr:uid="{00000000-0005-0000-0000-000094190000}"/>
    <cellStyle name="Comma 3 5 3 2 5" xfId="8290" xr:uid="{00000000-0005-0000-0000-000095190000}"/>
    <cellStyle name="Comma 3 5 3 2 5 2" xfId="42120" xr:uid="{00000000-0005-0000-0000-000096190000}"/>
    <cellStyle name="Comma 3 5 3 2 5 3" xfId="46684" xr:uid="{00000000-0005-0000-0000-000097190000}"/>
    <cellStyle name="Comma 3 5 3 2 5 4" xfId="49700" xr:uid="{00000000-0005-0000-0000-000098190000}"/>
    <cellStyle name="Comma 3 5 3 2 6" xfId="41561" xr:uid="{00000000-0005-0000-0000-000099190000}"/>
    <cellStyle name="Comma 3 5 3 2 7" xfId="45578" xr:uid="{00000000-0005-0000-0000-00009A190000}"/>
    <cellStyle name="Comma 3 5 3 2 8" xfId="48594" xr:uid="{00000000-0005-0000-0000-00009B190000}"/>
    <cellStyle name="Comma 3 5 3 3" xfId="10044" xr:uid="{00000000-0005-0000-0000-00009C190000}"/>
    <cellStyle name="Comma 3 5 3 3 2" xfId="17594" xr:uid="{00000000-0005-0000-0000-00009D190000}"/>
    <cellStyle name="Comma 3 5 3 3 3" xfId="41856" xr:uid="{00000000-0005-0000-0000-00009E190000}"/>
    <cellStyle name="Comma 3 5 3 3 4" xfId="46949" xr:uid="{00000000-0005-0000-0000-00009F190000}"/>
    <cellStyle name="Comma 3 5 3 3 5" xfId="49965" xr:uid="{00000000-0005-0000-0000-0000A0190000}"/>
    <cellStyle name="Comma 3 5 3 4" xfId="10529" xr:uid="{00000000-0005-0000-0000-0000A1190000}"/>
    <cellStyle name="Comma 3 5 3 4 2" xfId="18071" xr:uid="{00000000-0005-0000-0000-0000A2190000}"/>
    <cellStyle name="Comma 3 5 3 4 3" xfId="41928" xr:uid="{00000000-0005-0000-0000-0000A3190000}"/>
    <cellStyle name="Comma 3 5 3 4 4" xfId="47426" xr:uid="{00000000-0005-0000-0000-0000A4190000}"/>
    <cellStyle name="Comma 3 5 3 4 5" xfId="50442" xr:uid="{00000000-0005-0000-0000-0000A5190000}"/>
    <cellStyle name="Comma 3 5 3 5" xfId="11016" xr:uid="{00000000-0005-0000-0000-0000A6190000}"/>
    <cellStyle name="Comma 3 5 3 5 2" xfId="18548" xr:uid="{00000000-0005-0000-0000-0000A7190000}"/>
    <cellStyle name="Comma 3 5 3 5 3" xfId="29920" xr:uid="{00000000-0005-0000-0000-0000A8190000}"/>
    <cellStyle name="Comma 3 5 3 5 4" xfId="47903" xr:uid="{00000000-0005-0000-0000-0000A9190000}"/>
    <cellStyle name="Comma 3 5 3 5 5" xfId="50919" xr:uid="{00000000-0005-0000-0000-0000AA190000}"/>
    <cellStyle name="Comma 3 5 3 6" xfId="7981" xr:uid="{00000000-0005-0000-0000-0000AB190000}"/>
    <cellStyle name="Comma 3 5 3 6 2" xfId="42217" xr:uid="{00000000-0005-0000-0000-0000AC190000}"/>
    <cellStyle name="Comma 3 5 3 6 3" xfId="46472" xr:uid="{00000000-0005-0000-0000-0000AD190000}"/>
    <cellStyle name="Comma 3 5 3 6 4" xfId="49488" xr:uid="{00000000-0005-0000-0000-0000AE190000}"/>
    <cellStyle name="Comma 3 5 3 7" xfId="41492" xr:uid="{00000000-0005-0000-0000-0000AF190000}"/>
    <cellStyle name="Comma 3 5 3 8" xfId="45366" xr:uid="{00000000-0005-0000-0000-0000B0190000}"/>
    <cellStyle name="Comma 3 5 3 9" xfId="48382" xr:uid="{00000000-0005-0000-0000-0000B1190000}"/>
    <cellStyle name="Comma 3 5 4" xfId="5416" xr:uid="{00000000-0005-0000-0000-0000B2190000}"/>
    <cellStyle name="Comma 3 5 4 2" xfId="5736" xr:uid="{00000000-0005-0000-0000-0000B3190000}"/>
    <cellStyle name="Comma 3 5 4 2 2" xfId="10309" xr:uid="{00000000-0005-0000-0000-0000B4190000}"/>
    <cellStyle name="Comma 3 5 4 2 2 2" xfId="17859" xr:uid="{00000000-0005-0000-0000-0000B5190000}"/>
    <cellStyle name="Comma 3 5 4 2 2 3" xfId="42131" xr:uid="{00000000-0005-0000-0000-0000B6190000}"/>
    <cellStyle name="Comma 3 5 4 2 2 4" xfId="47214" xr:uid="{00000000-0005-0000-0000-0000B7190000}"/>
    <cellStyle name="Comma 3 5 4 2 2 5" xfId="50230" xr:uid="{00000000-0005-0000-0000-0000B8190000}"/>
    <cellStyle name="Comma 3 5 4 2 3" xfId="10794" xr:uid="{00000000-0005-0000-0000-0000B9190000}"/>
    <cellStyle name="Comma 3 5 4 2 3 2" xfId="18336" xr:uid="{00000000-0005-0000-0000-0000BA190000}"/>
    <cellStyle name="Comma 3 5 4 2 3 3" xfId="42362" xr:uid="{00000000-0005-0000-0000-0000BB190000}"/>
    <cellStyle name="Comma 3 5 4 2 3 4" xfId="47691" xr:uid="{00000000-0005-0000-0000-0000BC190000}"/>
    <cellStyle name="Comma 3 5 4 2 3 5" xfId="50707" xr:uid="{00000000-0005-0000-0000-0000BD190000}"/>
    <cellStyle name="Comma 3 5 4 2 4" xfId="11281" xr:uid="{00000000-0005-0000-0000-0000BE190000}"/>
    <cellStyle name="Comma 3 5 4 2 4 2" xfId="18813" xr:uid="{00000000-0005-0000-0000-0000BF190000}"/>
    <cellStyle name="Comma 3 5 4 2 4 3" xfId="42424" xr:uid="{00000000-0005-0000-0000-0000C0190000}"/>
    <cellStyle name="Comma 3 5 4 2 4 4" xfId="48168" xr:uid="{00000000-0005-0000-0000-0000C1190000}"/>
    <cellStyle name="Comma 3 5 4 2 4 5" xfId="51184" xr:uid="{00000000-0005-0000-0000-0000C2190000}"/>
    <cellStyle name="Comma 3 5 4 2 5" xfId="8370" xr:uid="{00000000-0005-0000-0000-0000C3190000}"/>
    <cellStyle name="Comma 3 5 4 2 5 2" xfId="41824" xr:uid="{00000000-0005-0000-0000-0000C4190000}"/>
    <cellStyle name="Comma 3 5 4 2 5 3" xfId="46737" xr:uid="{00000000-0005-0000-0000-0000C5190000}"/>
    <cellStyle name="Comma 3 5 4 2 5 4" xfId="49753" xr:uid="{00000000-0005-0000-0000-0000C6190000}"/>
    <cellStyle name="Comma 3 5 4 2 6" xfId="41581" xr:uid="{00000000-0005-0000-0000-0000C7190000}"/>
    <cellStyle name="Comma 3 5 4 2 7" xfId="45631" xr:uid="{00000000-0005-0000-0000-0000C8190000}"/>
    <cellStyle name="Comma 3 5 4 2 8" xfId="48647" xr:uid="{00000000-0005-0000-0000-0000C9190000}"/>
    <cellStyle name="Comma 3 5 4 3" xfId="10097" xr:uid="{00000000-0005-0000-0000-0000CA190000}"/>
    <cellStyle name="Comma 3 5 4 3 2" xfId="17647" xr:uid="{00000000-0005-0000-0000-0000CB190000}"/>
    <cellStyle name="Comma 3 5 4 3 3" xfId="43564" xr:uid="{00000000-0005-0000-0000-0000CC190000}"/>
    <cellStyle name="Comma 3 5 4 3 4" xfId="47002" xr:uid="{00000000-0005-0000-0000-0000CD190000}"/>
    <cellStyle name="Comma 3 5 4 3 5" xfId="50018" xr:uid="{00000000-0005-0000-0000-0000CE190000}"/>
    <cellStyle name="Comma 3 5 4 4" xfId="10582" xr:uid="{00000000-0005-0000-0000-0000CF190000}"/>
    <cellStyle name="Comma 3 5 4 4 2" xfId="18124" xr:uid="{00000000-0005-0000-0000-0000D0190000}"/>
    <cellStyle name="Comma 3 5 4 4 3" xfId="19972" xr:uid="{00000000-0005-0000-0000-0000D1190000}"/>
    <cellStyle name="Comma 3 5 4 4 4" xfId="47479" xr:uid="{00000000-0005-0000-0000-0000D2190000}"/>
    <cellStyle name="Comma 3 5 4 4 5" xfId="50495" xr:uid="{00000000-0005-0000-0000-0000D3190000}"/>
    <cellStyle name="Comma 3 5 4 5" xfId="11069" xr:uid="{00000000-0005-0000-0000-0000D4190000}"/>
    <cellStyle name="Comma 3 5 4 5 2" xfId="18601" xr:uid="{00000000-0005-0000-0000-0000D5190000}"/>
    <cellStyle name="Comma 3 5 4 5 3" xfId="43529" xr:uid="{00000000-0005-0000-0000-0000D6190000}"/>
    <cellStyle name="Comma 3 5 4 5 4" xfId="47956" xr:uid="{00000000-0005-0000-0000-0000D7190000}"/>
    <cellStyle name="Comma 3 5 4 5 5" xfId="50972" xr:uid="{00000000-0005-0000-0000-0000D8190000}"/>
    <cellStyle name="Comma 3 5 4 6" xfId="8057" xr:uid="{00000000-0005-0000-0000-0000D9190000}"/>
    <cellStyle name="Comma 3 5 4 6 2" xfId="41781" xr:uid="{00000000-0005-0000-0000-0000DA190000}"/>
    <cellStyle name="Comma 3 5 4 6 3" xfId="46525" xr:uid="{00000000-0005-0000-0000-0000DB190000}"/>
    <cellStyle name="Comma 3 5 4 6 4" xfId="49541" xr:uid="{00000000-0005-0000-0000-0000DC190000}"/>
    <cellStyle name="Comma 3 5 4 7" xfId="43994" xr:uid="{00000000-0005-0000-0000-0000DD190000}"/>
    <cellStyle name="Comma 3 5 4 8" xfId="45419" xr:uid="{00000000-0005-0000-0000-0000DE190000}"/>
    <cellStyle name="Comma 3 5 4 9" xfId="48435" xr:uid="{00000000-0005-0000-0000-0000DF190000}"/>
    <cellStyle name="Comma 3 5 5" xfId="5496" xr:uid="{00000000-0005-0000-0000-0000E0190000}"/>
    <cellStyle name="Comma 3 5 5 2" xfId="10150" xr:uid="{00000000-0005-0000-0000-0000E1190000}"/>
    <cellStyle name="Comma 3 5 5 2 2" xfId="17700" xr:uid="{00000000-0005-0000-0000-0000E2190000}"/>
    <cellStyle name="Comma 3 5 5 2 3" xfId="41872" xr:uid="{00000000-0005-0000-0000-0000E3190000}"/>
    <cellStyle name="Comma 3 5 5 2 4" xfId="47055" xr:uid="{00000000-0005-0000-0000-0000E4190000}"/>
    <cellStyle name="Comma 3 5 5 2 5" xfId="50071" xr:uid="{00000000-0005-0000-0000-0000E5190000}"/>
    <cellStyle name="Comma 3 5 5 3" xfId="10635" xr:uid="{00000000-0005-0000-0000-0000E6190000}"/>
    <cellStyle name="Comma 3 5 5 3 2" xfId="18177" xr:uid="{00000000-0005-0000-0000-0000E7190000}"/>
    <cellStyle name="Comma 3 5 5 3 3" xfId="27732" xr:uid="{00000000-0005-0000-0000-0000E8190000}"/>
    <cellStyle name="Comma 3 5 5 3 4" xfId="47532" xr:uid="{00000000-0005-0000-0000-0000E9190000}"/>
    <cellStyle name="Comma 3 5 5 3 5" xfId="50548" xr:uid="{00000000-0005-0000-0000-0000EA190000}"/>
    <cellStyle name="Comma 3 5 5 4" xfId="11122" xr:uid="{00000000-0005-0000-0000-0000EB190000}"/>
    <cellStyle name="Comma 3 5 5 4 2" xfId="18654" xr:uid="{00000000-0005-0000-0000-0000EC190000}"/>
    <cellStyle name="Comma 3 5 5 4 3" xfId="32894" xr:uid="{00000000-0005-0000-0000-0000ED190000}"/>
    <cellStyle name="Comma 3 5 5 4 4" xfId="48009" xr:uid="{00000000-0005-0000-0000-0000EE190000}"/>
    <cellStyle name="Comma 3 5 5 4 5" xfId="51025" xr:uid="{00000000-0005-0000-0000-0000EF190000}"/>
    <cellStyle name="Comma 3 5 5 5" xfId="8136" xr:uid="{00000000-0005-0000-0000-0000F0190000}"/>
    <cellStyle name="Comma 3 5 5 5 2" xfId="19927" xr:uid="{00000000-0005-0000-0000-0000F1190000}"/>
    <cellStyle name="Comma 3 5 5 5 3" xfId="46578" xr:uid="{00000000-0005-0000-0000-0000F2190000}"/>
    <cellStyle name="Comma 3 5 5 5 4" xfId="49594" xr:uid="{00000000-0005-0000-0000-0000F3190000}"/>
    <cellStyle name="Comma 3 5 5 6" xfId="41523" xr:uid="{00000000-0005-0000-0000-0000F4190000}"/>
    <cellStyle name="Comma 3 5 5 7" xfId="45472" xr:uid="{00000000-0005-0000-0000-0000F5190000}"/>
    <cellStyle name="Comma 3 5 5 8" xfId="48488" xr:uid="{00000000-0005-0000-0000-0000F6190000}"/>
    <cellStyle name="Comma 3 5 6" xfId="5816" xr:uid="{00000000-0005-0000-0000-0000F7190000}"/>
    <cellStyle name="Comma 3 5 6 2" xfId="10362" xr:uid="{00000000-0005-0000-0000-0000F8190000}"/>
    <cellStyle name="Comma 3 5 6 2 2" xfId="17912" xr:uid="{00000000-0005-0000-0000-0000F9190000}"/>
    <cellStyle name="Comma 3 5 6 2 3" xfId="29930" xr:uid="{00000000-0005-0000-0000-0000FA190000}"/>
    <cellStyle name="Comma 3 5 6 2 4" xfId="47267" xr:uid="{00000000-0005-0000-0000-0000FB190000}"/>
    <cellStyle name="Comma 3 5 6 2 5" xfId="50283" xr:uid="{00000000-0005-0000-0000-0000FC190000}"/>
    <cellStyle name="Comma 3 5 6 3" xfId="10847" xr:uid="{00000000-0005-0000-0000-0000FD190000}"/>
    <cellStyle name="Comma 3 5 6 3 2" xfId="18389" xr:uid="{00000000-0005-0000-0000-0000FE190000}"/>
    <cellStyle name="Comma 3 5 6 3 3" xfId="43671" xr:uid="{00000000-0005-0000-0000-0000FF190000}"/>
    <cellStyle name="Comma 3 5 6 3 4" xfId="47744" xr:uid="{00000000-0005-0000-0000-0000001A0000}"/>
    <cellStyle name="Comma 3 5 6 3 5" xfId="50760" xr:uid="{00000000-0005-0000-0000-0000011A0000}"/>
    <cellStyle name="Comma 3 5 6 4" xfId="11335" xr:uid="{00000000-0005-0000-0000-0000021A0000}"/>
    <cellStyle name="Comma 3 5 6 4 2" xfId="18866" xr:uid="{00000000-0005-0000-0000-0000031A0000}"/>
    <cellStyle name="Comma 3 5 6 4 3" xfId="42430" xr:uid="{00000000-0005-0000-0000-0000041A0000}"/>
    <cellStyle name="Comma 3 5 6 4 4" xfId="48221" xr:uid="{00000000-0005-0000-0000-0000051A0000}"/>
    <cellStyle name="Comma 3 5 6 4 5" xfId="51237" xr:uid="{00000000-0005-0000-0000-0000061A0000}"/>
    <cellStyle name="Comma 3 5 6 5" xfId="8450" xr:uid="{00000000-0005-0000-0000-0000071A0000}"/>
    <cellStyle name="Comma 3 5 6 5 2" xfId="43691" xr:uid="{00000000-0005-0000-0000-0000081A0000}"/>
    <cellStyle name="Comma 3 5 6 5 3" xfId="46790" xr:uid="{00000000-0005-0000-0000-0000091A0000}"/>
    <cellStyle name="Comma 3 5 6 5 4" xfId="49806" xr:uid="{00000000-0005-0000-0000-00000A1A0000}"/>
    <cellStyle name="Comma 3 5 6 6" xfId="42955" xr:uid="{00000000-0005-0000-0000-00000B1A0000}"/>
    <cellStyle name="Comma 3 5 6 7" xfId="45684" xr:uid="{00000000-0005-0000-0000-00000C1A0000}"/>
    <cellStyle name="Comma 3 5 6 8" xfId="48700" xr:uid="{00000000-0005-0000-0000-00000D1A0000}"/>
    <cellStyle name="Comma 3 5 7" xfId="8486" xr:uid="{00000000-0005-0000-0000-00000E1A0000}"/>
    <cellStyle name="Comma 3 5 8" xfId="9938" xr:uid="{00000000-0005-0000-0000-00000F1A0000}"/>
    <cellStyle name="Comma 3 5 8 2" xfId="17488" xr:uid="{00000000-0005-0000-0000-0000101A0000}"/>
    <cellStyle name="Comma 3 5 8 3" xfId="19416" xr:uid="{00000000-0005-0000-0000-0000111A0000}"/>
    <cellStyle name="Comma 3 5 8 4" xfId="46843" xr:uid="{00000000-0005-0000-0000-0000121A0000}"/>
    <cellStyle name="Comma 3 5 8 5" xfId="49859" xr:uid="{00000000-0005-0000-0000-0000131A0000}"/>
    <cellStyle name="Comma 3 5 9" xfId="10422" xr:uid="{00000000-0005-0000-0000-0000141A0000}"/>
    <cellStyle name="Comma 3 5 9 2" xfId="17965" xr:uid="{00000000-0005-0000-0000-0000151A0000}"/>
    <cellStyle name="Comma 3 5 9 3" xfId="43806" xr:uid="{00000000-0005-0000-0000-0000161A0000}"/>
    <cellStyle name="Comma 3 5 9 4" xfId="47320" xr:uid="{00000000-0005-0000-0000-0000171A0000}"/>
    <cellStyle name="Comma 3 5 9 5" xfId="50336" xr:uid="{00000000-0005-0000-0000-0000181A0000}"/>
    <cellStyle name="Comma 3 6" xfId="7126" xr:uid="{00000000-0005-0000-0000-0000191A0000}"/>
    <cellStyle name="Comma 3 6 2" xfId="17151" xr:uid="{00000000-0005-0000-0000-00001A1A0000}"/>
    <cellStyle name="Comma 3 6 3" xfId="19196" xr:uid="{00000000-0005-0000-0000-00001B1A0000}"/>
    <cellStyle name="Comma 3 6 4" xfId="43139" xr:uid="{00000000-0005-0000-0000-00001C1A0000}"/>
    <cellStyle name="Comma 3 6 5" xfId="44084" xr:uid="{00000000-0005-0000-0000-00001D1A0000}"/>
    <cellStyle name="Comma 3 6 6" xfId="44992" xr:uid="{00000000-0005-0000-0000-00001E1A0000}"/>
    <cellStyle name="Comma 3 6 7" xfId="46194" xr:uid="{00000000-0005-0000-0000-00001F1A0000}"/>
    <cellStyle name="Comma 3 6 8" xfId="49210" xr:uid="{00000000-0005-0000-0000-0000201A0000}"/>
    <cellStyle name="Comma 3 6 9" xfId="13732" xr:uid="{00000000-0005-0000-0000-0000211A0000}"/>
    <cellStyle name="Comma 3 7" xfId="6569" xr:uid="{00000000-0005-0000-0000-0000221A0000}"/>
    <cellStyle name="Comma 3 7 2" xfId="17107" xr:uid="{00000000-0005-0000-0000-0000231A0000}"/>
    <cellStyle name="Comma 3 7 3" xfId="19197" xr:uid="{00000000-0005-0000-0000-0000241A0000}"/>
    <cellStyle name="Comma 3 7 4" xfId="43633" xr:uid="{00000000-0005-0000-0000-0000251A0000}"/>
    <cellStyle name="Comma 3 7 5" xfId="44085" xr:uid="{00000000-0005-0000-0000-0000261A0000}"/>
    <cellStyle name="Comma 3 7 6" xfId="44993" xr:uid="{00000000-0005-0000-0000-0000271A0000}"/>
    <cellStyle name="Comma 3 7 7" xfId="46140" xr:uid="{00000000-0005-0000-0000-0000281A0000}"/>
    <cellStyle name="Comma 3 7 8" xfId="49156" xr:uid="{00000000-0005-0000-0000-0000291A0000}"/>
    <cellStyle name="Comma 3 7 9" xfId="13474" xr:uid="{00000000-0005-0000-0000-00002A1A0000}"/>
    <cellStyle name="Comma 3 8" xfId="14914" xr:uid="{00000000-0005-0000-0000-00002B1A0000}"/>
    <cellStyle name="Comma 3 8 2" xfId="19198" xr:uid="{00000000-0005-0000-0000-00002C1A0000}"/>
    <cellStyle name="Comma 3 8 3" xfId="44086" xr:uid="{00000000-0005-0000-0000-00002D1A0000}"/>
    <cellStyle name="Comma 3 8 4" xfId="44994" xr:uid="{00000000-0005-0000-0000-00002E1A0000}"/>
    <cellStyle name="Comma 3 9" xfId="19199" xr:uid="{00000000-0005-0000-0000-00002F1A0000}"/>
    <cellStyle name="Comma 4" xfId="901" xr:uid="{00000000-0005-0000-0000-0000301A0000}"/>
    <cellStyle name="Comma 4 10" xfId="19200" xr:uid="{00000000-0005-0000-0000-0000311A0000}"/>
    <cellStyle name="Comma 4 11" xfId="44087" xr:uid="{00000000-0005-0000-0000-0000321A0000}"/>
    <cellStyle name="Comma 4 12" xfId="44995" xr:uid="{00000000-0005-0000-0000-0000331A0000}"/>
    <cellStyle name="Comma 4 2" xfId="889" xr:uid="{00000000-0005-0000-0000-0000341A0000}"/>
    <cellStyle name="Comma 4 2 10" xfId="10396" xr:uid="{00000000-0005-0000-0000-0000351A0000}"/>
    <cellStyle name="Comma 4 2 10 2" xfId="17943" xr:uid="{00000000-0005-0000-0000-0000361A0000}"/>
    <cellStyle name="Comma 4 2 10 3" xfId="27965" xr:uid="{00000000-0005-0000-0000-0000371A0000}"/>
    <cellStyle name="Comma 4 2 10 4" xfId="47298" xr:uid="{00000000-0005-0000-0000-0000381A0000}"/>
    <cellStyle name="Comma 4 2 10 5" xfId="50314" xr:uid="{00000000-0005-0000-0000-0000391A0000}"/>
    <cellStyle name="Comma 4 2 11" xfId="10882" xr:uid="{00000000-0005-0000-0000-00003A1A0000}"/>
    <cellStyle name="Comma 4 2 11 2" xfId="18420" xr:uid="{00000000-0005-0000-0000-00003B1A0000}"/>
    <cellStyle name="Comma 4 2 11 3" xfId="19885" xr:uid="{00000000-0005-0000-0000-00003C1A0000}"/>
    <cellStyle name="Comma 4 2 11 4" xfId="47775" xr:uid="{00000000-0005-0000-0000-00003D1A0000}"/>
    <cellStyle name="Comma 4 2 11 5" xfId="50791" xr:uid="{00000000-0005-0000-0000-00003E1A0000}"/>
    <cellStyle name="Comma 4 2 12" xfId="14919" xr:uid="{00000000-0005-0000-0000-00003F1A0000}"/>
    <cellStyle name="Comma 4 2 13" xfId="19201" xr:uid="{00000000-0005-0000-0000-0000401A0000}"/>
    <cellStyle name="Comma 4 2 14" xfId="44088" xr:uid="{00000000-0005-0000-0000-0000411A0000}"/>
    <cellStyle name="Comma 4 2 15" xfId="44996" xr:uid="{00000000-0005-0000-0000-0000421A0000}"/>
    <cellStyle name="Comma 4 2 16" xfId="45238" xr:uid="{00000000-0005-0000-0000-0000431A0000}"/>
    <cellStyle name="Comma 4 2 17" xfId="48253" xr:uid="{00000000-0005-0000-0000-0000441A0000}"/>
    <cellStyle name="Comma 4 2 2" xfId="3318" xr:uid="{00000000-0005-0000-0000-0000451A0000}"/>
    <cellStyle name="Comma 4 2 2 10" xfId="10892" xr:uid="{00000000-0005-0000-0000-0000461A0000}"/>
    <cellStyle name="Comma 4 2 2 10 2" xfId="18426" xr:uid="{00000000-0005-0000-0000-0000471A0000}"/>
    <cellStyle name="Comma 4 2 2 10 3" xfId="41986" xr:uid="{00000000-0005-0000-0000-0000481A0000}"/>
    <cellStyle name="Comma 4 2 2 10 4" xfId="47781" xr:uid="{00000000-0005-0000-0000-0000491A0000}"/>
    <cellStyle name="Comma 4 2 2 10 5" xfId="50797" xr:uid="{00000000-0005-0000-0000-00004A1A0000}"/>
    <cellStyle name="Comma 4 2 2 11" xfId="6621" xr:uid="{00000000-0005-0000-0000-00004B1A0000}"/>
    <cellStyle name="Comma 4 2 2 11 2" xfId="17123" xr:uid="{00000000-0005-0000-0000-00004C1A0000}"/>
    <cellStyle name="Comma 4 2 2 11 3" xfId="27891" xr:uid="{00000000-0005-0000-0000-00004D1A0000}"/>
    <cellStyle name="Comma 4 2 2 11 4" xfId="46157" xr:uid="{00000000-0005-0000-0000-00004E1A0000}"/>
    <cellStyle name="Comma 4 2 2 11 5" xfId="49173" xr:uid="{00000000-0005-0000-0000-00004F1A0000}"/>
    <cellStyle name="Comma 4 2 2 12" xfId="14920" xr:uid="{00000000-0005-0000-0000-0000501A0000}"/>
    <cellStyle name="Comma 4 2 2 13" xfId="19202" xr:uid="{00000000-0005-0000-0000-0000511A0000}"/>
    <cellStyle name="Comma 4 2 2 14" xfId="44089" xr:uid="{00000000-0005-0000-0000-0000521A0000}"/>
    <cellStyle name="Comma 4 2 2 15" xfId="44997" xr:uid="{00000000-0005-0000-0000-0000531A0000}"/>
    <cellStyle name="Comma 4 2 2 16" xfId="45244" xr:uid="{00000000-0005-0000-0000-0000541A0000}"/>
    <cellStyle name="Comma 4 2 2 17" xfId="48259" xr:uid="{00000000-0005-0000-0000-0000551A0000}"/>
    <cellStyle name="Comma 4 2 2 2" xfId="3991" xr:uid="{00000000-0005-0000-0000-0000561A0000}"/>
    <cellStyle name="Comma 4 2 2 2 10" xfId="6922" xr:uid="{00000000-0005-0000-0000-0000571A0000}"/>
    <cellStyle name="Comma 4 2 2 2 10 2" xfId="43883" xr:uid="{00000000-0005-0000-0000-0000581A0000}"/>
    <cellStyle name="Comma 4 2 2 2 10 3" xfId="46169" xr:uid="{00000000-0005-0000-0000-0000591A0000}"/>
    <cellStyle name="Comma 4 2 2 2 10 4" xfId="49185" xr:uid="{00000000-0005-0000-0000-00005A1A0000}"/>
    <cellStyle name="Comma 4 2 2 2 11" xfId="19203" xr:uid="{00000000-0005-0000-0000-00005B1A0000}"/>
    <cellStyle name="Comma 4 2 2 2 12" xfId="44090" xr:uid="{00000000-0005-0000-0000-00005C1A0000}"/>
    <cellStyle name="Comma 4 2 2 2 13" xfId="44998" xr:uid="{00000000-0005-0000-0000-00005D1A0000}"/>
    <cellStyle name="Comma 4 2 2 2 14" xfId="45261" xr:uid="{00000000-0005-0000-0000-00005E1A0000}"/>
    <cellStyle name="Comma 4 2 2 2 15" xfId="48276" xr:uid="{00000000-0005-0000-0000-00005F1A0000}"/>
    <cellStyle name="Comma 4 2 2 2 2" xfId="5257" xr:uid="{00000000-0005-0000-0000-0000601A0000}"/>
    <cellStyle name="Comma 4 2 2 2 2 2" xfId="5577" xr:uid="{00000000-0005-0000-0000-0000611A0000}"/>
    <cellStyle name="Comma 4 2 2 2 2 2 2" xfId="10204" xr:uid="{00000000-0005-0000-0000-0000621A0000}"/>
    <cellStyle name="Comma 4 2 2 2 2 2 2 2" xfId="17754" xr:uid="{00000000-0005-0000-0000-0000631A0000}"/>
    <cellStyle name="Comma 4 2 2 2 2 2 2 3" xfId="43512" xr:uid="{00000000-0005-0000-0000-0000641A0000}"/>
    <cellStyle name="Comma 4 2 2 2 2 2 2 4" xfId="47109" xr:uid="{00000000-0005-0000-0000-0000651A0000}"/>
    <cellStyle name="Comma 4 2 2 2 2 2 2 5" xfId="50125" xr:uid="{00000000-0005-0000-0000-0000661A0000}"/>
    <cellStyle name="Comma 4 2 2 2 2 2 3" xfId="10689" xr:uid="{00000000-0005-0000-0000-0000671A0000}"/>
    <cellStyle name="Comma 4 2 2 2 2 2 3 2" xfId="18231" xr:uid="{00000000-0005-0000-0000-0000681A0000}"/>
    <cellStyle name="Comma 4 2 2 2 2 2 3 3" xfId="42347" xr:uid="{00000000-0005-0000-0000-0000691A0000}"/>
    <cellStyle name="Comma 4 2 2 2 2 2 3 4" xfId="47586" xr:uid="{00000000-0005-0000-0000-00006A1A0000}"/>
    <cellStyle name="Comma 4 2 2 2 2 2 3 5" xfId="50602" xr:uid="{00000000-0005-0000-0000-00006B1A0000}"/>
    <cellStyle name="Comma 4 2 2 2 2 2 4" xfId="11176" xr:uid="{00000000-0005-0000-0000-00006C1A0000}"/>
    <cellStyle name="Comma 4 2 2 2 2 2 4 2" xfId="18708" xr:uid="{00000000-0005-0000-0000-00006D1A0000}"/>
    <cellStyle name="Comma 4 2 2 2 2 2 4 3" xfId="19757" xr:uid="{00000000-0005-0000-0000-00006E1A0000}"/>
    <cellStyle name="Comma 4 2 2 2 2 2 4 4" xfId="48063" xr:uid="{00000000-0005-0000-0000-00006F1A0000}"/>
    <cellStyle name="Comma 4 2 2 2 2 2 4 5" xfId="51079" xr:uid="{00000000-0005-0000-0000-0000701A0000}"/>
    <cellStyle name="Comma 4 2 2 2 2 2 5" xfId="8212" xr:uid="{00000000-0005-0000-0000-0000711A0000}"/>
    <cellStyle name="Comma 4 2 2 2 2 2 5 2" xfId="43789" xr:uid="{00000000-0005-0000-0000-0000721A0000}"/>
    <cellStyle name="Comma 4 2 2 2 2 2 5 3" xfId="46632" xr:uid="{00000000-0005-0000-0000-0000731A0000}"/>
    <cellStyle name="Comma 4 2 2 2 2 2 5 4" xfId="49648" xr:uid="{00000000-0005-0000-0000-0000741A0000}"/>
    <cellStyle name="Comma 4 2 2 2 2 2 6" xfId="43605" xr:uid="{00000000-0005-0000-0000-0000751A0000}"/>
    <cellStyle name="Comma 4 2 2 2 2 2 7" xfId="45526" xr:uid="{00000000-0005-0000-0000-0000761A0000}"/>
    <cellStyle name="Comma 4 2 2 2 2 2 8" xfId="48542" xr:uid="{00000000-0005-0000-0000-0000771A0000}"/>
    <cellStyle name="Comma 4 2 2 2 2 3" xfId="9992" xr:uid="{00000000-0005-0000-0000-0000781A0000}"/>
    <cellStyle name="Comma 4 2 2 2 2 3 2" xfId="17542" xr:uid="{00000000-0005-0000-0000-0000791A0000}"/>
    <cellStyle name="Comma 4 2 2 2 2 3 3" xfId="27734" xr:uid="{00000000-0005-0000-0000-00007A1A0000}"/>
    <cellStyle name="Comma 4 2 2 2 2 3 4" xfId="46897" xr:uid="{00000000-0005-0000-0000-00007B1A0000}"/>
    <cellStyle name="Comma 4 2 2 2 2 3 5" xfId="49913" xr:uid="{00000000-0005-0000-0000-00007C1A0000}"/>
    <cellStyle name="Comma 4 2 2 2 2 4" xfId="10476" xr:uid="{00000000-0005-0000-0000-00007D1A0000}"/>
    <cellStyle name="Comma 4 2 2 2 2 4 2" xfId="18019" xr:uid="{00000000-0005-0000-0000-00007E1A0000}"/>
    <cellStyle name="Comma 4 2 2 2 2 4 3" xfId="42850" xr:uid="{00000000-0005-0000-0000-00007F1A0000}"/>
    <cellStyle name="Comma 4 2 2 2 2 4 4" xfId="47374" xr:uid="{00000000-0005-0000-0000-0000801A0000}"/>
    <cellStyle name="Comma 4 2 2 2 2 4 5" xfId="50390" xr:uid="{00000000-0005-0000-0000-0000811A0000}"/>
    <cellStyle name="Comma 4 2 2 2 2 5" xfId="10963" xr:uid="{00000000-0005-0000-0000-0000821A0000}"/>
    <cellStyle name="Comma 4 2 2 2 2 5 2" xfId="18496" xr:uid="{00000000-0005-0000-0000-0000831A0000}"/>
    <cellStyle name="Comma 4 2 2 2 2 5 3" xfId="42380" xr:uid="{00000000-0005-0000-0000-0000841A0000}"/>
    <cellStyle name="Comma 4 2 2 2 2 5 4" xfId="47851" xr:uid="{00000000-0005-0000-0000-0000851A0000}"/>
    <cellStyle name="Comma 4 2 2 2 2 5 5" xfId="50867" xr:uid="{00000000-0005-0000-0000-0000861A0000}"/>
    <cellStyle name="Comma 4 2 2 2 2 6" xfId="7911" xr:uid="{00000000-0005-0000-0000-0000871A0000}"/>
    <cellStyle name="Comma 4 2 2 2 2 6 2" xfId="43552" xr:uid="{00000000-0005-0000-0000-0000881A0000}"/>
    <cellStyle name="Comma 4 2 2 2 2 6 3" xfId="46420" xr:uid="{00000000-0005-0000-0000-0000891A0000}"/>
    <cellStyle name="Comma 4 2 2 2 2 6 4" xfId="49436" xr:uid="{00000000-0005-0000-0000-00008A1A0000}"/>
    <cellStyle name="Comma 4 2 2 2 2 7" xfId="42722" xr:uid="{00000000-0005-0000-0000-00008B1A0000}"/>
    <cellStyle name="Comma 4 2 2 2 2 8" xfId="45314" xr:uid="{00000000-0005-0000-0000-00008C1A0000}"/>
    <cellStyle name="Comma 4 2 2 2 2 9" xfId="48330" xr:uid="{00000000-0005-0000-0000-00008D1A0000}"/>
    <cellStyle name="Comma 4 2 2 2 3" xfId="5337" xr:uid="{00000000-0005-0000-0000-00008E1A0000}"/>
    <cellStyle name="Comma 4 2 2 2 3 2" xfId="5657" xr:uid="{00000000-0005-0000-0000-00008F1A0000}"/>
    <cellStyle name="Comma 4 2 2 2 3 2 2" xfId="10257" xr:uid="{00000000-0005-0000-0000-0000901A0000}"/>
    <cellStyle name="Comma 4 2 2 2 3 2 2 2" xfId="17807" xr:uid="{00000000-0005-0000-0000-0000911A0000}"/>
    <cellStyle name="Comma 4 2 2 2 3 2 2 3" xfId="42987" xr:uid="{00000000-0005-0000-0000-0000921A0000}"/>
    <cellStyle name="Comma 4 2 2 2 3 2 2 4" xfId="47162" xr:uid="{00000000-0005-0000-0000-0000931A0000}"/>
    <cellStyle name="Comma 4 2 2 2 3 2 2 5" xfId="50178" xr:uid="{00000000-0005-0000-0000-0000941A0000}"/>
    <cellStyle name="Comma 4 2 2 2 3 2 3" xfId="10742" xr:uid="{00000000-0005-0000-0000-0000951A0000}"/>
    <cellStyle name="Comma 4 2 2 2 3 2 3 2" xfId="18284" xr:uid="{00000000-0005-0000-0000-0000961A0000}"/>
    <cellStyle name="Comma 4 2 2 2 3 2 3 3" xfId="32899" xr:uid="{00000000-0005-0000-0000-0000971A0000}"/>
    <cellStyle name="Comma 4 2 2 2 3 2 3 4" xfId="47639" xr:uid="{00000000-0005-0000-0000-0000981A0000}"/>
    <cellStyle name="Comma 4 2 2 2 3 2 3 5" xfId="50655" xr:uid="{00000000-0005-0000-0000-0000991A0000}"/>
    <cellStyle name="Comma 4 2 2 2 3 2 4" xfId="11229" xr:uid="{00000000-0005-0000-0000-00009A1A0000}"/>
    <cellStyle name="Comma 4 2 2 2 3 2 4 2" xfId="18761" xr:uid="{00000000-0005-0000-0000-00009B1A0000}"/>
    <cellStyle name="Comma 4 2 2 2 3 2 4 3" xfId="43124" xr:uid="{00000000-0005-0000-0000-00009C1A0000}"/>
    <cellStyle name="Comma 4 2 2 2 3 2 4 4" xfId="48116" xr:uid="{00000000-0005-0000-0000-00009D1A0000}"/>
    <cellStyle name="Comma 4 2 2 2 3 2 4 5" xfId="51132" xr:uid="{00000000-0005-0000-0000-00009E1A0000}"/>
    <cellStyle name="Comma 4 2 2 2 3 2 5" xfId="8291" xr:uid="{00000000-0005-0000-0000-00009F1A0000}"/>
    <cellStyle name="Comma 4 2 2 2 3 2 5 2" xfId="43482" xr:uid="{00000000-0005-0000-0000-0000A01A0000}"/>
    <cellStyle name="Comma 4 2 2 2 3 2 5 3" xfId="46685" xr:uid="{00000000-0005-0000-0000-0000A11A0000}"/>
    <cellStyle name="Comma 4 2 2 2 3 2 5 4" xfId="49701" xr:uid="{00000000-0005-0000-0000-0000A21A0000}"/>
    <cellStyle name="Comma 4 2 2 2 3 2 6" xfId="43330" xr:uid="{00000000-0005-0000-0000-0000A31A0000}"/>
    <cellStyle name="Comma 4 2 2 2 3 2 7" xfId="45579" xr:uid="{00000000-0005-0000-0000-0000A41A0000}"/>
    <cellStyle name="Comma 4 2 2 2 3 2 8" xfId="48595" xr:uid="{00000000-0005-0000-0000-0000A51A0000}"/>
    <cellStyle name="Comma 4 2 2 2 3 3" xfId="10045" xr:uid="{00000000-0005-0000-0000-0000A61A0000}"/>
    <cellStyle name="Comma 4 2 2 2 3 3 2" xfId="17595" xr:uid="{00000000-0005-0000-0000-0000A71A0000}"/>
    <cellStyle name="Comma 4 2 2 2 3 3 3" xfId="41857" xr:uid="{00000000-0005-0000-0000-0000A81A0000}"/>
    <cellStyle name="Comma 4 2 2 2 3 3 4" xfId="46950" xr:uid="{00000000-0005-0000-0000-0000A91A0000}"/>
    <cellStyle name="Comma 4 2 2 2 3 3 5" xfId="49966" xr:uid="{00000000-0005-0000-0000-0000AA1A0000}"/>
    <cellStyle name="Comma 4 2 2 2 3 4" xfId="10530" xr:uid="{00000000-0005-0000-0000-0000AB1A0000}"/>
    <cellStyle name="Comma 4 2 2 2 3 4 2" xfId="18072" xr:uid="{00000000-0005-0000-0000-0000AC1A0000}"/>
    <cellStyle name="Comma 4 2 2 2 3 4 3" xfId="43748" xr:uid="{00000000-0005-0000-0000-0000AD1A0000}"/>
    <cellStyle name="Comma 4 2 2 2 3 4 4" xfId="47427" xr:uid="{00000000-0005-0000-0000-0000AE1A0000}"/>
    <cellStyle name="Comma 4 2 2 2 3 4 5" xfId="50443" xr:uid="{00000000-0005-0000-0000-0000AF1A0000}"/>
    <cellStyle name="Comma 4 2 2 2 3 5" xfId="11017" xr:uid="{00000000-0005-0000-0000-0000B01A0000}"/>
    <cellStyle name="Comma 4 2 2 2 3 5 2" xfId="18549" xr:uid="{00000000-0005-0000-0000-0000B11A0000}"/>
    <cellStyle name="Comma 4 2 2 2 3 5 3" xfId="43546" xr:uid="{00000000-0005-0000-0000-0000B21A0000}"/>
    <cellStyle name="Comma 4 2 2 2 3 5 4" xfId="47904" xr:uid="{00000000-0005-0000-0000-0000B31A0000}"/>
    <cellStyle name="Comma 4 2 2 2 3 5 5" xfId="50920" xr:uid="{00000000-0005-0000-0000-0000B41A0000}"/>
    <cellStyle name="Comma 4 2 2 2 3 6" xfId="7982" xr:uid="{00000000-0005-0000-0000-0000B51A0000}"/>
    <cellStyle name="Comma 4 2 2 2 3 6 2" xfId="29143" xr:uid="{00000000-0005-0000-0000-0000B61A0000}"/>
    <cellStyle name="Comma 4 2 2 2 3 6 3" xfId="46473" xr:uid="{00000000-0005-0000-0000-0000B71A0000}"/>
    <cellStyle name="Comma 4 2 2 2 3 6 4" xfId="49489" xr:uid="{00000000-0005-0000-0000-0000B81A0000}"/>
    <cellStyle name="Comma 4 2 2 2 3 7" xfId="43025" xr:uid="{00000000-0005-0000-0000-0000B91A0000}"/>
    <cellStyle name="Comma 4 2 2 2 3 8" xfId="45367" xr:uid="{00000000-0005-0000-0000-0000BA1A0000}"/>
    <cellStyle name="Comma 4 2 2 2 3 9" xfId="48383" xr:uid="{00000000-0005-0000-0000-0000BB1A0000}"/>
    <cellStyle name="Comma 4 2 2 2 4" xfId="5417" xr:uid="{00000000-0005-0000-0000-0000BC1A0000}"/>
    <cellStyle name="Comma 4 2 2 2 4 2" xfId="5737" xr:uid="{00000000-0005-0000-0000-0000BD1A0000}"/>
    <cellStyle name="Comma 4 2 2 2 4 2 2" xfId="10310" xr:uid="{00000000-0005-0000-0000-0000BE1A0000}"/>
    <cellStyle name="Comma 4 2 2 2 4 2 2 2" xfId="17860" xr:uid="{00000000-0005-0000-0000-0000BF1A0000}"/>
    <cellStyle name="Comma 4 2 2 2 4 2 2 3" xfId="42601" xr:uid="{00000000-0005-0000-0000-0000C01A0000}"/>
    <cellStyle name="Comma 4 2 2 2 4 2 2 4" xfId="47215" xr:uid="{00000000-0005-0000-0000-0000C11A0000}"/>
    <cellStyle name="Comma 4 2 2 2 4 2 2 5" xfId="50231" xr:uid="{00000000-0005-0000-0000-0000C21A0000}"/>
    <cellStyle name="Comma 4 2 2 2 4 2 3" xfId="10795" xr:uid="{00000000-0005-0000-0000-0000C31A0000}"/>
    <cellStyle name="Comma 4 2 2 2 4 2 3 2" xfId="18337" xr:uid="{00000000-0005-0000-0000-0000C41A0000}"/>
    <cellStyle name="Comma 4 2 2 2 4 2 3 3" xfId="20097" xr:uid="{00000000-0005-0000-0000-0000C51A0000}"/>
    <cellStyle name="Comma 4 2 2 2 4 2 3 4" xfId="47692" xr:uid="{00000000-0005-0000-0000-0000C61A0000}"/>
    <cellStyle name="Comma 4 2 2 2 4 2 3 5" xfId="50708" xr:uid="{00000000-0005-0000-0000-0000C71A0000}"/>
    <cellStyle name="Comma 4 2 2 2 4 2 4" xfId="11282" xr:uid="{00000000-0005-0000-0000-0000C81A0000}"/>
    <cellStyle name="Comma 4 2 2 2 4 2 4 2" xfId="18814" xr:uid="{00000000-0005-0000-0000-0000C91A0000}"/>
    <cellStyle name="Comma 4 2 2 2 4 2 4 3" xfId="43821" xr:uid="{00000000-0005-0000-0000-0000CA1A0000}"/>
    <cellStyle name="Comma 4 2 2 2 4 2 4 4" xfId="48169" xr:uid="{00000000-0005-0000-0000-0000CB1A0000}"/>
    <cellStyle name="Comma 4 2 2 2 4 2 4 5" xfId="51185" xr:uid="{00000000-0005-0000-0000-0000CC1A0000}"/>
    <cellStyle name="Comma 4 2 2 2 4 2 5" xfId="8371" xr:uid="{00000000-0005-0000-0000-0000CD1A0000}"/>
    <cellStyle name="Comma 4 2 2 2 4 2 5 2" xfId="20483" xr:uid="{00000000-0005-0000-0000-0000CE1A0000}"/>
    <cellStyle name="Comma 4 2 2 2 4 2 5 3" xfId="46738" xr:uid="{00000000-0005-0000-0000-0000CF1A0000}"/>
    <cellStyle name="Comma 4 2 2 2 4 2 5 4" xfId="49754" xr:uid="{00000000-0005-0000-0000-0000D01A0000}"/>
    <cellStyle name="Comma 4 2 2 2 4 2 6" xfId="43910" xr:uid="{00000000-0005-0000-0000-0000D11A0000}"/>
    <cellStyle name="Comma 4 2 2 2 4 2 7" xfId="45632" xr:uid="{00000000-0005-0000-0000-0000D21A0000}"/>
    <cellStyle name="Comma 4 2 2 2 4 2 8" xfId="48648" xr:uid="{00000000-0005-0000-0000-0000D31A0000}"/>
    <cellStyle name="Comma 4 2 2 2 4 3" xfId="10098" xr:uid="{00000000-0005-0000-0000-0000D41A0000}"/>
    <cellStyle name="Comma 4 2 2 2 4 3 2" xfId="17648" xr:uid="{00000000-0005-0000-0000-0000D51A0000}"/>
    <cellStyle name="Comma 4 2 2 2 4 3 3" xfId="27980" xr:uid="{00000000-0005-0000-0000-0000D61A0000}"/>
    <cellStyle name="Comma 4 2 2 2 4 3 4" xfId="47003" xr:uid="{00000000-0005-0000-0000-0000D71A0000}"/>
    <cellStyle name="Comma 4 2 2 2 4 3 5" xfId="50019" xr:uid="{00000000-0005-0000-0000-0000D81A0000}"/>
    <cellStyle name="Comma 4 2 2 2 4 4" xfId="10583" xr:uid="{00000000-0005-0000-0000-0000D91A0000}"/>
    <cellStyle name="Comma 4 2 2 2 4 4 2" xfId="18125" xr:uid="{00000000-0005-0000-0000-0000DA1A0000}"/>
    <cellStyle name="Comma 4 2 2 2 4 4 3" xfId="42137" xr:uid="{00000000-0005-0000-0000-0000DB1A0000}"/>
    <cellStyle name="Comma 4 2 2 2 4 4 4" xfId="47480" xr:uid="{00000000-0005-0000-0000-0000DC1A0000}"/>
    <cellStyle name="Comma 4 2 2 2 4 4 5" xfId="50496" xr:uid="{00000000-0005-0000-0000-0000DD1A0000}"/>
    <cellStyle name="Comma 4 2 2 2 4 5" xfId="11070" xr:uid="{00000000-0005-0000-0000-0000DE1A0000}"/>
    <cellStyle name="Comma 4 2 2 2 4 5 2" xfId="18602" xr:uid="{00000000-0005-0000-0000-0000DF1A0000}"/>
    <cellStyle name="Comma 4 2 2 2 4 5 3" xfId="43094" xr:uid="{00000000-0005-0000-0000-0000E01A0000}"/>
    <cellStyle name="Comma 4 2 2 2 4 5 4" xfId="47957" xr:uid="{00000000-0005-0000-0000-0000E11A0000}"/>
    <cellStyle name="Comma 4 2 2 2 4 5 5" xfId="50973" xr:uid="{00000000-0005-0000-0000-0000E21A0000}"/>
    <cellStyle name="Comma 4 2 2 2 4 6" xfId="8058" xr:uid="{00000000-0005-0000-0000-0000E31A0000}"/>
    <cellStyle name="Comma 4 2 2 2 4 6 2" xfId="20511" xr:uid="{00000000-0005-0000-0000-0000E41A0000}"/>
    <cellStyle name="Comma 4 2 2 2 4 6 3" xfId="46526" xr:uid="{00000000-0005-0000-0000-0000E51A0000}"/>
    <cellStyle name="Comma 4 2 2 2 4 6 4" xfId="49542" xr:uid="{00000000-0005-0000-0000-0000E61A0000}"/>
    <cellStyle name="Comma 4 2 2 2 4 7" xfId="44016" xr:uid="{00000000-0005-0000-0000-0000E71A0000}"/>
    <cellStyle name="Comma 4 2 2 2 4 8" xfId="45420" xr:uid="{00000000-0005-0000-0000-0000E81A0000}"/>
    <cellStyle name="Comma 4 2 2 2 4 9" xfId="48436" xr:uid="{00000000-0005-0000-0000-0000E91A0000}"/>
    <cellStyle name="Comma 4 2 2 2 5" xfId="5497" xr:uid="{00000000-0005-0000-0000-0000EA1A0000}"/>
    <cellStyle name="Comma 4 2 2 2 5 2" xfId="10151" xr:uid="{00000000-0005-0000-0000-0000EB1A0000}"/>
    <cellStyle name="Comma 4 2 2 2 5 2 2" xfId="17701" xr:uid="{00000000-0005-0000-0000-0000EC1A0000}"/>
    <cellStyle name="Comma 4 2 2 2 5 2 3" xfId="20402" xr:uid="{00000000-0005-0000-0000-0000ED1A0000}"/>
    <cellStyle name="Comma 4 2 2 2 5 2 4" xfId="47056" xr:uid="{00000000-0005-0000-0000-0000EE1A0000}"/>
    <cellStyle name="Comma 4 2 2 2 5 2 5" xfId="50072" xr:uid="{00000000-0005-0000-0000-0000EF1A0000}"/>
    <cellStyle name="Comma 4 2 2 2 5 3" xfId="10636" xr:uid="{00000000-0005-0000-0000-0000F01A0000}"/>
    <cellStyle name="Comma 4 2 2 2 5 3 2" xfId="18178" xr:uid="{00000000-0005-0000-0000-0000F11A0000}"/>
    <cellStyle name="Comma 4 2 2 2 5 3 3" xfId="20734" xr:uid="{00000000-0005-0000-0000-0000F21A0000}"/>
    <cellStyle name="Comma 4 2 2 2 5 3 4" xfId="47533" xr:uid="{00000000-0005-0000-0000-0000F31A0000}"/>
    <cellStyle name="Comma 4 2 2 2 5 3 5" xfId="50549" xr:uid="{00000000-0005-0000-0000-0000F41A0000}"/>
    <cellStyle name="Comma 4 2 2 2 5 4" xfId="11123" xr:uid="{00000000-0005-0000-0000-0000F51A0000}"/>
    <cellStyle name="Comma 4 2 2 2 5 4 2" xfId="18655" xr:uid="{00000000-0005-0000-0000-0000F61A0000}"/>
    <cellStyle name="Comma 4 2 2 2 5 4 3" xfId="42495" xr:uid="{00000000-0005-0000-0000-0000F71A0000}"/>
    <cellStyle name="Comma 4 2 2 2 5 4 4" xfId="48010" xr:uid="{00000000-0005-0000-0000-0000F81A0000}"/>
    <cellStyle name="Comma 4 2 2 2 5 4 5" xfId="51026" xr:uid="{00000000-0005-0000-0000-0000F91A0000}"/>
    <cellStyle name="Comma 4 2 2 2 5 5" xfId="8137" xr:uid="{00000000-0005-0000-0000-0000FA1A0000}"/>
    <cellStyle name="Comma 4 2 2 2 5 5 2" xfId="42233" xr:uid="{00000000-0005-0000-0000-0000FB1A0000}"/>
    <cellStyle name="Comma 4 2 2 2 5 5 3" xfId="46579" xr:uid="{00000000-0005-0000-0000-0000FC1A0000}"/>
    <cellStyle name="Comma 4 2 2 2 5 5 4" xfId="49595" xr:uid="{00000000-0005-0000-0000-0000FD1A0000}"/>
    <cellStyle name="Comma 4 2 2 2 5 6" xfId="44020" xr:uid="{00000000-0005-0000-0000-0000FE1A0000}"/>
    <cellStyle name="Comma 4 2 2 2 5 7" xfId="45473" xr:uid="{00000000-0005-0000-0000-0000FF1A0000}"/>
    <cellStyle name="Comma 4 2 2 2 5 8" xfId="48489" xr:uid="{00000000-0005-0000-0000-0000001B0000}"/>
    <cellStyle name="Comma 4 2 2 2 6" xfId="5817" xr:uid="{00000000-0005-0000-0000-0000011B0000}"/>
    <cellStyle name="Comma 4 2 2 2 6 2" xfId="10363" xr:uid="{00000000-0005-0000-0000-0000021B0000}"/>
    <cellStyle name="Comma 4 2 2 2 6 2 2" xfId="17913" xr:uid="{00000000-0005-0000-0000-0000031B0000}"/>
    <cellStyle name="Comma 4 2 2 2 6 2 3" xfId="43257" xr:uid="{00000000-0005-0000-0000-0000041B0000}"/>
    <cellStyle name="Comma 4 2 2 2 6 2 4" xfId="47268" xr:uid="{00000000-0005-0000-0000-0000051B0000}"/>
    <cellStyle name="Comma 4 2 2 2 6 2 5" xfId="50284" xr:uid="{00000000-0005-0000-0000-0000061B0000}"/>
    <cellStyle name="Comma 4 2 2 2 6 3" xfId="10848" xr:uid="{00000000-0005-0000-0000-0000071B0000}"/>
    <cellStyle name="Comma 4 2 2 2 6 3 2" xfId="18390" xr:uid="{00000000-0005-0000-0000-0000081B0000}"/>
    <cellStyle name="Comma 4 2 2 2 6 3 3" xfId="20733" xr:uid="{00000000-0005-0000-0000-0000091B0000}"/>
    <cellStyle name="Comma 4 2 2 2 6 3 4" xfId="47745" xr:uid="{00000000-0005-0000-0000-00000A1B0000}"/>
    <cellStyle name="Comma 4 2 2 2 6 3 5" xfId="50761" xr:uid="{00000000-0005-0000-0000-00000B1B0000}"/>
    <cellStyle name="Comma 4 2 2 2 6 4" xfId="11336" xr:uid="{00000000-0005-0000-0000-00000C1B0000}"/>
    <cellStyle name="Comma 4 2 2 2 6 4 2" xfId="18867" xr:uid="{00000000-0005-0000-0000-00000D1B0000}"/>
    <cellStyle name="Comma 4 2 2 2 6 4 3" xfId="43822" xr:uid="{00000000-0005-0000-0000-00000E1B0000}"/>
    <cellStyle name="Comma 4 2 2 2 6 4 4" xfId="48222" xr:uid="{00000000-0005-0000-0000-00000F1B0000}"/>
    <cellStyle name="Comma 4 2 2 2 6 4 5" xfId="51238" xr:uid="{00000000-0005-0000-0000-0000101B0000}"/>
    <cellStyle name="Comma 4 2 2 2 6 5" xfId="8451" xr:uid="{00000000-0005-0000-0000-0000111B0000}"/>
    <cellStyle name="Comma 4 2 2 2 6 5 2" xfId="41832" xr:uid="{00000000-0005-0000-0000-0000121B0000}"/>
    <cellStyle name="Comma 4 2 2 2 6 5 3" xfId="46791" xr:uid="{00000000-0005-0000-0000-0000131B0000}"/>
    <cellStyle name="Comma 4 2 2 2 6 5 4" xfId="49807" xr:uid="{00000000-0005-0000-0000-0000141B0000}"/>
    <cellStyle name="Comma 4 2 2 2 6 6" xfId="42080" xr:uid="{00000000-0005-0000-0000-0000151B0000}"/>
    <cellStyle name="Comma 4 2 2 2 6 7" xfId="45685" xr:uid="{00000000-0005-0000-0000-0000161B0000}"/>
    <cellStyle name="Comma 4 2 2 2 6 8" xfId="48701" xr:uid="{00000000-0005-0000-0000-0000171B0000}"/>
    <cellStyle name="Comma 4 2 2 2 7" xfId="9939" xr:uid="{00000000-0005-0000-0000-0000181B0000}"/>
    <cellStyle name="Comma 4 2 2 2 7 2" xfId="17489" xr:uid="{00000000-0005-0000-0000-0000191B0000}"/>
    <cellStyle name="Comma 4 2 2 2 7 3" xfId="41839" xr:uid="{00000000-0005-0000-0000-00001A1B0000}"/>
    <cellStyle name="Comma 4 2 2 2 7 4" xfId="46844" xr:uid="{00000000-0005-0000-0000-00001B1B0000}"/>
    <cellStyle name="Comma 4 2 2 2 7 5" xfId="49860" xr:uid="{00000000-0005-0000-0000-00001C1B0000}"/>
    <cellStyle name="Comma 4 2 2 2 8" xfId="10423" xr:uid="{00000000-0005-0000-0000-00001D1B0000}"/>
    <cellStyle name="Comma 4 2 2 2 8 2" xfId="17966" xr:uid="{00000000-0005-0000-0000-00001E1B0000}"/>
    <cellStyle name="Comma 4 2 2 2 8 3" xfId="43954" xr:uid="{00000000-0005-0000-0000-00001F1B0000}"/>
    <cellStyle name="Comma 4 2 2 2 8 4" xfId="47321" xr:uid="{00000000-0005-0000-0000-0000201B0000}"/>
    <cellStyle name="Comma 4 2 2 2 8 5" xfId="50337" xr:uid="{00000000-0005-0000-0000-0000211B0000}"/>
    <cellStyle name="Comma 4 2 2 2 9" xfId="10910" xr:uid="{00000000-0005-0000-0000-0000221B0000}"/>
    <cellStyle name="Comma 4 2 2 2 9 2" xfId="18443" xr:uid="{00000000-0005-0000-0000-0000231B0000}"/>
    <cellStyle name="Comma 4 2 2 2 9 3" xfId="42451" xr:uid="{00000000-0005-0000-0000-0000241B0000}"/>
    <cellStyle name="Comma 4 2 2 2 9 4" xfId="47798" xr:uid="{00000000-0005-0000-0000-0000251B0000}"/>
    <cellStyle name="Comma 4 2 2 2 9 5" xfId="50814" xr:uid="{00000000-0005-0000-0000-0000261B0000}"/>
    <cellStyle name="Comma 4 2 2 3" xfId="5113" xr:uid="{00000000-0005-0000-0000-0000271B0000}"/>
    <cellStyle name="Comma 4 2 2 3 2" xfId="5554" xr:uid="{00000000-0005-0000-0000-0000281B0000}"/>
    <cellStyle name="Comma 4 2 2 3 2 2" xfId="10187" xr:uid="{00000000-0005-0000-0000-0000291B0000}"/>
    <cellStyle name="Comma 4 2 2 3 2 2 2" xfId="17737" xr:uid="{00000000-0005-0000-0000-00002A1B0000}"/>
    <cellStyle name="Comma 4 2 2 3 2 2 3" xfId="43378" xr:uid="{00000000-0005-0000-0000-00002B1B0000}"/>
    <cellStyle name="Comma 4 2 2 3 2 2 4" xfId="47092" xr:uid="{00000000-0005-0000-0000-00002C1B0000}"/>
    <cellStyle name="Comma 4 2 2 3 2 2 5" xfId="50108" xr:uid="{00000000-0005-0000-0000-00002D1B0000}"/>
    <cellStyle name="Comma 4 2 2 3 2 3" xfId="10672" xr:uid="{00000000-0005-0000-0000-00002E1B0000}"/>
    <cellStyle name="Comma 4 2 2 3 2 3 2" xfId="18214" xr:uid="{00000000-0005-0000-0000-00002F1B0000}"/>
    <cellStyle name="Comma 4 2 2 3 2 3 3" xfId="43667" xr:uid="{00000000-0005-0000-0000-0000301B0000}"/>
    <cellStyle name="Comma 4 2 2 3 2 3 4" xfId="47569" xr:uid="{00000000-0005-0000-0000-0000311B0000}"/>
    <cellStyle name="Comma 4 2 2 3 2 3 5" xfId="50585" xr:uid="{00000000-0005-0000-0000-0000321B0000}"/>
    <cellStyle name="Comma 4 2 2 3 2 4" xfId="11159" xr:uid="{00000000-0005-0000-0000-0000331B0000}"/>
    <cellStyle name="Comma 4 2 2 3 2 4 2" xfId="18691" xr:uid="{00000000-0005-0000-0000-0000341B0000}"/>
    <cellStyle name="Comma 4 2 2 3 2 4 3" xfId="43970" xr:uid="{00000000-0005-0000-0000-0000351B0000}"/>
    <cellStyle name="Comma 4 2 2 3 2 4 4" xfId="48046" xr:uid="{00000000-0005-0000-0000-0000361B0000}"/>
    <cellStyle name="Comma 4 2 2 3 2 4 5" xfId="51062" xr:uid="{00000000-0005-0000-0000-0000371B0000}"/>
    <cellStyle name="Comma 4 2 2 3 2 5" xfId="8189" xr:uid="{00000000-0005-0000-0000-0000381B0000}"/>
    <cellStyle name="Comma 4 2 2 3 2 5 2" xfId="41798" xr:uid="{00000000-0005-0000-0000-0000391B0000}"/>
    <cellStyle name="Comma 4 2 2 3 2 5 3" xfId="46615" xr:uid="{00000000-0005-0000-0000-00003A1B0000}"/>
    <cellStyle name="Comma 4 2 2 3 2 5 4" xfId="49631" xr:uid="{00000000-0005-0000-0000-00003B1B0000}"/>
    <cellStyle name="Comma 4 2 2 3 2 6" xfId="41536" xr:uid="{00000000-0005-0000-0000-00003C1B0000}"/>
    <cellStyle name="Comma 4 2 2 3 2 7" xfId="45509" xr:uid="{00000000-0005-0000-0000-00003D1B0000}"/>
    <cellStyle name="Comma 4 2 2 3 2 8" xfId="48525" xr:uid="{00000000-0005-0000-0000-00003E1B0000}"/>
    <cellStyle name="Comma 4 2 2 3 3" xfId="9975" xr:uid="{00000000-0005-0000-0000-00003F1B0000}"/>
    <cellStyle name="Comma 4 2 2 3 3 2" xfId="17525" xr:uid="{00000000-0005-0000-0000-0000401B0000}"/>
    <cellStyle name="Comma 4 2 2 3 3 3" xfId="41844" xr:uid="{00000000-0005-0000-0000-0000411B0000}"/>
    <cellStyle name="Comma 4 2 2 3 3 4" xfId="46880" xr:uid="{00000000-0005-0000-0000-0000421B0000}"/>
    <cellStyle name="Comma 4 2 2 3 3 5" xfId="49896" xr:uid="{00000000-0005-0000-0000-0000431B0000}"/>
    <cellStyle name="Comma 4 2 2 3 4" xfId="10459" xr:uid="{00000000-0005-0000-0000-0000441B0000}"/>
    <cellStyle name="Comma 4 2 2 3 4 2" xfId="18002" xr:uid="{00000000-0005-0000-0000-0000451B0000}"/>
    <cellStyle name="Comma 4 2 2 3 4 3" xfId="42322" xr:uid="{00000000-0005-0000-0000-0000461B0000}"/>
    <cellStyle name="Comma 4 2 2 3 4 4" xfId="47357" xr:uid="{00000000-0005-0000-0000-0000471B0000}"/>
    <cellStyle name="Comma 4 2 2 3 4 5" xfId="50373" xr:uid="{00000000-0005-0000-0000-0000481B0000}"/>
    <cellStyle name="Comma 4 2 2 3 5" xfId="10946" xr:uid="{00000000-0005-0000-0000-0000491B0000}"/>
    <cellStyle name="Comma 4 2 2 3 5 2" xfId="18479" xr:uid="{00000000-0005-0000-0000-00004A1B0000}"/>
    <cellStyle name="Comma 4 2 2 3 5 3" xfId="43091" xr:uid="{00000000-0005-0000-0000-00004B1B0000}"/>
    <cellStyle name="Comma 4 2 2 3 5 4" xfId="47834" xr:uid="{00000000-0005-0000-0000-00004C1B0000}"/>
    <cellStyle name="Comma 4 2 2 3 5 5" xfId="50850" xr:uid="{00000000-0005-0000-0000-00004D1B0000}"/>
    <cellStyle name="Comma 4 2 2 3 6" xfId="7888" xr:uid="{00000000-0005-0000-0000-00004E1B0000}"/>
    <cellStyle name="Comma 4 2 2 3 6 2" xfId="42715" xr:uid="{00000000-0005-0000-0000-00004F1B0000}"/>
    <cellStyle name="Comma 4 2 2 3 6 3" xfId="46403" xr:uid="{00000000-0005-0000-0000-0000501B0000}"/>
    <cellStyle name="Comma 4 2 2 3 6 4" xfId="49419" xr:uid="{00000000-0005-0000-0000-0000511B0000}"/>
    <cellStyle name="Comma 4 2 2 3 7" xfId="41467" xr:uid="{00000000-0005-0000-0000-0000521B0000}"/>
    <cellStyle name="Comma 4 2 2 3 8" xfId="45297" xr:uid="{00000000-0005-0000-0000-0000531B0000}"/>
    <cellStyle name="Comma 4 2 2 3 9" xfId="48313" xr:uid="{00000000-0005-0000-0000-0000541B0000}"/>
    <cellStyle name="Comma 4 2 2 4" xfId="5314" xr:uid="{00000000-0005-0000-0000-0000551B0000}"/>
    <cellStyle name="Comma 4 2 2 4 2" xfId="5634" xr:uid="{00000000-0005-0000-0000-0000561B0000}"/>
    <cellStyle name="Comma 4 2 2 4 2 2" xfId="10240" xr:uid="{00000000-0005-0000-0000-0000571B0000}"/>
    <cellStyle name="Comma 4 2 2 4 2 2 2" xfId="17790" xr:uid="{00000000-0005-0000-0000-0000581B0000}"/>
    <cellStyle name="Comma 4 2 2 4 2 2 3" xfId="43801" xr:uid="{00000000-0005-0000-0000-0000591B0000}"/>
    <cellStyle name="Comma 4 2 2 4 2 2 4" xfId="47145" xr:uid="{00000000-0005-0000-0000-00005A1B0000}"/>
    <cellStyle name="Comma 4 2 2 4 2 2 5" xfId="50161" xr:uid="{00000000-0005-0000-0000-00005B1B0000}"/>
    <cellStyle name="Comma 4 2 2 4 2 3" xfId="10725" xr:uid="{00000000-0005-0000-0000-00005C1B0000}"/>
    <cellStyle name="Comma 4 2 2 4 2 3 2" xfId="18267" xr:uid="{00000000-0005-0000-0000-00005D1B0000}"/>
    <cellStyle name="Comma 4 2 2 4 2 3 3" xfId="42885" xr:uid="{00000000-0005-0000-0000-00005E1B0000}"/>
    <cellStyle name="Comma 4 2 2 4 2 3 4" xfId="47622" xr:uid="{00000000-0005-0000-0000-00005F1B0000}"/>
    <cellStyle name="Comma 4 2 2 4 2 3 5" xfId="50638" xr:uid="{00000000-0005-0000-0000-0000601B0000}"/>
    <cellStyle name="Comma 4 2 2 4 2 4" xfId="11212" xr:uid="{00000000-0005-0000-0000-0000611B0000}"/>
    <cellStyle name="Comma 4 2 2 4 2 4 2" xfId="18744" xr:uid="{00000000-0005-0000-0000-0000621B0000}"/>
    <cellStyle name="Comma 4 2 2 4 2 4 3" xfId="42413" xr:uid="{00000000-0005-0000-0000-0000631B0000}"/>
    <cellStyle name="Comma 4 2 2 4 2 4 4" xfId="48099" xr:uid="{00000000-0005-0000-0000-0000641B0000}"/>
    <cellStyle name="Comma 4 2 2 4 2 4 5" xfId="51115" xr:uid="{00000000-0005-0000-0000-0000651B0000}"/>
    <cellStyle name="Comma 4 2 2 4 2 5" xfId="8268" xr:uid="{00000000-0005-0000-0000-0000661B0000}"/>
    <cellStyle name="Comma 4 2 2 4 2 5 2" xfId="43503" xr:uid="{00000000-0005-0000-0000-0000671B0000}"/>
    <cellStyle name="Comma 4 2 2 4 2 5 3" xfId="46668" xr:uid="{00000000-0005-0000-0000-0000681B0000}"/>
    <cellStyle name="Comma 4 2 2 4 2 5 4" xfId="49684" xr:uid="{00000000-0005-0000-0000-0000691B0000}"/>
    <cellStyle name="Comma 4 2 2 4 2 6" xfId="42074" xr:uid="{00000000-0005-0000-0000-00006A1B0000}"/>
    <cellStyle name="Comma 4 2 2 4 2 7" xfId="45562" xr:uid="{00000000-0005-0000-0000-00006B1B0000}"/>
    <cellStyle name="Comma 4 2 2 4 2 8" xfId="48578" xr:uid="{00000000-0005-0000-0000-00006C1B0000}"/>
    <cellStyle name="Comma 4 2 2 4 3" xfId="10028" xr:uid="{00000000-0005-0000-0000-00006D1B0000}"/>
    <cellStyle name="Comma 4 2 2 4 3 2" xfId="17578" xr:uid="{00000000-0005-0000-0000-00006E1B0000}"/>
    <cellStyle name="Comma 4 2 2 4 3 3" xfId="27997" xr:uid="{00000000-0005-0000-0000-00006F1B0000}"/>
    <cellStyle name="Comma 4 2 2 4 3 4" xfId="46933" xr:uid="{00000000-0005-0000-0000-0000701B0000}"/>
    <cellStyle name="Comma 4 2 2 4 3 5" xfId="49949" xr:uid="{00000000-0005-0000-0000-0000711B0000}"/>
    <cellStyle name="Comma 4 2 2 4 4" xfId="10513" xr:uid="{00000000-0005-0000-0000-0000721B0000}"/>
    <cellStyle name="Comma 4 2 2 4 4 2" xfId="18055" xr:uid="{00000000-0005-0000-0000-0000731B0000}"/>
    <cellStyle name="Comma 4 2 2 4 4 3" xfId="27956" xr:uid="{00000000-0005-0000-0000-0000741B0000}"/>
    <cellStyle name="Comma 4 2 2 4 4 4" xfId="47410" xr:uid="{00000000-0005-0000-0000-0000751B0000}"/>
    <cellStyle name="Comma 4 2 2 4 4 5" xfId="50426" xr:uid="{00000000-0005-0000-0000-0000761B0000}"/>
    <cellStyle name="Comma 4 2 2 4 5" xfId="11000" xr:uid="{00000000-0005-0000-0000-0000771B0000}"/>
    <cellStyle name="Comma 4 2 2 4 5 2" xfId="18532" xr:uid="{00000000-0005-0000-0000-0000781B0000}"/>
    <cellStyle name="Comma 4 2 2 4 5 3" xfId="42998" xr:uid="{00000000-0005-0000-0000-0000791B0000}"/>
    <cellStyle name="Comma 4 2 2 4 5 4" xfId="47887" xr:uid="{00000000-0005-0000-0000-00007A1B0000}"/>
    <cellStyle name="Comma 4 2 2 4 5 5" xfId="50903" xr:uid="{00000000-0005-0000-0000-00007B1B0000}"/>
    <cellStyle name="Comma 4 2 2 4 6" xfId="7960" xr:uid="{00000000-0005-0000-0000-00007C1B0000}"/>
    <cellStyle name="Comma 4 2 2 4 6 2" xfId="42497" xr:uid="{00000000-0005-0000-0000-00007D1B0000}"/>
    <cellStyle name="Comma 4 2 2 4 6 3" xfId="46456" xr:uid="{00000000-0005-0000-0000-00007E1B0000}"/>
    <cellStyle name="Comma 4 2 2 4 6 4" xfId="49472" xr:uid="{00000000-0005-0000-0000-00007F1B0000}"/>
    <cellStyle name="Comma 4 2 2 4 7" xfId="19778" xr:uid="{00000000-0005-0000-0000-0000801B0000}"/>
    <cellStyle name="Comma 4 2 2 4 8" xfId="45350" xr:uid="{00000000-0005-0000-0000-0000811B0000}"/>
    <cellStyle name="Comma 4 2 2 4 9" xfId="48366" xr:uid="{00000000-0005-0000-0000-0000821B0000}"/>
    <cellStyle name="Comma 4 2 2 5" xfId="5394" xr:uid="{00000000-0005-0000-0000-0000831B0000}"/>
    <cellStyle name="Comma 4 2 2 5 2" xfId="5714" xr:uid="{00000000-0005-0000-0000-0000841B0000}"/>
    <cellStyle name="Comma 4 2 2 5 2 2" xfId="10293" xr:uid="{00000000-0005-0000-0000-0000851B0000}"/>
    <cellStyle name="Comma 4 2 2 5 2 2 2" xfId="17843" xr:uid="{00000000-0005-0000-0000-0000861B0000}"/>
    <cellStyle name="Comma 4 2 2 5 2 2 3" xfId="43080" xr:uid="{00000000-0005-0000-0000-0000871B0000}"/>
    <cellStyle name="Comma 4 2 2 5 2 2 4" xfId="47198" xr:uid="{00000000-0005-0000-0000-0000881B0000}"/>
    <cellStyle name="Comma 4 2 2 5 2 2 5" xfId="50214" xr:uid="{00000000-0005-0000-0000-0000891B0000}"/>
    <cellStyle name="Comma 4 2 2 5 2 3" xfId="10778" xr:uid="{00000000-0005-0000-0000-00008A1B0000}"/>
    <cellStyle name="Comma 4 2 2 5 2 3 2" xfId="18320" xr:uid="{00000000-0005-0000-0000-00008B1B0000}"/>
    <cellStyle name="Comma 4 2 2 5 2 3 3" xfId="41967" xr:uid="{00000000-0005-0000-0000-00008C1B0000}"/>
    <cellStyle name="Comma 4 2 2 5 2 3 4" xfId="47675" xr:uid="{00000000-0005-0000-0000-00008D1B0000}"/>
    <cellStyle name="Comma 4 2 2 5 2 3 5" xfId="50691" xr:uid="{00000000-0005-0000-0000-00008E1B0000}"/>
    <cellStyle name="Comma 4 2 2 5 2 4" xfId="11265" xr:uid="{00000000-0005-0000-0000-00008F1B0000}"/>
    <cellStyle name="Comma 4 2 2 5 2 4 2" xfId="18797" xr:uid="{00000000-0005-0000-0000-0000901B0000}"/>
    <cellStyle name="Comma 4 2 2 5 2 4 3" xfId="42044" xr:uid="{00000000-0005-0000-0000-0000911B0000}"/>
    <cellStyle name="Comma 4 2 2 5 2 4 4" xfId="48152" xr:uid="{00000000-0005-0000-0000-0000921B0000}"/>
    <cellStyle name="Comma 4 2 2 5 2 4 5" xfId="51168" xr:uid="{00000000-0005-0000-0000-0000931B0000}"/>
    <cellStyle name="Comma 4 2 2 5 2 5" xfId="8348" xr:uid="{00000000-0005-0000-0000-0000941B0000}"/>
    <cellStyle name="Comma 4 2 2 5 2 5 2" xfId="43947" xr:uid="{00000000-0005-0000-0000-0000951B0000}"/>
    <cellStyle name="Comma 4 2 2 5 2 5 3" xfId="46721" xr:uid="{00000000-0005-0000-0000-0000961B0000}"/>
    <cellStyle name="Comma 4 2 2 5 2 5 4" xfId="49737" xr:uid="{00000000-0005-0000-0000-0000971B0000}"/>
    <cellStyle name="Comma 4 2 2 5 2 6" xfId="42077" xr:uid="{00000000-0005-0000-0000-0000981B0000}"/>
    <cellStyle name="Comma 4 2 2 5 2 7" xfId="45615" xr:uid="{00000000-0005-0000-0000-0000991B0000}"/>
    <cellStyle name="Comma 4 2 2 5 2 8" xfId="48631" xr:uid="{00000000-0005-0000-0000-00009A1B0000}"/>
    <cellStyle name="Comma 4 2 2 5 3" xfId="10081" xr:uid="{00000000-0005-0000-0000-00009B1B0000}"/>
    <cellStyle name="Comma 4 2 2 5 3 2" xfId="17631" xr:uid="{00000000-0005-0000-0000-00009C1B0000}"/>
    <cellStyle name="Comma 4 2 2 5 3 3" xfId="43115" xr:uid="{00000000-0005-0000-0000-00009D1B0000}"/>
    <cellStyle name="Comma 4 2 2 5 3 4" xfId="46986" xr:uid="{00000000-0005-0000-0000-00009E1B0000}"/>
    <cellStyle name="Comma 4 2 2 5 3 5" xfId="50002" xr:uid="{00000000-0005-0000-0000-00009F1B0000}"/>
    <cellStyle name="Comma 4 2 2 5 4" xfId="10566" xr:uid="{00000000-0005-0000-0000-0000A01B0000}"/>
    <cellStyle name="Comma 4 2 2 5 4 2" xfId="18108" xr:uid="{00000000-0005-0000-0000-0000A11B0000}"/>
    <cellStyle name="Comma 4 2 2 5 4 3" xfId="20104" xr:uid="{00000000-0005-0000-0000-0000A21B0000}"/>
    <cellStyle name="Comma 4 2 2 5 4 4" xfId="47463" xr:uid="{00000000-0005-0000-0000-0000A31B0000}"/>
    <cellStyle name="Comma 4 2 2 5 4 5" xfId="50479" xr:uid="{00000000-0005-0000-0000-0000A41B0000}"/>
    <cellStyle name="Comma 4 2 2 5 5" xfId="11053" xr:uid="{00000000-0005-0000-0000-0000A51B0000}"/>
    <cellStyle name="Comma 4 2 2 5 5 2" xfId="18585" xr:uid="{00000000-0005-0000-0000-0000A61B0000}"/>
    <cellStyle name="Comma 4 2 2 5 5 3" xfId="43752" xr:uid="{00000000-0005-0000-0000-0000A71B0000}"/>
    <cellStyle name="Comma 4 2 2 5 5 4" xfId="47940" xr:uid="{00000000-0005-0000-0000-0000A81B0000}"/>
    <cellStyle name="Comma 4 2 2 5 5 5" xfId="50956" xr:uid="{00000000-0005-0000-0000-0000A91B0000}"/>
    <cellStyle name="Comma 4 2 2 5 6" xfId="8035" xr:uid="{00000000-0005-0000-0000-0000AA1B0000}"/>
    <cellStyle name="Comma 4 2 2 5 6 2" xfId="42221" xr:uid="{00000000-0005-0000-0000-0000AB1B0000}"/>
    <cellStyle name="Comma 4 2 2 5 6 3" xfId="46509" xr:uid="{00000000-0005-0000-0000-0000AC1B0000}"/>
    <cellStyle name="Comma 4 2 2 5 6 4" xfId="49525" xr:uid="{00000000-0005-0000-0000-0000AD1B0000}"/>
    <cellStyle name="Comma 4 2 2 5 7" xfId="41504" xr:uid="{00000000-0005-0000-0000-0000AE1B0000}"/>
    <cellStyle name="Comma 4 2 2 5 8" xfId="45403" xr:uid="{00000000-0005-0000-0000-0000AF1B0000}"/>
    <cellStyle name="Comma 4 2 2 5 9" xfId="48419" xr:uid="{00000000-0005-0000-0000-0000B01B0000}"/>
    <cellStyle name="Comma 4 2 2 6" xfId="5474" xr:uid="{00000000-0005-0000-0000-0000B11B0000}"/>
    <cellStyle name="Comma 4 2 2 6 2" xfId="10134" xr:uid="{00000000-0005-0000-0000-0000B21B0000}"/>
    <cellStyle name="Comma 4 2 2 6 2 2" xfId="17684" xr:uid="{00000000-0005-0000-0000-0000B31B0000}"/>
    <cellStyle name="Comma 4 2 2 6 2 3" xfId="43565" xr:uid="{00000000-0005-0000-0000-0000B41B0000}"/>
    <cellStyle name="Comma 4 2 2 6 2 4" xfId="47039" xr:uid="{00000000-0005-0000-0000-0000B51B0000}"/>
    <cellStyle name="Comma 4 2 2 6 2 5" xfId="50055" xr:uid="{00000000-0005-0000-0000-0000B61B0000}"/>
    <cellStyle name="Comma 4 2 2 6 3" xfId="10619" xr:uid="{00000000-0005-0000-0000-0000B71B0000}"/>
    <cellStyle name="Comma 4 2 2 6 3 2" xfId="18161" xr:uid="{00000000-0005-0000-0000-0000B81B0000}"/>
    <cellStyle name="Comma 4 2 2 6 3 3" xfId="42477" xr:uid="{00000000-0005-0000-0000-0000B91B0000}"/>
    <cellStyle name="Comma 4 2 2 6 3 4" xfId="47516" xr:uid="{00000000-0005-0000-0000-0000BA1B0000}"/>
    <cellStyle name="Comma 4 2 2 6 3 5" xfId="50532" xr:uid="{00000000-0005-0000-0000-0000BB1B0000}"/>
    <cellStyle name="Comma 4 2 2 6 4" xfId="11106" xr:uid="{00000000-0005-0000-0000-0000BC1B0000}"/>
    <cellStyle name="Comma 4 2 2 6 4 2" xfId="18638" xr:uid="{00000000-0005-0000-0000-0000BD1B0000}"/>
    <cellStyle name="Comma 4 2 2 6 4 3" xfId="19879" xr:uid="{00000000-0005-0000-0000-0000BE1B0000}"/>
    <cellStyle name="Comma 4 2 2 6 4 4" xfId="47993" xr:uid="{00000000-0005-0000-0000-0000BF1B0000}"/>
    <cellStyle name="Comma 4 2 2 6 4 5" xfId="51009" xr:uid="{00000000-0005-0000-0000-0000C01B0000}"/>
    <cellStyle name="Comma 4 2 2 6 5" xfId="8114" xr:uid="{00000000-0005-0000-0000-0000C11B0000}"/>
    <cellStyle name="Comma 4 2 2 6 5 2" xfId="41790" xr:uid="{00000000-0005-0000-0000-0000C21B0000}"/>
    <cellStyle name="Comma 4 2 2 6 5 3" xfId="46562" xr:uid="{00000000-0005-0000-0000-0000C31B0000}"/>
    <cellStyle name="Comma 4 2 2 6 5 4" xfId="49578" xr:uid="{00000000-0005-0000-0000-0000C41B0000}"/>
    <cellStyle name="Comma 4 2 2 6 6" xfId="41518" xr:uid="{00000000-0005-0000-0000-0000C51B0000}"/>
    <cellStyle name="Comma 4 2 2 6 7" xfId="45456" xr:uid="{00000000-0005-0000-0000-0000C61B0000}"/>
    <cellStyle name="Comma 4 2 2 6 8" xfId="48472" xr:uid="{00000000-0005-0000-0000-0000C71B0000}"/>
    <cellStyle name="Comma 4 2 2 7" xfId="5794" xr:uid="{00000000-0005-0000-0000-0000C81B0000}"/>
    <cellStyle name="Comma 4 2 2 7 2" xfId="10346" xr:uid="{00000000-0005-0000-0000-0000C91B0000}"/>
    <cellStyle name="Comma 4 2 2 7 2 2" xfId="17896" xr:uid="{00000000-0005-0000-0000-0000CA1B0000}"/>
    <cellStyle name="Comma 4 2 2 7 2 3" xfId="43860" xr:uid="{00000000-0005-0000-0000-0000CB1B0000}"/>
    <cellStyle name="Comma 4 2 2 7 2 4" xfId="47251" xr:uid="{00000000-0005-0000-0000-0000CC1B0000}"/>
    <cellStyle name="Comma 4 2 2 7 2 5" xfId="50267" xr:uid="{00000000-0005-0000-0000-0000CD1B0000}"/>
    <cellStyle name="Comma 4 2 2 7 3" xfId="10831" xr:uid="{00000000-0005-0000-0000-0000CE1B0000}"/>
    <cellStyle name="Comma 4 2 2 7 3 2" xfId="18373" xr:uid="{00000000-0005-0000-0000-0000CF1B0000}"/>
    <cellStyle name="Comma 4 2 2 7 3 3" xfId="43470" xr:uid="{00000000-0005-0000-0000-0000D01B0000}"/>
    <cellStyle name="Comma 4 2 2 7 3 4" xfId="47728" xr:uid="{00000000-0005-0000-0000-0000D11B0000}"/>
    <cellStyle name="Comma 4 2 2 7 3 5" xfId="50744" xr:uid="{00000000-0005-0000-0000-0000D21B0000}"/>
    <cellStyle name="Comma 4 2 2 7 4" xfId="11319" xr:uid="{00000000-0005-0000-0000-0000D31B0000}"/>
    <cellStyle name="Comma 4 2 2 7 4 2" xfId="18850" xr:uid="{00000000-0005-0000-0000-0000D41B0000}"/>
    <cellStyle name="Comma 4 2 2 7 4 3" xfId="43681" xr:uid="{00000000-0005-0000-0000-0000D51B0000}"/>
    <cellStyle name="Comma 4 2 2 7 4 4" xfId="48205" xr:uid="{00000000-0005-0000-0000-0000D61B0000}"/>
    <cellStyle name="Comma 4 2 2 7 4 5" xfId="51221" xr:uid="{00000000-0005-0000-0000-0000D71B0000}"/>
    <cellStyle name="Comma 4 2 2 7 5" xfId="8428" xr:uid="{00000000-0005-0000-0000-0000D81B0000}"/>
    <cellStyle name="Comma 4 2 2 7 5 2" xfId="27782" xr:uid="{00000000-0005-0000-0000-0000D91B0000}"/>
    <cellStyle name="Comma 4 2 2 7 5 3" xfId="46774" xr:uid="{00000000-0005-0000-0000-0000DA1B0000}"/>
    <cellStyle name="Comma 4 2 2 7 5 4" xfId="49790" xr:uid="{00000000-0005-0000-0000-0000DB1B0000}"/>
    <cellStyle name="Comma 4 2 2 7 6" xfId="43613" xr:uid="{00000000-0005-0000-0000-0000DC1B0000}"/>
    <cellStyle name="Comma 4 2 2 7 7" xfId="45668" xr:uid="{00000000-0005-0000-0000-0000DD1B0000}"/>
    <cellStyle name="Comma 4 2 2 7 8" xfId="48684" xr:uid="{00000000-0005-0000-0000-0000DE1B0000}"/>
    <cellStyle name="Comma 4 2 2 8" xfId="9922" xr:uid="{00000000-0005-0000-0000-0000DF1B0000}"/>
    <cellStyle name="Comma 4 2 2 8 2" xfId="17472" xr:uid="{00000000-0005-0000-0000-0000E01B0000}"/>
    <cellStyle name="Comma 4 2 2 8 3" xfId="42124" xr:uid="{00000000-0005-0000-0000-0000E11B0000}"/>
    <cellStyle name="Comma 4 2 2 8 4" xfId="46827" xr:uid="{00000000-0005-0000-0000-0000E21B0000}"/>
    <cellStyle name="Comma 4 2 2 8 5" xfId="49843" xr:uid="{00000000-0005-0000-0000-0000E31B0000}"/>
    <cellStyle name="Comma 4 2 2 9" xfId="10405" xr:uid="{00000000-0005-0000-0000-0000E41B0000}"/>
    <cellStyle name="Comma 4 2 2 9 2" xfId="17949" xr:uid="{00000000-0005-0000-0000-0000E51B0000}"/>
    <cellStyle name="Comma 4 2 2 9 3" xfId="43664" xr:uid="{00000000-0005-0000-0000-0000E61B0000}"/>
    <cellStyle name="Comma 4 2 2 9 4" xfId="47304" xr:uid="{00000000-0005-0000-0000-0000E71B0000}"/>
    <cellStyle name="Comma 4 2 2 9 5" xfId="50320" xr:uid="{00000000-0005-0000-0000-0000E81B0000}"/>
    <cellStyle name="Comma 4 2 3" xfId="2576" xr:uid="{00000000-0005-0000-0000-0000E91B0000}"/>
    <cellStyle name="Comma 4 2 3 2" xfId="7080" xr:uid="{00000000-0005-0000-0000-0000EA1B0000}"/>
    <cellStyle name="Comma 4 2 3 3" xfId="7127" xr:uid="{00000000-0005-0000-0000-0000EB1B0000}"/>
    <cellStyle name="Comma 4 2 3 3 2" xfId="17152" xr:uid="{00000000-0005-0000-0000-0000EC1B0000}"/>
    <cellStyle name="Comma 4 2 3 3 3" xfId="42182" xr:uid="{00000000-0005-0000-0000-0000ED1B0000}"/>
    <cellStyle name="Comma 4 2 3 3 4" xfId="46195" xr:uid="{00000000-0005-0000-0000-0000EE1B0000}"/>
    <cellStyle name="Comma 4 2 3 3 5" xfId="49211" xr:uid="{00000000-0005-0000-0000-0000EF1B0000}"/>
    <cellStyle name="Comma 4 2 3 4" xfId="14921" xr:uid="{00000000-0005-0000-0000-0000F01B0000}"/>
    <cellStyle name="Comma 4 2 3 5" xfId="19204" xr:uid="{00000000-0005-0000-0000-0000F11B0000}"/>
    <cellStyle name="Comma 4 2 3 6" xfId="44091" xr:uid="{00000000-0005-0000-0000-0000F21B0000}"/>
    <cellStyle name="Comma 4 2 3 7" xfId="44999" xr:uid="{00000000-0005-0000-0000-0000F31B0000}"/>
    <cellStyle name="Comma 4 2 3 8" xfId="11373" xr:uid="{00000000-0005-0000-0000-0000F41B0000}"/>
    <cellStyle name="Comma 4 2 4" xfId="4818" xr:uid="{00000000-0005-0000-0000-0000F51B0000}"/>
    <cellStyle name="Comma 4 2 4 10" xfId="45000" xr:uid="{00000000-0005-0000-0000-0000F61B0000}"/>
    <cellStyle name="Comma 4 2 4 11" xfId="45291" xr:uid="{00000000-0005-0000-0000-0000F71B0000}"/>
    <cellStyle name="Comma 4 2 4 12" xfId="48307" xr:uid="{00000000-0005-0000-0000-0000F81B0000}"/>
    <cellStyle name="Comma 4 2 4 13" xfId="12431" xr:uid="{00000000-0005-0000-0000-0000F91B0000}"/>
    <cellStyle name="Comma 4 2 4 2" xfId="5533" xr:uid="{00000000-0005-0000-0000-0000FA1B0000}"/>
    <cellStyle name="Comma 4 2 4 2 2" xfId="10181" xr:uid="{00000000-0005-0000-0000-0000FB1B0000}"/>
    <cellStyle name="Comma 4 2 4 2 2 2" xfId="17731" xr:uid="{00000000-0005-0000-0000-0000FC1B0000}"/>
    <cellStyle name="Comma 4 2 4 2 2 3" xfId="42782" xr:uid="{00000000-0005-0000-0000-0000FD1B0000}"/>
    <cellStyle name="Comma 4 2 4 2 2 4" xfId="47086" xr:uid="{00000000-0005-0000-0000-0000FE1B0000}"/>
    <cellStyle name="Comma 4 2 4 2 2 5" xfId="50102" xr:uid="{00000000-0005-0000-0000-0000FF1B0000}"/>
    <cellStyle name="Comma 4 2 4 2 3" xfId="10666" xr:uid="{00000000-0005-0000-0000-0000001C0000}"/>
    <cellStyle name="Comma 4 2 4 2 3 2" xfId="18208" xr:uid="{00000000-0005-0000-0000-0000011C0000}"/>
    <cellStyle name="Comma 4 2 4 2 3 3" xfId="43085" xr:uid="{00000000-0005-0000-0000-0000021C0000}"/>
    <cellStyle name="Comma 4 2 4 2 3 4" xfId="47563" xr:uid="{00000000-0005-0000-0000-0000031C0000}"/>
    <cellStyle name="Comma 4 2 4 2 3 5" xfId="50579" xr:uid="{00000000-0005-0000-0000-0000041C0000}"/>
    <cellStyle name="Comma 4 2 4 2 4" xfId="11153" xr:uid="{00000000-0005-0000-0000-0000051C0000}"/>
    <cellStyle name="Comma 4 2 4 2 4 2" xfId="18685" xr:uid="{00000000-0005-0000-0000-0000061C0000}"/>
    <cellStyle name="Comma 4 2 4 2 4 3" xfId="43396" xr:uid="{00000000-0005-0000-0000-0000071C0000}"/>
    <cellStyle name="Comma 4 2 4 2 4 4" xfId="48040" xr:uid="{00000000-0005-0000-0000-0000081C0000}"/>
    <cellStyle name="Comma 4 2 4 2 4 5" xfId="51056" xr:uid="{00000000-0005-0000-0000-0000091C0000}"/>
    <cellStyle name="Comma 4 2 4 2 5" xfId="8173" xr:uid="{00000000-0005-0000-0000-00000A1C0000}"/>
    <cellStyle name="Comma 4 2 4 2 5 2" xfId="43767" xr:uid="{00000000-0005-0000-0000-00000B1C0000}"/>
    <cellStyle name="Comma 4 2 4 2 5 3" xfId="46609" xr:uid="{00000000-0005-0000-0000-00000C1C0000}"/>
    <cellStyle name="Comma 4 2 4 2 5 4" xfId="49625" xr:uid="{00000000-0005-0000-0000-00000D1C0000}"/>
    <cellStyle name="Comma 4 2 4 2 6" xfId="41534" xr:uid="{00000000-0005-0000-0000-00000E1C0000}"/>
    <cellStyle name="Comma 4 2 4 2 7" xfId="45503" xr:uid="{00000000-0005-0000-0000-00000F1C0000}"/>
    <cellStyle name="Comma 4 2 4 2 8" xfId="48519" xr:uid="{00000000-0005-0000-0000-0000101C0000}"/>
    <cellStyle name="Comma 4 2 4 3" xfId="9969" xr:uid="{00000000-0005-0000-0000-0000111C0000}"/>
    <cellStyle name="Comma 4 2 4 3 2" xfId="17519" xr:uid="{00000000-0005-0000-0000-0000121C0000}"/>
    <cellStyle name="Comma 4 2 4 3 3" xfId="41843" xr:uid="{00000000-0005-0000-0000-0000131C0000}"/>
    <cellStyle name="Comma 4 2 4 3 4" xfId="46874" xr:uid="{00000000-0005-0000-0000-0000141C0000}"/>
    <cellStyle name="Comma 4 2 4 3 5" xfId="49890" xr:uid="{00000000-0005-0000-0000-0000151C0000}"/>
    <cellStyle name="Comma 4 2 4 4" xfId="10453" xr:uid="{00000000-0005-0000-0000-0000161C0000}"/>
    <cellStyle name="Comma 4 2 4 4 2" xfId="17996" xr:uid="{00000000-0005-0000-0000-0000171C0000}"/>
    <cellStyle name="Comma 4 2 4 4 3" xfId="27957" xr:uid="{00000000-0005-0000-0000-0000181C0000}"/>
    <cellStyle name="Comma 4 2 4 4 4" xfId="47351" xr:uid="{00000000-0005-0000-0000-0000191C0000}"/>
    <cellStyle name="Comma 4 2 4 4 5" xfId="50367" xr:uid="{00000000-0005-0000-0000-00001A1C0000}"/>
    <cellStyle name="Comma 4 2 4 5" xfId="10940" xr:uid="{00000000-0005-0000-0000-00001B1C0000}"/>
    <cellStyle name="Comma 4 2 4 5 2" xfId="18473" xr:uid="{00000000-0005-0000-0000-00001C1C0000}"/>
    <cellStyle name="Comma 4 2 4 5 3" xfId="43965" xr:uid="{00000000-0005-0000-0000-00001D1C0000}"/>
    <cellStyle name="Comma 4 2 4 5 4" xfId="47828" xr:uid="{00000000-0005-0000-0000-00001E1C0000}"/>
    <cellStyle name="Comma 4 2 4 5 5" xfId="50844" xr:uid="{00000000-0005-0000-0000-00001F1C0000}"/>
    <cellStyle name="Comma 4 2 4 6" xfId="6620" xr:uid="{00000000-0005-0000-0000-0000201C0000}"/>
    <cellStyle name="Comma 4 2 4 6 2" xfId="17122" xr:uid="{00000000-0005-0000-0000-0000211C0000}"/>
    <cellStyle name="Comma 4 2 4 6 3" xfId="41727" xr:uid="{00000000-0005-0000-0000-0000221C0000}"/>
    <cellStyle name="Comma 4 2 4 6 4" xfId="46156" xr:uid="{00000000-0005-0000-0000-0000231C0000}"/>
    <cellStyle name="Comma 4 2 4 6 5" xfId="49172" xr:uid="{00000000-0005-0000-0000-0000241C0000}"/>
    <cellStyle name="Comma 4 2 4 7" xfId="19205" xr:uid="{00000000-0005-0000-0000-0000251C0000}"/>
    <cellStyle name="Comma 4 2 4 8" xfId="41465" xr:uid="{00000000-0005-0000-0000-0000261C0000}"/>
    <cellStyle name="Comma 4 2 4 9" xfId="44092" xr:uid="{00000000-0005-0000-0000-0000271C0000}"/>
    <cellStyle name="Comma 4 2 5" xfId="5293" xr:uid="{00000000-0005-0000-0000-0000281C0000}"/>
    <cellStyle name="Comma 4 2 5 10" xfId="45344" xr:uid="{00000000-0005-0000-0000-0000291C0000}"/>
    <cellStyle name="Comma 4 2 5 11" xfId="48360" xr:uid="{00000000-0005-0000-0000-00002A1C0000}"/>
    <cellStyle name="Comma 4 2 5 2" xfId="5613" xr:uid="{00000000-0005-0000-0000-00002B1C0000}"/>
    <cellStyle name="Comma 4 2 5 2 2" xfId="10234" xr:uid="{00000000-0005-0000-0000-00002C1C0000}"/>
    <cellStyle name="Comma 4 2 5 2 2 2" xfId="17784" xr:uid="{00000000-0005-0000-0000-00002D1C0000}"/>
    <cellStyle name="Comma 4 2 5 2 2 3" xfId="43223" xr:uid="{00000000-0005-0000-0000-00002E1C0000}"/>
    <cellStyle name="Comma 4 2 5 2 2 4" xfId="47139" xr:uid="{00000000-0005-0000-0000-00002F1C0000}"/>
    <cellStyle name="Comma 4 2 5 2 2 5" xfId="50155" xr:uid="{00000000-0005-0000-0000-0000301C0000}"/>
    <cellStyle name="Comma 4 2 5 2 3" xfId="10719" xr:uid="{00000000-0005-0000-0000-0000311C0000}"/>
    <cellStyle name="Comma 4 2 5 2 3 2" xfId="18261" xr:uid="{00000000-0005-0000-0000-0000321C0000}"/>
    <cellStyle name="Comma 4 2 5 2 3 3" xfId="43751" xr:uid="{00000000-0005-0000-0000-0000331C0000}"/>
    <cellStyle name="Comma 4 2 5 2 3 4" xfId="47616" xr:uid="{00000000-0005-0000-0000-0000341C0000}"/>
    <cellStyle name="Comma 4 2 5 2 3 5" xfId="50632" xr:uid="{00000000-0005-0000-0000-0000351C0000}"/>
    <cellStyle name="Comma 4 2 5 2 4" xfId="11206" xr:uid="{00000000-0005-0000-0000-0000361C0000}"/>
    <cellStyle name="Comma 4 2 5 2 4 2" xfId="18738" xr:uid="{00000000-0005-0000-0000-0000371C0000}"/>
    <cellStyle name="Comma 4 2 5 2 4 3" xfId="42412" xr:uid="{00000000-0005-0000-0000-0000381C0000}"/>
    <cellStyle name="Comma 4 2 5 2 4 4" xfId="48093" xr:uid="{00000000-0005-0000-0000-0000391C0000}"/>
    <cellStyle name="Comma 4 2 5 2 4 5" xfId="51109" xr:uid="{00000000-0005-0000-0000-00003A1C0000}"/>
    <cellStyle name="Comma 4 2 5 2 5" xfId="8247" xr:uid="{00000000-0005-0000-0000-00003B1C0000}"/>
    <cellStyle name="Comma 4 2 5 2 5 2" xfId="42248" xr:uid="{00000000-0005-0000-0000-00003C1C0000}"/>
    <cellStyle name="Comma 4 2 5 2 5 3" xfId="46662" xr:uid="{00000000-0005-0000-0000-00003D1C0000}"/>
    <cellStyle name="Comma 4 2 5 2 5 4" xfId="49678" xr:uid="{00000000-0005-0000-0000-00003E1C0000}"/>
    <cellStyle name="Comma 4 2 5 2 6" xfId="41549" xr:uid="{00000000-0005-0000-0000-00003F1C0000}"/>
    <cellStyle name="Comma 4 2 5 2 7" xfId="45556" xr:uid="{00000000-0005-0000-0000-0000401C0000}"/>
    <cellStyle name="Comma 4 2 5 2 8" xfId="48572" xr:uid="{00000000-0005-0000-0000-0000411C0000}"/>
    <cellStyle name="Comma 4 2 5 3" xfId="10022" xr:uid="{00000000-0005-0000-0000-0000421C0000}"/>
    <cellStyle name="Comma 4 2 5 3 2" xfId="17572" xr:uid="{00000000-0005-0000-0000-0000431C0000}"/>
    <cellStyle name="Comma 4 2 5 3 3" xfId="42982" xr:uid="{00000000-0005-0000-0000-0000441C0000}"/>
    <cellStyle name="Comma 4 2 5 3 4" xfId="46927" xr:uid="{00000000-0005-0000-0000-0000451C0000}"/>
    <cellStyle name="Comma 4 2 5 3 5" xfId="49943" xr:uid="{00000000-0005-0000-0000-0000461C0000}"/>
    <cellStyle name="Comma 4 2 5 4" xfId="10507" xr:uid="{00000000-0005-0000-0000-0000471C0000}"/>
    <cellStyle name="Comma 4 2 5 4 2" xfId="18049" xr:uid="{00000000-0005-0000-0000-0000481C0000}"/>
    <cellStyle name="Comma 4 2 5 4 3" xfId="42327" xr:uid="{00000000-0005-0000-0000-0000491C0000}"/>
    <cellStyle name="Comma 4 2 5 4 4" xfId="47404" xr:uid="{00000000-0005-0000-0000-00004A1C0000}"/>
    <cellStyle name="Comma 4 2 5 4 5" xfId="50420" xr:uid="{00000000-0005-0000-0000-00004B1C0000}"/>
    <cellStyle name="Comma 4 2 5 5" xfId="10994" xr:uid="{00000000-0005-0000-0000-00004C1C0000}"/>
    <cellStyle name="Comma 4 2 5 5 2" xfId="18526" xr:uid="{00000000-0005-0000-0000-00004D1C0000}"/>
    <cellStyle name="Comma 4 2 5 5 3" xfId="43869" xr:uid="{00000000-0005-0000-0000-00004E1C0000}"/>
    <cellStyle name="Comma 4 2 5 5 4" xfId="47881" xr:uid="{00000000-0005-0000-0000-00004F1C0000}"/>
    <cellStyle name="Comma 4 2 5 5 5" xfId="50897" xr:uid="{00000000-0005-0000-0000-0000501C0000}"/>
    <cellStyle name="Comma 4 2 5 6" xfId="7945" xr:uid="{00000000-0005-0000-0000-0000511C0000}"/>
    <cellStyle name="Comma 4 2 5 6 2" xfId="43644" xr:uid="{00000000-0005-0000-0000-0000521C0000}"/>
    <cellStyle name="Comma 4 2 5 6 3" xfId="46450" xr:uid="{00000000-0005-0000-0000-0000531C0000}"/>
    <cellStyle name="Comma 4 2 5 6 4" xfId="49466" xr:uid="{00000000-0005-0000-0000-0000541C0000}"/>
    <cellStyle name="Comma 4 2 5 7" xfId="19206" xr:uid="{00000000-0005-0000-0000-0000551C0000}"/>
    <cellStyle name="Comma 4 2 5 8" xfId="44093" xr:uid="{00000000-0005-0000-0000-0000561C0000}"/>
    <cellStyle name="Comma 4 2 5 9" xfId="45001" xr:uid="{00000000-0005-0000-0000-0000571C0000}"/>
    <cellStyle name="Comma 4 2 6" xfId="5373" xr:uid="{00000000-0005-0000-0000-0000581C0000}"/>
    <cellStyle name="Comma 4 2 6 10" xfId="48413" xr:uid="{00000000-0005-0000-0000-0000591C0000}"/>
    <cellStyle name="Comma 4 2 6 2" xfId="5693" xr:uid="{00000000-0005-0000-0000-00005A1C0000}"/>
    <cellStyle name="Comma 4 2 6 2 2" xfId="10287" xr:uid="{00000000-0005-0000-0000-00005B1C0000}"/>
    <cellStyle name="Comma 4 2 6 2 2 2" xfId="17837" xr:uid="{00000000-0005-0000-0000-00005C1C0000}"/>
    <cellStyle name="Comma 4 2 6 2 2 3" xfId="43956" xr:uid="{00000000-0005-0000-0000-00005D1C0000}"/>
    <cellStyle name="Comma 4 2 6 2 2 4" xfId="47192" xr:uid="{00000000-0005-0000-0000-00005E1C0000}"/>
    <cellStyle name="Comma 4 2 6 2 2 5" xfId="50208" xr:uid="{00000000-0005-0000-0000-00005F1C0000}"/>
    <cellStyle name="Comma 4 2 6 2 3" xfId="10772" xr:uid="{00000000-0005-0000-0000-0000601C0000}"/>
    <cellStyle name="Comma 4 2 6 2 3 2" xfId="18314" xr:uid="{00000000-0005-0000-0000-0000611C0000}"/>
    <cellStyle name="Comma 4 2 6 2 3 3" xfId="41966" xr:uid="{00000000-0005-0000-0000-0000621C0000}"/>
    <cellStyle name="Comma 4 2 6 2 3 4" xfId="47669" xr:uid="{00000000-0005-0000-0000-0000631C0000}"/>
    <cellStyle name="Comma 4 2 6 2 3 5" xfId="50685" xr:uid="{00000000-0005-0000-0000-0000641C0000}"/>
    <cellStyle name="Comma 4 2 6 2 4" xfId="11259" xr:uid="{00000000-0005-0000-0000-0000651C0000}"/>
    <cellStyle name="Comma 4 2 6 2 4 2" xfId="18791" xr:uid="{00000000-0005-0000-0000-0000661C0000}"/>
    <cellStyle name="Comma 4 2 6 2 4 3" xfId="42894" xr:uid="{00000000-0005-0000-0000-0000671C0000}"/>
    <cellStyle name="Comma 4 2 6 2 4 4" xfId="48146" xr:uid="{00000000-0005-0000-0000-0000681C0000}"/>
    <cellStyle name="Comma 4 2 6 2 4 5" xfId="51162" xr:uid="{00000000-0005-0000-0000-0000691C0000}"/>
    <cellStyle name="Comma 4 2 6 2 5" xfId="8327" xr:uid="{00000000-0005-0000-0000-00006A1C0000}"/>
    <cellStyle name="Comma 4 2 6 2 5 2" xfId="43272" xr:uid="{00000000-0005-0000-0000-00006B1C0000}"/>
    <cellStyle name="Comma 4 2 6 2 5 3" xfId="46715" xr:uid="{00000000-0005-0000-0000-00006C1C0000}"/>
    <cellStyle name="Comma 4 2 6 2 5 4" xfId="49731" xr:uid="{00000000-0005-0000-0000-00006D1C0000}"/>
    <cellStyle name="Comma 4 2 6 2 6" xfId="43908" xr:uid="{00000000-0005-0000-0000-00006E1C0000}"/>
    <cellStyle name="Comma 4 2 6 2 7" xfId="45609" xr:uid="{00000000-0005-0000-0000-00006F1C0000}"/>
    <cellStyle name="Comma 4 2 6 2 8" xfId="48625" xr:uid="{00000000-0005-0000-0000-0000701C0000}"/>
    <cellStyle name="Comma 4 2 6 3" xfId="10075" xr:uid="{00000000-0005-0000-0000-0000711C0000}"/>
    <cellStyle name="Comma 4 2 6 3 2" xfId="17625" xr:uid="{00000000-0005-0000-0000-0000721C0000}"/>
    <cellStyle name="Comma 4 2 6 3 3" xfId="43074" xr:uid="{00000000-0005-0000-0000-0000731C0000}"/>
    <cellStyle name="Comma 4 2 6 3 4" xfId="46980" xr:uid="{00000000-0005-0000-0000-0000741C0000}"/>
    <cellStyle name="Comma 4 2 6 3 5" xfId="49996" xr:uid="{00000000-0005-0000-0000-0000751C0000}"/>
    <cellStyle name="Comma 4 2 6 4" xfId="10560" xr:uid="{00000000-0005-0000-0000-0000761C0000}"/>
    <cellStyle name="Comma 4 2 6 4 2" xfId="18102" xr:uid="{00000000-0005-0000-0000-0000771C0000}"/>
    <cellStyle name="Comma 4 2 6 4 3" xfId="43519" xr:uid="{00000000-0005-0000-0000-0000781C0000}"/>
    <cellStyle name="Comma 4 2 6 4 4" xfId="47457" xr:uid="{00000000-0005-0000-0000-0000791C0000}"/>
    <cellStyle name="Comma 4 2 6 4 5" xfId="50473" xr:uid="{00000000-0005-0000-0000-00007A1C0000}"/>
    <cellStyle name="Comma 4 2 6 5" xfId="11047" xr:uid="{00000000-0005-0000-0000-00007B1C0000}"/>
    <cellStyle name="Comma 4 2 6 5 2" xfId="18579" xr:uid="{00000000-0005-0000-0000-00007C1C0000}"/>
    <cellStyle name="Comma 4 2 6 5 3" xfId="43171" xr:uid="{00000000-0005-0000-0000-00007D1C0000}"/>
    <cellStyle name="Comma 4 2 6 5 4" xfId="47934" xr:uid="{00000000-0005-0000-0000-00007E1C0000}"/>
    <cellStyle name="Comma 4 2 6 5 5" xfId="50950" xr:uid="{00000000-0005-0000-0000-00007F1C0000}"/>
    <cellStyle name="Comma 4 2 6 6" xfId="8017" xr:uid="{00000000-0005-0000-0000-0000801C0000}"/>
    <cellStyle name="Comma 4 2 6 6 2" xfId="43769" xr:uid="{00000000-0005-0000-0000-0000811C0000}"/>
    <cellStyle name="Comma 4 2 6 6 3" xfId="46503" xr:uid="{00000000-0005-0000-0000-0000821C0000}"/>
    <cellStyle name="Comma 4 2 6 6 4" xfId="49519" xr:uid="{00000000-0005-0000-0000-0000831C0000}"/>
    <cellStyle name="Comma 4 2 6 7" xfId="19207" xr:uid="{00000000-0005-0000-0000-0000841C0000}"/>
    <cellStyle name="Comma 4 2 6 8" xfId="43899" xr:uid="{00000000-0005-0000-0000-0000851C0000}"/>
    <cellStyle name="Comma 4 2 6 9" xfId="45397" xr:uid="{00000000-0005-0000-0000-0000861C0000}"/>
    <cellStyle name="Comma 4 2 7" xfId="5453" xr:uid="{00000000-0005-0000-0000-0000871C0000}"/>
    <cellStyle name="Comma 4 2 7 2" xfId="10128" xr:uid="{00000000-0005-0000-0000-0000881C0000}"/>
    <cellStyle name="Comma 4 2 7 2 2" xfId="17678" xr:uid="{00000000-0005-0000-0000-0000891C0000}"/>
    <cellStyle name="Comma 4 2 7 2 3" xfId="42984" xr:uid="{00000000-0005-0000-0000-00008A1C0000}"/>
    <cellStyle name="Comma 4 2 7 2 4" xfId="47033" xr:uid="{00000000-0005-0000-0000-00008B1C0000}"/>
    <cellStyle name="Comma 4 2 7 2 5" xfId="50049" xr:uid="{00000000-0005-0000-0000-00008C1C0000}"/>
    <cellStyle name="Comma 4 2 7 3" xfId="10613" xr:uid="{00000000-0005-0000-0000-00008D1C0000}"/>
    <cellStyle name="Comma 4 2 7 3 2" xfId="18155" xr:uid="{00000000-0005-0000-0000-00008E1C0000}"/>
    <cellStyle name="Comma 4 2 7 3 3" xfId="42494" xr:uid="{00000000-0005-0000-0000-00008F1C0000}"/>
    <cellStyle name="Comma 4 2 7 3 4" xfId="47510" xr:uid="{00000000-0005-0000-0000-0000901C0000}"/>
    <cellStyle name="Comma 4 2 7 3 5" xfId="50526" xr:uid="{00000000-0005-0000-0000-0000911C0000}"/>
    <cellStyle name="Comma 4 2 7 4" xfId="11100" xr:uid="{00000000-0005-0000-0000-0000921C0000}"/>
    <cellStyle name="Comma 4 2 7 4 2" xfId="18632" xr:uid="{00000000-0005-0000-0000-0000931C0000}"/>
    <cellStyle name="Comma 4 2 7 4 3" xfId="28800" xr:uid="{00000000-0005-0000-0000-0000941C0000}"/>
    <cellStyle name="Comma 4 2 7 4 4" xfId="47987" xr:uid="{00000000-0005-0000-0000-0000951C0000}"/>
    <cellStyle name="Comma 4 2 7 4 5" xfId="51003" xr:uid="{00000000-0005-0000-0000-0000961C0000}"/>
    <cellStyle name="Comma 4 2 7 5" xfId="8093" xr:uid="{00000000-0005-0000-0000-0000971C0000}"/>
    <cellStyle name="Comma 4 2 7 5 2" xfId="42231" xr:uid="{00000000-0005-0000-0000-0000981C0000}"/>
    <cellStyle name="Comma 4 2 7 5 3" xfId="46556" xr:uid="{00000000-0005-0000-0000-0000991C0000}"/>
    <cellStyle name="Comma 4 2 7 5 4" xfId="49572" xr:uid="{00000000-0005-0000-0000-00009A1C0000}"/>
    <cellStyle name="Comma 4 2 7 6" xfId="43900" xr:uid="{00000000-0005-0000-0000-00009B1C0000}"/>
    <cellStyle name="Comma 4 2 7 7" xfId="45450" xr:uid="{00000000-0005-0000-0000-00009C1C0000}"/>
    <cellStyle name="Comma 4 2 7 8" xfId="48466" xr:uid="{00000000-0005-0000-0000-00009D1C0000}"/>
    <cellStyle name="Comma 4 2 8" xfId="5773" xr:uid="{00000000-0005-0000-0000-00009E1C0000}"/>
    <cellStyle name="Comma 4 2 8 2" xfId="10340" xr:uid="{00000000-0005-0000-0000-00009F1C0000}"/>
    <cellStyle name="Comma 4 2 8 2 2" xfId="17890" xr:uid="{00000000-0005-0000-0000-0000A01C0000}"/>
    <cellStyle name="Comma 4 2 8 2 3" xfId="42132" xr:uid="{00000000-0005-0000-0000-0000A11C0000}"/>
    <cellStyle name="Comma 4 2 8 2 4" xfId="47245" xr:uid="{00000000-0005-0000-0000-0000A21C0000}"/>
    <cellStyle name="Comma 4 2 8 2 5" xfId="50261" xr:uid="{00000000-0005-0000-0000-0000A31C0000}"/>
    <cellStyle name="Comma 4 2 8 3" xfId="10825" xr:uid="{00000000-0005-0000-0000-0000A41C0000}"/>
    <cellStyle name="Comma 4 2 8 3 2" xfId="18367" xr:uid="{00000000-0005-0000-0000-0000A51C0000}"/>
    <cellStyle name="Comma 4 2 8 3 3" xfId="42887" xr:uid="{00000000-0005-0000-0000-0000A61C0000}"/>
    <cellStyle name="Comma 4 2 8 3 4" xfId="47722" xr:uid="{00000000-0005-0000-0000-0000A71C0000}"/>
    <cellStyle name="Comma 4 2 8 3 5" xfId="50738" xr:uid="{00000000-0005-0000-0000-0000A81C0000}"/>
    <cellStyle name="Comma 4 2 8 4" xfId="11312" xr:uid="{00000000-0005-0000-0000-0000A91C0000}"/>
    <cellStyle name="Comma 4 2 8 4 2" xfId="18844" xr:uid="{00000000-0005-0000-0000-0000AA1C0000}"/>
    <cellStyle name="Comma 4 2 8 4 3" xfId="42431" xr:uid="{00000000-0005-0000-0000-0000AB1C0000}"/>
    <cellStyle name="Comma 4 2 8 4 4" xfId="48199" xr:uid="{00000000-0005-0000-0000-0000AC1C0000}"/>
    <cellStyle name="Comma 4 2 8 4 5" xfId="51215" xr:uid="{00000000-0005-0000-0000-0000AD1C0000}"/>
    <cellStyle name="Comma 4 2 8 5" xfId="8407" xr:uid="{00000000-0005-0000-0000-0000AE1C0000}"/>
    <cellStyle name="Comma 4 2 8 5 2" xfId="43649" xr:uid="{00000000-0005-0000-0000-0000AF1C0000}"/>
    <cellStyle name="Comma 4 2 8 5 3" xfId="46768" xr:uid="{00000000-0005-0000-0000-0000B01C0000}"/>
    <cellStyle name="Comma 4 2 8 5 4" xfId="49784" xr:uid="{00000000-0005-0000-0000-0000B11C0000}"/>
    <cellStyle name="Comma 4 2 8 6" xfId="41593" xr:uid="{00000000-0005-0000-0000-0000B21C0000}"/>
    <cellStyle name="Comma 4 2 8 7" xfId="45662" xr:uid="{00000000-0005-0000-0000-0000B31C0000}"/>
    <cellStyle name="Comma 4 2 8 8" xfId="48678" xr:uid="{00000000-0005-0000-0000-0000B41C0000}"/>
    <cellStyle name="Comma 4 2 9" xfId="9916" xr:uid="{00000000-0005-0000-0000-0000B51C0000}"/>
    <cellStyle name="Comma 4 2 9 2" xfId="17466" xr:uid="{00000000-0005-0000-0000-0000B61C0000}"/>
    <cellStyle name="Comma 4 2 9 3" xfId="42683" xr:uid="{00000000-0005-0000-0000-0000B71C0000}"/>
    <cellStyle name="Comma 4 2 9 4" xfId="46821" xr:uid="{00000000-0005-0000-0000-0000B81C0000}"/>
    <cellStyle name="Comma 4 2 9 5" xfId="49837" xr:uid="{00000000-0005-0000-0000-0000B91C0000}"/>
    <cellStyle name="Comma 4 3" xfId="3321" xr:uid="{00000000-0005-0000-0000-0000BA1C0000}"/>
    <cellStyle name="Comma 4 3 10" xfId="11374" xr:uid="{00000000-0005-0000-0000-0000BB1C0000}"/>
    <cellStyle name="Comma 4 3 2" xfId="3992" xr:uid="{00000000-0005-0000-0000-0000BC1C0000}"/>
    <cellStyle name="Comma 4 3 2 10" xfId="10424" xr:uid="{00000000-0005-0000-0000-0000BD1C0000}"/>
    <cellStyle name="Comma 4 3 2 10 2" xfId="17967" xr:uid="{00000000-0005-0000-0000-0000BE1C0000}"/>
    <cellStyle name="Comma 4 3 2 10 3" xfId="41912" xr:uid="{00000000-0005-0000-0000-0000BF1C0000}"/>
    <cellStyle name="Comma 4 3 2 10 4" xfId="47322" xr:uid="{00000000-0005-0000-0000-0000C01C0000}"/>
    <cellStyle name="Comma 4 3 2 10 5" xfId="50338" xr:uid="{00000000-0005-0000-0000-0000C11C0000}"/>
    <cellStyle name="Comma 4 3 2 10 6" xfId="14619" xr:uid="{00000000-0005-0000-0000-0000C21C0000}"/>
    <cellStyle name="Comma 4 3 2 11" xfId="10911" xr:uid="{00000000-0005-0000-0000-0000C31C0000}"/>
    <cellStyle name="Comma 4 3 2 11 2" xfId="18444" xr:uid="{00000000-0005-0000-0000-0000C41C0000}"/>
    <cellStyle name="Comma 4 3 2 11 3" xfId="42963" xr:uid="{00000000-0005-0000-0000-0000C51C0000}"/>
    <cellStyle name="Comma 4 3 2 11 4" xfId="47799" xr:uid="{00000000-0005-0000-0000-0000C61C0000}"/>
    <cellStyle name="Comma 4 3 2 11 5" xfId="50815" xr:uid="{00000000-0005-0000-0000-0000C71C0000}"/>
    <cellStyle name="Comma 4 3 2 11 6" xfId="14764" xr:uid="{00000000-0005-0000-0000-0000C81C0000}"/>
    <cellStyle name="Comma 4 3 2 12" xfId="7013" xr:uid="{00000000-0005-0000-0000-0000C91C0000}"/>
    <cellStyle name="Comma 4 3 2 12 2" xfId="17142" xr:uid="{00000000-0005-0000-0000-0000CA1C0000}"/>
    <cellStyle name="Comma 4 3 2 12 3" xfId="43252" xr:uid="{00000000-0005-0000-0000-0000CB1C0000}"/>
    <cellStyle name="Comma 4 3 2 12 4" xfId="46182" xr:uid="{00000000-0005-0000-0000-0000CC1C0000}"/>
    <cellStyle name="Comma 4 3 2 12 5" xfId="49198" xr:uid="{00000000-0005-0000-0000-0000CD1C0000}"/>
    <cellStyle name="Comma 4 3 2 12 6" xfId="13593" xr:uid="{00000000-0005-0000-0000-0000CE1C0000}"/>
    <cellStyle name="Comma 4 3 2 13" xfId="19209" xr:uid="{00000000-0005-0000-0000-0000CF1C0000}"/>
    <cellStyle name="Comma 4 3 2 14" xfId="41461" xr:uid="{00000000-0005-0000-0000-0000D01C0000}"/>
    <cellStyle name="Comma 4 3 2 15" xfId="44095" xr:uid="{00000000-0005-0000-0000-0000D11C0000}"/>
    <cellStyle name="Comma 4 3 2 16" xfId="45003" xr:uid="{00000000-0005-0000-0000-0000D21C0000}"/>
    <cellStyle name="Comma 4 3 2 17" xfId="45262" xr:uid="{00000000-0005-0000-0000-0000D31C0000}"/>
    <cellStyle name="Comma 4 3 2 18" xfId="48277" xr:uid="{00000000-0005-0000-0000-0000D41C0000}"/>
    <cellStyle name="Comma 4 3 2 2" xfId="3993" xr:uid="{00000000-0005-0000-0000-0000D51C0000}"/>
    <cellStyle name="Comma 4 3 2 2 10" xfId="6940" xr:uid="{00000000-0005-0000-0000-0000D61C0000}"/>
    <cellStyle name="Comma 4 3 2 2 10 2" xfId="43779" xr:uid="{00000000-0005-0000-0000-0000D71C0000}"/>
    <cellStyle name="Comma 4 3 2 2 10 3" xfId="46173" xr:uid="{00000000-0005-0000-0000-0000D81C0000}"/>
    <cellStyle name="Comma 4 3 2 2 10 4" xfId="49189" xr:uid="{00000000-0005-0000-0000-0000D91C0000}"/>
    <cellStyle name="Comma 4 3 2 2 10 5" xfId="17133" xr:uid="{00000000-0005-0000-0000-0000DA1C0000}"/>
    <cellStyle name="Comma 4 3 2 2 11" xfId="19210" xr:uid="{00000000-0005-0000-0000-0000DB1C0000}"/>
    <cellStyle name="Comma 4 3 2 2 12" xfId="42509" xr:uid="{00000000-0005-0000-0000-0000DC1C0000}"/>
    <cellStyle name="Comma 4 3 2 2 13" xfId="44096" xr:uid="{00000000-0005-0000-0000-0000DD1C0000}"/>
    <cellStyle name="Comma 4 3 2 2 14" xfId="45004" xr:uid="{00000000-0005-0000-0000-0000DE1C0000}"/>
    <cellStyle name="Comma 4 3 2 2 15" xfId="45263" xr:uid="{00000000-0005-0000-0000-0000DF1C0000}"/>
    <cellStyle name="Comma 4 3 2 2 16" xfId="48278" xr:uid="{00000000-0005-0000-0000-0000E01C0000}"/>
    <cellStyle name="Comma 4 3 2 2 17" xfId="13579" xr:uid="{00000000-0005-0000-0000-0000E11C0000}"/>
    <cellStyle name="Comma 4 3 2 2 2" xfId="5259" xr:uid="{00000000-0005-0000-0000-0000E21C0000}"/>
    <cellStyle name="Comma 4 3 2 2 2 10" xfId="14183" xr:uid="{00000000-0005-0000-0000-0000E31C0000}"/>
    <cellStyle name="Comma 4 3 2 2 2 2" xfId="5579" xr:uid="{00000000-0005-0000-0000-0000E41C0000}"/>
    <cellStyle name="Comma 4 3 2 2 2 2 2" xfId="10206" xr:uid="{00000000-0005-0000-0000-0000E51C0000}"/>
    <cellStyle name="Comma 4 3 2 2 2 2 2 2" xfId="17756" xr:uid="{00000000-0005-0000-0000-0000E61C0000}"/>
    <cellStyle name="Comma 4 3 2 2 2 2 2 3" xfId="20744" xr:uid="{00000000-0005-0000-0000-0000E71C0000}"/>
    <cellStyle name="Comma 4 3 2 2 2 2 2 4" xfId="47111" xr:uid="{00000000-0005-0000-0000-0000E81C0000}"/>
    <cellStyle name="Comma 4 3 2 2 2 2 2 5" xfId="50127" xr:uid="{00000000-0005-0000-0000-0000E91C0000}"/>
    <cellStyle name="Comma 4 3 2 2 2 2 2 6" xfId="14553" xr:uid="{00000000-0005-0000-0000-0000EA1C0000}"/>
    <cellStyle name="Comma 4 3 2 2 2 2 3" xfId="10691" xr:uid="{00000000-0005-0000-0000-0000EB1C0000}"/>
    <cellStyle name="Comma 4 3 2 2 2 2 3 2" xfId="18233" xr:uid="{00000000-0005-0000-0000-0000EC1C0000}"/>
    <cellStyle name="Comma 4 3 2 2 2 2 3 3" xfId="43387" xr:uid="{00000000-0005-0000-0000-0000ED1C0000}"/>
    <cellStyle name="Comma 4 3 2 2 2 2 3 4" xfId="47588" xr:uid="{00000000-0005-0000-0000-0000EE1C0000}"/>
    <cellStyle name="Comma 4 3 2 2 2 2 3 5" xfId="50604" xr:uid="{00000000-0005-0000-0000-0000EF1C0000}"/>
    <cellStyle name="Comma 4 3 2 2 2 2 3 6" xfId="14696" xr:uid="{00000000-0005-0000-0000-0000F01C0000}"/>
    <cellStyle name="Comma 4 3 2 2 2 2 4" xfId="11178" xr:uid="{00000000-0005-0000-0000-0000F11C0000}"/>
    <cellStyle name="Comma 4 3 2 2 2 2 4 2" xfId="18710" xr:uid="{00000000-0005-0000-0000-0000F21C0000}"/>
    <cellStyle name="Comma 4 3 2 2 2 2 4 3" xfId="42029" xr:uid="{00000000-0005-0000-0000-0000F31C0000}"/>
    <cellStyle name="Comma 4 3 2 2 2 2 4 4" xfId="48065" xr:uid="{00000000-0005-0000-0000-0000F41C0000}"/>
    <cellStyle name="Comma 4 3 2 2 2 2 4 5" xfId="51081" xr:uid="{00000000-0005-0000-0000-0000F51C0000}"/>
    <cellStyle name="Comma 4 3 2 2 2 2 4 6" xfId="14841" xr:uid="{00000000-0005-0000-0000-0000F61C0000}"/>
    <cellStyle name="Comma 4 3 2 2 2 2 5" xfId="8214" xr:uid="{00000000-0005-0000-0000-0000F71C0000}"/>
    <cellStyle name="Comma 4 3 2 2 2 2 5 2" xfId="41801" xr:uid="{00000000-0005-0000-0000-0000F81C0000}"/>
    <cellStyle name="Comma 4 3 2 2 2 2 5 3" xfId="46634" xr:uid="{00000000-0005-0000-0000-0000F91C0000}"/>
    <cellStyle name="Comma 4 3 2 2 2 2 5 4" xfId="49650" xr:uid="{00000000-0005-0000-0000-0000FA1C0000}"/>
    <cellStyle name="Comma 4 3 2 2 2 2 5 5" xfId="17411" xr:uid="{00000000-0005-0000-0000-0000FB1C0000}"/>
    <cellStyle name="Comma 4 3 2 2 2 2 6" xfId="42958" xr:uid="{00000000-0005-0000-0000-0000FC1C0000}"/>
    <cellStyle name="Comma 4 3 2 2 2 2 7" xfId="45528" xr:uid="{00000000-0005-0000-0000-0000FD1C0000}"/>
    <cellStyle name="Comma 4 3 2 2 2 2 8" xfId="48544" xr:uid="{00000000-0005-0000-0000-0000FE1C0000}"/>
    <cellStyle name="Comma 4 3 2 2 2 2 9" xfId="14332" xr:uid="{00000000-0005-0000-0000-0000FF1C0000}"/>
    <cellStyle name="Comma 4 3 2 2 2 3" xfId="9994" xr:uid="{00000000-0005-0000-0000-0000001D0000}"/>
    <cellStyle name="Comma 4 3 2 2 2 3 2" xfId="17544" xr:uid="{00000000-0005-0000-0000-0000011D0000}"/>
    <cellStyle name="Comma 4 3 2 2 2 3 3" xfId="20422" xr:uid="{00000000-0005-0000-0000-0000021D0000}"/>
    <cellStyle name="Comma 4 3 2 2 2 3 4" xfId="46899" xr:uid="{00000000-0005-0000-0000-0000031D0000}"/>
    <cellStyle name="Comma 4 3 2 2 2 3 5" xfId="49915" xr:uid="{00000000-0005-0000-0000-0000041D0000}"/>
    <cellStyle name="Comma 4 3 2 2 2 3 6" xfId="14493" xr:uid="{00000000-0005-0000-0000-0000051D0000}"/>
    <cellStyle name="Comma 4 3 2 2 2 4" xfId="10478" xr:uid="{00000000-0005-0000-0000-0000061D0000}"/>
    <cellStyle name="Comma 4 3 2 2 2 4 2" xfId="18021" xr:uid="{00000000-0005-0000-0000-0000071D0000}"/>
    <cellStyle name="Comma 4 3 2 2 2 4 3" xfId="29100" xr:uid="{00000000-0005-0000-0000-0000081D0000}"/>
    <cellStyle name="Comma 4 3 2 2 2 4 4" xfId="47376" xr:uid="{00000000-0005-0000-0000-0000091D0000}"/>
    <cellStyle name="Comma 4 3 2 2 2 4 5" xfId="50392" xr:uid="{00000000-0005-0000-0000-00000A1D0000}"/>
    <cellStyle name="Comma 4 3 2 2 2 4 6" xfId="14635" xr:uid="{00000000-0005-0000-0000-00000B1D0000}"/>
    <cellStyle name="Comma 4 3 2 2 2 5" xfId="10965" xr:uid="{00000000-0005-0000-0000-00000C1D0000}"/>
    <cellStyle name="Comma 4 3 2 2 2 5 2" xfId="18498" xr:uid="{00000000-0005-0000-0000-00000D1D0000}"/>
    <cellStyle name="Comma 4 3 2 2 2 5 3" xfId="42797" xr:uid="{00000000-0005-0000-0000-00000E1D0000}"/>
    <cellStyle name="Comma 4 3 2 2 2 5 4" xfId="47853" xr:uid="{00000000-0005-0000-0000-00000F1D0000}"/>
    <cellStyle name="Comma 4 3 2 2 2 5 5" xfId="50869" xr:uid="{00000000-0005-0000-0000-0000101D0000}"/>
    <cellStyle name="Comma 4 3 2 2 2 5 6" xfId="14780" xr:uid="{00000000-0005-0000-0000-0000111D0000}"/>
    <cellStyle name="Comma 4 3 2 2 2 6" xfId="7913" xr:uid="{00000000-0005-0000-0000-0000121D0000}"/>
    <cellStyle name="Comma 4 3 2 2 2 6 2" xfId="42612" xr:uid="{00000000-0005-0000-0000-0000131D0000}"/>
    <cellStyle name="Comma 4 3 2 2 2 6 3" xfId="46422" xr:uid="{00000000-0005-0000-0000-0000141D0000}"/>
    <cellStyle name="Comma 4 3 2 2 2 6 4" xfId="49438" xr:uid="{00000000-0005-0000-0000-0000151D0000}"/>
    <cellStyle name="Comma 4 3 2 2 2 6 5" xfId="17350" xr:uid="{00000000-0005-0000-0000-0000161D0000}"/>
    <cellStyle name="Comma 4 3 2 2 2 7" xfId="41476" xr:uid="{00000000-0005-0000-0000-0000171D0000}"/>
    <cellStyle name="Comma 4 3 2 2 2 8" xfId="45316" xr:uid="{00000000-0005-0000-0000-0000181D0000}"/>
    <cellStyle name="Comma 4 3 2 2 2 9" xfId="48332" xr:uid="{00000000-0005-0000-0000-0000191D0000}"/>
    <cellStyle name="Comma 4 3 2 2 3" xfId="5339" xr:uid="{00000000-0005-0000-0000-00001A1D0000}"/>
    <cellStyle name="Comma 4 3 2 2 3 10" xfId="14216" xr:uid="{00000000-0005-0000-0000-00001B1D0000}"/>
    <cellStyle name="Comma 4 3 2 2 3 2" xfId="5659" xr:uid="{00000000-0005-0000-0000-00001C1D0000}"/>
    <cellStyle name="Comma 4 3 2 2 3 2 2" xfId="10259" xr:uid="{00000000-0005-0000-0000-00001D1D0000}"/>
    <cellStyle name="Comma 4 3 2 2 3 2 2 2" xfId="17809" xr:uid="{00000000-0005-0000-0000-00001E1D0000}"/>
    <cellStyle name="Comma 4 3 2 2 3 2 2 3" xfId="29104" xr:uid="{00000000-0005-0000-0000-00001F1D0000}"/>
    <cellStyle name="Comma 4 3 2 2 3 2 2 4" xfId="47164" xr:uid="{00000000-0005-0000-0000-0000201D0000}"/>
    <cellStyle name="Comma 4 3 2 2 3 2 2 5" xfId="50180" xr:uid="{00000000-0005-0000-0000-0000211D0000}"/>
    <cellStyle name="Comma 4 3 2 2 3 2 2 6" xfId="14568" xr:uid="{00000000-0005-0000-0000-0000221D0000}"/>
    <cellStyle name="Comma 4 3 2 2 3 2 3" xfId="10744" xr:uid="{00000000-0005-0000-0000-0000231D0000}"/>
    <cellStyle name="Comma 4 3 2 2 3 2 3 2" xfId="18286" xr:uid="{00000000-0005-0000-0000-0000241D0000}"/>
    <cellStyle name="Comma 4 3 2 2 3 2 3 3" xfId="42140" xr:uid="{00000000-0005-0000-0000-0000251D0000}"/>
    <cellStyle name="Comma 4 3 2 2 3 2 3 4" xfId="47641" xr:uid="{00000000-0005-0000-0000-0000261D0000}"/>
    <cellStyle name="Comma 4 3 2 2 3 2 3 5" xfId="50657" xr:uid="{00000000-0005-0000-0000-0000271D0000}"/>
    <cellStyle name="Comma 4 3 2 2 3 2 3 6" xfId="14711" xr:uid="{00000000-0005-0000-0000-0000281D0000}"/>
    <cellStyle name="Comma 4 3 2 2 3 2 4" xfId="11231" xr:uid="{00000000-0005-0000-0000-0000291D0000}"/>
    <cellStyle name="Comma 4 3 2 2 3 2 4 2" xfId="18763" xr:uid="{00000000-0005-0000-0000-00002A1D0000}"/>
    <cellStyle name="Comma 4 3 2 2 3 2 4 3" xfId="42416" xr:uid="{00000000-0005-0000-0000-00002B1D0000}"/>
    <cellStyle name="Comma 4 3 2 2 3 2 4 4" xfId="48118" xr:uid="{00000000-0005-0000-0000-00002C1D0000}"/>
    <cellStyle name="Comma 4 3 2 2 3 2 4 5" xfId="51134" xr:uid="{00000000-0005-0000-0000-00002D1D0000}"/>
    <cellStyle name="Comma 4 3 2 2 3 2 4 6" xfId="14856" xr:uid="{00000000-0005-0000-0000-00002E1D0000}"/>
    <cellStyle name="Comma 4 3 2 2 3 2 5" xfId="8293" xr:uid="{00000000-0005-0000-0000-00002F1D0000}"/>
    <cellStyle name="Comma 4 3 2 2 3 2 5 2" xfId="43113" xr:uid="{00000000-0005-0000-0000-0000301D0000}"/>
    <cellStyle name="Comma 4 3 2 2 3 2 5 3" xfId="46687" xr:uid="{00000000-0005-0000-0000-0000311D0000}"/>
    <cellStyle name="Comma 4 3 2 2 3 2 5 4" xfId="49703" xr:uid="{00000000-0005-0000-0000-0000321D0000}"/>
    <cellStyle name="Comma 4 3 2 2 3 2 5 5" xfId="17426" xr:uid="{00000000-0005-0000-0000-0000331D0000}"/>
    <cellStyle name="Comma 4 3 2 2 3 2 6" xfId="43033" xr:uid="{00000000-0005-0000-0000-0000341D0000}"/>
    <cellStyle name="Comma 4 3 2 2 3 2 7" xfId="45581" xr:uid="{00000000-0005-0000-0000-0000351D0000}"/>
    <cellStyle name="Comma 4 3 2 2 3 2 8" xfId="48597" xr:uid="{00000000-0005-0000-0000-0000361D0000}"/>
    <cellStyle name="Comma 4 3 2 2 3 2 9" xfId="14373" xr:uid="{00000000-0005-0000-0000-0000371D0000}"/>
    <cellStyle name="Comma 4 3 2 2 3 3" xfId="10047" xr:uid="{00000000-0005-0000-0000-0000381D0000}"/>
    <cellStyle name="Comma 4 3 2 2 3 3 2" xfId="17597" xr:uid="{00000000-0005-0000-0000-0000391D0000}"/>
    <cellStyle name="Comma 4 3 2 2 3 3 3" xfId="27861" xr:uid="{00000000-0005-0000-0000-00003A1D0000}"/>
    <cellStyle name="Comma 4 3 2 2 3 3 4" xfId="46952" xr:uid="{00000000-0005-0000-0000-00003B1D0000}"/>
    <cellStyle name="Comma 4 3 2 2 3 3 5" xfId="49968" xr:uid="{00000000-0005-0000-0000-00003C1D0000}"/>
    <cellStyle name="Comma 4 3 2 2 3 3 6" xfId="14508" xr:uid="{00000000-0005-0000-0000-00003D1D0000}"/>
    <cellStyle name="Comma 4 3 2 2 3 4" xfId="10532" xr:uid="{00000000-0005-0000-0000-00003E1D0000}"/>
    <cellStyle name="Comma 4 3 2 2 3 4 2" xfId="18074" xr:uid="{00000000-0005-0000-0000-00003F1D0000}"/>
    <cellStyle name="Comma 4 3 2 2 3 4 3" xfId="42329" xr:uid="{00000000-0005-0000-0000-0000401D0000}"/>
    <cellStyle name="Comma 4 3 2 2 3 4 4" xfId="47429" xr:uid="{00000000-0005-0000-0000-0000411D0000}"/>
    <cellStyle name="Comma 4 3 2 2 3 4 5" xfId="50445" xr:uid="{00000000-0005-0000-0000-0000421D0000}"/>
    <cellStyle name="Comma 4 3 2 2 3 4 6" xfId="14651" xr:uid="{00000000-0005-0000-0000-0000431D0000}"/>
    <cellStyle name="Comma 4 3 2 2 3 5" xfId="11019" xr:uid="{00000000-0005-0000-0000-0000441D0000}"/>
    <cellStyle name="Comma 4 3 2 2 3 5 2" xfId="18551" xr:uid="{00000000-0005-0000-0000-0000451D0000}"/>
    <cellStyle name="Comma 4 3 2 2 3 5 3" xfId="42603" xr:uid="{00000000-0005-0000-0000-0000461D0000}"/>
    <cellStyle name="Comma 4 3 2 2 3 5 4" xfId="47906" xr:uid="{00000000-0005-0000-0000-0000471D0000}"/>
    <cellStyle name="Comma 4 3 2 2 3 5 5" xfId="50922" xr:uid="{00000000-0005-0000-0000-0000481D0000}"/>
    <cellStyle name="Comma 4 3 2 2 3 5 6" xfId="14796" xr:uid="{00000000-0005-0000-0000-0000491D0000}"/>
    <cellStyle name="Comma 4 3 2 2 3 6" xfId="7984" xr:uid="{00000000-0005-0000-0000-00004A1D0000}"/>
    <cellStyle name="Comma 4 3 2 2 3 6 2" xfId="42539" xr:uid="{00000000-0005-0000-0000-00004B1D0000}"/>
    <cellStyle name="Comma 4 3 2 2 3 6 3" xfId="46475" xr:uid="{00000000-0005-0000-0000-00004C1D0000}"/>
    <cellStyle name="Comma 4 3 2 2 3 6 4" xfId="49491" xr:uid="{00000000-0005-0000-0000-00004D1D0000}"/>
    <cellStyle name="Comma 4 3 2 2 3 6 5" xfId="17366" xr:uid="{00000000-0005-0000-0000-00004E1D0000}"/>
    <cellStyle name="Comma 4 3 2 2 3 7" xfId="43600" xr:uid="{00000000-0005-0000-0000-00004F1D0000}"/>
    <cellStyle name="Comma 4 3 2 2 3 8" xfId="45369" xr:uid="{00000000-0005-0000-0000-0000501D0000}"/>
    <cellStyle name="Comma 4 3 2 2 3 9" xfId="48385" xr:uid="{00000000-0005-0000-0000-0000511D0000}"/>
    <cellStyle name="Comma 4 3 2 2 4" xfId="5419" xr:uid="{00000000-0005-0000-0000-0000521D0000}"/>
    <cellStyle name="Comma 4 3 2 2 4 10" xfId="14254" xr:uid="{00000000-0005-0000-0000-0000531D0000}"/>
    <cellStyle name="Comma 4 3 2 2 4 2" xfId="5739" xr:uid="{00000000-0005-0000-0000-0000541D0000}"/>
    <cellStyle name="Comma 4 3 2 2 4 2 2" xfId="10312" xr:uid="{00000000-0005-0000-0000-0000551D0000}"/>
    <cellStyle name="Comma 4 3 2 2 4 2 2 2" xfId="17862" xr:uid="{00000000-0005-0000-0000-0000561D0000}"/>
    <cellStyle name="Comma 4 3 2 2 4 2 2 3" xfId="43693" xr:uid="{00000000-0005-0000-0000-0000571D0000}"/>
    <cellStyle name="Comma 4 3 2 2 4 2 2 4" xfId="47217" xr:uid="{00000000-0005-0000-0000-0000581D0000}"/>
    <cellStyle name="Comma 4 3 2 2 4 2 2 5" xfId="50233" xr:uid="{00000000-0005-0000-0000-0000591D0000}"/>
    <cellStyle name="Comma 4 3 2 2 4 2 2 6" xfId="14583" xr:uid="{00000000-0005-0000-0000-00005A1D0000}"/>
    <cellStyle name="Comma 4 3 2 2 4 2 3" xfId="10797" xr:uid="{00000000-0005-0000-0000-00005B1D0000}"/>
    <cellStyle name="Comma 4 3 2 2 4 2 3 2" xfId="18339" xr:uid="{00000000-0005-0000-0000-00005C1D0000}"/>
    <cellStyle name="Comma 4 3 2 2 4 2 3 3" xfId="41970" xr:uid="{00000000-0005-0000-0000-00005D1D0000}"/>
    <cellStyle name="Comma 4 3 2 2 4 2 3 4" xfId="47694" xr:uid="{00000000-0005-0000-0000-00005E1D0000}"/>
    <cellStyle name="Comma 4 3 2 2 4 2 3 5" xfId="50710" xr:uid="{00000000-0005-0000-0000-00005F1D0000}"/>
    <cellStyle name="Comma 4 3 2 2 4 2 3 6" xfId="14726" xr:uid="{00000000-0005-0000-0000-0000601D0000}"/>
    <cellStyle name="Comma 4 3 2 2 4 2 4" xfId="11284" xr:uid="{00000000-0005-0000-0000-0000611D0000}"/>
    <cellStyle name="Comma 4 3 2 2 4 2 4 2" xfId="18816" xr:uid="{00000000-0005-0000-0000-0000621D0000}"/>
    <cellStyle name="Comma 4 3 2 2 4 2 4 3" xfId="42047" xr:uid="{00000000-0005-0000-0000-0000631D0000}"/>
    <cellStyle name="Comma 4 3 2 2 4 2 4 4" xfId="48171" xr:uid="{00000000-0005-0000-0000-0000641D0000}"/>
    <cellStyle name="Comma 4 3 2 2 4 2 4 5" xfId="51187" xr:uid="{00000000-0005-0000-0000-0000651D0000}"/>
    <cellStyle name="Comma 4 3 2 2 4 2 4 6" xfId="14871" xr:uid="{00000000-0005-0000-0000-0000661D0000}"/>
    <cellStyle name="Comma 4 3 2 2 4 2 5" xfId="8373" xr:uid="{00000000-0005-0000-0000-0000671D0000}"/>
    <cellStyle name="Comma 4 3 2 2 4 2 5 2" xfId="42264" xr:uid="{00000000-0005-0000-0000-0000681D0000}"/>
    <cellStyle name="Comma 4 3 2 2 4 2 5 3" xfId="46740" xr:uid="{00000000-0005-0000-0000-0000691D0000}"/>
    <cellStyle name="Comma 4 3 2 2 4 2 5 4" xfId="49756" xr:uid="{00000000-0005-0000-0000-00006A1D0000}"/>
    <cellStyle name="Comma 4 3 2 2 4 2 5 5" xfId="17441" xr:uid="{00000000-0005-0000-0000-00006B1D0000}"/>
    <cellStyle name="Comma 4 3 2 2 4 2 6" xfId="43037" xr:uid="{00000000-0005-0000-0000-00006C1D0000}"/>
    <cellStyle name="Comma 4 3 2 2 4 2 7" xfId="45634" xr:uid="{00000000-0005-0000-0000-00006D1D0000}"/>
    <cellStyle name="Comma 4 3 2 2 4 2 8" xfId="48650" xr:uid="{00000000-0005-0000-0000-00006E1D0000}"/>
    <cellStyle name="Comma 4 3 2 2 4 2 9" xfId="14415" xr:uid="{00000000-0005-0000-0000-00006F1D0000}"/>
    <cellStyle name="Comma 4 3 2 2 4 3" xfId="10100" xr:uid="{00000000-0005-0000-0000-0000701D0000}"/>
    <cellStyle name="Comma 4 3 2 2 4 3 2" xfId="17650" xr:uid="{00000000-0005-0000-0000-0000711D0000}"/>
    <cellStyle name="Comma 4 3 2 2 4 3 3" xfId="28472" xr:uid="{00000000-0005-0000-0000-0000721D0000}"/>
    <cellStyle name="Comma 4 3 2 2 4 3 4" xfId="47005" xr:uid="{00000000-0005-0000-0000-0000731D0000}"/>
    <cellStyle name="Comma 4 3 2 2 4 3 5" xfId="50021" xr:uid="{00000000-0005-0000-0000-0000741D0000}"/>
    <cellStyle name="Comma 4 3 2 2 4 3 6" xfId="14523" xr:uid="{00000000-0005-0000-0000-0000751D0000}"/>
    <cellStyle name="Comma 4 3 2 2 4 4" xfId="10585" xr:uid="{00000000-0005-0000-0000-0000761D0000}"/>
    <cellStyle name="Comma 4 3 2 2 4 4 2" xfId="18127" xr:uid="{00000000-0005-0000-0000-0000771D0000}"/>
    <cellStyle name="Comma 4 3 2 2 4 4 3" xfId="43311" xr:uid="{00000000-0005-0000-0000-0000781D0000}"/>
    <cellStyle name="Comma 4 3 2 2 4 4 4" xfId="47482" xr:uid="{00000000-0005-0000-0000-0000791D0000}"/>
    <cellStyle name="Comma 4 3 2 2 4 4 5" xfId="50498" xr:uid="{00000000-0005-0000-0000-00007A1D0000}"/>
    <cellStyle name="Comma 4 3 2 2 4 4 6" xfId="14666" xr:uid="{00000000-0005-0000-0000-00007B1D0000}"/>
    <cellStyle name="Comma 4 3 2 2 4 5" xfId="11072" xr:uid="{00000000-0005-0000-0000-00007C1D0000}"/>
    <cellStyle name="Comma 4 3 2 2 4 5 2" xfId="18604" xr:uid="{00000000-0005-0000-0000-00007D1D0000}"/>
    <cellStyle name="Comma 4 3 2 2 4 5 3" xfId="20343" xr:uid="{00000000-0005-0000-0000-00007E1D0000}"/>
    <cellStyle name="Comma 4 3 2 2 4 5 4" xfId="47959" xr:uid="{00000000-0005-0000-0000-00007F1D0000}"/>
    <cellStyle name="Comma 4 3 2 2 4 5 5" xfId="50975" xr:uid="{00000000-0005-0000-0000-0000801D0000}"/>
    <cellStyle name="Comma 4 3 2 2 4 5 6" xfId="14811" xr:uid="{00000000-0005-0000-0000-0000811D0000}"/>
    <cellStyle name="Comma 4 3 2 2 4 6" xfId="8060" xr:uid="{00000000-0005-0000-0000-0000821D0000}"/>
    <cellStyle name="Comma 4 3 2 2 4 6 2" xfId="42226" xr:uid="{00000000-0005-0000-0000-0000831D0000}"/>
    <cellStyle name="Comma 4 3 2 2 4 6 3" xfId="46528" xr:uid="{00000000-0005-0000-0000-0000841D0000}"/>
    <cellStyle name="Comma 4 3 2 2 4 6 4" xfId="49544" xr:uid="{00000000-0005-0000-0000-0000851D0000}"/>
    <cellStyle name="Comma 4 3 2 2 4 6 5" xfId="17381" xr:uid="{00000000-0005-0000-0000-0000861D0000}"/>
    <cellStyle name="Comma 4 3 2 2 4 7" xfId="42729" xr:uid="{00000000-0005-0000-0000-0000871D0000}"/>
    <cellStyle name="Comma 4 3 2 2 4 8" xfId="45422" xr:uid="{00000000-0005-0000-0000-0000881D0000}"/>
    <cellStyle name="Comma 4 3 2 2 4 9" xfId="48438" xr:uid="{00000000-0005-0000-0000-0000891D0000}"/>
    <cellStyle name="Comma 4 3 2 2 5" xfId="5499" xr:uid="{00000000-0005-0000-0000-00008A1D0000}"/>
    <cellStyle name="Comma 4 3 2 2 5 2" xfId="10153" xr:uid="{00000000-0005-0000-0000-00008B1D0000}"/>
    <cellStyle name="Comma 4 3 2 2 5 2 2" xfId="17703" xr:uid="{00000000-0005-0000-0000-00008C1D0000}"/>
    <cellStyle name="Comma 4 3 2 2 5 2 3" xfId="42303" xr:uid="{00000000-0005-0000-0000-00008D1D0000}"/>
    <cellStyle name="Comma 4 3 2 2 5 2 4" xfId="47058" xr:uid="{00000000-0005-0000-0000-00008E1D0000}"/>
    <cellStyle name="Comma 4 3 2 2 5 2 5" xfId="50074" xr:uid="{00000000-0005-0000-0000-00008F1D0000}"/>
    <cellStyle name="Comma 4 3 2 2 5 2 6" xfId="14538" xr:uid="{00000000-0005-0000-0000-0000901D0000}"/>
    <cellStyle name="Comma 4 3 2 2 5 3" xfId="10638" xr:uid="{00000000-0005-0000-0000-0000911D0000}"/>
    <cellStyle name="Comma 4 3 2 2 5 3 2" xfId="18180" xr:uid="{00000000-0005-0000-0000-0000921D0000}"/>
    <cellStyle name="Comma 4 3 2 2 5 3 3" xfId="27994" xr:uid="{00000000-0005-0000-0000-0000931D0000}"/>
    <cellStyle name="Comma 4 3 2 2 5 3 4" xfId="47535" xr:uid="{00000000-0005-0000-0000-0000941D0000}"/>
    <cellStyle name="Comma 4 3 2 2 5 3 5" xfId="50551" xr:uid="{00000000-0005-0000-0000-0000951D0000}"/>
    <cellStyle name="Comma 4 3 2 2 5 3 6" xfId="14681" xr:uid="{00000000-0005-0000-0000-0000961D0000}"/>
    <cellStyle name="Comma 4 3 2 2 5 4" xfId="11125" xr:uid="{00000000-0005-0000-0000-0000971D0000}"/>
    <cellStyle name="Comma 4 3 2 2 5 4 2" xfId="18657" xr:uid="{00000000-0005-0000-0000-0000981D0000}"/>
    <cellStyle name="Comma 4 3 2 2 5 4 3" xfId="43774" xr:uid="{00000000-0005-0000-0000-0000991D0000}"/>
    <cellStyle name="Comma 4 3 2 2 5 4 4" xfId="48012" xr:uid="{00000000-0005-0000-0000-00009A1D0000}"/>
    <cellStyle name="Comma 4 3 2 2 5 4 5" xfId="51028" xr:uid="{00000000-0005-0000-0000-00009B1D0000}"/>
    <cellStyle name="Comma 4 3 2 2 5 4 6" xfId="14826" xr:uid="{00000000-0005-0000-0000-00009C1D0000}"/>
    <cellStyle name="Comma 4 3 2 2 5 5" xfId="8139" xr:uid="{00000000-0005-0000-0000-00009D1D0000}"/>
    <cellStyle name="Comma 4 3 2 2 5 5 2" xfId="43647" xr:uid="{00000000-0005-0000-0000-00009E1D0000}"/>
    <cellStyle name="Comma 4 3 2 2 5 5 3" xfId="46581" xr:uid="{00000000-0005-0000-0000-00009F1D0000}"/>
    <cellStyle name="Comma 4 3 2 2 5 5 4" xfId="49597" xr:uid="{00000000-0005-0000-0000-0000A01D0000}"/>
    <cellStyle name="Comma 4 3 2 2 5 5 5" xfId="17396" xr:uid="{00000000-0005-0000-0000-0000A11D0000}"/>
    <cellStyle name="Comma 4 3 2 2 5 6" xfId="43539" xr:uid="{00000000-0005-0000-0000-0000A21D0000}"/>
    <cellStyle name="Comma 4 3 2 2 5 7" xfId="45475" xr:uid="{00000000-0005-0000-0000-0000A31D0000}"/>
    <cellStyle name="Comma 4 3 2 2 5 8" xfId="48491" xr:uid="{00000000-0005-0000-0000-0000A41D0000}"/>
    <cellStyle name="Comma 4 3 2 2 5 9" xfId="14295" xr:uid="{00000000-0005-0000-0000-0000A51D0000}"/>
    <cellStyle name="Comma 4 3 2 2 6" xfId="5819" xr:uid="{00000000-0005-0000-0000-0000A61D0000}"/>
    <cellStyle name="Comma 4 3 2 2 6 2" xfId="10365" xr:uid="{00000000-0005-0000-0000-0000A71D0000}"/>
    <cellStyle name="Comma 4 3 2 2 6 2 2" xfId="17915" xr:uid="{00000000-0005-0000-0000-0000A81D0000}"/>
    <cellStyle name="Comma 4 3 2 2 6 2 3" xfId="42903" xr:uid="{00000000-0005-0000-0000-0000A91D0000}"/>
    <cellStyle name="Comma 4 3 2 2 6 2 4" xfId="47270" xr:uid="{00000000-0005-0000-0000-0000AA1D0000}"/>
    <cellStyle name="Comma 4 3 2 2 6 2 5" xfId="50286" xr:uid="{00000000-0005-0000-0000-0000AB1D0000}"/>
    <cellStyle name="Comma 4 3 2 2 6 2 6" xfId="14598" xr:uid="{00000000-0005-0000-0000-0000AC1D0000}"/>
    <cellStyle name="Comma 4 3 2 2 6 3" xfId="10850" xr:uid="{00000000-0005-0000-0000-0000AD1D0000}"/>
    <cellStyle name="Comma 4 3 2 2 6 3 2" xfId="18392" xr:uid="{00000000-0005-0000-0000-0000AE1D0000}"/>
    <cellStyle name="Comma 4 3 2 2 6 3 3" xfId="27992" xr:uid="{00000000-0005-0000-0000-0000AF1D0000}"/>
    <cellStyle name="Comma 4 3 2 2 6 3 4" xfId="47747" xr:uid="{00000000-0005-0000-0000-0000B01D0000}"/>
    <cellStyle name="Comma 4 3 2 2 6 3 5" xfId="50763" xr:uid="{00000000-0005-0000-0000-0000B11D0000}"/>
    <cellStyle name="Comma 4 3 2 2 6 3 6" xfId="14741" xr:uid="{00000000-0005-0000-0000-0000B21D0000}"/>
    <cellStyle name="Comma 4 3 2 2 6 4" xfId="11338" xr:uid="{00000000-0005-0000-0000-0000B31D0000}"/>
    <cellStyle name="Comma 4 3 2 2 6 4 2" xfId="18869" xr:uid="{00000000-0005-0000-0000-0000B41D0000}"/>
    <cellStyle name="Comma 4 3 2 2 6 4 3" xfId="42053" xr:uid="{00000000-0005-0000-0000-0000B51D0000}"/>
    <cellStyle name="Comma 4 3 2 2 6 4 4" xfId="48224" xr:uid="{00000000-0005-0000-0000-0000B61D0000}"/>
    <cellStyle name="Comma 4 3 2 2 6 4 5" xfId="51240" xr:uid="{00000000-0005-0000-0000-0000B71D0000}"/>
    <cellStyle name="Comma 4 3 2 2 6 4 6" xfId="14887" xr:uid="{00000000-0005-0000-0000-0000B81D0000}"/>
    <cellStyle name="Comma 4 3 2 2 6 5" xfId="8453" xr:uid="{00000000-0005-0000-0000-0000B91D0000}"/>
    <cellStyle name="Comma 4 3 2 2 6 5 2" xfId="43274" xr:uid="{00000000-0005-0000-0000-0000BA1D0000}"/>
    <cellStyle name="Comma 4 3 2 2 6 5 3" xfId="46793" xr:uid="{00000000-0005-0000-0000-0000BB1D0000}"/>
    <cellStyle name="Comma 4 3 2 2 6 5 4" xfId="49809" xr:uid="{00000000-0005-0000-0000-0000BC1D0000}"/>
    <cellStyle name="Comma 4 3 2 2 6 5 5" xfId="17456" xr:uid="{00000000-0005-0000-0000-0000BD1D0000}"/>
    <cellStyle name="Comma 4 3 2 2 6 6" xfId="28632" xr:uid="{00000000-0005-0000-0000-0000BE1D0000}"/>
    <cellStyle name="Comma 4 3 2 2 6 7" xfId="45687" xr:uid="{00000000-0005-0000-0000-0000BF1D0000}"/>
    <cellStyle name="Comma 4 3 2 2 6 8" xfId="48703" xr:uid="{00000000-0005-0000-0000-0000C01D0000}"/>
    <cellStyle name="Comma 4 3 2 2 6 9" xfId="14457" xr:uid="{00000000-0005-0000-0000-0000C11D0000}"/>
    <cellStyle name="Comma 4 3 2 2 7" xfId="9941" xr:uid="{00000000-0005-0000-0000-0000C21D0000}"/>
    <cellStyle name="Comma 4 3 2 2 7 2" xfId="17491" xr:uid="{00000000-0005-0000-0000-0000C31D0000}"/>
    <cellStyle name="Comma 4 3 2 2 7 3" xfId="42684" xr:uid="{00000000-0005-0000-0000-0000C41D0000}"/>
    <cellStyle name="Comma 4 3 2 2 7 4" xfId="46846" xr:uid="{00000000-0005-0000-0000-0000C51D0000}"/>
    <cellStyle name="Comma 4 3 2 2 7 5" xfId="49862" xr:uid="{00000000-0005-0000-0000-0000C61D0000}"/>
    <cellStyle name="Comma 4 3 2 2 7 6" xfId="14478" xr:uid="{00000000-0005-0000-0000-0000C71D0000}"/>
    <cellStyle name="Comma 4 3 2 2 8" xfId="10425" xr:uid="{00000000-0005-0000-0000-0000C81D0000}"/>
    <cellStyle name="Comma 4 3 2 2 8 2" xfId="17968" xr:uid="{00000000-0005-0000-0000-0000C91D0000}"/>
    <cellStyle name="Comma 4 3 2 2 8 3" xfId="29469" xr:uid="{00000000-0005-0000-0000-0000CA1D0000}"/>
    <cellStyle name="Comma 4 3 2 2 8 4" xfId="47323" xr:uid="{00000000-0005-0000-0000-0000CB1D0000}"/>
    <cellStyle name="Comma 4 3 2 2 8 5" xfId="50339" xr:uid="{00000000-0005-0000-0000-0000CC1D0000}"/>
    <cellStyle name="Comma 4 3 2 2 8 6" xfId="14620" xr:uid="{00000000-0005-0000-0000-0000CD1D0000}"/>
    <cellStyle name="Comma 4 3 2 2 9" xfId="10912" xr:uid="{00000000-0005-0000-0000-0000CE1D0000}"/>
    <cellStyle name="Comma 4 3 2 2 9 2" xfId="18445" xr:uid="{00000000-0005-0000-0000-0000CF1D0000}"/>
    <cellStyle name="Comma 4 3 2 2 9 3" xfId="42144" xr:uid="{00000000-0005-0000-0000-0000D01D0000}"/>
    <cellStyle name="Comma 4 3 2 2 9 4" xfId="47800" xr:uid="{00000000-0005-0000-0000-0000D11D0000}"/>
    <cellStyle name="Comma 4 3 2 2 9 5" xfId="50816" xr:uid="{00000000-0005-0000-0000-0000D21D0000}"/>
    <cellStyle name="Comma 4 3 2 2 9 6" xfId="14765" xr:uid="{00000000-0005-0000-0000-0000D31D0000}"/>
    <cellStyle name="Comma 4 3 2 3" xfId="5258" xr:uid="{00000000-0005-0000-0000-0000D41D0000}"/>
    <cellStyle name="Comma 4 3 2 3 10" xfId="14182" xr:uid="{00000000-0005-0000-0000-0000D51D0000}"/>
    <cellStyle name="Comma 4 3 2 3 2" xfId="5578" xr:uid="{00000000-0005-0000-0000-0000D61D0000}"/>
    <cellStyle name="Comma 4 3 2 3 2 2" xfId="10205" xr:uid="{00000000-0005-0000-0000-0000D71D0000}"/>
    <cellStyle name="Comma 4 3 2 3 2 2 2" xfId="17755" xr:uid="{00000000-0005-0000-0000-0000D81D0000}"/>
    <cellStyle name="Comma 4 3 2 3 2 2 3" xfId="43077" xr:uid="{00000000-0005-0000-0000-0000D91D0000}"/>
    <cellStyle name="Comma 4 3 2 3 2 2 4" xfId="47110" xr:uid="{00000000-0005-0000-0000-0000DA1D0000}"/>
    <cellStyle name="Comma 4 3 2 3 2 2 5" xfId="50126" xr:uid="{00000000-0005-0000-0000-0000DB1D0000}"/>
    <cellStyle name="Comma 4 3 2 3 2 2 6" xfId="14552" xr:uid="{00000000-0005-0000-0000-0000DC1D0000}"/>
    <cellStyle name="Comma 4 3 2 3 2 3" xfId="10690" xr:uid="{00000000-0005-0000-0000-0000DD1D0000}"/>
    <cellStyle name="Comma 4 3 2 3 2 3 2" xfId="18232" xr:uid="{00000000-0005-0000-0000-0000DE1D0000}"/>
    <cellStyle name="Comma 4 3 2 3 2 3 3" xfId="43809" xr:uid="{00000000-0005-0000-0000-0000DF1D0000}"/>
    <cellStyle name="Comma 4 3 2 3 2 3 4" xfId="47587" xr:uid="{00000000-0005-0000-0000-0000E01D0000}"/>
    <cellStyle name="Comma 4 3 2 3 2 3 5" xfId="50603" xr:uid="{00000000-0005-0000-0000-0000E11D0000}"/>
    <cellStyle name="Comma 4 3 2 3 2 3 6" xfId="14695" xr:uid="{00000000-0005-0000-0000-0000E21D0000}"/>
    <cellStyle name="Comma 4 3 2 3 2 4" xfId="11177" xr:uid="{00000000-0005-0000-0000-0000E31D0000}"/>
    <cellStyle name="Comma 4 3 2 3 2 4 2" xfId="18709" xr:uid="{00000000-0005-0000-0000-0000E41D0000}"/>
    <cellStyle name="Comma 4 3 2 3 2 4 3" xfId="43990" xr:uid="{00000000-0005-0000-0000-0000E51D0000}"/>
    <cellStyle name="Comma 4 3 2 3 2 4 4" xfId="48064" xr:uid="{00000000-0005-0000-0000-0000E61D0000}"/>
    <cellStyle name="Comma 4 3 2 3 2 4 5" xfId="51080" xr:uid="{00000000-0005-0000-0000-0000E71D0000}"/>
    <cellStyle name="Comma 4 3 2 3 2 4 6" xfId="14840" xr:uid="{00000000-0005-0000-0000-0000E81D0000}"/>
    <cellStyle name="Comma 4 3 2 3 2 5" xfId="8213" xr:uid="{00000000-0005-0000-0000-0000E91D0000}"/>
    <cellStyle name="Comma 4 3 2 3 2 5 2" xfId="42772" xr:uid="{00000000-0005-0000-0000-0000EA1D0000}"/>
    <cellStyle name="Comma 4 3 2 3 2 5 3" xfId="46633" xr:uid="{00000000-0005-0000-0000-0000EB1D0000}"/>
    <cellStyle name="Comma 4 3 2 3 2 5 4" xfId="49649" xr:uid="{00000000-0005-0000-0000-0000EC1D0000}"/>
    <cellStyle name="Comma 4 3 2 3 2 5 5" xfId="17410" xr:uid="{00000000-0005-0000-0000-0000ED1D0000}"/>
    <cellStyle name="Comma 4 3 2 3 2 6" xfId="42435" xr:uid="{00000000-0005-0000-0000-0000EE1D0000}"/>
    <cellStyle name="Comma 4 3 2 3 2 7" xfId="45527" xr:uid="{00000000-0005-0000-0000-0000EF1D0000}"/>
    <cellStyle name="Comma 4 3 2 3 2 8" xfId="48543" xr:uid="{00000000-0005-0000-0000-0000F01D0000}"/>
    <cellStyle name="Comma 4 3 2 3 2 9" xfId="14331" xr:uid="{00000000-0005-0000-0000-0000F11D0000}"/>
    <cellStyle name="Comma 4 3 2 3 3" xfId="9993" xr:uid="{00000000-0005-0000-0000-0000F21D0000}"/>
    <cellStyle name="Comma 4 3 2 3 3 2" xfId="17543" xr:uid="{00000000-0005-0000-0000-0000F31D0000}"/>
    <cellStyle name="Comma 4 3 2 3 3 3" xfId="41847" xr:uid="{00000000-0005-0000-0000-0000F41D0000}"/>
    <cellStyle name="Comma 4 3 2 3 3 4" xfId="46898" xr:uid="{00000000-0005-0000-0000-0000F51D0000}"/>
    <cellStyle name="Comma 4 3 2 3 3 5" xfId="49914" xr:uid="{00000000-0005-0000-0000-0000F61D0000}"/>
    <cellStyle name="Comma 4 3 2 3 3 6" xfId="14492" xr:uid="{00000000-0005-0000-0000-0000F71D0000}"/>
    <cellStyle name="Comma 4 3 2 3 4" xfId="10477" xr:uid="{00000000-0005-0000-0000-0000F81D0000}"/>
    <cellStyle name="Comma 4 3 2 3 4 2" xfId="18020" xr:uid="{00000000-0005-0000-0000-0000F91D0000}"/>
    <cellStyle name="Comma 4 3 2 3 4 3" xfId="42324" xr:uid="{00000000-0005-0000-0000-0000FA1D0000}"/>
    <cellStyle name="Comma 4 3 2 3 4 4" xfId="47375" xr:uid="{00000000-0005-0000-0000-0000FB1D0000}"/>
    <cellStyle name="Comma 4 3 2 3 4 5" xfId="50391" xr:uid="{00000000-0005-0000-0000-0000FC1D0000}"/>
    <cellStyle name="Comma 4 3 2 3 4 6" xfId="14634" xr:uid="{00000000-0005-0000-0000-0000FD1D0000}"/>
    <cellStyle name="Comma 4 3 2 3 5" xfId="10964" xr:uid="{00000000-0005-0000-0000-0000FE1D0000}"/>
    <cellStyle name="Comma 4 3 2 3 5 2" xfId="18497" xr:uid="{00000000-0005-0000-0000-0000FF1D0000}"/>
    <cellStyle name="Comma 4 3 2 3 5 3" xfId="43237" xr:uid="{00000000-0005-0000-0000-0000001E0000}"/>
    <cellStyle name="Comma 4 3 2 3 5 4" xfId="47852" xr:uid="{00000000-0005-0000-0000-0000011E0000}"/>
    <cellStyle name="Comma 4 3 2 3 5 5" xfId="50868" xr:uid="{00000000-0005-0000-0000-0000021E0000}"/>
    <cellStyle name="Comma 4 3 2 3 5 6" xfId="14779" xr:uid="{00000000-0005-0000-0000-0000031E0000}"/>
    <cellStyle name="Comma 4 3 2 3 6" xfId="7912" xr:uid="{00000000-0005-0000-0000-0000041E0000}"/>
    <cellStyle name="Comma 4 3 2 3 6 2" xfId="42207" xr:uid="{00000000-0005-0000-0000-0000051E0000}"/>
    <cellStyle name="Comma 4 3 2 3 6 3" xfId="46421" xr:uid="{00000000-0005-0000-0000-0000061E0000}"/>
    <cellStyle name="Comma 4 3 2 3 6 4" xfId="49437" xr:uid="{00000000-0005-0000-0000-0000071E0000}"/>
    <cellStyle name="Comma 4 3 2 3 6 5" xfId="17349" xr:uid="{00000000-0005-0000-0000-0000081E0000}"/>
    <cellStyle name="Comma 4 3 2 3 7" xfId="27754" xr:uid="{00000000-0005-0000-0000-0000091E0000}"/>
    <cellStyle name="Comma 4 3 2 3 8" xfId="45315" xr:uid="{00000000-0005-0000-0000-00000A1E0000}"/>
    <cellStyle name="Comma 4 3 2 3 9" xfId="48331" xr:uid="{00000000-0005-0000-0000-00000B1E0000}"/>
    <cellStyle name="Comma 4 3 2 4" xfId="5338" xr:uid="{00000000-0005-0000-0000-00000C1E0000}"/>
    <cellStyle name="Comma 4 3 2 4 10" xfId="14215" xr:uid="{00000000-0005-0000-0000-00000D1E0000}"/>
    <cellStyle name="Comma 4 3 2 4 2" xfId="5658" xr:uid="{00000000-0005-0000-0000-00000E1E0000}"/>
    <cellStyle name="Comma 4 3 2 4 2 2" xfId="10258" xr:uid="{00000000-0005-0000-0000-00000F1E0000}"/>
    <cellStyle name="Comma 4 3 2 4 2 2 2" xfId="17808" xr:uid="{00000000-0005-0000-0000-0000101E0000}"/>
    <cellStyle name="Comma 4 3 2 4 2 2 3" xfId="42315" xr:uid="{00000000-0005-0000-0000-0000111E0000}"/>
    <cellStyle name="Comma 4 3 2 4 2 2 4" xfId="47163" xr:uid="{00000000-0005-0000-0000-0000121E0000}"/>
    <cellStyle name="Comma 4 3 2 4 2 2 5" xfId="50179" xr:uid="{00000000-0005-0000-0000-0000131E0000}"/>
    <cellStyle name="Comma 4 3 2 4 2 2 6" xfId="14567" xr:uid="{00000000-0005-0000-0000-0000141E0000}"/>
    <cellStyle name="Comma 4 3 2 4 2 3" xfId="10743" xr:uid="{00000000-0005-0000-0000-0000151E0000}"/>
    <cellStyle name="Comma 4 3 2 4 2 3 2" xfId="18285" xr:uid="{00000000-0005-0000-0000-0000161E0000}"/>
    <cellStyle name="Comma 4 3 2 4 2 3 3" xfId="44003" xr:uid="{00000000-0005-0000-0000-0000171E0000}"/>
    <cellStyle name="Comma 4 3 2 4 2 3 4" xfId="47640" xr:uid="{00000000-0005-0000-0000-0000181E0000}"/>
    <cellStyle name="Comma 4 3 2 4 2 3 5" xfId="50656" xr:uid="{00000000-0005-0000-0000-0000191E0000}"/>
    <cellStyle name="Comma 4 3 2 4 2 3 6" xfId="14710" xr:uid="{00000000-0005-0000-0000-00001A1E0000}"/>
    <cellStyle name="Comma 4 3 2 4 2 4" xfId="11230" xr:uid="{00000000-0005-0000-0000-00001B1E0000}"/>
    <cellStyle name="Comma 4 3 2 4 2 4 2" xfId="18762" xr:uid="{00000000-0005-0000-0000-00001C1E0000}"/>
    <cellStyle name="Comma 4 3 2 4 2 4 3" xfId="42706" xr:uid="{00000000-0005-0000-0000-00001D1E0000}"/>
    <cellStyle name="Comma 4 3 2 4 2 4 4" xfId="48117" xr:uid="{00000000-0005-0000-0000-00001E1E0000}"/>
    <cellStyle name="Comma 4 3 2 4 2 4 5" xfId="51133" xr:uid="{00000000-0005-0000-0000-00001F1E0000}"/>
    <cellStyle name="Comma 4 3 2 4 2 4 6" xfId="14855" xr:uid="{00000000-0005-0000-0000-0000201E0000}"/>
    <cellStyle name="Comma 4 3 2 4 2 5" xfId="8292" xr:uid="{00000000-0005-0000-0000-0000211E0000}"/>
    <cellStyle name="Comma 4 3 2 4 2 5 2" xfId="43591" xr:uid="{00000000-0005-0000-0000-0000221E0000}"/>
    <cellStyle name="Comma 4 3 2 4 2 5 3" xfId="46686" xr:uid="{00000000-0005-0000-0000-0000231E0000}"/>
    <cellStyle name="Comma 4 3 2 4 2 5 4" xfId="49702" xr:uid="{00000000-0005-0000-0000-0000241E0000}"/>
    <cellStyle name="Comma 4 3 2 4 2 5 5" xfId="17425" xr:uid="{00000000-0005-0000-0000-0000251E0000}"/>
    <cellStyle name="Comma 4 3 2 4 2 6" xfId="41562" xr:uid="{00000000-0005-0000-0000-0000261E0000}"/>
    <cellStyle name="Comma 4 3 2 4 2 7" xfId="45580" xr:uid="{00000000-0005-0000-0000-0000271E0000}"/>
    <cellStyle name="Comma 4 3 2 4 2 8" xfId="48596" xr:uid="{00000000-0005-0000-0000-0000281E0000}"/>
    <cellStyle name="Comma 4 3 2 4 2 9" xfId="14372" xr:uid="{00000000-0005-0000-0000-0000291E0000}"/>
    <cellStyle name="Comma 4 3 2 4 3" xfId="10046" xr:uid="{00000000-0005-0000-0000-00002A1E0000}"/>
    <cellStyle name="Comma 4 3 2 4 3 2" xfId="17596" xr:uid="{00000000-0005-0000-0000-00002B1E0000}"/>
    <cellStyle name="Comma 4 3 2 4 3 3" xfId="41858" xr:uid="{00000000-0005-0000-0000-00002C1E0000}"/>
    <cellStyle name="Comma 4 3 2 4 3 4" xfId="46951" xr:uid="{00000000-0005-0000-0000-00002D1E0000}"/>
    <cellStyle name="Comma 4 3 2 4 3 5" xfId="49967" xr:uid="{00000000-0005-0000-0000-00002E1E0000}"/>
    <cellStyle name="Comma 4 3 2 4 3 6" xfId="14507" xr:uid="{00000000-0005-0000-0000-00002F1E0000}"/>
    <cellStyle name="Comma 4 3 2 4 4" xfId="10531" xr:uid="{00000000-0005-0000-0000-0000301E0000}"/>
    <cellStyle name="Comma 4 3 2 4 4 2" xfId="18073" xr:uid="{00000000-0005-0000-0000-0000311E0000}"/>
    <cellStyle name="Comma 4 3 2 4 4 3" xfId="42992" xr:uid="{00000000-0005-0000-0000-0000321E0000}"/>
    <cellStyle name="Comma 4 3 2 4 4 4" xfId="47428" xr:uid="{00000000-0005-0000-0000-0000331E0000}"/>
    <cellStyle name="Comma 4 3 2 4 4 5" xfId="50444" xr:uid="{00000000-0005-0000-0000-0000341E0000}"/>
    <cellStyle name="Comma 4 3 2 4 4 6" xfId="14650" xr:uid="{00000000-0005-0000-0000-0000351E0000}"/>
    <cellStyle name="Comma 4 3 2 4 5" xfId="11018" xr:uid="{00000000-0005-0000-0000-0000361E0000}"/>
    <cellStyle name="Comma 4 3 2 4 5 2" xfId="18550" xr:uid="{00000000-0005-0000-0000-0000371E0000}"/>
    <cellStyle name="Comma 4 3 2 4 5 3" xfId="42145" xr:uid="{00000000-0005-0000-0000-0000381E0000}"/>
    <cellStyle name="Comma 4 3 2 4 5 4" xfId="47905" xr:uid="{00000000-0005-0000-0000-0000391E0000}"/>
    <cellStyle name="Comma 4 3 2 4 5 5" xfId="50921" xr:uid="{00000000-0005-0000-0000-00003A1E0000}"/>
    <cellStyle name="Comma 4 3 2 4 5 6" xfId="14795" xr:uid="{00000000-0005-0000-0000-00003B1E0000}"/>
    <cellStyle name="Comma 4 3 2 4 6" xfId="7983" xr:uid="{00000000-0005-0000-0000-00003C1E0000}"/>
    <cellStyle name="Comma 4 3 2 4 6 2" xfId="43364" xr:uid="{00000000-0005-0000-0000-00003D1E0000}"/>
    <cellStyle name="Comma 4 3 2 4 6 3" xfId="46474" xr:uid="{00000000-0005-0000-0000-00003E1E0000}"/>
    <cellStyle name="Comma 4 3 2 4 6 4" xfId="49490" xr:uid="{00000000-0005-0000-0000-00003F1E0000}"/>
    <cellStyle name="Comma 4 3 2 4 6 5" xfId="17365" xr:uid="{00000000-0005-0000-0000-0000401E0000}"/>
    <cellStyle name="Comma 4 3 2 4 7" xfId="41493" xr:uid="{00000000-0005-0000-0000-0000411E0000}"/>
    <cellStyle name="Comma 4 3 2 4 8" xfId="45368" xr:uid="{00000000-0005-0000-0000-0000421E0000}"/>
    <cellStyle name="Comma 4 3 2 4 9" xfId="48384" xr:uid="{00000000-0005-0000-0000-0000431E0000}"/>
    <cellStyle name="Comma 4 3 2 5" xfId="5418" xr:uid="{00000000-0005-0000-0000-0000441E0000}"/>
    <cellStyle name="Comma 4 3 2 5 10" xfId="14253" xr:uid="{00000000-0005-0000-0000-0000451E0000}"/>
    <cellStyle name="Comma 4 3 2 5 2" xfId="5738" xr:uid="{00000000-0005-0000-0000-0000461E0000}"/>
    <cellStyle name="Comma 4 3 2 5 2 2" xfId="10311" xr:uid="{00000000-0005-0000-0000-0000471E0000}"/>
    <cellStyle name="Comma 4 3 2 5 2 2 2" xfId="17861" xr:uid="{00000000-0005-0000-0000-0000481E0000}"/>
    <cellStyle name="Comma 4 3 2 5 2 2 3" xfId="42717" xr:uid="{00000000-0005-0000-0000-0000491E0000}"/>
    <cellStyle name="Comma 4 3 2 5 2 2 4" xfId="47216" xr:uid="{00000000-0005-0000-0000-00004A1E0000}"/>
    <cellStyle name="Comma 4 3 2 5 2 2 5" xfId="50232" xr:uid="{00000000-0005-0000-0000-00004B1E0000}"/>
    <cellStyle name="Comma 4 3 2 5 2 2 6" xfId="14582" xr:uid="{00000000-0005-0000-0000-00004C1E0000}"/>
    <cellStyle name="Comma 4 3 2 5 2 3" xfId="10796" xr:uid="{00000000-0005-0000-0000-00004D1E0000}"/>
    <cellStyle name="Comma 4 3 2 5 2 3 2" xfId="18338" xr:uid="{00000000-0005-0000-0000-00004E1E0000}"/>
    <cellStyle name="Comma 4 3 2 5 2 3 3" xfId="43963" xr:uid="{00000000-0005-0000-0000-00004F1E0000}"/>
    <cellStyle name="Comma 4 3 2 5 2 3 4" xfId="47693" xr:uid="{00000000-0005-0000-0000-0000501E0000}"/>
    <cellStyle name="Comma 4 3 2 5 2 3 5" xfId="50709" xr:uid="{00000000-0005-0000-0000-0000511E0000}"/>
    <cellStyle name="Comma 4 3 2 5 2 3 6" xfId="14725" xr:uid="{00000000-0005-0000-0000-0000521E0000}"/>
    <cellStyle name="Comma 4 3 2 5 2 4" xfId="11283" xr:uid="{00000000-0005-0000-0000-0000531E0000}"/>
    <cellStyle name="Comma 4 3 2 5 2 4 2" xfId="18815" xr:uid="{00000000-0005-0000-0000-0000541E0000}"/>
    <cellStyle name="Comma 4 3 2 5 2 4 3" xfId="43399" xr:uid="{00000000-0005-0000-0000-0000551E0000}"/>
    <cellStyle name="Comma 4 3 2 5 2 4 4" xfId="48170" xr:uid="{00000000-0005-0000-0000-0000561E0000}"/>
    <cellStyle name="Comma 4 3 2 5 2 4 5" xfId="51186" xr:uid="{00000000-0005-0000-0000-0000571E0000}"/>
    <cellStyle name="Comma 4 3 2 5 2 4 6" xfId="14870" xr:uid="{00000000-0005-0000-0000-0000581E0000}"/>
    <cellStyle name="Comma 4 3 2 5 2 5" xfId="8372" xr:uid="{00000000-0005-0000-0000-0000591E0000}"/>
    <cellStyle name="Comma 4 3 2 5 2 5 2" xfId="42501" xr:uid="{00000000-0005-0000-0000-00005A1E0000}"/>
    <cellStyle name="Comma 4 3 2 5 2 5 3" xfId="46739" xr:uid="{00000000-0005-0000-0000-00005B1E0000}"/>
    <cellStyle name="Comma 4 3 2 5 2 5 4" xfId="49755" xr:uid="{00000000-0005-0000-0000-00005C1E0000}"/>
    <cellStyle name="Comma 4 3 2 5 2 5 5" xfId="17440" xr:uid="{00000000-0005-0000-0000-00005D1E0000}"/>
    <cellStyle name="Comma 4 3 2 5 2 6" xfId="41582" xr:uid="{00000000-0005-0000-0000-00005E1E0000}"/>
    <cellStyle name="Comma 4 3 2 5 2 7" xfId="45633" xr:uid="{00000000-0005-0000-0000-00005F1E0000}"/>
    <cellStyle name="Comma 4 3 2 5 2 8" xfId="48649" xr:uid="{00000000-0005-0000-0000-0000601E0000}"/>
    <cellStyle name="Comma 4 3 2 5 2 9" xfId="14414" xr:uid="{00000000-0005-0000-0000-0000611E0000}"/>
    <cellStyle name="Comma 4 3 2 5 3" xfId="10099" xr:uid="{00000000-0005-0000-0000-0000621E0000}"/>
    <cellStyle name="Comma 4 3 2 5 3 2" xfId="17649" xr:uid="{00000000-0005-0000-0000-0000631E0000}"/>
    <cellStyle name="Comma 4 3 2 5 3 3" xfId="42627" xr:uid="{00000000-0005-0000-0000-0000641E0000}"/>
    <cellStyle name="Comma 4 3 2 5 3 4" xfId="47004" xr:uid="{00000000-0005-0000-0000-0000651E0000}"/>
    <cellStyle name="Comma 4 3 2 5 3 5" xfId="50020" xr:uid="{00000000-0005-0000-0000-0000661E0000}"/>
    <cellStyle name="Comma 4 3 2 5 3 6" xfId="14522" xr:uid="{00000000-0005-0000-0000-0000671E0000}"/>
    <cellStyle name="Comma 4 3 2 5 4" xfId="10584" xr:uid="{00000000-0005-0000-0000-0000681E0000}"/>
    <cellStyle name="Comma 4 3 2 5 4 2" xfId="18126" xr:uid="{00000000-0005-0000-0000-0000691E0000}"/>
    <cellStyle name="Comma 4 3 2 5 4 3" xfId="42836" xr:uid="{00000000-0005-0000-0000-00006A1E0000}"/>
    <cellStyle name="Comma 4 3 2 5 4 4" xfId="47481" xr:uid="{00000000-0005-0000-0000-00006B1E0000}"/>
    <cellStyle name="Comma 4 3 2 5 4 5" xfId="50497" xr:uid="{00000000-0005-0000-0000-00006C1E0000}"/>
    <cellStyle name="Comma 4 3 2 5 4 6" xfId="14665" xr:uid="{00000000-0005-0000-0000-00006D1E0000}"/>
    <cellStyle name="Comma 4 3 2 5 5" xfId="11071" xr:uid="{00000000-0005-0000-0000-00006E1E0000}"/>
    <cellStyle name="Comma 4 3 2 5 5 2" xfId="18603" xr:uid="{00000000-0005-0000-0000-00006F1E0000}"/>
    <cellStyle name="Comma 4 3 2 5 5 3" xfId="42012" xr:uid="{00000000-0005-0000-0000-0000701E0000}"/>
    <cellStyle name="Comma 4 3 2 5 5 4" xfId="47958" xr:uid="{00000000-0005-0000-0000-0000711E0000}"/>
    <cellStyle name="Comma 4 3 2 5 5 5" xfId="50974" xr:uid="{00000000-0005-0000-0000-0000721E0000}"/>
    <cellStyle name="Comma 4 3 2 5 5 6" xfId="14810" xr:uid="{00000000-0005-0000-0000-0000731E0000}"/>
    <cellStyle name="Comma 4 3 2 5 6" xfId="8059" xr:uid="{00000000-0005-0000-0000-0000741E0000}"/>
    <cellStyle name="Comma 4 3 2 5 6 2" xfId="42847" xr:uid="{00000000-0005-0000-0000-0000751E0000}"/>
    <cellStyle name="Comma 4 3 2 5 6 3" xfId="46527" xr:uid="{00000000-0005-0000-0000-0000761E0000}"/>
    <cellStyle name="Comma 4 3 2 5 6 4" xfId="49543" xr:uid="{00000000-0005-0000-0000-0000771E0000}"/>
    <cellStyle name="Comma 4 3 2 5 6 5" xfId="17380" xr:uid="{00000000-0005-0000-0000-0000781E0000}"/>
    <cellStyle name="Comma 4 3 2 5 7" xfId="43682" xr:uid="{00000000-0005-0000-0000-0000791E0000}"/>
    <cellStyle name="Comma 4 3 2 5 8" xfId="45421" xr:uid="{00000000-0005-0000-0000-00007A1E0000}"/>
    <cellStyle name="Comma 4 3 2 5 9" xfId="48437" xr:uid="{00000000-0005-0000-0000-00007B1E0000}"/>
    <cellStyle name="Comma 4 3 2 6" xfId="5498" xr:uid="{00000000-0005-0000-0000-00007C1E0000}"/>
    <cellStyle name="Comma 4 3 2 6 2" xfId="10152" xr:uid="{00000000-0005-0000-0000-00007D1E0000}"/>
    <cellStyle name="Comma 4 3 2 6 2 2" xfId="17702" xr:uid="{00000000-0005-0000-0000-00007E1E0000}"/>
    <cellStyle name="Comma 4 3 2 6 2 3" xfId="43280" xr:uid="{00000000-0005-0000-0000-00007F1E0000}"/>
    <cellStyle name="Comma 4 3 2 6 2 4" xfId="47057" xr:uid="{00000000-0005-0000-0000-0000801E0000}"/>
    <cellStyle name="Comma 4 3 2 6 2 5" xfId="50073" xr:uid="{00000000-0005-0000-0000-0000811E0000}"/>
    <cellStyle name="Comma 4 3 2 6 2 6" xfId="14537" xr:uid="{00000000-0005-0000-0000-0000821E0000}"/>
    <cellStyle name="Comma 4 3 2 6 3" xfId="10637" xr:uid="{00000000-0005-0000-0000-0000831E0000}"/>
    <cellStyle name="Comma 4 3 2 6 3 2" xfId="18179" xr:uid="{00000000-0005-0000-0000-0000841E0000}"/>
    <cellStyle name="Comma 4 3 2 6 3 3" xfId="43433" xr:uid="{00000000-0005-0000-0000-0000851E0000}"/>
    <cellStyle name="Comma 4 3 2 6 3 4" xfId="47534" xr:uid="{00000000-0005-0000-0000-0000861E0000}"/>
    <cellStyle name="Comma 4 3 2 6 3 5" xfId="50550" xr:uid="{00000000-0005-0000-0000-0000871E0000}"/>
    <cellStyle name="Comma 4 3 2 6 3 6" xfId="14680" xr:uid="{00000000-0005-0000-0000-0000881E0000}"/>
    <cellStyle name="Comma 4 3 2 6 4" xfId="11124" xr:uid="{00000000-0005-0000-0000-0000891E0000}"/>
    <cellStyle name="Comma 4 3 2 6 4 2" xfId="18656" xr:uid="{00000000-0005-0000-0000-00008A1E0000}"/>
    <cellStyle name="Comma 4 3 2 6 4 3" xfId="42147" xr:uid="{00000000-0005-0000-0000-00008B1E0000}"/>
    <cellStyle name="Comma 4 3 2 6 4 4" xfId="48011" xr:uid="{00000000-0005-0000-0000-00008C1E0000}"/>
    <cellStyle name="Comma 4 3 2 6 4 5" xfId="51027" xr:uid="{00000000-0005-0000-0000-00008D1E0000}"/>
    <cellStyle name="Comma 4 3 2 6 4 6" xfId="14825" xr:uid="{00000000-0005-0000-0000-00008E1E0000}"/>
    <cellStyle name="Comma 4 3 2 6 5" xfId="8138" xr:uid="{00000000-0005-0000-0000-00008F1E0000}"/>
    <cellStyle name="Comma 4 3 2 6 5 2" xfId="20136" xr:uid="{00000000-0005-0000-0000-0000901E0000}"/>
    <cellStyle name="Comma 4 3 2 6 5 3" xfId="46580" xr:uid="{00000000-0005-0000-0000-0000911E0000}"/>
    <cellStyle name="Comma 4 3 2 6 5 4" xfId="49596" xr:uid="{00000000-0005-0000-0000-0000921E0000}"/>
    <cellStyle name="Comma 4 3 2 6 5 5" xfId="17395" xr:uid="{00000000-0005-0000-0000-0000931E0000}"/>
    <cellStyle name="Comma 4 3 2 6 6" xfId="30018" xr:uid="{00000000-0005-0000-0000-0000941E0000}"/>
    <cellStyle name="Comma 4 3 2 6 7" xfId="45474" xr:uid="{00000000-0005-0000-0000-0000951E0000}"/>
    <cellStyle name="Comma 4 3 2 6 8" xfId="48490" xr:uid="{00000000-0005-0000-0000-0000961E0000}"/>
    <cellStyle name="Comma 4 3 2 6 9" xfId="14294" xr:uid="{00000000-0005-0000-0000-0000971E0000}"/>
    <cellStyle name="Comma 4 3 2 7" xfId="5818" xr:uid="{00000000-0005-0000-0000-0000981E0000}"/>
    <cellStyle name="Comma 4 3 2 7 2" xfId="10364" xr:uid="{00000000-0005-0000-0000-0000991E0000}"/>
    <cellStyle name="Comma 4 3 2 7 2 2" xfId="17914" xr:uid="{00000000-0005-0000-0000-00009A1E0000}"/>
    <cellStyle name="Comma 4 3 2 7 2 3" xfId="42134" xr:uid="{00000000-0005-0000-0000-00009B1E0000}"/>
    <cellStyle name="Comma 4 3 2 7 2 4" xfId="47269" xr:uid="{00000000-0005-0000-0000-00009C1E0000}"/>
    <cellStyle name="Comma 4 3 2 7 2 5" xfId="50285" xr:uid="{00000000-0005-0000-0000-00009D1E0000}"/>
    <cellStyle name="Comma 4 3 2 7 2 6" xfId="14597" xr:uid="{00000000-0005-0000-0000-00009E1E0000}"/>
    <cellStyle name="Comma 4 3 2 7 3" xfId="10849" xr:uid="{00000000-0005-0000-0000-00009F1E0000}"/>
    <cellStyle name="Comma 4 3 2 7 3 2" xfId="18391" xr:uid="{00000000-0005-0000-0000-0000A01E0000}"/>
    <cellStyle name="Comma 4 3 2 7 3 3" xfId="43716" xr:uid="{00000000-0005-0000-0000-0000A11E0000}"/>
    <cellStyle name="Comma 4 3 2 7 3 4" xfId="47746" xr:uid="{00000000-0005-0000-0000-0000A21E0000}"/>
    <cellStyle name="Comma 4 3 2 7 3 5" xfId="50762" xr:uid="{00000000-0005-0000-0000-0000A31E0000}"/>
    <cellStyle name="Comma 4 3 2 7 3 6" xfId="14740" xr:uid="{00000000-0005-0000-0000-0000A41E0000}"/>
    <cellStyle name="Comma 4 3 2 7 4" xfId="11337" xr:uid="{00000000-0005-0000-0000-0000A51E0000}"/>
    <cellStyle name="Comma 4 3 2 7 4 2" xfId="18868" xr:uid="{00000000-0005-0000-0000-0000A61E0000}"/>
    <cellStyle name="Comma 4 3 2 7 4 3" xfId="42533" xr:uid="{00000000-0005-0000-0000-0000A71E0000}"/>
    <cellStyle name="Comma 4 3 2 7 4 4" xfId="48223" xr:uid="{00000000-0005-0000-0000-0000A81E0000}"/>
    <cellStyle name="Comma 4 3 2 7 4 5" xfId="51239" xr:uid="{00000000-0005-0000-0000-0000A91E0000}"/>
    <cellStyle name="Comma 4 3 2 7 4 6" xfId="14886" xr:uid="{00000000-0005-0000-0000-0000AA1E0000}"/>
    <cellStyle name="Comma 4 3 2 7 5" xfId="8452" xr:uid="{00000000-0005-0000-0000-0000AB1E0000}"/>
    <cellStyle name="Comma 4 3 2 7 5 2" xfId="20473" xr:uid="{00000000-0005-0000-0000-0000AC1E0000}"/>
    <cellStyle name="Comma 4 3 2 7 5 3" xfId="46792" xr:uid="{00000000-0005-0000-0000-0000AD1E0000}"/>
    <cellStyle name="Comma 4 3 2 7 5 4" xfId="49808" xr:uid="{00000000-0005-0000-0000-0000AE1E0000}"/>
    <cellStyle name="Comma 4 3 2 7 5 5" xfId="17455" xr:uid="{00000000-0005-0000-0000-0000AF1E0000}"/>
    <cellStyle name="Comma 4 3 2 7 6" xfId="27830" xr:uid="{00000000-0005-0000-0000-0000B01E0000}"/>
    <cellStyle name="Comma 4 3 2 7 7" xfId="45686" xr:uid="{00000000-0005-0000-0000-0000B11E0000}"/>
    <cellStyle name="Comma 4 3 2 7 8" xfId="48702" xr:uid="{00000000-0005-0000-0000-0000B21E0000}"/>
    <cellStyle name="Comma 4 3 2 7 9" xfId="14456" xr:uid="{00000000-0005-0000-0000-0000B31E0000}"/>
    <cellStyle name="Comma 4 3 2 8" xfId="9791" xr:uid="{00000000-0005-0000-0000-0000B41E0000}"/>
    <cellStyle name="Comma 4 3 2 9" xfId="9940" xr:uid="{00000000-0005-0000-0000-0000B51E0000}"/>
    <cellStyle name="Comma 4 3 2 9 2" xfId="17490" xr:uid="{00000000-0005-0000-0000-0000B61E0000}"/>
    <cellStyle name="Comma 4 3 2 9 3" xfId="20426" xr:uid="{00000000-0005-0000-0000-0000B71E0000}"/>
    <cellStyle name="Comma 4 3 2 9 4" xfId="46845" xr:uid="{00000000-0005-0000-0000-0000B81E0000}"/>
    <cellStyle name="Comma 4 3 2 9 5" xfId="49861" xr:uid="{00000000-0005-0000-0000-0000B91E0000}"/>
    <cellStyle name="Comma 4 3 2 9 6" xfId="14477" xr:uid="{00000000-0005-0000-0000-0000BA1E0000}"/>
    <cellStyle name="Comma 4 3 3" xfId="3994" xr:uid="{00000000-0005-0000-0000-0000BB1E0000}"/>
    <cellStyle name="Comma 4 3 3 10" xfId="7607" xr:uid="{00000000-0005-0000-0000-0000BC1E0000}"/>
    <cellStyle name="Comma 4 3 3 10 2" xfId="42204" xr:uid="{00000000-0005-0000-0000-0000BD1E0000}"/>
    <cellStyle name="Comma 4 3 3 10 3" xfId="46384" xr:uid="{00000000-0005-0000-0000-0000BE1E0000}"/>
    <cellStyle name="Comma 4 3 3 10 4" xfId="49400" xr:uid="{00000000-0005-0000-0000-0000BF1E0000}"/>
    <cellStyle name="Comma 4 3 3 10 5" xfId="17335" xr:uid="{00000000-0005-0000-0000-0000C01E0000}"/>
    <cellStyle name="Comma 4 3 3 11" xfId="19211" xr:uid="{00000000-0005-0000-0000-0000C11E0000}"/>
    <cellStyle name="Comma 4 3 3 12" xfId="19452" xr:uid="{00000000-0005-0000-0000-0000C21E0000}"/>
    <cellStyle name="Comma 4 3 3 13" xfId="44097" xr:uid="{00000000-0005-0000-0000-0000C31E0000}"/>
    <cellStyle name="Comma 4 3 3 14" xfId="45005" xr:uid="{00000000-0005-0000-0000-0000C41E0000}"/>
    <cellStyle name="Comma 4 3 3 15" xfId="45264" xr:uid="{00000000-0005-0000-0000-0000C51E0000}"/>
    <cellStyle name="Comma 4 3 3 16" xfId="48279" xr:uid="{00000000-0005-0000-0000-0000C61E0000}"/>
    <cellStyle name="Comma 4 3 3 17" xfId="13997" xr:uid="{00000000-0005-0000-0000-0000C71E0000}"/>
    <cellStyle name="Comma 4 3 3 2" xfId="5260" xr:uid="{00000000-0005-0000-0000-0000C81E0000}"/>
    <cellStyle name="Comma 4 3 3 2 10" xfId="14184" xr:uid="{00000000-0005-0000-0000-0000C91E0000}"/>
    <cellStyle name="Comma 4 3 3 2 2" xfId="5580" xr:uid="{00000000-0005-0000-0000-0000CA1E0000}"/>
    <cellStyle name="Comma 4 3 3 2 2 2" xfId="10207" xr:uid="{00000000-0005-0000-0000-0000CB1E0000}"/>
    <cellStyle name="Comma 4 3 3 2 2 2 2" xfId="17757" xr:uid="{00000000-0005-0000-0000-0000CC1E0000}"/>
    <cellStyle name="Comma 4 3 3 2 2 2 3" xfId="43432" xr:uid="{00000000-0005-0000-0000-0000CD1E0000}"/>
    <cellStyle name="Comma 4 3 3 2 2 2 4" xfId="47112" xr:uid="{00000000-0005-0000-0000-0000CE1E0000}"/>
    <cellStyle name="Comma 4 3 3 2 2 2 5" xfId="50128" xr:uid="{00000000-0005-0000-0000-0000CF1E0000}"/>
    <cellStyle name="Comma 4 3 3 2 2 2 6" xfId="14554" xr:uid="{00000000-0005-0000-0000-0000D01E0000}"/>
    <cellStyle name="Comma 4 3 3 2 2 3" xfId="10692" xr:uid="{00000000-0005-0000-0000-0000D11E0000}"/>
    <cellStyle name="Comma 4 3 3 2 2 3 2" xfId="18234" xr:uid="{00000000-0005-0000-0000-0000D21E0000}"/>
    <cellStyle name="Comma 4 3 3 2 2 3 3" xfId="41954" xr:uid="{00000000-0005-0000-0000-0000D31E0000}"/>
    <cellStyle name="Comma 4 3 3 2 2 3 4" xfId="47589" xr:uid="{00000000-0005-0000-0000-0000D41E0000}"/>
    <cellStyle name="Comma 4 3 3 2 2 3 5" xfId="50605" xr:uid="{00000000-0005-0000-0000-0000D51E0000}"/>
    <cellStyle name="Comma 4 3 3 2 2 3 6" xfId="14697" xr:uid="{00000000-0005-0000-0000-0000D61E0000}"/>
    <cellStyle name="Comma 4 3 3 2 2 4" xfId="11179" xr:uid="{00000000-0005-0000-0000-0000D71E0000}"/>
    <cellStyle name="Comma 4 3 3 2 2 4 2" xfId="18711" xr:uid="{00000000-0005-0000-0000-0000D81E0000}"/>
    <cellStyle name="Comma 4 3 3 2 2 4 3" xfId="42893" xr:uid="{00000000-0005-0000-0000-0000D91E0000}"/>
    <cellStyle name="Comma 4 3 3 2 2 4 4" xfId="48066" xr:uid="{00000000-0005-0000-0000-0000DA1E0000}"/>
    <cellStyle name="Comma 4 3 3 2 2 4 5" xfId="51082" xr:uid="{00000000-0005-0000-0000-0000DB1E0000}"/>
    <cellStyle name="Comma 4 3 3 2 2 4 6" xfId="14842" xr:uid="{00000000-0005-0000-0000-0000DC1E0000}"/>
    <cellStyle name="Comma 4 3 3 2 2 5" xfId="8215" xr:uid="{00000000-0005-0000-0000-0000DD1E0000}"/>
    <cellStyle name="Comma 4 3 3 2 2 5 2" xfId="32561" xr:uid="{00000000-0005-0000-0000-0000DE1E0000}"/>
    <cellStyle name="Comma 4 3 3 2 2 5 3" xfId="46635" xr:uid="{00000000-0005-0000-0000-0000DF1E0000}"/>
    <cellStyle name="Comma 4 3 3 2 2 5 4" xfId="49651" xr:uid="{00000000-0005-0000-0000-0000E01E0000}"/>
    <cellStyle name="Comma 4 3 3 2 2 5 5" xfId="17412" xr:uid="{00000000-0005-0000-0000-0000E11E0000}"/>
    <cellStyle name="Comma 4 3 3 2 2 6" xfId="42073" xr:uid="{00000000-0005-0000-0000-0000E21E0000}"/>
    <cellStyle name="Comma 4 3 3 2 2 7" xfId="45529" xr:uid="{00000000-0005-0000-0000-0000E31E0000}"/>
    <cellStyle name="Comma 4 3 3 2 2 8" xfId="48545" xr:uid="{00000000-0005-0000-0000-0000E41E0000}"/>
    <cellStyle name="Comma 4 3 3 2 2 9" xfId="14333" xr:uid="{00000000-0005-0000-0000-0000E51E0000}"/>
    <cellStyle name="Comma 4 3 3 2 3" xfId="9995" xr:uid="{00000000-0005-0000-0000-0000E61E0000}"/>
    <cellStyle name="Comma 4 3 3 2 3 2" xfId="17545" xr:uid="{00000000-0005-0000-0000-0000E71E0000}"/>
    <cellStyle name="Comma 4 3 3 2 3 3" xfId="19904" xr:uid="{00000000-0005-0000-0000-0000E81E0000}"/>
    <cellStyle name="Comma 4 3 3 2 3 4" xfId="46900" xr:uid="{00000000-0005-0000-0000-0000E91E0000}"/>
    <cellStyle name="Comma 4 3 3 2 3 5" xfId="49916" xr:uid="{00000000-0005-0000-0000-0000EA1E0000}"/>
    <cellStyle name="Comma 4 3 3 2 3 6" xfId="14494" xr:uid="{00000000-0005-0000-0000-0000EB1E0000}"/>
    <cellStyle name="Comma 4 3 3 2 4" xfId="10479" xr:uid="{00000000-0005-0000-0000-0000EC1E0000}"/>
    <cellStyle name="Comma 4 3 3 2 4 2" xfId="18022" xr:uid="{00000000-0005-0000-0000-0000ED1E0000}"/>
    <cellStyle name="Comma 4 3 3 2 4 3" xfId="44029" xr:uid="{00000000-0005-0000-0000-0000EE1E0000}"/>
    <cellStyle name="Comma 4 3 3 2 4 4" xfId="47377" xr:uid="{00000000-0005-0000-0000-0000EF1E0000}"/>
    <cellStyle name="Comma 4 3 3 2 4 5" xfId="50393" xr:uid="{00000000-0005-0000-0000-0000F01E0000}"/>
    <cellStyle name="Comma 4 3 3 2 4 6" xfId="14636" xr:uid="{00000000-0005-0000-0000-0000F11E0000}"/>
    <cellStyle name="Comma 4 3 3 2 5" xfId="10966" xr:uid="{00000000-0005-0000-0000-0000F21E0000}"/>
    <cellStyle name="Comma 4 3 3 2 5 2" xfId="18499" xr:uid="{00000000-0005-0000-0000-0000F31E0000}"/>
    <cellStyle name="Comma 4 3 3 2 5 3" xfId="41996" xr:uid="{00000000-0005-0000-0000-0000F41E0000}"/>
    <cellStyle name="Comma 4 3 3 2 5 4" xfId="47854" xr:uid="{00000000-0005-0000-0000-0000F51E0000}"/>
    <cellStyle name="Comma 4 3 3 2 5 5" xfId="50870" xr:uid="{00000000-0005-0000-0000-0000F61E0000}"/>
    <cellStyle name="Comma 4 3 3 2 5 6" xfId="14781" xr:uid="{00000000-0005-0000-0000-0000F71E0000}"/>
    <cellStyle name="Comma 4 3 3 2 6" xfId="7914" xr:uid="{00000000-0005-0000-0000-0000F81E0000}"/>
    <cellStyle name="Comma 4 3 3 2 6 2" xfId="19664" xr:uid="{00000000-0005-0000-0000-0000F91E0000}"/>
    <cellStyle name="Comma 4 3 3 2 6 3" xfId="46423" xr:uid="{00000000-0005-0000-0000-0000FA1E0000}"/>
    <cellStyle name="Comma 4 3 3 2 6 4" xfId="49439" xr:uid="{00000000-0005-0000-0000-0000FB1E0000}"/>
    <cellStyle name="Comma 4 3 3 2 6 5" xfId="17351" xr:uid="{00000000-0005-0000-0000-0000FC1E0000}"/>
    <cellStyle name="Comma 4 3 3 2 7" xfId="41477" xr:uid="{00000000-0005-0000-0000-0000FD1E0000}"/>
    <cellStyle name="Comma 4 3 3 2 8" xfId="45317" xr:uid="{00000000-0005-0000-0000-0000FE1E0000}"/>
    <cellStyle name="Comma 4 3 3 2 9" xfId="48333" xr:uid="{00000000-0005-0000-0000-0000FF1E0000}"/>
    <cellStyle name="Comma 4 3 3 3" xfId="5340" xr:uid="{00000000-0005-0000-0000-0000001F0000}"/>
    <cellStyle name="Comma 4 3 3 3 10" xfId="14217" xr:uid="{00000000-0005-0000-0000-0000011F0000}"/>
    <cellStyle name="Comma 4 3 3 3 2" xfId="5660" xr:uid="{00000000-0005-0000-0000-0000021F0000}"/>
    <cellStyle name="Comma 4 3 3 3 2 2" xfId="10260" xr:uid="{00000000-0005-0000-0000-0000031F0000}"/>
    <cellStyle name="Comma 4 3 3 3 2 2 2" xfId="17810" xr:uid="{00000000-0005-0000-0000-0000041F0000}"/>
    <cellStyle name="Comma 4 3 3 3 2 2 3" xfId="43661" xr:uid="{00000000-0005-0000-0000-0000051F0000}"/>
    <cellStyle name="Comma 4 3 3 3 2 2 4" xfId="47165" xr:uid="{00000000-0005-0000-0000-0000061F0000}"/>
    <cellStyle name="Comma 4 3 3 3 2 2 5" xfId="50181" xr:uid="{00000000-0005-0000-0000-0000071F0000}"/>
    <cellStyle name="Comma 4 3 3 3 2 2 6" xfId="14569" xr:uid="{00000000-0005-0000-0000-0000081F0000}"/>
    <cellStyle name="Comma 4 3 3 3 2 3" xfId="10745" xr:uid="{00000000-0005-0000-0000-0000091F0000}"/>
    <cellStyle name="Comma 4 3 3 3 2 3 2" xfId="18287" xr:uid="{00000000-0005-0000-0000-00000A1F0000}"/>
    <cellStyle name="Comma 4 3 3 3 2 3 3" xfId="43708" xr:uid="{00000000-0005-0000-0000-00000B1F0000}"/>
    <cellStyle name="Comma 4 3 3 3 2 3 4" xfId="47642" xr:uid="{00000000-0005-0000-0000-00000C1F0000}"/>
    <cellStyle name="Comma 4 3 3 3 2 3 5" xfId="50658" xr:uid="{00000000-0005-0000-0000-00000D1F0000}"/>
    <cellStyle name="Comma 4 3 3 3 2 3 6" xfId="14712" xr:uid="{00000000-0005-0000-0000-00000E1F0000}"/>
    <cellStyle name="Comma 4 3 3 3 2 4" xfId="11232" xr:uid="{00000000-0005-0000-0000-00000F1F0000}"/>
    <cellStyle name="Comma 4 3 3 3 2 4 2" xfId="18764" xr:uid="{00000000-0005-0000-0000-0000101F0000}"/>
    <cellStyle name="Comma 4 3 3 3 2 4 3" xfId="42650" xr:uid="{00000000-0005-0000-0000-0000111F0000}"/>
    <cellStyle name="Comma 4 3 3 3 2 4 4" xfId="48119" xr:uid="{00000000-0005-0000-0000-0000121F0000}"/>
    <cellStyle name="Comma 4 3 3 3 2 4 5" xfId="51135" xr:uid="{00000000-0005-0000-0000-0000131F0000}"/>
    <cellStyle name="Comma 4 3 3 3 2 4 6" xfId="14857" xr:uid="{00000000-0005-0000-0000-0000141F0000}"/>
    <cellStyle name="Comma 4 3 3 3 2 5" xfId="8294" xr:uid="{00000000-0005-0000-0000-0000151F0000}"/>
    <cellStyle name="Comma 4 3 3 3 2 5 2" xfId="43690" xr:uid="{00000000-0005-0000-0000-0000161F0000}"/>
    <cellStyle name="Comma 4 3 3 3 2 5 3" xfId="46688" xr:uid="{00000000-0005-0000-0000-0000171F0000}"/>
    <cellStyle name="Comma 4 3 3 3 2 5 4" xfId="49704" xr:uid="{00000000-0005-0000-0000-0000181F0000}"/>
    <cellStyle name="Comma 4 3 3 3 2 5 5" xfId="17427" xr:uid="{00000000-0005-0000-0000-0000191F0000}"/>
    <cellStyle name="Comma 4 3 3 3 2 6" xfId="43906" xr:uid="{00000000-0005-0000-0000-00001A1F0000}"/>
    <cellStyle name="Comma 4 3 3 3 2 7" xfId="45582" xr:uid="{00000000-0005-0000-0000-00001B1F0000}"/>
    <cellStyle name="Comma 4 3 3 3 2 8" xfId="48598" xr:uid="{00000000-0005-0000-0000-00001C1F0000}"/>
    <cellStyle name="Comma 4 3 3 3 2 9" xfId="14374" xr:uid="{00000000-0005-0000-0000-00001D1F0000}"/>
    <cellStyle name="Comma 4 3 3 3 3" xfId="10048" xr:uid="{00000000-0005-0000-0000-00001E1F0000}"/>
    <cellStyle name="Comma 4 3 3 3 3 2" xfId="17598" xr:uid="{00000000-0005-0000-0000-00001F1F0000}"/>
    <cellStyle name="Comma 4 3 3 3 3 3" xfId="27778" xr:uid="{00000000-0005-0000-0000-0000201F0000}"/>
    <cellStyle name="Comma 4 3 3 3 3 4" xfId="46953" xr:uid="{00000000-0005-0000-0000-0000211F0000}"/>
    <cellStyle name="Comma 4 3 3 3 3 5" xfId="49969" xr:uid="{00000000-0005-0000-0000-0000221F0000}"/>
    <cellStyle name="Comma 4 3 3 3 3 6" xfId="14509" xr:uid="{00000000-0005-0000-0000-0000231F0000}"/>
    <cellStyle name="Comma 4 3 3 3 4" xfId="10533" xr:uid="{00000000-0005-0000-0000-0000241F0000}"/>
    <cellStyle name="Comma 4 3 3 3 4 2" xfId="18075" xr:uid="{00000000-0005-0000-0000-0000251F0000}"/>
    <cellStyle name="Comma 4 3 3 3 4 3" xfId="42636" xr:uid="{00000000-0005-0000-0000-0000261F0000}"/>
    <cellStyle name="Comma 4 3 3 3 4 4" xfId="47430" xr:uid="{00000000-0005-0000-0000-0000271F0000}"/>
    <cellStyle name="Comma 4 3 3 3 4 5" xfId="50446" xr:uid="{00000000-0005-0000-0000-0000281F0000}"/>
    <cellStyle name="Comma 4 3 3 3 4 6" xfId="14652" xr:uid="{00000000-0005-0000-0000-0000291F0000}"/>
    <cellStyle name="Comma 4 3 3 3 5" xfId="11020" xr:uid="{00000000-0005-0000-0000-00002A1F0000}"/>
    <cellStyle name="Comma 4 3 3 3 5 2" xfId="18552" xr:uid="{00000000-0005-0000-0000-00002B1F0000}"/>
    <cellStyle name="Comma 4 3 3 3 5 3" xfId="42720" xr:uid="{00000000-0005-0000-0000-00002C1F0000}"/>
    <cellStyle name="Comma 4 3 3 3 5 4" xfId="47907" xr:uid="{00000000-0005-0000-0000-00002D1F0000}"/>
    <cellStyle name="Comma 4 3 3 3 5 5" xfId="50923" xr:uid="{00000000-0005-0000-0000-00002E1F0000}"/>
    <cellStyle name="Comma 4 3 3 3 5 6" xfId="14797" xr:uid="{00000000-0005-0000-0000-00002F1F0000}"/>
    <cellStyle name="Comma 4 3 3 3 6" xfId="7985" xr:uid="{00000000-0005-0000-0000-0000301F0000}"/>
    <cellStyle name="Comma 4 3 3 3 6 2" xfId="29628" xr:uid="{00000000-0005-0000-0000-0000311F0000}"/>
    <cellStyle name="Comma 4 3 3 3 6 3" xfId="46476" xr:uid="{00000000-0005-0000-0000-0000321F0000}"/>
    <cellStyle name="Comma 4 3 3 3 6 4" xfId="49492" xr:uid="{00000000-0005-0000-0000-0000331F0000}"/>
    <cellStyle name="Comma 4 3 3 3 6 5" xfId="17367" xr:uid="{00000000-0005-0000-0000-0000341F0000}"/>
    <cellStyle name="Comma 4 3 3 3 7" xfId="41494" xr:uid="{00000000-0005-0000-0000-0000351F0000}"/>
    <cellStyle name="Comma 4 3 3 3 8" xfId="45370" xr:uid="{00000000-0005-0000-0000-0000361F0000}"/>
    <cellStyle name="Comma 4 3 3 3 9" xfId="48386" xr:uid="{00000000-0005-0000-0000-0000371F0000}"/>
    <cellStyle name="Comma 4 3 3 4" xfId="5420" xr:uid="{00000000-0005-0000-0000-0000381F0000}"/>
    <cellStyle name="Comma 4 3 3 4 10" xfId="14255" xr:uid="{00000000-0005-0000-0000-0000391F0000}"/>
    <cellStyle name="Comma 4 3 3 4 2" xfId="5740" xr:uid="{00000000-0005-0000-0000-00003A1F0000}"/>
    <cellStyle name="Comma 4 3 3 4 2 2" xfId="10313" xr:uid="{00000000-0005-0000-0000-00003B1F0000}"/>
    <cellStyle name="Comma 4 3 3 4 2 2 2" xfId="17863" xr:uid="{00000000-0005-0000-0000-00003C1F0000}"/>
    <cellStyle name="Comma 4 3 3 4 2 2 3" xfId="20379" xr:uid="{00000000-0005-0000-0000-00003D1F0000}"/>
    <cellStyle name="Comma 4 3 3 4 2 2 4" xfId="47218" xr:uid="{00000000-0005-0000-0000-00003E1F0000}"/>
    <cellStyle name="Comma 4 3 3 4 2 2 5" xfId="50234" xr:uid="{00000000-0005-0000-0000-00003F1F0000}"/>
    <cellStyle name="Comma 4 3 3 4 2 2 6" xfId="14584" xr:uid="{00000000-0005-0000-0000-0000401F0000}"/>
    <cellStyle name="Comma 4 3 3 4 2 3" xfId="10798" xr:uid="{00000000-0005-0000-0000-0000411F0000}"/>
    <cellStyle name="Comma 4 3 3 4 2 3 2" xfId="18340" xr:uid="{00000000-0005-0000-0000-0000421F0000}"/>
    <cellStyle name="Comma 4 3 3 4 2 3 3" xfId="32398" xr:uid="{00000000-0005-0000-0000-0000431F0000}"/>
    <cellStyle name="Comma 4 3 3 4 2 3 4" xfId="47695" xr:uid="{00000000-0005-0000-0000-0000441F0000}"/>
    <cellStyle name="Comma 4 3 3 4 2 3 5" xfId="50711" xr:uid="{00000000-0005-0000-0000-0000451F0000}"/>
    <cellStyle name="Comma 4 3 3 4 2 3 6" xfId="14727" xr:uid="{00000000-0005-0000-0000-0000461F0000}"/>
    <cellStyle name="Comma 4 3 3 4 2 4" xfId="11285" xr:uid="{00000000-0005-0000-0000-0000471F0000}"/>
    <cellStyle name="Comma 4 3 3 4 2 4 2" xfId="18817" xr:uid="{00000000-0005-0000-0000-0000481F0000}"/>
    <cellStyle name="Comma 4 3 3 4 2 4 3" xfId="43180" xr:uid="{00000000-0005-0000-0000-0000491F0000}"/>
    <cellStyle name="Comma 4 3 3 4 2 4 4" xfId="48172" xr:uid="{00000000-0005-0000-0000-00004A1F0000}"/>
    <cellStyle name="Comma 4 3 3 4 2 4 5" xfId="51188" xr:uid="{00000000-0005-0000-0000-00004B1F0000}"/>
    <cellStyle name="Comma 4 3 3 4 2 4 6" xfId="14872" xr:uid="{00000000-0005-0000-0000-00004C1F0000}"/>
    <cellStyle name="Comma 4 3 3 4 2 5" xfId="8374" xr:uid="{00000000-0005-0000-0000-00004D1F0000}"/>
    <cellStyle name="Comma 4 3 3 4 2 5 2" xfId="43216" xr:uid="{00000000-0005-0000-0000-00004E1F0000}"/>
    <cellStyle name="Comma 4 3 3 4 2 5 3" xfId="46741" xr:uid="{00000000-0005-0000-0000-00004F1F0000}"/>
    <cellStyle name="Comma 4 3 3 4 2 5 4" xfId="49757" xr:uid="{00000000-0005-0000-0000-0000501F0000}"/>
    <cellStyle name="Comma 4 3 3 4 2 5 5" xfId="17442" xr:uid="{00000000-0005-0000-0000-0000511F0000}"/>
    <cellStyle name="Comma 4 3 3 4 2 6" xfId="41583" xr:uid="{00000000-0005-0000-0000-0000521F0000}"/>
    <cellStyle name="Comma 4 3 3 4 2 7" xfId="45635" xr:uid="{00000000-0005-0000-0000-0000531F0000}"/>
    <cellStyle name="Comma 4 3 3 4 2 8" xfId="48651" xr:uid="{00000000-0005-0000-0000-0000541F0000}"/>
    <cellStyle name="Comma 4 3 3 4 2 9" xfId="14416" xr:uid="{00000000-0005-0000-0000-0000551F0000}"/>
    <cellStyle name="Comma 4 3 3 4 3" xfId="10101" xr:uid="{00000000-0005-0000-0000-0000561F0000}"/>
    <cellStyle name="Comma 4 3 3 4 3 2" xfId="17651" xr:uid="{00000000-0005-0000-0000-0000571F0000}"/>
    <cellStyle name="Comma 4 3 3 4 3 3" xfId="41864" xr:uid="{00000000-0005-0000-0000-0000581F0000}"/>
    <cellStyle name="Comma 4 3 3 4 3 4" xfId="47006" xr:uid="{00000000-0005-0000-0000-0000591F0000}"/>
    <cellStyle name="Comma 4 3 3 4 3 5" xfId="50022" xr:uid="{00000000-0005-0000-0000-00005A1F0000}"/>
    <cellStyle name="Comma 4 3 3 4 3 6" xfId="14524" xr:uid="{00000000-0005-0000-0000-00005B1F0000}"/>
    <cellStyle name="Comma 4 3 3 4 4" xfId="10586" xr:uid="{00000000-0005-0000-0000-00005C1F0000}"/>
    <cellStyle name="Comma 4 3 3 4 4 2" xfId="18128" xr:uid="{00000000-0005-0000-0000-00005D1F0000}"/>
    <cellStyle name="Comma 4 3 3 4 4 3" xfId="43416" xr:uid="{00000000-0005-0000-0000-00005E1F0000}"/>
    <cellStyle name="Comma 4 3 3 4 4 4" xfId="47483" xr:uid="{00000000-0005-0000-0000-00005F1F0000}"/>
    <cellStyle name="Comma 4 3 3 4 4 5" xfId="50499" xr:uid="{00000000-0005-0000-0000-0000601F0000}"/>
    <cellStyle name="Comma 4 3 3 4 4 6" xfId="14667" xr:uid="{00000000-0005-0000-0000-0000611F0000}"/>
    <cellStyle name="Comma 4 3 3 4 5" xfId="11073" xr:uid="{00000000-0005-0000-0000-0000621F0000}"/>
    <cellStyle name="Comma 4 3 3 4 5 2" xfId="18605" xr:uid="{00000000-0005-0000-0000-0000631F0000}"/>
    <cellStyle name="Comma 4 3 3 4 5 3" xfId="43295" xr:uid="{00000000-0005-0000-0000-0000641F0000}"/>
    <cellStyle name="Comma 4 3 3 4 5 4" xfId="47960" xr:uid="{00000000-0005-0000-0000-0000651F0000}"/>
    <cellStyle name="Comma 4 3 3 4 5 5" xfId="50976" xr:uid="{00000000-0005-0000-0000-0000661F0000}"/>
    <cellStyle name="Comma 4 3 3 4 5 6" xfId="14812" xr:uid="{00000000-0005-0000-0000-0000671F0000}"/>
    <cellStyle name="Comma 4 3 3 4 6" xfId="8061" xr:uid="{00000000-0005-0000-0000-0000681F0000}"/>
    <cellStyle name="Comma 4 3 3 4 6 2" xfId="43208" xr:uid="{00000000-0005-0000-0000-0000691F0000}"/>
    <cellStyle name="Comma 4 3 3 4 6 3" xfId="46529" xr:uid="{00000000-0005-0000-0000-00006A1F0000}"/>
    <cellStyle name="Comma 4 3 3 4 6 4" xfId="49545" xr:uid="{00000000-0005-0000-0000-00006B1F0000}"/>
    <cellStyle name="Comma 4 3 3 4 6 5" xfId="17382" xr:uid="{00000000-0005-0000-0000-00006C1F0000}"/>
    <cellStyle name="Comma 4 3 3 4 7" xfId="41508" xr:uid="{00000000-0005-0000-0000-00006D1F0000}"/>
    <cellStyle name="Comma 4 3 3 4 8" xfId="45423" xr:uid="{00000000-0005-0000-0000-00006E1F0000}"/>
    <cellStyle name="Comma 4 3 3 4 9" xfId="48439" xr:uid="{00000000-0005-0000-0000-00006F1F0000}"/>
    <cellStyle name="Comma 4 3 3 5" xfId="5500" xr:uid="{00000000-0005-0000-0000-0000701F0000}"/>
    <cellStyle name="Comma 4 3 3 5 2" xfId="10154" xr:uid="{00000000-0005-0000-0000-0000711F0000}"/>
    <cellStyle name="Comma 4 3 3 5 2 2" xfId="17704" xr:uid="{00000000-0005-0000-0000-0000721F0000}"/>
    <cellStyle name="Comma 4 3 3 5 2 3" xfId="42930" xr:uid="{00000000-0005-0000-0000-0000731F0000}"/>
    <cellStyle name="Comma 4 3 3 5 2 4" xfId="47059" xr:uid="{00000000-0005-0000-0000-0000741F0000}"/>
    <cellStyle name="Comma 4 3 3 5 2 5" xfId="50075" xr:uid="{00000000-0005-0000-0000-0000751F0000}"/>
    <cellStyle name="Comma 4 3 3 5 2 6" xfId="14539" xr:uid="{00000000-0005-0000-0000-0000761F0000}"/>
    <cellStyle name="Comma 4 3 3 5 3" xfId="10639" xr:uid="{00000000-0005-0000-0000-0000771F0000}"/>
    <cellStyle name="Comma 4 3 3 5 3 2" xfId="18181" xr:uid="{00000000-0005-0000-0000-0000781F0000}"/>
    <cellStyle name="Comma 4 3 3 5 3 3" xfId="43127" xr:uid="{00000000-0005-0000-0000-0000791F0000}"/>
    <cellStyle name="Comma 4 3 3 5 3 4" xfId="47536" xr:uid="{00000000-0005-0000-0000-00007A1F0000}"/>
    <cellStyle name="Comma 4 3 3 5 3 5" xfId="50552" xr:uid="{00000000-0005-0000-0000-00007B1F0000}"/>
    <cellStyle name="Comma 4 3 3 5 3 6" xfId="14682" xr:uid="{00000000-0005-0000-0000-00007C1F0000}"/>
    <cellStyle name="Comma 4 3 3 5 4" xfId="11126" xr:uid="{00000000-0005-0000-0000-00007D1F0000}"/>
    <cellStyle name="Comma 4 3 3 5 4 2" xfId="18658" xr:uid="{00000000-0005-0000-0000-00007E1F0000}"/>
    <cellStyle name="Comma 4 3 3 5 4 3" xfId="43893" xr:uid="{00000000-0005-0000-0000-00007F1F0000}"/>
    <cellStyle name="Comma 4 3 3 5 4 4" xfId="48013" xr:uid="{00000000-0005-0000-0000-0000801F0000}"/>
    <cellStyle name="Comma 4 3 3 5 4 5" xfId="51029" xr:uid="{00000000-0005-0000-0000-0000811F0000}"/>
    <cellStyle name="Comma 4 3 3 5 4 6" xfId="14827" xr:uid="{00000000-0005-0000-0000-0000821F0000}"/>
    <cellStyle name="Comma 4 3 3 5 5" xfId="8140" xr:uid="{00000000-0005-0000-0000-0000831F0000}"/>
    <cellStyle name="Comma 4 3 3 5 5 2" xfId="41794" xr:uid="{00000000-0005-0000-0000-0000841F0000}"/>
    <cellStyle name="Comma 4 3 3 5 5 3" xfId="46582" xr:uid="{00000000-0005-0000-0000-0000851F0000}"/>
    <cellStyle name="Comma 4 3 3 5 5 4" xfId="49598" xr:uid="{00000000-0005-0000-0000-0000861F0000}"/>
    <cellStyle name="Comma 4 3 3 5 5 5" xfId="17397" xr:uid="{00000000-0005-0000-0000-0000871F0000}"/>
    <cellStyle name="Comma 4 3 3 5 6" xfId="42071" xr:uid="{00000000-0005-0000-0000-0000881F0000}"/>
    <cellStyle name="Comma 4 3 3 5 7" xfId="45476" xr:uid="{00000000-0005-0000-0000-0000891F0000}"/>
    <cellStyle name="Comma 4 3 3 5 8" xfId="48492" xr:uid="{00000000-0005-0000-0000-00008A1F0000}"/>
    <cellStyle name="Comma 4 3 3 5 9" xfId="14296" xr:uid="{00000000-0005-0000-0000-00008B1F0000}"/>
    <cellStyle name="Comma 4 3 3 6" xfId="5820" xr:uid="{00000000-0005-0000-0000-00008C1F0000}"/>
    <cellStyle name="Comma 4 3 3 6 2" xfId="10366" xr:uid="{00000000-0005-0000-0000-00008D1F0000}"/>
    <cellStyle name="Comma 4 3 3 6 2 2" xfId="17916" xr:uid="{00000000-0005-0000-0000-00008E1F0000}"/>
    <cellStyle name="Comma 4 3 3 6 2 3" xfId="43016" xr:uid="{00000000-0005-0000-0000-00008F1F0000}"/>
    <cellStyle name="Comma 4 3 3 6 2 4" xfId="47271" xr:uid="{00000000-0005-0000-0000-0000901F0000}"/>
    <cellStyle name="Comma 4 3 3 6 2 5" xfId="50287" xr:uid="{00000000-0005-0000-0000-0000911F0000}"/>
    <cellStyle name="Comma 4 3 3 6 2 6" xfId="14599" xr:uid="{00000000-0005-0000-0000-0000921F0000}"/>
    <cellStyle name="Comma 4 3 3 6 3" xfId="10851" xr:uid="{00000000-0005-0000-0000-0000931F0000}"/>
    <cellStyle name="Comma 4 3 3 6 3 2" xfId="18393" xr:uid="{00000000-0005-0000-0000-0000941F0000}"/>
    <cellStyle name="Comma 4 3 3 6 3 3" xfId="43194" xr:uid="{00000000-0005-0000-0000-0000951F0000}"/>
    <cellStyle name="Comma 4 3 3 6 3 4" xfId="47748" xr:uid="{00000000-0005-0000-0000-0000961F0000}"/>
    <cellStyle name="Comma 4 3 3 6 3 5" xfId="50764" xr:uid="{00000000-0005-0000-0000-0000971F0000}"/>
    <cellStyle name="Comma 4 3 3 6 3 6" xfId="14742" xr:uid="{00000000-0005-0000-0000-0000981F0000}"/>
    <cellStyle name="Comma 4 3 3 6 4" xfId="11339" xr:uid="{00000000-0005-0000-0000-0000991F0000}"/>
    <cellStyle name="Comma 4 3 3 6 4 2" xfId="18870" xr:uid="{00000000-0005-0000-0000-00009A1F0000}"/>
    <cellStyle name="Comma 4 3 3 6 4 3" xfId="42054" xr:uid="{00000000-0005-0000-0000-00009B1F0000}"/>
    <cellStyle name="Comma 4 3 3 6 4 4" xfId="48225" xr:uid="{00000000-0005-0000-0000-00009C1F0000}"/>
    <cellStyle name="Comma 4 3 3 6 4 5" xfId="51241" xr:uid="{00000000-0005-0000-0000-00009D1F0000}"/>
    <cellStyle name="Comma 4 3 3 6 4 6" xfId="14888" xr:uid="{00000000-0005-0000-0000-00009E1F0000}"/>
    <cellStyle name="Comma 4 3 3 6 5" xfId="8454" xr:uid="{00000000-0005-0000-0000-00009F1F0000}"/>
    <cellStyle name="Comma 4 3 3 6 5 2" xfId="42271" xr:uid="{00000000-0005-0000-0000-0000A01F0000}"/>
    <cellStyle name="Comma 4 3 3 6 5 3" xfId="46794" xr:uid="{00000000-0005-0000-0000-0000A11F0000}"/>
    <cellStyle name="Comma 4 3 3 6 5 4" xfId="49810" xr:uid="{00000000-0005-0000-0000-0000A21F0000}"/>
    <cellStyle name="Comma 4 3 3 6 5 5" xfId="17457" xr:uid="{00000000-0005-0000-0000-0000A31F0000}"/>
    <cellStyle name="Comma 4 3 3 6 6" xfId="19444" xr:uid="{00000000-0005-0000-0000-0000A41F0000}"/>
    <cellStyle name="Comma 4 3 3 6 7" xfId="45688" xr:uid="{00000000-0005-0000-0000-0000A51F0000}"/>
    <cellStyle name="Comma 4 3 3 6 8" xfId="48704" xr:uid="{00000000-0005-0000-0000-0000A61F0000}"/>
    <cellStyle name="Comma 4 3 3 6 9" xfId="14458" xr:uid="{00000000-0005-0000-0000-0000A71F0000}"/>
    <cellStyle name="Comma 4 3 3 7" xfId="9942" xr:uid="{00000000-0005-0000-0000-0000A81F0000}"/>
    <cellStyle name="Comma 4 3 3 7 2" xfId="17492" xr:uid="{00000000-0005-0000-0000-0000A91F0000}"/>
    <cellStyle name="Comma 4 3 3 7 3" xfId="42280" xr:uid="{00000000-0005-0000-0000-0000AA1F0000}"/>
    <cellStyle name="Comma 4 3 3 7 4" xfId="46847" xr:uid="{00000000-0005-0000-0000-0000AB1F0000}"/>
    <cellStyle name="Comma 4 3 3 7 5" xfId="49863" xr:uid="{00000000-0005-0000-0000-0000AC1F0000}"/>
    <cellStyle name="Comma 4 3 3 7 6" xfId="14479" xr:uid="{00000000-0005-0000-0000-0000AD1F0000}"/>
    <cellStyle name="Comma 4 3 3 8" xfId="10426" xr:uid="{00000000-0005-0000-0000-0000AE1F0000}"/>
    <cellStyle name="Comma 4 3 3 8 2" xfId="17969" xr:uid="{00000000-0005-0000-0000-0000AF1F0000}"/>
    <cellStyle name="Comma 4 3 3 8 3" xfId="43286" xr:uid="{00000000-0005-0000-0000-0000B01F0000}"/>
    <cellStyle name="Comma 4 3 3 8 4" xfId="47324" xr:uid="{00000000-0005-0000-0000-0000B11F0000}"/>
    <cellStyle name="Comma 4 3 3 8 5" xfId="50340" xr:uid="{00000000-0005-0000-0000-0000B21F0000}"/>
    <cellStyle name="Comma 4 3 3 8 6" xfId="14621" xr:uid="{00000000-0005-0000-0000-0000B31F0000}"/>
    <cellStyle name="Comma 4 3 3 9" xfId="10913" xr:uid="{00000000-0005-0000-0000-0000B41F0000}"/>
    <cellStyle name="Comma 4 3 3 9 2" xfId="18446" xr:uid="{00000000-0005-0000-0000-0000B51F0000}"/>
    <cellStyle name="Comma 4 3 3 9 3" xfId="27825" xr:uid="{00000000-0005-0000-0000-0000B61F0000}"/>
    <cellStyle name="Comma 4 3 3 9 4" xfId="47801" xr:uid="{00000000-0005-0000-0000-0000B71F0000}"/>
    <cellStyle name="Comma 4 3 3 9 5" xfId="50817" xr:uid="{00000000-0005-0000-0000-0000B81F0000}"/>
    <cellStyle name="Comma 4 3 3 9 6" xfId="14766" xr:uid="{00000000-0005-0000-0000-0000B91F0000}"/>
    <cellStyle name="Comma 4 3 4" xfId="7634" xr:uid="{00000000-0005-0000-0000-0000BA1F0000}"/>
    <cellStyle name="Comma 4 3 5" xfId="6622" xr:uid="{00000000-0005-0000-0000-0000BB1F0000}"/>
    <cellStyle name="Comma 4 3 5 2" xfId="17124" xr:uid="{00000000-0005-0000-0000-0000BC1F0000}"/>
    <cellStyle name="Comma 4 3 5 3" xfId="19942" xr:uid="{00000000-0005-0000-0000-0000BD1F0000}"/>
    <cellStyle name="Comma 4 3 5 4" xfId="46158" xr:uid="{00000000-0005-0000-0000-0000BE1F0000}"/>
    <cellStyle name="Comma 4 3 5 5" xfId="49174" xr:uid="{00000000-0005-0000-0000-0000BF1F0000}"/>
    <cellStyle name="Comma 4 3 5 6" xfId="13485" xr:uid="{00000000-0005-0000-0000-0000C01F0000}"/>
    <cellStyle name="Comma 4 3 6" xfId="14922" xr:uid="{00000000-0005-0000-0000-0000C11F0000}"/>
    <cellStyle name="Comma 4 3 7" xfId="19208" xr:uid="{00000000-0005-0000-0000-0000C21F0000}"/>
    <cellStyle name="Comma 4 3 8" xfId="44094" xr:uid="{00000000-0005-0000-0000-0000C31F0000}"/>
    <cellStyle name="Comma 4 3 9" xfId="45002" xr:uid="{00000000-0005-0000-0000-0000C41F0000}"/>
    <cellStyle name="Comma 4 4" xfId="3995" xr:uid="{00000000-0005-0000-0000-0000C51F0000}"/>
    <cellStyle name="Comma 4 4 10" xfId="9943" xr:uid="{00000000-0005-0000-0000-0000C61F0000}"/>
    <cellStyle name="Comma 4 4 10 2" xfId="17493" xr:uid="{00000000-0005-0000-0000-0000C71F0000}"/>
    <cellStyle name="Comma 4 4 10 3" xfId="20114" xr:uid="{00000000-0005-0000-0000-0000C81F0000}"/>
    <cellStyle name="Comma 4 4 10 4" xfId="46848" xr:uid="{00000000-0005-0000-0000-0000C91F0000}"/>
    <cellStyle name="Comma 4 4 10 5" xfId="49864" xr:uid="{00000000-0005-0000-0000-0000CA1F0000}"/>
    <cellStyle name="Comma 4 4 11" xfId="10427" xr:uid="{00000000-0005-0000-0000-0000CB1F0000}"/>
    <cellStyle name="Comma 4 4 11 2" xfId="17970" xr:uid="{00000000-0005-0000-0000-0000CC1F0000}"/>
    <cellStyle name="Comma 4 4 11 3" xfId="27960" xr:uid="{00000000-0005-0000-0000-0000CD1F0000}"/>
    <cellStyle name="Comma 4 4 11 4" xfId="47325" xr:uid="{00000000-0005-0000-0000-0000CE1F0000}"/>
    <cellStyle name="Comma 4 4 11 5" xfId="50341" xr:uid="{00000000-0005-0000-0000-0000CF1F0000}"/>
    <cellStyle name="Comma 4 4 12" xfId="10914" xr:uid="{00000000-0005-0000-0000-0000D01F0000}"/>
    <cellStyle name="Comma 4 4 12 2" xfId="18447" xr:uid="{00000000-0005-0000-0000-0000D11F0000}"/>
    <cellStyle name="Comma 4 4 12 3" xfId="19758" xr:uid="{00000000-0005-0000-0000-0000D21F0000}"/>
    <cellStyle name="Comma 4 4 12 4" xfId="47802" xr:uid="{00000000-0005-0000-0000-0000D31F0000}"/>
    <cellStyle name="Comma 4 4 12 5" xfId="50818" xr:uid="{00000000-0005-0000-0000-0000D41F0000}"/>
    <cellStyle name="Comma 4 4 13" xfId="6623" xr:uid="{00000000-0005-0000-0000-0000D51F0000}"/>
    <cellStyle name="Comma 4 4 13 2" xfId="17125" xr:uid="{00000000-0005-0000-0000-0000D61F0000}"/>
    <cellStyle name="Comma 4 4 13 3" xfId="42177" xr:uid="{00000000-0005-0000-0000-0000D71F0000}"/>
    <cellStyle name="Comma 4 4 13 4" xfId="46159" xr:uid="{00000000-0005-0000-0000-0000D81F0000}"/>
    <cellStyle name="Comma 4 4 13 5" xfId="49175" xr:uid="{00000000-0005-0000-0000-0000D91F0000}"/>
    <cellStyle name="Comma 4 4 14" xfId="19212" xr:uid="{00000000-0005-0000-0000-0000DA1F0000}"/>
    <cellStyle name="Comma 4 4 15" xfId="44098" xr:uid="{00000000-0005-0000-0000-0000DB1F0000}"/>
    <cellStyle name="Comma 4 4 16" xfId="45006" xr:uid="{00000000-0005-0000-0000-0000DC1F0000}"/>
    <cellStyle name="Comma 4 4 17" xfId="45265" xr:uid="{00000000-0005-0000-0000-0000DD1F0000}"/>
    <cellStyle name="Comma 4 4 18" xfId="48280" xr:uid="{00000000-0005-0000-0000-0000DE1F0000}"/>
    <cellStyle name="Comma 4 4 2" xfId="3996" xr:uid="{00000000-0005-0000-0000-0000DF1F0000}"/>
    <cellStyle name="Comma 4 4 2 10" xfId="10915" xr:uid="{00000000-0005-0000-0000-0000E01F0000}"/>
    <cellStyle name="Comma 4 4 2 10 2" xfId="18448" xr:uid="{00000000-0005-0000-0000-0000E11F0000}"/>
    <cellStyle name="Comma 4 4 2 10 3" xfId="42823" xr:uid="{00000000-0005-0000-0000-0000E21F0000}"/>
    <cellStyle name="Comma 4 4 2 10 4" xfId="47803" xr:uid="{00000000-0005-0000-0000-0000E31F0000}"/>
    <cellStyle name="Comma 4 4 2 10 5" xfId="50819" xr:uid="{00000000-0005-0000-0000-0000E41F0000}"/>
    <cellStyle name="Comma 4 4 2 11" xfId="7014" xr:uid="{00000000-0005-0000-0000-0000E51F0000}"/>
    <cellStyle name="Comma 4 4 2 11 2" xfId="42104" xr:uid="{00000000-0005-0000-0000-0000E61F0000}"/>
    <cellStyle name="Comma 4 4 2 11 3" xfId="46183" xr:uid="{00000000-0005-0000-0000-0000E71F0000}"/>
    <cellStyle name="Comma 4 4 2 11 4" xfId="49199" xr:uid="{00000000-0005-0000-0000-0000E81F0000}"/>
    <cellStyle name="Comma 4 4 2 12" xfId="19213" xr:uid="{00000000-0005-0000-0000-0000E91F0000}"/>
    <cellStyle name="Comma 4 4 2 13" xfId="44099" xr:uid="{00000000-0005-0000-0000-0000EA1F0000}"/>
    <cellStyle name="Comma 4 4 2 14" xfId="45007" xr:uid="{00000000-0005-0000-0000-0000EB1F0000}"/>
    <cellStyle name="Comma 4 4 2 15" xfId="45266" xr:uid="{00000000-0005-0000-0000-0000EC1F0000}"/>
    <cellStyle name="Comma 4 4 2 16" xfId="48281" xr:uid="{00000000-0005-0000-0000-0000ED1F0000}"/>
    <cellStyle name="Comma 4 4 2 2" xfId="3997" xr:uid="{00000000-0005-0000-0000-0000EE1F0000}"/>
    <cellStyle name="Comma 4 4 2 2 10" xfId="7624" xr:uid="{00000000-0005-0000-0000-0000EF1F0000}"/>
    <cellStyle name="Comma 4 4 2 2 10 2" xfId="42110" xr:uid="{00000000-0005-0000-0000-0000F01F0000}"/>
    <cellStyle name="Comma 4 4 2 2 10 3" xfId="46389" xr:uid="{00000000-0005-0000-0000-0000F11F0000}"/>
    <cellStyle name="Comma 4 4 2 2 10 4" xfId="49405" xr:uid="{00000000-0005-0000-0000-0000F21F0000}"/>
    <cellStyle name="Comma 4 4 2 2 11" xfId="19214" xr:uid="{00000000-0005-0000-0000-0000F31F0000}"/>
    <cellStyle name="Comma 4 4 2 2 12" xfId="44100" xr:uid="{00000000-0005-0000-0000-0000F41F0000}"/>
    <cellStyle name="Comma 4 4 2 2 13" xfId="45008" xr:uid="{00000000-0005-0000-0000-0000F51F0000}"/>
    <cellStyle name="Comma 4 4 2 2 14" xfId="45267" xr:uid="{00000000-0005-0000-0000-0000F61F0000}"/>
    <cellStyle name="Comma 4 4 2 2 15" xfId="48282" xr:uid="{00000000-0005-0000-0000-0000F71F0000}"/>
    <cellStyle name="Comma 4 4 2 2 2" xfId="5263" xr:uid="{00000000-0005-0000-0000-0000F81F0000}"/>
    <cellStyle name="Comma 4 4 2 2 2 2" xfId="5583" xr:uid="{00000000-0005-0000-0000-0000F91F0000}"/>
    <cellStyle name="Comma 4 4 2 2 2 2 2" xfId="10210" xr:uid="{00000000-0005-0000-0000-0000FA1F0000}"/>
    <cellStyle name="Comma 4 4 2 2 2 2 2 2" xfId="17760" xr:uid="{00000000-0005-0000-0000-0000FB1F0000}"/>
    <cellStyle name="Comma 4 4 2 2 2 2 2 3" xfId="43152" xr:uid="{00000000-0005-0000-0000-0000FC1F0000}"/>
    <cellStyle name="Comma 4 4 2 2 2 2 2 4" xfId="47115" xr:uid="{00000000-0005-0000-0000-0000FD1F0000}"/>
    <cellStyle name="Comma 4 4 2 2 2 2 2 5" xfId="50131" xr:uid="{00000000-0005-0000-0000-0000FE1F0000}"/>
    <cellStyle name="Comma 4 4 2 2 2 2 3" xfId="10695" xr:uid="{00000000-0005-0000-0000-0000FF1F0000}"/>
    <cellStyle name="Comma 4 4 2 2 2 2 3 2" xfId="18237" xr:uid="{00000000-0005-0000-0000-000000200000}"/>
    <cellStyle name="Comma 4 4 2 2 2 2 3 3" xfId="42348" xr:uid="{00000000-0005-0000-0000-000001200000}"/>
    <cellStyle name="Comma 4 4 2 2 2 2 3 4" xfId="47592" xr:uid="{00000000-0005-0000-0000-000002200000}"/>
    <cellStyle name="Comma 4 4 2 2 2 2 3 5" xfId="50608" xr:uid="{00000000-0005-0000-0000-000003200000}"/>
    <cellStyle name="Comma 4 4 2 2 2 2 4" xfId="11182" xr:uid="{00000000-0005-0000-0000-000004200000}"/>
    <cellStyle name="Comma 4 4 2 2 2 2 4 2" xfId="18714" xr:uid="{00000000-0005-0000-0000-000005200000}"/>
    <cellStyle name="Comma 4 4 2 2 2 2 4 3" xfId="20090" xr:uid="{00000000-0005-0000-0000-000006200000}"/>
    <cellStyle name="Comma 4 4 2 2 2 2 4 4" xfId="48069" xr:uid="{00000000-0005-0000-0000-000007200000}"/>
    <cellStyle name="Comma 4 4 2 2 2 2 4 5" xfId="51085" xr:uid="{00000000-0005-0000-0000-000008200000}"/>
    <cellStyle name="Comma 4 4 2 2 2 2 5" xfId="8218" xr:uid="{00000000-0005-0000-0000-000009200000}"/>
    <cellStyle name="Comma 4 4 2 2 2 2 5 2" xfId="42920" xr:uid="{00000000-0005-0000-0000-00000A200000}"/>
    <cellStyle name="Comma 4 4 2 2 2 2 5 3" xfId="46638" xr:uid="{00000000-0005-0000-0000-00000B200000}"/>
    <cellStyle name="Comma 4 4 2 2 2 2 5 4" xfId="49654" xr:uid="{00000000-0005-0000-0000-00000C200000}"/>
    <cellStyle name="Comma 4 4 2 2 2 2 6" xfId="43974" xr:uid="{00000000-0005-0000-0000-00000D200000}"/>
    <cellStyle name="Comma 4 4 2 2 2 2 7" xfId="45532" xr:uid="{00000000-0005-0000-0000-00000E200000}"/>
    <cellStyle name="Comma 4 4 2 2 2 2 8" xfId="48548" xr:uid="{00000000-0005-0000-0000-00000F200000}"/>
    <cellStyle name="Comma 4 4 2 2 2 3" xfId="9998" xr:uid="{00000000-0005-0000-0000-000010200000}"/>
    <cellStyle name="Comma 4 4 2 2 2 3 2" xfId="17548" xr:uid="{00000000-0005-0000-0000-000011200000}"/>
    <cellStyle name="Comma 4 4 2 2 2 3 3" xfId="42778" xr:uid="{00000000-0005-0000-0000-000012200000}"/>
    <cellStyle name="Comma 4 4 2 2 2 3 4" xfId="46903" xr:uid="{00000000-0005-0000-0000-000013200000}"/>
    <cellStyle name="Comma 4 4 2 2 2 3 5" xfId="49919" xr:uid="{00000000-0005-0000-0000-000014200000}"/>
    <cellStyle name="Comma 4 4 2 2 2 4" xfId="10482" xr:uid="{00000000-0005-0000-0000-000015200000}"/>
    <cellStyle name="Comma 4 4 2 2 2 4 2" xfId="18025" xr:uid="{00000000-0005-0000-0000-000016200000}"/>
    <cellStyle name="Comma 4 4 2 2 2 4 3" xfId="42136" xr:uid="{00000000-0005-0000-0000-000017200000}"/>
    <cellStyle name="Comma 4 4 2 2 2 4 4" xfId="47380" xr:uid="{00000000-0005-0000-0000-000018200000}"/>
    <cellStyle name="Comma 4 4 2 2 2 4 5" xfId="50396" xr:uid="{00000000-0005-0000-0000-000019200000}"/>
    <cellStyle name="Comma 4 4 2 2 2 5" xfId="10969" xr:uid="{00000000-0005-0000-0000-00001A200000}"/>
    <cellStyle name="Comma 4 4 2 2 2 5 2" xfId="18502" xr:uid="{00000000-0005-0000-0000-00001B200000}"/>
    <cellStyle name="Comma 4 4 2 2 2 5 3" xfId="42381" xr:uid="{00000000-0005-0000-0000-00001C200000}"/>
    <cellStyle name="Comma 4 4 2 2 2 5 4" xfId="47857" xr:uid="{00000000-0005-0000-0000-00001D200000}"/>
    <cellStyle name="Comma 4 4 2 2 2 5 5" xfId="50873" xr:uid="{00000000-0005-0000-0000-00001E200000}"/>
    <cellStyle name="Comma 4 4 2 2 2 6" xfId="7917" xr:uid="{00000000-0005-0000-0000-00001F200000}"/>
    <cellStyle name="Comma 4 4 2 2 2 6 2" xfId="27785" xr:uid="{00000000-0005-0000-0000-000020200000}"/>
    <cellStyle name="Comma 4 4 2 2 2 6 3" xfId="46426" xr:uid="{00000000-0005-0000-0000-000021200000}"/>
    <cellStyle name="Comma 4 4 2 2 2 6 4" xfId="49442" xr:uid="{00000000-0005-0000-0000-000022200000}"/>
    <cellStyle name="Comma 4 4 2 2 2 7" xfId="43023" xr:uid="{00000000-0005-0000-0000-000023200000}"/>
    <cellStyle name="Comma 4 4 2 2 2 8" xfId="45320" xr:uid="{00000000-0005-0000-0000-000024200000}"/>
    <cellStyle name="Comma 4 4 2 2 2 9" xfId="48336" xr:uid="{00000000-0005-0000-0000-000025200000}"/>
    <cellStyle name="Comma 4 4 2 2 3" xfId="5343" xr:uid="{00000000-0005-0000-0000-000026200000}"/>
    <cellStyle name="Comma 4 4 2 2 3 2" xfId="5663" xr:uid="{00000000-0005-0000-0000-000027200000}"/>
    <cellStyle name="Comma 4 4 2 2 3 2 2" xfId="10263" xr:uid="{00000000-0005-0000-0000-000028200000}"/>
    <cellStyle name="Comma 4 4 2 2 3 2 2 2" xfId="17813" xr:uid="{00000000-0005-0000-0000-000029200000}"/>
    <cellStyle name="Comma 4 4 2 2 3 2 2 3" xfId="43568" xr:uid="{00000000-0005-0000-0000-00002A200000}"/>
    <cellStyle name="Comma 4 4 2 2 3 2 2 4" xfId="47168" xr:uid="{00000000-0005-0000-0000-00002B200000}"/>
    <cellStyle name="Comma 4 4 2 2 3 2 2 5" xfId="50184" xr:uid="{00000000-0005-0000-0000-00002C200000}"/>
    <cellStyle name="Comma 4 4 2 2 3 2 3" xfId="10748" xr:uid="{00000000-0005-0000-0000-00002D200000}"/>
    <cellStyle name="Comma 4 4 2 2 3 2 3 2" xfId="18290" xr:uid="{00000000-0005-0000-0000-00002E200000}"/>
    <cellStyle name="Comma 4 4 2 2 3 2 3 3" xfId="41964" xr:uid="{00000000-0005-0000-0000-00002F200000}"/>
    <cellStyle name="Comma 4 4 2 2 3 2 3 4" xfId="47645" xr:uid="{00000000-0005-0000-0000-000030200000}"/>
    <cellStyle name="Comma 4 4 2 2 3 2 3 5" xfId="50661" xr:uid="{00000000-0005-0000-0000-000031200000}"/>
    <cellStyle name="Comma 4 4 2 2 3 2 4" xfId="11235" xr:uid="{00000000-0005-0000-0000-000032200000}"/>
    <cellStyle name="Comma 4 4 2 2 3 2 4 2" xfId="18767" xr:uid="{00000000-0005-0000-0000-000033200000}"/>
    <cellStyle name="Comma 4 4 2 2 3 2 4 3" xfId="43704" xr:uid="{00000000-0005-0000-0000-000034200000}"/>
    <cellStyle name="Comma 4 4 2 2 3 2 4 4" xfId="48122" xr:uid="{00000000-0005-0000-0000-000035200000}"/>
    <cellStyle name="Comma 4 4 2 2 3 2 4 5" xfId="51138" xr:uid="{00000000-0005-0000-0000-000036200000}"/>
    <cellStyle name="Comma 4 4 2 2 3 2 5" xfId="8297" xr:uid="{00000000-0005-0000-0000-000037200000}"/>
    <cellStyle name="Comma 4 4 2 2 3 2 5 2" xfId="42680" xr:uid="{00000000-0005-0000-0000-000038200000}"/>
    <cellStyle name="Comma 4 4 2 2 3 2 5 3" xfId="46691" xr:uid="{00000000-0005-0000-0000-000039200000}"/>
    <cellStyle name="Comma 4 4 2 2 3 2 5 4" xfId="49707" xr:uid="{00000000-0005-0000-0000-00003A200000}"/>
    <cellStyle name="Comma 4 4 2 2 3 2 6" xfId="41565" xr:uid="{00000000-0005-0000-0000-00003B200000}"/>
    <cellStyle name="Comma 4 4 2 2 3 2 7" xfId="45585" xr:uid="{00000000-0005-0000-0000-00003C200000}"/>
    <cellStyle name="Comma 4 4 2 2 3 2 8" xfId="48601" xr:uid="{00000000-0005-0000-0000-00003D200000}"/>
    <cellStyle name="Comma 4 4 2 2 3 3" xfId="10051" xr:uid="{00000000-0005-0000-0000-00003E200000}"/>
    <cellStyle name="Comma 4 4 2 2 3 3 2" xfId="17601" xr:uid="{00000000-0005-0000-0000-00003F200000}"/>
    <cellStyle name="Comma 4 4 2 2 3 3 3" xfId="42779" xr:uid="{00000000-0005-0000-0000-000040200000}"/>
    <cellStyle name="Comma 4 4 2 2 3 3 4" xfId="46956" xr:uid="{00000000-0005-0000-0000-000041200000}"/>
    <cellStyle name="Comma 4 4 2 2 3 3 5" xfId="49972" xr:uid="{00000000-0005-0000-0000-000042200000}"/>
    <cellStyle name="Comma 4 4 2 2 3 4" xfId="10536" xr:uid="{00000000-0005-0000-0000-000043200000}"/>
    <cellStyle name="Comma 4 4 2 2 3 4 2" xfId="18078" xr:uid="{00000000-0005-0000-0000-000044200000}"/>
    <cellStyle name="Comma 4 4 2 2 3 4 3" xfId="42882" xr:uid="{00000000-0005-0000-0000-000045200000}"/>
    <cellStyle name="Comma 4 4 2 2 3 4 4" xfId="47433" xr:uid="{00000000-0005-0000-0000-000046200000}"/>
    <cellStyle name="Comma 4 4 2 2 3 4 5" xfId="50449" xr:uid="{00000000-0005-0000-0000-000047200000}"/>
    <cellStyle name="Comma 4 4 2 2 3 5" xfId="11023" xr:uid="{00000000-0005-0000-0000-000048200000}"/>
    <cellStyle name="Comma 4 4 2 2 3 5 2" xfId="18555" xr:uid="{00000000-0005-0000-0000-000049200000}"/>
    <cellStyle name="Comma 4 4 2 2 3 5 3" xfId="43472" xr:uid="{00000000-0005-0000-0000-00004A200000}"/>
    <cellStyle name="Comma 4 4 2 2 3 5 4" xfId="47910" xr:uid="{00000000-0005-0000-0000-00004B200000}"/>
    <cellStyle name="Comma 4 4 2 2 3 5 5" xfId="50926" xr:uid="{00000000-0005-0000-0000-00004C200000}"/>
    <cellStyle name="Comma 4 4 2 2 3 6" xfId="7988" xr:uid="{00000000-0005-0000-0000-00004D200000}"/>
    <cellStyle name="Comma 4 4 2 2 3 6 2" xfId="20141" xr:uid="{00000000-0005-0000-0000-00004E200000}"/>
    <cellStyle name="Comma 4 4 2 2 3 6 3" xfId="46479" xr:uid="{00000000-0005-0000-0000-00004F200000}"/>
    <cellStyle name="Comma 4 4 2 2 3 6 4" xfId="49495" xr:uid="{00000000-0005-0000-0000-000050200000}"/>
    <cellStyle name="Comma 4 4 2 2 3 7" xfId="41495" xr:uid="{00000000-0005-0000-0000-000051200000}"/>
    <cellStyle name="Comma 4 4 2 2 3 8" xfId="45373" xr:uid="{00000000-0005-0000-0000-000052200000}"/>
    <cellStyle name="Comma 4 4 2 2 3 9" xfId="48389" xr:uid="{00000000-0005-0000-0000-000053200000}"/>
    <cellStyle name="Comma 4 4 2 2 4" xfId="5423" xr:uid="{00000000-0005-0000-0000-000054200000}"/>
    <cellStyle name="Comma 4 4 2 2 4 2" xfId="5743" xr:uid="{00000000-0005-0000-0000-000055200000}"/>
    <cellStyle name="Comma 4 4 2 2 4 2 2" xfId="10316" xr:uid="{00000000-0005-0000-0000-000056200000}"/>
    <cellStyle name="Comma 4 4 2 2 4 2 2 2" xfId="17866" xr:uid="{00000000-0005-0000-0000-000057200000}"/>
    <cellStyle name="Comma 4 4 2 2 4 2 2 3" xfId="42633" xr:uid="{00000000-0005-0000-0000-000058200000}"/>
    <cellStyle name="Comma 4 4 2 2 4 2 2 4" xfId="47221" xr:uid="{00000000-0005-0000-0000-000059200000}"/>
    <cellStyle name="Comma 4 4 2 2 4 2 2 5" xfId="50237" xr:uid="{00000000-0005-0000-0000-00005A200000}"/>
    <cellStyle name="Comma 4 4 2 2 4 2 3" xfId="10801" xr:uid="{00000000-0005-0000-0000-00005B200000}"/>
    <cellStyle name="Comma 4 4 2 2 4 2 3 2" xfId="18343" xr:uid="{00000000-0005-0000-0000-00005C200000}"/>
    <cellStyle name="Comma 4 4 2 2 4 2 3 3" xfId="32024" xr:uid="{00000000-0005-0000-0000-00005D200000}"/>
    <cellStyle name="Comma 4 4 2 2 4 2 3 4" xfId="47698" xr:uid="{00000000-0005-0000-0000-00005E200000}"/>
    <cellStyle name="Comma 4 4 2 2 4 2 3 5" xfId="50714" xr:uid="{00000000-0005-0000-0000-00005F200000}"/>
    <cellStyle name="Comma 4 4 2 2 4 2 4" xfId="11288" xr:uid="{00000000-0005-0000-0000-000060200000}"/>
    <cellStyle name="Comma 4 4 2 2 4 2 4 2" xfId="18820" xr:uid="{00000000-0005-0000-0000-000061200000}"/>
    <cellStyle name="Comma 4 4 2 2 4 2 4 3" xfId="42953" xr:uid="{00000000-0005-0000-0000-000062200000}"/>
    <cellStyle name="Comma 4 4 2 2 4 2 4 4" xfId="48175" xr:uid="{00000000-0005-0000-0000-000063200000}"/>
    <cellStyle name="Comma 4 4 2 2 4 2 4 5" xfId="51191" xr:uid="{00000000-0005-0000-0000-000064200000}"/>
    <cellStyle name="Comma 4 4 2 2 4 2 5" xfId="8377" xr:uid="{00000000-0005-0000-0000-000065200000}"/>
    <cellStyle name="Comma 4 4 2 2 4 2 5 2" xfId="20479" xr:uid="{00000000-0005-0000-0000-000066200000}"/>
    <cellStyle name="Comma 4 4 2 2 4 2 5 3" xfId="46744" xr:uid="{00000000-0005-0000-0000-000067200000}"/>
    <cellStyle name="Comma 4 4 2 2 4 2 5 4" xfId="49760" xr:uid="{00000000-0005-0000-0000-000068200000}"/>
    <cellStyle name="Comma 4 4 2 2 4 2 6" xfId="42741" xr:uid="{00000000-0005-0000-0000-000069200000}"/>
    <cellStyle name="Comma 4 4 2 2 4 2 7" xfId="45638" xr:uid="{00000000-0005-0000-0000-00006A200000}"/>
    <cellStyle name="Comma 4 4 2 2 4 2 8" xfId="48654" xr:uid="{00000000-0005-0000-0000-00006B200000}"/>
    <cellStyle name="Comma 4 4 2 2 4 3" xfId="10104" xr:uid="{00000000-0005-0000-0000-00006C200000}"/>
    <cellStyle name="Comma 4 4 2 2 4 3 2" xfId="17654" xr:uid="{00000000-0005-0000-0000-00006D200000}"/>
    <cellStyle name="Comma 4 4 2 2 4 3 3" xfId="27979" xr:uid="{00000000-0005-0000-0000-00006E200000}"/>
    <cellStyle name="Comma 4 4 2 2 4 3 4" xfId="47009" xr:uid="{00000000-0005-0000-0000-00006F200000}"/>
    <cellStyle name="Comma 4 4 2 2 4 3 5" xfId="50025" xr:uid="{00000000-0005-0000-0000-000070200000}"/>
    <cellStyle name="Comma 4 4 2 2 4 4" xfId="10589" xr:uid="{00000000-0005-0000-0000-000071200000}"/>
    <cellStyle name="Comma 4 4 2 2 4 4 2" xfId="18131" xr:uid="{00000000-0005-0000-0000-000072200000}"/>
    <cellStyle name="Comma 4 4 2 2 4 4 3" xfId="42336" xr:uid="{00000000-0005-0000-0000-000073200000}"/>
    <cellStyle name="Comma 4 4 2 2 4 4 4" xfId="47486" xr:uid="{00000000-0005-0000-0000-000074200000}"/>
    <cellStyle name="Comma 4 4 2 2 4 4 5" xfId="50502" xr:uid="{00000000-0005-0000-0000-000075200000}"/>
    <cellStyle name="Comma 4 4 2 2 4 5" xfId="11076" xr:uid="{00000000-0005-0000-0000-000076200000}"/>
    <cellStyle name="Comma 4 4 2 2 4 5 2" xfId="18608" xr:uid="{00000000-0005-0000-0000-000077200000}"/>
    <cellStyle name="Comma 4 4 2 2 4 5 3" xfId="43676" xr:uid="{00000000-0005-0000-0000-000078200000}"/>
    <cellStyle name="Comma 4 4 2 2 4 5 4" xfId="47963" xr:uid="{00000000-0005-0000-0000-000079200000}"/>
    <cellStyle name="Comma 4 4 2 2 4 5 5" xfId="50979" xr:uid="{00000000-0005-0000-0000-00007A200000}"/>
    <cellStyle name="Comma 4 4 2 2 4 6" xfId="8064" xr:uid="{00000000-0005-0000-0000-00007B200000}"/>
    <cellStyle name="Comma 4 4 2 2 4 6 2" xfId="32572" xr:uid="{00000000-0005-0000-0000-00007C200000}"/>
    <cellStyle name="Comma 4 4 2 2 4 6 3" xfId="46532" xr:uid="{00000000-0005-0000-0000-00007D200000}"/>
    <cellStyle name="Comma 4 4 2 2 4 6 4" xfId="49548" xr:uid="{00000000-0005-0000-0000-00007E200000}"/>
    <cellStyle name="Comma 4 4 2 2 4 7" xfId="43027" xr:uid="{00000000-0005-0000-0000-00007F200000}"/>
    <cellStyle name="Comma 4 4 2 2 4 8" xfId="45426" xr:uid="{00000000-0005-0000-0000-000080200000}"/>
    <cellStyle name="Comma 4 4 2 2 4 9" xfId="48442" xr:uid="{00000000-0005-0000-0000-000081200000}"/>
    <cellStyle name="Comma 4 4 2 2 5" xfId="5503" xr:uid="{00000000-0005-0000-0000-000082200000}"/>
    <cellStyle name="Comma 4 4 2 2 5 2" xfId="10157" xr:uid="{00000000-0005-0000-0000-000083200000}"/>
    <cellStyle name="Comma 4 4 2 2 5 2 2" xfId="17707" xr:uid="{00000000-0005-0000-0000-000084200000}"/>
    <cellStyle name="Comma 4 4 2 2 5 2 3" xfId="29496" xr:uid="{00000000-0005-0000-0000-000085200000}"/>
    <cellStyle name="Comma 4 4 2 2 5 2 4" xfId="47062" xr:uid="{00000000-0005-0000-0000-000086200000}"/>
    <cellStyle name="Comma 4 4 2 2 5 2 5" xfId="50078" xr:uid="{00000000-0005-0000-0000-000087200000}"/>
    <cellStyle name="Comma 4 4 2 2 5 3" xfId="10642" xr:uid="{00000000-0005-0000-0000-000088200000}"/>
    <cellStyle name="Comma 4 4 2 2 5 3 2" xfId="18184" xr:uid="{00000000-0005-0000-0000-000089200000}"/>
    <cellStyle name="Comma 4 4 2 2 5 3 3" xfId="19282" xr:uid="{00000000-0005-0000-0000-00008A200000}"/>
    <cellStyle name="Comma 4 4 2 2 5 3 4" xfId="47539" xr:uid="{00000000-0005-0000-0000-00008B200000}"/>
    <cellStyle name="Comma 4 4 2 2 5 3 5" xfId="50555" xr:uid="{00000000-0005-0000-0000-00008C200000}"/>
    <cellStyle name="Comma 4 4 2 2 5 4" xfId="11129" xr:uid="{00000000-0005-0000-0000-00008D200000}"/>
    <cellStyle name="Comma 4 4 2 2 5 4 2" xfId="18661" xr:uid="{00000000-0005-0000-0000-00008E200000}"/>
    <cellStyle name="Comma 4 4 2 2 5 4 3" xfId="20729" xr:uid="{00000000-0005-0000-0000-00008F200000}"/>
    <cellStyle name="Comma 4 4 2 2 5 4 4" xfId="48016" xr:uid="{00000000-0005-0000-0000-000090200000}"/>
    <cellStyle name="Comma 4 4 2 2 5 4 5" xfId="51032" xr:uid="{00000000-0005-0000-0000-000091200000}"/>
    <cellStyle name="Comma 4 4 2 2 5 5" xfId="8143" xr:uid="{00000000-0005-0000-0000-000092200000}"/>
    <cellStyle name="Comma 4 4 2 2 5 5 2" xfId="42234" xr:uid="{00000000-0005-0000-0000-000093200000}"/>
    <cellStyle name="Comma 4 4 2 2 5 5 3" xfId="46585" xr:uid="{00000000-0005-0000-0000-000094200000}"/>
    <cellStyle name="Comma 4 4 2 2 5 5 4" xfId="49601" xr:uid="{00000000-0005-0000-0000-000095200000}"/>
    <cellStyle name="Comma 4 4 2 2 5 6" xfId="43683" xr:uid="{00000000-0005-0000-0000-000096200000}"/>
    <cellStyle name="Comma 4 4 2 2 5 7" xfId="45479" xr:uid="{00000000-0005-0000-0000-000097200000}"/>
    <cellStyle name="Comma 4 4 2 2 5 8" xfId="48495" xr:uid="{00000000-0005-0000-0000-000098200000}"/>
    <cellStyle name="Comma 4 4 2 2 6" xfId="5823" xr:uid="{00000000-0005-0000-0000-000099200000}"/>
    <cellStyle name="Comma 4 4 2 2 6 2" xfId="10369" xr:uid="{00000000-0005-0000-0000-00009A200000}"/>
    <cellStyle name="Comma 4 4 2 2 6 2 2" xfId="17919" xr:uid="{00000000-0005-0000-0000-00009B200000}"/>
    <cellStyle name="Comma 4 4 2 2 6 2 3" xfId="41906" xr:uid="{00000000-0005-0000-0000-00009C200000}"/>
    <cellStyle name="Comma 4 4 2 2 6 2 4" xfId="47274" xr:uid="{00000000-0005-0000-0000-00009D200000}"/>
    <cellStyle name="Comma 4 4 2 2 6 2 5" xfId="50290" xr:uid="{00000000-0005-0000-0000-00009E200000}"/>
    <cellStyle name="Comma 4 4 2 2 6 3" xfId="10854" xr:uid="{00000000-0005-0000-0000-00009F200000}"/>
    <cellStyle name="Comma 4 4 2 2 6 3 2" xfId="18396" xr:uid="{00000000-0005-0000-0000-0000A0200000}"/>
    <cellStyle name="Comma 4 4 2 2 6 3 3" xfId="41981" xr:uid="{00000000-0005-0000-0000-0000A1200000}"/>
    <cellStyle name="Comma 4 4 2 2 6 3 4" xfId="47751" xr:uid="{00000000-0005-0000-0000-0000A2200000}"/>
    <cellStyle name="Comma 4 4 2 2 6 3 5" xfId="50767" xr:uid="{00000000-0005-0000-0000-0000A3200000}"/>
    <cellStyle name="Comma 4 4 2 2 6 4" xfId="11342" xr:uid="{00000000-0005-0000-0000-0000A4200000}"/>
    <cellStyle name="Comma 4 4 2 2 6 4 2" xfId="18873" xr:uid="{00000000-0005-0000-0000-0000A5200000}"/>
    <cellStyle name="Comma 4 4 2 2 6 4 3" xfId="42432" xr:uid="{00000000-0005-0000-0000-0000A6200000}"/>
    <cellStyle name="Comma 4 4 2 2 6 4 4" xfId="48228" xr:uid="{00000000-0005-0000-0000-0000A7200000}"/>
    <cellStyle name="Comma 4 4 2 2 6 4 5" xfId="51244" xr:uid="{00000000-0005-0000-0000-0000A8200000}"/>
    <cellStyle name="Comma 4 4 2 2 6 5" xfId="8457" xr:uid="{00000000-0005-0000-0000-0000A9200000}"/>
    <cellStyle name="Comma 4 4 2 2 6 5 2" xfId="41833" xr:uid="{00000000-0005-0000-0000-0000AA200000}"/>
    <cellStyle name="Comma 4 4 2 2 6 5 3" xfId="46797" xr:uid="{00000000-0005-0000-0000-0000AB200000}"/>
    <cellStyle name="Comma 4 4 2 2 6 5 4" xfId="49813" xr:uid="{00000000-0005-0000-0000-0000AC200000}"/>
    <cellStyle name="Comma 4 4 2 2 6 6" xfId="41601" xr:uid="{00000000-0005-0000-0000-0000AD200000}"/>
    <cellStyle name="Comma 4 4 2 2 6 7" xfId="45691" xr:uid="{00000000-0005-0000-0000-0000AE200000}"/>
    <cellStyle name="Comma 4 4 2 2 6 8" xfId="48707" xr:uid="{00000000-0005-0000-0000-0000AF200000}"/>
    <cellStyle name="Comma 4 4 2 2 7" xfId="9945" xr:uid="{00000000-0005-0000-0000-0000B0200000}"/>
    <cellStyle name="Comma 4 4 2 2 7 2" xfId="17495" xr:uid="{00000000-0005-0000-0000-0000B1200000}"/>
    <cellStyle name="Comma 4 4 2 2 7 3" xfId="20428" xr:uid="{00000000-0005-0000-0000-0000B2200000}"/>
    <cellStyle name="Comma 4 4 2 2 7 4" xfId="46850" xr:uid="{00000000-0005-0000-0000-0000B3200000}"/>
    <cellStyle name="Comma 4 4 2 2 7 5" xfId="49866" xr:uid="{00000000-0005-0000-0000-0000B4200000}"/>
    <cellStyle name="Comma 4 4 2 2 8" xfId="10429" xr:uid="{00000000-0005-0000-0000-0000B5200000}"/>
    <cellStyle name="Comma 4 4 2 2 8 2" xfId="17972" xr:uid="{00000000-0005-0000-0000-0000B6200000}"/>
    <cellStyle name="Comma 4 4 2 2 8 3" xfId="43078" xr:uid="{00000000-0005-0000-0000-0000B7200000}"/>
    <cellStyle name="Comma 4 4 2 2 8 4" xfId="47327" xr:uid="{00000000-0005-0000-0000-0000B8200000}"/>
    <cellStyle name="Comma 4 4 2 2 8 5" xfId="50343" xr:uid="{00000000-0005-0000-0000-0000B9200000}"/>
    <cellStyle name="Comma 4 4 2 2 9" xfId="10916" xr:uid="{00000000-0005-0000-0000-0000BA200000}"/>
    <cellStyle name="Comma 4 4 2 2 9 2" xfId="18449" xr:uid="{00000000-0005-0000-0000-0000BB200000}"/>
    <cellStyle name="Comma 4 4 2 2 9 3" xfId="43418" xr:uid="{00000000-0005-0000-0000-0000BC200000}"/>
    <cellStyle name="Comma 4 4 2 2 9 4" xfId="47804" xr:uid="{00000000-0005-0000-0000-0000BD200000}"/>
    <cellStyle name="Comma 4 4 2 2 9 5" xfId="50820" xr:uid="{00000000-0005-0000-0000-0000BE200000}"/>
    <cellStyle name="Comma 4 4 2 3" xfId="5262" xr:uid="{00000000-0005-0000-0000-0000BF200000}"/>
    <cellStyle name="Comma 4 4 2 3 2" xfId="5582" xr:uid="{00000000-0005-0000-0000-0000C0200000}"/>
    <cellStyle name="Comma 4 4 2 3 2 2" xfId="10209" xr:uid="{00000000-0005-0000-0000-0000C1200000}"/>
    <cellStyle name="Comma 4 4 2 3 2 2 2" xfId="17759" xr:uid="{00000000-0005-0000-0000-0000C2200000}"/>
    <cellStyle name="Comma 4 4 2 3 2 2 3" xfId="20193" xr:uid="{00000000-0005-0000-0000-0000C3200000}"/>
    <cellStyle name="Comma 4 4 2 3 2 2 4" xfId="47114" xr:uid="{00000000-0005-0000-0000-0000C4200000}"/>
    <cellStyle name="Comma 4 4 2 3 2 2 5" xfId="50130" xr:uid="{00000000-0005-0000-0000-0000C5200000}"/>
    <cellStyle name="Comma 4 4 2 3 2 3" xfId="10694" xr:uid="{00000000-0005-0000-0000-0000C6200000}"/>
    <cellStyle name="Comma 4 4 2 3 2 3 2" xfId="18236" xr:uid="{00000000-0005-0000-0000-0000C7200000}"/>
    <cellStyle name="Comma 4 4 2 3 2 3 3" xfId="42697" xr:uid="{00000000-0005-0000-0000-0000C8200000}"/>
    <cellStyle name="Comma 4 4 2 3 2 3 4" xfId="47591" xr:uid="{00000000-0005-0000-0000-0000C9200000}"/>
    <cellStyle name="Comma 4 4 2 3 2 3 5" xfId="50607" xr:uid="{00000000-0005-0000-0000-0000CA200000}"/>
    <cellStyle name="Comma 4 4 2 3 2 4" xfId="11181" xr:uid="{00000000-0005-0000-0000-0000CB200000}"/>
    <cellStyle name="Comma 4 4 2 3 2 4 2" xfId="18713" xr:uid="{00000000-0005-0000-0000-0000CC200000}"/>
    <cellStyle name="Comma 4 4 2 3 2 4 3" xfId="42409" xr:uid="{00000000-0005-0000-0000-0000CD200000}"/>
    <cellStyle name="Comma 4 4 2 3 2 4 4" xfId="48068" xr:uid="{00000000-0005-0000-0000-0000CE200000}"/>
    <cellStyle name="Comma 4 4 2 3 2 4 5" xfId="51084" xr:uid="{00000000-0005-0000-0000-0000CF200000}"/>
    <cellStyle name="Comma 4 4 2 3 2 5" xfId="8217" xr:uid="{00000000-0005-0000-0000-0000D0200000}"/>
    <cellStyle name="Comma 4 4 2 3 2 5 2" xfId="42243" xr:uid="{00000000-0005-0000-0000-0000D1200000}"/>
    <cellStyle name="Comma 4 4 2 3 2 5 3" xfId="46637" xr:uid="{00000000-0005-0000-0000-0000D2200000}"/>
    <cellStyle name="Comma 4 4 2 3 2 5 4" xfId="49653" xr:uid="{00000000-0005-0000-0000-0000D3200000}"/>
    <cellStyle name="Comma 4 4 2 3 2 6" xfId="43303" xr:uid="{00000000-0005-0000-0000-0000D4200000}"/>
    <cellStyle name="Comma 4 4 2 3 2 7" xfId="45531" xr:uid="{00000000-0005-0000-0000-0000D5200000}"/>
    <cellStyle name="Comma 4 4 2 3 2 8" xfId="48547" xr:uid="{00000000-0005-0000-0000-0000D6200000}"/>
    <cellStyle name="Comma 4 4 2 3 3" xfId="9997" xr:uid="{00000000-0005-0000-0000-0000D7200000}"/>
    <cellStyle name="Comma 4 4 2 3 3 2" xfId="17547" xr:uid="{00000000-0005-0000-0000-0000D8200000}"/>
    <cellStyle name="Comma 4 4 2 3 3 3" xfId="43508" xr:uid="{00000000-0005-0000-0000-0000D9200000}"/>
    <cellStyle name="Comma 4 4 2 3 3 4" xfId="46902" xr:uid="{00000000-0005-0000-0000-0000DA200000}"/>
    <cellStyle name="Comma 4 4 2 3 3 5" xfId="49918" xr:uid="{00000000-0005-0000-0000-0000DB200000}"/>
    <cellStyle name="Comma 4 4 2 3 4" xfId="10481" xr:uid="{00000000-0005-0000-0000-0000DC200000}"/>
    <cellStyle name="Comma 4 4 2 3 4 2" xfId="18024" xr:uid="{00000000-0005-0000-0000-0000DD200000}"/>
    <cellStyle name="Comma 4 4 2 3 4 3" xfId="42962" xr:uid="{00000000-0005-0000-0000-0000DE200000}"/>
    <cellStyle name="Comma 4 4 2 3 4 4" xfId="47379" xr:uid="{00000000-0005-0000-0000-0000DF200000}"/>
    <cellStyle name="Comma 4 4 2 3 4 5" xfId="50395" xr:uid="{00000000-0005-0000-0000-0000E0200000}"/>
    <cellStyle name="Comma 4 4 2 3 5" xfId="10968" xr:uid="{00000000-0005-0000-0000-0000E1200000}"/>
    <cellStyle name="Comma 4 4 2 3 5 2" xfId="18501" xr:uid="{00000000-0005-0000-0000-0000E2200000}"/>
    <cellStyle name="Comma 4 4 2 3 5 3" xfId="43578" xr:uid="{00000000-0005-0000-0000-0000E3200000}"/>
    <cellStyle name="Comma 4 4 2 3 5 4" xfId="47856" xr:uid="{00000000-0005-0000-0000-0000E4200000}"/>
    <cellStyle name="Comma 4 4 2 3 5 5" xfId="50872" xr:uid="{00000000-0005-0000-0000-0000E5200000}"/>
    <cellStyle name="Comma 4 4 2 3 6" xfId="7916" xr:uid="{00000000-0005-0000-0000-0000E6200000}"/>
    <cellStyle name="Comma 4 4 2 3 6 2" xfId="20535" xr:uid="{00000000-0005-0000-0000-0000E7200000}"/>
    <cellStyle name="Comma 4 4 2 3 6 3" xfId="46425" xr:uid="{00000000-0005-0000-0000-0000E8200000}"/>
    <cellStyle name="Comma 4 4 2 3 6 4" xfId="49441" xr:uid="{00000000-0005-0000-0000-0000E9200000}"/>
    <cellStyle name="Comma 4 4 2 3 7" xfId="41479" xr:uid="{00000000-0005-0000-0000-0000EA200000}"/>
    <cellStyle name="Comma 4 4 2 3 8" xfId="45319" xr:uid="{00000000-0005-0000-0000-0000EB200000}"/>
    <cellStyle name="Comma 4 4 2 3 9" xfId="48335" xr:uid="{00000000-0005-0000-0000-0000EC200000}"/>
    <cellStyle name="Comma 4 4 2 4" xfId="5342" xr:uid="{00000000-0005-0000-0000-0000ED200000}"/>
    <cellStyle name="Comma 4 4 2 4 2" xfId="5662" xr:uid="{00000000-0005-0000-0000-0000EE200000}"/>
    <cellStyle name="Comma 4 4 2 4 2 2" xfId="10262" xr:uid="{00000000-0005-0000-0000-0000EF200000}"/>
    <cellStyle name="Comma 4 4 2 4 2 2 2" xfId="17812" xr:uid="{00000000-0005-0000-0000-0000F0200000}"/>
    <cellStyle name="Comma 4 4 2 4 2 2 3" xfId="20386" xr:uid="{00000000-0005-0000-0000-0000F1200000}"/>
    <cellStyle name="Comma 4 4 2 4 2 2 4" xfId="47167" xr:uid="{00000000-0005-0000-0000-0000F2200000}"/>
    <cellStyle name="Comma 4 4 2 4 2 2 5" xfId="50183" xr:uid="{00000000-0005-0000-0000-0000F3200000}"/>
    <cellStyle name="Comma 4 4 2 4 2 3" xfId="10747" xr:uid="{00000000-0005-0000-0000-0000F4200000}"/>
    <cellStyle name="Comma 4 4 2 4 2 3 2" xfId="18289" xr:uid="{00000000-0005-0000-0000-0000F5200000}"/>
    <cellStyle name="Comma 4 4 2 4 2 3 3" xfId="42822" xr:uid="{00000000-0005-0000-0000-0000F6200000}"/>
    <cellStyle name="Comma 4 4 2 4 2 3 4" xfId="47644" xr:uid="{00000000-0005-0000-0000-0000F7200000}"/>
    <cellStyle name="Comma 4 4 2 4 2 3 5" xfId="50660" xr:uid="{00000000-0005-0000-0000-0000F8200000}"/>
    <cellStyle name="Comma 4 4 2 4 2 4" xfId="11234" xr:uid="{00000000-0005-0000-0000-0000F9200000}"/>
    <cellStyle name="Comma 4 4 2 4 2 4 2" xfId="18766" xr:uid="{00000000-0005-0000-0000-0000FA200000}"/>
    <cellStyle name="Comma 4 4 2 4 2 4 3" xfId="42038" xr:uid="{00000000-0005-0000-0000-0000FB200000}"/>
    <cellStyle name="Comma 4 4 2 4 2 4 4" xfId="48121" xr:uid="{00000000-0005-0000-0000-0000FC200000}"/>
    <cellStyle name="Comma 4 4 2 4 2 4 5" xfId="51137" xr:uid="{00000000-0005-0000-0000-0000FD200000}"/>
    <cellStyle name="Comma 4 4 2 4 2 5" xfId="8296" xr:uid="{00000000-0005-0000-0000-0000FE200000}"/>
    <cellStyle name="Comma 4 4 2 4 2 5 2" xfId="20487" xr:uid="{00000000-0005-0000-0000-0000FF200000}"/>
    <cellStyle name="Comma 4 4 2 4 2 5 3" xfId="46690" xr:uid="{00000000-0005-0000-0000-000000210000}"/>
    <cellStyle name="Comma 4 4 2 4 2 5 4" xfId="49706" xr:uid="{00000000-0005-0000-0000-000001210000}"/>
    <cellStyle name="Comma 4 4 2 4 2 6" xfId="41564" xr:uid="{00000000-0005-0000-0000-000002210000}"/>
    <cellStyle name="Comma 4 4 2 4 2 7" xfId="45584" xr:uid="{00000000-0005-0000-0000-000003210000}"/>
    <cellStyle name="Comma 4 4 2 4 2 8" xfId="48600" xr:uid="{00000000-0005-0000-0000-000004210000}"/>
    <cellStyle name="Comma 4 4 2 4 3" xfId="10050" xr:uid="{00000000-0005-0000-0000-000005210000}"/>
    <cellStyle name="Comma 4 4 2 4 3 2" xfId="17600" xr:uid="{00000000-0005-0000-0000-000006210000}"/>
    <cellStyle name="Comma 4 4 2 4 3 3" xfId="43219" xr:uid="{00000000-0005-0000-0000-000007210000}"/>
    <cellStyle name="Comma 4 4 2 4 3 4" xfId="46955" xr:uid="{00000000-0005-0000-0000-000008210000}"/>
    <cellStyle name="Comma 4 4 2 4 3 5" xfId="49971" xr:uid="{00000000-0005-0000-0000-000009210000}"/>
    <cellStyle name="Comma 4 4 2 4 4" xfId="10535" xr:uid="{00000000-0005-0000-0000-00000A210000}"/>
    <cellStyle name="Comma 4 4 2 4 4 2" xfId="18077" xr:uid="{00000000-0005-0000-0000-00000B210000}"/>
    <cellStyle name="Comma 4 4 2 4 4 3" xfId="41929" xr:uid="{00000000-0005-0000-0000-00000C210000}"/>
    <cellStyle name="Comma 4 4 2 4 4 4" xfId="47432" xr:uid="{00000000-0005-0000-0000-00000D210000}"/>
    <cellStyle name="Comma 4 4 2 4 4 5" xfId="50448" xr:uid="{00000000-0005-0000-0000-00000E210000}"/>
    <cellStyle name="Comma 4 4 2 4 5" xfId="11022" xr:uid="{00000000-0005-0000-0000-00000F210000}"/>
    <cellStyle name="Comma 4 4 2 4 5 2" xfId="18554" xr:uid="{00000000-0005-0000-0000-000010210000}"/>
    <cellStyle name="Comma 4 4 2 4 5 3" xfId="42005" xr:uid="{00000000-0005-0000-0000-000011210000}"/>
    <cellStyle name="Comma 4 4 2 4 5 4" xfId="47909" xr:uid="{00000000-0005-0000-0000-000012210000}"/>
    <cellStyle name="Comma 4 4 2 4 5 5" xfId="50925" xr:uid="{00000000-0005-0000-0000-000013210000}"/>
    <cellStyle name="Comma 4 4 2 4 6" xfId="7987" xr:uid="{00000000-0005-0000-0000-000014210000}"/>
    <cellStyle name="Comma 4 4 2 4 6 2" xfId="27987" xr:uid="{00000000-0005-0000-0000-000015210000}"/>
    <cellStyle name="Comma 4 4 2 4 6 3" xfId="46478" xr:uid="{00000000-0005-0000-0000-000016210000}"/>
    <cellStyle name="Comma 4 4 2 4 6 4" xfId="49494" xr:uid="{00000000-0005-0000-0000-000017210000}"/>
    <cellStyle name="Comma 4 4 2 4 7" xfId="19724" xr:uid="{00000000-0005-0000-0000-000018210000}"/>
    <cellStyle name="Comma 4 4 2 4 8" xfId="45372" xr:uid="{00000000-0005-0000-0000-000019210000}"/>
    <cellStyle name="Comma 4 4 2 4 9" xfId="48388" xr:uid="{00000000-0005-0000-0000-00001A210000}"/>
    <cellStyle name="Comma 4 4 2 5" xfId="5422" xr:uid="{00000000-0005-0000-0000-00001B210000}"/>
    <cellStyle name="Comma 4 4 2 5 2" xfId="5742" xr:uid="{00000000-0005-0000-0000-00001C210000}"/>
    <cellStyle name="Comma 4 4 2 5 2 2" xfId="10315" xr:uid="{00000000-0005-0000-0000-00001D210000}"/>
    <cellStyle name="Comma 4 4 2 5 2 2 2" xfId="17865" xr:uid="{00000000-0005-0000-0000-00001E210000}"/>
    <cellStyle name="Comma 4 4 2 5 2 2 3" xfId="27975" xr:uid="{00000000-0005-0000-0000-00001F210000}"/>
    <cellStyle name="Comma 4 4 2 5 2 2 4" xfId="47220" xr:uid="{00000000-0005-0000-0000-000020210000}"/>
    <cellStyle name="Comma 4 4 2 5 2 2 5" xfId="50236" xr:uid="{00000000-0005-0000-0000-000021210000}"/>
    <cellStyle name="Comma 4 4 2 5 2 3" xfId="10800" xr:uid="{00000000-0005-0000-0000-000022210000}"/>
    <cellStyle name="Comma 4 4 2 5 2 3 2" xfId="18342" xr:uid="{00000000-0005-0000-0000-000023210000}"/>
    <cellStyle name="Comma 4 4 2 5 2 3 3" xfId="27951" xr:uid="{00000000-0005-0000-0000-000024210000}"/>
    <cellStyle name="Comma 4 4 2 5 2 3 4" xfId="47697" xr:uid="{00000000-0005-0000-0000-000025210000}"/>
    <cellStyle name="Comma 4 4 2 5 2 3 5" xfId="50713" xr:uid="{00000000-0005-0000-0000-000026210000}"/>
    <cellStyle name="Comma 4 4 2 5 2 4" xfId="11287" xr:uid="{00000000-0005-0000-0000-000027210000}"/>
    <cellStyle name="Comma 4 4 2 5 2 4 2" xfId="18819" xr:uid="{00000000-0005-0000-0000-000028210000}"/>
    <cellStyle name="Comma 4 4 2 5 2 4 3" xfId="42425" xr:uid="{00000000-0005-0000-0000-000029210000}"/>
    <cellStyle name="Comma 4 4 2 5 2 4 4" xfId="48174" xr:uid="{00000000-0005-0000-0000-00002A210000}"/>
    <cellStyle name="Comma 4 4 2 5 2 4 5" xfId="51190" xr:uid="{00000000-0005-0000-0000-00002B210000}"/>
    <cellStyle name="Comma 4 4 2 5 2 5" xfId="8376" xr:uid="{00000000-0005-0000-0000-00002C210000}"/>
    <cellStyle name="Comma 4 4 2 5 2 5 2" xfId="41825" xr:uid="{00000000-0005-0000-0000-00002D210000}"/>
    <cellStyle name="Comma 4 4 2 5 2 5 3" xfId="46743" xr:uid="{00000000-0005-0000-0000-00002E210000}"/>
    <cellStyle name="Comma 4 4 2 5 2 5 4" xfId="49759" xr:uid="{00000000-0005-0000-0000-00002F210000}"/>
    <cellStyle name="Comma 4 4 2 5 2 6" xfId="41584" xr:uid="{00000000-0005-0000-0000-000030210000}"/>
    <cellStyle name="Comma 4 4 2 5 2 7" xfId="45637" xr:uid="{00000000-0005-0000-0000-000031210000}"/>
    <cellStyle name="Comma 4 4 2 5 2 8" xfId="48653" xr:uid="{00000000-0005-0000-0000-000032210000}"/>
    <cellStyle name="Comma 4 4 2 5 3" xfId="10103" xr:uid="{00000000-0005-0000-0000-000033210000}"/>
    <cellStyle name="Comma 4 4 2 5 3 2" xfId="17653" xr:uid="{00000000-0005-0000-0000-000034210000}"/>
    <cellStyle name="Comma 4 4 2 5 3 3" xfId="31728" xr:uid="{00000000-0005-0000-0000-000035210000}"/>
    <cellStyle name="Comma 4 4 2 5 3 4" xfId="47008" xr:uid="{00000000-0005-0000-0000-000036210000}"/>
    <cellStyle name="Comma 4 4 2 5 3 5" xfId="50024" xr:uid="{00000000-0005-0000-0000-000037210000}"/>
    <cellStyle name="Comma 4 4 2 5 4" xfId="10588" xr:uid="{00000000-0005-0000-0000-000038210000}"/>
    <cellStyle name="Comma 4 4 2 5 4 2" xfId="18130" xr:uid="{00000000-0005-0000-0000-000039210000}"/>
    <cellStyle name="Comma 4 4 2 5 4 3" xfId="43145" xr:uid="{00000000-0005-0000-0000-00003A210000}"/>
    <cellStyle name="Comma 4 4 2 5 4 4" xfId="47485" xr:uid="{00000000-0005-0000-0000-00003B210000}"/>
    <cellStyle name="Comma 4 4 2 5 4 5" xfId="50501" xr:uid="{00000000-0005-0000-0000-00003C210000}"/>
    <cellStyle name="Comma 4 4 2 5 5" xfId="11075" xr:uid="{00000000-0005-0000-0000-00003D210000}"/>
    <cellStyle name="Comma 4 4 2 5 5 2" xfId="18607" xr:uid="{00000000-0005-0000-0000-00003E210000}"/>
    <cellStyle name="Comma 4 4 2 5 5 3" xfId="29093" xr:uid="{00000000-0005-0000-0000-00003F210000}"/>
    <cellStyle name="Comma 4 4 2 5 5 4" xfId="47962" xr:uid="{00000000-0005-0000-0000-000040210000}"/>
    <cellStyle name="Comma 4 4 2 5 5 5" xfId="50978" xr:uid="{00000000-0005-0000-0000-000041210000}"/>
    <cellStyle name="Comma 4 4 2 5 6" xfId="8063" xr:uid="{00000000-0005-0000-0000-000042210000}"/>
    <cellStyle name="Comma 4 4 2 5 6 2" xfId="41782" xr:uid="{00000000-0005-0000-0000-000043210000}"/>
    <cellStyle name="Comma 4 4 2 5 6 3" xfId="46531" xr:uid="{00000000-0005-0000-0000-000044210000}"/>
    <cellStyle name="Comma 4 4 2 5 6 4" xfId="49547" xr:uid="{00000000-0005-0000-0000-000045210000}"/>
    <cellStyle name="Comma 4 4 2 5 7" xfId="41510" xr:uid="{00000000-0005-0000-0000-000046210000}"/>
    <cellStyle name="Comma 4 4 2 5 8" xfId="45425" xr:uid="{00000000-0005-0000-0000-000047210000}"/>
    <cellStyle name="Comma 4 4 2 5 9" xfId="48441" xr:uid="{00000000-0005-0000-0000-000048210000}"/>
    <cellStyle name="Comma 4 4 2 6" xfId="5502" xr:uid="{00000000-0005-0000-0000-000049210000}"/>
    <cellStyle name="Comma 4 4 2 6 2" xfId="10156" xr:uid="{00000000-0005-0000-0000-00004A210000}"/>
    <cellStyle name="Comma 4 4 2 6 2 2" xfId="17706" xr:uid="{00000000-0005-0000-0000-00004B210000}"/>
    <cellStyle name="Comma 4 4 2 6 2 3" xfId="41873" xr:uid="{00000000-0005-0000-0000-00004C210000}"/>
    <cellStyle name="Comma 4 4 2 6 2 4" xfId="47061" xr:uid="{00000000-0005-0000-0000-00004D210000}"/>
    <cellStyle name="Comma 4 4 2 6 2 5" xfId="50077" xr:uid="{00000000-0005-0000-0000-00004E210000}"/>
    <cellStyle name="Comma 4 4 2 6 3" xfId="10641" xr:uid="{00000000-0005-0000-0000-00004F210000}"/>
    <cellStyle name="Comma 4 4 2 6 3 2" xfId="18183" xr:uid="{00000000-0005-0000-0000-000050210000}"/>
    <cellStyle name="Comma 4 4 2 6 3 3" xfId="43695" xr:uid="{00000000-0005-0000-0000-000051210000}"/>
    <cellStyle name="Comma 4 4 2 6 3 4" xfId="47538" xr:uid="{00000000-0005-0000-0000-000052210000}"/>
    <cellStyle name="Comma 4 4 2 6 3 5" xfId="50554" xr:uid="{00000000-0005-0000-0000-000053210000}"/>
    <cellStyle name="Comma 4 4 2 6 4" xfId="11128" xr:uid="{00000000-0005-0000-0000-000054210000}"/>
    <cellStyle name="Comma 4 4 2 6 4 2" xfId="18660" xr:uid="{00000000-0005-0000-0000-000055210000}"/>
    <cellStyle name="Comma 4 4 2 6 4 3" xfId="42022" xr:uid="{00000000-0005-0000-0000-000056210000}"/>
    <cellStyle name="Comma 4 4 2 6 4 4" xfId="48015" xr:uid="{00000000-0005-0000-0000-000057210000}"/>
    <cellStyle name="Comma 4 4 2 6 4 5" xfId="51031" xr:uid="{00000000-0005-0000-0000-000058210000}"/>
    <cellStyle name="Comma 4 4 2 6 5" xfId="8142" xr:uid="{00000000-0005-0000-0000-000059210000}"/>
    <cellStyle name="Comma 4 4 2 6 5 2" xfId="42500" xr:uid="{00000000-0005-0000-0000-00005A210000}"/>
    <cellStyle name="Comma 4 4 2 6 5 3" xfId="46584" xr:uid="{00000000-0005-0000-0000-00005B210000}"/>
    <cellStyle name="Comma 4 4 2 6 5 4" xfId="49600" xr:uid="{00000000-0005-0000-0000-00005C210000}"/>
    <cellStyle name="Comma 4 4 2 6 6" xfId="43880" xr:uid="{00000000-0005-0000-0000-00005D210000}"/>
    <cellStyle name="Comma 4 4 2 6 7" xfId="45478" xr:uid="{00000000-0005-0000-0000-00005E210000}"/>
    <cellStyle name="Comma 4 4 2 6 8" xfId="48494" xr:uid="{00000000-0005-0000-0000-00005F210000}"/>
    <cellStyle name="Comma 4 4 2 7" xfId="5822" xr:uid="{00000000-0005-0000-0000-000060210000}"/>
    <cellStyle name="Comma 4 4 2 7 2" xfId="10368" xr:uid="{00000000-0005-0000-0000-000061210000}"/>
    <cellStyle name="Comma 4 4 2 7 2 2" xfId="17918" xr:uid="{00000000-0005-0000-0000-000062210000}"/>
    <cellStyle name="Comma 4 4 2 7 2 3" xfId="43986" xr:uid="{00000000-0005-0000-0000-000063210000}"/>
    <cellStyle name="Comma 4 4 2 7 2 4" xfId="47273" xr:uid="{00000000-0005-0000-0000-000064210000}"/>
    <cellStyle name="Comma 4 4 2 7 2 5" xfId="50289" xr:uid="{00000000-0005-0000-0000-000065210000}"/>
    <cellStyle name="Comma 4 4 2 7 3" xfId="10853" xr:uid="{00000000-0005-0000-0000-000066210000}"/>
    <cellStyle name="Comma 4 4 2 7 3 2" xfId="18395" xr:uid="{00000000-0005-0000-0000-000067210000}"/>
    <cellStyle name="Comma 4 4 2 7 3 3" xfId="43119" xr:uid="{00000000-0005-0000-0000-000068210000}"/>
    <cellStyle name="Comma 4 4 2 7 3 4" xfId="47750" xr:uid="{00000000-0005-0000-0000-000069210000}"/>
    <cellStyle name="Comma 4 4 2 7 3 5" xfId="50766" xr:uid="{00000000-0005-0000-0000-00006A210000}"/>
    <cellStyle name="Comma 4 4 2 7 4" xfId="11341" xr:uid="{00000000-0005-0000-0000-00006B210000}"/>
    <cellStyle name="Comma 4 4 2 7 4 2" xfId="18872" xr:uid="{00000000-0005-0000-0000-00006C210000}"/>
    <cellStyle name="Comma 4 4 2 7 4 3" xfId="43586" xr:uid="{00000000-0005-0000-0000-00006D210000}"/>
    <cellStyle name="Comma 4 4 2 7 4 4" xfId="48227" xr:uid="{00000000-0005-0000-0000-00006E210000}"/>
    <cellStyle name="Comma 4 4 2 7 4 5" xfId="51243" xr:uid="{00000000-0005-0000-0000-00006F210000}"/>
    <cellStyle name="Comma 4 4 2 7 5" xfId="8456" xr:uid="{00000000-0005-0000-0000-000070210000}"/>
    <cellStyle name="Comma 4 4 2 7 5 2" xfId="43456" xr:uid="{00000000-0005-0000-0000-000071210000}"/>
    <cellStyle name="Comma 4 4 2 7 5 3" xfId="46796" xr:uid="{00000000-0005-0000-0000-000072210000}"/>
    <cellStyle name="Comma 4 4 2 7 5 4" xfId="49812" xr:uid="{00000000-0005-0000-0000-000073210000}"/>
    <cellStyle name="Comma 4 4 2 7 6" xfId="41600" xr:uid="{00000000-0005-0000-0000-000074210000}"/>
    <cellStyle name="Comma 4 4 2 7 7" xfId="45690" xr:uid="{00000000-0005-0000-0000-000075210000}"/>
    <cellStyle name="Comma 4 4 2 7 8" xfId="48706" xr:uid="{00000000-0005-0000-0000-000076210000}"/>
    <cellStyle name="Comma 4 4 2 8" xfId="9944" xr:uid="{00000000-0005-0000-0000-000077210000}"/>
    <cellStyle name="Comma 4 4 2 8 2" xfId="17494" xr:uid="{00000000-0005-0000-0000-000078210000}"/>
    <cellStyle name="Comma 4 4 2 8 3" xfId="43654" xr:uid="{00000000-0005-0000-0000-000079210000}"/>
    <cellStyle name="Comma 4 4 2 8 4" xfId="46849" xr:uid="{00000000-0005-0000-0000-00007A210000}"/>
    <cellStyle name="Comma 4 4 2 8 5" xfId="49865" xr:uid="{00000000-0005-0000-0000-00007B210000}"/>
    <cellStyle name="Comma 4 4 2 9" xfId="10428" xr:uid="{00000000-0005-0000-0000-00007C210000}"/>
    <cellStyle name="Comma 4 4 2 9 2" xfId="17971" xr:uid="{00000000-0005-0000-0000-00007D210000}"/>
    <cellStyle name="Comma 4 4 2 9 3" xfId="42937" xr:uid="{00000000-0005-0000-0000-00007E210000}"/>
    <cellStyle name="Comma 4 4 2 9 4" xfId="47326" xr:uid="{00000000-0005-0000-0000-00007F210000}"/>
    <cellStyle name="Comma 4 4 2 9 5" xfId="50342" xr:uid="{00000000-0005-0000-0000-000080210000}"/>
    <cellStyle name="Comma 4 4 3" xfId="3998" xr:uid="{00000000-0005-0000-0000-000081210000}"/>
    <cellStyle name="Comma 4 4 3 10" xfId="6549" xr:uid="{00000000-0005-0000-0000-000082210000}"/>
    <cellStyle name="Comma 4 4 3 10 2" xfId="42606" xr:uid="{00000000-0005-0000-0000-000083210000}"/>
    <cellStyle name="Comma 4 4 3 10 3" xfId="46139" xr:uid="{00000000-0005-0000-0000-000084210000}"/>
    <cellStyle name="Comma 4 4 3 10 4" xfId="49155" xr:uid="{00000000-0005-0000-0000-000085210000}"/>
    <cellStyle name="Comma 4 4 3 11" xfId="19215" xr:uid="{00000000-0005-0000-0000-000086210000}"/>
    <cellStyle name="Comma 4 4 3 12" xfId="44101" xr:uid="{00000000-0005-0000-0000-000087210000}"/>
    <cellStyle name="Comma 4 4 3 13" xfId="45009" xr:uid="{00000000-0005-0000-0000-000088210000}"/>
    <cellStyle name="Comma 4 4 3 14" xfId="45268" xr:uid="{00000000-0005-0000-0000-000089210000}"/>
    <cellStyle name="Comma 4 4 3 15" xfId="48283" xr:uid="{00000000-0005-0000-0000-00008A210000}"/>
    <cellStyle name="Comma 4 4 3 2" xfId="5264" xr:uid="{00000000-0005-0000-0000-00008B210000}"/>
    <cellStyle name="Comma 4 4 3 2 2" xfId="5584" xr:uid="{00000000-0005-0000-0000-00008C210000}"/>
    <cellStyle name="Comma 4 4 3 2 2 2" xfId="10211" xr:uid="{00000000-0005-0000-0000-00008D210000}"/>
    <cellStyle name="Comma 4 4 3 2 2 2 2" xfId="17761" xr:uid="{00000000-0005-0000-0000-00008E210000}"/>
    <cellStyle name="Comma 4 4 3 2 2 2 3" xfId="43414" xr:uid="{00000000-0005-0000-0000-00008F210000}"/>
    <cellStyle name="Comma 4 4 3 2 2 2 4" xfId="47116" xr:uid="{00000000-0005-0000-0000-000090210000}"/>
    <cellStyle name="Comma 4 4 3 2 2 2 5" xfId="50132" xr:uid="{00000000-0005-0000-0000-000091210000}"/>
    <cellStyle name="Comma 4 4 3 2 2 3" xfId="10696" xr:uid="{00000000-0005-0000-0000-000092210000}"/>
    <cellStyle name="Comma 4 4 3 2 2 3 2" xfId="18238" xr:uid="{00000000-0005-0000-0000-000093210000}"/>
    <cellStyle name="Comma 4 4 3 2 2 3 3" xfId="42940" xr:uid="{00000000-0005-0000-0000-000094210000}"/>
    <cellStyle name="Comma 4 4 3 2 2 3 4" xfId="47593" xr:uid="{00000000-0005-0000-0000-000095210000}"/>
    <cellStyle name="Comma 4 4 3 2 2 3 5" xfId="50609" xr:uid="{00000000-0005-0000-0000-000096210000}"/>
    <cellStyle name="Comma 4 4 3 2 2 4" xfId="11183" xr:uid="{00000000-0005-0000-0000-000097210000}"/>
    <cellStyle name="Comma 4 4 3 2 2 4 2" xfId="18715" xr:uid="{00000000-0005-0000-0000-000098210000}"/>
    <cellStyle name="Comma 4 4 3 2 2 4 3" xfId="43678" xr:uid="{00000000-0005-0000-0000-000099210000}"/>
    <cellStyle name="Comma 4 4 3 2 2 4 4" xfId="48070" xr:uid="{00000000-0005-0000-0000-00009A210000}"/>
    <cellStyle name="Comma 4 4 3 2 2 4 5" xfId="51086" xr:uid="{00000000-0005-0000-0000-00009B210000}"/>
    <cellStyle name="Comma 4 4 3 2 2 5" xfId="8219" xr:uid="{00000000-0005-0000-0000-00009C210000}"/>
    <cellStyle name="Comma 4 4 3 2 2 5 2" xfId="43369" xr:uid="{00000000-0005-0000-0000-00009D210000}"/>
    <cellStyle name="Comma 4 4 3 2 2 5 3" xfId="46639" xr:uid="{00000000-0005-0000-0000-00009E210000}"/>
    <cellStyle name="Comma 4 4 3 2 2 5 4" xfId="49655" xr:uid="{00000000-0005-0000-0000-00009F210000}"/>
    <cellStyle name="Comma 4 4 3 2 2 6" xfId="43102" xr:uid="{00000000-0005-0000-0000-0000A0210000}"/>
    <cellStyle name="Comma 4 4 3 2 2 7" xfId="45533" xr:uid="{00000000-0005-0000-0000-0000A1210000}"/>
    <cellStyle name="Comma 4 4 3 2 2 8" xfId="48549" xr:uid="{00000000-0005-0000-0000-0000A2210000}"/>
    <cellStyle name="Comma 4 4 3 2 3" xfId="9999" xr:uid="{00000000-0005-0000-0000-0000A3210000}"/>
    <cellStyle name="Comma 4 4 3 2 3 2" xfId="17549" xr:uid="{00000000-0005-0000-0000-0000A4210000}"/>
    <cellStyle name="Comma 4 4 3 2 3 3" xfId="41848" xr:uid="{00000000-0005-0000-0000-0000A5210000}"/>
    <cellStyle name="Comma 4 4 3 2 3 4" xfId="46904" xr:uid="{00000000-0005-0000-0000-0000A6210000}"/>
    <cellStyle name="Comma 4 4 3 2 3 5" xfId="49920" xr:uid="{00000000-0005-0000-0000-0000A7210000}"/>
    <cellStyle name="Comma 4 4 3 2 4" xfId="10483" xr:uid="{00000000-0005-0000-0000-0000A8210000}"/>
    <cellStyle name="Comma 4 4 3 2 4 2" xfId="18026" xr:uid="{00000000-0005-0000-0000-0000A9210000}"/>
    <cellStyle name="Comma 4 4 3 2 4 3" xfId="20192" xr:uid="{00000000-0005-0000-0000-0000AA210000}"/>
    <cellStyle name="Comma 4 4 3 2 4 4" xfId="47381" xr:uid="{00000000-0005-0000-0000-0000AB210000}"/>
    <cellStyle name="Comma 4 4 3 2 4 5" xfId="50397" xr:uid="{00000000-0005-0000-0000-0000AC210000}"/>
    <cellStyle name="Comma 4 4 3 2 5" xfId="10970" xr:uid="{00000000-0005-0000-0000-0000AD210000}"/>
    <cellStyle name="Comma 4 4 3 2 5 2" xfId="18503" xr:uid="{00000000-0005-0000-0000-0000AE210000}"/>
    <cellStyle name="Comma 4 4 3 2 5 3" xfId="43814" xr:uid="{00000000-0005-0000-0000-0000AF210000}"/>
    <cellStyle name="Comma 4 4 3 2 5 4" xfId="47858" xr:uid="{00000000-0005-0000-0000-0000B0210000}"/>
    <cellStyle name="Comma 4 4 3 2 5 5" xfId="50874" xr:uid="{00000000-0005-0000-0000-0000B1210000}"/>
    <cellStyle name="Comma 4 4 3 2 6" xfId="7918" xr:uid="{00000000-0005-0000-0000-0000B2210000}"/>
    <cellStyle name="Comma 4 4 3 2 6 2" xfId="42208" xr:uid="{00000000-0005-0000-0000-0000B3210000}"/>
    <cellStyle name="Comma 4 4 3 2 6 3" xfId="46427" xr:uid="{00000000-0005-0000-0000-0000B4210000}"/>
    <cellStyle name="Comma 4 4 3 2 6 4" xfId="49443" xr:uid="{00000000-0005-0000-0000-0000B5210000}"/>
    <cellStyle name="Comma 4 4 3 2 7" xfId="43022" xr:uid="{00000000-0005-0000-0000-0000B6210000}"/>
    <cellStyle name="Comma 4 4 3 2 8" xfId="45321" xr:uid="{00000000-0005-0000-0000-0000B7210000}"/>
    <cellStyle name="Comma 4 4 3 2 9" xfId="48337" xr:uid="{00000000-0005-0000-0000-0000B8210000}"/>
    <cellStyle name="Comma 4 4 3 3" xfId="5344" xr:uid="{00000000-0005-0000-0000-0000B9210000}"/>
    <cellStyle name="Comma 4 4 3 3 2" xfId="5664" xr:uid="{00000000-0005-0000-0000-0000BA210000}"/>
    <cellStyle name="Comma 4 4 3 3 2 2" xfId="10264" xr:uid="{00000000-0005-0000-0000-0000BB210000}"/>
    <cellStyle name="Comma 4 4 3 3 2 2 2" xfId="17814" xr:uid="{00000000-0005-0000-0000-0000BC210000}"/>
    <cellStyle name="Comma 4 4 3 3 2 2 3" xfId="42316" xr:uid="{00000000-0005-0000-0000-0000BD210000}"/>
    <cellStyle name="Comma 4 4 3 3 2 2 4" xfId="47169" xr:uid="{00000000-0005-0000-0000-0000BE210000}"/>
    <cellStyle name="Comma 4 4 3 3 2 2 5" xfId="50185" xr:uid="{00000000-0005-0000-0000-0000BF210000}"/>
    <cellStyle name="Comma 4 4 3 3 2 3" xfId="10749" xr:uid="{00000000-0005-0000-0000-0000C0210000}"/>
    <cellStyle name="Comma 4 4 3 3 2 3 2" xfId="18291" xr:uid="{00000000-0005-0000-0000-0000C1210000}"/>
    <cellStyle name="Comma 4 4 3 3 2 3 3" xfId="43166" xr:uid="{00000000-0005-0000-0000-0000C2210000}"/>
    <cellStyle name="Comma 4 4 3 3 2 3 4" xfId="47646" xr:uid="{00000000-0005-0000-0000-0000C3210000}"/>
    <cellStyle name="Comma 4 4 3 3 2 3 5" xfId="50662" xr:uid="{00000000-0005-0000-0000-0000C4210000}"/>
    <cellStyle name="Comma 4 4 3 3 2 4" xfId="11236" xr:uid="{00000000-0005-0000-0000-0000C5210000}"/>
    <cellStyle name="Comma 4 4 3 3 2 4 2" xfId="18768" xr:uid="{00000000-0005-0000-0000-0000C6210000}"/>
    <cellStyle name="Comma 4 4 3 3 2 4 3" xfId="43298" xr:uid="{00000000-0005-0000-0000-0000C7210000}"/>
    <cellStyle name="Comma 4 4 3 3 2 4 4" xfId="48123" xr:uid="{00000000-0005-0000-0000-0000C8210000}"/>
    <cellStyle name="Comma 4 4 3 3 2 4 5" xfId="51139" xr:uid="{00000000-0005-0000-0000-0000C9210000}"/>
    <cellStyle name="Comma 4 4 3 3 2 5" xfId="8298" xr:uid="{00000000-0005-0000-0000-0000CA210000}"/>
    <cellStyle name="Comma 4 4 3 3 2 5 2" xfId="42256" xr:uid="{00000000-0005-0000-0000-0000CB210000}"/>
    <cellStyle name="Comma 4 4 3 3 2 5 3" xfId="46692" xr:uid="{00000000-0005-0000-0000-0000CC210000}"/>
    <cellStyle name="Comma 4 4 3 3 2 5 4" xfId="49708" xr:uid="{00000000-0005-0000-0000-0000CD210000}"/>
    <cellStyle name="Comma 4 4 3 3 2 6" xfId="41566" xr:uid="{00000000-0005-0000-0000-0000CE210000}"/>
    <cellStyle name="Comma 4 4 3 3 2 7" xfId="45586" xr:uid="{00000000-0005-0000-0000-0000CF210000}"/>
    <cellStyle name="Comma 4 4 3 3 2 8" xfId="48602" xr:uid="{00000000-0005-0000-0000-0000D0210000}"/>
    <cellStyle name="Comma 4 4 3 3 3" xfId="10052" xr:uid="{00000000-0005-0000-0000-0000D1210000}"/>
    <cellStyle name="Comma 4 4 3 3 3 2" xfId="17602" xr:uid="{00000000-0005-0000-0000-0000D2210000}"/>
    <cellStyle name="Comma 4 4 3 3 3 3" xfId="41859" xr:uid="{00000000-0005-0000-0000-0000D3210000}"/>
    <cellStyle name="Comma 4 4 3 3 3 4" xfId="46957" xr:uid="{00000000-0005-0000-0000-0000D4210000}"/>
    <cellStyle name="Comma 4 4 3 3 3 5" xfId="49973" xr:uid="{00000000-0005-0000-0000-0000D5210000}"/>
    <cellStyle name="Comma 4 4 3 3 4" xfId="10537" xr:uid="{00000000-0005-0000-0000-0000D6210000}"/>
    <cellStyle name="Comma 4 4 3 3 4 2" xfId="18079" xr:uid="{00000000-0005-0000-0000-0000D7210000}"/>
    <cellStyle name="Comma 4 4 3 3 4 3" xfId="43573" xr:uid="{00000000-0005-0000-0000-0000D8210000}"/>
    <cellStyle name="Comma 4 4 3 3 4 4" xfId="47434" xr:uid="{00000000-0005-0000-0000-0000D9210000}"/>
    <cellStyle name="Comma 4 4 3 3 4 5" xfId="50450" xr:uid="{00000000-0005-0000-0000-0000DA210000}"/>
    <cellStyle name="Comma 4 4 3 3 5" xfId="11024" xr:uid="{00000000-0005-0000-0000-0000DB210000}"/>
    <cellStyle name="Comma 4 4 3 3 5 2" xfId="18556" xr:uid="{00000000-0005-0000-0000-0000DC210000}"/>
    <cellStyle name="Comma 4 4 3 3 5 3" xfId="42702" xr:uid="{00000000-0005-0000-0000-0000DD210000}"/>
    <cellStyle name="Comma 4 4 3 3 5 4" xfId="47911" xr:uid="{00000000-0005-0000-0000-0000DE210000}"/>
    <cellStyle name="Comma 4 4 3 3 5 5" xfId="50927" xr:uid="{00000000-0005-0000-0000-0000DF210000}"/>
    <cellStyle name="Comma 4 4 3 3 6" xfId="7989" xr:uid="{00000000-0005-0000-0000-0000E0210000}"/>
    <cellStyle name="Comma 4 4 3 3 6 2" xfId="43938" xr:uid="{00000000-0005-0000-0000-0000E1210000}"/>
    <cellStyle name="Comma 4 4 3 3 6 3" xfId="46480" xr:uid="{00000000-0005-0000-0000-0000E2210000}"/>
    <cellStyle name="Comma 4 4 3 3 6 4" xfId="49496" xr:uid="{00000000-0005-0000-0000-0000E3210000}"/>
    <cellStyle name="Comma 4 4 3 3 7" xfId="42725" xr:uid="{00000000-0005-0000-0000-0000E4210000}"/>
    <cellStyle name="Comma 4 4 3 3 8" xfId="45374" xr:uid="{00000000-0005-0000-0000-0000E5210000}"/>
    <cellStyle name="Comma 4 4 3 3 9" xfId="48390" xr:uid="{00000000-0005-0000-0000-0000E6210000}"/>
    <cellStyle name="Comma 4 4 3 4" xfId="5424" xr:uid="{00000000-0005-0000-0000-0000E7210000}"/>
    <cellStyle name="Comma 4 4 3 4 2" xfId="5744" xr:uid="{00000000-0005-0000-0000-0000E8210000}"/>
    <cellStyle name="Comma 4 4 3 4 2 2" xfId="10317" xr:uid="{00000000-0005-0000-0000-0000E9210000}"/>
    <cellStyle name="Comma 4 4 3 4 2 2 2" xfId="17867" xr:uid="{00000000-0005-0000-0000-0000EA210000}"/>
    <cellStyle name="Comma 4 4 3 4 2 2 3" xfId="19630" xr:uid="{00000000-0005-0000-0000-0000EB210000}"/>
    <cellStyle name="Comma 4 4 3 4 2 2 4" xfId="47222" xr:uid="{00000000-0005-0000-0000-0000EC210000}"/>
    <cellStyle name="Comma 4 4 3 4 2 2 5" xfId="50238" xr:uid="{00000000-0005-0000-0000-0000ED210000}"/>
    <cellStyle name="Comma 4 4 3 4 2 3" xfId="10802" xr:uid="{00000000-0005-0000-0000-0000EE210000}"/>
    <cellStyle name="Comma 4 4 3 4 2 3 2" xfId="18344" xr:uid="{00000000-0005-0000-0000-0000EF210000}"/>
    <cellStyle name="Comma 4 4 3 4 2 3 3" xfId="43088" xr:uid="{00000000-0005-0000-0000-0000F0210000}"/>
    <cellStyle name="Comma 4 4 3 4 2 3 4" xfId="47699" xr:uid="{00000000-0005-0000-0000-0000F1210000}"/>
    <cellStyle name="Comma 4 4 3 4 2 3 5" xfId="50715" xr:uid="{00000000-0005-0000-0000-0000F2210000}"/>
    <cellStyle name="Comma 4 4 3 4 2 4" xfId="11289" xr:uid="{00000000-0005-0000-0000-0000F3210000}"/>
    <cellStyle name="Comma 4 4 3 4 2 4 2" xfId="18821" xr:uid="{00000000-0005-0000-0000-0000F4210000}"/>
    <cellStyle name="Comma 4 4 3 4 2 4 3" xfId="43973" xr:uid="{00000000-0005-0000-0000-0000F5210000}"/>
    <cellStyle name="Comma 4 4 3 4 2 4 4" xfId="48176" xr:uid="{00000000-0005-0000-0000-0000F6210000}"/>
    <cellStyle name="Comma 4 4 3 4 2 4 5" xfId="51192" xr:uid="{00000000-0005-0000-0000-0000F7210000}"/>
    <cellStyle name="Comma 4 4 3 4 2 5" xfId="8378" xr:uid="{00000000-0005-0000-0000-0000F8210000}"/>
    <cellStyle name="Comma 4 4 3 4 2 5 2" xfId="42849" xr:uid="{00000000-0005-0000-0000-0000F9210000}"/>
    <cellStyle name="Comma 4 4 3 4 2 5 3" xfId="46745" xr:uid="{00000000-0005-0000-0000-0000FA210000}"/>
    <cellStyle name="Comma 4 4 3 4 2 5 4" xfId="49761" xr:uid="{00000000-0005-0000-0000-0000FB210000}"/>
    <cellStyle name="Comma 4 4 3 4 2 6" xfId="27750" xr:uid="{00000000-0005-0000-0000-0000FC210000}"/>
    <cellStyle name="Comma 4 4 3 4 2 7" xfId="45639" xr:uid="{00000000-0005-0000-0000-0000FD210000}"/>
    <cellStyle name="Comma 4 4 3 4 2 8" xfId="48655" xr:uid="{00000000-0005-0000-0000-0000FE210000}"/>
    <cellStyle name="Comma 4 4 3 4 3" xfId="10105" xr:uid="{00000000-0005-0000-0000-0000FF210000}"/>
    <cellStyle name="Comma 4 4 3 4 3 2" xfId="17655" xr:uid="{00000000-0005-0000-0000-000000220000}"/>
    <cellStyle name="Comma 4 4 3 4 3 3" xfId="43220" xr:uid="{00000000-0005-0000-0000-000001220000}"/>
    <cellStyle name="Comma 4 4 3 4 3 4" xfId="47010" xr:uid="{00000000-0005-0000-0000-000002220000}"/>
    <cellStyle name="Comma 4 4 3 4 3 5" xfId="50026" xr:uid="{00000000-0005-0000-0000-000003220000}"/>
    <cellStyle name="Comma 4 4 3 4 4" xfId="10590" xr:uid="{00000000-0005-0000-0000-000004220000}"/>
    <cellStyle name="Comma 4 4 3 4 4 2" xfId="18132" xr:uid="{00000000-0005-0000-0000-000005220000}"/>
    <cellStyle name="Comma 4 4 3 4 4 3" xfId="42840" xr:uid="{00000000-0005-0000-0000-000006220000}"/>
    <cellStyle name="Comma 4 4 3 4 4 4" xfId="47487" xr:uid="{00000000-0005-0000-0000-000007220000}"/>
    <cellStyle name="Comma 4 4 3 4 4 5" xfId="50503" xr:uid="{00000000-0005-0000-0000-000008220000}"/>
    <cellStyle name="Comma 4 4 3 4 5" xfId="11077" xr:uid="{00000000-0005-0000-0000-000009220000}"/>
    <cellStyle name="Comma 4 4 3 4 5 2" xfId="18609" xr:uid="{00000000-0005-0000-0000-00000A220000}"/>
    <cellStyle name="Comma 4 4 3 4 5 3" xfId="42013" xr:uid="{00000000-0005-0000-0000-00000B220000}"/>
    <cellStyle name="Comma 4 4 3 4 5 4" xfId="47964" xr:uid="{00000000-0005-0000-0000-00000C220000}"/>
    <cellStyle name="Comma 4 4 3 4 5 5" xfId="50980" xr:uid="{00000000-0005-0000-0000-00000D220000}"/>
    <cellStyle name="Comma 4 4 3 4 6" xfId="8065" xr:uid="{00000000-0005-0000-0000-00000E220000}"/>
    <cellStyle name="Comma 4 4 3 4 6 2" xfId="43437" xr:uid="{00000000-0005-0000-0000-00000F220000}"/>
    <cellStyle name="Comma 4 4 3 4 6 3" xfId="46533" xr:uid="{00000000-0005-0000-0000-000010220000}"/>
    <cellStyle name="Comma 4 4 3 4 6 4" xfId="49549" xr:uid="{00000000-0005-0000-0000-000011220000}"/>
    <cellStyle name="Comma 4 4 3 4 7" xfId="41511" xr:uid="{00000000-0005-0000-0000-000012220000}"/>
    <cellStyle name="Comma 4 4 3 4 8" xfId="45427" xr:uid="{00000000-0005-0000-0000-000013220000}"/>
    <cellStyle name="Comma 4 4 3 4 9" xfId="48443" xr:uid="{00000000-0005-0000-0000-000014220000}"/>
    <cellStyle name="Comma 4 4 3 5" xfId="5504" xr:uid="{00000000-0005-0000-0000-000015220000}"/>
    <cellStyle name="Comma 4 4 3 5 2" xfId="10158" xr:uid="{00000000-0005-0000-0000-000016220000}"/>
    <cellStyle name="Comma 4 4 3 5 2 2" xfId="17708" xr:uid="{00000000-0005-0000-0000-000017220000}"/>
    <cellStyle name="Comma 4 4 3 5 2 3" xfId="43856" xr:uid="{00000000-0005-0000-0000-000018220000}"/>
    <cellStyle name="Comma 4 4 3 5 2 4" xfId="47063" xr:uid="{00000000-0005-0000-0000-000019220000}"/>
    <cellStyle name="Comma 4 4 3 5 2 5" xfId="50079" xr:uid="{00000000-0005-0000-0000-00001A220000}"/>
    <cellStyle name="Comma 4 4 3 5 3" xfId="10643" xr:uid="{00000000-0005-0000-0000-00001B220000}"/>
    <cellStyle name="Comma 4 4 3 5 3 2" xfId="18185" xr:uid="{00000000-0005-0000-0000-00001C220000}"/>
    <cellStyle name="Comma 4 4 3 5 3 3" xfId="41945" xr:uid="{00000000-0005-0000-0000-00001D220000}"/>
    <cellStyle name="Comma 4 4 3 5 3 4" xfId="47540" xr:uid="{00000000-0005-0000-0000-00001E220000}"/>
    <cellStyle name="Comma 4 4 3 5 3 5" xfId="50556" xr:uid="{00000000-0005-0000-0000-00001F220000}"/>
    <cellStyle name="Comma 4 4 3 5 4" xfId="11130" xr:uid="{00000000-0005-0000-0000-000020220000}"/>
    <cellStyle name="Comma 4 4 3 5 4 2" xfId="18662" xr:uid="{00000000-0005-0000-0000-000021220000}"/>
    <cellStyle name="Comma 4 4 3 5 4 3" xfId="42844" xr:uid="{00000000-0005-0000-0000-000022220000}"/>
    <cellStyle name="Comma 4 4 3 5 4 4" xfId="48017" xr:uid="{00000000-0005-0000-0000-000023220000}"/>
    <cellStyle name="Comma 4 4 3 5 4 5" xfId="51033" xr:uid="{00000000-0005-0000-0000-000024220000}"/>
    <cellStyle name="Comma 4 4 3 5 5" xfId="8144" xr:uid="{00000000-0005-0000-0000-000025220000}"/>
    <cellStyle name="Comma 4 4 3 5 5 2" xfId="42617" xr:uid="{00000000-0005-0000-0000-000026220000}"/>
    <cellStyle name="Comma 4 4 3 5 5 3" xfId="46586" xr:uid="{00000000-0005-0000-0000-000027220000}"/>
    <cellStyle name="Comma 4 4 3 5 5 4" xfId="49602" xr:uid="{00000000-0005-0000-0000-000028220000}"/>
    <cellStyle name="Comma 4 4 3 5 6" xfId="27727" xr:uid="{00000000-0005-0000-0000-000029220000}"/>
    <cellStyle name="Comma 4 4 3 5 7" xfId="45480" xr:uid="{00000000-0005-0000-0000-00002A220000}"/>
    <cellStyle name="Comma 4 4 3 5 8" xfId="48496" xr:uid="{00000000-0005-0000-0000-00002B220000}"/>
    <cellStyle name="Comma 4 4 3 6" xfId="5824" xr:uid="{00000000-0005-0000-0000-00002C220000}"/>
    <cellStyle name="Comma 4 4 3 6 2" xfId="10370" xr:uid="{00000000-0005-0000-0000-00002D220000}"/>
    <cellStyle name="Comma 4 4 3 6 2 2" xfId="17920" xr:uid="{00000000-0005-0000-0000-00002E220000}"/>
    <cellStyle name="Comma 4 4 3 6 2 3" xfId="42476" xr:uid="{00000000-0005-0000-0000-00002F220000}"/>
    <cellStyle name="Comma 4 4 3 6 2 4" xfId="47275" xr:uid="{00000000-0005-0000-0000-000030220000}"/>
    <cellStyle name="Comma 4 4 3 6 2 5" xfId="50291" xr:uid="{00000000-0005-0000-0000-000031220000}"/>
    <cellStyle name="Comma 4 4 3 6 3" xfId="10855" xr:uid="{00000000-0005-0000-0000-000032220000}"/>
    <cellStyle name="Comma 4 4 3 6 3 2" xfId="18397" xr:uid="{00000000-0005-0000-0000-000033220000}"/>
    <cellStyle name="Comma 4 4 3 6 3 3" xfId="20732" xr:uid="{00000000-0005-0000-0000-000034220000}"/>
    <cellStyle name="Comma 4 4 3 6 3 4" xfId="47752" xr:uid="{00000000-0005-0000-0000-000035220000}"/>
    <cellStyle name="Comma 4 4 3 6 3 5" xfId="50768" xr:uid="{00000000-0005-0000-0000-000036220000}"/>
    <cellStyle name="Comma 4 4 3 6 4" xfId="11343" xr:uid="{00000000-0005-0000-0000-000037220000}"/>
    <cellStyle name="Comma 4 4 3 6 4 2" xfId="18874" xr:uid="{00000000-0005-0000-0000-000038220000}"/>
    <cellStyle name="Comma 4 4 3 6 4 3" xfId="43535" xr:uid="{00000000-0005-0000-0000-000039220000}"/>
    <cellStyle name="Comma 4 4 3 6 4 4" xfId="48229" xr:uid="{00000000-0005-0000-0000-00003A220000}"/>
    <cellStyle name="Comma 4 4 3 6 4 5" xfId="51245" xr:uid="{00000000-0005-0000-0000-00003B220000}"/>
    <cellStyle name="Comma 4 4 3 6 5" xfId="8458" xr:uid="{00000000-0005-0000-0000-00003C220000}"/>
    <cellStyle name="Comma 4 4 3 6 5 2" xfId="29587" xr:uid="{00000000-0005-0000-0000-00003D220000}"/>
    <cellStyle name="Comma 4 4 3 6 5 3" xfId="46798" xr:uid="{00000000-0005-0000-0000-00003E220000}"/>
    <cellStyle name="Comma 4 4 3 6 5 4" xfId="49814" xr:uid="{00000000-0005-0000-0000-00003F220000}"/>
    <cellStyle name="Comma 4 4 3 6 6" xfId="41602" xr:uid="{00000000-0005-0000-0000-000040220000}"/>
    <cellStyle name="Comma 4 4 3 6 7" xfId="45692" xr:uid="{00000000-0005-0000-0000-000041220000}"/>
    <cellStyle name="Comma 4 4 3 6 8" xfId="48708" xr:uid="{00000000-0005-0000-0000-000042220000}"/>
    <cellStyle name="Comma 4 4 3 7" xfId="9946" xr:uid="{00000000-0005-0000-0000-000043220000}"/>
    <cellStyle name="Comma 4 4 3 7 2" xfId="17496" xr:uid="{00000000-0005-0000-0000-000044220000}"/>
    <cellStyle name="Comma 4 4 3 7 3" xfId="43851" xr:uid="{00000000-0005-0000-0000-000045220000}"/>
    <cellStyle name="Comma 4 4 3 7 4" xfId="46851" xr:uid="{00000000-0005-0000-0000-000046220000}"/>
    <cellStyle name="Comma 4 4 3 7 5" xfId="49867" xr:uid="{00000000-0005-0000-0000-000047220000}"/>
    <cellStyle name="Comma 4 4 3 8" xfId="10430" xr:uid="{00000000-0005-0000-0000-000048220000}"/>
    <cellStyle name="Comma 4 4 3 8 2" xfId="17973" xr:uid="{00000000-0005-0000-0000-000049220000}"/>
    <cellStyle name="Comma 4 4 3 8 3" xfId="41913" xr:uid="{00000000-0005-0000-0000-00004A220000}"/>
    <cellStyle name="Comma 4 4 3 8 4" xfId="47328" xr:uid="{00000000-0005-0000-0000-00004B220000}"/>
    <cellStyle name="Comma 4 4 3 8 5" xfId="50344" xr:uid="{00000000-0005-0000-0000-00004C220000}"/>
    <cellStyle name="Comma 4 4 3 9" xfId="10917" xr:uid="{00000000-0005-0000-0000-00004D220000}"/>
    <cellStyle name="Comma 4 4 3 9 2" xfId="18450" xr:uid="{00000000-0005-0000-0000-00004E220000}"/>
    <cellStyle name="Comma 4 4 3 9 3" xfId="41988" xr:uid="{00000000-0005-0000-0000-00004F220000}"/>
    <cellStyle name="Comma 4 4 3 9 4" xfId="47805" xr:uid="{00000000-0005-0000-0000-000050220000}"/>
    <cellStyle name="Comma 4 4 3 9 5" xfId="50821" xr:uid="{00000000-0005-0000-0000-000051220000}"/>
    <cellStyle name="Comma 4 4 4" xfId="5261" xr:uid="{00000000-0005-0000-0000-000052220000}"/>
    <cellStyle name="Comma 4 4 4 2" xfId="5581" xr:uid="{00000000-0005-0000-0000-000053220000}"/>
    <cellStyle name="Comma 4 4 4 2 2" xfId="10208" xr:uid="{00000000-0005-0000-0000-000054220000}"/>
    <cellStyle name="Comma 4 4 4 2 2 2" xfId="17758" xr:uid="{00000000-0005-0000-0000-000055220000}"/>
    <cellStyle name="Comma 4 4 4 2 2 3" xfId="42129" xr:uid="{00000000-0005-0000-0000-000056220000}"/>
    <cellStyle name="Comma 4 4 4 2 2 4" xfId="47113" xr:uid="{00000000-0005-0000-0000-000057220000}"/>
    <cellStyle name="Comma 4 4 4 2 2 5" xfId="50129" xr:uid="{00000000-0005-0000-0000-000058220000}"/>
    <cellStyle name="Comma 4 4 4 2 3" xfId="10693" xr:uid="{00000000-0005-0000-0000-000059220000}"/>
    <cellStyle name="Comma 4 4 4 2 3 2" xfId="18235" xr:uid="{00000000-0005-0000-0000-00005A220000}"/>
    <cellStyle name="Comma 4 4 4 2 3 3" xfId="43467" xr:uid="{00000000-0005-0000-0000-00005B220000}"/>
    <cellStyle name="Comma 4 4 4 2 3 4" xfId="47590" xr:uid="{00000000-0005-0000-0000-00005C220000}"/>
    <cellStyle name="Comma 4 4 4 2 3 5" xfId="50606" xr:uid="{00000000-0005-0000-0000-00005D220000}"/>
    <cellStyle name="Comma 4 4 4 2 4" xfId="11180" xr:uid="{00000000-0005-0000-0000-00005E220000}"/>
    <cellStyle name="Comma 4 4 4 2 4 2" xfId="18712" xr:uid="{00000000-0005-0000-0000-00005F220000}"/>
    <cellStyle name="Comma 4 4 4 2 4 3" xfId="27772" xr:uid="{00000000-0005-0000-0000-000060220000}"/>
    <cellStyle name="Comma 4 4 4 2 4 4" xfId="48067" xr:uid="{00000000-0005-0000-0000-000061220000}"/>
    <cellStyle name="Comma 4 4 4 2 4 5" xfId="51083" xr:uid="{00000000-0005-0000-0000-000062220000}"/>
    <cellStyle name="Comma 4 4 4 2 5" xfId="8216" xr:uid="{00000000-0005-0000-0000-000063220000}"/>
    <cellStyle name="Comma 4 4 4 2 5 2" xfId="42975" xr:uid="{00000000-0005-0000-0000-000064220000}"/>
    <cellStyle name="Comma 4 4 4 2 5 3" xfId="46636" xr:uid="{00000000-0005-0000-0000-000065220000}"/>
    <cellStyle name="Comma 4 4 4 2 5 4" xfId="49652" xr:uid="{00000000-0005-0000-0000-000066220000}"/>
    <cellStyle name="Comma 4 4 4 2 6" xfId="43183" xr:uid="{00000000-0005-0000-0000-000067220000}"/>
    <cellStyle name="Comma 4 4 4 2 7" xfId="45530" xr:uid="{00000000-0005-0000-0000-000068220000}"/>
    <cellStyle name="Comma 4 4 4 2 8" xfId="48546" xr:uid="{00000000-0005-0000-0000-000069220000}"/>
    <cellStyle name="Comma 4 4 4 3" xfId="9996" xr:uid="{00000000-0005-0000-0000-00006A220000}"/>
    <cellStyle name="Comma 4 4 4 3 2" xfId="17546" xr:uid="{00000000-0005-0000-0000-00006B220000}"/>
    <cellStyle name="Comma 4 4 4 3 3" xfId="42285" xr:uid="{00000000-0005-0000-0000-00006C220000}"/>
    <cellStyle name="Comma 4 4 4 3 4" xfId="46901" xr:uid="{00000000-0005-0000-0000-00006D220000}"/>
    <cellStyle name="Comma 4 4 4 3 5" xfId="49917" xr:uid="{00000000-0005-0000-0000-00006E220000}"/>
    <cellStyle name="Comma 4 4 4 4" xfId="10480" xr:uid="{00000000-0005-0000-0000-00006F220000}"/>
    <cellStyle name="Comma 4 4 4 4 2" xfId="18023" xr:uid="{00000000-0005-0000-0000-000070220000}"/>
    <cellStyle name="Comma 4 4 4 4 3" xfId="27910" xr:uid="{00000000-0005-0000-0000-000071220000}"/>
    <cellStyle name="Comma 4 4 4 4 4" xfId="47378" xr:uid="{00000000-0005-0000-0000-000072220000}"/>
    <cellStyle name="Comma 4 4 4 4 5" xfId="50394" xr:uid="{00000000-0005-0000-0000-000073220000}"/>
    <cellStyle name="Comma 4 4 4 5" xfId="10967" xr:uid="{00000000-0005-0000-0000-000074220000}"/>
    <cellStyle name="Comma 4 4 4 5 2" xfId="18500" xr:uid="{00000000-0005-0000-0000-000075220000}"/>
    <cellStyle name="Comma 4 4 4 5 3" xfId="43755" xr:uid="{00000000-0005-0000-0000-000076220000}"/>
    <cellStyle name="Comma 4 4 4 5 4" xfId="47855" xr:uid="{00000000-0005-0000-0000-000077220000}"/>
    <cellStyle name="Comma 4 4 4 5 5" xfId="50871" xr:uid="{00000000-0005-0000-0000-000078220000}"/>
    <cellStyle name="Comma 4 4 4 6" xfId="7915" xr:uid="{00000000-0005-0000-0000-000079220000}"/>
    <cellStyle name="Comma 4 4 4 6 2" xfId="41761" xr:uid="{00000000-0005-0000-0000-00007A220000}"/>
    <cellStyle name="Comma 4 4 4 6 3" xfId="46424" xr:uid="{00000000-0005-0000-0000-00007B220000}"/>
    <cellStyle name="Comma 4 4 4 6 4" xfId="49440" xr:uid="{00000000-0005-0000-0000-00007C220000}"/>
    <cellStyle name="Comma 4 4 4 7" xfId="41478" xr:uid="{00000000-0005-0000-0000-00007D220000}"/>
    <cellStyle name="Comma 4 4 4 8" xfId="45318" xr:uid="{00000000-0005-0000-0000-00007E220000}"/>
    <cellStyle name="Comma 4 4 4 9" xfId="48334" xr:uid="{00000000-0005-0000-0000-00007F220000}"/>
    <cellStyle name="Comma 4 4 5" xfId="5341" xr:uid="{00000000-0005-0000-0000-000080220000}"/>
    <cellStyle name="Comma 4 4 5 2" xfId="5661" xr:uid="{00000000-0005-0000-0000-000081220000}"/>
    <cellStyle name="Comma 4 4 5 2 2" xfId="10261" xr:uid="{00000000-0005-0000-0000-000082220000}"/>
    <cellStyle name="Comma 4 4 5 2 2 2" xfId="17811" xr:uid="{00000000-0005-0000-0000-000083220000}"/>
    <cellStyle name="Comma 4 4 5 2 2 3" xfId="41890" xr:uid="{00000000-0005-0000-0000-000084220000}"/>
    <cellStyle name="Comma 4 4 5 2 2 4" xfId="47166" xr:uid="{00000000-0005-0000-0000-000085220000}"/>
    <cellStyle name="Comma 4 4 5 2 2 5" xfId="50182" xr:uid="{00000000-0005-0000-0000-000086220000}"/>
    <cellStyle name="Comma 4 4 5 2 3" xfId="10746" xr:uid="{00000000-0005-0000-0000-000087220000}"/>
    <cellStyle name="Comma 4 4 5 2 3 2" xfId="18288" xr:uid="{00000000-0005-0000-0000-000088220000}"/>
    <cellStyle name="Comma 4 4 5 2 3 3" xfId="19759" xr:uid="{00000000-0005-0000-0000-000089220000}"/>
    <cellStyle name="Comma 4 4 5 2 3 4" xfId="47643" xr:uid="{00000000-0005-0000-0000-00008A220000}"/>
    <cellStyle name="Comma 4 4 5 2 3 5" xfId="50659" xr:uid="{00000000-0005-0000-0000-00008B220000}"/>
    <cellStyle name="Comma 4 4 5 2 4" xfId="11233" xr:uid="{00000000-0005-0000-0000-00008C220000}"/>
    <cellStyle name="Comma 4 4 5 2 4 2" xfId="18765" xr:uid="{00000000-0005-0000-0000-00008D220000}"/>
    <cellStyle name="Comma 4 4 5 2 4 3" xfId="19601" xr:uid="{00000000-0005-0000-0000-00008E220000}"/>
    <cellStyle name="Comma 4 4 5 2 4 4" xfId="48120" xr:uid="{00000000-0005-0000-0000-00008F220000}"/>
    <cellStyle name="Comma 4 4 5 2 4 5" xfId="51136" xr:uid="{00000000-0005-0000-0000-000090220000}"/>
    <cellStyle name="Comma 4 4 5 2 5" xfId="8295" xr:uid="{00000000-0005-0000-0000-000091220000}"/>
    <cellStyle name="Comma 4 4 5 2 5 2" xfId="41813" xr:uid="{00000000-0005-0000-0000-000092220000}"/>
    <cellStyle name="Comma 4 4 5 2 5 3" xfId="46689" xr:uid="{00000000-0005-0000-0000-000093220000}"/>
    <cellStyle name="Comma 4 4 5 2 5 4" xfId="49705" xr:uid="{00000000-0005-0000-0000-000094220000}"/>
    <cellStyle name="Comma 4 4 5 2 6" xfId="41563" xr:uid="{00000000-0005-0000-0000-000095220000}"/>
    <cellStyle name="Comma 4 4 5 2 7" xfId="45583" xr:uid="{00000000-0005-0000-0000-000096220000}"/>
    <cellStyle name="Comma 4 4 5 2 8" xfId="48599" xr:uid="{00000000-0005-0000-0000-000097220000}"/>
    <cellStyle name="Comma 4 4 5 3" xfId="10049" xr:uid="{00000000-0005-0000-0000-000098220000}"/>
    <cellStyle name="Comma 4 4 5 3 2" xfId="17599" xr:uid="{00000000-0005-0000-0000-000099220000}"/>
    <cellStyle name="Comma 4 4 5 3 3" xfId="42291" xr:uid="{00000000-0005-0000-0000-00009A220000}"/>
    <cellStyle name="Comma 4 4 5 3 4" xfId="46954" xr:uid="{00000000-0005-0000-0000-00009B220000}"/>
    <cellStyle name="Comma 4 4 5 3 5" xfId="49970" xr:uid="{00000000-0005-0000-0000-00009C220000}"/>
    <cellStyle name="Comma 4 4 5 4" xfId="10534" xr:uid="{00000000-0005-0000-0000-00009D220000}"/>
    <cellStyle name="Comma 4 4 5 4 2" xfId="18076" xr:uid="{00000000-0005-0000-0000-00009E220000}"/>
    <cellStyle name="Comma 4 4 5 4 3" xfId="19624" xr:uid="{00000000-0005-0000-0000-00009F220000}"/>
    <cellStyle name="Comma 4 4 5 4 4" xfId="47431" xr:uid="{00000000-0005-0000-0000-0000A0220000}"/>
    <cellStyle name="Comma 4 4 5 4 5" xfId="50447" xr:uid="{00000000-0005-0000-0000-0000A1220000}"/>
    <cellStyle name="Comma 4 4 5 5" xfId="11021" xr:uid="{00000000-0005-0000-0000-0000A2220000}"/>
    <cellStyle name="Comma 4 4 5 5 2" xfId="18553" xr:uid="{00000000-0005-0000-0000-0000A3220000}"/>
    <cellStyle name="Comma 4 4 5 5 3" xfId="43989" xr:uid="{00000000-0005-0000-0000-0000A4220000}"/>
    <cellStyle name="Comma 4 4 5 5 4" xfId="47908" xr:uid="{00000000-0005-0000-0000-0000A5220000}"/>
    <cellStyle name="Comma 4 4 5 5 5" xfId="50924" xr:uid="{00000000-0005-0000-0000-0000A6220000}"/>
    <cellStyle name="Comma 4 4 5 6" xfId="7986" xr:uid="{00000000-0005-0000-0000-0000A7220000}"/>
    <cellStyle name="Comma 4 4 5 6 2" xfId="44007" xr:uid="{00000000-0005-0000-0000-0000A8220000}"/>
    <cellStyle name="Comma 4 4 5 6 3" xfId="46477" xr:uid="{00000000-0005-0000-0000-0000A9220000}"/>
    <cellStyle name="Comma 4 4 5 6 4" xfId="49493" xr:uid="{00000000-0005-0000-0000-0000AA220000}"/>
    <cellStyle name="Comma 4 4 5 7" xfId="43319" xr:uid="{00000000-0005-0000-0000-0000AB220000}"/>
    <cellStyle name="Comma 4 4 5 8" xfId="45371" xr:uid="{00000000-0005-0000-0000-0000AC220000}"/>
    <cellStyle name="Comma 4 4 5 9" xfId="48387" xr:uid="{00000000-0005-0000-0000-0000AD220000}"/>
    <cellStyle name="Comma 4 4 6" xfId="5421" xr:uid="{00000000-0005-0000-0000-0000AE220000}"/>
    <cellStyle name="Comma 4 4 6 2" xfId="5741" xr:uid="{00000000-0005-0000-0000-0000AF220000}"/>
    <cellStyle name="Comma 4 4 6 2 2" xfId="10314" xr:uid="{00000000-0005-0000-0000-0000B0220000}"/>
    <cellStyle name="Comma 4 4 6 2 2 2" xfId="17864" xr:uid="{00000000-0005-0000-0000-0000B1220000}"/>
    <cellStyle name="Comma 4 4 6 2 2 3" xfId="43569" xr:uid="{00000000-0005-0000-0000-0000B2220000}"/>
    <cellStyle name="Comma 4 4 6 2 2 4" xfId="47219" xr:uid="{00000000-0005-0000-0000-0000B3220000}"/>
    <cellStyle name="Comma 4 4 6 2 2 5" xfId="50235" xr:uid="{00000000-0005-0000-0000-0000B4220000}"/>
    <cellStyle name="Comma 4 4 6 2 3" xfId="10799" xr:uid="{00000000-0005-0000-0000-0000B5220000}"/>
    <cellStyle name="Comma 4 4 6 2 3 2" xfId="18341" xr:uid="{00000000-0005-0000-0000-0000B6220000}"/>
    <cellStyle name="Comma 4 4 6 2 3 3" xfId="42699" xr:uid="{00000000-0005-0000-0000-0000B7220000}"/>
    <cellStyle name="Comma 4 4 6 2 3 4" xfId="47696" xr:uid="{00000000-0005-0000-0000-0000B8220000}"/>
    <cellStyle name="Comma 4 4 6 2 3 5" xfId="50712" xr:uid="{00000000-0005-0000-0000-0000B9220000}"/>
    <cellStyle name="Comma 4 4 6 2 4" xfId="11286" xr:uid="{00000000-0005-0000-0000-0000BA220000}"/>
    <cellStyle name="Comma 4 4 6 2 4 2" xfId="18818" xr:uid="{00000000-0005-0000-0000-0000BB220000}"/>
    <cellStyle name="Comma 4 4 6 2 4 3" xfId="43004" xr:uid="{00000000-0005-0000-0000-0000BC220000}"/>
    <cellStyle name="Comma 4 4 6 2 4 4" xfId="48173" xr:uid="{00000000-0005-0000-0000-0000BD220000}"/>
    <cellStyle name="Comma 4 4 6 2 4 5" xfId="51189" xr:uid="{00000000-0005-0000-0000-0000BE220000}"/>
    <cellStyle name="Comma 4 4 6 2 5" xfId="8375" xr:uid="{00000000-0005-0000-0000-0000BF220000}"/>
    <cellStyle name="Comma 4 4 6 2 5 2" xfId="43368" xr:uid="{00000000-0005-0000-0000-0000C0220000}"/>
    <cellStyle name="Comma 4 4 6 2 5 3" xfId="46742" xr:uid="{00000000-0005-0000-0000-0000C1220000}"/>
    <cellStyle name="Comma 4 4 6 2 5 4" xfId="49758" xr:uid="{00000000-0005-0000-0000-0000C2220000}"/>
    <cellStyle name="Comma 4 4 6 2 6" xfId="43611" xr:uid="{00000000-0005-0000-0000-0000C3220000}"/>
    <cellStyle name="Comma 4 4 6 2 7" xfId="45636" xr:uid="{00000000-0005-0000-0000-0000C4220000}"/>
    <cellStyle name="Comma 4 4 6 2 8" xfId="48652" xr:uid="{00000000-0005-0000-0000-0000C5220000}"/>
    <cellStyle name="Comma 4 4 6 3" xfId="10102" xr:uid="{00000000-0005-0000-0000-0000C6220000}"/>
    <cellStyle name="Comma 4 4 6 3 2" xfId="17652" xr:uid="{00000000-0005-0000-0000-0000C7220000}"/>
    <cellStyle name="Comma 4 4 6 3 3" xfId="20410" xr:uid="{00000000-0005-0000-0000-0000C8220000}"/>
    <cellStyle name="Comma 4 4 6 3 4" xfId="47007" xr:uid="{00000000-0005-0000-0000-0000C9220000}"/>
    <cellStyle name="Comma 4 4 6 3 5" xfId="50023" xr:uid="{00000000-0005-0000-0000-0000CA220000}"/>
    <cellStyle name="Comma 4 4 6 4" xfId="10587" xr:uid="{00000000-0005-0000-0000-0000CB220000}"/>
    <cellStyle name="Comma 4 4 6 4 2" xfId="18129" xr:uid="{00000000-0005-0000-0000-0000CC220000}"/>
    <cellStyle name="Comma 4 4 6 4 3" xfId="43749" xr:uid="{00000000-0005-0000-0000-0000CD220000}"/>
    <cellStyle name="Comma 4 4 6 4 4" xfId="47484" xr:uid="{00000000-0005-0000-0000-0000CE220000}"/>
    <cellStyle name="Comma 4 4 6 4 5" xfId="50500" xr:uid="{00000000-0005-0000-0000-0000CF220000}"/>
    <cellStyle name="Comma 4 4 6 5" xfId="11074" xr:uid="{00000000-0005-0000-0000-0000D0220000}"/>
    <cellStyle name="Comma 4 4 6 5 2" xfId="18606" xr:uid="{00000000-0005-0000-0000-0000D1220000}"/>
    <cellStyle name="Comma 4 4 6 5 3" xfId="42396" xr:uid="{00000000-0005-0000-0000-0000D2220000}"/>
    <cellStyle name="Comma 4 4 6 5 4" xfId="47961" xr:uid="{00000000-0005-0000-0000-0000D3220000}"/>
    <cellStyle name="Comma 4 4 6 5 5" xfId="50977" xr:uid="{00000000-0005-0000-0000-0000D4220000}"/>
    <cellStyle name="Comma 4 4 6 6" xfId="8062" xr:uid="{00000000-0005-0000-0000-0000D5220000}"/>
    <cellStyle name="Comma 4 4 6 6 2" xfId="42768" xr:uid="{00000000-0005-0000-0000-0000D6220000}"/>
    <cellStyle name="Comma 4 4 6 6 3" xfId="46530" xr:uid="{00000000-0005-0000-0000-0000D7220000}"/>
    <cellStyle name="Comma 4 4 6 6 4" xfId="49546" xr:uid="{00000000-0005-0000-0000-0000D8220000}"/>
    <cellStyle name="Comma 4 4 6 7" xfId="41509" xr:uid="{00000000-0005-0000-0000-0000D9220000}"/>
    <cellStyle name="Comma 4 4 6 8" xfId="45424" xr:uid="{00000000-0005-0000-0000-0000DA220000}"/>
    <cellStyle name="Comma 4 4 6 9" xfId="48440" xr:uid="{00000000-0005-0000-0000-0000DB220000}"/>
    <cellStyle name="Comma 4 4 7" xfId="5501" xr:uid="{00000000-0005-0000-0000-0000DC220000}"/>
    <cellStyle name="Comma 4 4 7 2" xfId="10155" xr:uid="{00000000-0005-0000-0000-0000DD220000}"/>
    <cellStyle name="Comma 4 4 7 2 2" xfId="17705" xr:uid="{00000000-0005-0000-0000-0000DE220000}"/>
    <cellStyle name="Comma 4 4 7 2 3" xfId="43952" xr:uid="{00000000-0005-0000-0000-0000DF220000}"/>
    <cellStyle name="Comma 4 4 7 2 4" xfId="47060" xr:uid="{00000000-0005-0000-0000-0000E0220000}"/>
    <cellStyle name="Comma 4 4 7 2 5" xfId="50076" xr:uid="{00000000-0005-0000-0000-0000E1220000}"/>
    <cellStyle name="Comma 4 4 7 3" xfId="10640" xr:uid="{00000000-0005-0000-0000-0000E2220000}"/>
    <cellStyle name="Comma 4 4 7 3 2" xfId="18182" xr:uid="{00000000-0005-0000-0000-0000E3220000}"/>
    <cellStyle name="Comma 4 4 7 3 3" xfId="43594" xr:uid="{00000000-0005-0000-0000-0000E4220000}"/>
    <cellStyle name="Comma 4 4 7 3 4" xfId="47537" xr:uid="{00000000-0005-0000-0000-0000E5220000}"/>
    <cellStyle name="Comma 4 4 7 3 5" xfId="50553" xr:uid="{00000000-0005-0000-0000-0000E6220000}"/>
    <cellStyle name="Comma 4 4 7 4" xfId="11127" xr:uid="{00000000-0005-0000-0000-0000E7220000}"/>
    <cellStyle name="Comma 4 4 7 4 2" xfId="18659" xr:uid="{00000000-0005-0000-0000-0000E8220000}"/>
    <cellStyle name="Comma 4 4 7 4 3" xfId="19279" xr:uid="{00000000-0005-0000-0000-0000E9220000}"/>
    <cellStyle name="Comma 4 4 7 4 4" xfId="48014" xr:uid="{00000000-0005-0000-0000-0000EA220000}"/>
    <cellStyle name="Comma 4 4 7 4 5" xfId="51030" xr:uid="{00000000-0005-0000-0000-0000EB220000}"/>
    <cellStyle name="Comma 4 4 7 5" xfId="8141" xr:uid="{00000000-0005-0000-0000-0000EC220000}"/>
    <cellStyle name="Comma 4 4 7 5 2" xfId="42467" xr:uid="{00000000-0005-0000-0000-0000ED220000}"/>
    <cellStyle name="Comma 4 4 7 5 3" xfId="46583" xr:uid="{00000000-0005-0000-0000-0000EE220000}"/>
    <cellStyle name="Comma 4 4 7 5 4" xfId="49599" xr:uid="{00000000-0005-0000-0000-0000EF220000}"/>
    <cellStyle name="Comma 4 4 7 6" xfId="43763" xr:uid="{00000000-0005-0000-0000-0000F0220000}"/>
    <cellStyle name="Comma 4 4 7 7" xfId="45477" xr:uid="{00000000-0005-0000-0000-0000F1220000}"/>
    <cellStyle name="Comma 4 4 7 8" xfId="48493" xr:uid="{00000000-0005-0000-0000-0000F2220000}"/>
    <cellStyle name="Comma 4 4 8" xfId="5821" xr:uid="{00000000-0005-0000-0000-0000F3220000}"/>
    <cellStyle name="Comma 4 4 8 2" xfId="10367" xr:uid="{00000000-0005-0000-0000-0000F4220000}"/>
    <cellStyle name="Comma 4 4 8 2 2" xfId="17917" xr:uid="{00000000-0005-0000-0000-0000F5220000}"/>
    <cellStyle name="Comma 4 4 8 2 3" xfId="43415" xr:uid="{00000000-0005-0000-0000-0000F6220000}"/>
    <cellStyle name="Comma 4 4 8 2 4" xfId="47272" xr:uid="{00000000-0005-0000-0000-0000F7220000}"/>
    <cellStyle name="Comma 4 4 8 2 5" xfId="50288" xr:uid="{00000000-0005-0000-0000-0000F8220000}"/>
    <cellStyle name="Comma 4 4 8 3" xfId="10852" xr:uid="{00000000-0005-0000-0000-0000F9220000}"/>
    <cellStyle name="Comma 4 4 8 3 2" xfId="18394" xr:uid="{00000000-0005-0000-0000-0000FA220000}"/>
    <cellStyle name="Comma 4 4 8 3 3" xfId="43312" xr:uid="{00000000-0005-0000-0000-0000FB220000}"/>
    <cellStyle name="Comma 4 4 8 3 4" xfId="47749" xr:uid="{00000000-0005-0000-0000-0000FC220000}"/>
    <cellStyle name="Comma 4 4 8 3 5" xfId="50765" xr:uid="{00000000-0005-0000-0000-0000FD220000}"/>
    <cellStyle name="Comma 4 4 8 4" xfId="11340" xr:uid="{00000000-0005-0000-0000-0000FE220000}"/>
    <cellStyle name="Comma 4 4 8 4 2" xfId="18871" xr:uid="{00000000-0005-0000-0000-0000FF220000}"/>
    <cellStyle name="Comma 4 4 8 4 3" xfId="42891" xr:uid="{00000000-0005-0000-0000-000000230000}"/>
    <cellStyle name="Comma 4 4 8 4 4" xfId="48226" xr:uid="{00000000-0005-0000-0000-000001230000}"/>
    <cellStyle name="Comma 4 4 8 4 5" xfId="51242" xr:uid="{00000000-0005-0000-0000-000002230000}"/>
    <cellStyle name="Comma 4 4 8 5" xfId="8455" xr:uid="{00000000-0005-0000-0000-000003230000}"/>
    <cellStyle name="Comma 4 4 8 5 2" xfId="43502" xr:uid="{00000000-0005-0000-0000-000004230000}"/>
    <cellStyle name="Comma 4 4 8 5 3" xfId="46795" xr:uid="{00000000-0005-0000-0000-000005230000}"/>
    <cellStyle name="Comma 4 4 8 5 4" xfId="49811" xr:uid="{00000000-0005-0000-0000-000006230000}"/>
    <cellStyle name="Comma 4 4 8 6" xfId="42743" xr:uid="{00000000-0005-0000-0000-000007230000}"/>
    <cellStyle name="Comma 4 4 8 7" xfId="45689" xr:uid="{00000000-0005-0000-0000-000008230000}"/>
    <cellStyle name="Comma 4 4 8 8" xfId="48705" xr:uid="{00000000-0005-0000-0000-000009230000}"/>
    <cellStyle name="Comma 4 4 9" xfId="6574" xr:uid="{00000000-0005-0000-0000-00000A230000}"/>
    <cellStyle name="Comma 4 5" xfId="3999" xr:uid="{00000000-0005-0000-0000-00000B230000}"/>
    <cellStyle name="Comma 4 5 10" xfId="10431" xr:uid="{00000000-0005-0000-0000-00000C230000}"/>
    <cellStyle name="Comma 4 5 10 2" xfId="17974" xr:uid="{00000000-0005-0000-0000-00000D230000}"/>
    <cellStyle name="Comma 4 5 10 3" xfId="20369" xr:uid="{00000000-0005-0000-0000-00000E230000}"/>
    <cellStyle name="Comma 4 5 10 4" xfId="47329" xr:uid="{00000000-0005-0000-0000-00000F230000}"/>
    <cellStyle name="Comma 4 5 10 5" xfId="50345" xr:uid="{00000000-0005-0000-0000-000010230000}"/>
    <cellStyle name="Comma 4 5 11" xfId="10918" xr:uid="{00000000-0005-0000-0000-000011230000}"/>
    <cellStyle name="Comma 4 5 11 2" xfId="18451" xr:uid="{00000000-0005-0000-0000-000012230000}"/>
    <cellStyle name="Comma 4 5 11 3" xfId="42478" xr:uid="{00000000-0005-0000-0000-000013230000}"/>
    <cellStyle name="Comma 4 5 11 4" xfId="47806" xr:uid="{00000000-0005-0000-0000-000014230000}"/>
    <cellStyle name="Comma 4 5 11 5" xfId="50822" xr:uid="{00000000-0005-0000-0000-000015230000}"/>
    <cellStyle name="Comma 4 5 12" xfId="7012" xr:uid="{00000000-0005-0000-0000-000016230000}"/>
    <cellStyle name="Comma 4 5 12 2" xfId="17141" xr:uid="{00000000-0005-0000-0000-000017230000}"/>
    <cellStyle name="Comma 4 5 12 3" xfId="42442" xr:uid="{00000000-0005-0000-0000-000018230000}"/>
    <cellStyle name="Comma 4 5 12 4" xfId="46181" xr:uid="{00000000-0005-0000-0000-000019230000}"/>
    <cellStyle name="Comma 4 5 12 5" xfId="49197" xr:uid="{00000000-0005-0000-0000-00001A230000}"/>
    <cellStyle name="Comma 4 5 13" xfId="16675" xr:uid="{00000000-0005-0000-0000-00001B230000}"/>
    <cellStyle name="Comma 4 5 14" xfId="19216" xr:uid="{00000000-0005-0000-0000-00001C230000}"/>
    <cellStyle name="Comma 4 5 15" xfId="44102" xr:uid="{00000000-0005-0000-0000-00001D230000}"/>
    <cellStyle name="Comma 4 5 16" xfId="45010" xr:uid="{00000000-0005-0000-0000-00001E230000}"/>
    <cellStyle name="Comma 4 5 17" xfId="45269" xr:uid="{00000000-0005-0000-0000-00001F230000}"/>
    <cellStyle name="Comma 4 5 18" xfId="48284" xr:uid="{00000000-0005-0000-0000-000020230000}"/>
    <cellStyle name="Comma 4 5 19" xfId="12908" xr:uid="{00000000-0005-0000-0000-000021230000}"/>
    <cellStyle name="Comma 4 5 2" xfId="4000" xr:uid="{00000000-0005-0000-0000-000022230000}"/>
    <cellStyle name="Comma 4 5 2 10" xfId="7623" xr:uid="{00000000-0005-0000-0000-000023230000}"/>
    <cellStyle name="Comma 4 5 2 10 2" xfId="19982" xr:uid="{00000000-0005-0000-0000-000024230000}"/>
    <cellStyle name="Comma 4 5 2 10 3" xfId="46388" xr:uid="{00000000-0005-0000-0000-000025230000}"/>
    <cellStyle name="Comma 4 5 2 10 4" xfId="49404" xr:uid="{00000000-0005-0000-0000-000026230000}"/>
    <cellStyle name="Comma 4 5 2 11" xfId="19217" xr:uid="{00000000-0005-0000-0000-000027230000}"/>
    <cellStyle name="Comma 4 5 2 12" xfId="44103" xr:uid="{00000000-0005-0000-0000-000028230000}"/>
    <cellStyle name="Comma 4 5 2 13" xfId="45011" xr:uid="{00000000-0005-0000-0000-000029230000}"/>
    <cellStyle name="Comma 4 5 2 14" xfId="45270" xr:uid="{00000000-0005-0000-0000-00002A230000}"/>
    <cellStyle name="Comma 4 5 2 15" xfId="48285" xr:uid="{00000000-0005-0000-0000-00002B230000}"/>
    <cellStyle name="Comma 4 5 2 2" xfId="5266" xr:uid="{00000000-0005-0000-0000-00002C230000}"/>
    <cellStyle name="Comma 4 5 2 2 2" xfId="5586" xr:uid="{00000000-0005-0000-0000-00002D230000}"/>
    <cellStyle name="Comma 4 5 2 2 2 2" xfId="10213" xr:uid="{00000000-0005-0000-0000-00002E230000}"/>
    <cellStyle name="Comma 4 5 2 2 2 2 2" xfId="17763" xr:uid="{00000000-0005-0000-0000-00002F230000}"/>
    <cellStyle name="Comma 4 5 2 2 2 2 3" xfId="41882" xr:uid="{00000000-0005-0000-0000-000030230000}"/>
    <cellStyle name="Comma 4 5 2 2 2 2 4" xfId="47118" xr:uid="{00000000-0005-0000-0000-000031230000}"/>
    <cellStyle name="Comma 4 5 2 2 2 2 5" xfId="50134" xr:uid="{00000000-0005-0000-0000-000032230000}"/>
    <cellStyle name="Comma 4 5 2 2 2 3" xfId="10698" xr:uid="{00000000-0005-0000-0000-000033230000}"/>
    <cellStyle name="Comma 4 5 2 2 2 3 2" xfId="18240" xr:uid="{00000000-0005-0000-0000-000034230000}"/>
    <cellStyle name="Comma 4 5 2 2 2 3 3" xfId="41955" xr:uid="{00000000-0005-0000-0000-000035230000}"/>
    <cellStyle name="Comma 4 5 2 2 2 3 4" xfId="47595" xr:uid="{00000000-0005-0000-0000-000036230000}"/>
    <cellStyle name="Comma 4 5 2 2 2 3 5" xfId="50611" xr:uid="{00000000-0005-0000-0000-000037230000}"/>
    <cellStyle name="Comma 4 5 2 2 2 4" xfId="11185" xr:uid="{00000000-0005-0000-0000-000038230000}"/>
    <cellStyle name="Comma 4 5 2 2 2 4 2" xfId="18717" xr:uid="{00000000-0005-0000-0000-000039230000}"/>
    <cellStyle name="Comma 4 5 2 2 2 4 3" xfId="43136" xr:uid="{00000000-0005-0000-0000-00003A230000}"/>
    <cellStyle name="Comma 4 5 2 2 2 4 4" xfId="48072" xr:uid="{00000000-0005-0000-0000-00003B230000}"/>
    <cellStyle name="Comma 4 5 2 2 2 4 5" xfId="51088" xr:uid="{00000000-0005-0000-0000-00003C230000}"/>
    <cellStyle name="Comma 4 5 2 2 2 5" xfId="8221" xr:uid="{00000000-0005-0000-0000-00003D230000}"/>
    <cellStyle name="Comma 4 5 2 2 2 5 2" xfId="20499" xr:uid="{00000000-0005-0000-0000-00003E230000}"/>
    <cellStyle name="Comma 4 5 2 2 2 5 3" xfId="46641" xr:uid="{00000000-0005-0000-0000-00003F230000}"/>
    <cellStyle name="Comma 4 5 2 2 2 5 4" xfId="49657" xr:uid="{00000000-0005-0000-0000-000040230000}"/>
    <cellStyle name="Comma 4 5 2 2 2 6" xfId="43606" xr:uid="{00000000-0005-0000-0000-000041230000}"/>
    <cellStyle name="Comma 4 5 2 2 2 7" xfId="45535" xr:uid="{00000000-0005-0000-0000-000042230000}"/>
    <cellStyle name="Comma 4 5 2 2 2 8" xfId="48551" xr:uid="{00000000-0005-0000-0000-000043230000}"/>
    <cellStyle name="Comma 4 5 2 2 3" xfId="10001" xr:uid="{00000000-0005-0000-0000-000044230000}"/>
    <cellStyle name="Comma 4 5 2 2 3 2" xfId="17551" xr:uid="{00000000-0005-0000-0000-000045230000}"/>
    <cellStyle name="Comma 4 5 2 2 3 3" xfId="41850" xr:uid="{00000000-0005-0000-0000-000046230000}"/>
    <cellStyle name="Comma 4 5 2 2 3 4" xfId="46906" xr:uid="{00000000-0005-0000-0000-000047230000}"/>
    <cellStyle name="Comma 4 5 2 2 3 5" xfId="49922" xr:uid="{00000000-0005-0000-0000-000048230000}"/>
    <cellStyle name="Comma 4 5 2 2 4" xfId="10485" xr:uid="{00000000-0005-0000-0000-000049230000}"/>
    <cellStyle name="Comma 4 5 2 2 4 2" xfId="18028" xr:uid="{00000000-0005-0000-0000-00004A230000}"/>
    <cellStyle name="Comma 4 5 2 2 4 3" xfId="43694" xr:uid="{00000000-0005-0000-0000-00004B230000}"/>
    <cellStyle name="Comma 4 5 2 2 4 4" xfId="47383" xr:uid="{00000000-0005-0000-0000-00004C230000}"/>
    <cellStyle name="Comma 4 5 2 2 4 5" xfId="50399" xr:uid="{00000000-0005-0000-0000-00004D230000}"/>
    <cellStyle name="Comma 4 5 2 2 5" xfId="10972" xr:uid="{00000000-0005-0000-0000-00004E230000}"/>
    <cellStyle name="Comma 4 5 2 2 5 2" xfId="18505" xr:uid="{00000000-0005-0000-0000-00004F230000}"/>
    <cellStyle name="Comma 4 5 2 2 5 3" xfId="41997" xr:uid="{00000000-0005-0000-0000-000050230000}"/>
    <cellStyle name="Comma 4 5 2 2 5 4" xfId="47860" xr:uid="{00000000-0005-0000-0000-000051230000}"/>
    <cellStyle name="Comma 4 5 2 2 5 5" xfId="50876" xr:uid="{00000000-0005-0000-0000-000052230000}"/>
    <cellStyle name="Comma 4 5 2 2 6" xfId="7920" xr:uid="{00000000-0005-0000-0000-000053230000}"/>
    <cellStyle name="Comma 4 5 2 2 6 2" xfId="42765" xr:uid="{00000000-0005-0000-0000-000054230000}"/>
    <cellStyle name="Comma 4 5 2 2 6 3" xfId="46429" xr:uid="{00000000-0005-0000-0000-000055230000}"/>
    <cellStyle name="Comma 4 5 2 2 6 4" xfId="49445" xr:uid="{00000000-0005-0000-0000-000056230000}"/>
    <cellStyle name="Comma 4 5 2 2 7" xfId="43598" xr:uid="{00000000-0005-0000-0000-000057230000}"/>
    <cellStyle name="Comma 4 5 2 2 8" xfId="45323" xr:uid="{00000000-0005-0000-0000-000058230000}"/>
    <cellStyle name="Comma 4 5 2 2 9" xfId="48339" xr:uid="{00000000-0005-0000-0000-000059230000}"/>
    <cellStyle name="Comma 4 5 2 3" xfId="5346" xr:uid="{00000000-0005-0000-0000-00005A230000}"/>
    <cellStyle name="Comma 4 5 2 3 2" xfId="5666" xr:uid="{00000000-0005-0000-0000-00005B230000}"/>
    <cellStyle name="Comma 4 5 2 3 2 2" xfId="10266" xr:uid="{00000000-0005-0000-0000-00005C230000}"/>
    <cellStyle name="Comma 4 5 2 3 2 2 2" xfId="17816" xr:uid="{00000000-0005-0000-0000-00005D230000}"/>
    <cellStyle name="Comma 4 5 2 3 2 2 3" xfId="19631" xr:uid="{00000000-0005-0000-0000-00005E230000}"/>
    <cellStyle name="Comma 4 5 2 3 2 2 4" xfId="47171" xr:uid="{00000000-0005-0000-0000-00005F230000}"/>
    <cellStyle name="Comma 4 5 2 3 2 2 5" xfId="50187" xr:uid="{00000000-0005-0000-0000-000060230000}"/>
    <cellStyle name="Comma 4 5 2 3 2 3" xfId="10751" xr:uid="{00000000-0005-0000-0000-000061230000}"/>
    <cellStyle name="Comma 4 5 2 3 2 3 2" xfId="18293" xr:uid="{00000000-0005-0000-0000-000062230000}"/>
    <cellStyle name="Comma 4 5 2 3 2 3 3" xfId="42356" xr:uid="{00000000-0005-0000-0000-000063230000}"/>
    <cellStyle name="Comma 4 5 2 3 2 3 4" xfId="47648" xr:uid="{00000000-0005-0000-0000-000064230000}"/>
    <cellStyle name="Comma 4 5 2 3 2 3 5" xfId="50664" xr:uid="{00000000-0005-0000-0000-000065230000}"/>
    <cellStyle name="Comma 4 5 2 3 2 4" xfId="11238" xr:uid="{00000000-0005-0000-0000-000066230000}"/>
    <cellStyle name="Comma 4 5 2 3 2 4 2" xfId="18770" xr:uid="{00000000-0005-0000-0000-000067230000}"/>
    <cellStyle name="Comma 4 5 2 3 2 4 3" xfId="43243" xr:uid="{00000000-0005-0000-0000-000068230000}"/>
    <cellStyle name="Comma 4 5 2 3 2 4 4" xfId="48125" xr:uid="{00000000-0005-0000-0000-000069230000}"/>
    <cellStyle name="Comma 4 5 2 3 2 4 5" xfId="51141" xr:uid="{00000000-0005-0000-0000-00006A230000}"/>
    <cellStyle name="Comma 4 5 2 3 2 5" xfId="8300" xr:uid="{00000000-0005-0000-0000-00006B230000}"/>
    <cellStyle name="Comma 4 5 2 3 2 5 2" xfId="43652" xr:uid="{00000000-0005-0000-0000-00006C230000}"/>
    <cellStyle name="Comma 4 5 2 3 2 5 3" xfId="46694" xr:uid="{00000000-0005-0000-0000-00006D230000}"/>
    <cellStyle name="Comma 4 5 2 3 2 5 4" xfId="49710" xr:uid="{00000000-0005-0000-0000-00006E230000}"/>
    <cellStyle name="Comma 4 5 2 3 2 6" xfId="42737" xr:uid="{00000000-0005-0000-0000-00006F230000}"/>
    <cellStyle name="Comma 4 5 2 3 2 7" xfId="45588" xr:uid="{00000000-0005-0000-0000-000070230000}"/>
    <cellStyle name="Comma 4 5 2 3 2 8" xfId="48604" xr:uid="{00000000-0005-0000-0000-000071230000}"/>
    <cellStyle name="Comma 4 5 2 3 3" xfId="10054" xr:uid="{00000000-0005-0000-0000-000072230000}"/>
    <cellStyle name="Comma 4 5 2 3 3 2" xfId="17604" xr:uid="{00000000-0005-0000-0000-000073230000}"/>
    <cellStyle name="Comma 4 5 2 3 3 3" xfId="42686" xr:uid="{00000000-0005-0000-0000-000074230000}"/>
    <cellStyle name="Comma 4 5 2 3 3 4" xfId="46959" xr:uid="{00000000-0005-0000-0000-000075230000}"/>
    <cellStyle name="Comma 4 5 2 3 3 5" xfId="49975" xr:uid="{00000000-0005-0000-0000-000076230000}"/>
    <cellStyle name="Comma 4 5 2 3 4" xfId="10539" xr:uid="{00000000-0005-0000-0000-000077230000}"/>
    <cellStyle name="Comma 4 5 2 3 4 2" xfId="18081" xr:uid="{00000000-0005-0000-0000-000078230000}"/>
    <cellStyle name="Comma 4 5 2 3 4 3" xfId="43229" xr:uid="{00000000-0005-0000-0000-000079230000}"/>
    <cellStyle name="Comma 4 5 2 3 4 4" xfId="47436" xr:uid="{00000000-0005-0000-0000-00007A230000}"/>
    <cellStyle name="Comma 4 5 2 3 4 5" xfId="50452" xr:uid="{00000000-0005-0000-0000-00007B230000}"/>
    <cellStyle name="Comma 4 5 2 3 5" xfId="11026" xr:uid="{00000000-0005-0000-0000-00007C230000}"/>
    <cellStyle name="Comma 4 5 2 3 5 2" xfId="18558" xr:uid="{00000000-0005-0000-0000-00007D230000}"/>
    <cellStyle name="Comma 4 5 2 3 5 3" xfId="43528" xr:uid="{00000000-0005-0000-0000-00007E230000}"/>
    <cellStyle name="Comma 4 5 2 3 5 4" xfId="47913" xr:uid="{00000000-0005-0000-0000-00007F230000}"/>
    <cellStyle name="Comma 4 5 2 3 5 5" xfId="50929" xr:uid="{00000000-0005-0000-0000-000080230000}"/>
    <cellStyle name="Comma 4 5 2 3 6" xfId="7991" xr:uid="{00000000-0005-0000-0000-000081230000}"/>
    <cellStyle name="Comma 4 5 2 3 6 2" xfId="20523" xr:uid="{00000000-0005-0000-0000-000082230000}"/>
    <cellStyle name="Comma 4 5 2 3 6 3" xfId="46482" xr:uid="{00000000-0005-0000-0000-000083230000}"/>
    <cellStyle name="Comma 4 5 2 3 6 4" xfId="49498" xr:uid="{00000000-0005-0000-0000-000084230000}"/>
    <cellStyle name="Comma 4 5 2 3 7" xfId="41497" xr:uid="{00000000-0005-0000-0000-000085230000}"/>
    <cellStyle name="Comma 4 5 2 3 8" xfId="45376" xr:uid="{00000000-0005-0000-0000-000086230000}"/>
    <cellStyle name="Comma 4 5 2 3 9" xfId="48392" xr:uid="{00000000-0005-0000-0000-000087230000}"/>
    <cellStyle name="Comma 4 5 2 4" xfId="5426" xr:uid="{00000000-0005-0000-0000-000088230000}"/>
    <cellStyle name="Comma 4 5 2 4 2" xfId="5746" xr:uid="{00000000-0005-0000-0000-000089230000}"/>
    <cellStyle name="Comma 4 5 2 4 2 2" xfId="10319" xr:uid="{00000000-0005-0000-0000-00008A230000}"/>
    <cellStyle name="Comma 4 5 2 4 2 2 2" xfId="17869" xr:uid="{00000000-0005-0000-0000-00008B230000}"/>
    <cellStyle name="Comma 4 5 2 4 2 2 3" xfId="41900" xr:uid="{00000000-0005-0000-0000-00008C230000}"/>
    <cellStyle name="Comma 4 5 2 4 2 2 4" xfId="47224" xr:uid="{00000000-0005-0000-0000-00008D230000}"/>
    <cellStyle name="Comma 4 5 2 4 2 2 5" xfId="50240" xr:uid="{00000000-0005-0000-0000-00008E230000}"/>
    <cellStyle name="Comma 4 5 2 4 2 3" xfId="10804" xr:uid="{00000000-0005-0000-0000-00008F230000}"/>
    <cellStyle name="Comma 4 5 2 4 2 3 2" xfId="18346" xr:uid="{00000000-0005-0000-0000-000090230000}"/>
    <cellStyle name="Comma 4 5 2 4 2 3 3" xfId="42580" xr:uid="{00000000-0005-0000-0000-000091230000}"/>
    <cellStyle name="Comma 4 5 2 4 2 3 4" xfId="47701" xr:uid="{00000000-0005-0000-0000-000092230000}"/>
    <cellStyle name="Comma 4 5 2 4 2 3 5" xfId="50717" xr:uid="{00000000-0005-0000-0000-000093230000}"/>
    <cellStyle name="Comma 4 5 2 4 2 4" xfId="11291" xr:uid="{00000000-0005-0000-0000-000094230000}"/>
    <cellStyle name="Comma 4 5 2 4 2 4 2" xfId="18823" xr:uid="{00000000-0005-0000-0000-000095230000}"/>
    <cellStyle name="Comma 4 5 2 4 2 4 3" xfId="43717" xr:uid="{00000000-0005-0000-0000-000096230000}"/>
    <cellStyle name="Comma 4 5 2 4 2 4 4" xfId="48178" xr:uid="{00000000-0005-0000-0000-000097230000}"/>
    <cellStyle name="Comma 4 5 2 4 2 4 5" xfId="51194" xr:uid="{00000000-0005-0000-0000-000098230000}"/>
    <cellStyle name="Comma 4 5 2 4 2 5" xfId="8380" xr:uid="{00000000-0005-0000-0000-000099230000}"/>
    <cellStyle name="Comma 4 5 2 4 2 5 2" xfId="43794" xr:uid="{00000000-0005-0000-0000-00009A230000}"/>
    <cellStyle name="Comma 4 5 2 4 2 5 3" xfId="46747" xr:uid="{00000000-0005-0000-0000-00009B230000}"/>
    <cellStyle name="Comma 4 5 2 4 2 5 4" xfId="49763" xr:uid="{00000000-0005-0000-0000-00009C230000}"/>
    <cellStyle name="Comma 4 5 2 4 2 6" xfId="19707" xr:uid="{00000000-0005-0000-0000-00009D230000}"/>
    <cellStyle name="Comma 4 5 2 4 2 7" xfId="45641" xr:uid="{00000000-0005-0000-0000-00009E230000}"/>
    <cellStyle name="Comma 4 5 2 4 2 8" xfId="48657" xr:uid="{00000000-0005-0000-0000-00009F230000}"/>
    <cellStyle name="Comma 4 5 2 4 3" xfId="10107" xr:uid="{00000000-0005-0000-0000-0000A0230000}"/>
    <cellStyle name="Comma 4 5 2 4 3 2" xfId="17657" xr:uid="{00000000-0005-0000-0000-0000A1230000}"/>
    <cellStyle name="Comma 4 5 2 4 3 3" xfId="41865" xr:uid="{00000000-0005-0000-0000-0000A2230000}"/>
    <cellStyle name="Comma 4 5 2 4 3 4" xfId="47012" xr:uid="{00000000-0005-0000-0000-0000A3230000}"/>
    <cellStyle name="Comma 4 5 2 4 3 5" xfId="50028" xr:uid="{00000000-0005-0000-0000-0000A4230000}"/>
    <cellStyle name="Comma 4 5 2 4 4" xfId="10592" xr:uid="{00000000-0005-0000-0000-0000A5230000}"/>
    <cellStyle name="Comma 4 5 2 4 4 2" xfId="18134" xr:uid="{00000000-0005-0000-0000-0000A6230000}"/>
    <cellStyle name="Comma 4 5 2 4 4 3" xfId="41939" xr:uid="{00000000-0005-0000-0000-0000A7230000}"/>
    <cellStyle name="Comma 4 5 2 4 4 4" xfId="47489" xr:uid="{00000000-0005-0000-0000-0000A8230000}"/>
    <cellStyle name="Comma 4 5 2 4 4 5" xfId="50505" xr:uid="{00000000-0005-0000-0000-0000A9230000}"/>
    <cellStyle name="Comma 4 5 2 4 5" xfId="11079" xr:uid="{00000000-0005-0000-0000-0000AA230000}"/>
    <cellStyle name="Comma 4 5 2 4 5 2" xfId="18611" xr:uid="{00000000-0005-0000-0000-0000AB230000}"/>
    <cellStyle name="Comma 4 5 2 4 5 3" xfId="43871" xr:uid="{00000000-0005-0000-0000-0000AC230000}"/>
    <cellStyle name="Comma 4 5 2 4 5 4" xfId="47966" xr:uid="{00000000-0005-0000-0000-0000AD230000}"/>
    <cellStyle name="Comma 4 5 2 4 5 5" xfId="50982" xr:uid="{00000000-0005-0000-0000-0000AE230000}"/>
    <cellStyle name="Comma 4 5 2 4 6" xfId="8067" xr:uid="{00000000-0005-0000-0000-0000AF230000}"/>
    <cellStyle name="Comma 4 5 2 4 6 2" xfId="43786" xr:uid="{00000000-0005-0000-0000-0000B0230000}"/>
    <cellStyle name="Comma 4 5 2 4 6 3" xfId="46535" xr:uid="{00000000-0005-0000-0000-0000B1230000}"/>
    <cellStyle name="Comma 4 5 2 4 6 4" xfId="49551" xr:uid="{00000000-0005-0000-0000-0000B2230000}"/>
    <cellStyle name="Comma 4 5 2 4 7" xfId="41512" xr:uid="{00000000-0005-0000-0000-0000B3230000}"/>
    <cellStyle name="Comma 4 5 2 4 8" xfId="45429" xr:uid="{00000000-0005-0000-0000-0000B4230000}"/>
    <cellStyle name="Comma 4 5 2 4 9" xfId="48445" xr:uid="{00000000-0005-0000-0000-0000B5230000}"/>
    <cellStyle name="Comma 4 5 2 5" xfId="5506" xr:uid="{00000000-0005-0000-0000-0000B6230000}"/>
    <cellStyle name="Comma 4 5 2 5 2" xfId="10160" xr:uid="{00000000-0005-0000-0000-0000B7230000}"/>
    <cellStyle name="Comma 4 5 2 5 2 2" xfId="17710" xr:uid="{00000000-0005-0000-0000-0000B8230000}"/>
    <cellStyle name="Comma 4 5 2 5 2 3" xfId="43511" xr:uid="{00000000-0005-0000-0000-0000B9230000}"/>
    <cellStyle name="Comma 4 5 2 5 2 4" xfId="47065" xr:uid="{00000000-0005-0000-0000-0000BA230000}"/>
    <cellStyle name="Comma 4 5 2 5 2 5" xfId="50081" xr:uid="{00000000-0005-0000-0000-0000BB230000}"/>
    <cellStyle name="Comma 4 5 2 5 3" xfId="10645" xr:uid="{00000000-0005-0000-0000-0000BC230000}"/>
    <cellStyle name="Comma 4 5 2 5 3 2" xfId="18187" xr:uid="{00000000-0005-0000-0000-0000BD230000}"/>
    <cellStyle name="Comma 4 5 2 5 3 3" xfId="43574" xr:uid="{00000000-0005-0000-0000-0000BE230000}"/>
    <cellStyle name="Comma 4 5 2 5 3 4" xfId="47542" xr:uid="{00000000-0005-0000-0000-0000BF230000}"/>
    <cellStyle name="Comma 4 5 2 5 3 5" xfId="50558" xr:uid="{00000000-0005-0000-0000-0000C0230000}"/>
    <cellStyle name="Comma 4 5 2 5 4" xfId="11132" xr:uid="{00000000-0005-0000-0000-0000C1230000}"/>
    <cellStyle name="Comma 4 5 2 5 4 2" xfId="18664" xr:uid="{00000000-0005-0000-0000-0000C2230000}"/>
    <cellStyle name="Comma 4 5 2 5 4 3" xfId="42905" xr:uid="{00000000-0005-0000-0000-0000C3230000}"/>
    <cellStyle name="Comma 4 5 2 5 4 4" xfId="48019" xr:uid="{00000000-0005-0000-0000-0000C4230000}"/>
    <cellStyle name="Comma 4 5 2 5 4 5" xfId="51035" xr:uid="{00000000-0005-0000-0000-0000C5230000}"/>
    <cellStyle name="Comma 4 5 2 5 5" xfId="8146" xr:uid="{00000000-0005-0000-0000-0000C6230000}"/>
    <cellStyle name="Comma 4 5 2 5 5 2" xfId="32938" xr:uid="{00000000-0005-0000-0000-0000C7230000}"/>
    <cellStyle name="Comma 4 5 2 5 5 3" xfId="46588" xr:uid="{00000000-0005-0000-0000-0000C8230000}"/>
    <cellStyle name="Comma 4 5 2 5 5 4" xfId="49604" xr:uid="{00000000-0005-0000-0000-0000C9230000}"/>
    <cellStyle name="Comma 4 5 2 5 6" xfId="43901" xr:uid="{00000000-0005-0000-0000-0000CA230000}"/>
    <cellStyle name="Comma 4 5 2 5 7" xfId="45482" xr:uid="{00000000-0005-0000-0000-0000CB230000}"/>
    <cellStyle name="Comma 4 5 2 5 8" xfId="48498" xr:uid="{00000000-0005-0000-0000-0000CC230000}"/>
    <cellStyle name="Comma 4 5 2 6" xfId="5826" xr:uid="{00000000-0005-0000-0000-0000CD230000}"/>
    <cellStyle name="Comma 4 5 2 6 2" xfId="10372" xr:uid="{00000000-0005-0000-0000-0000CE230000}"/>
    <cellStyle name="Comma 4 5 2 6 2 2" xfId="17922" xr:uid="{00000000-0005-0000-0000-0000CF230000}"/>
    <cellStyle name="Comma 4 5 2 6 2 3" xfId="27969" xr:uid="{00000000-0005-0000-0000-0000D0230000}"/>
    <cellStyle name="Comma 4 5 2 6 2 4" xfId="47277" xr:uid="{00000000-0005-0000-0000-0000D1230000}"/>
    <cellStyle name="Comma 4 5 2 6 2 5" xfId="50293" xr:uid="{00000000-0005-0000-0000-0000D2230000}"/>
    <cellStyle name="Comma 4 5 2 6 3" xfId="10857" xr:uid="{00000000-0005-0000-0000-0000D3230000}"/>
    <cellStyle name="Comma 4 5 2 6 3 2" xfId="18399" xr:uid="{00000000-0005-0000-0000-0000D4230000}"/>
    <cellStyle name="Comma 4 5 2 6 3 3" xfId="42141" xr:uid="{00000000-0005-0000-0000-0000D5230000}"/>
    <cellStyle name="Comma 4 5 2 6 3 4" xfId="47754" xr:uid="{00000000-0005-0000-0000-0000D6230000}"/>
    <cellStyle name="Comma 4 5 2 6 3 5" xfId="50770" xr:uid="{00000000-0005-0000-0000-0000D7230000}"/>
    <cellStyle name="Comma 4 5 2 6 4" xfId="11345" xr:uid="{00000000-0005-0000-0000-0000D8230000}"/>
    <cellStyle name="Comma 4 5 2 6 4 2" xfId="18876" xr:uid="{00000000-0005-0000-0000-0000D9230000}"/>
    <cellStyle name="Comma 4 5 2 6 4 3" xfId="42055" xr:uid="{00000000-0005-0000-0000-0000DA230000}"/>
    <cellStyle name="Comma 4 5 2 6 4 4" xfId="48231" xr:uid="{00000000-0005-0000-0000-0000DB230000}"/>
    <cellStyle name="Comma 4 5 2 6 4 5" xfId="51247" xr:uid="{00000000-0005-0000-0000-0000DC230000}"/>
    <cellStyle name="Comma 4 5 2 6 5" xfId="8460" xr:uid="{00000000-0005-0000-0000-0000DD230000}"/>
    <cellStyle name="Comma 4 5 2 6 5 2" xfId="42272" xr:uid="{00000000-0005-0000-0000-0000DE230000}"/>
    <cellStyle name="Comma 4 5 2 6 5 3" xfId="46800" xr:uid="{00000000-0005-0000-0000-0000DF230000}"/>
    <cellStyle name="Comma 4 5 2 6 5 4" xfId="49816" xr:uid="{00000000-0005-0000-0000-0000E0230000}"/>
    <cellStyle name="Comma 4 5 2 6 6" xfId="41603" xr:uid="{00000000-0005-0000-0000-0000E1230000}"/>
    <cellStyle name="Comma 4 5 2 6 7" xfId="45694" xr:uid="{00000000-0005-0000-0000-0000E2230000}"/>
    <cellStyle name="Comma 4 5 2 6 8" xfId="48710" xr:uid="{00000000-0005-0000-0000-0000E3230000}"/>
    <cellStyle name="Comma 4 5 2 7" xfId="9948" xr:uid="{00000000-0005-0000-0000-0000E4230000}"/>
    <cellStyle name="Comma 4 5 2 7 2" xfId="17498" xr:uid="{00000000-0005-0000-0000-0000E5230000}"/>
    <cellStyle name="Comma 4 5 2 7 3" xfId="43217" xr:uid="{00000000-0005-0000-0000-0000E6230000}"/>
    <cellStyle name="Comma 4 5 2 7 4" xfId="46853" xr:uid="{00000000-0005-0000-0000-0000E7230000}"/>
    <cellStyle name="Comma 4 5 2 7 5" xfId="49869" xr:uid="{00000000-0005-0000-0000-0000E8230000}"/>
    <cellStyle name="Comma 4 5 2 8" xfId="10432" xr:uid="{00000000-0005-0000-0000-0000E9230000}"/>
    <cellStyle name="Comma 4 5 2 8 2" xfId="17975" xr:uid="{00000000-0005-0000-0000-0000EA230000}"/>
    <cellStyle name="Comma 4 5 2 8 3" xfId="43862" xr:uid="{00000000-0005-0000-0000-0000EB230000}"/>
    <cellStyle name="Comma 4 5 2 8 4" xfId="47330" xr:uid="{00000000-0005-0000-0000-0000EC230000}"/>
    <cellStyle name="Comma 4 5 2 8 5" xfId="50346" xr:uid="{00000000-0005-0000-0000-0000ED230000}"/>
    <cellStyle name="Comma 4 5 2 9" xfId="10919" xr:uid="{00000000-0005-0000-0000-0000EE230000}"/>
    <cellStyle name="Comma 4 5 2 9 2" xfId="18452" xr:uid="{00000000-0005-0000-0000-0000EF230000}"/>
    <cellStyle name="Comma 4 5 2 9 3" xfId="43444" xr:uid="{00000000-0005-0000-0000-0000F0230000}"/>
    <cellStyle name="Comma 4 5 2 9 4" xfId="47807" xr:uid="{00000000-0005-0000-0000-0000F1230000}"/>
    <cellStyle name="Comma 4 5 2 9 5" xfId="50823" xr:uid="{00000000-0005-0000-0000-0000F2230000}"/>
    <cellStyle name="Comma 4 5 3" xfId="5265" xr:uid="{00000000-0005-0000-0000-0000F3230000}"/>
    <cellStyle name="Comma 4 5 3 2" xfId="5585" xr:uid="{00000000-0005-0000-0000-0000F4230000}"/>
    <cellStyle name="Comma 4 5 3 2 2" xfId="10212" xr:uid="{00000000-0005-0000-0000-0000F5230000}"/>
    <cellStyle name="Comma 4 5 3 2 2 2" xfId="17762" xr:uid="{00000000-0005-0000-0000-0000F6230000}"/>
    <cellStyle name="Comma 4 5 3 2 2 3" xfId="43985" xr:uid="{00000000-0005-0000-0000-0000F7230000}"/>
    <cellStyle name="Comma 4 5 3 2 2 4" xfId="47117" xr:uid="{00000000-0005-0000-0000-0000F8230000}"/>
    <cellStyle name="Comma 4 5 3 2 2 5" xfId="50133" xr:uid="{00000000-0005-0000-0000-0000F9230000}"/>
    <cellStyle name="Comma 4 5 3 2 3" xfId="10697" xr:uid="{00000000-0005-0000-0000-0000FA230000}"/>
    <cellStyle name="Comma 4 5 3 2 3 2" xfId="18239" xr:uid="{00000000-0005-0000-0000-0000FB230000}"/>
    <cellStyle name="Comma 4 5 3 2 3 3" xfId="43961" xr:uid="{00000000-0005-0000-0000-0000FC230000}"/>
    <cellStyle name="Comma 4 5 3 2 3 4" xfId="47594" xr:uid="{00000000-0005-0000-0000-0000FD230000}"/>
    <cellStyle name="Comma 4 5 3 2 3 5" xfId="50610" xr:uid="{00000000-0005-0000-0000-0000FE230000}"/>
    <cellStyle name="Comma 4 5 3 2 4" xfId="11184" xr:uid="{00000000-0005-0000-0000-0000FF230000}"/>
    <cellStyle name="Comma 4 5 3 2 4 2" xfId="18716" xr:uid="{00000000-0005-0000-0000-000000240000}"/>
    <cellStyle name="Comma 4 5 3 2 4 3" xfId="42452" xr:uid="{00000000-0005-0000-0000-000001240000}"/>
    <cellStyle name="Comma 4 5 3 2 4 4" xfId="48071" xr:uid="{00000000-0005-0000-0000-000002240000}"/>
    <cellStyle name="Comma 4 5 3 2 4 5" xfId="51087" xr:uid="{00000000-0005-0000-0000-000003240000}"/>
    <cellStyle name="Comma 4 5 3 2 5" xfId="8220" xr:uid="{00000000-0005-0000-0000-000004240000}"/>
    <cellStyle name="Comma 4 5 3 2 5 2" xfId="41802" xr:uid="{00000000-0005-0000-0000-000005240000}"/>
    <cellStyle name="Comma 4 5 3 2 5 3" xfId="46640" xr:uid="{00000000-0005-0000-0000-000006240000}"/>
    <cellStyle name="Comma 4 5 3 2 5 4" xfId="49656" xr:uid="{00000000-0005-0000-0000-000007240000}"/>
    <cellStyle name="Comma 4 5 3 2 6" xfId="41539" xr:uid="{00000000-0005-0000-0000-000008240000}"/>
    <cellStyle name="Comma 4 5 3 2 7" xfId="45534" xr:uid="{00000000-0005-0000-0000-000009240000}"/>
    <cellStyle name="Comma 4 5 3 2 8" xfId="48550" xr:uid="{00000000-0005-0000-0000-00000A240000}"/>
    <cellStyle name="Comma 4 5 3 3" xfId="10000" xr:uid="{00000000-0005-0000-0000-00000B240000}"/>
    <cellStyle name="Comma 4 5 3 3 2" xfId="17550" xr:uid="{00000000-0005-0000-0000-00000C240000}"/>
    <cellStyle name="Comma 4 5 3 3 3" xfId="41849" xr:uid="{00000000-0005-0000-0000-00000D240000}"/>
    <cellStyle name="Comma 4 5 3 3 4" xfId="46905" xr:uid="{00000000-0005-0000-0000-00000E240000}"/>
    <cellStyle name="Comma 4 5 3 3 5" xfId="49921" xr:uid="{00000000-0005-0000-0000-00000F240000}"/>
    <cellStyle name="Comma 4 5 3 4" xfId="10484" xr:uid="{00000000-0005-0000-0000-000010240000}"/>
    <cellStyle name="Comma 4 5 3 4 2" xfId="18027" xr:uid="{00000000-0005-0000-0000-000011240000}"/>
    <cellStyle name="Comma 4 5 3 4 3" xfId="28617" xr:uid="{00000000-0005-0000-0000-000012240000}"/>
    <cellStyle name="Comma 4 5 3 4 4" xfId="47382" xr:uid="{00000000-0005-0000-0000-000013240000}"/>
    <cellStyle name="Comma 4 5 3 4 5" xfId="50398" xr:uid="{00000000-0005-0000-0000-000014240000}"/>
    <cellStyle name="Comma 4 5 3 5" xfId="10971" xr:uid="{00000000-0005-0000-0000-000015240000}"/>
    <cellStyle name="Comma 4 5 3 5 2" xfId="18504" xr:uid="{00000000-0005-0000-0000-000016240000}"/>
    <cellStyle name="Comma 4 5 3 5 3" xfId="43392" xr:uid="{00000000-0005-0000-0000-000017240000}"/>
    <cellStyle name="Comma 4 5 3 5 4" xfId="47859" xr:uid="{00000000-0005-0000-0000-000018240000}"/>
    <cellStyle name="Comma 4 5 3 5 5" xfId="50875" xr:uid="{00000000-0005-0000-0000-000019240000}"/>
    <cellStyle name="Comma 4 5 3 6" xfId="7919" xr:uid="{00000000-0005-0000-0000-00001A240000}"/>
    <cellStyle name="Comma 4 5 3 6 2" xfId="43205" xr:uid="{00000000-0005-0000-0000-00001B240000}"/>
    <cellStyle name="Comma 4 5 3 6 3" xfId="46428" xr:uid="{00000000-0005-0000-0000-00001C240000}"/>
    <cellStyle name="Comma 4 5 3 6 4" xfId="49444" xr:uid="{00000000-0005-0000-0000-00001D240000}"/>
    <cellStyle name="Comma 4 5 3 7" xfId="41480" xr:uid="{00000000-0005-0000-0000-00001E240000}"/>
    <cellStyle name="Comma 4 5 3 8" xfId="45322" xr:uid="{00000000-0005-0000-0000-00001F240000}"/>
    <cellStyle name="Comma 4 5 3 9" xfId="48338" xr:uid="{00000000-0005-0000-0000-000020240000}"/>
    <cellStyle name="Comma 4 5 4" xfId="5345" xr:uid="{00000000-0005-0000-0000-000021240000}"/>
    <cellStyle name="Comma 4 5 4 2" xfId="5665" xr:uid="{00000000-0005-0000-0000-000022240000}"/>
    <cellStyle name="Comma 4 5 4 2 2" xfId="10265" xr:uid="{00000000-0005-0000-0000-000023240000}"/>
    <cellStyle name="Comma 4 5 4 2 2 2" xfId="17815" xr:uid="{00000000-0005-0000-0000-000024240000}"/>
    <cellStyle name="Comma 4 5 4 2 2 3" xfId="42632" xr:uid="{00000000-0005-0000-0000-000025240000}"/>
    <cellStyle name="Comma 4 5 4 2 2 4" xfId="47170" xr:uid="{00000000-0005-0000-0000-000026240000}"/>
    <cellStyle name="Comma 4 5 4 2 2 5" xfId="50186" xr:uid="{00000000-0005-0000-0000-000027240000}"/>
    <cellStyle name="Comma 4 5 4 2 3" xfId="10750" xr:uid="{00000000-0005-0000-0000-000028240000}"/>
    <cellStyle name="Comma 4 5 4 2 3 2" xfId="18292" xr:uid="{00000000-0005-0000-0000-000029240000}"/>
    <cellStyle name="Comma 4 5 4 2 3 3" xfId="43290" xr:uid="{00000000-0005-0000-0000-00002A240000}"/>
    <cellStyle name="Comma 4 5 4 2 3 4" xfId="47647" xr:uid="{00000000-0005-0000-0000-00002B240000}"/>
    <cellStyle name="Comma 4 5 4 2 3 5" xfId="50663" xr:uid="{00000000-0005-0000-0000-00002C240000}"/>
    <cellStyle name="Comma 4 5 4 2 4" xfId="11237" xr:uid="{00000000-0005-0000-0000-00002D240000}"/>
    <cellStyle name="Comma 4 5 4 2 4 2" xfId="18769" xr:uid="{00000000-0005-0000-0000-00002E240000}"/>
    <cellStyle name="Comma 4 5 4 2 4 3" xfId="42417" xr:uid="{00000000-0005-0000-0000-00002F240000}"/>
    <cellStyle name="Comma 4 5 4 2 4 4" xfId="48124" xr:uid="{00000000-0005-0000-0000-000030240000}"/>
    <cellStyle name="Comma 4 5 4 2 4 5" xfId="51140" xr:uid="{00000000-0005-0000-0000-000031240000}"/>
    <cellStyle name="Comma 4 5 4 2 5" xfId="8299" xr:uid="{00000000-0005-0000-0000-000032240000}"/>
    <cellStyle name="Comma 4 5 4 2 5 2" xfId="20132" xr:uid="{00000000-0005-0000-0000-000033240000}"/>
    <cellStyle name="Comma 4 5 4 2 5 3" xfId="46693" xr:uid="{00000000-0005-0000-0000-000034240000}"/>
    <cellStyle name="Comma 4 5 4 2 5 4" xfId="49709" xr:uid="{00000000-0005-0000-0000-000035240000}"/>
    <cellStyle name="Comma 4 5 4 2 6" xfId="42738" xr:uid="{00000000-0005-0000-0000-000036240000}"/>
    <cellStyle name="Comma 4 5 4 2 7" xfId="45587" xr:uid="{00000000-0005-0000-0000-000037240000}"/>
    <cellStyle name="Comma 4 5 4 2 8" xfId="48603" xr:uid="{00000000-0005-0000-0000-000038240000}"/>
    <cellStyle name="Comma 4 5 4 3" xfId="10053" xr:uid="{00000000-0005-0000-0000-000039240000}"/>
    <cellStyle name="Comma 4 5 4 3 2" xfId="17603" xr:uid="{00000000-0005-0000-0000-00003A240000}"/>
    <cellStyle name="Comma 4 5 4 3 3" xfId="20414" xr:uid="{00000000-0005-0000-0000-00003B240000}"/>
    <cellStyle name="Comma 4 5 4 3 4" xfId="46958" xr:uid="{00000000-0005-0000-0000-00003C240000}"/>
    <cellStyle name="Comma 4 5 4 3 5" xfId="49974" xr:uid="{00000000-0005-0000-0000-00003D240000}"/>
    <cellStyle name="Comma 4 5 4 4" xfId="10538" xr:uid="{00000000-0005-0000-0000-00003E240000}"/>
    <cellStyle name="Comma 4 5 4 4 2" xfId="18080" xr:uid="{00000000-0005-0000-0000-00003F240000}"/>
    <cellStyle name="Comma 4 5 4 4 3" xfId="42330" xr:uid="{00000000-0005-0000-0000-000040240000}"/>
    <cellStyle name="Comma 4 5 4 4 4" xfId="47435" xr:uid="{00000000-0005-0000-0000-000041240000}"/>
    <cellStyle name="Comma 4 5 4 4 5" xfId="50451" xr:uid="{00000000-0005-0000-0000-000042240000}"/>
    <cellStyle name="Comma 4 5 4 5" xfId="11025" xr:uid="{00000000-0005-0000-0000-000043240000}"/>
    <cellStyle name="Comma 4 5 4 5 2" xfId="18557" xr:uid="{00000000-0005-0000-0000-000044240000}"/>
    <cellStyle name="Comma 4 5 4 5 3" xfId="42389" xr:uid="{00000000-0005-0000-0000-000045240000}"/>
    <cellStyle name="Comma 4 5 4 5 4" xfId="47912" xr:uid="{00000000-0005-0000-0000-000046240000}"/>
    <cellStyle name="Comma 4 5 4 5 5" xfId="50928" xr:uid="{00000000-0005-0000-0000-000047240000}"/>
    <cellStyle name="Comma 4 5 4 6" xfId="7990" xr:uid="{00000000-0005-0000-0000-000048240000}"/>
    <cellStyle name="Comma 4 5 4 6 2" xfId="42540" xr:uid="{00000000-0005-0000-0000-000049240000}"/>
    <cellStyle name="Comma 4 5 4 6 3" xfId="46481" xr:uid="{00000000-0005-0000-0000-00004A240000}"/>
    <cellStyle name="Comma 4 5 4 6 4" xfId="49497" xr:uid="{00000000-0005-0000-0000-00004B240000}"/>
    <cellStyle name="Comma 4 5 4 7" xfId="41496" xr:uid="{00000000-0005-0000-0000-00004C240000}"/>
    <cellStyle name="Comma 4 5 4 8" xfId="45375" xr:uid="{00000000-0005-0000-0000-00004D240000}"/>
    <cellStyle name="Comma 4 5 4 9" xfId="48391" xr:uid="{00000000-0005-0000-0000-00004E240000}"/>
    <cellStyle name="Comma 4 5 5" xfId="5425" xr:uid="{00000000-0005-0000-0000-00004F240000}"/>
    <cellStyle name="Comma 4 5 5 2" xfId="5745" xr:uid="{00000000-0005-0000-0000-000050240000}"/>
    <cellStyle name="Comma 4 5 5 2 2" xfId="10318" xr:uid="{00000000-0005-0000-0000-000051240000}"/>
    <cellStyle name="Comma 4 5 5 2 2 2" xfId="17868" xr:uid="{00000000-0005-0000-0000-000052240000}"/>
    <cellStyle name="Comma 4 5 5 2 2 3" xfId="41899" xr:uid="{00000000-0005-0000-0000-000053240000}"/>
    <cellStyle name="Comma 4 5 5 2 2 4" xfId="47223" xr:uid="{00000000-0005-0000-0000-000054240000}"/>
    <cellStyle name="Comma 4 5 5 2 2 5" xfId="50239" xr:uid="{00000000-0005-0000-0000-000055240000}"/>
    <cellStyle name="Comma 4 5 5 2 3" xfId="10803" xr:uid="{00000000-0005-0000-0000-000056240000}"/>
    <cellStyle name="Comma 4 5 5 2 3 2" xfId="18345" xr:uid="{00000000-0005-0000-0000-000057240000}"/>
    <cellStyle name="Comma 4 5 5 2 3 3" xfId="41971" xr:uid="{00000000-0005-0000-0000-000058240000}"/>
    <cellStyle name="Comma 4 5 5 2 3 4" xfId="47700" xr:uid="{00000000-0005-0000-0000-000059240000}"/>
    <cellStyle name="Comma 4 5 5 2 3 5" xfId="50716" xr:uid="{00000000-0005-0000-0000-00005A240000}"/>
    <cellStyle name="Comma 4 5 5 2 4" xfId="11290" xr:uid="{00000000-0005-0000-0000-00005B240000}"/>
    <cellStyle name="Comma 4 5 5 2 4 2" xfId="18822" xr:uid="{00000000-0005-0000-0000-00005C240000}"/>
    <cellStyle name="Comma 4 5 5 2 4 3" xfId="32890" xr:uid="{00000000-0005-0000-0000-00005D240000}"/>
    <cellStyle name="Comma 4 5 5 2 4 4" xfId="48177" xr:uid="{00000000-0005-0000-0000-00005E240000}"/>
    <cellStyle name="Comma 4 5 5 2 4 5" xfId="51193" xr:uid="{00000000-0005-0000-0000-00005F240000}"/>
    <cellStyle name="Comma 4 5 5 2 5" xfId="8379" xr:uid="{00000000-0005-0000-0000-000060240000}"/>
    <cellStyle name="Comma 4 5 5 2 5 2" xfId="42265" xr:uid="{00000000-0005-0000-0000-000061240000}"/>
    <cellStyle name="Comma 4 5 5 2 5 3" xfId="46746" xr:uid="{00000000-0005-0000-0000-000062240000}"/>
    <cellStyle name="Comma 4 5 5 2 5 4" xfId="49762" xr:uid="{00000000-0005-0000-0000-000063240000}"/>
    <cellStyle name="Comma 4 5 5 2 6" xfId="41585" xr:uid="{00000000-0005-0000-0000-000064240000}"/>
    <cellStyle name="Comma 4 5 5 2 7" xfId="45640" xr:uid="{00000000-0005-0000-0000-000065240000}"/>
    <cellStyle name="Comma 4 5 5 2 8" xfId="48656" xr:uid="{00000000-0005-0000-0000-000066240000}"/>
    <cellStyle name="Comma 4 5 5 3" xfId="10106" xr:uid="{00000000-0005-0000-0000-000067240000}"/>
    <cellStyle name="Comma 4 5 5 3 2" xfId="17656" xr:uid="{00000000-0005-0000-0000-000068240000}"/>
    <cellStyle name="Comma 4 5 5 3 3" xfId="42780" xr:uid="{00000000-0005-0000-0000-000069240000}"/>
    <cellStyle name="Comma 4 5 5 3 4" xfId="47011" xr:uid="{00000000-0005-0000-0000-00006A240000}"/>
    <cellStyle name="Comma 4 5 5 3 5" xfId="50027" xr:uid="{00000000-0005-0000-0000-00006B240000}"/>
    <cellStyle name="Comma 4 5 5 4" xfId="10591" xr:uid="{00000000-0005-0000-0000-00006C240000}"/>
    <cellStyle name="Comma 4 5 5 4 2" xfId="18133" xr:uid="{00000000-0005-0000-0000-00006D240000}"/>
    <cellStyle name="Comma 4 5 5 4 3" xfId="42789" xr:uid="{00000000-0005-0000-0000-00006E240000}"/>
    <cellStyle name="Comma 4 5 5 4 4" xfId="47488" xr:uid="{00000000-0005-0000-0000-00006F240000}"/>
    <cellStyle name="Comma 4 5 5 4 5" xfId="50504" xr:uid="{00000000-0005-0000-0000-000070240000}"/>
    <cellStyle name="Comma 4 5 5 5" xfId="11078" xr:uid="{00000000-0005-0000-0000-000071240000}"/>
    <cellStyle name="Comma 4 5 5 5 2" xfId="18610" xr:uid="{00000000-0005-0000-0000-000072240000}"/>
    <cellStyle name="Comma 4 5 5 5 3" xfId="20340" xr:uid="{00000000-0005-0000-0000-000073240000}"/>
    <cellStyle name="Comma 4 5 5 5 4" xfId="47965" xr:uid="{00000000-0005-0000-0000-000074240000}"/>
    <cellStyle name="Comma 4 5 5 5 5" xfId="50981" xr:uid="{00000000-0005-0000-0000-000075240000}"/>
    <cellStyle name="Comma 4 5 5 6" xfId="8066" xr:uid="{00000000-0005-0000-0000-000076240000}"/>
    <cellStyle name="Comma 4 5 5 6 2" xfId="42227" xr:uid="{00000000-0005-0000-0000-000077240000}"/>
    <cellStyle name="Comma 4 5 5 6 3" xfId="46534" xr:uid="{00000000-0005-0000-0000-000078240000}"/>
    <cellStyle name="Comma 4 5 5 6 4" xfId="49550" xr:uid="{00000000-0005-0000-0000-000079240000}"/>
    <cellStyle name="Comma 4 5 5 7" xfId="43603" xr:uid="{00000000-0005-0000-0000-00007A240000}"/>
    <cellStyle name="Comma 4 5 5 8" xfId="45428" xr:uid="{00000000-0005-0000-0000-00007B240000}"/>
    <cellStyle name="Comma 4 5 5 9" xfId="48444" xr:uid="{00000000-0005-0000-0000-00007C240000}"/>
    <cellStyle name="Comma 4 5 6" xfId="5505" xr:uid="{00000000-0005-0000-0000-00007D240000}"/>
    <cellStyle name="Comma 4 5 6 2" xfId="10159" xr:uid="{00000000-0005-0000-0000-00007E240000}"/>
    <cellStyle name="Comma 4 5 6 2 2" xfId="17709" xr:uid="{00000000-0005-0000-0000-00007F240000}"/>
    <cellStyle name="Comma 4 5 6 2 3" xfId="42304" xr:uid="{00000000-0005-0000-0000-000080240000}"/>
    <cellStyle name="Comma 4 5 6 2 4" xfId="47064" xr:uid="{00000000-0005-0000-0000-000081240000}"/>
    <cellStyle name="Comma 4 5 6 2 5" xfId="50080" xr:uid="{00000000-0005-0000-0000-000082240000}"/>
    <cellStyle name="Comma 4 5 6 3" xfId="10644" xr:uid="{00000000-0005-0000-0000-000083240000}"/>
    <cellStyle name="Comma 4 5 6 3 2" xfId="18186" xr:uid="{00000000-0005-0000-0000-000084240000}"/>
    <cellStyle name="Comma 4 5 6 3 3" xfId="43421" xr:uid="{00000000-0005-0000-0000-000085240000}"/>
    <cellStyle name="Comma 4 5 6 3 4" xfId="47541" xr:uid="{00000000-0005-0000-0000-000086240000}"/>
    <cellStyle name="Comma 4 5 6 3 5" xfId="50557" xr:uid="{00000000-0005-0000-0000-000087240000}"/>
    <cellStyle name="Comma 4 5 6 4" xfId="11131" xr:uid="{00000000-0005-0000-0000-000088240000}"/>
    <cellStyle name="Comma 4 5 6 4 2" xfId="18663" xr:uid="{00000000-0005-0000-0000-000089240000}"/>
    <cellStyle name="Comma 4 5 6 4 3" xfId="42148" xr:uid="{00000000-0005-0000-0000-00008A240000}"/>
    <cellStyle name="Comma 4 5 6 4 4" xfId="48018" xr:uid="{00000000-0005-0000-0000-00008B240000}"/>
    <cellStyle name="Comma 4 5 6 4 5" xfId="51034" xr:uid="{00000000-0005-0000-0000-00008C240000}"/>
    <cellStyle name="Comma 4 5 6 5" xfId="8145" xr:uid="{00000000-0005-0000-0000-00008D240000}"/>
    <cellStyle name="Comma 4 5 6 5 2" xfId="19658" xr:uid="{00000000-0005-0000-0000-00008E240000}"/>
    <cellStyle name="Comma 4 5 6 5 3" xfId="46587" xr:uid="{00000000-0005-0000-0000-00008F240000}"/>
    <cellStyle name="Comma 4 5 6 5 4" xfId="49603" xr:uid="{00000000-0005-0000-0000-000090240000}"/>
    <cellStyle name="Comma 4 5 6 6" xfId="41524" xr:uid="{00000000-0005-0000-0000-000091240000}"/>
    <cellStyle name="Comma 4 5 6 7" xfId="45481" xr:uid="{00000000-0005-0000-0000-000092240000}"/>
    <cellStyle name="Comma 4 5 6 8" xfId="48497" xr:uid="{00000000-0005-0000-0000-000093240000}"/>
    <cellStyle name="Comma 4 5 7" xfId="5825" xr:uid="{00000000-0005-0000-0000-000094240000}"/>
    <cellStyle name="Comma 4 5 7 2" xfId="10371" xr:uid="{00000000-0005-0000-0000-000095240000}"/>
    <cellStyle name="Comma 4 5 7 2 2" xfId="17921" xr:uid="{00000000-0005-0000-0000-000096240000}"/>
    <cellStyle name="Comma 4 5 7 2 3" xfId="43570" xr:uid="{00000000-0005-0000-0000-000097240000}"/>
    <cellStyle name="Comma 4 5 7 2 4" xfId="47276" xr:uid="{00000000-0005-0000-0000-000098240000}"/>
    <cellStyle name="Comma 4 5 7 2 5" xfId="50292" xr:uid="{00000000-0005-0000-0000-000099240000}"/>
    <cellStyle name="Comma 4 5 7 3" xfId="10856" xr:uid="{00000000-0005-0000-0000-00009A240000}"/>
    <cellStyle name="Comma 4 5 7 3 2" xfId="18398" xr:uid="{00000000-0005-0000-0000-00009B240000}"/>
    <cellStyle name="Comma 4 5 7 3 3" xfId="42666" xr:uid="{00000000-0005-0000-0000-00009C240000}"/>
    <cellStyle name="Comma 4 5 7 3 4" xfId="47753" xr:uid="{00000000-0005-0000-0000-00009D240000}"/>
    <cellStyle name="Comma 4 5 7 3 5" xfId="50769" xr:uid="{00000000-0005-0000-0000-00009E240000}"/>
    <cellStyle name="Comma 4 5 7 4" xfId="11344" xr:uid="{00000000-0005-0000-0000-00009F240000}"/>
    <cellStyle name="Comma 4 5 7 4 2" xfId="18875" xr:uid="{00000000-0005-0000-0000-0000A0240000}"/>
    <cellStyle name="Comma 4 5 7 4 3" xfId="43459" xr:uid="{00000000-0005-0000-0000-0000A1240000}"/>
    <cellStyle name="Comma 4 5 7 4 4" xfId="48230" xr:uid="{00000000-0005-0000-0000-0000A2240000}"/>
    <cellStyle name="Comma 4 5 7 4 5" xfId="51246" xr:uid="{00000000-0005-0000-0000-0000A3240000}"/>
    <cellStyle name="Comma 4 5 7 5" xfId="8459" xr:uid="{00000000-0005-0000-0000-0000A4240000}"/>
    <cellStyle name="Comma 4 5 7 5 2" xfId="43850" xr:uid="{00000000-0005-0000-0000-0000A5240000}"/>
    <cellStyle name="Comma 4 5 7 5 3" xfId="46799" xr:uid="{00000000-0005-0000-0000-0000A6240000}"/>
    <cellStyle name="Comma 4 5 7 5 4" xfId="49815" xr:uid="{00000000-0005-0000-0000-0000A7240000}"/>
    <cellStyle name="Comma 4 5 7 6" xfId="43040" xr:uid="{00000000-0005-0000-0000-0000A8240000}"/>
    <cellStyle name="Comma 4 5 7 7" xfId="45693" xr:uid="{00000000-0005-0000-0000-0000A9240000}"/>
    <cellStyle name="Comma 4 5 7 8" xfId="48709" xr:uid="{00000000-0005-0000-0000-0000AA240000}"/>
    <cellStyle name="Comma 4 5 8" xfId="8804" xr:uid="{00000000-0005-0000-0000-0000AB240000}"/>
    <cellStyle name="Comma 4 5 9" xfId="9947" xr:uid="{00000000-0005-0000-0000-0000AC240000}"/>
    <cellStyle name="Comma 4 5 9 2" xfId="17497" xr:uid="{00000000-0005-0000-0000-0000AD240000}"/>
    <cellStyle name="Comma 4 5 9 3" xfId="42278" xr:uid="{00000000-0005-0000-0000-0000AE240000}"/>
    <cellStyle name="Comma 4 5 9 4" xfId="46852" xr:uid="{00000000-0005-0000-0000-0000AF240000}"/>
    <cellStyle name="Comma 4 5 9 5" xfId="49868" xr:uid="{00000000-0005-0000-0000-0000B0240000}"/>
    <cellStyle name="Comma 4 6" xfId="4001" xr:uid="{00000000-0005-0000-0000-0000B1240000}"/>
    <cellStyle name="Comma 4 6 10" xfId="7128" xr:uid="{00000000-0005-0000-0000-0000B2240000}"/>
    <cellStyle name="Comma 4 6 10 2" xfId="43201" xr:uid="{00000000-0005-0000-0000-0000B3240000}"/>
    <cellStyle name="Comma 4 6 10 3" xfId="46196" xr:uid="{00000000-0005-0000-0000-0000B4240000}"/>
    <cellStyle name="Comma 4 6 10 4" xfId="49212" xr:uid="{00000000-0005-0000-0000-0000B5240000}"/>
    <cellStyle name="Comma 4 6 11" xfId="19218" xr:uid="{00000000-0005-0000-0000-0000B6240000}"/>
    <cellStyle name="Comma 4 6 12" xfId="44104" xr:uid="{00000000-0005-0000-0000-0000B7240000}"/>
    <cellStyle name="Comma 4 6 13" xfId="45012" xr:uid="{00000000-0005-0000-0000-0000B8240000}"/>
    <cellStyle name="Comma 4 6 14" xfId="45271" xr:uid="{00000000-0005-0000-0000-0000B9240000}"/>
    <cellStyle name="Comma 4 6 15" xfId="48286" xr:uid="{00000000-0005-0000-0000-0000BA240000}"/>
    <cellStyle name="Comma 4 6 2" xfId="5267" xr:uid="{00000000-0005-0000-0000-0000BB240000}"/>
    <cellStyle name="Comma 4 6 2 2" xfId="5587" xr:uid="{00000000-0005-0000-0000-0000BC240000}"/>
    <cellStyle name="Comma 4 6 2 2 2" xfId="10214" xr:uid="{00000000-0005-0000-0000-0000BD240000}"/>
    <cellStyle name="Comma 4 6 2 2 2 2" xfId="17764" xr:uid="{00000000-0005-0000-0000-0000BE240000}"/>
    <cellStyle name="Comma 4 6 2 2 2 3" xfId="20388" xr:uid="{00000000-0005-0000-0000-0000BF240000}"/>
    <cellStyle name="Comma 4 6 2 2 2 4" xfId="47119" xr:uid="{00000000-0005-0000-0000-0000C0240000}"/>
    <cellStyle name="Comma 4 6 2 2 2 5" xfId="50135" xr:uid="{00000000-0005-0000-0000-0000C1240000}"/>
    <cellStyle name="Comma 4 6 2 2 3" xfId="10699" xr:uid="{00000000-0005-0000-0000-0000C2240000}"/>
    <cellStyle name="Comma 4 6 2 2 3 2" xfId="18241" xr:uid="{00000000-0005-0000-0000-0000C3240000}"/>
    <cellStyle name="Comma 4 6 2 2 3 3" xfId="20352" xr:uid="{00000000-0005-0000-0000-0000C4240000}"/>
    <cellStyle name="Comma 4 6 2 2 3 4" xfId="47596" xr:uid="{00000000-0005-0000-0000-0000C5240000}"/>
    <cellStyle name="Comma 4 6 2 2 3 5" xfId="50612" xr:uid="{00000000-0005-0000-0000-0000C6240000}"/>
    <cellStyle name="Comma 4 6 2 2 4" xfId="11186" xr:uid="{00000000-0005-0000-0000-0000C7240000}"/>
    <cellStyle name="Comma 4 6 2 2 4 2" xfId="18718" xr:uid="{00000000-0005-0000-0000-0000C8240000}"/>
    <cellStyle name="Comma 4 6 2 2 4 3" xfId="42151" xr:uid="{00000000-0005-0000-0000-0000C9240000}"/>
    <cellStyle name="Comma 4 6 2 2 4 4" xfId="48073" xr:uid="{00000000-0005-0000-0000-0000CA240000}"/>
    <cellStyle name="Comma 4 6 2 2 4 5" xfId="51089" xr:uid="{00000000-0005-0000-0000-0000CB240000}"/>
    <cellStyle name="Comma 4 6 2 2 5" xfId="8222" xr:uid="{00000000-0005-0000-0000-0000CC240000}"/>
    <cellStyle name="Comma 4 6 2 2 5 2" xfId="43556" xr:uid="{00000000-0005-0000-0000-0000CD240000}"/>
    <cellStyle name="Comma 4 6 2 2 5 3" xfId="46642" xr:uid="{00000000-0005-0000-0000-0000CE240000}"/>
    <cellStyle name="Comma 4 6 2 2 5 4" xfId="49658" xr:uid="{00000000-0005-0000-0000-0000CF240000}"/>
    <cellStyle name="Comma 4 6 2 2 6" xfId="19715" xr:uid="{00000000-0005-0000-0000-0000D0240000}"/>
    <cellStyle name="Comma 4 6 2 2 7" xfId="45536" xr:uid="{00000000-0005-0000-0000-0000D1240000}"/>
    <cellStyle name="Comma 4 6 2 2 8" xfId="48552" xr:uid="{00000000-0005-0000-0000-0000D2240000}"/>
    <cellStyle name="Comma 4 6 2 3" xfId="10002" xr:uid="{00000000-0005-0000-0000-0000D3240000}"/>
    <cellStyle name="Comma 4 6 2 3 2" xfId="17552" xr:uid="{00000000-0005-0000-0000-0000D4240000}"/>
    <cellStyle name="Comma 4 6 2 3 3" xfId="41851" xr:uid="{00000000-0005-0000-0000-0000D5240000}"/>
    <cellStyle name="Comma 4 6 2 3 4" xfId="46907" xr:uid="{00000000-0005-0000-0000-0000D6240000}"/>
    <cellStyle name="Comma 4 6 2 3 5" xfId="49923" xr:uid="{00000000-0005-0000-0000-0000D7240000}"/>
    <cellStyle name="Comma 4 6 2 4" xfId="10486" xr:uid="{00000000-0005-0000-0000-0000D8240000}"/>
    <cellStyle name="Comma 4 6 2 4 2" xfId="18029" xr:uid="{00000000-0005-0000-0000-0000D9240000}"/>
    <cellStyle name="Comma 4 6 2 4 3" xfId="19305" xr:uid="{00000000-0005-0000-0000-0000DA240000}"/>
    <cellStyle name="Comma 4 6 2 4 4" xfId="47384" xr:uid="{00000000-0005-0000-0000-0000DB240000}"/>
    <cellStyle name="Comma 4 6 2 4 5" xfId="50400" xr:uid="{00000000-0005-0000-0000-0000DC240000}"/>
    <cellStyle name="Comma 4 6 2 5" xfId="10973" xr:uid="{00000000-0005-0000-0000-0000DD240000}"/>
    <cellStyle name="Comma 4 6 2 5 2" xfId="18506" xr:uid="{00000000-0005-0000-0000-0000DE240000}"/>
    <cellStyle name="Comma 4 6 2 5 3" xfId="42889" xr:uid="{00000000-0005-0000-0000-0000DF240000}"/>
    <cellStyle name="Comma 4 6 2 5 4" xfId="47861" xr:uid="{00000000-0005-0000-0000-0000E0240000}"/>
    <cellStyle name="Comma 4 6 2 5 5" xfId="50877" xr:uid="{00000000-0005-0000-0000-0000E1240000}"/>
    <cellStyle name="Comma 4 6 2 6" xfId="7921" xr:uid="{00000000-0005-0000-0000-0000E2240000}"/>
    <cellStyle name="Comma 4 6 2 6 2" xfId="41762" xr:uid="{00000000-0005-0000-0000-0000E3240000}"/>
    <cellStyle name="Comma 4 6 2 6 3" xfId="46430" xr:uid="{00000000-0005-0000-0000-0000E4240000}"/>
    <cellStyle name="Comma 4 6 2 6 4" xfId="49446" xr:uid="{00000000-0005-0000-0000-0000E5240000}"/>
    <cellStyle name="Comma 4 6 2 7" xfId="41481" xr:uid="{00000000-0005-0000-0000-0000E6240000}"/>
    <cellStyle name="Comma 4 6 2 8" xfId="45324" xr:uid="{00000000-0005-0000-0000-0000E7240000}"/>
    <cellStyle name="Comma 4 6 2 9" xfId="48340" xr:uid="{00000000-0005-0000-0000-0000E8240000}"/>
    <cellStyle name="Comma 4 6 3" xfId="5347" xr:uid="{00000000-0005-0000-0000-0000E9240000}"/>
    <cellStyle name="Comma 4 6 3 2" xfId="5667" xr:uid="{00000000-0005-0000-0000-0000EA240000}"/>
    <cellStyle name="Comma 4 6 3 2 2" xfId="10267" xr:uid="{00000000-0005-0000-0000-0000EB240000}"/>
    <cellStyle name="Comma 4 6 3 2 2 2" xfId="17817" xr:uid="{00000000-0005-0000-0000-0000EC240000}"/>
    <cellStyle name="Comma 4 6 3 2 2 3" xfId="41891" xr:uid="{00000000-0005-0000-0000-0000ED240000}"/>
    <cellStyle name="Comma 4 6 3 2 2 4" xfId="47172" xr:uid="{00000000-0005-0000-0000-0000EE240000}"/>
    <cellStyle name="Comma 4 6 3 2 2 5" xfId="50188" xr:uid="{00000000-0005-0000-0000-0000EF240000}"/>
    <cellStyle name="Comma 4 6 3 2 3" xfId="10752" xr:uid="{00000000-0005-0000-0000-0000F0240000}"/>
    <cellStyle name="Comma 4 6 3 2 3 2" xfId="18294" xr:uid="{00000000-0005-0000-0000-0000F1240000}"/>
    <cellStyle name="Comma 4 6 3 2 3 3" xfId="20102" xr:uid="{00000000-0005-0000-0000-0000F2240000}"/>
    <cellStyle name="Comma 4 6 3 2 3 4" xfId="47649" xr:uid="{00000000-0005-0000-0000-0000F3240000}"/>
    <cellStyle name="Comma 4 6 3 2 3 5" xfId="50665" xr:uid="{00000000-0005-0000-0000-0000F4240000}"/>
    <cellStyle name="Comma 4 6 3 2 4" xfId="11239" xr:uid="{00000000-0005-0000-0000-0000F5240000}"/>
    <cellStyle name="Comma 4 6 3 2 4 2" xfId="18771" xr:uid="{00000000-0005-0000-0000-0000F6240000}"/>
    <cellStyle name="Comma 4 6 3 2 4 3" xfId="42803" xr:uid="{00000000-0005-0000-0000-0000F7240000}"/>
    <cellStyle name="Comma 4 6 3 2 4 4" xfId="48126" xr:uid="{00000000-0005-0000-0000-0000F8240000}"/>
    <cellStyle name="Comma 4 6 3 2 4 5" xfId="51142" xr:uid="{00000000-0005-0000-0000-0000F9240000}"/>
    <cellStyle name="Comma 4 6 3 2 5" xfId="8301" xr:uid="{00000000-0005-0000-0000-0000FA240000}"/>
    <cellStyle name="Comma 4 6 3 2 5 2" xfId="27872" xr:uid="{00000000-0005-0000-0000-0000FB240000}"/>
    <cellStyle name="Comma 4 6 3 2 5 3" xfId="46695" xr:uid="{00000000-0005-0000-0000-0000FC240000}"/>
    <cellStyle name="Comma 4 6 3 2 5 4" xfId="49711" xr:uid="{00000000-0005-0000-0000-0000FD240000}"/>
    <cellStyle name="Comma 4 6 3 2 6" xfId="41567" xr:uid="{00000000-0005-0000-0000-0000FE240000}"/>
    <cellStyle name="Comma 4 6 3 2 7" xfId="45589" xr:uid="{00000000-0005-0000-0000-0000FF240000}"/>
    <cellStyle name="Comma 4 6 3 2 8" xfId="48605" xr:uid="{00000000-0005-0000-0000-000000250000}"/>
    <cellStyle name="Comma 4 6 3 3" xfId="10055" xr:uid="{00000000-0005-0000-0000-000001250000}"/>
    <cellStyle name="Comma 4 6 3 3 2" xfId="17605" xr:uid="{00000000-0005-0000-0000-000002250000}"/>
    <cellStyle name="Comma 4 6 3 3 3" xfId="42292" xr:uid="{00000000-0005-0000-0000-000003250000}"/>
    <cellStyle name="Comma 4 6 3 3 4" xfId="46960" xr:uid="{00000000-0005-0000-0000-000004250000}"/>
    <cellStyle name="Comma 4 6 3 3 5" xfId="49976" xr:uid="{00000000-0005-0000-0000-000005250000}"/>
    <cellStyle name="Comma 4 6 3 4" xfId="10540" xr:uid="{00000000-0005-0000-0000-000006250000}"/>
    <cellStyle name="Comma 4 6 3 4 2" xfId="18082" xr:uid="{00000000-0005-0000-0000-000007250000}"/>
    <cellStyle name="Comma 4 6 3 4 3" xfId="42531" xr:uid="{00000000-0005-0000-0000-000008250000}"/>
    <cellStyle name="Comma 4 6 3 4 4" xfId="47437" xr:uid="{00000000-0005-0000-0000-000009250000}"/>
    <cellStyle name="Comma 4 6 3 4 5" xfId="50453" xr:uid="{00000000-0005-0000-0000-00000A250000}"/>
    <cellStyle name="Comma 4 6 3 5" xfId="11027" xr:uid="{00000000-0005-0000-0000-00000B250000}"/>
    <cellStyle name="Comma 4 6 3 5 2" xfId="18559" xr:uid="{00000000-0005-0000-0000-00000C250000}"/>
    <cellStyle name="Comma 4 6 3 5 3" xfId="43093" xr:uid="{00000000-0005-0000-0000-00000D250000}"/>
    <cellStyle name="Comma 4 6 3 5 4" xfId="47914" xr:uid="{00000000-0005-0000-0000-00000E250000}"/>
    <cellStyle name="Comma 4 6 3 5 5" xfId="50930" xr:uid="{00000000-0005-0000-0000-00000F250000}"/>
    <cellStyle name="Comma 4 6 3 6" xfId="7992" xr:uid="{00000000-0005-0000-0000-000010250000}"/>
    <cellStyle name="Comma 4 6 3 6 2" xfId="43141" xr:uid="{00000000-0005-0000-0000-000011250000}"/>
    <cellStyle name="Comma 4 6 3 6 3" xfId="46483" xr:uid="{00000000-0005-0000-0000-000012250000}"/>
    <cellStyle name="Comma 4 6 3 6 4" xfId="49499" xr:uid="{00000000-0005-0000-0000-000013250000}"/>
    <cellStyle name="Comma 4 6 3 7" xfId="41498" xr:uid="{00000000-0005-0000-0000-000014250000}"/>
    <cellStyle name="Comma 4 6 3 8" xfId="45377" xr:uid="{00000000-0005-0000-0000-000015250000}"/>
    <cellStyle name="Comma 4 6 3 9" xfId="48393" xr:uid="{00000000-0005-0000-0000-000016250000}"/>
    <cellStyle name="Comma 4 6 4" xfId="5427" xr:uid="{00000000-0005-0000-0000-000017250000}"/>
    <cellStyle name="Comma 4 6 4 2" xfId="5747" xr:uid="{00000000-0005-0000-0000-000018250000}"/>
    <cellStyle name="Comma 4 6 4 2 2" xfId="10320" xr:uid="{00000000-0005-0000-0000-000019250000}"/>
    <cellStyle name="Comma 4 6 4 2 2 2" xfId="17870" xr:uid="{00000000-0005-0000-0000-00001A250000}"/>
    <cellStyle name="Comma 4 6 4 2 2 3" xfId="41901" xr:uid="{00000000-0005-0000-0000-00001B250000}"/>
    <cellStyle name="Comma 4 6 4 2 2 4" xfId="47225" xr:uid="{00000000-0005-0000-0000-00001C250000}"/>
    <cellStyle name="Comma 4 6 4 2 2 5" xfId="50241" xr:uid="{00000000-0005-0000-0000-00001D250000}"/>
    <cellStyle name="Comma 4 6 4 2 3" xfId="10805" xr:uid="{00000000-0005-0000-0000-00001E250000}"/>
    <cellStyle name="Comma 4 6 4 2 3 2" xfId="18347" xr:uid="{00000000-0005-0000-0000-00001F250000}"/>
    <cellStyle name="Comma 4 6 4 2 3 3" xfId="43291" xr:uid="{00000000-0005-0000-0000-000020250000}"/>
    <cellStyle name="Comma 4 6 4 2 3 4" xfId="47702" xr:uid="{00000000-0005-0000-0000-000021250000}"/>
    <cellStyle name="Comma 4 6 4 2 3 5" xfId="50718" xr:uid="{00000000-0005-0000-0000-000022250000}"/>
    <cellStyle name="Comma 4 6 4 2 4" xfId="11292" xr:uid="{00000000-0005-0000-0000-000023250000}"/>
    <cellStyle name="Comma 4 6 4 2 4 2" xfId="18824" xr:uid="{00000000-0005-0000-0000-000024250000}"/>
    <cellStyle name="Comma 4 6 4 2 4 3" xfId="42152" xr:uid="{00000000-0005-0000-0000-000025250000}"/>
    <cellStyle name="Comma 4 6 4 2 4 4" xfId="48179" xr:uid="{00000000-0005-0000-0000-000026250000}"/>
    <cellStyle name="Comma 4 6 4 2 4 5" xfId="51195" xr:uid="{00000000-0005-0000-0000-000027250000}"/>
    <cellStyle name="Comma 4 6 4 2 5" xfId="8381" xr:uid="{00000000-0005-0000-0000-000028250000}"/>
    <cellStyle name="Comma 4 6 4 2 5 2" xfId="43943" xr:uid="{00000000-0005-0000-0000-000029250000}"/>
    <cellStyle name="Comma 4 6 4 2 5 3" xfId="46748" xr:uid="{00000000-0005-0000-0000-00002A250000}"/>
    <cellStyle name="Comma 4 6 4 2 5 4" xfId="49764" xr:uid="{00000000-0005-0000-0000-00002B250000}"/>
    <cellStyle name="Comma 4 6 4 2 6" xfId="41586" xr:uid="{00000000-0005-0000-0000-00002C250000}"/>
    <cellStyle name="Comma 4 6 4 2 7" xfId="45642" xr:uid="{00000000-0005-0000-0000-00002D250000}"/>
    <cellStyle name="Comma 4 6 4 2 8" xfId="48658" xr:uid="{00000000-0005-0000-0000-00002E250000}"/>
    <cellStyle name="Comma 4 6 4 3" xfId="10108" xr:uid="{00000000-0005-0000-0000-00002F250000}"/>
    <cellStyle name="Comma 4 6 4 3 2" xfId="17658" xr:uid="{00000000-0005-0000-0000-000030250000}"/>
    <cellStyle name="Comma 4 6 4 3 3" xfId="20409" xr:uid="{00000000-0005-0000-0000-000031250000}"/>
    <cellStyle name="Comma 4 6 4 3 4" xfId="47013" xr:uid="{00000000-0005-0000-0000-000032250000}"/>
    <cellStyle name="Comma 4 6 4 3 5" xfId="50029" xr:uid="{00000000-0005-0000-0000-000033250000}"/>
    <cellStyle name="Comma 4 6 4 4" xfId="10593" xr:uid="{00000000-0005-0000-0000-000034250000}"/>
    <cellStyle name="Comma 4 6 4 4 2" xfId="18135" xr:uid="{00000000-0005-0000-0000-000035250000}"/>
    <cellStyle name="Comma 4 6 4 4 3" xfId="41940" xr:uid="{00000000-0005-0000-0000-000036250000}"/>
    <cellStyle name="Comma 4 6 4 4 4" xfId="47490" xr:uid="{00000000-0005-0000-0000-000037250000}"/>
    <cellStyle name="Comma 4 6 4 4 5" xfId="50506" xr:uid="{00000000-0005-0000-0000-000038250000}"/>
    <cellStyle name="Comma 4 6 4 5" xfId="11080" xr:uid="{00000000-0005-0000-0000-000039250000}"/>
    <cellStyle name="Comma 4 6 4 5 2" xfId="18612" xr:uid="{00000000-0005-0000-0000-00003A250000}"/>
    <cellStyle name="Comma 4 6 4 5 3" xfId="42397" xr:uid="{00000000-0005-0000-0000-00003B250000}"/>
    <cellStyle name="Comma 4 6 4 5 4" xfId="47967" xr:uid="{00000000-0005-0000-0000-00003C250000}"/>
    <cellStyle name="Comma 4 6 4 5 5" xfId="50983" xr:uid="{00000000-0005-0000-0000-00003D250000}"/>
    <cellStyle name="Comma 4 6 4 6" xfId="8068" xr:uid="{00000000-0005-0000-0000-00003E250000}"/>
    <cellStyle name="Comma 4 6 4 6 2" xfId="43366" xr:uid="{00000000-0005-0000-0000-00003F250000}"/>
    <cellStyle name="Comma 4 6 4 6 3" xfId="46536" xr:uid="{00000000-0005-0000-0000-000040250000}"/>
    <cellStyle name="Comma 4 6 4 6 4" xfId="49552" xr:uid="{00000000-0005-0000-0000-000041250000}"/>
    <cellStyle name="Comma 4 6 4 7" xfId="19723" xr:uid="{00000000-0005-0000-0000-000042250000}"/>
    <cellStyle name="Comma 4 6 4 8" xfId="45430" xr:uid="{00000000-0005-0000-0000-000043250000}"/>
    <cellStyle name="Comma 4 6 4 9" xfId="48446" xr:uid="{00000000-0005-0000-0000-000044250000}"/>
    <cellStyle name="Comma 4 6 5" xfId="5507" xr:uid="{00000000-0005-0000-0000-000045250000}"/>
    <cellStyle name="Comma 4 6 5 2" xfId="10161" xr:uid="{00000000-0005-0000-0000-000046250000}"/>
    <cellStyle name="Comma 4 6 5 2 2" xfId="17711" xr:uid="{00000000-0005-0000-0000-000047250000}"/>
    <cellStyle name="Comma 4 6 5 2 3" xfId="43076" xr:uid="{00000000-0005-0000-0000-000048250000}"/>
    <cellStyle name="Comma 4 6 5 2 4" xfId="47066" xr:uid="{00000000-0005-0000-0000-000049250000}"/>
    <cellStyle name="Comma 4 6 5 2 5" xfId="50082" xr:uid="{00000000-0005-0000-0000-00004A250000}"/>
    <cellStyle name="Comma 4 6 5 3" xfId="10646" xr:uid="{00000000-0005-0000-0000-00004B250000}"/>
    <cellStyle name="Comma 4 6 5 3 2" xfId="18188" xr:uid="{00000000-0005-0000-0000-00004C250000}"/>
    <cellStyle name="Comma 4 6 5 3 3" xfId="42342" xr:uid="{00000000-0005-0000-0000-00004D250000}"/>
    <cellStyle name="Comma 4 6 5 3 4" xfId="47543" xr:uid="{00000000-0005-0000-0000-00004E250000}"/>
    <cellStyle name="Comma 4 6 5 3 5" xfId="50559" xr:uid="{00000000-0005-0000-0000-00004F250000}"/>
    <cellStyle name="Comma 4 6 5 4" xfId="11133" xr:uid="{00000000-0005-0000-0000-000050250000}"/>
    <cellStyle name="Comma 4 6 5 4 2" xfId="18665" xr:uid="{00000000-0005-0000-0000-000051250000}"/>
    <cellStyle name="Comma 4 6 5 4 3" xfId="43019" xr:uid="{00000000-0005-0000-0000-000052250000}"/>
    <cellStyle name="Comma 4 6 5 4 4" xfId="48020" xr:uid="{00000000-0005-0000-0000-000053250000}"/>
    <cellStyle name="Comma 4 6 5 4 5" xfId="51036" xr:uid="{00000000-0005-0000-0000-000054250000}"/>
    <cellStyle name="Comma 4 6 5 5" xfId="8147" xr:uid="{00000000-0005-0000-0000-000055250000}"/>
    <cellStyle name="Comma 4 6 5 5 2" xfId="19976" xr:uid="{00000000-0005-0000-0000-000056250000}"/>
    <cellStyle name="Comma 4 6 5 5 3" xfId="46589" xr:uid="{00000000-0005-0000-0000-000057250000}"/>
    <cellStyle name="Comma 4 6 5 5 4" xfId="49605" xr:uid="{00000000-0005-0000-0000-000058250000}"/>
    <cellStyle name="Comma 4 6 5 6" xfId="43153" xr:uid="{00000000-0005-0000-0000-000059250000}"/>
    <cellStyle name="Comma 4 6 5 7" xfId="45483" xr:uid="{00000000-0005-0000-0000-00005A250000}"/>
    <cellStyle name="Comma 4 6 5 8" xfId="48499" xr:uid="{00000000-0005-0000-0000-00005B250000}"/>
    <cellStyle name="Comma 4 6 6" xfId="5827" xr:uid="{00000000-0005-0000-0000-00005C250000}"/>
    <cellStyle name="Comma 4 6 6 2" xfId="10373" xr:uid="{00000000-0005-0000-0000-00005D250000}"/>
    <cellStyle name="Comma 4 6 6 2 2" xfId="17923" xr:uid="{00000000-0005-0000-0000-00005E250000}"/>
    <cellStyle name="Comma 4 6 6 2 3" xfId="42634" xr:uid="{00000000-0005-0000-0000-00005F250000}"/>
    <cellStyle name="Comma 4 6 6 2 4" xfId="47278" xr:uid="{00000000-0005-0000-0000-000060250000}"/>
    <cellStyle name="Comma 4 6 6 2 5" xfId="50294" xr:uid="{00000000-0005-0000-0000-000061250000}"/>
    <cellStyle name="Comma 4 6 6 3" xfId="10858" xr:uid="{00000000-0005-0000-0000-000062250000}"/>
    <cellStyle name="Comma 4 6 6 3 2" xfId="18400" xr:uid="{00000000-0005-0000-0000-000063250000}"/>
    <cellStyle name="Comma 4 6 6 3 3" xfId="43773" xr:uid="{00000000-0005-0000-0000-000064250000}"/>
    <cellStyle name="Comma 4 6 6 3 4" xfId="47755" xr:uid="{00000000-0005-0000-0000-000065250000}"/>
    <cellStyle name="Comma 4 6 6 3 5" xfId="50771" xr:uid="{00000000-0005-0000-0000-000066250000}"/>
    <cellStyle name="Comma 4 6 6 4" xfId="11346" xr:uid="{00000000-0005-0000-0000-000067250000}"/>
    <cellStyle name="Comma 4 6 6 4 2" xfId="18877" xr:uid="{00000000-0005-0000-0000-000068250000}"/>
    <cellStyle name="Comma 4 6 6 4 3" xfId="43473" xr:uid="{00000000-0005-0000-0000-000069250000}"/>
    <cellStyle name="Comma 4 6 6 4 4" xfId="48232" xr:uid="{00000000-0005-0000-0000-00006A250000}"/>
    <cellStyle name="Comma 4 6 6 4 5" xfId="51248" xr:uid="{00000000-0005-0000-0000-00006B250000}"/>
    <cellStyle name="Comma 4 6 6 5" xfId="8461" xr:uid="{00000000-0005-0000-0000-00006C250000}"/>
    <cellStyle name="Comma 4 6 6 5 2" xfId="20131" xr:uid="{00000000-0005-0000-0000-00006D250000}"/>
    <cellStyle name="Comma 4 6 6 5 3" xfId="46801" xr:uid="{00000000-0005-0000-0000-00006E250000}"/>
    <cellStyle name="Comma 4 6 6 5 4" xfId="49817" xr:uid="{00000000-0005-0000-0000-00006F250000}"/>
    <cellStyle name="Comma 4 6 6 6" xfId="43615" xr:uid="{00000000-0005-0000-0000-000070250000}"/>
    <cellStyle name="Comma 4 6 6 7" xfId="45695" xr:uid="{00000000-0005-0000-0000-000071250000}"/>
    <cellStyle name="Comma 4 6 6 8" xfId="48711" xr:uid="{00000000-0005-0000-0000-000072250000}"/>
    <cellStyle name="Comma 4 6 7" xfId="9949" xr:uid="{00000000-0005-0000-0000-000073250000}"/>
    <cellStyle name="Comma 4 6 7 2" xfId="17499" xr:uid="{00000000-0005-0000-0000-000074250000}"/>
    <cellStyle name="Comma 4 6 7 3" xfId="42777" xr:uid="{00000000-0005-0000-0000-000075250000}"/>
    <cellStyle name="Comma 4 6 7 4" xfId="46854" xr:uid="{00000000-0005-0000-0000-000076250000}"/>
    <cellStyle name="Comma 4 6 7 5" xfId="49870" xr:uid="{00000000-0005-0000-0000-000077250000}"/>
    <cellStyle name="Comma 4 6 8" xfId="10433" xr:uid="{00000000-0005-0000-0000-000078250000}"/>
    <cellStyle name="Comma 4 6 8 2" xfId="17976" xr:uid="{00000000-0005-0000-0000-000079250000}"/>
    <cellStyle name="Comma 4 6 8 3" xfId="27959" xr:uid="{00000000-0005-0000-0000-00007A250000}"/>
    <cellStyle name="Comma 4 6 8 4" xfId="47331" xr:uid="{00000000-0005-0000-0000-00007B250000}"/>
    <cellStyle name="Comma 4 6 8 5" xfId="50347" xr:uid="{00000000-0005-0000-0000-00007C250000}"/>
    <cellStyle name="Comma 4 6 9" xfId="10920" xr:uid="{00000000-0005-0000-0000-00007D250000}"/>
    <cellStyle name="Comma 4 6 9 2" xfId="18453" xr:uid="{00000000-0005-0000-0000-00007E250000}"/>
    <cellStyle name="Comma 4 6 9 3" xfId="42375" xr:uid="{00000000-0005-0000-0000-00007F250000}"/>
    <cellStyle name="Comma 4 6 9 4" xfId="47808" xr:uid="{00000000-0005-0000-0000-000080250000}"/>
    <cellStyle name="Comma 4 6 9 5" xfId="50824" xr:uid="{00000000-0005-0000-0000-000081250000}"/>
    <cellStyle name="Comma 4 7" xfId="6619" xr:uid="{00000000-0005-0000-0000-000082250000}"/>
    <cellStyle name="Comma 4 7 2" xfId="17121" xr:uid="{00000000-0005-0000-0000-000083250000}"/>
    <cellStyle name="Comma 4 7 3" xfId="19219" xr:uid="{00000000-0005-0000-0000-000084250000}"/>
    <cellStyle name="Comma 4 7 4" xfId="42762" xr:uid="{00000000-0005-0000-0000-000085250000}"/>
    <cellStyle name="Comma 4 7 5" xfId="44105" xr:uid="{00000000-0005-0000-0000-000086250000}"/>
    <cellStyle name="Comma 4 7 6" xfId="45013" xr:uid="{00000000-0005-0000-0000-000087250000}"/>
    <cellStyle name="Comma 4 7 7" xfId="46155" xr:uid="{00000000-0005-0000-0000-000088250000}"/>
    <cellStyle name="Comma 4 7 8" xfId="49171" xr:uid="{00000000-0005-0000-0000-000089250000}"/>
    <cellStyle name="Comma 4 8" xfId="14918" xr:uid="{00000000-0005-0000-0000-00008A250000}"/>
    <cellStyle name="Comma 4 8 2" xfId="19220" xr:uid="{00000000-0005-0000-0000-00008B250000}"/>
    <cellStyle name="Comma 4 8 3" xfId="44106" xr:uid="{00000000-0005-0000-0000-00008C250000}"/>
    <cellStyle name="Comma 4 8 4" xfId="45014" xr:uid="{00000000-0005-0000-0000-00008D250000}"/>
    <cellStyle name="Comma 4 9" xfId="19221" xr:uid="{00000000-0005-0000-0000-00008E250000}"/>
    <cellStyle name="Comma 5" xfId="894" xr:uid="{00000000-0005-0000-0000-00008F250000}"/>
    <cellStyle name="Comma 5 10" xfId="44107" xr:uid="{00000000-0005-0000-0000-000090250000}"/>
    <cellStyle name="Comma 5 11" xfId="45015" xr:uid="{00000000-0005-0000-0000-000091250000}"/>
    <cellStyle name="Comma 5 2" xfId="888" xr:uid="{00000000-0005-0000-0000-000092250000}"/>
    <cellStyle name="Comma 5 2 10" xfId="10881" xr:uid="{00000000-0005-0000-0000-000093250000}"/>
    <cellStyle name="Comma 5 2 10 2" xfId="18419" xr:uid="{00000000-0005-0000-0000-000094250000}"/>
    <cellStyle name="Comma 5 2 10 3" xfId="36169" xr:uid="{00000000-0005-0000-0000-000095250000}"/>
    <cellStyle name="Comma 5 2 10 4" xfId="42888" xr:uid="{00000000-0005-0000-0000-000096250000}"/>
    <cellStyle name="Comma 5 2 10 5" xfId="47774" xr:uid="{00000000-0005-0000-0000-000097250000}"/>
    <cellStyle name="Comma 5 2 10 6" xfId="50790" xr:uid="{00000000-0005-0000-0000-000098250000}"/>
    <cellStyle name="Comma 5 2 11" xfId="7015" xr:uid="{00000000-0005-0000-0000-000099250000}"/>
    <cellStyle name="Comma 5 2 11 2" xfId="17143" xr:uid="{00000000-0005-0000-0000-00009A250000}"/>
    <cellStyle name="Comma 5 2 11 3" xfId="42596" xr:uid="{00000000-0005-0000-0000-00009B250000}"/>
    <cellStyle name="Comma 5 2 11 4" xfId="46184" xr:uid="{00000000-0005-0000-0000-00009C250000}"/>
    <cellStyle name="Comma 5 2 11 5" xfId="49200" xr:uid="{00000000-0005-0000-0000-00009D250000}"/>
    <cellStyle name="Comma 5 2 12" xfId="14924" xr:uid="{00000000-0005-0000-0000-00009E250000}"/>
    <cellStyle name="Comma 5 2 13" xfId="19223" xr:uid="{00000000-0005-0000-0000-00009F250000}"/>
    <cellStyle name="Comma 5 2 14" xfId="45237" xr:uid="{00000000-0005-0000-0000-0000A0250000}"/>
    <cellStyle name="Comma 5 2 15" xfId="48252" xr:uid="{00000000-0005-0000-0000-0000A1250000}"/>
    <cellStyle name="Comma 5 2 2" xfId="4002" xr:uid="{00000000-0005-0000-0000-0000A2250000}"/>
    <cellStyle name="Comma 5 2 2 10" xfId="6923" xr:uid="{00000000-0005-0000-0000-0000A3250000}"/>
    <cellStyle name="Comma 5 2 2 10 2" xfId="43409" xr:uid="{00000000-0005-0000-0000-0000A4250000}"/>
    <cellStyle name="Comma 5 2 2 10 3" xfId="46170" xr:uid="{00000000-0005-0000-0000-0000A5250000}"/>
    <cellStyle name="Comma 5 2 2 10 4" xfId="49186" xr:uid="{00000000-0005-0000-0000-0000A6250000}"/>
    <cellStyle name="Comma 5 2 2 11" xfId="19224" xr:uid="{00000000-0005-0000-0000-0000A7250000}"/>
    <cellStyle name="Comma 5 2 2 12" xfId="45272" xr:uid="{00000000-0005-0000-0000-0000A8250000}"/>
    <cellStyle name="Comma 5 2 2 13" xfId="48287" xr:uid="{00000000-0005-0000-0000-0000A9250000}"/>
    <cellStyle name="Comma 5 2 2 2" xfId="5268" xr:uid="{00000000-0005-0000-0000-0000AA250000}"/>
    <cellStyle name="Comma 5 2 2 2 10" xfId="45325" xr:uid="{00000000-0005-0000-0000-0000AB250000}"/>
    <cellStyle name="Comma 5 2 2 2 11" xfId="48341" xr:uid="{00000000-0005-0000-0000-0000AC250000}"/>
    <cellStyle name="Comma 5 2 2 2 2" xfId="5588" xr:uid="{00000000-0005-0000-0000-0000AD250000}"/>
    <cellStyle name="Comma 5 2 2 2 2 2" xfId="10215" xr:uid="{00000000-0005-0000-0000-0000AE250000}"/>
    <cellStyle name="Comma 5 2 2 2 2 2 2" xfId="17765" xr:uid="{00000000-0005-0000-0000-0000AF250000}"/>
    <cellStyle name="Comma 5 2 2 2 2 2 3" xfId="42690" xr:uid="{00000000-0005-0000-0000-0000B0250000}"/>
    <cellStyle name="Comma 5 2 2 2 2 2 4" xfId="47120" xr:uid="{00000000-0005-0000-0000-0000B1250000}"/>
    <cellStyle name="Comma 5 2 2 2 2 2 5" xfId="50136" xr:uid="{00000000-0005-0000-0000-0000B2250000}"/>
    <cellStyle name="Comma 5 2 2 2 2 3" xfId="10700" xr:uid="{00000000-0005-0000-0000-0000B3250000}"/>
    <cellStyle name="Comma 5 2 2 2 2 3 2" xfId="18242" xr:uid="{00000000-0005-0000-0000-0000B4250000}"/>
    <cellStyle name="Comma 5 2 2 2 2 3 3" xfId="43289" xr:uid="{00000000-0005-0000-0000-0000B5250000}"/>
    <cellStyle name="Comma 5 2 2 2 2 3 4" xfId="47597" xr:uid="{00000000-0005-0000-0000-0000B6250000}"/>
    <cellStyle name="Comma 5 2 2 2 2 3 5" xfId="50613" xr:uid="{00000000-0005-0000-0000-0000B7250000}"/>
    <cellStyle name="Comma 5 2 2 2 2 4" xfId="11187" xr:uid="{00000000-0005-0000-0000-0000B8250000}"/>
    <cellStyle name="Comma 5 2 2 2 2 4 2" xfId="18719" xr:uid="{00000000-0005-0000-0000-0000B9250000}"/>
    <cellStyle name="Comma 5 2 2 2 2 4 3" xfId="43191" xr:uid="{00000000-0005-0000-0000-0000BA250000}"/>
    <cellStyle name="Comma 5 2 2 2 2 4 4" xfId="48074" xr:uid="{00000000-0005-0000-0000-0000BB250000}"/>
    <cellStyle name="Comma 5 2 2 2 2 4 5" xfId="51090" xr:uid="{00000000-0005-0000-0000-0000BC250000}"/>
    <cellStyle name="Comma 5 2 2 2 2 5" xfId="8223" xr:uid="{00000000-0005-0000-0000-0000BD250000}"/>
    <cellStyle name="Comma 5 2 2 2 2 5 2" xfId="42244" xr:uid="{00000000-0005-0000-0000-0000BE250000}"/>
    <cellStyle name="Comma 5 2 2 2 2 5 3" xfId="46643" xr:uid="{00000000-0005-0000-0000-0000BF250000}"/>
    <cellStyle name="Comma 5 2 2 2 2 5 4" xfId="49659" xr:uid="{00000000-0005-0000-0000-0000C0250000}"/>
    <cellStyle name="Comma 5 2 2 2 2 6" xfId="41540" xr:uid="{00000000-0005-0000-0000-0000C1250000}"/>
    <cellStyle name="Comma 5 2 2 2 2 7" xfId="45537" xr:uid="{00000000-0005-0000-0000-0000C2250000}"/>
    <cellStyle name="Comma 5 2 2 2 2 8" xfId="48553" xr:uid="{00000000-0005-0000-0000-0000C3250000}"/>
    <cellStyle name="Comma 5 2 2 2 3" xfId="10003" xr:uid="{00000000-0005-0000-0000-0000C4250000}"/>
    <cellStyle name="Comma 5 2 2 2 3 2" xfId="17553" xr:uid="{00000000-0005-0000-0000-0000C5250000}"/>
    <cellStyle name="Comma 5 2 2 2 3 3" xfId="20421" xr:uid="{00000000-0005-0000-0000-0000C6250000}"/>
    <cellStyle name="Comma 5 2 2 2 3 4" xfId="46908" xr:uid="{00000000-0005-0000-0000-0000C7250000}"/>
    <cellStyle name="Comma 5 2 2 2 3 5" xfId="49924" xr:uid="{00000000-0005-0000-0000-0000C8250000}"/>
    <cellStyle name="Comma 5 2 2 2 4" xfId="10487" xr:uid="{00000000-0005-0000-0000-0000C9250000}"/>
    <cellStyle name="Comma 5 2 2 2 4 2" xfId="18030" xr:uid="{00000000-0005-0000-0000-0000CA250000}"/>
    <cellStyle name="Comma 5 2 2 2 4 3" xfId="41921" xr:uid="{00000000-0005-0000-0000-0000CB250000}"/>
    <cellStyle name="Comma 5 2 2 2 4 4" xfId="47385" xr:uid="{00000000-0005-0000-0000-0000CC250000}"/>
    <cellStyle name="Comma 5 2 2 2 4 5" xfId="50401" xr:uid="{00000000-0005-0000-0000-0000CD250000}"/>
    <cellStyle name="Comma 5 2 2 2 5" xfId="10974" xr:uid="{00000000-0005-0000-0000-0000CE250000}"/>
    <cellStyle name="Comma 5 2 2 2 5 2" xfId="18507" xr:uid="{00000000-0005-0000-0000-0000CF250000}"/>
    <cellStyle name="Comma 5 2 2 2 5 3" xfId="19884" xr:uid="{00000000-0005-0000-0000-0000D0250000}"/>
    <cellStyle name="Comma 5 2 2 2 5 4" xfId="47862" xr:uid="{00000000-0005-0000-0000-0000D1250000}"/>
    <cellStyle name="Comma 5 2 2 2 5 5" xfId="50878" xr:uid="{00000000-0005-0000-0000-0000D2250000}"/>
    <cellStyle name="Comma 5 2 2 2 6" xfId="7922" xr:uid="{00000000-0005-0000-0000-0000D3250000}"/>
    <cellStyle name="Comma 5 2 2 2 6 2" xfId="20532" xr:uid="{00000000-0005-0000-0000-0000D4250000}"/>
    <cellStyle name="Comma 5 2 2 2 6 3" xfId="46431" xr:uid="{00000000-0005-0000-0000-0000D5250000}"/>
    <cellStyle name="Comma 5 2 2 2 6 4" xfId="49447" xr:uid="{00000000-0005-0000-0000-0000D6250000}"/>
    <cellStyle name="Comma 5 2 2 2 7" xfId="19225" xr:uid="{00000000-0005-0000-0000-0000D7250000}"/>
    <cellStyle name="Comma 5 2 2 2 8" xfId="44108" xr:uid="{00000000-0005-0000-0000-0000D8250000}"/>
    <cellStyle name="Comma 5 2 2 2 9" xfId="45016" xr:uid="{00000000-0005-0000-0000-0000D9250000}"/>
    <cellStyle name="Comma 5 2 2 3" xfId="5348" xr:uid="{00000000-0005-0000-0000-0000DA250000}"/>
    <cellStyle name="Comma 5 2 2 3 10" xfId="48394" xr:uid="{00000000-0005-0000-0000-0000DB250000}"/>
    <cellStyle name="Comma 5 2 2 3 2" xfId="5668" xr:uid="{00000000-0005-0000-0000-0000DC250000}"/>
    <cellStyle name="Comma 5 2 2 3 2 2" xfId="10268" xr:uid="{00000000-0005-0000-0000-0000DD250000}"/>
    <cellStyle name="Comma 5 2 2 3 2 2 2" xfId="17818" xr:uid="{00000000-0005-0000-0000-0000DE250000}"/>
    <cellStyle name="Comma 5 2 2 3 2 2 3" xfId="20383" xr:uid="{00000000-0005-0000-0000-0000DF250000}"/>
    <cellStyle name="Comma 5 2 2 3 2 2 4" xfId="47173" xr:uid="{00000000-0005-0000-0000-0000E0250000}"/>
    <cellStyle name="Comma 5 2 2 3 2 2 5" xfId="50189" xr:uid="{00000000-0005-0000-0000-0000E1250000}"/>
    <cellStyle name="Comma 5 2 2 3 2 3" xfId="10753" xr:uid="{00000000-0005-0000-0000-0000E2250000}"/>
    <cellStyle name="Comma 5 2 2 3 2 3 2" xfId="18295" xr:uid="{00000000-0005-0000-0000-0000E3250000}"/>
    <cellStyle name="Comma 5 2 2 3 2 3 3" xfId="43669" xr:uid="{00000000-0005-0000-0000-0000E4250000}"/>
    <cellStyle name="Comma 5 2 2 3 2 3 4" xfId="47650" xr:uid="{00000000-0005-0000-0000-0000E5250000}"/>
    <cellStyle name="Comma 5 2 2 3 2 3 5" xfId="50666" xr:uid="{00000000-0005-0000-0000-0000E6250000}"/>
    <cellStyle name="Comma 5 2 2 3 2 4" xfId="11240" xr:uid="{00000000-0005-0000-0000-0000E7250000}"/>
    <cellStyle name="Comma 5 2 2 3 2 4 2" xfId="18772" xr:uid="{00000000-0005-0000-0000-0000E8250000}"/>
    <cellStyle name="Comma 5 2 2 3 2 4 3" xfId="42039" xr:uid="{00000000-0005-0000-0000-0000E9250000}"/>
    <cellStyle name="Comma 5 2 2 3 2 4 4" xfId="48127" xr:uid="{00000000-0005-0000-0000-0000EA250000}"/>
    <cellStyle name="Comma 5 2 2 3 2 4 5" xfId="51143" xr:uid="{00000000-0005-0000-0000-0000EB250000}"/>
    <cellStyle name="Comma 5 2 2 3 2 5" xfId="8302" xr:uid="{00000000-0005-0000-0000-0000EC250000}"/>
    <cellStyle name="Comma 5 2 2 3 2 5 2" xfId="43273" xr:uid="{00000000-0005-0000-0000-0000ED250000}"/>
    <cellStyle name="Comma 5 2 2 3 2 5 3" xfId="46696" xr:uid="{00000000-0005-0000-0000-0000EE250000}"/>
    <cellStyle name="Comma 5 2 2 3 2 5 4" xfId="49712" xr:uid="{00000000-0005-0000-0000-0000EF250000}"/>
    <cellStyle name="Comma 5 2 2 3 2 6" xfId="33519" xr:uid="{00000000-0005-0000-0000-0000F0250000}"/>
    <cellStyle name="Comma 5 2 2 3 2 7" xfId="43331" xr:uid="{00000000-0005-0000-0000-0000F1250000}"/>
    <cellStyle name="Comma 5 2 2 3 2 8" xfId="45590" xr:uid="{00000000-0005-0000-0000-0000F2250000}"/>
    <cellStyle name="Comma 5 2 2 3 2 9" xfId="48606" xr:uid="{00000000-0005-0000-0000-0000F3250000}"/>
    <cellStyle name="Comma 5 2 2 3 3" xfId="10056" xr:uid="{00000000-0005-0000-0000-0000F4250000}"/>
    <cellStyle name="Comma 5 2 2 3 3 2" xfId="17606" xr:uid="{00000000-0005-0000-0000-0000F5250000}"/>
    <cellStyle name="Comma 5 2 2 3 3 3" xfId="38821" xr:uid="{00000000-0005-0000-0000-0000F6250000}"/>
    <cellStyle name="Comma 5 2 2 3 3 4" xfId="43797" xr:uid="{00000000-0005-0000-0000-0000F7250000}"/>
    <cellStyle name="Comma 5 2 2 3 3 5" xfId="46961" xr:uid="{00000000-0005-0000-0000-0000F8250000}"/>
    <cellStyle name="Comma 5 2 2 3 3 6" xfId="49977" xr:uid="{00000000-0005-0000-0000-0000F9250000}"/>
    <cellStyle name="Comma 5 2 2 3 4" xfId="10541" xr:uid="{00000000-0005-0000-0000-0000FA250000}"/>
    <cellStyle name="Comma 5 2 2 3 4 2" xfId="18083" xr:uid="{00000000-0005-0000-0000-0000FB250000}"/>
    <cellStyle name="Comma 5 2 2 3 4 3" xfId="41930" xr:uid="{00000000-0005-0000-0000-0000FC250000}"/>
    <cellStyle name="Comma 5 2 2 3 4 4" xfId="47438" xr:uid="{00000000-0005-0000-0000-0000FD250000}"/>
    <cellStyle name="Comma 5 2 2 3 4 5" xfId="50454" xr:uid="{00000000-0005-0000-0000-0000FE250000}"/>
    <cellStyle name="Comma 5 2 2 3 5" xfId="11028" xr:uid="{00000000-0005-0000-0000-0000FF250000}"/>
    <cellStyle name="Comma 5 2 2 3 5 2" xfId="18560" xr:uid="{00000000-0005-0000-0000-000000260000}"/>
    <cellStyle name="Comma 5 2 2 3 5 3" xfId="20730" xr:uid="{00000000-0005-0000-0000-000001260000}"/>
    <cellStyle name="Comma 5 2 2 3 5 4" xfId="47915" xr:uid="{00000000-0005-0000-0000-000002260000}"/>
    <cellStyle name="Comma 5 2 2 3 5 5" xfId="50931" xr:uid="{00000000-0005-0000-0000-000003260000}"/>
    <cellStyle name="Comma 5 2 2 3 6" xfId="7993" xr:uid="{00000000-0005-0000-0000-000004260000}"/>
    <cellStyle name="Comma 5 2 2 3 6 2" xfId="27986" xr:uid="{00000000-0005-0000-0000-000005260000}"/>
    <cellStyle name="Comma 5 2 2 3 6 3" xfId="46484" xr:uid="{00000000-0005-0000-0000-000006260000}"/>
    <cellStyle name="Comma 5 2 2 3 6 4" xfId="49500" xr:uid="{00000000-0005-0000-0000-000007260000}"/>
    <cellStyle name="Comma 5 2 2 3 7" xfId="28145" xr:uid="{00000000-0005-0000-0000-000008260000}"/>
    <cellStyle name="Comma 5 2 2 3 8" xfId="43322" xr:uid="{00000000-0005-0000-0000-000009260000}"/>
    <cellStyle name="Comma 5 2 2 3 9" xfId="45378" xr:uid="{00000000-0005-0000-0000-00000A260000}"/>
    <cellStyle name="Comma 5 2 2 4" xfId="5428" xr:uid="{00000000-0005-0000-0000-00000B260000}"/>
    <cellStyle name="Comma 5 2 2 4 10" xfId="48447" xr:uid="{00000000-0005-0000-0000-00000C260000}"/>
    <cellStyle name="Comma 5 2 2 4 2" xfId="5748" xr:uid="{00000000-0005-0000-0000-00000D260000}"/>
    <cellStyle name="Comma 5 2 2 4 2 2" xfId="10321" xr:uid="{00000000-0005-0000-0000-00000E260000}"/>
    <cellStyle name="Comma 5 2 2 4 2 2 2" xfId="17871" xr:uid="{00000000-0005-0000-0000-00000F260000}"/>
    <cellStyle name="Comma 5 2 2 4 2 2 3" xfId="29476" xr:uid="{00000000-0005-0000-0000-000010260000}"/>
    <cellStyle name="Comma 5 2 2 4 2 2 4" xfId="47226" xr:uid="{00000000-0005-0000-0000-000011260000}"/>
    <cellStyle name="Comma 5 2 2 4 2 2 5" xfId="50242" xr:uid="{00000000-0005-0000-0000-000012260000}"/>
    <cellStyle name="Comma 5 2 2 4 2 3" xfId="10806" xr:uid="{00000000-0005-0000-0000-000013260000}"/>
    <cellStyle name="Comma 5 2 2 4 2 3 2" xfId="18348" xr:uid="{00000000-0005-0000-0000-000014260000}"/>
    <cellStyle name="Comma 5 2 2 4 2 3 3" xfId="42363" xr:uid="{00000000-0005-0000-0000-000015260000}"/>
    <cellStyle name="Comma 5 2 2 4 2 3 4" xfId="47703" xr:uid="{00000000-0005-0000-0000-000016260000}"/>
    <cellStyle name="Comma 5 2 2 4 2 3 5" xfId="50719" xr:uid="{00000000-0005-0000-0000-000017260000}"/>
    <cellStyle name="Comma 5 2 2 4 2 4" xfId="11293" xr:uid="{00000000-0005-0000-0000-000018260000}"/>
    <cellStyle name="Comma 5 2 2 4 2 4 2" xfId="18825" xr:uid="{00000000-0005-0000-0000-000019260000}"/>
    <cellStyle name="Comma 5 2 2 4 2 4 3" xfId="43770" xr:uid="{00000000-0005-0000-0000-00001A260000}"/>
    <cellStyle name="Comma 5 2 2 4 2 4 4" xfId="48180" xr:uid="{00000000-0005-0000-0000-00001B260000}"/>
    <cellStyle name="Comma 5 2 2 4 2 4 5" xfId="51196" xr:uid="{00000000-0005-0000-0000-00001C260000}"/>
    <cellStyle name="Comma 5 2 2 4 2 5" xfId="8382" xr:uid="{00000000-0005-0000-0000-00001D260000}"/>
    <cellStyle name="Comma 5 2 2 4 2 5 2" xfId="27914" xr:uid="{00000000-0005-0000-0000-00001E260000}"/>
    <cellStyle name="Comma 5 2 2 4 2 5 3" xfId="46749" xr:uid="{00000000-0005-0000-0000-00001F260000}"/>
    <cellStyle name="Comma 5 2 2 4 2 5 4" xfId="49765" xr:uid="{00000000-0005-0000-0000-000020260000}"/>
    <cellStyle name="Comma 5 2 2 4 2 6" xfId="41587" xr:uid="{00000000-0005-0000-0000-000021260000}"/>
    <cellStyle name="Comma 5 2 2 4 2 7" xfId="45643" xr:uid="{00000000-0005-0000-0000-000022260000}"/>
    <cellStyle name="Comma 5 2 2 4 2 8" xfId="48659" xr:uid="{00000000-0005-0000-0000-000023260000}"/>
    <cellStyle name="Comma 5 2 2 4 3" xfId="10109" xr:uid="{00000000-0005-0000-0000-000024260000}"/>
    <cellStyle name="Comma 5 2 2 4 3 2" xfId="17659" xr:uid="{00000000-0005-0000-0000-000025260000}"/>
    <cellStyle name="Comma 5 2 2 4 3 3" xfId="42687" xr:uid="{00000000-0005-0000-0000-000026260000}"/>
    <cellStyle name="Comma 5 2 2 4 3 4" xfId="47014" xr:uid="{00000000-0005-0000-0000-000027260000}"/>
    <cellStyle name="Comma 5 2 2 4 3 5" xfId="50030" xr:uid="{00000000-0005-0000-0000-000028260000}"/>
    <cellStyle name="Comma 5 2 2 4 4" xfId="10594" xr:uid="{00000000-0005-0000-0000-000029260000}"/>
    <cellStyle name="Comma 5 2 2 4 4 2" xfId="18136" xr:uid="{00000000-0005-0000-0000-00002A260000}"/>
    <cellStyle name="Comma 5 2 2 4 4 3" xfId="41941" xr:uid="{00000000-0005-0000-0000-00002B260000}"/>
    <cellStyle name="Comma 5 2 2 4 4 4" xfId="47491" xr:uid="{00000000-0005-0000-0000-00002C260000}"/>
    <cellStyle name="Comma 5 2 2 4 4 5" xfId="50507" xr:uid="{00000000-0005-0000-0000-00002D260000}"/>
    <cellStyle name="Comma 5 2 2 4 5" xfId="11081" xr:uid="{00000000-0005-0000-0000-00002E260000}"/>
    <cellStyle name="Comma 5 2 2 4 5 2" xfId="18613" xr:uid="{00000000-0005-0000-0000-00002F260000}"/>
    <cellStyle name="Comma 5 2 2 4 5 3" xfId="42647" xr:uid="{00000000-0005-0000-0000-000030260000}"/>
    <cellStyle name="Comma 5 2 2 4 5 4" xfId="47968" xr:uid="{00000000-0005-0000-0000-000031260000}"/>
    <cellStyle name="Comma 5 2 2 4 5 5" xfId="50984" xr:uid="{00000000-0005-0000-0000-000032260000}"/>
    <cellStyle name="Comma 5 2 2 4 6" xfId="8069" xr:uid="{00000000-0005-0000-0000-000033260000}"/>
    <cellStyle name="Comma 5 2 2 4 6 2" xfId="41783" xr:uid="{00000000-0005-0000-0000-000034260000}"/>
    <cellStyle name="Comma 5 2 2 4 6 3" xfId="46537" xr:uid="{00000000-0005-0000-0000-000035260000}"/>
    <cellStyle name="Comma 5 2 2 4 6 4" xfId="49553" xr:uid="{00000000-0005-0000-0000-000036260000}"/>
    <cellStyle name="Comma 5 2 2 4 7" xfId="31054" xr:uid="{00000000-0005-0000-0000-000037260000}"/>
    <cellStyle name="Comma 5 2 2 4 8" xfId="42434" xr:uid="{00000000-0005-0000-0000-000038260000}"/>
    <cellStyle name="Comma 5 2 2 4 9" xfId="45431" xr:uid="{00000000-0005-0000-0000-000039260000}"/>
    <cellStyle name="Comma 5 2 2 5" xfId="5508" xr:uid="{00000000-0005-0000-0000-00003A260000}"/>
    <cellStyle name="Comma 5 2 2 5 2" xfId="10162" xr:uid="{00000000-0005-0000-0000-00003B260000}"/>
    <cellStyle name="Comma 5 2 2 5 2 2" xfId="17712" xr:uid="{00000000-0005-0000-0000-00003C260000}"/>
    <cellStyle name="Comma 5 2 2 5 2 3" xfId="41874" xr:uid="{00000000-0005-0000-0000-00003D260000}"/>
    <cellStyle name="Comma 5 2 2 5 2 4" xfId="47067" xr:uid="{00000000-0005-0000-0000-00003E260000}"/>
    <cellStyle name="Comma 5 2 2 5 2 5" xfId="50083" xr:uid="{00000000-0005-0000-0000-00003F260000}"/>
    <cellStyle name="Comma 5 2 2 5 3" xfId="10647" xr:uid="{00000000-0005-0000-0000-000040260000}"/>
    <cellStyle name="Comma 5 2 2 5 3 2" xfId="18189" xr:uid="{00000000-0005-0000-0000-000041260000}"/>
    <cellStyle name="Comma 5 2 2 5 3 3" xfId="43230" xr:uid="{00000000-0005-0000-0000-000042260000}"/>
    <cellStyle name="Comma 5 2 2 5 3 4" xfId="47544" xr:uid="{00000000-0005-0000-0000-000043260000}"/>
    <cellStyle name="Comma 5 2 2 5 3 5" xfId="50560" xr:uid="{00000000-0005-0000-0000-000044260000}"/>
    <cellStyle name="Comma 5 2 2 5 4" xfId="11134" xr:uid="{00000000-0005-0000-0000-000045260000}"/>
    <cellStyle name="Comma 5 2 2 5 4 2" xfId="18666" xr:uid="{00000000-0005-0000-0000-000046260000}"/>
    <cellStyle name="Comma 5 2 2 5 4 3" xfId="42824" xr:uid="{00000000-0005-0000-0000-000047260000}"/>
    <cellStyle name="Comma 5 2 2 5 4 4" xfId="48021" xr:uid="{00000000-0005-0000-0000-000048260000}"/>
    <cellStyle name="Comma 5 2 2 5 4 5" xfId="51037" xr:uid="{00000000-0005-0000-0000-000049260000}"/>
    <cellStyle name="Comma 5 2 2 5 5" xfId="8148" xr:uid="{00000000-0005-0000-0000-00004A260000}"/>
    <cellStyle name="Comma 5 2 2 5 5 2" xfId="42116" xr:uid="{00000000-0005-0000-0000-00004B260000}"/>
    <cellStyle name="Comma 5 2 2 5 5 3" xfId="46590" xr:uid="{00000000-0005-0000-0000-00004C260000}"/>
    <cellStyle name="Comma 5 2 2 5 5 4" xfId="49606" xr:uid="{00000000-0005-0000-0000-00004D260000}"/>
    <cellStyle name="Comma 5 2 2 5 6" xfId="36170" xr:uid="{00000000-0005-0000-0000-00004E260000}"/>
    <cellStyle name="Comma 5 2 2 5 7" xfId="41525" xr:uid="{00000000-0005-0000-0000-00004F260000}"/>
    <cellStyle name="Comma 5 2 2 5 8" xfId="45484" xr:uid="{00000000-0005-0000-0000-000050260000}"/>
    <cellStyle name="Comma 5 2 2 5 9" xfId="48500" xr:uid="{00000000-0005-0000-0000-000051260000}"/>
    <cellStyle name="Comma 5 2 2 6" xfId="5828" xr:uid="{00000000-0005-0000-0000-000052260000}"/>
    <cellStyle name="Comma 5 2 2 6 2" xfId="10374" xr:uid="{00000000-0005-0000-0000-000053260000}"/>
    <cellStyle name="Comma 5 2 2 6 2 2" xfId="17924" xr:uid="{00000000-0005-0000-0000-000054260000}"/>
    <cellStyle name="Comma 5 2 2 6 2 3" xfId="19628" xr:uid="{00000000-0005-0000-0000-000055260000}"/>
    <cellStyle name="Comma 5 2 2 6 2 4" xfId="47279" xr:uid="{00000000-0005-0000-0000-000056260000}"/>
    <cellStyle name="Comma 5 2 2 6 2 5" xfId="50295" xr:uid="{00000000-0005-0000-0000-000057260000}"/>
    <cellStyle name="Comma 5 2 2 6 3" xfId="10859" xr:uid="{00000000-0005-0000-0000-000058260000}"/>
    <cellStyle name="Comma 5 2 2 6 3 2" xfId="18401" xr:uid="{00000000-0005-0000-0000-000059260000}"/>
    <cellStyle name="Comma 5 2 2 6 3 3" xfId="43892" xr:uid="{00000000-0005-0000-0000-00005A260000}"/>
    <cellStyle name="Comma 5 2 2 6 3 4" xfId="47756" xr:uid="{00000000-0005-0000-0000-00005B260000}"/>
    <cellStyle name="Comma 5 2 2 6 3 5" xfId="50772" xr:uid="{00000000-0005-0000-0000-00005C260000}"/>
    <cellStyle name="Comma 5 2 2 6 4" xfId="11347" xr:uid="{00000000-0005-0000-0000-00005D260000}"/>
    <cellStyle name="Comma 5 2 2 6 4 2" xfId="18878" xr:uid="{00000000-0005-0000-0000-00005E260000}"/>
    <cellStyle name="Comma 5 2 2 6 4 3" xfId="28794" xr:uid="{00000000-0005-0000-0000-00005F260000}"/>
    <cellStyle name="Comma 5 2 2 6 4 4" xfId="48233" xr:uid="{00000000-0005-0000-0000-000060260000}"/>
    <cellStyle name="Comma 5 2 2 6 4 5" xfId="51249" xr:uid="{00000000-0005-0000-0000-000061260000}"/>
    <cellStyle name="Comma 5 2 2 6 5" xfId="8462" xr:uid="{00000000-0005-0000-0000-000062260000}"/>
    <cellStyle name="Comma 5 2 2 6 5 2" xfId="44028" xr:uid="{00000000-0005-0000-0000-000063260000}"/>
    <cellStyle name="Comma 5 2 2 6 5 3" xfId="46802" xr:uid="{00000000-0005-0000-0000-000064260000}"/>
    <cellStyle name="Comma 5 2 2 6 5 4" xfId="49818" xr:uid="{00000000-0005-0000-0000-000065260000}"/>
    <cellStyle name="Comma 5 2 2 6 6" xfId="41604" xr:uid="{00000000-0005-0000-0000-000066260000}"/>
    <cellStyle name="Comma 5 2 2 6 7" xfId="45696" xr:uid="{00000000-0005-0000-0000-000067260000}"/>
    <cellStyle name="Comma 5 2 2 6 8" xfId="48712" xr:uid="{00000000-0005-0000-0000-000068260000}"/>
    <cellStyle name="Comma 5 2 2 7" xfId="9950" xr:uid="{00000000-0005-0000-0000-000069260000}"/>
    <cellStyle name="Comma 5 2 2 7 2" xfId="17500" xr:uid="{00000000-0005-0000-0000-00006A260000}"/>
    <cellStyle name="Comma 5 2 2 7 3" xfId="41840" xr:uid="{00000000-0005-0000-0000-00006B260000}"/>
    <cellStyle name="Comma 5 2 2 7 4" xfId="46855" xr:uid="{00000000-0005-0000-0000-00006C260000}"/>
    <cellStyle name="Comma 5 2 2 7 5" xfId="49871" xr:uid="{00000000-0005-0000-0000-00006D260000}"/>
    <cellStyle name="Comma 5 2 2 8" xfId="10434" xr:uid="{00000000-0005-0000-0000-00006E260000}"/>
    <cellStyle name="Comma 5 2 2 8 2" xfId="17977" xr:uid="{00000000-0005-0000-0000-00006F260000}"/>
    <cellStyle name="Comma 5 2 2 8 3" xfId="43518" xr:uid="{00000000-0005-0000-0000-000070260000}"/>
    <cellStyle name="Comma 5 2 2 8 4" xfId="47332" xr:uid="{00000000-0005-0000-0000-000071260000}"/>
    <cellStyle name="Comma 5 2 2 8 5" xfId="50348" xr:uid="{00000000-0005-0000-0000-000072260000}"/>
    <cellStyle name="Comma 5 2 2 9" xfId="10921" xr:uid="{00000000-0005-0000-0000-000073260000}"/>
    <cellStyle name="Comma 5 2 2 9 2" xfId="18454" xr:uid="{00000000-0005-0000-0000-000074260000}"/>
    <cellStyle name="Comma 5 2 2 9 3" xfId="42643" xr:uid="{00000000-0005-0000-0000-000075260000}"/>
    <cellStyle name="Comma 5 2 2 9 4" xfId="47809" xr:uid="{00000000-0005-0000-0000-000076260000}"/>
    <cellStyle name="Comma 5 2 2 9 5" xfId="50825" xr:uid="{00000000-0005-0000-0000-000077260000}"/>
    <cellStyle name="Comma 5 2 3" xfId="4817" xr:uid="{00000000-0005-0000-0000-000078260000}"/>
    <cellStyle name="Comma 5 2 3 10" xfId="48306" xr:uid="{00000000-0005-0000-0000-000079260000}"/>
    <cellStyle name="Comma 5 2 3 2" xfId="5532" xr:uid="{00000000-0005-0000-0000-00007A260000}"/>
    <cellStyle name="Comma 5 2 3 2 2" xfId="10180" xr:uid="{00000000-0005-0000-0000-00007B260000}"/>
    <cellStyle name="Comma 5 2 3 2 2 2" xfId="17730" xr:uid="{00000000-0005-0000-0000-00007C260000}"/>
    <cellStyle name="Comma 5 2 3 2 2 3" xfId="33520" xr:uid="{00000000-0005-0000-0000-00007D260000}"/>
    <cellStyle name="Comma 5 2 3 2 2 4" xfId="43222" xr:uid="{00000000-0005-0000-0000-00007E260000}"/>
    <cellStyle name="Comma 5 2 3 2 2 5" xfId="47085" xr:uid="{00000000-0005-0000-0000-00007F260000}"/>
    <cellStyle name="Comma 5 2 3 2 2 6" xfId="50101" xr:uid="{00000000-0005-0000-0000-000080260000}"/>
    <cellStyle name="Comma 5 2 3 2 3" xfId="10665" xr:uid="{00000000-0005-0000-0000-000081260000}"/>
    <cellStyle name="Comma 5 2 3 2 3 2" xfId="18207" xr:uid="{00000000-0005-0000-0000-000082260000}"/>
    <cellStyle name="Comma 5 2 3 2 3 3" xfId="38822" xr:uid="{00000000-0005-0000-0000-000083260000}"/>
    <cellStyle name="Comma 5 2 3 2 3 4" xfId="43520" xr:uid="{00000000-0005-0000-0000-000084260000}"/>
    <cellStyle name="Comma 5 2 3 2 3 5" xfId="47562" xr:uid="{00000000-0005-0000-0000-000085260000}"/>
    <cellStyle name="Comma 5 2 3 2 3 6" xfId="50578" xr:uid="{00000000-0005-0000-0000-000086260000}"/>
    <cellStyle name="Comma 5 2 3 2 4" xfId="11152" xr:uid="{00000000-0005-0000-0000-000087260000}"/>
    <cellStyle name="Comma 5 2 3 2 4 2" xfId="18684" xr:uid="{00000000-0005-0000-0000-000088260000}"/>
    <cellStyle name="Comma 5 2 3 2 4 3" xfId="43818" xr:uid="{00000000-0005-0000-0000-000089260000}"/>
    <cellStyle name="Comma 5 2 3 2 4 4" xfId="48039" xr:uid="{00000000-0005-0000-0000-00008A260000}"/>
    <cellStyle name="Comma 5 2 3 2 4 5" xfId="51055" xr:uid="{00000000-0005-0000-0000-00008B260000}"/>
    <cellStyle name="Comma 5 2 3 2 5" xfId="8172" xr:uid="{00000000-0005-0000-0000-00008C260000}"/>
    <cellStyle name="Comma 5 2 3 2 5 2" xfId="42118" xr:uid="{00000000-0005-0000-0000-00008D260000}"/>
    <cellStyle name="Comma 5 2 3 2 5 3" xfId="46608" xr:uid="{00000000-0005-0000-0000-00008E260000}"/>
    <cellStyle name="Comma 5 2 3 2 5 4" xfId="49624" xr:uid="{00000000-0005-0000-0000-00008F260000}"/>
    <cellStyle name="Comma 5 2 3 2 6" xfId="28146" xr:uid="{00000000-0005-0000-0000-000090260000}"/>
    <cellStyle name="Comma 5 2 3 2 7" xfId="43734" xr:uid="{00000000-0005-0000-0000-000091260000}"/>
    <cellStyle name="Comma 5 2 3 2 8" xfId="45502" xr:uid="{00000000-0005-0000-0000-000092260000}"/>
    <cellStyle name="Comma 5 2 3 2 9" xfId="48518" xr:uid="{00000000-0005-0000-0000-000093260000}"/>
    <cellStyle name="Comma 5 2 3 3" xfId="9968" xr:uid="{00000000-0005-0000-0000-000094260000}"/>
    <cellStyle name="Comma 5 2 3 3 2" xfId="17518" xr:uid="{00000000-0005-0000-0000-000095260000}"/>
    <cellStyle name="Comma 5 2 3 3 3" xfId="31055" xr:uid="{00000000-0005-0000-0000-000096260000}"/>
    <cellStyle name="Comma 5 2 3 3 4" xfId="42554" xr:uid="{00000000-0005-0000-0000-000097260000}"/>
    <cellStyle name="Comma 5 2 3 3 5" xfId="46873" xr:uid="{00000000-0005-0000-0000-000098260000}"/>
    <cellStyle name="Comma 5 2 3 3 6" xfId="49889" xr:uid="{00000000-0005-0000-0000-000099260000}"/>
    <cellStyle name="Comma 5 2 3 4" xfId="10452" xr:uid="{00000000-0005-0000-0000-00009A260000}"/>
    <cellStyle name="Comma 5 2 3 4 2" xfId="17995" xr:uid="{00000000-0005-0000-0000-00009B260000}"/>
    <cellStyle name="Comma 5 2 3 4 3" xfId="36171" xr:uid="{00000000-0005-0000-0000-00009C260000}"/>
    <cellStyle name="Comma 5 2 3 4 4" xfId="19897" xr:uid="{00000000-0005-0000-0000-00009D260000}"/>
    <cellStyle name="Comma 5 2 3 4 5" xfId="47350" xr:uid="{00000000-0005-0000-0000-00009E260000}"/>
    <cellStyle name="Comma 5 2 3 4 6" xfId="50366" xr:uid="{00000000-0005-0000-0000-00009F260000}"/>
    <cellStyle name="Comma 5 2 3 5" xfId="10939" xr:uid="{00000000-0005-0000-0000-0000A0260000}"/>
    <cellStyle name="Comma 5 2 3 5 2" xfId="18472" xr:uid="{00000000-0005-0000-0000-0000A1260000}"/>
    <cellStyle name="Comma 5 2 3 5 3" xfId="42945" xr:uid="{00000000-0005-0000-0000-0000A2260000}"/>
    <cellStyle name="Comma 5 2 3 5 4" xfId="47827" xr:uid="{00000000-0005-0000-0000-0000A3260000}"/>
    <cellStyle name="Comma 5 2 3 5 5" xfId="50843" xr:uid="{00000000-0005-0000-0000-0000A4260000}"/>
    <cellStyle name="Comma 5 2 3 6" xfId="7878" xr:uid="{00000000-0005-0000-0000-0000A5260000}"/>
    <cellStyle name="Comma 5 2 3 6 2" xfId="41757" xr:uid="{00000000-0005-0000-0000-0000A6260000}"/>
    <cellStyle name="Comma 5 2 3 6 3" xfId="46397" xr:uid="{00000000-0005-0000-0000-0000A7260000}"/>
    <cellStyle name="Comma 5 2 3 6 4" xfId="49413" xr:uid="{00000000-0005-0000-0000-0000A8260000}"/>
    <cellStyle name="Comma 5 2 3 7" xfId="19226" xr:uid="{00000000-0005-0000-0000-0000A9260000}"/>
    <cellStyle name="Comma 5 2 3 8" xfId="41464" xr:uid="{00000000-0005-0000-0000-0000AA260000}"/>
    <cellStyle name="Comma 5 2 3 9" xfId="45290" xr:uid="{00000000-0005-0000-0000-0000AB260000}"/>
    <cellStyle name="Comma 5 2 4" xfId="5292" xr:uid="{00000000-0005-0000-0000-0000AC260000}"/>
    <cellStyle name="Comma 5 2 4 10" xfId="45343" xr:uid="{00000000-0005-0000-0000-0000AD260000}"/>
    <cellStyle name="Comma 5 2 4 11" xfId="48359" xr:uid="{00000000-0005-0000-0000-0000AE260000}"/>
    <cellStyle name="Comma 5 2 4 2" xfId="5612" xr:uid="{00000000-0005-0000-0000-0000AF260000}"/>
    <cellStyle name="Comma 5 2 4 2 2" xfId="10233" xr:uid="{00000000-0005-0000-0000-0000B0260000}"/>
    <cellStyle name="Comma 5 2 4 2 2 2" xfId="17783" xr:uid="{00000000-0005-0000-0000-0000B1260000}"/>
    <cellStyle name="Comma 5 2 4 2 2 3" xfId="27978" xr:uid="{00000000-0005-0000-0000-0000B2260000}"/>
    <cellStyle name="Comma 5 2 4 2 2 4" xfId="47138" xr:uid="{00000000-0005-0000-0000-0000B3260000}"/>
    <cellStyle name="Comma 5 2 4 2 2 5" xfId="50154" xr:uid="{00000000-0005-0000-0000-0000B4260000}"/>
    <cellStyle name="Comma 5 2 4 2 3" xfId="10718" xr:uid="{00000000-0005-0000-0000-0000B5260000}"/>
    <cellStyle name="Comma 5 2 4 2 3 2" xfId="18260" xr:uid="{00000000-0005-0000-0000-0000B6260000}"/>
    <cellStyle name="Comma 5 2 4 2 3 3" xfId="41960" xr:uid="{00000000-0005-0000-0000-0000B7260000}"/>
    <cellStyle name="Comma 5 2 4 2 3 4" xfId="47615" xr:uid="{00000000-0005-0000-0000-0000B8260000}"/>
    <cellStyle name="Comma 5 2 4 2 3 5" xfId="50631" xr:uid="{00000000-0005-0000-0000-0000B9260000}"/>
    <cellStyle name="Comma 5 2 4 2 4" xfId="11205" xr:uid="{00000000-0005-0000-0000-0000BA260000}"/>
    <cellStyle name="Comma 5 2 4 2 4 2" xfId="18737" xr:uid="{00000000-0005-0000-0000-0000BB260000}"/>
    <cellStyle name="Comma 5 2 4 2 4 3" xfId="43873" xr:uid="{00000000-0005-0000-0000-0000BC260000}"/>
    <cellStyle name="Comma 5 2 4 2 4 4" xfId="48092" xr:uid="{00000000-0005-0000-0000-0000BD260000}"/>
    <cellStyle name="Comma 5 2 4 2 4 5" xfId="51108" xr:uid="{00000000-0005-0000-0000-0000BE260000}"/>
    <cellStyle name="Comma 5 2 4 2 5" xfId="8246" xr:uid="{00000000-0005-0000-0000-0000BF260000}"/>
    <cellStyle name="Comma 5 2 4 2 5 2" xfId="43847" xr:uid="{00000000-0005-0000-0000-0000C0260000}"/>
    <cellStyle name="Comma 5 2 4 2 5 3" xfId="46661" xr:uid="{00000000-0005-0000-0000-0000C1260000}"/>
    <cellStyle name="Comma 5 2 4 2 5 4" xfId="49677" xr:uid="{00000000-0005-0000-0000-0000C2260000}"/>
    <cellStyle name="Comma 5 2 4 2 6" xfId="19714" xr:uid="{00000000-0005-0000-0000-0000C3260000}"/>
    <cellStyle name="Comma 5 2 4 2 7" xfId="45555" xr:uid="{00000000-0005-0000-0000-0000C4260000}"/>
    <cellStyle name="Comma 5 2 4 2 8" xfId="48571" xr:uid="{00000000-0005-0000-0000-0000C5260000}"/>
    <cellStyle name="Comma 5 2 4 3" xfId="10021" xr:uid="{00000000-0005-0000-0000-0000C6260000}"/>
    <cellStyle name="Comma 5 2 4 3 2" xfId="17571" xr:uid="{00000000-0005-0000-0000-0000C7260000}"/>
    <cellStyle name="Comma 5 2 4 3 3" xfId="29508" xr:uid="{00000000-0005-0000-0000-0000C8260000}"/>
    <cellStyle name="Comma 5 2 4 3 4" xfId="46926" xr:uid="{00000000-0005-0000-0000-0000C9260000}"/>
    <cellStyle name="Comma 5 2 4 3 5" xfId="49942" xr:uid="{00000000-0005-0000-0000-0000CA260000}"/>
    <cellStyle name="Comma 5 2 4 4" xfId="10506" xr:uid="{00000000-0005-0000-0000-0000CB260000}"/>
    <cellStyle name="Comma 5 2 4 4 2" xfId="18048" xr:uid="{00000000-0005-0000-0000-0000CC260000}"/>
    <cellStyle name="Comma 5 2 4 4 3" xfId="43144" xr:uid="{00000000-0005-0000-0000-0000CD260000}"/>
    <cellStyle name="Comma 5 2 4 4 4" xfId="47403" xr:uid="{00000000-0005-0000-0000-0000CE260000}"/>
    <cellStyle name="Comma 5 2 4 4 5" xfId="50419" xr:uid="{00000000-0005-0000-0000-0000CF260000}"/>
    <cellStyle name="Comma 5 2 4 5" xfId="10993" xr:uid="{00000000-0005-0000-0000-0000D0260000}"/>
    <cellStyle name="Comma 5 2 4 5 2" xfId="18525" xr:uid="{00000000-0005-0000-0000-0000D1260000}"/>
    <cellStyle name="Comma 5 2 4 5 3" xfId="42583" xr:uid="{00000000-0005-0000-0000-0000D2260000}"/>
    <cellStyle name="Comma 5 2 4 5 4" xfId="47880" xr:uid="{00000000-0005-0000-0000-0000D3260000}"/>
    <cellStyle name="Comma 5 2 4 5 5" xfId="50896" xr:uid="{00000000-0005-0000-0000-0000D4260000}"/>
    <cellStyle name="Comma 5 2 4 6" xfId="7944" xr:uid="{00000000-0005-0000-0000-0000D5260000}"/>
    <cellStyle name="Comma 5 2 4 6 2" xfId="32072" xr:uid="{00000000-0005-0000-0000-0000D6260000}"/>
    <cellStyle name="Comma 5 2 4 6 3" xfId="46449" xr:uid="{00000000-0005-0000-0000-0000D7260000}"/>
    <cellStyle name="Comma 5 2 4 6 4" xfId="49465" xr:uid="{00000000-0005-0000-0000-0000D8260000}"/>
    <cellStyle name="Comma 5 2 4 7" xfId="19227" xr:uid="{00000000-0005-0000-0000-0000D9260000}"/>
    <cellStyle name="Comma 5 2 4 8" xfId="44109" xr:uid="{00000000-0005-0000-0000-0000DA260000}"/>
    <cellStyle name="Comma 5 2 4 9" xfId="45017" xr:uid="{00000000-0005-0000-0000-0000DB260000}"/>
    <cellStyle name="Comma 5 2 5" xfId="5372" xr:uid="{00000000-0005-0000-0000-0000DC260000}"/>
    <cellStyle name="Comma 5 2 5 10" xfId="48412" xr:uid="{00000000-0005-0000-0000-0000DD260000}"/>
    <cellStyle name="Comma 5 2 5 2" xfId="5692" xr:uid="{00000000-0005-0000-0000-0000DE260000}"/>
    <cellStyle name="Comma 5 2 5 2 2" xfId="10286" xr:uid="{00000000-0005-0000-0000-0000DF260000}"/>
    <cellStyle name="Comma 5 2 5 2 2 2" xfId="17836" xr:uid="{00000000-0005-0000-0000-0000E0260000}"/>
    <cellStyle name="Comma 5 2 5 2 2 3" xfId="33521" xr:uid="{00000000-0005-0000-0000-0000E1260000}"/>
    <cellStyle name="Comma 5 2 5 2 2 4" xfId="42934" xr:uid="{00000000-0005-0000-0000-0000E2260000}"/>
    <cellStyle name="Comma 5 2 5 2 2 5" xfId="47191" xr:uid="{00000000-0005-0000-0000-0000E3260000}"/>
    <cellStyle name="Comma 5 2 5 2 2 6" xfId="50207" xr:uid="{00000000-0005-0000-0000-0000E4260000}"/>
    <cellStyle name="Comma 5 2 5 2 3" xfId="10771" xr:uid="{00000000-0005-0000-0000-0000E5260000}"/>
    <cellStyle name="Comma 5 2 5 2 3 2" xfId="18313" xr:uid="{00000000-0005-0000-0000-0000E6260000}"/>
    <cellStyle name="Comma 5 2 5 2 3 3" xfId="38823" xr:uid="{00000000-0005-0000-0000-0000E7260000}"/>
    <cellStyle name="Comma 5 2 5 2 3 4" xfId="19620" xr:uid="{00000000-0005-0000-0000-0000E8260000}"/>
    <cellStyle name="Comma 5 2 5 2 3 5" xfId="47668" xr:uid="{00000000-0005-0000-0000-0000E9260000}"/>
    <cellStyle name="Comma 5 2 5 2 3 6" xfId="50684" xr:uid="{00000000-0005-0000-0000-0000EA260000}"/>
    <cellStyle name="Comma 5 2 5 2 4" xfId="11258" xr:uid="{00000000-0005-0000-0000-0000EB260000}"/>
    <cellStyle name="Comma 5 2 5 2 4 2" xfId="18790" xr:uid="{00000000-0005-0000-0000-0000EC260000}"/>
    <cellStyle name="Comma 5 2 5 2 4 3" xfId="42042" xr:uid="{00000000-0005-0000-0000-0000ED260000}"/>
    <cellStyle name="Comma 5 2 5 2 4 4" xfId="48145" xr:uid="{00000000-0005-0000-0000-0000EE260000}"/>
    <cellStyle name="Comma 5 2 5 2 4 5" xfId="51161" xr:uid="{00000000-0005-0000-0000-0000EF260000}"/>
    <cellStyle name="Comma 5 2 5 2 5" xfId="8326" xr:uid="{00000000-0005-0000-0000-0000F0260000}"/>
    <cellStyle name="Comma 5 2 5 2 5 2" xfId="42472" xr:uid="{00000000-0005-0000-0000-0000F1260000}"/>
    <cellStyle name="Comma 5 2 5 2 5 3" xfId="46714" xr:uid="{00000000-0005-0000-0000-0000F2260000}"/>
    <cellStyle name="Comma 5 2 5 2 5 4" xfId="49730" xr:uid="{00000000-0005-0000-0000-0000F3260000}"/>
    <cellStyle name="Comma 5 2 5 2 6" xfId="28147" xr:uid="{00000000-0005-0000-0000-0000F4260000}"/>
    <cellStyle name="Comma 5 2 5 2 7" xfId="41571" xr:uid="{00000000-0005-0000-0000-0000F5260000}"/>
    <cellStyle name="Comma 5 2 5 2 8" xfId="45608" xr:uid="{00000000-0005-0000-0000-0000F6260000}"/>
    <cellStyle name="Comma 5 2 5 2 9" xfId="48624" xr:uid="{00000000-0005-0000-0000-0000F7260000}"/>
    <cellStyle name="Comma 5 2 5 3" xfId="10074" xr:uid="{00000000-0005-0000-0000-0000F8260000}"/>
    <cellStyle name="Comma 5 2 5 3 2" xfId="17624" xr:uid="{00000000-0005-0000-0000-0000F9260000}"/>
    <cellStyle name="Comma 5 2 5 3 3" xfId="31056" xr:uid="{00000000-0005-0000-0000-0000FA260000}"/>
    <cellStyle name="Comma 5 2 5 3 4" xfId="43509" xr:uid="{00000000-0005-0000-0000-0000FB260000}"/>
    <cellStyle name="Comma 5 2 5 3 5" xfId="46979" xr:uid="{00000000-0005-0000-0000-0000FC260000}"/>
    <cellStyle name="Comma 5 2 5 3 6" xfId="49995" xr:uid="{00000000-0005-0000-0000-0000FD260000}"/>
    <cellStyle name="Comma 5 2 5 4" xfId="10559" xr:uid="{00000000-0005-0000-0000-0000FE260000}"/>
    <cellStyle name="Comma 5 2 5 4 2" xfId="18101" xr:uid="{00000000-0005-0000-0000-0000FF260000}"/>
    <cellStyle name="Comma 5 2 5 4 3" xfId="36172" xr:uid="{00000000-0005-0000-0000-000000270000}"/>
    <cellStyle name="Comma 5 2 5 4 4" xfId="42333" xr:uid="{00000000-0005-0000-0000-000001270000}"/>
    <cellStyle name="Comma 5 2 5 4 5" xfId="47456" xr:uid="{00000000-0005-0000-0000-000002270000}"/>
    <cellStyle name="Comma 5 2 5 4 6" xfId="50472" xr:uid="{00000000-0005-0000-0000-000003270000}"/>
    <cellStyle name="Comma 5 2 5 5" xfId="11046" xr:uid="{00000000-0005-0000-0000-000004270000}"/>
    <cellStyle name="Comma 5 2 5 5 2" xfId="18578" xr:uid="{00000000-0005-0000-0000-000005270000}"/>
    <cellStyle name="Comma 5 2 5 5 3" xfId="42007" xr:uid="{00000000-0005-0000-0000-000006270000}"/>
    <cellStyle name="Comma 5 2 5 5 4" xfId="47933" xr:uid="{00000000-0005-0000-0000-000007270000}"/>
    <cellStyle name="Comma 5 2 5 5 5" xfId="50949" xr:uid="{00000000-0005-0000-0000-000008270000}"/>
    <cellStyle name="Comma 5 2 5 6" xfId="8016" xr:uid="{00000000-0005-0000-0000-000009270000}"/>
    <cellStyle name="Comma 5 2 5 6 2" xfId="42114" xr:uid="{00000000-0005-0000-0000-00000A270000}"/>
    <cellStyle name="Comma 5 2 5 6 3" xfId="46502" xr:uid="{00000000-0005-0000-0000-00000B270000}"/>
    <cellStyle name="Comma 5 2 5 6 4" xfId="49518" xr:uid="{00000000-0005-0000-0000-00000C270000}"/>
    <cellStyle name="Comma 5 2 5 7" xfId="19228" xr:uid="{00000000-0005-0000-0000-00000D270000}"/>
    <cellStyle name="Comma 5 2 5 8" xfId="42727" xr:uid="{00000000-0005-0000-0000-00000E270000}"/>
    <cellStyle name="Comma 5 2 5 9" xfId="45396" xr:uid="{00000000-0005-0000-0000-00000F270000}"/>
    <cellStyle name="Comma 5 2 6" xfId="5452" xr:uid="{00000000-0005-0000-0000-000010270000}"/>
    <cellStyle name="Comma 5 2 6 2" xfId="10127" xr:uid="{00000000-0005-0000-0000-000011270000}"/>
    <cellStyle name="Comma 5 2 6 2 2" xfId="17677" xr:uid="{00000000-0005-0000-0000-000012270000}"/>
    <cellStyle name="Comma 5 2 6 2 2 2" xfId="33522" xr:uid="{00000000-0005-0000-0000-000013270000}"/>
    <cellStyle name="Comma 5 2 6 2 3" xfId="38824" xr:uid="{00000000-0005-0000-0000-000014270000}"/>
    <cellStyle name="Comma 5 2 6 2 4" xfId="28148" xr:uid="{00000000-0005-0000-0000-000015270000}"/>
    <cellStyle name="Comma 5 2 6 2 5" xfId="27858" xr:uid="{00000000-0005-0000-0000-000016270000}"/>
    <cellStyle name="Comma 5 2 6 2 6" xfId="47032" xr:uid="{00000000-0005-0000-0000-000017270000}"/>
    <cellStyle name="Comma 5 2 6 2 7" xfId="50048" xr:uid="{00000000-0005-0000-0000-000018270000}"/>
    <cellStyle name="Comma 5 2 6 3" xfId="10612" xr:uid="{00000000-0005-0000-0000-000019270000}"/>
    <cellStyle name="Comma 5 2 6 3 2" xfId="18154" xr:uid="{00000000-0005-0000-0000-00001A270000}"/>
    <cellStyle name="Comma 5 2 6 3 3" xfId="31057" xr:uid="{00000000-0005-0000-0000-00001B270000}"/>
    <cellStyle name="Comma 5 2 6 3 4" xfId="27909" xr:uid="{00000000-0005-0000-0000-00001C270000}"/>
    <cellStyle name="Comma 5 2 6 3 5" xfId="47509" xr:uid="{00000000-0005-0000-0000-00001D270000}"/>
    <cellStyle name="Comma 5 2 6 3 6" xfId="50525" xr:uid="{00000000-0005-0000-0000-00001E270000}"/>
    <cellStyle name="Comma 5 2 6 4" xfId="11099" xr:uid="{00000000-0005-0000-0000-00001F270000}"/>
    <cellStyle name="Comma 5 2 6 4 2" xfId="18631" xr:uid="{00000000-0005-0000-0000-000020270000}"/>
    <cellStyle name="Comma 5 2 6 4 3" xfId="36173" xr:uid="{00000000-0005-0000-0000-000021270000}"/>
    <cellStyle name="Comma 5 2 6 4 4" xfId="43177" xr:uid="{00000000-0005-0000-0000-000022270000}"/>
    <cellStyle name="Comma 5 2 6 4 5" xfId="47986" xr:uid="{00000000-0005-0000-0000-000023270000}"/>
    <cellStyle name="Comma 5 2 6 4 6" xfId="51002" xr:uid="{00000000-0005-0000-0000-000024270000}"/>
    <cellStyle name="Comma 5 2 6 5" xfId="8092" xr:uid="{00000000-0005-0000-0000-000025270000}"/>
    <cellStyle name="Comma 5 2 6 5 2" xfId="42677" xr:uid="{00000000-0005-0000-0000-000026270000}"/>
    <cellStyle name="Comma 5 2 6 5 3" xfId="46555" xr:uid="{00000000-0005-0000-0000-000027270000}"/>
    <cellStyle name="Comma 5 2 6 5 4" xfId="49571" xr:uid="{00000000-0005-0000-0000-000028270000}"/>
    <cellStyle name="Comma 5 2 6 6" xfId="19229" xr:uid="{00000000-0005-0000-0000-000029270000}"/>
    <cellStyle name="Comma 5 2 6 7" xfId="43325" xr:uid="{00000000-0005-0000-0000-00002A270000}"/>
    <cellStyle name="Comma 5 2 6 8" xfId="45449" xr:uid="{00000000-0005-0000-0000-00002B270000}"/>
    <cellStyle name="Comma 5 2 6 9" xfId="48465" xr:uid="{00000000-0005-0000-0000-00002C270000}"/>
    <cellStyle name="Comma 5 2 7" xfId="5772" xr:uid="{00000000-0005-0000-0000-00002D270000}"/>
    <cellStyle name="Comma 5 2 7 2" xfId="10339" xr:uid="{00000000-0005-0000-0000-00002E270000}"/>
    <cellStyle name="Comma 5 2 7 2 2" xfId="17889" xr:uid="{00000000-0005-0000-0000-00002F270000}"/>
    <cellStyle name="Comma 5 2 7 2 2 2" xfId="33523" xr:uid="{00000000-0005-0000-0000-000030270000}"/>
    <cellStyle name="Comma 5 2 7 2 3" xfId="38825" xr:uid="{00000000-0005-0000-0000-000031270000}"/>
    <cellStyle name="Comma 5 2 7 2 4" xfId="28149" xr:uid="{00000000-0005-0000-0000-000032270000}"/>
    <cellStyle name="Comma 5 2 7 2 5" xfId="43715" xr:uid="{00000000-0005-0000-0000-000033270000}"/>
    <cellStyle name="Comma 5 2 7 2 6" xfId="47244" xr:uid="{00000000-0005-0000-0000-000034270000}"/>
    <cellStyle name="Comma 5 2 7 2 7" xfId="50260" xr:uid="{00000000-0005-0000-0000-000035270000}"/>
    <cellStyle name="Comma 5 2 7 3" xfId="10824" xr:uid="{00000000-0005-0000-0000-000036270000}"/>
    <cellStyle name="Comma 5 2 7 3 2" xfId="18366" xr:uid="{00000000-0005-0000-0000-000037270000}"/>
    <cellStyle name="Comma 5 2 7 3 3" xfId="31058" xr:uid="{00000000-0005-0000-0000-000038270000}"/>
    <cellStyle name="Comma 5 2 7 3 4" xfId="41977" xr:uid="{00000000-0005-0000-0000-000039270000}"/>
    <cellStyle name="Comma 5 2 7 3 5" xfId="47721" xr:uid="{00000000-0005-0000-0000-00003A270000}"/>
    <cellStyle name="Comma 5 2 7 3 6" xfId="50737" xr:uid="{00000000-0005-0000-0000-00003B270000}"/>
    <cellStyle name="Comma 5 2 7 4" xfId="11311" xr:uid="{00000000-0005-0000-0000-00003C270000}"/>
    <cellStyle name="Comma 5 2 7 4 2" xfId="18843" xr:uid="{00000000-0005-0000-0000-00003D270000}"/>
    <cellStyle name="Comma 5 2 7 4 3" xfId="36174" xr:uid="{00000000-0005-0000-0000-00003E270000}"/>
    <cellStyle name="Comma 5 2 7 4 4" xfId="43005" xr:uid="{00000000-0005-0000-0000-00003F270000}"/>
    <cellStyle name="Comma 5 2 7 4 5" xfId="48198" xr:uid="{00000000-0005-0000-0000-000040270000}"/>
    <cellStyle name="Comma 5 2 7 4 6" xfId="51214" xr:uid="{00000000-0005-0000-0000-000041270000}"/>
    <cellStyle name="Comma 5 2 7 5" xfId="8406" xr:uid="{00000000-0005-0000-0000-000042270000}"/>
    <cellStyle name="Comma 5 2 7 5 2" xfId="43506" xr:uid="{00000000-0005-0000-0000-000043270000}"/>
    <cellStyle name="Comma 5 2 7 5 3" xfId="46767" xr:uid="{00000000-0005-0000-0000-000044270000}"/>
    <cellStyle name="Comma 5 2 7 5 4" xfId="49783" xr:uid="{00000000-0005-0000-0000-000045270000}"/>
    <cellStyle name="Comma 5 2 7 6" xfId="19230" xr:uid="{00000000-0005-0000-0000-000046270000}"/>
    <cellStyle name="Comma 5 2 7 7" xfId="43103" xr:uid="{00000000-0005-0000-0000-000047270000}"/>
    <cellStyle name="Comma 5 2 7 8" xfId="45661" xr:uid="{00000000-0005-0000-0000-000048270000}"/>
    <cellStyle name="Comma 5 2 7 9" xfId="48677" xr:uid="{00000000-0005-0000-0000-000049270000}"/>
    <cellStyle name="Comma 5 2 8" xfId="9915" xr:uid="{00000000-0005-0000-0000-00004A270000}"/>
    <cellStyle name="Comma 5 2 8 2" xfId="17465" xr:uid="{00000000-0005-0000-0000-00004B270000}"/>
    <cellStyle name="Comma 5 2 8 2 2" xfId="33518" xr:uid="{00000000-0005-0000-0000-00004C270000}"/>
    <cellStyle name="Comma 5 2 8 3" xfId="38820" xr:uid="{00000000-0005-0000-0000-00004D270000}"/>
    <cellStyle name="Comma 5 2 8 4" xfId="28144" xr:uid="{00000000-0005-0000-0000-00004E270000}"/>
    <cellStyle name="Comma 5 2 8 5" xfId="27863" xr:uid="{00000000-0005-0000-0000-00004F270000}"/>
    <cellStyle name="Comma 5 2 8 6" xfId="46820" xr:uid="{00000000-0005-0000-0000-000050270000}"/>
    <cellStyle name="Comma 5 2 8 7" xfId="49836" xr:uid="{00000000-0005-0000-0000-000051270000}"/>
    <cellStyle name="Comma 5 2 9" xfId="10395" xr:uid="{00000000-0005-0000-0000-000052270000}"/>
    <cellStyle name="Comma 5 2 9 2" xfId="17942" xr:uid="{00000000-0005-0000-0000-000053270000}"/>
    <cellStyle name="Comma 5 2 9 3" xfId="31053" xr:uid="{00000000-0005-0000-0000-000054270000}"/>
    <cellStyle name="Comma 5 2 9 4" xfId="43861" xr:uid="{00000000-0005-0000-0000-000055270000}"/>
    <cellStyle name="Comma 5 2 9 5" xfId="47297" xr:uid="{00000000-0005-0000-0000-000056270000}"/>
    <cellStyle name="Comma 5 2 9 6" xfId="50313" xr:uid="{00000000-0005-0000-0000-000057270000}"/>
    <cellStyle name="Comma 5 3" xfId="3320" xr:uid="{00000000-0005-0000-0000-000058270000}"/>
    <cellStyle name="Comma 5 3 2" xfId="5114" xr:uid="{00000000-0005-0000-0000-000059270000}"/>
    <cellStyle name="Comma 5 3 2 2" xfId="30515" xr:uid="{00000000-0005-0000-0000-00005A270000}"/>
    <cellStyle name="Comma 5 3 2 2 2" xfId="35676" xr:uid="{00000000-0005-0000-0000-00005B270000}"/>
    <cellStyle name="Comma 5 3 2 2 3" xfId="40978" xr:uid="{00000000-0005-0000-0000-00005C270000}"/>
    <cellStyle name="Comma 5 3 2 3" xfId="33025" xr:uid="{00000000-0005-0000-0000-00005D270000}"/>
    <cellStyle name="Comma 5 3 2 4" xfId="38327" xr:uid="{00000000-0005-0000-0000-00005E270000}"/>
    <cellStyle name="Comma 5 3 3" xfId="7789" xr:uid="{00000000-0005-0000-0000-00005F270000}"/>
    <cellStyle name="Comma 5 3 4" xfId="7129" xr:uid="{00000000-0005-0000-0000-000060270000}"/>
    <cellStyle name="Comma 5 3 4 2" xfId="17153" xr:uid="{00000000-0005-0000-0000-000061270000}"/>
    <cellStyle name="Comma 5 3 4 3" xfId="19671" xr:uid="{00000000-0005-0000-0000-000062270000}"/>
    <cellStyle name="Comma 5 3 4 4" xfId="46197" xr:uid="{00000000-0005-0000-0000-000063270000}"/>
    <cellStyle name="Comma 5 3 4 5" xfId="49213" xr:uid="{00000000-0005-0000-0000-000064270000}"/>
    <cellStyle name="Comma 5 3 5" xfId="14925" xr:uid="{00000000-0005-0000-0000-000065270000}"/>
    <cellStyle name="Comma 5 3 6" xfId="19231" xr:uid="{00000000-0005-0000-0000-000066270000}"/>
    <cellStyle name="Comma 5 3 7" xfId="44110" xr:uid="{00000000-0005-0000-0000-000067270000}"/>
    <cellStyle name="Comma 5 3 8" xfId="45018" xr:uid="{00000000-0005-0000-0000-000068270000}"/>
    <cellStyle name="Comma 5 4" xfId="2577" xr:uid="{00000000-0005-0000-0000-000069270000}"/>
    <cellStyle name="Comma 5 4 10" xfId="10890" xr:uid="{00000000-0005-0000-0000-00006A270000}"/>
    <cellStyle name="Comma 5 4 10 2" xfId="18425" xr:uid="{00000000-0005-0000-0000-00006B270000}"/>
    <cellStyle name="Comma 5 4 10 3" xfId="43018" xr:uid="{00000000-0005-0000-0000-00006C270000}"/>
    <cellStyle name="Comma 5 4 10 4" xfId="47780" xr:uid="{00000000-0005-0000-0000-00006D270000}"/>
    <cellStyle name="Comma 5 4 10 5" xfId="50796" xr:uid="{00000000-0005-0000-0000-00006E270000}"/>
    <cellStyle name="Comma 5 4 10 6" xfId="14758" xr:uid="{00000000-0005-0000-0000-00006F270000}"/>
    <cellStyle name="Comma 5 4 11" xfId="6624" xr:uid="{00000000-0005-0000-0000-000070270000}"/>
    <cellStyle name="Comma 5 4 11 2" xfId="17126" xr:uid="{00000000-0005-0000-0000-000071270000}"/>
    <cellStyle name="Comma 5 4 11 3" xfId="42607" xr:uid="{00000000-0005-0000-0000-000072270000}"/>
    <cellStyle name="Comma 5 4 11 4" xfId="46160" xr:uid="{00000000-0005-0000-0000-000073270000}"/>
    <cellStyle name="Comma 5 4 11 5" xfId="49176" xr:uid="{00000000-0005-0000-0000-000074270000}"/>
    <cellStyle name="Comma 5 4 12" xfId="14926" xr:uid="{00000000-0005-0000-0000-000075270000}"/>
    <cellStyle name="Comma 5 4 13" xfId="19232" xr:uid="{00000000-0005-0000-0000-000076270000}"/>
    <cellStyle name="Comma 5 4 14" xfId="42827" xr:uid="{00000000-0005-0000-0000-000077270000}"/>
    <cellStyle name="Comma 5 4 15" xfId="44111" xr:uid="{00000000-0005-0000-0000-000078270000}"/>
    <cellStyle name="Comma 5 4 16" xfId="45019" xr:uid="{00000000-0005-0000-0000-000079270000}"/>
    <cellStyle name="Comma 5 4 17" xfId="45243" xr:uid="{00000000-0005-0000-0000-00007A270000}"/>
    <cellStyle name="Comma 5 4 18" xfId="48258" xr:uid="{00000000-0005-0000-0000-00007B270000}"/>
    <cellStyle name="Comma 5 4 19" xfId="11375" xr:uid="{00000000-0005-0000-0000-00007C270000}"/>
    <cellStyle name="Comma 5 4 2" xfId="5101" xr:uid="{00000000-0005-0000-0000-00007D270000}"/>
    <cellStyle name="Comma 5 4 2 10" xfId="14170" xr:uid="{00000000-0005-0000-0000-00007E270000}"/>
    <cellStyle name="Comma 5 4 2 2" xfId="5543" xr:uid="{00000000-0005-0000-0000-00007F270000}"/>
    <cellStyle name="Comma 5 4 2 2 2" xfId="10186" xr:uid="{00000000-0005-0000-0000-000080270000}"/>
    <cellStyle name="Comma 5 4 2 2 2 2" xfId="17736" xr:uid="{00000000-0005-0000-0000-000081270000}"/>
    <cellStyle name="Comma 5 4 2 2 2 3" xfId="43800" xr:uid="{00000000-0005-0000-0000-000082270000}"/>
    <cellStyle name="Comma 5 4 2 2 2 4" xfId="47091" xr:uid="{00000000-0005-0000-0000-000083270000}"/>
    <cellStyle name="Comma 5 4 2 2 2 5" xfId="50107" xr:uid="{00000000-0005-0000-0000-000084270000}"/>
    <cellStyle name="Comma 5 4 2 2 2 6" xfId="14548" xr:uid="{00000000-0005-0000-0000-000085270000}"/>
    <cellStyle name="Comma 5 4 2 2 3" xfId="10671" xr:uid="{00000000-0005-0000-0000-000086270000}"/>
    <cellStyle name="Comma 5 4 2 2 3 2" xfId="18213" xr:uid="{00000000-0005-0000-0000-000087270000}"/>
    <cellStyle name="Comma 5 4 2 2 3 3" xfId="32028" xr:uid="{00000000-0005-0000-0000-000088270000}"/>
    <cellStyle name="Comma 5 4 2 2 3 4" xfId="47568" xr:uid="{00000000-0005-0000-0000-000089270000}"/>
    <cellStyle name="Comma 5 4 2 2 3 5" xfId="50584" xr:uid="{00000000-0005-0000-0000-00008A270000}"/>
    <cellStyle name="Comma 5 4 2 2 3 6" xfId="14691" xr:uid="{00000000-0005-0000-0000-00008B270000}"/>
    <cellStyle name="Comma 5 4 2 2 4" xfId="11158" xr:uid="{00000000-0005-0000-0000-00008C270000}"/>
    <cellStyle name="Comma 5 4 2 2 4 2" xfId="18690" xr:uid="{00000000-0005-0000-0000-00008D270000}"/>
    <cellStyle name="Comma 5 4 2 2 4 3" xfId="42950" xr:uid="{00000000-0005-0000-0000-00008E270000}"/>
    <cellStyle name="Comma 5 4 2 2 4 4" xfId="48045" xr:uid="{00000000-0005-0000-0000-00008F270000}"/>
    <cellStyle name="Comma 5 4 2 2 4 5" xfId="51061" xr:uid="{00000000-0005-0000-0000-000090270000}"/>
    <cellStyle name="Comma 5 4 2 2 4 6" xfId="14836" xr:uid="{00000000-0005-0000-0000-000091270000}"/>
    <cellStyle name="Comma 5 4 2 2 5" xfId="8182" xr:uid="{00000000-0005-0000-0000-000092270000}"/>
    <cellStyle name="Comma 5 4 2 2 5 2" xfId="43942" xr:uid="{00000000-0005-0000-0000-000093270000}"/>
    <cellStyle name="Comma 5 4 2 2 5 3" xfId="46614" xr:uid="{00000000-0005-0000-0000-000094270000}"/>
    <cellStyle name="Comma 5 4 2 2 5 4" xfId="49630" xr:uid="{00000000-0005-0000-0000-000095270000}"/>
    <cellStyle name="Comma 5 4 2 2 5 5" xfId="17406" xr:uid="{00000000-0005-0000-0000-000096270000}"/>
    <cellStyle name="Comma 5 4 2 2 6" xfId="43007" xr:uid="{00000000-0005-0000-0000-000097270000}"/>
    <cellStyle name="Comma 5 4 2 2 7" xfId="45508" xr:uid="{00000000-0005-0000-0000-000098270000}"/>
    <cellStyle name="Comma 5 4 2 2 8" xfId="48524" xr:uid="{00000000-0005-0000-0000-000099270000}"/>
    <cellStyle name="Comma 5 4 2 2 9" xfId="14315" xr:uid="{00000000-0005-0000-0000-00009A270000}"/>
    <cellStyle name="Comma 5 4 2 3" xfId="9974" xr:uid="{00000000-0005-0000-0000-00009B270000}"/>
    <cellStyle name="Comma 5 4 2 3 2" xfId="17524" xr:uid="{00000000-0005-0000-0000-00009C270000}"/>
    <cellStyle name="Comma 5 4 2 3 3" xfId="19638" xr:uid="{00000000-0005-0000-0000-00009D270000}"/>
    <cellStyle name="Comma 5 4 2 3 4" xfId="46879" xr:uid="{00000000-0005-0000-0000-00009E270000}"/>
    <cellStyle name="Comma 5 4 2 3 5" xfId="49895" xr:uid="{00000000-0005-0000-0000-00009F270000}"/>
    <cellStyle name="Comma 5 4 2 3 6" xfId="14488" xr:uid="{00000000-0005-0000-0000-0000A0270000}"/>
    <cellStyle name="Comma 5 4 2 4" xfId="10458" xr:uid="{00000000-0005-0000-0000-0000A1270000}"/>
    <cellStyle name="Comma 5 4 2 4 2" xfId="18001" xr:uid="{00000000-0005-0000-0000-0000A2270000}"/>
    <cellStyle name="Comma 5 4 2 4 3" xfId="42503" xr:uid="{00000000-0005-0000-0000-0000A3270000}"/>
    <cellStyle name="Comma 5 4 2 4 4" xfId="47356" xr:uid="{00000000-0005-0000-0000-0000A4270000}"/>
    <cellStyle name="Comma 5 4 2 4 5" xfId="50372" xr:uid="{00000000-0005-0000-0000-0000A5270000}"/>
    <cellStyle name="Comma 5 4 2 4 6" xfId="14630" xr:uid="{00000000-0005-0000-0000-0000A6270000}"/>
    <cellStyle name="Comma 5 4 2 5" xfId="10945" xr:uid="{00000000-0005-0000-0000-0000A7270000}"/>
    <cellStyle name="Comma 5 4 2 5 2" xfId="18478" xr:uid="{00000000-0005-0000-0000-0000A8270000}"/>
    <cellStyle name="Comma 5 4 2 5 3" xfId="43526" xr:uid="{00000000-0005-0000-0000-0000A9270000}"/>
    <cellStyle name="Comma 5 4 2 5 4" xfId="47833" xr:uid="{00000000-0005-0000-0000-0000AA270000}"/>
    <cellStyle name="Comma 5 4 2 5 5" xfId="50849" xr:uid="{00000000-0005-0000-0000-0000AB270000}"/>
    <cellStyle name="Comma 5 4 2 5 6" xfId="14775" xr:uid="{00000000-0005-0000-0000-0000AC270000}"/>
    <cellStyle name="Comma 5 4 2 6" xfId="7885" xr:uid="{00000000-0005-0000-0000-0000AD270000}"/>
    <cellStyle name="Comma 5 4 2 6 2" xfId="19981" xr:uid="{00000000-0005-0000-0000-0000AE270000}"/>
    <cellStyle name="Comma 5 4 2 6 3" xfId="46402" xr:uid="{00000000-0005-0000-0000-0000AF270000}"/>
    <cellStyle name="Comma 5 4 2 6 4" xfId="49418" xr:uid="{00000000-0005-0000-0000-0000B0270000}"/>
    <cellStyle name="Comma 5 4 2 6 5" xfId="17344" xr:uid="{00000000-0005-0000-0000-0000B1270000}"/>
    <cellStyle name="Comma 5 4 2 7" xfId="42870" xr:uid="{00000000-0005-0000-0000-0000B2270000}"/>
    <cellStyle name="Comma 5 4 2 8" xfId="45296" xr:uid="{00000000-0005-0000-0000-0000B3270000}"/>
    <cellStyle name="Comma 5 4 2 9" xfId="48312" xr:uid="{00000000-0005-0000-0000-0000B4270000}"/>
    <cellStyle name="Comma 5 4 3" xfId="5303" xr:uid="{00000000-0005-0000-0000-0000B5270000}"/>
    <cellStyle name="Comma 5 4 3 10" xfId="14201" xr:uid="{00000000-0005-0000-0000-0000B6270000}"/>
    <cellStyle name="Comma 5 4 3 2" xfId="5623" xr:uid="{00000000-0005-0000-0000-0000B7270000}"/>
    <cellStyle name="Comma 5 4 3 2 2" xfId="10239" xr:uid="{00000000-0005-0000-0000-0000B8270000}"/>
    <cellStyle name="Comma 5 4 3 2 2 2" xfId="17789" xr:uid="{00000000-0005-0000-0000-0000B9270000}"/>
    <cellStyle name="Comma 5 4 3 2 2 3" xfId="27977" xr:uid="{00000000-0005-0000-0000-0000BA270000}"/>
    <cellStyle name="Comma 5 4 3 2 2 4" xfId="47144" xr:uid="{00000000-0005-0000-0000-0000BB270000}"/>
    <cellStyle name="Comma 5 4 3 2 2 5" xfId="50160" xr:uid="{00000000-0005-0000-0000-0000BC270000}"/>
    <cellStyle name="Comma 5 4 3 2 2 6" xfId="14563" xr:uid="{00000000-0005-0000-0000-0000BD270000}"/>
    <cellStyle name="Comma 5 4 3 2 3" xfId="10724" xr:uid="{00000000-0005-0000-0000-0000BE270000}"/>
    <cellStyle name="Comma 5 4 3 2 3 2" xfId="18266" xr:uid="{00000000-0005-0000-0000-0000BF270000}"/>
    <cellStyle name="Comma 5 4 3 2 3 3" xfId="41961" xr:uid="{00000000-0005-0000-0000-0000C0270000}"/>
    <cellStyle name="Comma 5 4 3 2 3 4" xfId="47621" xr:uid="{00000000-0005-0000-0000-0000C1270000}"/>
    <cellStyle name="Comma 5 4 3 2 3 5" xfId="50637" xr:uid="{00000000-0005-0000-0000-0000C2270000}"/>
    <cellStyle name="Comma 5 4 3 2 3 6" xfId="14706" xr:uid="{00000000-0005-0000-0000-0000C3270000}"/>
    <cellStyle name="Comma 5 4 3 2 4" xfId="11211" xr:uid="{00000000-0005-0000-0000-0000C4270000}"/>
    <cellStyle name="Comma 5 4 3 2 4 2" xfId="18743" xr:uid="{00000000-0005-0000-0000-0000C5270000}"/>
    <cellStyle name="Comma 5 4 3 2 4 3" xfId="43002" xr:uid="{00000000-0005-0000-0000-0000C6270000}"/>
    <cellStyle name="Comma 5 4 3 2 4 4" xfId="48098" xr:uid="{00000000-0005-0000-0000-0000C7270000}"/>
    <cellStyle name="Comma 5 4 3 2 4 5" xfId="51114" xr:uid="{00000000-0005-0000-0000-0000C8270000}"/>
    <cellStyle name="Comma 5 4 3 2 4 6" xfId="14851" xr:uid="{00000000-0005-0000-0000-0000C9270000}"/>
    <cellStyle name="Comma 5 4 3 2 5" xfId="8257" xr:uid="{00000000-0005-0000-0000-0000CA270000}"/>
    <cellStyle name="Comma 5 4 3 2 5 2" xfId="43370" xr:uid="{00000000-0005-0000-0000-0000CB270000}"/>
    <cellStyle name="Comma 5 4 3 2 5 3" xfId="46667" xr:uid="{00000000-0005-0000-0000-0000CC270000}"/>
    <cellStyle name="Comma 5 4 3 2 5 4" xfId="49683" xr:uid="{00000000-0005-0000-0000-0000CD270000}"/>
    <cellStyle name="Comma 5 4 3 2 5 5" xfId="17421" xr:uid="{00000000-0005-0000-0000-0000CE270000}"/>
    <cellStyle name="Comma 5 4 3 2 6" xfId="43032" xr:uid="{00000000-0005-0000-0000-0000CF270000}"/>
    <cellStyle name="Comma 5 4 3 2 7" xfId="45561" xr:uid="{00000000-0005-0000-0000-0000D0270000}"/>
    <cellStyle name="Comma 5 4 3 2 8" xfId="48577" xr:uid="{00000000-0005-0000-0000-0000D1270000}"/>
    <cellStyle name="Comma 5 4 3 2 9" xfId="14352" xr:uid="{00000000-0005-0000-0000-0000D2270000}"/>
    <cellStyle name="Comma 5 4 3 3" xfId="10027" xr:uid="{00000000-0005-0000-0000-0000D3270000}"/>
    <cellStyle name="Comma 5 4 3 3 2" xfId="17577" xr:uid="{00000000-0005-0000-0000-0000D4270000}"/>
    <cellStyle name="Comma 5 4 3 3 3" xfId="42961" xr:uid="{00000000-0005-0000-0000-0000D5270000}"/>
    <cellStyle name="Comma 5 4 3 3 4" xfId="46932" xr:uid="{00000000-0005-0000-0000-0000D6270000}"/>
    <cellStyle name="Comma 5 4 3 3 5" xfId="49948" xr:uid="{00000000-0005-0000-0000-0000D7270000}"/>
    <cellStyle name="Comma 5 4 3 3 6" xfId="14503" xr:uid="{00000000-0005-0000-0000-0000D8270000}"/>
    <cellStyle name="Comma 5 4 3 4" xfId="10512" xr:uid="{00000000-0005-0000-0000-0000D9270000}"/>
    <cellStyle name="Comma 5 4 3 4 2" xfId="18054" xr:uid="{00000000-0005-0000-0000-0000DA270000}"/>
    <cellStyle name="Comma 5 4 3 4 3" xfId="43724" xr:uid="{00000000-0005-0000-0000-0000DB270000}"/>
    <cellStyle name="Comma 5 4 3 4 4" xfId="47409" xr:uid="{00000000-0005-0000-0000-0000DC270000}"/>
    <cellStyle name="Comma 5 4 3 4 5" xfId="50425" xr:uid="{00000000-0005-0000-0000-0000DD270000}"/>
    <cellStyle name="Comma 5 4 3 4 6" xfId="14646" xr:uid="{00000000-0005-0000-0000-0000DE270000}"/>
    <cellStyle name="Comma 5 4 3 5" xfId="10999" xr:uid="{00000000-0005-0000-0000-0000DF270000}"/>
    <cellStyle name="Comma 5 4 3 5 2" xfId="18531" xr:uid="{00000000-0005-0000-0000-0000E0270000}"/>
    <cellStyle name="Comma 5 4 3 5 3" xfId="43175" xr:uid="{00000000-0005-0000-0000-0000E1270000}"/>
    <cellStyle name="Comma 5 4 3 5 4" xfId="47886" xr:uid="{00000000-0005-0000-0000-0000E2270000}"/>
    <cellStyle name="Comma 5 4 3 5 5" xfId="50902" xr:uid="{00000000-0005-0000-0000-0000E3270000}"/>
    <cellStyle name="Comma 5 4 3 5 6" xfId="14791" xr:uid="{00000000-0005-0000-0000-0000E4270000}"/>
    <cellStyle name="Comma 5 4 3 6" xfId="7954" xr:uid="{00000000-0005-0000-0000-0000E5270000}"/>
    <cellStyle name="Comma 5 4 3 6 2" xfId="31761" xr:uid="{00000000-0005-0000-0000-0000E6270000}"/>
    <cellStyle name="Comma 5 4 3 6 3" xfId="46455" xr:uid="{00000000-0005-0000-0000-0000E7270000}"/>
    <cellStyle name="Comma 5 4 3 6 4" xfId="49471" xr:uid="{00000000-0005-0000-0000-0000E8270000}"/>
    <cellStyle name="Comma 5 4 3 6 5" xfId="17361" xr:uid="{00000000-0005-0000-0000-0000E9270000}"/>
    <cellStyle name="Comma 5 4 3 7" xfId="42654" xr:uid="{00000000-0005-0000-0000-0000EA270000}"/>
    <cellStyle name="Comma 5 4 3 8" xfId="45349" xr:uid="{00000000-0005-0000-0000-0000EB270000}"/>
    <cellStyle name="Comma 5 4 3 9" xfId="48365" xr:uid="{00000000-0005-0000-0000-0000EC270000}"/>
    <cellStyle name="Comma 5 4 4" xfId="5383" xr:uid="{00000000-0005-0000-0000-0000ED270000}"/>
    <cellStyle name="Comma 5 4 4 10" xfId="14235" xr:uid="{00000000-0005-0000-0000-0000EE270000}"/>
    <cellStyle name="Comma 5 4 4 2" xfId="5703" xr:uid="{00000000-0005-0000-0000-0000EF270000}"/>
    <cellStyle name="Comma 5 4 4 2 2" xfId="10292" xr:uid="{00000000-0005-0000-0000-0000F0270000}"/>
    <cellStyle name="Comma 5 4 4 2 2 2" xfId="17842" xr:uid="{00000000-0005-0000-0000-0000F1270000}"/>
    <cellStyle name="Comma 5 4 4 2 2 3" xfId="43515" xr:uid="{00000000-0005-0000-0000-0000F2270000}"/>
    <cellStyle name="Comma 5 4 4 2 2 4" xfId="47197" xr:uid="{00000000-0005-0000-0000-0000F3270000}"/>
    <cellStyle name="Comma 5 4 4 2 2 5" xfId="50213" xr:uid="{00000000-0005-0000-0000-0000F4270000}"/>
    <cellStyle name="Comma 5 4 4 2 2 6" xfId="14578" xr:uid="{00000000-0005-0000-0000-0000F5270000}"/>
    <cellStyle name="Comma 5 4 4 2 3" xfId="10777" xr:uid="{00000000-0005-0000-0000-0000F6270000}"/>
    <cellStyle name="Comma 5 4 4 2 3 2" xfId="18319" xr:uid="{00000000-0005-0000-0000-0000F7270000}"/>
    <cellStyle name="Comma 5 4 4 2 3 3" xfId="19617" xr:uid="{00000000-0005-0000-0000-0000F8270000}"/>
    <cellStyle name="Comma 5 4 4 2 3 4" xfId="47674" xr:uid="{00000000-0005-0000-0000-0000F9270000}"/>
    <cellStyle name="Comma 5 4 4 2 3 5" xfId="50690" xr:uid="{00000000-0005-0000-0000-0000FA270000}"/>
    <cellStyle name="Comma 5 4 4 2 3 6" xfId="14721" xr:uid="{00000000-0005-0000-0000-0000FB270000}"/>
    <cellStyle name="Comma 5 4 4 2 4" xfId="11264" xr:uid="{00000000-0005-0000-0000-0000FC270000}"/>
    <cellStyle name="Comma 5 4 4 2 4 2" xfId="18796" xr:uid="{00000000-0005-0000-0000-0000FD270000}"/>
    <cellStyle name="Comma 5 4 4 2 4 3" xfId="42043" xr:uid="{00000000-0005-0000-0000-0000FE270000}"/>
    <cellStyle name="Comma 5 4 4 2 4 4" xfId="48151" xr:uid="{00000000-0005-0000-0000-0000FF270000}"/>
    <cellStyle name="Comma 5 4 4 2 4 5" xfId="51167" xr:uid="{00000000-0005-0000-0000-000000280000}"/>
    <cellStyle name="Comma 5 4 4 2 4 6" xfId="14866" xr:uid="{00000000-0005-0000-0000-000001280000}"/>
    <cellStyle name="Comma 5 4 4 2 5" xfId="8337" xr:uid="{00000000-0005-0000-0000-000002280000}"/>
    <cellStyle name="Comma 5 4 4 2 5 2" xfId="41817" xr:uid="{00000000-0005-0000-0000-000003280000}"/>
    <cellStyle name="Comma 5 4 4 2 5 3" xfId="46720" xr:uid="{00000000-0005-0000-0000-000004280000}"/>
    <cellStyle name="Comma 5 4 4 2 5 4" xfId="49736" xr:uid="{00000000-0005-0000-0000-000005280000}"/>
    <cellStyle name="Comma 5 4 4 2 5 5" xfId="17436" xr:uid="{00000000-0005-0000-0000-000006280000}"/>
    <cellStyle name="Comma 5 4 4 2 6" xfId="43609" xr:uid="{00000000-0005-0000-0000-000007280000}"/>
    <cellStyle name="Comma 5 4 4 2 7" xfId="45614" xr:uid="{00000000-0005-0000-0000-000008280000}"/>
    <cellStyle name="Comma 5 4 4 2 8" xfId="48630" xr:uid="{00000000-0005-0000-0000-000009280000}"/>
    <cellStyle name="Comma 5 4 4 2 9" xfId="14394" xr:uid="{00000000-0005-0000-0000-00000A280000}"/>
    <cellStyle name="Comma 5 4 4 3" xfId="10080" xr:uid="{00000000-0005-0000-0000-00000B280000}"/>
    <cellStyle name="Comma 5 4 4 3 2" xfId="17630" xr:uid="{00000000-0005-0000-0000-00000C280000}"/>
    <cellStyle name="Comma 5 4 4 3 3" xfId="42857" xr:uid="{00000000-0005-0000-0000-00000D280000}"/>
    <cellStyle name="Comma 5 4 4 3 4" xfId="46985" xr:uid="{00000000-0005-0000-0000-00000E280000}"/>
    <cellStyle name="Comma 5 4 4 3 5" xfId="50001" xr:uid="{00000000-0005-0000-0000-00000F280000}"/>
    <cellStyle name="Comma 5 4 4 3 6" xfId="14518" xr:uid="{00000000-0005-0000-0000-000010280000}"/>
    <cellStyle name="Comma 5 4 4 4" xfId="10565" xr:uid="{00000000-0005-0000-0000-000011280000}"/>
    <cellStyle name="Comma 5 4 4 4 2" xfId="18107" xr:uid="{00000000-0005-0000-0000-000012280000}"/>
    <cellStyle name="Comma 5 4 4 4 3" xfId="42334" xr:uid="{00000000-0005-0000-0000-000013280000}"/>
    <cellStyle name="Comma 5 4 4 4 4" xfId="47462" xr:uid="{00000000-0005-0000-0000-000014280000}"/>
    <cellStyle name="Comma 5 4 4 4 5" xfId="50478" xr:uid="{00000000-0005-0000-0000-000015280000}"/>
    <cellStyle name="Comma 5 4 4 4 6" xfId="14661" xr:uid="{00000000-0005-0000-0000-000016280000}"/>
    <cellStyle name="Comma 5 4 4 5" xfId="11052" xr:uid="{00000000-0005-0000-0000-000017280000}"/>
    <cellStyle name="Comma 5 4 4 5 2" xfId="18584" xr:uid="{00000000-0005-0000-0000-000018280000}"/>
    <cellStyle name="Comma 5 4 4 5 3" xfId="42008" xr:uid="{00000000-0005-0000-0000-000019280000}"/>
    <cellStyle name="Comma 5 4 4 5 4" xfId="47939" xr:uid="{00000000-0005-0000-0000-00001A280000}"/>
    <cellStyle name="Comma 5 4 4 5 5" xfId="50955" xr:uid="{00000000-0005-0000-0000-00001B280000}"/>
    <cellStyle name="Comma 5 4 4 5 6" xfId="14806" xr:uid="{00000000-0005-0000-0000-00001C280000}"/>
    <cellStyle name="Comma 5 4 4 6" xfId="8026" xr:uid="{00000000-0005-0000-0000-00001D280000}"/>
    <cellStyle name="Comma 5 4 4 6 2" xfId="43646" xr:uid="{00000000-0005-0000-0000-00001E280000}"/>
    <cellStyle name="Comma 5 4 4 6 3" xfId="46508" xr:uid="{00000000-0005-0000-0000-00001F280000}"/>
    <cellStyle name="Comma 5 4 4 6 4" xfId="49524" xr:uid="{00000000-0005-0000-0000-000020280000}"/>
    <cellStyle name="Comma 5 4 4 6 5" xfId="17376" xr:uid="{00000000-0005-0000-0000-000021280000}"/>
    <cellStyle name="Comma 5 4 4 7" xfId="43321" xr:uid="{00000000-0005-0000-0000-000022280000}"/>
    <cellStyle name="Comma 5 4 4 8" xfId="45402" xr:uid="{00000000-0005-0000-0000-000023280000}"/>
    <cellStyle name="Comma 5 4 4 9" xfId="48418" xr:uid="{00000000-0005-0000-0000-000024280000}"/>
    <cellStyle name="Comma 5 4 5" xfId="5463" xr:uid="{00000000-0005-0000-0000-000025280000}"/>
    <cellStyle name="Comma 5 4 5 2" xfId="10133" xr:uid="{00000000-0005-0000-0000-000026280000}"/>
    <cellStyle name="Comma 5 4 5 2 2" xfId="17683" xr:uid="{00000000-0005-0000-0000-000027280000}"/>
    <cellStyle name="Comma 5 4 5 2 3" xfId="20407" xr:uid="{00000000-0005-0000-0000-000028280000}"/>
    <cellStyle name="Comma 5 4 5 2 4" xfId="47038" xr:uid="{00000000-0005-0000-0000-000029280000}"/>
    <cellStyle name="Comma 5 4 5 2 5" xfId="50054" xr:uid="{00000000-0005-0000-0000-00002A280000}"/>
    <cellStyle name="Comma 5 4 5 2 6" xfId="14533" xr:uid="{00000000-0005-0000-0000-00002B280000}"/>
    <cellStyle name="Comma 5 4 5 3" xfId="10618" xr:uid="{00000000-0005-0000-0000-00002C280000}"/>
    <cellStyle name="Comma 5 4 5 3 2" xfId="18160" xr:uid="{00000000-0005-0000-0000-00002D280000}"/>
    <cellStyle name="Comma 5 4 5 3 3" xfId="41943" xr:uid="{00000000-0005-0000-0000-00002E280000}"/>
    <cellStyle name="Comma 5 4 5 3 4" xfId="47515" xr:uid="{00000000-0005-0000-0000-00002F280000}"/>
    <cellStyle name="Comma 5 4 5 3 5" xfId="50531" xr:uid="{00000000-0005-0000-0000-000030280000}"/>
    <cellStyle name="Comma 5 4 5 3 6" xfId="14676" xr:uid="{00000000-0005-0000-0000-000031280000}"/>
    <cellStyle name="Comma 5 4 5 4" xfId="11105" xr:uid="{00000000-0005-0000-0000-000032280000}"/>
    <cellStyle name="Comma 5 4 5 4 2" xfId="18637" xr:uid="{00000000-0005-0000-0000-000033280000}"/>
    <cellStyle name="Comma 5 4 5 4 3" xfId="43758" xr:uid="{00000000-0005-0000-0000-000034280000}"/>
    <cellStyle name="Comma 5 4 5 4 4" xfId="47992" xr:uid="{00000000-0005-0000-0000-000035280000}"/>
    <cellStyle name="Comma 5 4 5 4 5" xfId="51008" xr:uid="{00000000-0005-0000-0000-000036280000}"/>
    <cellStyle name="Comma 5 4 5 4 6" xfId="14821" xr:uid="{00000000-0005-0000-0000-000037280000}"/>
    <cellStyle name="Comma 5 4 5 5" xfId="8103" xr:uid="{00000000-0005-0000-0000-000038280000}"/>
    <cellStyle name="Comma 5 4 5 5 2" xfId="27875" xr:uid="{00000000-0005-0000-0000-000039280000}"/>
    <cellStyle name="Comma 5 4 5 5 3" xfId="46561" xr:uid="{00000000-0005-0000-0000-00003A280000}"/>
    <cellStyle name="Comma 5 4 5 5 4" xfId="49577" xr:uid="{00000000-0005-0000-0000-00003B280000}"/>
    <cellStyle name="Comma 5 4 5 5 5" xfId="17391" xr:uid="{00000000-0005-0000-0000-00003C280000}"/>
    <cellStyle name="Comma 5 4 5 6" xfId="41517" xr:uid="{00000000-0005-0000-0000-00003D280000}"/>
    <cellStyle name="Comma 5 4 5 7" xfId="45455" xr:uid="{00000000-0005-0000-0000-00003E280000}"/>
    <cellStyle name="Comma 5 4 5 8" xfId="48471" xr:uid="{00000000-0005-0000-0000-00003F280000}"/>
    <cellStyle name="Comma 5 4 5 9" xfId="14274" xr:uid="{00000000-0005-0000-0000-000040280000}"/>
    <cellStyle name="Comma 5 4 6" xfId="5783" xr:uid="{00000000-0005-0000-0000-000041280000}"/>
    <cellStyle name="Comma 5 4 6 2" xfId="10345" xr:uid="{00000000-0005-0000-0000-000042280000}"/>
    <cellStyle name="Comma 5 4 6 2 2" xfId="17895" xr:uid="{00000000-0005-0000-0000-000043280000}"/>
    <cellStyle name="Comma 5 4 6 2 3" xfId="20377" xr:uid="{00000000-0005-0000-0000-000044280000}"/>
    <cellStyle name="Comma 5 4 6 2 4" xfId="47250" xr:uid="{00000000-0005-0000-0000-000045280000}"/>
    <cellStyle name="Comma 5 4 6 2 5" xfId="50266" xr:uid="{00000000-0005-0000-0000-000046280000}"/>
    <cellStyle name="Comma 5 4 6 2 6" xfId="14593" xr:uid="{00000000-0005-0000-0000-000047280000}"/>
    <cellStyle name="Comma 5 4 6 3" xfId="10830" xr:uid="{00000000-0005-0000-0000-000048280000}"/>
    <cellStyle name="Comma 5 4 6 3 2" xfId="18372" xr:uid="{00000000-0005-0000-0000-000049280000}"/>
    <cellStyle name="Comma 5 4 6 3 3" xfId="41978" xr:uid="{00000000-0005-0000-0000-00004A280000}"/>
    <cellStyle name="Comma 5 4 6 3 4" xfId="47727" xr:uid="{00000000-0005-0000-0000-00004B280000}"/>
    <cellStyle name="Comma 5 4 6 3 5" xfId="50743" xr:uid="{00000000-0005-0000-0000-00004C280000}"/>
    <cellStyle name="Comma 5 4 6 3 6" xfId="14736" xr:uid="{00000000-0005-0000-0000-00004D280000}"/>
    <cellStyle name="Comma 5 4 6 4" xfId="11318" xr:uid="{00000000-0005-0000-0000-00004E280000}"/>
    <cellStyle name="Comma 5 4 6 4 2" xfId="18849" xr:uid="{00000000-0005-0000-0000-00004F280000}"/>
    <cellStyle name="Comma 5 4 6 4 3" xfId="27806" xr:uid="{00000000-0005-0000-0000-000050280000}"/>
    <cellStyle name="Comma 5 4 6 4 4" xfId="48204" xr:uid="{00000000-0005-0000-0000-000051280000}"/>
    <cellStyle name="Comma 5 4 6 4 5" xfId="51220" xr:uid="{00000000-0005-0000-0000-000052280000}"/>
    <cellStyle name="Comma 5 4 6 4 6" xfId="14882" xr:uid="{00000000-0005-0000-0000-000053280000}"/>
    <cellStyle name="Comma 5 4 6 5" xfId="8417" xr:uid="{00000000-0005-0000-0000-000054280000}"/>
    <cellStyle name="Comma 5 4 6 5 2" xfId="42268" xr:uid="{00000000-0005-0000-0000-000055280000}"/>
    <cellStyle name="Comma 5 4 6 5 3" xfId="46773" xr:uid="{00000000-0005-0000-0000-000056280000}"/>
    <cellStyle name="Comma 5 4 6 5 4" xfId="49789" xr:uid="{00000000-0005-0000-0000-000057280000}"/>
    <cellStyle name="Comma 5 4 6 5 5" xfId="17451" xr:uid="{00000000-0005-0000-0000-000058280000}"/>
    <cellStyle name="Comma 5 4 6 6" xfId="41595" xr:uid="{00000000-0005-0000-0000-000059280000}"/>
    <cellStyle name="Comma 5 4 6 7" xfId="45667" xr:uid="{00000000-0005-0000-0000-00005A280000}"/>
    <cellStyle name="Comma 5 4 6 8" xfId="48683" xr:uid="{00000000-0005-0000-0000-00005B280000}"/>
    <cellStyle name="Comma 5 4 6 9" xfId="14436" xr:uid="{00000000-0005-0000-0000-00005C280000}"/>
    <cellStyle name="Comma 5 4 7" xfId="7852" xr:uid="{00000000-0005-0000-0000-00005D280000}"/>
    <cellStyle name="Comma 5 4 7 2" xfId="17340" xr:uid="{00000000-0005-0000-0000-00005E280000}"/>
    <cellStyle name="Comma 5 4 7 3" xfId="41755" xr:uid="{00000000-0005-0000-0000-00005F280000}"/>
    <cellStyle name="Comma 5 4 7 4" xfId="46395" xr:uid="{00000000-0005-0000-0000-000060280000}"/>
    <cellStyle name="Comma 5 4 7 5" xfId="49411" xr:uid="{00000000-0005-0000-0000-000061280000}"/>
    <cellStyle name="Comma 5 4 7 6" xfId="14162" xr:uid="{00000000-0005-0000-0000-000062280000}"/>
    <cellStyle name="Comma 5 4 8" xfId="9921" xr:uid="{00000000-0005-0000-0000-000063280000}"/>
    <cellStyle name="Comma 5 4 8 2" xfId="17471" xr:uid="{00000000-0005-0000-0000-000064280000}"/>
    <cellStyle name="Comma 5 4 8 3" xfId="43256" xr:uid="{00000000-0005-0000-0000-000065280000}"/>
    <cellStyle name="Comma 5 4 8 4" xfId="46826" xr:uid="{00000000-0005-0000-0000-000066280000}"/>
    <cellStyle name="Comma 5 4 8 5" xfId="49842" xr:uid="{00000000-0005-0000-0000-000067280000}"/>
    <cellStyle name="Comma 5 4 8 6" xfId="14473" xr:uid="{00000000-0005-0000-0000-000068280000}"/>
    <cellStyle name="Comma 5 4 9" xfId="10403" xr:uid="{00000000-0005-0000-0000-000069280000}"/>
    <cellStyle name="Comma 5 4 9 2" xfId="17948" xr:uid="{00000000-0005-0000-0000-00006A280000}"/>
    <cellStyle name="Comma 5 4 9 3" xfId="27964" xr:uid="{00000000-0005-0000-0000-00006B280000}"/>
    <cellStyle name="Comma 5 4 9 4" xfId="47303" xr:uid="{00000000-0005-0000-0000-00006C280000}"/>
    <cellStyle name="Comma 5 4 9 5" xfId="50319" xr:uid="{00000000-0005-0000-0000-00006D280000}"/>
    <cellStyle name="Comma 5 4 9 6" xfId="14613" xr:uid="{00000000-0005-0000-0000-00006E280000}"/>
    <cellStyle name="Comma 5 5" xfId="4820" xr:uid="{00000000-0005-0000-0000-00006F280000}"/>
    <cellStyle name="Comma 5 5 2" xfId="19233" xr:uid="{00000000-0005-0000-0000-000070280000}"/>
    <cellStyle name="Comma 5 5 3" xfId="44112" xr:uid="{00000000-0005-0000-0000-000071280000}"/>
    <cellStyle name="Comma 5 5 4" xfId="45020" xr:uid="{00000000-0005-0000-0000-000072280000}"/>
    <cellStyle name="Comma 5 6" xfId="6657" xr:uid="{00000000-0005-0000-0000-000073280000}"/>
    <cellStyle name="Comma 5 6 2" xfId="19234" xr:uid="{00000000-0005-0000-0000-000074280000}"/>
    <cellStyle name="Comma 5 7" xfId="5851" xr:uid="{00000000-0005-0000-0000-000075280000}"/>
    <cellStyle name="Comma 5 7 2" xfId="16680" xr:uid="{00000000-0005-0000-0000-000076280000}"/>
    <cellStyle name="Comma 5 7 3" xfId="43975" xr:uid="{00000000-0005-0000-0000-000077280000}"/>
    <cellStyle name="Comma 5 7 4" xfId="45715" xr:uid="{00000000-0005-0000-0000-000078280000}"/>
    <cellStyle name="Comma 5 7 5" xfId="48731" xr:uid="{00000000-0005-0000-0000-000079280000}"/>
    <cellStyle name="Comma 5 7 6" xfId="13148" xr:uid="{00000000-0005-0000-0000-00007A280000}"/>
    <cellStyle name="Comma 5 8" xfId="14923" xr:uid="{00000000-0005-0000-0000-00007B280000}"/>
    <cellStyle name="Comma 5 9" xfId="19222" xr:uid="{00000000-0005-0000-0000-00007C280000}"/>
    <cellStyle name="Comma 6" xfId="902" xr:uid="{00000000-0005-0000-0000-00007D280000}"/>
    <cellStyle name="Comma 6 10" xfId="45021" xr:uid="{00000000-0005-0000-0000-00007E280000}"/>
    <cellStyle name="Comma 6 2" xfId="4003" xr:uid="{00000000-0005-0000-0000-00007F280000}"/>
    <cellStyle name="Comma 6 2 10" xfId="10435" xr:uid="{00000000-0005-0000-0000-000080280000}"/>
    <cellStyle name="Comma 6 2 10 2" xfId="17978" xr:uid="{00000000-0005-0000-0000-000081280000}"/>
    <cellStyle name="Comma 6 2 10 3" xfId="43660" xr:uid="{00000000-0005-0000-0000-000082280000}"/>
    <cellStyle name="Comma 6 2 10 4" xfId="47333" xr:uid="{00000000-0005-0000-0000-000083280000}"/>
    <cellStyle name="Comma 6 2 10 5" xfId="50349" xr:uid="{00000000-0005-0000-0000-000084280000}"/>
    <cellStyle name="Comma 6 2 11" xfId="10922" xr:uid="{00000000-0005-0000-0000-000085280000}"/>
    <cellStyle name="Comma 6 2 11 2" xfId="18455" xr:uid="{00000000-0005-0000-0000-000086280000}"/>
    <cellStyle name="Comma 6 2 11 3" xfId="19614" xr:uid="{00000000-0005-0000-0000-000087280000}"/>
    <cellStyle name="Comma 6 2 11 4" xfId="47810" xr:uid="{00000000-0005-0000-0000-000088280000}"/>
    <cellStyle name="Comma 6 2 11 5" xfId="50826" xr:uid="{00000000-0005-0000-0000-000089280000}"/>
    <cellStyle name="Comma 6 2 12" xfId="7016" xr:uid="{00000000-0005-0000-0000-00008A280000}"/>
    <cellStyle name="Comma 6 2 12 2" xfId="17144" xr:uid="{00000000-0005-0000-0000-00008B280000}"/>
    <cellStyle name="Comma 6 2 12 3" xfId="43012" xr:uid="{00000000-0005-0000-0000-00008C280000}"/>
    <cellStyle name="Comma 6 2 12 4" xfId="46185" xr:uid="{00000000-0005-0000-0000-00008D280000}"/>
    <cellStyle name="Comma 6 2 12 5" xfId="49201" xr:uid="{00000000-0005-0000-0000-00008E280000}"/>
    <cellStyle name="Comma 6 2 13" xfId="19236" xr:uid="{00000000-0005-0000-0000-00008F280000}"/>
    <cellStyle name="Comma 6 2 14" xfId="44114" xr:uid="{00000000-0005-0000-0000-000090280000}"/>
    <cellStyle name="Comma 6 2 15" xfId="45022" xr:uid="{00000000-0005-0000-0000-000091280000}"/>
    <cellStyle name="Comma 6 2 16" xfId="45273" xr:uid="{00000000-0005-0000-0000-000092280000}"/>
    <cellStyle name="Comma 6 2 17" xfId="48288" xr:uid="{00000000-0005-0000-0000-000093280000}"/>
    <cellStyle name="Comma 6 2 2" xfId="4004" xr:uid="{00000000-0005-0000-0000-000094280000}"/>
    <cellStyle name="Comma 6 2 2 10" xfId="6924" xr:uid="{00000000-0005-0000-0000-000095280000}"/>
    <cellStyle name="Comma 6 2 2 10 2" xfId="43980" xr:uid="{00000000-0005-0000-0000-000096280000}"/>
    <cellStyle name="Comma 6 2 2 10 3" xfId="46171" xr:uid="{00000000-0005-0000-0000-000097280000}"/>
    <cellStyle name="Comma 6 2 2 10 4" xfId="49187" xr:uid="{00000000-0005-0000-0000-000098280000}"/>
    <cellStyle name="Comma 6 2 2 11" xfId="19237" xr:uid="{00000000-0005-0000-0000-000099280000}"/>
    <cellStyle name="Comma 6 2 2 12" xfId="44115" xr:uid="{00000000-0005-0000-0000-00009A280000}"/>
    <cellStyle name="Comma 6 2 2 13" xfId="45023" xr:uid="{00000000-0005-0000-0000-00009B280000}"/>
    <cellStyle name="Comma 6 2 2 14" xfId="45274" xr:uid="{00000000-0005-0000-0000-00009C280000}"/>
    <cellStyle name="Comma 6 2 2 15" xfId="48289" xr:uid="{00000000-0005-0000-0000-00009D280000}"/>
    <cellStyle name="Comma 6 2 2 2" xfId="5270" xr:uid="{00000000-0005-0000-0000-00009E280000}"/>
    <cellStyle name="Comma 6 2 2 2 2" xfId="5590" xr:uid="{00000000-0005-0000-0000-00009F280000}"/>
    <cellStyle name="Comma 6 2 2 2 2 2" xfId="10217" xr:uid="{00000000-0005-0000-0000-0000A0280000}"/>
    <cellStyle name="Comma 6 2 2 2 2 2 2" xfId="17767" xr:uid="{00000000-0005-0000-0000-0000A1280000}"/>
    <cellStyle name="Comma 6 2 2 2 2 2 3" xfId="42932" xr:uid="{00000000-0005-0000-0000-0000A2280000}"/>
    <cellStyle name="Comma 6 2 2 2 2 2 4" xfId="47122" xr:uid="{00000000-0005-0000-0000-0000A3280000}"/>
    <cellStyle name="Comma 6 2 2 2 2 2 5" xfId="50138" xr:uid="{00000000-0005-0000-0000-0000A4280000}"/>
    <cellStyle name="Comma 6 2 2 2 2 3" xfId="10702" xr:uid="{00000000-0005-0000-0000-0000A5280000}"/>
    <cellStyle name="Comma 6 2 2 2 2 3 2" xfId="18244" xr:uid="{00000000-0005-0000-0000-0000A6280000}"/>
    <cellStyle name="Comma 6 2 2 2 2 3 3" xfId="43521" xr:uid="{00000000-0005-0000-0000-0000A7280000}"/>
    <cellStyle name="Comma 6 2 2 2 2 3 4" xfId="47599" xr:uid="{00000000-0005-0000-0000-0000A8280000}"/>
    <cellStyle name="Comma 6 2 2 2 2 3 5" xfId="50615" xr:uid="{00000000-0005-0000-0000-0000A9280000}"/>
    <cellStyle name="Comma 6 2 2 2 2 4" xfId="11189" xr:uid="{00000000-0005-0000-0000-0000AA280000}"/>
    <cellStyle name="Comma 6 2 2 2 2 4 2" xfId="18721" xr:uid="{00000000-0005-0000-0000-0000AB280000}"/>
    <cellStyle name="Comma 6 2 2 2 2 4 3" xfId="43121" xr:uid="{00000000-0005-0000-0000-0000AC280000}"/>
    <cellStyle name="Comma 6 2 2 2 2 4 4" xfId="48076" xr:uid="{00000000-0005-0000-0000-0000AD280000}"/>
    <cellStyle name="Comma 6 2 2 2 2 4 5" xfId="51092" xr:uid="{00000000-0005-0000-0000-0000AE280000}"/>
    <cellStyle name="Comma 6 2 2 2 2 5" xfId="8225" xr:uid="{00000000-0005-0000-0000-0000AF280000}"/>
    <cellStyle name="Comma 6 2 2 2 2 5 2" xfId="43944" xr:uid="{00000000-0005-0000-0000-0000B0280000}"/>
    <cellStyle name="Comma 6 2 2 2 2 5 3" xfId="46645" xr:uid="{00000000-0005-0000-0000-0000B1280000}"/>
    <cellStyle name="Comma 6 2 2 2 2 5 4" xfId="49661" xr:uid="{00000000-0005-0000-0000-0000B2280000}"/>
    <cellStyle name="Comma 6 2 2 2 2 6" xfId="41541" xr:uid="{00000000-0005-0000-0000-0000B3280000}"/>
    <cellStyle name="Comma 6 2 2 2 2 7" xfId="45539" xr:uid="{00000000-0005-0000-0000-0000B4280000}"/>
    <cellStyle name="Comma 6 2 2 2 2 8" xfId="48555" xr:uid="{00000000-0005-0000-0000-0000B5280000}"/>
    <cellStyle name="Comma 6 2 2 2 3" xfId="10005" xr:uid="{00000000-0005-0000-0000-0000B6280000}"/>
    <cellStyle name="Comma 6 2 2 2 3 2" xfId="17555" xr:uid="{00000000-0005-0000-0000-0000B7280000}"/>
    <cellStyle name="Comma 6 2 2 2 3 3" xfId="42286" xr:uid="{00000000-0005-0000-0000-0000B8280000}"/>
    <cellStyle name="Comma 6 2 2 2 3 4" xfId="46910" xr:uid="{00000000-0005-0000-0000-0000B9280000}"/>
    <cellStyle name="Comma 6 2 2 2 3 5" xfId="49926" xr:uid="{00000000-0005-0000-0000-0000BA280000}"/>
    <cellStyle name="Comma 6 2 2 2 4" xfId="10489" xr:uid="{00000000-0005-0000-0000-0000BB280000}"/>
    <cellStyle name="Comma 6 2 2 2 4 2" xfId="18032" xr:uid="{00000000-0005-0000-0000-0000BC280000}"/>
    <cellStyle name="Comma 6 2 2 2 4 3" xfId="42695" xr:uid="{00000000-0005-0000-0000-0000BD280000}"/>
    <cellStyle name="Comma 6 2 2 2 4 4" xfId="47387" xr:uid="{00000000-0005-0000-0000-0000BE280000}"/>
    <cellStyle name="Comma 6 2 2 2 4 5" xfId="50403" xr:uid="{00000000-0005-0000-0000-0000BF280000}"/>
    <cellStyle name="Comma 6 2 2 2 5" xfId="10976" xr:uid="{00000000-0005-0000-0000-0000C0280000}"/>
    <cellStyle name="Comma 6 2 2 2 5 2" xfId="18509" xr:uid="{00000000-0005-0000-0000-0000C1280000}"/>
    <cellStyle name="Comma 6 2 2 2 5 3" xfId="42946" xr:uid="{00000000-0005-0000-0000-0000C2280000}"/>
    <cellStyle name="Comma 6 2 2 2 5 4" xfId="47864" xr:uid="{00000000-0005-0000-0000-0000C3280000}"/>
    <cellStyle name="Comma 6 2 2 2 5 5" xfId="50880" xr:uid="{00000000-0005-0000-0000-0000C4280000}"/>
    <cellStyle name="Comma 6 2 2 2 6" xfId="7924" xr:uid="{00000000-0005-0000-0000-0000C5280000}"/>
    <cellStyle name="Comma 6 2 2 2 6 2" xfId="42209" xr:uid="{00000000-0005-0000-0000-0000C6280000}"/>
    <cellStyle name="Comma 6 2 2 2 6 3" xfId="46433" xr:uid="{00000000-0005-0000-0000-0000C7280000}"/>
    <cellStyle name="Comma 6 2 2 2 6 4" xfId="49449" xr:uid="{00000000-0005-0000-0000-0000C8280000}"/>
    <cellStyle name="Comma 6 2 2 2 7" xfId="42723" xr:uid="{00000000-0005-0000-0000-0000C9280000}"/>
    <cellStyle name="Comma 6 2 2 2 8" xfId="45327" xr:uid="{00000000-0005-0000-0000-0000CA280000}"/>
    <cellStyle name="Comma 6 2 2 2 9" xfId="48343" xr:uid="{00000000-0005-0000-0000-0000CB280000}"/>
    <cellStyle name="Comma 6 2 2 3" xfId="5350" xr:uid="{00000000-0005-0000-0000-0000CC280000}"/>
    <cellStyle name="Comma 6 2 2 3 2" xfId="5670" xr:uid="{00000000-0005-0000-0000-0000CD280000}"/>
    <cellStyle name="Comma 6 2 2 3 2 2" xfId="10270" xr:uid="{00000000-0005-0000-0000-0000CE280000}"/>
    <cellStyle name="Comma 6 2 2 3 2 2 2" xfId="17820" xr:uid="{00000000-0005-0000-0000-0000CF280000}"/>
    <cellStyle name="Comma 6 2 2 3 2 2 3" xfId="42317" xr:uid="{00000000-0005-0000-0000-0000D0280000}"/>
    <cellStyle name="Comma 6 2 2 3 2 2 4" xfId="47175" xr:uid="{00000000-0005-0000-0000-0000D1280000}"/>
    <cellStyle name="Comma 6 2 2 3 2 2 5" xfId="50191" xr:uid="{00000000-0005-0000-0000-0000D2280000}"/>
    <cellStyle name="Comma 6 2 2 3 2 3" xfId="10755" xr:uid="{00000000-0005-0000-0000-0000D3280000}"/>
    <cellStyle name="Comma 6 2 2 3 2 3 2" xfId="18297" xr:uid="{00000000-0005-0000-0000-0000D4280000}"/>
    <cellStyle name="Comma 6 2 2 3 2 3 3" xfId="43135" xr:uid="{00000000-0005-0000-0000-0000D5280000}"/>
    <cellStyle name="Comma 6 2 2 3 2 3 4" xfId="47652" xr:uid="{00000000-0005-0000-0000-0000D6280000}"/>
    <cellStyle name="Comma 6 2 2 3 2 3 5" xfId="50668" xr:uid="{00000000-0005-0000-0000-0000D7280000}"/>
    <cellStyle name="Comma 6 2 2 3 2 4" xfId="11242" xr:uid="{00000000-0005-0000-0000-0000D8280000}"/>
    <cellStyle name="Comma 6 2 2 3 2 4 2" xfId="18774" xr:uid="{00000000-0005-0000-0000-0000D9280000}"/>
    <cellStyle name="Comma 6 2 2 3 2 4 3" xfId="43874" xr:uid="{00000000-0005-0000-0000-0000DA280000}"/>
    <cellStyle name="Comma 6 2 2 3 2 4 4" xfId="48129" xr:uid="{00000000-0005-0000-0000-0000DB280000}"/>
    <cellStyle name="Comma 6 2 2 3 2 4 5" xfId="51145" xr:uid="{00000000-0005-0000-0000-0000DC280000}"/>
    <cellStyle name="Comma 6 2 2 3 2 5" xfId="8304" xr:uid="{00000000-0005-0000-0000-0000DD280000}"/>
    <cellStyle name="Comma 6 2 2 3 2 5 2" xfId="43214" xr:uid="{00000000-0005-0000-0000-0000DE280000}"/>
    <cellStyle name="Comma 6 2 2 3 2 5 3" xfId="46698" xr:uid="{00000000-0005-0000-0000-0000DF280000}"/>
    <cellStyle name="Comma 6 2 2 3 2 5 4" xfId="49714" xr:uid="{00000000-0005-0000-0000-0000E0280000}"/>
    <cellStyle name="Comma 6 2 2 3 2 6" xfId="43907" xr:uid="{00000000-0005-0000-0000-0000E1280000}"/>
    <cellStyle name="Comma 6 2 2 3 2 7" xfId="45592" xr:uid="{00000000-0005-0000-0000-0000E2280000}"/>
    <cellStyle name="Comma 6 2 2 3 2 8" xfId="48608" xr:uid="{00000000-0005-0000-0000-0000E3280000}"/>
    <cellStyle name="Comma 6 2 2 3 3" xfId="10058" xr:uid="{00000000-0005-0000-0000-0000E4280000}"/>
    <cellStyle name="Comma 6 2 2 3 3 2" xfId="17608" xr:uid="{00000000-0005-0000-0000-0000E5280000}"/>
    <cellStyle name="Comma 6 2 2 3 3 3" xfId="41860" xr:uid="{00000000-0005-0000-0000-0000E6280000}"/>
    <cellStyle name="Comma 6 2 2 3 3 4" xfId="46963" xr:uid="{00000000-0005-0000-0000-0000E7280000}"/>
    <cellStyle name="Comma 6 2 2 3 3 5" xfId="49979" xr:uid="{00000000-0005-0000-0000-0000E8280000}"/>
    <cellStyle name="Comma 6 2 2 3 4" xfId="10543" xr:uid="{00000000-0005-0000-0000-0000E9280000}"/>
    <cellStyle name="Comma 6 2 2 3 4 2" xfId="18085" xr:uid="{00000000-0005-0000-0000-0000EA280000}"/>
    <cellStyle name="Comma 6 2 2 3 4 3" xfId="19893" xr:uid="{00000000-0005-0000-0000-0000EB280000}"/>
    <cellStyle name="Comma 6 2 2 3 4 4" xfId="47440" xr:uid="{00000000-0005-0000-0000-0000EC280000}"/>
    <cellStyle name="Comma 6 2 2 3 4 5" xfId="50456" xr:uid="{00000000-0005-0000-0000-0000ED280000}"/>
    <cellStyle name="Comma 6 2 2 3 5" xfId="11030" xr:uid="{00000000-0005-0000-0000-0000EE280000}"/>
    <cellStyle name="Comma 6 2 2 3 5 2" xfId="18562" xr:uid="{00000000-0005-0000-0000-0000EF280000}"/>
    <cellStyle name="Comma 6 2 2 3 5 3" xfId="42146" xr:uid="{00000000-0005-0000-0000-0000F0280000}"/>
    <cellStyle name="Comma 6 2 2 3 5 4" xfId="47917" xr:uid="{00000000-0005-0000-0000-0000F1280000}"/>
    <cellStyle name="Comma 6 2 2 3 5 5" xfId="50933" xr:uid="{00000000-0005-0000-0000-0000F2280000}"/>
    <cellStyle name="Comma 6 2 2 3 6" xfId="7995" xr:uid="{00000000-0005-0000-0000-0000F3280000}"/>
    <cellStyle name="Comma 6 2 2 3 6 2" xfId="43063" xr:uid="{00000000-0005-0000-0000-0000F4280000}"/>
    <cellStyle name="Comma 6 2 2 3 6 3" xfId="46486" xr:uid="{00000000-0005-0000-0000-0000F5280000}"/>
    <cellStyle name="Comma 6 2 2 3 6 4" xfId="49502" xr:uid="{00000000-0005-0000-0000-0000F6280000}"/>
    <cellStyle name="Comma 6 2 2 3 7" xfId="41499" xr:uid="{00000000-0005-0000-0000-0000F7280000}"/>
    <cellStyle name="Comma 6 2 2 3 8" xfId="45380" xr:uid="{00000000-0005-0000-0000-0000F8280000}"/>
    <cellStyle name="Comma 6 2 2 3 9" xfId="48396" xr:uid="{00000000-0005-0000-0000-0000F9280000}"/>
    <cellStyle name="Comma 6 2 2 4" xfId="5430" xr:uid="{00000000-0005-0000-0000-0000FA280000}"/>
    <cellStyle name="Comma 6 2 2 4 2" xfId="5750" xr:uid="{00000000-0005-0000-0000-0000FB280000}"/>
    <cellStyle name="Comma 6 2 2 4 2 2" xfId="10323" xr:uid="{00000000-0005-0000-0000-0000FC280000}"/>
    <cellStyle name="Comma 6 2 2 4 2 2 2" xfId="17873" xr:uid="{00000000-0005-0000-0000-0000FD280000}"/>
    <cellStyle name="Comma 6 2 2 4 2 2 3" xfId="27974" xr:uid="{00000000-0005-0000-0000-0000FE280000}"/>
    <cellStyle name="Comma 6 2 2 4 2 2 4" xfId="47228" xr:uid="{00000000-0005-0000-0000-0000FF280000}"/>
    <cellStyle name="Comma 6 2 2 4 2 2 5" xfId="50244" xr:uid="{00000000-0005-0000-0000-000000290000}"/>
    <cellStyle name="Comma 6 2 2 4 2 3" xfId="10808" xr:uid="{00000000-0005-0000-0000-000001290000}"/>
    <cellStyle name="Comma 6 2 2 4 2 3 2" xfId="18350" xr:uid="{00000000-0005-0000-0000-000002290000}"/>
    <cellStyle name="Comma 6 2 2 4 2 3 3" xfId="43670" xr:uid="{00000000-0005-0000-0000-000003290000}"/>
    <cellStyle name="Comma 6 2 2 4 2 3 4" xfId="47705" xr:uid="{00000000-0005-0000-0000-000004290000}"/>
    <cellStyle name="Comma 6 2 2 4 2 3 5" xfId="50721" xr:uid="{00000000-0005-0000-0000-000005290000}"/>
    <cellStyle name="Comma 6 2 2 4 2 4" xfId="11295" xr:uid="{00000000-0005-0000-0000-000006290000}"/>
    <cellStyle name="Comma 6 2 2 4 2 4 2" xfId="18827" xr:uid="{00000000-0005-0000-0000-000007290000}"/>
    <cellStyle name="Comma 6 2 2 4 2 4 3" xfId="19278" xr:uid="{00000000-0005-0000-0000-000008290000}"/>
    <cellStyle name="Comma 6 2 2 4 2 4 4" xfId="48182" xr:uid="{00000000-0005-0000-0000-000009290000}"/>
    <cellStyle name="Comma 6 2 2 4 2 4 5" xfId="51198" xr:uid="{00000000-0005-0000-0000-00000A290000}"/>
    <cellStyle name="Comma 6 2 2 4 2 5" xfId="8384" xr:uid="{00000000-0005-0000-0000-00000B290000}"/>
    <cellStyle name="Comma 6 2 2 4 2 5 2" xfId="42121" xr:uid="{00000000-0005-0000-0000-00000C290000}"/>
    <cellStyle name="Comma 6 2 2 4 2 5 3" xfId="46751" xr:uid="{00000000-0005-0000-0000-00000D290000}"/>
    <cellStyle name="Comma 6 2 2 4 2 5 4" xfId="49767" xr:uid="{00000000-0005-0000-0000-00000E290000}"/>
    <cellStyle name="Comma 6 2 2 4 2 6" xfId="43336" xr:uid="{00000000-0005-0000-0000-00000F290000}"/>
    <cellStyle name="Comma 6 2 2 4 2 7" xfId="45645" xr:uid="{00000000-0005-0000-0000-000010290000}"/>
    <cellStyle name="Comma 6 2 2 4 2 8" xfId="48661" xr:uid="{00000000-0005-0000-0000-000011290000}"/>
    <cellStyle name="Comma 6 2 2 4 3" xfId="10111" xr:uid="{00000000-0005-0000-0000-000012290000}"/>
    <cellStyle name="Comma 6 2 2 4 3 2" xfId="17661" xr:uid="{00000000-0005-0000-0000-000013290000}"/>
    <cellStyle name="Comma 6 2 2 4 3 3" xfId="43798" xr:uid="{00000000-0005-0000-0000-000014290000}"/>
    <cellStyle name="Comma 6 2 2 4 3 4" xfId="47016" xr:uid="{00000000-0005-0000-0000-000015290000}"/>
    <cellStyle name="Comma 6 2 2 4 3 5" xfId="50032" xr:uid="{00000000-0005-0000-0000-000016290000}"/>
    <cellStyle name="Comma 6 2 2 4 4" xfId="10596" xr:uid="{00000000-0005-0000-0000-000017290000}"/>
    <cellStyle name="Comma 6 2 2 4 4 2" xfId="18138" xr:uid="{00000000-0005-0000-0000-000018290000}"/>
    <cellStyle name="Comma 6 2 2 4 4 3" xfId="43725" xr:uid="{00000000-0005-0000-0000-000019290000}"/>
    <cellStyle name="Comma 6 2 2 4 4 4" xfId="47493" xr:uid="{00000000-0005-0000-0000-00001A290000}"/>
    <cellStyle name="Comma 6 2 2 4 4 5" xfId="50509" xr:uid="{00000000-0005-0000-0000-00001B290000}"/>
    <cellStyle name="Comma 6 2 2 4 5" xfId="11083" xr:uid="{00000000-0005-0000-0000-00001C290000}"/>
    <cellStyle name="Comma 6 2 2 4 5 2" xfId="18615" xr:uid="{00000000-0005-0000-0000-00001D290000}"/>
    <cellStyle name="Comma 6 2 2 4 5 3" xfId="42014" xr:uid="{00000000-0005-0000-0000-00001E290000}"/>
    <cellStyle name="Comma 6 2 2 4 5 4" xfId="47970" xr:uid="{00000000-0005-0000-0000-00001F290000}"/>
    <cellStyle name="Comma 6 2 2 4 5 5" xfId="50986" xr:uid="{00000000-0005-0000-0000-000020290000}"/>
    <cellStyle name="Comma 6 2 2 4 6" xfId="8071" xr:uid="{00000000-0005-0000-0000-000021290000}"/>
    <cellStyle name="Comma 6 2 2 4 6 2" xfId="44008" xr:uid="{00000000-0005-0000-0000-000022290000}"/>
    <cellStyle name="Comma 6 2 2 4 6 3" xfId="46539" xr:uid="{00000000-0005-0000-0000-000023290000}"/>
    <cellStyle name="Comma 6 2 2 4 6 4" xfId="49555" xr:uid="{00000000-0005-0000-0000-000024290000}"/>
    <cellStyle name="Comma 6 2 2 4 7" xfId="42068" xr:uid="{00000000-0005-0000-0000-000025290000}"/>
    <cellStyle name="Comma 6 2 2 4 8" xfId="45433" xr:uid="{00000000-0005-0000-0000-000026290000}"/>
    <cellStyle name="Comma 6 2 2 4 9" xfId="48449" xr:uid="{00000000-0005-0000-0000-000027290000}"/>
    <cellStyle name="Comma 6 2 2 5" xfId="5510" xr:uid="{00000000-0005-0000-0000-000028290000}"/>
    <cellStyle name="Comma 6 2 2 5 2" xfId="10164" xr:uid="{00000000-0005-0000-0000-000029290000}"/>
    <cellStyle name="Comma 6 2 2 5 2 2" xfId="17714" xr:uid="{00000000-0005-0000-0000-00002A290000}"/>
    <cellStyle name="Comma 6 2 2 5 2 3" xfId="42985" xr:uid="{00000000-0005-0000-0000-00002B290000}"/>
    <cellStyle name="Comma 6 2 2 5 2 4" xfId="47069" xr:uid="{00000000-0005-0000-0000-00002C290000}"/>
    <cellStyle name="Comma 6 2 2 5 2 5" xfId="50085" xr:uid="{00000000-0005-0000-0000-00002D290000}"/>
    <cellStyle name="Comma 6 2 2 5 3" xfId="10649" xr:uid="{00000000-0005-0000-0000-00002E290000}"/>
    <cellStyle name="Comma 6 2 2 5 3 2" xfId="18191" xr:uid="{00000000-0005-0000-0000-00002F290000}"/>
    <cellStyle name="Comma 6 2 2 5 3 3" xfId="41946" xr:uid="{00000000-0005-0000-0000-000030290000}"/>
    <cellStyle name="Comma 6 2 2 5 3 4" xfId="47546" xr:uid="{00000000-0005-0000-0000-000031290000}"/>
    <cellStyle name="Comma 6 2 2 5 3 5" xfId="50562" xr:uid="{00000000-0005-0000-0000-000032290000}"/>
    <cellStyle name="Comma 6 2 2 5 4" xfId="11136" xr:uid="{00000000-0005-0000-0000-000033290000}"/>
    <cellStyle name="Comma 6 2 2 5 4 2" xfId="18668" xr:uid="{00000000-0005-0000-0000-000034290000}"/>
    <cellStyle name="Comma 6 2 2 5 4 3" xfId="42704" xr:uid="{00000000-0005-0000-0000-000035290000}"/>
    <cellStyle name="Comma 6 2 2 5 4 4" xfId="48023" xr:uid="{00000000-0005-0000-0000-000036290000}"/>
    <cellStyle name="Comma 6 2 2 5 4 5" xfId="51039" xr:uid="{00000000-0005-0000-0000-000037290000}"/>
    <cellStyle name="Comma 6 2 2 5 5" xfId="8150" xr:uid="{00000000-0005-0000-0000-000038290000}"/>
    <cellStyle name="Comma 6 2 2 5 5 2" xfId="42716" xr:uid="{00000000-0005-0000-0000-000039290000}"/>
    <cellStyle name="Comma 6 2 2 5 5 3" xfId="46592" xr:uid="{00000000-0005-0000-0000-00003A290000}"/>
    <cellStyle name="Comma 6 2 2 5 5 4" xfId="49608" xr:uid="{00000000-0005-0000-0000-00003B290000}"/>
    <cellStyle name="Comma 6 2 2 5 6" xfId="41526" xr:uid="{00000000-0005-0000-0000-00003C290000}"/>
    <cellStyle name="Comma 6 2 2 5 7" xfId="45486" xr:uid="{00000000-0005-0000-0000-00003D290000}"/>
    <cellStyle name="Comma 6 2 2 5 8" xfId="48502" xr:uid="{00000000-0005-0000-0000-00003E290000}"/>
    <cellStyle name="Comma 6 2 2 6" xfId="5830" xr:uid="{00000000-0005-0000-0000-00003F290000}"/>
    <cellStyle name="Comma 6 2 2 6 2" xfId="10376" xr:uid="{00000000-0005-0000-0000-000040290000}"/>
    <cellStyle name="Comma 6 2 2 6 2 2" xfId="17926" xr:uid="{00000000-0005-0000-0000-000041290000}"/>
    <cellStyle name="Comma 6 2 2 6 2 3" xfId="20371" xr:uid="{00000000-0005-0000-0000-000042290000}"/>
    <cellStyle name="Comma 6 2 2 6 2 4" xfId="47281" xr:uid="{00000000-0005-0000-0000-000043290000}"/>
    <cellStyle name="Comma 6 2 2 6 2 5" xfId="50297" xr:uid="{00000000-0005-0000-0000-000044290000}"/>
    <cellStyle name="Comma 6 2 2 6 3" xfId="10861" xr:uid="{00000000-0005-0000-0000-000045290000}"/>
    <cellStyle name="Comma 6 2 2 6 3 2" xfId="18403" xr:uid="{00000000-0005-0000-0000-000046290000}"/>
    <cellStyle name="Comma 6 2 2 6 3 3" xfId="42581" xr:uid="{00000000-0005-0000-0000-000047290000}"/>
    <cellStyle name="Comma 6 2 2 6 3 4" xfId="47758" xr:uid="{00000000-0005-0000-0000-000048290000}"/>
    <cellStyle name="Comma 6 2 2 6 3 5" xfId="50774" xr:uid="{00000000-0005-0000-0000-000049290000}"/>
    <cellStyle name="Comma 6 2 2 6 4" xfId="11349" xr:uid="{00000000-0005-0000-0000-00004A290000}"/>
    <cellStyle name="Comma 6 2 2 6 4 2" xfId="18880" xr:uid="{00000000-0005-0000-0000-00004B290000}"/>
    <cellStyle name="Comma 6 2 2 6 4 3" xfId="20088" xr:uid="{00000000-0005-0000-0000-00004C290000}"/>
    <cellStyle name="Comma 6 2 2 6 4 4" xfId="48235" xr:uid="{00000000-0005-0000-0000-00004D290000}"/>
    <cellStyle name="Comma 6 2 2 6 4 5" xfId="51251" xr:uid="{00000000-0005-0000-0000-00004E290000}"/>
    <cellStyle name="Comma 6 2 2 6 5" xfId="8464" xr:uid="{00000000-0005-0000-0000-00004F290000}"/>
    <cellStyle name="Comma 6 2 2 6 5 2" xfId="42475" xr:uid="{00000000-0005-0000-0000-000050290000}"/>
    <cellStyle name="Comma 6 2 2 6 5 3" xfId="46804" xr:uid="{00000000-0005-0000-0000-000051290000}"/>
    <cellStyle name="Comma 6 2 2 6 5 4" xfId="49820" xr:uid="{00000000-0005-0000-0000-000052290000}"/>
    <cellStyle name="Comma 6 2 2 6 6" xfId="27921" xr:uid="{00000000-0005-0000-0000-000053290000}"/>
    <cellStyle name="Comma 6 2 2 6 7" xfId="45698" xr:uid="{00000000-0005-0000-0000-000054290000}"/>
    <cellStyle name="Comma 6 2 2 6 8" xfId="48714" xr:uid="{00000000-0005-0000-0000-000055290000}"/>
    <cellStyle name="Comma 6 2 2 7" xfId="9952" xr:uid="{00000000-0005-0000-0000-000056290000}"/>
    <cellStyle name="Comma 6 2 2 7 2" xfId="17502" xr:uid="{00000000-0005-0000-0000-000057290000}"/>
    <cellStyle name="Comma 6 2 2 7 3" xfId="42980" xr:uid="{00000000-0005-0000-0000-000058290000}"/>
    <cellStyle name="Comma 6 2 2 7 4" xfId="46857" xr:uid="{00000000-0005-0000-0000-000059290000}"/>
    <cellStyle name="Comma 6 2 2 7 5" xfId="49873" xr:uid="{00000000-0005-0000-0000-00005A290000}"/>
    <cellStyle name="Comma 6 2 2 8" xfId="10436" xr:uid="{00000000-0005-0000-0000-00005B290000}"/>
    <cellStyle name="Comma 6 2 2 8 2" xfId="17979" xr:uid="{00000000-0005-0000-0000-00005C290000}"/>
    <cellStyle name="Comma 6 2 2 8 3" xfId="41914" xr:uid="{00000000-0005-0000-0000-00005D290000}"/>
    <cellStyle name="Comma 6 2 2 8 4" xfId="47334" xr:uid="{00000000-0005-0000-0000-00005E290000}"/>
    <cellStyle name="Comma 6 2 2 8 5" xfId="50350" xr:uid="{00000000-0005-0000-0000-00005F290000}"/>
    <cellStyle name="Comma 6 2 2 9" xfId="10923" xr:uid="{00000000-0005-0000-0000-000060290000}"/>
    <cellStyle name="Comma 6 2 2 9 2" xfId="18456" xr:uid="{00000000-0005-0000-0000-000061290000}"/>
    <cellStyle name="Comma 6 2 2 9 3" xfId="41989" xr:uid="{00000000-0005-0000-0000-000062290000}"/>
    <cellStyle name="Comma 6 2 2 9 4" xfId="47811" xr:uid="{00000000-0005-0000-0000-000063290000}"/>
    <cellStyle name="Comma 6 2 2 9 5" xfId="50827" xr:uid="{00000000-0005-0000-0000-000064290000}"/>
    <cellStyle name="Comma 6 2 3" xfId="5269" xr:uid="{00000000-0005-0000-0000-000065290000}"/>
    <cellStyle name="Comma 6 2 3 10" xfId="45024" xr:uid="{00000000-0005-0000-0000-000066290000}"/>
    <cellStyle name="Comma 6 2 3 11" xfId="45326" xr:uid="{00000000-0005-0000-0000-000067290000}"/>
    <cellStyle name="Comma 6 2 3 12" xfId="48342" xr:uid="{00000000-0005-0000-0000-000068290000}"/>
    <cellStyle name="Comma 6 2 3 2" xfId="5589" xr:uid="{00000000-0005-0000-0000-000069290000}"/>
    <cellStyle name="Comma 6 2 3 2 2" xfId="10216" xr:uid="{00000000-0005-0000-0000-00006A290000}"/>
    <cellStyle name="Comma 6 2 3 2 2 2" xfId="17766" xr:uid="{00000000-0005-0000-0000-00006B290000}"/>
    <cellStyle name="Comma 6 2 3 2 2 3" xfId="42313" xr:uid="{00000000-0005-0000-0000-00006C290000}"/>
    <cellStyle name="Comma 6 2 3 2 2 4" xfId="47121" xr:uid="{00000000-0005-0000-0000-00006D290000}"/>
    <cellStyle name="Comma 6 2 3 2 2 5" xfId="50137" xr:uid="{00000000-0005-0000-0000-00006E290000}"/>
    <cellStyle name="Comma 6 2 3 2 3" xfId="10701" xr:uid="{00000000-0005-0000-0000-00006F290000}"/>
    <cellStyle name="Comma 6 2 3 2 3 2" xfId="18243" xr:uid="{00000000-0005-0000-0000-000070290000}"/>
    <cellStyle name="Comma 6 2 3 2 3 3" xfId="42349" xr:uid="{00000000-0005-0000-0000-000071290000}"/>
    <cellStyle name="Comma 6 2 3 2 3 4" xfId="47598" xr:uid="{00000000-0005-0000-0000-000072290000}"/>
    <cellStyle name="Comma 6 2 3 2 3 5" xfId="50614" xr:uid="{00000000-0005-0000-0000-000073290000}"/>
    <cellStyle name="Comma 6 2 3 2 4" xfId="11188" xr:uid="{00000000-0005-0000-0000-000074290000}"/>
    <cellStyle name="Comma 6 2 3 2 4 2" xfId="18720" xr:uid="{00000000-0005-0000-0000-000075290000}"/>
    <cellStyle name="Comma 6 2 3 2 4 3" xfId="19753" xr:uid="{00000000-0005-0000-0000-000076290000}"/>
    <cellStyle name="Comma 6 2 3 2 4 4" xfId="48075" xr:uid="{00000000-0005-0000-0000-000077290000}"/>
    <cellStyle name="Comma 6 2 3 2 4 5" xfId="51091" xr:uid="{00000000-0005-0000-0000-000078290000}"/>
    <cellStyle name="Comma 6 2 3 2 5" xfId="8224" xr:uid="{00000000-0005-0000-0000-000079290000}"/>
    <cellStyle name="Comma 6 2 3 2 5 2" xfId="43501" xr:uid="{00000000-0005-0000-0000-00007A290000}"/>
    <cellStyle name="Comma 6 2 3 2 5 3" xfId="46644" xr:uid="{00000000-0005-0000-0000-00007B290000}"/>
    <cellStyle name="Comma 6 2 3 2 5 4" xfId="49660" xr:uid="{00000000-0005-0000-0000-00007C290000}"/>
    <cellStyle name="Comma 6 2 3 2 6" xfId="42733" xr:uid="{00000000-0005-0000-0000-00007D290000}"/>
    <cellStyle name="Comma 6 2 3 2 7" xfId="45538" xr:uid="{00000000-0005-0000-0000-00007E290000}"/>
    <cellStyle name="Comma 6 2 3 2 8" xfId="48554" xr:uid="{00000000-0005-0000-0000-00007F290000}"/>
    <cellStyle name="Comma 6 2 3 3" xfId="10004" xr:uid="{00000000-0005-0000-0000-000080290000}"/>
    <cellStyle name="Comma 6 2 3 3 2" xfId="17554" xr:uid="{00000000-0005-0000-0000-000081290000}"/>
    <cellStyle name="Comma 6 2 3 3 3" xfId="42685" xr:uid="{00000000-0005-0000-0000-000082290000}"/>
    <cellStyle name="Comma 6 2 3 3 4" xfId="46909" xr:uid="{00000000-0005-0000-0000-000083290000}"/>
    <cellStyle name="Comma 6 2 3 3 5" xfId="49925" xr:uid="{00000000-0005-0000-0000-000084290000}"/>
    <cellStyle name="Comma 6 2 3 4" xfId="10488" xr:uid="{00000000-0005-0000-0000-000085290000}"/>
    <cellStyle name="Comma 6 2 3 4 2" xfId="18031" xr:uid="{00000000-0005-0000-0000-000086290000}"/>
    <cellStyle name="Comma 6 2 3 4 3" xfId="20358" xr:uid="{00000000-0005-0000-0000-000087290000}"/>
    <cellStyle name="Comma 6 2 3 4 4" xfId="47386" xr:uid="{00000000-0005-0000-0000-000088290000}"/>
    <cellStyle name="Comma 6 2 3 4 5" xfId="50402" xr:uid="{00000000-0005-0000-0000-000089290000}"/>
    <cellStyle name="Comma 6 2 3 5" xfId="10975" xr:uid="{00000000-0005-0000-0000-00008A290000}"/>
    <cellStyle name="Comma 6 2 3 5 2" xfId="18508" xr:uid="{00000000-0005-0000-0000-00008B290000}"/>
    <cellStyle name="Comma 6 2 3 5 3" xfId="42382" xr:uid="{00000000-0005-0000-0000-00008C290000}"/>
    <cellStyle name="Comma 6 2 3 5 4" xfId="47863" xr:uid="{00000000-0005-0000-0000-00008D290000}"/>
    <cellStyle name="Comma 6 2 3 5 5" xfId="50879" xr:uid="{00000000-0005-0000-0000-00008E290000}"/>
    <cellStyle name="Comma 6 2 3 6" xfId="7923" xr:uid="{00000000-0005-0000-0000-00008F290000}"/>
    <cellStyle name="Comma 6 2 3 6 2" xfId="42675" xr:uid="{00000000-0005-0000-0000-000090290000}"/>
    <cellStyle name="Comma 6 2 3 6 3" xfId="46432" xr:uid="{00000000-0005-0000-0000-000091290000}"/>
    <cellStyle name="Comma 6 2 3 6 4" xfId="49448" xr:uid="{00000000-0005-0000-0000-000092290000}"/>
    <cellStyle name="Comma 6 2 3 7" xfId="19238" xr:uid="{00000000-0005-0000-0000-000093290000}"/>
    <cellStyle name="Comma 6 2 3 8" xfId="41482" xr:uid="{00000000-0005-0000-0000-000094290000}"/>
    <cellStyle name="Comma 6 2 3 9" xfId="44116" xr:uid="{00000000-0005-0000-0000-000095290000}"/>
    <cellStyle name="Comma 6 2 4" xfId="5349" xr:uid="{00000000-0005-0000-0000-000096290000}"/>
    <cellStyle name="Comma 6 2 4 10" xfId="45379" xr:uid="{00000000-0005-0000-0000-000097290000}"/>
    <cellStyle name="Comma 6 2 4 11" xfId="48395" xr:uid="{00000000-0005-0000-0000-000098290000}"/>
    <cellStyle name="Comma 6 2 4 2" xfId="5669" xr:uid="{00000000-0005-0000-0000-000099290000}"/>
    <cellStyle name="Comma 6 2 4 2 2" xfId="10269" xr:uid="{00000000-0005-0000-0000-00009A290000}"/>
    <cellStyle name="Comma 6 2 4 2 2 2" xfId="17819" xr:uid="{00000000-0005-0000-0000-00009B290000}"/>
    <cellStyle name="Comma 6 2 4 2 2 3" xfId="19899" xr:uid="{00000000-0005-0000-0000-00009C290000}"/>
    <cellStyle name="Comma 6 2 4 2 2 4" xfId="47174" xr:uid="{00000000-0005-0000-0000-00009D290000}"/>
    <cellStyle name="Comma 6 2 4 2 2 5" xfId="50190" xr:uid="{00000000-0005-0000-0000-00009E290000}"/>
    <cellStyle name="Comma 6 2 4 2 3" xfId="10754" xr:uid="{00000000-0005-0000-0000-00009F290000}"/>
    <cellStyle name="Comma 6 2 4 2 3 2" xfId="18296" xr:uid="{00000000-0005-0000-0000-0000A0290000}"/>
    <cellStyle name="Comma 6 2 4 2 3 3" xfId="29924" xr:uid="{00000000-0005-0000-0000-0000A1290000}"/>
    <cellStyle name="Comma 6 2 4 2 3 4" xfId="47651" xr:uid="{00000000-0005-0000-0000-0000A2290000}"/>
    <cellStyle name="Comma 6 2 4 2 3 5" xfId="50667" xr:uid="{00000000-0005-0000-0000-0000A3290000}"/>
    <cellStyle name="Comma 6 2 4 2 4" xfId="11241" xr:uid="{00000000-0005-0000-0000-0000A4290000}"/>
    <cellStyle name="Comma 6 2 4 2 4 2" xfId="18773" xr:uid="{00000000-0005-0000-0000-0000A5290000}"/>
    <cellStyle name="Comma 6 2 4 2 4 3" xfId="42587" xr:uid="{00000000-0005-0000-0000-0000A6290000}"/>
    <cellStyle name="Comma 6 2 4 2 4 4" xfId="48128" xr:uid="{00000000-0005-0000-0000-0000A7290000}"/>
    <cellStyle name="Comma 6 2 4 2 4 5" xfId="51144" xr:uid="{00000000-0005-0000-0000-0000A8290000}"/>
    <cellStyle name="Comma 6 2 4 2 5" xfId="8303" xr:uid="{00000000-0005-0000-0000-0000A9290000}"/>
    <cellStyle name="Comma 6 2 4 2 5 2" xfId="42252" xr:uid="{00000000-0005-0000-0000-0000AA290000}"/>
    <cellStyle name="Comma 6 2 4 2 5 3" xfId="46697" xr:uid="{00000000-0005-0000-0000-0000AB290000}"/>
    <cellStyle name="Comma 6 2 4 2 5 4" xfId="49713" xr:uid="{00000000-0005-0000-0000-0000AC290000}"/>
    <cellStyle name="Comma 6 2 4 2 6" xfId="41568" xr:uid="{00000000-0005-0000-0000-0000AD290000}"/>
    <cellStyle name="Comma 6 2 4 2 7" xfId="45591" xr:uid="{00000000-0005-0000-0000-0000AE290000}"/>
    <cellStyle name="Comma 6 2 4 2 8" xfId="48607" xr:uid="{00000000-0005-0000-0000-0000AF290000}"/>
    <cellStyle name="Comma 6 2 4 3" xfId="10057" xr:uid="{00000000-0005-0000-0000-0000B0290000}"/>
    <cellStyle name="Comma 6 2 4 3 2" xfId="17607" xr:uid="{00000000-0005-0000-0000-0000B1290000}"/>
    <cellStyle name="Comma 6 2 4 3 3" xfId="43375" xr:uid="{00000000-0005-0000-0000-0000B2290000}"/>
    <cellStyle name="Comma 6 2 4 3 4" xfId="46962" xr:uid="{00000000-0005-0000-0000-0000B3290000}"/>
    <cellStyle name="Comma 6 2 4 3 5" xfId="49978" xr:uid="{00000000-0005-0000-0000-0000B4290000}"/>
    <cellStyle name="Comma 6 2 4 4" xfId="10542" xr:uid="{00000000-0005-0000-0000-0000B5290000}"/>
    <cellStyle name="Comma 6 2 4 4 2" xfId="18084" xr:uid="{00000000-0005-0000-0000-0000B6290000}"/>
    <cellStyle name="Comma 6 2 4 4 3" xfId="43465" xr:uid="{00000000-0005-0000-0000-0000B7290000}"/>
    <cellStyle name="Comma 6 2 4 4 4" xfId="47439" xr:uid="{00000000-0005-0000-0000-0000B8290000}"/>
    <cellStyle name="Comma 6 2 4 4 5" xfId="50455" xr:uid="{00000000-0005-0000-0000-0000B9290000}"/>
    <cellStyle name="Comma 6 2 4 5" xfId="11029" xr:uid="{00000000-0005-0000-0000-0000BA290000}"/>
    <cellStyle name="Comma 6 2 4 5 2" xfId="18561" xr:uid="{00000000-0005-0000-0000-0000BB290000}"/>
    <cellStyle name="Comma 6 2 4 5 3" xfId="19971" xr:uid="{00000000-0005-0000-0000-0000BC290000}"/>
    <cellStyle name="Comma 6 2 4 5 4" xfId="47916" xr:uid="{00000000-0005-0000-0000-0000BD290000}"/>
    <cellStyle name="Comma 6 2 4 5 5" xfId="50932" xr:uid="{00000000-0005-0000-0000-0000BE290000}"/>
    <cellStyle name="Comma 6 2 4 6" xfId="7994" xr:uid="{00000000-0005-0000-0000-0000BF290000}"/>
    <cellStyle name="Comma 6 2 4 6 2" xfId="27816" xr:uid="{00000000-0005-0000-0000-0000C0290000}"/>
    <cellStyle name="Comma 6 2 4 6 3" xfId="46485" xr:uid="{00000000-0005-0000-0000-0000C1290000}"/>
    <cellStyle name="Comma 6 2 4 6 4" xfId="49501" xr:uid="{00000000-0005-0000-0000-0000C2290000}"/>
    <cellStyle name="Comma 6 2 4 7" xfId="19239" xr:uid="{00000000-0005-0000-0000-0000C3290000}"/>
    <cellStyle name="Comma 6 2 4 8" xfId="44117" xr:uid="{00000000-0005-0000-0000-0000C4290000}"/>
    <cellStyle name="Comma 6 2 4 9" xfId="45025" xr:uid="{00000000-0005-0000-0000-0000C5290000}"/>
    <cellStyle name="Comma 6 2 5" xfId="5429" xr:uid="{00000000-0005-0000-0000-0000C6290000}"/>
    <cellStyle name="Comma 6 2 5 2" xfId="5749" xr:uid="{00000000-0005-0000-0000-0000C7290000}"/>
    <cellStyle name="Comma 6 2 5 2 2" xfId="10322" xr:uid="{00000000-0005-0000-0000-0000C8290000}"/>
    <cellStyle name="Comma 6 2 5 2 2 2" xfId="17872" xr:uid="{00000000-0005-0000-0000-0000C9290000}"/>
    <cellStyle name="Comma 6 2 5 2 2 3" xfId="27776" xr:uid="{00000000-0005-0000-0000-0000CA290000}"/>
    <cellStyle name="Comma 6 2 5 2 2 4" xfId="47227" xr:uid="{00000000-0005-0000-0000-0000CB290000}"/>
    <cellStyle name="Comma 6 2 5 2 2 5" xfId="50243" xr:uid="{00000000-0005-0000-0000-0000CC290000}"/>
    <cellStyle name="Comma 6 2 5 2 3" xfId="10807" xr:uid="{00000000-0005-0000-0000-0000CD290000}"/>
    <cellStyle name="Comma 6 2 5 2 3 2" xfId="18349" xr:uid="{00000000-0005-0000-0000-0000CE290000}"/>
    <cellStyle name="Comma 6 2 5 2 3 3" xfId="29095" xr:uid="{00000000-0005-0000-0000-0000CF290000}"/>
    <cellStyle name="Comma 6 2 5 2 3 4" xfId="47704" xr:uid="{00000000-0005-0000-0000-0000D0290000}"/>
    <cellStyle name="Comma 6 2 5 2 3 5" xfId="50720" xr:uid="{00000000-0005-0000-0000-0000D1290000}"/>
    <cellStyle name="Comma 6 2 5 2 4" xfId="11294" xr:uid="{00000000-0005-0000-0000-0000D2290000}"/>
    <cellStyle name="Comma 6 2 5 2 4 2" xfId="18826" xr:uid="{00000000-0005-0000-0000-0000D3290000}"/>
    <cellStyle name="Comma 6 2 5 2 4 3" xfId="31507" xr:uid="{00000000-0005-0000-0000-0000D4290000}"/>
    <cellStyle name="Comma 6 2 5 2 4 4" xfId="48181" xr:uid="{00000000-0005-0000-0000-0000D5290000}"/>
    <cellStyle name="Comma 6 2 5 2 4 5" xfId="51197" xr:uid="{00000000-0005-0000-0000-0000D6290000}"/>
    <cellStyle name="Comma 6 2 5 2 5" xfId="8383" xr:uid="{00000000-0005-0000-0000-0000D7290000}"/>
    <cellStyle name="Comma 6 2 5 2 5 2" xfId="43543" xr:uid="{00000000-0005-0000-0000-0000D8290000}"/>
    <cellStyle name="Comma 6 2 5 2 5 3" xfId="46750" xr:uid="{00000000-0005-0000-0000-0000D9290000}"/>
    <cellStyle name="Comma 6 2 5 2 5 4" xfId="49766" xr:uid="{00000000-0005-0000-0000-0000DA290000}"/>
    <cellStyle name="Comma 6 2 5 2 6" xfId="41588" xr:uid="{00000000-0005-0000-0000-0000DB290000}"/>
    <cellStyle name="Comma 6 2 5 2 7" xfId="45644" xr:uid="{00000000-0005-0000-0000-0000DC290000}"/>
    <cellStyle name="Comma 6 2 5 2 8" xfId="48660" xr:uid="{00000000-0005-0000-0000-0000DD290000}"/>
    <cellStyle name="Comma 6 2 5 3" xfId="10110" xr:uid="{00000000-0005-0000-0000-0000DE290000}"/>
    <cellStyle name="Comma 6 2 5 3 2" xfId="17660" xr:uid="{00000000-0005-0000-0000-0000DF290000}"/>
    <cellStyle name="Comma 6 2 5 3 3" xfId="42296" xr:uid="{00000000-0005-0000-0000-0000E0290000}"/>
    <cellStyle name="Comma 6 2 5 3 4" xfId="47015" xr:uid="{00000000-0005-0000-0000-0000E1290000}"/>
    <cellStyle name="Comma 6 2 5 3 5" xfId="50031" xr:uid="{00000000-0005-0000-0000-0000E2290000}"/>
    <cellStyle name="Comma 6 2 5 4" xfId="10595" xr:uid="{00000000-0005-0000-0000-0000E3290000}"/>
    <cellStyle name="Comma 6 2 5 4 2" xfId="18137" xr:uid="{00000000-0005-0000-0000-0000E4290000}"/>
    <cellStyle name="Comma 6 2 5 4 3" xfId="42883" xr:uid="{00000000-0005-0000-0000-0000E5290000}"/>
    <cellStyle name="Comma 6 2 5 4 4" xfId="47492" xr:uid="{00000000-0005-0000-0000-0000E6290000}"/>
    <cellStyle name="Comma 6 2 5 4 5" xfId="50508" xr:uid="{00000000-0005-0000-0000-0000E7290000}"/>
    <cellStyle name="Comma 6 2 5 5" xfId="11082" xr:uid="{00000000-0005-0000-0000-0000E8290000}"/>
    <cellStyle name="Comma 6 2 5 5 2" xfId="18614" xr:uid="{00000000-0005-0000-0000-0000E9290000}"/>
    <cellStyle name="Comma 6 2 5 5 3" xfId="27730" xr:uid="{00000000-0005-0000-0000-0000EA290000}"/>
    <cellStyle name="Comma 6 2 5 5 4" xfId="47969" xr:uid="{00000000-0005-0000-0000-0000EB290000}"/>
    <cellStyle name="Comma 6 2 5 5 5" xfId="50985" xr:uid="{00000000-0005-0000-0000-0000EC290000}"/>
    <cellStyle name="Comma 6 2 5 6" xfId="8070" xr:uid="{00000000-0005-0000-0000-0000ED290000}"/>
    <cellStyle name="Comma 6 2 5 6 2" xfId="42466" xr:uid="{00000000-0005-0000-0000-0000EE290000}"/>
    <cellStyle name="Comma 6 2 5 6 3" xfId="46538" xr:uid="{00000000-0005-0000-0000-0000EF290000}"/>
    <cellStyle name="Comma 6 2 5 6 4" xfId="49554" xr:uid="{00000000-0005-0000-0000-0000F0290000}"/>
    <cellStyle name="Comma 6 2 5 7" xfId="42655" xr:uid="{00000000-0005-0000-0000-0000F1290000}"/>
    <cellStyle name="Comma 6 2 5 8" xfId="45432" xr:uid="{00000000-0005-0000-0000-0000F2290000}"/>
    <cellStyle name="Comma 6 2 5 9" xfId="48448" xr:uid="{00000000-0005-0000-0000-0000F3290000}"/>
    <cellStyle name="Comma 6 2 6" xfId="5509" xr:uid="{00000000-0005-0000-0000-0000F4290000}"/>
    <cellStyle name="Comma 6 2 6 2" xfId="10163" xr:uid="{00000000-0005-0000-0000-0000F5290000}"/>
    <cellStyle name="Comma 6 2 6 2 2" xfId="17713" xr:uid="{00000000-0005-0000-0000-0000F6290000}"/>
    <cellStyle name="Comma 6 2 6 2 3" xfId="20401" xr:uid="{00000000-0005-0000-0000-0000F7290000}"/>
    <cellStyle name="Comma 6 2 6 2 4" xfId="47068" xr:uid="{00000000-0005-0000-0000-0000F8290000}"/>
    <cellStyle name="Comma 6 2 6 2 5" xfId="50084" xr:uid="{00000000-0005-0000-0000-0000F9290000}"/>
    <cellStyle name="Comma 6 2 6 3" xfId="10648" xr:uid="{00000000-0005-0000-0000-0000FA290000}"/>
    <cellStyle name="Comma 6 2 6 3 2" xfId="18190" xr:uid="{00000000-0005-0000-0000-0000FB290000}"/>
    <cellStyle name="Comma 6 2 6 3 3" xfId="42790" xr:uid="{00000000-0005-0000-0000-0000FC290000}"/>
    <cellStyle name="Comma 6 2 6 3 4" xfId="47545" xr:uid="{00000000-0005-0000-0000-0000FD290000}"/>
    <cellStyle name="Comma 6 2 6 3 5" xfId="50561" xr:uid="{00000000-0005-0000-0000-0000FE290000}"/>
    <cellStyle name="Comma 6 2 6 4" xfId="11135" xr:uid="{00000000-0005-0000-0000-0000FF290000}"/>
    <cellStyle name="Comma 6 2 6 4 2" xfId="18667" xr:uid="{00000000-0005-0000-0000-0000002A0000}"/>
    <cellStyle name="Comma 6 2 6 4 3" xfId="29443" xr:uid="{00000000-0005-0000-0000-0000012A0000}"/>
    <cellStyle name="Comma 6 2 6 4 4" xfId="48022" xr:uid="{00000000-0005-0000-0000-0000022A0000}"/>
    <cellStyle name="Comma 6 2 6 4 5" xfId="51038" xr:uid="{00000000-0005-0000-0000-0000032A0000}"/>
    <cellStyle name="Comma 6 2 6 5" xfId="8149" xr:uid="{00000000-0005-0000-0000-0000042A0000}"/>
    <cellStyle name="Comma 6 2 6 5 2" xfId="42595" xr:uid="{00000000-0005-0000-0000-0000052A0000}"/>
    <cellStyle name="Comma 6 2 6 5 3" xfId="46591" xr:uid="{00000000-0005-0000-0000-0000062A0000}"/>
    <cellStyle name="Comma 6 2 6 5 4" xfId="49607" xr:uid="{00000000-0005-0000-0000-0000072A0000}"/>
    <cellStyle name="Comma 6 2 6 6" xfId="43733" xr:uid="{00000000-0005-0000-0000-0000082A0000}"/>
    <cellStyle name="Comma 6 2 6 7" xfId="45485" xr:uid="{00000000-0005-0000-0000-0000092A0000}"/>
    <cellStyle name="Comma 6 2 6 8" xfId="48501" xr:uid="{00000000-0005-0000-0000-00000A2A0000}"/>
    <cellStyle name="Comma 6 2 7" xfId="5829" xr:uid="{00000000-0005-0000-0000-00000B2A0000}"/>
    <cellStyle name="Comma 6 2 7 2" xfId="10375" xr:uid="{00000000-0005-0000-0000-00000C2A0000}"/>
    <cellStyle name="Comma 6 2 7 2 2" xfId="17925" xr:uid="{00000000-0005-0000-0000-00000D2A0000}"/>
    <cellStyle name="Comma 6 2 7 2 3" xfId="41907" xr:uid="{00000000-0005-0000-0000-00000E2A0000}"/>
    <cellStyle name="Comma 6 2 7 2 4" xfId="47280" xr:uid="{00000000-0005-0000-0000-00000F2A0000}"/>
    <cellStyle name="Comma 6 2 7 2 5" xfId="50296" xr:uid="{00000000-0005-0000-0000-0000102A0000}"/>
    <cellStyle name="Comma 6 2 7 3" xfId="10860" xr:uid="{00000000-0005-0000-0000-0000112A0000}"/>
    <cellStyle name="Comma 6 2 7 3 2" xfId="18402" xr:uid="{00000000-0005-0000-0000-0000122A0000}"/>
    <cellStyle name="Comma 6 2 7 3 3" xfId="43696" xr:uid="{00000000-0005-0000-0000-0000132A0000}"/>
    <cellStyle name="Comma 6 2 7 3 4" xfId="47757" xr:uid="{00000000-0005-0000-0000-0000142A0000}"/>
    <cellStyle name="Comma 6 2 7 3 5" xfId="50773" xr:uid="{00000000-0005-0000-0000-0000152A0000}"/>
    <cellStyle name="Comma 6 2 7 4" xfId="11348" xr:uid="{00000000-0005-0000-0000-0000162A0000}"/>
    <cellStyle name="Comma 6 2 7 4 2" xfId="18879" xr:uid="{00000000-0005-0000-0000-0000172A0000}"/>
    <cellStyle name="Comma 6 2 7 4 3" xfId="27948" xr:uid="{00000000-0005-0000-0000-0000182A0000}"/>
    <cellStyle name="Comma 6 2 7 4 4" xfId="48234" xr:uid="{00000000-0005-0000-0000-0000192A0000}"/>
    <cellStyle name="Comma 6 2 7 4 5" xfId="51250" xr:uid="{00000000-0005-0000-0000-00001A2A0000}"/>
    <cellStyle name="Comma 6 2 7 5" xfId="8463" xr:uid="{00000000-0005-0000-0000-00001B2A0000}"/>
    <cellStyle name="Comma 6 2 7 5 2" xfId="42553" xr:uid="{00000000-0005-0000-0000-00001C2A0000}"/>
    <cellStyle name="Comma 6 2 7 5 3" xfId="46803" xr:uid="{00000000-0005-0000-0000-00001D2A0000}"/>
    <cellStyle name="Comma 6 2 7 5 4" xfId="49819" xr:uid="{00000000-0005-0000-0000-00001E2A0000}"/>
    <cellStyle name="Comma 6 2 7 6" xfId="19702" xr:uid="{00000000-0005-0000-0000-00001F2A0000}"/>
    <cellStyle name="Comma 6 2 7 7" xfId="45697" xr:uid="{00000000-0005-0000-0000-0000202A0000}"/>
    <cellStyle name="Comma 6 2 7 8" xfId="48713" xr:uid="{00000000-0005-0000-0000-0000212A0000}"/>
    <cellStyle name="Comma 6 2 8" xfId="6598" xr:uid="{00000000-0005-0000-0000-0000222A0000}"/>
    <cellStyle name="Comma 6 2 9" xfId="9951" xr:uid="{00000000-0005-0000-0000-0000232A0000}"/>
    <cellStyle name="Comma 6 2 9 2" xfId="17501" xr:uid="{00000000-0005-0000-0000-0000242A0000}"/>
    <cellStyle name="Comma 6 2 9 3" xfId="32466" xr:uid="{00000000-0005-0000-0000-0000252A0000}"/>
    <cellStyle name="Comma 6 2 9 4" xfId="46856" xr:uid="{00000000-0005-0000-0000-0000262A0000}"/>
    <cellStyle name="Comma 6 2 9 5" xfId="49872" xr:uid="{00000000-0005-0000-0000-0000272A0000}"/>
    <cellStyle name="Comma 6 3" xfId="4005" xr:uid="{00000000-0005-0000-0000-0000282A0000}"/>
    <cellStyle name="Comma 6 3 10" xfId="10924" xr:uid="{00000000-0005-0000-0000-0000292A0000}"/>
    <cellStyle name="Comma 6 3 10 2" xfId="18457" xr:uid="{00000000-0005-0000-0000-00002A2A0000}"/>
    <cellStyle name="Comma 6 3 10 3" xfId="42833" xr:uid="{00000000-0005-0000-0000-00002B2A0000}"/>
    <cellStyle name="Comma 6 3 10 4" xfId="47812" xr:uid="{00000000-0005-0000-0000-00002C2A0000}"/>
    <cellStyle name="Comma 6 3 10 5" xfId="50828" xr:uid="{00000000-0005-0000-0000-00002D2A0000}"/>
    <cellStyle name="Comma 6 3 11" xfId="7130" xr:uid="{00000000-0005-0000-0000-00002E2A0000}"/>
    <cellStyle name="Comma 6 3 11 2" xfId="41732" xr:uid="{00000000-0005-0000-0000-00002F2A0000}"/>
    <cellStyle name="Comma 6 3 11 3" xfId="46198" xr:uid="{00000000-0005-0000-0000-0000302A0000}"/>
    <cellStyle name="Comma 6 3 11 4" xfId="49214" xr:uid="{00000000-0005-0000-0000-0000312A0000}"/>
    <cellStyle name="Comma 6 3 12" xfId="19240" xr:uid="{00000000-0005-0000-0000-0000322A0000}"/>
    <cellStyle name="Comma 6 3 13" xfId="44118" xr:uid="{00000000-0005-0000-0000-0000332A0000}"/>
    <cellStyle name="Comma 6 3 14" xfId="45026" xr:uid="{00000000-0005-0000-0000-0000342A0000}"/>
    <cellStyle name="Comma 6 3 15" xfId="45275" xr:uid="{00000000-0005-0000-0000-0000352A0000}"/>
    <cellStyle name="Comma 6 3 16" xfId="48290" xr:uid="{00000000-0005-0000-0000-0000362A0000}"/>
    <cellStyle name="Comma 6 3 2" xfId="5271" xr:uid="{00000000-0005-0000-0000-0000372A0000}"/>
    <cellStyle name="Comma 6 3 2 2" xfId="5591" xr:uid="{00000000-0005-0000-0000-0000382A0000}"/>
    <cellStyle name="Comma 6 3 2 2 2" xfId="10218" xr:uid="{00000000-0005-0000-0000-0000392A0000}"/>
    <cellStyle name="Comma 6 3 2 2 2 2" xfId="17768" xr:uid="{00000000-0005-0000-0000-00003A2A0000}"/>
    <cellStyle name="Comma 6 3 2 2 2 3" xfId="43380" xr:uid="{00000000-0005-0000-0000-00003B2A0000}"/>
    <cellStyle name="Comma 6 3 2 2 2 4" xfId="47123" xr:uid="{00000000-0005-0000-0000-00003C2A0000}"/>
    <cellStyle name="Comma 6 3 2 2 2 5" xfId="50139" xr:uid="{00000000-0005-0000-0000-00003D2A0000}"/>
    <cellStyle name="Comma 6 3 2 2 3" xfId="10703" xr:uid="{00000000-0005-0000-0000-00003E2A0000}"/>
    <cellStyle name="Comma 6 3 2 2 3 2" xfId="18245" xr:uid="{00000000-0005-0000-0000-00003F2A0000}"/>
    <cellStyle name="Comma 6 3 2 2 3 3" xfId="43086" xr:uid="{00000000-0005-0000-0000-0000402A0000}"/>
    <cellStyle name="Comma 6 3 2 2 3 4" xfId="47600" xr:uid="{00000000-0005-0000-0000-0000412A0000}"/>
    <cellStyle name="Comma 6 3 2 2 3 5" xfId="50616" xr:uid="{00000000-0005-0000-0000-0000422A0000}"/>
    <cellStyle name="Comma 6 3 2 2 4" xfId="11190" xr:uid="{00000000-0005-0000-0000-0000432A0000}"/>
    <cellStyle name="Comma 6 3 2 2 4 2" xfId="18722" xr:uid="{00000000-0005-0000-0000-0000442A0000}"/>
    <cellStyle name="Comma 6 3 2 2 4 3" xfId="43698" xr:uid="{00000000-0005-0000-0000-0000452A0000}"/>
    <cellStyle name="Comma 6 3 2 2 4 4" xfId="48077" xr:uid="{00000000-0005-0000-0000-0000462A0000}"/>
    <cellStyle name="Comma 6 3 2 2 4 5" xfId="51093" xr:uid="{00000000-0005-0000-0000-0000472A0000}"/>
    <cellStyle name="Comma 6 3 2 2 5" xfId="8226" xr:uid="{00000000-0005-0000-0000-0000482A0000}"/>
    <cellStyle name="Comma 6 3 2 2 5 2" xfId="41803" xr:uid="{00000000-0005-0000-0000-0000492A0000}"/>
    <cellStyle name="Comma 6 3 2 2 5 3" xfId="46646" xr:uid="{00000000-0005-0000-0000-00004A2A0000}"/>
    <cellStyle name="Comma 6 3 2 2 5 4" xfId="49662" xr:uid="{00000000-0005-0000-0000-00004B2A0000}"/>
    <cellStyle name="Comma 6 3 2 2 6" xfId="43327" xr:uid="{00000000-0005-0000-0000-00004C2A0000}"/>
    <cellStyle name="Comma 6 3 2 2 7" xfId="45540" xr:uid="{00000000-0005-0000-0000-00004D2A0000}"/>
    <cellStyle name="Comma 6 3 2 2 8" xfId="48556" xr:uid="{00000000-0005-0000-0000-00004E2A0000}"/>
    <cellStyle name="Comma 6 3 2 3" xfId="10006" xr:uid="{00000000-0005-0000-0000-00004F2A0000}"/>
    <cellStyle name="Comma 6 3 2 3 2" xfId="17556" xr:uid="{00000000-0005-0000-0000-0000502A0000}"/>
    <cellStyle name="Comma 6 3 2 3 3" xfId="32039" xr:uid="{00000000-0005-0000-0000-0000512A0000}"/>
    <cellStyle name="Comma 6 3 2 3 4" xfId="46911" xr:uid="{00000000-0005-0000-0000-0000522A0000}"/>
    <cellStyle name="Comma 6 3 2 3 5" xfId="49927" xr:uid="{00000000-0005-0000-0000-0000532A0000}"/>
    <cellStyle name="Comma 6 3 2 4" xfId="10490" xr:uid="{00000000-0005-0000-0000-0000542A0000}"/>
    <cellStyle name="Comma 6 3 2 4 2" xfId="18033" xr:uid="{00000000-0005-0000-0000-0000552A0000}"/>
    <cellStyle name="Comma 6 3 2 4 3" xfId="42328" xr:uid="{00000000-0005-0000-0000-0000562A0000}"/>
    <cellStyle name="Comma 6 3 2 4 4" xfId="47388" xr:uid="{00000000-0005-0000-0000-0000572A0000}"/>
    <cellStyle name="Comma 6 3 2 4 5" xfId="50404" xr:uid="{00000000-0005-0000-0000-0000582A0000}"/>
    <cellStyle name="Comma 6 3 2 5" xfId="10977" xr:uid="{00000000-0005-0000-0000-0000592A0000}"/>
    <cellStyle name="Comma 6 3 2 5 2" xfId="18510" xr:uid="{00000000-0005-0000-0000-00005A2A0000}"/>
    <cellStyle name="Comma 6 3 2 5 3" xfId="43966" xr:uid="{00000000-0005-0000-0000-00005B2A0000}"/>
    <cellStyle name="Comma 6 3 2 5 4" xfId="47865" xr:uid="{00000000-0005-0000-0000-00005C2A0000}"/>
    <cellStyle name="Comma 6 3 2 5 5" xfId="50881" xr:uid="{00000000-0005-0000-0000-00005D2A0000}"/>
    <cellStyle name="Comma 6 3 2 6" xfId="7925" xr:uid="{00000000-0005-0000-0000-00005E2A0000}"/>
    <cellStyle name="Comma 6 3 2 6 2" xfId="43783" xr:uid="{00000000-0005-0000-0000-00005F2A0000}"/>
    <cellStyle name="Comma 6 3 2 6 3" xfId="46434" xr:uid="{00000000-0005-0000-0000-0000602A0000}"/>
    <cellStyle name="Comma 6 3 2 6 4" xfId="49450" xr:uid="{00000000-0005-0000-0000-0000612A0000}"/>
    <cellStyle name="Comma 6 3 2 7" xfId="42060" xr:uid="{00000000-0005-0000-0000-0000622A0000}"/>
    <cellStyle name="Comma 6 3 2 8" xfId="45328" xr:uid="{00000000-0005-0000-0000-0000632A0000}"/>
    <cellStyle name="Comma 6 3 2 9" xfId="48344" xr:uid="{00000000-0005-0000-0000-0000642A0000}"/>
    <cellStyle name="Comma 6 3 3" xfId="5351" xr:uid="{00000000-0005-0000-0000-0000652A0000}"/>
    <cellStyle name="Comma 6 3 3 2" xfId="5671" xr:uid="{00000000-0005-0000-0000-0000662A0000}"/>
    <cellStyle name="Comma 6 3 3 2 2" xfId="10271" xr:uid="{00000000-0005-0000-0000-0000672A0000}"/>
    <cellStyle name="Comma 6 3 3 2 2 2" xfId="17821" xr:uid="{00000000-0005-0000-0000-0000682A0000}"/>
    <cellStyle name="Comma 6 3 3 2 2 3" xfId="43225" xr:uid="{00000000-0005-0000-0000-0000692A0000}"/>
    <cellStyle name="Comma 6 3 3 2 2 4" xfId="47176" xr:uid="{00000000-0005-0000-0000-00006A2A0000}"/>
    <cellStyle name="Comma 6 3 3 2 2 5" xfId="50192" xr:uid="{00000000-0005-0000-0000-00006B2A0000}"/>
    <cellStyle name="Comma 6 3 3 2 3" xfId="10756" xr:uid="{00000000-0005-0000-0000-00006C2A0000}"/>
    <cellStyle name="Comma 6 3 3 2 3 2" xfId="18298" xr:uid="{00000000-0005-0000-0000-00006D2A0000}"/>
    <cellStyle name="Comma 6 3 3 2 3 3" xfId="27993" xr:uid="{00000000-0005-0000-0000-00006E2A0000}"/>
    <cellStyle name="Comma 6 3 3 2 3 4" xfId="47653" xr:uid="{00000000-0005-0000-0000-00006F2A0000}"/>
    <cellStyle name="Comma 6 3 3 2 3 5" xfId="50669" xr:uid="{00000000-0005-0000-0000-0000702A0000}"/>
    <cellStyle name="Comma 6 3 3 2 4" xfId="11243" xr:uid="{00000000-0005-0000-0000-0000712A0000}"/>
    <cellStyle name="Comma 6 3 3 2 4 2" xfId="18775" xr:uid="{00000000-0005-0000-0000-0000722A0000}"/>
    <cellStyle name="Comma 6 3 3 2 4 3" xfId="42418" xr:uid="{00000000-0005-0000-0000-0000732A0000}"/>
    <cellStyle name="Comma 6 3 3 2 4 4" xfId="48130" xr:uid="{00000000-0005-0000-0000-0000742A0000}"/>
    <cellStyle name="Comma 6 3 3 2 4 5" xfId="51146" xr:uid="{00000000-0005-0000-0000-0000752A0000}"/>
    <cellStyle name="Comma 6 3 3 2 5" xfId="8305" xr:uid="{00000000-0005-0000-0000-0000762A0000}"/>
    <cellStyle name="Comma 6 3 3 2 5 2" xfId="42774" xr:uid="{00000000-0005-0000-0000-0000772A0000}"/>
    <cellStyle name="Comma 6 3 3 2 5 3" xfId="46699" xr:uid="{00000000-0005-0000-0000-0000782A0000}"/>
    <cellStyle name="Comma 6 3 3 2 5 4" xfId="49715" xr:uid="{00000000-0005-0000-0000-0000792A0000}"/>
    <cellStyle name="Comma 6 3 3 2 6" xfId="41569" xr:uid="{00000000-0005-0000-0000-00007A2A0000}"/>
    <cellStyle name="Comma 6 3 3 2 7" xfId="45593" xr:uid="{00000000-0005-0000-0000-00007B2A0000}"/>
    <cellStyle name="Comma 6 3 3 2 8" xfId="48609" xr:uid="{00000000-0005-0000-0000-00007C2A0000}"/>
    <cellStyle name="Comma 6 3 3 3" xfId="10059" xr:uid="{00000000-0005-0000-0000-00007D2A0000}"/>
    <cellStyle name="Comma 6 3 3 3 2" xfId="17609" xr:uid="{00000000-0005-0000-0000-00007E2A0000}"/>
    <cellStyle name="Comma 6 3 3 3 3" xfId="27860" xr:uid="{00000000-0005-0000-0000-00007F2A0000}"/>
    <cellStyle name="Comma 6 3 3 3 4" xfId="46964" xr:uid="{00000000-0005-0000-0000-0000802A0000}"/>
    <cellStyle name="Comma 6 3 3 3 5" xfId="49980" xr:uid="{00000000-0005-0000-0000-0000812A0000}"/>
    <cellStyle name="Comma 6 3 3 4" xfId="10544" xr:uid="{00000000-0005-0000-0000-0000822A0000}"/>
    <cellStyle name="Comma 6 3 3 4 2" xfId="18086" xr:uid="{00000000-0005-0000-0000-0000832A0000}"/>
    <cellStyle name="Comma 6 3 3 4 3" xfId="42331" xr:uid="{00000000-0005-0000-0000-0000842A0000}"/>
    <cellStyle name="Comma 6 3 3 4 4" xfId="47441" xr:uid="{00000000-0005-0000-0000-0000852A0000}"/>
    <cellStyle name="Comma 6 3 3 4 5" xfId="50457" xr:uid="{00000000-0005-0000-0000-0000862A0000}"/>
    <cellStyle name="Comma 6 3 3 5" xfId="11031" xr:uid="{00000000-0005-0000-0000-0000872A0000}"/>
    <cellStyle name="Comma 6 3 3 5 2" xfId="18563" xr:uid="{00000000-0005-0000-0000-0000882A0000}"/>
    <cellStyle name="Comma 6 3 3 5 3" xfId="43195" xr:uid="{00000000-0005-0000-0000-0000892A0000}"/>
    <cellStyle name="Comma 6 3 3 5 4" xfId="47918" xr:uid="{00000000-0005-0000-0000-00008A2A0000}"/>
    <cellStyle name="Comma 6 3 3 5 5" xfId="50934" xr:uid="{00000000-0005-0000-0000-00008B2A0000}"/>
    <cellStyle name="Comma 6 3 3 6" xfId="7996" xr:uid="{00000000-0005-0000-0000-00008C2A0000}"/>
    <cellStyle name="Comma 6 3 3 6 2" xfId="41774" xr:uid="{00000000-0005-0000-0000-00008D2A0000}"/>
    <cellStyle name="Comma 6 3 3 6 3" xfId="46487" xr:uid="{00000000-0005-0000-0000-00008E2A0000}"/>
    <cellStyle name="Comma 6 3 3 6 4" xfId="49503" xr:uid="{00000000-0005-0000-0000-00008F2A0000}"/>
    <cellStyle name="Comma 6 3 3 7" xfId="43601" xr:uid="{00000000-0005-0000-0000-0000902A0000}"/>
    <cellStyle name="Comma 6 3 3 8" xfId="45381" xr:uid="{00000000-0005-0000-0000-0000912A0000}"/>
    <cellStyle name="Comma 6 3 3 9" xfId="48397" xr:uid="{00000000-0005-0000-0000-0000922A0000}"/>
    <cellStyle name="Comma 6 3 4" xfId="5431" xr:uid="{00000000-0005-0000-0000-0000932A0000}"/>
    <cellStyle name="Comma 6 3 4 2" xfId="5751" xr:uid="{00000000-0005-0000-0000-0000942A0000}"/>
    <cellStyle name="Comma 6 3 4 2 2" xfId="10324" xr:uid="{00000000-0005-0000-0000-0000952A0000}"/>
    <cellStyle name="Comma 6 3 4 2 2 2" xfId="17874" xr:uid="{00000000-0005-0000-0000-0000962A0000}"/>
    <cellStyle name="Comma 6 3 4 2 2 3" xfId="43226" xr:uid="{00000000-0005-0000-0000-0000972A0000}"/>
    <cellStyle name="Comma 6 3 4 2 2 4" xfId="47229" xr:uid="{00000000-0005-0000-0000-0000982A0000}"/>
    <cellStyle name="Comma 6 3 4 2 2 5" xfId="50245" xr:uid="{00000000-0005-0000-0000-0000992A0000}"/>
    <cellStyle name="Comma 6 3 4 2 3" xfId="10809" xr:uid="{00000000-0005-0000-0000-00009A2A0000}"/>
    <cellStyle name="Comma 6 3 4 2 3 2" xfId="18351" xr:uid="{00000000-0005-0000-0000-00009B2A0000}"/>
    <cellStyle name="Comma 6 3 4 2 3 3" xfId="41972" xr:uid="{00000000-0005-0000-0000-00009C2A0000}"/>
    <cellStyle name="Comma 6 3 4 2 3 4" xfId="47706" xr:uid="{00000000-0005-0000-0000-00009D2A0000}"/>
    <cellStyle name="Comma 6 3 4 2 3 5" xfId="50722" xr:uid="{00000000-0005-0000-0000-00009E2A0000}"/>
    <cellStyle name="Comma 6 3 4 2 4" xfId="11296" xr:uid="{00000000-0005-0000-0000-00009F2A0000}"/>
    <cellStyle name="Comma 6 3 4 2 4 2" xfId="18828" xr:uid="{00000000-0005-0000-0000-0000A02A0000}"/>
    <cellStyle name="Comma 6 3 4 2 4 3" xfId="42048" xr:uid="{00000000-0005-0000-0000-0000A12A0000}"/>
    <cellStyle name="Comma 6 3 4 2 4 4" xfId="48183" xr:uid="{00000000-0005-0000-0000-0000A22A0000}"/>
    <cellStyle name="Comma 6 3 4 2 4 5" xfId="51199" xr:uid="{00000000-0005-0000-0000-0000A32A0000}"/>
    <cellStyle name="Comma 6 3 4 2 5" xfId="8385" xr:uid="{00000000-0005-0000-0000-0000A42A0000}"/>
    <cellStyle name="Comma 6 3 4 2 5 2" xfId="32157" xr:uid="{00000000-0005-0000-0000-0000A52A0000}"/>
    <cellStyle name="Comma 6 3 4 2 5 3" xfId="46752" xr:uid="{00000000-0005-0000-0000-0000A62A0000}"/>
    <cellStyle name="Comma 6 3 4 2 5 4" xfId="49768" xr:uid="{00000000-0005-0000-0000-0000A72A0000}"/>
    <cellStyle name="Comma 6 3 4 2 6" xfId="43911" xr:uid="{00000000-0005-0000-0000-0000A82A0000}"/>
    <cellStyle name="Comma 6 3 4 2 7" xfId="45646" xr:uid="{00000000-0005-0000-0000-0000A92A0000}"/>
    <cellStyle name="Comma 6 3 4 2 8" xfId="48662" xr:uid="{00000000-0005-0000-0000-0000AA2A0000}"/>
    <cellStyle name="Comma 6 3 4 3" xfId="10112" xr:uid="{00000000-0005-0000-0000-0000AB2A0000}"/>
    <cellStyle name="Comma 6 3 4 3 2" xfId="17662" xr:uid="{00000000-0005-0000-0000-0000AC2A0000}"/>
    <cellStyle name="Comma 6 3 4 3 3" xfId="43376" xr:uid="{00000000-0005-0000-0000-0000AD2A0000}"/>
    <cellStyle name="Comma 6 3 4 3 4" xfId="47017" xr:uid="{00000000-0005-0000-0000-0000AE2A0000}"/>
    <cellStyle name="Comma 6 3 4 3 5" xfId="50033" xr:uid="{00000000-0005-0000-0000-0000AF2A0000}"/>
    <cellStyle name="Comma 6 3 4 4" xfId="10597" xr:uid="{00000000-0005-0000-0000-0000B02A0000}"/>
    <cellStyle name="Comma 6 3 4 4 2" xfId="18139" xr:uid="{00000000-0005-0000-0000-0000B12A0000}"/>
    <cellStyle name="Comma 6 3 4 4 3" xfId="42337" xr:uid="{00000000-0005-0000-0000-0000B22A0000}"/>
    <cellStyle name="Comma 6 3 4 4 4" xfId="47494" xr:uid="{00000000-0005-0000-0000-0000B32A0000}"/>
    <cellStyle name="Comma 6 3 4 4 5" xfId="50510" xr:uid="{00000000-0005-0000-0000-0000B42A0000}"/>
    <cellStyle name="Comma 6 3 4 5" xfId="11084" xr:uid="{00000000-0005-0000-0000-0000B52A0000}"/>
    <cellStyle name="Comma 6 3 4 5 2" xfId="18616" xr:uid="{00000000-0005-0000-0000-0000B62A0000}"/>
    <cellStyle name="Comma 6 3 4 5 3" xfId="32392" xr:uid="{00000000-0005-0000-0000-0000B72A0000}"/>
    <cellStyle name="Comma 6 3 4 5 4" xfId="47971" xr:uid="{00000000-0005-0000-0000-0000B82A0000}"/>
    <cellStyle name="Comma 6 3 4 5 5" xfId="50987" xr:uid="{00000000-0005-0000-0000-0000B92A0000}"/>
    <cellStyle name="Comma 6 3 4 6" xfId="8072" xr:uid="{00000000-0005-0000-0000-0000BA2A0000}"/>
    <cellStyle name="Comma 6 3 4 6 2" xfId="42228" xr:uid="{00000000-0005-0000-0000-0000BB2A0000}"/>
    <cellStyle name="Comma 6 3 4 6 3" xfId="46540" xr:uid="{00000000-0005-0000-0000-0000BC2A0000}"/>
    <cellStyle name="Comma 6 3 4 6 4" xfId="49556" xr:uid="{00000000-0005-0000-0000-0000BD2A0000}"/>
    <cellStyle name="Comma 6 3 4 7" xfId="43125" xr:uid="{00000000-0005-0000-0000-0000BE2A0000}"/>
    <cellStyle name="Comma 6 3 4 8" xfId="45434" xr:uid="{00000000-0005-0000-0000-0000BF2A0000}"/>
    <cellStyle name="Comma 6 3 4 9" xfId="48450" xr:uid="{00000000-0005-0000-0000-0000C02A0000}"/>
    <cellStyle name="Comma 6 3 5" xfId="5511" xr:uid="{00000000-0005-0000-0000-0000C12A0000}"/>
    <cellStyle name="Comma 6 3 5 2" xfId="10165" xr:uid="{00000000-0005-0000-0000-0000C22A0000}"/>
    <cellStyle name="Comma 6 3 5 2 2" xfId="17715" xr:uid="{00000000-0005-0000-0000-0000C32A0000}"/>
    <cellStyle name="Comma 6 3 5 2 3" xfId="42305" xr:uid="{00000000-0005-0000-0000-0000C42A0000}"/>
    <cellStyle name="Comma 6 3 5 2 4" xfId="47070" xr:uid="{00000000-0005-0000-0000-0000C52A0000}"/>
    <cellStyle name="Comma 6 3 5 2 5" xfId="50086" xr:uid="{00000000-0005-0000-0000-0000C62A0000}"/>
    <cellStyle name="Comma 6 3 5 3" xfId="10650" xr:uid="{00000000-0005-0000-0000-0000C72A0000}"/>
    <cellStyle name="Comma 6 3 5 3 2" xfId="18192" xr:uid="{00000000-0005-0000-0000-0000C82A0000}"/>
    <cellStyle name="Comma 6 3 5 3 3" xfId="43991" xr:uid="{00000000-0005-0000-0000-0000C92A0000}"/>
    <cellStyle name="Comma 6 3 5 3 4" xfId="47547" xr:uid="{00000000-0005-0000-0000-0000CA2A0000}"/>
    <cellStyle name="Comma 6 3 5 3 5" xfId="50563" xr:uid="{00000000-0005-0000-0000-0000CB2A0000}"/>
    <cellStyle name="Comma 6 3 5 4" xfId="11137" xr:uid="{00000000-0005-0000-0000-0000CC2A0000}"/>
    <cellStyle name="Comma 6 3 5 4 2" xfId="18669" xr:uid="{00000000-0005-0000-0000-0000CD2A0000}"/>
    <cellStyle name="Comma 6 3 5 4 3" xfId="42404" xr:uid="{00000000-0005-0000-0000-0000CE2A0000}"/>
    <cellStyle name="Comma 6 3 5 4 4" xfId="48024" xr:uid="{00000000-0005-0000-0000-0000CF2A0000}"/>
    <cellStyle name="Comma 6 3 5 4 5" xfId="51040" xr:uid="{00000000-0005-0000-0000-0000D02A0000}"/>
    <cellStyle name="Comma 6 3 5 5" xfId="8151" xr:uid="{00000000-0005-0000-0000-0000D12A0000}"/>
    <cellStyle name="Comma 6 3 5 5 2" xfId="43689" xr:uid="{00000000-0005-0000-0000-0000D22A0000}"/>
    <cellStyle name="Comma 6 3 5 5 3" xfId="46593" xr:uid="{00000000-0005-0000-0000-0000D32A0000}"/>
    <cellStyle name="Comma 6 3 5 5 4" xfId="49609" xr:uid="{00000000-0005-0000-0000-0000D42A0000}"/>
    <cellStyle name="Comma 6 3 5 6" xfId="42731" xr:uid="{00000000-0005-0000-0000-0000D52A0000}"/>
    <cellStyle name="Comma 6 3 5 7" xfId="45487" xr:uid="{00000000-0005-0000-0000-0000D62A0000}"/>
    <cellStyle name="Comma 6 3 5 8" xfId="48503" xr:uid="{00000000-0005-0000-0000-0000D72A0000}"/>
    <cellStyle name="Comma 6 3 6" xfId="5831" xr:uid="{00000000-0005-0000-0000-0000D82A0000}"/>
    <cellStyle name="Comma 6 3 6 2" xfId="10377" xr:uid="{00000000-0005-0000-0000-0000D92A0000}"/>
    <cellStyle name="Comma 6 3 6 2 2" xfId="17927" xr:uid="{00000000-0005-0000-0000-0000DA2A0000}"/>
    <cellStyle name="Comma 6 3 6 2 3" xfId="19898" xr:uid="{00000000-0005-0000-0000-0000DB2A0000}"/>
    <cellStyle name="Comma 6 3 6 2 4" xfId="47282" xr:uid="{00000000-0005-0000-0000-0000DC2A0000}"/>
    <cellStyle name="Comma 6 3 6 2 5" xfId="50298" xr:uid="{00000000-0005-0000-0000-0000DD2A0000}"/>
    <cellStyle name="Comma 6 3 6 3" xfId="10862" xr:uid="{00000000-0005-0000-0000-0000DE2A0000}"/>
    <cellStyle name="Comma 6 3 6 3 2" xfId="18404" xr:uid="{00000000-0005-0000-0000-0000DF2A0000}"/>
    <cellStyle name="Comma 6 3 6 3 3" xfId="44014" xr:uid="{00000000-0005-0000-0000-0000E02A0000}"/>
    <cellStyle name="Comma 6 3 6 3 4" xfId="47759" xr:uid="{00000000-0005-0000-0000-0000E12A0000}"/>
    <cellStyle name="Comma 6 3 6 3 5" xfId="50775" xr:uid="{00000000-0005-0000-0000-0000E22A0000}"/>
    <cellStyle name="Comma 6 3 6 4" xfId="11350" xr:uid="{00000000-0005-0000-0000-0000E32A0000}"/>
    <cellStyle name="Comma 6 3 6 4 2" xfId="18881" xr:uid="{00000000-0005-0000-0000-0000E42A0000}"/>
    <cellStyle name="Comma 6 3 6 4 3" xfId="44031" xr:uid="{00000000-0005-0000-0000-0000E52A0000}"/>
    <cellStyle name="Comma 6 3 6 4 4" xfId="48236" xr:uid="{00000000-0005-0000-0000-0000E62A0000}"/>
    <cellStyle name="Comma 6 3 6 4 5" xfId="51252" xr:uid="{00000000-0005-0000-0000-0000E72A0000}"/>
    <cellStyle name="Comma 6 3 6 5" xfId="8465" xr:uid="{00000000-0005-0000-0000-0000E82A0000}"/>
    <cellStyle name="Comma 6 3 6 5 2" xfId="42979" xr:uid="{00000000-0005-0000-0000-0000E92A0000}"/>
    <cellStyle name="Comma 6 3 6 5 3" xfId="46805" xr:uid="{00000000-0005-0000-0000-0000EA2A0000}"/>
    <cellStyle name="Comma 6 3 6 5 4" xfId="49821" xr:uid="{00000000-0005-0000-0000-0000EB2A0000}"/>
    <cellStyle name="Comma 6 3 6 6" xfId="43537" xr:uid="{00000000-0005-0000-0000-0000EC2A0000}"/>
    <cellStyle name="Comma 6 3 6 7" xfId="45699" xr:uid="{00000000-0005-0000-0000-0000ED2A0000}"/>
    <cellStyle name="Comma 6 3 6 8" xfId="48715" xr:uid="{00000000-0005-0000-0000-0000EE2A0000}"/>
    <cellStyle name="Comma 6 3 7" xfId="8805" xr:uid="{00000000-0005-0000-0000-0000EF2A0000}"/>
    <cellStyle name="Comma 6 3 8" xfId="9953" xr:uid="{00000000-0005-0000-0000-0000F02A0000}"/>
    <cellStyle name="Comma 6 3 8 2" xfId="17503" xr:uid="{00000000-0005-0000-0000-0000F12A0000}"/>
    <cellStyle name="Comma 6 3 8 3" xfId="27982" xr:uid="{00000000-0005-0000-0000-0000F22A0000}"/>
    <cellStyle name="Comma 6 3 8 4" xfId="46858" xr:uid="{00000000-0005-0000-0000-0000F32A0000}"/>
    <cellStyle name="Comma 6 3 8 5" xfId="49874" xr:uid="{00000000-0005-0000-0000-0000F42A0000}"/>
    <cellStyle name="Comma 6 3 9" xfId="10437" xr:uid="{00000000-0005-0000-0000-0000F52A0000}"/>
    <cellStyle name="Comma 6 3 9 2" xfId="17980" xr:uid="{00000000-0005-0000-0000-0000F62A0000}"/>
    <cellStyle name="Comma 6 3 9 3" xfId="20366" xr:uid="{00000000-0005-0000-0000-0000F72A0000}"/>
    <cellStyle name="Comma 6 3 9 4" xfId="47335" xr:uid="{00000000-0005-0000-0000-0000F82A0000}"/>
    <cellStyle name="Comma 6 3 9 5" xfId="50351" xr:uid="{00000000-0005-0000-0000-0000F92A0000}"/>
    <cellStyle name="Comma 6 4" xfId="6625" xr:uid="{00000000-0005-0000-0000-0000FA2A0000}"/>
    <cellStyle name="Comma 6 4 2" xfId="17127" xr:uid="{00000000-0005-0000-0000-0000FB2A0000}"/>
    <cellStyle name="Comma 6 4 3" xfId="19241" xr:uid="{00000000-0005-0000-0000-0000FC2A0000}"/>
    <cellStyle name="Comma 6 4 4" xfId="44119" xr:uid="{00000000-0005-0000-0000-0000FD2A0000}"/>
    <cellStyle name="Comma 6 4 5" xfId="45027" xr:uid="{00000000-0005-0000-0000-0000FE2A0000}"/>
    <cellStyle name="Comma 6 4 6" xfId="46161" xr:uid="{00000000-0005-0000-0000-0000FF2A0000}"/>
    <cellStyle name="Comma 6 4 7" xfId="49177" xr:uid="{00000000-0005-0000-0000-0000002B0000}"/>
    <cellStyle name="Comma 6 5" xfId="7697" xr:uid="{00000000-0005-0000-0000-0000012B0000}"/>
    <cellStyle name="Comma 6 5 2" xfId="19242" xr:uid="{00000000-0005-0000-0000-0000022B0000}"/>
    <cellStyle name="Comma 6 6" xfId="13176" xr:uid="{00000000-0005-0000-0000-0000032B0000}"/>
    <cellStyle name="Comma 6 6 2" xfId="16684" xr:uid="{00000000-0005-0000-0000-0000042B0000}"/>
    <cellStyle name="Comma 6 7" xfId="14927" xr:uid="{00000000-0005-0000-0000-0000052B0000}"/>
    <cellStyle name="Comma 6 8" xfId="19235" xr:uid="{00000000-0005-0000-0000-0000062B0000}"/>
    <cellStyle name="Comma 6 9" xfId="44113" xr:uid="{00000000-0005-0000-0000-0000072B0000}"/>
    <cellStyle name="Comma 7" xfId="3074" xr:uid="{00000000-0005-0000-0000-0000082B0000}"/>
    <cellStyle name="Comma 7 2" xfId="4006" xr:uid="{00000000-0005-0000-0000-0000092B0000}"/>
    <cellStyle name="Comma 7 2 10" xfId="10438" xr:uid="{00000000-0005-0000-0000-00000A2B0000}"/>
    <cellStyle name="Comma 7 2 10 2" xfId="17981" xr:uid="{00000000-0005-0000-0000-00000B2B0000}"/>
    <cellStyle name="Comma 7 2 10 3" xfId="42991" xr:uid="{00000000-0005-0000-0000-00000C2B0000}"/>
    <cellStyle name="Comma 7 2 10 4" xfId="47336" xr:uid="{00000000-0005-0000-0000-00000D2B0000}"/>
    <cellStyle name="Comma 7 2 10 5" xfId="50352" xr:uid="{00000000-0005-0000-0000-00000E2B0000}"/>
    <cellStyle name="Comma 7 2 10 6" xfId="14622" xr:uid="{00000000-0005-0000-0000-00000F2B0000}"/>
    <cellStyle name="Comma 7 2 11" xfId="10925" xr:uid="{00000000-0005-0000-0000-0000102B0000}"/>
    <cellStyle name="Comma 7 2 11 2" xfId="18458" xr:uid="{00000000-0005-0000-0000-0000112B0000}"/>
    <cellStyle name="Comma 7 2 11 3" xfId="44015" xr:uid="{00000000-0005-0000-0000-0000122B0000}"/>
    <cellStyle name="Comma 7 2 11 4" xfId="47813" xr:uid="{00000000-0005-0000-0000-0000132B0000}"/>
    <cellStyle name="Comma 7 2 11 5" xfId="50829" xr:uid="{00000000-0005-0000-0000-0000142B0000}"/>
    <cellStyle name="Comma 7 2 11 6" xfId="14767" xr:uid="{00000000-0005-0000-0000-0000152B0000}"/>
    <cellStyle name="Comma 7 2 12" xfId="7104" xr:uid="{00000000-0005-0000-0000-0000162B0000}"/>
    <cellStyle name="Comma 7 2 12 2" xfId="17146" xr:uid="{00000000-0005-0000-0000-0000172B0000}"/>
    <cellStyle name="Comma 7 2 12 3" xfId="43356" xr:uid="{00000000-0005-0000-0000-0000182B0000}"/>
    <cellStyle name="Comma 7 2 12 4" xfId="46188" xr:uid="{00000000-0005-0000-0000-0000192B0000}"/>
    <cellStyle name="Comma 7 2 12 5" xfId="49204" xr:uid="{00000000-0005-0000-0000-00001A2B0000}"/>
    <cellStyle name="Comma 7 2 12 6" xfId="13730" xr:uid="{00000000-0005-0000-0000-00001B2B0000}"/>
    <cellStyle name="Comma 7 2 13" xfId="19244" xr:uid="{00000000-0005-0000-0000-00001C2B0000}"/>
    <cellStyle name="Comma 7 2 14" xfId="43463" xr:uid="{00000000-0005-0000-0000-00001D2B0000}"/>
    <cellStyle name="Comma 7 2 15" xfId="44120" xr:uid="{00000000-0005-0000-0000-00001E2B0000}"/>
    <cellStyle name="Comma 7 2 16" xfId="45028" xr:uid="{00000000-0005-0000-0000-00001F2B0000}"/>
    <cellStyle name="Comma 7 2 17" xfId="45276" xr:uid="{00000000-0005-0000-0000-0000202B0000}"/>
    <cellStyle name="Comma 7 2 18" xfId="48291" xr:uid="{00000000-0005-0000-0000-0000212B0000}"/>
    <cellStyle name="Comma 7 2 2" xfId="4007" xr:uid="{00000000-0005-0000-0000-0000222B0000}"/>
    <cellStyle name="Comma 7 2 2 10" xfId="6941" xr:uid="{00000000-0005-0000-0000-0000232B0000}"/>
    <cellStyle name="Comma 7 2 2 10 2" xfId="43635" xr:uid="{00000000-0005-0000-0000-0000242B0000}"/>
    <cellStyle name="Comma 7 2 2 10 3" xfId="46174" xr:uid="{00000000-0005-0000-0000-0000252B0000}"/>
    <cellStyle name="Comma 7 2 2 10 4" xfId="49190" xr:uid="{00000000-0005-0000-0000-0000262B0000}"/>
    <cellStyle name="Comma 7 2 2 10 5" xfId="17134" xr:uid="{00000000-0005-0000-0000-0000272B0000}"/>
    <cellStyle name="Comma 7 2 2 11" xfId="19245" xr:uid="{00000000-0005-0000-0000-0000282B0000}"/>
    <cellStyle name="Comma 7 2 2 12" xfId="43878" xr:uid="{00000000-0005-0000-0000-0000292B0000}"/>
    <cellStyle name="Comma 7 2 2 13" xfId="44121" xr:uid="{00000000-0005-0000-0000-00002A2B0000}"/>
    <cellStyle name="Comma 7 2 2 14" xfId="45029" xr:uid="{00000000-0005-0000-0000-00002B2B0000}"/>
    <cellStyle name="Comma 7 2 2 15" xfId="45277" xr:uid="{00000000-0005-0000-0000-00002C2B0000}"/>
    <cellStyle name="Comma 7 2 2 16" xfId="48292" xr:uid="{00000000-0005-0000-0000-00002D2B0000}"/>
    <cellStyle name="Comma 7 2 2 17" xfId="13580" xr:uid="{00000000-0005-0000-0000-00002E2B0000}"/>
    <cellStyle name="Comma 7 2 2 2" xfId="5273" xr:uid="{00000000-0005-0000-0000-00002F2B0000}"/>
    <cellStyle name="Comma 7 2 2 2 10" xfId="14186" xr:uid="{00000000-0005-0000-0000-0000302B0000}"/>
    <cellStyle name="Comma 7 2 2 2 2" xfId="5593" xr:uid="{00000000-0005-0000-0000-0000312B0000}"/>
    <cellStyle name="Comma 7 2 2 2 2 2" xfId="10220" xr:uid="{00000000-0005-0000-0000-0000322B0000}"/>
    <cellStyle name="Comma 7 2 2 2 2 2 2" xfId="17770" xr:uid="{00000000-0005-0000-0000-0000332B0000}"/>
    <cellStyle name="Comma 7 2 2 2 2 2 3" xfId="42986" xr:uid="{00000000-0005-0000-0000-0000342B0000}"/>
    <cellStyle name="Comma 7 2 2 2 2 2 4" xfId="47125" xr:uid="{00000000-0005-0000-0000-0000352B0000}"/>
    <cellStyle name="Comma 7 2 2 2 2 2 5" xfId="50141" xr:uid="{00000000-0005-0000-0000-0000362B0000}"/>
    <cellStyle name="Comma 7 2 2 2 2 2 6" xfId="14556" xr:uid="{00000000-0005-0000-0000-0000372B0000}"/>
    <cellStyle name="Comma 7 2 2 2 2 3" xfId="10705" xr:uid="{00000000-0005-0000-0000-0000382B0000}"/>
    <cellStyle name="Comma 7 2 2 2 2 3 2" xfId="18247" xr:uid="{00000000-0005-0000-0000-0000392B0000}"/>
    <cellStyle name="Comma 7 2 2 2 2 3 3" xfId="42578" xr:uid="{00000000-0005-0000-0000-00003A2B0000}"/>
    <cellStyle name="Comma 7 2 2 2 2 3 4" xfId="47602" xr:uid="{00000000-0005-0000-0000-00003B2B0000}"/>
    <cellStyle name="Comma 7 2 2 2 2 3 5" xfId="50618" xr:uid="{00000000-0005-0000-0000-00003C2B0000}"/>
    <cellStyle name="Comma 7 2 2 2 2 3 6" xfId="14699" xr:uid="{00000000-0005-0000-0000-00003D2B0000}"/>
    <cellStyle name="Comma 7 2 2 2 2 4" xfId="11192" xr:uid="{00000000-0005-0000-0000-00003E2B0000}"/>
    <cellStyle name="Comma 7 2 2 2 2 4 2" xfId="18724" xr:uid="{00000000-0005-0000-0000-00003F2B0000}"/>
    <cellStyle name="Comma 7 2 2 2 2 4 3" xfId="43475" xr:uid="{00000000-0005-0000-0000-0000402B0000}"/>
    <cellStyle name="Comma 7 2 2 2 2 4 4" xfId="48079" xr:uid="{00000000-0005-0000-0000-0000412B0000}"/>
    <cellStyle name="Comma 7 2 2 2 2 4 5" xfId="51095" xr:uid="{00000000-0005-0000-0000-0000422B0000}"/>
    <cellStyle name="Comma 7 2 2 2 2 4 6" xfId="14844" xr:uid="{00000000-0005-0000-0000-0000432B0000}"/>
    <cellStyle name="Comma 7 2 2 2 2 5" xfId="8228" xr:uid="{00000000-0005-0000-0000-0000442B0000}"/>
    <cellStyle name="Comma 7 2 2 2 2 5 2" xfId="19924" xr:uid="{00000000-0005-0000-0000-0000452B0000}"/>
    <cellStyle name="Comma 7 2 2 2 2 5 3" xfId="46648" xr:uid="{00000000-0005-0000-0000-0000462B0000}"/>
    <cellStyle name="Comma 7 2 2 2 2 5 4" xfId="49664" xr:uid="{00000000-0005-0000-0000-0000472B0000}"/>
    <cellStyle name="Comma 7 2 2 2 2 5 5" xfId="17414" xr:uid="{00000000-0005-0000-0000-0000482B0000}"/>
    <cellStyle name="Comma 7 2 2 2 2 6" xfId="43903" xr:uid="{00000000-0005-0000-0000-0000492B0000}"/>
    <cellStyle name="Comma 7 2 2 2 2 7" xfId="45542" xr:uid="{00000000-0005-0000-0000-00004A2B0000}"/>
    <cellStyle name="Comma 7 2 2 2 2 8" xfId="48558" xr:uid="{00000000-0005-0000-0000-00004B2B0000}"/>
    <cellStyle name="Comma 7 2 2 2 2 9" xfId="14335" xr:uid="{00000000-0005-0000-0000-00004C2B0000}"/>
    <cellStyle name="Comma 7 2 2 2 3" xfId="10008" xr:uid="{00000000-0005-0000-0000-00004D2B0000}"/>
    <cellStyle name="Comma 7 2 2 2 3 2" xfId="17558" xr:uid="{00000000-0005-0000-0000-00004E2B0000}"/>
    <cellStyle name="Comma 7 2 2 2 3 3" xfId="41852" xr:uid="{00000000-0005-0000-0000-00004F2B0000}"/>
    <cellStyle name="Comma 7 2 2 2 3 4" xfId="46913" xr:uid="{00000000-0005-0000-0000-0000502B0000}"/>
    <cellStyle name="Comma 7 2 2 2 3 5" xfId="49929" xr:uid="{00000000-0005-0000-0000-0000512B0000}"/>
    <cellStyle name="Comma 7 2 2 2 3 6" xfId="14496" xr:uid="{00000000-0005-0000-0000-0000522B0000}"/>
    <cellStyle name="Comma 7 2 2 2 4" xfId="10492" xr:uid="{00000000-0005-0000-0000-0000532B0000}"/>
    <cellStyle name="Comma 7 2 2 2 4 2" xfId="18035" xr:uid="{00000000-0005-0000-0000-0000542B0000}"/>
    <cellStyle name="Comma 7 2 2 2 4 3" xfId="43958" xr:uid="{00000000-0005-0000-0000-0000552B0000}"/>
    <cellStyle name="Comma 7 2 2 2 4 4" xfId="47390" xr:uid="{00000000-0005-0000-0000-0000562B0000}"/>
    <cellStyle name="Comma 7 2 2 2 4 5" xfId="50406" xr:uid="{00000000-0005-0000-0000-0000572B0000}"/>
    <cellStyle name="Comma 7 2 2 2 4 6" xfId="14638" xr:uid="{00000000-0005-0000-0000-0000582B0000}"/>
    <cellStyle name="Comma 7 2 2 2 5" xfId="10979" xr:uid="{00000000-0005-0000-0000-0000592B0000}"/>
    <cellStyle name="Comma 7 2 2 2 5 2" xfId="18512" xr:uid="{00000000-0005-0000-0000-00005A2B0000}"/>
    <cellStyle name="Comma 7 2 2 2 5 3" xfId="43471" xr:uid="{00000000-0005-0000-0000-00005B2B0000}"/>
    <cellStyle name="Comma 7 2 2 2 5 4" xfId="47867" xr:uid="{00000000-0005-0000-0000-00005C2B0000}"/>
    <cellStyle name="Comma 7 2 2 2 5 5" xfId="50883" xr:uid="{00000000-0005-0000-0000-00005D2B0000}"/>
    <cellStyle name="Comma 7 2 2 2 5 6" xfId="14783" xr:uid="{00000000-0005-0000-0000-00005E2B0000}"/>
    <cellStyle name="Comma 7 2 2 2 6" xfId="7927" xr:uid="{00000000-0005-0000-0000-00005F2B0000}"/>
    <cellStyle name="Comma 7 2 2 2 6 2" xfId="41763" xr:uid="{00000000-0005-0000-0000-0000602B0000}"/>
    <cellStyle name="Comma 7 2 2 2 6 3" xfId="46436" xr:uid="{00000000-0005-0000-0000-0000612B0000}"/>
    <cellStyle name="Comma 7 2 2 2 6 4" xfId="49452" xr:uid="{00000000-0005-0000-0000-0000622B0000}"/>
    <cellStyle name="Comma 7 2 2 2 6 5" xfId="17353" xr:uid="{00000000-0005-0000-0000-0000632B0000}"/>
    <cellStyle name="Comma 7 2 2 2 7" xfId="42063" xr:uid="{00000000-0005-0000-0000-0000642B0000}"/>
    <cellStyle name="Comma 7 2 2 2 8" xfId="45330" xr:uid="{00000000-0005-0000-0000-0000652B0000}"/>
    <cellStyle name="Comma 7 2 2 2 9" xfId="48346" xr:uid="{00000000-0005-0000-0000-0000662B0000}"/>
    <cellStyle name="Comma 7 2 2 3" xfId="5353" xr:uid="{00000000-0005-0000-0000-0000672B0000}"/>
    <cellStyle name="Comma 7 2 2 3 10" xfId="14219" xr:uid="{00000000-0005-0000-0000-0000682B0000}"/>
    <cellStyle name="Comma 7 2 2 3 2" xfId="5673" xr:uid="{00000000-0005-0000-0000-0000692B0000}"/>
    <cellStyle name="Comma 7 2 2 3 2 2" xfId="10273" xr:uid="{00000000-0005-0000-0000-00006A2B0000}"/>
    <cellStyle name="Comma 7 2 2 3 2 2 2" xfId="17823" xr:uid="{00000000-0005-0000-0000-00006B2B0000}"/>
    <cellStyle name="Comma 7 2 2 3 2 2 3" xfId="41892" xr:uid="{00000000-0005-0000-0000-00006C2B0000}"/>
    <cellStyle name="Comma 7 2 2 3 2 2 4" xfId="47178" xr:uid="{00000000-0005-0000-0000-00006D2B0000}"/>
    <cellStyle name="Comma 7 2 2 3 2 2 5" xfId="50194" xr:uid="{00000000-0005-0000-0000-00006E2B0000}"/>
    <cellStyle name="Comma 7 2 2 3 2 2 6" xfId="14571" xr:uid="{00000000-0005-0000-0000-00006F2B0000}"/>
    <cellStyle name="Comma 7 2 2 3 2 3" xfId="10758" xr:uid="{00000000-0005-0000-0000-0000702B0000}"/>
    <cellStyle name="Comma 7 2 2 3 2 3 2" xfId="18300" xr:uid="{00000000-0005-0000-0000-0000712B0000}"/>
    <cellStyle name="Comma 7 2 2 3 2 3 3" xfId="42719" xr:uid="{00000000-0005-0000-0000-0000722B0000}"/>
    <cellStyle name="Comma 7 2 2 3 2 3 4" xfId="47655" xr:uid="{00000000-0005-0000-0000-0000732B0000}"/>
    <cellStyle name="Comma 7 2 2 3 2 3 5" xfId="50671" xr:uid="{00000000-0005-0000-0000-0000742B0000}"/>
    <cellStyle name="Comma 7 2 2 3 2 3 6" xfId="14714" xr:uid="{00000000-0005-0000-0000-0000752B0000}"/>
    <cellStyle name="Comma 7 2 2 3 2 4" xfId="11245" xr:uid="{00000000-0005-0000-0000-0000762B0000}"/>
    <cellStyle name="Comma 7 2 2 3 2 4 2" xfId="18777" xr:uid="{00000000-0005-0000-0000-0000772B0000}"/>
    <cellStyle name="Comma 7 2 2 3 2 4 3" xfId="43398" xr:uid="{00000000-0005-0000-0000-0000782B0000}"/>
    <cellStyle name="Comma 7 2 2 3 2 4 4" xfId="48132" xr:uid="{00000000-0005-0000-0000-0000792B0000}"/>
    <cellStyle name="Comma 7 2 2 3 2 4 5" xfId="51148" xr:uid="{00000000-0005-0000-0000-00007A2B0000}"/>
    <cellStyle name="Comma 7 2 2 3 2 4 6" xfId="14859" xr:uid="{00000000-0005-0000-0000-00007B2B0000}"/>
    <cellStyle name="Comma 7 2 2 3 2 5" xfId="8307" xr:uid="{00000000-0005-0000-0000-00007C2B0000}"/>
    <cellStyle name="Comma 7 2 2 3 2 5 2" xfId="32555" xr:uid="{00000000-0005-0000-0000-00007D2B0000}"/>
    <cellStyle name="Comma 7 2 2 3 2 5 3" xfId="46701" xr:uid="{00000000-0005-0000-0000-00007E2B0000}"/>
    <cellStyle name="Comma 7 2 2 3 2 5 4" xfId="49717" xr:uid="{00000000-0005-0000-0000-00007F2B0000}"/>
    <cellStyle name="Comma 7 2 2 3 2 5 5" xfId="17429" xr:uid="{00000000-0005-0000-0000-0000802B0000}"/>
    <cellStyle name="Comma 7 2 2 3 2 6" xfId="30016" xr:uid="{00000000-0005-0000-0000-0000812B0000}"/>
    <cellStyle name="Comma 7 2 2 3 2 7" xfId="45595" xr:uid="{00000000-0005-0000-0000-0000822B0000}"/>
    <cellStyle name="Comma 7 2 2 3 2 8" xfId="48611" xr:uid="{00000000-0005-0000-0000-0000832B0000}"/>
    <cellStyle name="Comma 7 2 2 3 2 9" xfId="14376" xr:uid="{00000000-0005-0000-0000-0000842B0000}"/>
    <cellStyle name="Comma 7 2 2 3 3" xfId="10061" xr:uid="{00000000-0005-0000-0000-0000852B0000}"/>
    <cellStyle name="Comma 7 2 2 3 3 2" xfId="17611" xr:uid="{00000000-0005-0000-0000-0000862B0000}"/>
    <cellStyle name="Comma 7 2 2 3 3 3" xfId="42293" xr:uid="{00000000-0005-0000-0000-0000872B0000}"/>
    <cellStyle name="Comma 7 2 2 3 3 4" xfId="46966" xr:uid="{00000000-0005-0000-0000-0000882B0000}"/>
    <cellStyle name="Comma 7 2 2 3 3 5" xfId="49982" xr:uid="{00000000-0005-0000-0000-0000892B0000}"/>
    <cellStyle name="Comma 7 2 2 3 3 6" xfId="14511" xr:uid="{00000000-0005-0000-0000-00008A2B0000}"/>
    <cellStyle name="Comma 7 2 2 3 4" xfId="10546" xr:uid="{00000000-0005-0000-0000-00008B2B0000}"/>
    <cellStyle name="Comma 7 2 2 3 4 2" xfId="18088" xr:uid="{00000000-0005-0000-0000-00008C2B0000}"/>
    <cellStyle name="Comma 7 2 2 3 4 3" xfId="42867" xr:uid="{00000000-0005-0000-0000-00008D2B0000}"/>
    <cellStyle name="Comma 7 2 2 3 4 4" xfId="47443" xr:uid="{00000000-0005-0000-0000-00008E2B0000}"/>
    <cellStyle name="Comma 7 2 2 3 4 5" xfId="50459" xr:uid="{00000000-0005-0000-0000-00008F2B0000}"/>
    <cellStyle name="Comma 7 2 2 3 4 6" xfId="14654" xr:uid="{00000000-0005-0000-0000-0000902B0000}"/>
    <cellStyle name="Comma 7 2 2 3 5" xfId="11033" xr:uid="{00000000-0005-0000-0000-0000912B0000}"/>
    <cellStyle name="Comma 7 2 2 3 5 2" xfId="18565" xr:uid="{00000000-0005-0000-0000-0000922B0000}"/>
    <cellStyle name="Comma 7 2 2 3 5 3" xfId="43120" xr:uid="{00000000-0005-0000-0000-0000932B0000}"/>
    <cellStyle name="Comma 7 2 2 3 5 4" xfId="47920" xr:uid="{00000000-0005-0000-0000-0000942B0000}"/>
    <cellStyle name="Comma 7 2 2 3 5 5" xfId="50936" xr:uid="{00000000-0005-0000-0000-0000952B0000}"/>
    <cellStyle name="Comma 7 2 2 3 5 6" xfId="14799" xr:uid="{00000000-0005-0000-0000-0000962B0000}"/>
    <cellStyle name="Comma 7 2 2 3 6" xfId="7998" xr:uid="{00000000-0005-0000-0000-0000972B0000}"/>
    <cellStyle name="Comma 7 2 2 3 6 2" xfId="43720" xr:uid="{00000000-0005-0000-0000-0000982B0000}"/>
    <cellStyle name="Comma 7 2 2 3 6 3" xfId="46489" xr:uid="{00000000-0005-0000-0000-0000992B0000}"/>
    <cellStyle name="Comma 7 2 2 3 6 4" xfId="49505" xr:uid="{00000000-0005-0000-0000-00009A2B0000}"/>
    <cellStyle name="Comma 7 2 2 3 6 5" xfId="17369" xr:uid="{00000000-0005-0000-0000-00009B2B0000}"/>
    <cellStyle name="Comma 7 2 2 3 7" xfId="27753" xr:uid="{00000000-0005-0000-0000-00009C2B0000}"/>
    <cellStyle name="Comma 7 2 2 3 8" xfId="45383" xr:uid="{00000000-0005-0000-0000-00009D2B0000}"/>
    <cellStyle name="Comma 7 2 2 3 9" xfId="48399" xr:uid="{00000000-0005-0000-0000-00009E2B0000}"/>
    <cellStyle name="Comma 7 2 2 4" xfId="5433" xr:uid="{00000000-0005-0000-0000-00009F2B0000}"/>
    <cellStyle name="Comma 7 2 2 4 10" xfId="14257" xr:uid="{00000000-0005-0000-0000-0000A02B0000}"/>
    <cellStyle name="Comma 7 2 2 4 2" xfId="5753" xr:uid="{00000000-0005-0000-0000-0000A12B0000}"/>
    <cellStyle name="Comma 7 2 2 4 2 2" xfId="10326" xr:uid="{00000000-0005-0000-0000-0000A22B0000}"/>
    <cellStyle name="Comma 7 2 2 4 2 2 2" xfId="17876" xr:uid="{00000000-0005-0000-0000-0000A32B0000}"/>
    <cellStyle name="Comma 7 2 2 4 2 2 3" xfId="41902" xr:uid="{00000000-0005-0000-0000-0000A42B0000}"/>
    <cellStyle name="Comma 7 2 2 4 2 2 4" xfId="47231" xr:uid="{00000000-0005-0000-0000-0000A52B0000}"/>
    <cellStyle name="Comma 7 2 2 4 2 2 5" xfId="50247" xr:uid="{00000000-0005-0000-0000-0000A62B0000}"/>
    <cellStyle name="Comma 7 2 2 4 2 2 6" xfId="14586" xr:uid="{00000000-0005-0000-0000-0000A72B0000}"/>
    <cellStyle name="Comma 7 2 2 4 2 3" xfId="10811" xr:uid="{00000000-0005-0000-0000-0000A82B0000}"/>
    <cellStyle name="Comma 7 2 2 4 2 3 2" xfId="18353" xr:uid="{00000000-0005-0000-0000-0000A92B0000}"/>
    <cellStyle name="Comma 7 2 2 4 2 3 3" xfId="43867" xr:uid="{00000000-0005-0000-0000-0000AA2B0000}"/>
    <cellStyle name="Comma 7 2 2 4 2 3 4" xfId="47708" xr:uid="{00000000-0005-0000-0000-0000AB2B0000}"/>
    <cellStyle name="Comma 7 2 2 4 2 3 5" xfId="50724" xr:uid="{00000000-0005-0000-0000-0000AC2B0000}"/>
    <cellStyle name="Comma 7 2 2 4 2 3 6" xfId="14729" xr:uid="{00000000-0005-0000-0000-0000AD2B0000}"/>
    <cellStyle name="Comma 7 2 2 4 2 4" xfId="11298" xr:uid="{00000000-0005-0000-0000-0000AE2B0000}"/>
    <cellStyle name="Comma 7 2 2 4 2 4 2" xfId="18830" xr:uid="{00000000-0005-0000-0000-0000AF2B0000}"/>
    <cellStyle name="Comma 7 2 2 4 2 4 3" xfId="43585" xr:uid="{00000000-0005-0000-0000-0000B02B0000}"/>
    <cellStyle name="Comma 7 2 2 4 2 4 4" xfId="48185" xr:uid="{00000000-0005-0000-0000-0000B12B0000}"/>
    <cellStyle name="Comma 7 2 2 4 2 4 5" xfId="51201" xr:uid="{00000000-0005-0000-0000-0000B22B0000}"/>
    <cellStyle name="Comma 7 2 2 4 2 4 6" xfId="14874" xr:uid="{00000000-0005-0000-0000-0000B32B0000}"/>
    <cellStyle name="Comma 7 2 2 4 2 5" xfId="8387" xr:uid="{00000000-0005-0000-0000-0000B42B0000}"/>
    <cellStyle name="Comma 7 2 2 4 2 5 2" xfId="19431" xr:uid="{00000000-0005-0000-0000-0000B52B0000}"/>
    <cellStyle name="Comma 7 2 2 4 2 5 3" xfId="46754" xr:uid="{00000000-0005-0000-0000-0000B62B0000}"/>
    <cellStyle name="Comma 7 2 2 4 2 5 4" xfId="49770" xr:uid="{00000000-0005-0000-0000-0000B72B0000}"/>
    <cellStyle name="Comma 7 2 2 4 2 5 5" xfId="17444" xr:uid="{00000000-0005-0000-0000-0000B82B0000}"/>
    <cellStyle name="Comma 7 2 2 4 2 6" xfId="43038" xr:uid="{00000000-0005-0000-0000-0000B92B0000}"/>
    <cellStyle name="Comma 7 2 2 4 2 7" xfId="45648" xr:uid="{00000000-0005-0000-0000-0000BA2B0000}"/>
    <cellStyle name="Comma 7 2 2 4 2 8" xfId="48664" xr:uid="{00000000-0005-0000-0000-0000BB2B0000}"/>
    <cellStyle name="Comma 7 2 2 4 2 9" xfId="14418" xr:uid="{00000000-0005-0000-0000-0000BC2B0000}"/>
    <cellStyle name="Comma 7 2 2 4 3" xfId="10114" xr:uid="{00000000-0005-0000-0000-0000BD2B0000}"/>
    <cellStyle name="Comma 7 2 2 4 3 2" xfId="17664" xr:uid="{00000000-0005-0000-0000-0000BE2B0000}"/>
    <cellStyle name="Comma 7 2 2 4 3 3" xfId="27859" xr:uid="{00000000-0005-0000-0000-0000BF2B0000}"/>
    <cellStyle name="Comma 7 2 2 4 3 4" xfId="47019" xr:uid="{00000000-0005-0000-0000-0000C02B0000}"/>
    <cellStyle name="Comma 7 2 2 4 3 5" xfId="50035" xr:uid="{00000000-0005-0000-0000-0000C12B0000}"/>
    <cellStyle name="Comma 7 2 2 4 3 6" xfId="14526" xr:uid="{00000000-0005-0000-0000-0000C22B0000}"/>
    <cellStyle name="Comma 7 2 2 4 4" xfId="10599" xr:uid="{00000000-0005-0000-0000-0000C32B0000}"/>
    <cellStyle name="Comma 7 2 2 4 4 2" xfId="18141" xr:uid="{00000000-0005-0000-0000-0000C42B0000}"/>
    <cellStyle name="Comma 7 2 2 4 4 3" xfId="43385" xr:uid="{00000000-0005-0000-0000-0000C52B0000}"/>
    <cellStyle name="Comma 7 2 2 4 4 4" xfId="47496" xr:uid="{00000000-0005-0000-0000-0000C62B0000}"/>
    <cellStyle name="Comma 7 2 2 4 4 5" xfId="50512" xr:uid="{00000000-0005-0000-0000-0000C72B0000}"/>
    <cellStyle name="Comma 7 2 2 4 4 6" xfId="14669" xr:uid="{00000000-0005-0000-0000-0000C82B0000}"/>
    <cellStyle name="Comma 7 2 2 4 5" xfId="11086" xr:uid="{00000000-0005-0000-0000-0000C92B0000}"/>
    <cellStyle name="Comma 7 2 2 4 5 2" xfId="18618" xr:uid="{00000000-0005-0000-0000-0000CA2B0000}"/>
    <cellStyle name="Comma 7 2 2 4 5 3" xfId="42398" xr:uid="{00000000-0005-0000-0000-0000CB2B0000}"/>
    <cellStyle name="Comma 7 2 2 4 5 4" xfId="47973" xr:uid="{00000000-0005-0000-0000-0000CC2B0000}"/>
    <cellStyle name="Comma 7 2 2 4 5 5" xfId="50989" xr:uid="{00000000-0005-0000-0000-0000CD2B0000}"/>
    <cellStyle name="Comma 7 2 2 4 5 6" xfId="14814" xr:uid="{00000000-0005-0000-0000-0000CE2B0000}"/>
    <cellStyle name="Comma 7 2 2 4 6" xfId="8074" xr:uid="{00000000-0005-0000-0000-0000CF2B0000}"/>
    <cellStyle name="Comma 7 2 2 4 6 2" xfId="43940" xr:uid="{00000000-0005-0000-0000-0000D02B0000}"/>
    <cellStyle name="Comma 7 2 2 4 6 3" xfId="46542" xr:uid="{00000000-0005-0000-0000-0000D12B0000}"/>
    <cellStyle name="Comma 7 2 2 4 6 4" xfId="49558" xr:uid="{00000000-0005-0000-0000-0000D22B0000}"/>
    <cellStyle name="Comma 7 2 2 4 6 5" xfId="17384" xr:uid="{00000000-0005-0000-0000-0000D32B0000}"/>
    <cellStyle name="Comma 7 2 2 4 7" xfId="19448" xr:uid="{00000000-0005-0000-0000-0000D42B0000}"/>
    <cellStyle name="Comma 7 2 2 4 8" xfId="45436" xr:uid="{00000000-0005-0000-0000-0000D52B0000}"/>
    <cellStyle name="Comma 7 2 2 4 9" xfId="48452" xr:uid="{00000000-0005-0000-0000-0000D62B0000}"/>
    <cellStyle name="Comma 7 2 2 5" xfId="5513" xr:uid="{00000000-0005-0000-0000-0000D72B0000}"/>
    <cellStyle name="Comma 7 2 2 5 2" xfId="10167" xr:uid="{00000000-0005-0000-0000-0000D82B0000}"/>
    <cellStyle name="Comma 7 2 2 5 2 2" xfId="17717" xr:uid="{00000000-0005-0000-0000-0000D92B0000}"/>
    <cellStyle name="Comma 7 2 2 5 2 3" xfId="43658" xr:uid="{00000000-0005-0000-0000-0000DA2B0000}"/>
    <cellStyle name="Comma 7 2 2 5 2 4" xfId="47072" xr:uid="{00000000-0005-0000-0000-0000DB2B0000}"/>
    <cellStyle name="Comma 7 2 2 5 2 5" xfId="50088" xr:uid="{00000000-0005-0000-0000-0000DC2B0000}"/>
    <cellStyle name="Comma 7 2 2 5 2 6" xfId="14541" xr:uid="{00000000-0005-0000-0000-0000DD2B0000}"/>
    <cellStyle name="Comma 7 2 2 5 3" xfId="10652" xr:uid="{00000000-0005-0000-0000-0000DE2B0000}"/>
    <cellStyle name="Comma 7 2 2 5 3 2" xfId="18194" xr:uid="{00000000-0005-0000-0000-0000DF2B0000}"/>
    <cellStyle name="Comma 7 2 2 5 3 3" xfId="42343" xr:uid="{00000000-0005-0000-0000-0000E02B0000}"/>
    <cellStyle name="Comma 7 2 2 5 3 4" xfId="47549" xr:uid="{00000000-0005-0000-0000-0000E12B0000}"/>
    <cellStyle name="Comma 7 2 2 5 3 5" xfId="50565" xr:uid="{00000000-0005-0000-0000-0000E22B0000}"/>
    <cellStyle name="Comma 7 2 2 5 3 6" xfId="14684" xr:uid="{00000000-0005-0000-0000-0000E32B0000}"/>
    <cellStyle name="Comma 7 2 2 5 4" xfId="11139" xr:uid="{00000000-0005-0000-0000-0000E42B0000}"/>
    <cellStyle name="Comma 7 2 2 5 4 2" xfId="18671" xr:uid="{00000000-0005-0000-0000-0000E52B0000}"/>
    <cellStyle name="Comma 7 2 2 5 4 3" xfId="19606" xr:uid="{00000000-0005-0000-0000-0000E62B0000}"/>
    <cellStyle name="Comma 7 2 2 5 4 4" xfId="48026" xr:uid="{00000000-0005-0000-0000-0000E72B0000}"/>
    <cellStyle name="Comma 7 2 2 5 4 5" xfId="51042" xr:uid="{00000000-0005-0000-0000-0000E82B0000}"/>
    <cellStyle name="Comma 7 2 2 5 4 6" xfId="14829" xr:uid="{00000000-0005-0000-0000-0000E92B0000}"/>
    <cellStyle name="Comma 7 2 2 5 5" xfId="8153" xr:uid="{00000000-0005-0000-0000-0000EA2B0000}"/>
    <cellStyle name="Comma 7 2 2 5 5 2" xfId="42468" xr:uid="{00000000-0005-0000-0000-0000EB2B0000}"/>
    <cellStyle name="Comma 7 2 2 5 5 3" xfId="46595" xr:uid="{00000000-0005-0000-0000-0000EC2B0000}"/>
    <cellStyle name="Comma 7 2 2 5 5 4" xfId="49611" xr:uid="{00000000-0005-0000-0000-0000ED2B0000}"/>
    <cellStyle name="Comma 7 2 2 5 5 5" xfId="17399" xr:uid="{00000000-0005-0000-0000-0000EE2B0000}"/>
    <cellStyle name="Comma 7 2 2 5 6" xfId="43326" xr:uid="{00000000-0005-0000-0000-0000EF2B0000}"/>
    <cellStyle name="Comma 7 2 2 5 7" xfId="45489" xr:uid="{00000000-0005-0000-0000-0000F02B0000}"/>
    <cellStyle name="Comma 7 2 2 5 8" xfId="48505" xr:uid="{00000000-0005-0000-0000-0000F12B0000}"/>
    <cellStyle name="Comma 7 2 2 5 9" xfId="14298" xr:uid="{00000000-0005-0000-0000-0000F22B0000}"/>
    <cellStyle name="Comma 7 2 2 6" xfId="5833" xr:uid="{00000000-0005-0000-0000-0000F32B0000}"/>
    <cellStyle name="Comma 7 2 2 6 2" xfId="10379" xr:uid="{00000000-0005-0000-0000-0000F42B0000}"/>
    <cellStyle name="Comma 7 2 2 6 2 2" xfId="17929" xr:uid="{00000000-0005-0000-0000-0000F52B0000}"/>
    <cellStyle name="Comma 7 2 2 6 2 3" xfId="43227" xr:uid="{00000000-0005-0000-0000-0000F62B0000}"/>
    <cellStyle name="Comma 7 2 2 6 2 4" xfId="47284" xr:uid="{00000000-0005-0000-0000-0000F72B0000}"/>
    <cellStyle name="Comma 7 2 2 6 2 5" xfId="50300" xr:uid="{00000000-0005-0000-0000-0000F82B0000}"/>
    <cellStyle name="Comma 7 2 2 6 2 6" xfId="14601" xr:uid="{00000000-0005-0000-0000-0000F92B0000}"/>
    <cellStyle name="Comma 7 2 2 6 3" xfId="10864" xr:uid="{00000000-0005-0000-0000-0000FA2B0000}"/>
    <cellStyle name="Comma 7 2 2 6 3 2" xfId="18406" xr:uid="{00000000-0005-0000-0000-0000FB2B0000}"/>
    <cellStyle name="Comma 7 2 2 6 3 3" xfId="42642" xr:uid="{00000000-0005-0000-0000-0000FC2B0000}"/>
    <cellStyle name="Comma 7 2 2 6 3 4" xfId="47761" xr:uid="{00000000-0005-0000-0000-0000FD2B0000}"/>
    <cellStyle name="Comma 7 2 2 6 3 5" xfId="50777" xr:uid="{00000000-0005-0000-0000-0000FE2B0000}"/>
    <cellStyle name="Comma 7 2 2 6 3 6" xfId="14744" xr:uid="{00000000-0005-0000-0000-0000FF2B0000}"/>
    <cellStyle name="Comma 7 2 2 6 4" xfId="11352" xr:uid="{00000000-0005-0000-0000-0000002C0000}"/>
    <cellStyle name="Comma 7 2 2 6 4 2" xfId="18883" xr:uid="{00000000-0005-0000-0000-0000012C0000}"/>
    <cellStyle name="Comma 7 2 2 6 4 3" xfId="29439" xr:uid="{00000000-0005-0000-0000-0000022C0000}"/>
    <cellStyle name="Comma 7 2 2 6 4 4" xfId="48238" xr:uid="{00000000-0005-0000-0000-0000032C0000}"/>
    <cellStyle name="Comma 7 2 2 6 4 5" xfId="51254" xr:uid="{00000000-0005-0000-0000-0000042C0000}"/>
    <cellStyle name="Comma 7 2 2 6 4 6" xfId="14890" xr:uid="{00000000-0005-0000-0000-0000052C0000}"/>
    <cellStyle name="Comma 7 2 2 6 5" xfId="8467" xr:uid="{00000000-0005-0000-0000-0000062C0000}"/>
    <cellStyle name="Comma 7 2 2 6 5 2" xfId="42484" xr:uid="{00000000-0005-0000-0000-0000072C0000}"/>
    <cellStyle name="Comma 7 2 2 6 5 3" xfId="46807" xr:uid="{00000000-0005-0000-0000-0000082C0000}"/>
    <cellStyle name="Comma 7 2 2 6 5 4" xfId="49823" xr:uid="{00000000-0005-0000-0000-0000092C0000}"/>
    <cellStyle name="Comma 7 2 2 6 5 5" xfId="17459" xr:uid="{00000000-0005-0000-0000-00000A2C0000}"/>
    <cellStyle name="Comma 7 2 2 6 6" xfId="20209" xr:uid="{00000000-0005-0000-0000-00000B2C0000}"/>
    <cellStyle name="Comma 7 2 2 6 7" xfId="45701" xr:uid="{00000000-0005-0000-0000-00000C2C0000}"/>
    <cellStyle name="Comma 7 2 2 6 8" xfId="48717" xr:uid="{00000000-0005-0000-0000-00000D2C0000}"/>
    <cellStyle name="Comma 7 2 2 6 9" xfId="14460" xr:uid="{00000000-0005-0000-0000-00000E2C0000}"/>
    <cellStyle name="Comma 7 2 2 7" xfId="9955" xr:uid="{00000000-0005-0000-0000-00000F2C0000}"/>
    <cellStyle name="Comma 7 2 2 7 2" xfId="17505" xr:uid="{00000000-0005-0000-0000-0000102C0000}"/>
    <cellStyle name="Comma 7 2 2 7 3" xfId="43373" xr:uid="{00000000-0005-0000-0000-0000112C0000}"/>
    <cellStyle name="Comma 7 2 2 7 4" xfId="46860" xr:uid="{00000000-0005-0000-0000-0000122C0000}"/>
    <cellStyle name="Comma 7 2 2 7 5" xfId="49876" xr:uid="{00000000-0005-0000-0000-0000132C0000}"/>
    <cellStyle name="Comma 7 2 2 7 6" xfId="14481" xr:uid="{00000000-0005-0000-0000-0000142C0000}"/>
    <cellStyle name="Comma 7 2 2 8" xfId="10439" xr:uid="{00000000-0005-0000-0000-0000152C0000}"/>
    <cellStyle name="Comma 7 2 2 8 2" xfId="17982" xr:uid="{00000000-0005-0000-0000-0000162C0000}"/>
    <cellStyle name="Comma 7 2 2 8 3" xfId="27958" xr:uid="{00000000-0005-0000-0000-0000172C0000}"/>
    <cellStyle name="Comma 7 2 2 8 4" xfId="47337" xr:uid="{00000000-0005-0000-0000-0000182C0000}"/>
    <cellStyle name="Comma 7 2 2 8 5" xfId="50353" xr:uid="{00000000-0005-0000-0000-0000192C0000}"/>
    <cellStyle name="Comma 7 2 2 8 6" xfId="14623" xr:uid="{00000000-0005-0000-0000-00001A2C0000}"/>
    <cellStyle name="Comma 7 2 2 9" xfId="10926" xr:uid="{00000000-0005-0000-0000-00001B2C0000}"/>
    <cellStyle name="Comma 7 2 2 9 2" xfId="18459" xr:uid="{00000000-0005-0000-0000-00001C2C0000}"/>
    <cellStyle name="Comma 7 2 2 9 3" xfId="42376" xr:uid="{00000000-0005-0000-0000-00001D2C0000}"/>
    <cellStyle name="Comma 7 2 2 9 4" xfId="47814" xr:uid="{00000000-0005-0000-0000-00001E2C0000}"/>
    <cellStyle name="Comma 7 2 2 9 5" xfId="50830" xr:uid="{00000000-0005-0000-0000-00001F2C0000}"/>
    <cellStyle name="Comma 7 2 2 9 6" xfId="14768" xr:uid="{00000000-0005-0000-0000-0000202C0000}"/>
    <cellStyle name="Comma 7 2 3" xfId="5272" xr:uid="{00000000-0005-0000-0000-0000212C0000}"/>
    <cellStyle name="Comma 7 2 3 10" xfId="45030" xr:uid="{00000000-0005-0000-0000-0000222C0000}"/>
    <cellStyle name="Comma 7 2 3 11" xfId="45329" xr:uid="{00000000-0005-0000-0000-0000232C0000}"/>
    <cellStyle name="Comma 7 2 3 12" xfId="48345" xr:uid="{00000000-0005-0000-0000-0000242C0000}"/>
    <cellStyle name="Comma 7 2 3 13" xfId="14185" xr:uid="{00000000-0005-0000-0000-0000252C0000}"/>
    <cellStyle name="Comma 7 2 3 2" xfId="5592" xr:uid="{00000000-0005-0000-0000-0000262C0000}"/>
    <cellStyle name="Comma 7 2 3 2 2" xfId="10219" xr:uid="{00000000-0005-0000-0000-0000272C0000}"/>
    <cellStyle name="Comma 7 2 3 2 2 2" xfId="17769" xr:uid="{00000000-0005-0000-0000-0000282C0000}"/>
    <cellStyle name="Comma 7 2 3 2 2 3" xfId="20393" xr:uid="{00000000-0005-0000-0000-0000292C0000}"/>
    <cellStyle name="Comma 7 2 3 2 2 4" xfId="47124" xr:uid="{00000000-0005-0000-0000-00002A2C0000}"/>
    <cellStyle name="Comma 7 2 3 2 2 5" xfId="50140" xr:uid="{00000000-0005-0000-0000-00002B2C0000}"/>
    <cellStyle name="Comma 7 2 3 2 2 6" xfId="14555" xr:uid="{00000000-0005-0000-0000-00002C2C0000}"/>
    <cellStyle name="Comma 7 2 3 2 3" xfId="10704" xr:uid="{00000000-0005-0000-0000-00002D2C0000}"/>
    <cellStyle name="Comma 7 2 3 2 3 2" xfId="18246" xr:uid="{00000000-0005-0000-0000-00002E2C0000}"/>
    <cellStyle name="Comma 7 2 3 2 3 3" xfId="41956" xr:uid="{00000000-0005-0000-0000-00002F2C0000}"/>
    <cellStyle name="Comma 7 2 3 2 3 4" xfId="47601" xr:uid="{00000000-0005-0000-0000-0000302C0000}"/>
    <cellStyle name="Comma 7 2 3 2 3 5" xfId="50617" xr:uid="{00000000-0005-0000-0000-0000312C0000}"/>
    <cellStyle name="Comma 7 2 3 2 3 6" xfId="14698" xr:uid="{00000000-0005-0000-0000-0000322C0000}"/>
    <cellStyle name="Comma 7 2 3 2 4" xfId="11191" xr:uid="{00000000-0005-0000-0000-0000332C0000}"/>
    <cellStyle name="Comma 7 2 3 2 4 2" xfId="18723" xr:uid="{00000000-0005-0000-0000-0000342C0000}"/>
    <cellStyle name="Comma 7 2 3 2 4 3" xfId="42030" xr:uid="{00000000-0005-0000-0000-0000352C0000}"/>
    <cellStyle name="Comma 7 2 3 2 4 4" xfId="48078" xr:uid="{00000000-0005-0000-0000-0000362C0000}"/>
    <cellStyle name="Comma 7 2 3 2 4 5" xfId="51094" xr:uid="{00000000-0005-0000-0000-0000372C0000}"/>
    <cellStyle name="Comma 7 2 3 2 4 6" xfId="14843" xr:uid="{00000000-0005-0000-0000-0000382C0000}"/>
    <cellStyle name="Comma 7 2 3 2 5" xfId="8227" xr:uid="{00000000-0005-0000-0000-0000392C0000}"/>
    <cellStyle name="Comma 7 2 3 2 5 2" xfId="20498" xr:uid="{00000000-0005-0000-0000-00003A2C0000}"/>
    <cellStyle name="Comma 7 2 3 2 5 3" xfId="46647" xr:uid="{00000000-0005-0000-0000-00003B2C0000}"/>
    <cellStyle name="Comma 7 2 3 2 5 4" xfId="49663" xr:uid="{00000000-0005-0000-0000-00003C2C0000}"/>
    <cellStyle name="Comma 7 2 3 2 5 5" xfId="17413" xr:uid="{00000000-0005-0000-0000-00003D2C0000}"/>
    <cellStyle name="Comma 7 2 3 2 6" xfId="41542" xr:uid="{00000000-0005-0000-0000-00003E2C0000}"/>
    <cellStyle name="Comma 7 2 3 2 7" xfId="45541" xr:uid="{00000000-0005-0000-0000-00003F2C0000}"/>
    <cellStyle name="Comma 7 2 3 2 8" xfId="48557" xr:uid="{00000000-0005-0000-0000-0000402C0000}"/>
    <cellStyle name="Comma 7 2 3 2 9" xfId="14334" xr:uid="{00000000-0005-0000-0000-0000412C0000}"/>
    <cellStyle name="Comma 7 2 3 3" xfId="10007" xr:uid="{00000000-0005-0000-0000-0000422C0000}"/>
    <cellStyle name="Comma 7 2 3 3 2" xfId="17557" xr:uid="{00000000-0005-0000-0000-0000432C0000}"/>
    <cellStyle name="Comma 7 2 3 3 3" xfId="43374" xr:uid="{00000000-0005-0000-0000-0000442C0000}"/>
    <cellStyle name="Comma 7 2 3 3 4" xfId="46912" xr:uid="{00000000-0005-0000-0000-0000452C0000}"/>
    <cellStyle name="Comma 7 2 3 3 5" xfId="49928" xr:uid="{00000000-0005-0000-0000-0000462C0000}"/>
    <cellStyle name="Comma 7 2 3 3 6" xfId="14495" xr:uid="{00000000-0005-0000-0000-0000472C0000}"/>
    <cellStyle name="Comma 7 2 3 4" xfId="10491" xr:uid="{00000000-0005-0000-0000-0000482C0000}"/>
    <cellStyle name="Comma 7 2 3 4 2" xfId="18034" xr:uid="{00000000-0005-0000-0000-0000492C0000}"/>
    <cellStyle name="Comma 7 2 3 4 3" xfId="43998" xr:uid="{00000000-0005-0000-0000-00004A2C0000}"/>
    <cellStyle name="Comma 7 2 3 4 4" xfId="47389" xr:uid="{00000000-0005-0000-0000-00004B2C0000}"/>
    <cellStyle name="Comma 7 2 3 4 5" xfId="50405" xr:uid="{00000000-0005-0000-0000-00004C2C0000}"/>
    <cellStyle name="Comma 7 2 3 4 6" xfId="14637" xr:uid="{00000000-0005-0000-0000-00004D2C0000}"/>
    <cellStyle name="Comma 7 2 3 5" xfId="10978" xr:uid="{00000000-0005-0000-0000-00004E2C0000}"/>
    <cellStyle name="Comma 7 2 3 5 2" xfId="18511" xr:uid="{00000000-0005-0000-0000-00004F2C0000}"/>
    <cellStyle name="Comma 7 2 3 5 3" xfId="41998" xr:uid="{00000000-0005-0000-0000-0000502C0000}"/>
    <cellStyle name="Comma 7 2 3 5 4" xfId="47866" xr:uid="{00000000-0005-0000-0000-0000512C0000}"/>
    <cellStyle name="Comma 7 2 3 5 5" xfId="50882" xr:uid="{00000000-0005-0000-0000-0000522C0000}"/>
    <cellStyle name="Comma 7 2 3 5 6" xfId="14782" xr:uid="{00000000-0005-0000-0000-0000532C0000}"/>
    <cellStyle name="Comma 7 2 3 6" xfId="7926" xr:uid="{00000000-0005-0000-0000-0000542C0000}"/>
    <cellStyle name="Comma 7 2 3 6 2" xfId="43363" xr:uid="{00000000-0005-0000-0000-0000552C0000}"/>
    <cellStyle name="Comma 7 2 3 6 3" xfId="46435" xr:uid="{00000000-0005-0000-0000-0000562C0000}"/>
    <cellStyle name="Comma 7 2 3 6 4" xfId="49451" xr:uid="{00000000-0005-0000-0000-0000572C0000}"/>
    <cellStyle name="Comma 7 2 3 6 5" xfId="17352" xr:uid="{00000000-0005-0000-0000-0000582C0000}"/>
    <cellStyle name="Comma 7 2 3 7" xfId="19246" xr:uid="{00000000-0005-0000-0000-0000592C0000}"/>
    <cellStyle name="Comma 7 2 3 8" xfId="43536" xr:uid="{00000000-0005-0000-0000-00005A2C0000}"/>
    <cellStyle name="Comma 7 2 3 9" xfId="44122" xr:uid="{00000000-0005-0000-0000-00005B2C0000}"/>
    <cellStyle name="Comma 7 2 4" xfId="5352" xr:uid="{00000000-0005-0000-0000-00005C2C0000}"/>
    <cellStyle name="Comma 7 2 4 10" xfId="14218" xr:uid="{00000000-0005-0000-0000-00005D2C0000}"/>
    <cellStyle name="Comma 7 2 4 2" xfId="5672" xr:uid="{00000000-0005-0000-0000-00005E2C0000}"/>
    <cellStyle name="Comma 7 2 4 2 2" xfId="10272" xr:uid="{00000000-0005-0000-0000-00005F2C0000}"/>
    <cellStyle name="Comma 7 2 4 2 2 2" xfId="17822" xr:uid="{00000000-0005-0000-0000-0000602C0000}"/>
    <cellStyle name="Comma 7 2 4 2 2 3" xfId="42785" xr:uid="{00000000-0005-0000-0000-0000612C0000}"/>
    <cellStyle name="Comma 7 2 4 2 2 4" xfId="47177" xr:uid="{00000000-0005-0000-0000-0000622C0000}"/>
    <cellStyle name="Comma 7 2 4 2 2 5" xfId="50193" xr:uid="{00000000-0005-0000-0000-0000632C0000}"/>
    <cellStyle name="Comma 7 2 4 2 2 6" xfId="14570" xr:uid="{00000000-0005-0000-0000-0000642C0000}"/>
    <cellStyle name="Comma 7 2 4 2 3" xfId="10757" xr:uid="{00000000-0005-0000-0000-0000652C0000}"/>
    <cellStyle name="Comma 7 2 4 2 3 2" xfId="18299" xr:uid="{00000000-0005-0000-0000-0000662C0000}"/>
    <cellStyle name="Comma 7 2 4 2 3 3" xfId="42602" xr:uid="{00000000-0005-0000-0000-0000672C0000}"/>
    <cellStyle name="Comma 7 2 4 2 3 4" xfId="47654" xr:uid="{00000000-0005-0000-0000-0000682C0000}"/>
    <cellStyle name="Comma 7 2 4 2 3 5" xfId="50670" xr:uid="{00000000-0005-0000-0000-0000692C0000}"/>
    <cellStyle name="Comma 7 2 4 2 3 6" xfId="14713" xr:uid="{00000000-0005-0000-0000-00006A2C0000}"/>
    <cellStyle name="Comma 7 2 4 2 4" xfId="11244" xr:uid="{00000000-0005-0000-0000-00006B2C0000}"/>
    <cellStyle name="Comma 7 2 4 2 4 2" xfId="18776" xr:uid="{00000000-0005-0000-0000-00006C2C0000}"/>
    <cellStyle name="Comma 7 2 4 2 4 3" xfId="43820" xr:uid="{00000000-0005-0000-0000-00006D2C0000}"/>
    <cellStyle name="Comma 7 2 4 2 4 4" xfId="48131" xr:uid="{00000000-0005-0000-0000-00006E2C0000}"/>
    <cellStyle name="Comma 7 2 4 2 4 5" xfId="51147" xr:uid="{00000000-0005-0000-0000-00006F2C0000}"/>
    <cellStyle name="Comma 7 2 4 2 4 6" xfId="14858" xr:uid="{00000000-0005-0000-0000-0000702C0000}"/>
    <cellStyle name="Comma 7 2 4 2 5" xfId="8306" xr:uid="{00000000-0005-0000-0000-0000712C0000}"/>
    <cellStyle name="Comma 7 2 4 2 5 2" xfId="41814" xr:uid="{00000000-0005-0000-0000-0000722C0000}"/>
    <cellStyle name="Comma 7 2 4 2 5 3" xfId="46700" xr:uid="{00000000-0005-0000-0000-0000732C0000}"/>
    <cellStyle name="Comma 7 2 4 2 5 4" xfId="49716" xr:uid="{00000000-0005-0000-0000-0000742C0000}"/>
    <cellStyle name="Comma 7 2 4 2 5 5" xfId="17428" xr:uid="{00000000-0005-0000-0000-0000752C0000}"/>
    <cellStyle name="Comma 7 2 4 2 6" xfId="43034" xr:uid="{00000000-0005-0000-0000-0000762C0000}"/>
    <cellStyle name="Comma 7 2 4 2 7" xfId="45594" xr:uid="{00000000-0005-0000-0000-0000772C0000}"/>
    <cellStyle name="Comma 7 2 4 2 8" xfId="48610" xr:uid="{00000000-0005-0000-0000-0000782C0000}"/>
    <cellStyle name="Comma 7 2 4 2 9" xfId="14375" xr:uid="{00000000-0005-0000-0000-0000792C0000}"/>
    <cellStyle name="Comma 7 2 4 3" xfId="10060" xr:uid="{00000000-0005-0000-0000-00007A2C0000}"/>
    <cellStyle name="Comma 7 2 4 3 2" xfId="17610" xr:uid="{00000000-0005-0000-0000-00007B2C0000}"/>
    <cellStyle name="Comma 7 2 4 3 3" xfId="43278" xr:uid="{00000000-0005-0000-0000-00007C2C0000}"/>
    <cellStyle name="Comma 7 2 4 3 4" xfId="46965" xr:uid="{00000000-0005-0000-0000-00007D2C0000}"/>
    <cellStyle name="Comma 7 2 4 3 5" xfId="49981" xr:uid="{00000000-0005-0000-0000-00007E2C0000}"/>
    <cellStyle name="Comma 7 2 4 3 6" xfId="14510" xr:uid="{00000000-0005-0000-0000-00007F2C0000}"/>
    <cellStyle name="Comma 7 2 4 4" xfId="10545" xr:uid="{00000000-0005-0000-0000-0000802C0000}"/>
    <cellStyle name="Comma 7 2 4 4 2" xfId="18087" xr:uid="{00000000-0005-0000-0000-0000812C0000}"/>
    <cellStyle name="Comma 7 2 4 4 3" xfId="43807" xr:uid="{00000000-0005-0000-0000-0000822C0000}"/>
    <cellStyle name="Comma 7 2 4 4 4" xfId="47442" xr:uid="{00000000-0005-0000-0000-0000832C0000}"/>
    <cellStyle name="Comma 7 2 4 4 5" xfId="50458" xr:uid="{00000000-0005-0000-0000-0000842C0000}"/>
    <cellStyle name="Comma 7 2 4 4 6" xfId="14653" xr:uid="{00000000-0005-0000-0000-0000852C0000}"/>
    <cellStyle name="Comma 7 2 4 5" xfId="11032" xr:uid="{00000000-0005-0000-0000-0000862C0000}"/>
    <cellStyle name="Comma 7 2 4 5 2" xfId="18564" xr:uid="{00000000-0005-0000-0000-0000872C0000}"/>
    <cellStyle name="Comma 7 2 4 5 3" xfId="43313" xr:uid="{00000000-0005-0000-0000-0000882C0000}"/>
    <cellStyle name="Comma 7 2 4 5 4" xfId="47919" xr:uid="{00000000-0005-0000-0000-0000892C0000}"/>
    <cellStyle name="Comma 7 2 4 5 5" xfId="50935" xr:uid="{00000000-0005-0000-0000-00008A2C0000}"/>
    <cellStyle name="Comma 7 2 4 5 6" xfId="14798" xr:uid="{00000000-0005-0000-0000-00008B2C0000}"/>
    <cellStyle name="Comma 7 2 4 6" xfId="7997" xr:uid="{00000000-0005-0000-0000-00008C2C0000}"/>
    <cellStyle name="Comma 7 2 4 6 2" xfId="20519" xr:uid="{00000000-0005-0000-0000-00008D2C0000}"/>
    <cellStyle name="Comma 7 2 4 6 3" xfId="46488" xr:uid="{00000000-0005-0000-0000-00008E2C0000}"/>
    <cellStyle name="Comma 7 2 4 6 4" xfId="49504" xr:uid="{00000000-0005-0000-0000-00008F2C0000}"/>
    <cellStyle name="Comma 7 2 4 6 5" xfId="17368" xr:uid="{00000000-0005-0000-0000-0000902C0000}"/>
    <cellStyle name="Comma 7 2 4 7" xfId="41500" xr:uid="{00000000-0005-0000-0000-0000912C0000}"/>
    <cellStyle name="Comma 7 2 4 8" xfId="45382" xr:uid="{00000000-0005-0000-0000-0000922C0000}"/>
    <cellStyle name="Comma 7 2 4 9" xfId="48398" xr:uid="{00000000-0005-0000-0000-0000932C0000}"/>
    <cellStyle name="Comma 7 2 5" xfId="5432" xr:uid="{00000000-0005-0000-0000-0000942C0000}"/>
    <cellStyle name="Comma 7 2 5 10" xfId="14256" xr:uid="{00000000-0005-0000-0000-0000952C0000}"/>
    <cellStyle name="Comma 7 2 5 2" xfId="5752" xr:uid="{00000000-0005-0000-0000-0000962C0000}"/>
    <cellStyle name="Comma 7 2 5 2 2" xfId="10325" xr:uid="{00000000-0005-0000-0000-0000972C0000}"/>
    <cellStyle name="Comma 7 2 5 2 2 2" xfId="17875" xr:uid="{00000000-0005-0000-0000-0000982C0000}"/>
    <cellStyle name="Comma 7 2 5 2 2 3" xfId="42786" xr:uid="{00000000-0005-0000-0000-0000992C0000}"/>
    <cellStyle name="Comma 7 2 5 2 2 4" xfId="47230" xr:uid="{00000000-0005-0000-0000-00009A2C0000}"/>
    <cellStyle name="Comma 7 2 5 2 2 5" xfId="50246" xr:uid="{00000000-0005-0000-0000-00009B2C0000}"/>
    <cellStyle name="Comma 7 2 5 2 2 6" xfId="14585" xr:uid="{00000000-0005-0000-0000-00009C2C0000}"/>
    <cellStyle name="Comma 7 2 5 2 3" xfId="10810" xr:uid="{00000000-0005-0000-0000-00009D2C0000}"/>
    <cellStyle name="Comma 7 2 5 2 3 2" xfId="18352" xr:uid="{00000000-0005-0000-0000-00009E2C0000}"/>
    <cellStyle name="Comma 7 2 5 2 3 3" xfId="43172" xr:uid="{00000000-0005-0000-0000-00009F2C0000}"/>
    <cellStyle name="Comma 7 2 5 2 3 4" xfId="47707" xr:uid="{00000000-0005-0000-0000-0000A02C0000}"/>
    <cellStyle name="Comma 7 2 5 2 3 5" xfId="50723" xr:uid="{00000000-0005-0000-0000-0000A12C0000}"/>
    <cellStyle name="Comma 7 2 5 2 3 6" xfId="14728" xr:uid="{00000000-0005-0000-0000-0000A22C0000}"/>
    <cellStyle name="Comma 7 2 5 2 4" xfId="11297" xr:uid="{00000000-0005-0000-0000-0000A32C0000}"/>
    <cellStyle name="Comma 7 2 5 2 4 2" xfId="18829" xr:uid="{00000000-0005-0000-0000-0000A42C0000}"/>
    <cellStyle name="Comma 7 2 5 2 4 3" xfId="43761" xr:uid="{00000000-0005-0000-0000-0000A52C0000}"/>
    <cellStyle name="Comma 7 2 5 2 4 4" xfId="48184" xr:uid="{00000000-0005-0000-0000-0000A62C0000}"/>
    <cellStyle name="Comma 7 2 5 2 4 5" xfId="51200" xr:uid="{00000000-0005-0000-0000-0000A72C0000}"/>
    <cellStyle name="Comma 7 2 5 2 4 6" xfId="14873" xr:uid="{00000000-0005-0000-0000-0000A82C0000}"/>
    <cellStyle name="Comma 7 2 5 2 5" xfId="8386" xr:uid="{00000000-0005-0000-0000-0000A92C0000}"/>
    <cellStyle name="Comma 7 2 5 2 5 2" xfId="27759" xr:uid="{00000000-0005-0000-0000-0000AA2C0000}"/>
    <cellStyle name="Comma 7 2 5 2 5 3" xfId="46753" xr:uid="{00000000-0005-0000-0000-0000AB2C0000}"/>
    <cellStyle name="Comma 7 2 5 2 5 4" xfId="49769" xr:uid="{00000000-0005-0000-0000-0000AC2C0000}"/>
    <cellStyle name="Comma 7 2 5 2 5 5" xfId="17443" xr:uid="{00000000-0005-0000-0000-0000AD2C0000}"/>
    <cellStyle name="Comma 7 2 5 2 6" xfId="41589" xr:uid="{00000000-0005-0000-0000-0000AE2C0000}"/>
    <cellStyle name="Comma 7 2 5 2 7" xfId="45647" xr:uid="{00000000-0005-0000-0000-0000AF2C0000}"/>
    <cellStyle name="Comma 7 2 5 2 8" xfId="48663" xr:uid="{00000000-0005-0000-0000-0000B02C0000}"/>
    <cellStyle name="Comma 7 2 5 2 9" xfId="14417" xr:uid="{00000000-0005-0000-0000-0000B12C0000}"/>
    <cellStyle name="Comma 7 2 5 3" xfId="10113" xr:uid="{00000000-0005-0000-0000-0000B22C0000}"/>
    <cellStyle name="Comma 7 2 5 3 2" xfId="17663" xr:uid="{00000000-0005-0000-0000-0000B32C0000}"/>
    <cellStyle name="Comma 7 2 5 3 3" xfId="41866" xr:uid="{00000000-0005-0000-0000-0000B42C0000}"/>
    <cellStyle name="Comma 7 2 5 3 4" xfId="47018" xr:uid="{00000000-0005-0000-0000-0000B52C0000}"/>
    <cellStyle name="Comma 7 2 5 3 5" xfId="50034" xr:uid="{00000000-0005-0000-0000-0000B62C0000}"/>
    <cellStyle name="Comma 7 2 5 3 6" xfId="14525" xr:uid="{00000000-0005-0000-0000-0000B72C0000}"/>
    <cellStyle name="Comma 7 2 5 4" xfId="10598" xr:uid="{00000000-0005-0000-0000-0000B82C0000}"/>
    <cellStyle name="Comma 7 2 5 4 2" xfId="18140" xr:uid="{00000000-0005-0000-0000-0000B92C0000}"/>
    <cellStyle name="Comma 7 2 5 4 3" xfId="43429" xr:uid="{00000000-0005-0000-0000-0000BA2C0000}"/>
    <cellStyle name="Comma 7 2 5 4 4" xfId="47495" xr:uid="{00000000-0005-0000-0000-0000BB2C0000}"/>
    <cellStyle name="Comma 7 2 5 4 5" xfId="50511" xr:uid="{00000000-0005-0000-0000-0000BC2C0000}"/>
    <cellStyle name="Comma 7 2 5 4 6" xfId="14668" xr:uid="{00000000-0005-0000-0000-0000BD2C0000}"/>
    <cellStyle name="Comma 7 2 5 5" xfId="11085" xr:uid="{00000000-0005-0000-0000-0000BE2C0000}"/>
    <cellStyle name="Comma 7 2 5 5 2" xfId="18617" xr:uid="{00000000-0005-0000-0000-0000BF2C0000}"/>
    <cellStyle name="Comma 7 2 5 5 3" xfId="43000" xr:uid="{00000000-0005-0000-0000-0000C02C0000}"/>
    <cellStyle name="Comma 7 2 5 5 4" xfId="47972" xr:uid="{00000000-0005-0000-0000-0000C12C0000}"/>
    <cellStyle name="Comma 7 2 5 5 5" xfId="50988" xr:uid="{00000000-0005-0000-0000-0000C22C0000}"/>
    <cellStyle name="Comma 7 2 5 5 6" xfId="14813" xr:uid="{00000000-0005-0000-0000-0000C32C0000}"/>
    <cellStyle name="Comma 7 2 5 6" xfId="8073" xr:uid="{00000000-0005-0000-0000-0000C42C0000}"/>
    <cellStyle name="Comma 7 2 5 6 2" xfId="42917" xr:uid="{00000000-0005-0000-0000-0000C52C0000}"/>
    <cellStyle name="Comma 7 2 5 6 3" xfId="46541" xr:uid="{00000000-0005-0000-0000-0000C62C0000}"/>
    <cellStyle name="Comma 7 2 5 6 4" xfId="49557" xr:uid="{00000000-0005-0000-0000-0000C72C0000}"/>
    <cellStyle name="Comma 7 2 5 6 5" xfId="17383" xr:uid="{00000000-0005-0000-0000-0000C82C0000}"/>
    <cellStyle name="Comma 7 2 5 7" xfId="43149" xr:uid="{00000000-0005-0000-0000-0000C92C0000}"/>
    <cellStyle name="Comma 7 2 5 8" xfId="45435" xr:uid="{00000000-0005-0000-0000-0000CA2C0000}"/>
    <cellStyle name="Comma 7 2 5 9" xfId="48451" xr:uid="{00000000-0005-0000-0000-0000CB2C0000}"/>
    <cellStyle name="Comma 7 2 6" xfId="5512" xr:uid="{00000000-0005-0000-0000-0000CC2C0000}"/>
    <cellStyle name="Comma 7 2 6 2" xfId="10166" xr:uid="{00000000-0005-0000-0000-0000CD2C0000}"/>
    <cellStyle name="Comma 7 2 6 2 2" xfId="17716" xr:uid="{00000000-0005-0000-0000-0000CE2C0000}"/>
    <cellStyle name="Comma 7 2 6 2 3" xfId="20111" xr:uid="{00000000-0005-0000-0000-0000CF2C0000}"/>
    <cellStyle name="Comma 7 2 6 2 4" xfId="47071" xr:uid="{00000000-0005-0000-0000-0000D02C0000}"/>
    <cellStyle name="Comma 7 2 6 2 5" xfId="50087" xr:uid="{00000000-0005-0000-0000-0000D12C0000}"/>
    <cellStyle name="Comma 7 2 6 2 6" xfId="14540" xr:uid="{00000000-0005-0000-0000-0000D22C0000}"/>
    <cellStyle name="Comma 7 2 6 3" xfId="10651" xr:uid="{00000000-0005-0000-0000-0000D32C0000}"/>
    <cellStyle name="Comma 7 2 6 3 2" xfId="18193" xr:uid="{00000000-0005-0000-0000-0000D42C0000}"/>
    <cellStyle name="Comma 7 2 6 3 3" xfId="28810" xr:uid="{00000000-0005-0000-0000-0000D52C0000}"/>
    <cellStyle name="Comma 7 2 6 3 4" xfId="47548" xr:uid="{00000000-0005-0000-0000-0000D62C0000}"/>
    <cellStyle name="Comma 7 2 6 3 5" xfId="50564" xr:uid="{00000000-0005-0000-0000-0000D72C0000}"/>
    <cellStyle name="Comma 7 2 6 3 6" xfId="14683" xr:uid="{00000000-0005-0000-0000-0000D82C0000}"/>
    <cellStyle name="Comma 7 2 6 4" xfId="11138" xr:uid="{00000000-0005-0000-0000-0000D92C0000}"/>
    <cellStyle name="Comma 7 2 6 4 2" xfId="18670" xr:uid="{00000000-0005-0000-0000-0000DA2C0000}"/>
    <cellStyle name="Comma 7 2 6 4 3" xfId="42648" xr:uid="{00000000-0005-0000-0000-0000DB2C0000}"/>
    <cellStyle name="Comma 7 2 6 4 4" xfId="48025" xr:uid="{00000000-0005-0000-0000-0000DC2C0000}"/>
    <cellStyle name="Comma 7 2 6 4 5" xfId="51041" xr:uid="{00000000-0005-0000-0000-0000DD2C0000}"/>
    <cellStyle name="Comma 7 2 6 4 6" xfId="14828" xr:uid="{00000000-0005-0000-0000-0000DE2C0000}"/>
    <cellStyle name="Comma 7 2 6 5" xfId="8152" xr:uid="{00000000-0005-0000-0000-0000DF2C0000}"/>
    <cellStyle name="Comma 7 2 6 5 2" xfId="41795" xr:uid="{00000000-0005-0000-0000-0000E02C0000}"/>
    <cellStyle name="Comma 7 2 6 5 3" xfId="46594" xr:uid="{00000000-0005-0000-0000-0000E12C0000}"/>
    <cellStyle name="Comma 7 2 6 5 4" xfId="49610" xr:uid="{00000000-0005-0000-0000-0000E22C0000}"/>
    <cellStyle name="Comma 7 2 6 5 5" xfId="17398" xr:uid="{00000000-0005-0000-0000-0000E32C0000}"/>
    <cellStyle name="Comma 7 2 6 6" xfId="41527" xr:uid="{00000000-0005-0000-0000-0000E42C0000}"/>
    <cellStyle name="Comma 7 2 6 7" xfId="45488" xr:uid="{00000000-0005-0000-0000-0000E52C0000}"/>
    <cellStyle name="Comma 7 2 6 8" xfId="48504" xr:uid="{00000000-0005-0000-0000-0000E62C0000}"/>
    <cellStyle name="Comma 7 2 6 9" xfId="14297" xr:uid="{00000000-0005-0000-0000-0000E72C0000}"/>
    <cellStyle name="Comma 7 2 7" xfId="5832" xr:uid="{00000000-0005-0000-0000-0000E82C0000}"/>
    <cellStyle name="Comma 7 2 7 2" xfId="10378" xr:uid="{00000000-0005-0000-0000-0000E92C0000}"/>
    <cellStyle name="Comma 7 2 7 2 2" xfId="17928" xr:uid="{00000000-0005-0000-0000-0000EA2C0000}"/>
    <cellStyle name="Comma 7 2 7 2 3" xfId="27968" xr:uid="{00000000-0005-0000-0000-0000EB2C0000}"/>
    <cellStyle name="Comma 7 2 7 2 4" xfId="47283" xr:uid="{00000000-0005-0000-0000-0000EC2C0000}"/>
    <cellStyle name="Comma 7 2 7 2 5" xfId="50299" xr:uid="{00000000-0005-0000-0000-0000ED2C0000}"/>
    <cellStyle name="Comma 7 2 7 2 6" xfId="14600" xr:uid="{00000000-0005-0000-0000-0000EE2C0000}"/>
    <cellStyle name="Comma 7 2 7 3" xfId="10863" xr:uid="{00000000-0005-0000-0000-0000EF2C0000}"/>
    <cellStyle name="Comma 7 2 7 3 2" xfId="18405" xr:uid="{00000000-0005-0000-0000-0000F02C0000}"/>
    <cellStyle name="Comma 7 2 7 3 3" xfId="42370" xr:uid="{00000000-0005-0000-0000-0000F12C0000}"/>
    <cellStyle name="Comma 7 2 7 3 4" xfId="47760" xr:uid="{00000000-0005-0000-0000-0000F22C0000}"/>
    <cellStyle name="Comma 7 2 7 3 5" xfId="50776" xr:uid="{00000000-0005-0000-0000-0000F32C0000}"/>
    <cellStyle name="Comma 7 2 7 3 6" xfId="14743" xr:uid="{00000000-0005-0000-0000-0000F42C0000}"/>
    <cellStyle name="Comma 7 2 7 4" xfId="11351" xr:uid="{00000000-0005-0000-0000-0000F52C0000}"/>
    <cellStyle name="Comma 7 2 7 4 2" xfId="18882" xr:uid="{00000000-0005-0000-0000-0000F62C0000}"/>
    <cellStyle name="Comma 7 2 7 4 3" xfId="42056" xr:uid="{00000000-0005-0000-0000-0000F72C0000}"/>
    <cellStyle name="Comma 7 2 7 4 4" xfId="48237" xr:uid="{00000000-0005-0000-0000-0000F82C0000}"/>
    <cellStyle name="Comma 7 2 7 4 5" xfId="51253" xr:uid="{00000000-0005-0000-0000-0000F92C0000}"/>
    <cellStyle name="Comma 7 2 7 4 6" xfId="14889" xr:uid="{00000000-0005-0000-0000-0000FA2C0000}"/>
    <cellStyle name="Comma 7 2 7 5" xfId="8466" xr:uid="{00000000-0005-0000-0000-0000FB2C0000}"/>
    <cellStyle name="Comma 7 2 7 5 2" xfId="42273" xr:uid="{00000000-0005-0000-0000-0000FC2C0000}"/>
    <cellStyle name="Comma 7 2 7 5 3" xfId="46806" xr:uid="{00000000-0005-0000-0000-0000FD2C0000}"/>
    <cellStyle name="Comma 7 2 7 5 4" xfId="49822" xr:uid="{00000000-0005-0000-0000-0000FE2C0000}"/>
    <cellStyle name="Comma 7 2 7 5 5" xfId="17458" xr:uid="{00000000-0005-0000-0000-0000FF2C0000}"/>
    <cellStyle name="Comma 7 2 7 6" xfId="42081" xr:uid="{00000000-0005-0000-0000-0000002D0000}"/>
    <cellStyle name="Comma 7 2 7 7" xfId="45700" xr:uid="{00000000-0005-0000-0000-0000012D0000}"/>
    <cellStyle name="Comma 7 2 7 8" xfId="48716" xr:uid="{00000000-0005-0000-0000-0000022D0000}"/>
    <cellStyle name="Comma 7 2 7 9" xfId="14459" xr:uid="{00000000-0005-0000-0000-0000032D0000}"/>
    <cellStyle name="Comma 7 2 8" xfId="9608" xr:uid="{00000000-0005-0000-0000-0000042D0000}"/>
    <cellStyle name="Comma 7 2 9" xfId="9954" xr:uid="{00000000-0005-0000-0000-0000052D0000}"/>
    <cellStyle name="Comma 7 2 9 2" xfId="17504" xr:uid="{00000000-0005-0000-0000-0000062D0000}"/>
    <cellStyle name="Comma 7 2 9 3" xfId="43795" xr:uid="{00000000-0005-0000-0000-0000072D0000}"/>
    <cellStyle name="Comma 7 2 9 4" xfId="46859" xr:uid="{00000000-0005-0000-0000-0000082D0000}"/>
    <cellStyle name="Comma 7 2 9 5" xfId="49875" xr:uid="{00000000-0005-0000-0000-0000092D0000}"/>
    <cellStyle name="Comma 7 2 9 6" xfId="14480" xr:uid="{00000000-0005-0000-0000-00000A2D0000}"/>
    <cellStyle name="Comma 7 3" xfId="4008" xr:uid="{00000000-0005-0000-0000-00000B2D0000}"/>
    <cellStyle name="Comma 7 3 10" xfId="7608" xr:uid="{00000000-0005-0000-0000-00000C2D0000}"/>
    <cellStyle name="Comma 7 3 10 2" xfId="43493" xr:uid="{00000000-0005-0000-0000-00000D2D0000}"/>
    <cellStyle name="Comma 7 3 10 3" xfId="46385" xr:uid="{00000000-0005-0000-0000-00000E2D0000}"/>
    <cellStyle name="Comma 7 3 10 4" xfId="49401" xr:uid="{00000000-0005-0000-0000-00000F2D0000}"/>
    <cellStyle name="Comma 7 3 10 5" xfId="17336" xr:uid="{00000000-0005-0000-0000-0000102D0000}"/>
    <cellStyle name="Comma 7 3 11" xfId="19247" xr:uid="{00000000-0005-0000-0000-0000112D0000}"/>
    <cellStyle name="Comma 7 3 12" xfId="42805" xr:uid="{00000000-0005-0000-0000-0000122D0000}"/>
    <cellStyle name="Comma 7 3 13" xfId="44123" xr:uid="{00000000-0005-0000-0000-0000132D0000}"/>
    <cellStyle name="Comma 7 3 14" xfId="45031" xr:uid="{00000000-0005-0000-0000-0000142D0000}"/>
    <cellStyle name="Comma 7 3 15" xfId="45278" xr:uid="{00000000-0005-0000-0000-0000152D0000}"/>
    <cellStyle name="Comma 7 3 16" xfId="48293" xr:uid="{00000000-0005-0000-0000-0000162D0000}"/>
    <cellStyle name="Comma 7 3 17" xfId="13998" xr:uid="{00000000-0005-0000-0000-0000172D0000}"/>
    <cellStyle name="Comma 7 3 2" xfId="5274" xr:uid="{00000000-0005-0000-0000-0000182D0000}"/>
    <cellStyle name="Comma 7 3 2 10" xfId="14187" xr:uid="{00000000-0005-0000-0000-0000192D0000}"/>
    <cellStyle name="Comma 7 3 2 2" xfId="5594" xr:uid="{00000000-0005-0000-0000-00001A2D0000}"/>
    <cellStyle name="Comma 7 3 2 2 2" xfId="10221" xr:uid="{00000000-0005-0000-0000-00001B2D0000}"/>
    <cellStyle name="Comma 7 3 2 2 2 2" xfId="17771" xr:uid="{00000000-0005-0000-0000-00001C2D0000}"/>
    <cellStyle name="Comma 7 3 2 2 2 3" xfId="42311" xr:uid="{00000000-0005-0000-0000-00001D2D0000}"/>
    <cellStyle name="Comma 7 3 2 2 2 4" xfId="47126" xr:uid="{00000000-0005-0000-0000-00001E2D0000}"/>
    <cellStyle name="Comma 7 3 2 2 2 5" xfId="50142" xr:uid="{00000000-0005-0000-0000-00001F2D0000}"/>
    <cellStyle name="Comma 7 3 2 2 2 6" xfId="14557" xr:uid="{00000000-0005-0000-0000-0000202D0000}"/>
    <cellStyle name="Comma 7 3 2 2 3" xfId="10706" xr:uid="{00000000-0005-0000-0000-0000212D0000}"/>
    <cellStyle name="Comma 7 3 2 2 3 2" xfId="18248" xr:uid="{00000000-0005-0000-0000-0000222D0000}"/>
    <cellStyle name="Comma 7 3 2 2 3 3" xfId="43865" xr:uid="{00000000-0005-0000-0000-0000232D0000}"/>
    <cellStyle name="Comma 7 3 2 2 3 4" xfId="47603" xr:uid="{00000000-0005-0000-0000-0000242D0000}"/>
    <cellStyle name="Comma 7 3 2 2 3 5" xfId="50619" xr:uid="{00000000-0005-0000-0000-0000252D0000}"/>
    <cellStyle name="Comma 7 3 2 2 3 6" xfId="14700" xr:uid="{00000000-0005-0000-0000-0000262D0000}"/>
    <cellStyle name="Comma 7 3 2 2 4" xfId="11193" xr:uid="{00000000-0005-0000-0000-0000272D0000}"/>
    <cellStyle name="Comma 7 3 2 2 4 2" xfId="18725" xr:uid="{00000000-0005-0000-0000-0000282D0000}"/>
    <cellStyle name="Comma 7 3 2 2 4 3" xfId="42705" xr:uid="{00000000-0005-0000-0000-0000292D0000}"/>
    <cellStyle name="Comma 7 3 2 2 4 4" xfId="48080" xr:uid="{00000000-0005-0000-0000-00002A2D0000}"/>
    <cellStyle name="Comma 7 3 2 2 4 5" xfId="51096" xr:uid="{00000000-0005-0000-0000-00002B2D0000}"/>
    <cellStyle name="Comma 7 3 2 2 4 6" xfId="14845" xr:uid="{00000000-0005-0000-0000-00002C2D0000}"/>
    <cellStyle name="Comma 7 3 2 2 5" xfId="8229" xr:uid="{00000000-0005-0000-0000-00002D2D0000}"/>
    <cellStyle name="Comma 7 3 2 2 5 2" xfId="42245" xr:uid="{00000000-0005-0000-0000-00002E2D0000}"/>
    <cellStyle name="Comma 7 3 2 2 5 3" xfId="46649" xr:uid="{00000000-0005-0000-0000-00002F2D0000}"/>
    <cellStyle name="Comma 7 3 2 2 5 4" xfId="49665" xr:uid="{00000000-0005-0000-0000-0000302D0000}"/>
    <cellStyle name="Comma 7 3 2 2 5 5" xfId="17415" xr:uid="{00000000-0005-0000-0000-0000312D0000}"/>
    <cellStyle name="Comma 7 3 2 2 6" xfId="41543" xr:uid="{00000000-0005-0000-0000-0000322D0000}"/>
    <cellStyle name="Comma 7 3 2 2 7" xfId="45543" xr:uid="{00000000-0005-0000-0000-0000332D0000}"/>
    <cellStyle name="Comma 7 3 2 2 8" xfId="48559" xr:uid="{00000000-0005-0000-0000-0000342D0000}"/>
    <cellStyle name="Comma 7 3 2 2 9" xfId="14336" xr:uid="{00000000-0005-0000-0000-0000352D0000}"/>
    <cellStyle name="Comma 7 3 2 3" xfId="10009" xr:uid="{00000000-0005-0000-0000-0000362D0000}"/>
    <cellStyle name="Comma 7 3 2 3 2" xfId="17559" xr:uid="{00000000-0005-0000-0000-0000372D0000}"/>
    <cellStyle name="Comma 7 3 2 3 3" xfId="20416" xr:uid="{00000000-0005-0000-0000-0000382D0000}"/>
    <cellStyle name="Comma 7 3 2 3 4" xfId="46914" xr:uid="{00000000-0005-0000-0000-0000392D0000}"/>
    <cellStyle name="Comma 7 3 2 3 5" xfId="49930" xr:uid="{00000000-0005-0000-0000-00003A2D0000}"/>
    <cellStyle name="Comma 7 3 2 3 6" xfId="14497" xr:uid="{00000000-0005-0000-0000-00003B2D0000}"/>
    <cellStyle name="Comma 7 3 2 4" xfId="10493" xr:uid="{00000000-0005-0000-0000-00003C2D0000}"/>
    <cellStyle name="Comma 7 3 2 4 2" xfId="18036" xr:uid="{00000000-0005-0000-0000-00003D2D0000}"/>
    <cellStyle name="Comma 7 3 2 4 3" xfId="27848" xr:uid="{00000000-0005-0000-0000-00003E2D0000}"/>
    <cellStyle name="Comma 7 3 2 4 4" xfId="47391" xr:uid="{00000000-0005-0000-0000-00003F2D0000}"/>
    <cellStyle name="Comma 7 3 2 4 5" xfId="50407" xr:uid="{00000000-0005-0000-0000-0000402D0000}"/>
    <cellStyle name="Comma 7 3 2 4 6" xfId="14639" xr:uid="{00000000-0005-0000-0000-0000412D0000}"/>
    <cellStyle name="Comma 7 3 2 5" xfId="10980" xr:uid="{00000000-0005-0000-0000-0000422D0000}"/>
    <cellStyle name="Comma 7 3 2 5 2" xfId="18513" xr:uid="{00000000-0005-0000-0000-0000432D0000}"/>
    <cellStyle name="Comma 7 3 2 5 3" xfId="42701" xr:uid="{00000000-0005-0000-0000-0000442D0000}"/>
    <cellStyle name="Comma 7 3 2 5 4" xfId="47868" xr:uid="{00000000-0005-0000-0000-0000452D0000}"/>
    <cellStyle name="Comma 7 3 2 5 5" xfId="50884" xr:uid="{00000000-0005-0000-0000-0000462D0000}"/>
    <cellStyle name="Comma 7 3 2 5 6" xfId="14784" xr:uid="{00000000-0005-0000-0000-0000472D0000}"/>
    <cellStyle name="Comma 7 3 2 6" xfId="7928" xr:uid="{00000000-0005-0000-0000-0000482D0000}"/>
    <cellStyle name="Comma 7 3 2 6 2" xfId="20531" xr:uid="{00000000-0005-0000-0000-0000492D0000}"/>
    <cellStyle name="Comma 7 3 2 6 3" xfId="46437" xr:uid="{00000000-0005-0000-0000-00004A2D0000}"/>
    <cellStyle name="Comma 7 3 2 6 4" xfId="49453" xr:uid="{00000000-0005-0000-0000-00004B2D0000}"/>
    <cellStyle name="Comma 7 3 2 6 5" xfId="17354" xr:uid="{00000000-0005-0000-0000-00004C2D0000}"/>
    <cellStyle name="Comma 7 3 2 7" xfId="43181" xr:uid="{00000000-0005-0000-0000-00004D2D0000}"/>
    <cellStyle name="Comma 7 3 2 8" xfId="45331" xr:uid="{00000000-0005-0000-0000-00004E2D0000}"/>
    <cellStyle name="Comma 7 3 2 9" xfId="48347" xr:uid="{00000000-0005-0000-0000-00004F2D0000}"/>
    <cellStyle name="Comma 7 3 3" xfId="5354" xr:uid="{00000000-0005-0000-0000-0000502D0000}"/>
    <cellStyle name="Comma 7 3 3 10" xfId="14220" xr:uid="{00000000-0005-0000-0000-0000512D0000}"/>
    <cellStyle name="Comma 7 3 3 2" xfId="5674" xr:uid="{00000000-0005-0000-0000-0000522D0000}"/>
    <cellStyle name="Comma 7 3 3 2 2" xfId="10274" xr:uid="{00000000-0005-0000-0000-0000532D0000}"/>
    <cellStyle name="Comma 7 3 3 2 2 2" xfId="17824" xr:uid="{00000000-0005-0000-0000-0000542D0000}"/>
    <cellStyle name="Comma 7 3 3 2 2 3" xfId="41893" xr:uid="{00000000-0005-0000-0000-0000552D0000}"/>
    <cellStyle name="Comma 7 3 3 2 2 4" xfId="47179" xr:uid="{00000000-0005-0000-0000-0000562D0000}"/>
    <cellStyle name="Comma 7 3 3 2 2 5" xfId="50195" xr:uid="{00000000-0005-0000-0000-0000572D0000}"/>
    <cellStyle name="Comma 7 3 3 2 2 6" xfId="14572" xr:uid="{00000000-0005-0000-0000-0000582D0000}"/>
    <cellStyle name="Comma 7 3 3 2 3" xfId="10759" xr:uid="{00000000-0005-0000-0000-0000592D0000}"/>
    <cellStyle name="Comma 7 3 3 2 3 2" xfId="18301" xr:uid="{00000000-0005-0000-0000-00005A2D0000}"/>
    <cellStyle name="Comma 7 3 3 2 3 3" xfId="43417" xr:uid="{00000000-0005-0000-0000-00005B2D0000}"/>
    <cellStyle name="Comma 7 3 3 2 3 4" xfId="47656" xr:uid="{00000000-0005-0000-0000-00005C2D0000}"/>
    <cellStyle name="Comma 7 3 3 2 3 5" xfId="50672" xr:uid="{00000000-0005-0000-0000-00005D2D0000}"/>
    <cellStyle name="Comma 7 3 3 2 3 6" xfId="14715" xr:uid="{00000000-0005-0000-0000-00005E2D0000}"/>
    <cellStyle name="Comma 7 3 3 2 4" xfId="11246" xr:uid="{00000000-0005-0000-0000-00005F2D0000}"/>
    <cellStyle name="Comma 7 3 3 2 4 2" xfId="18778" xr:uid="{00000000-0005-0000-0000-0000602D0000}"/>
    <cellStyle name="Comma 7 3 3 2 4 3" xfId="42040" xr:uid="{00000000-0005-0000-0000-0000612D0000}"/>
    <cellStyle name="Comma 7 3 3 2 4 4" xfId="48133" xr:uid="{00000000-0005-0000-0000-0000622D0000}"/>
    <cellStyle name="Comma 7 3 3 2 4 5" xfId="51149" xr:uid="{00000000-0005-0000-0000-0000632D0000}"/>
    <cellStyle name="Comma 7 3 3 2 4 6" xfId="14860" xr:uid="{00000000-0005-0000-0000-0000642D0000}"/>
    <cellStyle name="Comma 7 3 3 2 5" xfId="8308" xr:uid="{00000000-0005-0000-0000-0000652D0000}"/>
    <cellStyle name="Comma 7 3 3 2 5 2" xfId="43849" xr:uid="{00000000-0005-0000-0000-0000662D0000}"/>
    <cellStyle name="Comma 7 3 3 2 5 3" xfId="46702" xr:uid="{00000000-0005-0000-0000-0000672D0000}"/>
    <cellStyle name="Comma 7 3 3 2 5 4" xfId="49718" xr:uid="{00000000-0005-0000-0000-0000682D0000}"/>
    <cellStyle name="Comma 7 3 3 2 5 5" xfId="17430" xr:uid="{00000000-0005-0000-0000-0000692D0000}"/>
    <cellStyle name="Comma 7 3 3 2 6" xfId="42656" xr:uid="{00000000-0005-0000-0000-00006A2D0000}"/>
    <cellStyle name="Comma 7 3 3 2 7" xfId="45596" xr:uid="{00000000-0005-0000-0000-00006B2D0000}"/>
    <cellStyle name="Comma 7 3 3 2 8" xfId="48612" xr:uid="{00000000-0005-0000-0000-00006C2D0000}"/>
    <cellStyle name="Comma 7 3 3 2 9" xfId="14377" xr:uid="{00000000-0005-0000-0000-00006D2D0000}"/>
    <cellStyle name="Comma 7 3 3 3" xfId="10062" xr:uid="{00000000-0005-0000-0000-00006E2D0000}"/>
    <cellStyle name="Comma 7 3 3 3 2" xfId="17612" xr:uid="{00000000-0005-0000-0000-00006F2D0000}"/>
    <cellStyle name="Comma 7 3 3 3 3" xfId="42928" xr:uid="{00000000-0005-0000-0000-0000702D0000}"/>
    <cellStyle name="Comma 7 3 3 3 4" xfId="46967" xr:uid="{00000000-0005-0000-0000-0000712D0000}"/>
    <cellStyle name="Comma 7 3 3 3 5" xfId="49983" xr:uid="{00000000-0005-0000-0000-0000722D0000}"/>
    <cellStyle name="Comma 7 3 3 3 6" xfId="14512" xr:uid="{00000000-0005-0000-0000-0000732D0000}"/>
    <cellStyle name="Comma 7 3 3 4" xfId="10547" xr:uid="{00000000-0005-0000-0000-0000742D0000}"/>
    <cellStyle name="Comma 7 3 3 4 2" xfId="18089" xr:uid="{00000000-0005-0000-0000-0000752D0000}"/>
    <cellStyle name="Comma 7 3 3 4 3" xfId="41931" xr:uid="{00000000-0005-0000-0000-0000762D0000}"/>
    <cellStyle name="Comma 7 3 3 4 4" xfId="47444" xr:uid="{00000000-0005-0000-0000-0000772D0000}"/>
    <cellStyle name="Comma 7 3 3 4 5" xfId="50460" xr:uid="{00000000-0005-0000-0000-0000782D0000}"/>
    <cellStyle name="Comma 7 3 3 4 6" xfId="14655" xr:uid="{00000000-0005-0000-0000-0000792D0000}"/>
    <cellStyle name="Comma 7 3 3 5" xfId="11034" xr:uid="{00000000-0005-0000-0000-00007A2D0000}"/>
    <cellStyle name="Comma 7 3 3 5 2" xfId="18566" xr:uid="{00000000-0005-0000-0000-00007B2D0000}"/>
    <cellStyle name="Comma 7 3 3 5 3" xfId="43697" xr:uid="{00000000-0005-0000-0000-00007C2D0000}"/>
    <cellStyle name="Comma 7 3 3 5 4" xfId="47921" xr:uid="{00000000-0005-0000-0000-00007D2D0000}"/>
    <cellStyle name="Comma 7 3 3 5 5" xfId="50937" xr:uid="{00000000-0005-0000-0000-00007E2D0000}"/>
    <cellStyle name="Comma 7 3 3 5 6" xfId="14800" xr:uid="{00000000-0005-0000-0000-00007F2D0000}"/>
    <cellStyle name="Comma 7 3 3 6" xfId="7999" xr:uid="{00000000-0005-0000-0000-0000802D0000}"/>
    <cellStyle name="Comma 7 3 3 6 2" xfId="42218" xr:uid="{00000000-0005-0000-0000-0000812D0000}"/>
    <cellStyle name="Comma 7 3 3 6 3" xfId="46490" xr:uid="{00000000-0005-0000-0000-0000822D0000}"/>
    <cellStyle name="Comma 7 3 3 6 4" xfId="49506" xr:uid="{00000000-0005-0000-0000-0000832D0000}"/>
    <cellStyle name="Comma 7 3 3 6 5" xfId="17370" xr:uid="{00000000-0005-0000-0000-0000842D0000}"/>
    <cellStyle name="Comma 7 3 3 7" xfId="41501" xr:uid="{00000000-0005-0000-0000-0000852D0000}"/>
    <cellStyle name="Comma 7 3 3 8" xfId="45384" xr:uid="{00000000-0005-0000-0000-0000862D0000}"/>
    <cellStyle name="Comma 7 3 3 9" xfId="48400" xr:uid="{00000000-0005-0000-0000-0000872D0000}"/>
    <cellStyle name="Comma 7 3 4" xfId="5434" xr:uid="{00000000-0005-0000-0000-0000882D0000}"/>
    <cellStyle name="Comma 7 3 4 10" xfId="14258" xr:uid="{00000000-0005-0000-0000-0000892D0000}"/>
    <cellStyle name="Comma 7 3 4 2" xfId="5754" xr:uid="{00000000-0005-0000-0000-00008A2D0000}"/>
    <cellStyle name="Comma 7 3 4 2 2" xfId="10327" xr:uid="{00000000-0005-0000-0000-00008B2D0000}"/>
    <cellStyle name="Comma 7 3 4 2 2 2" xfId="17877" xr:uid="{00000000-0005-0000-0000-00008C2D0000}"/>
    <cellStyle name="Comma 7 3 4 2 2 3" xfId="20378" xr:uid="{00000000-0005-0000-0000-00008D2D0000}"/>
    <cellStyle name="Comma 7 3 4 2 2 4" xfId="47232" xr:uid="{00000000-0005-0000-0000-00008E2D0000}"/>
    <cellStyle name="Comma 7 3 4 2 2 5" xfId="50248" xr:uid="{00000000-0005-0000-0000-00008F2D0000}"/>
    <cellStyle name="Comma 7 3 4 2 2 6" xfId="14587" xr:uid="{00000000-0005-0000-0000-0000902D0000}"/>
    <cellStyle name="Comma 7 3 4 2 3" xfId="10812" xr:uid="{00000000-0005-0000-0000-0000912D0000}"/>
    <cellStyle name="Comma 7 3 4 2 3 2" xfId="18354" xr:uid="{00000000-0005-0000-0000-0000922D0000}"/>
    <cellStyle name="Comma 7 3 4 2 3 3" xfId="42364" xr:uid="{00000000-0005-0000-0000-0000932D0000}"/>
    <cellStyle name="Comma 7 3 4 2 3 4" xfId="47709" xr:uid="{00000000-0005-0000-0000-0000942D0000}"/>
    <cellStyle name="Comma 7 3 4 2 3 5" xfId="50725" xr:uid="{00000000-0005-0000-0000-0000952D0000}"/>
    <cellStyle name="Comma 7 3 4 2 3 6" xfId="14730" xr:uid="{00000000-0005-0000-0000-0000962D0000}"/>
    <cellStyle name="Comma 7 3 4 2 4" xfId="11299" xr:uid="{00000000-0005-0000-0000-0000972D0000}"/>
    <cellStyle name="Comma 7 3 4 2 4 2" xfId="18831" xr:uid="{00000000-0005-0000-0000-0000982D0000}"/>
    <cellStyle name="Comma 7 3 4 2 4 3" xfId="42426" xr:uid="{00000000-0005-0000-0000-0000992D0000}"/>
    <cellStyle name="Comma 7 3 4 2 4 4" xfId="48186" xr:uid="{00000000-0005-0000-0000-00009A2D0000}"/>
    <cellStyle name="Comma 7 3 4 2 4 5" xfId="51202" xr:uid="{00000000-0005-0000-0000-00009B2D0000}"/>
    <cellStyle name="Comma 7 3 4 2 4 6" xfId="14875" xr:uid="{00000000-0005-0000-0000-00009C2D0000}"/>
    <cellStyle name="Comma 7 3 4 2 5" xfId="8388" xr:uid="{00000000-0005-0000-0000-00009D2D0000}"/>
    <cellStyle name="Comma 7 3 4 2 5 2" xfId="41826" xr:uid="{00000000-0005-0000-0000-00009E2D0000}"/>
    <cellStyle name="Comma 7 3 4 2 5 3" xfId="46755" xr:uid="{00000000-0005-0000-0000-00009F2D0000}"/>
    <cellStyle name="Comma 7 3 4 2 5 4" xfId="49771" xr:uid="{00000000-0005-0000-0000-0000A02D0000}"/>
    <cellStyle name="Comma 7 3 4 2 5 5" xfId="17445" xr:uid="{00000000-0005-0000-0000-0000A12D0000}"/>
    <cellStyle name="Comma 7 3 4 2 6" xfId="41590" xr:uid="{00000000-0005-0000-0000-0000A22D0000}"/>
    <cellStyle name="Comma 7 3 4 2 7" xfId="45649" xr:uid="{00000000-0005-0000-0000-0000A32D0000}"/>
    <cellStyle name="Comma 7 3 4 2 8" xfId="48665" xr:uid="{00000000-0005-0000-0000-0000A42D0000}"/>
    <cellStyle name="Comma 7 3 4 2 9" xfId="14419" xr:uid="{00000000-0005-0000-0000-0000A52D0000}"/>
    <cellStyle name="Comma 7 3 4 3" xfId="10115" xr:uid="{00000000-0005-0000-0000-0000A62D0000}"/>
    <cellStyle name="Comma 7 3 4 3 2" xfId="17665" xr:uid="{00000000-0005-0000-0000-0000A72D0000}"/>
    <cellStyle name="Comma 7 3 4 3 3" xfId="43279" xr:uid="{00000000-0005-0000-0000-0000A82D0000}"/>
    <cellStyle name="Comma 7 3 4 3 4" xfId="47020" xr:uid="{00000000-0005-0000-0000-0000A92D0000}"/>
    <cellStyle name="Comma 7 3 4 3 5" xfId="50036" xr:uid="{00000000-0005-0000-0000-0000AA2D0000}"/>
    <cellStyle name="Comma 7 3 4 3 6" xfId="14527" xr:uid="{00000000-0005-0000-0000-0000AB2D0000}"/>
    <cellStyle name="Comma 7 3 4 4" xfId="10600" xr:uid="{00000000-0005-0000-0000-0000AC2D0000}"/>
    <cellStyle name="Comma 7 3 4 4 2" xfId="18142" xr:uid="{00000000-0005-0000-0000-0000AD2D0000}"/>
    <cellStyle name="Comma 7 3 4 4 3" xfId="41942" xr:uid="{00000000-0005-0000-0000-0000AE2D0000}"/>
    <cellStyle name="Comma 7 3 4 4 4" xfId="47497" xr:uid="{00000000-0005-0000-0000-0000AF2D0000}"/>
    <cellStyle name="Comma 7 3 4 4 5" xfId="50513" xr:uid="{00000000-0005-0000-0000-0000B02D0000}"/>
    <cellStyle name="Comma 7 3 4 4 6" xfId="14670" xr:uid="{00000000-0005-0000-0000-0000B12D0000}"/>
    <cellStyle name="Comma 7 3 4 5" xfId="11087" xr:uid="{00000000-0005-0000-0000-0000B22D0000}"/>
    <cellStyle name="Comma 7 3 4 5 2" xfId="18619" xr:uid="{00000000-0005-0000-0000-0000B32D0000}"/>
    <cellStyle name="Comma 7 3 4 5 3" xfId="43240" xr:uid="{00000000-0005-0000-0000-0000B42D0000}"/>
    <cellStyle name="Comma 7 3 4 5 4" xfId="47974" xr:uid="{00000000-0005-0000-0000-0000B52D0000}"/>
    <cellStyle name="Comma 7 3 4 5 5" xfId="50990" xr:uid="{00000000-0005-0000-0000-0000B62D0000}"/>
    <cellStyle name="Comma 7 3 4 5 6" xfId="14815" xr:uid="{00000000-0005-0000-0000-0000B72D0000}"/>
    <cellStyle name="Comma 7 3 4 6" xfId="8075" xr:uid="{00000000-0005-0000-0000-0000B82D0000}"/>
    <cellStyle name="Comma 7 3 4 6 2" xfId="41784" xr:uid="{00000000-0005-0000-0000-0000B92D0000}"/>
    <cellStyle name="Comma 7 3 4 6 3" xfId="46543" xr:uid="{00000000-0005-0000-0000-0000BA2D0000}"/>
    <cellStyle name="Comma 7 3 4 6 4" xfId="49559" xr:uid="{00000000-0005-0000-0000-0000BB2D0000}"/>
    <cellStyle name="Comma 7 3 4 6 5" xfId="17385" xr:uid="{00000000-0005-0000-0000-0000BC2D0000}"/>
    <cellStyle name="Comma 7 3 4 7" xfId="41513" xr:uid="{00000000-0005-0000-0000-0000BD2D0000}"/>
    <cellStyle name="Comma 7 3 4 8" xfId="45437" xr:uid="{00000000-0005-0000-0000-0000BE2D0000}"/>
    <cellStyle name="Comma 7 3 4 9" xfId="48453" xr:uid="{00000000-0005-0000-0000-0000BF2D0000}"/>
    <cellStyle name="Comma 7 3 5" xfId="5514" xr:uid="{00000000-0005-0000-0000-0000C02D0000}"/>
    <cellStyle name="Comma 7 3 5 2" xfId="10168" xr:uid="{00000000-0005-0000-0000-0000C12D0000}"/>
    <cellStyle name="Comma 7 3 5 2 2" xfId="17718" xr:uid="{00000000-0005-0000-0000-0000C22D0000}"/>
    <cellStyle name="Comma 7 3 5 2 3" xfId="41875" xr:uid="{00000000-0005-0000-0000-0000C32D0000}"/>
    <cellStyle name="Comma 7 3 5 2 4" xfId="47073" xr:uid="{00000000-0005-0000-0000-0000C42D0000}"/>
    <cellStyle name="Comma 7 3 5 2 5" xfId="50089" xr:uid="{00000000-0005-0000-0000-0000C52D0000}"/>
    <cellStyle name="Comma 7 3 5 2 6" xfId="14542" xr:uid="{00000000-0005-0000-0000-0000C62D0000}"/>
    <cellStyle name="Comma 7 3 5 3" xfId="10653" xr:uid="{00000000-0005-0000-0000-0000C72D0000}"/>
    <cellStyle name="Comma 7 3 5 3 2" xfId="18195" xr:uid="{00000000-0005-0000-0000-0000C82D0000}"/>
    <cellStyle name="Comma 7 3 5 3 3" xfId="43808" xr:uid="{00000000-0005-0000-0000-0000C92D0000}"/>
    <cellStyle name="Comma 7 3 5 3 4" xfId="47550" xr:uid="{00000000-0005-0000-0000-0000CA2D0000}"/>
    <cellStyle name="Comma 7 3 5 3 5" xfId="50566" xr:uid="{00000000-0005-0000-0000-0000CB2D0000}"/>
    <cellStyle name="Comma 7 3 5 3 6" xfId="14685" xr:uid="{00000000-0005-0000-0000-0000CC2D0000}"/>
    <cellStyle name="Comma 7 3 5 4" xfId="11140" xr:uid="{00000000-0005-0000-0000-0000CD2D0000}"/>
    <cellStyle name="Comma 7 3 5 4 2" xfId="18672" xr:uid="{00000000-0005-0000-0000-0000CE2D0000}"/>
    <cellStyle name="Comma 7 3 5 4 3" xfId="42023" xr:uid="{00000000-0005-0000-0000-0000CF2D0000}"/>
    <cellStyle name="Comma 7 3 5 4 4" xfId="48027" xr:uid="{00000000-0005-0000-0000-0000D02D0000}"/>
    <cellStyle name="Comma 7 3 5 4 5" xfId="51043" xr:uid="{00000000-0005-0000-0000-0000D12D0000}"/>
    <cellStyle name="Comma 7 3 5 4 6" xfId="14830" xr:uid="{00000000-0005-0000-0000-0000D22D0000}"/>
    <cellStyle name="Comma 7 3 5 5" xfId="8154" xr:uid="{00000000-0005-0000-0000-0000D32D0000}"/>
    <cellStyle name="Comma 7 3 5 5 2" xfId="42848" xr:uid="{00000000-0005-0000-0000-0000D42D0000}"/>
    <cellStyle name="Comma 7 3 5 5 3" xfId="46596" xr:uid="{00000000-0005-0000-0000-0000D52D0000}"/>
    <cellStyle name="Comma 7 3 5 5 4" xfId="49612" xr:uid="{00000000-0005-0000-0000-0000D62D0000}"/>
    <cellStyle name="Comma 7 3 5 5 5" xfId="17400" xr:uid="{00000000-0005-0000-0000-0000D72D0000}"/>
    <cellStyle name="Comma 7 3 5 6" xfId="41528" xr:uid="{00000000-0005-0000-0000-0000D82D0000}"/>
    <cellStyle name="Comma 7 3 5 7" xfId="45490" xr:uid="{00000000-0005-0000-0000-0000D92D0000}"/>
    <cellStyle name="Comma 7 3 5 8" xfId="48506" xr:uid="{00000000-0005-0000-0000-0000DA2D0000}"/>
    <cellStyle name="Comma 7 3 5 9" xfId="14299" xr:uid="{00000000-0005-0000-0000-0000DB2D0000}"/>
    <cellStyle name="Comma 7 3 6" xfId="5834" xr:uid="{00000000-0005-0000-0000-0000DC2D0000}"/>
    <cellStyle name="Comma 7 3 6 2" xfId="10380" xr:uid="{00000000-0005-0000-0000-0000DD2D0000}"/>
    <cellStyle name="Comma 7 3 6 2 2" xfId="17930" xr:uid="{00000000-0005-0000-0000-0000DE2D0000}"/>
    <cellStyle name="Comma 7 3 6 2 3" xfId="42787" xr:uid="{00000000-0005-0000-0000-0000DF2D0000}"/>
    <cellStyle name="Comma 7 3 6 2 4" xfId="47285" xr:uid="{00000000-0005-0000-0000-0000E02D0000}"/>
    <cellStyle name="Comma 7 3 6 2 5" xfId="50301" xr:uid="{00000000-0005-0000-0000-0000E12D0000}"/>
    <cellStyle name="Comma 7 3 6 2 6" xfId="14602" xr:uid="{00000000-0005-0000-0000-0000E22D0000}"/>
    <cellStyle name="Comma 7 3 6 3" xfId="10865" xr:uid="{00000000-0005-0000-0000-0000E32D0000}"/>
    <cellStyle name="Comma 7 3 6 3 2" xfId="18407" xr:uid="{00000000-0005-0000-0000-0000E42D0000}"/>
    <cellStyle name="Comma 7 3 6 3 3" xfId="19615" xr:uid="{00000000-0005-0000-0000-0000E52D0000}"/>
    <cellStyle name="Comma 7 3 6 3 4" xfId="47762" xr:uid="{00000000-0005-0000-0000-0000E62D0000}"/>
    <cellStyle name="Comma 7 3 6 3 5" xfId="50778" xr:uid="{00000000-0005-0000-0000-0000E72D0000}"/>
    <cellStyle name="Comma 7 3 6 3 6" xfId="14745" xr:uid="{00000000-0005-0000-0000-0000E82D0000}"/>
    <cellStyle name="Comma 7 3 6 4" xfId="11353" xr:uid="{00000000-0005-0000-0000-0000E92D0000}"/>
    <cellStyle name="Comma 7 3 6 4 2" xfId="18884" xr:uid="{00000000-0005-0000-0000-0000EA2D0000}"/>
    <cellStyle name="Comma 7 3 6 4 3" xfId="19873" xr:uid="{00000000-0005-0000-0000-0000EB2D0000}"/>
    <cellStyle name="Comma 7 3 6 4 4" xfId="48239" xr:uid="{00000000-0005-0000-0000-0000EC2D0000}"/>
    <cellStyle name="Comma 7 3 6 4 5" xfId="51255" xr:uid="{00000000-0005-0000-0000-0000ED2D0000}"/>
    <cellStyle name="Comma 7 3 6 4 6" xfId="14891" xr:uid="{00000000-0005-0000-0000-0000EE2D0000}"/>
    <cellStyle name="Comma 7 3 6 5" xfId="8468" xr:uid="{00000000-0005-0000-0000-0000EF2D0000}"/>
    <cellStyle name="Comma 7 3 6 5 2" xfId="43160" xr:uid="{00000000-0005-0000-0000-0000F02D0000}"/>
    <cellStyle name="Comma 7 3 6 5 3" xfId="46808" xr:uid="{00000000-0005-0000-0000-0000F12D0000}"/>
    <cellStyle name="Comma 7 3 6 5 4" xfId="49824" xr:uid="{00000000-0005-0000-0000-0000F22D0000}"/>
    <cellStyle name="Comma 7 3 6 5 5" xfId="17460" xr:uid="{00000000-0005-0000-0000-0000F32D0000}"/>
    <cellStyle name="Comma 7 3 6 6" xfId="19771" xr:uid="{00000000-0005-0000-0000-0000F42D0000}"/>
    <cellStyle name="Comma 7 3 6 7" xfId="45702" xr:uid="{00000000-0005-0000-0000-0000F52D0000}"/>
    <cellStyle name="Comma 7 3 6 8" xfId="48718" xr:uid="{00000000-0005-0000-0000-0000F62D0000}"/>
    <cellStyle name="Comma 7 3 6 9" xfId="14461" xr:uid="{00000000-0005-0000-0000-0000F72D0000}"/>
    <cellStyle name="Comma 7 3 7" xfId="9956" xr:uid="{00000000-0005-0000-0000-0000F82D0000}"/>
    <cellStyle name="Comma 7 3 7 2" xfId="17506" xr:uid="{00000000-0005-0000-0000-0000F92D0000}"/>
    <cellStyle name="Comma 7 3 7 3" xfId="41841" xr:uid="{00000000-0005-0000-0000-0000FA2D0000}"/>
    <cellStyle name="Comma 7 3 7 4" xfId="46861" xr:uid="{00000000-0005-0000-0000-0000FB2D0000}"/>
    <cellStyle name="Comma 7 3 7 5" xfId="49877" xr:uid="{00000000-0005-0000-0000-0000FC2D0000}"/>
    <cellStyle name="Comma 7 3 7 6" xfId="14482" xr:uid="{00000000-0005-0000-0000-0000FD2D0000}"/>
    <cellStyle name="Comma 7 3 8" xfId="10440" xr:uid="{00000000-0005-0000-0000-0000FE2D0000}"/>
    <cellStyle name="Comma 7 3 8 2" xfId="17983" xr:uid="{00000000-0005-0000-0000-0000FF2D0000}"/>
    <cellStyle name="Comma 7 3 8 3" xfId="42631" xr:uid="{00000000-0005-0000-0000-0000002E0000}"/>
    <cellStyle name="Comma 7 3 8 4" xfId="47338" xr:uid="{00000000-0005-0000-0000-0000012E0000}"/>
    <cellStyle name="Comma 7 3 8 5" xfId="50354" xr:uid="{00000000-0005-0000-0000-0000022E0000}"/>
    <cellStyle name="Comma 7 3 8 6" xfId="14624" xr:uid="{00000000-0005-0000-0000-0000032E0000}"/>
    <cellStyle name="Comma 7 3 9" xfId="10927" xr:uid="{00000000-0005-0000-0000-0000042E0000}"/>
    <cellStyle name="Comma 7 3 9 2" xfId="18460" xr:uid="{00000000-0005-0000-0000-0000052E0000}"/>
    <cellStyle name="Comma 7 3 9 3" xfId="43236" xr:uid="{00000000-0005-0000-0000-0000062E0000}"/>
    <cellStyle name="Comma 7 3 9 4" xfId="47815" xr:uid="{00000000-0005-0000-0000-0000072E0000}"/>
    <cellStyle name="Comma 7 3 9 5" xfId="50831" xr:uid="{00000000-0005-0000-0000-0000082E0000}"/>
    <cellStyle name="Comma 7 3 9 6" xfId="14769" xr:uid="{00000000-0005-0000-0000-0000092E0000}"/>
    <cellStyle name="Comma 7 4" xfId="7090" xr:uid="{00000000-0005-0000-0000-00000A2E0000}"/>
    <cellStyle name="Comma 7 4 2" xfId="19248" xr:uid="{00000000-0005-0000-0000-00000B2E0000}"/>
    <cellStyle name="Comma 7 4 3" xfId="44124" xr:uid="{00000000-0005-0000-0000-00000C2E0000}"/>
    <cellStyle name="Comma 7 4 4" xfId="45032" xr:uid="{00000000-0005-0000-0000-00000D2E0000}"/>
    <cellStyle name="Comma 7 5" xfId="7006" xr:uid="{00000000-0005-0000-0000-00000E2E0000}"/>
    <cellStyle name="Comma 7 5 2" xfId="17135" xr:uid="{00000000-0005-0000-0000-00000F2E0000}"/>
    <cellStyle name="Comma 7 5 3" xfId="19249" xr:uid="{00000000-0005-0000-0000-0000102E0000}"/>
    <cellStyle name="Comma 7 5 4" xfId="41729" xr:uid="{00000000-0005-0000-0000-0000112E0000}"/>
    <cellStyle name="Comma 7 5 5" xfId="44125" xr:uid="{00000000-0005-0000-0000-0000122E0000}"/>
    <cellStyle name="Comma 7 5 6" xfId="45033" xr:uid="{00000000-0005-0000-0000-0000132E0000}"/>
    <cellStyle name="Comma 7 5 7" xfId="46175" xr:uid="{00000000-0005-0000-0000-0000142E0000}"/>
    <cellStyle name="Comma 7 5 8" xfId="49191" xr:uid="{00000000-0005-0000-0000-0000152E0000}"/>
    <cellStyle name="Comma 7 5 9" xfId="13591" xr:uid="{00000000-0005-0000-0000-0000162E0000}"/>
    <cellStyle name="Comma 7 6" xfId="14928" xr:uid="{00000000-0005-0000-0000-0000172E0000}"/>
    <cellStyle name="Comma 7 7" xfId="19243" xr:uid="{00000000-0005-0000-0000-0000182E0000}"/>
    <cellStyle name="Comma 7 8" xfId="11376" xr:uid="{00000000-0005-0000-0000-0000192E0000}"/>
    <cellStyle name="Comma 8" xfId="2575" xr:uid="{00000000-0005-0000-0000-00001A2E0000}"/>
    <cellStyle name="Comma 8 10" xfId="6528" xr:uid="{00000000-0005-0000-0000-00001B2E0000}"/>
    <cellStyle name="Comma 8 10 2" xfId="17105" xr:uid="{00000000-0005-0000-0000-00001C2E0000}"/>
    <cellStyle name="Comma 8 10 3" xfId="42102" xr:uid="{00000000-0005-0000-0000-00001D2E0000}"/>
    <cellStyle name="Comma 8 10 4" xfId="46137" xr:uid="{00000000-0005-0000-0000-00001E2E0000}"/>
    <cellStyle name="Comma 8 10 5" xfId="49153" xr:uid="{00000000-0005-0000-0000-00001F2E0000}"/>
    <cellStyle name="Comma 8 10 6" xfId="13443" xr:uid="{00000000-0005-0000-0000-0000202E0000}"/>
    <cellStyle name="Comma 8 11" xfId="14929" xr:uid="{00000000-0005-0000-0000-0000212E0000}"/>
    <cellStyle name="Comma 8 12" xfId="19250" xr:uid="{00000000-0005-0000-0000-0000222E0000}"/>
    <cellStyle name="Comma 8 13" xfId="43701" xr:uid="{00000000-0005-0000-0000-0000232E0000}"/>
    <cellStyle name="Comma 8 14" xfId="44126" xr:uid="{00000000-0005-0000-0000-0000242E0000}"/>
    <cellStyle name="Comma 8 15" xfId="45034" xr:uid="{00000000-0005-0000-0000-0000252E0000}"/>
    <cellStyle name="Comma 8 16" xfId="45242" xr:uid="{00000000-0005-0000-0000-0000262E0000}"/>
    <cellStyle name="Comma 8 17" xfId="48257" xr:uid="{00000000-0005-0000-0000-0000272E0000}"/>
    <cellStyle name="Comma 8 18" xfId="11377" xr:uid="{00000000-0005-0000-0000-0000282E0000}"/>
    <cellStyle name="Comma 8 2" xfId="5100" xr:uid="{00000000-0005-0000-0000-0000292E0000}"/>
    <cellStyle name="Comma 8 2 10" xfId="45035" xr:uid="{00000000-0005-0000-0000-00002A2E0000}"/>
    <cellStyle name="Comma 8 2 11" xfId="45295" xr:uid="{00000000-0005-0000-0000-00002B2E0000}"/>
    <cellStyle name="Comma 8 2 12" xfId="48311" xr:uid="{00000000-0005-0000-0000-00002C2E0000}"/>
    <cellStyle name="Comma 8 2 13" xfId="14169" xr:uid="{00000000-0005-0000-0000-00002D2E0000}"/>
    <cellStyle name="Comma 8 2 2" xfId="5542" xr:uid="{00000000-0005-0000-0000-00002E2E0000}"/>
    <cellStyle name="Comma 8 2 2 2" xfId="10185" xr:uid="{00000000-0005-0000-0000-00002F2E0000}"/>
    <cellStyle name="Comma 8 2 2 2 2" xfId="17735" xr:uid="{00000000-0005-0000-0000-0000302E0000}"/>
    <cellStyle name="Comma 8 2 2 2 3" xfId="42308" xr:uid="{00000000-0005-0000-0000-0000312E0000}"/>
    <cellStyle name="Comma 8 2 2 2 4" xfId="47090" xr:uid="{00000000-0005-0000-0000-0000322E0000}"/>
    <cellStyle name="Comma 8 2 2 2 5" xfId="50106" xr:uid="{00000000-0005-0000-0000-0000332E0000}"/>
    <cellStyle name="Comma 8 2 2 2 6" xfId="14547" xr:uid="{00000000-0005-0000-0000-0000342E0000}"/>
    <cellStyle name="Comma 8 2 2 3" xfId="10670" xr:uid="{00000000-0005-0000-0000-0000352E0000}"/>
    <cellStyle name="Comma 8 2 2 3 2" xfId="18212" xr:uid="{00000000-0005-0000-0000-0000362E0000}"/>
    <cellStyle name="Comma 8 2 2 3 3" xfId="27953" xr:uid="{00000000-0005-0000-0000-0000372E0000}"/>
    <cellStyle name="Comma 8 2 2 3 4" xfId="47567" xr:uid="{00000000-0005-0000-0000-0000382E0000}"/>
    <cellStyle name="Comma 8 2 2 3 5" xfId="50583" xr:uid="{00000000-0005-0000-0000-0000392E0000}"/>
    <cellStyle name="Comma 8 2 2 3 6" xfId="14690" xr:uid="{00000000-0005-0000-0000-00003A2E0000}"/>
    <cellStyle name="Comma 8 2 2 4" xfId="11157" xr:uid="{00000000-0005-0000-0000-00003B2E0000}"/>
    <cellStyle name="Comma 8 2 2 4 2" xfId="18689" xr:uid="{00000000-0005-0000-0000-00003C2E0000}"/>
    <cellStyle name="Comma 8 2 2 4 3" xfId="42407" xr:uid="{00000000-0005-0000-0000-00003D2E0000}"/>
    <cellStyle name="Comma 8 2 2 4 4" xfId="48044" xr:uid="{00000000-0005-0000-0000-00003E2E0000}"/>
    <cellStyle name="Comma 8 2 2 4 5" xfId="51060" xr:uid="{00000000-0005-0000-0000-00003F2E0000}"/>
    <cellStyle name="Comma 8 2 2 4 6" xfId="14835" xr:uid="{00000000-0005-0000-0000-0000402E0000}"/>
    <cellStyle name="Comma 8 2 2 5" xfId="8181" xr:uid="{00000000-0005-0000-0000-0000412E0000}"/>
    <cellStyle name="Comma 8 2 2 5 2" xfId="42919" xr:uid="{00000000-0005-0000-0000-0000422E0000}"/>
    <cellStyle name="Comma 8 2 2 5 3" xfId="46613" xr:uid="{00000000-0005-0000-0000-0000432E0000}"/>
    <cellStyle name="Comma 8 2 2 5 4" xfId="49629" xr:uid="{00000000-0005-0000-0000-0000442E0000}"/>
    <cellStyle name="Comma 8 2 2 5 5" xfId="17405" xr:uid="{00000000-0005-0000-0000-0000452E0000}"/>
    <cellStyle name="Comma 8 2 2 6" xfId="42895" xr:uid="{00000000-0005-0000-0000-0000462E0000}"/>
    <cellStyle name="Comma 8 2 2 7" xfId="45507" xr:uid="{00000000-0005-0000-0000-0000472E0000}"/>
    <cellStyle name="Comma 8 2 2 8" xfId="48523" xr:uid="{00000000-0005-0000-0000-0000482E0000}"/>
    <cellStyle name="Comma 8 2 2 9" xfId="14314" xr:uid="{00000000-0005-0000-0000-0000492E0000}"/>
    <cellStyle name="Comma 8 2 3" xfId="9973" xr:uid="{00000000-0005-0000-0000-00004A2E0000}"/>
    <cellStyle name="Comma 8 2 3 2" xfId="17523" xr:uid="{00000000-0005-0000-0000-00004B2E0000}"/>
    <cellStyle name="Comma 8 2 3 3" xfId="42625" xr:uid="{00000000-0005-0000-0000-00004C2E0000}"/>
    <cellStyle name="Comma 8 2 3 4" xfId="46878" xr:uid="{00000000-0005-0000-0000-00004D2E0000}"/>
    <cellStyle name="Comma 8 2 3 5" xfId="49894" xr:uid="{00000000-0005-0000-0000-00004E2E0000}"/>
    <cellStyle name="Comma 8 2 3 6" xfId="14487" xr:uid="{00000000-0005-0000-0000-00004F2E0000}"/>
    <cellStyle name="Comma 8 2 4" xfId="10457" xr:uid="{00000000-0005-0000-0000-0000502E0000}"/>
    <cellStyle name="Comma 8 2 4 2" xfId="18000" xr:uid="{00000000-0005-0000-0000-0000512E0000}"/>
    <cellStyle name="Comma 8 2 4 3" xfId="20364" xr:uid="{00000000-0005-0000-0000-0000522E0000}"/>
    <cellStyle name="Comma 8 2 4 4" xfId="47355" xr:uid="{00000000-0005-0000-0000-0000532E0000}"/>
    <cellStyle name="Comma 8 2 4 5" xfId="50371" xr:uid="{00000000-0005-0000-0000-0000542E0000}"/>
    <cellStyle name="Comma 8 2 4 6" xfId="14629" xr:uid="{00000000-0005-0000-0000-0000552E0000}"/>
    <cellStyle name="Comma 8 2 5" xfId="10944" xr:uid="{00000000-0005-0000-0000-0000562E0000}"/>
    <cellStyle name="Comma 8 2 5 2" xfId="18477" xr:uid="{00000000-0005-0000-0000-0000572E0000}"/>
    <cellStyle name="Comma 8 2 5 3" xfId="42378" xr:uid="{00000000-0005-0000-0000-0000582E0000}"/>
    <cellStyle name="Comma 8 2 5 4" xfId="47832" xr:uid="{00000000-0005-0000-0000-0000592E0000}"/>
    <cellStyle name="Comma 8 2 5 5" xfId="50848" xr:uid="{00000000-0005-0000-0000-00005A2E0000}"/>
    <cellStyle name="Comma 8 2 5 6" xfId="14774" xr:uid="{00000000-0005-0000-0000-00005B2E0000}"/>
    <cellStyle name="Comma 8 2 6" xfId="7884" xr:uid="{00000000-0005-0000-0000-00005C2E0000}"/>
    <cellStyle name="Comma 8 2 6 2" xfId="42443" xr:uid="{00000000-0005-0000-0000-00005D2E0000}"/>
    <cellStyle name="Comma 8 2 6 3" xfId="46401" xr:uid="{00000000-0005-0000-0000-00005E2E0000}"/>
    <cellStyle name="Comma 8 2 6 4" xfId="49417" xr:uid="{00000000-0005-0000-0000-00005F2E0000}"/>
    <cellStyle name="Comma 8 2 6 5" xfId="17343" xr:uid="{00000000-0005-0000-0000-0000602E0000}"/>
    <cellStyle name="Comma 8 2 7" xfId="19251" xr:uid="{00000000-0005-0000-0000-0000612E0000}"/>
    <cellStyle name="Comma 8 2 8" xfId="31532" xr:uid="{00000000-0005-0000-0000-0000622E0000}"/>
    <cellStyle name="Comma 8 2 9" xfId="44127" xr:uid="{00000000-0005-0000-0000-0000632E0000}"/>
    <cellStyle name="Comma 8 3" xfId="5302" xr:uid="{00000000-0005-0000-0000-0000642E0000}"/>
    <cellStyle name="Comma 8 3 10" xfId="14200" xr:uid="{00000000-0005-0000-0000-0000652E0000}"/>
    <cellStyle name="Comma 8 3 2" xfId="5622" xr:uid="{00000000-0005-0000-0000-0000662E0000}"/>
    <cellStyle name="Comma 8 3 2 2" xfId="10238" xr:uid="{00000000-0005-0000-0000-0000672E0000}"/>
    <cellStyle name="Comma 8 3 2 2 2" xfId="17788" xr:uid="{00000000-0005-0000-0000-0000682E0000}"/>
    <cellStyle name="Comma 8 3 2 2 3" xfId="27777" xr:uid="{00000000-0005-0000-0000-0000692E0000}"/>
    <cellStyle name="Comma 8 3 2 2 4" xfId="47143" xr:uid="{00000000-0005-0000-0000-00006A2E0000}"/>
    <cellStyle name="Comma 8 3 2 2 5" xfId="50159" xr:uid="{00000000-0005-0000-0000-00006B2E0000}"/>
    <cellStyle name="Comma 8 3 2 2 6" xfId="14562" xr:uid="{00000000-0005-0000-0000-00006C2E0000}"/>
    <cellStyle name="Comma 8 3 2 3" xfId="10723" xr:uid="{00000000-0005-0000-0000-00006D2E0000}"/>
    <cellStyle name="Comma 8 3 2 3 2" xfId="18265" xr:uid="{00000000-0005-0000-0000-00006E2E0000}"/>
    <cellStyle name="Comma 8 3 2 3 3" xfId="42792" xr:uid="{00000000-0005-0000-0000-00006F2E0000}"/>
    <cellStyle name="Comma 8 3 2 3 4" xfId="47620" xr:uid="{00000000-0005-0000-0000-0000702E0000}"/>
    <cellStyle name="Comma 8 3 2 3 5" xfId="50636" xr:uid="{00000000-0005-0000-0000-0000712E0000}"/>
    <cellStyle name="Comma 8 3 2 3 6" xfId="14705" xr:uid="{00000000-0005-0000-0000-0000722E0000}"/>
    <cellStyle name="Comma 8 3 2 4" xfId="11210" xr:uid="{00000000-0005-0000-0000-0000732E0000}"/>
    <cellStyle name="Comma 8 3 2 4 2" xfId="18742" xr:uid="{00000000-0005-0000-0000-0000742E0000}"/>
    <cellStyle name="Comma 8 3 2 4 3" xfId="42834" xr:uid="{00000000-0005-0000-0000-0000752E0000}"/>
    <cellStyle name="Comma 8 3 2 4 4" xfId="48097" xr:uid="{00000000-0005-0000-0000-0000762E0000}"/>
    <cellStyle name="Comma 8 3 2 4 5" xfId="51113" xr:uid="{00000000-0005-0000-0000-0000772E0000}"/>
    <cellStyle name="Comma 8 3 2 4 6" xfId="14850" xr:uid="{00000000-0005-0000-0000-0000782E0000}"/>
    <cellStyle name="Comma 8 3 2 5" xfId="8256" xr:uid="{00000000-0005-0000-0000-0000792E0000}"/>
    <cellStyle name="Comma 8 3 2 5 2" xfId="43791" xr:uid="{00000000-0005-0000-0000-00007A2E0000}"/>
    <cellStyle name="Comma 8 3 2 5 3" xfId="46666" xr:uid="{00000000-0005-0000-0000-00007B2E0000}"/>
    <cellStyle name="Comma 8 3 2 5 4" xfId="49682" xr:uid="{00000000-0005-0000-0000-00007C2E0000}"/>
    <cellStyle name="Comma 8 3 2 5 5" xfId="17420" xr:uid="{00000000-0005-0000-0000-00007D2E0000}"/>
    <cellStyle name="Comma 8 3 2 6" xfId="41553" xr:uid="{00000000-0005-0000-0000-00007E2E0000}"/>
    <cellStyle name="Comma 8 3 2 7" xfId="45560" xr:uid="{00000000-0005-0000-0000-00007F2E0000}"/>
    <cellStyle name="Comma 8 3 2 8" xfId="48576" xr:uid="{00000000-0005-0000-0000-0000802E0000}"/>
    <cellStyle name="Comma 8 3 2 9" xfId="14351" xr:uid="{00000000-0005-0000-0000-0000812E0000}"/>
    <cellStyle name="Comma 8 3 3" xfId="10026" xr:uid="{00000000-0005-0000-0000-0000822E0000}"/>
    <cellStyle name="Comma 8 3 3 2" xfId="17576" xr:uid="{00000000-0005-0000-0000-0000832E0000}"/>
    <cellStyle name="Comma 8 3 3 3" xfId="20752" xr:uid="{00000000-0005-0000-0000-0000842E0000}"/>
    <cellStyle name="Comma 8 3 3 4" xfId="46931" xr:uid="{00000000-0005-0000-0000-0000852E0000}"/>
    <cellStyle name="Comma 8 3 3 5" xfId="49947" xr:uid="{00000000-0005-0000-0000-0000862E0000}"/>
    <cellStyle name="Comma 8 3 3 6" xfId="14502" xr:uid="{00000000-0005-0000-0000-0000872E0000}"/>
    <cellStyle name="Comma 8 3 4" xfId="10511" xr:uid="{00000000-0005-0000-0000-0000882E0000}"/>
    <cellStyle name="Comma 8 3 4 2" xfId="18053" xr:uid="{00000000-0005-0000-0000-0000892E0000}"/>
    <cellStyle name="Comma 8 3 4 3" xfId="29459" xr:uid="{00000000-0005-0000-0000-00008A2E0000}"/>
    <cellStyle name="Comma 8 3 4 4" xfId="47408" xr:uid="{00000000-0005-0000-0000-00008B2E0000}"/>
    <cellStyle name="Comma 8 3 4 5" xfId="50424" xr:uid="{00000000-0005-0000-0000-00008C2E0000}"/>
    <cellStyle name="Comma 8 3 4 6" xfId="14645" xr:uid="{00000000-0005-0000-0000-00008D2E0000}"/>
    <cellStyle name="Comma 8 3 5" xfId="10998" xr:uid="{00000000-0005-0000-0000-00008E2E0000}"/>
    <cellStyle name="Comma 8 3 5 2" xfId="18530" xr:uid="{00000000-0005-0000-0000-00008F2E0000}"/>
    <cellStyle name="Comma 8 3 5 3" xfId="42002" xr:uid="{00000000-0005-0000-0000-0000902E0000}"/>
    <cellStyle name="Comma 8 3 5 4" xfId="47885" xr:uid="{00000000-0005-0000-0000-0000912E0000}"/>
    <cellStyle name="Comma 8 3 5 5" xfId="50901" xr:uid="{00000000-0005-0000-0000-0000922E0000}"/>
    <cellStyle name="Comma 8 3 5 6" xfId="14790" xr:uid="{00000000-0005-0000-0000-0000932E0000}"/>
    <cellStyle name="Comma 8 3 6" xfId="7953" xr:uid="{00000000-0005-0000-0000-0000942E0000}"/>
    <cellStyle name="Comma 8 3 6 2" xfId="42463" xr:uid="{00000000-0005-0000-0000-0000952E0000}"/>
    <cellStyle name="Comma 8 3 6 3" xfId="46454" xr:uid="{00000000-0005-0000-0000-0000962E0000}"/>
    <cellStyle name="Comma 8 3 6 4" xfId="49470" xr:uid="{00000000-0005-0000-0000-0000972E0000}"/>
    <cellStyle name="Comma 8 3 6 5" xfId="17360" xr:uid="{00000000-0005-0000-0000-0000982E0000}"/>
    <cellStyle name="Comma 8 3 7" xfId="20826" xr:uid="{00000000-0005-0000-0000-0000992E0000}"/>
    <cellStyle name="Comma 8 3 8" xfId="45348" xr:uid="{00000000-0005-0000-0000-00009A2E0000}"/>
    <cellStyle name="Comma 8 3 9" xfId="48364" xr:uid="{00000000-0005-0000-0000-00009B2E0000}"/>
    <cellStyle name="Comma 8 4" xfId="5382" xr:uid="{00000000-0005-0000-0000-00009C2E0000}"/>
    <cellStyle name="Comma 8 4 10" xfId="14234" xr:uid="{00000000-0005-0000-0000-00009D2E0000}"/>
    <cellStyle name="Comma 8 4 2" xfId="5702" xr:uid="{00000000-0005-0000-0000-00009E2E0000}"/>
    <cellStyle name="Comma 8 4 2 2" xfId="10291" xr:uid="{00000000-0005-0000-0000-00009F2E0000}"/>
    <cellStyle name="Comma 8 4 2 2 2" xfId="17841" xr:uid="{00000000-0005-0000-0000-0000A02E0000}"/>
    <cellStyle name="Comma 8 4 2 2 3" xfId="42320" xr:uid="{00000000-0005-0000-0000-0000A12E0000}"/>
    <cellStyle name="Comma 8 4 2 2 4" xfId="47196" xr:uid="{00000000-0005-0000-0000-0000A22E0000}"/>
    <cellStyle name="Comma 8 4 2 2 5" xfId="50212" xr:uid="{00000000-0005-0000-0000-0000A32E0000}"/>
    <cellStyle name="Comma 8 4 2 2 6" xfId="14577" xr:uid="{00000000-0005-0000-0000-0000A42E0000}"/>
    <cellStyle name="Comma 8 4 2 3" xfId="10776" xr:uid="{00000000-0005-0000-0000-0000A52E0000}"/>
    <cellStyle name="Comma 8 4 2 3 2" xfId="18318" xr:uid="{00000000-0005-0000-0000-0000A62E0000}"/>
    <cellStyle name="Comma 8 4 2 3 3" xfId="43233" xr:uid="{00000000-0005-0000-0000-0000A72E0000}"/>
    <cellStyle name="Comma 8 4 2 3 4" xfId="47673" xr:uid="{00000000-0005-0000-0000-0000A82E0000}"/>
    <cellStyle name="Comma 8 4 2 3 5" xfId="50689" xr:uid="{00000000-0005-0000-0000-0000A92E0000}"/>
    <cellStyle name="Comma 8 4 2 3 6" xfId="14720" xr:uid="{00000000-0005-0000-0000-0000AA2E0000}"/>
    <cellStyle name="Comma 8 4 2 4" xfId="11263" xr:uid="{00000000-0005-0000-0000-0000AB2E0000}"/>
    <cellStyle name="Comma 8 4 2 4 2" xfId="18795" xr:uid="{00000000-0005-0000-0000-0000AC2E0000}"/>
    <cellStyle name="Comma 8 4 2 4 3" xfId="43680" xr:uid="{00000000-0005-0000-0000-0000AD2E0000}"/>
    <cellStyle name="Comma 8 4 2 4 4" xfId="48150" xr:uid="{00000000-0005-0000-0000-0000AE2E0000}"/>
    <cellStyle name="Comma 8 4 2 4 5" xfId="51166" xr:uid="{00000000-0005-0000-0000-0000AF2E0000}"/>
    <cellStyle name="Comma 8 4 2 4 6" xfId="14865" xr:uid="{00000000-0005-0000-0000-0000B02E0000}"/>
    <cellStyle name="Comma 8 4 2 5" xfId="8336" xr:uid="{00000000-0005-0000-0000-0000B12E0000}"/>
    <cellStyle name="Comma 8 4 2 5 2" xfId="42775" xr:uid="{00000000-0005-0000-0000-0000B22E0000}"/>
    <cellStyle name="Comma 8 4 2 5 3" xfId="46719" xr:uid="{00000000-0005-0000-0000-0000B32E0000}"/>
    <cellStyle name="Comma 8 4 2 5 4" xfId="49735" xr:uid="{00000000-0005-0000-0000-0000B42E0000}"/>
    <cellStyle name="Comma 8 4 2 5 5" xfId="17435" xr:uid="{00000000-0005-0000-0000-0000B52E0000}"/>
    <cellStyle name="Comma 8 4 2 6" xfId="41573" xr:uid="{00000000-0005-0000-0000-0000B62E0000}"/>
    <cellStyle name="Comma 8 4 2 7" xfId="45613" xr:uid="{00000000-0005-0000-0000-0000B72E0000}"/>
    <cellStyle name="Comma 8 4 2 8" xfId="48629" xr:uid="{00000000-0005-0000-0000-0000B82E0000}"/>
    <cellStyle name="Comma 8 4 2 9" xfId="14393" xr:uid="{00000000-0005-0000-0000-0000B92E0000}"/>
    <cellStyle name="Comma 8 4 3" xfId="10079" xr:uid="{00000000-0005-0000-0000-0000BA2E0000}"/>
    <cellStyle name="Comma 8 4 3 2" xfId="17629" xr:uid="{00000000-0005-0000-0000-0000BB2E0000}"/>
    <cellStyle name="Comma 8 4 3 3" xfId="43771" xr:uid="{00000000-0005-0000-0000-0000BC2E0000}"/>
    <cellStyle name="Comma 8 4 3 4" xfId="46984" xr:uid="{00000000-0005-0000-0000-0000BD2E0000}"/>
    <cellStyle name="Comma 8 4 3 5" xfId="50000" xr:uid="{00000000-0005-0000-0000-0000BE2E0000}"/>
    <cellStyle name="Comma 8 4 3 6" xfId="14517" xr:uid="{00000000-0005-0000-0000-0000BF2E0000}"/>
    <cellStyle name="Comma 8 4 4" xfId="10564" xr:uid="{00000000-0005-0000-0000-0000C02E0000}"/>
    <cellStyle name="Comma 8 4 4 2" xfId="18106" xr:uid="{00000000-0005-0000-0000-0000C12E0000}"/>
    <cellStyle name="Comma 8 4 4 3" xfId="43441" xr:uid="{00000000-0005-0000-0000-0000C22E0000}"/>
    <cellStyle name="Comma 8 4 4 4" xfId="47461" xr:uid="{00000000-0005-0000-0000-0000C32E0000}"/>
    <cellStyle name="Comma 8 4 4 5" xfId="50477" xr:uid="{00000000-0005-0000-0000-0000C42E0000}"/>
    <cellStyle name="Comma 8 4 4 6" xfId="14660" xr:uid="{00000000-0005-0000-0000-0000C52E0000}"/>
    <cellStyle name="Comma 8 4 5" xfId="11051" xr:uid="{00000000-0005-0000-0000-0000C62E0000}"/>
    <cellStyle name="Comma 8 4 5 2" xfId="18583" xr:uid="{00000000-0005-0000-0000-0000C72E0000}"/>
    <cellStyle name="Comma 8 4 5 3" xfId="19608" xr:uid="{00000000-0005-0000-0000-0000C82E0000}"/>
    <cellStyle name="Comma 8 4 5 4" xfId="47938" xr:uid="{00000000-0005-0000-0000-0000C92E0000}"/>
    <cellStyle name="Comma 8 4 5 5" xfId="50954" xr:uid="{00000000-0005-0000-0000-0000CA2E0000}"/>
    <cellStyle name="Comma 8 4 5 6" xfId="14805" xr:uid="{00000000-0005-0000-0000-0000CB2E0000}"/>
    <cellStyle name="Comma 8 4 6" xfId="8025" xr:uid="{00000000-0005-0000-0000-0000CC2E0000}"/>
    <cellStyle name="Comma 8 4 6 2" xfId="27815" xr:uid="{00000000-0005-0000-0000-0000CD2E0000}"/>
    <cellStyle name="Comma 8 4 6 3" xfId="46507" xr:uid="{00000000-0005-0000-0000-0000CE2E0000}"/>
    <cellStyle name="Comma 8 4 6 4" xfId="49523" xr:uid="{00000000-0005-0000-0000-0000CF2E0000}"/>
    <cellStyle name="Comma 8 4 6 5" xfId="17375" xr:uid="{00000000-0005-0000-0000-0000D02E0000}"/>
    <cellStyle name="Comma 8 4 7" xfId="42728" xr:uid="{00000000-0005-0000-0000-0000D12E0000}"/>
    <cellStyle name="Comma 8 4 8" xfId="45401" xr:uid="{00000000-0005-0000-0000-0000D22E0000}"/>
    <cellStyle name="Comma 8 4 9" xfId="48417" xr:uid="{00000000-0005-0000-0000-0000D32E0000}"/>
    <cellStyle name="Comma 8 5" xfId="5462" xr:uid="{00000000-0005-0000-0000-0000D42E0000}"/>
    <cellStyle name="Comma 8 5 2" xfId="10132" xr:uid="{00000000-0005-0000-0000-0000D52E0000}"/>
    <cellStyle name="Comma 8 5 2 2" xfId="17682" xr:uid="{00000000-0005-0000-0000-0000D62E0000}"/>
    <cellStyle name="Comma 8 5 2 3" xfId="41869" xr:uid="{00000000-0005-0000-0000-0000D72E0000}"/>
    <cellStyle name="Comma 8 5 2 4" xfId="47037" xr:uid="{00000000-0005-0000-0000-0000D82E0000}"/>
    <cellStyle name="Comma 8 5 2 5" xfId="50053" xr:uid="{00000000-0005-0000-0000-0000D92E0000}"/>
    <cellStyle name="Comma 8 5 2 6" xfId="14532" xr:uid="{00000000-0005-0000-0000-0000DA2E0000}"/>
    <cellStyle name="Comma 8 5 3" xfId="10617" xr:uid="{00000000-0005-0000-0000-0000DB2E0000}"/>
    <cellStyle name="Comma 8 5 3 2" xfId="18159" xr:uid="{00000000-0005-0000-0000-0000DC2E0000}"/>
    <cellStyle name="Comma 8 5 3 3" xfId="43987" xr:uid="{00000000-0005-0000-0000-0000DD2E0000}"/>
    <cellStyle name="Comma 8 5 3 4" xfId="47514" xr:uid="{00000000-0005-0000-0000-0000DE2E0000}"/>
    <cellStyle name="Comma 8 5 3 5" xfId="50530" xr:uid="{00000000-0005-0000-0000-0000DF2E0000}"/>
    <cellStyle name="Comma 8 5 3 6" xfId="14675" xr:uid="{00000000-0005-0000-0000-0000E02E0000}"/>
    <cellStyle name="Comma 8 5 4" xfId="11104" xr:uid="{00000000-0005-0000-0000-0000E12E0000}"/>
    <cellStyle name="Comma 8 5 4 2" xfId="18636" xr:uid="{00000000-0005-0000-0000-0000E22E0000}"/>
    <cellStyle name="Comma 8 5 4 3" xfId="42019" xr:uid="{00000000-0005-0000-0000-0000E32E0000}"/>
    <cellStyle name="Comma 8 5 4 4" xfId="47991" xr:uid="{00000000-0005-0000-0000-0000E42E0000}"/>
    <cellStyle name="Comma 8 5 4 5" xfId="51007" xr:uid="{00000000-0005-0000-0000-0000E52E0000}"/>
    <cellStyle name="Comma 8 5 4 6" xfId="14820" xr:uid="{00000000-0005-0000-0000-0000E62E0000}"/>
    <cellStyle name="Comma 8 5 5" xfId="8102" xr:uid="{00000000-0005-0000-0000-0000E72E0000}"/>
    <cellStyle name="Comma 8 5 5 2" xfId="41789" xr:uid="{00000000-0005-0000-0000-0000E82E0000}"/>
    <cellStyle name="Comma 8 5 5 3" xfId="46560" xr:uid="{00000000-0005-0000-0000-0000E92E0000}"/>
    <cellStyle name="Comma 8 5 5 4" xfId="49576" xr:uid="{00000000-0005-0000-0000-0000EA2E0000}"/>
    <cellStyle name="Comma 8 5 5 5" xfId="17390" xr:uid="{00000000-0005-0000-0000-0000EB2E0000}"/>
    <cellStyle name="Comma 8 5 6" xfId="41516" xr:uid="{00000000-0005-0000-0000-0000EC2E0000}"/>
    <cellStyle name="Comma 8 5 7" xfId="45454" xr:uid="{00000000-0005-0000-0000-0000ED2E0000}"/>
    <cellStyle name="Comma 8 5 8" xfId="48470" xr:uid="{00000000-0005-0000-0000-0000EE2E0000}"/>
    <cellStyle name="Comma 8 5 9" xfId="14273" xr:uid="{00000000-0005-0000-0000-0000EF2E0000}"/>
    <cellStyle name="Comma 8 6" xfId="5782" xr:uid="{00000000-0005-0000-0000-0000F02E0000}"/>
    <cellStyle name="Comma 8 6 2" xfId="10344" xr:uid="{00000000-0005-0000-0000-0000F12E0000}"/>
    <cellStyle name="Comma 8 6 2 2" xfId="17894" xr:uid="{00000000-0005-0000-0000-0000F22E0000}"/>
    <cellStyle name="Comma 8 6 2 3" xfId="41904" xr:uid="{00000000-0005-0000-0000-0000F32E0000}"/>
    <cellStyle name="Comma 8 6 2 4" xfId="47249" xr:uid="{00000000-0005-0000-0000-0000F42E0000}"/>
    <cellStyle name="Comma 8 6 2 5" xfId="50265" xr:uid="{00000000-0005-0000-0000-0000F52E0000}"/>
    <cellStyle name="Comma 8 6 2 6" xfId="14592" xr:uid="{00000000-0005-0000-0000-0000F62E0000}"/>
    <cellStyle name="Comma 8 6 3" xfId="10829" xr:uid="{00000000-0005-0000-0000-0000F72E0000}"/>
    <cellStyle name="Comma 8 6 3 2" xfId="18371" xr:uid="{00000000-0005-0000-0000-0000F82E0000}"/>
    <cellStyle name="Comma 8 6 3 3" xfId="43390" xr:uid="{00000000-0005-0000-0000-0000F92E0000}"/>
    <cellStyle name="Comma 8 6 3 4" xfId="47726" xr:uid="{00000000-0005-0000-0000-0000FA2E0000}"/>
    <cellStyle name="Comma 8 6 3 5" xfId="50742" xr:uid="{00000000-0005-0000-0000-0000FB2E0000}"/>
    <cellStyle name="Comma 8 6 3 6" xfId="14735" xr:uid="{00000000-0005-0000-0000-0000FC2E0000}"/>
    <cellStyle name="Comma 8 6 4" xfId="11317" xr:uid="{00000000-0005-0000-0000-0000FD2E0000}"/>
    <cellStyle name="Comma 8 6 4 2" xfId="18848" xr:uid="{00000000-0005-0000-0000-0000FE2E0000}"/>
    <cellStyle name="Comma 8 6 4 3" xfId="42427" xr:uid="{00000000-0005-0000-0000-0000FF2E0000}"/>
    <cellStyle name="Comma 8 6 4 4" xfId="48203" xr:uid="{00000000-0005-0000-0000-0000002F0000}"/>
    <cellStyle name="Comma 8 6 4 5" xfId="51219" xr:uid="{00000000-0005-0000-0000-0000012F0000}"/>
    <cellStyle name="Comma 8 6 4 6" xfId="14881" xr:uid="{00000000-0005-0000-0000-0000022F0000}"/>
    <cellStyle name="Comma 8 6 5" xfId="8416" xr:uid="{00000000-0005-0000-0000-0000032F0000}"/>
    <cellStyle name="Comma 8 6 5 2" xfId="43723" xr:uid="{00000000-0005-0000-0000-0000042F0000}"/>
    <cellStyle name="Comma 8 6 5 3" xfId="46772" xr:uid="{00000000-0005-0000-0000-0000052F0000}"/>
    <cellStyle name="Comma 8 6 5 4" xfId="49788" xr:uid="{00000000-0005-0000-0000-0000062F0000}"/>
    <cellStyle name="Comma 8 6 5 5" xfId="17450" xr:uid="{00000000-0005-0000-0000-0000072F0000}"/>
    <cellStyle name="Comma 8 6 6" xfId="41594" xr:uid="{00000000-0005-0000-0000-0000082F0000}"/>
    <cellStyle name="Comma 8 6 7" xfId="45666" xr:uid="{00000000-0005-0000-0000-0000092F0000}"/>
    <cellStyle name="Comma 8 6 8" xfId="48682" xr:uid="{00000000-0005-0000-0000-00000A2F0000}"/>
    <cellStyle name="Comma 8 6 9" xfId="14435" xr:uid="{00000000-0005-0000-0000-00000B2F0000}"/>
    <cellStyle name="Comma 8 7" xfId="9920" xr:uid="{00000000-0005-0000-0000-00000C2F0000}"/>
    <cellStyle name="Comma 8 7 2" xfId="17470" xr:uid="{00000000-0005-0000-0000-00000D2F0000}"/>
    <cellStyle name="Comma 8 7 3" xfId="42446" xr:uid="{00000000-0005-0000-0000-00000E2F0000}"/>
    <cellStyle name="Comma 8 7 4" xfId="46825" xr:uid="{00000000-0005-0000-0000-00000F2F0000}"/>
    <cellStyle name="Comma 8 7 5" xfId="49841" xr:uid="{00000000-0005-0000-0000-0000102F0000}"/>
    <cellStyle name="Comma 8 7 6" xfId="14472" xr:uid="{00000000-0005-0000-0000-0000112F0000}"/>
    <cellStyle name="Comma 8 8" xfId="10402" xr:uid="{00000000-0005-0000-0000-0000122F0000}"/>
    <cellStyle name="Comma 8 8 2" xfId="17947" xr:uid="{00000000-0005-0000-0000-0000132F0000}"/>
    <cellStyle name="Comma 8 8 3" xfId="42990" xr:uid="{00000000-0005-0000-0000-0000142F0000}"/>
    <cellStyle name="Comma 8 8 4" xfId="47302" xr:uid="{00000000-0005-0000-0000-0000152F0000}"/>
    <cellStyle name="Comma 8 8 5" xfId="50318" xr:uid="{00000000-0005-0000-0000-0000162F0000}"/>
    <cellStyle name="Comma 8 8 6" xfId="14612" xr:uid="{00000000-0005-0000-0000-0000172F0000}"/>
    <cellStyle name="Comma 8 9" xfId="10889" xr:uid="{00000000-0005-0000-0000-0000182F0000}"/>
    <cellStyle name="Comma 8 9 2" xfId="18424" xr:uid="{00000000-0005-0000-0000-0000192F0000}"/>
    <cellStyle name="Comma 8 9 3" xfId="42904" xr:uid="{00000000-0005-0000-0000-00001A2F0000}"/>
    <cellStyle name="Comma 8 9 4" xfId="47779" xr:uid="{00000000-0005-0000-0000-00001B2F0000}"/>
    <cellStyle name="Comma 8 9 5" xfId="50795" xr:uid="{00000000-0005-0000-0000-00001C2F0000}"/>
    <cellStyle name="Comma 8 9 6" xfId="14757" xr:uid="{00000000-0005-0000-0000-00001D2F0000}"/>
    <cellStyle name="Comma 9" xfId="7660" xr:uid="{00000000-0005-0000-0000-00001E2F0000}"/>
    <cellStyle name="Comma 9 10" xfId="44128" xr:uid="{00000000-0005-0000-0000-00001F2F0000}"/>
    <cellStyle name="Comma 9 11" xfId="45036" xr:uid="{00000000-0005-0000-0000-0000202F0000}"/>
    <cellStyle name="Comma 9 12" xfId="11378" xr:uid="{00000000-0005-0000-0000-0000212F0000}"/>
    <cellStyle name="Comma 9 2" xfId="14055" xr:uid="{00000000-0005-0000-0000-0000222F0000}"/>
    <cellStyle name="Comma 9 2 2" xfId="19254" xr:uid="{00000000-0005-0000-0000-0000232F0000}"/>
    <cellStyle name="Comma 9 2 2 2" xfId="19255" xr:uid="{00000000-0005-0000-0000-0000242F0000}"/>
    <cellStyle name="Comma 9 2 2 2 2" xfId="44131" xr:uid="{00000000-0005-0000-0000-0000252F0000}"/>
    <cellStyle name="Comma 9 2 2 2 3" xfId="45039" xr:uid="{00000000-0005-0000-0000-0000262F0000}"/>
    <cellStyle name="Comma 9 2 2 3" xfId="44130" xr:uid="{00000000-0005-0000-0000-0000272F0000}"/>
    <cellStyle name="Comma 9 2 2 4" xfId="45038" xr:uid="{00000000-0005-0000-0000-0000282F0000}"/>
    <cellStyle name="Comma 9 2 3" xfId="19256" xr:uid="{00000000-0005-0000-0000-0000292F0000}"/>
    <cellStyle name="Comma 9 2 3 2" xfId="19257" xr:uid="{00000000-0005-0000-0000-00002A2F0000}"/>
    <cellStyle name="Comma 9 2 3 2 2" xfId="44133" xr:uid="{00000000-0005-0000-0000-00002B2F0000}"/>
    <cellStyle name="Comma 9 2 3 2 3" xfId="45041" xr:uid="{00000000-0005-0000-0000-00002C2F0000}"/>
    <cellStyle name="Comma 9 2 3 3" xfId="44132" xr:uid="{00000000-0005-0000-0000-00002D2F0000}"/>
    <cellStyle name="Comma 9 2 3 4" xfId="45040" xr:uid="{00000000-0005-0000-0000-00002E2F0000}"/>
    <cellStyle name="Comma 9 2 4" xfId="19258" xr:uid="{00000000-0005-0000-0000-00002F2F0000}"/>
    <cellStyle name="Comma 9 2 4 2" xfId="44134" xr:uid="{00000000-0005-0000-0000-0000302F0000}"/>
    <cellStyle name="Comma 9 2 4 3" xfId="45042" xr:uid="{00000000-0005-0000-0000-0000312F0000}"/>
    <cellStyle name="Comma 9 2 5" xfId="19253" xr:uid="{00000000-0005-0000-0000-0000322F0000}"/>
    <cellStyle name="Comma 9 2 6" xfId="44129" xr:uid="{00000000-0005-0000-0000-0000332F0000}"/>
    <cellStyle name="Comma 9 2 7" xfId="45037" xr:uid="{00000000-0005-0000-0000-0000342F0000}"/>
    <cellStyle name="Comma 9 3" xfId="14930" xr:uid="{00000000-0005-0000-0000-0000352F0000}"/>
    <cellStyle name="Comma 9 3 2" xfId="19260" xr:uid="{00000000-0005-0000-0000-0000362F0000}"/>
    <cellStyle name="Comma 9 3 2 2" xfId="44136" xr:uid="{00000000-0005-0000-0000-0000372F0000}"/>
    <cellStyle name="Comma 9 3 2 3" xfId="45044" xr:uid="{00000000-0005-0000-0000-0000382F0000}"/>
    <cellStyle name="Comma 9 3 3" xfId="19259" xr:uid="{00000000-0005-0000-0000-0000392F0000}"/>
    <cellStyle name="Comma 9 3 4" xfId="44135" xr:uid="{00000000-0005-0000-0000-00003A2F0000}"/>
    <cellStyle name="Comma 9 3 5" xfId="45043" xr:uid="{00000000-0005-0000-0000-00003B2F0000}"/>
    <cellStyle name="Comma 9 4" xfId="19261" xr:uid="{00000000-0005-0000-0000-00003C2F0000}"/>
    <cellStyle name="Comma 9 4 2" xfId="19262" xr:uid="{00000000-0005-0000-0000-00003D2F0000}"/>
    <cellStyle name="Comma 9 4 2 2" xfId="44138" xr:uid="{00000000-0005-0000-0000-00003E2F0000}"/>
    <cellStyle name="Comma 9 4 2 3" xfId="45046" xr:uid="{00000000-0005-0000-0000-00003F2F0000}"/>
    <cellStyle name="Comma 9 4 3" xfId="44137" xr:uid="{00000000-0005-0000-0000-0000402F0000}"/>
    <cellStyle name="Comma 9 4 4" xfId="45045" xr:uid="{00000000-0005-0000-0000-0000412F0000}"/>
    <cellStyle name="Comma 9 5" xfId="19263" xr:uid="{00000000-0005-0000-0000-0000422F0000}"/>
    <cellStyle name="Comma 9 5 2" xfId="19264" xr:uid="{00000000-0005-0000-0000-0000432F0000}"/>
    <cellStyle name="Comma 9 5 2 2" xfId="44140" xr:uid="{00000000-0005-0000-0000-0000442F0000}"/>
    <cellStyle name="Comma 9 5 2 3" xfId="45048" xr:uid="{00000000-0005-0000-0000-0000452F0000}"/>
    <cellStyle name="Comma 9 5 3" xfId="44139" xr:uid="{00000000-0005-0000-0000-0000462F0000}"/>
    <cellStyle name="Comma 9 5 4" xfId="45047" xr:uid="{00000000-0005-0000-0000-0000472F0000}"/>
    <cellStyle name="Comma 9 6" xfId="19265" xr:uid="{00000000-0005-0000-0000-0000482F0000}"/>
    <cellStyle name="Comma 9 6 2" xfId="44141" xr:uid="{00000000-0005-0000-0000-0000492F0000}"/>
    <cellStyle name="Comma 9 6 3" xfId="45049" xr:uid="{00000000-0005-0000-0000-00004A2F0000}"/>
    <cellStyle name="Comma 9 7" xfId="19266" xr:uid="{00000000-0005-0000-0000-00004B2F0000}"/>
    <cellStyle name="Comma 9 7 2" xfId="44142" xr:uid="{00000000-0005-0000-0000-00004C2F0000}"/>
    <cellStyle name="Comma 9 7 3" xfId="45050" xr:uid="{00000000-0005-0000-0000-00004D2F0000}"/>
    <cellStyle name="Comma 9 8" xfId="19267" xr:uid="{00000000-0005-0000-0000-00004E2F0000}"/>
    <cellStyle name="Comma 9 8 2" xfId="28150" xr:uid="{00000000-0005-0000-0000-00004F2F0000}"/>
    <cellStyle name="Comma 9 8 3" xfId="44143" xr:uid="{00000000-0005-0000-0000-0000502F0000}"/>
    <cellStyle name="Comma 9 8 4" xfId="45051" xr:uid="{00000000-0005-0000-0000-0000512F0000}"/>
    <cellStyle name="Comma 9 9" xfId="19252" xr:uid="{00000000-0005-0000-0000-0000522F0000}"/>
    <cellStyle name="Comma0" xfId="27712" xr:uid="{00000000-0005-0000-0000-0000532F0000}"/>
    <cellStyle name="Comma0 - Type3" xfId="38" xr:uid="{00000000-0005-0000-0000-0000542F0000}"/>
    <cellStyle name="Comma0 - Typografi1" xfId="27713" xr:uid="{00000000-0005-0000-0000-0000552F0000}"/>
    <cellStyle name="Comma0 - Typografi1 2" xfId="27714" xr:uid="{00000000-0005-0000-0000-0000562F0000}"/>
    <cellStyle name="Comma0 - Typografi1 2 2" xfId="27715" xr:uid="{00000000-0005-0000-0000-0000572F0000}"/>
    <cellStyle name="Comma0 - Typografi1 3" xfId="27716" xr:uid="{00000000-0005-0000-0000-0000582F0000}"/>
    <cellStyle name="Comma0 - Typografi1 4" xfId="27717" xr:uid="{00000000-0005-0000-0000-0000592F0000}"/>
    <cellStyle name="Comma1 - Typografi1" xfId="27718" xr:uid="{00000000-0005-0000-0000-00005A2F0000}"/>
    <cellStyle name="Constants" xfId="25678" xr:uid="{00000000-0005-0000-0000-00005B2F0000}"/>
    <cellStyle name="Currency0" xfId="27719" xr:uid="{00000000-0005-0000-0000-00005C2F0000}"/>
    <cellStyle name="CustomizationCells" xfId="39" xr:uid="{00000000-0005-0000-0000-00005D2F0000}"/>
    <cellStyle name="CustomizationCells 2" xfId="2578" xr:uid="{00000000-0005-0000-0000-00005E2F0000}"/>
    <cellStyle name="CustomizationCells 2 2" xfId="12911" xr:uid="{00000000-0005-0000-0000-00005F2F0000}"/>
    <cellStyle name="CustomizationCells 2 2 2" xfId="16676" xr:uid="{00000000-0005-0000-0000-0000602F0000}"/>
    <cellStyle name="CustomizationCells 2 3" xfId="13134" xr:uid="{00000000-0005-0000-0000-0000612F0000}"/>
    <cellStyle name="CustomizationCells 2 3 2" xfId="30516" xr:uid="{00000000-0005-0000-0000-0000622F0000}"/>
    <cellStyle name="CustomizationCells 2 4" xfId="28152" xr:uid="{00000000-0005-0000-0000-0000632F0000}"/>
    <cellStyle name="CustomizationCells 3" xfId="4009" xr:uid="{00000000-0005-0000-0000-0000642F0000}"/>
    <cellStyle name="CustomizationCells 3 2" xfId="13140" xr:uid="{00000000-0005-0000-0000-0000652F0000}"/>
    <cellStyle name="CustomizationCells 3 2 2" xfId="30517" xr:uid="{00000000-0005-0000-0000-0000662F0000}"/>
    <cellStyle name="CustomizationCells 3 3" xfId="28153" xr:uid="{00000000-0005-0000-0000-0000672F0000}"/>
    <cellStyle name="CustomizationCells 4" xfId="4010" xr:uid="{00000000-0005-0000-0000-0000682F0000}"/>
    <cellStyle name="CustomizationCells 4 2" xfId="28068" xr:uid="{00000000-0005-0000-0000-0000692F0000}"/>
    <cellStyle name="CustomizationCells 4 2 2" xfId="31017" xr:uid="{00000000-0005-0000-0000-00006A2F0000}"/>
    <cellStyle name="CustomizationCells 4 3" xfId="28154" xr:uid="{00000000-0005-0000-0000-00006B2F0000}"/>
    <cellStyle name="CustomizationCells 5" xfId="4011" xr:uid="{00000000-0005-0000-0000-00006C2F0000}"/>
    <cellStyle name="CustomizationCells 5 2" xfId="28069" xr:uid="{00000000-0005-0000-0000-00006D2F0000}"/>
    <cellStyle name="CustomizationCells 5 2 2" xfId="31018" xr:uid="{00000000-0005-0000-0000-00006E2F0000}"/>
    <cellStyle name="CustomizationCells 5 3" xfId="28155" xr:uid="{00000000-0005-0000-0000-00006F2F0000}"/>
    <cellStyle name="CustomizationCells 6" xfId="4012" xr:uid="{00000000-0005-0000-0000-0000702F0000}"/>
    <cellStyle name="CustomizationCells 6 2" xfId="28070" xr:uid="{00000000-0005-0000-0000-0000712F0000}"/>
    <cellStyle name="CustomizationCells 6 2 2" xfId="31019" xr:uid="{00000000-0005-0000-0000-0000722F0000}"/>
    <cellStyle name="CustomizationCells 6 3" xfId="28156" xr:uid="{00000000-0005-0000-0000-0000732F0000}"/>
    <cellStyle name="CustomizationCells 7" xfId="28071" xr:uid="{00000000-0005-0000-0000-0000742F0000}"/>
    <cellStyle name="CustomizationCells 7 2" xfId="31020" xr:uid="{00000000-0005-0000-0000-0000752F0000}"/>
    <cellStyle name="CustomizationCells 8" xfId="28151" xr:uid="{00000000-0005-0000-0000-0000762F0000}"/>
    <cellStyle name="Date" xfId="27720" xr:uid="{00000000-0005-0000-0000-0000772F0000}"/>
    <cellStyle name="Date - Typografi3" xfId="27721" xr:uid="{00000000-0005-0000-0000-0000782F0000}"/>
    <cellStyle name="DocBox_EmptyRow" xfId="25679" xr:uid="{00000000-0005-0000-0000-0000792F0000}"/>
    <cellStyle name="Empty_B_border" xfId="25680" xr:uid="{00000000-0005-0000-0000-00007A2F0000}"/>
    <cellStyle name="Euro" xfId="40" xr:uid="{00000000-0005-0000-0000-00007B2F0000}"/>
    <cellStyle name="Euro 10" xfId="41" xr:uid="{00000000-0005-0000-0000-00007C2F0000}"/>
    <cellStyle name="Euro 10 2" xfId="42" xr:uid="{00000000-0005-0000-0000-00007D2F0000}"/>
    <cellStyle name="Euro 10 2 2" xfId="906" xr:uid="{00000000-0005-0000-0000-00007E2F0000}"/>
    <cellStyle name="Euro 10 2 2 2" xfId="8807" xr:uid="{00000000-0005-0000-0000-00007F2F0000}"/>
    <cellStyle name="Euro 10 2 3" xfId="8487" xr:uid="{00000000-0005-0000-0000-0000802F0000}"/>
    <cellStyle name="Euro 10 3" xfId="43" xr:uid="{00000000-0005-0000-0000-0000812F0000}"/>
    <cellStyle name="Euro 10 3 2" xfId="908" xr:uid="{00000000-0005-0000-0000-0000822F0000}"/>
    <cellStyle name="Euro 10 3 2 2" xfId="3322" xr:uid="{00000000-0005-0000-0000-0000832F0000}"/>
    <cellStyle name="Euro 10 3 2 3" xfId="2579" xr:uid="{00000000-0005-0000-0000-0000842F0000}"/>
    <cellStyle name="Euro 10 3 2 3 2" xfId="9269" xr:uid="{00000000-0005-0000-0000-0000852F0000}"/>
    <cellStyle name="Euro 10 3 3" xfId="907" xr:uid="{00000000-0005-0000-0000-0000862F0000}"/>
    <cellStyle name="Euro 10 3 3 2" xfId="4013" xr:uid="{00000000-0005-0000-0000-0000872F0000}"/>
    <cellStyle name="Euro 10 3 4" xfId="887" xr:uid="{00000000-0005-0000-0000-0000882F0000}"/>
    <cellStyle name="Euro 10 3 4 2" xfId="8801" xr:uid="{00000000-0005-0000-0000-0000892F0000}"/>
    <cellStyle name="Euro 10 3 5" xfId="7585" xr:uid="{00000000-0005-0000-0000-00008A2F0000}"/>
    <cellStyle name="Euro 10 4" xfId="909" xr:uid="{00000000-0005-0000-0000-00008B2F0000}"/>
    <cellStyle name="Euro 10 4 2" xfId="4014" xr:uid="{00000000-0005-0000-0000-00008C2F0000}"/>
    <cellStyle name="Euro 10 4 2 2" xfId="4015" xr:uid="{00000000-0005-0000-0000-00008D2F0000}"/>
    <cellStyle name="Euro 10 4 2 3" xfId="13177" xr:uid="{00000000-0005-0000-0000-00008E2F0000}"/>
    <cellStyle name="Euro 10 4 2 4" xfId="12907" xr:uid="{00000000-0005-0000-0000-00008F2F0000}"/>
    <cellStyle name="Euro 10 4 3" xfId="4016" xr:uid="{00000000-0005-0000-0000-0000902F0000}"/>
    <cellStyle name="Euro 10 5" xfId="910" xr:uid="{00000000-0005-0000-0000-0000912F0000}"/>
    <cellStyle name="Euro 10 6" xfId="905" xr:uid="{00000000-0005-0000-0000-0000922F0000}"/>
    <cellStyle name="Euro 10 6 2" xfId="4824" xr:uid="{00000000-0005-0000-0000-0000932F0000}"/>
    <cellStyle name="Euro 11" xfId="44" xr:uid="{00000000-0005-0000-0000-0000942F0000}"/>
    <cellStyle name="Euro 11 2" xfId="45" xr:uid="{00000000-0005-0000-0000-0000952F0000}"/>
    <cellStyle name="Euro 11 2 2" xfId="912" xr:uid="{00000000-0005-0000-0000-0000962F0000}"/>
    <cellStyle name="Euro 11 2 2 2" xfId="8808" xr:uid="{00000000-0005-0000-0000-0000972F0000}"/>
    <cellStyle name="Euro 11 2 3" xfId="8488" xr:uid="{00000000-0005-0000-0000-0000982F0000}"/>
    <cellStyle name="Euro 11 3" xfId="46" xr:uid="{00000000-0005-0000-0000-0000992F0000}"/>
    <cellStyle name="Euro 11 3 2" xfId="914" xr:uid="{00000000-0005-0000-0000-00009A2F0000}"/>
    <cellStyle name="Euro 11 3 2 2" xfId="3323" xr:uid="{00000000-0005-0000-0000-00009B2F0000}"/>
    <cellStyle name="Euro 11 3 2 3" xfId="2580" xr:uid="{00000000-0005-0000-0000-00009C2F0000}"/>
    <cellStyle name="Euro 11 3 2 3 2" xfId="9270" xr:uid="{00000000-0005-0000-0000-00009D2F0000}"/>
    <cellStyle name="Euro 11 3 3" xfId="913" xr:uid="{00000000-0005-0000-0000-00009E2F0000}"/>
    <cellStyle name="Euro 11 3 3 2" xfId="4017" xr:uid="{00000000-0005-0000-0000-00009F2F0000}"/>
    <cellStyle name="Euro 11 3 4" xfId="885" xr:uid="{00000000-0005-0000-0000-0000A02F0000}"/>
    <cellStyle name="Euro 11 3 4 2" xfId="8799" xr:uid="{00000000-0005-0000-0000-0000A12F0000}"/>
    <cellStyle name="Euro 11 3 5" xfId="6929" xr:uid="{00000000-0005-0000-0000-0000A22F0000}"/>
    <cellStyle name="Euro 11 4" xfId="915" xr:uid="{00000000-0005-0000-0000-0000A32F0000}"/>
    <cellStyle name="Euro 11 4 2" xfId="4018" xr:uid="{00000000-0005-0000-0000-0000A42F0000}"/>
    <cellStyle name="Euro 11 4 2 2" xfId="4019" xr:uid="{00000000-0005-0000-0000-0000A52F0000}"/>
    <cellStyle name="Euro 11 4 2 3" xfId="13178" xr:uid="{00000000-0005-0000-0000-0000A62F0000}"/>
    <cellStyle name="Euro 11 4 2 4" xfId="12906" xr:uid="{00000000-0005-0000-0000-0000A72F0000}"/>
    <cellStyle name="Euro 11 4 3" xfId="4020" xr:uid="{00000000-0005-0000-0000-0000A82F0000}"/>
    <cellStyle name="Euro 11 5" xfId="916" xr:uid="{00000000-0005-0000-0000-0000A92F0000}"/>
    <cellStyle name="Euro 11 6" xfId="911" xr:uid="{00000000-0005-0000-0000-0000AA2F0000}"/>
    <cellStyle name="Euro 11 6 2" xfId="4825" xr:uid="{00000000-0005-0000-0000-0000AB2F0000}"/>
    <cellStyle name="Euro 12" xfId="47" xr:uid="{00000000-0005-0000-0000-0000AC2F0000}"/>
    <cellStyle name="Euro 12 2" xfId="48" xr:uid="{00000000-0005-0000-0000-0000AD2F0000}"/>
    <cellStyle name="Euro 12 2 2" xfId="918" xr:uid="{00000000-0005-0000-0000-0000AE2F0000}"/>
    <cellStyle name="Euro 12 2 2 2" xfId="8809" xr:uid="{00000000-0005-0000-0000-0000AF2F0000}"/>
    <cellStyle name="Euro 12 2 3" xfId="8489" xr:uid="{00000000-0005-0000-0000-0000B02F0000}"/>
    <cellStyle name="Euro 12 3" xfId="49" xr:uid="{00000000-0005-0000-0000-0000B12F0000}"/>
    <cellStyle name="Euro 12 3 2" xfId="920" xr:uid="{00000000-0005-0000-0000-0000B22F0000}"/>
    <cellStyle name="Euro 12 3 2 2" xfId="3324" xr:uid="{00000000-0005-0000-0000-0000B32F0000}"/>
    <cellStyle name="Euro 12 3 2 3" xfId="2581" xr:uid="{00000000-0005-0000-0000-0000B42F0000}"/>
    <cellStyle name="Euro 12 3 2 3 2" xfId="9271" xr:uid="{00000000-0005-0000-0000-0000B52F0000}"/>
    <cellStyle name="Euro 12 3 3" xfId="919" xr:uid="{00000000-0005-0000-0000-0000B62F0000}"/>
    <cellStyle name="Euro 12 3 3 2" xfId="4021" xr:uid="{00000000-0005-0000-0000-0000B72F0000}"/>
    <cellStyle name="Euro 12 3 4" xfId="884" xr:uid="{00000000-0005-0000-0000-0000B82F0000}"/>
    <cellStyle name="Euro 12 3 4 2" xfId="8798" xr:uid="{00000000-0005-0000-0000-0000B92F0000}"/>
    <cellStyle name="Euro 12 3 5" xfId="7597" xr:uid="{00000000-0005-0000-0000-0000BA2F0000}"/>
    <cellStyle name="Euro 12 4" xfId="921" xr:uid="{00000000-0005-0000-0000-0000BB2F0000}"/>
    <cellStyle name="Euro 12 4 2" xfId="4022" xr:uid="{00000000-0005-0000-0000-0000BC2F0000}"/>
    <cellStyle name="Euro 12 4 2 2" xfId="4023" xr:uid="{00000000-0005-0000-0000-0000BD2F0000}"/>
    <cellStyle name="Euro 12 4 2 3" xfId="13179" xr:uid="{00000000-0005-0000-0000-0000BE2F0000}"/>
    <cellStyle name="Euro 12 4 2 4" xfId="12905" xr:uid="{00000000-0005-0000-0000-0000BF2F0000}"/>
    <cellStyle name="Euro 12 4 3" xfId="4024" xr:uid="{00000000-0005-0000-0000-0000C02F0000}"/>
    <cellStyle name="Euro 12 5" xfId="922" xr:uid="{00000000-0005-0000-0000-0000C12F0000}"/>
    <cellStyle name="Euro 12 6" xfId="917" xr:uid="{00000000-0005-0000-0000-0000C22F0000}"/>
    <cellStyle name="Euro 12 6 2" xfId="4826" xr:uid="{00000000-0005-0000-0000-0000C32F0000}"/>
    <cellStyle name="Euro 13" xfId="50" xr:uid="{00000000-0005-0000-0000-0000C42F0000}"/>
    <cellStyle name="Euro 13 2" xfId="51" xr:uid="{00000000-0005-0000-0000-0000C52F0000}"/>
    <cellStyle name="Euro 13 2 2" xfId="924" xr:uid="{00000000-0005-0000-0000-0000C62F0000}"/>
    <cellStyle name="Euro 13 2 2 2" xfId="8810" xr:uid="{00000000-0005-0000-0000-0000C72F0000}"/>
    <cellStyle name="Euro 13 2 3" xfId="8490" xr:uid="{00000000-0005-0000-0000-0000C82F0000}"/>
    <cellStyle name="Euro 13 3" xfId="52" xr:uid="{00000000-0005-0000-0000-0000C92F0000}"/>
    <cellStyle name="Euro 13 3 2" xfId="926" xr:uid="{00000000-0005-0000-0000-0000CA2F0000}"/>
    <cellStyle name="Euro 13 3 2 2" xfId="3325" xr:uid="{00000000-0005-0000-0000-0000CB2F0000}"/>
    <cellStyle name="Euro 13 3 2 3" xfId="2582" xr:uid="{00000000-0005-0000-0000-0000CC2F0000}"/>
    <cellStyle name="Euro 13 3 2 3 2" xfId="9272" xr:uid="{00000000-0005-0000-0000-0000CD2F0000}"/>
    <cellStyle name="Euro 13 3 3" xfId="925" xr:uid="{00000000-0005-0000-0000-0000CE2F0000}"/>
    <cellStyle name="Euro 13 3 3 2" xfId="4025" xr:uid="{00000000-0005-0000-0000-0000CF2F0000}"/>
    <cellStyle name="Euro 13 3 4" xfId="2341" xr:uid="{00000000-0005-0000-0000-0000D02F0000}"/>
    <cellStyle name="Euro 13 3 4 2" xfId="9060" xr:uid="{00000000-0005-0000-0000-0000D12F0000}"/>
    <cellStyle name="Euro 13 3 5" xfId="7854" xr:uid="{00000000-0005-0000-0000-0000D22F0000}"/>
    <cellStyle name="Euro 13 4" xfId="927" xr:uid="{00000000-0005-0000-0000-0000D32F0000}"/>
    <cellStyle name="Euro 13 4 2" xfId="4026" xr:uid="{00000000-0005-0000-0000-0000D42F0000}"/>
    <cellStyle name="Euro 13 4 2 2" xfId="4027" xr:uid="{00000000-0005-0000-0000-0000D52F0000}"/>
    <cellStyle name="Euro 13 4 2 3" xfId="13180" xr:uid="{00000000-0005-0000-0000-0000D62F0000}"/>
    <cellStyle name="Euro 13 4 2 4" xfId="12904" xr:uid="{00000000-0005-0000-0000-0000D72F0000}"/>
    <cellStyle name="Euro 13 4 3" xfId="4028" xr:uid="{00000000-0005-0000-0000-0000D82F0000}"/>
    <cellStyle name="Euro 13 5" xfId="928" xr:uid="{00000000-0005-0000-0000-0000D92F0000}"/>
    <cellStyle name="Euro 13 6" xfId="923" xr:uid="{00000000-0005-0000-0000-0000DA2F0000}"/>
    <cellStyle name="Euro 13 6 2" xfId="4827" xr:uid="{00000000-0005-0000-0000-0000DB2F0000}"/>
    <cellStyle name="Euro 14" xfId="53" xr:uid="{00000000-0005-0000-0000-0000DC2F0000}"/>
    <cellStyle name="Euro 14 2" xfId="54" xr:uid="{00000000-0005-0000-0000-0000DD2F0000}"/>
    <cellStyle name="Euro 14 2 2" xfId="930" xr:uid="{00000000-0005-0000-0000-0000DE2F0000}"/>
    <cellStyle name="Euro 14 2 2 2" xfId="8811" xr:uid="{00000000-0005-0000-0000-0000DF2F0000}"/>
    <cellStyle name="Euro 14 2 3" xfId="8491" xr:uid="{00000000-0005-0000-0000-0000E02F0000}"/>
    <cellStyle name="Euro 14 3" xfId="55" xr:uid="{00000000-0005-0000-0000-0000E12F0000}"/>
    <cellStyle name="Euro 14 3 2" xfId="932" xr:uid="{00000000-0005-0000-0000-0000E22F0000}"/>
    <cellStyle name="Euro 14 3 2 2" xfId="3326" xr:uid="{00000000-0005-0000-0000-0000E32F0000}"/>
    <cellStyle name="Euro 14 3 2 3" xfId="2583" xr:uid="{00000000-0005-0000-0000-0000E42F0000}"/>
    <cellStyle name="Euro 14 3 2 3 2" xfId="9273" xr:uid="{00000000-0005-0000-0000-0000E52F0000}"/>
    <cellStyle name="Euro 14 3 3" xfId="931" xr:uid="{00000000-0005-0000-0000-0000E62F0000}"/>
    <cellStyle name="Euro 14 3 3 2" xfId="4029" xr:uid="{00000000-0005-0000-0000-0000E72F0000}"/>
    <cellStyle name="Euro 14 3 4" xfId="2342" xr:uid="{00000000-0005-0000-0000-0000E82F0000}"/>
    <cellStyle name="Euro 14 3 4 2" xfId="9061" xr:uid="{00000000-0005-0000-0000-0000E92F0000}"/>
    <cellStyle name="Euro 14 3 5" xfId="6928" xr:uid="{00000000-0005-0000-0000-0000EA2F0000}"/>
    <cellStyle name="Euro 14 4" xfId="933" xr:uid="{00000000-0005-0000-0000-0000EB2F0000}"/>
    <cellStyle name="Euro 14 4 2" xfId="4030" xr:uid="{00000000-0005-0000-0000-0000EC2F0000}"/>
    <cellStyle name="Euro 14 4 2 2" xfId="4031" xr:uid="{00000000-0005-0000-0000-0000ED2F0000}"/>
    <cellStyle name="Euro 14 4 2 3" xfId="13181" xr:uid="{00000000-0005-0000-0000-0000EE2F0000}"/>
    <cellStyle name="Euro 14 4 2 4" xfId="12903" xr:uid="{00000000-0005-0000-0000-0000EF2F0000}"/>
    <cellStyle name="Euro 14 4 3" xfId="4032" xr:uid="{00000000-0005-0000-0000-0000F02F0000}"/>
    <cellStyle name="Euro 14 5" xfId="934" xr:uid="{00000000-0005-0000-0000-0000F12F0000}"/>
    <cellStyle name="Euro 14 6" xfId="929" xr:uid="{00000000-0005-0000-0000-0000F22F0000}"/>
    <cellStyle name="Euro 14 6 2" xfId="4828" xr:uid="{00000000-0005-0000-0000-0000F32F0000}"/>
    <cellStyle name="Euro 15" xfId="56" xr:uid="{00000000-0005-0000-0000-0000F42F0000}"/>
    <cellStyle name="Euro 15 2" xfId="57" xr:uid="{00000000-0005-0000-0000-0000F52F0000}"/>
    <cellStyle name="Euro 15 2 2" xfId="936" xr:uid="{00000000-0005-0000-0000-0000F62F0000}"/>
    <cellStyle name="Euro 15 2 2 2" xfId="8812" xr:uid="{00000000-0005-0000-0000-0000F72F0000}"/>
    <cellStyle name="Euro 15 2 3" xfId="8492" xr:uid="{00000000-0005-0000-0000-0000F82F0000}"/>
    <cellStyle name="Euro 15 3" xfId="58" xr:uid="{00000000-0005-0000-0000-0000F92F0000}"/>
    <cellStyle name="Euro 15 3 2" xfId="938" xr:uid="{00000000-0005-0000-0000-0000FA2F0000}"/>
    <cellStyle name="Euro 15 3 2 2" xfId="3327" xr:uid="{00000000-0005-0000-0000-0000FB2F0000}"/>
    <cellStyle name="Euro 15 3 2 3" xfId="2584" xr:uid="{00000000-0005-0000-0000-0000FC2F0000}"/>
    <cellStyle name="Euro 15 3 2 3 2" xfId="9274" xr:uid="{00000000-0005-0000-0000-0000FD2F0000}"/>
    <cellStyle name="Euro 15 3 3" xfId="937" xr:uid="{00000000-0005-0000-0000-0000FE2F0000}"/>
    <cellStyle name="Euro 15 3 3 2" xfId="4033" xr:uid="{00000000-0005-0000-0000-0000FF2F0000}"/>
    <cellStyle name="Euro 15 3 4" xfId="2343" xr:uid="{00000000-0005-0000-0000-000000300000}"/>
    <cellStyle name="Euro 15 3 4 2" xfId="9062" xr:uid="{00000000-0005-0000-0000-000001300000}"/>
    <cellStyle name="Euro 15 3 5" xfId="6967" xr:uid="{00000000-0005-0000-0000-000002300000}"/>
    <cellStyle name="Euro 15 4" xfId="939" xr:uid="{00000000-0005-0000-0000-000003300000}"/>
    <cellStyle name="Euro 15 4 2" xfId="4034" xr:uid="{00000000-0005-0000-0000-000004300000}"/>
    <cellStyle name="Euro 15 4 2 2" xfId="4035" xr:uid="{00000000-0005-0000-0000-000005300000}"/>
    <cellStyle name="Euro 15 4 2 3" xfId="13182" xr:uid="{00000000-0005-0000-0000-000006300000}"/>
    <cellStyle name="Euro 15 4 2 4" xfId="12902" xr:uid="{00000000-0005-0000-0000-000007300000}"/>
    <cellStyle name="Euro 15 4 3" xfId="4036" xr:uid="{00000000-0005-0000-0000-000008300000}"/>
    <cellStyle name="Euro 15 5" xfId="940" xr:uid="{00000000-0005-0000-0000-000009300000}"/>
    <cellStyle name="Euro 15 6" xfId="935" xr:uid="{00000000-0005-0000-0000-00000A300000}"/>
    <cellStyle name="Euro 15 6 2" xfId="4829" xr:uid="{00000000-0005-0000-0000-00000B300000}"/>
    <cellStyle name="Euro 16" xfId="59" xr:uid="{00000000-0005-0000-0000-00000C300000}"/>
    <cellStyle name="Euro 16 2" xfId="60" xr:uid="{00000000-0005-0000-0000-00000D300000}"/>
    <cellStyle name="Euro 16 2 2" xfId="942" xr:uid="{00000000-0005-0000-0000-00000E300000}"/>
    <cellStyle name="Euro 16 2 2 2" xfId="8813" xr:uid="{00000000-0005-0000-0000-00000F300000}"/>
    <cellStyle name="Euro 16 2 3" xfId="8493" xr:uid="{00000000-0005-0000-0000-000010300000}"/>
    <cellStyle name="Euro 16 3" xfId="61" xr:uid="{00000000-0005-0000-0000-000011300000}"/>
    <cellStyle name="Euro 16 3 2" xfId="944" xr:uid="{00000000-0005-0000-0000-000012300000}"/>
    <cellStyle name="Euro 16 3 2 2" xfId="3328" xr:uid="{00000000-0005-0000-0000-000013300000}"/>
    <cellStyle name="Euro 16 3 2 3" xfId="2585" xr:uid="{00000000-0005-0000-0000-000014300000}"/>
    <cellStyle name="Euro 16 3 2 3 2" xfId="9275" xr:uid="{00000000-0005-0000-0000-000015300000}"/>
    <cellStyle name="Euro 16 3 3" xfId="943" xr:uid="{00000000-0005-0000-0000-000016300000}"/>
    <cellStyle name="Euro 16 3 3 2" xfId="4037" xr:uid="{00000000-0005-0000-0000-000017300000}"/>
    <cellStyle name="Euro 16 3 4" xfId="2344" xr:uid="{00000000-0005-0000-0000-000018300000}"/>
    <cellStyle name="Euro 16 3 4 2" xfId="9063" xr:uid="{00000000-0005-0000-0000-000019300000}"/>
    <cellStyle name="Euro 16 3 5" xfId="6552" xr:uid="{00000000-0005-0000-0000-00001A300000}"/>
    <cellStyle name="Euro 16 4" xfId="945" xr:uid="{00000000-0005-0000-0000-00001B300000}"/>
    <cellStyle name="Euro 16 4 2" xfId="4038" xr:uid="{00000000-0005-0000-0000-00001C300000}"/>
    <cellStyle name="Euro 16 4 2 2" xfId="4039" xr:uid="{00000000-0005-0000-0000-00001D300000}"/>
    <cellStyle name="Euro 16 4 2 3" xfId="13183" xr:uid="{00000000-0005-0000-0000-00001E300000}"/>
    <cellStyle name="Euro 16 4 2 4" xfId="12901" xr:uid="{00000000-0005-0000-0000-00001F300000}"/>
    <cellStyle name="Euro 16 4 3" xfId="4040" xr:uid="{00000000-0005-0000-0000-000020300000}"/>
    <cellStyle name="Euro 16 5" xfId="946" xr:uid="{00000000-0005-0000-0000-000021300000}"/>
    <cellStyle name="Euro 16 6" xfId="941" xr:uid="{00000000-0005-0000-0000-000022300000}"/>
    <cellStyle name="Euro 16 6 2" xfId="4830" xr:uid="{00000000-0005-0000-0000-000023300000}"/>
    <cellStyle name="Euro 17" xfId="62" xr:uid="{00000000-0005-0000-0000-000024300000}"/>
    <cellStyle name="Euro 17 2" xfId="63" xr:uid="{00000000-0005-0000-0000-000025300000}"/>
    <cellStyle name="Euro 17 2 2" xfId="948" xr:uid="{00000000-0005-0000-0000-000026300000}"/>
    <cellStyle name="Euro 17 2 2 2" xfId="8814" xr:uid="{00000000-0005-0000-0000-000027300000}"/>
    <cellStyle name="Euro 17 2 3" xfId="8494" xr:uid="{00000000-0005-0000-0000-000028300000}"/>
    <cellStyle name="Euro 17 3" xfId="64" xr:uid="{00000000-0005-0000-0000-000029300000}"/>
    <cellStyle name="Euro 17 3 2" xfId="950" xr:uid="{00000000-0005-0000-0000-00002A300000}"/>
    <cellStyle name="Euro 17 3 2 2" xfId="3329" xr:uid="{00000000-0005-0000-0000-00002B300000}"/>
    <cellStyle name="Euro 17 3 2 3" xfId="2586" xr:uid="{00000000-0005-0000-0000-00002C300000}"/>
    <cellStyle name="Euro 17 3 2 3 2" xfId="9276" xr:uid="{00000000-0005-0000-0000-00002D300000}"/>
    <cellStyle name="Euro 17 3 3" xfId="949" xr:uid="{00000000-0005-0000-0000-00002E300000}"/>
    <cellStyle name="Euro 17 3 3 2" xfId="4041" xr:uid="{00000000-0005-0000-0000-00002F300000}"/>
    <cellStyle name="Euro 17 3 4" xfId="2345" xr:uid="{00000000-0005-0000-0000-000030300000}"/>
    <cellStyle name="Euro 17 3 4 2" xfId="9064" xr:uid="{00000000-0005-0000-0000-000031300000}"/>
    <cellStyle name="Euro 17 3 5" xfId="7661" xr:uid="{00000000-0005-0000-0000-000032300000}"/>
    <cellStyle name="Euro 17 4" xfId="951" xr:uid="{00000000-0005-0000-0000-000033300000}"/>
    <cellStyle name="Euro 17 4 2" xfId="4042" xr:uid="{00000000-0005-0000-0000-000034300000}"/>
    <cellStyle name="Euro 17 4 2 2" xfId="4043" xr:uid="{00000000-0005-0000-0000-000035300000}"/>
    <cellStyle name="Euro 17 4 2 3" xfId="13184" xr:uid="{00000000-0005-0000-0000-000036300000}"/>
    <cellStyle name="Euro 17 4 2 4" xfId="12900" xr:uid="{00000000-0005-0000-0000-000037300000}"/>
    <cellStyle name="Euro 17 4 3" xfId="4044" xr:uid="{00000000-0005-0000-0000-000038300000}"/>
    <cellStyle name="Euro 17 5" xfId="952" xr:uid="{00000000-0005-0000-0000-000039300000}"/>
    <cellStyle name="Euro 17 6" xfId="947" xr:uid="{00000000-0005-0000-0000-00003A300000}"/>
    <cellStyle name="Euro 17 6 2" xfId="4831" xr:uid="{00000000-0005-0000-0000-00003B300000}"/>
    <cellStyle name="Euro 18" xfId="65" xr:uid="{00000000-0005-0000-0000-00003C300000}"/>
    <cellStyle name="Euro 18 2" xfId="66" xr:uid="{00000000-0005-0000-0000-00003D300000}"/>
    <cellStyle name="Euro 18 2 2" xfId="954" xr:uid="{00000000-0005-0000-0000-00003E300000}"/>
    <cellStyle name="Euro 18 2 2 2" xfId="8815" xr:uid="{00000000-0005-0000-0000-00003F300000}"/>
    <cellStyle name="Euro 18 2 3" xfId="8495" xr:uid="{00000000-0005-0000-0000-000040300000}"/>
    <cellStyle name="Euro 18 3" xfId="67" xr:uid="{00000000-0005-0000-0000-000041300000}"/>
    <cellStyle name="Euro 18 3 2" xfId="956" xr:uid="{00000000-0005-0000-0000-000042300000}"/>
    <cellStyle name="Euro 18 3 2 2" xfId="3330" xr:uid="{00000000-0005-0000-0000-000043300000}"/>
    <cellStyle name="Euro 18 3 2 3" xfId="2587" xr:uid="{00000000-0005-0000-0000-000044300000}"/>
    <cellStyle name="Euro 18 3 2 3 2" xfId="9277" xr:uid="{00000000-0005-0000-0000-000045300000}"/>
    <cellStyle name="Euro 18 3 3" xfId="955" xr:uid="{00000000-0005-0000-0000-000046300000}"/>
    <cellStyle name="Euro 18 3 3 2" xfId="4045" xr:uid="{00000000-0005-0000-0000-000047300000}"/>
    <cellStyle name="Euro 18 3 4" xfId="2346" xr:uid="{00000000-0005-0000-0000-000048300000}"/>
    <cellStyle name="Euro 18 3 4 2" xfId="9065" xr:uid="{00000000-0005-0000-0000-000049300000}"/>
    <cellStyle name="Euro 18 3 5" xfId="7701" xr:uid="{00000000-0005-0000-0000-00004A300000}"/>
    <cellStyle name="Euro 18 4" xfId="957" xr:uid="{00000000-0005-0000-0000-00004B300000}"/>
    <cellStyle name="Euro 18 4 2" xfId="4046" xr:uid="{00000000-0005-0000-0000-00004C300000}"/>
    <cellStyle name="Euro 18 4 2 2" xfId="4047" xr:uid="{00000000-0005-0000-0000-00004D300000}"/>
    <cellStyle name="Euro 18 4 2 3" xfId="13185" xr:uid="{00000000-0005-0000-0000-00004E300000}"/>
    <cellStyle name="Euro 18 4 2 4" xfId="12898" xr:uid="{00000000-0005-0000-0000-00004F300000}"/>
    <cellStyle name="Euro 18 4 3" xfId="4048" xr:uid="{00000000-0005-0000-0000-000050300000}"/>
    <cellStyle name="Euro 18 5" xfId="958" xr:uid="{00000000-0005-0000-0000-000051300000}"/>
    <cellStyle name="Euro 18 6" xfId="953" xr:uid="{00000000-0005-0000-0000-000052300000}"/>
    <cellStyle name="Euro 18 6 2" xfId="4832" xr:uid="{00000000-0005-0000-0000-000053300000}"/>
    <cellStyle name="Euro 19" xfId="68" xr:uid="{00000000-0005-0000-0000-000054300000}"/>
    <cellStyle name="Euro 19 2" xfId="69" xr:uid="{00000000-0005-0000-0000-000055300000}"/>
    <cellStyle name="Euro 19 2 2" xfId="960" xr:uid="{00000000-0005-0000-0000-000056300000}"/>
    <cellStyle name="Euro 19 2 2 2" xfId="8816" xr:uid="{00000000-0005-0000-0000-000057300000}"/>
    <cellStyle name="Euro 19 2 3" xfId="8496" xr:uid="{00000000-0005-0000-0000-000058300000}"/>
    <cellStyle name="Euro 19 3" xfId="70" xr:uid="{00000000-0005-0000-0000-000059300000}"/>
    <cellStyle name="Euro 19 3 2" xfId="962" xr:uid="{00000000-0005-0000-0000-00005A300000}"/>
    <cellStyle name="Euro 19 3 2 2" xfId="3331" xr:uid="{00000000-0005-0000-0000-00005B300000}"/>
    <cellStyle name="Euro 19 3 2 3" xfId="2588" xr:uid="{00000000-0005-0000-0000-00005C300000}"/>
    <cellStyle name="Euro 19 3 2 3 2" xfId="9278" xr:uid="{00000000-0005-0000-0000-00005D300000}"/>
    <cellStyle name="Euro 19 3 3" xfId="961" xr:uid="{00000000-0005-0000-0000-00005E300000}"/>
    <cellStyle name="Euro 19 3 3 2" xfId="4049" xr:uid="{00000000-0005-0000-0000-00005F300000}"/>
    <cellStyle name="Euro 19 3 4" xfId="2347" xr:uid="{00000000-0005-0000-0000-000060300000}"/>
    <cellStyle name="Euro 19 3 4 2" xfId="9066" xr:uid="{00000000-0005-0000-0000-000061300000}"/>
    <cellStyle name="Euro 19 3 5" xfId="7662" xr:uid="{00000000-0005-0000-0000-000062300000}"/>
    <cellStyle name="Euro 19 4" xfId="963" xr:uid="{00000000-0005-0000-0000-000063300000}"/>
    <cellStyle name="Euro 19 4 2" xfId="4050" xr:uid="{00000000-0005-0000-0000-000064300000}"/>
    <cellStyle name="Euro 19 4 2 2" xfId="4051" xr:uid="{00000000-0005-0000-0000-000065300000}"/>
    <cellStyle name="Euro 19 4 2 3" xfId="13186" xr:uid="{00000000-0005-0000-0000-000066300000}"/>
    <cellStyle name="Euro 19 4 2 4" xfId="12897" xr:uid="{00000000-0005-0000-0000-000067300000}"/>
    <cellStyle name="Euro 19 4 3" xfId="4052" xr:uid="{00000000-0005-0000-0000-000068300000}"/>
    <cellStyle name="Euro 19 5" xfId="964" xr:uid="{00000000-0005-0000-0000-000069300000}"/>
    <cellStyle name="Euro 19 6" xfId="959" xr:uid="{00000000-0005-0000-0000-00006A300000}"/>
    <cellStyle name="Euro 19 6 2" xfId="4833" xr:uid="{00000000-0005-0000-0000-00006B300000}"/>
    <cellStyle name="Euro 2" xfId="71" xr:uid="{00000000-0005-0000-0000-00006C300000}"/>
    <cellStyle name="Euro 2 2" xfId="72" xr:uid="{00000000-0005-0000-0000-00006D300000}"/>
    <cellStyle name="Euro 2 2 2" xfId="966" xr:uid="{00000000-0005-0000-0000-00006E300000}"/>
    <cellStyle name="Euro 2 2 2 2" xfId="8817" xr:uid="{00000000-0005-0000-0000-00006F300000}"/>
    <cellStyle name="Euro 2 2 3" xfId="8497" xr:uid="{00000000-0005-0000-0000-000070300000}"/>
    <cellStyle name="Euro 2 3" xfId="73" xr:uid="{00000000-0005-0000-0000-000071300000}"/>
    <cellStyle name="Euro 2 3 2" xfId="968" xr:uid="{00000000-0005-0000-0000-000072300000}"/>
    <cellStyle name="Euro 2 3 2 2" xfId="3332" xr:uid="{00000000-0005-0000-0000-000073300000}"/>
    <cellStyle name="Euro 2 3 2 3" xfId="2589" xr:uid="{00000000-0005-0000-0000-000074300000}"/>
    <cellStyle name="Euro 2 3 2 3 2" xfId="9279" xr:uid="{00000000-0005-0000-0000-000075300000}"/>
    <cellStyle name="Euro 2 3 3" xfId="967" xr:uid="{00000000-0005-0000-0000-000076300000}"/>
    <cellStyle name="Euro 2 3 3 2" xfId="4053" xr:uid="{00000000-0005-0000-0000-000077300000}"/>
    <cellStyle name="Euro 2 3 4" xfId="2348" xr:uid="{00000000-0005-0000-0000-000078300000}"/>
    <cellStyle name="Euro 2 3 4 2" xfId="9067" xr:uid="{00000000-0005-0000-0000-000079300000}"/>
    <cellStyle name="Euro 2 3 5" xfId="7700" xr:uid="{00000000-0005-0000-0000-00007A300000}"/>
    <cellStyle name="Euro 2 4" xfId="969" xr:uid="{00000000-0005-0000-0000-00007B300000}"/>
    <cellStyle name="Euro 2 4 2" xfId="4054" xr:uid="{00000000-0005-0000-0000-00007C300000}"/>
    <cellStyle name="Euro 2 4 2 2" xfId="4055" xr:uid="{00000000-0005-0000-0000-00007D300000}"/>
    <cellStyle name="Euro 2 4 2 3" xfId="13187" xr:uid="{00000000-0005-0000-0000-00007E300000}"/>
    <cellStyle name="Euro 2 4 2 4" xfId="12896" xr:uid="{00000000-0005-0000-0000-00007F300000}"/>
    <cellStyle name="Euro 2 4 3" xfId="4056" xr:uid="{00000000-0005-0000-0000-000080300000}"/>
    <cellStyle name="Euro 2 5" xfId="970" xr:uid="{00000000-0005-0000-0000-000081300000}"/>
    <cellStyle name="Euro 2 6" xfId="965" xr:uid="{00000000-0005-0000-0000-000082300000}"/>
    <cellStyle name="Euro 2 6 2" xfId="4834" xr:uid="{00000000-0005-0000-0000-000083300000}"/>
    <cellStyle name="Euro 20" xfId="74" xr:uid="{00000000-0005-0000-0000-000084300000}"/>
    <cellStyle name="Euro 20 2" xfId="75" xr:uid="{00000000-0005-0000-0000-000085300000}"/>
    <cellStyle name="Euro 20 2 2" xfId="972" xr:uid="{00000000-0005-0000-0000-000086300000}"/>
    <cellStyle name="Euro 20 2 2 2" xfId="8818" xr:uid="{00000000-0005-0000-0000-000087300000}"/>
    <cellStyle name="Euro 20 2 3" xfId="8498" xr:uid="{00000000-0005-0000-0000-000088300000}"/>
    <cellStyle name="Euro 20 3" xfId="76" xr:uid="{00000000-0005-0000-0000-000089300000}"/>
    <cellStyle name="Euro 20 3 2" xfId="974" xr:uid="{00000000-0005-0000-0000-00008A300000}"/>
    <cellStyle name="Euro 20 3 2 2" xfId="3333" xr:uid="{00000000-0005-0000-0000-00008B300000}"/>
    <cellStyle name="Euro 20 3 2 3" xfId="2590" xr:uid="{00000000-0005-0000-0000-00008C300000}"/>
    <cellStyle name="Euro 20 3 2 3 2" xfId="9280" xr:uid="{00000000-0005-0000-0000-00008D300000}"/>
    <cellStyle name="Euro 20 3 3" xfId="973" xr:uid="{00000000-0005-0000-0000-00008E300000}"/>
    <cellStyle name="Euro 20 3 3 2" xfId="4057" xr:uid="{00000000-0005-0000-0000-00008F300000}"/>
    <cellStyle name="Euro 20 3 4" xfId="2349" xr:uid="{00000000-0005-0000-0000-000090300000}"/>
    <cellStyle name="Euro 20 3 4 2" xfId="9068" xr:uid="{00000000-0005-0000-0000-000091300000}"/>
    <cellStyle name="Euro 20 3 5" xfId="6580" xr:uid="{00000000-0005-0000-0000-000092300000}"/>
    <cellStyle name="Euro 20 4" xfId="975" xr:uid="{00000000-0005-0000-0000-000093300000}"/>
    <cellStyle name="Euro 20 4 2" xfId="4058" xr:uid="{00000000-0005-0000-0000-000094300000}"/>
    <cellStyle name="Euro 20 4 2 2" xfId="4059" xr:uid="{00000000-0005-0000-0000-000095300000}"/>
    <cellStyle name="Euro 20 4 2 3" xfId="13188" xr:uid="{00000000-0005-0000-0000-000096300000}"/>
    <cellStyle name="Euro 20 4 2 4" xfId="12895" xr:uid="{00000000-0005-0000-0000-000097300000}"/>
    <cellStyle name="Euro 20 4 3" xfId="4060" xr:uid="{00000000-0005-0000-0000-000098300000}"/>
    <cellStyle name="Euro 20 5" xfId="976" xr:uid="{00000000-0005-0000-0000-000099300000}"/>
    <cellStyle name="Euro 20 6" xfId="971" xr:uid="{00000000-0005-0000-0000-00009A300000}"/>
    <cellStyle name="Euro 20 6 2" xfId="4835" xr:uid="{00000000-0005-0000-0000-00009B300000}"/>
    <cellStyle name="Euro 21" xfId="77" xr:uid="{00000000-0005-0000-0000-00009C300000}"/>
    <cellStyle name="Euro 21 2" xfId="78" xr:uid="{00000000-0005-0000-0000-00009D300000}"/>
    <cellStyle name="Euro 21 2 2" xfId="978" xr:uid="{00000000-0005-0000-0000-00009E300000}"/>
    <cellStyle name="Euro 21 2 2 2" xfId="8819" xr:uid="{00000000-0005-0000-0000-00009F300000}"/>
    <cellStyle name="Euro 21 2 3" xfId="8499" xr:uid="{00000000-0005-0000-0000-0000A0300000}"/>
    <cellStyle name="Euro 21 3" xfId="79" xr:uid="{00000000-0005-0000-0000-0000A1300000}"/>
    <cellStyle name="Euro 21 3 2" xfId="980" xr:uid="{00000000-0005-0000-0000-0000A2300000}"/>
    <cellStyle name="Euro 21 3 2 2" xfId="3334" xr:uid="{00000000-0005-0000-0000-0000A3300000}"/>
    <cellStyle name="Euro 21 3 2 3" xfId="2591" xr:uid="{00000000-0005-0000-0000-0000A4300000}"/>
    <cellStyle name="Euro 21 3 2 3 2" xfId="9281" xr:uid="{00000000-0005-0000-0000-0000A5300000}"/>
    <cellStyle name="Euro 21 3 3" xfId="979" xr:uid="{00000000-0005-0000-0000-0000A6300000}"/>
    <cellStyle name="Euro 21 3 3 2" xfId="4061" xr:uid="{00000000-0005-0000-0000-0000A7300000}"/>
    <cellStyle name="Euro 21 3 4" xfId="2350" xr:uid="{00000000-0005-0000-0000-0000A8300000}"/>
    <cellStyle name="Euro 21 3 4 2" xfId="9069" xr:uid="{00000000-0005-0000-0000-0000A9300000}"/>
    <cellStyle name="Euro 21 3 5" xfId="6521" xr:uid="{00000000-0005-0000-0000-0000AA300000}"/>
    <cellStyle name="Euro 21 4" xfId="981" xr:uid="{00000000-0005-0000-0000-0000AB300000}"/>
    <cellStyle name="Euro 21 4 2" xfId="4062" xr:uid="{00000000-0005-0000-0000-0000AC300000}"/>
    <cellStyle name="Euro 21 4 2 2" xfId="4063" xr:uid="{00000000-0005-0000-0000-0000AD300000}"/>
    <cellStyle name="Euro 21 4 2 3" xfId="13189" xr:uid="{00000000-0005-0000-0000-0000AE300000}"/>
    <cellStyle name="Euro 21 4 2 4" xfId="12894" xr:uid="{00000000-0005-0000-0000-0000AF300000}"/>
    <cellStyle name="Euro 21 4 3" xfId="4064" xr:uid="{00000000-0005-0000-0000-0000B0300000}"/>
    <cellStyle name="Euro 21 5" xfId="982" xr:uid="{00000000-0005-0000-0000-0000B1300000}"/>
    <cellStyle name="Euro 21 6" xfId="977" xr:uid="{00000000-0005-0000-0000-0000B2300000}"/>
    <cellStyle name="Euro 21 6 2" xfId="4836" xr:uid="{00000000-0005-0000-0000-0000B3300000}"/>
    <cellStyle name="Euro 22" xfId="80" xr:uid="{00000000-0005-0000-0000-0000B4300000}"/>
    <cellStyle name="Euro 22 2" xfId="81" xr:uid="{00000000-0005-0000-0000-0000B5300000}"/>
    <cellStyle name="Euro 22 2 2" xfId="984" xr:uid="{00000000-0005-0000-0000-0000B6300000}"/>
    <cellStyle name="Euro 22 2 2 2" xfId="8820" xr:uid="{00000000-0005-0000-0000-0000B7300000}"/>
    <cellStyle name="Euro 22 2 3" xfId="8500" xr:uid="{00000000-0005-0000-0000-0000B8300000}"/>
    <cellStyle name="Euro 22 3" xfId="82" xr:uid="{00000000-0005-0000-0000-0000B9300000}"/>
    <cellStyle name="Euro 22 3 2" xfId="986" xr:uid="{00000000-0005-0000-0000-0000BA300000}"/>
    <cellStyle name="Euro 22 3 2 2" xfId="3335" xr:uid="{00000000-0005-0000-0000-0000BB300000}"/>
    <cellStyle name="Euro 22 3 2 3" xfId="2592" xr:uid="{00000000-0005-0000-0000-0000BC300000}"/>
    <cellStyle name="Euro 22 3 2 3 2" xfId="9282" xr:uid="{00000000-0005-0000-0000-0000BD300000}"/>
    <cellStyle name="Euro 22 3 3" xfId="985" xr:uid="{00000000-0005-0000-0000-0000BE300000}"/>
    <cellStyle name="Euro 22 3 3 2" xfId="4065" xr:uid="{00000000-0005-0000-0000-0000BF300000}"/>
    <cellStyle name="Euro 22 3 4" xfId="2351" xr:uid="{00000000-0005-0000-0000-0000C0300000}"/>
    <cellStyle name="Euro 22 3 4 2" xfId="9070" xr:uid="{00000000-0005-0000-0000-0000C1300000}"/>
    <cellStyle name="Euro 22 3 5" xfId="7665" xr:uid="{00000000-0005-0000-0000-0000C2300000}"/>
    <cellStyle name="Euro 22 4" xfId="987" xr:uid="{00000000-0005-0000-0000-0000C3300000}"/>
    <cellStyle name="Euro 22 4 2" xfId="4066" xr:uid="{00000000-0005-0000-0000-0000C4300000}"/>
    <cellStyle name="Euro 22 4 2 2" xfId="4067" xr:uid="{00000000-0005-0000-0000-0000C5300000}"/>
    <cellStyle name="Euro 22 4 2 3" xfId="13190" xr:uid="{00000000-0005-0000-0000-0000C6300000}"/>
    <cellStyle name="Euro 22 4 2 4" xfId="12892" xr:uid="{00000000-0005-0000-0000-0000C7300000}"/>
    <cellStyle name="Euro 22 4 3" xfId="4068" xr:uid="{00000000-0005-0000-0000-0000C8300000}"/>
    <cellStyle name="Euro 22 5" xfId="988" xr:uid="{00000000-0005-0000-0000-0000C9300000}"/>
    <cellStyle name="Euro 22 6" xfId="983" xr:uid="{00000000-0005-0000-0000-0000CA300000}"/>
    <cellStyle name="Euro 22 6 2" xfId="4837" xr:uid="{00000000-0005-0000-0000-0000CB300000}"/>
    <cellStyle name="Euro 23" xfId="83" xr:uid="{00000000-0005-0000-0000-0000CC300000}"/>
    <cellStyle name="Euro 23 2" xfId="84" xr:uid="{00000000-0005-0000-0000-0000CD300000}"/>
    <cellStyle name="Euro 23 2 2" xfId="990" xr:uid="{00000000-0005-0000-0000-0000CE300000}"/>
    <cellStyle name="Euro 23 2 2 2" xfId="8821" xr:uid="{00000000-0005-0000-0000-0000CF300000}"/>
    <cellStyle name="Euro 23 2 3" xfId="8501" xr:uid="{00000000-0005-0000-0000-0000D0300000}"/>
    <cellStyle name="Euro 23 3" xfId="85" xr:uid="{00000000-0005-0000-0000-0000D1300000}"/>
    <cellStyle name="Euro 23 3 2" xfId="992" xr:uid="{00000000-0005-0000-0000-0000D2300000}"/>
    <cellStyle name="Euro 23 3 2 2" xfId="3336" xr:uid="{00000000-0005-0000-0000-0000D3300000}"/>
    <cellStyle name="Euro 23 3 2 3" xfId="2593" xr:uid="{00000000-0005-0000-0000-0000D4300000}"/>
    <cellStyle name="Euro 23 3 2 3 2" xfId="9283" xr:uid="{00000000-0005-0000-0000-0000D5300000}"/>
    <cellStyle name="Euro 23 3 3" xfId="991" xr:uid="{00000000-0005-0000-0000-0000D6300000}"/>
    <cellStyle name="Euro 23 3 3 2" xfId="4069" xr:uid="{00000000-0005-0000-0000-0000D7300000}"/>
    <cellStyle name="Euro 23 3 4" xfId="2352" xr:uid="{00000000-0005-0000-0000-0000D8300000}"/>
    <cellStyle name="Euro 23 3 4 2" xfId="9071" xr:uid="{00000000-0005-0000-0000-0000D9300000}"/>
    <cellStyle name="Euro 23 3 5" xfId="6927" xr:uid="{00000000-0005-0000-0000-0000DA300000}"/>
    <cellStyle name="Euro 23 4" xfId="993" xr:uid="{00000000-0005-0000-0000-0000DB300000}"/>
    <cellStyle name="Euro 23 4 2" xfId="4070" xr:uid="{00000000-0005-0000-0000-0000DC300000}"/>
    <cellStyle name="Euro 23 4 2 2" xfId="4071" xr:uid="{00000000-0005-0000-0000-0000DD300000}"/>
    <cellStyle name="Euro 23 4 2 3" xfId="13191" xr:uid="{00000000-0005-0000-0000-0000DE300000}"/>
    <cellStyle name="Euro 23 4 2 4" xfId="12891" xr:uid="{00000000-0005-0000-0000-0000DF300000}"/>
    <cellStyle name="Euro 23 4 3" xfId="4072" xr:uid="{00000000-0005-0000-0000-0000E0300000}"/>
    <cellStyle name="Euro 23 5" xfId="994" xr:uid="{00000000-0005-0000-0000-0000E1300000}"/>
    <cellStyle name="Euro 23 6" xfId="989" xr:uid="{00000000-0005-0000-0000-0000E2300000}"/>
    <cellStyle name="Euro 23 6 2" xfId="4838" xr:uid="{00000000-0005-0000-0000-0000E3300000}"/>
    <cellStyle name="Euro 24" xfId="86" xr:uid="{00000000-0005-0000-0000-0000E4300000}"/>
    <cellStyle name="Euro 24 2" xfId="87" xr:uid="{00000000-0005-0000-0000-0000E5300000}"/>
    <cellStyle name="Euro 24 2 2" xfId="996" xr:uid="{00000000-0005-0000-0000-0000E6300000}"/>
    <cellStyle name="Euro 24 2 2 2" xfId="8822" xr:uid="{00000000-0005-0000-0000-0000E7300000}"/>
    <cellStyle name="Euro 24 2 3" xfId="8502" xr:uid="{00000000-0005-0000-0000-0000E8300000}"/>
    <cellStyle name="Euro 24 3" xfId="88" xr:uid="{00000000-0005-0000-0000-0000E9300000}"/>
    <cellStyle name="Euro 24 3 2" xfId="998" xr:uid="{00000000-0005-0000-0000-0000EA300000}"/>
    <cellStyle name="Euro 24 3 2 2" xfId="3337" xr:uid="{00000000-0005-0000-0000-0000EB300000}"/>
    <cellStyle name="Euro 24 3 2 3" xfId="2594" xr:uid="{00000000-0005-0000-0000-0000EC300000}"/>
    <cellStyle name="Euro 24 3 2 3 2" xfId="9284" xr:uid="{00000000-0005-0000-0000-0000ED300000}"/>
    <cellStyle name="Euro 24 3 3" xfId="997" xr:uid="{00000000-0005-0000-0000-0000EE300000}"/>
    <cellStyle name="Euro 24 3 3 2" xfId="4073" xr:uid="{00000000-0005-0000-0000-0000EF300000}"/>
    <cellStyle name="Euro 24 3 4" xfId="2353" xr:uid="{00000000-0005-0000-0000-0000F0300000}"/>
    <cellStyle name="Euro 24 3 4 2" xfId="9072" xr:uid="{00000000-0005-0000-0000-0000F1300000}"/>
    <cellStyle name="Euro 24 3 5" xfId="6597" xr:uid="{00000000-0005-0000-0000-0000F2300000}"/>
    <cellStyle name="Euro 24 4" xfId="999" xr:uid="{00000000-0005-0000-0000-0000F3300000}"/>
    <cellStyle name="Euro 24 4 2" xfId="4074" xr:uid="{00000000-0005-0000-0000-0000F4300000}"/>
    <cellStyle name="Euro 24 4 2 2" xfId="4075" xr:uid="{00000000-0005-0000-0000-0000F5300000}"/>
    <cellStyle name="Euro 24 4 2 3" xfId="13192" xr:uid="{00000000-0005-0000-0000-0000F6300000}"/>
    <cellStyle name="Euro 24 4 2 4" xfId="12890" xr:uid="{00000000-0005-0000-0000-0000F7300000}"/>
    <cellStyle name="Euro 24 4 3" xfId="4076" xr:uid="{00000000-0005-0000-0000-0000F8300000}"/>
    <cellStyle name="Euro 24 5" xfId="1000" xr:uid="{00000000-0005-0000-0000-0000F9300000}"/>
    <cellStyle name="Euro 24 6" xfId="995" xr:uid="{00000000-0005-0000-0000-0000FA300000}"/>
    <cellStyle name="Euro 24 6 2" xfId="4839" xr:uid="{00000000-0005-0000-0000-0000FB300000}"/>
    <cellStyle name="Euro 25" xfId="89" xr:uid="{00000000-0005-0000-0000-0000FC300000}"/>
    <cellStyle name="Euro 25 2" xfId="90" xr:uid="{00000000-0005-0000-0000-0000FD300000}"/>
    <cellStyle name="Euro 25 2 2" xfId="1002" xr:uid="{00000000-0005-0000-0000-0000FE300000}"/>
    <cellStyle name="Euro 25 2 2 2" xfId="8823" xr:uid="{00000000-0005-0000-0000-0000FF300000}"/>
    <cellStyle name="Euro 25 2 3" xfId="8503" xr:uid="{00000000-0005-0000-0000-000000310000}"/>
    <cellStyle name="Euro 25 3" xfId="91" xr:uid="{00000000-0005-0000-0000-000001310000}"/>
    <cellStyle name="Euro 25 3 2" xfId="1004" xr:uid="{00000000-0005-0000-0000-000002310000}"/>
    <cellStyle name="Euro 25 3 2 2" xfId="3338" xr:uid="{00000000-0005-0000-0000-000003310000}"/>
    <cellStyle name="Euro 25 3 2 3" xfId="2595" xr:uid="{00000000-0005-0000-0000-000004310000}"/>
    <cellStyle name="Euro 25 3 2 3 2" xfId="9285" xr:uid="{00000000-0005-0000-0000-000005310000}"/>
    <cellStyle name="Euro 25 3 3" xfId="1003" xr:uid="{00000000-0005-0000-0000-000006310000}"/>
    <cellStyle name="Euro 25 3 3 2" xfId="4077" xr:uid="{00000000-0005-0000-0000-000007310000}"/>
    <cellStyle name="Euro 25 3 4" xfId="2354" xr:uid="{00000000-0005-0000-0000-000008310000}"/>
    <cellStyle name="Euro 25 3 4 2" xfId="9073" xr:uid="{00000000-0005-0000-0000-000009310000}"/>
    <cellStyle name="Euro 25 3 5" xfId="7619" xr:uid="{00000000-0005-0000-0000-00000A310000}"/>
    <cellStyle name="Euro 25 4" xfId="1005" xr:uid="{00000000-0005-0000-0000-00000B310000}"/>
    <cellStyle name="Euro 25 4 2" xfId="4078" xr:uid="{00000000-0005-0000-0000-00000C310000}"/>
    <cellStyle name="Euro 25 4 2 2" xfId="4079" xr:uid="{00000000-0005-0000-0000-00000D310000}"/>
    <cellStyle name="Euro 25 4 2 3" xfId="13193" xr:uid="{00000000-0005-0000-0000-00000E310000}"/>
    <cellStyle name="Euro 25 4 2 4" xfId="12889" xr:uid="{00000000-0005-0000-0000-00000F310000}"/>
    <cellStyle name="Euro 25 4 3" xfId="4080" xr:uid="{00000000-0005-0000-0000-000010310000}"/>
    <cellStyle name="Euro 25 5" xfId="1006" xr:uid="{00000000-0005-0000-0000-000011310000}"/>
    <cellStyle name="Euro 25 6" xfId="1001" xr:uid="{00000000-0005-0000-0000-000012310000}"/>
    <cellStyle name="Euro 25 6 2" xfId="4840" xr:uid="{00000000-0005-0000-0000-000013310000}"/>
    <cellStyle name="Euro 26" xfId="92" xr:uid="{00000000-0005-0000-0000-000014310000}"/>
    <cellStyle name="Euro 26 2" xfId="93" xr:uid="{00000000-0005-0000-0000-000015310000}"/>
    <cellStyle name="Euro 26 2 2" xfId="1008" xr:uid="{00000000-0005-0000-0000-000016310000}"/>
    <cellStyle name="Euro 26 2 2 2" xfId="8824" xr:uid="{00000000-0005-0000-0000-000017310000}"/>
    <cellStyle name="Euro 26 2 3" xfId="8504" xr:uid="{00000000-0005-0000-0000-000018310000}"/>
    <cellStyle name="Euro 26 3" xfId="94" xr:uid="{00000000-0005-0000-0000-000019310000}"/>
    <cellStyle name="Euro 26 3 2" xfId="1010" xr:uid="{00000000-0005-0000-0000-00001A310000}"/>
    <cellStyle name="Euro 26 3 2 2" xfId="3339" xr:uid="{00000000-0005-0000-0000-00001B310000}"/>
    <cellStyle name="Euro 26 3 2 3" xfId="2596" xr:uid="{00000000-0005-0000-0000-00001C310000}"/>
    <cellStyle name="Euro 26 3 2 3 2" xfId="9286" xr:uid="{00000000-0005-0000-0000-00001D310000}"/>
    <cellStyle name="Euro 26 3 3" xfId="1009" xr:uid="{00000000-0005-0000-0000-00001E310000}"/>
    <cellStyle name="Euro 26 3 3 2" xfId="4081" xr:uid="{00000000-0005-0000-0000-00001F310000}"/>
    <cellStyle name="Euro 26 3 4" xfId="2355" xr:uid="{00000000-0005-0000-0000-000020310000}"/>
    <cellStyle name="Euro 26 3 4 2" xfId="9074" xr:uid="{00000000-0005-0000-0000-000021310000}"/>
    <cellStyle name="Euro 26 3 5" xfId="7742" xr:uid="{00000000-0005-0000-0000-000022310000}"/>
    <cellStyle name="Euro 26 4" xfId="1011" xr:uid="{00000000-0005-0000-0000-000023310000}"/>
    <cellStyle name="Euro 26 4 2" xfId="4082" xr:uid="{00000000-0005-0000-0000-000024310000}"/>
    <cellStyle name="Euro 26 4 2 2" xfId="4083" xr:uid="{00000000-0005-0000-0000-000025310000}"/>
    <cellStyle name="Euro 26 4 2 3" xfId="13194" xr:uid="{00000000-0005-0000-0000-000026310000}"/>
    <cellStyle name="Euro 26 4 2 4" xfId="12888" xr:uid="{00000000-0005-0000-0000-000027310000}"/>
    <cellStyle name="Euro 26 4 3" xfId="4084" xr:uid="{00000000-0005-0000-0000-000028310000}"/>
    <cellStyle name="Euro 26 5" xfId="1012" xr:uid="{00000000-0005-0000-0000-000029310000}"/>
    <cellStyle name="Euro 26 6" xfId="1007" xr:uid="{00000000-0005-0000-0000-00002A310000}"/>
    <cellStyle name="Euro 26 6 2" xfId="4841" xr:uid="{00000000-0005-0000-0000-00002B310000}"/>
    <cellStyle name="Euro 27" xfId="95" xr:uid="{00000000-0005-0000-0000-00002C310000}"/>
    <cellStyle name="Euro 27 2" xfId="96" xr:uid="{00000000-0005-0000-0000-00002D310000}"/>
    <cellStyle name="Euro 27 2 2" xfId="1014" xr:uid="{00000000-0005-0000-0000-00002E310000}"/>
    <cellStyle name="Euro 27 2 2 2" xfId="8825" xr:uid="{00000000-0005-0000-0000-00002F310000}"/>
    <cellStyle name="Euro 27 2 3" xfId="8505" xr:uid="{00000000-0005-0000-0000-000030310000}"/>
    <cellStyle name="Euro 27 3" xfId="97" xr:uid="{00000000-0005-0000-0000-000031310000}"/>
    <cellStyle name="Euro 27 3 2" xfId="1016" xr:uid="{00000000-0005-0000-0000-000032310000}"/>
    <cellStyle name="Euro 27 3 2 2" xfId="3340" xr:uid="{00000000-0005-0000-0000-000033310000}"/>
    <cellStyle name="Euro 27 3 2 3" xfId="2597" xr:uid="{00000000-0005-0000-0000-000034310000}"/>
    <cellStyle name="Euro 27 3 2 3 2" xfId="9287" xr:uid="{00000000-0005-0000-0000-000035310000}"/>
    <cellStyle name="Euro 27 3 3" xfId="1015" xr:uid="{00000000-0005-0000-0000-000036310000}"/>
    <cellStyle name="Euro 27 3 3 2" xfId="4085" xr:uid="{00000000-0005-0000-0000-000037310000}"/>
    <cellStyle name="Euro 27 3 4" xfId="2356" xr:uid="{00000000-0005-0000-0000-000038310000}"/>
    <cellStyle name="Euro 27 3 4 2" xfId="9075" xr:uid="{00000000-0005-0000-0000-000039310000}"/>
    <cellStyle name="Euro 27 3 5" xfId="7118" xr:uid="{00000000-0005-0000-0000-00003A310000}"/>
    <cellStyle name="Euro 27 4" xfId="1017" xr:uid="{00000000-0005-0000-0000-00003B310000}"/>
    <cellStyle name="Euro 27 4 2" xfId="4086" xr:uid="{00000000-0005-0000-0000-00003C310000}"/>
    <cellStyle name="Euro 27 4 2 2" xfId="4087" xr:uid="{00000000-0005-0000-0000-00003D310000}"/>
    <cellStyle name="Euro 27 4 2 3" xfId="13195" xr:uid="{00000000-0005-0000-0000-00003E310000}"/>
    <cellStyle name="Euro 27 4 2 4" xfId="12887" xr:uid="{00000000-0005-0000-0000-00003F310000}"/>
    <cellStyle name="Euro 27 4 3" xfId="4088" xr:uid="{00000000-0005-0000-0000-000040310000}"/>
    <cellStyle name="Euro 27 5" xfId="1018" xr:uid="{00000000-0005-0000-0000-000041310000}"/>
    <cellStyle name="Euro 27 6" xfId="1013" xr:uid="{00000000-0005-0000-0000-000042310000}"/>
    <cellStyle name="Euro 27 6 2" xfId="4842" xr:uid="{00000000-0005-0000-0000-000043310000}"/>
    <cellStyle name="Euro 28" xfId="98" xr:uid="{00000000-0005-0000-0000-000044310000}"/>
    <cellStyle name="Euro 28 2" xfId="99" xr:uid="{00000000-0005-0000-0000-000045310000}"/>
    <cellStyle name="Euro 28 2 2" xfId="1020" xr:uid="{00000000-0005-0000-0000-000046310000}"/>
    <cellStyle name="Euro 28 2 2 2" xfId="8826" xr:uid="{00000000-0005-0000-0000-000047310000}"/>
    <cellStyle name="Euro 28 2 3" xfId="8506" xr:uid="{00000000-0005-0000-0000-000048310000}"/>
    <cellStyle name="Euro 28 3" xfId="100" xr:uid="{00000000-0005-0000-0000-000049310000}"/>
    <cellStyle name="Euro 28 3 2" xfId="1022" xr:uid="{00000000-0005-0000-0000-00004A310000}"/>
    <cellStyle name="Euro 28 3 2 2" xfId="3341" xr:uid="{00000000-0005-0000-0000-00004B310000}"/>
    <cellStyle name="Euro 28 3 2 3" xfId="2598" xr:uid="{00000000-0005-0000-0000-00004C310000}"/>
    <cellStyle name="Euro 28 3 2 3 2" xfId="9288" xr:uid="{00000000-0005-0000-0000-00004D310000}"/>
    <cellStyle name="Euro 28 3 3" xfId="1021" xr:uid="{00000000-0005-0000-0000-00004E310000}"/>
    <cellStyle name="Euro 28 3 3 2" xfId="4089" xr:uid="{00000000-0005-0000-0000-00004F310000}"/>
    <cellStyle name="Euro 28 3 4" xfId="2357" xr:uid="{00000000-0005-0000-0000-000050310000}"/>
    <cellStyle name="Euro 28 3 4 2" xfId="9076" xr:uid="{00000000-0005-0000-0000-000051310000}"/>
    <cellStyle name="Euro 28 3 5" xfId="7663" xr:uid="{00000000-0005-0000-0000-000052310000}"/>
    <cellStyle name="Euro 28 4" xfId="1023" xr:uid="{00000000-0005-0000-0000-000053310000}"/>
    <cellStyle name="Euro 28 4 2" xfId="4090" xr:uid="{00000000-0005-0000-0000-000054310000}"/>
    <cellStyle name="Euro 28 4 2 2" xfId="4091" xr:uid="{00000000-0005-0000-0000-000055310000}"/>
    <cellStyle name="Euro 28 4 2 3" xfId="13196" xr:uid="{00000000-0005-0000-0000-000056310000}"/>
    <cellStyle name="Euro 28 4 2 4" xfId="12886" xr:uid="{00000000-0005-0000-0000-000057310000}"/>
    <cellStyle name="Euro 28 4 3" xfId="4092" xr:uid="{00000000-0005-0000-0000-000058310000}"/>
    <cellStyle name="Euro 28 5" xfId="1024" xr:uid="{00000000-0005-0000-0000-000059310000}"/>
    <cellStyle name="Euro 28 6" xfId="1019" xr:uid="{00000000-0005-0000-0000-00005A310000}"/>
    <cellStyle name="Euro 28 6 2" xfId="4843" xr:uid="{00000000-0005-0000-0000-00005B310000}"/>
    <cellStyle name="Euro 29" xfId="101" xr:uid="{00000000-0005-0000-0000-00005C310000}"/>
    <cellStyle name="Euro 29 2" xfId="102" xr:uid="{00000000-0005-0000-0000-00005D310000}"/>
    <cellStyle name="Euro 29 2 2" xfId="1026" xr:uid="{00000000-0005-0000-0000-00005E310000}"/>
    <cellStyle name="Euro 29 2 2 2" xfId="8827" xr:uid="{00000000-0005-0000-0000-00005F310000}"/>
    <cellStyle name="Euro 29 2 3" xfId="8507" xr:uid="{00000000-0005-0000-0000-000060310000}"/>
    <cellStyle name="Euro 29 3" xfId="103" xr:uid="{00000000-0005-0000-0000-000061310000}"/>
    <cellStyle name="Euro 29 3 2" xfId="1028" xr:uid="{00000000-0005-0000-0000-000062310000}"/>
    <cellStyle name="Euro 29 3 2 2" xfId="3342" xr:uid="{00000000-0005-0000-0000-000063310000}"/>
    <cellStyle name="Euro 29 3 2 3" xfId="2599" xr:uid="{00000000-0005-0000-0000-000064310000}"/>
    <cellStyle name="Euro 29 3 2 3 2" xfId="9289" xr:uid="{00000000-0005-0000-0000-000065310000}"/>
    <cellStyle name="Euro 29 3 3" xfId="1027" xr:uid="{00000000-0005-0000-0000-000066310000}"/>
    <cellStyle name="Euro 29 3 3 2" xfId="4093" xr:uid="{00000000-0005-0000-0000-000067310000}"/>
    <cellStyle name="Euro 29 3 4" xfId="2358" xr:uid="{00000000-0005-0000-0000-000068310000}"/>
    <cellStyle name="Euro 29 3 4 2" xfId="9077" xr:uid="{00000000-0005-0000-0000-000069310000}"/>
    <cellStyle name="Euro 29 3 5" xfId="6969" xr:uid="{00000000-0005-0000-0000-00006A310000}"/>
    <cellStyle name="Euro 29 4" xfId="1029" xr:uid="{00000000-0005-0000-0000-00006B310000}"/>
    <cellStyle name="Euro 29 4 2" xfId="4094" xr:uid="{00000000-0005-0000-0000-00006C310000}"/>
    <cellStyle name="Euro 29 4 2 2" xfId="4095" xr:uid="{00000000-0005-0000-0000-00006D310000}"/>
    <cellStyle name="Euro 29 4 2 3" xfId="13197" xr:uid="{00000000-0005-0000-0000-00006E310000}"/>
    <cellStyle name="Euro 29 4 2 4" xfId="12885" xr:uid="{00000000-0005-0000-0000-00006F310000}"/>
    <cellStyle name="Euro 29 4 3" xfId="4096" xr:uid="{00000000-0005-0000-0000-000070310000}"/>
    <cellStyle name="Euro 29 5" xfId="1030" xr:uid="{00000000-0005-0000-0000-000071310000}"/>
    <cellStyle name="Euro 29 6" xfId="1025" xr:uid="{00000000-0005-0000-0000-000072310000}"/>
    <cellStyle name="Euro 29 6 2" xfId="4844" xr:uid="{00000000-0005-0000-0000-000073310000}"/>
    <cellStyle name="Euro 3" xfId="104" xr:uid="{00000000-0005-0000-0000-000074310000}"/>
    <cellStyle name="Euro 3 2" xfId="105" xr:uid="{00000000-0005-0000-0000-000075310000}"/>
    <cellStyle name="Euro 3 2 2" xfId="1032" xr:uid="{00000000-0005-0000-0000-000076310000}"/>
    <cellStyle name="Euro 3 2 2 2" xfId="8828" xr:uid="{00000000-0005-0000-0000-000077310000}"/>
    <cellStyle name="Euro 3 2 3" xfId="8508" xr:uid="{00000000-0005-0000-0000-000078310000}"/>
    <cellStyle name="Euro 3 3" xfId="106" xr:uid="{00000000-0005-0000-0000-000079310000}"/>
    <cellStyle name="Euro 3 3 2" xfId="1034" xr:uid="{00000000-0005-0000-0000-00007A310000}"/>
    <cellStyle name="Euro 3 3 2 2" xfId="3343" xr:uid="{00000000-0005-0000-0000-00007B310000}"/>
    <cellStyle name="Euro 3 3 2 3" xfId="2600" xr:uid="{00000000-0005-0000-0000-00007C310000}"/>
    <cellStyle name="Euro 3 3 2 3 2" xfId="9290" xr:uid="{00000000-0005-0000-0000-00007D310000}"/>
    <cellStyle name="Euro 3 3 3" xfId="1033" xr:uid="{00000000-0005-0000-0000-00007E310000}"/>
    <cellStyle name="Euro 3 3 3 2" xfId="4097" xr:uid="{00000000-0005-0000-0000-00007F310000}"/>
    <cellStyle name="Euro 3 3 4" xfId="2359" xr:uid="{00000000-0005-0000-0000-000080310000}"/>
    <cellStyle name="Euro 3 3 4 2" xfId="9078" xr:uid="{00000000-0005-0000-0000-000081310000}"/>
    <cellStyle name="Euro 3 3 5" xfId="7743" xr:uid="{00000000-0005-0000-0000-000082310000}"/>
    <cellStyle name="Euro 3 4" xfId="1035" xr:uid="{00000000-0005-0000-0000-000083310000}"/>
    <cellStyle name="Euro 3 4 2" xfId="4098" xr:uid="{00000000-0005-0000-0000-000084310000}"/>
    <cellStyle name="Euro 3 4 2 2" xfId="4099" xr:uid="{00000000-0005-0000-0000-000085310000}"/>
    <cellStyle name="Euro 3 4 2 3" xfId="13198" xr:uid="{00000000-0005-0000-0000-000086310000}"/>
    <cellStyle name="Euro 3 4 2 4" xfId="12884" xr:uid="{00000000-0005-0000-0000-000087310000}"/>
    <cellStyle name="Euro 3 4 3" xfId="4100" xr:uid="{00000000-0005-0000-0000-000088310000}"/>
    <cellStyle name="Euro 3 5" xfId="1036" xr:uid="{00000000-0005-0000-0000-000089310000}"/>
    <cellStyle name="Euro 3 6" xfId="1031" xr:uid="{00000000-0005-0000-0000-00008A310000}"/>
    <cellStyle name="Euro 3 6 2" xfId="4845" xr:uid="{00000000-0005-0000-0000-00008B310000}"/>
    <cellStyle name="Euro 30" xfId="107" xr:uid="{00000000-0005-0000-0000-00008C310000}"/>
    <cellStyle name="Euro 30 2" xfId="108" xr:uid="{00000000-0005-0000-0000-00008D310000}"/>
    <cellStyle name="Euro 30 2 2" xfId="1038" xr:uid="{00000000-0005-0000-0000-00008E310000}"/>
    <cellStyle name="Euro 30 2 2 2" xfId="8829" xr:uid="{00000000-0005-0000-0000-00008F310000}"/>
    <cellStyle name="Euro 30 2 3" xfId="8509" xr:uid="{00000000-0005-0000-0000-000090310000}"/>
    <cellStyle name="Euro 30 3" xfId="109" xr:uid="{00000000-0005-0000-0000-000091310000}"/>
    <cellStyle name="Euro 30 3 2" xfId="1040" xr:uid="{00000000-0005-0000-0000-000092310000}"/>
    <cellStyle name="Euro 30 3 2 2" xfId="3344" xr:uid="{00000000-0005-0000-0000-000093310000}"/>
    <cellStyle name="Euro 30 3 2 3" xfId="2601" xr:uid="{00000000-0005-0000-0000-000094310000}"/>
    <cellStyle name="Euro 30 3 2 3 2" xfId="9291" xr:uid="{00000000-0005-0000-0000-000095310000}"/>
    <cellStyle name="Euro 30 3 3" xfId="1039" xr:uid="{00000000-0005-0000-0000-000096310000}"/>
    <cellStyle name="Euro 30 3 3 2" xfId="4101" xr:uid="{00000000-0005-0000-0000-000097310000}"/>
    <cellStyle name="Euro 30 3 4" xfId="2360" xr:uid="{00000000-0005-0000-0000-000098310000}"/>
    <cellStyle name="Euro 30 3 4 2" xfId="9079" xr:uid="{00000000-0005-0000-0000-000099310000}"/>
    <cellStyle name="Euro 30 3 5" xfId="7664" xr:uid="{00000000-0005-0000-0000-00009A310000}"/>
    <cellStyle name="Euro 30 4" xfId="1041" xr:uid="{00000000-0005-0000-0000-00009B310000}"/>
    <cellStyle name="Euro 30 4 2" xfId="4102" xr:uid="{00000000-0005-0000-0000-00009C310000}"/>
    <cellStyle name="Euro 30 4 2 2" xfId="4103" xr:uid="{00000000-0005-0000-0000-00009D310000}"/>
    <cellStyle name="Euro 30 4 2 3" xfId="13199" xr:uid="{00000000-0005-0000-0000-00009E310000}"/>
    <cellStyle name="Euro 30 4 2 4" xfId="12883" xr:uid="{00000000-0005-0000-0000-00009F310000}"/>
    <cellStyle name="Euro 30 4 3" xfId="4104" xr:uid="{00000000-0005-0000-0000-0000A0310000}"/>
    <cellStyle name="Euro 30 5" xfId="1042" xr:uid="{00000000-0005-0000-0000-0000A1310000}"/>
    <cellStyle name="Euro 30 6" xfId="1037" xr:uid="{00000000-0005-0000-0000-0000A2310000}"/>
    <cellStyle name="Euro 30 6 2" xfId="4846" xr:uid="{00000000-0005-0000-0000-0000A3310000}"/>
    <cellStyle name="Euro 31" xfId="110" xr:uid="{00000000-0005-0000-0000-0000A4310000}"/>
    <cellStyle name="Euro 31 2" xfId="111" xr:uid="{00000000-0005-0000-0000-0000A5310000}"/>
    <cellStyle name="Euro 31 2 2" xfId="1044" xr:uid="{00000000-0005-0000-0000-0000A6310000}"/>
    <cellStyle name="Euro 31 2 2 2" xfId="8830" xr:uid="{00000000-0005-0000-0000-0000A7310000}"/>
    <cellStyle name="Euro 31 2 3" xfId="8510" xr:uid="{00000000-0005-0000-0000-0000A8310000}"/>
    <cellStyle name="Euro 31 3" xfId="112" xr:uid="{00000000-0005-0000-0000-0000A9310000}"/>
    <cellStyle name="Euro 31 3 2" xfId="1046" xr:uid="{00000000-0005-0000-0000-0000AA310000}"/>
    <cellStyle name="Euro 31 3 2 2" xfId="3345" xr:uid="{00000000-0005-0000-0000-0000AB310000}"/>
    <cellStyle name="Euro 31 3 2 3" xfId="2602" xr:uid="{00000000-0005-0000-0000-0000AC310000}"/>
    <cellStyle name="Euro 31 3 2 3 2" xfId="9292" xr:uid="{00000000-0005-0000-0000-0000AD310000}"/>
    <cellStyle name="Euro 31 3 3" xfId="1045" xr:uid="{00000000-0005-0000-0000-0000AE310000}"/>
    <cellStyle name="Euro 31 3 3 2" xfId="4105" xr:uid="{00000000-0005-0000-0000-0000AF310000}"/>
    <cellStyle name="Euro 31 3 4" xfId="2361" xr:uid="{00000000-0005-0000-0000-0000B0310000}"/>
    <cellStyle name="Euro 31 3 4 2" xfId="9080" xr:uid="{00000000-0005-0000-0000-0000B1310000}"/>
    <cellStyle name="Euro 31 3 5" xfId="6536" xr:uid="{00000000-0005-0000-0000-0000B2310000}"/>
    <cellStyle name="Euro 31 4" xfId="1047" xr:uid="{00000000-0005-0000-0000-0000B3310000}"/>
    <cellStyle name="Euro 31 4 2" xfId="4106" xr:uid="{00000000-0005-0000-0000-0000B4310000}"/>
    <cellStyle name="Euro 31 4 2 2" xfId="4107" xr:uid="{00000000-0005-0000-0000-0000B5310000}"/>
    <cellStyle name="Euro 31 4 2 3" xfId="13200" xr:uid="{00000000-0005-0000-0000-0000B6310000}"/>
    <cellStyle name="Euro 31 4 2 4" xfId="12882" xr:uid="{00000000-0005-0000-0000-0000B7310000}"/>
    <cellStyle name="Euro 31 4 3" xfId="4108" xr:uid="{00000000-0005-0000-0000-0000B8310000}"/>
    <cellStyle name="Euro 31 5" xfId="1048" xr:uid="{00000000-0005-0000-0000-0000B9310000}"/>
    <cellStyle name="Euro 31 6" xfId="1043" xr:uid="{00000000-0005-0000-0000-0000BA310000}"/>
    <cellStyle name="Euro 31 6 2" xfId="4847" xr:uid="{00000000-0005-0000-0000-0000BB310000}"/>
    <cellStyle name="Euro 32" xfId="113" xr:uid="{00000000-0005-0000-0000-0000BC310000}"/>
    <cellStyle name="Euro 32 2" xfId="114" xr:uid="{00000000-0005-0000-0000-0000BD310000}"/>
    <cellStyle name="Euro 32 2 2" xfId="1050" xr:uid="{00000000-0005-0000-0000-0000BE310000}"/>
    <cellStyle name="Euro 32 2 2 2" xfId="8831" xr:uid="{00000000-0005-0000-0000-0000BF310000}"/>
    <cellStyle name="Euro 32 2 3" xfId="8511" xr:uid="{00000000-0005-0000-0000-0000C0310000}"/>
    <cellStyle name="Euro 32 3" xfId="115" xr:uid="{00000000-0005-0000-0000-0000C1310000}"/>
    <cellStyle name="Euro 32 3 2" xfId="1052" xr:uid="{00000000-0005-0000-0000-0000C2310000}"/>
    <cellStyle name="Euro 32 3 2 2" xfId="3346" xr:uid="{00000000-0005-0000-0000-0000C3310000}"/>
    <cellStyle name="Euro 32 3 2 3" xfId="2603" xr:uid="{00000000-0005-0000-0000-0000C4310000}"/>
    <cellStyle name="Euro 32 3 2 3 2" xfId="9293" xr:uid="{00000000-0005-0000-0000-0000C5310000}"/>
    <cellStyle name="Euro 32 3 3" xfId="1051" xr:uid="{00000000-0005-0000-0000-0000C6310000}"/>
    <cellStyle name="Euro 32 3 3 2" xfId="4109" xr:uid="{00000000-0005-0000-0000-0000C7310000}"/>
    <cellStyle name="Euro 32 3 4" xfId="2362" xr:uid="{00000000-0005-0000-0000-0000C8310000}"/>
    <cellStyle name="Euro 32 3 4 2" xfId="9081" xr:uid="{00000000-0005-0000-0000-0000C9310000}"/>
    <cellStyle name="Euro 32 3 5" xfId="7629" xr:uid="{00000000-0005-0000-0000-0000CA310000}"/>
    <cellStyle name="Euro 32 4" xfId="1053" xr:uid="{00000000-0005-0000-0000-0000CB310000}"/>
    <cellStyle name="Euro 32 4 2" xfId="4110" xr:uid="{00000000-0005-0000-0000-0000CC310000}"/>
    <cellStyle name="Euro 32 4 2 2" xfId="4111" xr:uid="{00000000-0005-0000-0000-0000CD310000}"/>
    <cellStyle name="Euro 32 4 2 3" xfId="13201" xr:uid="{00000000-0005-0000-0000-0000CE310000}"/>
    <cellStyle name="Euro 32 4 2 4" xfId="12881" xr:uid="{00000000-0005-0000-0000-0000CF310000}"/>
    <cellStyle name="Euro 32 4 3" xfId="4112" xr:uid="{00000000-0005-0000-0000-0000D0310000}"/>
    <cellStyle name="Euro 32 5" xfId="1054" xr:uid="{00000000-0005-0000-0000-0000D1310000}"/>
    <cellStyle name="Euro 32 6" xfId="1049" xr:uid="{00000000-0005-0000-0000-0000D2310000}"/>
    <cellStyle name="Euro 32 6 2" xfId="4848" xr:uid="{00000000-0005-0000-0000-0000D3310000}"/>
    <cellStyle name="Euro 33" xfId="116" xr:uid="{00000000-0005-0000-0000-0000D4310000}"/>
    <cellStyle name="Euro 33 2" xfId="117" xr:uid="{00000000-0005-0000-0000-0000D5310000}"/>
    <cellStyle name="Euro 33 2 2" xfId="1056" xr:uid="{00000000-0005-0000-0000-0000D6310000}"/>
    <cellStyle name="Euro 33 2 2 2" xfId="8832" xr:uid="{00000000-0005-0000-0000-0000D7310000}"/>
    <cellStyle name="Euro 33 2 3" xfId="8512" xr:uid="{00000000-0005-0000-0000-0000D8310000}"/>
    <cellStyle name="Euro 33 3" xfId="118" xr:uid="{00000000-0005-0000-0000-0000D9310000}"/>
    <cellStyle name="Euro 33 3 2" xfId="1058" xr:uid="{00000000-0005-0000-0000-0000DA310000}"/>
    <cellStyle name="Euro 33 3 2 2" xfId="3347" xr:uid="{00000000-0005-0000-0000-0000DB310000}"/>
    <cellStyle name="Euro 33 3 2 3" xfId="2604" xr:uid="{00000000-0005-0000-0000-0000DC310000}"/>
    <cellStyle name="Euro 33 3 2 3 2" xfId="9294" xr:uid="{00000000-0005-0000-0000-0000DD310000}"/>
    <cellStyle name="Euro 33 3 3" xfId="1057" xr:uid="{00000000-0005-0000-0000-0000DE310000}"/>
    <cellStyle name="Euro 33 3 3 2" xfId="4113" xr:uid="{00000000-0005-0000-0000-0000DF310000}"/>
    <cellStyle name="Euro 33 3 4" xfId="2363" xr:uid="{00000000-0005-0000-0000-0000E0310000}"/>
    <cellStyle name="Euro 33 3 4 2" xfId="9082" xr:uid="{00000000-0005-0000-0000-0000E1310000}"/>
    <cellStyle name="Euro 33 3 5" xfId="6556" xr:uid="{00000000-0005-0000-0000-0000E2310000}"/>
    <cellStyle name="Euro 33 4" xfId="1059" xr:uid="{00000000-0005-0000-0000-0000E3310000}"/>
    <cellStyle name="Euro 33 4 2" xfId="4114" xr:uid="{00000000-0005-0000-0000-0000E4310000}"/>
    <cellStyle name="Euro 33 4 2 2" xfId="4115" xr:uid="{00000000-0005-0000-0000-0000E5310000}"/>
    <cellStyle name="Euro 33 4 2 3" xfId="13202" xr:uid="{00000000-0005-0000-0000-0000E6310000}"/>
    <cellStyle name="Euro 33 4 2 4" xfId="12880" xr:uid="{00000000-0005-0000-0000-0000E7310000}"/>
    <cellStyle name="Euro 33 4 3" xfId="4116" xr:uid="{00000000-0005-0000-0000-0000E8310000}"/>
    <cellStyle name="Euro 33 5" xfId="1060" xr:uid="{00000000-0005-0000-0000-0000E9310000}"/>
    <cellStyle name="Euro 33 6" xfId="1055" xr:uid="{00000000-0005-0000-0000-0000EA310000}"/>
    <cellStyle name="Euro 33 6 2" xfId="4849" xr:uid="{00000000-0005-0000-0000-0000EB310000}"/>
    <cellStyle name="Euro 34" xfId="119" xr:uid="{00000000-0005-0000-0000-0000EC310000}"/>
    <cellStyle name="Euro 34 2" xfId="120" xr:uid="{00000000-0005-0000-0000-0000ED310000}"/>
    <cellStyle name="Euro 34 2 2" xfId="1062" xr:uid="{00000000-0005-0000-0000-0000EE310000}"/>
    <cellStyle name="Euro 34 2 2 2" xfId="8833" xr:uid="{00000000-0005-0000-0000-0000EF310000}"/>
    <cellStyle name="Euro 34 2 3" xfId="8513" xr:uid="{00000000-0005-0000-0000-0000F0310000}"/>
    <cellStyle name="Euro 34 3" xfId="121" xr:uid="{00000000-0005-0000-0000-0000F1310000}"/>
    <cellStyle name="Euro 34 3 2" xfId="1064" xr:uid="{00000000-0005-0000-0000-0000F2310000}"/>
    <cellStyle name="Euro 34 3 2 2" xfId="3348" xr:uid="{00000000-0005-0000-0000-0000F3310000}"/>
    <cellStyle name="Euro 34 3 2 3" xfId="2605" xr:uid="{00000000-0005-0000-0000-0000F4310000}"/>
    <cellStyle name="Euro 34 3 2 3 2" xfId="9295" xr:uid="{00000000-0005-0000-0000-0000F5310000}"/>
    <cellStyle name="Euro 34 3 3" xfId="1063" xr:uid="{00000000-0005-0000-0000-0000F6310000}"/>
    <cellStyle name="Euro 34 3 3 2" xfId="4117" xr:uid="{00000000-0005-0000-0000-0000F7310000}"/>
    <cellStyle name="Euro 34 3 4" xfId="2364" xr:uid="{00000000-0005-0000-0000-0000F8310000}"/>
    <cellStyle name="Euro 34 3 4 2" xfId="9083" xr:uid="{00000000-0005-0000-0000-0000F9310000}"/>
    <cellStyle name="Euro 34 3 5" xfId="7703" xr:uid="{00000000-0005-0000-0000-0000FA310000}"/>
    <cellStyle name="Euro 34 4" xfId="1065" xr:uid="{00000000-0005-0000-0000-0000FB310000}"/>
    <cellStyle name="Euro 34 4 2" xfId="4118" xr:uid="{00000000-0005-0000-0000-0000FC310000}"/>
    <cellStyle name="Euro 34 4 2 2" xfId="4119" xr:uid="{00000000-0005-0000-0000-0000FD310000}"/>
    <cellStyle name="Euro 34 4 2 3" xfId="13203" xr:uid="{00000000-0005-0000-0000-0000FE310000}"/>
    <cellStyle name="Euro 34 4 2 4" xfId="12878" xr:uid="{00000000-0005-0000-0000-0000FF310000}"/>
    <cellStyle name="Euro 34 4 3" xfId="4120" xr:uid="{00000000-0005-0000-0000-000000320000}"/>
    <cellStyle name="Euro 34 5" xfId="1066" xr:uid="{00000000-0005-0000-0000-000001320000}"/>
    <cellStyle name="Euro 34 6" xfId="1061" xr:uid="{00000000-0005-0000-0000-000002320000}"/>
    <cellStyle name="Euro 34 6 2" xfId="4850" xr:uid="{00000000-0005-0000-0000-000003320000}"/>
    <cellStyle name="Euro 35" xfId="122" xr:uid="{00000000-0005-0000-0000-000004320000}"/>
    <cellStyle name="Euro 35 2" xfId="123" xr:uid="{00000000-0005-0000-0000-000005320000}"/>
    <cellStyle name="Euro 35 2 2" xfId="1068" xr:uid="{00000000-0005-0000-0000-000006320000}"/>
    <cellStyle name="Euro 35 2 2 2" xfId="8834" xr:uid="{00000000-0005-0000-0000-000007320000}"/>
    <cellStyle name="Euro 35 2 3" xfId="8514" xr:uid="{00000000-0005-0000-0000-000008320000}"/>
    <cellStyle name="Euro 35 3" xfId="124" xr:uid="{00000000-0005-0000-0000-000009320000}"/>
    <cellStyle name="Euro 35 3 2" xfId="1070" xr:uid="{00000000-0005-0000-0000-00000A320000}"/>
    <cellStyle name="Euro 35 3 2 2" xfId="3349" xr:uid="{00000000-0005-0000-0000-00000B320000}"/>
    <cellStyle name="Euro 35 3 2 3" xfId="2606" xr:uid="{00000000-0005-0000-0000-00000C320000}"/>
    <cellStyle name="Euro 35 3 2 3 2" xfId="9296" xr:uid="{00000000-0005-0000-0000-00000D320000}"/>
    <cellStyle name="Euro 35 3 3" xfId="1069" xr:uid="{00000000-0005-0000-0000-00000E320000}"/>
    <cellStyle name="Euro 35 3 3 2" xfId="4121" xr:uid="{00000000-0005-0000-0000-00000F320000}"/>
    <cellStyle name="Euro 35 3 4" xfId="2365" xr:uid="{00000000-0005-0000-0000-000010320000}"/>
    <cellStyle name="Euro 35 3 4 2" xfId="9084" xr:uid="{00000000-0005-0000-0000-000011320000}"/>
    <cellStyle name="Euro 35 3 5" xfId="6966" xr:uid="{00000000-0005-0000-0000-000012320000}"/>
    <cellStyle name="Euro 35 4" xfId="1071" xr:uid="{00000000-0005-0000-0000-000013320000}"/>
    <cellStyle name="Euro 35 4 2" xfId="4122" xr:uid="{00000000-0005-0000-0000-000014320000}"/>
    <cellStyle name="Euro 35 4 2 2" xfId="4123" xr:uid="{00000000-0005-0000-0000-000015320000}"/>
    <cellStyle name="Euro 35 4 2 3" xfId="13204" xr:uid="{00000000-0005-0000-0000-000016320000}"/>
    <cellStyle name="Euro 35 4 2 4" xfId="12875" xr:uid="{00000000-0005-0000-0000-000017320000}"/>
    <cellStyle name="Euro 35 4 3" xfId="4124" xr:uid="{00000000-0005-0000-0000-000018320000}"/>
    <cellStyle name="Euro 35 5" xfId="1072" xr:uid="{00000000-0005-0000-0000-000019320000}"/>
    <cellStyle name="Euro 35 6" xfId="1067" xr:uid="{00000000-0005-0000-0000-00001A320000}"/>
    <cellStyle name="Euro 35 6 2" xfId="4851" xr:uid="{00000000-0005-0000-0000-00001B320000}"/>
    <cellStyle name="Euro 36" xfId="125" xr:uid="{00000000-0005-0000-0000-00001C320000}"/>
    <cellStyle name="Euro 36 2" xfId="126" xr:uid="{00000000-0005-0000-0000-00001D320000}"/>
    <cellStyle name="Euro 36 2 2" xfId="1074" xr:uid="{00000000-0005-0000-0000-00001E320000}"/>
    <cellStyle name="Euro 36 2 2 2" xfId="8835" xr:uid="{00000000-0005-0000-0000-00001F320000}"/>
    <cellStyle name="Euro 36 2 3" xfId="8515" xr:uid="{00000000-0005-0000-0000-000020320000}"/>
    <cellStyle name="Euro 36 3" xfId="127" xr:uid="{00000000-0005-0000-0000-000021320000}"/>
    <cellStyle name="Euro 36 3 2" xfId="1076" xr:uid="{00000000-0005-0000-0000-000022320000}"/>
    <cellStyle name="Euro 36 3 2 2" xfId="3350" xr:uid="{00000000-0005-0000-0000-000023320000}"/>
    <cellStyle name="Euro 36 3 2 3" xfId="2607" xr:uid="{00000000-0005-0000-0000-000024320000}"/>
    <cellStyle name="Euro 36 3 2 3 2" xfId="9297" xr:uid="{00000000-0005-0000-0000-000025320000}"/>
    <cellStyle name="Euro 36 3 3" xfId="1075" xr:uid="{00000000-0005-0000-0000-000026320000}"/>
    <cellStyle name="Euro 36 3 3 2" xfId="4125" xr:uid="{00000000-0005-0000-0000-000027320000}"/>
    <cellStyle name="Euro 36 3 4" xfId="2366" xr:uid="{00000000-0005-0000-0000-000028320000}"/>
    <cellStyle name="Euro 36 3 4 2" xfId="9085" xr:uid="{00000000-0005-0000-0000-000029320000}"/>
    <cellStyle name="Euro 36 3 5" xfId="7702" xr:uid="{00000000-0005-0000-0000-00002A320000}"/>
    <cellStyle name="Euro 36 4" xfId="1077" xr:uid="{00000000-0005-0000-0000-00002B320000}"/>
    <cellStyle name="Euro 36 4 2" xfId="4126" xr:uid="{00000000-0005-0000-0000-00002C320000}"/>
    <cellStyle name="Euro 36 4 2 2" xfId="4127" xr:uid="{00000000-0005-0000-0000-00002D320000}"/>
    <cellStyle name="Euro 36 4 2 3" xfId="13205" xr:uid="{00000000-0005-0000-0000-00002E320000}"/>
    <cellStyle name="Euro 36 4 2 4" xfId="12873" xr:uid="{00000000-0005-0000-0000-00002F320000}"/>
    <cellStyle name="Euro 36 4 3" xfId="4128" xr:uid="{00000000-0005-0000-0000-000030320000}"/>
    <cellStyle name="Euro 36 5" xfId="1078" xr:uid="{00000000-0005-0000-0000-000031320000}"/>
    <cellStyle name="Euro 36 6" xfId="1073" xr:uid="{00000000-0005-0000-0000-000032320000}"/>
    <cellStyle name="Euro 36 6 2" xfId="4852" xr:uid="{00000000-0005-0000-0000-000033320000}"/>
    <cellStyle name="Euro 37" xfId="128" xr:uid="{00000000-0005-0000-0000-000034320000}"/>
    <cellStyle name="Euro 37 2" xfId="129" xr:uid="{00000000-0005-0000-0000-000035320000}"/>
    <cellStyle name="Euro 37 2 2" xfId="1080" xr:uid="{00000000-0005-0000-0000-000036320000}"/>
    <cellStyle name="Euro 37 2 2 2" xfId="8836" xr:uid="{00000000-0005-0000-0000-000037320000}"/>
    <cellStyle name="Euro 37 2 3" xfId="8516" xr:uid="{00000000-0005-0000-0000-000038320000}"/>
    <cellStyle name="Euro 37 3" xfId="130" xr:uid="{00000000-0005-0000-0000-000039320000}"/>
    <cellStyle name="Euro 37 3 2" xfId="1082" xr:uid="{00000000-0005-0000-0000-00003A320000}"/>
    <cellStyle name="Euro 37 3 2 2" xfId="3351" xr:uid="{00000000-0005-0000-0000-00003B320000}"/>
    <cellStyle name="Euro 37 3 2 3" xfId="2608" xr:uid="{00000000-0005-0000-0000-00003C320000}"/>
    <cellStyle name="Euro 37 3 2 3 2" xfId="9298" xr:uid="{00000000-0005-0000-0000-00003D320000}"/>
    <cellStyle name="Euro 37 3 3" xfId="1081" xr:uid="{00000000-0005-0000-0000-00003E320000}"/>
    <cellStyle name="Euro 37 3 3 2" xfId="4129" xr:uid="{00000000-0005-0000-0000-00003F320000}"/>
    <cellStyle name="Euro 37 3 4" xfId="2367" xr:uid="{00000000-0005-0000-0000-000040320000}"/>
    <cellStyle name="Euro 37 3 4 2" xfId="9086" xr:uid="{00000000-0005-0000-0000-000041320000}"/>
    <cellStyle name="Euro 37 3 5" xfId="6652" xr:uid="{00000000-0005-0000-0000-000042320000}"/>
    <cellStyle name="Euro 37 4" xfId="1083" xr:uid="{00000000-0005-0000-0000-000043320000}"/>
    <cellStyle name="Euro 37 4 2" xfId="4130" xr:uid="{00000000-0005-0000-0000-000044320000}"/>
    <cellStyle name="Euro 37 4 2 2" xfId="4131" xr:uid="{00000000-0005-0000-0000-000045320000}"/>
    <cellStyle name="Euro 37 4 2 3" xfId="13206" xr:uid="{00000000-0005-0000-0000-000046320000}"/>
    <cellStyle name="Euro 37 4 2 4" xfId="12871" xr:uid="{00000000-0005-0000-0000-000047320000}"/>
    <cellStyle name="Euro 37 4 3" xfId="4132" xr:uid="{00000000-0005-0000-0000-000048320000}"/>
    <cellStyle name="Euro 37 5" xfId="1084" xr:uid="{00000000-0005-0000-0000-000049320000}"/>
    <cellStyle name="Euro 37 6" xfId="1079" xr:uid="{00000000-0005-0000-0000-00004A320000}"/>
    <cellStyle name="Euro 37 6 2" xfId="4853" xr:uid="{00000000-0005-0000-0000-00004B320000}"/>
    <cellStyle name="Euro 38" xfId="131" xr:uid="{00000000-0005-0000-0000-00004C320000}"/>
    <cellStyle name="Euro 38 2" xfId="132" xr:uid="{00000000-0005-0000-0000-00004D320000}"/>
    <cellStyle name="Euro 38 2 2" xfId="1086" xr:uid="{00000000-0005-0000-0000-00004E320000}"/>
    <cellStyle name="Euro 38 2 2 2" xfId="8837" xr:uid="{00000000-0005-0000-0000-00004F320000}"/>
    <cellStyle name="Euro 38 2 3" xfId="8517" xr:uid="{00000000-0005-0000-0000-000050320000}"/>
    <cellStyle name="Euro 38 3" xfId="133" xr:uid="{00000000-0005-0000-0000-000051320000}"/>
    <cellStyle name="Euro 38 3 2" xfId="1088" xr:uid="{00000000-0005-0000-0000-000052320000}"/>
    <cellStyle name="Euro 38 3 2 2" xfId="3352" xr:uid="{00000000-0005-0000-0000-000053320000}"/>
    <cellStyle name="Euro 38 3 2 3" xfId="2609" xr:uid="{00000000-0005-0000-0000-000054320000}"/>
    <cellStyle name="Euro 38 3 2 3 2" xfId="9299" xr:uid="{00000000-0005-0000-0000-000055320000}"/>
    <cellStyle name="Euro 38 3 3" xfId="1087" xr:uid="{00000000-0005-0000-0000-000056320000}"/>
    <cellStyle name="Euro 38 3 3 2" xfId="4133" xr:uid="{00000000-0005-0000-0000-000057320000}"/>
    <cellStyle name="Euro 38 3 4" xfId="2368" xr:uid="{00000000-0005-0000-0000-000058320000}"/>
    <cellStyle name="Euro 38 3 4 2" xfId="9087" xr:uid="{00000000-0005-0000-0000-000059320000}"/>
    <cellStyle name="Euro 38 3 5" xfId="6946" xr:uid="{00000000-0005-0000-0000-00005A320000}"/>
    <cellStyle name="Euro 38 4" xfId="1089" xr:uid="{00000000-0005-0000-0000-00005B320000}"/>
    <cellStyle name="Euro 38 4 2" xfId="4134" xr:uid="{00000000-0005-0000-0000-00005C320000}"/>
    <cellStyle name="Euro 38 4 2 2" xfId="4135" xr:uid="{00000000-0005-0000-0000-00005D320000}"/>
    <cellStyle name="Euro 38 4 2 3" xfId="13207" xr:uid="{00000000-0005-0000-0000-00005E320000}"/>
    <cellStyle name="Euro 38 4 2 4" xfId="12870" xr:uid="{00000000-0005-0000-0000-00005F320000}"/>
    <cellStyle name="Euro 38 4 3" xfId="4136" xr:uid="{00000000-0005-0000-0000-000060320000}"/>
    <cellStyle name="Euro 38 5" xfId="1090" xr:uid="{00000000-0005-0000-0000-000061320000}"/>
    <cellStyle name="Euro 38 6" xfId="1085" xr:uid="{00000000-0005-0000-0000-000062320000}"/>
    <cellStyle name="Euro 38 6 2" xfId="4854" xr:uid="{00000000-0005-0000-0000-000063320000}"/>
    <cellStyle name="Euro 39" xfId="134" xr:uid="{00000000-0005-0000-0000-000064320000}"/>
    <cellStyle name="Euro 39 2" xfId="135" xr:uid="{00000000-0005-0000-0000-000065320000}"/>
    <cellStyle name="Euro 39 2 2" xfId="1092" xr:uid="{00000000-0005-0000-0000-000066320000}"/>
    <cellStyle name="Euro 39 2 2 2" xfId="8838" xr:uid="{00000000-0005-0000-0000-000067320000}"/>
    <cellStyle name="Euro 39 2 3" xfId="8518" xr:uid="{00000000-0005-0000-0000-000068320000}"/>
    <cellStyle name="Euro 39 3" xfId="136" xr:uid="{00000000-0005-0000-0000-000069320000}"/>
    <cellStyle name="Euro 39 3 2" xfId="1094" xr:uid="{00000000-0005-0000-0000-00006A320000}"/>
    <cellStyle name="Euro 39 3 2 2" xfId="3353" xr:uid="{00000000-0005-0000-0000-00006B320000}"/>
    <cellStyle name="Euro 39 3 2 3" xfId="2610" xr:uid="{00000000-0005-0000-0000-00006C320000}"/>
    <cellStyle name="Euro 39 3 2 3 2" xfId="9300" xr:uid="{00000000-0005-0000-0000-00006D320000}"/>
    <cellStyle name="Euro 39 3 3" xfId="1093" xr:uid="{00000000-0005-0000-0000-00006E320000}"/>
    <cellStyle name="Euro 39 3 3 2" xfId="4137" xr:uid="{00000000-0005-0000-0000-00006F320000}"/>
    <cellStyle name="Euro 39 3 4" xfId="2369" xr:uid="{00000000-0005-0000-0000-000070320000}"/>
    <cellStyle name="Euro 39 3 4 2" xfId="9088" xr:uid="{00000000-0005-0000-0000-000071320000}"/>
    <cellStyle name="Euro 39 3 5" xfId="6934" xr:uid="{00000000-0005-0000-0000-000072320000}"/>
    <cellStyle name="Euro 39 4" xfId="1095" xr:uid="{00000000-0005-0000-0000-000073320000}"/>
    <cellStyle name="Euro 39 4 2" xfId="4138" xr:uid="{00000000-0005-0000-0000-000074320000}"/>
    <cellStyle name="Euro 39 4 2 2" xfId="4139" xr:uid="{00000000-0005-0000-0000-000075320000}"/>
    <cellStyle name="Euro 39 4 2 3" xfId="13208" xr:uid="{00000000-0005-0000-0000-000076320000}"/>
    <cellStyle name="Euro 39 4 2 4" xfId="12869" xr:uid="{00000000-0005-0000-0000-000077320000}"/>
    <cellStyle name="Euro 39 4 3" xfId="4140" xr:uid="{00000000-0005-0000-0000-000078320000}"/>
    <cellStyle name="Euro 39 5" xfId="1096" xr:uid="{00000000-0005-0000-0000-000079320000}"/>
    <cellStyle name="Euro 39 6" xfId="1091" xr:uid="{00000000-0005-0000-0000-00007A320000}"/>
    <cellStyle name="Euro 39 6 2" xfId="4855" xr:uid="{00000000-0005-0000-0000-00007B320000}"/>
    <cellStyle name="Euro 4" xfId="137" xr:uid="{00000000-0005-0000-0000-00007C320000}"/>
    <cellStyle name="Euro 4 2" xfId="138" xr:uid="{00000000-0005-0000-0000-00007D320000}"/>
    <cellStyle name="Euro 4 2 2" xfId="1098" xr:uid="{00000000-0005-0000-0000-00007E320000}"/>
    <cellStyle name="Euro 4 2 2 2" xfId="8839" xr:uid="{00000000-0005-0000-0000-00007F320000}"/>
    <cellStyle name="Euro 4 2 3" xfId="8519" xr:uid="{00000000-0005-0000-0000-000080320000}"/>
    <cellStyle name="Euro 4 3" xfId="139" xr:uid="{00000000-0005-0000-0000-000081320000}"/>
    <cellStyle name="Euro 4 3 2" xfId="1100" xr:uid="{00000000-0005-0000-0000-000082320000}"/>
    <cellStyle name="Euro 4 3 2 2" xfId="3354" xr:uid="{00000000-0005-0000-0000-000083320000}"/>
    <cellStyle name="Euro 4 3 2 3" xfId="2611" xr:uid="{00000000-0005-0000-0000-000084320000}"/>
    <cellStyle name="Euro 4 3 2 3 2" xfId="9301" xr:uid="{00000000-0005-0000-0000-000085320000}"/>
    <cellStyle name="Euro 4 3 3" xfId="1099" xr:uid="{00000000-0005-0000-0000-000086320000}"/>
    <cellStyle name="Euro 4 3 3 2" xfId="4141" xr:uid="{00000000-0005-0000-0000-000087320000}"/>
    <cellStyle name="Euro 4 3 4" xfId="2370" xr:uid="{00000000-0005-0000-0000-000088320000}"/>
    <cellStyle name="Euro 4 3 4 2" xfId="9089" xr:uid="{00000000-0005-0000-0000-000089320000}"/>
    <cellStyle name="Euro 4 3 5" xfId="6964" xr:uid="{00000000-0005-0000-0000-00008A320000}"/>
    <cellStyle name="Euro 4 4" xfId="1101" xr:uid="{00000000-0005-0000-0000-00008B320000}"/>
    <cellStyle name="Euro 4 4 2" xfId="4142" xr:uid="{00000000-0005-0000-0000-00008C320000}"/>
    <cellStyle name="Euro 4 4 2 2" xfId="4143" xr:uid="{00000000-0005-0000-0000-00008D320000}"/>
    <cellStyle name="Euro 4 4 2 3" xfId="13209" xr:uid="{00000000-0005-0000-0000-00008E320000}"/>
    <cellStyle name="Euro 4 4 2 4" xfId="12868" xr:uid="{00000000-0005-0000-0000-00008F320000}"/>
    <cellStyle name="Euro 4 4 3" xfId="4144" xr:uid="{00000000-0005-0000-0000-000090320000}"/>
    <cellStyle name="Euro 4 5" xfId="1102" xr:uid="{00000000-0005-0000-0000-000091320000}"/>
    <cellStyle name="Euro 4 6" xfId="1097" xr:uid="{00000000-0005-0000-0000-000092320000}"/>
    <cellStyle name="Euro 4 6 2" xfId="4856" xr:uid="{00000000-0005-0000-0000-000093320000}"/>
    <cellStyle name="Euro 40" xfId="140" xr:uid="{00000000-0005-0000-0000-000094320000}"/>
    <cellStyle name="Euro 40 2" xfId="141" xr:uid="{00000000-0005-0000-0000-000095320000}"/>
    <cellStyle name="Euro 40 2 2" xfId="1104" xr:uid="{00000000-0005-0000-0000-000096320000}"/>
    <cellStyle name="Euro 40 2 2 2" xfId="8840" xr:uid="{00000000-0005-0000-0000-000097320000}"/>
    <cellStyle name="Euro 40 2 3" xfId="8520" xr:uid="{00000000-0005-0000-0000-000098320000}"/>
    <cellStyle name="Euro 40 3" xfId="142" xr:uid="{00000000-0005-0000-0000-000099320000}"/>
    <cellStyle name="Euro 40 3 2" xfId="1106" xr:uid="{00000000-0005-0000-0000-00009A320000}"/>
    <cellStyle name="Euro 40 3 2 2" xfId="3355" xr:uid="{00000000-0005-0000-0000-00009B320000}"/>
    <cellStyle name="Euro 40 3 2 3" xfId="2612" xr:uid="{00000000-0005-0000-0000-00009C320000}"/>
    <cellStyle name="Euro 40 3 2 3 2" xfId="9302" xr:uid="{00000000-0005-0000-0000-00009D320000}"/>
    <cellStyle name="Euro 40 3 3" xfId="1105" xr:uid="{00000000-0005-0000-0000-00009E320000}"/>
    <cellStyle name="Euro 40 3 3 2" xfId="4145" xr:uid="{00000000-0005-0000-0000-00009F320000}"/>
    <cellStyle name="Euro 40 3 4" xfId="2371" xr:uid="{00000000-0005-0000-0000-0000A0320000}"/>
    <cellStyle name="Euro 40 3 4 2" xfId="9090" xr:uid="{00000000-0005-0000-0000-0000A1320000}"/>
    <cellStyle name="Euro 40 3 5" xfId="6965" xr:uid="{00000000-0005-0000-0000-0000A2320000}"/>
    <cellStyle name="Euro 40 4" xfId="1107" xr:uid="{00000000-0005-0000-0000-0000A3320000}"/>
    <cellStyle name="Euro 40 4 2" xfId="4146" xr:uid="{00000000-0005-0000-0000-0000A4320000}"/>
    <cellStyle name="Euro 40 4 2 2" xfId="4147" xr:uid="{00000000-0005-0000-0000-0000A5320000}"/>
    <cellStyle name="Euro 40 4 2 3" xfId="13210" xr:uid="{00000000-0005-0000-0000-0000A6320000}"/>
    <cellStyle name="Euro 40 4 2 4" xfId="12867" xr:uid="{00000000-0005-0000-0000-0000A7320000}"/>
    <cellStyle name="Euro 40 4 3" xfId="4148" xr:uid="{00000000-0005-0000-0000-0000A8320000}"/>
    <cellStyle name="Euro 40 5" xfId="1108" xr:uid="{00000000-0005-0000-0000-0000A9320000}"/>
    <cellStyle name="Euro 40 6" xfId="1103" xr:uid="{00000000-0005-0000-0000-0000AA320000}"/>
    <cellStyle name="Euro 40 6 2" xfId="4857" xr:uid="{00000000-0005-0000-0000-0000AB320000}"/>
    <cellStyle name="Euro 41" xfId="143" xr:uid="{00000000-0005-0000-0000-0000AC320000}"/>
    <cellStyle name="Euro 41 2" xfId="144" xr:uid="{00000000-0005-0000-0000-0000AD320000}"/>
    <cellStyle name="Euro 41 2 2" xfId="1110" xr:uid="{00000000-0005-0000-0000-0000AE320000}"/>
    <cellStyle name="Euro 41 2 2 2" xfId="8841" xr:uid="{00000000-0005-0000-0000-0000AF320000}"/>
    <cellStyle name="Euro 41 2 3" xfId="8521" xr:uid="{00000000-0005-0000-0000-0000B0320000}"/>
    <cellStyle name="Euro 41 3" xfId="145" xr:uid="{00000000-0005-0000-0000-0000B1320000}"/>
    <cellStyle name="Euro 41 3 2" xfId="1112" xr:uid="{00000000-0005-0000-0000-0000B2320000}"/>
    <cellStyle name="Euro 41 3 2 2" xfId="3356" xr:uid="{00000000-0005-0000-0000-0000B3320000}"/>
    <cellStyle name="Euro 41 3 2 3" xfId="2613" xr:uid="{00000000-0005-0000-0000-0000B4320000}"/>
    <cellStyle name="Euro 41 3 2 3 2" xfId="9303" xr:uid="{00000000-0005-0000-0000-0000B5320000}"/>
    <cellStyle name="Euro 41 3 3" xfId="1111" xr:uid="{00000000-0005-0000-0000-0000B6320000}"/>
    <cellStyle name="Euro 41 3 3 2" xfId="4149" xr:uid="{00000000-0005-0000-0000-0000B7320000}"/>
    <cellStyle name="Euro 41 3 4" xfId="2372" xr:uid="{00000000-0005-0000-0000-0000B8320000}"/>
    <cellStyle name="Euro 41 3 4 2" xfId="9091" xr:uid="{00000000-0005-0000-0000-0000B9320000}"/>
    <cellStyle name="Euro 41 3 5" xfId="7704" xr:uid="{00000000-0005-0000-0000-0000BA320000}"/>
    <cellStyle name="Euro 41 4" xfId="1113" xr:uid="{00000000-0005-0000-0000-0000BB320000}"/>
    <cellStyle name="Euro 41 4 2" xfId="4150" xr:uid="{00000000-0005-0000-0000-0000BC320000}"/>
    <cellStyle name="Euro 41 4 2 2" xfId="4151" xr:uid="{00000000-0005-0000-0000-0000BD320000}"/>
    <cellStyle name="Euro 41 4 2 3" xfId="13211" xr:uid="{00000000-0005-0000-0000-0000BE320000}"/>
    <cellStyle name="Euro 41 4 2 4" xfId="12866" xr:uid="{00000000-0005-0000-0000-0000BF320000}"/>
    <cellStyle name="Euro 41 4 3" xfId="4152" xr:uid="{00000000-0005-0000-0000-0000C0320000}"/>
    <cellStyle name="Euro 41 5" xfId="1114" xr:uid="{00000000-0005-0000-0000-0000C1320000}"/>
    <cellStyle name="Euro 41 6" xfId="1109" xr:uid="{00000000-0005-0000-0000-0000C2320000}"/>
    <cellStyle name="Euro 41 6 2" xfId="4858" xr:uid="{00000000-0005-0000-0000-0000C3320000}"/>
    <cellStyle name="Euro 42" xfId="146" xr:uid="{00000000-0005-0000-0000-0000C4320000}"/>
    <cellStyle name="Euro 42 2" xfId="147" xr:uid="{00000000-0005-0000-0000-0000C5320000}"/>
    <cellStyle name="Euro 42 2 2" xfId="1116" xr:uid="{00000000-0005-0000-0000-0000C6320000}"/>
    <cellStyle name="Euro 42 2 2 2" xfId="8842" xr:uid="{00000000-0005-0000-0000-0000C7320000}"/>
    <cellStyle name="Euro 42 2 3" xfId="8522" xr:uid="{00000000-0005-0000-0000-0000C8320000}"/>
    <cellStyle name="Euro 42 3" xfId="148" xr:uid="{00000000-0005-0000-0000-0000C9320000}"/>
    <cellStyle name="Euro 42 3 2" xfId="1118" xr:uid="{00000000-0005-0000-0000-0000CA320000}"/>
    <cellStyle name="Euro 42 3 2 2" xfId="3357" xr:uid="{00000000-0005-0000-0000-0000CB320000}"/>
    <cellStyle name="Euro 42 3 2 3" xfId="2614" xr:uid="{00000000-0005-0000-0000-0000CC320000}"/>
    <cellStyle name="Euro 42 3 2 3 2" xfId="9304" xr:uid="{00000000-0005-0000-0000-0000CD320000}"/>
    <cellStyle name="Euro 42 3 3" xfId="1117" xr:uid="{00000000-0005-0000-0000-0000CE320000}"/>
    <cellStyle name="Euro 42 3 3 2" xfId="4153" xr:uid="{00000000-0005-0000-0000-0000CF320000}"/>
    <cellStyle name="Euro 42 3 4" xfId="2373" xr:uid="{00000000-0005-0000-0000-0000D0320000}"/>
    <cellStyle name="Euro 42 3 4 2" xfId="9092" xr:uid="{00000000-0005-0000-0000-0000D1320000}"/>
    <cellStyle name="Euro 42 3 5" xfId="7666" xr:uid="{00000000-0005-0000-0000-0000D2320000}"/>
    <cellStyle name="Euro 42 4" xfId="1119" xr:uid="{00000000-0005-0000-0000-0000D3320000}"/>
    <cellStyle name="Euro 42 4 2" xfId="4154" xr:uid="{00000000-0005-0000-0000-0000D4320000}"/>
    <cellStyle name="Euro 42 4 2 2" xfId="4155" xr:uid="{00000000-0005-0000-0000-0000D5320000}"/>
    <cellStyle name="Euro 42 4 2 3" xfId="13212" xr:uid="{00000000-0005-0000-0000-0000D6320000}"/>
    <cellStyle name="Euro 42 4 2 4" xfId="12865" xr:uid="{00000000-0005-0000-0000-0000D7320000}"/>
    <cellStyle name="Euro 42 4 3" xfId="4156" xr:uid="{00000000-0005-0000-0000-0000D8320000}"/>
    <cellStyle name="Euro 42 5" xfId="1120" xr:uid="{00000000-0005-0000-0000-0000D9320000}"/>
    <cellStyle name="Euro 42 6" xfId="1115" xr:uid="{00000000-0005-0000-0000-0000DA320000}"/>
    <cellStyle name="Euro 42 6 2" xfId="4859" xr:uid="{00000000-0005-0000-0000-0000DB320000}"/>
    <cellStyle name="Euro 43" xfId="149" xr:uid="{00000000-0005-0000-0000-0000DC320000}"/>
    <cellStyle name="Euro 43 2" xfId="150" xr:uid="{00000000-0005-0000-0000-0000DD320000}"/>
    <cellStyle name="Euro 43 2 2" xfId="1122" xr:uid="{00000000-0005-0000-0000-0000DE320000}"/>
    <cellStyle name="Euro 43 2 2 2" xfId="8843" xr:uid="{00000000-0005-0000-0000-0000DF320000}"/>
    <cellStyle name="Euro 43 2 3" xfId="8523" xr:uid="{00000000-0005-0000-0000-0000E0320000}"/>
    <cellStyle name="Euro 43 3" xfId="151" xr:uid="{00000000-0005-0000-0000-0000E1320000}"/>
    <cellStyle name="Euro 43 3 2" xfId="1124" xr:uid="{00000000-0005-0000-0000-0000E2320000}"/>
    <cellStyle name="Euro 43 3 2 2" xfId="3358" xr:uid="{00000000-0005-0000-0000-0000E3320000}"/>
    <cellStyle name="Euro 43 3 2 3" xfId="2615" xr:uid="{00000000-0005-0000-0000-0000E4320000}"/>
    <cellStyle name="Euro 43 3 2 3 2" xfId="9305" xr:uid="{00000000-0005-0000-0000-0000E5320000}"/>
    <cellStyle name="Euro 43 3 3" xfId="1123" xr:uid="{00000000-0005-0000-0000-0000E6320000}"/>
    <cellStyle name="Euro 43 3 3 2" xfId="4157" xr:uid="{00000000-0005-0000-0000-0000E7320000}"/>
    <cellStyle name="Euro 43 3 4" xfId="2374" xr:uid="{00000000-0005-0000-0000-0000E8320000}"/>
    <cellStyle name="Euro 43 3 4 2" xfId="9093" xr:uid="{00000000-0005-0000-0000-0000E9320000}"/>
    <cellStyle name="Euro 43 3 5" xfId="6651" xr:uid="{00000000-0005-0000-0000-0000EA320000}"/>
    <cellStyle name="Euro 43 4" xfId="1125" xr:uid="{00000000-0005-0000-0000-0000EB320000}"/>
    <cellStyle name="Euro 43 4 2" xfId="4158" xr:uid="{00000000-0005-0000-0000-0000EC320000}"/>
    <cellStyle name="Euro 43 4 2 2" xfId="4159" xr:uid="{00000000-0005-0000-0000-0000ED320000}"/>
    <cellStyle name="Euro 43 4 2 3" xfId="13213" xr:uid="{00000000-0005-0000-0000-0000EE320000}"/>
    <cellStyle name="Euro 43 4 2 4" xfId="12864" xr:uid="{00000000-0005-0000-0000-0000EF320000}"/>
    <cellStyle name="Euro 43 4 3" xfId="4160" xr:uid="{00000000-0005-0000-0000-0000F0320000}"/>
    <cellStyle name="Euro 43 5" xfId="1126" xr:uid="{00000000-0005-0000-0000-0000F1320000}"/>
    <cellStyle name="Euro 43 6" xfId="1121" xr:uid="{00000000-0005-0000-0000-0000F2320000}"/>
    <cellStyle name="Euro 43 6 2" xfId="4860" xr:uid="{00000000-0005-0000-0000-0000F3320000}"/>
    <cellStyle name="Euro 44" xfId="152" xr:uid="{00000000-0005-0000-0000-0000F4320000}"/>
    <cellStyle name="Euro 44 2" xfId="153" xr:uid="{00000000-0005-0000-0000-0000F5320000}"/>
    <cellStyle name="Euro 44 2 2" xfId="1128" xr:uid="{00000000-0005-0000-0000-0000F6320000}"/>
    <cellStyle name="Euro 44 2 2 2" xfId="8844" xr:uid="{00000000-0005-0000-0000-0000F7320000}"/>
    <cellStyle name="Euro 44 2 3" xfId="8524" xr:uid="{00000000-0005-0000-0000-0000F8320000}"/>
    <cellStyle name="Euro 44 3" xfId="154" xr:uid="{00000000-0005-0000-0000-0000F9320000}"/>
    <cellStyle name="Euro 44 3 2" xfId="1130" xr:uid="{00000000-0005-0000-0000-0000FA320000}"/>
    <cellStyle name="Euro 44 3 2 2" xfId="3359" xr:uid="{00000000-0005-0000-0000-0000FB320000}"/>
    <cellStyle name="Euro 44 3 2 3" xfId="2616" xr:uid="{00000000-0005-0000-0000-0000FC320000}"/>
    <cellStyle name="Euro 44 3 2 3 2" xfId="9306" xr:uid="{00000000-0005-0000-0000-0000FD320000}"/>
    <cellStyle name="Euro 44 3 3" xfId="1129" xr:uid="{00000000-0005-0000-0000-0000FE320000}"/>
    <cellStyle name="Euro 44 3 3 2" xfId="4161" xr:uid="{00000000-0005-0000-0000-0000FF320000}"/>
    <cellStyle name="Euro 44 3 4" xfId="2375" xr:uid="{00000000-0005-0000-0000-000000330000}"/>
    <cellStyle name="Euro 44 3 4 2" xfId="9094" xr:uid="{00000000-0005-0000-0000-000001330000}"/>
    <cellStyle name="Euro 44 3 5" xfId="6650" xr:uid="{00000000-0005-0000-0000-000002330000}"/>
    <cellStyle name="Euro 44 4" xfId="1131" xr:uid="{00000000-0005-0000-0000-000003330000}"/>
    <cellStyle name="Euro 44 4 2" xfId="4162" xr:uid="{00000000-0005-0000-0000-000004330000}"/>
    <cellStyle name="Euro 44 4 2 2" xfId="4163" xr:uid="{00000000-0005-0000-0000-000005330000}"/>
    <cellStyle name="Euro 44 4 2 3" xfId="13214" xr:uid="{00000000-0005-0000-0000-000006330000}"/>
    <cellStyle name="Euro 44 4 2 4" xfId="12863" xr:uid="{00000000-0005-0000-0000-000007330000}"/>
    <cellStyle name="Euro 44 4 3" xfId="4164" xr:uid="{00000000-0005-0000-0000-000008330000}"/>
    <cellStyle name="Euro 44 5" xfId="1132" xr:uid="{00000000-0005-0000-0000-000009330000}"/>
    <cellStyle name="Euro 44 6" xfId="1127" xr:uid="{00000000-0005-0000-0000-00000A330000}"/>
    <cellStyle name="Euro 44 6 2" xfId="4861" xr:uid="{00000000-0005-0000-0000-00000B330000}"/>
    <cellStyle name="Euro 45" xfId="155" xr:uid="{00000000-0005-0000-0000-00000C330000}"/>
    <cellStyle name="Euro 45 2" xfId="1133" xr:uid="{00000000-0005-0000-0000-00000D330000}"/>
    <cellStyle name="Euro 45 2 2" xfId="4165" xr:uid="{00000000-0005-0000-0000-00000E330000}"/>
    <cellStyle name="Euro 45 2 2 2" xfId="8845" xr:uid="{00000000-0005-0000-0000-00000F330000}"/>
    <cellStyle name="Euro 45 2 3" xfId="7136" xr:uid="{00000000-0005-0000-0000-000010330000}"/>
    <cellStyle name="Euro 45 2 4" xfId="6655" xr:uid="{00000000-0005-0000-0000-000011330000}"/>
    <cellStyle name="Euro 45 3" xfId="4166" xr:uid="{00000000-0005-0000-0000-000012330000}"/>
    <cellStyle name="Euro 45 4" xfId="6654" xr:uid="{00000000-0005-0000-0000-000013330000}"/>
    <cellStyle name="Euro 45 4 2" xfId="13486" xr:uid="{00000000-0005-0000-0000-000014330000}"/>
    <cellStyle name="Euro 45 4 3" xfId="12995" xr:uid="{00000000-0005-0000-0000-000015330000}"/>
    <cellStyle name="Euro 45 5" xfId="7137" xr:uid="{00000000-0005-0000-0000-000016330000}"/>
    <cellStyle name="Euro 45 6" xfId="6573" xr:uid="{00000000-0005-0000-0000-000017330000}"/>
    <cellStyle name="Euro 45 7" xfId="19268" xr:uid="{00000000-0005-0000-0000-000018330000}"/>
    <cellStyle name="Euro 46" xfId="156" xr:uid="{00000000-0005-0000-0000-000019330000}"/>
    <cellStyle name="Euro 46 2" xfId="1134" xr:uid="{00000000-0005-0000-0000-00001A330000}"/>
    <cellStyle name="Euro 46 2 2" xfId="8846" xr:uid="{00000000-0005-0000-0000-00001B330000}"/>
    <cellStyle name="Euro 46 3" xfId="8525" xr:uid="{00000000-0005-0000-0000-00001C330000}"/>
    <cellStyle name="Euro 47" xfId="157" xr:uid="{00000000-0005-0000-0000-00001D330000}"/>
    <cellStyle name="Euro 47 2" xfId="1136" xr:uid="{00000000-0005-0000-0000-00001E330000}"/>
    <cellStyle name="Euro 47 2 2" xfId="3360" xr:uid="{00000000-0005-0000-0000-00001F330000}"/>
    <cellStyle name="Euro 47 2 3" xfId="2617" xr:uid="{00000000-0005-0000-0000-000020330000}"/>
    <cellStyle name="Euro 47 2 3 2" xfId="9307" xr:uid="{00000000-0005-0000-0000-000021330000}"/>
    <cellStyle name="Euro 47 3" xfId="1135" xr:uid="{00000000-0005-0000-0000-000022330000}"/>
    <cellStyle name="Euro 47 3 2" xfId="4167" xr:uid="{00000000-0005-0000-0000-000023330000}"/>
    <cellStyle name="Euro 47 4" xfId="2376" xr:uid="{00000000-0005-0000-0000-000024330000}"/>
    <cellStyle name="Euro 47 4 2" xfId="9095" xr:uid="{00000000-0005-0000-0000-000025330000}"/>
    <cellStyle name="Euro 47 5" xfId="7867" xr:uid="{00000000-0005-0000-0000-000026330000}"/>
    <cellStyle name="Euro 48" xfId="158" xr:uid="{00000000-0005-0000-0000-000027330000}"/>
    <cellStyle name="Euro 48 2" xfId="1137" xr:uid="{00000000-0005-0000-0000-000028330000}"/>
    <cellStyle name="Euro 48 2 2" xfId="8847" xr:uid="{00000000-0005-0000-0000-000029330000}"/>
    <cellStyle name="Euro 48 3" xfId="8526" xr:uid="{00000000-0005-0000-0000-00002A330000}"/>
    <cellStyle name="Euro 49" xfId="1138" xr:uid="{00000000-0005-0000-0000-00002B330000}"/>
    <cellStyle name="Euro 49 2" xfId="4168" xr:uid="{00000000-0005-0000-0000-00002C330000}"/>
    <cellStyle name="Euro 49 2 2" xfId="4169" xr:uid="{00000000-0005-0000-0000-00002D330000}"/>
    <cellStyle name="Euro 49 2 3" xfId="13215" xr:uid="{00000000-0005-0000-0000-00002E330000}"/>
    <cellStyle name="Euro 49 2 4" xfId="12862" xr:uid="{00000000-0005-0000-0000-00002F330000}"/>
    <cellStyle name="Euro 49 3" xfId="4170" xr:uid="{00000000-0005-0000-0000-000030330000}"/>
    <cellStyle name="Euro 5" xfId="159" xr:uid="{00000000-0005-0000-0000-000031330000}"/>
    <cellStyle name="Euro 5 2" xfId="160" xr:uid="{00000000-0005-0000-0000-000032330000}"/>
    <cellStyle name="Euro 5 2 2" xfId="1140" xr:uid="{00000000-0005-0000-0000-000033330000}"/>
    <cellStyle name="Euro 5 2 2 2" xfId="8848" xr:uid="{00000000-0005-0000-0000-000034330000}"/>
    <cellStyle name="Euro 5 2 3" xfId="8527" xr:uid="{00000000-0005-0000-0000-000035330000}"/>
    <cellStyle name="Euro 5 3" xfId="161" xr:uid="{00000000-0005-0000-0000-000036330000}"/>
    <cellStyle name="Euro 5 3 2" xfId="1142" xr:uid="{00000000-0005-0000-0000-000037330000}"/>
    <cellStyle name="Euro 5 3 2 2" xfId="3361" xr:uid="{00000000-0005-0000-0000-000038330000}"/>
    <cellStyle name="Euro 5 3 2 3" xfId="2618" xr:uid="{00000000-0005-0000-0000-000039330000}"/>
    <cellStyle name="Euro 5 3 2 3 2" xfId="9308" xr:uid="{00000000-0005-0000-0000-00003A330000}"/>
    <cellStyle name="Euro 5 3 3" xfId="1141" xr:uid="{00000000-0005-0000-0000-00003B330000}"/>
    <cellStyle name="Euro 5 3 3 2" xfId="4171" xr:uid="{00000000-0005-0000-0000-00003C330000}"/>
    <cellStyle name="Euro 5 3 4" xfId="2377" xr:uid="{00000000-0005-0000-0000-00003D330000}"/>
    <cellStyle name="Euro 5 3 4 2" xfId="9096" xr:uid="{00000000-0005-0000-0000-00003E330000}"/>
    <cellStyle name="Euro 5 3 5" xfId="7668" xr:uid="{00000000-0005-0000-0000-00003F330000}"/>
    <cellStyle name="Euro 5 4" xfId="1143" xr:uid="{00000000-0005-0000-0000-000040330000}"/>
    <cellStyle name="Euro 5 4 2" xfId="4172" xr:uid="{00000000-0005-0000-0000-000041330000}"/>
    <cellStyle name="Euro 5 4 2 2" xfId="4173" xr:uid="{00000000-0005-0000-0000-000042330000}"/>
    <cellStyle name="Euro 5 4 2 3" xfId="13216" xr:uid="{00000000-0005-0000-0000-000043330000}"/>
    <cellStyle name="Euro 5 4 2 4" xfId="12861" xr:uid="{00000000-0005-0000-0000-000044330000}"/>
    <cellStyle name="Euro 5 4 3" xfId="4174" xr:uid="{00000000-0005-0000-0000-000045330000}"/>
    <cellStyle name="Euro 5 5" xfId="1144" xr:uid="{00000000-0005-0000-0000-000046330000}"/>
    <cellStyle name="Euro 5 6" xfId="1139" xr:uid="{00000000-0005-0000-0000-000047330000}"/>
    <cellStyle name="Euro 5 6 2" xfId="4862" xr:uid="{00000000-0005-0000-0000-000048330000}"/>
    <cellStyle name="Euro 50" xfId="1145" xr:uid="{00000000-0005-0000-0000-000049330000}"/>
    <cellStyle name="Euro 51" xfId="904" xr:uid="{00000000-0005-0000-0000-00004A330000}"/>
    <cellStyle name="Euro 51 2" xfId="4175" xr:uid="{00000000-0005-0000-0000-00004B330000}"/>
    <cellStyle name="Euro 51 2 2" xfId="8806" xr:uid="{00000000-0005-0000-0000-00004C330000}"/>
    <cellStyle name="Euro 51 2 3" xfId="13594" xr:uid="{00000000-0005-0000-0000-00004D330000}"/>
    <cellStyle name="Euro 51 3" xfId="4823" xr:uid="{00000000-0005-0000-0000-00004E330000}"/>
    <cellStyle name="Euro 51 4" xfId="6658" xr:uid="{00000000-0005-0000-0000-00004F330000}"/>
    <cellStyle name="Euro 51 5" xfId="13487" xr:uid="{00000000-0005-0000-0000-000050330000}"/>
    <cellStyle name="Euro 6" xfId="162" xr:uid="{00000000-0005-0000-0000-000051330000}"/>
    <cellStyle name="Euro 6 2" xfId="163" xr:uid="{00000000-0005-0000-0000-000052330000}"/>
    <cellStyle name="Euro 6 2 2" xfId="1147" xr:uid="{00000000-0005-0000-0000-000053330000}"/>
    <cellStyle name="Euro 6 2 2 2" xfId="8849" xr:uid="{00000000-0005-0000-0000-000054330000}"/>
    <cellStyle name="Euro 6 2 3" xfId="8528" xr:uid="{00000000-0005-0000-0000-000055330000}"/>
    <cellStyle name="Euro 6 3" xfId="164" xr:uid="{00000000-0005-0000-0000-000056330000}"/>
    <cellStyle name="Euro 6 3 2" xfId="1149" xr:uid="{00000000-0005-0000-0000-000057330000}"/>
    <cellStyle name="Euro 6 3 2 2" xfId="3362" xr:uid="{00000000-0005-0000-0000-000058330000}"/>
    <cellStyle name="Euro 6 3 2 3" xfId="2619" xr:uid="{00000000-0005-0000-0000-000059330000}"/>
    <cellStyle name="Euro 6 3 2 3 2" xfId="9309" xr:uid="{00000000-0005-0000-0000-00005A330000}"/>
    <cellStyle name="Euro 6 3 3" xfId="1148" xr:uid="{00000000-0005-0000-0000-00005B330000}"/>
    <cellStyle name="Euro 6 3 3 2" xfId="4176" xr:uid="{00000000-0005-0000-0000-00005C330000}"/>
    <cellStyle name="Euro 6 3 4" xfId="2378" xr:uid="{00000000-0005-0000-0000-00005D330000}"/>
    <cellStyle name="Euro 6 3 4 2" xfId="9097" xr:uid="{00000000-0005-0000-0000-00005E330000}"/>
    <cellStyle name="Euro 6 3 5" xfId="7667" xr:uid="{00000000-0005-0000-0000-00005F330000}"/>
    <cellStyle name="Euro 6 4" xfId="1150" xr:uid="{00000000-0005-0000-0000-000060330000}"/>
    <cellStyle name="Euro 6 4 2" xfId="4177" xr:uid="{00000000-0005-0000-0000-000061330000}"/>
    <cellStyle name="Euro 6 4 2 2" xfId="4178" xr:uid="{00000000-0005-0000-0000-000062330000}"/>
    <cellStyle name="Euro 6 4 2 3" xfId="13217" xr:uid="{00000000-0005-0000-0000-000063330000}"/>
    <cellStyle name="Euro 6 4 2 4" xfId="12860" xr:uid="{00000000-0005-0000-0000-000064330000}"/>
    <cellStyle name="Euro 6 4 3" xfId="4179" xr:uid="{00000000-0005-0000-0000-000065330000}"/>
    <cellStyle name="Euro 6 5" xfId="1151" xr:uid="{00000000-0005-0000-0000-000066330000}"/>
    <cellStyle name="Euro 6 6" xfId="1146" xr:uid="{00000000-0005-0000-0000-000067330000}"/>
    <cellStyle name="Euro 6 6 2" xfId="4863" xr:uid="{00000000-0005-0000-0000-000068330000}"/>
    <cellStyle name="Euro 7" xfId="165" xr:uid="{00000000-0005-0000-0000-000069330000}"/>
    <cellStyle name="Euro 7 2" xfId="166" xr:uid="{00000000-0005-0000-0000-00006A330000}"/>
    <cellStyle name="Euro 7 2 2" xfId="1153" xr:uid="{00000000-0005-0000-0000-00006B330000}"/>
    <cellStyle name="Euro 7 2 2 2" xfId="8850" xr:uid="{00000000-0005-0000-0000-00006C330000}"/>
    <cellStyle name="Euro 7 2 3" xfId="8529" xr:uid="{00000000-0005-0000-0000-00006D330000}"/>
    <cellStyle name="Euro 7 3" xfId="167" xr:uid="{00000000-0005-0000-0000-00006E330000}"/>
    <cellStyle name="Euro 7 3 2" xfId="1155" xr:uid="{00000000-0005-0000-0000-00006F330000}"/>
    <cellStyle name="Euro 7 3 2 2" xfId="3363" xr:uid="{00000000-0005-0000-0000-000070330000}"/>
    <cellStyle name="Euro 7 3 2 3" xfId="2620" xr:uid="{00000000-0005-0000-0000-000071330000}"/>
    <cellStyle name="Euro 7 3 2 3 2" xfId="9310" xr:uid="{00000000-0005-0000-0000-000072330000}"/>
    <cellStyle name="Euro 7 3 3" xfId="1154" xr:uid="{00000000-0005-0000-0000-000073330000}"/>
    <cellStyle name="Euro 7 3 3 2" xfId="4180" xr:uid="{00000000-0005-0000-0000-000074330000}"/>
    <cellStyle name="Euro 7 3 4" xfId="2379" xr:uid="{00000000-0005-0000-0000-000075330000}"/>
    <cellStyle name="Euro 7 3 4 2" xfId="9098" xr:uid="{00000000-0005-0000-0000-000076330000}"/>
    <cellStyle name="Euro 7 3 5" xfId="7135" xr:uid="{00000000-0005-0000-0000-000077330000}"/>
    <cellStyle name="Euro 7 4" xfId="1156" xr:uid="{00000000-0005-0000-0000-000078330000}"/>
    <cellStyle name="Euro 7 4 2" xfId="4181" xr:uid="{00000000-0005-0000-0000-000079330000}"/>
    <cellStyle name="Euro 7 4 2 2" xfId="4182" xr:uid="{00000000-0005-0000-0000-00007A330000}"/>
    <cellStyle name="Euro 7 4 2 3" xfId="13218" xr:uid="{00000000-0005-0000-0000-00007B330000}"/>
    <cellStyle name="Euro 7 4 2 4" xfId="12859" xr:uid="{00000000-0005-0000-0000-00007C330000}"/>
    <cellStyle name="Euro 7 4 3" xfId="4183" xr:uid="{00000000-0005-0000-0000-00007D330000}"/>
    <cellStyle name="Euro 7 5" xfId="1157" xr:uid="{00000000-0005-0000-0000-00007E330000}"/>
    <cellStyle name="Euro 7 6" xfId="1152" xr:uid="{00000000-0005-0000-0000-00007F330000}"/>
    <cellStyle name="Euro 7 6 2" xfId="4864" xr:uid="{00000000-0005-0000-0000-000080330000}"/>
    <cellStyle name="Euro 8" xfId="168" xr:uid="{00000000-0005-0000-0000-000081330000}"/>
    <cellStyle name="Euro 8 2" xfId="169" xr:uid="{00000000-0005-0000-0000-000082330000}"/>
    <cellStyle name="Euro 8 2 2" xfId="1159" xr:uid="{00000000-0005-0000-0000-000083330000}"/>
    <cellStyle name="Euro 8 2 2 2" xfId="8851" xr:uid="{00000000-0005-0000-0000-000084330000}"/>
    <cellStyle name="Euro 8 2 3" xfId="8530" xr:uid="{00000000-0005-0000-0000-000085330000}"/>
    <cellStyle name="Euro 8 3" xfId="170" xr:uid="{00000000-0005-0000-0000-000086330000}"/>
    <cellStyle name="Euro 8 3 2" xfId="1161" xr:uid="{00000000-0005-0000-0000-000087330000}"/>
    <cellStyle name="Euro 8 3 2 2" xfId="3364" xr:uid="{00000000-0005-0000-0000-000088330000}"/>
    <cellStyle name="Euro 8 3 2 3" xfId="2621" xr:uid="{00000000-0005-0000-0000-000089330000}"/>
    <cellStyle name="Euro 8 3 2 3 2" xfId="9311" xr:uid="{00000000-0005-0000-0000-00008A330000}"/>
    <cellStyle name="Euro 8 3 3" xfId="1160" xr:uid="{00000000-0005-0000-0000-00008B330000}"/>
    <cellStyle name="Euro 8 3 3 2" xfId="4184" xr:uid="{00000000-0005-0000-0000-00008C330000}"/>
    <cellStyle name="Euro 8 3 4" xfId="2380" xr:uid="{00000000-0005-0000-0000-00008D330000}"/>
    <cellStyle name="Euro 8 3 4 2" xfId="9099" xr:uid="{00000000-0005-0000-0000-00008E330000}"/>
    <cellStyle name="Euro 8 3 5" xfId="7596" xr:uid="{00000000-0005-0000-0000-00008F330000}"/>
    <cellStyle name="Euro 8 4" xfId="1162" xr:uid="{00000000-0005-0000-0000-000090330000}"/>
    <cellStyle name="Euro 8 4 2" xfId="4185" xr:uid="{00000000-0005-0000-0000-000091330000}"/>
    <cellStyle name="Euro 8 4 2 2" xfId="4186" xr:uid="{00000000-0005-0000-0000-000092330000}"/>
    <cellStyle name="Euro 8 4 2 3" xfId="13219" xr:uid="{00000000-0005-0000-0000-000093330000}"/>
    <cellStyle name="Euro 8 4 2 4" xfId="12858" xr:uid="{00000000-0005-0000-0000-000094330000}"/>
    <cellStyle name="Euro 8 4 3" xfId="4187" xr:uid="{00000000-0005-0000-0000-000095330000}"/>
    <cellStyle name="Euro 8 5" xfId="1163" xr:uid="{00000000-0005-0000-0000-000096330000}"/>
    <cellStyle name="Euro 8 6" xfId="1158" xr:uid="{00000000-0005-0000-0000-000097330000}"/>
    <cellStyle name="Euro 8 6 2" xfId="4865" xr:uid="{00000000-0005-0000-0000-000098330000}"/>
    <cellStyle name="Euro 9" xfId="171" xr:uid="{00000000-0005-0000-0000-000099330000}"/>
    <cellStyle name="Euro 9 2" xfId="172" xr:uid="{00000000-0005-0000-0000-00009A330000}"/>
    <cellStyle name="Euro 9 2 2" xfId="1165" xr:uid="{00000000-0005-0000-0000-00009B330000}"/>
    <cellStyle name="Euro 9 2 2 2" xfId="8852" xr:uid="{00000000-0005-0000-0000-00009C330000}"/>
    <cellStyle name="Euro 9 2 3" xfId="8531" xr:uid="{00000000-0005-0000-0000-00009D330000}"/>
    <cellStyle name="Euro 9 3" xfId="173" xr:uid="{00000000-0005-0000-0000-00009E330000}"/>
    <cellStyle name="Euro 9 3 2" xfId="1167" xr:uid="{00000000-0005-0000-0000-00009F330000}"/>
    <cellStyle name="Euro 9 3 2 2" xfId="3365" xr:uid="{00000000-0005-0000-0000-0000A0330000}"/>
    <cellStyle name="Euro 9 3 2 3" xfId="2622" xr:uid="{00000000-0005-0000-0000-0000A1330000}"/>
    <cellStyle name="Euro 9 3 2 3 2" xfId="9312" xr:uid="{00000000-0005-0000-0000-0000A2330000}"/>
    <cellStyle name="Euro 9 3 3" xfId="1166" xr:uid="{00000000-0005-0000-0000-0000A3330000}"/>
    <cellStyle name="Euro 9 3 3 2" xfId="4188" xr:uid="{00000000-0005-0000-0000-0000A4330000}"/>
    <cellStyle name="Euro 9 3 4" xfId="2381" xr:uid="{00000000-0005-0000-0000-0000A5330000}"/>
    <cellStyle name="Euro 9 3 4 2" xfId="9100" xr:uid="{00000000-0005-0000-0000-0000A6330000}"/>
    <cellStyle name="Euro 9 3 5" xfId="7706" xr:uid="{00000000-0005-0000-0000-0000A7330000}"/>
    <cellStyle name="Euro 9 4" xfId="1168" xr:uid="{00000000-0005-0000-0000-0000A8330000}"/>
    <cellStyle name="Euro 9 4 2" xfId="4189" xr:uid="{00000000-0005-0000-0000-0000A9330000}"/>
    <cellStyle name="Euro 9 4 2 2" xfId="4190" xr:uid="{00000000-0005-0000-0000-0000AA330000}"/>
    <cellStyle name="Euro 9 4 2 3" xfId="13220" xr:uid="{00000000-0005-0000-0000-0000AB330000}"/>
    <cellStyle name="Euro 9 4 2 4" xfId="12857" xr:uid="{00000000-0005-0000-0000-0000AC330000}"/>
    <cellStyle name="Euro 9 4 3" xfId="4191" xr:uid="{00000000-0005-0000-0000-0000AD330000}"/>
    <cellStyle name="Euro 9 5" xfId="1169" xr:uid="{00000000-0005-0000-0000-0000AE330000}"/>
    <cellStyle name="Euro 9 6" xfId="1164" xr:uid="{00000000-0005-0000-0000-0000AF330000}"/>
    <cellStyle name="Euro 9 6 2" xfId="4866" xr:uid="{00000000-0005-0000-0000-0000B0330000}"/>
    <cellStyle name="Explanatory Text 2" xfId="5863" xr:uid="{00000000-0005-0000-0000-0000B1330000}"/>
    <cellStyle name="Explanatory Text 2 2" xfId="19269" xr:uid="{00000000-0005-0000-0000-0000B2330000}"/>
    <cellStyle name="Fixed" xfId="27722" xr:uid="{00000000-0005-0000-0000-0000B3330000}"/>
    <cellStyle name="Fixed2 - Type2" xfId="174" xr:uid="{00000000-0005-0000-0000-0000B4330000}"/>
    <cellStyle name="Good" xfId="175" builtinId="26"/>
    <cellStyle name="Good 2" xfId="5900" xr:uid="{00000000-0005-0000-0000-0000B6330000}"/>
    <cellStyle name="Good 2 2" xfId="19270" xr:uid="{00000000-0005-0000-0000-0000B7330000}"/>
    <cellStyle name="Heading 1 2" xfId="5864" xr:uid="{00000000-0005-0000-0000-0000B8330000}"/>
    <cellStyle name="Heading 1 2 2" xfId="19271" xr:uid="{00000000-0005-0000-0000-0000B9330000}"/>
    <cellStyle name="Heading 1 3" xfId="5865" xr:uid="{00000000-0005-0000-0000-0000BA330000}"/>
    <cellStyle name="Heading 2 2" xfId="5866" xr:uid="{00000000-0005-0000-0000-0000BB330000}"/>
    <cellStyle name="Heading 2 2 2" xfId="19272" xr:uid="{00000000-0005-0000-0000-0000BC330000}"/>
    <cellStyle name="Heading 3 2" xfId="19273" xr:uid="{00000000-0005-0000-0000-0000BD330000}"/>
    <cellStyle name="Heading 4 2" xfId="19274" xr:uid="{00000000-0005-0000-0000-0000BE330000}"/>
    <cellStyle name="Headline" xfId="25681" xr:uid="{00000000-0005-0000-0000-0000BF330000}"/>
    <cellStyle name="Hyperlink" xfId="12909" builtinId="8"/>
    <cellStyle name="Hyperlink 2" xfId="4192" xr:uid="{00000000-0005-0000-0000-0000C0330000}"/>
    <cellStyle name="Hyperlink 2 2" xfId="7138" xr:uid="{00000000-0005-0000-0000-0000C1330000}"/>
    <cellStyle name="Hyperlink 2 2 2" xfId="19275" xr:uid="{00000000-0005-0000-0000-0000C2330000}"/>
    <cellStyle name="Hyperlink 2 3" xfId="6659" xr:uid="{00000000-0005-0000-0000-0000C3330000}"/>
    <cellStyle name="Hyperlink 2 4" xfId="7622" xr:uid="{00000000-0005-0000-0000-0000C4330000}"/>
    <cellStyle name="Hyperlink 2 5" xfId="5901" xr:uid="{00000000-0005-0000-0000-0000C5330000}"/>
    <cellStyle name="Hyperlink 3" xfId="19276" xr:uid="{00000000-0005-0000-0000-0000C6330000}"/>
    <cellStyle name="Input" xfId="176" builtinId="20" customBuiltin="1"/>
    <cellStyle name="Input 2" xfId="177" xr:uid="{00000000-0005-0000-0000-0000C8330000}"/>
    <cellStyle name="Input 2 10" xfId="28157" xr:uid="{00000000-0005-0000-0000-0000C9330000}"/>
    <cellStyle name="Input 2 2" xfId="2623" xr:uid="{00000000-0005-0000-0000-0000CA330000}"/>
    <cellStyle name="Input 2 2 2" xfId="5902" xr:uid="{00000000-0005-0000-0000-0000CB330000}"/>
    <cellStyle name="Input 2 2 2 2" xfId="13221" xr:uid="{00000000-0005-0000-0000-0000CC330000}"/>
    <cellStyle name="Input 2 2 2 2 2" xfId="31021" xr:uid="{00000000-0005-0000-0000-0000CD330000}"/>
    <cellStyle name="Input 2 2 2 3" xfId="28159" xr:uid="{00000000-0005-0000-0000-0000CE330000}"/>
    <cellStyle name="Input 2 2 3" xfId="13139" xr:uid="{00000000-0005-0000-0000-0000CF330000}"/>
    <cellStyle name="Input 2 2 3 2" xfId="30506" xr:uid="{00000000-0005-0000-0000-0000D0330000}"/>
    <cellStyle name="Input 2 2 4" xfId="25689" xr:uid="{00000000-0005-0000-0000-0000D1330000}"/>
    <cellStyle name="Input 2 2 4 2" xfId="30507" xr:uid="{00000000-0005-0000-0000-0000D2330000}"/>
    <cellStyle name="Input 2 2 5" xfId="25690" xr:uid="{00000000-0005-0000-0000-0000D3330000}"/>
    <cellStyle name="Input 2 2 5 2" xfId="30508" xr:uid="{00000000-0005-0000-0000-0000D4330000}"/>
    <cellStyle name="Input 2 2 6" xfId="28158" xr:uid="{00000000-0005-0000-0000-0000D5330000}"/>
    <cellStyle name="Input 2 3" xfId="4193" xr:uid="{00000000-0005-0000-0000-0000D6330000}"/>
    <cellStyle name="Input 2 3 2" xfId="13133" xr:uid="{00000000-0005-0000-0000-0000D7330000}"/>
    <cellStyle name="Input 2 3 2 2" xfId="30518" xr:uid="{00000000-0005-0000-0000-0000D8330000}"/>
    <cellStyle name="Input 2 3 3" xfId="28160" xr:uid="{00000000-0005-0000-0000-0000D9330000}"/>
    <cellStyle name="Input 2 4" xfId="4194" xr:uid="{00000000-0005-0000-0000-0000DA330000}"/>
    <cellStyle name="Input 2 4 2" xfId="28072" xr:uid="{00000000-0005-0000-0000-0000DB330000}"/>
    <cellStyle name="Input 2 4 2 2" xfId="31022" xr:uid="{00000000-0005-0000-0000-0000DC330000}"/>
    <cellStyle name="Input 2 4 3" xfId="28161" xr:uid="{00000000-0005-0000-0000-0000DD330000}"/>
    <cellStyle name="Input 2 5" xfId="4195" xr:uid="{00000000-0005-0000-0000-0000DE330000}"/>
    <cellStyle name="Input 2 5 2" xfId="28073" xr:uid="{00000000-0005-0000-0000-0000DF330000}"/>
    <cellStyle name="Input 2 5 2 2" xfId="31023" xr:uid="{00000000-0005-0000-0000-0000E0330000}"/>
    <cellStyle name="Input 2 5 3" xfId="28162" xr:uid="{00000000-0005-0000-0000-0000E1330000}"/>
    <cellStyle name="Input 2 6" xfId="4196" xr:uid="{00000000-0005-0000-0000-0000E2330000}"/>
    <cellStyle name="Input 2 6 2" xfId="28074" xr:uid="{00000000-0005-0000-0000-0000E3330000}"/>
    <cellStyle name="Input 2 6 2 2" xfId="31024" xr:uid="{00000000-0005-0000-0000-0000E4330000}"/>
    <cellStyle name="Input 2 6 3" xfId="28163" xr:uid="{00000000-0005-0000-0000-0000E5330000}"/>
    <cellStyle name="Input 2 7" xfId="4197" xr:uid="{00000000-0005-0000-0000-0000E6330000}"/>
    <cellStyle name="Input 2 7 2" xfId="28075" xr:uid="{00000000-0005-0000-0000-0000E7330000}"/>
    <cellStyle name="Input 2 7 2 2" xfId="31025" xr:uid="{00000000-0005-0000-0000-0000E8330000}"/>
    <cellStyle name="Input 2 7 3" xfId="28164" xr:uid="{00000000-0005-0000-0000-0000E9330000}"/>
    <cellStyle name="Input 2 8" xfId="19277" xr:uid="{00000000-0005-0000-0000-0000EA330000}"/>
    <cellStyle name="Input 2 8 2" xfId="28076" xr:uid="{00000000-0005-0000-0000-0000EB330000}"/>
    <cellStyle name="Input 2 8 2 2" xfId="31026" xr:uid="{00000000-0005-0000-0000-0000EC330000}"/>
    <cellStyle name="Input 2 8 3" xfId="28165" xr:uid="{00000000-0005-0000-0000-0000ED330000}"/>
    <cellStyle name="Input 2 9" xfId="28077" xr:uid="{00000000-0005-0000-0000-0000EE330000}"/>
    <cellStyle name="Input 2 9 2" xfId="31027" xr:uid="{00000000-0005-0000-0000-0000EF330000}"/>
    <cellStyle name="Input 3" xfId="2382" xr:uid="{00000000-0005-0000-0000-0000F0330000}"/>
    <cellStyle name="Input 3 2" xfId="3896" xr:uid="{00000000-0005-0000-0000-0000F1330000}"/>
    <cellStyle name="Input 3 2 2" xfId="7001" xr:uid="{00000000-0005-0000-0000-0000F2330000}"/>
    <cellStyle name="Input 3 2 2 2" xfId="31028" xr:uid="{00000000-0005-0000-0000-0000F3330000}"/>
    <cellStyle name="Input 3 2 2 3" xfId="28078" xr:uid="{00000000-0005-0000-0000-0000F4330000}"/>
    <cellStyle name="Input 3 2 3" xfId="5903" xr:uid="{00000000-0005-0000-0000-0000F5330000}"/>
    <cellStyle name="Input 3 3" xfId="2624" xr:uid="{00000000-0005-0000-0000-0000F6330000}"/>
    <cellStyle name="Input 3 3 2" xfId="7590" xr:uid="{00000000-0005-0000-0000-0000F7330000}"/>
    <cellStyle name="Input 3 3 3" xfId="7139" xr:uid="{00000000-0005-0000-0000-0000F8330000}"/>
    <cellStyle name="Input 3 4" xfId="4198" xr:uid="{00000000-0005-0000-0000-0000F9330000}"/>
    <cellStyle name="Input 3 4 2" xfId="6925" xr:uid="{00000000-0005-0000-0000-0000FA330000}"/>
    <cellStyle name="Input 3 4 2 2" xfId="31029" xr:uid="{00000000-0005-0000-0000-0000FB330000}"/>
    <cellStyle name="Input 3 4 3" xfId="6660" xr:uid="{00000000-0005-0000-0000-0000FC330000}"/>
    <cellStyle name="Input 3 4 3 2" xfId="28167" xr:uid="{00000000-0005-0000-0000-0000FD330000}"/>
    <cellStyle name="Input 3 5" xfId="4199" xr:uid="{00000000-0005-0000-0000-0000FE330000}"/>
    <cellStyle name="Input 3 5 2" xfId="28079" xr:uid="{00000000-0005-0000-0000-0000FF330000}"/>
    <cellStyle name="Input 3 5 2 2" xfId="31030" xr:uid="{00000000-0005-0000-0000-000000340000}"/>
    <cellStyle name="Input 3 5 3" xfId="28168" xr:uid="{00000000-0005-0000-0000-000001340000}"/>
    <cellStyle name="Input 3 6" xfId="4200" xr:uid="{00000000-0005-0000-0000-000002340000}"/>
    <cellStyle name="Input 3 6 2" xfId="28080" xr:uid="{00000000-0005-0000-0000-000003340000}"/>
    <cellStyle name="Input 3 6 2 2" xfId="31031" xr:uid="{00000000-0005-0000-0000-000004340000}"/>
    <cellStyle name="Input 3 6 3" xfId="28169" xr:uid="{00000000-0005-0000-0000-000005340000}"/>
    <cellStyle name="Input 3 7" xfId="19280" xr:uid="{00000000-0005-0000-0000-000006340000}"/>
    <cellStyle name="Input 3 8" xfId="28081" xr:uid="{00000000-0005-0000-0000-000007340000}"/>
    <cellStyle name="Input 3 8 2" xfId="31032" xr:uid="{00000000-0005-0000-0000-000008340000}"/>
    <cellStyle name="Input 3 9" xfId="28166" xr:uid="{00000000-0005-0000-0000-000009340000}"/>
    <cellStyle name="Input 4" xfId="4201" xr:uid="{00000000-0005-0000-0000-00000A340000}"/>
    <cellStyle name="Input 4 2" xfId="13468" xr:uid="{00000000-0005-0000-0000-00000B340000}"/>
    <cellStyle name="Input 4 2 2" xfId="31033" xr:uid="{00000000-0005-0000-0000-00000C340000}"/>
    <cellStyle name="Input 4 3" xfId="28170" xr:uid="{00000000-0005-0000-0000-00000D340000}"/>
    <cellStyle name="InputCells" xfId="178" xr:uid="{00000000-0005-0000-0000-00000E340000}"/>
    <cellStyle name="InputCells12_BBorder" xfId="25682" xr:uid="{00000000-0005-0000-0000-00000F340000}"/>
    <cellStyle name="Komma 10" xfId="19283" xr:uid="{00000000-0005-0000-0000-000011340000}"/>
    <cellStyle name="Komma 10 2" xfId="19284" xr:uid="{00000000-0005-0000-0000-000012340000}"/>
    <cellStyle name="Komma 10 2 2" xfId="44145" xr:uid="{00000000-0005-0000-0000-000013340000}"/>
    <cellStyle name="Komma 10 2 3" xfId="45053" xr:uid="{00000000-0005-0000-0000-000014340000}"/>
    <cellStyle name="Komma 10 3" xfId="44144" xr:uid="{00000000-0005-0000-0000-000015340000}"/>
    <cellStyle name="Komma 10 4" xfId="45052" xr:uid="{00000000-0005-0000-0000-000016340000}"/>
    <cellStyle name="Komma 11" xfId="19285" xr:uid="{00000000-0005-0000-0000-000017340000}"/>
    <cellStyle name="Komma 11 2" xfId="44146" xr:uid="{00000000-0005-0000-0000-000018340000}"/>
    <cellStyle name="Komma 11 3" xfId="45054" xr:uid="{00000000-0005-0000-0000-000019340000}"/>
    <cellStyle name="Komma 2" xfId="2383" xr:uid="{00000000-0005-0000-0000-00001A340000}"/>
    <cellStyle name="Komma 2 10" xfId="10401" xr:uid="{00000000-0005-0000-0000-00001B340000}"/>
    <cellStyle name="Komma 2 10 2" xfId="17946" xr:uid="{00000000-0005-0000-0000-00001C340000}"/>
    <cellStyle name="Komma 2 10 3" xfId="27852" xr:uid="{00000000-0005-0000-0000-00001D340000}"/>
    <cellStyle name="Komma 2 10 4" xfId="47301" xr:uid="{00000000-0005-0000-0000-00001E340000}"/>
    <cellStyle name="Komma 2 10 5" xfId="50317" xr:uid="{00000000-0005-0000-0000-00001F340000}"/>
    <cellStyle name="Komma 2 11" xfId="10888" xr:uid="{00000000-0005-0000-0000-000020340000}"/>
    <cellStyle name="Komma 2 11 2" xfId="18423" xr:uid="{00000000-0005-0000-0000-000021340000}"/>
    <cellStyle name="Komma 2 11 3" xfId="42142" xr:uid="{00000000-0005-0000-0000-000022340000}"/>
    <cellStyle name="Komma 2 11 4" xfId="47778" xr:uid="{00000000-0005-0000-0000-000023340000}"/>
    <cellStyle name="Komma 2 11 5" xfId="50794" xr:uid="{00000000-0005-0000-0000-000024340000}"/>
    <cellStyle name="Komma 2 12" xfId="5904" xr:uid="{00000000-0005-0000-0000-000025340000}"/>
    <cellStyle name="Komma 2 12 2" xfId="16685" xr:uid="{00000000-0005-0000-0000-000026340000}"/>
    <cellStyle name="Komma 2 12 3" xfId="43009" xr:uid="{00000000-0005-0000-0000-000027340000}"/>
    <cellStyle name="Komma 2 12 4" xfId="45717" xr:uid="{00000000-0005-0000-0000-000028340000}"/>
    <cellStyle name="Komma 2 12 5" xfId="48733" xr:uid="{00000000-0005-0000-0000-000029340000}"/>
    <cellStyle name="Komma 2 13" xfId="14931" xr:uid="{00000000-0005-0000-0000-00002A340000}"/>
    <cellStyle name="Komma 2 14" xfId="19286" xr:uid="{00000000-0005-0000-0000-00002B340000}"/>
    <cellStyle name="Komma 2 15" xfId="44147" xr:uid="{00000000-0005-0000-0000-00002C340000}"/>
    <cellStyle name="Komma 2 16" xfId="45055" xr:uid="{00000000-0005-0000-0000-00002D340000}"/>
    <cellStyle name="Komma 2 17" xfId="45241" xr:uid="{00000000-0005-0000-0000-00002E340000}"/>
    <cellStyle name="Komma 2 18" xfId="48256" xr:uid="{00000000-0005-0000-0000-00002F340000}"/>
    <cellStyle name="Komma 2 2" xfId="4202" xr:uid="{00000000-0005-0000-0000-000030340000}"/>
    <cellStyle name="Komma 2 2 10" xfId="10928" xr:uid="{00000000-0005-0000-0000-000031340000}"/>
    <cellStyle name="Komma 2 2 10 2" xfId="18461" xr:uid="{00000000-0005-0000-0000-000032340000}"/>
    <cellStyle name="Komma 2 2 10 3" xfId="42796" xr:uid="{00000000-0005-0000-0000-000033340000}"/>
    <cellStyle name="Komma 2 2 10 4" xfId="47816" xr:uid="{00000000-0005-0000-0000-000034340000}"/>
    <cellStyle name="Komma 2 2 10 5" xfId="50832" xr:uid="{00000000-0005-0000-0000-000035340000}"/>
    <cellStyle name="Komma 2 2 11" xfId="6662" xr:uid="{00000000-0005-0000-0000-000036340000}"/>
    <cellStyle name="Komma 2 2 11 2" xfId="41728" xr:uid="{00000000-0005-0000-0000-000037340000}"/>
    <cellStyle name="Komma 2 2 11 3" xfId="46164" xr:uid="{00000000-0005-0000-0000-000038340000}"/>
    <cellStyle name="Komma 2 2 11 4" xfId="49180" xr:uid="{00000000-0005-0000-0000-000039340000}"/>
    <cellStyle name="Komma 2 2 12" xfId="19287" xr:uid="{00000000-0005-0000-0000-00003A340000}"/>
    <cellStyle name="Komma 2 2 13" xfId="44148" xr:uid="{00000000-0005-0000-0000-00003B340000}"/>
    <cellStyle name="Komma 2 2 14" xfId="45056" xr:uid="{00000000-0005-0000-0000-00003C340000}"/>
    <cellStyle name="Komma 2 2 15" xfId="45279" xr:uid="{00000000-0005-0000-0000-00003D340000}"/>
    <cellStyle name="Komma 2 2 16" xfId="48294" xr:uid="{00000000-0005-0000-0000-00003E340000}"/>
    <cellStyle name="Komma 2 2 2" xfId="4203" xr:uid="{00000000-0005-0000-0000-00003F340000}"/>
    <cellStyle name="Komma 2 2 2 10" xfId="7592" xr:uid="{00000000-0005-0000-0000-000040340000}"/>
    <cellStyle name="Komma 2 2 2 10 2" xfId="41754" xr:uid="{00000000-0005-0000-0000-000041340000}"/>
    <cellStyle name="Komma 2 2 2 10 3" xfId="46382" xr:uid="{00000000-0005-0000-0000-000042340000}"/>
    <cellStyle name="Komma 2 2 2 10 4" xfId="49398" xr:uid="{00000000-0005-0000-0000-000043340000}"/>
    <cellStyle name="Komma 2 2 2 11" xfId="19288" xr:uid="{00000000-0005-0000-0000-000044340000}"/>
    <cellStyle name="Komma 2 2 2 12" xfId="44149" xr:uid="{00000000-0005-0000-0000-000045340000}"/>
    <cellStyle name="Komma 2 2 2 13" xfId="45057" xr:uid="{00000000-0005-0000-0000-000046340000}"/>
    <cellStyle name="Komma 2 2 2 14" xfId="45280" xr:uid="{00000000-0005-0000-0000-000047340000}"/>
    <cellStyle name="Komma 2 2 2 15" xfId="48295" xr:uid="{00000000-0005-0000-0000-000048340000}"/>
    <cellStyle name="Komma 2 2 2 2" xfId="5276" xr:uid="{00000000-0005-0000-0000-000049340000}"/>
    <cellStyle name="Komma 2 2 2 2 2" xfId="5596" xr:uid="{00000000-0005-0000-0000-00004A340000}"/>
    <cellStyle name="Komma 2 2 2 2 2 2" xfId="10223" xr:uid="{00000000-0005-0000-0000-00004B340000}"/>
    <cellStyle name="Komma 2 2 2 2 2 2 2" xfId="17773" xr:uid="{00000000-0005-0000-0000-00004C340000}"/>
    <cellStyle name="Komma 2 2 2 2 2 2 3" xfId="43659" xr:uid="{00000000-0005-0000-0000-00004D340000}"/>
    <cellStyle name="Komma 2 2 2 2 2 2 4" xfId="47128" xr:uid="{00000000-0005-0000-0000-00004E340000}"/>
    <cellStyle name="Komma 2 2 2 2 2 2 5" xfId="50144" xr:uid="{00000000-0005-0000-0000-00004F340000}"/>
    <cellStyle name="Komma 2 2 2 2 2 3" xfId="10708" xr:uid="{00000000-0005-0000-0000-000050340000}"/>
    <cellStyle name="Komma 2 2 2 2 2 3 2" xfId="18250" xr:uid="{00000000-0005-0000-0000-000051340000}"/>
    <cellStyle name="Komma 2 2 2 2 2 3 3" xfId="20103" xr:uid="{00000000-0005-0000-0000-000052340000}"/>
    <cellStyle name="Komma 2 2 2 2 2 3 4" xfId="47605" xr:uid="{00000000-0005-0000-0000-000053340000}"/>
    <cellStyle name="Komma 2 2 2 2 2 3 5" xfId="50621" xr:uid="{00000000-0005-0000-0000-000054340000}"/>
    <cellStyle name="Komma 2 2 2 2 2 4" xfId="11195" xr:uid="{00000000-0005-0000-0000-000055340000}"/>
    <cellStyle name="Komma 2 2 2 2 2 4 2" xfId="18727" xr:uid="{00000000-0005-0000-0000-000056340000}"/>
    <cellStyle name="Komma 2 2 2 2 2 4 3" xfId="42649" xr:uid="{00000000-0005-0000-0000-000057340000}"/>
    <cellStyle name="Komma 2 2 2 2 2 4 4" xfId="48082" xr:uid="{00000000-0005-0000-0000-000058340000}"/>
    <cellStyle name="Komma 2 2 2 2 2 4 5" xfId="51098" xr:uid="{00000000-0005-0000-0000-000059340000}"/>
    <cellStyle name="Komma 2 2 2 2 2 5" xfId="8231" xr:uid="{00000000-0005-0000-0000-00005A340000}"/>
    <cellStyle name="Komma 2 2 2 2 2 5 2" xfId="43069" xr:uid="{00000000-0005-0000-0000-00005B340000}"/>
    <cellStyle name="Komma 2 2 2 2 2 5 3" xfId="46651" xr:uid="{00000000-0005-0000-0000-00005C340000}"/>
    <cellStyle name="Komma 2 2 2 2 2 5 4" xfId="49667" xr:uid="{00000000-0005-0000-0000-00005D340000}"/>
    <cellStyle name="Komma 2 2 2 2 2 6" xfId="41544" xr:uid="{00000000-0005-0000-0000-00005E340000}"/>
    <cellStyle name="Komma 2 2 2 2 2 7" xfId="45545" xr:uid="{00000000-0005-0000-0000-00005F340000}"/>
    <cellStyle name="Komma 2 2 2 2 2 8" xfId="48561" xr:uid="{00000000-0005-0000-0000-000060340000}"/>
    <cellStyle name="Komma 2 2 2 2 3" xfId="10011" xr:uid="{00000000-0005-0000-0000-000061340000}"/>
    <cellStyle name="Komma 2 2 2 2 3 2" xfId="17561" xr:uid="{00000000-0005-0000-0000-000062340000}"/>
    <cellStyle name="Komma 2 2 2 2 3 3" xfId="42287" xr:uid="{00000000-0005-0000-0000-000063340000}"/>
    <cellStyle name="Komma 2 2 2 2 3 4" xfId="46916" xr:uid="{00000000-0005-0000-0000-000064340000}"/>
    <cellStyle name="Komma 2 2 2 2 3 5" xfId="49932" xr:uid="{00000000-0005-0000-0000-000065340000}"/>
    <cellStyle name="Komma 2 2 2 2 4" xfId="10495" xr:uid="{00000000-0005-0000-0000-000066340000}"/>
    <cellStyle name="Komma 2 2 2 2 4 2" xfId="18038" xr:uid="{00000000-0005-0000-0000-000067340000}"/>
    <cellStyle name="Komma 2 2 2 2 4 3" xfId="42325" xr:uid="{00000000-0005-0000-0000-000068340000}"/>
    <cellStyle name="Komma 2 2 2 2 4 4" xfId="47393" xr:uid="{00000000-0005-0000-0000-000069340000}"/>
    <cellStyle name="Komma 2 2 2 2 4 5" xfId="50409" xr:uid="{00000000-0005-0000-0000-00006A340000}"/>
    <cellStyle name="Komma 2 2 2 2 5" xfId="10982" xr:uid="{00000000-0005-0000-0000-00006B340000}"/>
    <cellStyle name="Komma 2 2 2 2 5 2" xfId="18515" xr:uid="{00000000-0005-0000-0000-00006C340000}"/>
    <cellStyle name="Komma 2 2 2 2 5 3" xfId="43527" xr:uid="{00000000-0005-0000-0000-00006D340000}"/>
    <cellStyle name="Komma 2 2 2 2 5 4" xfId="47870" xr:uid="{00000000-0005-0000-0000-00006E340000}"/>
    <cellStyle name="Komma 2 2 2 2 5 5" xfId="50886" xr:uid="{00000000-0005-0000-0000-00006F340000}"/>
    <cellStyle name="Komma 2 2 2 2 6" xfId="7930" xr:uid="{00000000-0005-0000-0000-000070340000}"/>
    <cellStyle name="Komma 2 2 2 2 6 2" xfId="42210" xr:uid="{00000000-0005-0000-0000-000071340000}"/>
    <cellStyle name="Komma 2 2 2 2 6 3" xfId="46439" xr:uid="{00000000-0005-0000-0000-000072340000}"/>
    <cellStyle name="Komma 2 2 2 2 6 4" xfId="49455" xr:uid="{00000000-0005-0000-0000-000073340000}"/>
    <cellStyle name="Komma 2 2 2 2 7" xfId="42806" xr:uid="{00000000-0005-0000-0000-000074340000}"/>
    <cellStyle name="Komma 2 2 2 2 8" xfId="45333" xr:uid="{00000000-0005-0000-0000-000075340000}"/>
    <cellStyle name="Komma 2 2 2 2 9" xfId="48349" xr:uid="{00000000-0005-0000-0000-000076340000}"/>
    <cellStyle name="Komma 2 2 2 3" xfId="5356" xr:uid="{00000000-0005-0000-0000-000077340000}"/>
    <cellStyle name="Komma 2 2 2 3 2" xfId="5676" xr:uid="{00000000-0005-0000-0000-000078340000}"/>
    <cellStyle name="Komma 2 2 2 3 2 2" xfId="10276" xr:uid="{00000000-0005-0000-0000-000079340000}"/>
    <cellStyle name="Komma 2 2 2 3 2 2 2" xfId="17826" xr:uid="{00000000-0005-0000-0000-00007A340000}"/>
    <cellStyle name="Komma 2 2 2 3 2 2 3" xfId="42556" xr:uid="{00000000-0005-0000-0000-00007B340000}"/>
    <cellStyle name="Komma 2 2 2 3 2 2 4" xfId="47181" xr:uid="{00000000-0005-0000-0000-00007C340000}"/>
    <cellStyle name="Komma 2 2 2 3 2 2 5" xfId="50197" xr:uid="{00000000-0005-0000-0000-00007D340000}"/>
    <cellStyle name="Komma 2 2 2 3 2 3" xfId="10761" xr:uid="{00000000-0005-0000-0000-00007E340000}"/>
    <cellStyle name="Komma 2 2 2 3 2 3 2" xfId="18303" xr:uid="{00000000-0005-0000-0000-00007F340000}"/>
    <cellStyle name="Komma 2 2 2 3 2 3 3" xfId="41965" xr:uid="{00000000-0005-0000-0000-000080340000}"/>
    <cellStyle name="Komma 2 2 2 3 2 3 4" xfId="47658" xr:uid="{00000000-0005-0000-0000-000081340000}"/>
    <cellStyle name="Komma 2 2 2 3 2 3 5" xfId="50674" xr:uid="{00000000-0005-0000-0000-000082340000}"/>
    <cellStyle name="Komma 2 2 2 3 2 4" xfId="11248" xr:uid="{00000000-0005-0000-0000-000083340000}"/>
    <cellStyle name="Komma 2 2 2 3 2 4 2" xfId="18780" xr:uid="{00000000-0005-0000-0000-000084340000}"/>
    <cellStyle name="Komma 2 2 2 3 2 4 3" xfId="43003" xr:uid="{00000000-0005-0000-0000-000085340000}"/>
    <cellStyle name="Komma 2 2 2 3 2 4 4" xfId="48135" xr:uid="{00000000-0005-0000-0000-000086340000}"/>
    <cellStyle name="Komma 2 2 2 3 2 4 5" xfId="51151" xr:uid="{00000000-0005-0000-0000-000087340000}"/>
    <cellStyle name="Komma 2 2 2 3 2 5" xfId="8310" xr:uid="{00000000-0005-0000-0000-000088340000}"/>
    <cellStyle name="Komma 2 2 2 3 2 5 2" xfId="43792" xr:uid="{00000000-0005-0000-0000-000089340000}"/>
    <cellStyle name="Komma 2 2 2 3 2 5 3" xfId="46704" xr:uid="{00000000-0005-0000-0000-00008A340000}"/>
    <cellStyle name="Komma 2 2 2 3 2 5 4" xfId="49720" xr:uid="{00000000-0005-0000-0000-00008B340000}"/>
    <cellStyle name="Komma 2 2 2 3 2 6" xfId="43479" xr:uid="{00000000-0005-0000-0000-00008C340000}"/>
    <cellStyle name="Komma 2 2 2 3 2 7" xfId="45598" xr:uid="{00000000-0005-0000-0000-00008D340000}"/>
    <cellStyle name="Komma 2 2 2 3 2 8" xfId="48614" xr:uid="{00000000-0005-0000-0000-00008E340000}"/>
    <cellStyle name="Komma 2 2 2 3 3" xfId="10064" xr:uid="{00000000-0005-0000-0000-00008F340000}"/>
    <cellStyle name="Komma 2 2 2 3 3 2" xfId="17614" xr:uid="{00000000-0005-0000-0000-000090340000}"/>
    <cellStyle name="Komma 2 2 2 3 3 3" xfId="20747" xr:uid="{00000000-0005-0000-0000-000091340000}"/>
    <cellStyle name="Komma 2 2 2 3 3 4" xfId="46969" xr:uid="{00000000-0005-0000-0000-000092340000}"/>
    <cellStyle name="Komma 2 2 2 3 3 5" xfId="49985" xr:uid="{00000000-0005-0000-0000-000093340000}"/>
    <cellStyle name="Komma 2 2 2 3 4" xfId="10549" xr:uid="{00000000-0005-0000-0000-000094340000}"/>
    <cellStyle name="Komma 2 2 2 3 4 2" xfId="18091" xr:uid="{00000000-0005-0000-0000-000095340000}"/>
    <cellStyle name="Komma 2 2 2 3 4 3" xfId="41933" xr:uid="{00000000-0005-0000-0000-000096340000}"/>
    <cellStyle name="Komma 2 2 2 3 4 4" xfId="47446" xr:uid="{00000000-0005-0000-0000-000097340000}"/>
    <cellStyle name="Komma 2 2 2 3 4 5" xfId="50462" xr:uid="{00000000-0005-0000-0000-000098340000}"/>
    <cellStyle name="Komma 2 2 2 3 5" xfId="11036" xr:uid="{00000000-0005-0000-0000-000099340000}"/>
    <cellStyle name="Komma 2 2 2 3 5 2" xfId="18568" xr:uid="{00000000-0005-0000-0000-00009A340000}"/>
    <cellStyle name="Komma 2 2 2 3 5 3" xfId="43469" xr:uid="{00000000-0005-0000-0000-00009B340000}"/>
    <cellStyle name="Komma 2 2 2 3 5 4" xfId="47923" xr:uid="{00000000-0005-0000-0000-00009C340000}"/>
    <cellStyle name="Komma 2 2 2 3 5 5" xfId="50939" xr:uid="{00000000-0005-0000-0000-00009D340000}"/>
    <cellStyle name="Komma 2 2 2 3 6" xfId="8001" xr:uid="{00000000-0005-0000-0000-00009E340000}"/>
    <cellStyle name="Komma 2 2 2 3 6 2" xfId="43645" xr:uid="{00000000-0005-0000-0000-00009F340000}"/>
    <cellStyle name="Komma 2 2 2 3 6 3" xfId="46492" xr:uid="{00000000-0005-0000-0000-0000A0340000}"/>
    <cellStyle name="Komma 2 2 2 3 6 4" xfId="49508" xr:uid="{00000000-0005-0000-0000-0000A1340000}"/>
    <cellStyle name="Komma 2 2 2 3 7" xfId="30023" xr:uid="{00000000-0005-0000-0000-0000A2340000}"/>
    <cellStyle name="Komma 2 2 2 3 8" xfId="45386" xr:uid="{00000000-0005-0000-0000-0000A3340000}"/>
    <cellStyle name="Komma 2 2 2 3 9" xfId="48402" xr:uid="{00000000-0005-0000-0000-0000A4340000}"/>
    <cellStyle name="Komma 2 2 2 4" xfId="5436" xr:uid="{00000000-0005-0000-0000-0000A5340000}"/>
    <cellStyle name="Komma 2 2 2 4 2" xfId="5756" xr:uid="{00000000-0005-0000-0000-0000A6340000}"/>
    <cellStyle name="Komma 2 2 2 4 2 2" xfId="10329" xr:uid="{00000000-0005-0000-0000-0000A7340000}"/>
    <cellStyle name="Komma 2 2 2 4 2 2 2" xfId="17879" xr:uid="{00000000-0005-0000-0000-0000A8340000}"/>
    <cellStyle name="Komma 2 2 2 4 2 2 3" xfId="27973" xr:uid="{00000000-0005-0000-0000-0000A9340000}"/>
    <cellStyle name="Komma 2 2 2 4 2 2 4" xfId="47234" xr:uid="{00000000-0005-0000-0000-0000AA340000}"/>
    <cellStyle name="Komma 2 2 2 4 2 2 5" xfId="50250" xr:uid="{00000000-0005-0000-0000-0000AB340000}"/>
    <cellStyle name="Komma 2 2 2 4 2 3" xfId="10814" xr:uid="{00000000-0005-0000-0000-0000AC340000}"/>
    <cellStyle name="Komma 2 2 2 4 2 3 2" xfId="18356" xr:uid="{00000000-0005-0000-0000-0000AD340000}"/>
    <cellStyle name="Komma 2 2 2 4 2 3 3" xfId="27731" xr:uid="{00000000-0005-0000-0000-0000AE340000}"/>
    <cellStyle name="Komma 2 2 2 4 2 3 4" xfId="47711" xr:uid="{00000000-0005-0000-0000-0000AF340000}"/>
    <cellStyle name="Komma 2 2 2 4 2 3 5" xfId="50727" xr:uid="{00000000-0005-0000-0000-0000B0340000}"/>
    <cellStyle name="Komma 2 2 2 4 2 4" xfId="11301" xr:uid="{00000000-0005-0000-0000-0000B1340000}"/>
    <cellStyle name="Komma 2 2 2 4 2 4 2" xfId="18833" xr:uid="{00000000-0005-0000-0000-0000B2340000}"/>
    <cellStyle name="Komma 2 2 2 4 2 4 3" xfId="43099" xr:uid="{00000000-0005-0000-0000-0000B3340000}"/>
    <cellStyle name="Komma 2 2 2 4 2 4 4" xfId="48188" xr:uid="{00000000-0005-0000-0000-0000B4340000}"/>
    <cellStyle name="Komma 2 2 2 4 2 4 5" xfId="51204" xr:uid="{00000000-0005-0000-0000-0000B5340000}"/>
    <cellStyle name="Komma 2 2 2 4 2 5" xfId="8390" xr:uid="{00000000-0005-0000-0000-0000B6340000}"/>
    <cellStyle name="Komma 2 2 2 4 2 5 2" xfId="31828" xr:uid="{00000000-0005-0000-0000-0000B7340000}"/>
    <cellStyle name="Komma 2 2 2 4 2 5 3" xfId="46757" xr:uid="{00000000-0005-0000-0000-0000B8340000}"/>
    <cellStyle name="Komma 2 2 2 4 2 5 4" xfId="49773" xr:uid="{00000000-0005-0000-0000-0000B9340000}"/>
    <cellStyle name="Komma 2 2 2 4 2 6" xfId="41591" xr:uid="{00000000-0005-0000-0000-0000BA340000}"/>
    <cellStyle name="Komma 2 2 2 4 2 7" xfId="45651" xr:uid="{00000000-0005-0000-0000-0000BB340000}"/>
    <cellStyle name="Komma 2 2 2 4 2 8" xfId="48667" xr:uid="{00000000-0005-0000-0000-0000BC340000}"/>
    <cellStyle name="Komma 2 2 2 4 3" xfId="10117" xr:uid="{00000000-0005-0000-0000-0000BD340000}"/>
    <cellStyle name="Komma 2 2 2 4 3 2" xfId="17667" xr:uid="{00000000-0005-0000-0000-0000BE340000}"/>
    <cellStyle name="Komma 2 2 2 4 3 3" xfId="42929" xr:uid="{00000000-0005-0000-0000-0000BF340000}"/>
    <cellStyle name="Komma 2 2 2 4 3 4" xfId="47022" xr:uid="{00000000-0005-0000-0000-0000C0340000}"/>
    <cellStyle name="Komma 2 2 2 4 3 5" xfId="50038" xr:uid="{00000000-0005-0000-0000-0000C1340000}"/>
    <cellStyle name="Komma 2 2 2 4 4" xfId="10602" xr:uid="{00000000-0005-0000-0000-0000C2340000}"/>
    <cellStyle name="Komma 2 2 2 4 4 2" xfId="18144" xr:uid="{00000000-0005-0000-0000-0000C3340000}"/>
    <cellStyle name="Komma 2 2 2 4 4 3" xfId="42696" xr:uid="{00000000-0005-0000-0000-0000C4340000}"/>
    <cellStyle name="Komma 2 2 2 4 4 4" xfId="47499" xr:uid="{00000000-0005-0000-0000-0000C5340000}"/>
    <cellStyle name="Komma 2 2 2 4 4 5" xfId="50515" xr:uid="{00000000-0005-0000-0000-0000C6340000}"/>
    <cellStyle name="Komma 2 2 2 4 5" xfId="11089" xr:uid="{00000000-0005-0000-0000-0000C7340000}"/>
    <cellStyle name="Komma 2 2 2 4 5 2" xfId="18621" xr:uid="{00000000-0005-0000-0000-0000C8340000}"/>
    <cellStyle name="Komma 2 2 2 4 5 3" xfId="42015" xr:uid="{00000000-0005-0000-0000-0000C9340000}"/>
    <cellStyle name="Komma 2 2 2 4 5 4" xfId="47976" xr:uid="{00000000-0005-0000-0000-0000CA340000}"/>
    <cellStyle name="Komma 2 2 2 4 5 5" xfId="50992" xr:uid="{00000000-0005-0000-0000-0000CB340000}"/>
    <cellStyle name="Komma 2 2 2 4 6" xfId="8077" xr:uid="{00000000-0005-0000-0000-0000CC340000}"/>
    <cellStyle name="Komma 2 2 2 4 6 2" xfId="43142" xr:uid="{00000000-0005-0000-0000-0000CD340000}"/>
    <cellStyle name="Komma 2 2 2 4 6 3" xfId="46545" xr:uid="{00000000-0005-0000-0000-0000CE340000}"/>
    <cellStyle name="Komma 2 2 2 4 6 4" xfId="49561" xr:uid="{00000000-0005-0000-0000-0000CF340000}"/>
    <cellStyle name="Komma 2 2 2 4 7" xfId="20822" xr:uid="{00000000-0005-0000-0000-0000D0340000}"/>
    <cellStyle name="Komma 2 2 2 4 8" xfId="45439" xr:uid="{00000000-0005-0000-0000-0000D1340000}"/>
    <cellStyle name="Komma 2 2 2 4 9" xfId="48455" xr:uid="{00000000-0005-0000-0000-0000D2340000}"/>
    <cellStyle name="Komma 2 2 2 5" xfId="5516" xr:uid="{00000000-0005-0000-0000-0000D3340000}"/>
    <cellStyle name="Komma 2 2 2 5 2" xfId="10170" xr:uid="{00000000-0005-0000-0000-0000D4340000}"/>
    <cellStyle name="Komma 2 2 2 5 2 2" xfId="17720" xr:uid="{00000000-0005-0000-0000-0000D5340000}"/>
    <cellStyle name="Komma 2 2 2 5 2 3" xfId="41877" xr:uid="{00000000-0005-0000-0000-0000D6340000}"/>
    <cellStyle name="Komma 2 2 2 5 2 4" xfId="47075" xr:uid="{00000000-0005-0000-0000-0000D7340000}"/>
    <cellStyle name="Komma 2 2 2 5 2 5" xfId="50091" xr:uid="{00000000-0005-0000-0000-0000D8340000}"/>
    <cellStyle name="Komma 2 2 2 5 3" xfId="10655" xr:uid="{00000000-0005-0000-0000-0000D9340000}"/>
    <cellStyle name="Komma 2 2 2 5 3 2" xfId="18197" xr:uid="{00000000-0005-0000-0000-0000DA340000}"/>
    <cellStyle name="Komma 2 2 2 5 3 3" xfId="41947" xr:uid="{00000000-0005-0000-0000-0000DB340000}"/>
    <cellStyle name="Komma 2 2 2 5 3 4" xfId="47552" xr:uid="{00000000-0005-0000-0000-0000DC340000}"/>
    <cellStyle name="Komma 2 2 2 5 3 5" xfId="50568" xr:uid="{00000000-0005-0000-0000-0000DD340000}"/>
    <cellStyle name="Komma 2 2 2 5 4" xfId="11142" xr:uid="{00000000-0005-0000-0000-0000DE340000}"/>
    <cellStyle name="Komma 2 2 2 5 4 2" xfId="18674" xr:uid="{00000000-0005-0000-0000-0000DF340000}"/>
    <cellStyle name="Komma 2 2 2 5 4 3" xfId="42025" xr:uid="{00000000-0005-0000-0000-0000E0340000}"/>
    <cellStyle name="Komma 2 2 2 5 4 4" xfId="48029" xr:uid="{00000000-0005-0000-0000-0000E1340000}"/>
    <cellStyle name="Komma 2 2 2 5 4 5" xfId="51045" xr:uid="{00000000-0005-0000-0000-0000E2340000}"/>
    <cellStyle name="Komma 2 2 2 5 5" xfId="8156" xr:uid="{00000000-0005-0000-0000-0000E3340000}"/>
    <cellStyle name="Komma 2 2 2 5 5 2" xfId="43210" xr:uid="{00000000-0005-0000-0000-0000E4340000}"/>
    <cellStyle name="Komma 2 2 2 5 5 3" xfId="46598" xr:uid="{00000000-0005-0000-0000-0000E5340000}"/>
    <cellStyle name="Komma 2 2 2 5 5 4" xfId="49614" xr:uid="{00000000-0005-0000-0000-0000E6340000}"/>
    <cellStyle name="Komma 2 2 2 5 6" xfId="44021" xr:uid="{00000000-0005-0000-0000-0000E7340000}"/>
    <cellStyle name="Komma 2 2 2 5 7" xfId="45492" xr:uid="{00000000-0005-0000-0000-0000E8340000}"/>
    <cellStyle name="Komma 2 2 2 5 8" xfId="48508" xr:uid="{00000000-0005-0000-0000-0000E9340000}"/>
    <cellStyle name="Komma 2 2 2 6" xfId="5836" xr:uid="{00000000-0005-0000-0000-0000EA340000}"/>
    <cellStyle name="Komma 2 2 2 6 2" xfId="10382" xr:uid="{00000000-0005-0000-0000-0000EB340000}"/>
    <cellStyle name="Komma 2 2 2 6 2 2" xfId="17932" xr:uid="{00000000-0005-0000-0000-0000EC340000}"/>
    <cellStyle name="Komma 2 2 2 6 2 3" xfId="32420" xr:uid="{00000000-0005-0000-0000-0000ED340000}"/>
    <cellStyle name="Komma 2 2 2 6 2 4" xfId="47287" xr:uid="{00000000-0005-0000-0000-0000EE340000}"/>
    <cellStyle name="Komma 2 2 2 6 2 5" xfId="50303" xr:uid="{00000000-0005-0000-0000-0000EF340000}"/>
    <cellStyle name="Komma 2 2 2 6 3" xfId="10867" xr:uid="{00000000-0005-0000-0000-0000F0340000}"/>
    <cellStyle name="Komma 2 2 2 6 3 2" xfId="18409" xr:uid="{00000000-0005-0000-0000-0000F1340000}"/>
    <cellStyle name="Komma 2 2 2 6 3 3" xfId="41983" xr:uid="{00000000-0005-0000-0000-0000F2340000}"/>
    <cellStyle name="Komma 2 2 2 6 3 4" xfId="47764" xr:uid="{00000000-0005-0000-0000-0000F3340000}"/>
    <cellStyle name="Komma 2 2 2 6 3 5" xfId="50780" xr:uid="{00000000-0005-0000-0000-0000F4340000}"/>
    <cellStyle name="Komma 2 2 2 6 4" xfId="11355" xr:uid="{00000000-0005-0000-0000-0000F5340000}"/>
    <cellStyle name="Komma 2 2 2 6 4 2" xfId="18886" xr:uid="{00000000-0005-0000-0000-0000F6340000}"/>
    <cellStyle name="Komma 2 2 2 6 4 3" xfId="42489" xr:uid="{00000000-0005-0000-0000-0000F7340000}"/>
    <cellStyle name="Komma 2 2 2 6 4 4" xfId="48241" xr:uid="{00000000-0005-0000-0000-0000F8340000}"/>
    <cellStyle name="Komma 2 2 2 6 4 5" xfId="51257" xr:uid="{00000000-0005-0000-0000-0000F9340000}"/>
    <cellStyle name="Komma 2 2 2 6 5" xfId="8470" xr:uid="{00000000-0005-0000-0000-0000FA340000}"/>
    <cellStyle name="Komma 2 2 2 6 5 2" xfId="20472" xr:uid="{00000000-0005-0000-0000-0000FB340000}"/>
    <cellStyle name="Komma 2 2 2 6 5 3" xfId="46810" xr:uid="{00000000-0005-0000-0000-0000FC340000}"/>
    <cellStyle name="Komma 2 2 2 6 5 4" xfId="49826" xr:uid="{00000000-0005-0000-0000-0000FD340000}"/>
    <cellStyle name="Komma 2 2 2 6 6" xfId="41605" xr:uid="{00000000-0005-0000-0000-0000FE340000}"/>
    <cellStyle name="Komma 2 2 2 6 7" xfId="45704" xr:uid="{00000000-0005-0000-0000-0000FF340000}"/>
    <cellStyle name="Komma 2 2 2 6 8" xfId="48720" xr:uid="{00000000-0005-0000-0000-000000350000}"/>
    <cellStyle name="Komma 2 2 2 7" xfId="9958" xr:uid="{00000000-0005-0000-0000-000001350000}"/>
    <cellStyle name="Komma 2 2 2 7 2" xfId="17508" xr:uid="{00000000-0005-0000-0000-000002350000}"/>
    <cellStyle name="Komma 2 2 2 7 3" xfId="43561" xr:uid="{00000000-0005-0000-0000-000003350000}"/>
    <cellStyle name="Komma 2 2 2 7 4" xfId="46863" xr:uid="{00000000-0005-0000-0000-000004350000}"/>
    <cellStyle name="Komma 2 2 2 7 5" xfId="49879" xr:uid="{00000000-0005-0000-0000-000005350000}"/>
    <cellStyle name="Komma 2 2 2 8" xfId="10442" xr:uid="{00000000-0005-0000-0000-000006350000}"/>
    <cellStyle name="Komma 2 2 2 8 2" xfId="17985" xr:uid="{00000000-0005-0000-0000-000007350000}"/>
    <cellStyle name="Komma 2 2 2 8 3" xfId="41915" xr:uid="{00000000-0005-0000-0000-000008350000}"/>
    <cellStyle name="Komma 2 2 2 8 4" xfId="47340" xr:uid="{00000000-0005-0000-0000-000009350000}"/>
    <cellStyle name="Komma 2 2 2 8 5" xfId="50356" xr:uid="{00000000-0005-0000-0000-00000A350000}"/>
    <cellStyle name="Komma 2 2 2 9" xfId="10929" xr:uid="{00000000-0005-0000-0000-00000B350000}"/>
    <cellStyle name="Komma 2 2 2 9 2" xfId="18462" xr:uid="{00000000-0005-0000-0000-00000C350000}"/>
    <cellStyle name="Komma 2 2 2 9 3" xfId="41990" xr:uid="{00000000-0005-0000-0000-00000D350000}"/>
    <cellStyle name="Komma 2 2 2 9 4" xfId="47817" xr:uid="{00000000-0005-0000-0000-00000E350000}"/>
    <cellStyle name="Komma 2 2 2 9 5" xfId="50833" xr:uid="{00000000-0005-0000-0000-00000F350000}"/>
    <cellStyle name="Komma 2 2 3" xfId="5275" xr:uid="{00000000-0005-0000-0000-000010350000}"/>
    <cellStyle name="Komma 2 2 3 10" xfId="45058" xr:uid="{00000000-0005-0000-0000-000011350000}"/>
    <cellStyle name="Komma 2 2 3 11" xfId="45332" xr:uid="{00000000-0005-0000-0000-000012350000}"/>
    <cellStyle name="Komma 2 2 3 12" xfId="48348" xr:uid="{00000000-0005-0000-0000-000013350000}"/>
    <cellStyle name="Komma 2 2 3 2" xfId="5595" xr:uid="{00000000-0005-0000-0000-000014350000}"/>
    <cellStyle name="Komma 2 2 3 2 2" xfId="10222" xr:uid="{00000000-0005-0000-0000-000015350000}"/>
    <cellStyle name="Komma 2 2 3 2 2 2" xfId="17772" xr:uid="{00000000-0005-0000-0000-000016350000}"/>
    <cellStyle name="Komma 2 2 3 2 2 3" xfId="20108" xr:uid="{00000000-0005-0000-0000-000017350000}"/>
    <cellStyle name="Komma 2 2 3 2 2 4" xfId="47127" xr:uid="{00000000-0005-0000-0000-000018350000}"/>
    <cellStyle name="Komma 2 2 3 2 2 5" xfId="50143" xr:uid="{00000000-0005-0000-0000-000019350000}"/>
    <cellStyle name="Komma 2 2 3 2 3" xfId="10707" xr:uid="{00000000-0005-0000-0000-00001A350000}"/>
    <cellStyle name="Komma 2 2 3 2 3 2" xfId="18249" xr:uid="{00000000-0005-0000-0000-00001B350000}"/>
    <cellStyle name="Komma 2 2 3 2 3 3" xfId="42350" xr:uid="{00000000-0005-0000-0000-00001C350000}"/>
    <cellStyle name="Komma 2 2 3 2 3 4" xfId="47604" xr:uid="{00000000-0005-0000-0000-00001D350000}"/>
    <cellStyle name="Komma 2 2 3 2 3 5" xfId="50620" xr:uid="{00000000-0005-0000-0000-00001E350000}"/>
    <cellStyle name="Komma 2 2 3 2 4" xfId="11194" xr:uid="{00000000-0005-0000-0000-00001F350000}"/>
    <cellStyle name="Komma 2 2 3 2 4 2" xfId="18726" xr:uid="{00000000-0005-0000-0000-000020350000}"/>
    <cellStyle name="Komma 2 2 3 2 4 3" xfId="42410" xr:uid="{00000000-0005-0000-0000-000021350000}"/>
    <cellStyle name="Komma 2 2 3 2 4 4" xfId="48081" xr:uid="{00000000-0005-0000-0000-000022350000}"/>
    <cellStyle name="Komma 2 2 3 2 4 5" xfId="51097" xr:uid="{00000000-0005-0000-0000-000023350000}"/>
    <cellStyle name="Komma 2 2 3 2 5" xfId="8230" xr:uid="{00000000-0005-0000-0000-000024350000}"/>
    <cellStyle name="Komma 2 2 3 2 5 2" xfId="29137" xr:uid="{00000000-0005-0000-0000-000025350000}"/>
    <cellStyle name="Komma 2 2 3 2 5 3" xfId="46650" xr:uid="{00000000-0005-0000-0000-000026350000}"/>
    <cellStyle name="Komma 2 2 3 2 5 4" xfId="49666" xr:uid="{00000000-0005-0000-0000-000027350000}"/>
    <cellStyle name="Komma 2 2 3 2 6" xfId="43031" xr:uid="{00000000-0005-0000-0000-000028350000}"/>
    <cellStyle name="Komma 2 2 3 2 7" xfId="45544" xr:uid="{00000000-0005-0000-0000-000029350000}"/>
    <cellStyle name="Komma 2 2 3 2 8" xfId="48560" xr:uid="{00000000-0005-0000-0000-00002A350000}"/>
    <cellStyle name="Komma 2 2 3 3" xfId="10010" xr:uid="{00000000-0005-0000-0000-00002B350000}"/>
    <cellStyle name="Komma 2 2 3 3 2" xfId="17560" xr:uid="{00000000-0005-0000-0000-00002C350000}"/>
    <cellStyle name="Komma 2 2 3 3 3" xfId="43277" xr:uid="{00000000-0005-0000-0000-00002D350000}"/>
    <cellStyle name="Komma 2 2 3 3 4" xfId="46915" xr:uid="{00000000-0005-0000-0000-00002E350000}"/>
    <cellStyle name="Komma 2 2 3 3 5" xfId="49931" xr:uid="{00000000-0005-0000-0000-00002F350000}"/>
    <cellStyle name="Komma 2 2 3 4" xfId="10494" xr:uid="{00000000-0005-0000-0000-000030350000}"/>
    <cellStyle name="Komma 2 2 3 4 2" xfId="18037" xr:uid="{00000000-0005-0000-0000-000031350000}"/>
    <cellStyle name="Komma 2 2 3 4 3" xfId="43440" xr:uid="{00000000-0005-0000-0000-000032350000}"/>
    <cellStyle name="Komma 2 2 3 4 4" xfId="47392" xr:uid="{00000000-0005-0000-0000-000033350000}"/>
    <cellStyle name="Komma 2 2 3 4 5" xfId="50408" xr:uid="{00000000-0005-0000-0000-000034350000}"/>
    <cellStyle name="Komma 2 2 3 5" xfId="10981" xr:uid="{00000000-0005-0000-0000-000035350000}"/>
    <cellStyle name="Komma 2 2 3 5 2" xfId="18514" xr:uid="{00000000-0005-0000-0000-000036350000}"/>
    <cellStyle name="Komma 2 2 3 5 3" xfId="42383" xr:uid="{00000000-0005-0000-0000-000037350000}"/>
    <cellStyle name="Komma 2 2 3 5 4" xfId="47869" xr:uid="{00000000-0005-0000-0000-000038350000}"/>
    <cellStyle name="Komma 2 2 3 5 5" xfId="50885" xr:uid="{00000000-0005-0000-0000-000039350000}"/>
    <cellStyle name="Komma 2 2 3 6" xfId="7929" xr:uid="{00000000-0005-0000-0000-00003A350000}"/>
    <cellStyle name="Komma 2 2 3 6 2" xfId="43268" xr:uid="{00000000-0005-0000-0000-00003B350000}"/>
    <cellStyle name="Komma 2 2 3 6 3" xfId="46438" xr:uid="{00000000-0005-0000-0000-00003C350000}"/>
    <cellStyle name="Komma 2 2 3 6 4" xfId="49454" xr:uid="{00000000-0005-0000-0000-00003D350000}"/>
    <cellStyle name="Komma 2 2 3 7" xfId="19289" xr:uid="{00000000-0005-0000-0000-00003E350000}"/>
    <cellStyle name="Komma 2 2 3 8" xfId="43301" xr:uid="{00000000-0005-0000-0000-00003F350000}"/>
    <cellStyle name="Komma 2 2 3 9" xfId="44150" xr:uid="{00000000-0005-0000-0000-000040350000}"/>
    <cellStyle name="Komma 2 2 4" xfId="5355" xr:uid="{00000000-0005-0000-0000-000041350000}"/>
    <cellStyle name="Komma 2 2 4 2" xfId="5675" xr:uid="{00000000-0005-0000-0000-000042350000}"/>
    <cellStyle name="Komma 2 2 4 2 2" xfId="10275" xr:uid="{00000000-0005-0000-0000-000043350000}"/>
    <cellStyle name="Komma 2 2 4 2 2 2" xfId="17825" xr:uid="{00000000-0005-0000-0000-000044350000}"/>
    <cellStyle name="Komma 2 2 4 2 2 3" xfId="41894" xr:uid="{00000000-0005-0000-0000-000045350000}"/>
    <cellStyle name="Komma 2 2 4 2 2 4" xfId="47180" xr:uid="{00000000-0005-0000-0000-000046350000}"/>
    <cellStyle name="Komma 2 2 4 2 2 5" xfId="50196" xr:uid="{00000000-0005-0000-0000-000047350000}"/>
    <cellStyle name="Komma 2 2 4 2 3" xfId="10760" xr:uid="{00000000-0005-0000-0000-000048350000}"/>
    <cellStyle name="Komma 2 2 4 2 3 2" xfId="18302" xr:uid="{00000000-0005-0000-0000-000049350000}"/>
    <cellStyle name="Komma 2 2 4 2 3 3" xfId="43988" xr:uid="{00000000-0005-0000-0000-00004A350000}"/>
    <cellStyle name="Komma 2 2 4 2 3 4" xfId="47657" xr:uid="{00000000-0005-0000-0000-00004B350000}"/>
    <cellStyle name="Komma 2 2 4 2 3 5" xfId="50673" xr:uid="{00000000-0005-0000-0000-00004C350000}"/>
    <cellStyle name="Komma 2 2 4 2 4" xfId="11247" xr:uid="{00000000-0005-0000-0000-00004D350000}"/>
    <cellStyle name="Komma 2 2 4 2 4 2" xfId="18779" xr:uid="{00000000-0005-0000-0000-00004E350000}"/>
    <cellStyle name="Komma 2 2 4 2 4 3" xfId="43179" xr:uid="{00000000-0005-0000-0000-00004F350000}"/>
    <cellStyle name="Komma 2 2 4 2 4 4" xfId="48134" xr:uid="{00000000-0005-0000-0000-000050350000}"/>
    <cellStyle name="Komma 2 2 4 2 4 5" xfId="51150" xr:uid="{00000000-0005-0000-0000-000051350000}"/>
    <cellStyle name="Komma 2 2 4 2 5" xfId="8309" xr:uid="{00000000-0005-0000-0000-000052350000}"/>
    <cellStyle name="Komma 2 2 4 2 5 2" xfId="42253" xr:uid="{00000000-0005-0000-0000-000053350000}"/>
    <cellStyle name="Komma 2 2 4 2 5 3" xfId="46703" xr:uid="{00000000-0005-0000-0000-000054350000}"/>
    <cellStyle name="Komma 2 2 4 2 5 4" xfId="49719" xr:uid="{00000000-0005-0000-0000-000055350000}"/>
    <cellStyle name="Komma 2 2 4 2 6" xfId="42075" xr:uid="{00000000-0005-0000-0000-000056350000}"/>
    <cellStyle name="Komma 2 2 4 2 7" xfId="45597" xr:uid="{00000000-0005-0000-0000-000057350000}"/>
    <cellStyle name="Komma 2 2 4 2 8" xfId="48613" xr:uid="{00000000-0005-0000-0000-000058350000}"/>
    <cellStyle name="Komma 2 2 4 3" xfId="10063" xr:uid="{00000000-0005-0000-0000-000059350000}"/>
    <cellStyle name="Komma 2 2 4 3 2" xfId="17613" xr:uid="{00000000-0005-0000-0000-00005A350000}"/>
    <cellStyle name="Komma 2 2 4 3 3" xfId="43950" xr:uid="{00000000-0005-0000-0000-00005B350000}"/>
    <cellStyle name="Komma 2 2 4 3 4" xfId="46968" xr:uid="{00000000-0005-0000-0000-00005C350000}"/>
    <cellStyle name="Komma 2 2 4 3 5" xfId="49984" xr:uid="{00000000-0005-0000-0000-00005D350000}"/>
    <cellStyle name="Komma 2 2 4 4" xfId="10548" xr:uid="{00000000-0005-0000-0000-00005E350000}"/>
    <cellStyle name="Komma 2 2 4 4 2" xfId="18090" xr:uid="{00000000-0005-0000-0000-00005F350000}"/>
    <cellStyle name="Komma 2 2 4 4 3" xfId="41932" xr:uid="{00000000-0005-0000-0000-000060350000}"/>
    <cellStyle name="Komma 2 2 4 4 4" xfId="47445" xr:uid="{00000000-0005-0000-0000-000061350000}"/>
    <cellStyle name="Komma 2 2 4 4 5" xfId="50461" xr:uid="{00000000-0005-0000-0000-000062350000}"/>
    <cellStyle name="Komma 2 2 4 5" xfId="11035" xr:uid="{00000000-0005-0000-0000-000063350000}"/>
    <cellStyle name="Komma 2 2 4 5 2" xfId="18567" xr:uid="{00000000-0005-0000-0000-000064350000}"/>
    <cellStyle name="Komma 2 2 4 5 3" xfId="42006" xr:uid="{00000000-0005-0000-0000-000065350000}"/>
    <cellStyle name="Komma 2 2 4 5 4" xfId="47922" xr:uid="{00000000-0005-0000-0000-000066350000}"/>
    <cellStyle name="Komma 2 2 4 5 5" xfId="50938" xr:uid="{00000000-0005-0000-0000-000067350000}"/>
    <cellStyle name="Komma 2 2 4 6" xfId="8000" xr:uid="{00000000-0005-0000-0000-000068350000}"/>
    <cellStyle name="Komma 2 2 4 6 2" xfId="20140" xr:uid="{00000000-0005-0000-0000-000069350000}"/>
    <cellStyle name="Komma 2 2 4 6 3" xfId="46491" xr:uid="{00000000-0005-0000-0000-00006A350000}"/>
    <cellStyle name="Komma 2 2 4 6 4" xfId="49507" xr:uid="{00000000-0005-0000-0000-00006B350000}"/>
    <cellStyle name="Komma 2 2 4 7" xfId="42726" xr:uid="{00000000-0005-0000-0000-00006C350000}"/>
    <cellStyle name="Komma 2 2 4 8" xfId="45385" xr:uid="{00000000-0005-0000-0000-00006D350000}"/>
    <cellStyle name="Komma 2 2 4 9" xfId="48401" xr:uid="{00000000-0005-0000-0000-00006E350000}"/>
    <cellStyle name="Komma 2 2 5" xfId="5435" xr:uid="{00000000-0005-0000-0000-00006F350000}"/>
    <cellStyle name="Komma 2 2 5 2" xfId="5755" xr:uid="{00000000-0005-0000-0000-000070350000}"/>
    <cellStyle name="Komma 2 2 5 2 2" xfId="10328" xr:uid="{00000000-0005-0000-0000-000071350000}"/>
    <cellStyle name="Komma 2 2 5 2 2 2" xfId="17878" xr:uid="{00000000-0005-0000-0000-000072350000}"/>
    <cellStyle name="Komma 2 2 5 2 2 3" xfId="42692" xr:uid="{00000000-0005-0000-0000-000073350000}"/>
    <cellStyle name="Komma 2 2 5 2 2 4" xfId="47233" xr:uid="{00000000-0005-0000-0000-000074350000}"/>
    <cellStyle name="Komma 2 2 5 2 2 5" xfId="50249" xr:uid="{00000000-0005-0000-0000-000075350000}"/>
    <cellStyle name="Komma 2 2 5 2 3" xfId="10813" xr:uid="{00000000-0005-0000-0000-000076350000}"/>
    <cellStyle name="Komma 2 2 5 2 3 2" xfId="18355" xr:uid="{00000000-0005-0000-0000-000077350000}"/>
    <cellStyle name="Komma 2 2 5 2 3 3" xfId="42641" xr:uid="{00000000-0005-0000-0000-000078350000}"/>
    <cellStyle name="Komma 2 2 5 2 3 4" xfId="47710" xr:uid="{00000000-0005-0000-0000-000079350000}"/>
    <cellStyle name="Komma 2 2 5 2 3 5" xfId="50726" xr:uid="{00000000-0005-0000-0000-00007A350000}"/>
    <cellStyle name="Komma 2 2 5 2 4" xfId="11300" xr:uid="{00000000-0005-0000-0000-00007B350000}"/>
    <cellStyle name="Komma 2 2 5 2 4 2" xfId="18832" xr:uid="{00000000-0005-0000-0000-00007C350000}"/>
    <cellStyle name="Komma 2 2 5 2 4 3" xfId="43534" xr:uid="{00000000-0005-0000-0000-00007D350000}"/>
    <cellStyle name="Komma 2 2 5 2 4 4" xfId="48187" xr:uid="{00000000-0005-0000-0000-00007E350000}"/>
    <cellStyle name="Komma 2 2 5 2 4 5" xfId="51203" xr:uid="{00000000-0005-0000-0000-00007F350000}"/>
    <cellStyle name="Komma 2 2 5 2 5" xfId="8389" xr:uid="{00000000-0005-0000-0000-000080350000}"/>
    <cellStyle name="Komma 2 2 5 2 5 2" xfId="20767" xr:uid="{00000000-0005-0000-0000-000081350000}"/>
    <cellStyle name="Komma 2 2 5 2 5 3" xfId="46756" xr:uid="{00000000-0005-0000-0000-000082350000}"/>
    <cellStyle name="Komma 2 2 5 2 5 4" xfId="49772" xr:uid="{00000000-0005-0000-0000-000083350000}"/>
    <cellStyle name="Komma 2 2 5 2 6" xfId="43612" xr:uid="{00000000-0005-0000-0000-000084350000}"/>
    <cellStyle name="Komma 2 2 5 2 7" xfId="45650" xr:uid="{00000000-0005-0000-0000-000085350000}"/>
    <cellStyle name="Komma 2 2 5 2 8" xfId="48666" xr:uid="{00000000-0005-0000-0000-000086350000}"/>
    <cellStyle name="Komma 2 2 5 3" xfId="10116" xr:uid="{00000000-0005-0000-0000-000087350000}"/>
    <cellStyle name="Komma 2 2 5 3 2" xfId="17666" xr:uid="{00000000-0005-0000-0000-000088350000}"/>
    <cellStyle name="Komma 2 2 5 3 3" xfId="42297" xr:uid="{00000000-0005-0000-0000-000089350000}"/>
    <cellStyle name="Komma 2 2 5 3 4" xfId="47021" xr:uid="{00000000-0005-0000-0000-00008A350000}"/>
    <cellStyle name="Komma 2 2 5 3 5" xfId="50037" xr:uid="{00000000-0005-0000-0000-00008B350000}"/>
    <cellStyle name="Komma 2 2 5 4" xfId="10601" xr:uid="{00000000-0005-0000-0000-00008C350000}"/>
    <cellStyle name="Komma 2 2 5 4 2" xfId="18143" xr:uid="{00000000-0005-0000-0000-00008D350000}"/>
    <cellStyle name="Komma 2 2 5 4 3" xfId="43466" xr:uid="{00000000-0005-0000-0000-00008E350000}"/>
    <cellStyle name="Komma 2 2 5 4 4" xfId="47498" xr:uid="{00000000-0005-0000-0000-00008F350000}"/>
    <cellStyle name="Komma 2 2 5 4 5" xfId="50514" xr:uid="{00000000-0005-0000-0000-000090350000}"/>
    <cellStyle name="Komma 2 2 5 5" xfId="11088" xr:uid="{00000000-0005-0000-0000-000091350000}"/>
    <cellStyle name="Komma 2 2 5 5 2" xfId="18620" xr:uid="{00000000-0005-0000-0000-000092350000}"/>
    <cellStyle name="Komma 2 2 5 5 3" xfId="19607" xr:uid="{00000000-0005-0000-0000-000093350000}"/>
    <cellStyle name="Komma 2 2 5 5 4" xfId="47975" xr:uid="{00000000-0005-0000-0000-000094350000}"/>
    <cellStyle name="Komma 2 2 5 5 5" xfId="50991" xr:uid="{00000000-0005-0000-0000-000095350000}"/>
    <cellStyle name="Komma 2 2 5 6" xfId="8076" xr:uid="{00000000-0005-0000-0000-000096350000}"/>
    <cellStyle name="Komma 2 2 5 6 2" xfId="29618" xr:uid="{00000000-0005-0000-0000-000097350000}"/>
    <cellStyle name="Komma 2 2 5 6 3" xfId="46544" xr:uid="{00000000-0005-0000-0000-000098350000}"/>
    <cellStyle name="Komma 2 2 5 6 4" xfId="49560" xr:uid="{00000000-0005-0000-0000-000099350000}"/>
    <cellStyle name="Komma 2 2 5 7" xfId="42730" xr:uid="{00000000-0005-0000-0000-00009A350000}"/>
    <cellStyle name="Komma 2 2 5 8" xfId="45438" xr:uid="{00000000-0005-0000-0000-00009B350000}"/>
    <cellStyle name="Komma 2 2 5 9" xfId="48454" xr:uid="{00000000-0005-0000-0000-00009C350000}"/>
    <cellStyle name="Komma 2 2 6" xfId="5515" xr:uid="{00000000-0005-0000-0000-00009D350000}"/>
    <cellStyle name="Komma 2 2 6 2" xfId="10169" xr:uid="{00000000-0005-0000-0000-00009E350000}"/>
    <cellStyle name="Komma 2 2 6 2 2" xfId="17719" xr:uid="{00000000-0005-0000-0000-00009F350000}"/>
    <cellStyle name="Komma 2 2 6 2 3" xfId="41876" xr:uid="{00000000-0005-0000-0000-0000A0350000}"/>
    <cellStyle name="Komma 2 2 6 2 4" xfId="47074" xr:uid="{00000000-0005-0000-0000-0000A1350000}"/>
    <cellStyle name="Komma 2 2 6 2 5" xfId="50090" xr:uid="{00000000-0005-0000-0000-0000A2350000}"/>
    <cellStyle name="Komma 2 2 6 3" xfId="10654" xr:uid="{00000000-0005-0000-0000-0000A3350000}"/>
    <cellStyle name="Komma 2 2 6 3 2" xfId="18196" xr:uid="{00000000-0005-0000-0000-0000A4350000}"/>
    <cellStyle name="Komma 2 2 6 3 3" xfId="43386" xr:uid="{00000000-0005-0000-0000-0000A5350000}"/>
    <cellStyle name="Komma 2 2 6 3 4" xfId="47551" xr:uid="{00000000-0005-0000-0000-0000A6350000}"/>
    <cellStyle name="Komma 2 2 6 3 5" xfId="50567" xr:uid="{00000000-0005-0000-0000-0000A7350000}"/>
    <cellStyle name="Komma 2 2 6 4" xfId="11141" xr:uid="{00000000-0005-0000-0000-0000A8350000}"/>
    <cellStyle name="Komma 2 2 6 4 2" xfId="18673" xr:uid="{00000000-0005-0000-0000-0000A9350000}"/>
    <cellStyle name="Komma 2 2 6 4 3" xfId="42024" xr:uid="{00000000-0005-0000-0000-0000AA350000}"/>
    <cellStyle name="Komma 2 2 6 4 4" xfId="48028" xr:uid="{00000000-0005-0000-0000-0000AB350000}"/>
    <cellStyle name="Komma 2 2 6 4 5" xfId="51044" xr:uid="{00000000-0005-0000-0000-0000AC350000}"/>
    <cellStyle name="Komma 2 2 6 5" xfId="8155" xr:uid="{00000000-0005-0000-0000-0000AD350000}"/>
    <cellStyle name="Komma 2 2 6 5 2" xfId="42235" xr:uid="{00000000-0005-0000-0000-0000AE350000}"/>
    <cellStyle name="Komma 2 2 6 5 3" xfId="46597" xr:uid="{00000000-0005-0000-0000-0000AF350000}"/>
    <cellStyle name="Komma 2 2 6 5 4" xfId="49613" xr:uid="{00000000-0005-0000-0000-0000B0350000}"/>
    <cellStyle name="Komma 2 2 6 6" xfId="41529" xr:uid="{00000000-0005-0000-0000-0000B1350000}"/>
    <cellStyle name="Komma 2 2 6 7" xfId="45491" xr:uid="{00000000-0005-0000-0000-0000B2350000}"/>
    <cellStyle name="Komma 2 2 6 8" xfId="48507" xr:uid="{00000000-0005-0000-0000-0000B3350000}"/>
    <cellStyle name="Komma 2 2 7" xfId="5835" xr:uid="{00000000-0005-0000-0000-0000B4350000}"/>
    <cellStyle name="Komma 2 2 7 2" xfId="10381" xr:uid="{00000000-0005-0000-0000-0000B5350000}"/>
    <cellStyle name="Komma 2 2 7 2 2" xfId="17931" xr:uid="{00000000-0005-0000-0000-0000B6350000}"/>
    <cellStyle name="Komma 2 2 7 2 3" xfId="41908" xr:uid="{00000000-0005-0000-0000-0000B7350000}"/>
    <cellStyle name="Komma 2 2 7 2 4" xfId="47286" xr:uid="{00000000-0005-0000-0000-0000B8350000}"/>
    <cellStyle name="Komma 2 2 7 2 5" xfId="50302" xr:uid="{00000000-0005-0000-0000-0000B9350000}"/>
    <cellStyle name="Komma 2 2 7 3" xfId="10866" xr:uid="{00000000-0005-0000-0000-0000BA350000}"/>
    <cellStyle name="Komma 2 2 7 3 2" xfId="18408" xr:uid="{00000000-0005-0000-0000-0000BB350000}"/>
    <cellStyle name="Komma 2 2 7 3 3" xfId="41982" xr:uid="{00000000-0005-0000-0000-0000BC350000}"/>
    <cellStyle name="Komma 2 2 7 3 4" xfId="47763" xr:uid="{00000000-0005-0000-0000-0000BD350000}"/>
    <cellStyle name="Komma 2 2 7 3 5" xfId="50779" xr:uid="{00000000-0005-0000-0000-0000BE350000}"/>
    <cellStyle name="Komma 2 2 7 4" xfId="11354" xr:uid="{00000000-0005-0000-0000-0000BF350000}"/>
    <cellStyle name="Komma 2 2 7 4 2" xfId="18885" xr:uid="{00000000-0005-0000-0000-0000C0350000}"/>
    <cellStyle name="Komma 2 2 7 4 3" xfId="27947" xr:uid="{00000000-0005-0000-0000-0000C1350000}"/>
    <cellStyle name="Komma 2 2 7 4 4" xfId="48240" xr:uid="{00000000-0005-0000-0000-0000C2350000}"/>
    <cellStyle name="Komma 2 2 7 4 5" xfId="51256" xr:uid="{00000000-0005-0000-0000-0000C3350000}"/>
    <cellStyle name="Komma 2 2 7 5" xfId="8469" xr:uid="{00000000-0005-0000-0000-0000C4350000}"/>
    <cellStyle name="Komma 2 2 7 5 2" xfId="41834" xr:uid="{00000000-0005-0000-0000-0000C5350000}"/>
    <cellStyle name="Komma 2 2 7 5 3" xfId="46809" xr:uid="{00000000-0005-0000-0000-0000C6350000}"/>
    <cellStyle name="Komma 2 2 7 5 4" xfId="49825" xr:uid="{00000000-0005-0000-0000-0000C7350000}"/>
    <cellStyle name="Komma 2 2 7 6" xfId="42810" xr:uid="{00000000-0005-0000-0000-0000C8350000}"/>
    <cellStyle name="Komma 2 2 7 7" xfId="45703" xr:uid="{00000000-0005-0000-0000-0000C9350000}"/>
    <cellStyle name="Komma 2 2 7 8" xfId="48719" xr:uid="{00000000-0005-0000-0000-0000CA350000}"/>
    <cellStyle name="Komma 2 2 8" xfId="9957" xr:uid="{00000000-0005-0000-0000-0000CB350000}"/>
    <cellStyle name="Komma 2 2 8 2" xfId="17507" xr:uid="{00000000-0005-0000-0000-0000CC350000}"/>
    <cellStyle name="Komma 2 2 8 3" xfId="29517" xr:uid="{00000000-0005-0000-0000-0000CD350000}"/>
    <cellStyle name="Komma 2 2 8 4" xfId="46862" xr:uid="{00000000-0005-0000-0000-0000CE350000}"/>
    <cellStyle name="Komma 2 2 8 5" xfId="49878" xr:uid="{00000000-0005-0000-0000-0000CF350000}"/>
    <cellStyle name="Komma 2 2 9" xfId="10441" xr:uid="{00000000-0005-0000-0000-0000D0350000}"/>
    <cellStyle name="Komma 2 2 9 2" xfId="17984" xr:uid="{00000000-0005-0000-0000-0000D1350000}"/>
    <cellStyle name="Komma 2 2 9 3" xfId="19625" xr:uid="{00000000-0005-0000-0000-0000D2350000}"/>
    <cellStyle name="Komma 2 2 9 4" xfId="47339" xr:uid="{00000000-0005-0000-0000-0000D3350000}"/>
    <cellStyle name="Komma 2 2 9 5" xfId="50355" xr:uid="{00000000-0005-0000-0000-0000D4350000}"/>
    <cellStyle name="Komma 2 3" xfId="4204" xr:uid="{00000000-0005-0000-0000-0000D5350000}"/>
    <cellStyle name="Komma 2 3 10" xfId="6661" xr:uid="{00000000-0005-0000-0000-0000D6350000}"/>
    <cellStyle name="Komma 2 3 10 2" xfId="43634" xr:uid="{00000000-0005-0000-0000-0000D7350000}"/>
    <cellStyle name="Komma 2 3 10 3" xfId="46163" xr:uid="{00000000-0005-0000-0000-0000D8350000}"/>
    <cellStyle name="Komma 2 3 10 4" xfId="49179" xr:uid="{00000000-0005-0000-0000-0000D9350000}"/>
    <cellStyle name="Komma 2 3 11" xfId="19290" xr:uid="{00000000-0005-0000-0000-0000DA350000}"/>
    <cellStyle name="Komma 2 3 12" xfId="41462" xr:uid="{00000000-0005-0000-0000-0000DB350000}"/>
    <cellStyle name="Komma 2 3 13" xfId="45281" xr:uid="{00000000-0005-0000-0000-0000DC350000}"/>
    <cellStyle name="Komma 2 3 14" xfId="48296" xr:uid="{00000000-0005-0000-0000-0000DD350000}"/>
    <cellStyle name="Komma 2 3 2" xfId="5277" xr:uid="{00000000-0005-0000-0000-0000DE350000}"/>
    <cellStyle name="Komma 2 3 2 10" xfId="45059" xr:uid="{00000000-0005-0000-0000-0000DF350000}"/>
    <cellStyle name="Komma 2 3 2 11" xfId="45334" xr:uid="{00000000-0005-0000-0000-0000E0350000}"/>
    <cellStyle name="Komma 2 3 2 12" xfId="48350" xr:uid="{00000000-0005-0000-0000-0000E1350000}"/>
    <cellStyle name="Komma 2 3 2 2" xfId="5597" xr:uid="{00000000-0005-0000-0000-0000E2350000}"/>
    <cellStyle name="Komma 2 3 2 2 2" xfId="10224" xr:uid="{00000000-0005-0000-0000-0000E3350000}"/>
    <cellStyle name="Komma 2 3 2 2 2 2" xfId="17774" xr:uid="{00000000-0005-0000-0000-0000E4350000}"/>
    <cellStyle name="Komma 2 3 2 2 2 3" xfId="41883" xr:uid="{00000000-0005-0000-0000-0000E5350000}"/>
    <cellStyle name="Komma 2 3 2 2 2 4" xfId="47129" xr:uid="{00000000-0005-0000-0000-0000E6350000}"/>
    <cellStyle name="Komma 2 3 2 2 2 5" xfId="50145" xr:uid="{00000000-0005-0000-0000-0000E7350000}"/>
    <cellStyle name="Komma 2 3 2 2 3" xfId="10709" xr:uid="{00000000-0005-0000-0000-0000E8350000}"/>
    <cellStyle name="Komma 2 3 2 2 3 2" xfId="18251" xr:uid="{00000000-0005-0000-0000-0000E9350000}"/>
    <cellStyle name="Komma 2 3 2 2 3 3" xfId="43668" xr:uid="{00000000-0005-0000-0000-0000EA350000}"/>
    <cellStyle name="Komma 2 3 2 2 3 4" xfId="47606" xr:uid="{00000000-0005-0000-0000-0000EB350000}"/>
    <cellStyle name="Komma 2 3 2 2 3 5" xfId="50622" xr:uid="{00000000-0005-0000-0000-0000EC350000}"/>
    <cellStyle name="Komma 2 3 2 2 4" xfId="11196" xr:uid="{00000000-0005-0000-0000-0000ED350000}"/>
    <cellStyle name="Komma 2 3 2 2 4 2" xfId="18728" xr:uid="{00000000-0005-0000-0000-0000EE350000}"/>
    <cellStyle name="Komma 2 3 2 2 4 3" xfId="19604" xr:uid="{00000000-0005-0000-0000-0000EF350000}"/>
    <cellStyle name="Komma 2 3 2 2 4 4" xfId="48083" xr:uid="{00000000-0005-0000-0000-0000F0350000}"/>
    <cellStyle name="Komma 2 3 2 2 4 5" xfId="51099" xr:uid="{00000000-0005-0000-0000-0000F1350000}"/>
    <cellStyle name="Komma 2 3 2 2 5" xfId="8232" xr:uid="{00000000-0005-0000-0000-0000F2350000}"/>
    <cellStyle name="Komma 2 3 2 2 5 2" xfId="41804" xr:uid="{00000000-0005-0000-0000-0000F3350000}"/>
    <cellStyle name="Komma 2 3 2 2 5 3" xfId="46652" xr:uid="{00000000-0005-0000-0000-0000F4350000}"/>
    <cellStyle name="Komma 2 3 2 2 5 4" xfId="49668" xr:uid="{00000000-0005-0000-0000-0000F5350000}"/>
    <cellStyle name="Komma 2 3 2 2 6" xfId="41545" xr:uid="{00000000-0005-0000-0000-0000F6350000}"/>
    <cellStyle name="Komma 2 3 2 2 7" xfId="45546" xr:uid="{00000000-0005-0000-0000-0000F7350000}"/>
    <cellStyle name="Komma 2 3 2 2 8" xfId="48562" xr:uid="{00000000-0005-0000-0000-0000F8350000}"/>
    <cellStyle name="Komma 2 3 2 3" xfId="10012" xr:uid="{00000000-0005-0000-0000-0000F9350000}"/>
    <cellStyle name="Komma 2 3 2 3 2" xfId="17562" xr:uid="{00000000-0005-0000-0000-0000FA350000}"/>
    <cellStyle name="Komma 2 3 2 3 3" xfId="29110" xr:uid="{00000000-0005-0000-0000-0000FB350000}"/>
    <cellStyle name="Komma 2 3 2 3 4" xfId="46917" xr:uid="{00000000-0005-0000-0000-0000FC350000}"/>
    <cellStyle name="Komma 2 3 2 3 5" xfId="49933" xr:uid="{00000000-0005-0000-0000-0000FD350000}"/>
    <cellStyle name="Komma 2 3 2 4" xfId="10496" xr:uid="{00000000-0005-0000-0000-0000FE350000}"/>
    <cellStyle name="Komma 2 3 2 4 2" xfId="18039" xr:uid="{00000000-0005-0000-0000-0000FF350000}"/>
    <cellStyle name="Komma 2 3 2 4 3" xfId="42486" xr:uid="{00000000-0005-0000-0000-000000360000}"/>
    <cellStyle name="Komma 2 3 2 4 4" xfId="47394" xr:uid="{00000000-0005-0000-0000-000001360000}"/>
    <cellStyle name="Komma 2 3 2 4 5" xfId="50410" xr:uid="{00000000-0005-0000-0000-000002360000}"/>
    <cellStyle name="Komma 2 3 2 5" xfId="10983" xr:uid="{00000000-0005-0000-0000-000003360000}"/>
    <cellStyle name="Komma 2 3 2 5 2" xfId="18516" xr:uid="{00000000-0005-0000-0000-000004360000}"/>
    <cellStyle name="Komma 2 3 2 5 3" xfId="43092" xr:uid="{00000000-0005-0000-0000-000005360000}"/>
    <cellStyle name="Komma 2 3 2 5 4" xfId="47871" xr:uid="{00000000-0005-0000-0000-000006360000}"/>
    <cellStyle name="Komma 2 3 2 5 5" xfId="50887" xr:uid="{00000000-0005-0000-0000-000007360000}"/>
    <cellStyle name="Komma 2 3 2 6" xfId="7931" xr:uid="{00000000-0005-0000-0000-000008360000}"/>
    <cellStyle name="Komma 2 3 2 6 2" xfId="42914" xr:uid="{00000000-0005-0000-0000-000009360000}"/>
    <cellStyle name="Komma 2 3 2 6 3" xfId="46440" xr:uid="{00000000-0005-0000-0000-00000A360000}"/>
    <cellStyle name="Komma 2 3 2 6 4" xfId="49456" xr:uid="{00000000-0005-0000-0000-00000B360000}"/>
    <cellStyle name="Komma 2 3 2 7" xfId="19291" xr:uid="{00000000-0005-0000-0000-00000C360000}"/>
    <cellStyle name="Komma 2 3 2 8" xfId="41483" xr:uid="{00000000-0005-0000-0000-00000D360000}"/>
    <cellStyle name="Komma 2 3 2 9" xfId="44151" xr:uid="{00000000-0005-0000-0000-00000E360000}"/>
    <cellStyle name="Komma 2 3 3" xfId="5357" xr:uid="{00000000-0005-0000-0000-00000F360000}"/>
    <cellStyle name="Komma 2 3 3 10" xfId="48403" xr:uid="{00000000-0005-0000-0000-000010360000}"/>
    <cellStyle name="Komma 2 3 3 2" xfId="5677" xr:uid="{00000000-0005-0000-0000-000011360000}"/>
    <cellStyle name="Komma 2 3 3 2 2" xfId="10277" xr:uid="{00000000-0005-0000-0000-000012360000}"/>
    <cellStyle name="Komma 2 3 3 2 2 2" xfId="17827" xr:uid="{00000000-0005-0000-0000-000013360000}"/>
    <cellStyle name="Komma 2 3 3 2 2 3" xfId="32429" xr:uid="{00000000-0005-0000-0000-000014360000}"/>
    <cellStyle name="Komma 2 3 3 2 2 4" xfId="47182" xr:uid="{00000000-0005-0000-0000-000015360000}"/>
    <cellStyle name="Komma 2 3 3 2 2 5" xfId="50198" xr:uid="{00000000-0005-0000-0000-000016360000}"/>
    <cellStyle name="Komma 2 3 3 2 3" xfId="10762" xr:uid="{00000000-0005-0000-0000-000017360000}"/>
    <cellStyle name="Komma 2 3 3 2 3 2" xfId="18304" xr:uid="{00000000-0005-0000-0000-000018360000}"/>
    <cellStyle name="Komma 2 3 3 2 3 3" xfId="20350" xr:uid="{00000000-0005-0000-0000-000019360000}"/>
    <cellStyle name="Komma 2 3 3 2 3 4" xfId="47659" xr:uid="{00000000-0005-0000-0000-00001A360000}"/>
    <cellStyle name="Komma 2 3 3 2 3 5" xfId="50675" xr:uid="{00000000-0005-0000-0000-00001B360000}"/>
    <cellStyle name="Komma 2 3 3 2 4" xfId="11249" xr:uid="{00000000-0005-0000-0000-00001C360000}"/>
    <cellStyle name="Komma 2 3 3 2 4 2" xfId="18781" xr:uid="{00000000-0005-0000-0000-00001D360000}"/>
    <cellStyle name="Komma 2 3 3 2 4 3" xfId="42419" xr:uid="{00000000-0005-0000-0000-00001E360000}"/>
    <cellStyle name="Komma 2 3 3 2 4 4" xfId="48136" xr:uid="{00000000-0005-0000-0000-00001F360000}"/>
    <cellStyle name="Komma 2 3 3 2 4 5" xfId="51152" xr:uid="{00000000-0005-0000-0000-000020360000}"/>
    <cellStyle name="Komma 2 3 3 2 5" xfId="8311" xr:uid="{00000000-0005-0000-0000-000021360000}"/>
    <cellStyle name="Komma 2 3 3 2 5 2" xfId="43371" xr:uid="{00000000-0005-0000-0000-000022360000}"/>
    <cellStyle name="Komma 2 3 3 2 5 3" xfId="46705" xr:uid="{00000000-0005-0000-0000-000023360000}"/>
    <cellStyle name="Komma 2 3 3 2 5 4" xfId="49721" xr:uid="{00000000-0005-0000-0000-000024360000}"/>
    <cellStyle name="Komma 2 3 3 2 6" xfId="33524" xr:uid="{00000000-0005-0000-0000-000025360000}"/>
    <cellStyle name="Komma 2 3 3 2 7" xfId="43587" xr:uid="{00000000-0005-0000-0000-000026360000}"/>
    <cellStyle name="Komma 2 3 3 2 8" xfId="45599" xr:uid="{00000000-0005-0000-0000-000027360000}"/>
    <cellStyle name="Komma 2 3 3 2 9" xfId="48615" xr:uid="{00000000-0005-0000-0000-000028360000}"/>
    <cellStyle name="Komma 2 3 3 3" xfId="10065" xr:uid="{00000000-0005-0000-0000-000029360000}"/>
    <cellStyle name="Komma 2 3 3 3 2" xfId="17615" xr:uid="{00000000-0005-0000-0000-00002A360000}"/>
    <cellStyle name="Komma 2 3 3 3 3" xfId="38826" xr:uid="{00000000-0005-0000-0000-00002B360000}"/>
    <cellStyle name="Komma 2 3 3 3 4" xfId="19975" xr:uid="{00000000-0005-0000-0000-00002C360000}"/>
    <cellStyle name="Komma 2 3 3 3 5" xfId="46970" xr:uid="{00000000-0005-0000-0000-00002D360000}"/>
    <cellStyle name="Komma 2 3 3 3 6" xfId="49986" xr:uid="{00000000-0005-0000-0000-00002E360000}"/>
    <cellStyle name="Komma 2 3 3 4" xfId="10550" xr:uid="{00000000-0005-0000-0000-00002F360000}"/>
    <cellStyle name="Komma 2 3 3 4 2" xfId="18092" xr:uid="{00000000-0005-0000-0000-000030360000}"/>
    <cellStyle name="Komma 2 3 3 4 3" xfId="41934" xr:uid="{00000000-0005-0000-0000-000031360000}"/>
    <cellStyle name="Komma 2 3 3 4 4" xfId="47447" xr:uid="{00000000-0005-0000-0000-000032360000}"/>
    <cellStyle name="Komma 2 3 3 4 5" xfId="50463" xr:uid="{00000000-0005-0000-0000-000033360000}"/>
    <cellStyle name="Komma 2 3 3 5" xfId="11037" xr:uid="{00000000-0005-0000-0000-000034360000}"/>
    <cellStyle name="Komma 2 3 3 5 2" xfId="18569" xr:uid="{00000000-0005-0000-0000-000035360000}"/>
    <cellStyle name="Komma 2 3 3 5 3" xfId="31709" xr:uid="{00000000-0005-0000-0000-000036360000}"/>
    <cellStyle name="Komma 2 3 3 5 4" xfId="47924" xr:uid="{00000000-0005-0000-0000-000037360000}"/>
    <cellStyle name="Komma 2 3 3 5 5" xfId="50940" xr:uid="{00000000-0005-0000-0000-000038360000}"/>
    <cellStyle name="Komma 2 3 3 6" xfId="8002" xr:uid="{00000000-0005-0000-0000-000039360000}"/>
    <cellStyle name="Komma 2 3 3 6 2" xfId="20775" xr:uid="{00000000-0005-0000-0000-00003A360000}"/>
    <cellStyle name="Komma 2 3 3 6 3" xfId="46493" xr:uid="{00000000-0005-0000-0000-00003B360000}"/>
    <cellStyle name="Komma 2 3 3 6 4" xfId="49509" xr:uid="{00000000-0005-0000-0000-00003C360000}"/>
    <cellStyle name="Komma 2 3 3 7" xfId="28171" xr:uid="{00000000-0005-0000-0000-00003D360000}"/>
    <cellStyle name="Komma 2 3 3 8" xfId="43824" xr:uid="{00000000-0005-0000-0000-00003E360000}"/>
    <cellStyle name="Komma 2 3 3 9" xfId="45387" xr:uid="{00000000-0005-0000-0000-00003F360000}"/>
    <cellStyle name="Komma 2 3 4" xfId="5437" xr:uid="{00000000-0005-0000-0000-000040360000}"/>
    <cellStyle name="Komma 2 3 4 10" xfId="48456" xr:uid="{00000000-0005-0000-0000-000041360000}"/>
    <cellStyle name="Komma 2 3 4 2" xfId="5757" xr:uid="{00000000-0005-0000-0000-000042360000}"/>
    <cellStyle name="Komma 2 3 4 2 2" xfId="10330" xr:uid="{00000000-0005-0000-0000-000043360000}"/>
    <cellStyle name="Komma 2 3 4 2 2 2" xfId="17880" xr:uid="{00000000-0005-0000-0000-000044360000}"/>
    <cellStyle name="Komma 2 3 4 2 2 3" xfId="43804" xr:uid="{00000000-0005-0000-0000-000045360000}"/>
    <cellStyle name="Komma 2 3 4 2 2 4" xfId="47235" xr:uid="{00000000-0005-0000-0000-000046360000}"/>
    <cellStyle name="Komma 2 3 4 2 2 5" xfId="50251" xr:uid="{00000000-0005-0000-0000-000047360000}"/>
    <cellStyle name="Komma 2 3 4 2 3" xfId="10815" xr:uid="{00000000-0005-0000-0000-000048360000}"/>
    <cellStyle name="Komma 2 3 4 2 3 2" xfId="18357" xr:uid="{00000000-0005-0000-0000-000049360000}"/>
    <cellStyle name="Komma 2 3 4 2 3 3" xfId="41973" xr:uid="{00000000-0005-0000-0000-00004A360000}"/>
    <cellStyle name="Komma 2 3 4 2 3 4" xfId="47712" xr:uid="{00000000-0005-0000-0000-00004B360000}"/>
    <cellStyle name="Komma 2 3 4 2 3 5" xfId="50728" xr:uid="{00000000-0005-0000-0000-00004C360000}"/>
    <cellStyle name="Komma 2 3 4 2 4" xfId="11302" xr:uid="{00000000-0005-0000-0000-00004D360000}"/>
    <cellStyle name="Komma 2 3 4 2 4 2" xfId="18834" xr:uid="{00000000-0005-0000-0000-00004E360000}"/>
    <cellStyle name="Komma 2 3 4 2 4 3" xfId="29915" xr:uid="{00000000-0005-0000-0000-00004F360000}"/>
    <cellStyle name="Komma 2 3 4 2 4 4" xfId="48189" xr:uid="{00000000-0005-0000-0000-000050360000}"/>
    <cellStyle name="Komma 2 3 4 2 4 5" xfId="51205" xr:uid="{00000000-0005-0000-0000-000051360000}"/>
    <cellStyle name="Komma 2 3 4 2 5" xfId="8391" xr:uid="{00000000-0005-0000-0000-000052360000}"/>
    <cellStyle name="Komma 2 3 4 2 5 2" xfId="42122" xr:uid="{00000000-0005-0000-0000-000053360000}"/>
    <cellStyle name="Komma 2 3 4 2 5 3" xfId="46758" xr:uid="{00000000-0005-0000-0000-000054360000}"/>
    <cellStyle name="Komma 2 3 4 2 5 4" xfId="49774" xr:uid="{00000000-0005-0000-0000-000055360000}"/>
    <cellStyle name="Komma 2 3 4 2 6" xfId="19704" xr:uid="{00000000-0005-0000-0000-000056360000}"/>
    <cellStyle name="Komma 2 3 4 2 7" xfId="45652" xr:uid="{00000000-0005-0000-0000-000057360000}"/>
    <cellStyle name="Komma 2 3 4 2 8" xfId="48668" xr:uid="{00000000-0005-0000-0000-000058360000}"/>
    <cellStyle name="Komma 2 3 4 3" xfId="10118" xr:uid="{00000000-0005-0000-0000-000059360000}"/>
    <cellStyle name="Komma 2 3 4 3 2" xfId="17668" xr:uid="{00000000-0005-0000-0000-00005A360000}"/>
    <cellStyle name="Komma 2 3 4 3 3" xfId="43951" xr:uid="{00000000-0005-0000-0000-00005B360000}"/>
    <cellStyle name="Komma 2 3 4 3 4" xfId="47023" xr:uid="{00000000-0005-0000-0000-00005C360000}"/>
    <cellStyle name="Komma 2 3 4 3 5" xfId="50039" xr:uid="{00000000-0005-0000-0000-00005D360000}"/>
    <cellStyle name="Komma 2 3 4 4" xfId="10603" xr:uid="{00000000-0005-0000-0000-00005E360000}"/>
    <cellStyle name="Komma 2 3 4 4 2" xfId="18145" xr:uid="{00000000-0005-0000-0000-00005F360000}"/>
    <cellStyle name="Komma 2 3 4 4 3" xfId="42338" xr:uid="{00000000-0005-0000-0000-000060360000}"/>
    <cellStyle name="Komma 2 3 4 4 4" xfId="47500" xr:uid="{00000000-0005-0000-0000-000061360000}"/>
    <cellStyle name="Komma 2 3 4 4 5" xfId="50516" xr:uid="{00000000-0005-0000-0000-000062360000}"/>
    <cellStyle name="Komma 2 3 4 5" xfId="11090" xr:uid="{00000000-0005-0000-0000-000063360000}"/>
    <cellStyle name="Komma 2 3 4 5 2" xfId="18622" xr:uid="{00000000-0005-0000-0000-000064360000}"/>
    <cellStyle name="Komma 2 3 4 5 3" xfId="42585" xr:uid="{00000000-0005-0000-0000-000065360000}"/>
    <cellStyle name="Komma 2 3 4 5 4" xfId="47977" xr:uid="{00000000-0005-0000-0000-000066360000}"/>
    <cellStyle name="Komma 2 3 4 5 5" xfId="50993" xr:uid="{00000000-0005-0000-0000-000067360000}"/>
    <cellStyle name="Komma 2 3 4 6" xfId="8078" xr:uid="{00000000-0005-0000-0000-000068360000}"/>
    <cellStyle name="Komma 2 3 4 6 2" xfId="42229" xr:uid="{00000000-0005-0000-0000-000069360000}"/>
    <cellStyle name="Komma 2 3 4 6 3" xfId="46546" xr:uid="{00000000-0005-0000-0000-00006A360000}"/>
    <cellStyle name="Komma 2 3 4 6 4" xfId="49562" xr:uid="{00000000-0005-0000-0000-00006B360000}"/>
    <cellStyle name="Komma 2 3 4 7" xfId="31059" xr:uid="{00000000-0005-0000-0000-00006C360000}"/>
    <cellStyle name="Komma 2 3 4 8" xfId="43246" xr:uid="{00000000-0005-0000-0000-00006D360000}"/>
    <cellStyle name="Komma 2 3 4 9" xfId="45440" xr:uid="{00000000-0005-0000-0000-00006E360000}"/>
    <cellStyle name="Komma 2 3 5" xfId="5517" xr:uid="{00000000-0005-0000-0000-00006F360000}"/>
    <cellStyle name="Komma 2 3 5 2" xfId="10171" xr:uid="{00000000-0005-0000-0000-000070360000}"/>
    <cellStyle name="Komma 2 3 5 2 2" xfId="17721" xr:uid="{00000000-0005-0000-0000-000071360000}"/>
    <cellStyle name="Komma 2 3 5 2 3" xfId="20397" xr:uid="{00000000-0005-0000-0000-000072360000}"/>
    <cellStyle name="Komma 2 3 5 2 4" xfId="47076" xr:uid="{00000000-0005-0000-0000-000073360000}"/>
    <cellStyle name="Komma 2 3 5 2 5" xfId="50092" xr:uid="{00000000-0005-0000-0000-000074360000}"/>
    <cellStyle name="Komma 2 3 5 3" xfId="10656" xr:uid="{00000000-0005-0000-0000-000075360000}"/>
    <cellStyle name="Komma 2 3 5 3 2" xfId="18198" xr:uid="{00000000-0005-0000-0000-000076360000}"/>
    <cellStyle name="Komma 2 3 5 3 3" xfId="43122" xr:uid="{00000000-0005-0000-0000-000077360000}"/>
    <cellStyle name="Komma 2 3 5 3 4" xfId="47553" xr:uid="{00000000-0005-0000-0000-000078360000}"/>
    <cellStyle name="Komma 2 3 5 3 5" xfId="50569" xr:uid="{00000000-0005-0000-0000-000079360000}"/>
    <cellStyle name="Komma 2 3 5 4" xfId="11143" xr:uid="{00000000-0005-0000-0000-00007A360000}"/>
    <cellStyle name="Komma 2 3 5 4 2" xfId="18675" xr:uid="{00000000-0005-0000-0000-00007B360000}"/>
    <cellStyle name="Komma 2 3 5 4 3" xfId="20339" xr:uid="{00000000-0005-0000-0000-00007C360000}"/>
    <cellStyle name="Komma 2 3 5 4 4" xfId="48030" xr:uid="{00000000-0005-0000-0000-00007D360000}"/>
    <cellStyle name="Komma 2 3 5 4 5" xfId="51046" xr:uid="{00000000-0005-0000-0000-00007E360000}"/>
    <cellStyle name="Komma 2 3 5 5" xfId="8157" xr:uid="{00000000-0005-0000-0000-00007F360000}"/>
    <cellStyle name="Komma 2 3 5 5 2" xfId="42770" xr:uid="{00000000-0005-0000-0000-000080360000}"/>
    <cellStyle name="Komma 2 3 5 5 3" xfId="46599" xr:uid="{00000000-0005-0000-0000-000081360000}"/>
    <cellStyle name="Komma 2 3 5 5 4" xfId="49615" xr:uid="{00000000-0005-0000-0000-000082360000}"/>
    <cellStyle name="Komma 2 3 5 6" xfId="36175" xr:uid="{00000000-0005-0000-0000-000083360000}"/>
    <cellStyle name="Komma 2 3 5 7" xfId="43029" xr:uid="{00000000-0005-0000-0000-000084360000}"/>
    <cellStyle name="Komma 2 3 5 8" xfId="45493" xr:uid="{00000000-0005-0000-0000-000085360000}"/>
    <cellStyle name="Komma 2 3 5 9" xfId="48509" xr:uid="{00000000-0005-0000-0000-000086360000}"/>
    <cellStyle name="Komma 2 3 6" xfId="5837" xr:uid="{00000000-0005-0000-0000-000087360000}"/>
    <cellStyle name="Komma 2 3 6 2" xfId="10383" xr:uid="{00000000-0005-0000-0000-000088360000}"/>
    <cellStyle name="Komma 2 3 6 2 2" xfId="17933" xr:uid="{00000000-0005-0000-0000-000089360000}"/>
    <cellStyle name="Komma 2 3 6 2 3" xfId="42693" xr:uid="{00000000-0005-0000-0000-00008A360000}"/>
    <cellStyle name="Komma 2 3 6 2 4" xfId="47288" xr:uid="{00000000-0005-0000-0000-00008B360000}"/>
    <cellStyle name="Komma 2 3 6 2 5" xfId="50304" xr:uid="{00000000-0005-0000-0000-00008C360000}"/>
    <cellStyle name="Komma 2 3 6 3" xfId="10868" xr:uid="{00000000-0005-0000-0000-00008D360000}"/>
    <cellStyle name="Komma 2 3 6 3 2" xfId="18410" xr:uid="{00000000-0005-0000-0000-00008E360000}"/>
    <cellStyle name="Komma 2 3 6 3 3" xfId="41984" xr:uid="{00000000-0005-0000-0000-00008F360000}"/>
    <cellStyle name="Komma 2 3 6 3 4" xfId="47765" xr:uid="{00000000-0005-0000-0000-000090360000}"/>
    <cellStyle name="Komma 2 3 6 3 5" xfId="50781" xr:uid="{00000000-0005-0000-0000-000091360000}"/>
    <cellStyle name="Komma 2 3 6 4" xfId="11356" xr:uid="{00000000-0005-0000-0000-000092360000}"/>
    <cellStyle name="Komma 2 3 6 4 2" xfId="18887" xr:uid="{00000000-0005-0000-0000-000093360000}"/>
    <cellStyle name="Komma 2 3 6 4 3" xfId="43163" xr:uid="{00000000-0005-0000-0000-000094360000}"/>
    <cellStyle name="Komma 2 3 6 4 4" xfId="48242" xr:uid="{00000000-0005-0000-0000-000095360000}"/>
    <cellStyle name="Komma 2 3 6 4 5" xfId="51258" xr:uid="{00000000-0005-0000-0000-000096360000}"/>
    <cellStyle name="Komma 2 3 6 5" xfId="8471" xr:uid="{00000000-0005-0000-0000-000097360000}"/>
    <cellStyle name="Komma 2 3 6 5 2" xfId="43560" xr:uid="{00000000-0005-0000-0000-000098360000}"/>
    <cellStyle name="Komma 2 3 6 5 3" xfId="46811" xr:uid="{00000000-0005-0000-0000-000099360000}"/>
    <cellStyle name="Komma 2 3 6 5 4" xfId="49827" xr:uid="{00000000-0005-0000-0000-00009A360000}"/>
    <cellStyle name="Komma 2 3 6 6" xfId="42517" xr:uid="{00000000-0005-0000-0000-00009B360000}"/>
    <cellStyle name="Komma 2 3 6 7" xfId="45705" xr:uid="{00000000-0005-0000-0000-00009C360000}"/>
    <cellStyle name="Komma 2 3 6 8" xfId="48721" xr:uid="{00000000-0005-0000-0000-00009D360000}"/>
    <cellStyle name="Komma 2 3 7" xfId="9959" xr:uid="{00000000-0005-0000-0000-00009E360000}"/>
    <cellStyle name="Komma 2 3 7 2" xfId="17509" xr:uid="{00000000-0005-0000-0000-00009F360000}"/>
    <cellStyle name="Komma 2 3 7 3" xfId="27981" xr:uid="{00000000-0005-0000-0000-0000A0360000}"/>
    <cellStyle name="Komma 2 3 7 4" xfId="46864" xr:uid="{00000000-0005-0000-0000-0000A1360000}"/>
    <cellStyle name="Komma 2 3 7 5" xfId="49880" xr:uid="{00000000-0005-0000-0000-0000A2360000}"/>
    <cellStyle name="Komma 2 3 8" xfId="10443" xr:uid="{00000000-0005-0000-0000-0000A3360000}"/>
    <cellStyle name="Komma 2 3 8 2" xfId="17986" xr:uid="{00000000-0005-0000-0000-0000A4360000}"/>
    <cellStyle name="Komma 2 3 8 3" xfId="41916" xr:uid="{00000000-0005-0000-0000-0000A5360000}"/>
    <cellStyle name="Komma 2 3 8 4" xfId="47341" xr:uid="{00000000-0005-0000-0000-0000A6360000}"/>
    <cellStyle name="Komma 2 3 8 5" xfId="50357" xr:uid="{00000000-0005-0000-0000-0000A7360000}"/>
    <cellStyle name="Komma 2 3 9" xfId="10930" xr:uid="{00000000-0005-0000-0000-0000A8360000}"/>
    <cellStyle name="Komma 2 3 9 2" xfId="18463" xr:uid="{00000000-0005-0000-0000-0000A9360000}"/>
    <cellStyle name="Komma 2 3 9 3" xfId="43422" xr:uid="{00000000-0005-0000-0000-0000AA360000}"/>
    <cellStyle name="Komma 2 3 9 4" xfId="47818" xr:uid="{00000000-0005-0000-0000-0000AB360000}"/>
    <cellStyle name="Komma 2 3 9 5" xfId="50834" xr:uid="{00000000-0005-0000-0000-0000AC360000}"/>
    <cellStyle name="Komma 2 4" xfId="5098" xr:uid="{00000000-0005-0000-0000-0000AD360000}"/>
    <cellStyle name="Komma 2 4 10" xfId="45294" xr:uid="{00000000-0005-0000-0000-0000AE360000}"/>
    <cellStyle name="Komma 2 4 11" xfId="48310" xr:uid="{00000000-0005-0000-0000-0000AF360000}"/>
    <cellStyle name="Komma 2 4 12" xfId="13733" xr:uid="{00000000-0005-0000-0000-0000B0360000}"/>
    <cellStyle name="Komma 2 4 2" xfId="5540" xr:uid="{00000000-0005-0000-0000-0000B1360000}"/>
    <cellStyle name="Komma 2 4 2 10" xfId="48522" xr:uid="{00000000-0005-0000-0000-0000B2360000}"/>
    <cellStyle name="Komma 2 4 2 2" xfId="10184" xr:uid="{00000000-0005-0000-0000-0000B3360000}"/>
    <cellStyle name="Komma 2 4 2 2 2" xfId="17734" xr:uid="{00000000-0005-0000-0000-0000B4360000}"/>
    <cellStyle name="Komma 2 4 2 2 3" xfId="42689" xr:uid="{00000000-0005-0000-0000-0000B5360000}"/>
    <cellStyle name="Komma 2 4 2 2 4" xfId="47089" xr:uid="{00000000-0005-0000-0000-0000B6360000}"/>
    <cellStyle name="Komma 2 4 2 2 5" xfId="50105" xr:uid="{00000000-0005-0000-0000-0000B7360000}"/>
    <cellStyle name="Komma 2 4 2 3" xfId="10669" xr:uid="{00000000-0005-0000-0000-0000B8360000}"/>
    <cellStyle name="Komma 2 4 2 3 2" xfId="18211" xr:uid="{00000000-0005-0000-0000-0000B9360000}"/>
    <cellStyle name="Komma 2 4 2 3 3" xfId="43442" xr:uid="{00000000-0005-0000-0000-0000BA360000}"/>
    <cellStyle name="Komma 2 4 2 3 4" xfId="47566" xr:uid="{00000000-0005-0000-0000-0000BB360000}"/>
    <cellStyle name="Komma 2 4 2 3 5" xfId="50582" xr:uid="{00000000-0005-0000-0000-0000BC360000}"/>
    <cellStyle name="Komma 2 4 2 4" xfId="11156" xr:uid="{00000000-0005-0000-0000-0000BD360000}"/>
    <cellStyle name="Komma 2 4 2 4 2" xfId="18688" xr:uid="{00000000-0005-0000-0000-0000BE360000}"/>
    <cellStyle name="Komma 2 4 2 4 3" xfId="43001" xr:uid="{00000000-0005-0000-0000-0000BF360000}"/>
    <cellStyle name="Komma 2 4 2 4 4" xfId="48043" xr:uid="{00000000-0005-0000-0000-0000C0360000}"/>
    <cellStyle name="Komma 2 4 2 4 5" xfId="51059" xr:uid="{00000000-0005-0000-0000-0000C1360000}"/>
    <cellStyle name="Komma 2 4 2 5" xfId="8179" xr:uid="{00000000-0005-0000-0000-0000C2360000}"/>
    <cellStyle name="Komma 2 4 2 5 2" xfId="44009" xr:uid="{00000000-0005-0000-0000-0000C3360000}"/>
    <cellStyle name="Komma 2 4 2 5 3" xfId="46612" xr:uid="{00000000-0005-0000-0000-0000C4360000}"/>
    <cellStyle name="Komma 2 4 2 5 4" xfId="49628" xr:uid="{00000000-0005-0000-0000-0000C5360000}"/>
    <cellStyle name="Komma 2 4 2 6" xfId="19293" xr:uid="{00000000-0005-0000-0000-0000C6360000}"/>
    <cellStyle name="Komma 2 4 2 7" xfId="44153" xr:uid="{00000000-0005-0000-0000-0000C7360000}"/>
    <cellStyle name="Komma 2 4 2 8" xfId="45061" xr:uid="{00000000-0005-0000-0000-0000C8360000}"/>
    <cellStyle name="Komma 2 4 2 9" xfId="45506" xr:uid="{00000000-0005-0000-0000-0000C9360000}"/>
    <cellStyle name="Komma 2 4 3" xfId="7882" xr:uid="{00000000-0005-0000-0000-0000CA360000}"/>
    <cellStyle name="Komma 2 4 3 2" xfId="17342" xr:uid="{00000000-0005-0000-0000-0000CB360000}"/>
    <cellStyle name="Komma 2 4 3 3" xfId="19294" xr:uid="{00000000-0005-0000-0000-0000CC360000}"/>
    <cellStyle name="Komma 2 4 3 4" xfId="44154" xr:uid="{00000000-0005-0000-0000-0000CD360000}"/>
    <cellStyle name="Komma 2 4 3 5" xfId="45062" xr:uid="{00000000-0005-0000-0000-0000CE360000}"/>
    <cellStyle name="Komma 2 4 3 6" xfId="46400" xr:uid="{00000000-0005-0000-0000-0000CF360000}"/>
    <cellStyle name="Komma 2 4 3 7" xfId="49416" xr:uid="{00000000-0005-0000-0000-0000D0360000}"/>
    <cellStyle name="Komma 2 4 4" xfId="9972" xr:uid="{00000000-0005-0000-0000-0000D1360000}"/>
    <cellStyle name="Komma 2 4 4 2" xfId="17522" xr:uid="{00000000-0005-0000-0000-0000D2360000}"/>
    <cellStyle name="Komma 2 4 4 3" xfId="42281" xr:uid="{00000000-0005-0000-0000-0000D3360000}"/>
    <cellStyle name="Komma 2 4 4 4" xfId="46877" xr:uid="{00000000-0005-0000-0000-0000D4360000}"/>
    <cellStyle name="Komma 2 4 4 5" xfId="49893" xr:uid="{00000000-0005-0000-0000-0000D5360000}"/>
    <cellStyle name="Komma 2 4 5" xfId="10456" xr:uid="{00000000-0005-0000-0000-0000D6360000}"/>
    <cellStyle name="Komma 2 4 5 2" xfId="17999" xr:uid="{00000000-0005-0000-0000-0000D7360000}"/>
    <cellStyle name="Komma 2 4 5 3" xfId="41918" xr:uid="{00000000-0005-0000-0000-0000D8360000}"/>
    <cellStyle name="Komma 2 4 5 4" xfId="47354" xr:uid="{00000000-0005-0000-0000-0000D9360000}"/>
    <cellStyle name="Komma 2 4 5 5" xfId="50370" xr:uid="{00000000-0005-0000-0000-0000DA360000}"/>
    <cellStyle name="Komma 2 4 6" xfId="10943" xr:uid="{00000000-0005-0000-0000-0000DB360000}"/>
    <cellStyle name="Komma 2 4 6 2" xfId="18476" xr:uid="{00000000-0005-0000-0000-0000DC360000}"/>
    <cellStyle name="Komma 2 4 6 3" xfId="42700" xr:uid="{00000000-0005-0000-0000-0000DD360000}"/>
    <cellStyle name="Komma 2 4 6 4" xfId="47831" xr:uid="{00000000-0005-0000-0000-0000DE360000}"/>
    <cellStyle name="Komma 2 4 6 5" xfId="50847" xr:uid="{00000000-0005-0000-0000-0000DF360000}"/>
    <cellStyle name="Komma 2 4 7" xfId="7140" xr:uid="{00000000-0005-0000-0000-0000E0360000}"/>
    <cellStyle name="Komma 2 4 7 2" xfId="42910" xr:uid="{00000000-0005-0000-0000-0000E1360000}"/>
    <cellStyle name="Komma 2 4 7 3" xfId="19292" xr:uid="{00000000-0005-0000-0000-0000E2360000}"/>
    <cellStyle name="Komma 2 4 8" xfId="44152" xr:uid="{00000000-0005-0000-0000-0000E3360000}"/>
    <cellStyle name="Komma 2 4 9" xfId="45060" xr:uid="{00000000-0005-0000-0000-0000E4360000}"/>
    <cellStyle name="Komma 2 5" xfId="5300" xr:uid="{00000000-0005-0000-0000-0000E5360000}"/>
    <cellStyle name="Komma 2 5 10" xfId="45063" xr:uid="{00000000-0005-0000-0000-0000E6360000}"/>
    <cellStyle name="Komma 2 5 11" xfId="45347" xr:uid="{00000000-0005-0000-0000-0000E7360000}"/>
    <cellStyle name="Komma 2 5 12" xfId="48363" xr:uid="{00000000-0005-0000-0000-0000E8360000}"/>
    <cellStyle name="Komma 2 5 13" xfId="13475" xr:uid="{00000000-0005-0000-0000-0000E9360000}"/>
    <cellStyle name="Komma 2 5 2" xfId="5620" xr:uid="{00000000-0005-0000-0000-0000EA360000}"/>
    <cellStyle name="Komma 2 5 2 2" xfId="10237" xr:uid="{00000000-0005-0000-0000-0000EB360000}"/>
    <cellStyle name="Komma 2 5 2 2 2" xfId="17787" xr:uid="{00000000-0005-0000-0000-0000EC360000}"/>
    <cellStyle name="Komma 2 5 2 2 3" xfId="29486" xr:uid="{00000000-0005-0000-0000-0000ED360000}"/>
    <cellStyle name="Komma 2 5 2 2 4" xfId="47142" xr:uid="{00000000-0005-0000-0000-0000EE360000}"/>
    <cellStyle name="Komma 2 5 2 2 5" xfId="50158" xr:uid="{00000000-0005-0000-0000-0000EF360000}"/>
    <cellStyle name="Komma 2 5 2 3" xfId="10722" xr:uid="{00000000-0005-0000-0000-0000F0360000}"/>
    <cellStyle name="Komma 2 5 2 3 2" xfId="18264" xr:uid="{00000000-0005-0000-0000-0000F1360000}"/>
    <cellStyle name="Komma 2 5 2 3 3" xfId="43232" xr:uid="{00000000-0005-0000-0000-0000F2360000}"/>
    <cellStyle name="Komma 2 5 2 3 4" xfId="47619" xr:uid="{00000000-0005-0000-0000-0000F3360000}"/>
    <cellStyle name="Komma 2 5 2 3 5" xfId="50635" xr:uid="{00000000-0005-0000-0000-0000F4360000}"/>
    <cellStyle name="Komma 2 5 2 4" xfId="11209" xr:uid="{00000000-0005-0000-0000-0000F5360000}"/>
    <cellStyle name="Komma 2 5 2 4 2" xfId="18741" xr:uid="{00000000-0005-0000-0000-0000F6360000}"/>
    <cellStyle name="Komma 2 5 2 4 3" xfId="42033" xr:uid="{00000000-0005-0000-0000-0000F7360000}"/>
    <cellStyle name="Komma 2 5 2 4 4" xfId="48096" xr:uid="{00000000-0005-0000-0000-0000F8360000}"/>
    <cellStyle name="Komma 2 5 2 4 5" xfId="51112" xr:uid="{00000000-0005-0000-0000-0000F9360000}"/>
    <cellStyle name="Komma 2 5 2 5" xfId="8254" xr:uid="{00000000-0005-0000-0000-0000FA360000}"/>
    <cellStyle name="Komma 2 5 2 5 2" xfId="42976" xr:uid="{00000000-0005-0000-0000-0000FB360000}"/>
    <cellStyle name="Komma 2 5 2 5 3" xfId="46665" xr:uid="{00000000-0005-0000-0000-0000FC360000}"/>
    <cellStyle name="Komma 2 5 2 5 4" xfId="49681" xr:uid="{00000000-0005-0000-0000-0000FD360000}"/>
    <cellStyle name="Komma 2 5 2 6" xfId="27723" xr:uid="{00000000-0005-0000-0000-0000FE360000}"/>
    <cellStyle name="Komma 2 5 2 7" xfId="41552" xr:uid="{00000000-0005-0000-0000-0000FF360000}"/>
    <cellStyle name="Komma 2 5 2 8" xfId="45559" xr:uid="{00000000-0005-0000-0000-000000370000}"/>
    <cellStyle name="Komma 2 5 2 9" xfId="48575" xr:uid="{00000000-0005-0000-0000-000001370000}"/>
    <cellStyle name="Komma 2 5 3" xfId="7951" xr:uid="{00000000-0005-0000-0000-000002370000}"/>
    <cellStyle name="Komma 2 5 3 2" xfId="17359" xr:uid="{00000000-0005-0000-0000-000003370000}"/>
    <cellStyle name="Komma 2 5 3 3" xfId="27724" xr:uid="{00000000-0005-0000-0000-000004370000}"/>
    <cellStyle name="Komma 2 5 3 4" xfId="27741" xr:uid="{00000000-0005-0000-0000-000005370000}"/>
    <cellStyle name="Komma 2 5 3 5" xfId="46453" xr:uid="{00000000-0005-0000-0000-000006370000}"/>
    <cellStyle name="Komma 2 5 3 6" xfId="49469" xr:uid="{00000000-0005-0000-0000-000007370000}"/>
    <cellStyle name="Komma 2 5 4" xfId="10025" xr:uid="{00000000-0005-0000-0000-000008370000}"/>
    <cellStyle name="Komma 2 5 4 2" xfId="17575" xr:uid="{00000000-0005-0000-0000-000009370000}"/>
    <cellStyle name="Komma 2 5 4 3" xfId="43655" xr:uid="{00000000-0005-0000-0000-00000A370000}"/>
    <cellStyle name="Komma 2 5 4 4" xfId="46930" xr:uid="{00000000-0005-0000-0000-00000B370000}"/>
    <cellStyle name="Komma 2 5 4 5" xfId="49946" xr:uid="{00000000-0005-0000-0000-00000C370000}"/>
    <cellStyle name="Komma 2 5 5" xfId="10510" xr:uid="{00000000-0005-0000-0000-00000D370000}"/>
    <cellStyle name="Komma 2 5 5 2" xfId="18052" xr:uid="{00000000-0005-0000-0000-00000E370000}"/>
    <cellStyle name="Komma 2 5 5 3" xfId="41924" xr:uid="{00000000-0005-0000-0000-00000F370000}"/>
    <cellStyle name="Komma 2 5 5 4" xfId="47407" xr:uid="{00000000-0005-0000-0000-000010370000}"/>
    <cellStyle name="Komma 2 5 5 5" xfId="50423" xr:uid="{00000000-0005-0000-0000-000011370000}"/>
    <cellStyle name="Komma 2 5 6" xfId="10997" xr:uid="{00000000-0005-0000-0000-000012370000}"/>
    <cellStyle name="Komma 2 5 6 2" xfId="18529" xr:uid="{00000000-0005-0000-0000-000013370000}"/>
    <cellStyle name="Komma 2 5 6 3" xfId="19609" xr:uid="{00000000-0005-0000-0000-000014370000}"/>
    <cellStyle name="Komma 2 5 6 4" xfId="47884" xr:uid="{00000000-0005-0000-0000-000015370000}"/>
    <cellStyle name="Komma 2 5 6 5" xfId="50900" xr:uid="{00000000-0005-0000-0000-000016370000}"/>
    <cellStyle name="Komma 2 5 7" xfId="6570" xr:uid="{00000000-0005-0000-0000-000017370000}"/>
    <cellStyle name="Komma 2 5 7 2" xfId="41722" xr:uid="{00000000-0005-0000-0000-000018370000}"/>
    <cellStyle name="Komma 2 5 7 3" xfId="19295" xr:uid="{00000000-0005-0000-0000-000019370000}"/>
    <cellStyle name="Komma 2 5 8" xfId="41484" xr:uid="{00000000-0005-0000-0000-00001A370000}"/>
    <cellStyle name="Komma 2 5 9" xfId="44155" xr:uid="{00000000-0005-0000-0000-00001B370000}"/>
    <cellStyle name="Komma 2 6" xfId="5380" xr:uid="{00000000-0005-0000-0000-00001C370000}"/>
    <cellStyle name="Komma 2 6 10" xfId="45400" xr:uid="{00000000-0005-0000-0000-00001D370000}"/>
    <cellStyle name="Komma 2 6 11" xfId="48416" xr:uid="{00000000-0005-0000-0000-00001E370000}"/>
    <cellStyle name="Komma 2 6 2" xfId="5700" xr:uid="{00000000-0005-0000-0000-00001F370000}"/>
    <cellStyle name="Komma 2 6 2 2" xfId="10290" xr:uid="{00000000-0005-0000-0000-000020370000}"/>
    <cellStyle name="Komma 2 6 2 2 2" xfId="17840" xr:uid="{00000000-0005-0000-0000-000021370000}"/>
    <cellStyle name="Komma 2 6 2 2 3" xfId="43859" xr:uid="{00000000-0005-0000-0000-000022370000}"/>
    <cellStyle name="Komma 2 6 2 2 4" xfId="47195" xr:uid="{00000000-0005-0000-0000-000023370000}"/>
    <cellStyle name="Komma 2 6 2 2 5" xfId="50211" xr:uid="{00000000-0005-0000-0000-000024370000}"/>
    <cellStyle name="Komma 2 6 2 3" xfId="10775" xr:uid="{00000000-0005-0000-0000-000025370000}"/>
    <cellStyle name="Komma 2 6 2 3 2" xfId="18317" xr:uid="{00000000-0005-0000-0000-000026370000}"/>
    <cellStyle name="Komma 2 6 2 3 3" xfId="42358" xr:uid="{00000000-0005-0000-0000-000027370000}"/>
    <cellStyle name="Komma 2 6 2 3 4" xfId="47672" xr:uid="{00000000-0005-0000-0000-000028370000}"/>
    <cellStyle name="Komma 2 6 2 3 5" xfId="50688" xr:uid="{00000000-0005-0000-0000-000029370000}"/>
    <cellStyle name="Komma 2 6 2 4" xfId="11262" xr:uid="{00000000-0005-0000-0000-00002A370000}"/>
    <cellStyle name="Komma 2 6 2 4 2" xfId="18794" xr:uid="{00000000-0005-0000-0000-00002B370000}"/>
    <cellStyle name="Komma 2 6 2 4 3" xfId="20089" xr:uid="{00000000-0005-0000-0000-00002C370000}"/>
    <cellStyle name="Komma 2 6 2 4 4" xfId="48149" xr:uid="{00000000-0005-0000-0000-00002D370000}"/>
    <cellStyle name="Komma 2 6 2 4 5" xfId="51165" xr:uid="{00000000-0005-0000-0000-00002E370000}"/>
    <cellStyle name="Komma 2 6 2 5" xfId="8334" xr:uid="{00000000-0005-0000-0000-00002F370000}"/>
    <cellStyle name="Komma 2 6 2 5 2" xfId="42258" xr:uid="{00000000-0005-0000-0000-000030370000}"/>
    <cellStyle name="Komma 2 6 2 5 3" xfId="46718" xr:uid="{00000000-0005-0000-0000-000031370000}"/>
    <cellStyle name="Komma 2 6 2 5 4" xfId="49734" xr:uid="{00000000-0005-0000-0000-000032370000}"/>
    <cellStyle name="Komma 2 6 2 6" xfId="42711" xr:uid="{00000000-0005-0000-0000-000033370000}"/>
    <cellStyle name="Komma 2 6 2 7" xfId="45612" xr:uid="{00000000-0005-0000-0000-000034370000}"/>
    <cellStyle name="Komma 2 6 2 8" xfId="48628" xr:uid="{00000000-0005-0000-0000-000035370000}"/>
    <cellStyle name="Komma 2 6 3" xfId="10078" xr:uid="{00000000-0005-0000-0000-000036370000}"/>
    <cellStyle name="Komma 2 6 3 2" xfId="17628" xr:uid="{00000000-0005-0000-0000-000037370000}"/>
    <cellStyle name="Komma 2 6 3 3" xfId="42127" xr:uid="{00000000-0005-0000-0000-000038370000}"/>
    <cellStyle name="Komma 2 6 3 4" xfId="46983" xr:uid="{00000000-0005-0000-0000-000039370000}"/>
    <cellStyle name="Komma 2 6 3 5" xfId="49999" xr:uid="{00000000-0005-0000-0000-00003A370000}"/>
    <cellStyle name="Komma 2 6 4" xfId="10563" xr:uid="{00000000-0005-0000-0000-00003B370000}"/>
    <cellStyle name="Komma 2 6 4 2" xfId="18105" xr:uid="{00000000-0005-0000-0000-00003C370000}"/>
    <cellStyle name="Komma 2 6 4 3" xfId="42576" xr:uid="{00000000-0005-0000-0000-00003D370000}"/>
    <cellStyle name="Komma 2 6 4 4" xfId="47460" xr:uid="{00000000-0005-0000-0000-00003E370000}"/>
    <cellStyle name="Komma 2 6 4 5" xfId="50476" xr:uid="{00000000-0005-0000-0000-00003F370000}"/>
    <cellStyle name="Komma 2 6 5" xfId="11050" xr:uid="{00000000-0005-0000-0000-000040370000}"/>
    <cellStyle name="Komma 2 6 5 2" xfId="18582" xr:uid="{00000000-0005-0000-0000-000041370000}"/>
    <cellStyle name="Komma 2 6 5 3" xfId="42646" xr:uid="{00000000-0005-0000-0000-000042370000}"/>
    <cellStyle name="Komma 2 6 5 4" xfId="47937" xr:uid="{00000000-0005-0000-0000-000043370000}"/>
    <cellStyle name="Komma 2 6 5 5" xfId="50953" xr:uid="{00000000-0005-0000-0000-000044370000}"/>
    <cellStyle name="Komma 2 6 6" xfId="8023" xr:uid="{00000000-0005-0000-0000-000045370000}"/>
    <cellStyle name="Komma 2 6 6 2" xfId="28850" xr:uid="{00000000-0005-0000-0000-000046370000}"/>
    <cellStyle name="Komma 2 6 6 3" xfId="46506" xr:uid="{00000000-0005-0000-0000-000047370000}"/>
    <cellStyle name="Komma 2 6 6 4" xfId="49522" xr:uid="{00000000-0005-0000-0000-000048370000}"/>
    <cellStyle name="Komma 2 6 7" xfId="19296" xr:uid="{00000000-0005-0000-0000-000049370000}"/>
    <cellStyle name="Komma 2 6 8" xfId="44156" xr:uid="{00000000-0005-0000-0000-00004A370000}"/>
    <cellStyle name="Komma 2 6 9" xfId="45064" xr:uid="{00000000-0005-0000-0000-00004B370000}"/>
    <cellStyle name="Komma 2 7" xfId="5460" xr:uid="{00000000-0005-0000-0000-00004C370000}"/>
    <cellStyle name="Komma 2 7 10" xfId="48469" xr:uid="{00000000-0005-0000-0000-00004D370000}"/>
    <cellStyle name="Komma 2 7 2" xfId="10131" xr:uid="{00000000-0005-0000-0000-00004E370000}"/>
    <cellStyle name="Komma 2 7 2 2" xfId="17681" xr:uid="{00000000-0005-0000-0000-00004F370000}"/>
    <cellStyle name="Komma 2 7 2 3" xfId="43657" xr:uid="{00000000-0005-0000-0000-000050370000}"/>
    <cellStyle name="Komma 2 7 2 4" xfId="47036" xr:uid="{00000000-0005-0000-0000-000051370000}"/>
    <cellStyle name="Komma 2 7 2 5" xfId="50052" xr:uid="{00000000-0005-0000-0000-000052370000}"/>
    <cellStyle name="Komma 2 7 3" xfId="10616" xr:uid="{00000000-0005-0000-0000-000053370000}"/>
    <cellStyle name="Komma 2 7 3 2" xfId="18158" xr:uid="{00000000-0005-0000-0000-000054370000}"/>
    <cellStyle name="Komma 2 7 3 3" xfId="43891" xr:uid="{00000000-0005-0000-0000-000055370000}"/>
    <cellStyle name="Komma 2 7 3 4" xfId="47513" xr:uid="{00000000-0005-0000-0000-000056370000}"/>
    <cellStyle name="Komma 2 7 3 5" xfId="50529" xr:uid="{00000000-0005-0000-0000-000057370000}"/>
    <cellStyle name="Komma 2 7 4" xfId="11103" xr:uid="{00000000-0005-0000-0000-000058370000}"/>
    <cellStyle name="Komma 2 7 4 2" xfId="18635" xr:uid="{00000000-0005-0000-0000-000059370000}"/>
    <cellStyle name="Komma 2 7 4 3" xfId="43395" xr:uid="{00000000-0005-0000-0000-00005A370000}"/>
    <cellStyle name="Komma 2 7 4 4" xfId="47990" xr:uid="{00000000-0005-0000-0000-00005B370000}"/>
    <cellStyle name="Komma 2 7 4 5" xfId="51006" xr:uid="{00000000-0005-0000-0000-00005C370000}"/>
    <cellStyle name="Komma 2 7 5" xfId="8100" xr:uid="{00000000-0005-0000-0000-00005D370000}"/>
    <cellStyle name="Komma 2 7 5 2" xfId="43209" xr:uid="{00000000-0005-0000-0000-00005E370000}"/>
    <cellStyle name="Komma 2 7 5 3" xfId="46559" xr:uid="{00000000-0005-0000-0000-00005F370000}"/>
    <cellStyle name="Komma 2 7 5 4" xfId="49575" xr:uid="{00000000-0005-0000-0000-000060370000}"/>
    <cellStyle name="Komma 2 7 6" xfId="19297" xr:uid="{00000000-0005-0000-0000-000061370000}"/>
    <cellStyle name="Komma 2 7 7" xfId="44157" xr:uid="{00000000-0005-0000-0000-000062370000}"/>
    <cellStyle name="Komma 2 7 8" xfId="45065" xr:uid="{00000000-0005-0000-0000-000063370000}"/>
    <cellStyle name="Komma 2 7 9" xfId="45453" xr:uid="{00000000-0005-0000-0000-000064370000}"/>
    <cellStyle name="Komma 2 8" xfId="5780" xr:uid="{00000000-0005-0000-0000-000065370000}"/>
    <cellStyle name="Komma 2 8 10" xfId="48681" xr:uid="{00000000-0005-0000-0000-000066370000}"/>
    <cellStyle name="Komma 2 8 2" xfId="10343" xr:uid="{00000000-0005-0000-0000-000067370000}"/>
    <cellStyle name="Komma 2 8 2 2" xfId="17893" xr:uid="{00000000-0005-0000-0000-000068370000}"/>
    <cellStyle name="Komma 2 8 2 3" xfId="28172" xr:uid="{00000000-0005-0000-0000-000069370000}"/>
    <cellStyle name="Komma 2 8 2 4" xfId="47248" xr:uid="{00000000-0005-0000-0000-00006A370000}"/>
    <cellStyle name="Komma 2 8 2 5" xfId="50264" xr:uid="{00000000-0005-0000-0000-00006B370000}"/>
    <cellStyle name="Komma 2 8 3" xfId="10828" xr:uid="{00000000-0005-0000-0000-00006C370000}"/>
    <cellStyle name="Komma 2 8 3 2" xfId="18370" xr:uid="{00000000-0005-0000-0000-00006D370000}"/>
    <cellStyle name="Komma 2 8 3 3" xfId="43812" xr:uid="{00000000-0005-0000-0000-00006E370000}"/>
    <cellStyle name="Komma 2 8 3 4" xfId="47725" xr:uid="{00000000-0005-0000-0000-00006F370000}"/>
    <cellStyle name="Komma 2 8 3 5" xfId="50741" xr:uid="{00000000-0005-0000-0000-000070370000}"/>
    <cellStyle name="Komma 2 8 4" xfId="11316" xr:uid="{00000000-0005-0000-0000-000071370000}"/>
    <cellStyle name="Komma 2 8 4 2" xfId="18847" xr:uid="{00000000-0005-0000-0000-000072370000}"/>
    <cellStyle name="Komma 2 8 4 3" xfId="31703" xr:uid="{00000000-0005-0000-0000-000073370000}"/>
    <cellStyle name="Komma 2 8 4 4" xfId="48202" xr:uid="{00000000-0005-0000-0000-000074370000}"/>
    <cellStyle name="Komma 2 8 4 5" xfId="51218" xr:uid="{00000000-0005-0000-0000-000075370000}"/>
    <cellStyle name="Komma 2 8 5" xfId="8414" xr:uid="{00000000-0005-0000-0000-000076370000}"/>
    <cellStyle name="Komma 2 8 5 2" xfId="41829" xr:uid="{00000000-0005-0000-0000-000077370000}"/>
    <cellStyle name="Komma 2 8 5 3" xfId="46771" xr:uid="{00000000-0005-0000-0000-000078370000}"/>
    <cellStyle name="Komma 2 8 5 4" xfId="49787" xr:uid="{00000000-0005-0000-0000-000079370000}"/>
    <cellStyle name="Komma 2 8 6" xfId="19298" xr:uid="{00000000-0005-0000-0000-00007A370000}"/>
    <cellStyle name="Komma 2 8 7" xfId="44158" xr:uid="{00000000-0005-0000-0000-00007B370000}"/>
    <cellStyle name="Komma 2 8 8" xfId="45066" xr:uid="{00000000-0005-0000-0000-00007C370000}"/>
    <cellStyle name="Komma 2 8 9" xfId="45665" xr:uid="{00000000-0005-0000-0000-00007D370000}"/>
    <cellStyle name="Komma 2 9" xfId="9919" xr:uid="{00000000-0005-0000-0000-00007E370000}"/>
    <cellStyle name="Komma 2 9 2" xfId="17469" xr:uid="{00000000-0005-0000-0000-00007F370000}"/>
    <cellStyle name="Komma 2 9 3" xfId="19299" xr:uid="{00000000-0005-0000-0000-000080370000}"/>
    <cellStyle name="Komma 2 9 4" xfId="46824" xr:uid="{00000000-0005-0000-0000-000081370000}"/>
    <cellStyle name="Komma 2 9 5" xfId="49840" xr:uid="{00000000-0005-0000-0000-000082370000}"/>
    <cellStyle name="Komma 3" xfId="2384" xr:uid="{00000000-0005-0000-0000-000083370000}"/>
    <cellStyle name="Komma 3 10" xfId="19301" xr:uid="{00000000-0005-0000-0000-000084370000}"/>
    <cellStyle name="Komma 3 10 2" xfId="44160" xr:uid="{00000000-0005-0000-0000-000085370000}"/>
    <cellStyle name="Komma 3 10 3" xfId="45068" xr:uid="{00000000-0005-0000-0000-000086370000}"/>
    <cellStyle name="Komma 3 11" xfId="19302" xr:uid="{00000000-0005-0000-0000-000087370000}"/>
    <cellStyle name="Komma 3 11 2" xfId="28173" xr:uid="{00000000-0005-0000-0000-000088370000}"/>
    <cellStyle name="Komma 3 11 2 2" xfId="33525" xr:uid="{00000000-0005-0000-0000-000089370000}"/>
    <cellStyle name="Komma 3 11 2 3" xfId="38827" xr:uid="{00000000-0005-0000-0000-00008A370000}"/>
    <cellStyle name="Komma 3 11 3" xfId="31060" xr:uid="{00000000-0005-0000-0000-00008B370000}"/>
    <cellStyle name="Komma 3 11 4" xfId="36176" xr:uid="{00000000-0005-0000-0000-00008C370000}"/>
    <cellStyle name="Komma 3 12" xfId="19303" xr:uid="{00000000-0005-0000-0000-00008D370000}"/>
    <cellStyle name="Komma 3 12 2" xfId="44161" xr:uid="{00000000-0005-0000-0000-00008E370000}"/>
    <cellStyle name="Komma 3 12 3" xfId="45069" xr:uid="{00000000-0005-0000-0000-00008F370000}"/>
    <cellStyle name="Komma 3 13" xfId="19304" xr:uid="{00000000-0005-0000-0000-000090370000}"/>
    <cellStyle name="Komma 3 13 2" xfId="28174" xr:uid="{00000000-0005-0000-0000-000091370000}"/>
    <cellStyle name="Komma 3 13 3" xfId="44162" xr:uid="{00000000-0005-0000-0000-000092370000}"/>
    <cellStyle name="Komma 3 13 4" xfId="45070" xr:uid="{00000000-0005-0000-0000-000093370000}"/>
    <cellStyle name="Komma 3 14" xfId="19300" xr:uid="{00000000-0005-0000-0000-000094370000}"/>
    <cellStyle name="Komma 3 15" xfId="44159" xr:uid="{00000000-0005-0000-0000-000095370000}"/>
    <cellStyle name="Komma 3 16" xfId="45067" xr:uid="{00000000-0005-0000-0000-000096370000}"/>
    <cellStyle name="Komma 3 17" xfId="11379" xr:uid="{00000000-0005-0000-0000-000097370000}"/>
    <cellStyle name="Komma 3 2" xfId="3897" xr:uid="{00000000-0005-0000-0000-000098370000}"/>
    <cellStyle name="Komma 3 2 10" xfId="11380" xr:uid="{00000000-0005-0000-0000-000099370000}"/>
    <cellStyle name="Komma 3 2 2" xfId="13488" xr:uid="{00000000-0005-0000-0000-00009A370000}"/>
    <cellStyle name="Komma 3 2 2 2" xfId="19307" xr:uid="{00000000-0005-0000-0000-00009B370000}"/>
    <cellStyle name="Komma 3 2 2 2 2" xfId="19308" xr:uid="{00000000-0005-0000-0000-00009C370000}"/>
    <cellStyle name="Komma 3 2 2 2 2 2" xfId="44165" xr:uid="{00000000-0005-0000-0000-00009D370000}"/>
    <cellStyle name="Komma 3 2 2 2 2 3" xfId="45073" xr:uid="{00000000-0005-0000-0000-00009E370000}"/>
    <cellStyle name="Komma 3 2 2 2 3" xfId="44164" xr:uid="{00000000-0005-0000-0000-00009F370000}"/>
    <cellStyle name="Komma 3 2 2 2 4" xfId="45072" xr:uid="{00000000-0005-0000-0000-0000A0370000}"/>
    <cellStyle name="Komma 3 2 2 3" xfId="19309" xr:uid="{00000000-0005-0000-0000-0000A1370000}"/>
    <cellStyle name="Komma 3 2 2 3 2" xfId="44166" xr:uid="{00000000-0005-0000-0000-0000A2370000}"/>
    <cellStyle name="Komma 3 2 2 3 3" xfId="45074" xr:uid="{00000000-0005-0000-0000-0000A3370000}"/>
    <cellStyle name="Komma 3 2 2 4" xfId="19306" xr:uid="{00000000-0005-0000-0000-0000A4370000}"/>
    <cellStyle name="Komma 3 2 2 5" xfId="44163" xr:uid="{00000000-0005-0000-0000-0000A5370000}"/>
    <cellStyle name="Komma 3 2 2 6" xfId="45071" xr:uid="{00000000-0005-0000-0000-0000A6370000}"/>
    <cellStyle name="Komma 3 2 3" xfId="14933" xr:uid="{00000000-0005-0000-0000-0000A7370000}"/>
    <cellStyle name="Komma 3 2 3 2" xfId="19311" xr:uid="{00000000-0005-0000-0000-0000A8370000}"/>
    <cellStyle name="Komma 3 2 3 2 2" xfId="19312" xr:uid="{00000000-0005-0000-0000-0000A9370000}"/>
    <cellStyle name="Komma 3 2 3 2 2 2" xfId="44169" xr:uid="{00000000-0005-0000-0000-0000AA370000}"/>
    <cellStyle name="Komma 3 2 3 2 2 3" xfId="45077" xr:uid="{00000000-0005-0000-0000-0000AB370000}"/>
    <cellStyle name="Komma 3 2 3 2 3" xfId="44168" xr:uid="{00000000-0005-0000-0000-0000AC370000}"/>
    <cellStyle name="Komma 3 2 3 2 4" xfId="45076" xr:uid="{00000000-0005-0000-0000-0000AD370000}"/>
    <cellStyle name="Komma 3 2 3 3" xfId="19313" xr:uid="{00000000-0005-0000-0000-0000AE370000}"/>
    <cellStyle name="Komma 3 2 3 3 2" xfId="44170" xr:uid="{00000000-0005-0000-0000-0000AF370000}"/>
    <cellStyle name="Komma 3 2 3 3 3" xfId="45078" xr:uid="{00000000-0005-0000-0000-0000B0370000}"/>
    <cellStyle name="Komma 3 2 3 4" xfId="19310" xr:uid="{00000000-0005-0000-0000-0000B1370000}"/>
    <cellStyle name="Komma 3 2 3 5" xfId="44167" xr:uid="{00000000-0005-0000-0000-0000B2370000}"/>
    <cellStyle name="Komma 3 2 3 6" xfId="45075" xr:uid="{00000000-0005-0000-0000-0000B3370000}"/>
    <cellStyle name="Komma 3 2 4" xfId="19314" xr:uid="{00000000-0005-0000-0000-0000B4370000}"/>
    <cellStyle name="Komma 3 2 4 2" xfId="19315" xr:uid="{00000000-0005-0000-0000-0000B5370000}"/>
    <cellStyle name="Komma 3 2 4 2 2" xfId="44172" xr:uid="{00000000-0005-0000-0000-0000B6370000}"/>
    <cellStyle name="Komma 3 2 4 2 3" xfId="45080" xr:uid="{00000000-0005-0000-0000-0000B7370000}"/>
    <cellStyle name="Komma 3 2 4 3" xfId="44171" xr:uid="{00000000-0005-0000-0000-0000B8370000}"/>
    <cellStyle name="Komma 3 2 4 4" xfId="45079" xr:uid="{00000000-0005-0000-0000-0000B9370000}"/>
    <cellStyle name="Komma 3 2 5" xfId="19316" xr:uid="{00000000-0005-0000-0000-0000BA370000}"/>
    <cellStyle name="Komma 3 2 5 2" xfId="44173" xr:uid="{00000000-0005-0000-0000-0000BB370000}"/>
    <cellStyle name="Komma 3 2 5 3" xfId="45081" xr:uid="{00000000-0005-0000-0000-0000BC370000}"/>
    <cellStyle name="Komma 3 2 6" xfId="19317" xr:uid="{00000000-0005-0000-0000-0000BD370000}"/>
    <cellStyle name="Komma 3 2 6 2" xfId="44174" xr:uid="{00000000-0005-0000-0000-0000BE370000}"/>
    <cellStyle name="Komma 3 2 6 3" xfId="45082" xr:uid="{00000000-0005-0000-0000-0000BF370000}"/>
    <cellStyle name="Komma 3 2 7" xfId="28175" xr:uid="{00000000-0005-0000-0000-0000C0370000}"/>
    <cellStyle name="Komma 3 2 7 2" xfId="33526" xr:uid="{00000000-0005-0000-0000-0000C1370000}"/>
    <cellStyle name="Komma 3 2 7 3" xfId="38828" xr:uid="{00000000-0005-0000-0000-0000C2370000}"/>
    <cellStyle name="Komma 3 2 8" xfId="31061" xr:uid="{00000000-0005-0000-0000-0000C3370000}"/>
    <cellStyle name="Komma 3 2 9" xfId="36177" xr:uid="{00000000-0005-0000-0000-0000C4370000}"/>
    <cellStyle name="Komma 3 3" xfId="6663" xr:uid="{00000000-0005-0000-0000-0000C5370000}"/>
    <cellStyle name="Komma 3 3 2" xfId="19319" xr:uid="{00000000-0005-0000-0000-0000C6370000}"/>
    <cellStyle name="Komma 3 3 2 2" xfId="19320" xr:uid="{00000000-0005-0000-0000-0000C7370000}"/>
    <cellStyle name="Komma 3 3 2 2 2" xfId="44177" xr:uid="{00000000-0005-0000-0000-0000C8370000}"/>
    <cellStyle name="Komma 3 3 2 2 3" xfId="45085" xr:uid="{00000000-0005-0000-0000-0000C9370000}"/>
    <cellStyle name="Komma 3 3 2 3" xfId="44176" xr:uid="{00000000-0005-0000-0000-0000CA370000}"/>
    <cellStyle name="Komma 3 3 2 4" xfId="45084" xr:uid="{00000000-0005-0000-0000-0000CB370000}"/>
    <cellStyle name="Komma 3 3 3" xfId="19321" xr:uid="{00000000-0005-0000-0000-0000CC370000}"/>
    <cellStyle name="Komma 3 3 3 2" xfId="44178" xr:uid="{00000000-0005-0000-0000-0000CD370000}"/>
    <cellStyle name="Komma 3 3 3 3" xfId="45086" xr:uid="{00000000-0005-0000-0000-0000CE370000}"/>
    <cellStyle name="Komma 3 3 4" xfId="19318" xr:uid="{00000000-0005-0000-0000-0000CF370000}"/>
    <cellStyle name="Komma 3 3 5" xfId="44175" xr:uid="{00000000-0005-0000-0000-0000D0370000}"/>
    <cellStyle name="Komma 3 3 6" xfId="45083" xr:uid="{00000000-0005-0000-0000-0000D1370000}"/>
    <cellStyle name="Komma 3 4" xfId="6656" xr:uid="{00000000-0005-0000-0000-0000D2370000}"/>
    <cellStyle name="Komma 3 4 2" xfId="17128" xr:uid="{00000000-0005-0000-0000-0000D3370000}"/>
    <cellStyle name="Komma 3 4 2 2" xfId="19324" xr:uid="{00000000-0005-0000-0000-0000D4370000}"/>
    <cellStyle name="Komma 3 4 2 2 2" xfId="44181" xr:uid="{00000000-0005-0000-0000-0000D5370000}"/>
    <cellStyle name="Komma 3 4 2 2 3" xfId="45089" xr:uid="{00000000-0005-0000-0000-0000D6370000}"/>
    <cellStyle name="Komma 3 4 2 3" xfId="19323" xr:uid="{00000000-0005-0000-0000-0000D7370000}"/>
    <cellStyle name="Komma 3 4 2 4" xfId="44180" xr:uid="{00000000-0005-0000-0000-0000D8370000}"/>
    <cellStyle name="Komma 3 4 2 5" xfId="45088" xr:uid="{00000000-0005-0000-0000-0000D9370000}"/>
    <cellStyle name="Komma 3 4 3" xfId="19325" xr:uid="{00000000-0005-0000-0000-0000DA370000}"/>
    <cellStyle name="Komma 3 4 3 2" xfId="44182" xr:uid="{00000000-0005-0000-0000-0000DB370000}"/>
    <cellStyle name="Komma 3 4 3 3" xfId="45090" xr:uid="{00000000-0005-0000-0000-0000DC370000}"/>
    <cellStyle name="Komma 3 4 4" xfId="19322" xr:uid="{00000000-0005-0000-0000-0000DD370000}"/>
    <cellStyle name="Komma 3 4 5" xfId="43930" xr:uid="{00000000-0005-0000-0000-0000DE370000}"/>
    <cellStyle name="Komma 3 4 6" xfId="44179" xr:uid="{00000000-0005-0000-0000-0000DF370000}"/>
    <cellStyle name="Komma 3 4 7" xfId="45087" xr:uid="{00000000-0005-0000-0000-0000E0370000}"/>
    <cellStyle name="Komma 3 4 8" xfId="46162" xr:uid="{00000000-0005-0000-0000-0000E1370000}"/>
    <cellStyle name="Komma 3 4 9" xfId="49178" xr:uid="{00000000-0005-0000-0000-0000E2370000}"/>
    <cellStyle name="Komma 3 5" xfId="6571" xr:uid="{00000000-0005-0000-0000-0000E3370000}"/>
    <cellStyle name="Komma 3 5 2" xfId="17108" xr:uid="{00000000-0005-0000-0000-0000E4370000}"/>
    <cellStyle name="Komma 3 5 2 2" xfId="19327" xr:uid="{00000000-0005-0000-0000-0000E5370000}"/>
    <cellStyle name="Komma 3 5 2 3" xfId="44184" xr:uid="{00000000-0005-0000-0000-0000E6370000}"/>
    <cellStyle name="Komma 3 5 2 4" xfId="45092" xr:uid="{00000000-0005-0000-0000-0000E7370000}"/>
    <cellStyle name="Komma 3 5 3" xfId="19326" xr:uid="{00000000-0005-0000-0000-0000E8370000}"/>
    <cellStyle name="Komma 3 5 4" xfId="20608" xr:uid="{00000000-0005-0000-0000-0000E9370000}"/>
    <cellStyle name="Komma 3 5 5" xfId="44183" xr:uid="{00000000-0005-0000-0000-0000EA370000}"/>
    <cellStyle name="Komma 3 5 6" xfId="45091" xr:uid="{00000000-0005-0000-0000-0000EB370000}"/>
    <cellStyle name="Komma 3 5 7" xfId="46141" xr:uid="{00000000-0005-0000-0000-0000EC370000}"/>
    <cellStyle name="Komma 3 5 8" xfId="49157" xr:uid="{00000000-0005-0000-0000-0000ED370000}"/>
    <cellStyle name="Komma 3 6" xfId="14932" xr:uid="{00000000-0005-0000-0000-0000EE370000}"/>
    <cellStyle name="Komma 3 6 2" xfId="19328" xr:uid="{00000000-0005-0000-0000-0000EF370000}"/>
    <cellStyle name="Komma 3 6 3" xfId="44185" xr:uid="{00000000-0005-0000-0000-0000F0370000}"/>
    <cellStyle name="Komma 3 6 4" xfId="45093" xr:uid="{00000000-0005-0000-0000-0000F1370000}"/>
    <cellStyle name="Komma 3 7" xfId="19329" xr:uid="{00000000-0005-0000-0000-0000F2370000}"/>
    <cellStyle name="Komma 3 7 2" xfId="19330" xr:uid="{00000000-0005-0000-0000-0000F3370000}"/>
    <cellStyle name="Komma 3 7 2 2" xfId="44187" xr:uid="{00000000-0005-0000-0000-0000F4370000}"/>
    <cellStyle name="Komma 3 7 2 3" xfId="45095" xr:uid="{00000000-0005-0000-0000-0000F5370000}"/>
    <cellStyle name="Komma 3 7 3" xfId="44186" xr:uid="{00000000-0005-0000-0000-0000F6370000}"/>
    <cellStyle name="Komma 3 7 4" xfId="45094" xr:uid="{00000000-0005-0000-0000-0000F7370000}"/>
    <cellStyle name="Komma 3 8" xfId="19331" xr:uid="{00000000-0005-0000-0000-0000F8370000}"/>
    <cellStyle name="Komma 3 8 2" xfId="44188" xr:uid="{00000000-0005-0000-0000-0000F9370000}"/>
    <cellStyle name="Komma 3 8 3" xfId="45096" xr:uid="{00000000-0005-0000-0000-0000FA370000}"/>
    <cellStyle name="Komma 3 9" xfId="19332" xr:uid="{00000000-0005-0000-0000-0000FB370000}"/>
    <cellStyle name="Komma 3 9 2" xfId="44189" xr:uid="{00000000-0005-0000-0000-0000FC370000}"/>
    <cellStyle name="Komma 3 9 3" xfId="45097" xr:uid="{00000000-0005-0000-0000-0000FD370000}"/>
    <cellStyle name="Komma 4" xfId="4205" xr:uid="{00000000-0005-0000-0000-0000FE370000}"/>
    <cellStyle name="Komma 4 10" xfId="9960" xr:uid="{00000000-0005-0000-0000-0000FF370000}"/>
    <cellStyle name="Komma 4 10 2" xfId="17510" xr:uid="{00000000-0005-0000-0000-000000380000}"/>
    <cellStyle name="Komma 4 10 2 2" xfId="33528" xr:uid="{00000000-0005-0000-0000-000001380000}"/>
    <cellStyle name="Komma 4 10 2 3" xfId="38830" xr:uid="{00000000-0005-0000-0000-000002380000}"/>
    <cellStyle name="Komma 4 10 2 4" xfId="28177" xr:uid="{00000000-0005-0000-0000-000003380000}"/>
    <cellStyle name="Komma 4 10 3" xfId="31063" xr:uid="{00000000-0005-0000-0000-000004380000}"/>
    <cellStyle name="Komma 4 10 4" xfId="36179" xr:uid="{00000000-0005-0000-0000-000005380000}"/>
    <cellStyle name="Komma 4 10 5" xfId="19334" xr:uid="{00000000-0005-0000-0000-000006380000}"/>
    <cellStyle name="Komma 4 10 6" xfId="42926" xr:uid="{00000000-0005-0000-0000-000007380000}"/>
    <cellStyle name="Komma 4 10 7" xfId="46865" xr:uid="{00000000-0005-0000-0000-000008380000}"/>
    <cellStyle name="Komma 4 10 8" xfId="49881" xr:uid="{00000000-0005-0000-0000-000009380000}"/>
    <cellStyle name="Komma 4 10 9" xfId="14483" xr:uid="{00000000-0005-0000-0000-00000A380000}"/>
    <cellStyle name="Komma 4 11" xfId="10444" xr:uid="{00000000-0005-0000-0000-00000B380000}"/>
    <cellStyle name="Komma 4 11 10" xfId="14625" xr:uid="{00000000-0005-0000-0000-00000C380000}"/>
    <cellStyle name="Komma 4 11 2" xfId="17987" xr:uid="{00000000-0005-0000-0000-00000D380000}"/>
    <cellStyle name="Komma 4 11 2 2" xfId="33529" xr:uid="{00000000-0005-0000-0000-00000E380000}"/>
    <cellStyle name="Komma 4 11 2 3" xfId="38831" xr:uid="{00000000-0005-0000-0000-00000F380000}"/>
    <cellStyle name="Komma 4 11 2 4" xfId="28178" xr:uid="{00000000-0005-0000-0000-000010380000}"/>
    <cellStyle name="Komma 4 11 3" xfId="31064" xr:uid="{00000000-0005-0000-0000-000011380000}"/>
    <cellStyle name="Komma 4 11 4" xfId="36180" xr:uid="{00000000-0005-0000-0000-000012380000}"/>
    <cellStyle name="Komma 4 11 5" xfId="19335" xr:uid="{00000000-0005-0000-0000-000013380000}"/>
    <cellStyle name="Komma 4 11 6" xfId="42557" xr:uid="{00000000-0005-0000-0000-000014380000}"/>
    <cellStyle name="Komma 4 11 7" xfId="44190" xr:uid="{00000000-0005-0000-0000-000015380000}"/>
    <cellStyle name="Komma 4 11 8" xfId="47342" xr:uid="{00000000-0005-0000-0000-000016380000}"/>
    <cellStyle name="Komma 4 11 9" xfId="50358" xr:uid="{00000000-0005-0000-0000-000017380000}"/>
    <cellStyle name="Komma 4 12" xfId="10931" xr:uid="{00000000-0005-0000-0000-000018380000}"/>
    <cellStyle name="Komma 4 12 10" xfId="14770" xr:uid="{00000000-0005-0000-0000-000019380000}"/>
    <cellStyle name="Komma 4 12 2" xfId="18464" xr:uid="{00000000-0005-0000-0000-00001A380000}"/>
    <cellStyle name="Komma 4 12 2 2" xfId="33530" xr:uid="{00000000-0005-0000-0000-00001B380000}"/>
    <cellStyle name="Komma 4 12 2 3" xfId="38832" xr:uid="{00000000-0005-0000-0000-00001C380000}"/>
    <cellStyle name="Komma 4 12 2 4" xfId="28179" xr:uid="{00000000-0005-0000-0000-00001D380000}"/>
    <cellStyle name="Komma 4 12 3" xfId="31065" xr:uid="{00000000-0005-0000-0000-00001E380000}"/>
    <cellStyle name="Komma 4 12 4" xfId="36181" xr:uid="{00000000-0005-0000-0000-00001F380000}"/>
    <cellStyle name="Komma 4 12 5" xfId="19336" xr:uid="{00000000-0005-0000-0000-000020380000}"/>
    <cellStyle name="Komma 4 12 6" xfId="43148" xr:uid="{00000000-0005-0000-0000-000021380000}"/>
    <cellStyle name="Komma 4 12 7" xfId="44191" xr:uid="{00000000-0005-0000-0000-000022380000}"/>
    <cellStyle name="Komma 4 12 8" xfId="47819" xr:uid="{00000000-0005-0000-0000-000023380000}"/>
    <cellStyle name="Komma 4 12 9" xfId="50835" xr:uid="{00000000-0005-0000-0000-000024380000}"/>
    <cellStyle name="Komma 4 13" xfId="6664" xr:uid="{00000000-0005-0000-0000-000025380000}"/>
    <cellStyle name="Komma 4 13 2" xfId="33527" xr:uid="{00000000-0005-0000-0000-000026380000}"/>
    <cellStyle name="Komma 4 13 3" xfId="38829" xr:uid="{00000000-0005-0000-0000-000027380000}"/>
    <cellStyle name="Komma 4 13 4" xfId="28176" xr:uid="{00000000-0005-0000-0000-000028380000}"/>
    <cellStyle name="Komma 4 13 5" xfId="43838" xr:uid="{00000000-0005-0000-0000-000029380000}"/>
    <cellStyle name="Komma 4 13 6" xfId="46165" xr:uid="{00000000-0005-0000-0000-00002A380000}"/>
    <cellStyle name="Komma 4 13 7" xfId="49181" xr:uid="{00000000-0005-0000-0000-00002B380000}"/>
    <cellStyle name="Komma 4 13 8" xfId="17129" xr:uid="{00000000-0005-0000-0000-00002C380000}"/>
    <cellStyle name="Komma 4 14" xfId="31062" xr:uid="{00000000-0005-0000-0000-00002D380000}"/>
    <cellStyle name="Komma 4 15" xfId="36178" xr:uid="{00000000-0005-0000-0000-00002E380000}"/>
    <cellStyle name="Komma 4 16" xfId="19333" xr:uid="{00000000-0005-0000-0000-00002F380000}"/>
    <cellStyle name="Komma 4 17" xfId="42830" xr:uid="{00000000-0005-0000-0000-000030380000}"/>
    <cellStyle name="Komma 4 18" xfId="45282" xr:uid="{00000000-0005-0000-0000-000031380000}"/>
    <cellStyle name="Komma 4 19" xfId="48297" xr:uid="{00000000-0005-0000-0000-000032380000}"/>
    <cellStyle name="Komma 4 2" xfId="4206" xr:uid="{00000000-0005-0000-0000-000033380000}"/>
    <cellStyle name="Komma 4 2 10" xfId="10932" xr:uid="{00000000-0005-0000-0000-000034380000}"/>
    <cellStyle name="Komma 4 2 10 2" xfId="18465" xr:uid="{00000000-0005-0000-0000-000035380000}"/>
    <cellStyle name="Komma 4 2 10 3" xfId="36182" xr:uid="{00000000-0005-0000-0000-000036380000}"/>
    <cellStyle name="Komma 4 2 10 4" xfId="42377" xr:uid="{00000000-0005-0000-0000-000037380000}"/>
    <cellStyle name="Komma 4 2 10 5" xfId="47820" xr:uid="{00000000-0005-0000-0000-000038380000}"/>
    <cellStyle name="Komma 4 2 10 6" xfId="50836" xr:uid="{00000000-0005-0000-0000-000039380000}"/>
    <cellStyle name="Komma 4 2 10 7" xfId="14771" xr:uid="{00000000-0005-0000-0000-00003A380000}"/>
    <cellStyle name="Komma 4 2 11" xfId="7017" xr:uid="{00000000-0005-0000-0000-00003B380000}"/>
    <cellStyle name="Komma 4 2 11 2" xfId="43110" xr:uid="{00000000-0005-0000-0000-00003C380000}"/>
    <cellStyle name="Komma 4 2 11 3" xfId="46186" xr:uid="{00000000-0005-0000-0000-00003D380000}"/>
    <cellStyle name="Komma 4 2 11 4" xfId="49202" xr:uid="{00000000-0005-0000-0000-00003E380000}"/>
    <cellStyle name="Komma 4 2 11 5" xfId="17145" xr:uid="{00000000-0005-0000-0000-00003F380000}"/>
    <cellStyle name="Komma 4 2 12" xfId="19337" xr:uid="{00000000-0005-0000-0000-000040380000}"/>
    <cellStyle name="Komma 4 2 13" xfId="41463" xr:uid="{00000000-0005-0000-0000-000041380000}"/>
    <cellStyle name="Komma 4 2 14" xfId="45283" xr:uid="{00000000-0005-0000-0000-000042380000}"/>
    <cellStyle name="Komma 4 2 15" xfId="48298" xr:uid="{00000000-0005-0000-0000-000043380000}"/>
    <cellStyle name="Komma 4 2 16" xfId="13595" xr:uid="{00000000-0005-0000-0000-000044380000}"/>
    <cellStyle name="Komma 4 2 2" xfId="4207" xr:uid="{00000000-0005-0000-0000-000045380000}"/>
    <cellStyle name="Komma 4 2 2 10" xfId="7621" xr:uid="{00000000-0005-0000-0000-000046380000}"/>
    <cellStyle name="Komma 4 2 2 10 2" xfId="43642" xr:uid="{00000000-0005-0000-0000-000047380000}"/>
    <cellStyle name="Komma 4 2 2 10 3" xfId="46387" xr:uid="{00000000-0005-0000-0000-000048380000}"/>
    <cellStyle name="Komma 4 2 2 10 4" xfId="49403" xr:uid="{00000000-0005-0000-0000-000049380000}"/>
    <cellStyle name="Komma 4 2 2 10 5" xfId="17337" xr:uid="{00000000-0005-0000-0000-00004A380000}"/>
    <cellStyle name="Komma 4 2 2 11" xfId="19338" xr:uid="{00000000-0005-0000-0000-00004B380000}"/>
    <cellStyle name="Komma 4 2 2 12" xfId="42831" xr:uid="{00000000-0005-0000-0000-00004C380000}"/>
    <cellStyle name="Komma 4 2 2 13" xfId="44192" xr:uid="{00000000-0005-0000-0000-00004D380000}"/>
    <cellStyle name="Komma 4 2 2 14" xfId="45098" xr:uid="{00000000-0005-0000-0000-00004E380000}"/>
    <cellStyle name="Komma 4 2 2 15" xfId="45284" xr:uid="{00000000-0005-0000-0000-00004F380000}"/>
    <cellStyle name="Komma 4 2 2 16" xfId="48299" xr:uid="{00000000-0005-0000-0000-000050380000}"/>
    <cellStyle name="Komma 4 2 2 17" xfId="14001" xr:uid="{00000000-0005-0000-0000-000051380000}"/>
    <cellStyle name="Komma 4 2 2 2" xfId="5280" xr:uid="{00000000-0005-0000-0000-000052380000}"/>
    <cellStyle name="Komma 4 2 2 2 10" xfId="45099" xr:uid="{00000000-0005-0000-0000-000053380000}"/>
    <cellStyle name="Komma 4 2 2 2 11" xfId="45337" xr:uid="{00000000-0005-0000-0000-000054380000}"/>
    <cellStyle name="Komma 4 2 2 2 12" xfId="48353" xr:uid="{00000000-0005-0000-0000-000055380000}"/>
    <cellStyle name="Komma 4 2 2 2 13" xfId="14190" xr:uid="{00000000-0005-0000-0000-000056380000}"/>
    <cellStyle name="Komma 4 2 2 2 2" xfId="5600" xr:uid="{00000000-0005-0000-0000-000057380000}"/>
    <cellStyle name="Komma 4 2 2 2 2 2" xfId="10227" xr:uid="{00000000-0005-0000-0000-000058380000}"/>
    <cellStyle name="Komma 4 2 2 2 2 2 2" xfId="17777" xr:uid="{00000000-0005-0000-0000-000059380000}"/>
    <cellStyle name="Komma 4 2 2 2 2 2 3" xfId="42312" xr:uid="{00000000-0005-0000-0000-00005A380000}"/>
    <cellStyle name="Komma 4 2 2 2 2 2 4" xfId="47132" xr:uid="{00000000-0005-0000-0000-00005B380000}"/>
    <cellStyle name="Komma 4 2 2 2 2 2 5" xfId="50148" xr:uid="{00000000-0005-0000-0000-00005C380000}"/>
    <cellStyle name="Komma 4 2 2 2 2 2 6" xfId="14560" xr:uid="{00000000-0005-0000-0000-00005D380000}"/>
    <cellStyle name="Komma 4 2 2 2 2 3" xfId="10712" xr:uid="{00000000-0005-0000-0000-00005E380000}"/>
    <cellStyle name="Komma 4 2 2 2 2 3 2" xfId="18254" xr:uid="{00000000-0005-0000-0000-00005F380000}"/>
    <cellStyle name="Komma 4 2 2 2 2 3 3" xfId="42994" xr:uid="{00000000-0005-0000-0000-000060380000}"/>
    <cellStyle name="Komma 4 2 2 2 2 3 4" xfId="47609" xr:uid="{00000000-0005-0000-0000-000061380000}"/>
    <cellStyle name="Komma 4 2 2 2 2 3 5" xfId="50625" xr:uid="{00000000-0005-0000-0000-000062380000}"/>
    <cellStyle name="Komma 4 2 2 2 2 3 6" xfId="14703" xr:uid="{00000000-0005-0000-0000-000063380000}"/>
    <cellStyle name="Komma 4 2 2 2 2 4" xfId="11199" xr:uid="{00000000-0005-0000-0000-000064380000}"/>
    <cellStyle name="Komma 4 2 2 2 2 4 2" xfId="18731" xr:uid="{00000000-0005-0000-0000-000065380000}"/>
    <cellStyle name="Komma 4 2 2 2 2 4 3" xfId="43297" xr:uid="{00000000-0005-0000-0000-000066380000}"/>
    <cellStyle name="Komma 4 2 2 2 2 4 4" xfId="48086" xr:uid="{00000000-0005-0000-0000-000067380000}"/>
    <cellStyle name="Komma 4 2 2 2 2 4 5" xfId="51102" xr:uid="{00000000-0005-0000-0000-000068380000}"/>
    <cellStyle name="Komma 4 2 2 2 2 4 6" xfId="14848" xr:uid="{00000000-0005-0000-0000-000069380000}"/>
    <cellStyle name="Komma 4 2 2 2 2 5" xfId="8235" xr:uid="{00000000-0005-0000-0000-00006A380000}"/>
    <cellStyle name="Komma 4 2 2 2 2 5 2" xfId="42246" xr:uid="{00000000-0005-0000-0000-00006B380000}"/>
    <cellStyle name="Komma 4 2 2 2 2 5 3" xfId="46655" xr:uid="{00000000-0005-0000-0000-00006C380000}"/>
    <cellStyle name="Komma 4 2 2 2 2 5 4" xfId="49671" xr:uid="{00000000-0005-0000-0000-00006D380000}"/>
    <cellStyle name="Komma 4 2 2 2 2 5 5" xfId="17418" xr:uid="{00000000-0005-0000-0000-00006E380000}"/>
    <cellStyle name="Komma 4 2 2 2 2 6" xfId="41546" xr:uid="{00000000-0005-0000-0000-00006F380000}"/>
    <cellStyle name="Komma 4 2 2 2 2 7" xfId="45549" xr:uid="{00000000-0005-0000-0000-000070380000}"/>
    <cellStyle name="Komma 4 2 2 2 2 8" xfId="48565" xr:uid="{00000000-0005-0000-0000-000071380000}"/>
    <cellStyle name="Komma 4 2 2 2 2 9" xfId="14339" xr:uid="{00000000-0005-0000-0000-000072380000}"/>
    <cellStyle name="Komma 4 2 2 2 3" xfId="10015" xr:uid="{00000000-0005-0000-0000-000073380000}"/>
    <cellStyle name="Komma 4 2 2 2 3 2" xfId="17565" xr:uid="{00000000-0005-0000-0000-000074380000}"/>
    <cellStyle name="Komma 4 2 2 2 3 3" xfId="32457" xr:uid="{00000000-0005-0000-0000-000075380000}"/>
    <cellStyle name="Komma 4 2 2 2 3 4" xfId="46920" xr:uid="{00000000-0005-0000-0000-000076380000}"/>
    <cellStyle name="Komma 4 2 2 2 3 5" xfId="49936" xr:uid="{00000000-0005-0000-0000-000077380000}"/>
    <cellStyle name="Komma 4 2 2 2 3 6" xfId="14500" xr:uid="{00000000-0005-0000-0000-000078380000}"/>
    <cellStyle name="Komma 4 2 2 2 4" xfId="10499" xr:uid="{00000000-0005-0000-0000-000079380000}"/>
    <cellStyle name="Komma 4 2 2 2 4 2" xfId="18042" xr:uid="{00000000-0005-0000-0000-00007A380000}"/>
    <cellStyle name="Komma 4 2 2 2 4 3" xfId="20362" xr:uid="{00000000-0005-0000-0000-00007B380000}"/>
    <cellStyle name="Komma 4 2 2 2 4 4" xfId="47397" xr:uid="{00000000-0005-0000-0000-00007C380000}"/>
    <cellStyle name="Komma 4 2 2 2 4 5" xfId="50413" xr:uid="{00000000-0005-0000-0000-00007D380000}"/>
    <cellStyle name="Komma 4 2 2 2 4 6" xfId="14642" xr:uid="{00000000-0005-0000-0000-00007E380000}"/>
    <cellStyle name="Komma 4 2 2 2 5" xfId="10986" xr:uid="{00000000-0005-0000-0000-00007F380000}"/>
    <cellStyle name="Komma 4 2 2 2 5 2" xfId="18519" xr:uid="{00000000-0005-0000-0000-000080380000}"/>
    <cellStyle name="Komma 4 2 2 2 5 3" xfId="43293" xr:uid="{00000000-0005-0000-0000-000081380000}"/>
    <cellStyle name="Komma 4 2 2 2 5 4" xfId="47874" xr:uid="{00000000-0005-0000-0000-000082380000}"/>
    <cellStyle name="Komma 4 2 2 2 5 5" xfId="50890" xr:uid="{00000000-0005-0000-0000-000083380000}"/>
    <cellStyle name="Komma 4 2 2 2 5 6" xfId="14787" xr:uid="{00000000-0005-0000-0000-000084380000}"/>
    <cellStyle name="Komma 4 2 2 2 6" xfId="7934" xr:uid="{00000000-0005-0000-0000-000085380000}"/>
    <cellStyle name="Komma 4 2 2 2 6 2" xfId="41765" xr:uid="{00000000-0005-0000-0000-000086380000}"/>
    <cellStyle name="Komma 4 2 2 2 6 3" xfId="46443" xr:uid="{00000000-0005-0000-0000-000087380000}"/>
    <cellStyle name="Komma 4 2 2 2 6 4" xfId="49459" xr:uid="{00000000-0005-0000-0000-000088380000}"/>
    <cellStyle name="Komma 4 2 2 2 6 5" xfId="17357" xr:uid="{00000000-0005-0000-0000-000089380000}"/>
    <cellStyle name="Komma 4 2 2 2 7" xfId="19339" xr:uid="{00000000-0005-0000-0000-00008A380000}"/>
    <cellStyle name="Komma 4 2 2 2 8" xfId="19988" xr:uid="{00000000-0005-0000-0000-00008B380000}"/>
    <cellStyle name="Komma 4 2 2 2 9" xfId="44193" xr:uid="{00000000-0005-0000-0000-00008C380000}"/>
    <cellStyle name="Komma 4 2 2 3" xfId="5360" xr:uid="{00000000-0005-0000-0000-00008D380000}"/>
    <cellStyle name="Komma 4 2 2 3 10" xfId="45100" xr:uid="{00000000-0005-0000-0000-00008E380000}"/>
    <cellStyle name="Komma 4 2 2 3 11" xfId="45390" xr:uid="{00000000-0005-0000-0000-00008F380000}"/>
    <cellStyle name="Komma 4 2 2 3 12" xfId="48406" xr:uid="{00000000-0005-0000-0000-000090380000}"/>
    <cellStyle name="Komma 4 2 2 3 13" xfId="14223" xr:uid="{00000000-0005-0000-0000-000091380000}"/>
    <cellStyle name="Komma 4 2 2 3 2" xfId="5680" xr:uid="{00000000-0005-0000-0000-000092380000}"/>
    <cellStyle name="Komma 4 2 2 3 2 2" xfId="10280" xr:uid="{00000000-0005-0000-0000-000093380000}"/>
    <cellStyle name="Komma 4 2 2 3 2 2 2" xfId="17830" xr:uid="{00000000-0005-0000-0000-000094380000}"/>
    <cellStyle name="Komma 4 2 2 3 2 2 3" xfId="43803" xr:uid="{00000000-0005-0000-0000-000095380000}"/>
    <cellStyle name="Komma 4 2 2 3 2 2 4" xfId="47185" xr:uid="{00000000-0005-0000-0000-000096380000}"/>
    <cellStyle name="Komma 4 2 2 3 2 2 5" xfId="50201" xr:uid="{00000000-0005-0000-0000-000097380000}"/>
    <cellStyle name="Komma 4 2 2 3 2 2 6" xfId="14575" xr:uid="{00000000-0005-0000-0000-000098380000}"/>
    <cellStyle name="Komma 4 2 2 3 2 3" xfId="10765" xr:uid="{00000000-0005-0000-0000-000099380000}"/>
    <cellStyle name="Komma 4 2 2 3 2 3 2" xfId="18307" xr:uid="{00000000-0005-0000-0000-00009A380000}"/>
    <cellStyle name="Komma 4 2 2 3 2 3 3" xfId="43523" xr:uid="{00000000-0005-0000-0000-00009B380000}"/>
    <cellStyle name="Komma 4 2 2 3 2 3 4" xfId="47662" xr:uid="{00000000-0005-0000-0000-00009C380000}"/>
    <cellStyle name="Komma 4 2 2 3 2 3 5" xfId="50678" xr:uid="{00000000-0005-0000-0000-00009D380000}"/>
    <cellStyle name="Komma 4 2 2 3 2 3 6" xfId="14718" xr:uid="{00000000-0005-0000-0000-00009E380000}"/>
    <cellStyle name="Komma 4 2 2 3 2 4" xfId="11252" xr:uid="{00000000-0005-0000-0000-00009F380000}"/>
    <cellStyle name="Komma 4 2 2 3 2 4 2" xfId="18784" xr:uid="{00000000-0005-0000-0000-0000A0380000}"/>
    <cellStyle name="Komma 4 2 2 3 2 4 3" xfId="42041" xr:uid="{00000000-0005-0000-0000-0000A1380000}"/>
    <cellStyle name="Komma 4 2 2 3 2 4 4" xfId="48139" xr:uid="{00000000-0005-0000-0000-0000A2380000}"/>
    <cellStyle name="Komma 4 2 2 3 2 4 5" xfId="51155" xr:uid="{00000000-0005-0000-0000-0000A3380000}"/>
    <cellStyle name="Komma 4 2 2 3 2 4 6" xfId="14863" xr:uid="{00000000-0005-0000-0000-0000A4380000}"/>
    <cellStyle name="Komma 4 2 2 3 2 5" xfId="8314" xr:uid="{00000000-0005-0000-0000-0000A5380000}"/>
    <cellStyle name="Komma 4 2 2 3 2 5 2" xfId="42978" xr:uid="{00000000-0005-0000-0000-0000A6380000}"/>
    <cellStyle name="Komma 4 2 2 3 2 5 3" xfId="46708" xr:uid="{00000000-0005-0000-0000-0000A7380000}"/>
    <cellStyle name="Komma 4 2 2 3 2 5 4" xfId="49724" xr:uid="{00000000-0005-0000-0000-0000A8380000}"/>
    <cellStyle name="Komma 4 2 2 3 2 5 5" xfId="17433" xr:uid="{00000000-0005-0000-0000-0000A9380000}"/>
    <cellStyle name="Komma 4 2 2 3 2 6" xfId="19708" xr:uid="{00000000-0005-0000-0000-0000AA380000}"/>
    <cellStyle name="Komma 4 2 2 3 2 7" xfId="45602" xr:uid="{00000000-0005-0000-0000-0000AB380000}"/>
    <cellStyle name="Komma 4 2 2 3 2 8" xfId="48618" xr:uid="{00000000-0005-0000-0000-0000AC380000}"/>
    <cellStyle name="Komma 4 2 2 3 2 9" xfId="14380" xr:uid="{00000000-0005-0000-0000-0000AD380000}"/>
    <cellStyle name="Komma 4 2 2 3 3" xfId="10068" xr:uid="{00000000-0005-0000-0000-0000AE380000}"/>
    <cellStyle name="Komma 4 2 2 3 3 2" xfId="17618" xr:uid="{00000000-0005-0000-0000-0000AF380000}"/>
    <cellStyle name="Komma 4 2 2 3 3 3" xfId="42513" xr:uid="{00000000-0005-0000-0000-0000B0380000}"/>
    <cellStyle name="Komma 4 2 2 3 3 4" xfId="46973" xr:uid="{00000000-0005-0000-0000-0000B1380000}"/>
    <cellStyle name="Komma 4 2 2 3 3 5" xfId="49989" xr:uid="{00000000-0005-0000-0000-0000B2380000}"/>
    <cellStyle name="Komma 4 2 2 3 3 6" xfId="14515" xr:uid="{00000000-0005-0000-0000-0000B3380000}"/>
    <cellStyle name="Komma 4 2 2 3 4" xfId="10553" xr:uid="{00000000-0005-0000-0000-0000B4380000}"/>
    <cellStyle name="Komma 4 2 2 3 4 2" xfId="18095" xr:uid="{00000000-0005-0000-0000-0000B5380000}"/>
    <cellStyle name="Komma 4 2 2 3 4 3" xfId="42332" xr:uid="{00000000-0005-0000-0000-0000B6380000}"/>
    <cellStyle name="Komma 4 2 2 3 4 4" xfId="47450" xr:uid="{00000000-0005-0000-0000-0000B7380000}"/>
    <cellStyle name="Komma 4 2 2 3 4 5" xfId="50466" xr:uid="{00000000-0005-0000-0000-0000B8380000}"/>
    <cellStyle name="Komma 4 2 2 3 4 6" xfId="14658" xr:uid="{00000000-0005-0000-0000-0000B9380000}"/>
    <cellStyle name="Komma 4 2 2 3 5" xfId="11040" xr:uid="{00000000-0005-0000-0000-0000BA380000}"/>
    <cellStyle name="Komma 4 2 2 3 5 2" xfId="18572" xr:uid="{00000000-0005-0000-0000-0000BB380000}"/>
    <cellStyle name="Komma 4 2 2 3 5 3" xfId="43968" xr:uid="{00000000-0005-0000-0000-0000BC380000}"/>
    <cellStyle name="Komma 4 2 2 3 5 4" xfId="47927" xr:uid="{00000000-0005-0000-0000-0000BD380000}"/>
    <cellStyle name="Komma 4 2 2 3 5 5" xfId="50943" xr:uid="{00000000-0005-0000-0000-0000BE380000}"/>
    <cellStyle name="Komma 4 2 2 3 5 6" xfId="14803" xr:uid="{00000000-0005-0000-0000-0000BF380000}"/>
    <cellStyle name="Komma 4 2 2 3 6" xfId="8005" xr:uid="{00000000-0005-0000-0000-0000C0380000}"/>
    <cellStyle name="Komma 4 2 2 3 6 2" xfId="43190" xr:uid="{00000000-0005-0000-0000-0000C1380000}"/>
    <cellStyle name="Komma 4 2 2 3 6 3" xfId="46496" xr:uid="{00000000-0005-0000-0000-0000C2380000}"/>
    <cellStyle name="Komma 4 2 2 3 6 4" xfId="49512" xr:uid="{00000000-0005-0000-0000-0000C3380000}"/>
    <cellStyle name="Komma 4 2 2 3 6 5" xfId="17373" xr:uid="{00000000-0005-0000-0000-0000C4380000}"/>
    <cellStyle name="Komma 4 2 2 3 7" xfId="19340" xr:uid="{00000000-0005-0000-0000-0000C5380000}"/>
    <cellStyle name="Komma 4 2 2 3 8" xfId="42510" xr:uid="{00000000-0005-0000-0000-0000C6380000}"/>
    <cellStyle name="Komma 4 2 2 3 9" xfId="44194" xr:uid="{00000000-0005-0000-0000-0000C7380000}"/>
    <cellStyle name="Komma 4 2 2 4" xfId="5440" xr:uid="{00000000-0005-0000-0000-0000C8380000}"/>
    <cellStyle name="Komma 4 2 2 4 10" xfId="14261" xr:uid="{00000000-0005-0000-0000-0000C9380000}"/>
    <cellStyle name="Komma 4 2 2 4 2" xfId="5760" xr:uid="{00000000-0005-0000-0000-0000CA380000}"/>
    <cellStyle name="Komma 4 2 2 4 2 2" xfId="10333" xr:uid="{00000000-0005-0000-0000-0000CB380000}"/>
    <cellStyle name="Komma 4 2 2 4 2 2 2" xfId="17883" xr:uid="{00000000-0005-0000-0000-0000CC380000}"/>
    <cellStyle name="Komma 4 2 2 4 2 2 3" xfId="32424" xr:uid="{00000000-0005-0000-0000-0000CD380000}"/>
    <cellStyle name="Komma 4 2 2 4 2 2 4" xfId="47238" xr:uid="{00000000-0005-0000-0000-0000CE380000}"/>
    <cellStyle name="Komma 4 2 2 4 2 2 5" xfId="50254" xr:uid="{00000000-0005-0000-0000-0000CF380000}"/>
    <cellStyle name="Komma 4 2 2 4 2 2 6" xfId="14590" xr:uid="{00000000-0005-0000-0000-0000D0380000}"/>
    <cellStyle name="Komma 4 2 2 4 2 3" xfId="10818" xr:uid="{00000000-0005-0000-0000-0000D1380000}"/>
    <cellStyle name="Komma 4 2 2 4 2 3 2" xfId="18360" xr:uid="{00000000-0005-0000-0000-0000D2380000}"/>
    <cellStyle name="Komma 4 2 2 4 2 3 3" xfId="42365" xr:uid="{00000000-0005-0000-0000-0000D3380000}"/>
    <cellStyle name="Komma 4 2 2 4 2 3 4" xfId="47715" xr:uid="{00000000-0005-0000-0000-0000D4380000}"/>
    <cellStyle name="Komma 4 2 2 4 2 3 5" xfId="50731" xr:uid="{00000000-0005-0000-0000-0000D5380000}"/>
    <cellStyle name="Komma 4 2 2 4 2 3 6" xfId="14733" xr:uid="{00000000-0005-0000-0000-0000D6380000}"/>
    <cellStyle name="Komma 4 2 2 4 2 4" xfId="11305" xr:uid="{00000000-0005-0000-0000-0000D7380000}"/>
    <cellStyle name="Komma 4 2 2 4 2 4 2" xfId="18837" xr:uid="{00000000-0005-0000-0000-0000D8380000}"/>
    <cellStyle name="Komma 4 2 2 4 2 4 3" xfId="42901" xr:uid="{00000000-0005-0000-0000-0000D9380000}"/>
    <cellStyle name="Komma 4 2 2 4 2 4 4" xfId="48192" xr:uid="{00000000-0005-0000-0000-0000DA380000}"/>
    <cellStyle name="Komma 4 2 2 4 2 4 5" xfId="51208" xr:uid="{00000000-0005-0000-0000-0000DB380000}"/>
    <cellStyle name="Komma 4 2 2 4 2 4 6" xfId="14878" xr:uid="{00000000-0005-0000-0000-0000DC380000}"/>
    <cellStyle name="Komma 4 2 2 4 2 5" xfId="8394" xr:uid="{00000000-0005-0000-0000-0000DD380000}"/>
    <cellStyle name="Komma 4 2 2 4 2 5 2" xfId="42817" xr:uid="{00000000-0005-0000-0000-0000DE380000}"/>
    <cellStyle name="Komma 4 2 2 4 2 5 3" xfId="46761" xr:uid="{00000000-0005-0000-0000-0000DF380000}"/>
    <cellStyle name="Komma 4 2 2 4 2 5 4" xfId="49777" xr:uid="{00000000-0005-0000-0000-0000E0380000}"/>
    <cellStyle name="Komma 4 2 2 4 2 5 5" xfId="17448" xr:uid="{00000000-0005-0000-0000-0000E1380000}"/>
    <cellStyle name="Komma 4 2 2 4 2 6" xfId="42078" xr:uid="{00000000-0005-0000-0000-0000E2380000}"/>
    <cellStyle name="Komma 4 2 2 4 2 7" xfId="45655" xr:uid="{00000000-0005-0000-0000-0000E3380000}"/>
    <cellStyle name="Komma 4 2 2 4 2 8" xfId="48671" xr:uid="{00000000-0005-0000-0000-0000E4380000}"/>
    <cellStyle name="Komma 4 2 2 4 2 9" xfId="14422" xr:uid="{00000000-0005-0000-0000-0000E5380000}"/>
    <cellStyle name="Komma 4 2 2 4 3" xfId="10121" xr:uid="{00000000-0005-0000-0000-0000E6380000}"/>
    <cellStyle name="Komma 4 2 2 4 3 2" xfId="17671" xr:uid="{00000000-0005-0000-0000-0000E7380000}"/>
    <cellStyle name="Komma 4 2 2 4 3 3" xfId="43855" xr:uid="{00000000-0005-0000-0000-0000E8380000}"/>
    <cellStyle name="Komma 4 2 2 4 3 4" xfId="47026" xr:uid="{00000000-0005-0000-0000-0000E9380000}"/>
    <cellStyle name="Komma 4 2 2 4 3 5" xfId="50042" xr:uid="{00000000-0005-0000-0000-0000EA380000}"/>
    <cellStyle name="Komma 4 2 2 4 3 6" xfId="14530" xr:uid="{00000000-0005-0000-0000-0000EB380000}"/>
    <cellStyle name="Komma 4 2 2 4 4" xfId="10606" xr:uid="{00000000-0005-0000-0000-0000EC380000}"/>
    <cellStyle name="Komma 4 2 2 4 4 2" xfId="18148" xr:uid="{00000000-0005-0000-0000-0000ED380000}"/>
    <cellStyle name="Komma 4 2 2 4 4 3" xfId="42558" xr:uid="{00000000-0005-0000-0000-0000EE380000}"/>
    <cellStyle name="Komma 4 2 2 4 4 4" xfId="47503" xr:uid="{00000000-0005-0000-0000-0000EF380000}"/>
    <cellStyle name="Komma 4 2 2 4 4 5" xfId="50519" xr:uid="{00000000-0005-0000-0000-0000F0380000}"/>
    <cellStyle name="Komma 4 2 2 4 4 6" xfId="14673" xr:uid="{00000000-0005-0000-0000-0000F1380000}"/>
    <cellStyle name="Komma 4 2 2 4 5" xfId="11093" xr:uid="{00000000-0005-0000-0000-0000F2380000}"/>
    <cellStyle name="Komma 4 2 2 4 5 2" xfId="18625" xr:uid="{00000000-0005-0000-0000-0000F3380000}"/>
    <cellStyle name="Komma 4 2 2 4 5 3" xfId="43817" xr:uid="{00000000-0005-0000-0000-0000F4380000}"/>
    <cellStyle name="Komma 4 2 2 4 5 4" xfId="47980" xr:uid="{00000000-0005-0000-0000-0000F5380000}"/>
    <cellStyle name="Komma 4 2 2 4 5 5" xfId="50996" xr:uid="{00000000-0005-0000-0000-0000F6380000}"/>
    <cellStyle name="Komma 4 2 2 4 5 6" xfId="14818" xr:uid="{00000000-0005-0000-0000-0000F7380000}"/>
    <cellStyle name="Komma 4 2 2 4 6" xfId="8081" xr:uid="{00000000-0005-0000-0000-0000F8380000}"/>
    <cellStyle name="Komma 4 2 2 4 6 2" xfId="41785" xr:uid="{00000000-0005-0000-0000-0000F9380000}"/>
    <cellStyle name="Komma 4 2 2 4 6 3" xfId="46549" xr:uid="{00000000-0005-0000-0000-0000FA380000}"/>
    <cellStyle name="Komma 4 2 2 4 6 4" xfId="49565" xr:uid="{00000000-0005-0000-0000-0000FB380000}"/>
    <cellStyle name="Komma 4 2 2 4 6 5" xfId="17388" xr:uid="{00000000-0005-0000-0000-0000FC380000}"/>
    <cellStyle name="Komma 4 2 2 4 7" xfId="43729" xr:uid="{00000000-0005-0000-0000-0000FD380000}"/>
    <cellStyle name="Komma 4 2 2 4 8" xfId="45443" xr:uid="{00000000-0005-0000-0000-0000FE380000}"/>
    <cellStyle name="Komma 4 2 2 4 9" xfId="48459" xr:uid="{00000000-0005-0000-0000-0000FF380000}"/>
    <cellStyle name="Komma 4 2 2 5" xfId="5520" xr:uid="{00000000-0005-0000-0000-000000390000}"/>
    <cellStyle name="Komma 4 2 2 5 2" xfId="10174" xr:uid="{00000000-0005-0000-0000-000001390000}"/>
    <cellStyle name="Komma 4 2 2 5 2 2" xfId="17724" xr:uid="{00000000-0005-0000-0000-000002390000}"/>
    <cellStyle name="Komma 4 2 2 5 2 3" xfId="42629" xr:uid="{00000000-0005-0000-0000-000003390000}"/>
    <cellStyle name="Komma 4 2 2 5 2 4" xfId="47079" xr:uid="{00000000-0005-0000-0000-000004390000}"/>
    <cellStyle name="Komma 4 2 2 5 2 5" xfId="50095" xr:uid="{00000000-0005-0000-0000-000005390000}"/>
    <cellStyle name="Komma 4 2 2 5 2 6" xfId="14545" xr:uid="{00000000-0005-0000-0000-000006390000}"/>
    <cellStyle name="Komma 4 2 2 5 3" xfId="10659" xr:uid="{00000000-0005-0000-0000-000007390000}"/>
    <cellStyle name="Komma 4 2 2 5 3 2" xfId="18201" xr:uid="{00000000-0005-0000-0000-000008390000}"/>
    <cellStyle name="Komma 4 2 2 5 3 3" xfId="42939" xr:uid="{00000000-0005-0000-0000-000009390000}"/>
    <cellStyle name="Komma 4 2 2 5 3 4" xfId="47556" xr:uid="{00000000-0005-0000-0000-00000A390000}"/>
    <cellStyle name="Komma 4 2 2 5 3 5" xfId="50572" xr:uid="{00000000-0005-0000-0000-00000B390000}"/>
    <cellStyle name="Komma 4 2 2 5 3 6" xfId="14688" xr:uid="{00000000-0005-0000-0000-00000C390000}"/>
    <cellStyle name="Komma 4 2 2 5 4" xfId="11146" xr:uid="{00000000-0005-0000-0000-00000D390000}"/>
    <cellStyle name="Komma 4 2 2 5 4 2" xfId="18678" xr:uid="{00000000-0005-0000-0000-00000E390000}"/>
    <cellStyle name="Komma 4 2 2 5 4 3" xfId="43241" xr:uid="{00000000-0005-0000-0000-00000F390000}"/>
    <cellStyle name="Komma 4 2 2 5 4 4" xfId="48033" xr:uid="{00000000-0005-0000-0000-000010390000}"/>
    <cellStyle name="Komma 4 2 2 5 4 5" xfId="51049" xr:uid="{00000000-0005-0000-0000-000011390000}"/>
    <cellStyle name="Komma 4 2 2 5 4 6" xfId="14833" xr:uid="{00000000-0005-0000-0000-000012390000}"/>
    <cellStyle name="Komma 4 2 2 5 5" xfId="8160" xr:uid="{00000000-0005-0000-0000-000013390000}"/>
    <cellStyle name="Komma 4 2 2 5 5 2" xfId="42117" xr:uid="{00000000-0005-0000-0000-000014390000}"/>
    <cellStyle name="Komma 4 2 2 5 5 3" xfId="46602" xr:uid="{00000000-0005-0000-0000-000015390000}"/>
    <cellStyle name="Komma 4 2 2 5 5 4" xfId="49618" xr:uid="{00000000-0005-0000-0000-000016390000}"/>
    <cellStyle name="Komma 4 2 2 5 5 5" xfId="17403" xr:uid="{00000000-0005-0000-0000-000017390000}"/>
    <cellStyle name="Komma 4 2 2 5 6" xfId="41531" xr:uid="{00000000-0005-0000-0000-000018390000}"/>
    <cellStyle name="Komma 4 2 2 5 7" xfId="45496" xr:uid="{00000000-0005-0000-0000-000019390000}"/>
    <cellStyle name="Komma 4 2 2 5 8" xfId="48512" xr:uid="{00000000-0005-0000-0000-00001A390000}"/>
    <cellStyle name="Komma 4 2 2 5 9" xfId="14302" xr:uid="{00000000-0005-0000-0000-00001B390000}"/>
    <cellStyle name="Komma 4 2 2 6" xfId="5840" xr:uid="{00000000-0005-0000-0000-00001C390000}"/>
    <cellStyle name="Komma 4 2 2 6 2" xfId="10386" xr:uid="{00000000-0005-0000-0000-00001D390000}"/>
    <cellStyle name="Komma 4 2 2 6 2 2" xfId="17936" xr:uid="{00000000-0005-0000-0000-00001E390000}"/>
    <cellStyle name="Komma 4 2 2 6 2 3" xfId="43383" xr:uid="{00000000-0005-0000-0000-00001F390000}"/>
    <cellStyle name="Komma 4 2 2 6 2 4" xfId="47291" xr:uid="{00000000-0005-0000-0000-000020390000}"/>
    <cellStyle name="Komma 4 2 2 6 2 5" xfId="50307" xr:uid="{00000000-0005-0000-0000-000021390000}"/>
    <cellStyle name="Komma 4 2 2 6 2 6" xfId="14605" xr:uid="{00000000-0005-0000-0000-000022390000}"/>
    <cellStyle name="Komma 4 2 2 6 3" xfId="10871" xr:uid="{00000000-0005-0000-0000-000023390000}"/>
    <cellStyle name="Komma 4 2 2 6 3 2" xfId="18413" xr:uid="{00000000-0005-0000-0000-000024390000}"/>
    <cellStyle name="Komma 4 2 2 6 3 3" xfId="42371" xr:uid="{00000000-0005-0000-0000-000025390000}"/>
    <cellStyle name="Komma 4 2 2 6 3 4" xfId="47768" xr:uid="{00000000-0005-0000-0000-000026390000}"/>
    <cellStyle name="Komma 4 2 2 6 3 5" xfId="50784" xr:uid="{00000000-0005-0000-0000-000027390000}"/>
    <cellStyle name="Komma 4 2 2 6 3 6" xfId="14748" xr:uid="{00000000-0005-0000-0000-000028390000}"/>
    <cellStyle name="Komma 4 2 2 6 4" xfId="11359" xr:uid="{00000000-0005-0000-0000-000029390000}"/>
    <cellStyle name="Komma 4 2 2 6 4 2" xfId="18890" xr:uid="{00000000-0005-0000-0000-00002A390000}"/>
    <cellStyle name="Komma 4 2 2 6 4 3" xfId="42709" xr:uid="{00000000-0005-0000-0000-00002B390000}"/>
    <cellStyle name="Komma 4 2 2 6 4 4" xfId="48245" xr:uid="{00000000-0005-0000-0000-00002C390000}"/>
    <cellStyle name="Komma 4 2 2 6 4 5" xfId="51261" xr:uid="{00000000-0005-0000-0000-00002D390000}"/>
    <cellStyle name="Komma 4 2 2 6 4 6" xfId="14894" xr:uid="{00000000-0005-0000-0000-00002E390000}"/>
    <cellStyle name="Komma 4 2 2 6 5" xfId="8474" xr:uid="{00000000-0005-0000-0000-00002F390000}"/>
    <cellStyle name="Komma 4 2 2 6 5 2" xfId="43741" xr:uid="{00000000-0005-0000-0000-000030390000}"/>
    <cellStyle name="Komma 4 2 2 6 5 3" xfId="46814" xr:uid="{00000000-0005-0000-0000-000031390000}"/>
    <cellStyle name="Komma 4 2 2 6 5 4" xfId="49830" xr:uid="{00000000-0005-0000-0000-000032390000}"/>
    <cellStyle name="Komma 4 2 2 6 5 5" xfId="17463" xr:uid="{00000000-0005-0000-0000-000033390000}"/>
    <cellStyle name="Komma 4 2 2 6 6" xfId="42082" xr:uid="{00000000-0005-0000-0000-000034390000}"/>
    <cellStyle name="Komma 4 2 2 6 7" xfId="45708" xr:uid="{00000000-0005-0000-0000-000035390000}"/>
    <cellStyle name="Komma 4 2 2 6 8" xfId="48724" xr:uid="{00000000-0005-0000-0000-000036390000}"/>
    <cellStyle name="Komma 4 2 2 6 9" xfId="14464" xr:uid="{00000000-0005-0000-0000-000037390000}"/>
    <cellStyle name="Komma 4 2 2 7" xfId="9962" xr:uid="{00000000-0005-0000-0000-000038390000}"/>
    <cellStyle name="Komma 4 2 2 7 2" xfId="17512" xr:uid="{00000000-0005-0000-0000-000039390000}"/>
    <cellStyle name="Komma 4 2 2 7 3" xfId="41842" xr:uid="{00000000-0005-0000-0000-00003A390000}"/>
    <cellStyle name="Komma 4 2 2 7 4" xfId="46867" xr:uid="{00000000-0005-0000-0000-00003B390000}"/>
    <cellStyle name="Komma 4 2 2 7 5" xfId="49883" xr:uid="{00000000-0005-0000-0000-00003C390000}"/>
    <cellStyle name="Komma 4 2 2 7 6" xfId="14485" xr:uid="{00000000-0005-0000-0000-00003D390000}"/>
    <cellStyle name="Komma 4 2 2 8" xfId="10446" xr:uid="{00000000-0005-0000-0000-00003E390000}"/>
    <cellStyle name="Komma 4 2 2 8 2" xfId="17989" xr:uid="{00000000-0005-0000-0000-00003F390000}"/>
    <cellStyle name="Komma 4 2 2 8 3" xfId="43572" xr:uid="{00000000-0005-0000-0000-000040390000}"/>
    <cellStyle name="Komma 4 2 2 8 4" xfId="47344" xr:uid="{00000000-0005-0000-0000-000041390000}"/>
    <cellStyle name="Komma 4 2 2 8 5" xfId="50360" xr:uid="{00000000-0005-0000-0000-000042390000}"/>
    <cellStyle name="Komma 4 2 2 8 6" xfId="14627" xr:uid="{00000000-0005-0000-0000-000043390000}"/>
    <cellStyle name="Komma 4 2 2 9" xfId="10933" xr:uid="{00000000-0005-0000-0000-000044390000}"/>
    <cellStyle name="Komma 4 2 2 9 2" xfId="18466" xr:uid="{00000000-0005-0000-0000-000045390000}"/>
    <cellStyle name="Komma 4 2 2 9 3" xfId="43813" xr:uid="{00000000-0005-0000-0000-000046390000}"/>
    <cellStyle name="Komma 4 2 2 9 4" xfId="47821" xr:uid="{00000000-0005-0000-0000-000047390000}"/>
    <cellStyle name="Komma 4 2 2 9 5" xfId="50837" xr:uid="{00000000-0005-0000-0000-000048390000}"/>
    <cellStyle name="Komma 4 2 2 9 6" xfId="14772" xr:uid="{00000000-0005-0000-0000-000049390000}"/>
    <cellStyle name="Komma 4 2 3" xfId="5279" xr:uid="{00000000-0005-0000-0000-00004A390000}"/>
    <cellStyle name="Komma 4 2 3 10" xfId="45101" xr:uid="{00000000-0005-0000-0000-00004B390000}"/>
    <cellStyle name="Komma 4 2 3 11" xfId="45336" xr:uid="{00000000-0005-0000-0000-00004C390000}"/>
    <cellStyle name="Komma 4 2 3 12" xfId="48352" xr:uid="{00000000-0005-0000-0000-00004D390000}"/>
    <cellStyle name="Komma 4 2 3 13" xfId="14189" xr:uid="{00000000-0005-0000-0000-00004E390000}"/>
    <cellStyle name="Komma 4 2 3 2" xfId="5599" xr:uid="{00000000-0005-0000-0000-00004F390000}"/>
    <cellStyle name="Komma 4 2 3 2 10" xfId="45548" xr:uid="{00000000-0005-0000-0000-000050390000}"/>
    <cellStyle name="Komma 4 2 3 2 11" xfId="48564" xr:uid="{00000000-0005-0000-0000-000051390000}"/>
    <cellStyle name="Komma 4 2 3 2 12" xfId="14338" xr:uid="{00000000-0005-0000-0000-000052390000}"/>
    <cellStyle name="Komma 4 2 3 2 2" xfId="10226" xr:uid="{00000000-0005-0000-0000-000053390000}"/>
    <cellStyle name="Komma 4 2 3 2 2 2" xfId="17776" xr:uid="{00000000-0005-0000-0000-000054390000}"/>
    <cellStyle name="Komma 4 2 3 2 2 3" xfId="43567" xr:uid="{00000000-0005-0000-0000-000055390000}"/>
    <cellStyle name="Komma 4 2 3 2 2 4" xfId="47131" xr:uid="{00000000-0005-0000-0000-000056390000}"/>
    <cellStyle name="Komma 4 2 3 2 2 5" xfId="50147" xr:uid="{00000000-0005-0000-0000-000057390000}"/>
    <cellStyle name="Komma 4 2 3 2 2 6" xfId="14559" xr:uid="{00000000-0005-0000-0000-000058390000}"/>
    <cellStyle name="Komma 4 2 3 2 3" xfId="10711" xr:uid="{00000000-0005-0000-0000-000059390000}"/>
    <cellStyle name="Komma 4 2 3 2 3 2" xfId="18253" xr:uid="{00000000-0005-0000-0000-00005A390000}"/>
    <cellStyle name="Komma 4 2 3 2 3 3" xfId="43170" xr:uid="{00000000-0005-0000-0000-00005B390000}"/>
    <cellStyle name="Komma 4 2 3 2 3 4" xfId="47608" xr:uid="{00000000-0005-0000-0000-00005C390000}"/>
    <cellStyle name="Komma 4 2 3 2 3 5" xfId="50624" xr:uid="{00000000-0005-0000-0000-00005D390000}"/>
    <cellStyle name="Komma 4 2 3 2 3 6" xfId="14702" xr:uid="{00000000-0005-0000-0000-00005E390000}"/>
    <cellStyle name="Komma 4 2 3 2 4" xfId="11198" xr:uid="{00000000-0005-0000-0000-00005F390000}"/>
    <cellStyle name="Komma 4 2 3 2 4 2" xfId="18730" xr:uid="{00000000-0005-0000-0000-000060390000}"/>
    <cellStyle name="Komma 4 2 3 2 4 3" xfId="20338" xr:uid="{00000000-0005-0000-0000-000061390000}"/>
    <cellStyle name="Komma 4 2 3 2 4 4" xfId="48085" xr:uid="{00000000-0005-0000-0000-000062390000}"/>
    <cellStyle name="Komma 4 2 3 2 4 5" xfId="51101" xr:uid="{00000000-0005-0000-0000-000063390000}"/>
    <cellStyle name="Komma 4 2 3 2 4 6" xfId="14847" xr:uid="{00000000-0005-0000-0000-000064390000}"/>
    <cellStyle name="Komma 4 2 3 2 5" xfId="8234" xr:uid="{00000000-0005-0000-0000-000065390000}"/>
    <cellStyle name="Komma 4 2 3 2 5 2" xfId="42679" xr:uid="{00000000-0005-0000-0000-000066390000}"/>
    <cellStyle name="Komma 4 2 3 2 5 3" xfId="46654" xr:uid="{00000000-0005-0000-0000-000067390000}"/>
    <cellStyle name="Komma 4 2 3 2 5 4" xfId="49670" xr:uid="{00000000-0005-0000-0000-000068390000}"/>
    <cellStyle name="Komma 4 2 3 2 5 5" xfId="17417" xr:uid="{00000000-0005-0000-0000-000069390000}"/>
    <cellStyle name="Komma 4 2 3 2 6" xfId="19342" xr:uid="{00000000-0005-0000-0000-00006A390000}"/>
    <cellStyle name="Komma 4 2 3 2 7" xfId="28556" xr:uid="{00000000-0005-0000-0000-00006B390000}"/>
    <cellStyle name="Komma 4 2 3 2 8" xfId="44196" xr:uid="{00000000-0005-0000-0000-00006C390000}"/>
    <cellStyle name="Komma 4 2 3 2 9" xfId="45102" xr:uid="{00000000-0005-0000-0000-00006D390000}"/>
    <cellStyle name="Komma 4 2 3 3" xfId="10014" xr:uid="{00000000-0005-0000-0000-00006E390000}"/>
    <cellStyle name="Komma 4 2 3 3 2" xfId="17564" xr:uid="{00000000-0005-0000-0000-00006F390000}"/>
    <cellStyle name="Komma 4 2 3 3 3" xfId="41853" xr:uid="{00000000-0005-0000-0000-000070390000}"/>
    <cellStyle name="Komma 4 2 3 3 4" xfId="46919" xr:uid="{00000000-0005-0000-0000-000071390000}"/>
    <cellStyle name="Komma 4 2 3 3 5" xfId="49935" xr:uid="{00000000-0005-0000-0000-000072390000}"/>
    <cellStyle name="Komma 4 2 3 3 6" xfId="14499" xr:uid="{00000000-0005-0000-0000-000073390000}"/>
    <cellStyle name="Komma 4 2 3 4" xfId="10498" xr:uid="{00000000-0005-0000-0000-000074390000}"/>
    <cellStyle name="Komma 4 2 3 4 2" xfId="18041" xr:uid="{00000000-0005-0000-0000-000075390000}"/>
    <cellStyle name="Komma 4 2 3 4 3" xfId="41922" xr:uid="{00000000-0005-0000-0000-000076390000}"/>
    <cellStyle name="Komma 4 2 3 4 4" xfId="47396" xr:uid="{00000000-0005-0000-0000-000077390000}"/>
    <cellStyle name="Komma 4 2 3 4 5" xfId="50412" xr:uid="{00000000-0005-0000-0000-000078390000}"/>
    <cellStyle name="Komma 4 2 3 4 6" xfId="14641" xr:uid="{00000000-0005-0000-0000-000079390000}"/>
    <cellStyle name="Komma 4 2 3 5" xfId="10985" xr:uid="{00000000-0005-0000-0000-00007A390000}"/>
    <cellStyle name="Komma 4 2 3 5 2" xfId="18518" xr:uid="{00000000-0005-0000-0000-00007B390000}"/>
    <cellStyle name="Komma 4 2 3 5 3" xfId="20344" xr:uid="{00000000-0005-0000-0000-00007C390000}"/>
    <cellStyle name="Komma 4 2 3 5 4" xfId="47873" xr:uid="{00000000-0005-0000-0000-00007D390000}"/>
    <cellStyle name="Komma 4 2 3 5 5" xfId="50889" xr:uid="{00000000-0005-0000-0000-00007E390000}"/>
    <cellStyle name="Komma 4 2 3 5 6" xfId="14786" xr:uid="{00000000-0005-0000-0000-00007F390000}"/>
    <cellStyle name="Komma 4 2 3 6" xfId="7933" xr:uid="{00000000-0005-0000-0000-000080390000}"/>
    <cellStyle name="Komma 4 2 3 6 2" xfId="41764" xr:uid="{00000000-0005-0000-0000-000081390000}"/>
    <cellStyle name="Komma 4 2 3 6 3" xfId="46442" xr:uid="{00000000-0005-0000-0000-000082390000}"/>
    <cellStyle name="Komma 4 2 3 6 4" xfId="49458" xr:uid="{00000000-0005-0000-0000-000083390000}"/>
    <cellStyle name="Komma 4 2 3 6 5" xfId="17356" xr:uid="{00000000-0005-0000-0000-000084390000}"/>
    <cellStyle name="Komma 4 2 3 7" xfId="19341" xr:uid="{00000000-0005-0000-0000-000085390000}"/>
    <cellStyle name="Komma 4 2 3 8" xfId="42061" xr:uid="{00000000-0005-0000-0000-000086390000}"/>
    <cellStyle name="Komma 4 2 3 9" xfId="44195" xr:uid="{00000000-0005-0000-0000-000087390000}"/>
    <cellStyle name="Komma 4 2 4" xfId="5359" xr:uid="{00000000-0005-0000-0000-000088390000}"/>
    <cellStyle name="Komma 4 2 4 10" xfId="45103" xr:uid="{00000000-0005-0000-0000-000089390000}"/>
    <cellStyle name="Komma 4 2 4 11" xfId="45389" xr:uid="{00000000-0005-0000-0000-00008A390000}"/>
    <cellStyle name="Komma 4 2 4 12" xfId="48405" xr:uid="{00000000-0005-0000-0000-00008B390000}"/>
    <cellStyle name="Komma 4 2 4 13" xfId="14222" xr:uid="{00000000-0005-0000-0000-00008C390000}"/>
    <cellStyle name="Komma 4 2 4 2" xfId="5679" xr:uid="{00000000-0005-0000-0000-00008D390000}"/>
    <cellStyle name="Komma 4 2 4 2 10" xfId="45601" xr:uid="{00000000-0005-0000-0000-00008E390000}"/>
    <cellStyle name="Komma 4 2 4 2 11" xfId="48617" xr:uid="{00000000-0005-0000-0000-00008F390000}"/>
    <cellStyle name="Komma 4 2 4 2 12" xfId="14379" xr:uid="{00000000-0005-0000-0000-000090390000}"/>
    <cellStyle name="Komma 4 2 4 2 2" xfId="10279" xr:uid="{00000000-0005-0000-0000-000091390000}"/>
    <cellStyle name="Komma 4 2 4 2 2 2" xfId="17829" xr:uid="{00000000-0005-0000-0000-000092390000}"/>
    <cellStyle name="Komma 4 2 4 2 2 3" xfId="42318" xr:uid="{00000000-0005-0000-0000-000093390000}"/>
    <cellStyle name="Komma 4 2 4 2 2 4" xfId="47184" xr:uid="{00000000-0005-0000-0000-000094390000}"/>
    <cellStyle name="Komma 4 2 4 2 2 5" xfId="50200" xr:uid="{00000000-0005-0000-0000-000095390000}"/>
    <cellStyle name="Komma 4 2 4 2 2 6" xfId="14574" xr:uid="{00000000-0005-0000-0000-000096390000}"/>
    <cellStyle name="Komma 4 2 4 2 3" xfId="10764" xr:uid="{00000000-0005-0000-0000-000097390000}"/>
    <cellStyle name="Komma 4 2 4 2 3 2" xfId="18306" xr:uid="{00000000-0005-0000-0000-000098390000}"/>
    <cellStyle name="Komma 4 2 4 2 3 3" xfId="42361" xr:uid="{00000000-0005-0000-0000-000099390000}"/>
    <cellStyle name="Komma 4 2 4 2 3 4" xfId="47661" xr:uid="{00000000-0005-0000-0000-00009A390000}"/>
    <cellStyle name="Komma 4 2 4 2 3 5" xfId="50677" xr:uid="{00000000-0005-0000-0000-00009B390000}"/>
    <cellStyle name="Komma 4 2 4 2 3 6" xfId="14717" xr:uid="{00000000-0005-0000-0000-00009C390000}"/>
    <cellStyle name="Komma 4 2 4 2 4" xfId="11251" xr:uid="{00000000-0005-0000-0000-00009D390000}"/>
    <cellStyle name="Komma 4 2 4 2 4 2" xfId="18783" xr:uid="{00000000-0005-0000-0000-00009E390000}"/>
    <cellStyle name="Komma 4 2 4 2 4 3" xfId="43972" xr:uid="{00000000-0005-0000-0000-00009F390000}"/>
    <cellStyle name="Komma 4 2 4 2 4 4" xfId="48138" xr:uid="{00000000-0005-0000-0000-0000A0390000}"/>
    <cellStyle name="Komma 4 2 4 2 4 5" xfId="51154" xr:uid="{00000000-0005-0000-0000-0000A1390000}"/>
    <cellStyle name="Komma 4 2 4 2 4 6" xfId="14862" xr:uid="{00000000-0005-0000-0000-0000A2390000}"/>
    <cellStyle name="Komma 4 2 4 2 5" xfId="8313" xr:uid="{00000000-0005-0000-0000-0000A3390000}"/>
    <cellStyle name="Komma 4 2 4 2 5 2" xfId="29602" xr:uid="{00000000-0005-0000-0000-0000A4390000}"/>
    <cellStyle name="Komma 4 2 4 2 5 3" xfId="46707" xr:uid="{00000000-0005-0000-0000-0000A5390000}"/>
    <cellStyle name="Komma 4 2 4 2 5 4" xfId="49723" xr:uid="{00000000-0005-0000-0000-0000A6390000}"/>
    <cellStyle name="Komma 4 2 4 2 5 5" xfId="17432" xr:uid="{00000000-0005-0000-0000-0000A7390000}"/>
    <cellStyle name="Komma 4 2 4 2 6" xfId="19344" xr:uid="{00000000-0005-0000-0000-0000A8390000}"/>
    <cellStyle name="Komma 4 2 4 2 7" xfId="41570" xr:uid="{00000000-0005-0000-0000-0000A9390000}"/>
    <cellStyle name="Komma 4 2 4 2 8" xfId="44198" xr:uid="{00000000-0005-0000-0000-0000AA390000}"/>
    <cellStyle name="Komma 4 2 4 2 9" xfId="45104" xr:uid="{00000000-0005-0000-0000-0000AB390000}"/>
    <cellStyle name="Komma 4 2 4 3" xfId="10067" xr:uid="{00000000-0005-0000-0000-0000AC390000}"/>
    <cellStyle name="Komma 4 2 4 3 2" xfId="17617" xr:uid="{00000000-0005-0000-0000-0000AD390000}"/>
    <cellStyle name="Komma 4 2 4 3 3" xfId="43192" xr:uid="{00000000-0005-0000-0000-0000AE390000}"/>
    <cellStyle name="Komma 4 2 4 3 4" xfId="46972" xr:uid="{00000000-0005-0000-0000-0000AF390000}"/>
    <cellStyle name="Komma 4 2 4 3 5" xfId="49988" xr:uid="{00000000-0005-0000-0000-0000B0390000}"/>
    <cellStyle name="Komma 4 2 4 3 6" xfId="14514" xr:uid="{00000000-0005-0000-0000-0000B1390000}"/>
    <cellStyle name="Komma 4 2 4 4" xfId="10552" xr:uid="{00000000-0005-0000-0000-0000B2390000}"/>
    <cellStyle name="Komma 4 2 4 4 2" xfId="18094" xr:uid="{00000000-0005-0000-0000-0000B3390000}"/>
    <cellStyle name="Komma 4 2 4 4 3" xfId="42505" xr:uid="{00000000-0005-0000-0000-0000B4390000}"/>
    <cellStyle name="Komma 4 2 4 4 4" xfId="47449" xr:uid="{00000000-0005-0000-0000-0000B5390000}"/>
    <cellStyle name="Komma 4 2 4 4 5" xfId="50465" xr:uid="{00000000-0005-0000-0000-0000B6390000}"/>
    <cellStyle name="Komma 4 2 4 4 6" xfId="14657" xr:uid="{00000000-0005-0000-0000-0000B7390000}"/>
    <cellStyle name="Komma 4 2 4 5" xfId="11039" xr:uid="{00000000-0005-0000-0000-0000B8390000}"/>
    <cellStyle name="Komma 4 2 4 5 2" xfId="18571" xr:uid="{00000000-0005-0000-0000-0000B9390000}"/>
    <cellStyle name="Komma 4 2 4 5 3" xfId="42948" xr:uid="{00000000-0005-0000-0000-0000BA390000}"/>
    <cellStyle name="Komma 4 2 4 5 4" xfId="47926" xr:uid="{00000000-0005-0000-0000-0000BB390000}"/>
    <cellStyle name="Komma 4 2 4 5 5" xfId="50942" xr:uid="{00000000-0005-0000-0000-0000BC390000}"/>
    <cellStyle name="Komma 4 2 4 5 6" xfId="14802" xr:uid="{00000000-0005-0000-0000-0000BD390000}"/>
    <cellStyle name="Komma 4 2 4 6" xfId="8004" xr:uid="{00000000-0005-0000-0000-0000BE390000}"/>
    <cellStyle name="Komma 4 2 4 6 2" xfId="42113" xr:uid="{00000000-0005-0000-0000-0000BF390000}"/>
    <cellStyle name="Komma 4 2 4 6 3" xfId="46495" xr:uid="{00000000-0005-0000-0000-0000C0390000}"/>
    <cellStyle name="Komma 4 2 4 6 4" xfId="49511" xr:uid="{00000000-0005-0000-0000-0000C1390000}"/>
    <cellStyle name="Komma 4 2 4 6 5" xfId="17372" xr:uid="{00000000-0005-0000-0000-0000C2390000}"/>
    <cellStyle name="Komma 4 2 4 7" xfId="19343" xr:uid="{00000000-0005-0000-0000-0000C3390000}"/>
    <cellStyle name="Komma 4 2 4 8" xfId="42480" xr:uid="{00000000-0005-0000-0000-0000C4390000}"/>
    <cellStyle name="Komma 4 2 4 9" xfId="44197" xr:uid="{00000000-0005-0000-0000-0000C5390000}"/>
    <cellStyle name="Komma 4 2 5" xfId="5439" xr:uid="{00000000-0005-0000-0000-0000C6390000}"/>
    <cellStyle name="Komma 4 2 5 10" xfId="45105" xr:uid="{00000000-0005-0000-0000-0000C7390000}"/>
    <cellStyle name="Komma 4 2 5 11" xfId="45442" xr:uid="{00000000-0005-0000-0000-0000C8390000}"/>
    <cellStyle name="Komma 4 2 5 12" xfId="48458" xr:uid="{00000000-0005-0000-0000-0000C9390000}"/>
    <cellStyle name="Komma 4 2 5 13" xfId="14260" xr:uid="{00000000-0005-0000-0000-0000CA390000}"/>
    <cellStyle name="Komma 4 2 5 2" xfId="5759" xr:uid="{00000000-0005-0000-0000-0000CB390000}"/>
    <cellStyle name="Komma 4 2 5 2 2" xfId="10332" xr:uid="{00000000-0005-0000-0000-0000CC390000}"/>
    <cellStyle name="Komma 4 2 5 2 2 2" xfId="17882" xr:uid="{00000000-0005-0000-0000-0000CD390000}"/>
    <cellStyle name="Komma 4 2 5 2 2 3" xfId="41903" xr:uid="{00000000-0005-0000-0000-0000CE390000}"/>
    <cellStyle name="Komma 4 2 5 2 2 4" xfId="47237" xr:uid="{00000000-0005-0000-0000-0000CF390000}"/>
    <cellStyle name="Komma 4 2 5 2 2 5" xfId="50253" xr:uid="{00000000-0005-0000-0000-0000D0390000}"/>
    <cellStyle name="Komma 4 2 5 2 2 6" xfId="14589" xr:uid="{00000000-0005-0000-0000-0000D1390000}"/>
    <cellStyle name="Komma 4 2 5 2 3" xfId="10817" xr:uid="{00000000-0005-0000-0000-0000D2390000}"/>
    <cellStyle name="Komma 4 2 5 2 3 2" xfId="18359" xr:uid="{00000000-0005-0000-0000-0000D3390000}"/>
    <cellStyle name="Komma 4 2 5 2 3 3" xfId="42996" xr:uid="{00000000-0005-0000-0000-0000D4390000}"/>
    <cellStyle name="Komma 4 2 5 2 3 4" xfId="47714" xr:uid="{00000000-0005-0000-0000-0000D5390000}"/>
    <cellStyle name="Komma 4 2 5 2 3 5" xfId="50730" xr:uid="{00000000-0005-0000-0000-0000D6390000}"/>
    <cellStyle name="Komma 4 2 5 2 3 6" xfId="14732" xr:uid="{00000000-0005-0000-0000-0000D7390000}"/>
    <cellStyle name="Komma 4 2 5 2 4" xfId="11304" xr:uid="{00000000-0005-0000-0000-0000D8390000}"/>
    <cellStyle name="Komma 4 2 5 2 4 2" xfId="18836" xr:uid="{00000000-0005-0000-0000-0000D9390000}"/>
    <cellStyle name="Komma 4 2 5 2 4 3" xfId="42153" xr:uid="{00000000-0005-0000-0000-0000DA390000}"/>
    <cellStyle name="Komma 4 2 5 2 4 4" xfId="48191" xr:uid="{00000000-0005-0000-0000-0000DB390000}"/>
    <cellStyle name="Komma 4 2 5 2 4 5" xfId="51207" xr:uid="{00000000-0005-0000-0000-0000DC390000}"/>
    <cellStyle name="Komma 4 2 5 2 4 6" xfId="14877" xr:uid="{00000000-0005-0000-0000-0000DD390000}"/>
    <cellStyle name="Komma 4 2 5 2 5" xfId="8393" xr:uid="{00000000-0005-0000-0000-0000DE390000}"/>
    <cellStyle name="Komma 4 2 5 2 5 2" xfId="19767" xr:uid="{00000000-0005-0000-0000-0000DF390000}"/>
    <cellStyle name="Komma 4 2 5 2 5 3" xfId="46760" xr:uid="{00000000-0005-0000-0000-0000E0390000}"/>
    <cellStyle name="Komma 4 2 5 2 5 4" xfId="49776" xr:uid="{00000000-0005-0000-0000-0000E1390000}"/>
    <cellStyle name="Komma 4 2 5 2 5 5" xfId="17447" xr:uid="{00000000-0005-0000-0000-0000E2390000}"/>
    <cellStyle name="Komma 4 2 5 2 6" xfId="42653" xr:uid="{00000000-0005-0000-0000-0000E3390000}"/>
    <cellStyle name="Komma 4 2 5 2 7" xfId="45654" xr:uid="{00000000-0005-0000-0000-0000E4390000}"/>
    <cellStyle name="Komma 4 2 5 2 8" xfId="48670" xr:uid="{00000000-0005-0000-0000-0000E5390000}"/>
    <cellStyle name="Komma 4 2 5 2 9" xfId="14421" xr:uid="{00000000-0005-0000-0000-0000E6390000}"/>
    <cellStyle name="Komma 4 2 5 3" xfId="10120" xr:uid="{00000000-0005-0000-0000-0000E7390000}"/>
    <cellStyle name="Komma 4 2 5 3 2" xfId="17670" xr:uid="{00000000-0005-0000-0000-0000E8390000}"/>
    <cellStyle name="Komma 4 2 5 3 3" xfId="20408" xr:uid="{00000000-0005-0000-0000-0000E9390000}"/>
    <cellStyle name="Komma 4 2 5 3 4" xfId="47025" xr:uid="{00000000-0005-0000-0000-0000EA390000}"/>
    <cellStyle name="Komma 4 2 5 3 5" xfId="50041" xr:uid="{00000000-0005-0000-0000-0000EB390000}"/>
    <cellStyle name="Komma 4 2 5 3 6" xfId="14529" xr:uid="{00000000-0005-0000-0000-0000EC390000}"/>
    <cellStyle name="Komma 4 2 5 4" xfId="10605" xr:uid="{00000000-0005-0000-0000-0000ED390000}"/>
    <cellStyle name="Komma 4 2 5 4 2" xfId="18147" xr:uid="{00000000-0005-0000-0000-0000EE390000}"/>
    <cellStyle name="Komma 4 2 5 4 3" xfId="43959" xr:uid="{00000000-0005-0000-0000-0000EF390000}"/>
    <cellStyle name="Komma 4 2 5 4 4" xfId="47502" xr:uid="{00000000-0005-0000-0000-0000F0390000}"/>
    <cellStyle name="Komma 4 2 5 4 5" xfId="50518" xr:uid="{00000000-0005-0000-0000-0000F1390000}"/>
    <cellStyle name="Komma 4 2 5 4 6" xfId="14672" xr:uid="{00000000-0005-0000-0000-0000F2390000}"/>
    <cellStyle name="Komma 4 2 5 5" xfId="11092" xr:uid="{00000000-0005-0000-0000-0000F3390000}"/>
    <cellStyle name="Komma 4 2 5 5 2" xfId="18624" xr:uid="{00000000-0005-0000-0000-0000F4390000}"/>
    <cellStyle name="Komma 4 2 5 5 3" xfId="42399" xr:uid="{00000000-0005-0000-0000-0000F5390000}"/>
    <cellStyle name="Komma 4 2 5 5 4" xfId="47979" xr:uid="{00000000-0005-0000-0000-0000F6390000}"/>
    <cellStyle name="Komma 4 2 5 5 5" xfId="50995" xr:uid="{00000000-0005-0000-0000-0000F7390000}"/>
    <cellStyle name="Komma 4 2 5 5 6" xfId="14817" xr:uid="{00000000-0005-0000-0000-0000F8390000}"/>
    <cellStyle name="Komma 4 2 5 6" xfId="8080" xr:uid="{00000000-0005-0000-0000-0000F9390000}"/>
    <cellStyle name="Komma 4 2 5 6 2" xfId="43065" xr:uid="{00000000-0005-0000-0000-0000FA390000}"/>
    <cellStyle name="Komma 4 2 5 6 3" xfId="46548" xr:uid="{00000000-0005-0000-0000-0000FB390000}"/>
    <cellStyle name="Komma 4 2 5 6 4" xfId="49564" xr:uid="{00000000-0005-0000-0000-0000FC390000}"/>
    <cellStyle name="Komma 4 2 5 6 5" xfId="17387" xr:uid="{00000000-0005-0000-0000-0000FD390000}"/>
    <cellStyle name="Komma 4 2 5 7" xfId="19345" xr:uid="{00000000-0005-0000-0000-0000FE390000}"/>
    <cellStyle name="Komma 4 2 5 8" xfId="43705" xr:uid="{00000000-0005-0000-0000-0000FF390000}"/>
    <cellStyle name="Komma 4 2 5 9" xfId="44199" xr:uid="{00000000-0005-0000-0000-0000003A0000}"/>
    <cellStyle name="Komma 4 2 6" xfId="5519" xr:uid="{00000000-0005-0000-0000-0000013A0000}"/>
    <cellStyle name="Komma 4 2 6 10" xfId="45495" xr:uid="{00000000-0005-0000-0000-0000023A0000}"/>
    <cellStyle name="Komma 4 2 6 11" xfId="48511" xr:uid="{00000000-0005-0000-0000-0000033A0000}"/>
    <cellStyle name="Komma 4 2 6 12" xfId="14301" xr:uid="{00000000-0005-0000-0000-0000043A0000}"/>
    <cellStyle name="Komma 4 2 6 2" xfId="10173" xr:uid="{00000000-0005-0000-0000-0000053A0000}"/>
    <cellStyle name="Komma 4 2 6 2 2" xfId="17723" xr:uid="{00000000-0005-0000-0000-0000063A0000}"/>
    <cellStyle name="Komma 4 2 6 2 3" xfId="42306" xr:uid="{00000000-0005-0000-0000-0000073A0000}"/>
    <cellStyle name="Komma 4 2 6 2 4" xfId="47078" xr:uid="{00000000-0005-0000-0000-0000083A0000}"/>
    <cellStyle name="Komma 4 2 6 2 5" xfId="50094" xr:uid="{00000000-0005-0000-0000-0000093A0000}"/>
    <cellStyle name="Komma 4 2 6 2 6" xfId="14544" xr:uid="{00000000-0005-0000-0000-00000A3A0000}"/>
    <cellStyle name="Komma 4 2 6 3" xfId="10658" xr:uid="{00000000-0005-0000-0000-00000B3A0000}"/>
    <cellStyle name="Komma 4 2 6 3 2" xfId="18200" xr:uid="{00000000-0005-0000-0000-00000C3A0000}"/>
    <cellStyle name="Komma 4 2 6 3 3" xfId="42344" xr:uid="{00000000-0005-0000-0000-00000D3A0000}"/>
    <cellStyle name="Komma 4 2 6 3 4" xfId="47555" xr:uid="{00000000-0005-0000-0000-00000E3A0000}"/>
    <cellStyle name="Komma 4 2 6 3 5" xfId="50571" xr:uid="{00000000-0005-0000-0000-00000F3A0000}"/>
    <cellStyle name="Komma 4 2 6 3 6" xfId="14687" xr:uid="{00000000-0005-0000-0000-0000103A0000}"/>
    <cellStyle name="Komma 4 2 6 4" xfId="11145" xr:uid="{00000000-0005-0000-0000-0000113A0000}"/>
    <cellStyle name="Komma 4 2 6 4 2" xfId="18677" xr:uid="{00000000-0005-0000-0000-0000123A0000}"/>
    <cellStyle name="Komma 4 2 6 4 3" xfId="42405" xr:uid="{00000000-0005-0000-0000-0000133A0000}"/>
    <cellStyle name="Komma 4 2 6 4 4" xfId="48032" xr:uid="{00000000-0005-0000-0000-0000143A0000}"/>
    <cellStyle name="Komma 4 2 6 4 5" xfId="51048" xr:uid="{00000000-0005-0000-0000-0000153A0000}"/>
    <cellStyle name="Komma 4 2 6 4 6" xfId="14832" xr:uid="{00000000-0005-0000-0000-0000163A0000}"/>
    <cellStyle name="Komma 4 2 6 5" xfId="8159" xr:uid="{00000000-0005-0000-0000-0000173A0000}"/>
    <cellStyle name="Komma 4 2 6 5 2" xfId="42663" xr:uid="{00000000-0005-0000-0000-0000183A0000}"/>
    <cellStyle name="Komma 4 2 6 5 3" xfId="46601" xr:uid="{00000000-0005-0000-0000-0000193A0000}"/>
    <cellStyle name="Komma 4 2 6 5 4" xfId="49617" xr:uid="{00000000-0005-0000-0000-00001A3A0000}"/>
    <cellStyle name="Komma 4 2 6 5 5" xfId="17402" xr:uid="{00000000-0005-0000-0000-00001B3A0000}"/>
    <cellStyle name="Komma 4 2 6 6" xfId="19346" xr:uid="{00000000-0005-0000-0000-00001C3A0000}"/>
    <cellStyle name="Komma 4 2 6 7" xfId="43604" xr:uid="{00000000-0005-0000-0000-00001D3A0000}"/>
    <cellStyle name="Komma 4 2 6 8" xfId="44200" xr:uid="{00000000-0005-0000-0000-00001E3A0000}"/>
    <cellStyle name="Komma 4 2 6 9" xfId="45106" xr:uid="{00000000-0005-0000-0000-00001F3A0000}"/>
    <cellStyle name="Komma 4 2 7" xfId="5839" xr:uid="{00000000-0005-0000-0000-0000203A0000}"/>
    <cellStyle name="Komma 4 2 7 10" xfId="45707" xr:uid="{00000000-0005-0000-0000-0000213A0000}"/>
    <cellStyle name="Komma 4 2 7 11" xfId="48723" xr:uid="{00000000-0005-0000-0000-0000223A0000}"/>
    <cellStyle name="Komma 4 2 7 12" xfId="14463" xr:uid="{00000000-0005-0000-0000-0000233A0000}"/>
    <cellStyle name="Komma 4 2 7 2" xfId="10385" xr:uid="{00000000-0005-0000-0000-0000243A0000}"/>
    <cellStyle name="Komma 4 2 7 2 2" xfId="17935" xr:uid="{00000000-0005-0000-0000-0000253A0000}"/>
    <cellStyle name="Komma 4 2 7 2 3" xfId="43805" xr:uid="{00000000-0005-0000-0000-0000263A0000}"/>
    <cellStyle name="Komma 4 2 7 2 4" xfId="47290" xr:uid="{00000000-0005-0000-0000-0000273A0000}"/>
    <cellStyle name="Komma 4 2 7 2 5" xfId="50306" xr:uid="{00000000-0005-0000-0000-0000283A0000}"/>
    <cellStyle name="Komma 4 2 7 2 6" xfId="14604" xr:uid="{00000000-0005-0000-0000-0000293A0000}"/>
    <cellStyle name="Komma 4 2 7 3" xfId="10870" xr:uid="{00000000-0005-0000-0000-00002A3A0000}"/>
    <cellStyle name="Komma 4 2 7 3 2" xfId="18412" xr:uid="{00000000-0005-0000-0000-00002B3A0000}"/>
    <cellStyle name="Komma 4 2 7 3 3" xfId="43147" xr:uid="{00000000-0005-0000-0000-00002C3A0000}"/>
    <cellStyle name="Komma 4 2 7 3 4" xfId="47767" xr:uid="{00000000-0005-0000-0000-00002D3A0000}"/>
    <cellStyle name="Komma 4 2 7 3 5" xfId="50783" xr:uid="{00000000-0005-0000-0000-00002E3A0000}"/>
    <cellStyle name="Komma 4 2 7 3 6" xfId="14747" xr:uid="{00000000-0005-0000-0000-00002F3A0000}"/>
    <cellStyle name="Komma 4 2 7 4" xfId="11358" xr:uid="{00000000-0005-0000-0000-0000303A0000}"/>
    <cellStyle name="Komma 4 2 7 4 2" xfId="18889" xr:uid="{00000000-0005-0000-0000-0000313A0000}"/>
    <cellStyle name="Komma 4 2 7 4 3" xfId="20335" xr:uid="{00000000-0005-0000-0000-0000323A0000}"/>
    <cellStyle name="Komma 4 2 7 4 4" xfId="48244" xr:uid="{00000000-0005-0000-0000-0000333A0000}"/>
    <cellStyle name="Komma 4 2 7 4 5" xfId="51260" xr:uid="{00000000-0005-0000-0000-0000343A0000}"/>
    <cellStyle name="Komma 4 2 7 4 6" xfId="14893" xr:uid="{00000000-0005-0000-0000-0000353A0000}"/>
    <cellStyle name="Komma 4 2 7 5" xfId="8473" xr:uid="{00000000-0005-0000-0000-0000363A0000}"/>
    <cellStyle name="Komma 4 2 7 5 2" xfId="42485" xr:uid="{00000000-0005-0000-0000-0000373A0000}"/>
    <cellStyle name="Komma 4 2 7 5 3" xfId="46813" xr:uid="{00000000-0005-0000-0000-0000383A0000}"/>
    <cellStyle name="Komma 4 2 7 5 4" xfId="49829" xr:uid="{00000000-0005-0000-0000-0000393A0000}"/>
    <cellStyle name="Komma 4 2 7 5 5" xfId="17462" xr:uid="{00000000-0005-0000-0000-00003A3A0000}"/>
    <cellStyle name="Komma 4 2 7 6" xfId="19347" xr:uid="{00000000-0005-0000-0000-00003B3A0000}"/>
    <cellStyle name="Komma 4 2 7 7" xfId="19984" xr:uid="{00000000-0005-0000-0000-00003C3A0000}"/>
    <cellStyle name="Komma 4 2 7 8" xfId="44201" xr:uid="{00000000-0005-0000-0000-00003D3A0000}"/>
    <cellStyle name="Komma 4 2 7 9" xfId="45107" xr:uid="{00000000-0005-0000-0000-00003E3A0000}"/>
    <cellStyle name="Komma 4 2 8" xfId="9961" xr:uid="{00000000-0005-0000-0000-00003F3A0000}"/>
    <cellStyle name="Komma 4 2 8 2" xfId="17511" xr:uid="{00000000-0005-0000-0000-0000403A0000}"/>
    <cellStyle name="Komma 4 2 8 2 2" xfId="33531" xr:uid="{00000000-0005-0000-0000-0000413A0000}"/>
    <cellStyle name="Komma 4 2 8 3" xfId="38833" xr:uid="{00000000-0005-0000-0000-0000423A0000}"/>
    <cellStyle name="Komma 4 2 8 4" xfId="28180" xr:uid="{00000000-0005-0000-0000-0000433A0000}"/>
    <cellStyle name="Komma 4 2 8 5" xfId="43948" xr:uid="{00000000-0005-0000-0000-0000443A0000}"/>
    <cellStyle name="Komma 4 2 8 6" xfId="46866" xr:uid="{00000000-0005-0000-0000-0000453A0000}"/>
    <cellStyle name="Komma 4 2 8 7" xfId="49882" xr:uid="{00000000-0005-0000-0000-0000463A0000}"/>
    <cellStyle name="Komma 4 2 8 8" xfId="14484" xr:uid="{00000000-0005-0000-0000-0000473A0000}"/>
    <cellStyle name="Komma 4 2 9" xfId="10445" xr:uid="{00000000-0005-0000-0000-0000483A0000}"/>
    <cellStyle name="Komma 4 2 9 2" xfId="17988" xr:uid="{00000000-0005-0000-0000-0000493A0000}"/>
    <cellStyle name="Komma 4 2 9 3" xfId="31066" xr:uid="{00000000-0005-0000-0000-00004A3A0000}"/>
    <cellStyle name="Komma 4 2 9 4" xfId="20365" xr:uid="{00000000-0005-0000-0000-00004B3A0000}"/>
    <cellStyle name="Komma 4 2 9 5" xfId="47343" xr:uid="{00000000-0005-0000-0000-00004C3A0000}"/>
    <cellStyle name="Komma 4 2 9 6" xfId="50359" xr:uid="{00000000-0005-0000-0000-00004D3A0000}"/>
    <cellStyle name="Komma 4 2 9 7" xfId="14626" xr:uid="{00000000-0005-0000-0000-00004E3A0000}"/>
    <cellStyle name="Komma 4 20" xfId="13489" xr:uid="{00000000-0005-0000-0000-00004F3A0000}"/>
    <cellStyle name="Komma 4 3" xfId="4208" xr:uid="{00000000-0005-0000-0000-0000503A0000}"/>
    <cellStyle name="Komma 4 3 10" xfId="6926" xr:uid="{00000000-0005-0000-0000-0000513A0000}"/>
    <cellStyle name="Komma 4 3 10 2" xfId="42458" xr:uid="{00000000-0005-0000-0000-0000523A0000}"/>
    <cellStyle name="Komma 4 3 10 3" xfId="46172" xr:uid="{00000000-0005-0000-0000-0000533A0000}"/>
    <cellStyle name="Komma 4 3 10 4" xfId="49188" xr:uid="{00000000-0005-0000-0000-0000543A0000}"/>
    <cellStyle name="Komma 4 3 10 5" xfId="17132" xr:uid="{00000000-0005-0000-0000-0000553A0000}"/>
    <cellStyle name="Komma 4 3 11" xfId="19348" xr:uid="{00000000-0005-0000-0000-0000563A0000}"/>
    <cellStyle name="Komma 4 3 12" xfId="42829" xr:uid="{00000000-0005-0000-0000-0000573A0000}"/>
    <cellStyle name="Komma 4 3 13" xfId="44202" xr:uid="{00000000-0005-0000-0000-0000583A0000}"/>
    <cellStyle name="Komma 4 3 14" xfId="45108" xr:uid="{00000000-0005-0000-0000-0000593A0000}"/>
    <cellStyle name="Komma 4 3 15" xfId="45285" xr:uid="{00000000-0005-0000-0000-00005A3A0000}"/>
    <cellStyle name="Komma 4 3 16" xfId="48300" xr:uid="{00000000-0005-0000-0000-00005B3A0000}"/>
    <cellStyle name="Komma 4 3 17" xfId="13572" xr:uid="{00000000-0005-0000-0000-00005C3A0000}"/>
    <cellStyle name="Komma 4 3 2" xfId="5281" xr:uid="{00000000-0005-0000-0000-00005D3A0000}"/>
    <cellStyle name="Komma 4 3 2 10" xfId="45109" xr:uid="{00000000-0005-0000-0000-00005E3A0000}"/>
    <cellStyle name="Komma 4 3 2 11" xfId="45338" xr:uid="{00000000-0005-0000-0000-00005F3A0000}"/>
    <cellStyle name="Komma 4 3 2 12" xfId="48354" xr:uid="{00000000-0005-0000-0000-0000603A0000}"/>
    <cellStyle name="Komma 4 3 2 13" xfId="14191" xr:uid="{00000000-0005-0000-0000-0000613A0000}"/>
    <cellStyle name="Komma 4 3 2 2" xfId="5601" xr:uid="{00000000-0005-0000-0000-0000623A0000}"/>
    <cellStyle name="Komma 4 3 2 2 10" xfId="45550" xr:uid="{00000000-0005-0000-0000-0000633A0000}"/>
    <cellStyle name="Komma 4 3 2 2 11" xfId="48566" xr:uid="{00000000-0005-0000-0000-0000643A0000}"/>
    <cellStyle name="Komma 4 3 2 2 12" xfId="14340" xr:uid="{00000000-0005-0000-0000-0000653A0000}"/>
    <cellStyle name="Komma 4 3 2 2 2" xfId="10228" xr:uid="{00000000-0005-0000-0000-0000663A0000}"/>
    <cellStyle name="Komma 4 3 2 2 2 2" xfId="17778" xr:uid="{00000000-0005-0000-0000-0000673A0000}"/>
    <cellStyle name="Komma 4 3 2 2 2 3" xfId="42630" xr:uid="{00000000-0005-0000-0000-0000683A0000}"/>
    <cellStyle name="Komma 4 3 2 2 2 4" xfId="47133" xr:uid="{00000000-0005-0000-0000-0000693A0000}"/>
    <cellStyle name="Komma 4 3 2 2 2 5" xfId="50149" xr:uid="{00000000-0005-0000-0000-00006A3A0000}"/>
    <cellStyle name="Komma 4 3 2 2 2 6" xfId="14561" xr:uid="{00000000-0005-0000-0000-00006B3A0000}"/>
    <cellStyle name="Komma 4 3 2 2 3" xfId="10713" xr:uid="{00000000-0005-0000-0000-00006C3A0000}"/>
    <cellStyle name="Komma 4 3 2 2 3 2" xfId="18255" xr:uid="{00000000-0005-0000-0000-00006D3A0000}"/>
    <cellStyle name="Komma 4 3 2 2 3 3" xfId="42351" xr:uid="{00000000-0005-0000-0000-00006E3A0000}"/>
    <cellStyle name="Komma 4 3 2 2 3 4" xfId="47610" xr:uid="{00000000-0005-0000-0000-00006F3A0000}"/>
    <cellStyle name="Komma 4 3 2 2 3 5" xfId="50626" xr:uid="{00000000-0005-0000-0000-0000703A0000}"/>
    <cellStyle name="Komma 4 3 2 2 3 6" xfId="14704" xr:uid="{00000000-0005-0000-0000-0000713A0000}"/>
    <cellStyle name="Komma 4 3 2 2 4" xfId="11200" xr:uid="{00000000-0005-0000-0000-0000723A0000}"/>
    <cellStyle name="Komma 4 3 2 2 4 2" xfId="18732" xr:uid="{00000000-0005-0000-0000-0000733A0000}"/>
    <cellStyle name="Komma 4 3 2 2 4 3" xfId="42411" xr:uid="{00000000-0005-0000-0000-0000743A0000}"/>
    <cellStyle name="Komma 4 3 2 2 4 4" xfId="48087" xr:uid="{00000000-0005-0000-0000-0000753A0000}"/>
    <cellStyle name="Komma 4 3 2 2 4 5" xfId="51103" xr:uid="{00000000-0005-0000-0000-0000763A0000}"/>
    <cellStyle name="Komma 4 3 2 2 4 6" xfId="14849" xr:uid="{00000000-0005-0000-0000-0000773A0000}"/>
    <cellStyle name="Komma 4 3 2 2 5" xfId="8236" xr:uid="{00000000-0005-0000-0000-0000783A0000}"/>
    <cellStyle name="Komma 4 3 2 2 5 2" xfId="20135" xr:uid="{00000000-0005-0000-0000-0000793A0000}"/>
    <cellStyle name="Komma 4 3 2 2 5 3" xfId="46656" xr:uid="{00000000-0005-0000-0000-00007A3A0000}"/>
    <cellStyle name="Komma 4 3 2 2 5 4" xfId="49672" xr:uid="{00000000-0005-0000-0000-00007B3A0000}"/>
    <cellStyle name="Komma 4 3 2 2 5 5" xfId="17419" xr:uid="{00000000-0005-0000-0000-00007C3A0000}"/>
    <cellStyle name="Komma 4 3 2 2 6" xfId="19350" xr:uid="{00000000-0005-0000-0000-00007D3A0000}"/>
    <cellStyle name="Komma 4 3 2 2 7" xfId="42734" xr:uid="{00000000-0005-0000-0000-00007E3A0000}"/>
    <cellStyle name="Komma 4 3 2 2 8" xfId="44204" xr:uid="{00000000-0005-0000-0000-00007F3A0000}"/>
    <cellStyle name="Komma 4 3 2 2 9" xfId="45110" xr:uid="{00000000-0005-0000-0000-0000803A0000}"/>
    <cellStyle name="Komma 4 3 2 3" xfId="10016" xr:uid="{00000000-0005-0000-0000-0000813A0000}"/>
    <cellStyle name="Komma 4 3 2 3 2" xfId="17566" xr:uid="{00000000-0005-0000-0000-0000823A0000}"/>
    <cellStyle name="Komma 4 3 2 3 3" xfId="43853" xr:uid="{00000000-0005-0000-0000-0000833A0000}"/>
    <cellStyle name="Komma 4 3 2 3 4" xfId="46921" xr:uid="{00000000-0005-0000-0000-0000843A0000}"/>
    <cellStyle name="Komma 4 3 2 3 5" xfId="49937" xr:uid="{00000000-0005-0000-0000-0000853A0000}"/>
    <cellStyle name="Komma 4 3 2 3 6" xfId="14501" xr:uid="{00000000-0005-0000-0000-0000863A0000}"/>
    <cellStyle name="Komma 4 3 2 4" xfId="10500" xr:uid="{00000000-0005-0000-0000-0000873A0000}"/>
    <cellStyle name="Komma 4 3 2 4 2" xfId="18043" xr:uid="{00000000-0005-0000-0000-0000883A0000}"/>
    <cellStyle name="Komma 4 3 2 4 3" xfId="44011" xr:uid="{00000000-0005-0000-0000-0000893A0000}"/>
    <cellStyle name="Komma 4 3 2 4 4" xfId="47398" xr:uid="{00000000-0005-0000-0000-00008A3A0000}"/>
    <cellStyle name="Komma 4 3 2 4 5" xfId="50414" xr:uid="{00000000-0005-0000-0000-00008B3A0000}"/>
    <cellStyle name="Komma 4 3 2 4 6" xfId="14643" xr:uid="{00000000-0005-0000-0000-00008C3A0000}"/>
    <cellStyle name="Komma 4 3 2 5" xfId="10987" xr:uid="{00000000-0005-0000-0000-00008D3A0000}"/>
    <cellStyle name="Komma 4 3 2 5 2" xfId="18520" xr:uid="{00000000-0005-0000-0000-00008E3A0000}"/>
    <cellStyle name="Komma 4 3 2 5 3" xfId="42384" xr:uid="{00000000-0005-0000-0000-00008F3A0000}"/>
    <cellStyle name="Komma 4 3 2 5 4" xfId="47875" xr:uid="{00000000-0005-0000-0000-0000903A0000}"/>
    <cellStyle name="Komma 4 3 2 5 5" xfId="50891" xr:uid="{00000000-0005-0000-0000-0000913A0000}"/>
    <cellStyle name="Komma 4 3 2 5 6" xfId="14788" xr:uid="{00000000-0005-0000-0000-0000923A0000}"/>
    <cellStyle name="Komma 4 3 2 6" xfId="7935" xr:uid="{00000000-0005-0000-0000-0000933A0000}"/>
    <cellStyle name="Komma 4 3 2 6 2" xfId="27879" xr:uid="{00000000-0005-0000-0000-0000943A0000}"/>
    <cellStyle name="Komma 4 3 2 6 3" xfId="46444" xr:uid="{00000000-0005-0000-0000-0000953A0000}"/>
    <cellStyle name="Komma 4 3 2 6 4" xfId="49460" xr:uid="{00000000-0005-0000-0000-0000963A0000}"/>
    <cellStyle name="Komma 4 3 2 6 5" xfId="17358" xr:uid="{00000000-0005-0000-0000-0000973A0000}"/>
    <cellStyle name="Komma 4 3 2 7" xfId="19349" xr:uid="{00000000-0005-0000-0000-0000983A0000}"/>
    <cellStyle name="Komma 4 3 2 8" xfId="42064" xr:uid="{00000000-0005-0000-0000-0000993A0000}"/>
    <cellStyle name="Komma 4 3 2 9" xfId="44203" xr:uid="{00000000-0005-0000-0000-00009A3A0000}"/>
    <cellStyle name="Komma 4 3 3" xfId="5361" xr:uid="{00000000-0005-0000-0000-00009B3A0000}"/>
    <cellStyle name="Komma 4 3 3 10" xfId="45111" xr:uid="{00000000-0005-0000-0000-00009C3A0000}"/>
    <cellStyle name="Komma 4 3 3 11" xfId="45391" xr:uid="{00000000-0005-0000-0000-00009D3A0000}"/>
    <cellStyle name="Komma 4 3 3 12" xfId="48407" xr:uid="{00000000-0005-0000-0000-00009E3A0000}"/>
    <cellStyle name="Komma 4 3 3 13" xfId="14224" xr:uid="{00000000-0005-0000-0000-00009F3A0000}"/>
    <cellStyle name="Komma 4 3 3 2" xfId="5681" xr:uid="{00000000-0005-0000-0000-0000A03A0000}"/>
    <cellStyle name="Komma 4 3 3 2 10" xfId="45603" xr:uid="{00000000-0005-0000-0000-0000A13A0000}"/>
    <cellStyle name="Komma 4 3 3 2 11" xfId="48619" xr:uid="{00000000-0005-0000-0000-0000A23A0000}"/>
    <cellStyle name="Komma 4 3 3 2 12" xfId="14381" xr:uid="{00000000-0005-0000-0000-0000A33A0000}"/>
    <cellStyle name="Komma 4 3 3 2 2" xfId="10281" xr:uid="{00000000-0005-0000-0000-0000A43A0000}"/>
    <cellStyle name="Komma 4 3 3 2 2 2" xfId="17831" xr:uid="{00000000-0005-0000-0000-0000A53A0000}"/>
    <cellStyle name="Komma 4 3 3 2 2 3" xfId="43381" xr:uid="{00000000-0005-0000-0000-0000A63A0000}"/>
    <cellStyle name="Komma 4 3 3 2 2 4" xfId="47186" xr:uid="{00000000-0005-0000-0000-0000A73A0000}"/>
    <cellStyle name="Komma 4 3 3 2 2 5" xfId="50202" xr:uid="{00000000-0005-0000-0000-0000A83A0000}"/>
    <cellStyle name="Komma 4 3 3 2 2 6" xfId="14576" xr:uid="{00000000-0005-0000-0000-0000A93A0000}"/>
    <cellStyle name="Komma 4 3 3 2 3" xfId="10766" xr:uid="{00000000-0005-0000-0000-0000AA3A0000}"/>
    <cellStyle name="Komma 4 3 3 2 3 2" xfId="18308" xr:uid="{00000000-0005-0000-0000-0000AB3A0000}"/>
    <cellStyle name="Komma 4 3 3 2 3 3" xfId="43389" xr:uid="{00000000-0005-0000-0000-0000AC3A0000}"/>
    <cellStyle name="Komma 4 3 3 2 3 4" xfId="47663" xr:uid="{00000000-0005-0000-0000-0000AD3A0000}"/>
    <cellStyle name="Komma 4 3 3 2 3 5" xfId="50679" xr:uid="{00000000-0005-0000-0000-0000AE3A0000}"/>
    <cellStyle name="Komma 4 3 3 2 3 6" xfId="14719" xr:uid="{00000000-0005-0000-0000-0000AF3A0000}"/>
    <cellStyle name="Komma 4 3 3 2 4" xfId="11253" xr:uid="{00000000-0005-0000-0000-0000B03A0000}"/>
    <cellStyle name="Komma 4 3 3 2 4 2" xfId="18785" xr:uid="{00000000-0005-0000-0000-0000B13A0000}"/>
    <cellStyle name="Komma 4 3 3 2 4 3" xfId="43760" xr:uid="{00000000-0005-0000-0000-0000B23A0000}"/>
    <cellStyle name="Komma 4 3 3 2 4 4" xfId="48140" xr:uid="{00000000-0005-0000-0000-0000B33A0000}"/>
    <cellStyle name="Komma 4 3 3 2 4 5" xfId="51156" xr:uid="{00000000-0005-0000-0000-0000B43A0000}"/>
    <cellStyle name="Komma 4 3 3 2 4 6" xfId="14864" xr:uid="{00000000-0005-0000-0000-0000B53A0000}"/>
    <cellStyle name="Komma 4 3 3 2 5" xfId="8315" xr:uid="{00000000-0005-0000-0000-0000B63A0000}"/>
    <cellStyle name="Komma 4 3 3 2 5 2" xfId="42254" xr:uid="{00000000-0005-0000-0000-0000B73A0000}"/>
    <cellStyle name="Komma 4 3 3 2 5 3" xfId="46709" xr:uid="{00000000-0005-0000-0000-0000B83A0000}"/>
    <cellStyle name="Komma 4 3 3 2 5 4" xfId="49725" xr:uid="{00000000-0005-0000-0000-0000B93A0000}"/>
    <cellStyle name="Komma 4 3 3 2 5 5" xfId="17434" xr:uid="{00000000-0005-0000-0000-0000BA3A0000}"/>
    <cellStyle name="Komma 4 3 3 2 6" xfId="19352" xr:uid="{00000000-0005-0000-0000-0000BB3A0000}"/>
    <cellStyle name="Komma 4 3 3 2 7" xfId="20815" xr:uid="{00000000-0005-0000-0000-0000BC3A0000}"/>
    <cellStyle name="Komma 4 3 3 2 8" xfId="44206" xr:uid="{00000000-0005-0000-0000-0000BD3A0000}"/>
    <cellStyle name="Komma 4 3 3 2 9" xfId="45112" xr:uid="{00000000-0005-0000-0000-0000BE3A0000}"/>
    <cellStyle name="Komma 4 3 3 3" xfId="10069" xr:uid="{00000000-0005-0000-0000-0000BF3A0000}"/>
    <cellStyle name="Komma 4 3 3 3 2" xfId="17619" xr:uid="{00000000-0005-0000-0000-0000C03A0000}"/>
    <cellStyle name="Komma 4 3 3 3 3" xfId="43984" xr:uid="{00000000-0005-0000-0000-0000C13A0000}"/>
    <cellStyle name="Komma 4 3 3 3 4" xfId="46974" xr:uid="{00000000-0005-0000-0000-0000C23A0000}"/>
    <cellStyle name="Komma 4 3 3 3 5" xfId="49990" xr:uid="{00000000-0005-0000-0000-0000C33A0000}"/>
    <cellStyle name="Komma 4 3 3 3 6" xfId="14516" xr:uid="{00000000-0005-0000-0000-0000C43A0000}"/>
    <cellStyle name="Komma 4 3 3 4" xfId="10554" xr:uid="{00000000-0005-0000-0000-0000C53A0000}"/>
    <cellStyle name="Komma 4 3 3 4 2" xfId="18096" xr:uid="{00000000-0005-0000-0000-0000C63A0000}"/>
    <cellStyle name="Komma 4 3 3 4 3" xfId="42938" xr:uid="{00000000-0005-0000-0000-0000C73A0000}"/>
    <cellStyle name="Komma 4 3 3 4 4" xfId="47451" xr:uid="{00000000-0005-0000-0000-0000C83A0000}"/>
    <cellStyle name="Komma 4 3 3 4 5" xfId="50467" xr:uid="{00000000-0005-0000-0000-0000C93A0000}"/>
    <cellStyle name="Komma 4 3 3 4 6" xfId="14659" xr:uid="{00000000-0005-0000-0000-0000CA3A0000}"/>
    <cellStyle name="Komma 4 3 3 5" xfId="11041" xr:uid="{00000000-0005-0000-0000-0000CB3A0000}"/>
    <cellStyle name="Komma 4 3 3 5 2" xfId="18573" xr:uid="{00000000-0005-0000-0000-0000CC3A0000}"/>
    <cellStyle name="Komma 4 3 3 5 3" xfId="42579" xr:uid="{00000000-0005-0000-0000-0000CD3A0000}"/>
    <cellStyle name="Komma 4 3 3 5 4" xfId="47928" xr:uid="{00000000-0005-0000-0000-0000CE3A0000}"/>
    <cellStyle name="Komma 4 3 3 5 5" xfId="50944" xr:uid="{00000000-0005-0000-0000-0000CF3A0000}"/>
    <cellStyle name="Komma 4 3 3 5 6" xfId="14804" xr:uid="{00000000-0005-0000-0000-0000D03A0000}"/>
    <cellStyle name="Komma 4 3 3 6" xfId="8006" xr:uid="{00000000-0005-0000-0000-0000D13A0000}"/>
    <cellStyle name="Komma 4 3 3 6 2" xfId="43886" xr:uid="{00000000-0005-0000-0000-0000D23A0000}"/>
    <cellStyle name="Komma 4 3 3 6 3" xfId="46497" xr:uid="{00000000-0005-0000-0000-0000D33A0000}"/>
    <cellStyle name="Komma 4 3 3 6 4" xfId="49513" xr:uid="{00000000-0005-0000-0000-0000D43A0000}"/>
    <cellStyle name="Komma 4 3 3 6 5" xfId="17374" xr:uid="{00000000-0005-0000-0000-0000D53A0000}"/>
    <cellStyle name="Komma 4 3 3 7" xfId="19351" xr:uid="{00000000-0005-0000-0000-0000D63A0000}"/>
    <cellStyle name="Komma 4 3 3 8" xfId="42807" xr:uid="{00000000-0005-0000-0000-0000D73A0000}"/>
    <cellStyle name="Komma 4 3 3 9" xfId="44205" xr:uid="{00000000-0005-0000-0000-0000D83A0000}"/>
    <cellStyle name="Komma 4 3 4" xfId="5441" xr:uid="{00000000-0005-0000-0000-0000D93A0000}"/>
    <cellStyle name="Komma 4 3 4 10" xfId="45113" xr:uid="{00000000-0005-0000-0000-0000DA3A0000}"/>
    <cellStyle name="Komma 4 3 4 11" xfId="45444" xr:uid="{00000000-0005-0000-0000-0000DB3A0000}"/>
    <cellStyle name="Komma 4 3 4 12" xfId="48460" xr:uid="{00000000-0005-0000-0000-0000DC3A0000}"/>
    <cellStyle name="Komma 4 3 4 13" xfId="14262" xr:uid="{00000000-0005-0000-0000-0000DD3A0000}"/>
    <cellStyle name="Komma 4 3 4 2" xfId="5761" xr:uid="{00000000-0005-0000-0000-0000DE3A0000}"/>
    <cellStyle name="Komma 4 3 4 2 2" xfId="10334" xr:uid="{00000000-0005-0000-0000-0000DF3A0000}"/>
    <cellStyle name="Komma 4 3 4 2 2 2" xfId="17884" xr:uid="{00000000-0005-0000-0000-0000E03A0000}"/>
    <cellStyle name="Komma 4 3 4 2 2 3" xfId="43284" xr:uid="{00000000-0005-0000-0000-0000E13A0000}"/>
    <cellStyle name="Komma 4 3 4 2 2 4" xfId="47239" xr:uid="{00000000-0005-0000-0000-0000E23A0000}"/>
    <cellStyle name="Komma 4 3 4 2 2 5" xfId="50255" xr:uid="{00000000-0005-0000-0000-0000E33A0000}"/>
    <cellStyle name="Komma 4 3 4 2 2 6" xfId="14591" xr:uid="{00000000-0005-0000-0000-0000E43A0000}"/>
    <cellStyle name="Komma 4 3 4 2 3" xfId="10819" xr:uid="{00000000-0005-0000-0000-0000E53A0000}"/>
    <cellStyle name="Komma 4 3 4 2 3 2" xfId="18361" xr:uid="{00000000-0005-0000-0000-0000E63A0000}"/>
    <cellStyle name="Komma 4 3 4 2 3 3" xfId="43234" xr:uid="{00000000-0005-0000-0000-0000E73A0000}"/>
    <cellStyle name="Komma 4 3 4 2 3 4" xfId="47716" xr:uid="{00000000-0005-0000-0000-0000E83A0000}"/>
    <cellStyle name="Komma 4 3 4 2 3 5" xfId="50732" xr:uid="{00000000-0005-0000-0000-0000E93A0000}"/>
    <cellStyle name="Komma 4 3 4 2 3 6" xfId="14734" xr:uid="{00000000-0005-0000-0000-0000EA3A0000}"/>
    <cellStyle name="Komma 4 3 4 2 4" xfId="11306" xr:uid="{00000000-0005-0000-0000-0000EB3A0000}"/>
    <cellStyle name="Komma 4 3 4 2 4 2" xfId="18838" xr:uid="{00000000-0005-0000-0000-0000EC3A0000}"/>
    <cellStyle name="Komma 4 3 4 2 4 3" xfId="42721" xr:uid="{00000000-0005-0000-0000-0000ED3A0000}"/>
    <cellStyle name="Komma 4 3 4 2 4 4" xfId="48193" xr:uid="{00000000-0005-0000-0000-0000EE3A0000}"/>
    <cellStyle name="Komma 4 3 4 2 4 5" xfId="51209" xr:uid="{00000000-0005-0000-0000-0000EF3A0000}"/>
    <cellStyle name="Komma 4 3 4 2 4 6" xfId="14879" xr:uid="{00000000-0005-0000-0000-0000F03A0000}"/>
    <cellStyle name="Komma 4 3 4 2 5" xfId="8395" xr:uid="{00000000-0005-0000-0000-0000F13A0000}"/>
    <cellStyle name="Komma 4 3 4 2 5 2" xfId="42473" xr:uid="{00000000-0005-0000-0000-0000F23A0000}"/>
    <cellStyle name="Komma 4 3 4 2 5 3" xfId="46762" xr:uid="{00000000-0005-0000-0000-0000F33A0000}"/>
    <cellStyle name="Komma 4 3 4 2 5 4" xfId="49778" xr:uid="{00000000-0005-0000-0000-0000F43A0000}"/>
    <cellStyle name="Komma 4 3 4 2 5 5" xfId="17449" xr:uid="{00000000-0005-0000-0000-0000F53A0000}"/>
    <cellStyle name="Komma 4 3 4 2 6" xfId="43478" xr:uid="{00000000-0005-0000-0000-0000F63A0000}"/>
    <cellStyle name="Komma 4 3 4 2 7" xfId="45656" xr:uid="{00000000-0005-0000-0000-0000F73A0000}"/>
    <cellStyle name="Komma 4 3 4 2 8" xfId="48672" xr:uid="{00000000-0005-0000-0000-0000F83A0000}"/>
    <cellStyle name="Komma 4 3 4 2 9" xfId="14423" xr:uid="{00000000-0005-0000-0000-0000F93A0000}"/>
    <cellStyle name="Komma 4 3 4 3" xfId="10122" xr:uid="{00000000-0005-0000-0000-0000FA3A0000}"/>
    <cellStyle name="Komma 4 3 4 3 2" xfId="17672" xr:uid="{00000000-0005-0000-0000-0000FB3A0000}"/>
    <cellStyle name="Komma 4 3 4 3 3" xfId="42298" xr:uid="{00000000-0005-0000-0000-0000FC3A0000}"/>
    <cellStyle name="Komma 4 3 4 3 4" xfId="47027" xr:uid="{00000000-0005-0000-0000-0000FD3A0000}"/>
    <cellStyle name="Komma 4 3 4 3 5" xfId="50043" xr:uid="{00000000-0005-0000-0000-0000FE3A0000}"/>
    <cellStyle name="Komma 4 3 4 3 6" xfId="14531" xr:uid="{00000000-0005-0000-0000-0000FF3A0000}"/>
    <cellStyle name="Komma 4 3 4 4" xfId="10607" xr:uid="{00000000-0005-0000-0000-0000003B0000}"/>
    <cellStyle name="Komma 4 3 4 4 2" xfId="18149" xr:uid="{00000000-0005-0000-0000-0000013B0000}"/>
    <cellStyle name="Komma 4 3 4 4 3" xfId="29454" xr:uid="{00000000-0005-0000-0000-0000023B0000}"/>
    <cellStyle name="Komma 4 3 4 4 4" xfId="47504" xr:uid="{00000000-0005-0000-0000-0000033B0000}"/>
    <cellStyle name="Komma 4 3 4 4 5" xfId="50520" xr:uid="{00000000-0005-0000-0000-0000043B0000}"/>
    <cellStyle name="Komma 4 3 4 4 6" xfId="14674" xr:uid="{00000000-0005-0000-0000-0000053B0000}"/>
    <cellStyle name="Komma 4 3 4 5" xfId="11094" xr:uid="{00000000-0005-0000-0000-0000063B0000}"/>
    <cellStyle name="Komma 4 3 4 5 2" xfId="18626" xr:uid="{00000000-0005-0000-0000-0000073B0000}"/>
    <cellStyle name="Komma 4 3 4 5 3" xfId="42800" xr:uid="{00000000-0005-0000-0000-0000083B0000}"/>
    <cellStyle name="Komma 4 3 4 5 4" xfId="47981" xr:uid="{00000000-0005-0000-0000-0000093B0000}"/>
    <cellStyle name="Komma 4 3 4 5 5" xfId="50997" xr:uid="{00000000-0005-0000-0000-00000A3B0000}"/>
    <cellStyle name="Komma 4 3 4 5 6" xfId="14819" xr:uid="{00000000-0005-0000-0000-00000B3B0000}"/>
    <cellStyle name="Komma 4 3 4 6" xfId="8082" xr:uid="{00000000-0005-0000-0000-00000C3B0000}"/>
    <cellStyle name="Komma 4 3 4 6 2" xfId="41786" xr:uid="{00000000-0005-0000-0000-00000D3B0000}"/>
    <cellStyle name="Komma 4 3 4 6 3" xfId="46550" xr:uid="{00000000-0005-0000-0000-00000E3B0000}"/>
    <cellStyle name="Komma 4 3 4 6 4" xfId="49566" xr:uid="{00000000-0005-0000-0000-00000F3B0000}"/>
    <cellStyle name="Komma 4 3 4 6 5" xfId="17389" xr:uid="{00000000-0005-0000-0000-0000103B0000}"/>
    <cellStyle name="Komma 4 3 4 7" xfId="19353" xr:uid="{00000000-0005-0000-0000-0000113B0000}"/>
    <cellStyle name="Komma 4 3 4 8" xfId="42808" xr:uid="{00000000-0005-0000-0000-0000123B0000}"/>
    <cellStyle name="Komma 4 3 4 9" xfId="44207" xr:uid="{00000000-0005-0000-0000-0000133B0000}"/>
    <cellStyle name="Komma 4 3 5" xfId="5521" xr:uid="{00000000-0005-0000-0000-0000143B0000}"/>
    <cellStyle name="Komma 4 3 5 10" xfId="45497" xr:uid="{00000000-0005-0000-0000-0000153B0000}"/>
    <cellStyle name="Komma 4 3 5 11" xfId="48513" xr:uid="{00000000-0005-0000-0000-0000163B0000}"/>
    <cellStyle name="Komma 4 3 5 12" xfId="14303" xr:uid="{00000000-0005-0000-0000-0000173B0000}"/>
    <cellStyle name="Komma 4 3 5 2" xfId="10175" xr:uid="{00000000-0005-0000-0000-0000183B0000}"/>
    <cellStyle name="Komma 4 3 5 2 2" xfId="17725" xr:uid="{00000000-0005-0000-0000-0000193B0000}"/>
    <cellStyle name="Komma 4 3 5 2 3" xfId="19633" xr:uid="{00000000-0005-0000-0000-00001A3B0000}"/>
    <cellStyle name="Komma 4 3 5 2 4" xfId="47080" xr:uid="{00000000-0005-0000-0000-00001B3B0000}"/>
    <cellStyle name="Komma 4 3 5 2 5" xfId="50096" xr:uid="{00000000-0005-0000-0000-00001C3B0000}"/>
    <cellStyle name="Komma 4 3 5 2 6" xfId="14546" xr:uid="{00000000-0005-0000-0000-00001D3B0000}"/>
    <cellStyle name="Komma 4 3 5 3" xfId="10660" xr:uid="{00000000-0005-0000-0000-00001E3B0000}"/>
    <cellStyle name="Komma 4 3 5 3 2" xfId="18202" xr:uid="{00000000-0005-0000-0000-00001F3B0000}"/>
    <cellStyle name="Komma 4 3 5 3 3" xfId="43960" xr:uid="{00000000-0005-0000-0000-0000203B0000}"/>
    <cellStyle name="Komma 4 3 5 3 4" xfId="47557" xr:uid="{00000000-0005-0000-0000-0000213B0000}"/>
    <cellStyle name="Komma 4 3 5 3 5" xfId="50573" xr:uid="{00000000-0005-0000-0000-0000223B0000}"/>
    <cellStyle name="Komma 4 3 5 3 6" xfId="14689" xr:uid="{00000000-0005-0000-0000-0000233B0000}"/>
    <cellStyle name="Komma 4 3 5 4" xfId="11147" xr:uid="{00000000-0005-0000-0000-0000243B0000}"/>
    <cellStyle name="Komma 4 3 5 4 2" xfId="18679" xr:uid="{00000000-0005-0000-0000-0000253B0000}"/>
    <cellStyle name="Komma 4 3 5 4 3" xfId="42801" xr:uid="{00000000-0005-0000-0000-0000263B0000}"/>
    <cellStyle name="Komma 4 3 5 4 4" xfId="48034" xr:uid="{00000000-0005-0000-0000-0000273B0000}"/>
    <cellStyle name="Komma 4 3 5 4 5" xfId="51050" xr:uid="{00000000-0005-0000-0000-0000283B0000}"/>
    <cellStyle name="Komma 4 3 5 4 6" xfId="14834" xr:uid="{00000000-0005-0000-0000-0000293B0000}"/>
    <cellStyle name="Komma 4 3 5 5" xfId="8161" xr:uid="{00000000-0005-0000-0000-00002A3B0000}"/>
    <cellStyle name="Komma 4 3 5 5 2" xfId="43188" xr:uid="{00000000-0005-0000-0000-00002B3B0000}"/>
    <cellStyle name="Komma 4 3 5 5 3" xfId="46603" xr:uid="{00000000-0005-0000-0000-00002C3B0000}"/>
    <cellStyle name="Komma 4 3 5 5 4" xfId="49619" xr:uid="{00000000-0005-0000-0000-00002D3B0000}"/>
    <cellStyle name="Komma 4 3 5 5 5" xfId="17404" xr:uid="{00000000-0005-0000-0000-00002E3B0000}"/>
    <cellStyle name="Komma 4 3 5 6" xfId="19354" xr:uid="{00000000-0005-0000-0000-00002F3B0000}"/>
    <cellStyle name="Komma 4 3 5 7" xfId="19719" xr:uid="{00000000-0005-0000-0000-0000303B0000}"/>
    <cellStyle name="Komma 4 3 5 8" xfId="44208" xr:uid="{00000000-0005-0000-0000-0000313B0000}"/>
    <cellStyle name="Komma 4 3 5 9" xfId="45114" xr:uid="{00000000-0005-0000-0000-0000323B0000}"/>
    <cellStyle name="Komma 4 3 6" xfId="5841" xr:uid="{00000000-0005-0000-0000-0000333B0000}"/>
    <cellStyle name="Komma 4 3 6 2" xfId="10387" xr:uid="{00000000-0005-0000-0000-0000343B0000}"/>
    <cellStyle name="Komma 4 3 6 2 2" xfId="17937" xr:uid="{00000000-0005-0000-0000-0000353B0000}"/>
    <cellStyle name="Komma 4 3 6 2 3" xfId="41909" xr:uid="{00000000-0005-0000-0000-0000363B0000}"/>
    <cellStyle name="Komma 4 3 6 2 4" xfId="47292" xr:uid="{00000000-0005-0000-0000-0000373B0000}"/>
    <cellStyle name="Komma 4 3 6 2 5" xfId="50308" xr:uid="{00000000-0005-0000-0000-0000383B0000}"/>
    <cellStyle name="Komma 4 3 6 2 6" xfId="14606" xr:uid="{00000000-0005-0000-0000-0000393B0000}"/>
    <cellStyle name="Komma 4 3 6 3" xfId="10872" xr:uid="{00000000-0005-0000-0000-00003A3B0000}"/>
    <cellStyle name="Komma 4 3 6 3 2" xfId="18414" xr:uid="{00000000-0005-0000-0000-00003B3B0000}"/>
    <cellStyle name="Komma 4 3 6 3 3" xfId="43235" xr:uid="{00000000-0005-0000-0000-00003C3B0000}"/>
    <cellStyle name="Komma 4 3 6 3 4" xfId="47769" xr:uid="{00000000-0005-0000-0000-00003D3B0000}"/>
    <cellStyle name="Komma 4 3 6 3 5" xfId="50785" xr:uid="{00000000-0005-0000-0000-00003E3B0000}"/>
    <cellStyle name="Komma 4 3 6 3 6" xfId="14749" xr:uid="{00000000-0005-0000-0000-00003F3B0000}"/>
    <cellStyle name="Komma 4 3 6 4" xfId="11360" xr:uid="{00000000-0005-0000-0000-0000403B0000}"/>
    <cellStyle name="Komma 4 3 6 4 2" xfId="18891" xr:uid="{00000000-0005-0000-0000-0000413B0000}"/>
    <cellStyle name="Komma 4 3 6 4 3" xfId="42433" xr:uid="{00000000-0005-0000-0000-0000423B0000}"/>
    <cellStyle name="Komma 4 3 6 4 4" xfId="48246" xr:uid="{00000000-0005-0000-0000-0000433B0000}"/>
    <cellStyle name="Komma 4 3 6 4 5" xfId="51262" xr:uid="{00000000-0005-0000-0000-0000443B0000}"/>
    <cellStyle name="Komma 4 3 6 4 6" xfId="14895" xr:uid="{00000000-0005-0000-0000-0000453B0000}"/>
    <cellStyle name="Komma 4 3 6 5" xfId="8475" xr:uid="{00000000-0005-0000-0000-0000463B0000}"/>
    <cellStyle name="Komma 4 3 6 5 2" xfId="41835" xr:uid="{00000000-0005-0000-0000-0000473B0000}"/>
    <cellStyle name="Komma 4 3 6 5 3" xfId="46815" xr:uid="{00000000-0005-0000-0000-0000483B0000}"/>
    <cellStyle name="Komma 4 3 6 5 4" xfId="49831" xr:uid="{00000000-0005-0000-0000-0000493B0000}"/>
    <cellStyle name="Komma 4 3 6 5 5" xfId="17464" xr:uid="{00000000-0005-0000-0000-00004A3B0000}"/>
    <cellStyle name="Komma 4 3 6 6" xfId="42591" xr:uid="{00000000-0005-0000-0000-00004B3B0000}"/>
    <cellStyle name="Komma 4 3 6 7" xfId="45709" xr:uid="{00000000-0005-0000-0000-00004C3B0000}"/>
    <cellStyle name="Komma 4 3 6 8" xfId="48725" xr:uid="{00000000-0005-0000-0000-00004D3B0000}"/>
    <cellStyle name="Komma 4 3 6 9" xfId="14465" xr:uid="{00000000-0005-0000-0000-00004E3B0000}"/>
    <cellStyle name="Komma 4 3 7" xfId="9963" xr:uid="{00000000-0005-0000-0000-00004F3B0000}"/>
    <cellStyle name="Komma 4 3 7 2" xfId="17513" xr:uid="{00000000-0005-0000-0000-0000503B0000}"/>
    <cellStyle name="Komma 4 3 7 3" xfId="20427" xr:uid="{00000000-0005-0000-0000-0000513B0000}"/>
    <cellStyle name="Komma 4 3 7 4" xfId="46868" xr:uid="{00000000-0005-0000-0000-0000523B0000}"/>
    <cellStyle name="Komma 4 3 7 5" xfId="49884" xr:uid="{00000000-0005-0000-0000-0000533B0000}"/>
    <cellStyle name="Komma 4 3 7 6" xfId="14486" xr:uid="{00000000-0005-0000-0000-0000543B0000}"/>
    <cellStyle name="Komma 4 3 8" xfId="10447" xr:uid="{00000000-0005-0000-0000-0000553B0000}"/>
    <cellStyle name="Komma 4 3 8 2" xfId="17990" xr:uid="{00000000-0005-0000-0000-0000563B0000}"/>
    <cellStyle name="Komma 4 3 8 3" xfId="42059" xr:uid="{00000000-0005-0000-0000-0000573B0000}"/>
    <cellStyle name="Komma 4 3 8 4" xfId="47345" xr:uid="{00000000-0005-0000-0000-0000583B0000}"/>
    <cellStyle name="Komma 4 3 8 5" xfId="50361" xr:uid="{00000000-0005-0000-0000-0000593B0000}"/>
    <cellStyle name="Komma 4 3 8 6" xfId="14628" xr:uid="{00000000-0005-0000-0000-00005A3B0000}"/>
    <cellStyle name="Komma 4 3 9" xfId="10934" xr:uid="{00000000-0005-0000-0000-00005B3B0000}"/>
    <cellStyle name="Komma 4 3 9 2" xfId="18467" xr:uid="{00000000-0005-0000-0000-00005C3B0000}"/>
    <cellStyle name="Komma 4 3 9 3" xfId="43391" xr:uid="{00000000-0005-0000-0000-00005D3B0000}"/>
    <cellStyle name="Komma 4 3 9 4" xfId="47822" xr:uid="{00000000-0005-0000-0000-00005E3B0000}"/>
    <cellStyle name="Komma 4 3 9 5" xfId="50838" xr:uid="{00000000-0005-0000-0000-00005F3B0000}"/>
    <cellStyle name="Komma 4 3 9 6" xfId="14773" xr:uid="{00000000-0005-0000-0000-0000603B0000}"/>
    <cellStyle name="Komma 4 4" xfId="5278" xr:uid="{00000000-0005-0000-0000-0000613B0000}"/>
    <cellStyle name="Komma 4 4 10" xfId="45115" xr:uid="{00000000-0005-0000-0000-0000623B0000}"/>
    <cellStyle name="Komma 4 4 11" xfId="45335" xr:uid="{00000000-0005-0000-0000-0000633B0000}"/>
    <cellStyle name="Komma 4 4 12" xfId="48351" xr:uid="{00000000-0005-0000-0000-0000643B0000}"/>
    <cellStyle name="Komma 4 4 13" xfId="14188" xr:uid="{00000000-0005-0000-0000-0000653B0000}"/>
    <cellStyle name="Komma 4 4 2" xfId="5598" xr:uid="{00000000-0005-0000-0000-0000663B0000}"/>
    <cellStyle name="Komma 4 4 2 10" xfId="45547" xr:uid="{00000000-0005-0000-0000-0000673B0000}"/>
    <cellStyle name="Komma 4 4 2 11" xfId="48563" xr:uid="{00000000-0005-0000-0000-0000683B0000}"/>
    <cellStyle name="Komma 4 4 2 12" xfId="14337" xr:uid="{00000000-0005-0000-0000-0000693B0000}"/>
    <cellStyle name="Komma 4 4 2 2" xfId="10225" xr:uid="{00000000-0005-0000-0000-00006A3B0000}"/>
    <cellStyle name="Komma 4 4 2 2 2" xfId="17775" xr:uid="{00000000-0005-0000-0000-00006B3B0000}"/>
    <cellStyle name="Komma 4 4 2 2 3" xfId="20389" xr:uid="{00000000-0005-0000-0000-00006C3B0000}"/>
    <cellStyle name="Komma 4 4 2 2 4" xfId="47130" xr:uid="{00000000-0005-0000-0000-00006D3B0000}"/>
    <cellStyle name="Komma 4 4 2 2 5" xfId="50146" xr:uid="{00000000-0005-0000-0000-00006E3B0000}"/>
    <cellStyle name="Komma 4 4 2 2 6" xfId="14558" xr:uid="{00000000-0005-0000-0000-00006F3B0000}"/>
    <cellStyle name="Komma 4 4 2 3" xfId="10710" xr:uid="{00000000-0005-0000-0000-0000703B0000}"/>
    <cellStyle name="Komma 4 4 2 3 2" xfId="18252" xr:uid="{00000000-0005-0000-0000-0000713B0000}"/>
    <cellStyle name="Komma 4 4 2 3 3" xfId="41957" xr:uid="{00000000-0005-0000-0000-0000723B0000}"/>
    <cellStyle name="Komma 4 4 2 3 4" xfId="47607" xr:uid="{00000000-0005-0000-0000-0000733B0000}"/>
    <cellStyle name="Komma 4 4 2 3 5" xfId="50623" xr:uid="{00000000-0005-0000-0000-0000743B0000}"/>
    <cellStyle name="Komma 4 4 2 3 6" xfId="14701" xr:uid="{00000000-0005-0000-0000-0000753B0000}"/>
    <cellStyle name="Komma 4 4 2 4" xfId="11197" xr:uid="{00000000-0005-0000-0000-0000763B0000}"/>
    <cellStyle name="Komma 4 4 2 4 2" xfId="18729" xr:uid="{00000000-0005-0000-0000-0000773B0000}"/>
    <cellStyle name="Komma 4 4 2 4 3" xfId="42031" xr:uid="{00000000-0005-0000-0000-0000783B0000}"/>
    <cellStyle name="Komma 4 4 2 4 4" xfId="48084" xr:uid="{00000000-0005-0000-0000-0000793B0000}"/>
    <cellStyle name="Komma 4 4 2 4 5" xfId="51100" xr:uid="{00000000-0005-0000-0000-00007A3B0000}"/>
    <cellStyle name="Komma 4 4 2 4 6" xfId="14846" xr:uid="{00000000-0005-0000-0000-00007B3B0000}"/>
    <cellStyle name="Komma 4 4 2 5" xfId="8233" xr:uid="{00000000-0005-0000-0000-00007C3B0000}"/>
    <cellStyle name="Komma 4 4 2 5 2" xfId="20493" xr:uid="{00000000-0005-0000-0000-00007D3B0000}"/>
    <cellStyle name="Komma 4 4 2 5 3" xfId="46653" xr:uid="{00000000-0005-0000-0000-00007E3B0000}"/>
    <cellStyle name="Komma 4 4 2 5 4" xfId="49669" xr:uid="{00000000-0005-0000-0000-00007F3B0000}"/>
    <cellStyle name="Komma 4 4 2 5 5" xfId="17416" xr:uid="{00000000-0005-0000-0000-0000803B0000}"/>
    <cellStyle name="Komma 4 4 2 6" xfId="19356" xr:uid="{00000000-0005-0000-0000-0000813B0000}"/>
    <cellStyle name="Komma 4 4 2 7" xfId="19713" xr:uid="{00000000-0005-0000-0000-0000823B0000}"/>
    <cellStyle name="Komma 4 4 2 8" xfId="44210" xr:uid="{00000000-0005-0000-0000-0000833B0000}"/>
    <cellStyle name="Komma 4 4 2 9" xfId="45116" xr:uid="{00000000-0005-0000-0000-0000843B0000}"/>
    <cellStyle name="Komma 4 4 3" xfId="10013" xr:uid="{00000000-0005-0000-0000-0000853B0000}"/>
    <cellStyle name="Komma 4 4 3 2" xfId="17563" xr:uid="{00000000-0005-0000-0000-0000863B0000}"/>
    <cellStyle name="Komma 4 4 3 3" xfId="43949" xr:uid="{00000000-0005-0000-0000-0000873B0000}"/>
    <cellStyle name="Komma 4 4 3 4" xfId="46918" xr:uid="{00000000-0005-0000-0000-0000883B0000}"/>
    <cellStyle name="Komma 4 4 3 5" xfId="49934" xr:uid="{00000000-0005-0000-0000-0000893B0000}"/>
    <cellStyle name="Komma 4 4 3 6" xfId="14498" xr:uid="{00000000-0005-0000-0000-00008A3B0000}"/>
    <cellStyle name="Komma 4 4 4" xfId="10497" xr:uid="{00000000-0005-0000-0000-00008B3B0000}"/>
    <cellStyle name="Komma 4 4 4 2" xfId="18040" xr:uid="{00000000-0005-0000-0000-00008C3B0000}"/>
    <cellStyle name="Komma 4 4 4 3" xfId="43161" xr:uid="{00000000-0005-0000-0000-00008D3B0000}"/>
    <cellStyle name="Komma 4 4 4 4" xfId="47395" xr:uid="{00000000-0005-0000-0000-00008E3B0000}"/>
    <cellStyle name="Komma 4 4 4 5" xfId="50411" xr:uid="{00000000-0005-0000-0000-00008F3B0000}"/>
    <cellStyle name="Komma 4 4 4 6" xfId="14640" xr:uid="{00000000-0005-0000-0000-0000903B0000}"/>
    <cellStyle name="Komma 4 4 5" xfId="10984" xr:uid="{00000000-0005-0000-0000-0000913B0000}"/>
    <cellStyle name="Komma 4 4 5 2" xfId="18517" xr:uid="{00000000-0005-0000-0000-0000923B0000}"/>
    <cellStyle name="Komma 4 4 5 3" xfId="41999" xr:uid="{00000000-0005-0000-0000-0000933B0000}"/>
    <cellStyle name="Komma 4 4 5 4" xfId="47872" xr:uid="{00000000-0005-0000-0000-0000943B0000}"/>
    <cellStyle name="Komma 4 4 5 5" xfId="50888" xr:uid="{00000000-0005-0000-0000-0000953B0000}"/>
    <cellStyle name="Komma 4 4 5 6" xfId="14785" xr:uid="{00000000-0005-0000-0000-0000963B0000}"/>
    <cellStyle name="Komma 4 4 6" xfId="7932" xr:uid="{00000000-0005-0000-0000-0000973B0000}"/>
    <cellStyle name="Komma 4 4 6 2" xfId="43937" xr:uid="{00000000-0005-0000-0000-0000983B0000}"/>
    <cellStyle name="Komma 4 4 6 3" xfId="46441" xr:uid="{00000000-0005-0000-0000-0000993B0000}"/>
    <cellStyle name="Komma 4 4 6 4" xfId="49457" xr:uid="{00000000-0005-0000-0000-00009A3B0000}"/>
    <cellStyle name="Komma 4 4 6 5" xfId="17355" xr:uid="{00000000-0005-0000-0000-00009B3B0000}"/>
    <cellStyle name="Komma 4 4 7" xfId="19355" xr:uid="{00000000-0005-0000-0000-00009C3B0000}"/>
    <cellStyle name="Komma 4 4 8" xfId="43895" xr:uid="{00000000-0005-0000-0000-00009D3B0000}"/>
    <cellStyle name="Komma 4 4 9" xfId="44209" xr:uid="{00000000-0005-0000-0000-00009E3B0000}"/>
    <cellStyle name="Komma 4 5" xfId="5358" xr:uid="{00000000-0005-0000-0000-00009F3B0000}"/>
    <cellStyle name="Komma 4 5 10" xfId="45117" xr:uid="{00000000-0005-0000-0000-0000A03B0000}"/>
    <cellStyle name="Komma 4 5 11" xfId="45388" xr:uid="{00000000-0005-0000-0000-0000A13B0000}"/>
    <cellStyle name="Komma 4 5 12" xfId="48404" xr:uid="{00000000-0005-0000-0000-0000A23B0000}"/>
    <cellStyle name="Komma 4 5 13" xfId="14221" xr:uid="{00000000-0005-0000-0000-0000A33B0000}"/>
    <cellStyle name="Komma 4 5 2" xfId="5678" xr:uid="{00000000-0005-0000-0000-0000A43B0000}"/>
    <cellStyle name="Komma 4 5 2 10" xfId="45600" xr:uid="{00000000-0005-0000-0000-0000A53B0000}"/>
    <cellStyle name="Komma 4 5 2 11" xfId="48616" xr:uid="{00000000-0005-0000-0000-0000A63B0000}"/>
    <cellStyle name="Komma 4 5 2 12" xfId="14378" xr:uid="{00000000-0005-0000-0000-0000A73B0000}"/>
    <cellStyle name="Komma 4 5 2 2" xfId="10278" xr:uid="{00000000-0005-0000-0000-0000A83B0000}"/>
    <cellStyle name="Komma 4 5 2 2 2" xfId="17828" xr:uid="{00000000-0005-0000-0000-0000A93B0000}"/>
    <cellStyle name="Komma 4 5 2 2 3" xfId="42691" xr:uid="{00000000-0005-0000-0000-0000AA3B0000}"/>
    <cellStyle name="Komma 4 5 2 2 4" xfId="47183" xr:uid="{00000000-0005-0000-0000-0000AB3B0000}"/>
    <cellStyle name="Komma 4 5 2 2 5" xfId="50199" xr:uid="{00000000-0005-0000-0000-0000AC3B0000}"/>
    <cellStyle name="Komma 4 5 2 2 6" xfId="14573" xr:uid="{00000000-0005-0000-0000-0000AD3B0000}"/>
    <cellStyle name="Komma 4 5 2 3" xfId="10763" xr:uid="{00000000-0005-0000-0000-0000AE3B0000}"/>
    <cellStyle name="Komma 4 5 2 3 2" xfId="18305" xr:uid="{00000000-0005-0000-0000-0000AF3B0000}"/>
    <cellStyle name="Komma 4 5 2 3 3" xfId="28805" xr:uid="{00000000-0005-0000-0000-0000B03B0000}"/>
    <cellStyle name="Komma 4 5 2 3 4" xfId="47660" xr:uid="{00000000-0005-0000-0000-0000B13B0000}"/>
    <cellStyle name="Komma 4 5 2 3 5" xfId="50676" xr:uid="{00000000-0005-0000-0000-0000B23B0000}"/>
    <cellStyle name="Komma 4 5 2 3 6" xfId="14716" xr:uid="{00000000-0005-0000-0000-0000B33B0000}"/>
    <cellStyle name="Komma 4 5 2 4" xfId="11250" xr:uid="{00000000-0005-0000-0000-0000B43B0000}"/>
    <cellStyle name="Komma 4 5 2 4 2" xfId="18782" xr:uid="{00000000-0005-0000-0000-0000B53B0000}"/>
    <cellStyle name="Komma 4 5 2 4 3" xfId="42952" xr:uid="{00000000-0005-0000-0000-0000B63B0000}"/>
    <cellStyle name="Komma 4 5 2 4 4" xfId="48137" xr:uid="{00000000-0005-0000-0000-0000B73B0000}"/>
    <cellStyle name="Komma 4 5 2 4 5" xfId="51153" xr:uid="{00000000-0005-0000-0000-0000B83B0000}"/>
    <cellStyle name="Komma 4 5 2 4 6" xfId="14861" xr:uid="{00000000-0005-0000-0000-0000B93B0000}"/>
    <cellStyle name="Komma 4 5 2 5" xfId="8312" xr:uid="{00000000-0005-0000-0000-0000BA3B0000}"/>
    <cellStyle name="Komma 4 5 2 5 2" xfId="42548" xr:uid="{00000000-0005-0000-0000-0000BB3B0000}"/>
    <cellStyle name="Komma 4 5 2 5 3" xfId="46706" xr:uid="{00000000-0005-0000-0000-0000BC3B0000}"/>
    <cellStyle name="Komma 4 5 2 5 4" xfId="49722" xr:uid="{00000000-0005-0000-0000-0000BD3B0000}"/>
    <cellStyle name="Komma 4 5 2 5 5" xfId="17431" xr:uid="{00000000-0005-0000-0000-0000BE3B0000}"/>
    <cellStyle name="Komma 4 5 2 6" xfId="19358" xr:uid="{00000000-0005-0000-0000-0000BF3B0000}"/>
    <cellStyle name="Komma 4 5 2 7" xfId="43402" xr:uid="{00000000-0005-0000-0000-0000C03B0000}"/>
    <cellStyle name="Komma 4 5 2 8" xfId="44212" xr:uid="{00000000-0005-0000-0000-0000C13B0000}"/>
    <cellStyle name="Komma 4 5 2 9" xfId="45118" xr:uid="{00000000-0005-0000-0000-0000C23B0000}"/>
    <cellStyle name="Komma 4 5 3" xfId="10066" xr:uid="{00000000-0005-0000-0000-0000C33B0000}"/>
    <cellStyle name="Komma 4 5 3 2" xfId="17616" xr:uid="{00000000-0005-0000-0000-0000C43B0000}"/>
    <cellStyle name="Komma 4 5 3 3" xfId="42126" xr:uid="{00000000-0005-0000-0000-0000C53B0000}"/>
    <cellStyle name="Komma 4 5 3 4" xfId="46971" xr:uid="{00000000-0005-0000-0000-0000C63B0000}"/>
    <cellStyle name="Komma 4 5 3 5" xfId="49987" xr:uid="{00000000-0005-0000-0000-0000C73B0000}"/>
    <cellStyle name="Komma 4 5 3 6" xfId="14513" xr:uid="{00000000-0005-0000-0000-0000C83B0000}"/>
    <cellStyle name="Komma 4 5 4" xfId="10551" xr:uid="{00000000-0005-0000-0000-0000C93B0000}"/>
    <cellStyle name="Komma 4 5 4 2" xfId="18093" xr:uid="{00000000-0005-0000-0000-0000CA3B0000}"/>
    <cellStyle name="Komma 4 5 4 3" xfId="20354" xr:uid="{00000000-0005-0000-0000-0000CB3B0000}"/>
    <cellStyle name="Komma 4 5 4 4" xfId="47448" xr:uid="{00000000-0005-0000-0000-0000CC3B0000}"/>
    <cellStyle name="Komma 4 5 4 5" xfId="50464" xr:uid="{00000000-0005-0000-0000-0000CD3B0000}"/>
    <cellStyle name="Komma 4 5 4 6" xfId="14656" xr:uid="{00000000-0005-0000-0000-0000CE3B0000}"/>
    <cellStyle name="Komma 4 5 5" xfId="11038" xr:uid="{00000000-0005-0000-0000-0000CF3B0000}"/>
    <cellStyle name="Komma 4 5 5 2" xfId="18570" xr:uid="{00000000-0005-0000-0000-0000D03B0000}"/>
    <cellStyle name="Komma 4 5 5 3" xfId="42394" xr:uid="{00000000-0005-0000-0000-0000D13B0000}"/>
    <cellStyle name="Komma 4 5 5 4" xfId="47925" xr:uid="{00000000-0005-0000-0000-0000D23B0000}"/>
    <cellStyle name="Komma 4 5 5 5" xfId="50941" xr:uid="{00000000-0005-0000-0000-0000D33B0000}"/>
    <cellStyle name="Komma 4 5 5 6" xfId="14801" xr:uid="{00000000-0005-0000-0000-0000D43B0000}"/>
    <cellStyle name="Komma 4 5 6" xfId="8003" xr:uid="{00000000-0005-0000-0000-0000D53B0000}"/>
    <cellStyle name="Komma 4 5 6 2" xfId="43254" xr:uid="{00000000-0005-0000-0000-0000D63B0000}"/>
    <cellStyle name="Komma 4 5 6 3" xfId="46494" xr:uid="{00000000-0005-0000-0000-0000D73B0000}"/>
    <cellStyle name="Komma 4 5 6 4" xfId="49510" xr:uid="{00000000-0005-0000-0000-0000D83B0000}"/>
    <cellStyle name="Komma 4 5 6 5" xfId="17371" xr:uid="{00000000-0005-0000-0000-0000D93B0000}"/>
    <cellStyle name="Komma 4 5 7" xfId="19357" xr:uid="{00000000-0005-0000-0000-0000DA3B0000}"/>
    <cellStyle name="Komma 4 5 8" xfId="42065" xr:uid="{00000000-0005-0000-0000-0000DB3B0000}"/>
    <cellStyle name="Komma 4 5 9" xfId="44211" xr:uid="{00000000-0005-0000-0000-0000DC3B0000}"/>
    <cellStyle name="Komma 4 6" xfId="5438" xr:uid="{00000000-0005-0000-0000-0000DD3B0000}"/>
    <cellStyle name="Komma 4 6 10" xfId="45119" xr:uid="{00000000-0005-0000-0000-0000DE3B0000}"/>
    <cellStyle name="Komma 4 6 11" xfId="45441" xr:uid="{00000000-0005-0000-0000-0000DF3B0000}"/>
    <cellStyle name="Komma 4 6 12" xfId="48457" xr:uid="{00000000-0005-0000-0000-0000E03B0000}"/>
    <cellStyle name="Komma 4 6 13" xfId="14259" xr:uid="{00000000-0005-0000-0000-0000E13B0000}"/>
    <cellStyle name="Komma 4 6 2" xfId="5758" xr:uid="{00000000-0005-0000-0000-0000E23B0000}"/>
    <cellStyle name="Komma 4 6 2 10" xfId="45653" xr:uid="{00000000-0005-0000-0000-0000E33B0000}"/>
    <cellStyle name="Komma 4 6 2 11" xfId="48669" xr:uid="{00000000-0005-0000-0000-0000E43B0000}"/>
    <cellStyle name="Komma 4 6 2 12" xfId="14420" xr:uid="{00000000-0005-0000-0000-0000E53B0000}"/>
    <cellStyle name="Komma 4 6 2 2" xfId="10331" xr:uid="{00000000-0005-0000-0000-0000E63B0000}"/>
    <cellStyle name="Komma 4 6 2 2 2" xfId="17881" xr:uid="{00000000-0005-0000-0000-0000E73B0000}"/>
    <cellStyle name="Komma 4 6 2 2 3" xfId="43382" xr:uid="{00000000-0005-0000-0000-0000E83B0000}"/>
    <cellStyle name="Komma 4 6 2 2 4" xfId="47236" xr:uid="{00000000-0005-0000-0000-0000E93B0000}"/>
    <cellStyle name="Komma 4 6 2 2 5" xfId="50252" xr:uid="{00000000-0005-0000-0000-0000EA3B0000}"/>
    <cellStyle name="Komma 4 6 2 2 6" xfId="14588" xr:uid="{00000000-0005-0000-0000-0000EB3B0000}"/>
    <cellStyle name="Komma 4 6 2 3" xfId="10816" xr:uid="{00000000-0005-0000-0000-0000EC3B0000}"/>
    <cellStyle name="Komma 4 6 2 3 2" xfId="18358" xr:uid="{00000000-0005-0000-0000-0000ED3B0000}"/>
    <cellStyle name="Komma 4 6 2 3 3" xfId="43753" xr:uid="{00000000-0005-0000-0000-0000EE3B0000}"/>
    <cellStyle name="Komma 4 6 2 3 4" xfId="47713" xr:uid="{00000000-0005-0000-0000-0000EF3B0000}"/>
    <cellStyle name="Komma 4 6 2 3 5" xfId="50729" xr:uid="{00000000-0005-0000-0000-0000F03B0000}"/>
    <cellStyle name="Komma 4 6 2 3 6" xfId="14731" xr:uid="{00000000-0005-0000-0000-0000F13B0000}"/>
    <cellStyle name="Komma 4 6 2 4" xfId="11303" xr:uid="{00000000-0005-0000-0000-0000F23B0000}"/>
    <cellStyle name="Komma 4 6 2 4 2" xfId="18835" xr:uid="{00000000-0005-0000-0000-0000F33B0000}"/>
    <cellStyle name="Komma 4 6 2 4 3" xfId="42667" xr:uid="{00000000-0005-0000-0000-0000F43B0000}"/>
    <cellStyle name="Komma 4 6 2 4 4" xfId="48190" xr:uid="{00000000-0005-0000-0000-0000F53B0000}"/>
    <cellStyle name="Komma 4 6 2 4 5" xfId="51206" xr:uid="{00000000-0005-0000-0000-0000F63B0000}"/>
    <cellStyle name="Komma 4 6 2 4 6" xfId="14876" xr:uid="{00000000-0005-0000-0000-0000F73B0000}"/>
    <cellStyle name="Komma 4 6 2 5" xfId="8392" xr:uid="{00000000-0005-0000-0000-0000F83B0000}"/>
    <cellStyle name="Komma 4 6 2 5 2" xfId="29223" xr:uid="{00000000-0005-0000-0000-0000F93B0000}"/>
    <cellStyle name="Komma 4 6 2 5 3" xfId="46759" xr:uid="{00000000-0005-0000-0000-0000FA3B0000}"/>
    <cellStyle name="Komma 4 6 2 5 4" xfId="49775" xr:uid="{00000000-0005-0000-0000-0000FB3B0000}"/>
    <cellStyle name="Komma 4 6 2 5 5" xfId="17446" xr:uid="{00000000-0005-0000-0000-0000FC3B0000}"/>
    <cellStyle name="Komma 4 6 2 6" xfId="19360" xr:uid="{00000000-0005-0000-0000-0000FD3B0000}"/>
    <cellStyle name="Komma 4 6 2 7" xfId="42436" xr:uid="{00000000-0005-0000-0000-0000FE3B0000}"/>
    <cellStyle name="Komma 4 6 2 8" xfId="44214" xr:uid="{00000000-0005-0000-0000-0000FF3B0000}"/>
    <cellStyle name="Komma 4 6 2 9" xfId="45120" xr:uid="{00000000-0005-0000-0000-0000003C0000}"/>
    <cellStyle name="Komma 4 6 3" xfId="10119" xr:uid="{00000000-0005-0000-0000-0000013C0000}"/>
    <cellStyle name="Komma 4 6 3 2" xfId="17669" xr:uid="{00000000-0005-0000-0000-0000023C0000}"/>
    <cellStyle name="Komma 4 6 3 3" xfId="41867" xr:uid="{00000000-0005-0000-0000-0000033C0000}"/>
    <cellStyle name="Komma 4 6 3 4" xfId="47024" xr:uid="{00000000-0005-0000-0000-0000043C0000}"/>
    <cellStyle name="Komma 4 6 3 5" xfId="50040" xr:uid="{00000000-0005-0000-0000-0000053C0000}"/>
    <cellStyle name="Komma 4 6 3 6" xfId="14528" xr:uid="{00000000-0005-0000-0000-0000063C0000}"/>
    <cellStyle name="Komma 4 6 4" xfId="10604" xr:uid="{00000000-0005-0000-0000-0000073C0000}"/>
    <cellStyle name="Komma 4 6 4 2" xfId="18146" xr:uid="{00000000-0005-0000-0000-0000083C0000}"/>
    <cellStyle name="Komma 4 6 4 3" xfId="43999" xr:uid="{00000000-0005-0000-0000-0000093C0000}"/>
    <cellStyle name="Komma 4 6 4 4" xfId="47501" xr:uid="{00000000-0005-0000-0000-00000A3C0000}"/>
    <cellStyle name="Komma 4 6 4 5" xfId="50517" xr:uid="{00000000-0005-0000-0000-00000B3C0000}"/>
    <cellStyle name="Komma 4 6 4 6" xfId="14671" xr:uid="{00000000-0005-0000-0000-00000C3C0000}"/>
    <cellStyle name="Komma 4 6 5" xfId="11091" xr:uid="{00000000-0005-0000-0000-00000D3C0000}"/>
    <cellStyle name="Komma 4 6 5 2" xfId="18623" xr:uid="{00000000-0005-0000-0000-00000E3C0000}"/>
    <cellStyle name="Komma 4 6 5 3" xfId="43581" xr:uid="{00000000-0005-0000-0000-00000F3C0000}"/>
    <cellStyle name="Komma 4 6 5 4" xfId="47978" xr:uid="{00000000-0005-0000-0000-0000103C0000}"/>
    <cellStyle name="Komma 4 6 5 5" xfId="50994" xr:uid="{00000000-0005-0000-0000-0000113C0000}"/>
    <cellStyle name="Komma 4 6 5 6" xfId="14816" xr:uid="{00000000-0005-0000-0000-0000123C0000}"/>
    <cellStyle name="Komma 4 6 6" xfId="8079" xr:uid="{00000000-0005-0000-0000-0000133C0000}"/>
    <cellStyle name="Komma 4 6 6 2" xfId="43498" xr:uid="{00000000-0005-0000-0000-0000143C0000}"/>
    <cellStyle name="Komma 4 6 6 3" xfId="46547" xr:uid="{00000000-0005-0000-0000-0000153C0000}"/>
    <cellStyle name="Komma 4 6 6 4" xfId="49563" xr:uid="{00000000-0005-0000-0000-0000163C0000}"/>
    <cellStyle name="Komma 4 6 6 5" xfId="17386" xr:uid="{00000000-0005-0000-0000-0000173C0000}"/>
    <cellStyle name="Komma 4 6 7" xfId="19359" xr:uid="{00000000-0005-0000-0000-0000183C0000}"/>
    <cellStyle name="Komma 4 6 8" xfId="42069" xr:uid="{00000000-0005-0000-0000-0000193C0000}"/>
    <cellStyle name="Komma 4 6 9" xfId="44213" xr:uid="{00000000-0005-0000-0000-00001A3C0000}"/>
    <cellStyle name="Komma 4 7" xfId="5518" xr:uid="{00000000-0005-0000-0000-00001B3C0000}"/>
    <cellStyle name="Komma 4 7 10" xfId="45494" xr:uid="{00000000-0005-0000-0000-00001C3C0000}"/>
    <cellStyle name="Komma 4 7 11" xfId="48510" xr:uid="{00000000-0005-0000-0000-00001D3C0000}"/>
    <cellStyle name="Komma 4 7 12" xfId="14300" xr:uid="{00000000-0005-0000-0000-00001E3C0000}"/>
    <cellStyle name="Komma 4 7 2" xfId="10172" xr:uid="{00000000-0005-0000-0000-00001F3C0000}"/>
    <cellStyle name="Komma 4 7 2 2" xfId="17722" xr:uid="{00000000-0005-0000-0000-0000203C0000}"/>
    <cellStyle name="Komma 4 7 2 3" xfId="43566" xr:uid="{00000000-0005-0000-0000-0000213C0000}"/>
    <cellStyle name="Komma 4 7 2 4" xfId="47077" xr:uid="{00000000-0005-0000-0000-0000223C0000}"/>
    <cellStyle name="Komma 4 7 2 5" xfId="50093" xr:uid="{00000000-0005-0000-0000-0000233C0000}"/>
    <cellStyle name="Komma 4 7 2 6" xfId="14543" xr:uid="{00000000-0005-0000-0000-0000243C0000}"/>
    <cellStyle name="Komma 4 7 3" xfId="10657" xr:uid="{00000000-0005-0000-0000-0000253C0000}"/>
    <cellStyle name="Komma 4 7 3 2" xfId="18199" xr:uid="{00000000-0005-0000-0000-0000263C0000}"/>
    <cellStyle name="Komma 4 7 3 3" xfId="42506" xr:uid="{00000000-0005-0000-0000-0000273C0000}"/>
    <cellStyle name="Komma 4 7 3 4" xfId="47554" xr:uid="{00000000-0005-0000-0000-0000283C0000}"/>
    <cellStyle name="Komma 4 7 3 5" xfId="50570" xr:uid="{00000000-0005-0000-0000-0000293C0000}"/>
    <cellStyle name="Komma 4 7 3 6" xfId="14686" xr:uid="{00000000-0005-0000-0000-00002A3C0000}"/>
    <cellStyle name="Komma 4 7 4" xfId="11144" xr:uid="{00000000-0005-0000-0000-00002B3C0000}"/>
    <cellStyle name="Komma 4 7 4 2" xfId="18676" xr:uid="{00000000-0005-0000-0000-00002C3C0000}"/>
    <cellStyle name="Komma 4 7 4 3" xfId="43296" xr:uid="{00000000-0005-0000-0000-00002D3C0000}"/>
    <cellStyle name="Komma 4 7 4 4" xfId="48031" xr:uid="{00000000-0005-0000-0000-00002E3C0000}"/>
    <cellStyle name="Komma 4 7 4 5" xfId="51047" xr:uid="{00000000-0005-0000-0000-00002F3C0000}"/>
    <cellStyle name="Komma 4 7 4 6" xfId="14831" xr:uid="{00000000-0005-0000-0000-0000303C0000}"/>
    <cellStyle name="Komma 4 7 5" xfId="8158" xr:uid="{00000000-0005-0000-0000-0000313C0000}"/>
    <cellStyle name="Komma 4 7 5 2" xfId="29963" xr:uid="{00000000-0005-0000-0000-0000323C0000}"/>
    <cellStyle name="Komma 4 7 5 3" xfId="46600" xr:uid="{00000000-0005-0000-0000-0000333C0000}"/>
    <cellStyle name="Komma 4 7 5 4" xfId="49616" xr:uid="{00000000-0005-0000-0000-0000343C0000}"/>
    <cellStyle name="Komma 4 7 5 5" xfId="17401" xr:uid="{00000000-0005-0000-0000-0000353C0000}"/>
    <cellStyle name="Komma 4 7 6" xfId="19361" xr:uid="{00000000-0005-0000-0000-0000363C0000}"/>
    <cellStyle name="Komma 4 7 7" xfId="41530" xr:uid="{00000000-0005-0000-0000-0000373C0000}"/>
    <cellStyle name="Komma 4 7 8" xfId="44215" xr:uid="{00000000-0005-0000-0000-0000383C0000}"/>
    <cellStyle name="Komma 4 7 9" xfId="45121" xr:uid="{00000000-0005-0000-0000-0000393C0000}"/>
    <cellStyle name="Komma 4 8" xfId="5838" xr:uid="{00000000-0005-0000-0000-00003A3C0000}"/>
    <cellStyle name="Komma 4 8 10" xfId="45706" xr:uid="{00000000-0005-0000-0000-00003B3C0000}"/>
    <cellStyle name="Komma 4 8 11" xfId="48722" xr:uid="{00000000-0005-0000-0000-00003C3C0000}"/>
    <cellStyle name="Komma 4 8 12" xfId="14462" xr:uid="{00000000-0005-0000-0000-00003D3C0000}"/>
    <cellStyle name="Komma 4 8 2" xfId="10384" xr:uid="{00000000-0005-0000-0000-00003E3C0000}"/>
    <cellStyle name="Komma 4 8 2 2" xfId="17934" xr:uid="{00000000-0005-0000-0000-00003F3C0000}"/>
    <cellStyle name="Komma 4 8 2 3" xfId="27967" xr:uid="{00000000-0005-0000-0000-0000403C0000}"/>
    <cellStyle name="Komma 4 8 2 4" xfId="47289" xr:uid="{00000000-0005-0000-0000-0000413C0000}"/>
    <cellStyle name="Komma 4 8 2 5" xfId="50305" xr:uid="{00000000-0005-0000-0000-0000423C0000}"/>
    <cellStyle name="Komma 4 8 2 6" xfId="14603" xr:uid="{00000000-0005-0000-0000-0000433C0000}"/>
    <cellStyle name="Komma 4 8 3" xfId="10869" xr:uid="{00000000-0005-0000-0000-0000443C0000}"/>
    <cellStyle name="Komma 4 8 3 2" xfId="18411" xr:uid="{00000000-0005-0000-0000-0000453C0000}"/>
    <cellStyle name="Komma 4 8 3 3" xfId="43173" xr:uid="{00000000-0005-0000-0000-0000463C0000}"/>
    <cellStyle name="Komma 4 8 3 4" xfId="47766" xr:uid="{00000000-0005-0000-0000-0000473C0000}"/>
    <cellStyle name="Komma 4 8 3 5" xfId="50782" xr:uid="{00000000-0005-0000-0000-0000483C0000}"/>
    <cellStyle name="Komma 4 8 3 6" xfId="14746" xr:uid="{00000000-0005-0000-0000-0000493C0000}"/>
    <cellStyle name="Komma 4 8 4" xfId="11357" xr:uid="{00000000-0005-0000-0000-00004A3C0000}"/>
    <cellStyle name="Komma 4 8 4 2" xfId="18888" xr:uid="{00000000-0005-0000-0000-00004B3C0000}"/>
    <cellStyle name="Komma 4 8 4 3" xfId="42057" xr:uid="{00000000-0005-0000-0000-00004C3C0000}"/>
    <cellStyle name="Komma 4 8 4 4" xfId="48243" xr:uid="{00000000-0005-0000-0000-00004D3C0000}"/>
    <cellStyle name="Komma 4 8 4 5" xfId="51259" xr:uid="{00000000-0005-0000-0000-00004E3C0000}"/>
    <cellStyle name="Komma 4 8 4 6" xfId="14892" xr:uid="{00000000-0005-0000-0000-00004F3C0000}"/>
    <cellStyle name="Komma 4 8 5" xfId="8472" xr:uid="{00000000-0005-0000-0000-0000503C0000}"/>
    <cellStyle name="Komma 4 8 5 2" xfId="42274" xr:uid="{00000000-0005-0000-0000-0000513C0000}"/>
    <cellStyle name="Komma 4 8 5 3" xfId="46812" xr:uid="{00000000-0005-0000-0000-0000523C0000}"/>
    <cellStyle name="Komma 4 8 5 4" xfId="49828" xr:uid="{00000000-0005-0000-0000-0000533C0000}"/>
    <cellStyle name="Komma 4 8 5 5" xfId="17461" xr:uid="{00000000-0005-0000-0000-0000543C0000}"/>
    <cellStyle name="Komma 4 8 6" xfId="19362" xr:uid="{00000000-0005-0000-0000-0000553C0000}"/>
    <cellStyle name="Komma 4 8 7" xfId="20811" xr:uid="{00000000-0005-0000-0000-0000563C0000}"/>
    <cellStyle name="Komma 4 8 8" xfId="44216" xr:uid="{00000000-0005-0000-0000-0000573C0000}"/>
    <cellStyle name="Komma 4 8 9" xfId="45122" xr:uid="{00000000-0005-0000-0000-0000583C0000}"/>
    <cellStyle name="Komma 4 9" xfId="8484" xr:uid="{00000000-0005-0000-0000-0000593C0000}"/>
    <cellStyle name="Komma 4 9 2" xfId="19363" xr:uid="{00000000-0005-0000-0000-00005A3C0000}"/>
    <cellStyle name="Komma 4 9 3" xfId="44217" xr:uid="{00000000-0005-0000-0000-00005B3C0000}"/>
    <cellStyle name="Komma 4 9 4" xfId="45123" xr:uid="{00000000-0005-0000-0000-00005C3C0000}"/>
    <cellStyle name="Komma 5" xfId="4209" xr:uid="{00000000-0005-0000-0000-00005D3C0000}"/>
    <cellStyle name="Komma 5 10" xfId="10448" xr:uid="{00000000-0005-0000-0000-00005E3C0000}"/>
    <cellStyle name="Komma 5 10 2" xfId="17991" xr:uid="{00000000-0005-0000-0000-00005F3C0000}"/>
    <cellStyle name="Komma 5 10 3" xfId="43224" xr:uid="{00000000-0005-0000-0000-0000603C0000}"/>
    <cellStyle name="Komma 5 10 4" xfId="47346" xr:uid="{00000000-0005-0000-0000-0000613C0000}"/>
    <cellStyle name="Komma 5 10 5" xfId="50362" xr:uid="{00000000-0005-0000-0000-0000623C0000}"/>
    <cellStyle name="Komma 5 11" xfId="10935" xr:uid="{00000000-0005-0000-0000-0000633C0000}"/>
    <cellStyle name="Komma 5 11 2" xfId="18468" xr:uid="{00000000-0005-0000-0000-0000643C0000}"/>
    <cellStyle name="Komma 5 11 3" xfId="41991" xr:uid="{00000000-0005-0000-0000-0000653C0000}"/>
    <cellStyle name="Komma 5 11 4" xfId="47823" xr:uid="{00000000-0005-0000-0000-0000663C0000}"/>
    <cellStyle name="Komma 5 11 5" xfId="50839" xr:uid="{00000000-0005-0000-0000-0000673C0000}"/>
    <cellStyle name="Komma 5 12" xfId="6665" xr:uid="{00000000-0005-0000-0000-0000683C0000}"/>
    <cellStyle name="Komma 5 12 2" xfId="42178" xr:uid="{00000000-0005-0000-0000-0000693C0000}"/>
    <cellStyle name="Komma 5 12 3" xfId="46166" xr:uid="{00000000-0005-0000-0000-00006A3C0000}"/>
    <cellStyle name="Komma 5 12 4" xfId="49182" xr:uid="{00000000-0005-0000-0000-00006B3C0000}"/>
    <cellStyle name="Komma 5 13" xfId="19364" xr:uid="{00000000-0005-0000-0000-00006C3C0000}"/>
    <cellStyle name="Komma 5 14" xfId="44218" xr:uid="{00000000-0005-0000-0000-00006D3C0000}"/>
    <cellStyle name="Komma 5 15" xfId="45124" xr:uid="{00000000-0005-0000-0000-00006E3C0000}"/>
    <cellStyle name="Komma 5 16" xfId="45286" xr:uid="{00000000-0005-0000-0000-00006F3C0000}"/>
    <cellStyle name="Komma 5 17" xfId="48301" xr:uid="{00000000-0005-0000-0000-0000703C0000}"/>
    <cellStyle name="Komma 5 2" xfId="4210" xr:uid="{00000000-0005-0000-0000-0000713C0000}"/>
    <cellStyle name="Komma 5 2 10" xfId="10936" xr:uid="{00000000-0005-0000-0000-0000723C0000}"/>
    <cellStyle name="Komma 5 2 10 2" xfId="18469" xr:uid="{00000000-0005-0000-0000-0000733C0000}"/>
    <cellStyle name="Komma 5 2 10 3" xfId="43992" xr:uid="{00000000-0005-0000-0000-0000743C0000}"/>
    <cellStyle name="Komma 5 2 10 4" xfId="47824" xr:uid="{00000000-0005-0000-0000-0000753C0000}"/>
    <cellStyle name="Komma 5 2 10 5" xfId="50840" xr:uid="{00000000-0005-0000-0000-0000763C0000}"/>
    <cellStyle name="Komma 5 2 11" xfId="7018" xr:uid="{00000000-0005-0000-0000-0000773C0000}"/>
    <cellStyle name="Komma 5 2 11 2" xfId="41730" xr:uid="{00000000-0005-0000-0000-0000783C0000}"/>
    <cellStyle name="Komma 5 2 11 3" xfId="46187" xr:uid="{00000000-0005-0000-0000-0000793C0000}"/>
    <cellStyle name="Komma 5 2 11 4" xfId="49203" xr:uid="{00000000-0005-0000-0000-00007A3C0000}"/>
    <cellStyle name="Komma 5 2 12" xfId="19365" xr:uid="{00000000-0005-0000-0000-00007B3C0000}"/>
    <cellStyle name="Komma 5 2 13" xfId="44219" xr:uid="{00000000-0005-0000-0000-00007C3C0000}"/>
    <cellStyle name="Komma 5 2 14" xfId="45125" xr:uid="{00000000-0005-0000-0000-00007D3C0000}"/>
    <cellStyle name="Komma 5 2 15" xfId="45287" xr:uid="{00000000-0005-0000-0000-00007E3C0000}"/>
    <cellStyle name="Komma 5 2 16" xfId="48302" xr:uid="{00000000-0005-0000-0000-00007F3C0000}"/>
    <cellStyle name="Komma 5 2 2" xfId="4211" xr:uid="{00000000-0005-0000-0000-0000803C0000}"/>
    <cellStyle name="Komma 5 2 2 10" xfId="7620" xr:uid="{00000000-0005-0000-0000-0000813C0000}"/>
    <cellStyle name="Komma 5 2 2 10 2" xfId="20146" xr:uid="{00000000-0005-0000-0000-0000823C0000}"/>
    <cellStyle name="Komma 5 2 2 10 3" xfId="46386" xr:uid="{00000000-0005-0000-0000-0000833C0000}"/>
    <cellStyle name="Komma 5 2 2 10 4" xfId="49402" xr:uid="{00000000-0005-0000-0000-0000843C0000}"/>
    <cellStyle name="Komma 5 2 2 11" xfId="19366" xr:uid="{00000000-0005-0000-0000-0000853C0000}"/>
    <cellStyle name="Komma 5 2 2 12" xfId="44220" xr:uid="{00000000-0005-0000-0000-0000863C0000}"/>
    <cellStyle name="Komma 5 2 2 13" xfId="45126" xr:uid="{00000000-0005-0000-0000-0000873C0000}"/>
    <cellStyle name="Komma 5 2 2 14" xfId="45288" xr:uid="{00000000-0005-0000-0000-0000883C0000}"/>
    <cellStyle name="Komma 5 2 2 15" xfId="48303" xr:uid="{00000000-0005-0000-0000-0000893C0000}"/>
    <cellStyle name="Komma 5 2 2 2" xfId="5284" xr:uid="{00000000-0005-0000-0000-00008A3C0000}"/>
    <cellStyle name="Komma 5 2 2 2 10" xfId="45127" xr:uid="{00000000-0005-0000-0000-00008B3C0000}"/>
    <cellStyle name="Komma 5 2 2 2 11" xfId="45341" xr:uid="{00000000-0005-0000-0000-00008C3C0000}"/>
    <cellStyle name="Komma 5 2 2 2 12" xfId="48357" xr:uid="{00000000-0005-0000-0000-00008D3C0000}"/>
    <cellStyle name="Komma 5 2 2 2 2" xfId="5604" xr:uid="{00000000-0005-0000-0000-00008E3C0000}"/>
    <cellStyle name="Komma 5 2 2 2 2 2" xfId="10231" xr:uid="{00000000-0005-0000-0000-00008F3C0000}"/>
    <cellStyle name="Komma 5 2 2 2 2 2 2" xfId="17781" xr:uid="{00000000-0005-0000-0000-0000903C0000}"/>
    <cellStyle name="Komma 5 2 2 2 2 2 3" xfId="32435" xr:uid="{00000000-0005-0000-0000-0000913C0000}"/>
    <cellStyle name="Komma 5 2 2 2 2 2 4" xfId="47136" xr:uid="{00000000-0005-0000-0000-0000923C0000}"/>
    <cellStyle name="Komma 5 2 2 2 2 2 5" xfId="50152" xr:uid="{00000000-0005-0000-0000-0000933C0000}"/>
    <cellStyle name="Komma 5 2 2 2 2 3" xfId="10716" xr:uid="{00000000-0005-0000-0000-0000943C0000}"/>
    <cellStyle name="Komma 5 2 2 2 2 3 2" xfId="18258" xr:uid="{00000000-0005-0000-0000-0000953C0000}"/>
    <cellStyle name="Komma 5 2 2 2 2 3 3" xfId="41958" xr:uid="{00000000-0005-0000-0000-0000963C0000}"/>
    <cellStyle name="Komma 5 2 2 2 2 3 4" xfId="47613" xr:uid="{00000000-0005-0000-0000-0000973C0000}"/>
    <cellStyle name="Komma 5 2 2 2 2 3 5" xfId="50629" xr:uid="{00000000-0005-0000-0000-0000983C0000}"/>
    <cellStyle name="Komma 5 2 2 2 2 4" xfId="11203" xr:uid="{00000000-0005-0000-0000-0000993C0000}"/>
    <cellStyle name="Komma 5 2 2 2 2 4 2" xfId="18735" xr:uid="{00000000-0005-0000-0000-00009A3C0000}"/>
    <cellStyle name="Komma 5 2 2 2 2 4 3" xfId="42032" xr:uid="{00000000-0005-0000-0000-00009B3C0000}"/>
    <cellStyle name="Komma 5 2 2 2 2 4 4" xfId="48090" xr:uid="{00000000-0005-0000-0000-00009C3C0000}"/>
    <cellStyle name="Komma 5 2 2 2 2 4 5" xfId="51106" xr:uid="{00000000-0005-0000-0000-00009D3C0000}"/>
    <cellStyle name="Komma 5 2 2 2 2 5" xfId="8239" xr:uid="{00000000-0005-0000-0000-00009E3C0000}"/>
    <cellStyle name="Komma 5 2 2 2 2 5 2" xfId="32557" xr:uid="{00000000-0005-0000-0000-00009F3C0000}"/>
    <cellStyle name="Komma 5 2 2 2 2 5 3" xfId="46659" xr:uid="{00000000-0005-0000-0000-0000A03C0000}"/>
    <cellStyle name="Komma 5 2 2 2 2 5 4" xfId="49675" xr:uid="{00000000-0005-0000-0000-0000A13C0000}"/>
    <cellStyle name="Komma 5 2 2 2 2 6" xfId="41548" xr:uid="{00000000-0005-0000-0000-0000A23C0000}"/>
    <cellStyle name="Komma 5 2 2 2 2 7" xfId="45553" xr:uid="{00000000-0005-0000-0000-0000A33C0000}"/>
    <cellStyle name="Komma 5 2 2 2 2 8" xfId="48569" xr:uid="{00000000-0005-0000-0000-0000A43C0000}"/>
    <cellStyle name="Komma 5 2 2 2 3" xfId="10019" xr:uid="{00000000-0005-0000-0000-0000A53C0000}"/>
    <cellStyle name="Komma 5 2 2 2 3 2" xfId="17569" xr:uid="{00000000-0005-0000-0000-0000A63C0000}"/>
    <cellStyle name="Komma 5 2 2 2 3 3" xfId="43073" xr:uid="{00000000-0005-0000-0000-0000A73C0000}"/>
    <cellStyle name="Komma 5 2 2 2 3 4" xfId="46924" xr:uid="{00000000-0005-0000-0000-0000A83C0000}"/>
    <cellStyle name="Komma 5 2 2 2 3 5" xfId="49940" xr:uid="{00000000-0005-0000-0000-0000A93C0000}"/>
    <cellStyle name="Komma 5 2 2 2 4" xfId="10503" xr:uid="{00000000-0005-0000-0000-0000AA3C0000}"/>
    <cellStyle name="Komma 5 2 2 2 4 2" xfId="18046" xr:uid="{00000000-0005-0000-0000-0000AB3C0000}"/>
    <cellStyle name="Komma 5 2 2 2 4 3" xfId="43742" xr:uid="{00000000-0005-0000-0000-0000AC3C0000}"/>
    <cellStyle name="Komma 5 2 2 2 4 4" xfId="47401" xr:uid="{00000000-0005-0000-0000-0000AD3C0000}"/>
    <cellStyle name="Komma 5 2 2 2 4 5" xfId="50417" xr:uid="{00000000-0005-0000-0000-0000AE3C0000}"/>
    <cellStyle name="Komma 5 2 2 2 5" xfId="10990" xr:uid="{00000000-0005-0000-0000-0000AF3C0000}"/>
    <cellStyle name="Komma 5 2 2 2 5 2" xfId="18523" xr:uid="{00000000-0005-0000-0000-0000B03C0000}"/>
    <cellStyle name="Komma 5 2 2 2 5 3" xfId="42000" xr:uid="{00000000-0005-0000-0000-0000B13C0000}"/>
    <cellStyle name="Komma 5 2 2 2 5 4" xfId="47878" xr:uid="{00000000-0005-0000-0000-0000B23C0000}"/>
    <cellStyle name="Komma 5 2 2 2 5 5" xfId="50894" xr:uid="{00000000-0005-0000-0000-0000B33C0000}"/>
    <cellStyle name="Komma 5 2 2 2 6" xfId="7938" xr:uid="{00000000-0005-0000-0000-0000B43C0000}"/>
    <cellStyle name="Komma 5 2 2 2 6 2" xfId="43495" xr:uid="{00000000-0005-0000-0000-0000B53C0000}"/>
    <cellStyle name="Komma 5 2 2 2 6 3" xfId="46447" xr:uid="{00000000-0005-0000-0000-0000B63C0000}"/>
    <cellStyle name="Komma 5 2 2 2 6 4" xfId="49463" xr:uid="{00000000-0005-0000-0000-0000B73C0000}"/>
    <cellStyle name="Komma 5 2 2 2 7" xfId="19367" xr:uid="{00000000-0005-0000-0000-0000B83C0000}"/>
    <cellStyle name="Komma 5 2 2 2 8" xfId="43400" xr:uid="{00000000-0005-0000-0000-0000B93C0000}"/>
    <cellStyle name="Komma 5 2 2 2 9" xfId="44221" xr:uid="{00000000-0005-0000-0000-0000BA3C0000}"/>
    <cellStyle name="Komma 5 2 2 3" xfId="5364" xr:uid="{00000000-0005-0000-0000-0000BB3C0000}"/>
    <cellStyle name="Komma 5 2 2 3 10" xfId="45128" xr:uid="{00000000-0005-0000-0000-0000BC3C0000}"/>
    <cellStyle name="Komma 5 2 2 3 11" xfId="45394" xr:uid="{00000000-0005-0000-0000-0000BD3C0000}"/>
    <cellStyle name="Komma 5 2 2 3 12" xfId="48410" xr:uid="{00000000-0005-0000-0000-0000BE3C0000}"/>
    <cellStyle name="Komma 5 2 2 3 2" xfId="5684" xr:uid="{00000000-0005-0000-0000-0000BF3C0000}"/>
    <cellStyle name="Komma 5 2 2 3 2 2" xfId="10284" xr:uid="{00000000-0005-0000-0000-0000C03C0000}"/>
    <cellStyle name="Komma 5 2 2 3 2 2 2" xfId="17834" xr:uid="{00000000-0005-0000-0000-0000C13C0000}"/>
    <cellStyle name="Komma 5 2 2 3 2 2 3" xfId="43283" xr:uid="{00000000-0005-0000-0000-0000C23C0000}"/>
    <cellStyle name="Komma 5 2 2 3 2 2 4" xfId="47189" xr:uid="{00000000-0005-0000-0000-0000C33C0000}"/>
    <cellStyle name="Komma 5 2 2 3 2 2 5" xfId="50205" xr:uid="{00000000-0005-0000-0000-0000C43C0000}"/>
    <cellStyle name="Komma 5 2 2 3 2 3" xfId="10769" xr:uid="{00000000-0005-0000-0000-0000C53C0000}"/>
    <cellStyle name="Komma 5 2 2 3 2 3 2" xfId="18311" xr:uid="{00000000-0005-0000-0000-0000C63C0000}"/>
    <cellStyle name="Komma 5 2 2 3 2 3 3" xfId="42357" xr:uid="{00000000-0005-0000-0000-0000C73C0000}"/>
    <cellStyle name="Komma 5 2 2 3 2 3 4" xfId="47666" xr:uid="{00000000-0005-0000-0000-0000C83C0000}"/>
    <cellStyle name="Komma 5 2 2 3 2 3 5" xfId="50682" xr:uid="{00000000-0005-0000-0000-0000C93C0000}"/>
    <cellStyle name="Komma 5 2 2 3 2 4" xfId="11256" xr:uid="{00000000-0005-0000-0000-0000CA3C0000}"/>
    <cellStyle name="Komma 5 2 2 3 2 4 2" xfId="18788" xr:uid="{00000000-0005-0000-0000-0000CB3C0000}"/>
    <cellStyle name="Komma 5 2 2 3 2 4 3" xfId="43533" xr:uid="{00000000-0005-0000-0000-0000CC3C0000}"/>
    <cellStyle name="Komma 5 2 2 3 2 4 4" xfId="48143" xr:uid="{00000000-0005-0000-0000-0000CD3C0000}"/>
    <cellStyle name="Komma 5 2 2 3 2 4 5" xfId="51159" xr:uid="{00000000-0005-0000-0000-0000CE3C0000}"/>
    <cellStyle name="Komma 5 2 2 3 2 5" xfId="8318" xr:uid="{00000000-0005-0000-0000-0000CF3C0000}"/>
    <cellStyle name="Komma 5 2 2 3 2 5 2" xfId="42549" xr:uid="{00000000-0005-0000-0000-0000D03C0000}"/>
    <cellStyle name="Komma 5 2 2 3 2 5 3" xfId="46712" xr:uid="{00000000-0005-0000-0000-0000D13C0000}"/>
    <cellStyle name="Komma 5 2 2 3 2 5 4" xfId="49728" xr:uid="{00000000-0005-0000-0000-0000D23C0000}"/>
    <cellStyle name="Komma 5 2 2 3 2 6" xfId="42589" xr:uid="{00000000-0005-0000-0000-0000D33C0000}"/>
    <cellStyle name="Komma 5 2 2 3 2 7" xfId="45606" xr:uid="{00000000-0005-0000-0000-0000D43C0000}"/>
    <cellStyle name="Komma 5 2 2 3 2 8" xfId="48622" xr:uid="{00000000-0005-0000-0000-0000D53C0000}"/>
    <cellStyle name="Komma 5 2 2 3 3" xfId="10072" xr:uid="{00000000-0005-0000-0000-0000D63C0000}"/>
    <cellStyle name="Komma 5 2 2 3 3 2" xfId="17622" xr:uid="{00000000-0005-0000-0000-0000D73C0000}"/>
    <cellStyle name="Komma 5 2 2 3 3 3" xfId="43854" xr:uid="{00000000-0005-0000-0000-0000D83C0000}"/>
    <cellStyle name="Komma 5 2 2 3 3 4" xfId="46977" xr:uid="{00000000-0005-0000-0000-0000D93C0000}"/>
    <cellStyle name="Komma 5 2 2 3 3 5" xfId="49993" xr:uid="{00000000-0005-0000-0000-0000DA3C0000}"/>
    <cellStyle name="Komma 5 2 2 3 4" xfId="10557" xr:uid="{00000000-0005-0000-0000-0000DB3C0000}"/>
    <cellStyle name="Komma 5 2 2 3 4 2" xfId="18099" xr:uid="{00000000-0005-0000-0000-0000DC3C0000}"/>
    <cellStyle name="Komma 5 2 2 3 4 3" xfId="20353" xr:uid="{00000000-0005-0000-0000-0000DD3C0000}"/>
    <cellStyle name="Komma 5 2 2 3 4 4" xfId="47454" xr:uid="{00000000-0005-0000-0000-0000DE3C0000}"/>
    <cellStyle name="Komma 5 2 2 3 4 5" xfId="50470" xr:uid="{00000000-0005-0000-0000-0000DF3C0000}"/>
    <cellStyle name="Komma 5 2 2 3 5" xfId="11044" xr:uid="{00000000-0005-0000-0000-0000E03C0000}"/>
    <cellStyle name="Komma 5 2 2 3 5 2" xfId="18576" xr:uid="{00000000-0005-0000-0000-0000E13C0000}"/>
    <cellStyle name="Komma 5 2 2 3 5 3" xfId="32022" xr:uid="{00000000-0005-0000-0000-0000E23C0000}"/>
    <cellStyle name="Komma 5 2 2 3 5 4" xfId="47931" xr:uid="{00000000-0005-0000-0000-0000E33C0000}"/>
    <cellStyle name="Komma 5 2 2 3 5 5" xfId="50947" xr:uid="{00000000-0005-0000-0000-0000E43C0000}"/>
    <cellStyle name="Komma 5 2 2 3 6" xfId="8009" xr:uid="{00000000-0005-0000-0000-0000E53C0000}"/>
    <cellStyle name="Komma 5 2 2 3 6 2" xfId="20518" xr:uid="{00000000-0005-0000-0000-0000E63C0000}"/>
    <cellStyle name="Komma 5 2 2 3 6 3" xfId="46500" xr:uid="{00000000-0005-0000-0000-0000E73C0000}"/>
    <cellStyle name="Komma 5 2 2 3 6 4" xfId="49516" xr:uid="{00000000-0005-0000-0000-0000E83C0000}"/>
    <cellStyle name="Komma 5 2 2 3 7" xfId="19368" xr:uid="{00000000-0005-0000-0000-0000E93C0000}"/>
    <cellStyle name="Komma 5 2 2 3 8" xfId="20824" xr:uid="{00000000-0005-0000-0000-0000EA3C0000}"/>
    <cellStyle name="Komma 5 2 2 3 9" xfId="44222" xr:uid="{00000000-0005-0000-0000-0000EB3C0000}"/>
    <cellStyle name="Komma 5 2 2 4" xfId="5444" xr:uid="{00000000-0005-0000-0000-0000EC3C0000}"/>
    <cellStyle name="Komma 5 2 2 4 2" xfId="5764" xr:uid="{00000000-0005-0000-0000-0000ED3C0000}"/>
    <cellStyle name="Komma 5 2 2 4 2 2" xfId="10337" xr:uid="{00000000-0005-0000-0000-0000EE3C0000}"/>
    <cellStyle name="Komma 5 2 2 4 2 2 2" xfId="17887" xr:uid="{00000000-0005-0000-0000-0000EF3C0000}"/>
    <cellStyle name="Komma 5 2 2 4 2 2 3" xfId="43957" xr:uid="{00000000-0005-0000-0000-0000F03C0000}"/>
    <cellStyle name="Komma 5 2 2 4 2 2 4" xfId="47242" xr:uid="{00000000-0005-0000-0000-0000F13C0000}"/>
    <cellStyle name="Komma 5 2 2 4 2 2 5" xfId="50258" xr:uid="{00000000-0005-0000-0000-0000F23C0000}"/>
    <cellStyle name="Komma 5 2 2 4 2 3" xfId="10822" xr:uid="{00000000-0005-0000-0000-0000F33C0000}"/>
    <cellStyle name="Komma 5 2 2 4 2 3 2" xfId="18364" xr:uid="{00000000-0005-0000-0000-0000F43C0000}"/>
    <cellStyle name="Komma 5 2 2 4 2 3 3" xfId="41975" xr:uid="{00000000-0005-0000-0000-0000F53C0000}"/>
    <cellStyle name="Komma 5 2 2 4 2 3 4" xfId="47719" xr:uid="{00000000-0005-0000-0000-0000F63C0000}"/>
    <cellStyle name="Komma 5 2 2 4 2 3 5" xfId="50735" xr:uid="{00000000-0005-0000-0000-0000F73C0000}"/>
    <cellStyle name="Komma 5 2 2 4 2 4" xfId="11309" xr:uid="{00000000-0005-0000-0000-0000F83C0000}"/>
    <cellStyle name="Komma 5 2 2 4 2 4 2" xfId="18841" xr:uid="{00000000-0005-0000-0000-0000F93C0000}"/>
    <cellStyle name="Komma 5 2 2 4 2 4 3" xfId="42049" xr:uid="{00000000-0005-0000-0000-0000FA3C0000}"/>
    <cellStyle name="Komma 5 2 2 4 2 4 4" xfId="48196" xr:uid="{00000000-0005-0000-0000-0000FB3C0000}"/>
    <cellStyle name="Komma 5 2 2 4 2 4 5" xfId="51212" xr:uid="{00000000-0005-0000-0000-0000FC3C0000}"/>
    <cellStyle name="Komma 5 2 2 4 2 5" xfId="8398" xr:uid="{00000000-0005-0000-0000-0000FD3C0000}"/>
    <cellStyle name="Komma 5 2 2 4 2 5 2" xfId="42925" xr:uid="{00000000-0005-0000-0000-0000FE3C0000}"/>
    <cellStyle name="Komma 5 2 2 4 2 5 3" xfId="46765" xr:uid="{00000000-0005-0000-0000-0000FF3C0000}"/>
    <cellStyle name="Komma 5 2 2 4 2 5 4" xfId="49781" xr:uid="{00000000-0005-0000-0000-0000003D0000}"/>
    <cellStyle name="Komma 5 2 2 4 2 6" xfId="41592" xr:uid="{00000000-0005-0000-0000-0000013D0000}"/>
    <cellStyle name="Komma 5 2 2 4 2 7" xfId="45659" xr:uid="{00000000-0005-0000-0000-0000023D0000}"/>
    <cellStyle name="Komma 5 2 2 4 2 8" xfId="48675" xr:uid="{00000000-0005-0000-0000-0000033D0000}"/>
    <cellStyle name="Komma 5 2 2 4 3" xfId="10125" xr:uid="{00000000-0005-0000-0000-0000043D0000}"/>
    <cellStyle name="Komma 5 2 2 4 3 2" xfId="17675" xr:uid="{00000000-0005-0000-0000-0000053D0000}"/>
    <cellStyle name="Komma 5 2 2 4 3 3" xfId="41868" xr:uid="{00000000-0005-0000-0000-0000063D0000}"/>
    <cellStyle name="Komma 5 2 2 4 3 4" xfId="47030" xr:uid="{00000000-0005-0000-0000-0000073D0000}"/>
    <cellStyle name="Komma 5 2 2 4 3 5" xfId="50046" xr:uid="{00000000-0005-0000-0000-0000083D0000}"/>
    <cellStyle name="Komma 5 2 2 4 4" xfId="10610" xr:uid="{00000000-0005-0000-0000-0000093D0000}"/>
    <cellStyle name="Komma 5 2 2 4 4 2" xfId="18152" xr:uid="{00000000-0005-0000-0000-00000A3D0000}"/>
    <cellStyle name="Komma 5 2 2 4 4 3" xfId="43131" xr:uid="{00000000-0005-0000-0000-00000B3D0000}"/>
    <cellStyle name="Komma 5 2 2 4 4 4" xfId="47507" xr:uid="{00000000-0005-0000-0000-00000C3D0000}"/>
    <cellStyle name="Komma 5 2 2 4 4 5" xfId="50523" xr:uid="{00000000-0005-0000-0000-00000D3D0000}"/>
    <cellStyle name="Komma 5 2 2 4 5" xfId="11097" xr:uid="{00000000-0005-0000-0000-00000E3D0000}"/>
    <cellStyle name="Komma 5 2 2 4 5 2" xfId="18629" xr:uid="{00000000-0005-0000-0000-00000F3D0000}"/>
    <cellStyle name="Komma 5 2 2 4 5 3" xfId="42018" xr:uid="{00000000-0005-0000-0000-0000103D0000}"/>
    <cellStyle name="Komma 5 2 2 4 5 4" xfId="47984" xr:uid="{00000000-0005-0000-0000-0000113D0000}"/>
    <cellStyle name="Komma 5 2 2 4 5 5" xfId="51000" xr:uid="{00000000-0005-0000-0000-0000123D0000}"/>
    <cellStyle name="Komma 5 2 2 4 6" xfId="8085" xr:uid="{00000000-0005-0000-0000-0000133D0000}"/>
    <cellStyle name="Komma 5 2 2 4 6 2" xfId="20510" xr:uid="{00000000-0005-0000-0000-0000143D0000}"/>
    <cellStyle name="Komma 5 2 2 4 6 3" xfId="46553" xr:uid="{00000000-0005-0000-0000-0000153D0000}"/>
    <cellStyle name="Komma 5 2 2 4 6 4" xfId="49569" xr:uid="{00000000-0005-0000-0000-0000163D0000}"/>
    <cellStyle name="Komma 5 2 2 4 7" xfId="20817" xr:uid="{00000000-0005-0000-0000-0000173D0000}"/>
    <cellStyle name="Komma 5 2 2 4 8" xfId="45447" xr:uid="{00000000-0005-0000-0000-0000183D0000}"/>
    <cellStyle name="Komma 5 2 2 4 9" xfId="48463" xr:uid="{00000000-0005-0000-0000-0000193D0000}"/>
    <cellStyle name="Komma 5 2 2 5" xfId="5524" xr:uid="{00000000-0005-0000-0000-00001A3D0000}"/>
    <cellStyle name="Komma 5 2 2 5 2" xfId="10178" xr:uid="{00000000-0005-0000-0000-00001B3D0000}"/>
    <cellStyle name="Komma 5 2 2 5 2 2" xfId="17728" xr:uid="{00000000-0005-0000-0000-00001C3D0000}"/>
    <cellStyle name="Komma 5 2 2 5 2 3" xfId="19903" xr:uid="{00000000-0005-0000-0000-00001D3D0000}"/>
    <cellStyle name="Komma 5 2 2 5 2 4" xfId="47083" xr:uid="{00000000-0005-0000-0000-00001E3D0000}"/>
    <cellStyle name="Komma 5 2 2 5 2 5" xfId="50099" xr:uid="{00000000-0005-0000-0000-00001F3D0000}"/>
    <cellStyle name="Komma 5 2 2 5 3" xfId="10663" xr:uid="{00000000-0005-0000-0000-0000203D0000}"/>
    <cellStyle name="Komma 5 2 2 5 3 2" xfId="18205" xr:uid="{00000000-0005-0000-0000-0000213D0000}"/>
    <cellStyle name="Komma 5 2 2 5 3 3" xfId="42852" xr:uid="{00000000-0005-0000-0000-0000223D0000}"/>
    <cellStyle name="Komma 5 2 2 5 3 4" xfId="47560" xr:uid="{00000000-0005-0000-0000-0000233D0000}"/>
    <cellStyle name="Komma 5 2 2 5 3 5" xfId="50576" xr:uid="{00000000-0005-0000-0000-0000243D0000}"/>
    <cellStyle name="Komma 5 2 2 5 4" xfId="11150" xr:uid="{00000000-0005-0000-0000-0000253D0000}"/>
    <cellStyle name="Komma 5 2 2 5 4 2" xfId="18682" xr:uid="{00000000-0005-0000-0000-0000263D0000}"/>
    <cellStyle name="Komma 5 2 2 5 4 3" xfId="43872" xr:uid="{00000000-0005-0000-0000-0000273D0000}"/>
    <cellStyle name="Komma 5 2 2 5 4 4" xfId="48037" xr:uid="{00000000-0005-0000-0000-0000283D0000}"/>
    <cellStyle name="Komma 5 2 2 5 4 5" xfId="51053" xr:uid="{00000000-0005-0000-0000-0000293D0000}"/>
    <cellStyle name="Komma 5 2 2 5 5" xfId="8164" xr:uid="{00000000-0005-0000-0000-00002A3D0000}"/>
    <cellStyle name="Komma 5 2 2 5 5 2" xfId="41796" xr:uid="{00000000-0005-0000-0000-00002B3D0000}"/>
    <cellStyle name="Komma 5 2 2 5 5 3" xfId="46606" xr:uid="{00000000-0005-0000-0000-00002C3D0000}"/>
    <cellStyle name="Komma 5 2 2 5 5 4" xfId="49622" xr:uid="{00000000-0005-0000-0000-00002D3D0000}"/>
    <cellStyle name="Komma 5 2 2 5 6" xfId="41533" xr:uid="{00000000-0005-0000-0000-00002E3D0000}"/>
    <cellStyle name="Komma 5 2 2 5 7" xfId="45500" xr:uid="{00000000-0005-0000-0000-00002F3D0000}"/>
    <cellStyle name="Komma 5 2 2 5 8" xfId="48516" xr:uid="{00000000-0005-0000-0000-0000303D0000}"/>
    <cellStyle name="Komma 5 2 2 6" xfId="5844" xr:uid="{00000000-0005-0000-0000-0000313D0000}"/>
    <cellStyle name="Komma 5 2 2 6 2" xfId="10390" xr:uid="{00000000-0005-0000-0000-0000323D0000}"/>
    <cellStyle name="Komma 5 2 2 6 2 2" xfId="17940" xr:uid="{00000000-0005-0000-0000-0000333D0000}"/>
    <cellStyle name="Komma 5 2 2 6 2 3" xfId="27966" xr:uid="{00000000-0005-0000-0000-0000343D0000}"/>
    <cellStyle name="Komma 5 2 2 6 2 4" xfId="47295" xr:uid="{00000000-0005-0000-0000-0000353D0000}"/>
    <cellStyle name="Komma 5 2 2 6 2 5" xfId="50311" xr:uid="{00000000-0005-0000-0000-0000363D0000}"/>
    <cellStyle name="Komma 5 2 2 6 3" xfId="10875" xr:uid="{00000000-0005-0000-0000-0000373D0000}"/>
    <cellStyle name="Komma 5 2 2 6 3 2" xfId="18417" xr:uid="{00000000-0005-0000-0000-0000383D0000}"/>
    <cellStyle name="Komma 5 2 2 6 3 3" xfId="43754" xr:uid="{00000000-0005-0000-0000-0000393D0000}"/>
    <cellStyle name="Komma 5 2 2 6 3 4" xfId="47772" xr:uid="{00000000-0005-0000-0000-00003A3D0000}"/>
    <cellStyle name="Komma 5 2 2 6 3 5" xfId="50788" xr:uid="{00000000-0005-0000-0000-00003B3D0000}"/>
    <cellStyle name="Komma 5 2 2 6 4" xfId="11363" xr:uid="{00000000-0005-0000-0000-00003C3D0000}"/>
    <cellStyle name="Komma 5 2 2 6 4 2" xfId="18894" xr:uid="{00000000-0005-0000-0000-00003D3D0000}"/>
    <cellStyle name="Komma 5 2 2 6 4 3" xfId="42058" xr:uid="{00000000-0005-0000-0000-00003E3D0000}"/>
    <cellStyle name="Komma 5 2 2 6 4 4" xfId="48249" xr:uid="{00000000-0005-0000-0000-00003F3D0000}"/>
    <cellStyle name="Komma 5 2 2 6 4 5" xfId="51265" xr:uid="{00000000-0005-0000-0000-0000403D0000}"/>
    <cellStyle name="Komma 5 2 2 6 5" xfId="8478" xr:uid="{00000000-0005-0000-0000-0000413D0000}"/>
    <cellStyle name="Komma 5 2 2 6 5 2" xfId="42275" xr:uid="{00000000-0005-0000-0000-0000423D0000}"/>
    <cellStyle name="Komma 5 2 2 6 5 3" xfId="46818" xr:uid="{00000000-0005-0000-0000-0000433D0000}"/>
    <cellStyle name="Komma 5 2 2 6 5 4" xfId="49834" xr:uid="{00000000-0005-0000-0000-0000443D0000}"/>
    <cellStyle name="Komma 5 2 2 6 6" xfId="41606" xr:uid="{00000000-0005-0000-0000-0000453D0000}"/>
    <cellStyle name="Komma 5 2 2 6 7" xfId="45712" xr:uid="{00000000-0005-0000-0000-0000463D0000}"/>
    <cellStyle name="Komma 5 2 2 6 8" xfId="48728" xr:uid="{00000000-0005-0000-0000-0000473D0000}"/>
    <cellStyle name="Komma 5 2 2 7" xfId="9966" xr:uid="{00000000-0005-0000-0000-0000483D0000}"/>
    <cellStyle name="Komma 5 2 2 7 2" xfId="17516" xr:uid="{00000000-0005-0000-0000-0000493D0000}"/>
    <cellStyle name="Komma 5 2 2 7 3" xfId="43507" xr:uid="{00000000-0005-0000-0000-00004A3D0000}"/>
    <cellStyle name="Komma 5 2 2 7 4" xfId="46871" xr:uid="{00000000-0005-0000-0000-00004B3D0000}"/>
    <cellStyle name="Komma 5 2 2 7 5" xfId="49887" xr:uid="{00000000-0005-0000-0000-00004C3D0000}"/>
    <cellStyle name="Komma 5 2 2 8" xfId="10450" xr:uid="{00000000-0005-0000-0000-00004D3D0000}"/>
    <cellStyle name="Komma 5 2 2 8 2" xfId="17993" xr:uid="{00000000-0005-0000-0000-00004E3D0000}"/>
    <cellStyle name="Komma 5 2 2 8 3" xfId="41917" xr:uid="{00000000-0005-0000-0000-00004F3D0000}"/>
    <cellStyle name="Komma 5 2 2 8 4" xfId="47348" xr:uid="{00000000-0005-0000-0000-0000503D0000}"/>
    <cellStyle name="Komma 5 2 2 8 5" xfId="50364" xr:uid="{00000000-0005-0000-0000-0000513D0000}"/>
    <cellStyle name="Komma 5 2 2 9" xfId="10937" xr:uid="{00000000-0005-0000-0000-0000523D0000}"/>
    <cellStyle name="Komma 5 2 2 9 2" xfId="18470" xr:uid="{00000000-0005-0000-0000-0000533D0000}"/>
    <cellStyle name="Komma 5 2 2 9 3" xfId="43728" xr:uid="{00000000-0005-0000-0000-0000543D0000}"/>
    <cellStyle name="Komma 5 2 2 9 4" xfId="47825" xr:uid="{00000000-0005-0000-0000-0000553D0000}"/>
    <cellStyle name="Komma 5 2 2 9 5" xfId="50841" xr:uid="{00000000-0005-0000-0000-0000563D0000}"/>
    <cellStyle name="Komma 5 2 3" xfId="5283" xr:uid="{00000000-0005-0000-0000-0000573D0000}"/>
    <cellStyle name="Komma 5 2 3 10" xfId="45129" xr:uid="{00000000-0005-0000-0000-0000583D0000}"/>
    <cellStyle name="Komma 5 2 3 11" xfId="45340" xr:uid="{00000000-0005-0000-0000-0000593D0000}"/>
    <cellStyle name="Komma 5 2 3 12" xfId="48356" xr:uid="{00000000-0005-0000-0000-00005A3D0000}"/>
    <cellStyle name="Komma 5 2 3 2" xfId="5603" xr:uid="{00000000-0005-0000-0000-00005B3D0000}"/>
    <cellStyle name="Komma 5 2 3 2 10" xfId="45552" xr:uid="{00000000-0005-0000-0000-00005C3D0000}"/>
    <cellStyle name="Komma 5 2 3 2 11" xfId="48568" xr:uid="{00000000-0005-0000-0000-00005D3D0000}"/>
    <cellStyle name="Komma 5 2 3 2 2" xfId="10230" xr:uid="{00000000-0005-0000-0000-00005E3D0000}"/>
    <cellStyle name="Komma 5 2 3 2 2 2" xfId="17780" xr:uid="{00000000-0005-0000-0000-00005F3D0000}"/>
    <cellStyle name="Komma 5 2 3 2 2 3" xfId="41884" xr:uid="{00000000-0005-0000-0000-0000603D0000}"/>
    <cellStyle name="Komma 5 2 3 2 2 4" xfId="47135" xr:uid="{00000000-0005-0000-0000-0000613D0000}"/>
    <cellStyle name="Komma 5 2 3 2 2 5" xfId="50151" xr:uid="{00000000-0005-0000-0000-0000623D0000}"/>
    <cellStyle name="Komma 5 2 3 2 3" xfId="10715" xr:uid="{00000000-0005-0000-0000-0000633D0000}"/>
    <cellStyle name="Komma 5 2 3 2 3 2" xfId="18257" xr:uid="{00000000-0005-0000-0000-0000643D0000}"/>
    <cellStyle name="Komma 5 2 3 2 3 3" xfId="19622" xr:uid="{00000000-0005-0000-0000-0000653D0000}"/>
    <cellStyle name="Komma 5 2 3 2 3 4" xfId="47612" xr:uid="{00000000-0005-0000-0000-0000663D0000}"/>
    <cellStyle name="Komma 5 2 3 2 3 5" xfId="50628" xr:uid="{00000000-0005-0000-0000-0000673D0000}"/>
    <cellStyle name="Komma 5 2 3 2 4" xfId="11202" xr:uid="{00000000-0005-0000-0000-0000683D0000}"/>
    <cellStyle name="Komma 5 2 3 2 4 2" xfId="18734" xr:uid="{00000000-0005-0000-0000-0000693D0000}"/>
    <cellStyle name="Komma 5 2 3 2 4 3" xfId="42802" xr:uid="{00000000-0005-0000-0000-00006A3D0000}"/>
    <cellStyle name="Komma 5 2 3 2 4 4" xfId="48089" xr:uid="{00000000-0005-0000-0000-00006B3D0000}"/>
    <cellStyle name="Komma 5 2 3 2 4 5" xfId="51105" xr:uid="{00000000-0005-0000-0000-00006C3D0000}"/>
    <cellStyle name="Komma 5 2 3 2 5" xfId="8238" xr:uid="{00000000-0005-0000-0000-00006D3D0000}"/>
    <cellStyle name="Komma 5 2 3 2 5 2" xfId="41805" xr:uid="{00000000-0005-0000-0000-00006E3D0000}"/>
    <cellStyle name="Komma 5 2 3 2 5 3" xfId="46658" xr:uid="{00000000-0005-0000-0000-00006F3D0000}"/>
    <cellStyle name="Komma 5 2 3 2 5 4" xfId="49674" xr:uid="{00000000-0005-0000-0000-0000703D0000}"/>
    <cellStyle name="Komma 5 2 3 2 6" xfId="19370" xr:uid="{00000000-0005-0000-0000-0000713D0000}"/>
    <cellStyle name="Komma 5 2 3 2 7" xfId="43328" xr:uid="{00000000-0005-0000-0000-0000723D0000}"/>
    <cellStyle name="Komma 5 2 3 2 8" xfId="44224" xr:uid="{00000000-0005-0000-0000-0000733D0000}"/>
    <cellStyle name="Komma 5 2 3 2 9" xfId="45130" xr:uid="{00000000-0005-0000-0000-0000743D0000}"/>
    <cellStyle name="Komma 5 2 3 3" xfId="10018" xr:uid="{00000000-0005-0000-0000-0000753D0000}"/>
    <cellStyle name="Komma 5 2 3 3 2" xfId="17568" xr:uid="{00000000-0005-0000-0000-0000763D0000}"/>
    <cellStyle name="Komma 5 2 3 3 3" xfId="20113" xr:uid="{00000000-0005-0000-0000-0000773D0000}"/>
    <cellStyle name="Komma 5 2 3 3 4" xfId="46923" xr:uid="{00000000-0005-0000-0000-0000783D0000}"/>
    <cellStyle name="Komma 5 2 3 3 5" xfId="49939" xr:uid="{00000000-0005-0000-0000-0000793D0000}"/>
    <cellStyle name="Komma 5 2 3 4" xfId="10502" xr:uid="{00000000-0005-0000-0000-00007A3D0000}"/>
    <cellStyle name="Komma 5 2 3 4 2" xfId="18045" xr:uid="{00000000-0005-0000-0000-00007B3D0000}"/>
    <cellStyle name="Komma 5 2 3 4 3" xfId="42487" xr:uid="{00000000-0005-0000-0000-00007C3D0000}"/>
    <cellStyle name="Komma 5 2 3 4 4" xfId="47400" xr:uid="{00000000-0005-0000-0000-00007D3D0000}"/>
    <cellStyle name="Komma 5 2 3 4 5" xfId="50416" xr:uid="{00000000-0005-0000-0000-00007E3D0000}"/>
    <cellStyle name="Komma 5 2 3 5" xfId="10989" xr:uid="{00000000-0005-0000-0000-00007F3D0000}"/>
    <cellStyle name="Komma 5 2 3 5 2" xfId="18522" xr:uid="{00000000-0005-0000-0000-0000803D0000}"/>
    <cellStyle name="Komma 5 2 3 5 3" xfId="43674" xr:uid="{00000000-0005-0000-0000-0000813D0000}"/>
    <cellStyle name="Komma 5 2 3 5 4" xfId="47877" xr:uid="{00000000-0005-0000-0000-0000823D0000}"/>
    <cellStyle name="Komma 5 2 3 5 5" xfId="50893" xr:uid="{00000000-0005-0000-0000-0000833D0000}"/>
    <cellStyle name="Komma 5 2 3 6" xfId="7937" xr:uid="{00000000-0005-0000-0000-0000843D0000}"/>
    <cellStyle name="Komma 5 2 3 6 2" xfId="42211" xr:uid="{00000000-0005-0000-0000-0000853D0000}"/>
    <cellStyle name="Komma 5 2 3 6 3" xfId="46446" xr:uid="{00000000-0005-0000-0000-0000863D0000}"/>
    <cellStyle name="Komma 5 2 3 6 4" xfId="49462" xr:uid="{00000000-0005-0000-0000-0000873D0000}"/>
    <cellStyle name="Komma 5 2 3 7" xfId="19369" xr:uid="{00000000-0005-0000-0000-0000883D0000}"/>
    <cellStyle name="Komma 5 2 3 8" xfId="43879" xr:uid="{00000000-0005-0000-0000-0000893D0000}"/>
    <cellStyle name="Komma 5 2 3 9" xfId="44223" xr:uid="{00000000-0005-0000-0000-00008A3D0000}"/>
    <cellStyle name="Komma 5 2 4" xfId="5363" xr:uid="{00000000-0005-0000-0000-00008B3D0000}"/>
    <cellStyle name="Komma 5 2 4 10" xfId="45131" xr:uid="{00000000-0005-0000-0000-00008C3D0000}"/>
    <cellStyle name="Komma 5 2 4 11" xfId="45393" xr:uid="{00000000-0005-0000-0000-00008D3D0000}"/>
    <cellStyle name="Komma 5 2 4 12" xfId="48409" xr:uid="{00000000-0005-0000-0000-00008E3D0000}"/>
    <cellStyle name="Komma 5 2 4 2" xfId="5683" xr:uid="{00000000-0005-0000-0000-00008F3D0000}"/>
    <cellStyle name="Komma 5 2 4 2 2" xfId="10283" xr:uid="{00000000-0005-0000-0000-0000903D0000}"/>
    <cellStyle name="Komma 5 2 4 2 2 2" xfId="17833" xr:uid="{00000000-0005-0000-0000-0000913D0000}"/>
    <cellStyle name="Komma 5 2 4 2 2 3" xfId="29480" xr:uid="{00000000-0005-0000-0000-0000923D0000}"/>
    <cellStyle name="Komma 5 2 4 2 2 4" xfId="47188" xr:uid="{00000000-0005-0000-0000-0000933D0000}"/>
    <cellStyle name="Komma 5 2 4 2 2 5" xfId="50204" xr:uid="{00000000-0005-0000-0000-0000943D0000}"/>
    <cellStyle name="Komma 5 2 4 2 3" xfId="10768" xr:uid="{00000000-0005-0000-0000-0000953D0000}"/>
    <cellStyle name="Komma 5 2 4 2 3 2" xfId="18310" xr:uid="{00000000-0005-0000-0000-0000963D0000}"/>
    <cellStyle name="Komma 5 2 4 2 3 3" xfId="43866" xr:uid="{00000000-0005-0000-0000-0000973D0000}"/>
    <cellStyle name="Komma 5 2 4 2 3 4" xfId="47665" xr:uid="{00000000-0005-0000-0000-0000983D0000}"/>
    <cellStyle name="Komma 5 2 4 2 3 5" xfId="50681" xr:uid="{00000000-0005-0000-0000-0000993D0000}"/>
    <cellStyle name="Komma 5 2 4 2 4" xfId="11255" xr:uid="{00000000-0005-0000-0000-00009A3D0000}"/>
    <cellStyle name="Komma 5 2 4 2 4 2" xfId="18787" xr:uid="{00000000-0005-0000-0000-00009B3D0000}"/>
    <cellStyle name="Komma 5 2 4 2 4 3" xfId="42420" xr:uid="{00000000-0005-0000-0000-00009C3D0000}"/>
    <cellStyle name="Komma 5 2 4 2 4 4" xfId="48142" xr:uid="{00000000-0005-0000-0000-00009D3D0000}"/>
    <cellStyle name="Komma 5 2 4 2 4 5" xfId="51158" xr:uid="{00000000-0005-0000-0000-00009E3D0000}"/>
    <cellStyle name="Komma 5 2 4 2 5" xfId="8317" xr:uid="{00000000-0005-0000-0000-00009F3D0000}"/>
    <cellStyle name="Komma 5 2 4 2 5 2" xfId="43946" xr:uid="{00000000-0005-0000-0000-0000A03D0000}"/>
    <cellStyle name="Komma 5 2 4 2 5 3" xfId="46711" xr:uid="{00000000-0005-0000-0000-0000A13D0000}"/>
    <cellStyle name="Komma 5 2 4 2 5 4" xfId="49727" xr:uid="{00000000-0005-0000-0000-0000A23D0000}"/>
    <cellStyle name="Komma 5 2 4 2 6" xfId="42076" xr:uid="{00000000-0005-0000-0000-0000A33D0000}"/>
    <cellStyle name="Komma 5 2 4 2 7" xfId="45605" xr:uid="{00000000-0005-0000-0000-0000A43D0000}"/>
    <cellStyle name="Komma 5 2 4 2 8" xfId="48621" xr:uid="{00000000-0005-0000-0000-0000A53D0000}"/>
    <cellStyle name="Komma 5 2 4 3" xfId="10071" xr:uid="{00000000-0005-0000-0000-0000A63D0000}"/>
    <cellStyle name="Komma 5 2 4 3 2" xfId="17621" xr:uid="{00000000-0005-0000-0000-0000A73D0000}"/>
    <cellStyle name="Komma 5 2 4 3 3" xfId="32455" xr:uid="{00000000-0005-0000-0000-0000A83D0000}"/>
    <cellStyle name="Komma 5 2 4 3 4" xfId="46976" xr:uid="{00000000-0005-0000-0000-0000A93D0000}"/>
    <cellStyle name="Komma 5 2 4 3 5" xfId="49992" xr:uid="{00000000-0005-0000-0000-0000AA3D0000}"/>
    <cellStyle name="Komma 5 2 4 4" xfId="10556" xr:uid="{00000000-0005-0000-0000-0000AB3D0000}"/>
    <cellStyle name="Komma 5 2 4 4 2" xfId="18098" xr:uid="{00000000-0005-0000-0000-0000AC3D0000}"/>
    <cellStyle name="Komma 5 2 4 4 3" xfId="41935" xr:uid="{00000000-0005-0000-0000-0000AD3D0000}"/>
    <cellStyle name="Komma 5 2 4 4 4" xfId="47453" xr:uid="{00000000-0005-0000-0000-0000AE3D0000}"/>
    <cellStyle name="Komma 5 2 4 4 5" xfId="50469" xr:uid="{00000000-0005-0000-0000-0000AF3D0000}"/>
    <cellStyle name="Komma 5 2 4 5" xfId="11043" xr:uid="{00000000-0005-0000-0000-0000B03D0000}"/>
    <cellStyle name="Komma 5 2 4 5 2" xfId="18575" xr:uid="{00000000-0005-0000-0000-0000B13D0000}"/>
    <cellStyle name="Komma 5 2 4 5 3" xfId="42390" xr:uid="{00000000-0005-0000-0000-0000B23D0000}"/>
    <cellStyle name="Komma 5 2 4 5 4" xfId="47930" xr:uid="{00000000-0005-0000-0000-0000B33D0000}"/>
    <cellStyle name="Komma 5 2 4 5 5" xfId="50946" xr:uid="{00000000-0005-0000-0000-0000B43D0000}"/>
    <cellStyle name="Komma 5 2 4 6" xfId="8008" xr:uid="{00000000-0005-0000-0000-0000B53D0000}"/>
    <cellStyle name="Komma 5 2 4 6 2" xfId="41775" xr:uid="{00000000-0005-0000-0000-0000B63D0000}"/>
    <cellStyle name="Komma 5 2 4 6 3" xfId="46499" xr:uid="{00000000-0005-0000-0000-0000B73D0000}"/>
    <cellStyle name="Komma 5 2 4 6 4" xfId="49515" xr:uid="{00000000-0005-0000-0000-0000B83D0000}"/>
    <cellStyle name="Komma 5 2 4 7" xfId="19371" xr:uid="{00000000-0005-0000-0000-0000B93D0000}"/>
    <cellStyle name="Komma 5 2 4 8" xfId="43320" xr:uid="{00000000-0005-0000-0000-0000BA3D0000}"/>
    <cellStyle name="Komma 5 2 4 9" xfId="44225" xr:uid="{00000000-0005-0000-0000-0000BB3D0000}"/>
    <cellStyle name="Komma 5 2 5" xfId="5443" xr:uid="{00000000-0005-0000-0000-0000BC3D0000}"/>
    <cellStyle name="Komma 5 2 5 10" xfId="45132" xr:uid="{00000000-0005-0000-0000-0000BD3D0000}"/>
    <cellStyle name="Komma 5 2 5 11" xfId="45446" xr:uid="{00000000-0005-0000-0000-0000BE3D0000}"/>
    <cellStyle name="Komma 5 2 5 12" xfId="48462" xr:uid="{00000000-0005-0000-0000-0000BF3D0000}"/>
    <cellStyle name="Komma 5 2 5 2" xfId="5763" xr:uid="{00000000-0005-0000-0000-0000C03D0000}"/>
    <cellStyle name="Komma 5 2 5 2 2" xfId="10336" xr:uid="{00000000-0005-0000-0000-0000C13D0000}"/>
    <cellStyle name="Komma 5 2 5 2 2 2" xfId="17886" xr:uid="{00000000-0005-0000-0000-0000C23D0000}"/>
    <cellStyle name="Komma 5 2 5 2 2 3" xfId="42935" xr:uid="{00000000-0005-0000-0000-0000C33D0000}"/>
    <cellStyle name="Komma 5 2 5 2 2 4" xfId="47241" xr:uid="{00000000-0005-0000-0000-0000C43D0000}"/>
    <cellStyle name="Komma 5 2 5 2 2 5" xfId="50257" xr:uid="{00000000-0005-0000-0000-0000C53D0000}"/>
    <cellStyle name="Komma 5 2 5 2 3" xfId="10821" xr:uid="{00000000-0005-0000-0000-0000C63D0000}"/>
    <cellStyle name="Komma 5 2 5 2 3 2" xfId="18363" xr:uid="{00000000-0005-0000-0000-0000C73D0000}"/>
    <cellStyle name="Komma 5 2 5 2 3 3" xfId="41974" xr:uid="{00000000-0005-0000-0000-0000C83D0000}"/>
    <cellStyle name="Komma 5 2 5 2 3 4" xfId="47718" xr:uid="{00000000-0005-0000-0000-0000C93D0000}"/>
    <cellStyle name="Komma 5 2 5 2 3 5" xfId="50734" xr:uid="{00000000-0005-0000-0000-0000CA3D0000}"/>
    <cellStyle name="Komma 5 2 5 2 4" xfId="11308" xr:uid="{00000000-0005-0000-0000-0000CB3D0000}"/>
    <cellStyle name="Komma 5 2 5 2 4 2" xfId="18840" xr:uid="{00000000-0005-0000-0000-0000CC3D0000}"/>
    <cellStyle name="Komma 5 2 5 2 4 3" xfId="43420" xr:uid="{00000000-0005-0000-0000-0000CD3D0000}"/>
    <cellStyle name="Komma 5 2 5 2 4 4" xfId="48195" xr:uid="{00000000-0005-0000-0000-0000CE3D0000}"/>
    <cellStyle name="Komma 5 2 5 2 4 5" xfId="51211" xr:uid="{00000000-0005-0000-0000-0000CF3D0000}"/>
    <cellStyle name="Komma 5 2 5 2 5" xfId="8397" xr:uid="{00000000-0005-0000-0000-0000D03D0000}"/>
    <cellStyle name="Komma 5 2 5 2 5 2" xfId="42266" xr:uid="{00000000-0005-0000-0000-0000D13D0000}"/>
    <cellStyle name="Komma 5 2 5 2 5 3" xfId="46764" xr:uid="{00000000-0005-0000-0000-0000D23D0000}"/>
    <cellStyle name="Komma 5 2 5 2 5 4" xfId="49780" xr:uid="{00000000-0005-0000-0000-0000D33D0000}"/>
    <cellStyle name="Komma 5 2 5 2 6" xfId="43403" xr:uid="{00000000-0005-0000-0000-0000D43D0000}"/>
    <cellStyle name="Komma 5 2 5 2 7" xfId="45658" xr:uid="{00000000-0005-0000-0000-0000D53D0000}"/>
    <cellStyle name="Komma 5 2 5 2 8" xfId="48674" xr:uid="{00000000-0005-0000-0000-0000D63D0000}"/>
    <cellStyle name="Komma 5 2 5 3" xfId="10124" xr:uid="{00000000-0005-0000-0000-0000D73D0000}"/>
    <cellStyle name="Komma 5 2 5 3 2" xfId="17674" xr:uid="{00000000-0005-0000-0000-0000D83D0000}"/>
    <cellStyle name="Komma 5 2 5 3 3" xfId="43075" xr:uid="{00000000-0005-0000-0000-0000D93D0000}"/>
    <cellStyle name="Komma 5 2 5 3 4" xfId="47029" xr:uid="{00000000-0005-0000-0000-0000DA3D0000}"/>
    <cellStyle name="Komma 5 2 5 3 5" xfId="50045" xr:uid="{00000000-0005-0000-0000-0000DB3D0000}"/>
    <cellStyle name="Komma 5 2 5 4" xfId="10609" xr:uid="{00000000-0005-0000-0000-0000DC3D0000}"/>
    <cellStyle name="Komma 5 2 5 4 2" xfId="18151" xr:uid="{00000000-0005-0000-0000-0000DD3D0000}"/>
    <cellStyle name="Komma 5 2 5 4 3" xfId="42339" xr:uid="{00000000-0005-0000-0000-0000DE3D0000}"/>
    <cellStyle name="Komma 5 2 5 4 4" xfId="47506" xr:uid="{00000000-0005-0000-0000-0000DF3D0000}"/>
    <cellStyle name="Komma 5 2 5 4 5" xfId="50522" xr:uid="{00000000-0005-0000-0000-0000E03D0000}"/>
    <cellStyle name="Komma 5 2 5 5" xfId="11096" xr:uid="{00000000-0005-0000-0000-0000E13D0000}"/>
    <cellStyle name="Komma 5 2 5 5 2" xfId="18628" xr:uid="{00000000-0005-0000-0000-0000E23D0000}"/>
    <cellStyle name="Komma 5 2 5 5 3" xfId="42017" xr:uid="{00000000-0005-0000-0000-0000E33D0000}"/>
    <cellStyle name="Komma 5 2 5 5 4" xfId="47983" xr:uid="{00000000-0005-0000-0000-0000E43D0000}"/>
    <cellStyle name="Komma 5 2 5 5 5" xfId="50999" xr:uid="{00000000-0005-0000-0000-0000E53D0000}"/>
    <cellStyle name="Komma 5 2 5 6" xfId="8084" xr:uid="{00000000-0005-0000-0000-0000E63D0000}"/>
    <cellStyle name="Komma 5 2 5 6 2" xfId="42542" xr:uid="{00000000-0005-0000-0000-0000E73D0000}"/>
    <cellStyle name="Komma 5 2 5 6 3" xfId="46552" xr:uid="{00000000-0005-0000-0000-0000E83D0000}"/>
    <cellStyle name="Komma 5 2 5 6 4" xfId="49568" xr:uid="{00000000-0005-0000-0000-0000E93D0000}"/>
    <cellStyle name="Komma 5 2 5 7" xfId="19372" xr:uid="{00000000-0005-0000-0000-0000EA3D0000}"/>
    <cellStyle name="Komma 5 2 5 8" xfId="43324" xr:uid="{00000000-0005-0000-0000-0000EB3D0000}"/>
    <cellStyle name="Komma 5 2 5 9" xfId="44226" xr:uid="{00000000-0005-0000-0000-0000EC3D0000}"/>
    <cellStyle name="Komma 5 2 6" xfId="5523" xr:uid="{00000000-0005-0000-0000-0000ED3D0000}"/>
    <cellStyle name="Komma 5 2 6 2" xfId="10177" xr:uid="{00000000-0005-0000-0000-0000EE3D0000}"/>
    <cellStyle name="Komma 5 2 6 2 2" xfId="17727" xr:uid="{00000000-0005-0000-0000-0000EF3D0000}"/>
    <cellStyle name="Komma 5 2 6 2 3" xfId="20396" xr:uid="{00000000-0005-0000-0000-0000F03D0000}"/>
    <cellStyle name="Komma 5 2 6 2 4" xfId="47082" xr:uid="{00000000-0005-0000-0000-0000F13D0000}"/>
    <cellStyle name="Komma 5 2 6 2 5" xfId="50098" xr:uid="{00000000-0005-0000-0000-0000F23D0000}"/>
    <cellStyle name="Komma 5 2 6 3" xfId="10662" xr:uid="{00000000-0005-0000-0000-0000F33D0000}"/>
    <cellStyle name="Komma 5 2 6 3 2" xfId="18204" xr:uid="{00000000-0005-0000-0000-0000F43D0000}"/>
    <cellStyle name="Komma 5 2 6 3 3" xfId="43702" xr:uid="{00000000-0005-0000-0000-0000F53D0000}"/>
    <cellStyle name="Komma 5 2 6 3 4" xfId="47559" xr:uid="{00000000-0005-0000-0000-0000F63D0000}"/>
    <cellStyle name="Komma 5 2 6 3 5" xfId="50575" xr:uid="{00000000-0005-0000-0000-0000F73D0000}"/>
    <cellStyle name="Komma 5 2 6 4" xfId="11149" xr:uid="{00000000-0005-0000-0000-0000F83D0000}"/>
    <cellStyle name="Komma 5 2 6 4 2" xfId="18681" xr:uid="{00000000-0005-0000-0000-0000F93D0000}"/>
    <cellStyle name="Komma 5 2 6 4 3" xfId="42586" xr:uid="{00000000-0005-0000-0000-0000FA3D0000}"/>
    <cellStyle name="Komma 5 2 6 4 4" xfId="48036" xr:uid="{00000000-0005-0000-0000-0000FB3D0000}"/>
    <cellStyle name="Komma 5 2 6 4 5" xfId="51052" xr:uid="{00000000-0005-0000-0000-0000FC3D0000}"/>
    <cellStyle name="Komma 5 2 6 5" xfId="8163" xr:uid="{00000000-0005-0000-0000-0000FD3D0000}"/>
    <cellStyle name="Komma 5 2 6 5 2" xfId="27726" xr:uid="{00000000-0005-0000-0000-0000FE3D0000}"/>
    <cellStyle name="Komma 5 2 6 5 3" xfId="46605" xr:uid="{00000000-0005-0000-0000-0000FF3D0000}"/>
    <cellStyle name="Komma 5 2 6 5 4" xfId="49621" xr:uid="{00000000-0005-0000-0000-0000003E0000}"/>
    <cellStyle name="Komma 5 2 6 6" xfId="42516" xr:uid="{00000000-0005-0000-0000-0000013E0000}"/>
    <cellStyle name="Komma 5 2 6 7" xfId="45499" xr:uid="{00000000-0005-0000-0000-0000023E0000}"/>
    <cellStyle name="Komma 5 2 6 8" xfId="48515" xr:uid="{00000000-0005-0000-0000-0000033E0000}"/>
    <cellStyle name="Komma 5 2 7" xfId="5843" xr:uid="{00000000-0005-0000-0000-0000043E0000}"/>
    <cellStyle name="Komma 5 2 7 2" xfId="10389" xr:uid="{00000000-0005-0000-0000-0000053E0000}"/>
    <cellStyle name="Komma 5 2 7 2 2" xfId="17939" xr:uid="{00000000-0005-0000-0000-0000063E0000}"/>
    <cellStyle name="Komma 5 2 7 2 3" xfId="43285" xr:uid="{00000000-0005-0000-0000-0000073E0000}"/>
    <cellStyle name="Komma 5 2 7 2 4" xfId="47294" xr:uid="{00000000-0005-0000-0000-0000083E0000}"/>
    <cellStyle name="Komma 5 2 7 2 5" xfId="50310" xr:uid="{00000000-0005-0000-0000-0000093E0000}"/>
    <cellStyle name="Komma 5 2 7 3" xfId="10874" xr:uid="{00000000-0005-0000-0000-00000A3E0000}"/>
    <cellStyle name="Komma 5 2 7 3 2" xfId="18416" xr:uid="{00000000-0005-0000-0000-00000B3E0000}"/>
    <cellStyle name="Komma 5 2 7 3 3" xfId="41985" xr:uid="{00000000-0005-0000-0000-00000C3E0000}"/>
    <cellStyle name="Komma 5 2 7 3 4" xfId="47771" xr:uid="{00000000-0005-0000-0000-00000D3E0000}"/>
    <cellStyle name="Komma 5 2 7 3 5" xfId="50787" xr:uid="{00000000-0005-0000-0000-00000E3E0000}"/>
    <cellStyle name="Komma 5 2 7 4" xfId="11362" xr:uid="{00000000-0005-0000-0000-00000F3E0000}"/>
    <cellStyle name="Komma 5 2 7 4 2" xfId="18893" xr:uid="{00000000-0005-0000-0000-0000103E0000}"/>
    <cellStyle name="Komma 5 2 7 4 3" xfId="43744" xr:uid="{00000000-0005-0000-0000-0000113E0000}"/>
    <cellStyle name="Komma 5 2 7 4 4" xfId="48248" xr:uid="{00000000-0005-0000-0000-0000123E0000}"/>
    <cellStyle name="Komma 5 2 7 4 5" xfId="51264" xr:uid="{00000000-0005-0000-0000-0000133E0000}"/>
    <cellStyle name="Komma 5 2 7 5" xfId="8477" xr:uid="{00000000-0005-0000-0000-0000143E0000}"/>
    <cellStyle name="Komma 5 2 7 5 2" xfId="42502" xr:uid="{00000000-0005-0000-0000-0000153E0000}"/>
    <cellStyle name="Komma 5 2 7 5 3" xfId="46817" xr:uid="{00000000-0005-0000-0000-0000163E0000}"/>
    <cellStyle name="Komma 5 2 7 5 4" xfId="49833" xr:uid="{00000000-0005-0000-0000-0000173E0000}"/>
    <cellStyle name="Komma 5 2 7 6" xfId="43404" xr:uid="{00000000-0005-0000-0000-0000183E0000}"/>
    <cellStyle name="Komma 5 2 7 7" xfId="45711" xr:uid="{00000000-0005-0000-0000-0000193E0000}"/>
    <cellStyle name="Komma 5 2 7 8" xfId="48727" xr:uid="{00000000-0005-0000-0000-00001A3E0000}"/>
    <cellStyle name="Komma 5 2 8" xfId="9965" xr:uid="{00000000-0005-0000-0000-00001B3E0000}"/>
    <cellStyle name="Komma 5 2 8 2" xfId="17515" xr:uid="{00000000-0005-0000-0000-00001C3E0000}"/>
    <cellStyle name="Komma 5 2 8 3" xfId="42279" xr:uid="{00000000-0005-0000-0000-00001D3E0000}"/>
    <cellStyle name="Komma 5 2 8 4" xfId="46870" xr:uid="{00000000-0005-0000-0000-00001E3E0000}"/>
    <cellStyle name="Komma 5 2 8 5" xfId="49886" xr:uid="{00000000-0005-0000-0000-00001F3E0000}"/>
    <cellStyle name="Komma 5 2 9" xfId="10449" xr:uid="{00000000-0005-0000-0000-0000203E0000}"/>
    <cellStyle name="Komma 5 2 9 2" xfId="17992" xr:uid="{00000000-0005-0000-0000-0000213E0000}"/>
    <cellStyle name="Komma 5 2 9 3" xfId="42529" xr:uid="{00000000-0005-0000-0000-0000223E0000}"/>
    <cellStyle name="Komma 5 2 9 4" xfId="47347" xr:uid="{00000000-0005-0000-0000-0000233E0000}"/>
    <cellStyle name="Komma 5 2 9 5" xfId="50363" xr:uid="{00000000-0005-0000-0000-0000243E0000}"/>
    <cellStyle name="Komma 5 3" xfId="4212" xr:uid="{00000000-0005-0000-0000-0000253E0000}"/>
    <cellStyle name="Komma 5 3 10" xfId="7584" xr:uid="{00000000-0005-0000-0000-0000263E0000}"/>
    <cellStyle name="Komma 5 3 10 2" xfId="43203" xr:uid="{00000000-0005-0000-0000-0000273E0000}"/>
    <cellStyle name="Komma 5 3 10 3" xfId="46380" xr:uid="{00000000-0005-0000-0000-0000283E0000}"/>
    <cellStyle name="Komma 5 3 10 4" xfId="49396" xr:uid="{00000000-0005-0000-0000-0000293E0000}"/>
    <cellStyle name="Komma 5 3 11" xfId="19373" xr:uid="{00000000-0005-0000-0000-00002A3E0000}"/>
    <cellStyle name="Komma 5 3 12" xfId="44227" xr:uid="{00000000-0005-0000-0000-00002B3E0000}"/>
    <cellStyle name="Komma 5 3 13" xfId="45133" xr:uid="{00000000-0005-0000-0000-00002C3E0000}"/>
    <cellStyle name="Komma 5 3 14" xfId="45289" xr:uid="{00000000-0005-0000-0000-00002D3E0000}"/>
    <cellStyle name="Komma 5 3 15" xfId="48304" xr:uid="{00000000-0005-0000-0000-00002E3E0000}"/>
    <cellStyle name="Komma 5 3 2" xfId="5285" xr:uid="{00000000-0005-0000-0000-00002F3E0000}"/>
    <cellStyle name="Komma 5 3 2 10" xfId="45134" xr:uid="{00000000-0005-0000-0000-0000303E0000}"/>
    <cellStyle name="Komma 5 3 2 11" xfId="45342" xr:uid="{00000000-0005-0000-0000-0000313E0000}"/>
    <cellStyle name="Komma 5 3 2 12" xfId="48358" xr:uid="{00000000-0005-0000-0000-0000323E0000}"/>
    <cellStyle name="Komma 5 3 2 2" xfId="5605" xr:uid="{00000000-0005-0000-0000-0000333E0000}"/>
    <cellStyle name="Komma 5 3 2 2 2" xfId="10232" xr:uid="{00000000-0005-0000-0000-0000343E0000}"/>
    <cellStyle name="Komma 5 3 2 2 2 2" xfId="17782" xr:uid="{00000000-0005-0000-0000-0000353E0000}"/>
    <cellStyle name="Komma 5 3 2 2 2 3" xfId="19900" xr:uid="{00000000-0005-0000-0000-0000363E0000}"/>
    <cellStyle name="Komma 5 3 2 2 2 4" xfId="47137" xr:uid="{00000000-0005-0000-0000-0000373E0000}"/>
    <cellStyle name="Komma 5 3 2 2 2 5" xfId="50153" xr:uid="{00000000-0005-0000-0000-0000383E0000}"/>
    <cellStyle name="Komma 5 3 2 2 3" xfId="10717" xr:uid="{00000000-0005-0000-0000-0000393E0000}"/>
    <cellStyle name="Komma 5 3 2 2 3 2" xfId="18259" xr:uid="{00000000-0005-0000-0000-00003A3E0000}"/>
    <cellStyle name="Komma 5 3 2 2 3 3" xfId="41959" xr:uid="{00000000-0005-0000-0000-00003B3E0000}"/>
    <cellStyle name="Komma 5 3 2 2 3 4" xfId="47614" xr:uid="{00000000-0005-0000-0000-00003C3E0000}"/>
    <cellStyle name="Komma 5 3 2 2 3 5" xfId="50630" xr:uid="{00000000-0005-0000-0000-00003D3E0000}"/>
    <cellStyle name="Komma 5 3 2 2 4" xfId="11204" xr:uid="{00000000-0005-0000-0000-00003E3E0000}"/>
    <cellStyle name="Komma 5 3 2 2 4 2" xfId="18736" xr:uid="{00000000-0005-0000-0000-00003F3E0000}"/>
    <cellStyle name="Komma 5 3 2 2 4 3" xfId="42479" xr:uid="{00000000-0005-0000-0000-0000403E0000}"/>
    <cellStyle name="Komma 5 3 2 2 4 4" xfId="48091" xr:uid="{00000000-0005-0000-0000-0000413E0000}"/>
    <cellStyle name="Komma 5 3 2 2 4 5" xfId="51107" xr:uid="{00000000-0005-0000-0000-0000423E0000}"/>
    <cellStyle name="Komma 5 3 2 2 5" xfId="8240" xr:uid="{00000000-0005-0000-0000-0000433E0000}"/>
    <cellStyle name="Komma 5 3 2 2 5 2" xfId="43271" xr:uid="{00000000-0005-0000-0000-0000443E0000}"/>
    <cellStyle name="Komma 5 3 2 2 5 3" xfId="46660" xr:uid="{00000000-0005-0000-0000-0000453E0000}"/>
    <cellStyle name="Komma 5 3 2 2 5 4" xfId="49676" xr:uid="{00000000-0005-0000-0000-0000463E0000}"/>
    <cellStyle name="Komma 5 3 2 2 6" xfId="43904" xr:uid="{00000000-0005-0000-0000-0000473E0000}"/>
    <cellStyle name="Komma 5 3 2 2 7" xfId="45554" xr:uid="{00000000-0005-0000-0000-0000483E0000}"/>
    <cellStyle name="Komma 5 3 2 2 8" xfId="48570" xr:uid="{00000000-0005-0000-0000-0000493E0000}"/>
    <cellStyle name="Komma 5 3 2 3" xfId="10020" xr:uid="{00000000-0005-0000-0000-00004A3E0000}"/>
    <cellStyle name="Komma 5 3 2 3 2" xfId="17570" xr:uid="{00000000-0005-0000-0000-00004B3E0000}"/>
    <cellStyle name="Komma 5 3 2 3 3" xfId="41854" xr:uid="{00000000-0005-0000-0000-00004C3E0000}"/>
    <cellStyle name="Komma 5 3 2 3 4" xfId="46925" xr:uid="{00000000-0005-0000-0000-00004D3E0000}"/>
    <cellStyle name="Komma 5 3 2 3 5" xfId="49941" xr:uid="{00000000-0005-0000-0000-00004E3E0000}"/>
    <cellStyle name="Komma 5 3 2 4" xfId="10504" xr:uid="{00000000-0005-0000-0000-00004F3E0000}"/>
    <cellStyle name="Komma 5 3 2 4 2" xfId="18047" xr:uid="{00000000-0005-0000-0000-0000503E0000}"/>
    <cellStyle name="Komma 5 3 2 4 3" xfId="41923" xr:uid="{00000000-0005-0000-0000-0000513E0000}"/>
    <cellStyle name="Komma 5 3 2 4 4" xfId="47402" xr:uid="{00000000-0005-0000-0000-0000523E0000}"/>
    <cellStyle name="Komma 5 3 2 4 5" xfId="50418" xr:uid="{00000000-0005-0000-0000-0000533E0000}"/>
    <cellStyle name="Komma 5 3 2 5" xfId="10991" xr:uid="{00000000-0005-0000-0000-0000543E0000}"/>
    <cellStyle name="Komma 5 3 2 5 2" xfId="18524" xr:uid="{00000000-0005-0000-0000-0000553E0000}"/>
    <cellStyle name="Komma 5 3 2 5 3" xfId="42001" xr:uid="{00000000-0005-0000-0000-0000563E0000}"/>
    <cellStyle name="Komma 5 3 2 5 4" xfId="47879" xr:uid="{00000000-0005-0000-0000-0000573E0000}"/>
    <cellStyle name="Komma 5 3 2 5 5" xfId="50895" xr:uid="{00000000-0005-0000-0000-0000583E0000}"/>
    <cellStyle name="Komma 5 3 2 6" xfId="7939" xr:uid="{00000000-0005-0000-0000-0000593E0000}"/>
    <cellStyle name="Komma 5 3 2 6 2" xfId="43062" xr:uid="{00000000-0005-0000-0000-00005A3E0000}"/>
    <cellStyle name="Komma 5 3 2 6 3" xfId="46448" xr:uid="{00000000-0005-0000-0000-00005B3E0000}"/>
    <cellStyle name="Komma 5 3 2 6 4" xfId="49464" xr:uid="{00000000-0005-0000-0000-00005C3E0000}"/>
    <cellStyle name="Komma 5 3 2 7" xfId="19374" xr:uid="{00000000-0005-0000-0000-00005D3E0000}"/>
    <cellStyle name="Komma 5 3 2 8" xfId="43316" xr:uid="{00000000-0005-0000-0000-00005E3E0000}"/>
    <cellStyle name="Komma 5 3 2 9" xfId="44228" xr:uid="{00000000-0005-0000-0000-00005F3E0000}"/>
    <cellStyle name="Komma 5 3 3" xfId="5365" xr:uid="{00000000-0005-0000-0000-0000603E0000}"/>
    <cellStyle name="Komma 5 3 3 10" xfId="45135" xr:uid="{00000000-0005-0000-0000-0000613E0000}"/>
    <cellStyle name="Komma 5 3 3 11" xfId="45395" xr:uid="{00000000-0005-0000-0000-0000623E0000}"/>
    <cellStyle name="Komma 5 3 3 12" xfId="48411" xr:uid="{00000000-0005-0000-0000-0000633E0000}"/>
    <cellStyle name="Komma 5 3 3 2" xfId="5685" xr:uid="{00000000-0005-0000-0000-0000643E0000}"/>
    <cellStyle name="Komma 5 3 3 2 2" xfId="10285" xr:uid="{00000000-0005-0000-0000-0000653E0000}"/>
    <cellStyle name="Komma 5 3 3 2 2 2" xfId="17835" xr:uid="{00000000-0005-0000-0000-0000663E0000}"/>
    <cellStyle name="Komma 5 3 3 2 2 3" xfId="42319" xr:uid="{00000000-0005-0000-0000-0000673E0000}"/>
    <cellStyle name="Komma 5 3 3 2 2 4" xfId="47190" xr:uid="{00000000-0005-0000-0000-0000683E0000}"/>
    <cellStyle name="Komma 5 3 3 2 2 5" xfId="50206" xr:uid="{00000000-0005-0000-0000-0000693E0000}"/>
    <cellStyle name="Komma 5 3 3 2 3" xfId="10770" xr:uid="{00000000-0005-0000-0000-00006A3E0000}"/>
    <cellStyle name="Komma 5 3 3 2 3 2" xfId="18312" xr:uid="{00000000-0005-0000-0000-00006B3E0000}"/>
    <cellStyle name="Komma 5 3 3 2 3 3" xfId="42640" xr:uid="{00000000-0005-0000-0000-00006C3E0000}"/>
    <cellStyle name="Komma 5 3 3 2 3 4" xfId="47667" xr:uid="{00000000-0005-0000-0000-00006D3E0000}"/>
    <cellStyle name="Komma 5 3 3 2 3 5" xfId="50683" xr:uid="{00000000-0005-0000-0000-00006E3E0000}"/>
    <cellStyle name="Komma 5 3 3 2 4" xfId="11257" xr:uid="{00000000-0005-0000-0000-00006F3E0000}"/>
    <cellStyle name="Komma 5 3 3 2 4 2" xfId="18789" xr:uid="{00000000-0005-0000-0000-0000703E0000}"/>
    <cellStyle name="Komma 5 3 3 2 4 3" xfId="43098" xr:uid="{00000000-0005-0000-0000-0000713E0000}"/>
    <cellStyle name="Komma 5 3 3 2 4 4" xfId="48144" xr:uid="{00000000-0005-0000-0000-0000723E0000}"/>
    <cellStyle name="Komma 5 3 3 2 4 5" xfId="51160" xr:uid="{00000000-0005-0000-0000-0000733E0000}"/>
    <cellStyle name="Komma 5 3 3 2 5" xfId="8319" xr:uid="{00000000-0005-0000-0000-0000743E0000}"/>
    <cellStyle name="Komma 5 3 3 2 5 2" xfId="20490" xr:uid="{00000000-0005-0000-0000-0000753E0000}"/>
    <cellStyle name="Komma 5 3 3 2 5 3" xfId="46713" xr:uid="{00000000-0005-0000-0000-0000763E0000}"/>
    <cellStyle name="Komma 5 3 3 2 5 4" xfId="49729" xr:uid="{00000000-0005-0000-0000-0000773E0000}"/>
    <cellStyle name="Komma 5 3 3 2 6" xfId="19772" xr:uid="{00000000-0005-0000-0000-0000783E0000}"/>
    <cellStyle name="Komma 5 3 3 2 7" xfId="45607" xr:uid="{00000000-0005-0000-0000-0000793E0000}"/>
    <cellStyle name="Komma 5 3 3 2 8" xfId="48623" xr:uid="{00000000-0005-0000-0000-00007A3E0000}"/>
    <cellStyle name="Komma 5 3 3 3" xfId="10073" xr:uid="{00000000-0005-0000-0000-00007B3E0000}"/>
    <cellStyle name="Komma 5 3 3 3 2" xfId="17623" xr:uid="{00000000-0005-0000-0000-00007C3E0000}"/>
    <cellStyle name="Komma 5 3 3 3 3" xfId="42294" xr:uid="{00000000-0005-0000-0000-00007D3E0000}"/>
    <cellStyle name="Komma 5 3 3 3 4" xfId="46978" xr:uid="{00000000-0005-0000-0000-00007E3E0000}"/>
    <cellStyle name="Komma 5 3 3 3 5" xfId="49994" xr:uid="{00000000-0005-0000-0000-00007F3E0000}"/>
    <cellStyle name="Komma 5 3 3 4" xfId="10558" xr:uid="{00000000-0005-0000-0000-0000803E0000}"/>
    <cellStyle name="Komma 5 3 3 4 2" xfId="18100" xr:uid="{00000000-0005-0000-0000-0000813E0000}"/>
    <cellStyle name="Komma 5 3 3 4 3" xfId="42851" xr:uid="{00000000-0005-0000-0000-0000823E0000}"/>
    <cellStyle name="Komma 5 3 3 4 4" xfId="47455" xr:uid="{00000000-0005-0000-0000-0000833E0000}"/>
    <cellStyle name="Komma 5 3 3 4 5" xfId="50471" xr:uid="{00000000-0005-0000-0000-0000843E0000}"/>
    <cellStyle name="Komma 5 3 3 5" xfId="11045" xr:uid="{00000000-0005-0000-0000-0000853E0000}"/>
    <cellStyle name="Komma 5 3 3 5 2" xfId="18577" xr:uid="{00000000-0005-0000-0000-0000863E0000}"/>
    <cellStyle name="Komma 5 3 3 5 3" xfId="43675" xr:uid="{00000000-0005-0000-0000-0000873E0000}"/>
    <cellStyle name="Komma 5 3 3 5 4" xfId="47932" xr:uid="{00000000-0005-0000-0000-0000883E0000}"/>
    <cellStyle name="Komma 5 3 3 5 5" xfId="50948" xr:uid="{00000000-0005-0000-0000-0000893E0000}"/>
    <cellStyle name="Komma 5 3 3 6" xfId="8010" xr:uid="{00000000-0005-0000-0000-00008A3E0000}"/>
    <cellStyle name="Komma 5 3 3 6 2" xfId="42676" xr:uid="{00000000-0005-0000-0000-00008B3E0000}"/>
    <cellStyle name="Komma 5 3 3 6 3" xfId="46501" xr:uid="{00000000-0005-0000-0000-00008C3E0000}"/>
    <cellStyle name="Komma 5 3 3 6 4" xfId="49517" xr:uid="{00000000-0005-0000-0000-00008D3E0000}"/>
    <cellStyle name="Komma 5 3 3 7" xfId="19375" xr:uid="{00000000-0005-0000-0000-00008E3E0000}"/>
    <cellStyle name="Komma 5 3 3 8" xfId="42956" xr:uid="{00000000-0005-0000-0000-00008F3E0000}"/>
    <cellStyle name="Komma 5 3 3 9" xfId="44229" xr:uid="{00000000-0005-0000-0000-0000903E0000}"/>
    <cellStyle name="Komma 5 3 4" xfId="5445" xr:uid="{00000000-0005-0000-0000-0000913E0000}"/>
    <cellStyle name="Komma 5 3 4 2" xfId="5765" xr:uid="{00000000-0005-0000-0000-0000923E0000}"/>
    <cellStyle name="Komma 5 3 4 2 2" xfId="10338" xr:uid="{00000000-0005-0000-0000-0000933E0000}"/>
    <cellStyle name="Komma 5 3 4 2 2 2" xfId="17888" xr:uid="{00000000-0005-0000-0000-0000943E0000}"/>
    <cellStyle name="Komma 5 3 4 2 2 3" xfId="20740" xr:uid="{00000000-0005-0000-0000-0000953E0000}"/>
    <cellStyle name="Komma 5 3 4 2 2 4" xfId="47243" xr:uid="{00000000-0005-0000-0000-0000963E0000}"/>
    <cellStyle name="Komma 5 3 4 2 2 5" xfId="50259" xr:uid="{00000000-0005-0000-0000-0000973E0000}"/>
    <cellStyle name="Komma 5 3 4 2 3" xfId="10823" xr:uid="{00000000-0005-0000-0000-0000983E0000}"/>
    <cellStyle name="Komma 5 3 4 2 3 2" xfId="18365" xr:uid="{00000000-0005-0000-0000-0000993E0000}"/>
    <cellStyle name="Komma 5 3 4 2 3 3" xfId="41976" xr:uid="{00000000-0005-0000-0000-00009A3E0000}"/>
    <cellStyle name="Komma 5 3 4 2 3 4" xfId="47720" xr:uid="{00000000-0005-0000-0000-00009B3E0000}"/>
    <cellStyle name="Komma 5 3 4 2 3 5" xfId="50736" xr:uid="{00000000-0005-0000-0000-00009C3E0000}"/>
    <cellStyle name="Komma 5 3 4 2 4" xfId="11310" xr:uid="{00000000-0005-0000-0000-00009D3E0000}"/>
    <cellStyle name="Komma 5 3 4 2 4 2" xfId="18842" xr:uid="{00000000-0005-0000-0000-00009E3E0000}"/>
    <cellStyle name="Komma 5 3 4 2 4 3" xfId="43757" xr:uid="{00000000-0005-0000-0000-00009F3E0000}"/>
    <cellStyle name="Komma 5 3 4 2 4 4" xfId="48197" xr:uid="{00000000-0005-0000-0000-0000A03E0000}"/>
    <cellStyle name="Komma 5 3 4 2 4 5" xfId="51213" xr:uid="{00000000-0005-0000-0000-0000A13E0000}"/>
    <cellStyle name="Komma 5 3 4 2 5" xfId="8399" xr:uid="{00000000-0005-0000-0000-0000A23E0000}"/>
    <cellStyle name="Komma 5 3 4 2 5 2" xfId="43068" xr:uid="{00000000-0005-0000-0000-0000A33E0000}"/>
    <cellStyle name="Komma 5 3 4 2 5 3" xfId="46766" xr:uid="{00000000-0005-0000-0000-0000A43E0000}"/>
    <cellStyle name="Komma 5 3 4 2 5 4" xfId="49782" xr:uid="{00000000-0005-0000-0000-0000A53E0000}"/>
    <cellStyle name="Komma 5 3 4 2 6" xfId="42742" xr:uid="{00000000-0005-0000-0000-0000A63E0000}"/>
    <cellStyle name="Komma 5 3 4 2 7" xfId="45660" xr:uid="{00000000-0005-0000-0000-0000A73E0000}"/>
    <cellStyle name="Komma 5 3 4 2 8" xfId="48676" xr:uid="{00000000-0005-0000-0000-0000A83E0000}"/>
    <cellStyle name="Komma 5 3 4 3" xfId="10126" xr:uid="{00000000-0005-0000-0000-0000A93E0000}"/>
    <cellStyle name="Komma 5 3 4 3 2" xfId="17676" xr:uid="{00000000-0005-0000-0000-0000AA3E0000}"/>
    <cellStyle name="Komma 5 3 4 3 3" xfId="42555" xr:uid="{00000000-0005-0000-0000-0000AB3E0000}"/>
    <cellStyle name="Komma 5 3 4 3 4" xfId="47031" xr:uid="{00000000-0005-0000-0000-0000AC3E0000}"/>
    <cellStyle name="Komma 5 3 4 3 5" xfId="50047" xr:uid="{00000000-0005-0000-0000-0000AD3E0000}"/>
    <cellStyle name="Komma 5 3 4 4" xfId="10611" xr:uid="{00000000-0005-0000-0000-0000AE3E0000}"/>
    <cellStyle name="Komma 5 3 4 4 2" xfId="18153" xr:uid="{00000000-0005-0000-0000-0000AF3E0000}"/>
    <cellStyle name="Komma 5 3 4 4 3" xfId="43084" xr:uid="{00000000-0005-0000-0000-0000B03E0000}"/>
    <cellStyle name="Komma 5 3 4 4 4" xfId="47508" xr:uid="{00000000-0005-0000-0000-0000B13E0000}"/>
    <cellStyle name="Komma 5 3 4 4 5" xfId="50524" xr:uid="{00000000-0005-0000-0000-0000B23E0000}"/>
    <cellStyle name="Komma 5 3 4 5" xfId="11098" xr:uid="{00000000-0005-0000-0000-0000B33E0000}"/>
    <cellStyle name="Komma 5 3 4 5 2" xfId="18630" xr:uid="{00000000-0005-0000-0000-0000B43E0000}"/>
    <cellStyle name="Komma 5 3 4 5 3" xfId="42561" xr:uid="{00000000-0005-0000-0000-0000B53E0000}"/>
    <cellStyle name="Komma 5 3 4 5 4" xfId="47985" xr:uid="{00000000-0005-0000-0000-0000B63E0000}"/>
    <cellStyle name="Komma 5 3 4 5 5" xfId="51001" xr:uid="{00000000-0005-0000-0000-0000B73E0000}"/>
    <cellStyle name="Komma 5 3 4 6" xfId="8086" xr:uid="{00000000-0005-0000-0000-0000B83E0000}"/>
    <cellStyle name="Komma 5 3 4 6 2" xfId="43721" xr:uid="{00000000-0005-0000-0000-0000B93E0000}"/>
    <cellStyle name="Komma 5 3 4 6 3" xfId="46554" xr:uid="{00000000-0005-0000-0000-0000BA3E0000}"/>
    <cellStyle name="Komma 5 3 4 6 4" xfId="49570" xr:uid="{00000000-0005-0000-0000-0000BB3E0000}"/>
    <cellStyle name="Komma 5 3 4 7" xfId="43825" xr:uid="{00000000-0005-0000-0000-0000BC3E0000}"/>
    <cellStyle name="Komma 5 3 4 8" xfId="45448" xr:uid="{00000000-0005-0000-0000-0000BD3E0000}"/>
    <cellStyle name="Komma 5 3 4 9" xfId="48464" xr:uid="{00000000-0005-0000-0000-0000BE3E0000}"/>
    <cellStyle name="Komma 5 3 5" xfId="5525" xr:uid="{00000000-0005-0000-0000-0000BF3E0000}"/>
    <cellStyle name="Komma 5 3 5 2" xfId="10179" xr:uid="{00000000-0005-0000-0000-0000C03E0000}"/>
    <cellStyle name="Komma 5 3 5 2 2" xfId="17729" xr:uid="{00000000-0005-0000-0000-0000C13E0000}"/>
    <cellStyle name="Komma 5 3 5 2 3" xfId="42307" xr:uid="{00000000-0005-0000-0000-0000C23E0000}"/>
    <cellStyle name="Komma 5 3 5 2 4" xfId="47084" xr:uid="{00000000-0005-0000-0000-0000C33E0000}"/>
    <cellStyle name="Komma 5 3 5 2 5" xfId="50100" xr:uid="{00000000-0005-0000-0000-0000C43E0000}"/>
    <cellStyle name="Komma 5 3 5 3" xfId="10664" xr:uid="{00000000-0005-0000-0000-0000C53E0000}"/>
    <cellStyle name="Komma 5 3 5 3 2" xfId="18206" xr:uid="{00000000-0005-0000-0000-0000C63E0000}"/>
    <cellStyle name="Komma 5 3 5 3 3" xfId="42345" xr:uid="{00000000-0005-0000-0000-0000C73E0000}"/>
    <cellStyle name="Komma 5 3 5 3 4" xfId="47561" xr:uid="{00000000-0005-0000-0000-0000C83E0000}"/>
    <cellStyle name="Komma 5 3 5 3 5" xfId="50577" xr:uid="{00000000-0005-0000-0000-0000C93E0000}"/>
    <cellStyle name="Komma 5 3 5 4" xfId="11151" xr:uid="{00000000-0005-0000-0000-0000CA3E0000}"/>
    <cellStyle name="Komma 5 3 5 4 2" xfId="18683" xr:uid="{00000000-0005-0000-0000-0000CB3E0000}"/>
    <cellStyle name="Komma 5 3 5 4 3" xfId="42406" xr:uid="{00000000-0005-0000-0000-0000CC3E0000}"/>
    <cellStyle name="Komma 5 3 5 4 4" xfId="48038" xr:uid="{00000000-0005-0000-0000-0000CD3E0000}"/>
    <cellStyle name="Komma 5 3 5 4 5" xfId="51054" xr:uid="{00000000-0005-0000-0000-0000CE3E0000}"/>
    <cellStyle name="Komma 5 3 5 5" xfId="8165" xr:uid="{00000000-0005-0000-0000-0000CF3E0000}"/>
    <cellStyle name="Komma 5 3 5 5 2" xfId="29612" xr:uid="{00000000-0005-0000-0000-0000D03E0000}"/>
    <cellStyle name="Komma 5 3 5 5 3" xfId="46607" xr:uid="{00000000-0005-0000-0000-0000D13E0000}"/>
    <cellStyle name="Komma 5 3 5 5 4" xfId="49623" xr:uid="{00000000-0005-0000-0000-0000D23E0000}"/>
    <cellStyle name="Komma 5 3 5 6" xfId="43450" xr:uid="{00000000-0005-0000-0000-0000D33E0000}"/>
    <cellStyle name="Komma 5 3 5 7" xfId="45501" xr:uid="{00000000-0005-0000-0000-0000D43E0000}"/>
    <cellStyle name="Komma 5 3 5 8" xfId="48517" xr:uid="{00000000-0005-0000-0000-0000D53E0000}"/>
    <cellStyle name="Komma 5 3 6" xfId="5845" xr:uid="{00000000-0005-0000-0000-0000D63E0000}"/>
    <cellStyle name="Komma 5 3 6 2" xfId="10391" xr:uid="{00000000-0005-0000-0000-0000D73E0000}"/>
    <cellStyle name="Komma 5 3 6 2 2" xfId="17941" xr:uid="{00000000-0005-0000-0000-0000D83E0000}"/>
    <cellStyle name="Komma 5 3 6 2 3" xfId="42936" xr:uid="{00000000-0005-0000-0000-0000D93E0000}"/>
    <cellStyle name="Komma 5 3 6 2 4" xfId="47296" xr:uid="{00000000-0005-0000-0000-0000DA3E0000}"/>
    <cellStyle name="Komma 5 3 6 2 5" xfId="50312" xr:uid="{00000000-0005-0000-0000-0000DB3E0000}"/>
    <cellStyle name="Komma 5 3 6 3" xfId="10876" xr:uid="{00000000-0005-0000-0000-0000DC3E0000}"/>
    <cellStyle name="Komma 5 3 6 3 2" xfId="18418" xr:uid="{00000000-0005-0000-0000-0000DD3E0000}"/>
    <cellStyle name="Komma 5 3 6 3 3" xfId="43727" xr:uid="{00000000-0005-0000-0000-0000DE3E0000}"/>
    <cellStyle name="Komma 5 3 6 3 4" xfId="47773" xr:uid="{00000000-0005-0000-0000-0000DF3E0000}"/>
    <cellStyle name="Komma 5 3 6 3 5" xfId="50789" xr:uid="{00000000-0005-0000-0000-0000E03E0000}"/>
    <cellStyle name="Komma 5 3 6 4" xfId="11364" xr:uid="{00000000-0005-0000-0000-0000E13E0000}"/>
    <cellStyle name="Komma 5 3 6 4 2" xfId="18895" xr:uid="{00000000-0005-0000-0000-0000E23E0000}"/>
    <cellStyle name="Komma 5 3 6 4 3" xfId="32387" xr:uid="{00000000-0005-0000-0000-0000E33E0000}"/>
    <cellStyle name="Komma 5 3 6 4 4" xfId="48250" xr:uid="{00000000-0005-0000-0000-0000E43E0000}"/>
    <cellStyle name="Komma 5 3 6 4 5" xfId="51266" xr:uid="{00000000-0005-0000-0000-0000E53E0000}"/>
    <cellStyle name="Komma 5 3 6 5" xfId="8479" xr:uid="{00000000-0005-0000-0000-0000E63E0000}"/>
    <cellStyle name="Komma 5 3 6 5 2" xfId="42838" xr:uid="{00000000-0005-0000-0000-0000E73E0000}"/>
    <cellStyle name="Komma 5 3 6 5 3" xfId="46819" xr:uid="{00000000-0005-0000-0000-0000E83E0000}"/>
    <cellStyle name="Komma 5 3 6 5 4" xfId="49835" xr:uid="{00000000-0005-0000-0000-0000E93E0000}"/>
    <cellStyle name="Komma 5 3 6 6" xfId="42518" xr:uid="{00000000-0005-0000-0000-0000EA3E0000}"/>
    <cellStyle name="Komma 5 3 6 7" xfId="45713" xr:uid="{00000000-0005-0000-0000-0000EB3E0000}"/>
    <cellStyle name="Komma 5 3 6 8" xfId="48729" xr:uid="{00000000-0005-0000-0000-0000EC3E0000}"/>
    <cellStyle name="Komma 5 3 7" xfId="9967" xr:uid="{00000000-0005-0000-0000-0000ED3E0000}"/>
    <cellStyle name="Komma 5 3 7 2" xfId="17517" xr:uid="{00000000-0005-0000-0000-0000EE3E0000}"/>
    <cellStyle name="Komma 5 3 7 3" xfId="43072" xr:uid="{00000000-0005-0000-0000-0000EF3E0000}"/>
    <cellStyle name="Komma 5 3 7 4" xfId="46872" xr:uid="{00000000-0005-0000-0000-0000F03E0000}"/>
    <cellStyle name="Komma 5 3 7 5" xfId="49888" xr:uid="{00000000-0005-0000-0000-0000F13E0000}"/>
    <cellStyle name="Komma 5 3 8" xfId="10451" xr:uid="{00000000-0005-0000-0000-0000F23E0000}"/>
    <cellStyle name="Komma 5 3 8 2" xfId="17994" xr:uid="{00000000-0005-0000-0000-0000F33E0000}"/>
    <cellStyle name="Komma 5 3 8 3" xfId="27850" xr:uid="{00000000-0005-0000-0000-0000F43E0000}"/>
    <cellStyle name="Komma 5 3 8 4" xfId="47349" xr:uid="{00000000-0005-0000-0000-0000F53E0000}"/>
    <cellStyle name="Komma 5 3 8 5" xfId="50365" xr:uid="{00000000-0005-0000-0000-0000F63E0000}"/>
    <cellStyle name="Komma 5 3 9" xfId="10938" xr:uid="{00000000-0005-0000-0000-0000F73E0000}"/>
    <cellStyle name="Komma 5 3 9 2" xfId="18471" xr:uid="{00000000-0005-0000-0000-0000F83E0000}"/>
    <cellStyle name="Komma 5 3 9 3" xfId="27950" xr:uid="{00000000-0005-0000-0000-0000F93E0000}"/>
    <cellStyle name="Komma 5 3 9 4" xfId="47826" xr:uid="{00000000-0005-0000-0000-0000FA3E0000}"/>
    <cellStyle name="Komma 5 3 9 5" xfId="50842" xr:uid="{00000000-0005-0000-0000-0000FB3E0000}"/>
    <cellStyle name="Komma 5 4" xfId="5282" xr:uid="{00000000-0005-0000-0000-0000FC3E0000}"/>
    <cellStyle name="Komma 5 4 10" xfId="45136" xr:uid="{00000000-0005-0000-0000-0000FD3E0000}"/>
    <cellStyle name="Komma 5 4 11" xfId="45339" xr:uid="{00000000-0005-0000-0000-0000FE3E0000}"/>
    <cellStyle name="Komma 5 4 12" xfId="48355" xr:uid="{00000000-0005-0000-0000-0000FF3E0000}"/>
    <cellStyle name="Komma 5 4 2" xfId="5602" xr:uid="{00000000-0005-0000-0000-0000003F0000}"/>
    <cellStyle name="Komma 5 4 2 10" xfId="45551" xr:uid="{00000000-0005-0000-0000-0000013F0000}"/>
    <cellStyle name="Komma 5 4 2 11" xfId="48567" xr:uid="{00000000-0005-0000-0000-0000023F0000}"/>
    <cellStyle name="Komma 5 4 2 2" xfId="10229" xr:uid="{00000000-0005-0000-0000-0000033F0000}"/>
    <cellStyle name="Komma 5 4 2 2 2" xfId="17779" xr:uid="{00000000-0005-0000-0000-0000043F0000}"/>
    <cellStyle name="Komma 5 4 2 2 3" xfId="19632" xr:uid="{00000000-0005-0000-0000-0000053F0000}"/>
    <cellStyle name="Komma 5 4 2 2 4" xfId="47134" xr:uid="{00000000-0005-0000-0000-0000063F0000}"/>
    <cellStyle name="Komma 5 4 2 2 5" xfId="50150" xr:uid="{00000000-0005-0000-0000-0000073F0000}"/>
    <cellStyle name="Komma 5 4 2 3" xfId="10714" xr:uid="{00000000-0005-0000-0000-0000083F0000}"/>
    <cellStyle name="Komma 5 4 2 3 2" xfId="18256" xr:uid="{00000000-0005-0000-0000-0000093F0000}"/>
    <cellStyle name="Komma 5 4 2 3 3" xfId="42639" xr:uid="{00000000-0005-0000-0000-00000A3F0000}"/>
    <cellStyle name="Komma 5 4 2 3 4" xfId="47611" xr:uid="{00000000-0005-0000-0000-00000B3F0000}"/>
    <cellStyle name="Komma 5 4 2 3 5" xfId="50627" xr:uid="{00000000-0005-0000-0000-00000C3F0000}"/>
    <cellStyle name="Komma 5 4 2 4" xfId="11201" xr:uid="{00000000-0005-0000-0000-00000D3F0000}"/>
    <cellStyle name="Komma 5 4 2 4 2" xfId="18733" xr:uid="{00000000-0005-0000-0000-00000E3F0000}"/>
    <cellStyle name="Komma 5 4 2 4 3" xfId="43242" xr:uid="{00000000-0005-0000-0000-00000F3F0000}"/>
    <cellStyle name="Komma 5 4 2 4 4" xfId="48088" xr:uid="{00000000-0005-0000-0000-0000103F0000}"/>
    <cellStyle name="Komma 5 4 2 4 5" xfId="51104" xr:uid="{00000000-0005-0000-0000-0000113F0000}"/>
    <cellStyle name="Komma 5 4 2 5" xfId="8237" xr:uid="{00000000-0005-0000-0000-0000123F0000}"/>
    <cellStyle name="Komma 5 4 2 5 2" xfId="43650" xr:uid="{00000000-0005-0000-0000-0000133F0000}"/>
    <cellStyle name="Komma 5 4 2 5 3" xfId="46657" xr:uid="{00000000-0005-0000-0000-0000143F0000}"/>
    <cellStyle name="Komma 5 4 2 5 4" xfId="49673" xr:uid="{00000000-0005-0000-0000-0000153F0000}"/>
    <cellStyle name="Komma 5 4 2 6" xfId="19377" xr:uid="{00000000-0005-0000-0000-0000163F0000}"/>
    <cellStyle name="Komma 5 4 2 7" xfId="41547" xr:uid="{00000000-0005-0000-0000-0000173F0000}"/>
    <cellStyle name="Komma 5 4 2 8" xfId="44231" xr:uid="{00000000-0005-0000-0000-0000183F0000}"/>
    <cellStyle name="Komma 5 4 2 9" xfId="45137" xr:uid="{00000000-0005-0000-0000-0000193F0000}"/>
    <cellStyle name="Komma 5 4 3" xfId="10017" xr:uid="{00000000-0005-0000-0000-00001A3F0000}"/>
    <cellStyle name="Komma 5 4 3 2" xfId="17567" xr:uid="{00000000-0005-0000-0000-00001B3F0000}"/>
    <cellStyle name="Komma 5 4 3 3" xfId="42288" xr:uid="{00000000-0005-0000-0000-00001C3F0000}"/>
    <cellStyle name="Komma 5 4 3 4" xfId="46922" xr:uid="{00000000-0005-0000-0000-00001D3F0000}"/>
    <cellStyle name="Komma 5 4 3 5" xfId="49938" xr:uid="{00000000-0005-0000-0000-00001E3F0000}"/>
    <cellStyle name="Komma 5 4 4" xfId="10501" xr:uid="{00000000-0005-0000-0000-00001F3F0000}"/>
    <cellStyle name="Komma 5 4 4 2" xfId="18044" xr:uid="{00000000-0005-0000-0000-0000203F0000}"/>
    <cellStyle name="Komma 5 4 4 3" xfId="42326" xr:uid="{00000000-0005-0000-0000-0000213F0000}"/>
    <cellStyle name="Komma 5 4 4 4" xfId="47399" xr:uid="{00000000-0005-0000-0000-0000223F0000}"/>
    <cellStyle name="Komma 5 4 4 5" xfId="50415" xr:uid="{00000000-0005-0000-0000-0000233F0000}"/>
    <cellStyle name="Komma 5 4 5" xfId="10988" xr:uid="{00000000-0005-0000-0000-0000243F0000}"/>
    <cellStyle name="Komma 5 4 5 2" xfId="18521" xr:uid="{00000000-0005-0000-0000-0000253F0000}"/>
    <cellStyle name="Komma 5 4 5 3" xfId="27808" xr:uid="{00000000-0005-0000-0000-0000263F0000}"/>
    <cellStyle name="Komma 5 4 5 4" xfId="47876" xr:uid="{00000000-0005-0000-0000-0000273F0000}"/>
    <cellStyle name="Komma 5 4 5 5" xfId="50892" xr:uid="{00000000-0005-0000-0000-0000283F0000}"/>
    <cellStyle name="Komma 5 4 6" xfId="7936" xr:uid="{00000000-0005-0000-0000-0000293F0000}"/>
    <cellStyle name="Komma 5 4 6 2" xfId="43843" xr:uid="{00000000-0005-0000-0000-00002A3F0000}"/>
    <cellStyle name="Komma 5 4 6 3" xfId="46445" xr:uid="{00000000-0005-0000-0000-00002B3F0000}"/>
    <cellStyle name="Komma 5 4 6 4" xfId="49461" xr:uid="{00000000-0005-0000-0000-00002C3F0000}"/>
    <cellStyle name="Komma 5 4 7" xfId="19376" xr:uid="{00000000-0005-0000-0000-00002D3F0000}"/>
    <cellStyle name="Komma 5 4 8" xfId="43762" xr:uid="{00000000-0005-0000-0000-00002E3F0000}"/>
    <cellStyle name="Komma 5 4 9" xfId="44230" xr:uid="{00000000-0005-0000-0000-00002F3F0000}"/>
    <cellStyle name="Komma 5 5" xfId="5362" xr:uid="{00000000-0005-0000-0000-0000303F0000}"/>
    <cellStyle name="Komma 5 5 10" xfId="45138" xr:uid="{00000000-0005-0000-0000-0000313F0000}"/>
    <cellStyle name="Komma 5 5 11" xfId="45392" xr:uid="{00000000-0005-0000-0000-0000323F0000}"/>
    <cellStyle name="Komma 5 5 12" xfId="48408" xr:uid="{00000000-0005-0000-0000-0000333F0000}"/>
    <cellStyle name="Komma 5 5 2" xfId="5682" xr:uid="{00000000-0005-0000-0000-0000343F0000}"/>
    <cellStyle name="Komma 5 5 2 10" xfId="45604" xr:uid="{00000000-0005-0000-0000-0000353F0000}"/>
    <cellStyle name="Komma 5 5 2 11" xfId="48620" xr:uid="{00000000-0005-0000-0000-0000363F0000}"/>
    <cellStyle name="Komma 5 5 2 2" xfId="10282" xr:uid="{00000000-0005-0000-0000-0000373F0000}"/>
    <cellStyle name="Komma 5 5 2 2 2" xfId="17832" xr:uid="{00000000-0005-0000-0000-0000383F0000}"/>
    <cellStyle name="Komma 5 5 2 2 3" xfId="41895" xr:uid="{00000000-0005-0000-0000-0000393F0000}"/>
    <cellStyle name="Komma 5 5 2 2 4" xfId="47187" xr:uid="{00000000-0005-0000-0000-00003A3F0000}"/>
    <cellStyle name="Komma 5 5 2 2 5" xfId="50203" xr:uid="{00000000-0005-0000-0000-00003B3F0000}"/>
    <cellStyle name="Komma 5 5 2 3" xfId="10767" xr:uid="{00000000-0005-0000-0000-00003C3F0000}"/>
    <cellStyle name="Komma 5 5 2 3 2" xfId="18309" xr:uid="{00000000-0005-0000-0000-00003D3F0000}"/>
    <cellStyle name="Komma 5 5 2 3 3" xfId="43747" xr:uid="{00000000-0005-0000-0000-00003E3F0000}"/>
    <cellStyle name="Komma 5 5 2 3 4" xfId="47664" xr:uid="{00000000-0005-0000-0000-00003F3F0000}"/>
    <cellStyle name="Komma 5 5 2 3 5" xfId="50680" xr:uid="{00000000-0005-0000-0000-0000403F0000}"/>
    <cellStyle name="Komma 5 5 2 4" xfId="11254" xr:uid="{00000000-0005-0000-0000-0000413F0000}"/>
    <cellStyle name="Komma 5 5 2 4 2" xfId="18786" xr:uid="{00000000-0005-0000-0000-0000423F0000}"/>
    <cellStyle name="Komma 5 5 2 4 3" xfId="43584" xr:uid="{00000000-0005-0000-0000-0000433F0000}"/>
    <cellStyle name="Komma 5 5 2 4 4" xfId="48141" xr:uid="{00000000-0005-0000-0000-0000443F0000}"/>
    <cellStyle name="Komma 5 5 2 4 5" xfId="51157" xr:uid="{00000000-0005-0000-0000-0000453F0000}"/>
    <cellStyle name="Komma 5 5 2 5" xfId="8316" xr:uid="{00000000-0005-0000-0000-0000463F0000}"/>
    <cellStyle name="Komma 5 5 2 5 2" xfId="42923" xr:uid="{00000000-0005-0000-0000-0000473F0000}"/>
    <cellStyle name="Komma 5 5 2 5 3" xfId="46710" xr:uid="{00000000-0005-0000-0000-0000483F0000}"/>
    <cellStyle name="Komma 5 5 2 5 4" xfId="49726" xr:uid="{00000000-0005-0000-0000-0000493F0000}"/>
    <cellStyle name="Komma 5 5 2 6" xfId="19379" xr:uid="{00000000-0005-0000-0000-00004A3F0000}"/>
    <cellStyle name="Komma 5 5 2 7" xfId="43248" xr:uid="{00000000-0005-0000-0000-00004B3F0000}"/>
    <cellStyle name="Komma 5 5 2 8" xfId="44233" xr:uid="{00000000-0005-0000-0000-00004C3F0000}"/>
    <cellStyle name="Komma 5 5 2 9" xfId="45139" xr:uid="{00000000-0005-0000-0000-00004D3F0000}"/>
    <cellStyle name="Komma 5 5 3" xfId="10070" xr:uid="{00000000-0005-0000-0000-00004E3F0000}"/>
    <cellStyle name="Komma 5 5 3 2" xfId="17620" xr:uid="{00000000-0005-0000-0000-00004F3F0000}"/>
    <cellStyle name="Komma 5 5 3 3" xfId="41861" xr:uid="{00000000-0005-0000-0000-0000503F0000}"/>
    <cellStyle name="Komma 5 5 3 4" xfId="46975" xr:uid="{00000000-0005-0000-0000-0000513F0000}"/>
    <cellStyle name="Komma 5 5 3 5" xfId="49991" xr:uid="{00000000-0005-0000-0000-0000523F0000}"/>
    <cellStyle name="Komma 5 5 4" xfId="10555" xr:uid="{00000000-0005-0000-0000-0000533F0000}"/>
    <cellStyle name="Komma 5 5 4 2" xfId="18097" xr:uid="{00000000-0005-0000-0000-0000543F0000}"/>
    <cellStyle name="Komma 5 5 4 3" xfId="43458" xr:uid="{00000000-0005-0000-0000-0000553F0000}"/>
    <cellStyle name="Komma 5 5 4 4" xfId="47452" xr:uid="{00000000-0005-0000-0000-0000563F0000}"/>
    <cellStyle name="Komma 5 5 4 5" xfId="50468" xr:uid="{00000000-0005-0000-0000-0000573F0000}"/>
    <cellStyle name="Komma 5 5 5" xfId="11042" xr:uid="{00000000-0005-0000-0000-0000583F0000}"/>
    <cellStyle name="Komma 5 5 5 2" xfId="18574" xr:uid="{00000000-0005-0000-0000-0000593F0000}"/>
    <cellStyle name="Komma 5 5 5 3" xfId="43294" xr:uid="{00000000-0005-0000-0000-00005A3F0000}"/>
    <cellStyle name="Komma 5 5 5 4" xfId="47929" xr:uid="{00000000-0005-0000-0000-00005B3F0000}"/>
    <cellStyle name="Komma 5 5 5 5" xfId="50945" xr:uid="{00000000-0005-0000-0000-00005C3F0000}"/>
    <cellStyle name="Komma 5 5 6" xfId="8007" xr:uid="{00000000-0005-0000-0000-00005D3F0000}"/>
    <cellStyle name="Komma 5 5 6 2" xfId="43746" xr:uid="{00000000-0005-0000-0000-00005E3F0000}"/>
    <cellStyle name="Komma 5 5 6 3" xfId="46498" xr:uid="{00000000-0005-0000-0000-00005F3F0000}"/>
    <cellStyle name="Komma 5 5 6 4" xfId="49514" xr:uid="{00000000-0005-0000-0000-0000603F0000}"/>
    <cellStyle name="Komma 5 5 7" xfId="19378" xr:uid="{00000000-0005-0000-0000-0000613F0000}"/>
    <cellStyle name="Komma 5 5 8" xfId="41502" xr:uid="{00000000-0005-0000-0000-0000623F0000}"/>
    <cellStyle name="Komma 5 5 9" xfId="44232" xr:uid="{00000000-0005-0000-0000-0000633F0000}"/>
    <cellStyle name="Komma 5 6" xfId="5442" xr:uid="{00000000-0005-0000-0000-0000643F0000}"/>
    <cellStyle name="Komma 5 6 10" xfId="45140" xr:uid="{00000000-0005-0000-0000-0000653F0000}"/>
    <cellStyle name="Komma 5 6 11" xfId="45445" xr:uid="{00000000-0005-0000-0000-0000663F0000}"/>
    <cellStyle name="Komma 5 6 12" xfId="48461" xr:uid="{00000000-0005-0000-0000-0000673F0000}"/>
    <cellStyle name="Komma 5 6 2" xfId="5762" xr:uid="{00000000-0005-0000-0000-0000683F0000}"/>
    <cellStyle name="Komma 5 6 2 2" xfId="10335" xr:uid="{00000000-0005-0000-0000-0000693F0000}"/>
    <cellStyle name="Komma 5 6 2 2 2" xfId="17885" xr:uid="{00000000-0005-0000-0000-00006A3F0000}"/>
    <cellStyle name="Komma 5 6 2 2 3" xfId="27972" xr:uid="{00000000-0005-0000-0000-00006B3F0000}"/>
    <cellStyle name="Komma 5 6 2 2 4" xfId="47240" xr:uid="{00000000-0005-0000-0000-00006C3F0000}"/>
    <cellStyle name="Komma 5 6 2 2 5" xfId="50256" xr:uid="{00000000-0005-0000-0000-00006D3F0000}"/>
    <cellStyle name="Komma 5 6 2 3" xfId="10820" xr:uid="{00000000-0005-0000-0000-00006E3F0000}"/>
    <cellStyle name="Komma 5 6 2 3 2" xfId="18362" xr:uid="{00000000-0005-0000-0000-00006F3F0000}"/>
    <cellStyle name="Komma 5 6 2 3 3" xfId="42794" xr:uid="{00000000-0005-0000-0000-0000703F0000}"/>
    <cellStyle name="Komma 5 6 2 3 4" xfId="47717" xr:uid="{00000000-0005-0000-0000-0000713F0000}"/>
    <cellStyle name="Komma 5 6 2 3 5" xfId="50733" xr:uid="{00000000-0005-0000-0000-0000723F0000}"/>
    <cellStyle name="Komma 5 6 2 4" xfId="11307" xr:uid="{00000000-0005-0000-0000-0000733F0000}"/>
    <cellStyle name="Komma 5 6 2 4 2" xfId="18839" xr:uid="{00000000-0005-0000-0000-0000743F0000}"/>
    <cellStyle name="Komma 5 6 2 4 3" xfId="42825" xr:uid="{00000000-0005-0000-0000-0000753F0000}"/>
    <cellStyle name="Komma 5 6 2 4 4" xfId="48194" xr:uid="{00000000-0005-0000-0000-0000763F0000}"/>
    <cellStyle name="Komma 5 6 2 4 5" xfId="51210" xr:uid="{00000000-0005-0000-0000-0000773F0000}"/>
    <cellStyle name="Komma 5 6 2 5" xfId="8396" xr:uid="{00000000-0005-0000-0000-0000783F0000}"/>
    <cellStyle name="Komma 5 6 2 5 2" xfId="43439" xr:uid="{00000000-0005-0000-0000-0000793F0000}"/>
    <cellStyle name="Komma 5 6 2 5 3" xfId="46763" xr:uid="{00000000-0005-0000-0000-00007A3F0000}"/>
    <cellStyle name="Komma 5 6 2 5 4" xfId="49779" xr:uid="{00000000-0005-0000-0000-00007B3F0000}"/>
    <cellStyle name="Komma 5 6 2 6" xfId="43008" xr:uid="{00000000-0005-0000-0000-00007C3F0000}"/>
    <cellStyle name="Komma 5 6 2 7" xfId="45657" xr:uid="{00000000-0005-0000-0000-00007D3F0000}"/>
    <cellStyle name="Komma 5 6 2 8" xfId="48673" xr:uid="{00000000-0005-0000-0000-00007E3F0000}"/>
    <cellStyle name="Komma 5 6 3" xfId="10123" xr:uid="{00000000-0005-0000-0000-00007F3F0000}"/>
    <cellStyle name="Komma 5 6 3 2" xfId="17673" xr:uid="{00000000-0005-0000-0000-0000803F0000}"/>
    <cellStyle name="Komma 5 6 3 3" xfId="43510" xr:uid="{00000000-0005-0000-0000-0000813F0000}"/>
    <cellStyle name="Komma 5 6 3 4" xfId="47028" xr:uid="{00000000-0005-0000-0000-0000823F0000}"/>
    <cellStyle name="Komma 5 6 3 5" xfId="50044" xr:uid="{00000000-0005-0000-0000-0000833F0000}"/>
    <cellStyle name="Komma 5 6 4" xfId="10608" xr:uid="{00000000-0005-0000-0000-0000843F0000}"/>
    <cellStyle name="Komma 5 6 4 2" xfId="18150" xr:uid="{00000000-0005-0000-0000-0000853F0000}"/>
    <cellStyle name="Komma 5 6 4 3" xfId="43288" xr:uid="{00000000-0005-0000-0000-0000863F0000}"/>
    <cellStyle name="Komma 5 6 4 4" xfId="47505" xr:uid="{00000000-0005-0000-0000-0000873F0000}"/>
    <cellStyle name="Komma 5 6 4 5" xfId="50521" xr:uid="{00000000-0005-0000-0000-0000883F0000}"/>
    <cellStyle name="Komma 5 6 5" xfId="11095" xr:uid="{00000000-0005-0000-0000-0000893F0000}"/>
    <cellStyle name="Komma 5 6 5 2" xfId="18627" xr:uid="{00000000-0005-0000-0000-00008A3F0000}"/>
    <cellStyle name="Komma 5 6 5 3" xfId="42016" xr:uid="{00000000-0005-0000-0000-00008B3F0000}"/>
    <cellStyle name="Komma 5 6 5 4" xfId="47982" xr:uid="{00000000-0005-0000-0000-00008C3F0000}"/>
    <cellStyle name="Komma 5 6 5 5" xfId="50998" xr:uid="{00000000-0005-0000-0000-00008D3F0000}"/>
    <cellStyle name="Komma 5 6 6" xfId="8083" xr:uid="{00000000-0005-0000-0000-00008E3F0000}"/>
    <cellStyle name="Komma 5 6 6 2" xfId="41787" xr:uid="{00000000-0005-0000-0000-00008F3F0000}"/>
    <cellStyle name="Komma 5 6 6 3" xfId="46551" xr:uid="{00000000-0005-0000-0000-0000903F0000}"/>
    <cellStyle name="Komma 5 6 6 4" xfId="49567" xr:uid="{00000000-0005-0000-0000-0000913F0000}"/>
    <cellStyle name="Komma 5 6 7" xfId="19380" xr:uid="{00000000-0005-0000-0000-0000923F0000}"/>
    <cellStyle name="Komma 5 6 8" xfId="41514" xr:uid="{00000000-0005-0000-0000-0000933F0000}"/>
    <cellStyle name="Komma 5 6 9" xfId="44234" xr:uid="{00000000-0005-0000-0000-0000943F0000}"/>
    <cellStyle name="Komma 5 7" xfId="5522" xr:uid="{00000000-0005-0000-0000-0000953F0000}"/>
    <cellStyle name="Komma 5 7 10" xfId="45498" xr:uid="{00000000-0005-0000-0000-0000963F0000}"/>
    <cellStyle name="Komma 5 7 11" xfId="48514" xr:uid="{00000000-0005-0000-0000-0000973F0000}"/>
    <cellStyle name="Komma 5 7 2" xfId="10176" xr:uid="{00000000-0005-0000-0000-0000983F0000}"/>
    <cellStyle name="Komma 5 7 2 2" xfId="17726" xr:uid="{00000000-0005-0000-0000-0000993F0000}"/>
    <cellStyle name="Komma 5 7 2 3" xfId="41878" xr:uid="{00000000-0005-0000-0000-00009A3F0000}"/>
    <cellStyle name="Komma 5 7 2 4" xfId="47081" xr:uid="{00000000-0005-0000-0000-00009B3F0000}"/>
    <cellStyle name="Komma 5 7 2 5" xfId="50097" xr:uid="{00000000-0005-0000-0000-00009C3F0000}"/>
    <cellStyle name="Komma 5 7 3" xfId="10661" xr:uid="{00000000-0005-0000-0000-00009D3F0000}"/>
    <cellStyle name="Komma 5 7 3 2" xfId="18203" xr:uid="{00000000-0005-0000-0000-00009E3F0000}"/>
    <cellStyle name="Komma 5 7 3 3" xfId="41948" xr:uid="{00000000-0005-0000-0000-00009F3F0000}"/>
    <cellStyle name="Komma 5 7 3 4" xfId="47558" xr:uid="{00000000-0005-0000-0000-0000A03F0000}"/>
    <cellStyle name="Komma 5 7 3 5" xfId="50574" xr:uid="{00000000-0005-0000-0000-0000A13F0000}"/>
    <cellStyle name="Komma 5 7 4" xfId="11148" xr:uid="{00000000-0005-0000-0000-0000A23F0000}"/>
    <cellStyle name="Komma 5 7 4 2" xfId="18680" xr:uid="{00000000-0005-0000-0000-0000A33F0000}"/>
    <cellStyle name="Komma 5 7 4 3" xfId="42026" xr:uid="{00000000-0005-0000-0000-0000A43F0000}"/>
    <cellStyle name="Komma 5 7 4 4" xfId="48035" xr:uid="{00000000-0005-0000-0000-0000A53F0000}"/>
    <cellStyle name="Komma 5 7 4 5" xfId="51051" xr:uid="{00000000-0005-0000-0000-0000A63F0000}"/>
    <cellStyle name="Komma 5 7 5" xfId="8162" xr:uid="{00000000-0005-0000-0000-0000A73F0000}"/>
    <cellStyle name="Komma 5 7 5 2" xfId="43308" xr:uid="{00000000-0005-0000-0000-0000A83F0000}"/>
    <cellStyle name="Komma 5 7 5 3" xfId="46604" xr:uid="{00000000-0005-0000-0000-0000A93F0000}"/>
    <cellStyle name="Komma 5 7 5 4" xfId="49620" xr:uid="{00000000-0005-0000-0000-0000AA3F0000}"/>
    <cellStyle name="Komma 5 7 6" xfId="19381" xr:uid="{00000000-0005-0000-0000-0000AB3F0000}"/>
    <cellStyle name="Komma 5 7 7" xfId="41532" xr:uid="{00000000-0005-0000-0000-0000AC3F0000}"/>
    <cellStyle name="Komma 5 7 8" xfId="44235" xr:uid="{00000000-0005-0000-0000-0000AD3F0000}"/>
    <cellStyle name="Komma 5 7 9" xfId="45141" xr:uid="{00000000-0005-0000-0000-0000AE3F0000}"/>
    <cellStyle name="Komma 5 8" xfId="5842" xr:uid="{00000000-0005-0000-0000-0000AF3F0000}"/>
    <cellStyle name="Komma 5 8 2" xfId="10388" xr:uid="{00000000-0005-0000-0000-0000B03F0000}"/>
    <cellStyle name="Komma 5 8 2 2" xfId="17938" xr:uid="{00000000-0005-0000-0000-0000B13F0000}"/>
    <cellStyle name="Komma 5 8 2 3" xfId="29471" xr:uid="{00000000-0005-0000-0000-0000B23F0000}"/>
    <cellStyle name="Komma 5 8 2 4" xfId="47293" xr:uid="{00000000-0005-0000-0000-0000B33F0000}"/>
    <cellStyle name="Komma 5 8 2 5" xfId="50309" xr:uid="{00000000-0005-0000-0000-0000B43F0000}"/>
    <cellStyle name="Komma 5 8 3" xfId="10873" xr:uid="{00000000-0005-0000-0000-0000B53F0000}"/>
    <cellStyle name="Komma 5 8 3 2" xfId="18415" xr:uid="{00000000-0005-0000-0000-0000B63F0000}"/>
    <cellStyle name="Komma 5 8 3 3" xfId="42795" xr:uid="{00000000-0005-0000-0000-0000B73F0000}"/>
    <cellStyle name="Komma 5 8 3 4" xfId="47770" xr:uid="{00000000-0005-0000-0000-0000B83F0000}"/>
    <cellStyle name="Komma 5 8 3 5" xfId="50786" xr:uid="{00000000-0005-0000-0000-0000B93F0000}"/>
    <cellStyle name="Komma 5 8 4" xfId="11361" xr:uid="{00000000-0005-0000-0000-0000BA3F0000}"/>
    <cellStyle name="Komma 5 8 4 2" xfId="18892" xr:uid="{00000000-0005-0000-0000-0000BB3F0000}"/>
    <cellStyle name="Komma 5 8 4 3" xfId="42490" xr:uid="{00000000-0005-0000-0000-0000BC3F0000}"/>
    <cellStyle name="Komma 5 8 4 4" xfId="48247" xr:uid="{00000000-0005-0000-0000-0000BD3F0000}"/>
    <cellStyle name="Komma 5 8 4 5" xfId="51263" xr:uid="{00000000-0005-0000-0000-0000BE3F0000}"/>
    <cellStyle name="Komma 5 8 5" xfId="8476" xr:uid="{00000000-0005-0000-0000-0000BF3F0000}"/>
    <cellStyle name="Komma 5 8 5 2" xfId="20471" xr:uid="{00000000-0005-0000-0000-0000C03F0000}"/>
    <cellStyle name="Komma 5 8 5 3" xfId="46816" xr:uid="{00000000-0005-0000-0000-0000C13F0000}"/>
    <cellStyle name="Komma 5 8 5 4" xfId="49832" xr:uid="{00000000-0005-0000-0000-0000C23F0000}"/>
    <cellStyle name="Komma 5 8 6" xfId="42712" xr:uid="{00000000-0005-0000-0000-0000C33F0000}"/>
    <cellStyle name="Komma 5 8 7" xfId="45710" xr:uid="{00000000-0005-0000-0000-0000C43F0000}"/>
    <cellStyle name="Komma 5 8 8" xfId="48726" xr:uid="{00000000-0005-0000-0000-0000C53F0000}"/>
    <cellStyle name="Komma 5 9" xfId="9964" xr:uid="{00000000-0005-0000-0000-0000C63F0000}"/>
    <cellStyle name="Komma 5 9 2" xfId="17514" xr:uid="{00000000-0005-0000-0000-0000C73F0000}"/>
    <cellStyle name="Komma 5 9 3" xfId="27779" xr:uid="{00000000-0005-0000-0000-0000C83F0000}"/>
    <cellStyle name="Komma 5 9 4" xfId="46869" xr:uid="{00000000-0005-0000-0000-0000C93F0000}"/>
    <cellStyle name="Komma 5 9 5" xfId="49885" xr:uid="{00000000-0005-0000-0000-0000CA3F0000}"/>
    <cellStyle name="Komma 6" xfId="19382" xr:uid="{00000000-0005-0000-0000-0000CB3F0000}"/>
    <cellStyle name="Komma 6 2" xfId="19383" xr:uid="{00000000-0005-0000-0000-0000CC3F0000}"/>
    <cellStyle name="Komma 6 2 2" xfId="19384" xr:uid="{00000000-0005-0000-0000-0000CD3F0000}"/>
    <cellStyle name="Komma 6 2 2 2" xfId="19385" xr:uid="{00000000-0005-0000-0000-0000CE3F0000}"/>
    <cellStyle name="Komma 6 2 2 2 2" xfId="44239" xr:uid="{00000000-0005-0000-0000-0000CF3F0000}"/>
    <cellStyle name="Komma 6 2 2 2 3" xfId="45145" xr:uid="{00000000-0005-0000-0000-0000D03F0000}"/>
    <cellStyle name="Komma 6 2 2 3" xfId="44238" xr:uid="{00000000-0005-0000-0000-0000D13F0000}"/>
    <cellStyle name="Komma 6 2 2 4" xfId="45144" xr:uid="{00000000-0005-0000-0000-0000D23F0000}"/>
    <cellStyle name="Komma 6 2 3" xfId="19386" xr:uid="{00000000-0005-0000-0000-0000D33F0000}"/>
    <cellStyle name="Komma 6 2 3 2" xfId="19387" xr:uid="{00000000-0005-0000-0000-0000D43F0000}"/>
    <cellStyle name="Komma 6 2 3 2 2" xfId="44241" xr:uid="{00000000-0005-0000-0000-0000D53F0000}"/>
    <cellStyle name="Komma 6 2 3 2 3" xfId="45147" xr:uid="{00000000-0005-0000-0000-0000D63F0000}"/>
    <cellStyle name="Komma 6 2 3 3" xfId="44240" xr:uid="{00000000-0005-0000-0000-0000D73F0000}"/>
    <cellStyle name="Komma 6 2 3 4" xfId="45146" xr:uid="{00000000-0005-0000-0000-0000D83F0000}"/>
    <cellStyle name="Komma 6 2 4" xfId="19388" xr:uid="{00000000-0005-0000-0000-0000D93F0000}"/>
    <cellStyle name="Komma 6 2 4 2" xfId="44242" xr:uid="{00000000-0005-0000-0000-0000DA3F0000}"/>
    <cellStyle name="Komma 6 2 4 3" xfId="45148" xr:uid="{00000000-0005-0000-0000-0000DB3F0000}"/>
    <cellStyle name="Komma 6 2 5" xfId="44237" xr:uid="{00000000-0005-0000-0000-0000DC3F0000}"/>
    <cellStyle name="Komma 6 2 6" xfId="45143" xr:uid="{00000000-0005-0000-0000-0000DD3F0000}"/>
    <cellStyle name="Komma 6 3" xfId="19389" xr:uid="{00000000-0005-0000-0000-0000DE3F0000}"/>
    <cellStyle name="Komma 6 3 2" xfId="19390" xr:uid="{00000000-0005-0000-0000-0000DF3F0000}"/>
    <cellStyle name="Komma 6 3 2 2" xfId="44244" xr:uid="{00000000-0005-0000-0000-0000E03F0000}"/>
    <cellStyle name="Komma 6 3 2 3" xfId="45150" xr:uid="{00000000-0005-0000-0000-0000E13F0000}"/>
    <cellStyle name="Komma 6 3 3" xfId="44243" xr:uid="{00000000-0005-0000-0000-0000E23F0000}"/>
    <cellStyle name="Komma 6 3 4" xfId="45149" xr:uid="{00000000-0005-0000-0000-0000E33F0000}"/>
    <cellStyle name="Komma 6 4" xfId="19391" xr:uid="{00000000-0005-0000-0000-0000E43F0000}"/>
    <cellStyle name="Komma 6 4 2" xfId="19392" xr:uid="{00000000-0005-0000-0000-0000E53F0000}"/>
    <cellStyle name="Komma 6 4 2 2" xfId="44246" xr:uid="{00000000-0005-0000-0000-0000E63F0000}"/>
    <cellStyle name="Komma 6 4 2 3" xfId="45152" xr:uid="{00000000-0005-0000-0000-0000E73F0000}"/>
    <cellStyle name="Komma 6 4 3" xfId="44245" xr:uid="{00000000-0005-0000-0000-0000E83F0000}"/>
    <cellStyle name="Komma 6 4 4" xfId="45151" xr:uid="{00000000-0005-0000-0000-0000E93F0000}"/>
    <cellStyle name="Komma 6 5" xfId="19393" xr:uid="{00000000-0005-0000-0000-0000EA3F0000}"/>
    <cellStyle name="Komma 6 5 2" xfId="19394" xr:uid="{00000000-0005-0000-0000-0000EB3F0000}"/>
    <cellStyle name="Komma 6 5 2 2" xfId="44248" xr:uid="{00000000-0005-0000-0000-0000EC3F0000}"/>
    <cellStyle name="Komma 6 5 2 3" xfId="45154" xr:uid="{00000000-0005-0000-0000-0000ED3F0000}"/>
    <cellStyle name="Komma 6 5 3" xfId="44247" xr:uid="{00000000-0005-0000-0000-0000EE3F0000}"/>
    <cellStyle name="Komma 6 5 4" xfId="45153" xr:uid="{00000000-0005-0000-0000-0000EF3F0000}"/>
    <cellStyle name="Komma 6 6" xfId="19395" xr:uid="{00000000-0005-0000-0000-0000F03F0000}"/>
    <cellStyle name="Komma 6 6 2" xfId="44249" xr:uid="{00000000-0005-0000-0000-0000F13F0000}"/>
    <cellStyle name="Komma 6 6 3" xfId="45155" xr:uid="{00000000-0005-0000-0000-0000F23F0000}"/>
    <cellStyle name="Komma 6 7" xfId="44236" xr:uid="{00000000-0005-0000-0000-0000F33F0000}"/>
    <cellStyle name="Komma 6 8" xfId="45142" xr:uid="{00000000-0005-0000-0000-0000F43F0000}"/>
    <cellStyle name="Komma 7" xfId="19396" xr:uid="{00000000-0005-0000-0000-0000F53F0000}"/>
    <cellStyle name="Komma 7 2" xfId="19397" xr:uid="{00000000-0005-0000-0000-0000F63F0000}"/>
    <cellStyle name="Komma 7 2 2" xfId="19398" xr:uid="{00000000-0005-0000-0000-0000F73F0000}"/>
    <cellStyle name="Komma 7 2 2 2" xfId="19399" xr:uid="{00000000-0005-0000-0000-0000F83F0000}"/>
    <cellStyle name="Komma 7 2 2 2 2" xfId="44253" xr:uid="{00000000-0005-0000-0000-0000F93F0000}"/>
    <cellStyle name="Komma 7 2 2 2 3" xfId="45159" xr:uid="{00000000-0005-0000-0000-0000FA3F0000}"/>
    <cellStyle name="Komma 7 2 2 3" xfId="44252" xr:uid="{00000000-0005-0000-0000-0000FB3F0000}"/>
    <cellStyle name="Komma 7 2 2 4" xfId="45158" xr:uid="{00000000-0005-0000-0000-0000FC3F0000}"/>
    <cellStyle name="Komma 7 2 3" xfId="19400" xr:uid="{00000000-0005-0000-0000-0000FD3F0000}"/>
    <cellStyle name="Komma 7 2 3 2" xfId="19401" xr:uid="{00000000-0005-0000-0000-0000FE3F0000}"/>
    <cellStyle name="Komma 7 2 3 2 2" xfId="44255" xr:uid="{00000000-0005-0000-0000-0000FF3F0000}"/>
    <cellStyle name="Komma 7 2 3 2 3" xfId="45161" xr:uid="{00000000-0005-0000-0000-000000400000}"/>
    <cellStyle name="Komma 7 2 3 3" xfId="44254" xr:uid="{00000000-0005-0000-0000-000001400000}"/>
    <cellStyle name="Komma 7 2 3 4" xfId="45160" xr:uid="{00000000-0005-0000-0000-000002400000}"/>
    <cellStyle name="Komma 7 2 4" xfId="19402" xr:uid="{00000000-0005-0000-0000-000003400000}"/>
    <cellStyle name="Komma 7 2 4 2" xfId="44256" xr:uid="{00000000-0005-0000-0000-000004400000}"/>
    <cellStyle name="Komma 7 2 4 3" xfId="45162" xr:uid="{00000000-0005-0000-0000-000005400000}"/>
    <cellStyle name="Komma 7 2 5" xfId="44251" xr:uid="{00000000-0005-0000-0000-000006400000}"/>
    <cellStyle name="Komma 7 2 6" xfId="45157" xr:uid="{00000000-0005-0000-0000-000007400000}"/>
    <cellStyle name="Komma 7 3" xfId="19403" xr:uid="{00000000-0005-0000-0000-000008400000}"/>
    <cellStyle name="Komma 7 3 2" xfId="19404" xr:uid="{00000000-0005-0000-0000-000009400000}"/>
    <cellStyle name="Komma 7 3 2 2" xfId="44258" xr:uid="{00000000-0005-0000-0000-00000A400000}"/>
    <cellStyle name="Komma 7 3 2 3" xfId="45164" xr:uid="{00000000-0005-0000-0000-00000B400000}"/>
    <cellStyle name="Komma 7 3 3" xfId="44257" xr:uid="{00000000-0005-0000-0000-00000C400000}"/>
    <cellStyle name="Komma 7 3 4" xfId="45163" xr:uid="{00000000-0005-0000-0000-00000D400000}"/>
    <cellStyle name="Komma 7 4" xfId="19405" xr:uid="{00000000-0005-0000-0000-00000E400000}"/>
    <cellStyle name="Komma 7 4 2" xfId="19406" xr:uid="{00000000-0005-0000-0000-00000F400000}"/>
    <cellStyle name="Komma 7 4 2 2" xfId="44260" xr:uid="{00000000-0005-0000-0000-000010400000}"/>
    <cellStyle name="Komma 7 4 2 3" xfId="45166" xr:uid="{00000000-0005-0000-0000-000011400000}"/>
    <cellStyle name="Komma 7 4 3" xfId="44259" xr:uid="{00000000-0005-0000-0000-000012400000}"/>
    <cellStyle name="Komma 7 4 4" xfId="45165" xr:uid="{00000000-0005-0000-0000-000013400000}"/>
    <cellStyle name="Komma 7 5" xfId="19407" xr:uid="{00000000-0005-0000-0000-000014400000}"/>
    <cellStyle name="Komma 7 5 2" xfId="44261" xr:uid="{00000000-0005-0000-0000-000015400000}"/>
    <cellStyle name="Komma 7 5 3" xfId="45167" xr:uid="{00000000-0005-0000-0000-000016400000}"/>
    <cellStyle name="Komma 7 6" xfId="44250" xr:uid="{00000000-0005-0000-0000-000017400000}"/>
    <cellStyle name="Komma 7 7" xfId="45156" xr:uid="{00000000-0005-0000-0000-000018400000}"/>
    <cellStyle name="Komma 8" xfId="19408" xr:uid="{00000000-0005-0000-0000-000019400000}"/>
    <cellStyle name="Komma 8 2" xfId="19409" xr:uid="{00000000-0005-0000-0000-00001A400000}"/>
    <cellStyle name="Komma 8 2 2" xfId="19410" xr:uid="{00000000-0005-0000-0000-00001B400000}"/>
    <cellStyle name="Komma 8 2 2 2" xfId="44264" xr:uid="{00000000-0005-0000-0000-00001C400000}"/>
    <cellStyle name="Komma 8 2 2 3" xfId="45170" xr:uid="{00000000-0005-0000-0000-00001D400000}"/>
    <cellStyle name="Komma 8 2 3" xfId="44263" xr:uid="{00000000-0005-0000-0000-00001E400000}"/>
    <cellStyle name="Komma 8 2 4" xfId="45169" xr:uid="{00000000-0005-0000-0000-00001F400000}"/>
    <cellStyle name="Komma 8 3" xfId="19411" xr:uid="{00000000-0005-0000-0000-000020400000}"/>
    <cellStyle name="Komma 8 3 2" xfId="19412" xr:uid="{00000000-0005-0000-0000-000021400000}"/>
    <cellStyle name="Komma 8 3 2 2" xfId="44266" xr:uid="{00000000-0005-0000-0000-000022400000}"/>
    <cellStyle name="Komma 8 3 2 3" xfId="45172" xr:uid="{00000000-0005-0000-0000-000023400000}"/>
    <cellStyle name="Komma 8 3 3" xfId="44265" xr:uid="{00000000-0005-0000-0000-000024400000}"/>
    <cellStyle name="Komma 8 3 4" xfId="45171" xr:uid="{00000000-0005-0000-0000-000025400000}"/>
    <cellStyle name="Komma 8 4" xfId="19413" xr:uid="{00000000-0005-0000-0000-000026400000}"/>
    <cellStyle name="Komma 8 4 2" xfId="44267" xr:uid="{00000000-0005-0000-0000-000027400000}"/>
    <cellStyle name="Komma 8 4 3" xfId="45173" xr:uid="{00000000-0005-0000-0000-000028400000}"/>
    <cellStyle name="Komma 8 5" xfId="44262" xr:uid="{00000000-0005-0000-0000-000029400000}"/>
    <cellStyle name="Komma 8 6" xfId="45168" xr:uid="{00000000-0005-0000-0000-00002A400000}"/>
    <cellStyle name="Komma 9" xfId="19414" xr:uid="{00000000-0005-0000-0000-00002B400000}"/>
    <cellStyle name="Komma 9 2" xfId="19415" xr:uid="{00000000-0005-0000-0000-00002C400000}"/>
    <cellStyle name="Komma 9 2 2" xfId="44269" xr:uid="{00000000-0005-0000-0000-00002D400000}"/>
    <cellStyle name="Komma 9 2 3" xfId="45175" xr:uid="{00000000-0005-0000-0000-00002E400000}"/>
    <cellStyle name="Komma 9 3" xfId="44268" xr:uid="{00000000-0005-0000-0000-00002F400000}"/>
    <cellStyle name="Komma 9 4" xfId="45174" xr:uid="{00000000-0005-0000-0000-000030400000}"/>
    <cellStyle name="Kontroller celle" xfId="5905" xr:uid="{00000000-0005-0000-0000-000031400000}"/>
    <cellStyle name="Link 2" xfId="2385" xr:uid="{00000000-0005-0000-0000-000033400000}"/>
    <cellStyle name="Link 2 2" xfId="19417" xr:uid="{00000000-0005-0000-0000-000034400000}"/>
    <cellStyle name="Link 2 3" xfId="19418" xr:uid="{00000000-0005-0000-0000-000035400000}"/>
    <cellStyle name="Link 2 4" xfId="19419" xr:uid="{00000000-0005-0000-0000-000036400000}"/>
    <cellStyle name="Link 2 5" xfId="19420" xr:uid="{00000000-0005-0000-0000-000037400000}"/>
    <cellStyle name="Link 3" xfId="4213" xr:uid="{00000000-0005-0000-0000-000038400000}"/>
    <cellStyle name="Link 3 2" xfId="19422" xr:uid="{00000000-0005-0000-0000-000039400000}"/>
    <cellStyle name="Link 4" xfId="19423" xr:uid="{00000000-0005-0000-0000-00003A400000}"/>
    <cellStyle name="Link 5" xfId="19424" xr:uid="{00000000-0005-0000-0000-00003B400000}"/>
    <cellStyle name="Link 6" xfId="19425" xr:uid="{00000000-0005-0000-0000-00003C400000}"/>
    <cellStyle name="Linked Cell 2" xfId="19426" xr:uid="{00000000-0005-0000-0000-00003D400000}"/>
    <cellStyle name="Markeringsfarve1" xfId="5906" xr:uid="{00000000-0005-0000-0000-00003E400000}"/>
    <cellStyle name="Markeringsfarve2" xfId="5907" xr:uid="{00000000-0005-0000-0000-00003F400000}"/>
    <cellStyle name="Markeringsfarve3" xfId="5908" xr:uid="{00000000-0005-0000-0000-000040400000}"/>
    <cellStyle name="Markeringsfarve4" xfId="5909" xr:uid="{00000000-0005-0000-0000-000041400000}"/>
    <cellStyle name="Markeringsfarve5" xfId="5910" xr:uid="{00000000-0005-0000-0000-000042400000}"/>
    <cellStyle name="Markeringsfarve6" xfId="5911" xr:uid="{00000000-0005-0000-0000-000043400000}"/>
    <cellStyle name="Migliaia [0] 10" xfId="179" xr:uid="{00000000-0005-0000-0000-000044400000}"/>
    <cellStyle name="Migliaia [0] 10 2" xfId="1170" xr:uid="{00000000-0005-0000-0000-000045400000}"/>
    <cellStyle name="Migliaia [0] 10 2 2" xfId="3366" xr:uid="{00000000-0005-0000-0000-000046400000}"/>
    <cellStyle name="Migliaia [0] 10 2 2 2" xfId="7141" xr:uid="{00000000-0005-0000-0000-000047400000}"/>
    <cellStyle name="Migliaia [0] 10 2 2 2 2" xfId="17154" xr:uid="{00000000-0005-0000-0000-000048400000}"/>
    <cellStyle name="Migliaia [0] 10 2 2 2 3" xfId="43357" xr:uid="{00000000-0005-0000-0000-000049400000}"/>
    <cellStyle name="Migliaia [0] 10 2 2 2 4" xfId="46199" xr:uid="{00000000-0005-0000-0000-00004A400000}"/>
    <cellStyle name="Migliaia [0] 10 2 2 2 5" xfId="49215" xr:uid="{00000000-0005-0000-0000-00004B400000}"/>
    <cellStyle name="Migliaia [0] 10 2 2 3" xfId="7788" xr:uid="{00000000-0005-0000-0000-00004C400000}"/>
    <cellStyle name="Migliaia [0] 10 2 2 4" xfId="5912" xr:uid="{00000000-0005-0000-0000-00004D400000}"/>
    <cellStyle name="Migliaia [0] 10 2 2 4 2" xfId="16686" xr:uid="{00000000-0005-0000-0000-00004E400000}"/>
    <cellStyle name="Migliaia [0] 10 2 2 4 3" xfId="41610" xr:uid="{00000000-0005-0000-0000-00004F400000}"/>
    <cellStyle name="Migliaia [0] 10 2 2 4 4" xfId="45718" xr:uid="{00000000-0005-0000-0000-000050400000}"/>
    <cellStyle name="Migliaia [0] 10 2 2 4 5" xfId="48734" xr:uid="{00000000-0005-0000-0000-000051400000}"/>
    <cellStyle name="Migliaia [0] 10 2 2 5" xfId="14936" xr:uid="{00000000-0005-0000-0000-000052400000}"/>
    <cellStyle name="Migliaia [0] 10 2 2 6" xfId="19429" xr:uid="{00000000-0005-0000-0000-000053400000}"/>
    <cellStyle name="Migliaia [0] 10 2 2 7" xfId="44270" xr:uid="{00000000-0005-0000-0000-000054400000}"/>
    <cellStyle name="Migliaia [0] 10 2 2 8" xfId="45176" xr:uid="{00000000-0005-0000-0000-000055400000}"/>
    <cellStyle name="Migliaia [0] 10 2 3" xfId="7142" xr:uid="{00000000-0005-0000-0000-000056400000}"/>
    <cellStyle name="Migliaia [0] 10 2 3 2" xfId="28182" xr:uid="{00000000-0005-0000-0000-000057400000}"/>
    <cellStyle name="Migliaia [0] 10 2 3 2 2" xfId="33533" xr:uid="{00000000-0005-0000-0000-000058400000}"/>
    <cellStyle name="Migliaia [0] 10 2 3 2 3" xfId="38835" xr:uid="{00000000-0005-0000-0000-000059400000}"/>
    <cellStyle name="Migliaia [0] 10 2 3 3" xfId="31068" xr:uid="{00000000-0005-0000-0000-00005A400000}"/>
    <cellStyle name="Migliaia [0] 10 2 3 4" xfId="36184" xr:uid="{00000000-0005-0000-0000-00005B400000}"/>
    <cellStyle name="Migliaia [0] 10 2 4" xfId="14935" xr:uid="{00000000-0005-0000-0000-00005C400000}"/>
    <cellStyle name="Migliaia [0] 10 2 5" xfId="19428" xr:uid="{00000000-0005-0000-0000-00005D400000}"/>
    <cellStyle name="Migliaia [0] 10 3" xfId="3079" xr:uid="{00000000-0005-0000-0000-00005E400000}"/>
    <cellStyle name="Migliaia [0] 10 3 2" xfId="7143" xr:uid="{00000000-0005-0000-0000-00005F400000}"/>
    <cellStyle name="Migliaia [0] 10 3 2 2" xfId="13734" xr:uid="{00000000-0005-0000-0000-000060400000}"/>
    <cellStyle name="Migliaia [0] 10 3 2 2 2" xfId="17155" xr:uid="{00000000-0005-0000-0000-000061400000}"/>
    <cellStyle name="Migliaia [0] 10 3 2 2 2 2" xfId="33534" xr:uid="{00000000-0005-0000-0000-000062400000}"/>
    <cellStyle name="Migliaia [0] 10 3 2 2 3" xfId="38836" xr:uid="{00000000-0005-0000-0000-000063400000}"/>
    <cellStyle name="Migliaia [0] 10 3 2 2 4" xfId="28183" xr:uid="{00000000-0005-0000-0000-000064400000}"/>
    <cellStyle name="Migliaia [0] 10 3 2 3" xfId="31069" xr:uid="{00000000-0005-0000-0000-000065400000}"/>
    <cellStyle name="Migliaia [0] 10 3 2 4" xfId="36185" xr:uid="{00000000-0005-0000-0000-000066400000}"/>
    <cellStyle name="Migliaia [0] 10 3 2 5" xfId="20582" xr:uid="{00000000-0005-0000-0000-000067400000}"/>
    <cellStyle name="Migliaia [0] 10 3 2 6" xfId="46200" xr:uid="{00000000-0005-0000-0000-000068400000}"/>
    <cellStyle name="Migliaia [0] 10 3 2 7" xfId="49216" xr:uid="{00000000-0005-0000-0000-000069400000}"/>
    <cellStyle name="Migliaia [0] 10 3 2 8" xfId="13010" xr:uid="{00000000-0005-0000-0000-00006A400000}"/>
    <cellStyle name="Migliaia [0] 10 3 3" xfId="7817" xr:uid="{00000000-0005-0000-0000-00006B400000}"/>
    <cellStyle name="Migliaia [0] 10 3 4" xfId="5913" xr:uid="{00000000-0005-0000-0000-00006C400000}"/>
    <cellStyle name="Migliaia [0] 10 3 4 2" xfId="16687" xr:uid="{00000000-0005-0000-0000-00006D400000}"/>
    <cellStyle name="Migliaia [0] 10 3 4 3" xfId="28543" xr:uid="{00000000-0005-0000-0000-00006E400000}"/>
    <cellStyle name="Migliaia [0] 10 3 4 4" xfId="45719" xr:uid="{00000000-0005-0000-0000-00006F400000}"/>
    <cellStyle name="Migliaia [0] 10 3 4 5" xfId="48735" xr:uid="{00000000-0005-0000-0000-000070400000}"/>
    <cellStyle name="Migliaia [0] 10 3 5" xfId="14937" xr:uid="{00000000-0005-0000-0000-000071400000}"/>
    <cellStyle name="Migliaia [0] 10 3 6" xfId="19430" xr:uid="{00000000-0005-0000-0000-000072400000}"/>
    <cellStyle name="Migliaia [0] 10 4" xfId="2625" xr:uid="{00000000-0005-0000-0000-000073400000}"/>
    <cellStyle name="Migliaia [0] 10 4 2" xfId="12439" xr:uid="{00000000-0005-0000-0000-000074400000}"/>
    <cellStyle name="Migliaia [0] 10 4 2 2" xfId="30519" xr:uid="{00000000-0005-0000-0000-000075400000}"/>
    <cellStyle name="Migliaia [0] 10 4 2 2 2" xfId="35677" xr:uid="{00000000-0005-0000-0000-000076400000}"/>
    <cellStyle name="Migliaia [0] 10 4 2 2 3" xfId="40979" xr:uid="{00000000-0005-0000-0000-000077400000}"/>
    <cellStyle name="Migliaia [0] 10 4 2 3" xfId="33026" xr:uid="{00000000-0005-0000-0000-000078400000}"/>
    <cellStyle name="Migliaia [0] 10 4 2 4" xfId="38328" xr:uid="{00000000-0005-0000-0000-000079400000}"/>
    <cellStyle name="Migliaia [0] 10 4 3" xfId="14938" xr:uid="{00000000-0005-0000-0000-00007A400000}"/>
    <cellStyle name="Migliaia [0] 10 4 3 2" xfId="33535" xr:uid="{00000000-0005-0000-0000-00007B400000}"/>
    <cellStyle name="Migliaia [0] 10 4 3 3" xfId="38837" xr:uid="{00000000-0005-0000-0000-00007C400000}"/>
    <cellStyle name="Migliaia [0] 10 4 3 4" xfId="28184" xr:uid="{00000000-0005-0000-0000-00007D400000}"/>
    <cellStyle name="Migliaia [0] 10 4 4" xfId="31070" xr:uid="{00000000-0005-0000-0000-00007E400000}"/>
    <cellStyle name="Migliaia [0] 10 4 5" xfId="36186" xr:uid="{00000000-0005-0000-0000-00007F400000}"/>
    <cellStyle name="Migliaia [0] 10 4 6" xfId="11381" xr:uid="{00000000-0005-0000-0000-000080400000}"/>
    <cellStyle name="Migliaia [0] 10 5" xfId="12508" xr:uid="{00000000-0005-0000-0000-000081400000}"/>
    <cellStyle name="Migliaia [0] 10 5 2" xfId="28185" xr:uid="{00000000-0005-0000-0000-000082400000}"/>
    <cellStyle name="Migliaia [0] 10 5 2 2" xfId="33536" xr:uid="{00000000-0005-0000-0000-000083400000}"/>
    <cellStyle name="Migliaia [0] 10 5 2 3" xfId="38838" xr:uid="{00000000-0005-0000-0000-000084400000}"/>
    <cellStyle name="Migliaia [0] 10 5 3" xfId="31071" xr:uid="{00000000-0005-0000-0000-000085400000}"/>
    <cellStyle name="Migliaia [0] 10 5 4" xfId="36187" xr:uid="{00000000-0005-0000-0000-000086400000}"/>
    <cellStyle name="Migliaia [0] 10 6" xfId="14934" xr:uid="{00000000-0005-0000-0000-000087400000}"/>
    <cellStyle name="Migliaia [0] 10 6 2" xfId="33532" xr:uid="{00000000-0005-0000-0000-000088400000}"/>
    <cellStyle name="Migliaia [0] 10 6 3" xfId="38834" xr:uid="{00000000-0005-0000-0000-000089400000}"/>
    <cellStyle name="Migliaia [0] 10 6 4" xfId="28181" xr:uid="{00000000-0005-0000-0000-00008A400000}"/>
    <cellStyle name="Migliaia [0] 10 7" xfId="31067" xr:uid="{00000000-0005-0000-0000-00008B400000}"/>
    <cellStyle name="Migliaia [0] 10 8" xfId="36183" xr:uid="{00000000-0005-0000-0000-00008C400000}"/>
    <cellStyle name="Migliaia [0] 11" xfId="180" xr:uid="{00000000-0005-0000-0000-00008D400000}"/>
    <cellStyle name="Migliaia [0] 11 2" xfId="1171" xr:uid="{00000000-0005-0000-0000-00008E400000}"/>
    <cellStyle name="Migliaia [0] 11 2 2" xfId="3367" xr:uid="{00000000-0005-0000-0000-00008F400000}"/>
    <cellStyle name="Migliaia [0] 11 2 2 2" xfId="7144" xr:uid="{00000000-0005-0000-0000-000090400000}"/>
    <cellStyle name="Migliaia [0] 11 2 2 2 2" xfId="17156" xr:uid="{00000000-0005-0000-0000-000091400000}"/>
    <cellStyle name="Migliaia [0] 11 2 2 2 3" xfId="43261" xr:uid="{00000000-0005-0000-0000-000092400000}"/>
    <cellStyle name="Migliaia [0] 11 2 2 2 4" xfId="46201" xr:uid="{00000000-0005-0000-0000-000093400000}"/>
    <cellStyle name="Migliaia [0] 11 2 2 2 5" xfId="49217" xr:uid="{00000000-0005-0000-0000-000094400000}"/>
    <cellStyle name="Migliaia [0] 11 2 2 3" xfId="7616" xr:uid="{00000000-0005-0000-0000-000095400000}"/>
    <cellStyle name="Migliaia [0] 11 2 2 4" xfId="5914" xr:uid="{00000000-0005-0000-0000-000096400000}"/>
    <cellStyle name="Migliaia [0] 11 2 2 4 2" xfId="16688" xr:uid="{00000000-0005-0000-0000-000097400000}"/>
    <cellStyle name="Migliaia [0] 11 2 2 4 3" xfId="41611" xr:uid="{00000000-0005-0000-0000-000098400000}"/>
    <cellStyle name="Migliaia [0] 11 2 2 4 4" xfId="45720" xr:uid="{00000000-0005-0000-0000-000099400000}"/>
    <cellStyle name="Migliaia [0] 11 2 2 4 5" xfId="48736" xr:uid="{00000000-0005-0000-0000-00009A400000}"/>
    <cellStyle name="Migliaia [0] 11 2 2 5" xfId="14941" xr:uid="{00000000-0005-0000-0000-00009B400000}"/>
    <cellStyle name="Migliaia [0] 11 2 2 6" xfId="19434" xr:uid="{00000000-0005-0000-0000-00009C400000}"/>
    <cellStyle name="Migliaia [0] 11 2 2 7" xfId="44271" xr:uid="{00000000-0005-0000-0000-00009D400000}"/>
    <cellStyle name="Migliaia [0] 11 2 2 8" xfId="45177" xr:uid="{00000000-0005-0000-0000-00009E400000}"/>
    <cellStyle name="Migliaia [0] 11 2 3" xfId="7145" xr:uid="{00000000-0005-0000-0000-00009F400000}"/>
    <cellStyle name="Migliaia [0] 11 2 3 2" xfId="28187" xr:uid="{00000000-0005-0000-0000-0000A0400000}"/>
    <cellStyle name="Migliaia [0] 11 2 3 2 2" xfId="33538" xr:uid="{00000000-0005-0000-0000-0000A1400000}"/>
    <cellStyle name="Migliaia [0] 11 2 3 2 3" xfId="38840" xr:uid="{00000000-0005-0000-0000-0000A2400000}"/>
    <cellStyle name="Migliaia [0] 11 2 3 3" xfId="31073" xr:uid="{00000000-0005-0000-0000-0000A3400000}"/>
    <cellStyle name="Migliaia [0] 11 2 3 4" xfId="36189" xr:uid="{00000000-0005-0000-0000-0000A4400000}"/>
    <cellStyle name="Migliaia [0] 11 2 4" xfId="14940" xr:uid="{00000000-0005-0000-0000-0000A5400000}"/>
    <cellStyle name="Migliaia [0] 11 2 5" xfId="19433" xr:uid="{00000000-0005-0000-0000-0000A6400000}"/>
    <cellStyle name="Migliaia [0] 11 3" xfId="3080" xr:uid="{00000000-0005-0000-0000-0000A7400000}"/>
    <cellStyle name="Migliaia [0] 11 3 2" xfId="7146" xr:uid="{00000000-0005-0000-0000-0000A8400000}"/>
    <cellStyle name="Migliaia [0] 11 3 2 2" xfId="13735" xr:uid="{00000000-0005-0000-0000-0000A9400000}"/>
    <cellStyle name="Migliaia [0] 11 3 2 2 2" xfId="17157" xr:uid="{00000000-0005-0000-0000-0000AA400000}"/>
    <cellStyle name="Migliaia [0] 11 3 2 2 2 2" xfId="33539" xr:uid="{00000000-0005-0000-0000-0000AB400000}"/>
    <cellStyle name="Migliaia [0] 11 3 2 2 3" xfId="38841" xr:uid="{00000000-0005-0000-0000-0000AC400000}"/>
    <cellStyle name="Migliaia [0] 11 3 2 2 4" xfId="28188" xr:uid="{00000000-0005-0000-0000-0000AD400000}"/>
    <cellStyle name="Migliaia [0] 11 3 2 3" xfId="31074" xr:uid="{00000000-0005-0000-0000-0000AE400000}"/>
    <cellStyle name="Migliaia [0] 11 3 2 4" xfId="36190" xr:uid="{00000000-0005-0000-0000-0000AF400000}"/>
    <cellStyle name="Migliaia [0] 11 3 2 5" xfId="43490" xr:uid="{00000000-0005-0000-0000-0000B0400000}"/>
    <cellStyle name="Migliaia [0] 11 3 2 6" xfId="46202" xr:uid="{00000000-0005-0000-0000-0000B1400000}"/>
    <cellStyle name="Migliaia [0] 11 3 2 7" xfId="49218" xr:uid="{00000000-0005-0000-0000-0000B2400000}"/>
    <cellStyle name="Migliaia [0] 11 3 2 8" xfId="13011" xr:uid="{00000000-0005-0000-0000-0000B3400000}"/>
    <cellStyle name="Migliaia [0] 11 3 3" xfId="7816" xr:uid="{00000000-0005-0000-0000-0000B4400000}"/>
    <cellStyle name="Migliaia [0] 11 3 4" xfId="5915" xr:uid="{00000000-0005-0000-0000-0000B5400000}"/>
    <cellStyle name="Migliaia [0] 11 3 4 2" xfId="16689" xr:uid="{00000000-0005-0000-0000-0000B6400000}"/>
    <cellStyle name="Migliaia [0] 11 3 4 3" xfId="42519" xr:uid="{00000000-0005-0000-0000-0000B7400000}"/>
    <cellStyle name="Migliaia [0] 11 3 4 4" xfId="45721" xr:uid="{00000000-0005-0000-0000-0000B8400000}"/>
    <cellStyle name="Migliaia [0] 11 3 4 5" xfId="48737" xr:uid="{00000000-0005-0000-0000-0000B9400000}"/>
    <cellStyle name="Migliaia [0] 11 3 5" xfId="14942" xr:uid="{00000000-0005-0000-0000-0000BA400000}"/>
    <cellStyle name="Migliaia [0] 11 3 6" xfId="19435" xr:uid="{00000000-0005-0000-0000-0000BB400000}"/>
    <cellStyle name="Migliaia [0] 11 4" xfId="2626" xr:uid="{00000000-0005-0000-0000-0000BC400000}"/>
    <cellStyle name="Migliaia [0] 11 4 2" xfId="12440" xr:uid="{00000000-0005-0000-0000-0000BD400000}"/>
    <cellStyle name="Migliaia [0] 11 4 2 2" xfId="30520" xr:uid="{00000000-0005-0000-0000-0000BE400000}"/>
    <cellStyle name="Migliaia [0] 11 4 2 2 2" xfId="35678" xr:uid="{00000000-0005-0000-0000-0000BF400000}"/>
    <cellStyle name="Migliaia [0] 11 4 2 2 3" xfId="40980" xr:uid="{00000000-0005-0000-0000-0000C0400000}"/>
    <cellStyle name="Migliaia [0] 11 4 2 3" xfId="33027" xr:uid="{00000000-0005-0000-0000-0000C1400000}"/>
    <cellStyle name="Migliaia [0] 11 4 2 4" xfId="38329" xr:uid="{00000000-0005-0000-0000-0000C2400000}"/>
    <cellStyle name="Migliaia [0] 11 4 3" xfId="14943" xr:uid="{00000000-0005-0000-0000-0000C3400000}"/>
    <cellStyle name="Migliaia [0] 11 4 3 2" xfId="33540" xr:uid="{00000000-0005-0000-0000-0000C4400000}"/>
    <cellStyle name="Migliaia [0] 11 4 3 3" xfId="38842" xr:uid="{00000000-0005-0000-0000-0000C5400000}"/>
    <cellStyle name="Migliaia [0] 11 4 3 4" xfId="28189" xr:uid="{00000000-0005-0000-0000-0000C6400000}"/>
    <cellStyle name="Migliaia [0] 11 4 4" xfId="31075" xr:uid="{00000000-0005-0000-0000-0000C7400000}"/>
    <cellStyle name="Migliaia [0] 11 4 5" xfId="36191" xr:uid="{00000000-0005-0000-0000-0000C8400000}"/>
    <cellStyle name="Migliaia [0] 11 4 6" xfId="11382" xr:uid="{00000000-0005-0000-0000-0000C9400000}"/>
    <cellStyle name="Migliaia [0] 11 5" xfId="12509" xr:uid="{00000000-0005-0000-0000-0000CA400000}"/>
    <cellStyle name="Migliaia [0] 11 5 2" xfId="28190" xr:uid="{00000000-0005-0000-0000-0000CB400000}"/>
    <cellStyle name="Migliaia [0] 11 5 2 2" xfId="33541" xr:uid="{00000000-0005-0000-0000-0000CC400000}"/>
    <cellStyle name="Migliaia [0] 11 5 2 3" xfId="38843" xr:uid="{00000000-0005-0000-0000-0000CD400000}"/>
    <cellStyle name="Migliaia [0] 11 5 3" xfId="31076" xr:uid="{00000000-0005-0000-0000-0000CE400000}"/>
    <cellStyle name="Migliaia [0] 11 5 4" xfId="36192" xr:uid="{00000000-0005-0000-0000-0000CF400000}"/>
    <cellStyle name="Migliaia [0] 11 6" xfId="14939" xr:uid="{00000000-0005-0000-0000-0000D0400000}"/>
    <cellStyle name="Migliaia [0] 11 6 2" xfId="33537" xr:uid="{00000000-0005-0000-0000-0000D1400000}"/>
    <cellStyle name="Migliaia [0] 11 6 3" xfId="38839" xr:uid="{00000000-0005-0000-0000-0000D2400000}"/>
    <cellStyle name="Migliaia [0] 11 6 4" xfId="28186" xr:uid="{00000000-0005-0000-0000-0000D3400000}"/>
    <cellStyle name="Migliaia [0] 11 7" xfId="31072" xr:uid="{00000000-0005-0000-0000-0000D4400000}"/>
    <cellStyle name="Migliaia [0] 11 8" xfId="36188" xr:uid="{00000000-0005-0000-0000-0000D5400000}"/>
    <cellStyle name="Migliaia [0] 12" xfId="181" xr:uid="{00000000-0005-0000-0000-0000D6400000}"/>
    <cellStyle name="Migliaia [0] 12 2" xfId="1172" xr:uid="{00000000-0005-0000-0000-0000D7400000}"/>
    <cellStyle name="Migliaia [0] 12 2 2" xfId="3368" xr:uid="{00000000-0005-0000-0000-0000D8400000}"/>
    <cellStyle name="Migliaia [0] 12 2 2 2" xfId="7147" xr:uid="{00000000-0005-0000-0000-0000D9400000}"/>
    <cellStyle name="Migliaia [0] 12 2 2 2 2" xfId="17158" xr:uid="{00000000-0005-0000-0000-0000DA400000}"/>
    <cellStyle name="Migliaia [0] 12 2 2 2 3" xfId="43931" xr:uid="{00000000-0005-0000-0000-0000DB400000}"/>
    <cellStyle name="Migliaia [0] 12 2 2 2 4" xfId="46203" xr:uid="{00000000-0005-0000-0000-0000DC400000}"/>
    <cellStyle name="Migliaia [0] 12 2 2 2 5" xfId="49219" xr:uid="{00000000-0005-0000-0000-0000DD400000}"/>
    <cellStyle name="Migliaia [0] 12 2 2 3" xfId="6976" xr:uid="{00000000-0005-0000-0000-0000DE400000}"/>
    <cellStyle name="Migliaia [0] 12 2 2 4" xfId="5916" xr:uid="{00000000-0005-0000-0000-0000DF400000}"/>
    <cellStyle name="Migliaia [0] 12 2 2 4 2" xfId="16690" xr:uid="{00000000-0005-0000-0000-0000E0400000}"/>
    <cellStyle name="Migliaia [0] 12 2 2 4 3" xfId="41612" xr:uid="{00000000-0005-0000-0000-0000E1400000}"/>
    <cellStyle name="Migliaia [0] 12 2 2 4 4" xfId="45722" xr:uid="{00000000-0005-0000-0000-0000E2400000}"/>
    <cellStyle name="Migliaia [0] 12 2 2 4 5" xfId="48738" xr:uid="{00000000-0005-0000-0000-0000E3400000}"/>
    <cellStyle name="Migliaia [0] 12 2 2 5" xfId="14946" xr:uid="{00000000-0005-0000-0000-0000E4400000}"/>
    <cellStyle name="Migliaia [0] 12 2 2 6" xfId="19439" xr:uid="{00000000-0005-0000-0000-0000E5400000}"/>
    <cellStyle name="Migliaia [0] 12 2 2 7" xfId="44272" xr:uid="{00000000-0005-0000-0000-0000E6400000}"/>
    <cellStyle name="Migliaia [0] 12 2 2 8" xfId="45178" xr:uid="{00000000-0005-0000-0000-0000E7400000}"/>
    <cellStyle name="Migliaia [0] 12 2 3" xfId="7148" xr:uid="{00000000-0005-0000-0000-0000E8400000}"/>
    <cellStyle name="Migliaia [0] 12 2 3 2" xfId="28192" xr:uid="{00000000-0005-0000-0000-0000E9400000}"/>
    <cellStyle name="Migliaia [0] 12 2 3 2 2" xfId="33543" xr:uid="{00000000-0005-0000-0000-0000EA400000}"/>
    <cellStyle name="Migliaia [0] 12 2 3 2 3" xfId="38845" xr:uid="{00000000-0005-0000-0000-0000EB400000}"/>
    <cellStyle name="Migliaia [0] 12 2 3 3" xfId="31078" xr:uid="{00000000-0005-0000-0000-0000EC400000}"/>
    <cellStyle name="Migliaia [0] 12 2 3 4" xfId="36194" xr:uid="{00000000-0005-0000-0000-0000ED400000}"/>
    <cellStyle name="Migliaia [0] 12 2 4" xfId="14945" xr:uid="{00000000-0005-0000-0000-0000EE400000}"/>
    <cellStyle name="Migliaia [0] 12 2 5" xfId="19438" xr:uid="{00000000-0005-0000-0000-0000EF400000}"/>
    <cellStyle name="Migliaia [0] 12 3" xfId="3081" xr:uid="{00000000-0005-0000-0000-0000F0400000}"/>
    <cellStyle name="Migliaia [0] 12 3 2" xfId="7149" xr:uid="{00000000-0005-0000-0000-0000F1400000}"/>
    <cellStyle name="Migliaia [0] 12 3 2 2" xfId="13736" xr:uid="{00000000-0005-0000-0000-0000F2400000}"/>
    <cellStyle name="Migliaia [0] 12 3 2 2 2" xfId="17159" xr:uid="{00000000-0005-0000-0000-0000F3400000}"/>
    <cellStyle name="Migliaia [0] 12 3 2 2 2 2" xfId="33544" xr:uid="{00000000-0005-0000-0000-0000F4400000}"/>
    <cellStyle name="Migliaia [0] 12 3 2 2 3" xfId="38846" xr:uid="{00000000-0005-0000-0000-0000F5400000}"/>
    <cellStyle name="Migliaia [0] 12 3 2 2 4" xfId="28193" xr:uid="{00000000-0005-0000-0000-0000F6400000}"/>
    <cellStyle name="Migliaia [0] 12 3 2 3" xfId="31079" xr:uid="{00000000-0005-0000-0000-0000F7400000}"/>
    <cellStyle name="Migliaia [0] 12 3 2 4" xfId="36195" xr:uid="{00000000-0005-0000-0000-0000F8400000}"/>
    <cellStyle name="Migliaia [0] 12 3 2 5" xfId="27888" xr:uid="{00000000-0005-0000-0000-0000F9400000}"/>
    <cellStyle name="Migliaia [0] 12 3 2 6" xfId="46204" xr:uid="{00000000-0005-0000-0000-0000FA400000}"/>
    <cellStyle name="Migliaia [0] 12 3 2 7" xfId="49220" xr:uid="{00000000-0005-0000-0000-0000FB400000}"/>
    <cellStyle name="Migliaia [0] 12 3 2 8" xfId="13012" xr:uid="{00000000-0005-0000-0000-0000FC400000}"/>
    <cellStyle name="Migliaia [0] 12 3 3" xfId="7091" xr:uid="{00000000-0005-0000-0000-0000FD400000}"/>
    <cellStyle name="Migliaia [0] 12 3 4" xfId="5917" xr:uid="{00000000-0005-0000-0000-0000FE400000}"/>
    <cellStyle name="Migliaia [0] 12 3 4 2" xfId="16691" xr:uid="{00000000-0005-0000-0000-0000FF400000}"/>
    <cellStyle name="Migliaia [0] 12 3 4 3" xfId="41613" xr:uid="{00000000-0005-0000-0000-000000410000}"/>
    <cellStyle name="Migliaia [0] 12 3 4 4" xfId="45723" xr:uid="{00000000-0005-0000-0000-000001410000}"/>
    <cellStyle name="Migliaia [0] 12 3 4 5" xfId="48739" xr:uid="{00000000-0005-0000-0000-000002410000}"/>
    <cellStyle name="Migliaia [0] 12 3 5" xfId="14947" xr:uid="{00000000-0005-0000-0000-000003410000}"/>
    <cellStyle name="Migliaia [0] 12 3 6" xfId="19441" xr:uid="{00000000-0005-0000-0000-000004410000}"/>
    <cellStyle name="Migliaia [0] 12 4" xfId="2627" xr:uid="{00000000-0005-0000-0000-000005410000}"/>
    <cellStyle name="Migliaia [0] 12 4 2" xfId="12441" xr:uid="{00000000-0005-0000-0000-000006410000}"/>
    <cellStyle name="Migliaia [0] 12 4 2 2" xfId="30521" xr:uid="{00000000-0005-0000-0000-000007410000}"/>
    <cellStyle name="Migliaia [0] 12 4 2 2 2" xfId="35679" xr:uid="{00000000-0005-0000-0000-000008410000}"/>
    <cellStyle name="Migliaia [0] 12 4 2 2 3" xfId="40981" xr:uid="{00000000-0005-0000-0000-000009410000}"/>
    <cellStyle name="Migliaia [0] 12 4 2 3" xfId="33028" xr:uid="{00000000-0005-0000-0000-00000A410000}"/>
    <cellStyle name="Migliaia [0] 12 4 2 4" xfId="38330" xr:uid="{00000000-0005-0000-0000-00000B410000}"/>
    <cellStyle name="Migliaia [0] 12 4 3" xfId="14948" xr:uid="{00000000-0005-0000-0000-00000C410000}"/>
    <cellStyle name="Migliaia [0] 12 4 3 2" xfId="33545" xr:uid="{00000000-0005-0000-0000-00000D410000}"/>
    <cellStyle name="Migliaia [0] 12 4 3 3" xfId="38847" xr:uid="{00000000-0005-0000-0000-00000E410000}"/>
    <cellStyle name="Migliaia [0] 12 4 3 4" xfId="28194" xr:uid="{00000000-0005-0000-0000-00000F410000}"/>
    <cellStyle name="Migliaia [0] 12 4 4" xfId="31080" xr:uid="{00000000-0005-0000-0000-000010410000}"/>
    <cellStyle name="Migliaia [0] 12 4 5" xfId="36196" xr:uid="{00000000-0005-0000-0000-000011410000}"/>
    <cellStyle name="Migliaia [0] 12 4 6" xfId="11383" xr:uid="{00000000-0005-0000-0000-000012410000}"/>
    <cellStyle name="Migliaia [0] 12 5" xfId="12510" xr:uid="{00000000-0005-0000-0000-000013410000}"/>
    <cellStyle name="Migliaia [0] 12 5 2" xfId="28195" xr:uid="{00000000-0005-0000-0000-000014410000}"/>
    <cellStyle name="Migliaia [0] 12 5 2 2" xfId="33546" xr:uid="{00000000-0005-0000-0000-000015410000}"/>
    <cellStyle name="Migliaia [0] 12 5 2 3" xfId="38848" xr:uid="{00000000-0005-0000-0000-000016410000}"/>
    <cellStyle name="Migliaia [0] 12 5 3" xfId="31081" xr:uid="{00000000-0005-0000-0000-000017410000}"/>
    <cellStyle name="Migliaia [0] 12 5 4" xfId="36197" xr:uid="{00000000-0005-0000-0000-000018410000}"/>
    <cellStyle name="Migliaia [0] 12 6" xfId="14944" xr:uid="{00000000-0005-0000-0000-000019410000}"/>
    <cellStyle name="Migliaia [0] 12 6 2" xfId="33542" xr:uid="{00000000-0005-0000-0000-00001A410000}"/>
    <cellStyle name="Migliaia [0] 12 6 3" xfId="38844" xr:uid="{00000000-0005-0000-0000-00001B410000}"/>
    <cellStyle name="Migliaia [0] 12 6 4" xfId="28191" xr:uid="{00000000-0005-0000-0000-00001C410000}"/>
    <cellStyle name="Migliaia [0] 12 7" xfId="31077" xr:uid="{00000000-0005-0000-0000-00001D410000}"/>
    <cellStyle name="Migliaia [0] 12 8" xfId="36193" xr:uid="{00000000-0005-0000-0000-00001E410000}"/>
    <cellStyle name="Migliaia [0] 13" xfId="182" xr:uid="{00000000-0005-0000-0000-00001F410000}"/>
    <cellStyle name="Migliaia [0] 13 2" xfId="1173" xr:uid="{00000000-0005-0000-0000-000020410000}"/>
    <cellStyle name="Migliaia [0] 13 2 2" xfId="3369" xr:uid="{00000000-0005-0000-0000-000021410000}"/>
    <cellStyle name="Migliaia [0] 13 2 2 2" xfId="7150" xr:uid="{00000000-0005-0000-0000-000022410000}"/>
    <cellStyle name="Migliaia [0] 13 2 2 2 2" xfId="17160" xr:uid="{00000000-0005-0000-0000-000023410000}"/>
    <cellStyle name="Migliaia [0] 13 2 2 2 3" xfId="43840" xr:uid="{00000000-0005-0000-0000-000024410000}"/>
    <cellStyle name="Migliaia [0] 13 2 2 2 4" xfId="46205" xr:uid="{00000000-0005-0000-0000-000025410000}"/>
    <cellStyle name="Migliaia [0] 13 2 2 2 5" xfId="49221" xr:uid="{00000000-0005-0000-0000-000026410000}"/>
    <cellStyle name="Migliaia [0] 13 2 2 3" xfId="7787" xr:uid="{00000000-0005-0000-0000-000027410000}"/>
    <cellStyle name="Migliaia [0] 13 2 2 4" xfId="5918" xr:uid="{00000000-0005-0000-0000-000028410000}"/>
    <cellStyle name="Migliaia [0] 13 2 2 4 2" xfId="16692" xr:uid="{00000000-0005-0000-0000-000029410000}"/>
    <cellStyle name="Migliaia [0] 13 2 2 4 3" xfId="43913" xr:uid="{00000000-0005-0000-0000-00002A410000}"/>
    <cellStyle name="Migliaia [0] 13 2 2 4 4" xfId="45724" xr:uid="{00000000-0005-0000-0000-00002B410000}"/>
    <cellStyle name="Migliaia [0] 13 2 2 4 5" xfId="48740" xr:uid="{00000000-0005-0000-0000-00002C410000}"/>
    <cellStyle name="Migliaia [0] 13 2 2 5" xfId="14951" xr:uid="{00000000-0005-0000-0000-00002D410000}"/>
    <cellStyle name="Migliaia [0] 13 2 2 6" xfId="19446" xr:uid="{00000000-0005-0000-0000-00002E410000}"/>
    <cellStyle name="Migliaia [0] 13 2 2 7" xfId="44273" xr:uid="{00000000-0005-0000-0000-00002F410000}"/>
    <cellStyle name="Migliaia [0] 13 2 2 8" xfId="45179" xr:uid="{00000000-0005-0000-0000-000030410000}"/>
    <cellStyle name="Migliaia [0] 13 2 3" xfId="7151" xr:uid="{00000000-0005-0000-0000-000031410000}"/>
    <cellStyle name="Migliaia [0] 13 2 3 2" xfId="28197" xr:uid="{00000000-0005-0000-0000-000032410000}"/>
    <cellStyle name="Migliaia [0] 13 2 3 2 2" xfId="33548" xr:uid="{00000000-0005-0000-0000-000033410000}"/>
    <cellStyle name="Migliaia [0] 13 2 3 2 3" xfId="38850" xr:uid="{00000000-0005-0000-0000-000034410000}"/>
    <cellStyle name="Migliaia [0] 13 2 3 3" xfId="31083" xr:uid="{00000000-0005-0000-0000-000035410000}"/>
    <cellStyle name="Migliaia [0] 13 2 3 4" xfId="36199" xr:uid="{00000000-0005-0000-0000-000036410000}"/>
    <cellStyle name="Migliaia [0] 13 2 4" xfId="14950" xr:uid="{00000000-0005-0000-0000-000037410000}"/>
    <cellStyle name="Migliaia [0] 13 2 5" xfId="19445" xr:uid="{00000000-0005-0000-0000-000038410000}"/>
    <cellStyle name="Migliaia [0] 13 3" xfId="3082" xr:uid="{00000000-0005-0000-0000-000039410000}"/>
    <cellStyle name="Migliaia [0] 13 3 2" xfId="7152" xr:uid="{00000000-0005-0000-0000-00003A410000}"/>
    <cellStyle name="Migliaia [0] 13 3 2 2" xfId="13737" xr:uid="{00000000-0005-0000-0000-00003B410000}"/>
    <cellStyle name="Migliaia [0] 13 3 2 2 2" xfId="17161" xr:uid="{00000000-0005-0000-0000-00003C410000}"/>
    <cellStyle name="Migliaia [0] 13 3 2 2 2 2" xfId="33549" xr:uid="{00000000-0005-0000-0000-00003D410000}"/>
    <cellStyle name="Migliaia [0] 13 3 2 2 3" xfId="38851" xr:uid="{00000000-0005-0000-0000-00003E410000}"/>
    <cellStyle name="Migliaia [0] 13 3 2 2 4" xfId="28198" xr:uid="{00000000-0005-0000-0000-00003F410000}"/>
    <cellStyle name="Migliaia [0] 13 3 2 3" xfId="31084" xr:uid="{00000000-0005-0000-0000-000040410000}"/>
    <cellStyle name="Migliaia [0] 13 3 2 4" xfId="36200" xr:uid="{00000000-0005-0000-0000-000041410000}"/>
    <cellStyle name="Migliaia [0] 13 3 2 5" xfId="20153" xr:uid="{00000000-0005-0000-0000-000042410000}"/>
    <cellStyle name="Migliaia [0] 13 3 2 6" xfId="46206" xr:uid="{00000000-0005-0000-0000-000043410000}"/>
    <cellStyle name="Migliaia [0] 13 3 2 7" xfId="49222" xr:uid="{00000000-0005-0000-0000-000044410000}"/>
    <cellStyle name="Migliaia [0] 13 3 2 8" xfId="13013" xr:uid="{00000000-0005-0000-0000-000045410000}"/>
    <cellStyle name="Migliaia [0] 13 3 3" xfId="6538" xr:uid="{00000000-0005-0000-0000-000046410000}"/>
    <cellStyle name="Migliaia [0] 13 3 4" xfId="5919" xr:uid="{00000000-0005-0000-0000-000047410000}"/>
    <cellStyle name="Migliaia [0] 13 3 4 2" xfId="16693" xr:uid="{00000000-0005-0000-0000-000048410000}"/>
    <cellStyle name="Migliaia [0] 13 3 4 3" xfId="43451" xr:uid="{00000000-0005-0000-0000-000049410000}"/>
    <cellStyle name="Migliaia [0] 13 3 4 4" xfId="45725" xr:uid="{00000000-0005-0000-0000-00004A410000}"/>
    <cellStyle name="Migliaia [0] 13 3 4 5" xfId="48741" xr:uid="{00000000-0005-0000-0000-00004B410000}"/>
    <cellStyle name="Migliaia [0] 13 3 5" xfId="14952" xr:uid="{00000000-0005-0000-0000-00004C410000}"/>
    <cellStyle name="Migliaia [0] 13 3 6" xfId="19447" xr:uid="{00000000-0005-0000-0000-00004D410000}"/>
    <cellStyle name="Migliaia [0] 13 4" xfId="2628" xr:uid="{00000000-0005-0000-0000-00004E410000}"/>
    <cellStyle name="Migliaia [0] 13 4 2" xfId="12442" xr:uid="{00000000-0005-0000-0000-00004F410000}"/>
    <cellStyle name="Migliaia [0] 13 4 2 2" xfId="30522" xr:uid="{00000000-0005-0000-0000-000050410000}"/>
    <cellStyle name="Migliaia [0] 13 4 2 2 2" xfId="35680" xr:uid="{00000000-0005-0000-0000-000051410000}"/>
    <cellStyle name="Migliaia [0] 13 4 2 2 3" xfId="40982" xr:uid="{00000000-0005-0000-0000-000052410000}"/>
    <cellStyle name="Migliaia [0] 13 4 2 3" xfId="33029" xr:uid="{00000000-0005-0000-0000-000053410000}"/>
    <cellStyle name="Migliaia [0] 13 4 2 4" xfId="38331" xr:uid="{00000000-0005-0000-0000-000054410000}"/>
    <cellStyle name="Migliaia [0] 13 4 3" xfId="14953" xr:uid="{00000000-0005-0000-0000-000055410000}"/>
    <cellStyle name="Migliaia [0] 13 4 3 2" xfId="33550" xr:uid="{00000000-0005-0000-0000-000056410000}"/>
    <cellStyle name="Migliaia [0] 13 4 3 3" xfId="38852" xr:uid="{00000000-0005-0000-0000-000057410000}"/>
    <cellStyle name="Migliaia [0] 13 4 3 4" xfId="28199" xr:uid="{00000000-0005-0000-0000-000058410000}"/>
    <cellStyle name="Migliaia [0] 13 4 4" xfId="31085" xr:uid="{00000000-0005-0000-0000-000059410000}"/>
    <cellStyle name="Migliaia [0] 13 4 5" xfId="36201" xr:uid="{00000000-0005-0000-0000-00005A410000}"/>
    <cellStyle name="Migliaia [0] 13 4 6" xfId="11384" xr:uid="{00000000-0005-0000-0000-00005B410000}"/>
    <cellStyle name="Migliaia [0] 13 5" xfId="12511" xr:uid="{00000000-0005-0000-0000-00005C410000}"/>
    <cellStyle name="Migliaia [0] 13 5 2" xfId="28200" xr:uid="{00000000-0005-0000-0000-00005D410000}"/>
    <cellStyle name="Migliaia [0] 13 5 2 2" xfId="33551" xr:uid="{00000000-0005-0000-0000-00005E410000}"/>
    <cellStyle name="Migliaia [0] 13 5 2 3" xfId="38853" xr:uid="{00000000-0005-0000-0000-00005F410000}"/>
    <cellStyle name="Migliaia [0] 13 5 3" xfId="31086" xr:uid="{00000000-0005-0000-0000-000060410000}"/>
    <cellStyle name="Migliaia [0] 13 5 4" xfId="36202" xr:uid="{00000000-0005-0000-0000-000061410000}"/>
    <cellStyle name="Migliaia [0] 13 6" xfId="14949" xr:uid="{00000000-0005-0000-0000-000062410000}"/>
    <cellStyle name="Migliaia [0] 13 6 2" xfId="33547" xr:uid="{00000000-0005-0000-0000-000063410000}"/>
    <cellStyle name="Migliaia [0] 13 6 3" xfId="38849" xr:uid="{00000000-0005-0000-0000-000064410000}"/>
    <cellStyle name="Migliaia [0] 13 6 4" xfId="28196" xr:uid="{00000000-0005-0000-0000-000065410000}"/>
    <cellStyle name="Migliaia [0] 13 7" xfId="31082" xr:uid="{00000000-0005-0000-0000-000066410000}"/>
    <cellStyle name="Migliaia [0] 13 8" xfId="36198" xr:uid="{00000000-0005-0000-0000-000067410000}"/>
    <cellStyle name="Migliaia [0] 14" xfId="183" xr:uid="{00000000-0005-0000-0000-000068410000}"/>
    <cellStyle name="Migliaia [0] 14 2" xfId="1174" xr:uid="{00000000-0005-0000-0000-000069410000}"/>
    <cellStyle name="Migliaia [0] 14 2 2" xfId="3370" xr:uid="{00000000-0005-0000-0000-00006A410000}"/>
    <cellStyle name="Migliaia [0] 14 2 2 2" xfId="7153" xr:uid="{00000000-0005-0000-0000-00006B410000}"/>
    <cellStyle name="Migliaia [0] 14 2 2 2 2" xfId="17162" xr:uid="{00000000-0005-0000-0000-00006C410000}"/>
    <cellStyle name="Migliaia [0] 14 2 2 2 3" xfId="43056" xr:uid="{00000000-0005-0000-0000-00006D410000}"/>
    <cellStyle name="Migliaia [0] 14 2 2 2 4" xfId="46207" xr:uid="{00000000-0005-0000-0000-00006E410000}"/>
    <cellStyle name="Migliaia [0] 14 2 2 2 5" xfId="49223" xr:uid="{00000000-0005-0000-0000-00006F410000}"/>
    <cellStyle name="Migliaia [0] 14 2 2 3" xfId="7786" xr:uid="{00000000-0005-0000-0000-000070410000}"/>
    <cellStyle name="Migliaia [0] 14 2 2 4" xfId="5920" xr:uid="{00000000-0005-0000-0000-000071410000}"/>
    <cellStyle name="Migliaia [0] 14 2 2 4 2" xfId="16694" xr:uid="{00000000-0005-0000-0000-000072410000}"/>
    <cellStyle name="Migliaia [0] 14 2 2 4 3" xfId="41614" xr:uid="{00000000-0005-0000-0000-000073410000}"/>
    <cellStyle name="Migliaia [0] 14 2 2 4 4" xfId="45726" xr:uid="{00000000-0005-0000-0000-000074410000}"/>
    <cellStyle name="Migliaia [0] 14 2 2 4 5" xfId="48742" xr:uid="{00000000-0005-0000-0000-000075410000}"/>
    <cellStyle name="Migliaia [0] 14 2 2 5" xfId="14956" xr:uid="{00000000-0005-0000-0000-000076410000}"/>
    <cellStyle name="Migliaia [0] 14 2 2 6" xfId="19450" xr:uid="{00000000-0005-0000-0000-000077410000}"/>
    <cellStyle name="Migliaia [0] 14 2 2 7" xfId="44274" xr:uid="{00000000-0005-0000-0000-000078410000}"/>
    <cellStyle name="Migliaia [0] 14 2 2 8" xfId="45180" xr:uid="{00000000-0005-0000-0000-000079410000}"/>
    <cellStyle name="Migliaia [0] 14 2 3" xfId="7154" xr:uid="{00000000-0005-0000-0000-00007A410000}"/>
    <cellStyle name="Migliaia [0] 14 2 3 2" xfId="28202" xr:uid="{00000000-0005-0000-0000-00007B410000}"/>
    <cellStyle name="Migliaia [0] 14 2 3 2 2" xfId="33553" xr:uid="{00000000-0005-0000-0000-00007C410000}"/>
    <cellStyle name="Migliaia [0] 14 2 3 2 3" xfId="38855" xr:uid="{00000000-0005-0000-0000-00007D410000}"/>
    <cellStyle name="Migliaia [0] 14 2 3 3" xfId="31088" xr:uid="{00000000-0005-0000-0000-00007E410000}"/>
    <cellStyle name="Migliaia [0] 14 2 3 4" xfId="36204" xr:uid="{00000000-0005-0000-0000-00007F410000}"/>
    <cellStyle name="Migliaia [0] 14 2 4" xfId="14955" xr:uid="{00000000-0005-0000-0000-000080410000}"/>
    <cellStyle name="Migliaia [0] 14 2 5" xfId="19449" xr:uid="{00000000-0005-0000-0000-000081410000}"/>
    <cellStyle name="Migliaia [0] 14 3" xfId="3083" xr:uid="{00000000-0005-0000-0000-000082410000}"/>
    <cellStyle name="Migliaia [0] 14 3 2" xfId="7155" xr:uid="{00000000-0005-0000-0000-000083410000}"/>
    <cellStyle name="Migliaia [0] 14 3 2 2" xfId="13738" xr:uid="{00000000-0005-0000-0000-000084410000}"/>
    <cellStyle name="Migliaia [0] 14 3 2 2 2" xfId="17163" xr:uid="{00000000-0005-0000-0000-000085410000}"/>
    <cellStyle name="Migliaia [0] 14 3 2 2 2 2" xfId="33554" xr:uid="{00000000-0005-0000-0000-000086410000}"/>
    <cellStyle name="Migliaia [0] 14 3 2 2 3" xfId="38856" xr:uid="{00000000-0005-0000-0000-000087410000}"/>
    <cellStyle name="Migliaia [0] 14 3 2 2 4" xfId="28203" xr:uid="{00000000-0005-0000-0000-000088410000}"/>
    <cellStyle name="Migliaia [0] 14 3 2 3" xfId="31089" xr:uid="{00000000-0005-0000-0000-000089410000}"/>
    <cellStyle name="Migliaia [0] 14 3 2 4" xfId="36205" xr:uid="{00000000-0005-0000-0000-00008A410000}"/>
    <cellStyle name="Migliaia [0] 14 3 2 5" xfId="41733" xr:uid="{00000000-0005-0000-0000-00008B410000}"/>
    <cellStyle name="Migliaia [0] 14 3 2 6" xfId="46208" xr:uid="{00000000-0005-0000-0000-00008C410000}"/>
    <cellStyle name="Migliaia [0] 14 3 2 7" xfId="49224" xr:uid="{00000000-0005-0000-0000-00008D410000}"/>
    <cellStyle name="Migliaia [0] 14 3 2 8" xfId="13014" xr:uid="{00000000-0005-0000-0000-00008E410000}"/>
    <cellStyle name="Migliaia [0] 14 3 3" xfId="7815" xr:uid="{00000000-0005-0000-0000-00008F410000}"/>
    <cellStyle name="Migliaia [0] 14 3 4" xfId="5921" xr:uid="{00000000-0005-0000-0000-000090410000}"/>
    <cellStyle name="Migliaia [0] 14 3 4 2" xfId="16695" xr:uid="{00000000-0005-0000-0000-000091410000}"/>
    <cellStyle name="Migliaia [0] 14 3 4 3" xfId="44022" xr:uid="{00000000-0005-0000-0000-000092410000}"/>
    <cellStyle name="Migliaia [0] 14 3 4 4" xfId="45727" xr:uid="{00000000-0005-0000-0000-000093410000}"/>
    <cellStyle name="Migliaia [0] 14 3 4 5" xfId="48743" xr:uid="{00000000-0005-0000-0000-000094410000}"/>
    <cellStyle name="Migliaia [0] 14 3 5" xfId="14957" xr:uid="{00000000-0005-0000-0000-000095410000}"/>
    <cellStyle name="Migliaia [0] 14 3 6" xfId="19451" xr:uid="{00000000-0005-0000-0000-000096410000}"/>
    <cellStyle name="Migliaia [0] 14 4" xfId="2629" xr:uid="{00000000-0005-0000-0000-000097410000}"/>
    <cellStyle name="Migliaia [0] 14 4 2" xfId="12443" xr:uid="{00000000-0005-0000-0000-000098410000}"/>
    <cellStyle name="Migliaia [0] 14 4 2 2" xfId="30523" xr:uid="{00000000-0005-0000-0000-000099410000}"/>
    <cellStyle name="Migliaia [0] 14 4 2 2 2" xfId="35681" xr:uid="{00000000-0005-0000-0000-00009A410000}"/>
    <cellStyle name="Migliaia [0] 14 4 2 2 3" xfId="40983" xr:uid="{00000000-0005-0000-0000-00009B410000}"/>
    <cellStyle name="Migliaia [0] 14 4 2 3" xfId="33030" xr:uid="{00000000-0005-0000-0000-00009C410000}"/>
    <cellStyle name="Migliaia [0] 14 4 2 4" xfId="38332" xr:uid="{00000000-0005-0000-0000-00009D410000}"/>
    <cellStyle name="Migliaia [0] 14 4 3" xfId="14958" xr:uid="{00000000-0005-0000-0000-00009E410000}"/>
    <cellStyle name="Migliaia [0] 14 4 3 2" xfId="33555" xr:uid="{00000000-0005-0000-0000-00009F410000}"/>
    <cellStyle name="Migliaia [0] 14 4 3 3" xfId="38857" xr:uid="{00000000-0005-0000-0000-0000A0410000}"/>
    <cellStyle name="Migliaia [0] 14 4 3 4" xfId="28204" xr:uid="{00000000-0005-0000-0000-0000A1410000}"/>
    <cellStyle name="Migliaia [0] 14 4 4" xfId="31090" xr:uid="{00000000-0005-0000-0000-0000A2410000}"/>
    <cellStyle name="Migliaia [0] 14 4 5" xfId="36206" xr:uid="{00000000-0005-0000-0000-0000A3410000}"/>
    <cellStyle name="Migliaia [0] 14 4 6" xfId="11385" xr:uid="{00000000-0005-0000-0000-0000A4410000}"/>
    <cellStyle name="Migliaia [0] 14 5" xfId="12512" xr:uid="{00000000-0005-0000-0000-0000A5410000}"/>
    <cellStyle name="Migliaia [0] 14 5 2" xfId="28205" xr:uid="{00000000-0005-0000-0000-0000A6410000}"/>
    <cellStyle name="Migliaia [0] 14 5 2 2" xfId="33556" xr:uid="{00000000-0005-0000-0000-0000A7410000}"/>
    <cellStyle name="Migliaia [0] 14 5 2 3" xfId="38858" xr:uid="{00000000-0005-0000-0000-0000A8410000}"/>
    <cellStyle name="Migliaia [0] 14 5 3" xfId="31091" xr:uid="{00000000-0005-0000-0000-0000A9410000}"/>
    <cellStyle name="Migliaia [0] 14 5 4" xfId="36207" xr:uid="{00000000-0005-0000-0000-0000AA410000}"/>
    <cellStyle name="Migliaia [0] 14 6" xfId="14954" xr:uid="{00000000-0005-0000-0000-0000AB410000}"/>
    <cellStyle name="Migliaia [0] 14 6 2" xfId="33552" xr:uid="{00000000-0005-0000-0000-0000AC410000}"/>
    <cellStyle name="Migliaia [0] 14 6 3" xfId="38854" xr:uid="{00000000-0005-0000-0000-0000AD410000}"/>
    <cellStyle name="Migliaia [0] 14 6 4" xfId="28201" xr:uid="{00000000-0005-0000-0000-0000AE410000}"/>
    <cellStyle name="Migliaia [0] 14 7" xfId="31087" xr:uid="{00000000-0005-0000-0000-0000AF410000}"/>
    <cellStyle name="Migliaia [0] 14 8" xfId="36203" xr:uid="{00000000-0005-0000-0000-0000B0410000}"/>
    <cellStyle name="Migliaia [0] 15" xfId="184" xr:uid="{00000000-0005-0000-0000-0000B1410000}"/>
    <cellStyle name="Migliaia [0] 15 2" xfId="1175" xr:uid="{00000000-0005-0000-0000-0000B2410000}"/>
    <cellStyle name="Migliaia [0] 15 2 2" xfId="3371" xr:uid="{00000000-0005-0000-0000-0000B3410000}"/>
    <cellStyle name="Migliaia [0] 15 2 2 2" xfId="7156" xr:uid="{00000000-0005-0000-0000-0000B4410000}"/>
    <cellStyle name="Migliaia [0] 15 2 2 2 2" xfId="17164" xr:uid="{00000000-0005-0000-0000-0000B5410000}"/>
    <cellStyle name="Migliaia [0] 15 2 2 2 3" xfId="41734" xr:uid="{00000000-0005-0000-0000-0000B6410000}"/>
    <cellStyle name="Migliaia [0] 15 2 2 2 4" xfId="46209" xr:uid="{00000000-0005-0000-0000-0000B7410000}"/>
    <cellStyle name="Migliaia [0] 15 2 2 2 5" xfId="49225" xr:uid="{00000000-0005-0000-0000-0000B8410000}"/>
    <cellStyle name="Migliaia [0] 15 2 2 3" xfId="7785" xr:uid="{00000000-0005-0000-0000-0000B9410000}"/>
    <cellStyle name="Migliaia [0] 15 2 2 4" xfId="5922" xr:uid="{00000000-0005-0000-0000-0000BA410000}"/>
    <cellStyle name="Migliaia [0] 15 2 2 4 2" xfId="16696" xr:uid="{00000000-0005-0000-0000-0000BB410000}"/>
    <cellStyle name="Migliaia [0] 15 2 2 4 3" xfId="41615" xr:uid="{00000000-0005-0000-0000-0000BC410000}"/>
    <cellStyle name="Migliaia [0] 15 2 2 4 4" xfId="45728" xr:uid="{00000000-0005-0000-0000-0000BD410000}"/>
    <cellStyle name="Migliaia [0] 15 2 2 4 5" xfId="48744" xr:uid="{00000000-0005-0000-0000-0000BE410000}"/>
    <cellStyle name="Migliaia [0] 15 2 2 5" xfId="14961" xr:uid="{00000000-0005-0000-0000-0000BF410000}"/>
    <cellStyle name="Migliaia [0] 15 2 2 6" xfId="19454" xr:uid="{00000000-0005-0000-0000-0000C0410000}"/>
    <cellStyle name="Migliaia [0] 15 2 2 7" xfId="44275" xr:uid="{00000000-0005-0000-0000-0000C1410000}"/>
    <cellStyle name="Migliaia [0] 15 2 2 8" xfId="45181" xr:uid="{00000000-0005-0000-0000-0000C2410000}"/>
    <cellStyle name="Migliaia [0] 15 2 3" xfId="7157" xr:uid="{00000000-0005-0000-0000-0000C3410000}"/>
    <cellStyle name="Migliaia [0] 15 2 3 2" xfId="28207" xr:uid="{00000000-0005-0000-0000-0000C4410000}"/>
    <cellStyle name="Migliaia [0] 15 2 3 2 2" xfId="33558" xr:uid="{00000000-0005-0000-0000-0000C5410000}"/>
    <cellStyle name="Migliaia [0] 15 2 3 2 3" xfId="38860" xr:uid="{00000000-0005-0000-0000-0000C6410000}"/>
    <cellStyle name="Migliaia [0] 15 2 3 3" xfId="31093" xr:uid="{00000000-0005-0000-0000-0000C7410000}"/>
    <cellStyle name="Migliaia [0] 15 2 3 4" xfId="36209" xr:uid="{00000000-0005-0000-0000-0000C8410000}"/>
    <cellStyle name="Migliaia [0] 15 2 4" xfId="14960" xr:uid="{00000000-0005-0000-0000-0000C9410000}"/>
    <cellStyle name="Migliaia [0] 15 2 5" xfId="19453" xr:uid="{00000000-0005-0000-0000-0000CA410000}"/>
    <cellStyle name="Migliaia [0] 15 3" xfId="3084" xr:uid="{00000000-0005-0000-0000-0000CB410000}"/>
    <cellStyle name="Migliaia [0] 15 3 2" xfId="7158" xr:uid="{00000000-0005-0000-0000-0000CC410000}"/>
    <cellStyle name="Migliaia [0] 15 3 2 2" xfId="13739" xr:uid="{00000000-0005-0000-0000-0000CD410000}"/>
    <cellStyle name="Migliaia [0] 15 3 2 2 2" xfId="17165" xr:uid="{00000000-0005-0000-0000-0000CE410000}"/>
    <cellStyle name="Migliaia [0] 15 3 2 2 2 2" xfId="33559" xr:uid="{00000000-0005-0000-0000-0000CF410000}"/>
    <cellStyle name="Migliaia [0] 15 3 2 2 3" xfId="38861" xr:uid="{00000000-0005-0000-0000-0000D0410000}"/>
    <cellStyle name="Migliaia [0] 15 3 2 2 4" xfId="28208" xr:uid="{00000000-0005-0000-0000-0000D1410000}"/>
    <cellStyle name="Migliaia [0] 15 3 2 3" xfId="31094" xr:uid="{00000000-0005-0000-0000-0000D2410000}"/>
    <cellStyle name="Migliaia [0] 15 3 2 4" xfId="36210" xr:uid="{00000000-0005-0000-0000-0000D3410000}"/>
    <cellStyle name="Migliaia [0] 15 3 2 5" xfId="42967" xr:uid="{00000000-0005-0000-0000-0000D4410000}"/>
    <cellStyle name="Migliaia [0] 15 3 2 6" xfId="46210" xr:uid="{00000000-0005-0000-0000-0000D5410000}"/>
    <cellStyle name="Migliaia [0] 15 3 2 7" xfId="49226" xr:uid="{00000000-0005-0000-0000-0000D6410000}"/>
    <cellStyle name="Migliaia [0] 15 3 2 8" xfId="13015" xr:uid="{00000000-0005-0000-0000-0000D7410000}"/>
    <cellStyle name="Migliaia [0] 15 3 3" xfId="7814" xr:uid="{00000000-0005-0000-0000-0000D8410000}"/>
    <cellStyle name="Migliaia [0] 15 3 4" xfId="5923" xr:uid="{00000000-0005-0000-0000-0000D9410000}"/>
    <cellStyle name="Migliaia [0] 15 3 4 2" xfId="16697" xr:uid="{00000000-0005-0000-0000-0000DA410000}"/>
    <cellStyle name="Migliaia [0] 15 3 4 3" xfId="43156" xr:uid="{00000000-0005-0000-0000-0000DB410000}"/>
    <cellStyle name="Migliaia [0] 15 3 4 4" xfId="45729" xr:uid="{00000000-0005-0000-0000-0000DC410000}"/>
    <cellStyle name="Migliaia [0] 15 3 4 5" xfId="48745" xr:uid="{00000000-0005-0000-0000-0000DD410000}"/>
    <cellStyle name="Migliaia [0] 15 3 5" xfId="14962" xr:uid="{00000000-0005-0000-0000-0000DE410000}"/>
    <cellStyle name="Migliaia [0] 15 3 6" xfId="19455" xr:uid="{00000000-0005-0000-0000-0000DF410000}"/>
    <cellStyle name="Migliaia [0] 15 4" xfId="2630" xr:uid="{00000000-0005-0000-0000-0000E0410000}"/>
    <cellStyle name="Migliaia [0] 15 4 2" xfId="12444" xr:uid="{00000000-0005-0000-0000-0000E1410000}"/>
    <cellStyle name="Migliaia [0] 15 4 2 2" xfId="30524" xr:uid="{00000000-0005-0000-0000-0000E2410000}"/>
    <cellStyle name="Migliaia [0] 15 4 2 2 2" xfId="35682" xr:uid="{00000000-0005-0000-0000-0000E3410000}"/>
    <cellStyle name="Migliaia [0] 15 4 2 2 3" xfId="40984" xr:uid="{00000000-0005-0000-0000-0000E4410000}"/>
    <cellStyle name="Migliaia [0] 15 4 2 3" xfId="33031" xr:uid="{00000000-0005-0000-0000-0000E5410000}"/>
    <cellStyle name="Migliaia [0] 15 4 2 4" xfId="38333" xr:uid="{00000000-0005-0000-0000-0000E6410000}"/>
    <cellStyle name="Migliaia [0] 15 4 3" xfId="14963" xr:uid="{00000000-0005-0000-0000-0000E7410000}"/>
    <cellStyle name="Migliaia [0] 15 4 3 2" xfId="33560" xr:uid="{00000000-0005-0000-0000-0000E8410000}"/>
    <cellStyle name="Migliaia [0] 15 4 3 3" xfId="38862" xr:uid="{00000000-0005-0000-0000-0000E9410000}"/>
    <cellStyle name="Migliaia [0] 15 4 3 4" xfId="28209" xr:uid="{00000000-0005-0000-0000-0000EA410000}"/>
    <cellStyle name="Migliaia [0] 15 4 4" xfId="31095" xr:uid="{00000000-0005-0000-0000-0000EB410000}"/>
    <cellStyle name="Migliaia [0] 15 4 5" xfId="36211" xr:uid="{00000000-0005-0000-0000-0000EC410000}"/>
    <cellStyle name="Migliaia [0] 15 4 6" xfId="11386" xr:uid="{00000000-0005-0000-0000-0000ED410000}"/>
    <cellStyle name="Migliaia [0] 15 5" xfId="12513" xr:uid="{00000000-0005-0000-0000-0000EE410000}"/>
    <cellStyle name="Migliaia [0] 15 5 2" xfId="28210" xr:uid="{00000000-0005-0000-0000-0000EF410000}"/>
    <cellStyle name="Migliaia [0] 15 5 2 2" xfId="33561" xr:uid="{00000000-0005-0000-0000-0000F0410000}"/>
    <cellStyle name="Migliaia [0] 15 5 2 3" xfId="38863" xr:uid="{00000000-0005-0000-0000-0000F1410000}"/>
    <cellStyle name="Migliaia [0] 15 5 3" xfId="31096" xr:uid="{00000000-0005-0000-0000-0000F2410000}"/>
    <cellStyle name="Migliaia [0] 15 5 4" xfId="36212" xr:uid="{00000000-0005-0000-0000-0000F3410000}"/>
    <cellStyle name="Migliaia [0] 15 6" xfId="14959" xr:uid="{00000000-0005-0000-0000-0000F4410000}"/>
    <cellStyle name="Migliaia [0] 15 6 2" xfId="33557" xr:uid="{00000000-0005-0000-0000-0000F5410000}"/>
    <cellStyle name="Migliaia [0] 15 6 3" xfId="38859" xr:uid="{00000000-0005-0000-0000-0000F6410000}"/>
    <cellStyle name="Migliaia [0] 15 6 4" xfId="28206" xr:uid="{00000000-0005-0000-0000-0000F7410000}"/>
    <cellStyle name="Migliaia [0] 15 7" xfId="31092" xr:uid="{00000000-0005-0000-0000-0000F8410000}"/>
    <cellStyle name="Migliaia [0] 15 8" xfId="36208" xr:uid="{00000000-0005-0000-0000-0000F9410000}"/>
    <cellStyle name="Migliaia [0] 16" xfId="185" xr:uid="{00000000-0005-0000-0000-0000FA410000}"/>
    <cellStyle name="Migliaia [0] 16 2" xfId="1176" xr:uid="{00000000-0005-0000-0000-0000FB410000}"/>
    <cellStyle name="Migliaia [0] 16 2 2" xfId="3372" xr:uid="{00000000-0005-0000-0000-0000FC410000}"/>
    <cellStyle name="Migliaia [0] 16 2 2 2" xfId="7159" xr:uid="{00000000-0005-0000-0000-0000FD410000}"/>
    <cellStyle name="Migliaia [0] 16 2 2 2 2" xfId="17166" xr:uid="{00000000-0005-0000-0000-0000FE410000}"/>
    <cellStyle name="Migliaia [0] 16 2 2 2 3" xfId="42183" xr:uid="{00000000-0005-0000-0000-0000FF410000}"/>
    <cellStyle name="Migliaia [0] 16 2 2 2 4" xfId="46211" xr:uid="{00000000-0005-0000-0000-000000420000}"/>
    <cellStyle name="Migliaia [0] 16 2 2 2 5" xfId="49227" xr:uid="{00000000-0005-0000-0000-000001420000}"/>
    <cellStyle name="Migliaia [0] 16 2 2 3" xfId="7784" xr:uid="{00000000-0005-0000-0000-000002420000}"/>
    <cellStyle name="Migliaia [0] 16 2 2 4" xfId="5924" xr:uid="{00000000-0005-0000-0000-000003420000}"/>
    <cellStyle name="Migliaia [0] 16 2 2 4 2" xfId="16698" xr:uid="{00000000-0005-0000-0000-000004420000}"/>
    <cellStyle name="Migliaia [0] 16 2 2 4 3" xfId="41616" xr:uid="{00000000-0005-0000-0000-000005420000}"/>
    <cellStyle name="Migliaia [0] 16 2 2 4 4" xfId="45730" xr:uid="{00000000-0005-0000-0000-000006420000}"/>
    <cellStyle name="Migliaia [0] 16 2 2 4 5" xfId="48746" xr:uid="{00000000-0005-0000-0000-000007420000}"/>
    <cellStyle name="Migliaia [0] 16 2 2 5" xfId="14966" xr:uid="{00000000-0005-0000-0000-000008420000}"/>
    <cellStyle name="Migliaia [0] 16 2 2 6" xfId="19457" xr:uid="{00000000-0005-0000-0000-000009420000}"/>
    <cellStyle name="Migliaia [0] 16 2 2 7" xfId="44276" xr:uid="{00000000-0005-0000-0000-00000A420000}"/>
    <cellStyle name="Migliaia [0] 16 2 2 8" xfId="45182" xr:uid="{00000000-0005-0000-0000-00000B420000}"/>
    <cellStyle name="Migliaia [0] 16 2 3" xfId="7160" xr:uid="{00000000-0005-0000-0000-00000C420000}"/>
    <cellStyle name="Migliaia [0] 16 2 3 2" xfId="28212" xr:uid="{00000000-0005-0000-0000-00000D420000}"/>
    <cellStyle name="Migliaia [0] 16 2 3 2 2" xfId="33563" xr:uid="{00000000-0005-0000-0000-00000E420000}"/>
    <cellStyle name="Migliaia [0] 16 2 3 2 3" xfId="38865" xr:uid="{00000000-0005-0000-0000-00000F420000}"/>
    <cellStyle name="Migliaia [0] 16 2 3 3" xfId="31098" xr:uid="{00000000-0005-0000-0000-000010420000}"/>
    <cellStyle name="Migliaia [0] 16 2 3 4" xfId="36214" xr:uid="{00000000-0005-0000-0000-000011420000}"/>
    <cellStyle name="Migliaia [0] 16 2 4" xfId="14965" xr:uid="{00000000-0005-0000-0000-000012420000}"/>
    <cellStyle name="Migliaia [0] 16 2 5" xfId="19456" xr:uid="{00000000-0005-0000-0000-000013420000}"/>
    <cellStyle name="Migliaia [0] 16 3" xfId="3085" xr:uid="{00000000-0005-0000-0000-000014420000}"/>
    <cellStyle name="Migliaia [0] 16 3 2" xfId="7161" xr:uid="{00000000-0005-0000-0000-000015420000}"/>
    <cellStyle name="Migliaia [0] 16 3 2 2" xfId="13740" xr:uid="{00000000-0005-0000-0000-000016420000}"/>
    <cellStyle name="Migliaia [0] 16 3 2 2 2" xfId="17167" xr:uid="{00000000-0005-0000-0000-000017420000}"/>
    <cellStyle name="Migliaia [0] 16 3 2 2 2 2" xfId="33564" xr:uid="{00000000-0005-0000-0000-000018420000}"/>
    <cellStyle name="Migliaia [0] 16 3 2 2 3" xfId="38866" xr:uid="{00000000-0005-0000-0000-000019420000}"/>
    <cellStyle name="Migliaia [0] 16 3 2 2 4" xfId="28213" xr:uid="{00000000-0005-0000-0000-00001A420000}"/>
    <cellStyle name="Migliaia [0] 16 3 2 3" xfId="31099" xr:uid="{00000000-0005-0000-0000-00001B420000}"/>
    <cellStyle name="Migliaia [0] 16 3 2 4" xfId="36215" xr:uid="{00000000-0005-0000-0000-00001C420000}"/>
    <cellStyle name="Migliaia [0] 16 3 2 5" xfId="43638" xr:uid="{00000000-0005-0000-0000-00001D420000}"/>
    <cellStyle name="Migliaia [0] 16 3 2 6" xfId="46212" xr:uid="{00000000-0005-0000-0000-00001E420000}"/>
    <cellStyle name="Migliaia [0] 16 3 2 7" xfId="49228" xr:uid="{00000000-0005-0000-0000-00001F420000}"/>
    <cellStyle name="Migliaia [0] 16 3 2 8" xfId="13016" xr:uid="{00000000-0005-0000-0000-000020420000}"/>
    <cellStyle name="Migliaia [0] 16 3 3" xfId="7644" xr:uid="{00000000-0005-0000-0000-000021420000}"/>
    <cellStyle name="Migliaia [0] 16 3 4" xfId="5925" xr:uid="{00000000-0005-0000-0000-000022420000}"/>
    <cellStyle name="Migliaia [0] 16 3 4 2" xfId="16699" xr:uid="{00000000-0005-0000-0000-000023420000}"/>
    <cellStyle name="Migliaia [0] 16 3 4 3" xfId="43735" xr:uid="{00000000-0005-0000-0000-000024420000}"/>
    <cellStyle name="Migliaia [0] 16 3 4 4" xfId="45731" xr:uid="{00000000-0005-0000-0000-000025420000}"/>
    <cellStyle name="Migliaia [0] 16 3 4 5" xfId="48747" xr:uid="{00000000-0005-0000-0000-000026420000}"/>
    <cellStyle name="Migliaia [0] 16 3 5" xfId="14967" xr:uid="{00000000-0005-0000-0000-000027420000}"/>
    <cellStyle name="Migliaia [0] 16 3 6" xfId="19458" xr:uid="{00000000-0005-0000-0000-000028420000}"/>
    <cellStyle name="Migliaia [0] 16 4" xfId="2631" xr:uid="{00000000-0005-0000-0000-000029420000}"/>
    <cellStyle name="Migliaia [0] 16 4 2" xfId="12445" xr:uid="{00000000-0005-0000-0000-00002A420000}"/>
    <cellStyle name="Migliaia [0] 16 4 2 2" xfId="30525" xr:uid="{00000000-0005-0000-0000-00002B420000}"/>
    <cellStyle name="Migliaia [0] 16 4 2 2 2" xfId="35683" xr:uid="{00000000-0005-0000-0000-00002C420000}"/>
    <cellStyle name="Migliaia [0] 16 4 2 2 3" xfId="40985" xr:uid="{00000000-0005-0000-0000-00002D420000}"/>
    <cellStyle name="Migliaia [0] 16 4 2 3" xfId="33032" xr:uid="{00000000-0005-0000-0000-00002E420000}"/>
    <cellStyle name="Migliaia [0] 16 4 2 4" xfId="38334" xr:uid="{00000000-0005-0000-0000-00002F420000}"/>
    <cellStyle name="Migliaia [0] 16 4 3" xfId="14968" xr:uid="{00000000-0005-0000-0000-000030420000}"/>
    <cellStyle name="Migliaia [0] 16 4 3 2" xfId="33565" xr:uid="{00000000-0005-0000-0000-000031420000}"/>
    <cellStyle name="Migliaia [0] 16 4 3 3" xfId="38867" xr:uid="{00000000-0005-0000-0000-000032420000}"/>
    <cellStyle name="Migliaia [0] 16 4 3 4" xfId="28214" xr:uid="{00000000-0005-0000-0000-000033420000}"/>
    <cellStyle name="Migliaia [0] 16 4 4" xfId="31100" xr:uid="{00000000-0005-0000-0000-000034420000}"/>
    <cellStyle name="Migliaia [0] 16 4 5" xfId="36216" xr:uid="{00000000-0005-0000-0000-000035420000}"/>
    <cellStyle name="Migliaia [0] 16 4 6" xfId="11387" xr:uid="{00000000-0005-0000-0000-000036420000}"/>
    <cellStyle name="Migliaia [0] 16 5" xfId="12514" xr:uid="{00000000-0005-0000-0000-000037420000}"/>
    <cellStyle name="Migliaia [0] 16 5 2" xfId="28215" xr:uid="{00000000-0005-0000-0000-000038420000}"/>
    <cellStyle name="Migliaia [0] 16 5 2 2" xfId="33566" xr:uid="{00000000-0005-0000-0000-000039420000}"/>
    <cellStyle name="Migliaia [0] 16 5 2 3" xfId="38868" xr:uid="{00000000-0005-0000-0000-00003A420000}"/>
    <cellStyle name="Migliaia [0] 16 5 3" xfId="31101" xr:uid="{00000000-0005-0000-0000-00003B420000}"/>
    <cellStyle name="Migliaia [0] 16 5 4" xfId="36217" xr:uid="{00000000-0005-0000-0000-00003C420000}"/>
    <cellStyle name="Migliaia [0] 16 6" xfId="14964" xr:uid="{00000000-0005-0000-0000-00003D420000}"/>
    <cellStyle name="Migliaia [0] 16 6 2" xfId="33562" xr:uid="{00000000-0005-0000-0000-00003E420000}"/>
    <cellStyle name="Migliaia [0] 16 6 3" xfId="38864" xr:uid="{00000000-0005-0000-0000-00003F420000}"/>
    <cellStyle name="Migliaia [0] 16 6 4" xfId="28211" xr:uid="{00000000-0005-0000-0000-000040420000}"/>
    <cellStyle name="Migliaia [0] 16 7" xfId="31097" xr:uid="{00000000-0005-0000-0000-000041420000}"/>
    <cellStyle name="Migliaia [0] 16 8" xfId="36213" xr:uid="{00000000-0005-0000-0000-000042420000}"/>
    <cellStyle name="Migliaia [0] 17" xfId="186" xr:uid="{00000000-0005-0000-0000-000043420000}"/>
    <cellStyle name="Migliaia [0] 17 2" xfId="1177" xr:uid="{00000000-0005-0000-0000-000044420000}"/>
    <cellStyle name="Migliaia [0] 17 2 2" xfId="3373" xr:uid="{00000000-0005-0000-0000-000045420000}"/>
    <cellStyle name="Migliaia [0] 17 2 2 2" xfId="7162" xr:uid="{00000000-0005-0000-0000-000046420000}"/>
    <cellStyle name="Migliaia [0] 17 2 2 2 2" xfId="17168" xr:uid="{00000000-0005-0000-0000-000047420000}"/>
    <cellStyle name="Migliaia [0] 17 2 2 2 3" xfId="41735" xr:uid="{00000000-0005-0000-0000-000048420000}"/>
    <cellStyle name="Migliaia [0] 17 2 2 2 4" xfId="46213" xr:uid="{00000000-0005-0000-0000-000049420000}"/>
    <cellStyle name="Migliaia [0] 17 2 2 2 5" xfId="49229" xr:uid="{00000000-0005-0000-0000-00004A420000}"/>
    <cellStyle name="Migliaia [0] 17 2 2 3" xfId="7615" xr:uid="{00000000-0005-0000-0000-00004B420000}"/>
    <cellStyle name="Migliaia [0] 17 2 2 4" xfId="5926" xr:uid="{00000000-0005-0000-0000-00004C420000}"/>
    <cellStyle name="Migliaia [0] 17 2 2 4 2" xfId="16700" xr:uid="{00000000-0005-0000-0000-00004D420000}"/>
    <cellStyle name="Migliaia [0] 17 2 2 4 3" xfId="41617" xr:uid="{00000000-0005-0000-0000-00004E420000}"/>
    <cellStyle name="Migliaia [0] 17 2 2 4 4" xfId="45732" xr:uid="{00000000-0005-0000-0000-00004F420000}"/>
    <cellStyle name="Migliaia [0] 17 2 2 4 5" xfId="48748" xr:uid="{00000000-0005-0000-0000-000050420000}"/>
    <cellStyle name="Migliaia [0] 17 2 2 5" xfId="14971" xr:uid="{00000000-0005-0000-0000-000051420000}"/>
    <cellStyle name="Migliaia [0] 17 2 2 6" xfId="19460" xr:uid="{00000000-0005-0000-0000-000052420000}"/>
    <cellStyle name="Migliaia [0] 17 2 2 7" xfId="44277" xr:uid="{00000000-0005-0000-0000-000053420000}"/>
    <cellStyle name="Migliaia [0] 17 2 2 8" xfId="45183" xr:uid="{00000000-0005-0000-0000-000054420000}"/>
    <cellStyle name="Migliaia [0] 17 2 3" xfId="7163" xr:uid="{00000000-0005-0000-0000-000055420000}"/>
    <cellStyle name="Migliaia [0] 17 2 3 2" xfId="28217" xr:uid="{00000000-0005-0000-0000-000056420000}"/>
    <cellStyle name="Migliaia [0] 17 2 3 2 2" xfId="33568" xr:uid="{00000000-0005-0000-0000-000057420000}"/>
    <cellStyle name="Migliaia [0] 17 2 3 2 3" xfId="38870" xr:uid="{00000000-0005-0000-0000-000058420000}"/>
    <cellStyle name="Migliaia [0] 17 2 3 3" xfId="31103" xr:uid="{00000000-0005-0000-0000-000059420000}"/>
    <cellStyle name="Migliaia [0] 17 2 3 4" xfId="36219" xr:uid="{00000000-0005-0000-0000-00005A420000}"/>
    <cellStyle name="Migliaia [0] 17 2 4" xfId="14970" xr:uid="{00000000-0005-0000-0000-00005B420000}"/>
    <cellStyle name="Migliaia [0] 17 2 5" xfId="19459" xr:uid="{00000000-0005-0000-0000-00005C420000}"/>
    <cellStyle name="Migliaia [0] 17 3" xfId="3086" xr:uid="{00000000-0005-0000-0000-00005D420000}"/>
    <cellStyle name="Migliaia [0] 17 3 2" xfId="7164" xr:uid="{00000000-0005-0000-0000-00005E420000}"/>
    <cellStyle name="Migliaia [0] 17 3 2 2" xfId="13741" xr:uid="{00000000-0005-0000-0000-00005F420000}"/>
    <cellStyle name="Migliaia [0] 17 3 2 2 2" xfId="17169" xr:uid="{00000000-0005-0000-0000-000060420000}"/>
    <cellStyle name="Migliaia [0] 17 3 2 2 2 2" xfId="33569" xr:uid="{00000000-0005-0000-0000-000061420000}"/>
    <cellStyle name="Migliaia [0] 17 3 2 2 3" xfId="38871" xr:uid="{00000000-0005-0000-0000-000062420000}"/>
    <cellStyle name="Migliaia [0] 17 3 2 2 4" xfId="28218" xr:uid="{00000000-0005-0000-0000-000063420000}"/>
    <cellStyle name="Migliaia [0] 17 3 2 3" xfId="31104" xr:uid="{00000000-0005-0000-0000-000064420000}"/>
    <cellStyle name="Migliaia [0] 17 3 2 4" xfId="36220" xr:uid="{00000000-0005-0000-0000-000065420000}"/>
    <cellStyle name="Migliaia [0] 17 3 2 5" xfId="43548" xr:uid="{00000000-0005-0000-0000-000066420000}"/>
    <cellStyle name="Migliaia [0] 17 3 2 6" xfId="46214" xr:uid="{00000000-0005-0000-0000-000067420000}"/>
    <cellStyle name="Migliaia [0] 17 3 2 7" xfId="49230" xr:uid="{00000000-0005-0000-0000-000068420000}"/>
    <cellStyle name="Migliaia [0] 17 3 2 8" xfId="13017" xr:uid="{00000000-0005-0000-0000-000069420000}"/>
    <cellStyle name="Migliaia [0] 17 3 3" xfId="6591" xr:uid="{00000000-0005-0000-0000-00006A420000}"/>
    <cellStyle name="Migliaia [0] 17 3 4" xfId="5927" xr:uid="{00000000-0005-0000-0000-00006B420000}"/>
    <cellStyle name="Migliaia [0] 17 3 4 2" xfId="16701" xr:uid="{00000000-0005-0000-0000-00006C420000}"/>
    <cellStyle name="Migliaia [0] 17 3 4 3" xfId="43338" xr:uid="{00000000-0005-0000-0000-00006D420000}"/>
    <cellStyle name="Migliaia [0] 17 3 4 4" xfId="45733" xr:uid="{00000000-0005-0000-0000-00006E420000}"/>
    <cellStyle name="Migliaia [0] 17 3 4 5" xfId="48749" xr:uid="{00000000-0005-0000-0000-00006F420000}"/>
    <cellStyle name="Migliaia [0] 17 3 5" xfId="14972" xr:uid="{00000000-0005-0000-0000-000070420000}"/>
    <cellStyle name="Migliaia [0] 17 3 6" xfId="19461" xr:uid="{00000000-0005-0000-0000-000071420000}"/>
    <cellStyle name="Migliaia [0] 17 4" xfId="2632" xr:uid="{00000000-0005-0000-0000-000072420000}"/>
    <cellStyle name="Migliaia [0] 17 4 2" xfId="12446" xr:uid="{00000000-0005-0000-0000-000073420000}"/>
    <cellStyle name="Migliaia [0] 17 4 2 2" xfId="30526" xr:uid="{00000000-0005-0000-0000-000074420000}"/>
    <cellStyle name="Migliaia [0] 17 4 2 2 2" xfId="35684" xr:uid="{00000000-0005-0000-0000-000075420000}"/>
    <cellStyle name="Migliaia [0] 17 4 2 2 3" xfId="40986" xr:uid="{00000000-0005-0000-0000-000076420000}"/>
    <cellStyle name="Migliaia [0] 17 4 2 3" xfId="33033" xr:uid="{00000000-0005-0000-0000-000077420000}"/>
    <cellStyle name="Migliaia [0] 17 4 2 4" xfId="38335" xr:uid="{00000000-0005-0000-0000-000078420000}"/>
    <cellStyle name="Migliaia [0] 17 4 3" xfId="14973" xr:uid="{00000000-0005-0000-0000-000079420000}"/>
    <cellStyle name="Migliaia [0] 17 4 3 2" xfId="33570" xr:uid="{00000000-0005-0000-0000-00007A420000}"/>
    <cellStyle name="Migliaia [0] 17 4 3 3" xfId="38872" xr:uid="{00000000-0005-0000-0000-00007B420000}"/>
    <cellStyle name="Migliaia [0] 17 4 3 4" xfId="28219" xr:uid="{00000000-0005-0000-0000-00007C420000}"/>
    <cellStyle name="Migliaia [0] 17 4 4" xfId="31105" xr:uid="{00000000-0005-0000-0000-00007D420000}"/>
    <cellStyle name="Migliaia [0] 17 4 5" xfId="36221" xr:uid="{00000000-0005-0000-0000-00007E420000}"/>
    <cellStyle name="Migliaia [0] 17 4 6" xfId="11388" xr:uid="{00000000-0005-0000-0000-00007F420000}"/>
    <cellStyle name="Migliaia [0] 17 5" xfId="12515" xr:uid="{00000000-0005-0000-0000-000080420000}"/>
    <cellStyle name="Migliaia [0] 17 5 2" xfId="28220" xr:uid="{00000000-0005-0000-0000-000081420000}"/>
    <cellStyle name="Migliaia [0] 17 5 2 2" xfId="33571" xr:uid="{00000000-0005-0000-0000-000082420000}"/>
    <cellStyle name="Migliaia [0] 17 5 2 3" xfId="38873" xr:uid="{00000000-0005-0000-0000-000083420000}"/>
    <cellStyle name="Migliaia [0] 17 5 3" xfId="31106" xr:uid="{00000000-0005-0000-0000-000084420000}"/>
    <cellStyle name="Migliaia [0] 17 5 4" xfId="36222" xr:uid="{00000000-0005-0000-0000-000085420000}"/>
    <cellStyle name="Migliaia [0] 17 6" xfId="14969" xr:uid="{00000000-0005-0000-0000-000086420000}"/>
    <cellStyle name="Migliaia [0] 17 6 2" xfId="33567" xr:uid="{00000000-0005-0000-0000-000087420000}"/>
    <cellStyle name="Migliaia [0] 17 6 3" xfId="38869" xr:uid="{00000000-0005-0000-0000-000088420000}"/>
    <cellStyle name="Migliaia [0] 17 6 4" xfId="28216" xr:uid="{00000000-0005-0000-0000-000089420000}"/>
    <cellStyle name="Migliaia [0] 17 7" xfId="31102" xr:uid="{00000000-0005-0000-0000-00008A420000}"/>
    <cellStyle name="Migliaia [0] 17 8" xfId="36218" xr:uid="{00000000-0005-0000-0000-00008B420000}"/>
    <cellStyle name="Migliaia [0] 18" xfId="187" xr:uid="{00000000-0005-0000-0000-00008C420000}"/>
    <cellStyle name="Migliaia [0] 18 2" xfId="1178" xr:uid="{00000000-0005-0000-0000-00008D420000}"/>
    <cellStyle name="Migliaia [0] 18 2 2" xfId="3374" xr:uid="{00000000-0005-0000-0000-00008E420000}"/>
    <cellStyle name="Migliaia [0] 18 2 2 2" xfId="7165" xr:uid="{00000000-0005-0000-0000-00008F420000}"/>
    <cellStyle name="Migliaia [0] 18 2 2 2 2" xfId="17170" xr:uid="{00000000-0005-0000-0000-000090420000}"/>
    <cellStyle name="Migliaia [0] 18 2 2 2 3" xfId="42184" xr:uid="{00000000-0005-0000-0000-000091420000}"/>
    <cellStyle name="Migliaia [0] 18 2 2 2 4" xfId="46215" xr:uid="{00000000-0005-0000-0000-000092420000}"/>
    <cellStyle name="Migliaia [0] 18 2 2 2 5" xfId="49231" xr:uid="{00000000-0005-0000-0000-000093420000}"/>
    <cellStyle name="Migliaia [0] 18 2 2 3" xfId="6977" xr:uid="{00000000-0005-0000-0000-000094420000}"/>
    <cellStyle name="Migliaia [0] 18 2 2 4" xfId="5928" xr:uid="{00000000-0005-0000-0000-000095420000}"/>
    <cellStyle name="Migliaia [0] 18 2 2 4 2" xfId="16702" xr:uid="{00000000-0005-0000-0000-000096420000}"/>
    <cellStyle name="Migliaia [0] 18 2 2 4 3" xfId="42745" xr:uid="{00000000-0005-0000-0000-000097420000}"/>
    <cellStyle name="Migliaia [0] 18 2 2 4 4" xfId="45734" xr:uid="{00000000-0005-0000-0000-000098420000}"/>
    <cellStyle name="Migliaia [0] 18 2 2 4 5" xfId="48750" xr:uid="{00000000-0005-0000-0000-000099420000}"/>
    <cellStyle name="Migliaia [0] 18 2 2 5" xfId="14976" xr:uid="{00000000-0005-0000-0000-00009A420000}"/>
    <cellStyle name="Migliaia [0] 18 2 2 6" xfId="19463" xr:uid="{00000000-0005-0000-0000-00009B420000}"/>
    <cellStyle name="Migliaia [0] 18 2 2 7" xfId="44278" xr:uid="{00000000-0005-0000-0000-00009C420000}"/>
    <cellStyle name="Migliaia [0] 18 2 2 8" xfId="45184" xr:uid="{00000000-0005-0000-0000-00009D420000}"/>
    <cellStyle name="Migliaia [0] 18 2 3" xfId="7166" xr:uid="{00000000-0005-0000-0000-00009E420000}"/>
    <cellStyle name="Migliaia [0] 18 2 3 2" xfId="28222" xr:uid="{00000000-0005-0000-0000-00009F420000}"/>
    <cellStyle name="Migliaia [0] 18 2 3 2 2" xfId="33573" xr:uid="{00000000-0005-0000-0000-0000A0420000}"/>
    <cellStyle name="Migliaia [0] 18 2 3 2 3" xfId="38875" xr:uid="{00000000-0005-0000-0000-0000A1420000}"/>
    <cellStyle name="Migliaia [0] 18 2 3 3" xfId="31108" xr:uid="{00000000-0005-0000-0000-0000A2420000}"/>
    <cellStyle name="Migliaia [0] 18 2 3 4" xfId="36224" xr:uid="{00000000-0005-0000-0000-0000A3420000}"/>
    <cellStyle name="Migliaia [0] 18 2 4" xfId="14975" xr:uid="{00000000-0005-0000-0000-0000A4420000}"/>
    <cellStyle name="Migliaia [0] 18 2 5" xfId="19462" xr:uid="{00000000-0005-0000-0000-0000A5420000}"/>
    <cellStyle name="Migliaia [0] 18 3" xfId="3087" xr:uid="{00000000-0005-0000-0000-0000A6420000}"/>
    <cellStyle name="Migliaia [0] 18 3 2" xfId="7167" xr:uid="{00000000-0005-0000-0000-0000A7420000}"/>
    <cellStyle name="Migliaia [0] 18 3 2 2" xfId="13742" xr:uid="{00000000-0005-0000-0000-0000A8420000}"/>
    <cellStyle name="Migliaia [0] 18 3 2 2 2" xfId="17171" xr:uid="{00000000-0005-0000-0000-0000A9420000}"/>
    <cellStyle name="Migliaia [0] 18 3 2 2 2 2" xfId="33574" xr:uid="{00000000-0005-0000-0000-0000AA420000}"/>
    <cellStyle name="Migliaia [0] 18 3 2 2 3" xfId="38876" xr:uid="{00000000-0005-0000-0000-0000AB420000}"/>
    <cellStyle name="Migliaia [0] 18 3 2 2 4" xfId="28223" xr:uid="{00000000-0005-0000-0000-0000AC420000}"/>
    <cellStyle name="Migliaia [0] 18 3 2 3" xfId="31109" xr:uid="{00000000-0005-0000-0000-0000AD420000}"/>
    <cellStyle name="Migliaia [0] 18 3 2 4" xfId="36225" xr:uid="{00000000-0005-0000-0000-0000AE420000}"/>
    <cellStyle name="Migliaia [0] 18 3 2 5" xfId="31400" xr:uid="{00000000-0005-0000-0000-0000AF420000}"/>
    <cellStyle name="Migliaia [0] 18 3 2 6" xfId="46216" xr:uid="{00000000-0005-0000-0000-0000B0420000}"/>
    <cellStyle name="Migliaia [0] 18 3 2 7" xfId="49232" xr:uid="{00000000-0005-0000-0000-0000B1420000}"/>
    <cellStyle name="Migliaia [0] 18 3 2 8" xfId="13018" xr:uid="{00000000-0005-0000-0000-0000B2420000}"/>
    <cellStyle name="Migliaia [0] 18 3 3" xfId="6973" xr:uid="{00000000-0005-0000-0000-0000B3420000}"/>
    <cellStyle name="Migliaia [0] 18 3 4" xfId="5929" xr:uid="{00000000-0005-0000-0000-0000B4420000}"/>
    <cellStyle name="Migliaia [0] 18 3 4 2" xfId="16703" xr:uid="{00000000-0005-0000-0000-0000B5420000}"/>
    <cellStyle name="Migliaia [0] 18 3 4 3" xfId="41618" xr:uid="{00000000-0005-0000-0000-0000B6420000}"/>
    <cellStyle name="Migliaia [0] 18 3 4 4" xfId="45735" xr:uid="{00000000-0005-0000-0000-0000B7420000}"/>
    <cellStyle name="Migliaia [0] 18 3 4 5" xfId="48751" xr:uid="{00000000-0005-0000-0000-0000B8420000}"/>
    <cellStyle name="Migliaia [0] 18 3 5" xfId="14977" xr:uid="{00000000-0005-0000-0000-0000B9420000}"/>
    <cellStyle name="Migliaia [0] 18 3 6" xfId="19464" xr:uid="{00000000-0005-0000-0000-0000BA420000}"/>
    <cellStyle name="Migliaia [0] 18 4" xfId="2633" xr:uid="{00000000-0005-0000-0000-0000BB420000}"/>
    <cellStyle name="Migliaia [0] 18 4 2" xfId="12447" xr:uid="{00000000-0005-0000-0000-0000BC420000}"/>
    <cellStyle name="Migliaia [0] 18 4 2 2" xfId="30527" xr:uid="{00000000-0005-0000-0000-0000BD420000}"/>
    <cellStyle name="Migliaia [0] 18 4 2 2 2" xfId="35685" xr:uid="{00000000-0005-0000-0000-0000BE420000}"/>
    <cellStyle name="Migliaia [0] 18 4 2 2 3" xfId="40987" xr:uid="{00000000-0005-0000-0000-0000BF420000}"/>
    <cellStyle name="Migliaia [0] 18 4 2 3" xfId="33034" xr:uid="{00000000-0005-0000-0000-0000C0420000}"/>
    <cellStyle name="Migliaia [0] 18 4 2 4" xfId="38336" xr:uid="{00000000-0005-0000-0000-0000C1420000}"/>
    <cellStyle name="Migliaia [0] 18 4 3" xfId="14978" xr:uid="{00000000-0005-0000-0000-0000C2420000}"/>
    <cellStyle name="Migliaia [0] 18 4 3 2" xfId="33575" xr:uid="{00000000-0005-0000-0000-0000C3420000}"/>
    <cellStyle name="Migliaia [0] 18 4 3 3" xfId="38877" xr:uid="{00000000-0005-0000-0000-0000C4420000}"/>
    <cellStyle name="Migliaia [0] 18 4 3 4" xfId="28224" xr:uid="{00000000-0005-0000-0000-0000C5420000}"/>
    <cellStyle name="Migliaia [0] 18 4 4" xfId="31110" xr:uid="{00000000-0005-0000-0000-0000C6420000}"/>
    <cellStyle name="Migliaia [0] 18 4 5" xfId="36226" xr:uid="{00000000-0005-0000-0000-0000C7420000}"/>
    <cellStyle name="Migliaia [0] 18 4 6" xfId="11389" xr:uid="{00000000-0005-0000-0000-0000C8420000}"/>
    <cellStyle name="Migliaia [0] 18 5" xfId="12516" xr:uid="{00000000-0005-0000-0000-0000C9420000}"/>
    <cellStyle name="Migliaia [0] 18 5 2" xfId="28225" xr:uid="{00000000-0005-0000-0000-0000CA420000}"/>
    <cellStyle name="Migliaia [0] 18 5 2 2" xfId="33576" xr:uid="{00000000-0005-0000-0000-0000CB420000}"/>
    <cellStyle name="Migliaia [0] 18 5 2 3" xfId="38878" xr:uid="{00000000-0005-0000-0000-0000CC420000}"/>
    <cellStyle name="Migliaia [0] 18 5 3" xfId="31111" xr:uid="{00000000-0005-0000-0000-0000CD420000}"/>
    <cellStyle name="Migliaia [0] 18 5 4" xfId="36227" xr:uid="{00000000-0005-0000-0000-0000CE420000}"/>
    <cellStyle name="Migliaia [0] 18 6" xfId="14974" xr:uid="{00000000-0005-0000-0000-0000CF420000}"/>
    <cellStyle name="Migliaia [0] 18 6 2" xfId="33572" xr:uid="{00000000-0005-0000-0000-0000D0420000}"/>
    <cellStyle name="Migliaia [0] 18 6 3" xfId="38874" xr:uid="{00000000-0005-0000-0000-0000D1420000}"/>
    <cellStyle name="Migliaia [0] 18 6 4" xfId="28221" xr:uid="{00000000-0005-0000-0000-0000D2420000}"/>
    <cellStyle name="Migliaia [0] 18 7" xfId="31107" xr:uid="{00000000-0005-0000-0000-0000D3420000}"/>
    <cellStyle name="Migliaia [0] 18 8" xfId="36223" xr:uid="{00000000-0005-0000-0000-0000D4420000}"/>
    <cellStyle name="Migliaia [0] 19" xfId="188" xr:uid="{00000000-0005-0000-0000-0000D5420000}"/>
    <cellStyle name="Migliaia [0] 19 2" xfId="1179" xr:uid="{00000000-0005-0000-0000-0000D6420000}"/>
    <cellStyle name="Migliaia [0] 19 2 2" xfId="3375" xr:uid="{00000000-0005-0000-0000-0000D7420000}"/>
    <cellStyle name="Migliaia [0] 19 2 2 2" xfId="7168" xr:uid="{00000000-0005-0000-0000-0000D8420000}"/>
    <cellStyle name="Migliaia [0] 19 2 2 2 2" xfId="17172" xr:uid="{00000000-0005-0000-0000-0000D9420000}"/>
    <cellStyle name="Migliaia [0] 19 2 2 2 3" xfId="41736" xr:uid="{00000000-0005-0000-0000-0000DA420000}"/>
    <cellStyle name="Migliaia [0] 19 2 2 2 4" xfId="46217" xr:uid="{00000000-0005-0000-0000-0000DB420000}"/>
    <cellStyle name="Migliaia [0] 19 2 2 2 5" xfId="49233" xr:uid="{00000000-0005-0000-0000-0000DC420000}"/>
    <cellStyle name="Migliaia [0] 19 2 2 3" xfId="7783" xr:uid="{00000000-0005-0000-0000-0000DD420000}"/>
    <cellStyle name="Migliaia [0] 19 2 2 4" xfId="5930" xr:uid="{00000000-0005-0000-0000-0000DE420000}"/>
    <cellStyle name="Migliaia [0] 19 2 2 4 2" xfId="16704" xr:uid="{00000000-0005-0000-0000-0000DF420000}"/>
    <cellStyle name="Migliaia [0] 19 2 2 4 3" xfId="41619" xr:uid="{00000000-0005-0000-0000-0000E0420000}"/>
    <cellStyle name="Migliaia [0] 19 2 2 4 4" xfId="45736" xr:uid="{00000000-0005-0000-0000-0000E1420000}"/>
    <cellStyle name="Migliaia [0] 19 2 2 4 5" xfId="48752" xr:uid="{00000000-0005-0000-0000-0000E2420000}"/>
    <cellStyle name="Migliaia [0] 19 2 2 5" xfId="14981" xr:uid="{00000000-0005-0000-0000-0000E3420000}"/>
    <cellStyle name="Migliaia [0] 19 2 2 6" xfId="19466" xr:uid="{00000000-0005-0000-0000-0000E4420000}"/>
    <cellStyle name="Migliaia [0] 19 2 2 7" xfId="44279" xr:uid="{00000000-0005-0000-0000-0000E5420000}"/>
    <cellStyle name="Migliaia [0] 19 2 2 8" xfId="45185" xr:uid="{00000000-0005-0000-0000-0000E6420000}"/>
    <cellStyle name="Migliaia [0] 19 2 3" xfId="7169" xr:uid="{00000000-0005-0000-0000-0000E7420000}"/>
    <cellStyle name="Migliaia [0] 19 2 3 2" xfId="28227" xr:uid="{00000000-0005-0000-0000-0000E8420000}"/>
    <cellStyle name="Migliaia [0] 19 2 3 2 2" xfId="33578" xr:uid="{00000000-0005-0000-0000-0000E9420000}"/>
    <cellStyle name="Migliaia [0] 19 2 3 2 3" xfId="38880" xr:uid="{00000000-0005-0000-0000-0000EA420000}"/>
    <cellStyle name="Migliaia [0] 19 2 3 3" xfId="31113" xr:uid="{00000000-0005-0000-0000-0000EB420000}"/>
    <cellStyle name="Migliaia [0] 19 2 3 4" xfId="36229" xr:uid="{00000000-0005-0000-0000-0000EC420000}"/>
    <cellStyle name="Migliaia [0] 19 2 4" xfId="14980" xr:uid="{00000000-0005-0000-0000-0000ED420000}"/>
    <cellStyle name="Migliaia [0] 19 2 5" xfId="19465" xr:uid="{00000000-0005-0000-0000-0000EE420000}"/>
    <cellStyle name="Migliaia [0] 19 3" xfId="3088" xr:uid="{00000000-0005-0000-0000-0000EF420000}"/>
    <cellStyle name="Migliaia [0] 19 3 2" xfId="7170" xr:uid="{00000000-0005-0000-0000-0000F0420000}"/>
    <cellStyle name="Migliaia [0] 19 3 2 2" xfId="13743" xr:uid="{00000000-0005-0000-0000-0000F1420000}"/>
    <cellStyle name="Migliaia [0] 19 3 2 2 2" xfId="17173" xr:uid="{00000000-0005-0000-0000-0000F2420000}"/>
    <cellStyle name="Migliaia [0] 19 3 2 2 2 2" xfId="33579" xr:uid="{00000000-0005-0000-0000-0000F3420000}"/>
    <cellStyle name="Migliaia [0] 19 3 2 2 3" xfId="38881" xr:uid="{00000000-0005-0000-0000-0000F4420000}"/>
    <cellStyle name="Migliaia [0] 19 3 2 2 4" xfId="28228" xr:uid="{00000000-0005-0000-0000-0000F5420000}"/>
    <cellStyle name="Migliaia [0] 19 3 2 3" xfId="31114" xr:uid="{00000000-0005-0000-0000-0000F6420000}"/>
    <cellStyle name="Migliaia [0] 19 3 2 4" xfId="36230" xr:uid="{00000000-0005-0000-0000-0000F7420000}"/>
    <cellStyle name="Migliaia [0] 19 3 2 5" xfId="19938" xr:uid="{00000000-0005-0000-0000-0000F8420000}"/>
    <cellStyle name="Migliaia [0] 19 3 2 6" xfId="46218" xr:uid="{00000000-0005-0000-0000-0000F9420000}"/>
    <cellStyle name="Migliaia [0] 19 3 2 7" xfId="49234" xr:uid="{00000000-0005-0000-0000-0000FA420000}"/>
    <cellStyle name="Migliaia [0] 19 3 2 8" xfId="13019" xr:uid="{00000000-0005-0000-0000-0000FB420000}"/>
    <cellStyle name="Migliaia [0] 19 3 3" xfId="6559" xr:uid="{00000000-0005-0000-0000-0000FC420000}"/>
    <cellStyle name="Migliaia [0] 19 3 4" xfId="5931" xr:uid="{00000000-0005-0000-0000-0000FD420000}"/>
    <cellStyle name="Migliaia [0] 19 3 4 2" xfId="16705" xr:uid="{00000000-0005-0000-0000-0000FE420000}"/>
    <cellStyle name="Migliaia [0] 19 3 4 3" xfId="41620" xr:uid="{00000000-0005-0000-0000-0000FF420000}"/>
    <cellStyle name="Migliaia [0] 19 3 4 4" xfId="45737" xr:uid="{00000000-0005-0000-0000-000000430000}"/>
    <cellStyle name="Migliaia [0] 19 3 4 5" xfId="48753" xr:uid="{00000000-0005-0000-0000-000001430000}"/>
    <cellStyle name="Migliaia [0] 19 3 5" xfId="14982" xr:uid="{00000000-0005-0000-0000-000002430000}"/>
    <cellStyle name="Migliaia [0] 19 3 6" xfId="19467" xr:uid="{00000000-0005-0000-0000-000003430000}"/>
    <cellStyle name="Migliaia [0] 19 4" xfId="2634" xr:uid="{00000000-0005-0000-0000-000004430000}"/>
    <cellStyle name="Migliaia [0] 19 4 2" xfId="12448" xr:uid="{00000000-0005-0000-0000-000005430000}"/>
    <cellStyle name="Migliaia [0] 19 4 2 2" xfId="30528" xr:uid="{00000000-0005-0000-0000-000006430000}"/>
    <cellStyle name="Migliaia [0] 19 4 2 2 2" xfId="35686" xr:uid="{00000000-0005-0000-0000-000007430000}"/>
    <cellStyle name="Migliaia [0] 19 4 2 2 3" xfId="40988" xr:uid="{00000000-0005-0000-0000-000008430000}"/>
    <cellStyle name="Migliaia [0] 19 4 2 3" xfId="33035" xr:uid="{00000000-0005-0000-0000-000009430000}"/>
    <cellStyle name="Migliaia [0] 19 4 2 4" xfId="38337" xr:uid="{00000000-0005-0000-0000-00000A430000}"/>
    <cellStyle name="Migliaia [0] 19 4 3" xfId="14983" xr:uid="{00000000-0005-0000-0000-00000B430000}"/>
    <cellStyle name="Migliaia [0] 19 4 3 2" xfId="33580" xr:uid="{00000000-0005-0000-0000-00000C430000}"/>
    <cellStyle name="Migliaia [0] 19 4 3 3" xfId="38882" xr:uid="{00000000-0005-0000-0000-00000D430000}"/>
    <cellStyle name="Migliaia [0] 19 4 3 4" xfId="28229" xr:uid="{00000000-0005-0000-0000-00000E430000}"/>
    <cellStyle name="Migliaia [0] 19 4 4" xfId="31115" xr:uid="{00000000-0005-0000-0000-00000F430000}"/>
    <cellStyle name="Migliaia [0] 19 4 5" xfId="36231" xr:uid="{00000000-0005-0000-0000-000010430000}"/>
    <cellStyle name="Migliaia [0] 19 4 6" xfId="11390" xr:uid="{00000000-0005-0000-0000-000011430000}"/>
    <cellStyle name="Migliaia [0] 19 5" xfId="12517" xr:uid="{00000000-0005-0000-0000-000012430000}"/>
    <cellStyle name="Migliaia [0] 19 5 2" xfId="28230" xr:uid="{00000000-0005-0000-0000-000013430000}"/>
    <cellStyle name="Migliaia [0] 19 5 2 2" xfId="33581" xr:uid="{00000000-0005-0000-0000-000014430000}"/>
    <cellStyle name="Migliaia [0] 19 5 2 3" xfId="38883" xr:uid="{00000000-0005-0000-0000-000015430000}"/>
    <cellStyle name="Migliaia [0] 19 5 3" xfId="31116" xr:uid="{00000000-0005-0000-0000-000016430000}"/>
    <cellStyle name="Migliaia [0] 19 5 4" xfId="36232" xr:uid="{00000000-0005-0000-0000-000017430000}"/>
    <cellStyle name="Migliaia [0] 19 6" xfId="14979" xr:uid="{00000000-0005-0000-0000-000018430000}"/>
    <cellStyle name="Migliaia [0] 19 6 2" xfId="33577" xr:uid="{00000000-0005-0000-0000-000019430000}"/>
    <cellStyle name="Migliaia [0] 19 6 3" xfId="38879" xr:uid="{00000000-0005-0000-0000-00001A430000}"/>
    <cellStyle name="Migliaia [0] 19 6 4" xfId="28226" xr:uid="{00000000-0005-0000-0000-00001B430000}"/>
    <cellStyle name="Migliaia [0] 19 7" xfId="31112" xr:uid="{00000000-0005-0000-0000-00001C430000}"/>
    <cellStyle name="Migliaia [0] 19 8" xfId="36228" xr:uid="{00000000-0005-0000-0000-00001D430000}"/>
    <cellStyle name="Migliaia [0] 2" xfId="189" xr:uid="{00000000-0005-0000-0000-00001E430000}"/>
    <cellStyle name="Migliaia [0] 2 2" xfId="1180" xr:uid="{00000000-0005-0000-0000-00001F430000}"/>
    <cellStyle name="Migliaia [0] 2 2 2" xfId="3376" xr:uid="{00000000-0005-0000-0000-000020430000}"/>
    <cellStyle name="Migliaia [0] 2 2 2 2" xfId="7171" xr:uid="{00000000-0005-0000-0000-000021430000}"/>
    <cellStyle name="Migliaia [0] 2 2 2 2 2" xfId="17174" xr:uid="{00000000-0005-0000-0000-000022430000}"/>
    <cellStyle name="Migliaia [0] 2 2 2 2 3" xfId="42185" xr:uid="{00000000-0005-0000-0000-000023430000}"/>
    <cellStyle name="Migliaia [0] 2 2 2 2 4" xfId="46219" xr:uid="{00000000-0005-0000-0000-000024430000}"/>
    <cellStyle name="Migliaia [0] 2 2 2 2 5" xfId="49235" xr:uid="{00000000-0005-0000-0000-000025430000}"/>
    <cellStyle name="Migliaia [0] 2 2 2 3" xfId="7782" xr:uid="{00000000-0005-0000-0000-000026430000}"/>
    <cellStyle name="Migliaia [0] 2 2 2 4" xfId="5932" xr:uid="{00000000-0005-0000-0000-000027430000}"/>
    <cellStyle name="Migliaia [0] 2 2 2 4 2" xfId="16706" xr:uid="{00000000-0005-0000-0000-000028430000}"/>
    <cellStyle name="Migliaia [0] 2 2 2 4 3" xfId="41621" xr:uid="{00000000-0005-0000-0000-000029430000}"/>
    <cellStyle name="Migliaia [0] 2 2 2 4 4" xfId="45738" xr:uid="{00000000-0005-0000-0000-00002A430000}"/>
    <cellStyle name="Migliaia [0] 2 2 2 4 5" xfId="48754" xr:uid="{00000000-0005-0000-0000-00002B430000}"/>
    <cellStyle name="Migliaia [0] 2 2 2 5" xfId="14986" xr:uid="{00000000-0005-0000-0000-00002C430000}"/>
    <cellStyle name="Migliaia [0] 2 2 2 6" xfId="19469" xr:uid="{00000000-0005-0000-0000-00002D430000}"/>
    <cellStyle name="Migliaia [0] 2 2 2 7" xfId="44280" xr:uid="{00000000-0005-0000-0000-00002E430000}"/>
    <cellStyle name="Migliaia [0] 2 2 2 8" xfId="45186" xr:uid="{00000000-0005-0000-0000-00002F430000}"/>
    <cellStyle name="Migliaia [0] 2 2 3" xfId="7172" xr:uid="{00000000-0005-0000-0000-000030430000}"/>
    <cellStyle name="Migliaia [0] 2 2 3 2" xfId="28232" xr:uid="{00000000-0005-0000-0000-000031430000}"/>
    <cellStyle name="Migliaia [0] 2 2 3 2 2" xfId="33583" xr:uid="{00000000-0005-0000-0000-000032430000}"/>
    <cellStyle name="Migliaia [0] 2 2 3 2 3" xfId="38885" xr:uid="{00000000-0005-0000-0000-000033430000}"/>
    <cellStyle name="Migliaia [0] 2 2 3 3" xfId="31118" xr:uid="{00000000-0005-0000-0000-000034430000}"/>
    <cellStyle name="Migliaia [0] 2 2 3 4" xfId="36234" xr:uid="{00000000-0005-0000-0000-000035430000}"/>
    <cellStyle name="Migliaia [0] 2 2 4" xfId="14985" xr:uid="{00000000-0005-0000-0000-000036430000}"/>
    <cellStyle name="Migliaia [0] 2 2 5" xfId="19468" xr:uid="{00000000-0005-0000-0000-000037430000}"/>
    <cellStyle name="Migliaia [0] 2 3" xfId="3089" xr:uid="{00000000-0005-0000-0000-000038430000}"/>
    <cellStyle name="Migliaia [0] 2 3 2" xfId="7173" xr:uid="{00000000-0005-0000-0000-000039430000}"/>
    <cellStyle name="Migliaia [0] 2 3 2 2" xfId="13744" xr:uid="{00000000-0005-0000-0000-00003A430000}"/>
    <cellStyle name="Migliaia [0] 2 3 2 2 2" xfId="17175" xr:uid="{00000000-0005-0000-0000-00003B430000}"/>
    <cellStyle name="Migliaia [0] 2 3 2 2 2 2" xfId="33584" xr:uid="{00000000-0005-0000-0000-00003C430000}"/>
    <cellStyle name="Migliaia [0] 2 3 2 2 3" xfId="38886" xr:uid="{00000000-0005-0000-0000-00003D430000}"/>
    <cellStyle name="Migliaia [0] 2 3 2 2 4" xfId="28233" xr:uid="{00000000-0005-0000-0000-00003E430000}"/>
    <cellStyle name="Migliaia [0] 2 3 2 3" xfId="31119" xr:uid="{00000000-0005-0000-0000-00003F430000}"/>
    <cellStyle name="Migliaia [0] 2 3 2 4" xfId="36235" xr:uid="{00000000-0005-0000-0000-000040430000}"/>
    <cellStyle name="Migliaia [0] 2 3 2 5" xfId="42763" xr:uid="{00000000-0005-0000-0000-000041430000}"/>
    <cellStyle name="Migliaia [0] 2 3 2 6" xfId="46220" xr:uid="{00000000-0005-0000-0000-000042430000}"/>
    <cellStyle name="Migliaia [0] 2 3 2 7" xfId="49236" xr:uid="{00000000-0005-0000-0000-000043430000}"/>
    <cellStyle name="Migliaia [0] 2 3 2 8" xfId="13020" xr:uid="{00000000-0005-0000-0000-000044430000}"/>
    <cellStyle name="Migliaia [0] 2 3 3" xfId="7813" xr:uid="{00000000-0005-0000-0000-000045430000}"/>
    <cellStyle name="Migliaia [0] 2 3 4" xfId="5933" xr:uid="{00000000-0005-0000-0000-000046430000}"/>
    <cellStyle name="Migliaia [0] 2 3 4 2" xfId="16707" xr:uid="{00000000-0005-0000-0000-000047430000}"/>
    <cellStyle name="Migliaia [0] 2 3 4 3" xfId="43617" xr:uid="{00000000-0005-0000-0000-000048430000}"/>
    <cellStyle name="Migliaia [0] 2 3 4 4" xfId="45739" xr:uid="{00000000-0005-0000-0000-000049430000}"/>
    <cellStyle name="Migliaia [0] 2 3 4 5" xfId="48755" xr:uid="{00000000-0005-0000-0000-00004A430000}"/>
    <cellStyle name="Migliaia [0] 2 3 5" xfId="14987" xr:uid="{00000000-0005-0000-0000-00004B430000}"/>
    <cellStyle name="Migliaia [0] 2 3 6" xfId="19470" xr:uid="{00000000-0005-0000-0000-00004C430000}"/>
    <cellStyle name="Migliaia [0] 2 4" xfId="2635" xr:uid="{00000000-0005-0000-0000-00004D430000}"/>
    <cellStyle name="Migliaia [0] 2 4 2" xfId="12449" xr:uid="{00000000-0005-0000-0000-00004E430000}"/>
    <cellStyle name="Migliaia [0] 2 4 2 2" xfId="30529" xr:uid="{00000000-0005-0000-0000-00004F430000}"/>
    <cellStyle name="Migliaia [0] 2 4 2 2 2" xfId="35687" xr:uid="{00000000-0005-0000-0000-000050430000}"/>
    <cellStyle name="Migliaia [0] 2 4 2 2 3" xfId="40989" xr:uid="{00000000-0005-0000-0000-000051430000}"/>
    <cellStyle name="Migliaia [0] 2 4 2 3" xfId="33036" xr:uid="{00000000-0005-0000-0000-000052430000}"/>
    <cellStyle name="Migliaia [0] 2 4 2 4" xfId="38338" xr:uid="{00000000-0005-0000-0000-000053430000}"/>
    <cellStyle name="Migliaia [0] 2 4 3" xfId="14988" xr:uid="{00000000-0005-0000-0000-000054430000}"/>
    <cellStyle name="Migliaia [0] 2 4 3 2" xfId="33585" xr:uid="{00000000-0005-0000-0000-000055430000}"/>
    <cellStyle name="Migliaia [0] 2 4 3 3" xfId="38887" xr:uid="{00000000-0005-0000-0000-000056430000}"/>
    <cellStyle name="Migliaia [0] 2 4 3 4" xfId="28234" xr:uid="{00000000-0005-0000-0000-000057430000}"/>
    <cellStyle name="Migliaia [0] 2 4 4" xfId="31120" xr:uid="{00000000-0005-0000-0000-000058430000}"/>
    <cellStyle name="Migliaia [0] 2 4 5" xfId="36236" xr:uid="{00000000-0005-0000-0000-000059430000}"/>
    <cellStyle name="Migliaia [0] 2 4 6" xfId="11391" xr:uid="{00000000-0005-0000-0000-00005A430000}"/>
    <cellStyle name="Migliaia [0] 2 5" xfId="12518" xr:uid="{00000000-0005-0000-0000-00005B430000}"/>
    <cellStyle name="Migliaia [0] 2 5 2" xfId="28235" xr:uid="{00000000-0005-0000-0000-00005C430000}"/>
    <cellStyle name="Migliaia [0] 2 5 2 2" xfId="33586" xr:uid="{00000000-0005-0000-0000-00005D430000}"/>
    <cellStyle name="Migliaia [0] 2 5 2 3" xfId="38888" xr:uid="{00000000-0005-0000-0000-00005E430000}"/>
    <cellStyle name="Migliaia [0] 2 5 3" xfId="31121" xr:uid="{00000000-0005-0000-0000-00005F430000}"/>
    <cellStyle name="Migliaia [0] 2 5 4" xfId="36237" xr:uid="{00000000-0005-0000-0000-000060430000}"/>
    <cellStyle name="Migliaia [0] 2 6" xfId="14984" xr:uid="{00000000-0005-0000-0000-000061430000}"/>
    <cellStyle name="Migliaia [0] 2 6 2" xfId="33582" xr:uid="{00000000-0005-0000-0000-000062430000}"/>
    <cellStyle name="Migliaia [0] 2 6 3" xfId="38884" xr:uid="{00000000-0005-0000-0000-000063430000}"/>
    <cellStyle name="Migliaia [0] 2 6 4" xfId="28231" xr:uid="{00000000-0005-0000-0000-000064430000}"/>
    <cellStyle name="Migliaia [0] 2 7" xfId="31117" xr:uid="{00000000-0005-0000-0000-000065430000}"/>
    <cellStyle name="Migliaia [0] 2 8" xfId="36233" xr:uid="{00000000-0005-0000-0000-000066430000}"/>
    <cellStyle name="Migliaia [0] 20" xfId="190" xr:uid="{00000000-0005-0000-0000-000067430000}"/>
    <cellStyle name="Migliaia [0] 20 2" xfId="1181" xr:uid="{00000000-0005-0000-0000-000068430000}"/>
    <cellStyle name="Migliaia [0] 20 2 2" xfId="3377" xr:uid="{00000000-0005-0000-0000-000069430000}"/>
    <cellStyle name="Migliaia [0] 20 2 2 2" xfId="7174" xr:uid="{00000000-0005-0000-0000-00006A430000}"/>
    <cellStyle name="Migliaia [0] 20 2 2 2 2" xfId="17176" xr:uid="{00000000-0005-0000-0000-00006B430000}"/>
    <cellStyle name="Migliaia [0] 20 2 2 2 3" xfId="41737" xr:uid="{00000000-0005-0000-0000-00006C430000}"/>
    <cellStyle name="Migliaia [0] 20 2 2 2 4" xfId="46221" xr:uid="{00000000-0005-0000-0000-00006D430000}"/>
    <cellStyle name="Migliaia [0] 20 2 2 2 5" xfId="49237" xr:uid="{00000000-0005-0000-0000-00006E430000}"/>
    <cellStyle name="Migliaia [0] 20 2 2 3" xfId="7781" xr:uid="{00000000-0005-0000-0000-00006F430000}"/>
    <cellStyle name="Migliaia [0] 20 2 2 4" xfId="5934" xr:uid="{00000000-0005-0000-0000-000070430000}"/>
    <cellStyle name="Migliaia [0] 20 2 2 4 2" xfId="16708" xr:uid="{00000000-0005-0000-0000-000071430000}"/>
    <cellStyle name="Migliaia [0] 20 2 2 4 3" xfId="43616" xr:uid="{00000000-0005-0000-0000-000072430000}"/>
    <cellStyle name="Migliaia [0] 20 2 2 4 4" xfId="45740" xr:uid="{00000000-0005-0000-0000-000073430000}"/>
    <cellStyle name="Migliaia [0] 20 2 2 4 5" xfId="48756" xr:uid="{00000000-0005-0000-0000-000074430000}"/>
    <cellStyle name="Migliaia [0] 20 2 2 5" xfId="14991" xr:uid="{00000000-0005-0000-0000-000075430000}"/>
    <cellStyle name="Migliaia [0] 20 2 2 6" xfId="19472" xr:uid="{00000000-0005-0000-0000-000076430000}"/>
    <cellStyle name="Migliaia [0] 20 2 2 7" xfId="44281" xr:uid="{00000000-0005-0000-0000-000077430000}"/>
    <cellStyle name="Migliaia [0] 20 2 2 8" xfId="45187" xr:uid="{00000000-0005-0000-0000-000078430000}"/>
    <cellStyle name="Migliaia [0] 20 2 3" xfId="7175" xr:uid="{00000000-0005-0000-0000-000079430000}"/>
    <cellStyle name="Migliaia [0] 20 2 3 2" xfId="28237" xr:uid="{00000000-0005-0000-0000-00007A430000}"/>
    <cellStyle name="Migliaia [0] 20 2 3 2 2" xfId="33588" xr:uid="{00000000-0005-0000-0000-00007B430000}"/>
    <cellStyle name="Migliaia [0] 20 2 3 2 3" xfId="38890" xr:uid="{00000000-0005-0000-0000-00007C430000}"/>
    <cellStyle name="Migliaia [0] 20 2 3 3" xfId="31123" xr:uid="{00000000-0005-0000-0000-00007D430000}"/>
    <cellStyle name="Migliaia [0] 20 2 3 4" xfId="36239" xr:uid="{00000000-0005-0000-0000-00007E430000}"/>
    <cellStyle name="Migliaia [0] 20 2 4" xfId="14990" xr:uid="{00000000-0005-0000-0000-00007F430000}"/>
    <cellStyle name="Migliaia [0] 20 2 5" xfId="19471" xr:uid="{00000000-0005-0000-0000-000080430000}"/>
    <cellStyle name="Migliaia [0] 20 3" xfId="3090" xr:uid="{00000000-0005-0000-0000-000081430000}"/>
    <cellStyle name="Migliaia [0] 20 3 2" xfId="7176" xr:uid="{00000000-0005-0000-0000-000082430000}"/>
    <cellStyle name="Migliaia [0] 20 3 2 2" xfId="13745" xr:uid="{00000000-0005-0000-0000-000083430000}"/>
    <cellStyle name="Migliaia [0] 20 3 2 2 2" xfId="17177" xr:uid="{00000000-0005-0000-0000-000084430000}"/>
    <cellStyle name="Migliaia [0] 20 3 2 2 2 2" xfId="33589" xr:uid="{00000000-0005-0000-0000-000085430000}"/>
    <cellStyle name="Migliaia [0] 20 3 2 2 3" xfId="38891" xr:uid="{00000000-0005-0000-0000-000086430000}"/>
    <cellStyle name="Migliaia [0] 20 3 2 2 4" xfId="28238" xr:uid="{00000000-0005-0000-0000-000087430000}"/>
    <cellStyle name="Migliaia [0] 20 3 2 3" xfId="31124" xr:uid="{00000000-0005-0000-0000-000088430000}"/>
    <cellStyle name="Migliaia [0] 20 3 2 4" xfId="36240" xr:uid="{00000000-0005-0000-0000-000089430000}"/>
    <cellStyle name="Migliaia [0] 20 3 2 5" xfId="42496" xr:uid="{00000000-0005-0000-0000-00008A430000}"/>
    <cellStyle name="Migliaia [0] 20 3 2 6" xfId="46222" xr:uid="{00000000-0005-0000-0000-00008B430000}"/>
    <cellStyle name="Migliaia [0] 20 3 2 7" xfId="49238" xr:uid="{00000000-0005-0000-0000-00008C430000}"/>
    <cellStyle name="Migliaia [0] 20 3 2 8" xfId="13021" xr:uid="{00000000-0005-0000-0000-00008D430000}"/>
    <cellStyle name="Migliaia [0] 20 3 3" xfId="7812" xr:uid="{00000000-0005-0000-0000-00008E430000}"/>
    <cellStyle name="Migliaia [0] 20 3 4" xfId="5935" xr:uid="{00000000-0005-0000-0000-00008F430000}"/>
    <cellStyle name="Migliaia [0] 20 3 4 2" xfId="16709" xr:uid="{00000000-0005-0000-0000-000090430000}"/>
    <cellStyle name="Migliaia [0] 20 3 4 3" xfId="41622" xr:uid="{00000000-0005-0000-0000-000091430000}"/>
    <cellStyle name="Migliaia [0] 20 3 4 4" xfId="45741" xr:uid="{00000000-0005-0000-0000-000092430000}"/>
    <cellStyle name="Migliaia [0] 20 3 4 5" xfId="48757" xr:uid="{00000000-0005-0000-0000-000093430000}"/>
    <cellStyle name="Migliaia [0] 20 3 5" xfId="14992" xr:uid="{00000000-0005-0000-0000-000094430000}"/>
    <cellStyle name="Migliaia [0] 20 3 6" xfId="19473" xr:uid="{00000000-0005-0000-0000-000095430000}"/>
    <cellStyle name="Migliaia [0] 20 4" xfId="2636" xr:uid="{00000000-0005-0000-0000-000096430000}"/>
    <cellStyle name="Migliaia [0] 20 4 2" xfId="12450" xr:uid="{00000000-0005-0000-0000-000097430000}"/>
    <cellStyle name="Migliaia [0] 20 4 2 2" xfId="30530" xr:uid="{00000000-0005-0000-0000-000098430000}"/>
    <cellStyle name="Migliaia [0] 20 4 2 2 2" xfId="35688" xr:uid="{00000000-0005-0000-0000-000099430000}"/>
    <cellStyle name="Migliaia [0] 20 4 2 2 3" xfId="40990" xr:uid="{00000000-0005-0000-0000-00009A430000}"/>
    <cellStyle name="Migliaia [0] 20 4 2 3" xfId="33037" xr:uid="{00000000-0005-0000-0000-00009B430000}"/>
    <cellStyle name="Migliaia [0] 20 4 2 4" xfId="38339" xr:uid="{00000000-0005-0000-0000-00009C430000}"/>
    <cellStyle name="Migliaia [0] 20 4 3" xfId="14993" xr:uid="{00000000-0005-0000-0000-00009D430000}"/>
    <cellStyle name="Migliaia [0] 20 4 3 2" xfId="33590" xr:uid="{00000000-0005-0000-0000-00009E430000}"/>
    <cellStyle name="Migliaia [0] 20 4 3 3" xfId="38892" xr:uid="{00000000-0005-0000-0000-00009F430000}"/>
    <cellStyle name="Migliaia [0] 20 4 3 4" xfId="28239" xr:uid="{00000000-0005-0000-0000-0000A0430000}"/>
    <cellStyle name="Migliaia [0] 20 4 4" xfId="31125" xr:uid="{00000000-0005-0000-0000-0000A1430000}"/>
    <cellStyle name="Migliaia [0] 20 4 5" xfId="36241" xr:uid="{00000000-0005-0000-0000-0000A2430000}"/>
    <cellStyle name="Migliaia [0] 20 4 6" xfId="11392" xr:uid="{00000000-0005-0000-0000-0000A3430000}"/>
    <cellStyle name="Migliaia [0] 20 5" xfId="12519" xr:uid="{00000000-0005-0000-0000-0000A4430000}"/>
    <cellStyle name="Migliaia [0] 20 5 2" xfId="28240" xr:uid="{00000000-0005-0000-0000-0000A5430000}"/>
    <cellStyle name="Migliaia [0] 20 5 2 2" xfId="33591" xr:uid="{00000000-0005-0000-0000-0000A6430000}"/>
    <cellStyle name="Migliaia [0] 20 5 2 3" xfId="38893" xr:uid="{00000000-0005-0000-0000-0000A7430000}"/>
    <cellStyle name="Migliaia [0] 20 5 3" xfId="31126" xr:uid="{00000000-0005-0000-0000-0000A8430000}"/>
    <cellStyle name="Migliaia [0] 20 5 4" xfId="36242" xr:uid="{00000000-0005-0000-0000-0000A9430000}"/>
    <cellStyle name="Migliaia [0] 20 6" xfId="14989" xr:uid="{00000000-0005-0000-0000-0000AA430000}"/>
    <cellStyle name="Migliaia [0] 20 6 2" xfId="33587" xr:uid="{00000000-0005-0000-0000-0000AB430000}"/>
    <cellStyle name="Migliaia [0] 20 6 3" xfId="38889" xr:uid="{00000000-0005-0000-0000-0000AC430000}"/>
    <cellStyle name="Migliaia [0] 20 6 4" xfId="28236" xr:uid="{00000000-0005-0000-0000-0000AD430000}"/>
    <cellStyle name="Migliaia [0] 20 7" xfId="31122" xr:uid="{00000000-0005-0000-0000-0000AE430000}"/>
    <cellStyle name="Migliaia [0] 20 8" xfId="36238" xr:uid="{00000000-0005-0000-0000-0000AF430000}"/>
    <cellStyle name="Migliaia [0] 21" xfId="191" xr:uid="{00000000-0005-0000-0000-0000B0430000}"/>
    <cellStyle name="Migliaia [0] 21 2" xfId="1182" xr:uid="{00000000-0005-0000-0000-0000B1430000}"/>
    <cellStyle name="Migliaia [0] 21 2 2" xfId="3378" xr:uid="{00000000-0005-0000-0000-0000B2430000}"/>
    <cellStyle name="Migliaia [0] 21 2 2 2" xfId="7177" xr:uid="{00000000-0005-0000-0000-0000B3430000}"/>
    <cellStyle name="Migliaia [0] 21 2 2 2 2" xfId="17178" xr:uid="{00000000-0005-0000-0000-0000B4430000}"/>
    <cellStyle name="Migliaia [0] 21 2 2 2 3" xfId="42186" xr:uid="{00000000-0005-0000-0000-0000B5430000}"/>
    <cellStyle name="Migliaia [0] 21 2 2 2 4" xfId="46223" xr:uid="{00000000-0005-0000-0000-0000B6430000}"/>
    <cellStyle name="Migliaia [0] 21 2 2 2 5" xfId="49239" xr:uid="{00000000-0005-0000-0000-0000B7430000}"/>
    <cellStyle name="Migliaia [0] 21 2 2 3" xfId="7780" xr:uid="{00000000-0005-0000-0000-0000B8430000}"/>
    <cellStyle name="Migliaia [0] 21 2 2 4" xfId="5936" xr:uid="{00000000-0005-0000-0000-0000B9430000}"/>
    <cellStyle name="Migliaia [0] 21 2 2 4 2" xfId="16710" xr:uid="{00000000-0005-0000-0000-0000BA430000}"/>
    <cellStyle name="Migliaia [0] 21 2 2 4 3" xfId="19700" xr:uid="{00000000-0005-0000-0000-0000BB430000}"/>
    <cellStyle name="Migliaia [0] 21 2 2 4 4" xfId="45742" xr:uid="{00000000-0005-0000-0000-0000BC430000}"/>
    <cellStyle name="Migliaia [0] 21 2 2 4 5" xfId="48758" xr:uid="{00000000-0005-0000-0000-0000BD430000}"/>
    <cellStyle name="Migliaia [0] 21 2 2 5" xfId="14996" xr:uid="{00000000-0005-0000-0000-0000BE430000}"/>
    <cellStyle name="Migliaia [0] 21 2 2 6" xfId="19475" xr:uid="{00000000-0005-0000-0000-0000BF430000}"/>
    <cellStyle name="Migliaia [0] 21 2 2 7" xfId="44282" xr:uid="{00000000-0005-0000-0000-0000C0430000}"/>
    <cellStyle name="Migliaia [0] 21 2 2 8" xfId="45188" xr:uid="{00000000-0005-0000-0000-0000C1430000}"/>
    <cellStyle name="Migliaia [0] 21 2 3" xfId="7178" xr:uid="{00000000-0005-0000-0000-0000C2430000}"/>
    <cellStyle name="Migliaia [0] 21 2 3 2" xfId="28242" xr:uid="{00000000-0005-0000-0000-0000C3430000}"/>
    <cellStyle name="Migliaia [0] 21 2 3 2 2" xfId="33593" xr:uid="{00000000-0005-0000-0000-0000C4430000}"/>
    <cellStyle name="Migliaia [0] 21 2 3 2 3" xfId="38895" xr:uid="{00000000-0005-0000-0000-0000C5430000}"/>
    <cellStyle name="Migliaia [0] 21 2 3 3" xfId="31128" xr:uid="{00000000-0005-0000-0000-0000C6430000}"/>
    <cellStyle name="Migliaia [0] 21 2 3 4" xfId="36244" xr:uid="{00000000-0005-0000-0000-0000C7430000}"/>
    <cellStyle name="Migliaia [0] 21 2 4" xfId="14995" xr:uid="{00000000-0005-0000-0000-0000C8430000}"/>
    <cellStyle name="Migliaia [0] 21 2 5" xfId="19474" xr:uid="{00000000-0005-0000-0000-0000C9430000}"/>
    <cellStyle name="Migliaia [0] 21 3" xfId="3091" xr:uid="{00000000-0005-0000-0000-0000CA430000}"/>
    <cellStyle name="Migliaia [0] 21 3 2" xfId="7179" xr:uid="{00000000-0005-0000-0000-0000CB430000}"/>
    <cellStyle name="Migliaia [0] 21 3 2 2" xfId="13746" xr:uid="{00000000-0005-0000-0000-0000CC430000}"/>
    <cellStyle name="Migliaia [0] 21 3 2 2 2" xfId="17179" xr:uid="{00000000-0005-0000-0000-0000CD430000}"/>
    <cellStyle name="Migliaia [0] 21 3 2 2 2 2" xfId="33594" xr:uid="{00000000-0005-0000-0000-0000CE430000}"/>
    <cellStyle name="Migliaia [0] 21 3 2 2 3" xfId="38896" xr:uid="{00000000-0005-0000-0000-0000CF430000}"/>
    <cellStyle name="Migliaia [0] 21 3 2 2 4" xfId="28243" xr:uid="{00000000-0005-0000-0000-0000D0430000}"/>
    <cellStyle name="Migliaia [0] 21 3 2 3" xfId="31129" xr:uid="{00000000-0005-0000-0000-0000D1430000}"/>
    <cellStyle name="Migliaia [0] 21 3 2 4" xfId="36245" xr:uid="{00000000-0005-0000-0000-0000D2430000}"/>
    <cellStyle name="Migliaia [0] 21 3 2 5" xfId="43358" xr:uid="{00000000-0005-0000-0000-0000D3430000}"/>
    <cellStyle name="Migliaia [0] 21 3 2 6" xfId="46224" xr:uid="{00000000-0005-0000-0000-0000D4430000}"/>
    <cellStyle name="Migliaia [0] 21 3 2 7" xfId="49240" xr:uid="{00000000-0005-0000-0000-0000D5430000}"/>
    <cellStyle name="Migliaia [0] 21 3 2 8" xfId="13022" xr:uid="{00000000-0005-0000-0000-0000D6430000}"/>
    <cellStyle name="Migliaia [0] 21 3 3" xfId="7092" xr:uid="{00000000-0005-0000-0000-0000D7430000}"/>
    <cellStyle name="Migliaia [0] 21 3 4" xfId="5937" xr:uid="{00000000-0005-0000-0000-0000D8430000}"/>
    <cellStyle name="Migliaia [0] 21 3 4 2" xfId="16711" xr:uid="{00000000-0005-0000-0000-0000D9430000}"/>
    <cellStyle name="Migliaia [0] 21 3 4 3" xfId="41623" xr:uid="{00000000-0005-0000-0000-0000DA430000}"/>
    <cellStyle name="Migliaia [0] 21 3 4 4" xfId="45743" xr:uid="{00000000-0005-0000-0000-0000DB430000}"/>
    <cellStyle name="Migliaia [0] 21 3 4 5" xfId="48759" xr:uid="{00000000-0005-0000-0000-0000DC430000}"/>
    <cellStyle name="Migliaia [0] 21 3 5" xfId="14997" xr:uid="{00000000-0005-0000-0000-0000DD430000}"/>
    <cellStyle name="Migliaia [0] 21 3 6" xfId="19476" xr:uid="{00000000-0005-0000-0000-0000DE430000}"/>
    <cellStyle name="Migliaia [0] 21 4" xfId="2637" xr:uid="{00000000-0005-0000-0000-0000DF430000}"/>
    <cellStyle name="Migliaia [0] 21 4 2" xfId="12451" xr:uid="{00000000-0005-0000-0000-0000E0430000}"/>
    <cellStyle name="Migliaia [0] 21 4 2 2" xfId="30531" xr:uid="{00000000-0005-0000-0000-0000E1430000}"/>
    <cellStyle name="Migliaia [0] 21 4 2 2 2" xfId="35689" xr:uid="{00000000-0005-0000-0000-0000E2430000}"/>
    <cellStyle name="Migliaia [0] 21 4 2 2 3" xfId="40991" xr:uid="{00000000-0005-0000-0000-0000E3430000}"/>
    <cellStyle name="Migliaia [0] 21 4 2 3" xfId="33038" xr:uid="{00000000-0005-0000-0000-0000E4430000}"/>
    <cellStyle name="Migliaia [0] 21 4 2 4" xfId="38340" xr:uid="{00000000-0005-0000-0000-0000E5430000}"/>
    <cellStyle name="Migliaia [0] 21 4 3" xfId="14998" xr:uid="{00000000-0005-0000-0000-0000E6430000}"/>
    <cellStyle name="Migliaia [0] 21 4 3 2" xfId="33595" xr:uid="{00000000-0005-0000-0000-0000E7430000}"/>
    <cellStyle name="Migliaia [0] 21 4 3 3" xfId="38897" xr:uid="{00000000-0005-0000-0000-0000E8430000}"/>
    <cellStyle name="Migliaia [0] 21 4 3 4" xfId="28244" xr:uid="{00000000-0005-0000-0000-0000E9430000}"/>
    <cellStyle name="Migliaia [0] 21 4 4" xfId="31130" xr:uid="{00000000-0005-0000-0000-0000EA430000}"/>
    <cellStyle name="Migliaia [0] 21 4 5" xfId="36246" xr:uid="{00000000-0005-0000-0000-0000EB430000}"/>
    <cellStyle name="Migliaia [0] 21 4 6" xfId="11393" xr:uid="{00000000-0005-0000-0000-0000EC430000}"/>
    <cellStyle name="Migliaia [0] 21 5" xfId="12520" xr:uid="{00000000-0005-0000-0000-0000ED430000}"/>
    <cellStyle name="Migliaia [0] 21 5 2" xfId="28245" xr:uid="{00000000-0005-0000-0000-0000EE430000}"/>
    <cellStyle name="Migliaia [0] 21 5 2 2" xfId="33596" xr:uid="{00000000-0005-0000-0000-0000EF430000}"/>
    <cellStyle name="Migliaia [0] 21 5 2 3" xfId="38898" xr:uid="{00000000-0005-0000-0000-0000F0430000}"/>
    <cellStyle name="Migliaia [0] 21 5 3" xfId="31131" xr:uid="{00000000-0005-0000-0000-0000F1430000}"/>
    <cellStyle name="Migliaia [0] 21 5 4" xfId="36247" xr:uid="{00000000-0005-0000-0000-0000F2430000}"/>
    <cellStyle name="Migliaia [0] 21 6" xfId="14994" xr:uid="{00000000-0005-0000-0000-0000F3430000}"/>
    <cellStyle name="Migliaia [0] 21 6 2" xfId="33592" xr:uid="{00000000-0005-0000-0000-0000F4430000}"/>
    <cellStyle name="Migliaia [0] 21 6 3" xfId="38894" xr:uid="{00000000-0005-0000-0000-0000F5430000}"/>
    <cellStyle name="Migliaia [0] 21 6 4" xfId="28241" xr:uid="{00000000-0005-0000-0000-0000F6430000}"/>
    <cellStyle name="Migliaia [0] 21 7" xfId="31127" xr:uid="{00000000-0005-0000-0000-0000F7430000}"/>
    <cellStyle name="Migliaia [0] 21 8" xfId="36243" xr:uid="{00000000-0005-0000-0000-0000F8430000}"/>
    <cellStyle name="Migliaia [0] 22" xfId="192" xr:uid="{00000000-0005-0000-0000-0000F9430000}"/>
    <cellStyle name="Migliaia [0] 22 2" xfId="1183" xr:uid="{00000000-0005-0000-0000-0000FA430000}"/>
    <cellStyle name="Migliaia [0] 22 2 2" xfId="3379" xr:uid="{00000000-0005-0000-0000-0000FB430000}"/>
    <cellStyle name="Migliaia [0] 22 2 2 2" xfId="7180" xr:uid="{00000000-0005-0000-0000-0000FC430000}"/>
    <cellStyle name="Migliaia [0] 22 2 2 2 2" xfId="17180" xr:uid="{00000000-0005-0000-0000-0000FD430000}"/>
    <cellStyle name="Migliaia [0] 22 2 2 2 3" xfId="32958" xr:uid="{00000000-0005-0000-0000-0000FE430000}"/>
    <cellStyle name="Migliaia [0] 22 2 2 2 4" xfId="46225" xr:uid="{00000000-0005-0000-0000-0000FF430000}"/>
    <cellStyle name="Migliaia [0] 22 2 2 2 5" xfId="49241" xr:uid="{00000000-0005-0000-0000-000000440000}"/>
    <cellStyle name="Migliaia [0] 22 2 2 3" xfId="7614" xr:uid="{00000000-0005-0000-0000-000001440000}"/>
    <cellStyle name="Migliaia [0] 22 2 2 4" xfId="5938" xr:uid="{00000000-0005-0000-0000-000002440000}"/>
    <cellStyle name="Migliaia [0] 22 2 2 4 2" xfId="16712" xr:uid="{00000000-0005-0000-0000-000003440000}"/>
    <cellStyle name="Migliaia [0] 22 2 2 4 3" xfId="42746" xr:uid="{00000000-0005-0000-0000-000004440000}"/>
    <cellStyle name="Migliaia [0] 22 2 2 4 4" xfId="45744" xr:uid="{00000000-0005-0000-0000-000005440000}"/>
    <cellStyle name="Migliaia [0] 22 2 2 4 5" xfId="48760" xr:uid="{00000000-0005-0000-0000-000006440000}"/>
    <cellStyle name="Migliaia [0] 22 2 2 5" xfId="15001" xr:uid="{00000000-0005-0000-0000-000007440000}"/>
    <cellStyle name="Migliaia [0] 22 2 2 6" xfId="19478" xr:uid="{00000000-0005-0000-0000-000008440000}"/>
    <cellStyle name="Migliaia [0] 22 2 2 7" xfId="44283" xr:uid="{00000000-0005-0000-0000-000009440000}"/>
    <cellStyle name="Migliaia [0] 22 2 2 8" xfId="45189" xr:uid="{00000000-0005-0000-0000-00000A440000}"/>
    <cellStyle name="Migliaia [0] 22 2 3" xfId="7181" xr:uid="{00000000-0005-0000-0000-00000B440000}"/>
    <cellStyle name="Migliaia [0] 22 2 3 2" xfId="28247" xr:uid="{00000000-0005-0000-0000-00000C440000}"/>
    <cellStyle name="Migliaia [0] 22 2 3 2 2" xfId="33598" xr:uid="{00000000-0005-0000-0000-00000D440000}"/>
    <cellStyle name="Migliaia [0] 22 2 3 2 3" xfId="38900" xr:uid="{00000000-0005-0000-0000-00000E440000}"/>
    <cellStyle name="Migliaia [0] 22 2 3 3" xfId="31133" xr:uid="{00000000-0005-0000-0000-00000F440000}"/>
    <cellStyle name="Migliaia [0] 22 2 3 4" xfId="36249" xr:uid="{00000000-0005-0000-0000-000010440000}"/>
    <cellStyle name="Migliaia [0] 22 2 4" xfId="15000" xr:uid="{00000000-0005-0000-0000-000011440000}"/>
    <cellStyle name="Migliaia [0] 22 2 5" xfId="19477" xr:uid="{00000000-0005-0000-0000-000012440000}"/>
    <cellStyle name="Migliaia [0] 22 3" xfId="3092" xr:uid="{00000000-0005-0000-0000-000013440000}"/>
    <cellStyle name="Migliaia [0] 22 3 2" xfId="7182" xr:uid="{00000000-0005-0000-0000-000014440000}"/>
    <cellStyle name="Migliaia [0] 22 3 2 2" xfId="13747" xr:uid="{00000000-0005-0000-0000-000015440000}"/>
    <cellStyle name="Migliaia [0] 22 3 2 2 2" xfId="17181" xr:uid="{00000000-0005-0000-0000-000016440000}"/>
    <cellStyle name="Migliaia [0] 22 3 2 2 2 2" xfId="33599" xr:uid="{00000000-0005-0000-0000-000017440000}"/>
    <cellStyle name="Migliaia [0] 22 3 2 2 3" xfId="38901" xr:uid="{00000000-0005-0000-0000-000018440000}"/>
    <cellStyle name="Migliaia [0] 22 3 2 2 4" xfId="28248" xr:uid="{00000000-0005-0000-0000-000019440000}"/>
    <cellStyle name="Migliaia [0] 22 3 2 3" xfId="31134" xr:uid="{00000000-0005-0000-0000-00001A440000}"/>
    <cellStyle name="Migliaia [0] 22 3 2 4" xfId="36250" xr:uid="{00000000-0005-0000-0000-00001B440000}"/>
    <cellStyle name="Migliaia [0] 22 3 2 5" xfId="42105" xr:uid="{00000000-0005-0000-0000-00001C440000}"/>
    <cellStyle name="Migliaia [0] 22 3 2 6" xfId="46226" xr:uid="{00000000-0005-0000-0000-00001D440000}"/>
    <cellStyle name="Migliaia [0] 22 3 2 7" xfId="49242" xr:uid="{00000000-0005-0000-0000-00001E440000}"/>
    <cellStyle name="Migliaia [0] 22 3 2 8" xfId="13023" xr:uid="{00000000-0005-0000-0000-00001F440000}"/>
    <cellStyle name="Migliaia [0] 22 3 3" xfId="7811" xr:uid="{00000000-0005-0000-0000-000020440000}"/>
    <cellStyle name="Migliaia [0] 22 3 4" xfId="5939" xr:uid="{00000000-0005-0000-0000-000021440000}"/>
    <cellStyle name="Migliaia [0] 22 3 4 2" xfId="16713" xr:uid="{00000000-0005-0000-0000-000022440000}"/>
    <cellStyle name="Migliaia [0] 22 3 4 3" xfId="41624" xr:uid="{00000000-0005-0000-0000-000023440000}"/>
    <cellStyle name="Migliaia [0] 22 3 4 4" xfId="45745" xr:uid="{00000000-0005-0000-0000-000024440000}"/>
    <cellStyle name="Migliaia [0] 22 3 4 5" xfId="48761" xr:uid="{00000000-0005-0000-0000-000025440000}"/>
    <cellStyle name="Migliaia [0] 22 3 5" xfId="15002" xr:uid="{00000000-0005-0000-0000-000026440000}"/>
    <cellStyle name="Migliaia [0] 22 3 6" xfId="19479" xr:uid="{00000000-0005-0000-0000-000027440000}"/>
    <cellStyle name="Migliaia [0] 22 4" xfId="2638" xr:uid="{00000000-0005-0000-0000-000028440000}"/>
    <cellStyle name="Migliaia [0] 22 4 2" xfId="12452" xr:uid="{00000000-0005-0000-0000-000029440000}"/>
    <cellStyle name="Migliaia [0] 22 4 2 2" xfId="30532" xr:uid="{00000000-0005-0000-0000-00002A440000}"/>
    <cellStyle name="Migliaia [0] 22 4 2 2 2" xfId="35690" xr:uid="{00000000-0005-0000-0000-00002B440000}"/>
    <cellStyle name="Migliaia [0] 22 4 2 2 3" xfId="40992" xr:uid="{00000000-0005-0000-0000-00002C440000}"/>
    <cellStyle name="Migliaia [0] 22 4 2 3" xfId="33039" xr:uid="{00000000-0005-0000-0000-00002D440000}"/>
    <cellStyle name="Migliaia [0] 22 4 2 4" xfId="38341" xr:uid="{00000000-0005-0000-0000-00002E440000}"/>
    <cellStyle name="Migliaia [0] 22 4 3" xfId="15003" xr:uid="{00000000-0005-0000-0000-00002F440000}"/>
    <cellStyle name="Migliaia [0] 22 4 3 2" xfId="33600" xr:uid="{00000000-0005-0000-0000-000030440000}"/>
    <cellStyle name="Migliaia [0] 22 4 3 3" xfId="38902" xr:uid="{00000000-0005-0000-0000-000031440000}"/>
    <cellStyle name="Migliaia [0] 22 4 3 4" xfId="28249" xr:uid="{00000000-0005-0000-0000-000032440000}"/>
    <cellStyle name="Migliaia [0] 22 4 4" xfId="31135" xr:uid="{00000000-0005-0000-0000-000033440000}"/>
    <cellStyle name="Migliaia [0] 22 4 5" xfId="36251" xr:uid="{00000000-0005-0000-0000-000034440000}"/>
    <cellStyle name="Migliaia [0] 22 4 6" xfId="11394" xr:uid="{00000000-0005-0000-0000-000035440000}"/>
    <cellStyle name="Migliaia [0] 22 5" xfId="12521" xr:uid="{00000000-0005-0000-0000-000036440000}"/>
    <cellStyle name="Migliaia [0] 22 5 2" xfId="28250" xr:uid="{00000000-0005-0000-0000-000037440000}"/>
    <cellStyle name="Migliaia [0] 22 5 2 2" xfId="33601" xr:uid="{00000000-0005-0000-0000-000038440000}"/>
    <cellStyle name="Migliaia [0] 22 5 2 3" xfId="38903" xr:uid="{00000000-0005-0000-0000-000039440000}"/>
    <cellStyle name="Migliaia [0] 22 5 3" xfId="31136" xr:uid="{00000000-0005-0000-0000-00003A440000}"/>
    <cellStyle name="Migliaia [0] 22 5 4" xfId="36252" xr:uid="{00000000-0005-0000-0000-00003B440000}"/>
    <cellStyle name="Migliaia [0] 22 6" xfId="14999" xr:uid="{00000000-0005-0000-0000-00003C440000}"/>
    <cellStyle name="Migliaia [0] 22 6 2" xfId="33597" xr:uid="{00000000-0005-0000-0000-00003D440000}"/>
    <cellStyle name="Migliaia [0] 22 6 3" xfId="38899" xr:uid="{00000000-0005-0000-0000-00003E440000}"/>
    <cellStyle name="Migliaia [0] 22 6 4" xfId="28246" xr:uid="{00000000-0005-0000-0000-00003F440000}"/>
    <cellStyle name="Migliaia [0] 22 7" xfId="31132" xr:uid="{00000000-0005-0000-0000-000040440000}"/>
    <cellStyle name="Migliaia [0] 22 8" xfId="36248" xr:uid="{00000000-0005-0000-0000-000041440000}"/>
    <cellStyle name="Migliaia [0] 23" xfId="193" xr:uid="{00000000-0005-0000-0000-000042440000}"/>
    <cellStyle name="Migliaia [0] 23 2" xfId="1184" xr:uid="{00000000-0005-0000-0000-000043440000}"/>
    <cellStyle name="Migliaia [0] 23 2 2" xfId="3380" xr:uid="{00000000-0005-0000-0000-000044440000}"/>
    <cellStyle name="Migliaia [0] 23 2 2 2" xfId="7183" xr:uid="{00000000-0005-0000-0000-000045440000}"/>
    <cellStyle name="Migliaia [0] 23 2 2 2 2" xfId="17182" xr:uid="{00000000-0005-0000-0000-000046440000}"/>
    <cellStyle name="Migliaia [0] 23 2 2 2 3" xfId="32161" xr:uid="{00000000-0005-0000-0000-000047440000}"/>
    <cellStyle name="Migliaia [0] 23 2 2 2 4" xfId="46227" xr:uid="{00000000-0005-0000-0000-000048440000}"/>
    <cellStyle name="Migliaia [0] 23 2 2 2 5" xfId="49243" xr:uid="{00000000-0005-0000-0000-000049440000}"/>
    <cellStyle name="Migliaia [0] 23 2 2 3" xfId="7599" xr:uid="{00000000-0005-0000-0000-00004A440000}"/>
    <cellStyle name="Migliaia [0] 23 2 2 4" xfId="5940" xr:uid="{00000000-0005-0000-0000-00004B440000}"/>
    <cellStyle name="Migliaia [0] 23 2 2 4 2" xfId="16714" xr:uid="{00000000-0005-0000-0000-00004C440000}"/>
    <cellStyle name="Migliaia [0] 23 2 2 4 3" xfId="43339" xr:uid="{00000000-0005-0000-0000-00004D440000}"/>
    <cellStyle name="Migliaia [0] 23 2 2 4 4" xfId="45746" xr:uid="{00000000-0005-0000-0000-00004E440000}"/>
    <cellStyle name="Migliaia [0] 23 2 2 4 5" xfId="48762" xr:uid="{00000000-0005-0000-0000-00004F440000}"/>
    <cellStyle name="Migliaia [0] 23 2 2 5" xfId="15006" xr:uid="{00000000-0005-0000-0000-000050440000}"/>
    <cellStyle name="Migliaia [0] 23 2 2 6" xfId="19481" xr:uid="{00000000-0005-0000-0000-000051440000}"/>
    <cellStyle name="Migliaia [0] 23 2 2 7" xfId="44284" xr:uid="{00000000-0005-0000-0000-000052440000}"/>
    <cellStyle name="Migliaia [0] 23 2 2 8" xfId="45190" xr:uid="{00000000-0005-0000-0000-000053440000}"/>
    <cellStyle name="Migliaia [0] 23 2 3" xfId="7184" xr:uid="{00000000-0005-0000-0000-000054440000}"/>
    <cellStyle name="Migliaia [0] 23 2 3 2" xfId="28252" xr:uid="{00000000-0005-0000-0000-000055440000}"/>
    <cellStyle name="Migliaia [0] 23 2 3 2 2" xfId="33603" xr:uid="{00000000-0005-0000-0000-000056440000}"/>
    <cellStyle name="Migliaia [0] 23 2 3 2 3" xfId="38905" xr:uid="{00000000-0005-0000-0000-000057440000}"/>
    <cellStyle name="Migliaia [0] 23 2 3 3" xfId="31138" xr:uid="{00000000-0005-0000-0000-000058440000}"/>
    <cellStyle name="Migliaia [0] 23 2 3 4" xfId="36254" xr:uid="{00000000-0005-0000-0000-000059440000}"/>
    <cellStyle name="Migliaia [0] 23 2 4" xfId="15005" xr:uid="{00000000-0005-0000-0000-00005A440000}"/>
    <cellStyle name="Migliaia [0] 23 2 5" xfId="19480" xr:uid="{00000000-0005-0000-0000-00005B440000}"/>
    <cellStyle name="Migliaia [0] 23 3" xfId="3093" xr:uid="{00000000-0005-0000-0000-00005C440000}"/>
    <cellStyle name="Migliaia [0] 23 3 2" xfId="7185" xr:uid="{00000000-0005-0000-0000-00005D440000}"/>
    <cellStyle name="Migliaia [0] 23 3 2 2" xfId="13748" xr:uid="{00000000-0005-0000-0000-00005E440000}"/>
    <cellStyle name="Migliaia [0] 23 3 2 2 2" xfId="17183" xr:uid="{00000000-0005-0000-0000-00005F440000}"/>
    <cellStyle name="Migliaia [0] 23 3 2 2 2 2" xfId="33604" xr:uid="{00000000-0005-0000-0000-000060440000}"/>
    <cellStyle name="Migliaia [0] 23 3 2 2 3" xfId="38906" xr:uid="{00000000-0005-0000-0000-000061440000}"/>
    <cellStyle name="Migliaia [0] 23 3 2 2 4" xfId="28253" xr:uid="{00000000-0005-0000-0000-000062440000}"/>
    <cellStyle name="Migliaia [0] 23 3 2 3" xfId="31139" xr:uid="{00000000-0005-0000-0000-000063440000}"/>
    <cellStyle name="Migliaia [0] 23 3 2 4" xfId="36255" xr:uid="{00000000-0005-0000-0000-000064440000}"/>
    <cellStyle name="Migliaia [0] 23 3 2 5" xfId="43460" xr:uid="{00000000-0005-0000-0000-000065440000}"/>
    <cellStyle name="Migliaia [0] 23 3 2 6" xfId="46228" xr:uid="{00000000-0005-0000-0000-000066440000}"/>
    <cellStyle name="Migliaia [0] 23 3 2 7" xfId="49244" xr:uid="{00000000-0005-0000-0000-000067440000}"/>
    <cellStyle name="Migliaia [0] 23 3 2 8" xfId="13024" xr:uid="{00000000-0005-0000-0000-000068440000}"/>
    <cellStyle name="Migliaia [0] 23 3 3" xfId="7642" xr:uid="{00000000-0005-0000-0000-000069440000}"/>
    <cellStyle name="Migliaia [0] 23 3 4" xfId="5941" xr:uid="{00000000-0005-0000-0000-00006A440000}"/>
    <cellStyle name="Migliaia [0] 23 3 4 2" xfId="16715" xr:uid="{00000000-0005-0000-0000-00006B440000}"/>
    <cellStyle name="Migliaia [0] 23 3 4 3" xfId="42437" xr:uid="{00000000-0005-0000-0000-00006C440000}"/>
    <cellStyle name="Migliaia [0] 23 3 4 4" xfId="45747" xr:uid="{00000000-0005-0000-0000-00006D440000}"/>
    <cellStyle name="Migliaia [0] 23 3 4 5" xfId="48763" xr:uid="{00000000-0005-0000-0000-00006E440000}"/>
    <cellStyle name="Migliaia [0] 23 3 5" xfId="15007" xr:uid="{00000000-0005-0000-0000-00006F440000}"/>
    <cellStyle name="Migliaia [0] 23 3 6" xfId="19482" xr:uid="{00000000-0005-0000-0000-000070440000}"/>
    <cellStyle name="Migliaia [0] 23 4" xfId="2639" xr:uid="{00000000-0005-0000-0000-000071440000}"/>
    <cellStyle name="Migliaia [0] 23 4 2" xfId="12453" xr:uid="{00000000-0005-0000-0000-000072440000}"/>
    <cellStyle name="Migliaia [0] 23 4 2 2" xfId="30533" xr:uid="{00000000-0005-0000-0000-000073440000}"/>
    <cellStyle name="Migliaia [0] 23 4 2 2 2" xfId="35691" xr:uid="{00000000-0005-0000-0000-000074440000}"/>
    <cellStyle name="Migliaia [0] 23 4 2 2 3" xfId="40993" xr:uid="{00000000-0005-0000-0000-000075440000}"/>
    <cellStyle name="Migliaia [0] 23 4 2 3" xfId="33040" xr:uid="{00000000-0005-0000-0000-000076440000}"/>
    <cellStyle name="Migliaia [0] 23 4 2 4" xfId="38342" xr:uid="{00000000-0005-0000-0000-000077440000}"/>
    <cellStyle name="Migliaia [0] 23 4 3" xfId="15008" xr:uid="{00000000-0005-0000-0000-000078440000}"/>
    <cellStyle name="Migliaia [0] 23 4 3 2" xfId="33605" xr:uid="{00000000-0005-0000-0000-000079440000}"/>
    <cellStyle name="Migliaia [0] 23 4 3 3" xfId="38907" xr:uid="{00000000-0005-0000-0000-00007A440000}"/>
    <cellStyle name="Migliaia [0] 23 4 3 4" xfId="28254" xr:uid="{00000000-0005-0000-0000-00007B440000}"/>
    <cellStyle name="Migliaia [0] 23 4 4" xfId="31140" xr:uid="{00000000-0005-0000-0000-00007C440000}"/>
    <cellStyle name="Migliaia [0] 23 4 5" xfId="36256" xr:uid="{00000000-0005-0000-0000-00007D440000}"/>
    <cellStyle name="Migliaia [0] 23 4 6" xfId="11395" xr:uid="{00000000-0005-0000-0000-00007E440000}"/>
    <cellStyle name="Migliaia [0] 23 5" xfId="12522" xr:uid="{00000000-0005-0000-0000-00007F440000}"/>
    <cellStyle name="Migliaia [0] 23 5 2" xfId="28255" xr:uid="{00000000-0005-0000-0000-000080440000}"/>
    <cellStyle name="Migliaia [0] 23 5 2 2" xfId="33606" xr:uid="{00000000-0005-0000-0000-000081440000}"/>
    <cellStyle name="Migliaia [0] 23 5 2 3" xfId="38908" xr:uid="{00000000-0005-0000-0000-000082440000}"/>
    <cellStyle name="Migliaia [0] 23 5 3" xfId="31141" xr:uid="{00000000-0005-0000-0000-000083440000}"/>
    <cellStyle name="Migliaia [0] 23 5 4" xfId="36257" xr:uid="{00000000-0005-0000-0000-000084440000}"/>
    <cellStyle name="Migliaia [0] 23 6" xfId="15004" xr:uid="{00000000-0005-0000-0000-000085440000}"/>
    <cellStyle name="Migliaia [0] 23 6 2" xfId="33602" xr:uid="{00000000-0005-0000-0000-000086440000}"/>
    <cellStyle name="Migliaia [0] 23 6 3" xfId="38904" xr:uid="{00000000-0005-0000-0000-000087440000}"/>
    <cellStyle name="Migliaia [0] 23 6 4" xfId="28251" xr:uid="{00000000-0005-0000-0000-000088440000}"/>
    <cellStyle name="Migliaia [0] 23 7" xfId="31137" xr:uid="{00000000-0005-0000-0000-000089440000}"/>
    <cellStyle name="Migliaia [0] 23 8" xfId="36253" xr:uid="{00000000-0005-0000-0000-00008A440000}"/>
    <cellStyle name="Migliaia [0] 24" xfId="194" xr:uid="{00000000-0005-0000-0000-00008B440000}"/>
    <cellStyle name="Migliaia [0] 24 2" xfId="1185" xr:uid="{00000000-0005-0000-0000-00008C440000}"/>
    <cellStyle name="Migliaia [0] 24 2 2" xfId="3381" xr:uid="{00000000-0005-0000-0000-00008D440000}"/>
    <cellStyle name="Migliaia [0] 24 2 2 2" xfId="7186" xr:uid="{00000000-0005-0000-0000-00008E440000}"/>
    <cellStyle name="Migliaia [0] 24 2 2 2 2" xfId="17184" xr:uid="{00000000-0005-0000-0000-00008F440000}"/>
    <cellStyle name="Migliaia [0] 24 2 2 2 3" xfId="41738" xr:uid="{00000000-0005-0000-0000-000090440000}"/>
    <cellStyle name="Migliaia [0] 24 2 2 2 4" xfId="46229" xr:uid="{00000000-0005-0000-0000-000091440000}"/>
    <cellStyle name="Migliaia [0] 24 2 2 2 5" xfId="49245" xr:uid="{00000000-0005-0000-0000-000092440000}"/>
    <cellStyle name="Migliaia [0] 24 2 2 3" xfId="7779" xr:uid="{00000000-0005-0000-0000-000093440000}"/>
    <cellStyle name="Migliaia [0] 24 2 2 4" xfId="5942" xr:uid="{00000000-0005-0000-0000-000094440000}"/>
    <cellStyle name="Migliaia [0] 24 2 2 4 2" xfId="16716" xr:uid="{00000000-0005-0000-0000-000095440000}"/>
    <cellStyle name="Migliaia [0] 24 2 2 4 3" xfId="43430" xr:uid="{00000000-0005-0000-0000-000096440000}"/>
    <cellStyle name="Migliaia [0] 24 2 2 4 4" xfId="45748" xr:uid="{00000000-0005-0000-0000-000097440000}"/>
    <cellStyle name="Migliaia [0] 24 2 2 4 5" xfId="48764" xr:uid="{00000000-0005-0000-0000-000098440000}"/>
    <cellStyle name="Migliaia [0] 24 2 2 5" xfId="15011" xr:uid="{00000000-0005-0000-0000-000099440000}"/>
    <cellStyle name="Migliaia [0] 24 2 2 6" xfId="19484" xr:uid="{00000000-0005-0000-0000-00009A440000}"/>
    <cellStyle name="Migliaia [0] 24 2 2 7" xfId="44285" xr:uid="{00000000-0005-0000-0000-00009B440000}"/>
    <cellStyle name="Migliaia [0] 24 2 2 8" xfId="45191" xr:uid="{00000000-0005-0000-0000-00009C440000}"/>
    <cellStyle name="Migliaia [0] 24 2 3" xfId="7187" xr:uid="{00000000-0005-0000-0000-00009D440000}"/>
    <cellStyle name="Migliaia [0] 24 2 3 2" xfId="28257" xr:uid="{00000000-0005-0000-0000-00009E440000}"/>
    <cellStyle name="Migliaia [0] 24 2 3 2 2" xfId="33608" xr:uid="{00000000-0005-0000-0000-00009F440000}"/>
    <cellStyle name="Migliaia [0] 24 2 3 2 3" xfId="38910" xr:uid="{00000000-0005-0000-0000-0000A0440000}"/>
    <cellStyle name="Migliaia [0] 24 2 3 3" xfId="31143" xr:uid="{00000000-0005-0000-0000-0000A1440000}"/>
    <cellStyle name="Migliaia [0] 24 2 3 4" xfId="36259" xr:uid="{00000000-0005-0000-0000-0000A2440000}"/>
    <cellStyle name="Migliaia [0] 24 2 4" xfId="15010" xr:uid="{00000000-0005-0000-0000-0000A3440000}"/>
    <cellStyle name="Migliaia [0] 24 2 5" xfId="19483" xr:uid="{00000000-0005-0000-0000-0000A4440000}"/>
    <cellStyle name="Migliaia [0] 24 3" xfId="3094" xr:uid="{00000000-0005-0000-0000-0000A5440000}"/>
    <cellStyle name="Migliaia [0] 24 3 2" xfId="7188" xr:uid="{00000000-0005-0000-0000-0000A6440000}"/>
    <cellStyle name="Migliaia [0] 24 3 2 2" xfId="13749" xr:uid="{00000000-0005-0000-0000-0000A7440000}"/>
    <cellStyle name="Migliaia [0] 24 3 2 2 2" xfId="17185" xr:uid="{00000000-0005-0000-0000-0000A8440000}"/>
    <cellStyle name="Migliaia [0] 24 3 2 2 2 2" xfId="33609" xr:uid="{00000000-0005-0000-0000-0000A9440000}"/>
    <cellStyle name="Migliaia [0] 24 3 2 2 3" xfId="38911" xr:uid="{00000000-0005-0000-0000-0000AA440000}"/>
    <cellStyle name="Migliaia [0] 24 3 2 2 4" xfId="28258" xr:uid="{00000000-0005-0000-0000-0000AB440000}"/>
    <cellStyle name="Migliaia [0] 24 3 2 3" xfId="31144" xr:uid="{00000000-0005-0000-0000-0000AC440000}"/>
    <cellStyle name="Migliaia [0] 24 3 2 4" xfId="36260" xr:uid="{00000000-0005-0000-0000-0000AD440000}"/>
    <cellStyle name="Migliaia [0] 24 3 2 5" xfId="42845" xr:uid="{00000000-0005-0000-0000-0000AE440000}"/>
    <cellStyle name="Migliaia [0] 24 3 2 6" xfId="46230" xr:uid="{00000000-0005-0000-0000-0000AF440000}"/>
    <cellStyle name="Migliaia [0] 24 3 2 7" xfId="49246" xr:uid="{00000000-0005-0000-0000-0000B0440000}"/>
    <cellStyle name="Migliaia [0] 24 3 2 8" xfId="13025" xr:uid="{00000000-0005-0000-0000-0000B1440000}"/>
    <cellStyle name="Migliaia [0] 24 3 3" xfId="7810" xr:uid="{00000000-0005-0000-0000-0000B2440000}"/>
    <cellStyle name="Migliaia [0] 24 3 4" xfId="5943" xr:uid="{00000000-0005-0000-0000-0000B3440000}"/>
    <cellStyle name="Migliaia [0] 24 3 4 2" xfId="16717" xr:uid="{00000000-0005-0000-0000-0000B4440000}"/>
    <cellStyle name="Migliaia [0] 24 3 4 3" xfId="42083" xr:uid="{00000000-0005-0000-0000-0000B5440000}"/>
    <cellStyle name="Migliaia [0] 24 3 4 4" xfId="45749" xr:uid="{00000000-0005-0000-0000-0000B6440000}"/>
    <cellStyle name="Migliaia [0] 24 3 4 5" xfId="48765" xr:uid="{00000000-0005-0000-0000-0000B7440000}"/>
    <cellStyle name="Migliaia [0] 24 3 5" xfId="15012" xr:uid="{00000000-0005-0000-0000-0000B8440000}"/>
    <cellStyle name="Migliaia [0] 24 3 6" xfId="19485" xr:uid="{00000000-0005-0000-0000-0000B9440000}"/>
    <cellStyle name="Migliaia [0] 24 4" xfId="2640" xr:uid="{00000000-0005-0000-0000-0000BA440000}"/>
    <cellStyle name="Migliaia [0] 24 4 2" xfId="12454" xr:uid="{00000000-0005-0000-0000-0000BB440000}"/>
    <cellStyle name="Migliaia [0] 24 4 2 2" xfId="30534" xr:uid="{00000000-0005-0000-0000-0000BC440000}"/>
    <cellStyle name="Migliaia [0] 24 4 2 2 2" xfId="35692" xr:uid="{00000000-0005-0000-0000-0000BD440000}"/>
    <cellStyle name="Migliaia [0] 24 4 2 2 3" xfId="40994" xr:uid="{00000000-0005-0000-0000-0000BE440000}"/>
    <cellStyle name="Migliaia [0] 24 4 2 3" xfId="33041" xr:uid="{00000000-0005-0000-0000-0000BF440000}"/>
    <cellStyle name="Migliaia [0] 24 4 2 4" xfId="38343" xr:uid="{00000000-0005-0000-0000-0000C0440000}"/>
    <cellStyle name="Migliaia [0] 24 4 3" xfId="15013" xr:uid="{00000000-0005-0000-0000-0000C1440000}"/>
    <cellStyle name="Migliaia [0] 24 4 3 2" xfId="33610" xr:uid="{00000000-0005-0000-0000-0000C2440000}"/>
    <cellStyle name="Migliaia [0] 24 4 3 3" xfId="38912" xr:uid="{00000000-0005-0000-0000-0000C3440000}"/>
    <cellStyle name="Migliaia [0] 24 4 3 4" xfId="28259" xr:uid="{00000000-0005-0000-0000-0000C4440000}"/>
    <cellStyle name="Migliaia [0] 24 4 4" xfId="31145" xr:uid="{00000000-0005-0000-0000-0000C5440000}"/>
    <cellStyle name="Migliaia [0] 24 4 5" xfId="36261" xr:uid="{00000000-0005-0000-0000-0000C6440000}"/>
    <cellStyle name="Migliaia [0] 24 4 6" xfId="11396" xr:uid="{00000000-0005-0000-0000-0000C7440000}"/>
    <cellStyle name="Migliaia [0] 24 5" xfId="12523" xr:uid="{00000000-0005-0000-0000-0000C8440000}"/>
    <cellStyle name="Migliaia [0] 24 5 2" xfId="28260" xr:uid="{00000000-0005-0000-0000-0000C9440000}"/>
    <cellStyle name="Migliaia [0] 24 5 2 2" xfId="33611" xr:uid="{00000000-0005-0000-0000-0000CA440000}"/>
    <cellStyle name="Migliaia [0] 24 5 2 3" xfId="38913" xr:uid="{00000000-0005-0000-0000-0000CB440000}"/>
    <cellStyle name="Migliaia [0] 24 5 3" xfId="31146" xr:uid="{00000000-0005-0000-0000-0000CC440000}"/>
    <cellStyle name="Migliaia [0] 24 5 4" xfId="36262" xr:uid="{00000000-0005-0000-0000-0000CD440000}"/>
    <cellStyle name="Migliaia [0] 24 6" xfId="15009" xr:uid="{00000000-0005-0000-0000-0000CE440000}"/>
    <cellStyle name="Migliaia [0] 24 6 2" xfId="33607" xr:uid="{00000000-0005-0000-0000-0000CF440000}"/>
    <cellStyle name="Migliaia [0] 24 6 3" xfId="38909" xr:uid="{00000000-0005-0000-0000-0000D0440000}"/>
    <cellStyle name="Migliaia [0] 24 6 4" xfId="28256" xr:uid="{00000000-0005-0000-0000-0000D1440000}"/>
    <cellStyle name="Migliaia [0] 24 7" xfId="31142" xr:uid="{00000000-0005-0000-0000-0000D2440000}"/>
    <cellStyle name="Migliaia [0] 24 8" xfId="36258" xr:uid="{00000000-0005-0000-0000-0000D3440000}"/>
    <cellStyle name="Migliaia [0] 25" xfId="195" xr:uid="{00000000-0005-0000-0000-0000D4440000}"/>
    <cellStyle name="Migliaia [0] 25 2" xfId="1186" xr:uid="{00000000-0005-0000-0000-0000D5440000}"/>
    <cellStyle name="Migliaia [0] 25 2 2" xfId="3382" xr:uid="{00000000-0005-0000-0000-0000D6440000}"/>
    <cellStyle name="Migliaia [0] 25 2 2 2" xfId="7189" xr:uid="{00000000-0005-0000-0000-0000D7440000}"/>
    <cellStyle name="Migliaia [0] 25 2 2 2 2" xfId="17186" xr:uid="{00000000-0005-0000-0000-0000D8440000}"/>
    <cellStyle name="Migliaia [0] 25 2 2 2 3" xfId="42187" xr:uid="{00000000-0005-0000-0000-0000D9440000}"/>
    <cellStyle name="Migliaia [0] 25 2 2 2 4" xfId="46231" xr:uid="{00000000-0005-0000-0000-0000DA440000}"/>
    <cellStyle name="Migliaia [0] 25 2 2 2 5" xfId="49247" xr:uid="{00000000-0005-0000-0000-0000DB440000}"/>
    <cellStyle name="Migliaia [0] 25 2 2 3" xfId="7778" xr:uid="{00000000-0005-0000-0000-0000DC440000}"/>
    <cellStyle name="Migliaia [0] 25 2 2 4" xfId="5944" xr:uid="{00000000-0005-0000-0000-0000DD440000}"/>
    <cellStyle name="Migliaia [0] 25 2 2 4 2" xfId="16718" xr:uid="{00000000-0005-0000-0000-0000DE440000}"/>
    <cellStyle name="Migliaia [0] 25 2 2 4 3" xfId="43480" xr:uid="{00000000-0005-0000-0000-0000DF440000}"/>
    <cellStyle name="Migliaia [0] 25 2 2 4 4" xfId="45750" xr:uid="{00000000-0005-0000-0000-0000E0440000}"/>
    <cellStyle name="Migliaia [0] 25 2 2 4 5" xfId="48766" xr:uid="{00000000-0005-0000-0000-0000E1440000}"/>
    <cellStyle name="Migliaia [0] 25 2 2 5" xfId="15016" xr:uid="{00000000-0005-0000-0000-0000E2440000}"/>
    <cellStyle name="Migliaia [0] 25 2 2 6" xfId="19487" xr:uid="{00000000-0005-0000-0000-0000E3440000}"/>
    <cellStyle name="Migliaia [0] 25 2 2 7" xfId="44286" xr:uid="{00000000-0005-0000-0000-0000E4440000}"/>
    <cellStyle name="Migliaia [0] 25 2 2 8" xfId="45192" xr:uid="{00000000-0005-0000-0000-0000E5440000}"/>
    <cellStyle name="Migliaia [0] 25 2 3" xfId="7190" xr:uid="{00000000-0005-0000-0000-0000E6440000}"/>
    <cellStyle name="Migliaia [0] 25 2 3 2" xfId="28262" xr:uid="{00000000-0005-0000-0000-0000E7440000}"/>
    <cellStyle name="Migliaia [0] 25 2 3 2 2" xfId="33613" xr:uid="{00000000-0005-0000-0000-0000E8440000}"/>
    <cellStyle name="Migliaia [0] 25 2 3 2 3" xfId="38915" xr:uid="{00000000-0005-0000-0000-0000E9440000}"/>
    <cellStyle name="Migliaia [0] 25 2 3 3" xfId="31148" xr:uid="{00000000-0005-0000-0000-0000EA440000}"/>
    <cellStyle name="Migliaia [0] 25 2 3 4" xfId="36264" xr:uid="{00000000-0005-0000-0000-0000EB440000}"/>
    <cellStyle name="Migliaia [0] 25 2 4" xfId="15015" xr:uid="{00000000-0005-0000-0000-0000EC440000}"/>
    <cellStyle name="Migliaia [0] 25 2 5" xfId="19486" xr:uid="{00000000-0005-0000-0000-0000ED440000}"/>
    <cellStyle name="Migliaia [0] 25 3" xfId="3095" xr:uid="{00000000-0005-0000-0000-0000EE440000}"/>
    <cellStyle name="Migliaia [0] 25 3 2" xfId="7191" xr:uid="{00000000-0005-0000-0000-0000EF440000}"/>
    <cellStyle name="Migliaia [0] 25 3 2 2" xfId="13750" xr:uid="{00000000-0005-0000-0000-0000F0440000}"/>
    <cellStyle name="Migliaia [0] 25 3 2 2 2" xfId="17187" xr:uid="{00000000-0005-0000-0000-0000F1440000}"/>
    <cellStyle name="Migliaia [0] 25 3 2 2 2 2" xfId="33614" xr:uid="{00000000-0005-0000-0000-0000F2440000}"/>
    <cellStyle name="Migliaia [0] 25 3 2 2 3" xfId="38916" xr:uid="{00000000-0005-0000-0000-0000F3440000}"/>
    <cellStyle name="Migliaia [0] 25 3 2 2 4" xfId="28263" xr:uid="{00000000-0005-0000-0000-0000F4440000}"/>
    <cellStyle name="Migliaia [0] 25 3 2 3" xfId="31149" xr:uid="{00000000-0005-0000-0000-0000F5440000}"/>
    <cellStyle name="Migliaia [0] 25 3 2 4" xfId="36265" xr:uid="{00000000-0005-0000-0000-0000F6440000}"/>
    <cellStyle name="Migliaia [0] 25 3 2 5" xfId="43932" xr:uid="{00000000-0005-0000-0000-0000F7440000}"/>
    <cellStyle name="Migliaia [0] 25 3 2 6" xfId="46232" xr:uid="{00000000-0005-0000-0000-0000F8440000}"/>
    <cellStyle name="Migliaia [0] 25 3 2 7" xfId="49248" xr:uid="{00000000-0005-0000-0000-0000F9440000}"/>
    <cellStyle name="Migliaia [0] 25 3 2 8" xfId="13026" xr:uid="{00000000-0005-0000-0000-0000FA440000}"/>
    <cellStyle name="Migliaia [0] 25 3 3" xfId="7643" xr:uid="{00000000-0005-0000-0000-0000FB440000}"/>
    <cellStyle name="Migliaia [0] 25 3 4" xfId="5945" xr:uid="{00000000-0005-0000-0000-0000FC440000}"/>
    <cellStyle name="Migliaia [0] 25 3 4 2" xfId="16719" xr:uid="{00000000-0005-0000-0000-0000FD440000}"/>
    <cellStyle name="Migliaia [0] 25 3 4 3" xfId="43588" xr:uid="{00000000-0005-0000-0000-0000FE440000}"/>
    <cellStyle name="Migliaia [0] 25 3 4 4" xfId="45751" xr:uid="{00000000-0005-0000-0000-0000FF440000}"/>
    <cellStyle name="Migliaia [0] 25 3 4 5" xfId="48767" xr:uid="{00000000-0005-0000-0000-000000450000}"/>
    <cellStyle name="Migliaia [0] 25 3 5" xfId="15017" xr:uid="{00000000-0005-0000-0000-000001450000}"/>
    <cellStyle name="Migliaia [0] 25 3 6" xfId="19488" xr:uid="{00000000-0005-0000-0000-000002450000}"/>
    <cellStyle name="Migliaia [0] 25 4" xfId="2641" xr:uid="{00000000-0005-0000-0000-000003450000}"/>
    <cellStyle name="Migliaia [0] 25 4 2" xfId="12455" xr:uid="{00000000-0005-0000-0000-000004450000}"/>
    <cellStyle name="Migliaia [0] 25 4 2 2" xfId="30535" xr:uid="{00000000-0005-0000-0000-000005450000}"/>
    <cellStyle name="Migliaia [0] 25 4 2 2 2" xfId="35693" xr:uid="{00000000-0005-0000-0000-000006450000}"/>
    <cellStyle name="Migliaia [0] 25 4 2 2 3" xfId="40995" xr:uid="{00000000-0005-0000-0000-000007450000}"/>
    <cellStyle name="Migliaia [0] 25 4 2 3" xfId="33042" xr:uid="{00000000-0005-0000-0000-000008450000}"/>
    <cellStyle name="Migliaia [0] 25 4 2 4" xfId="38344" xr:uid="{00000000-0005-0000-0000-000009450000}"/>
    <cellStyle name="Migliaia [0] 25 4 3" xfId="15018" xr:uid="{00000000-0005-0000-0000-00000A450000}"/>
    <cellStyle name="Migliaia [0] 25 4 3 2" xfId="33615" xr:uid="{00000000-0005-0000-0000-00000B450000}"/>
    <cellStyle name="Migliaia [0] 25 4 3 3" xfId="38917" xr:uid="{00000000-0005-0000-0000-00000C450000}"/>
    <cellStyle name="Migliaia [0] 25 4 3 4" xfId="28264" xr:uid="{00000000-0005-0000-0000-00000D450000}"/>
    <cellStyle name="Migliaia [0] 25 4 4" xfId="31150" xr:uid="{00000000-0005-0000-0000-00000E450000}"/>
    <cellStyle name="Migliaia [0] 25 4 5" xfId="36266" xr:uid="{00000000-0005-0000-0000-00000F450000}"/>
    <cellStyle name="Migliaia [0] 25 4 6" xfId="11397" xr:uid="{00000000-0005-0000-0000-000010450000}"/>
    <cellStyle name="Migliaia [0] 25 5" xfId="12524" xr:uid="{00000000-0005-0000-0000-000011450000}"/>
    <cellStyle name="Migliaia [0] 25 5 2" xfId="28265" xr:uid="{00000000-0005-0000-0000-000012450000}"/>
    <cellStyle name="Migliaia [0] 25 5 2 2" xfId="33616" xr:uid="{00000000-0005-0000-0000-000013450000}"/>
    <cellStyle name="Migliaia [0] 25 5 2 3" xfId="38918" xr:uid="{00000000-0005-0000-0000-000014450000}"/>
    <cellStyle name="Migliaia [0] 25 5 3" xfId="31151" xr:uid="{00000000-0005-0000-0000-000015450000}"/>
    <cellStyle name="Migliaia [0] 25 5 4" xfId="36267" xr:uid="{00000000-0005-0000-0000-000016450000}"/>
    <cellStyle name="Migliaia [0] 25 6" xfId="15014" xr:uid="{00000000-0005-0000-0000-000017450000}"/>
    <cellStyle name="Migliaia [0] 25 6 2" xfId="33612" xr:uid="{00000000-0005-0000-0000-000018450000}"/>
    <cellStyle name="Migliaia [0] 25 6 3" xfId="38914" xr:uid="{00000000-0005-0000-0000-000019450000}"/>
    <cellStyle name="Migliaia [0] 25 6 4" xfId="28261" xr:uid="{00000000-0005-0000-0000-00001A450000}"/>
    <cellStyle name="Migliaia [0] 25 7" xfId="31147" xr:uid="{00000000-0005-0000-0000-00001B450000}"/>
    <cellStyle name="Migliaia [0] 25 8" xfId="36263" xr:uid="{00000000-0005-0000-0000-00001C450000}"/>
    <cellStyle name="Migliaia [0] 26" xfId="196" xr:uid="{00000000-0005-0000-0000-00001D450000}"/>
    <cellStyle name="Migliaia [0] 26 2" xfId="1187" xr:uid="{00000000-0005-0000-0000-00001E450000}"/>
    <cellStyle name="Migliaia [0] 26 2 2" xfId="3383" xr:uid="{00000000-0005-0000-0000-00001F450000}"/>
    <cellStyle name="Migliaia [0] 26 2 2 2" xfId="7192" xr:uid="{00000000-0005-0000-0000-000020450000}"/>
    <cellStyle name="Migliaia [0] 26 2 2 2 2" xfId="17188" xr:uid="{00000000-0005-0000-0000-000021450000}"/>
    <cellStyle name="Migliaia [0] 26 2 2 2 3" xfId="29982" xr:uid="{00000000-0005-0000-0000-000022450000}"/>
    <cellStyle name="Migliaia [0] 26 2 2 2 4" xfId="46233" xr:uid="{00000000-0005-0000-0000-000023450000}"/>
    <cellStyle name="Migliaia [0] 26 2 2 2 5" xfId="49249" xr:uid="{00000000-0005-0000-0000-000024450000}"/>
    <cellStyle name="Migliaia [0] 26 2 2 3" xfId="7777" xr:uid="{00000000-0005-0000-0000-000025450000}"/>
    <cellStyle name="Migliaia [0] 26 2 2 4" xfId="5946" xr:uid="{00000000-0005-0000-0000-000026450000}"/>
    <cellStyle name="Migliaia [0] 26 2 2 4 2" xfId="16720" xr:uid="{00000000-0005-0000-0000-000027450000}"/>
    <cellStyle name="Migliaia [0] 26 2 2 4 3" xfId="43405" xr:uid="{00000000-0005-0000-0000-000028450000}"/>
    <cellStyle name="Migliaia [0] 26 2 2 4 4" xfId="45752" xr:uid="{00000000-0005-0000-0000-000029450000}"/>
    <cellStyle name="Migliaia [0] 26 2 2 4 5" xfId="48768" xr:uid="{00000000-0005-0000-0000-00002A450000}"/>
    <cellStyle name="Migliaia [0] 26 2 2 5" xfId="15021" xr:uid="{00000000-0005-0000-0000-00002B450000}"/>
    <cellStyle name="Migliaia [0] 26 2 2 6" xfId="19490" xr:uid="{00000000-0005-0000-0000-00002C450000}"/>
    <cellStyle name="Migliaia [0] 26 2 2 7" xfId="44287" xr:uid="{00000000-0005-0000-0000-00002D450000}"/>
    <cellStyle name="Migliaia [0] 26 2 2 8" xfId="45193" xr:uid="{00000000-0005-0000-0000-00002E450000}"/>
    <cellStyle name="Migliaia [0] 26 2 3" xfId="7193" xr:uid="{00000000-0005-0000-0000-00002F450000}"/>
    <cellStyle name="Migliaia [0] 26 2 3 2" xfId="28267" xr:uid="{00000000-0005-0000-0000-000030450000}"/>
    <cellStyle name="Migliaia [0] 26 2 3 2 2" xfId="33618" xr:uid="{00000000-0005-0000-0000-000031450000}"/>
    <cellStyle name="Migliaia [0] 26 2 3 2 3" xfId="38920" xr:uid="{00000000-0005-0000-0000-000032450000}"/>
    <cellStyle name="Migliaia [0] 26 2 3 3" xfId="31153" xr:uid="{00000000-0005-0000-0000-000033450000}"/>
    <cellStyle name="Migliaia [0] 26 2 3 4" xfId="36269" xr:uid="{00000000-0005-0000-0000-000034450000}"/>
    <cellStyle name="Migliaia [0] 26 2 4" xfId="15020" xr:uid="{00000000-0005-0000-0000-000035450000}"/>
    <cellStyle name="Migliaia [0] 26 2 5" xfId="19489" xr:uid="{00000000-0005-0000-0000-000036450000}"/>
    <cellStyle name="Migliaia [0] 26 3" xfId="3096" xr:uid="{00000000-0005-0000-0000-000037450000}"/>
    <cellStyle name="Migliaia [0] 26 3 2" xfId="7194" xr:uid="{00000000-0005-0000-0000-000038450000}"/>
    <cellStyle name="Migliaia [0] 26 3 2 2" xfId="13751" xr:uid="{00000000-0005-0000-0000-000039450000}"/>
    <cellStyle name="Migliaia [0] 26 3 2 2 2" xfId="17189" xr:uid="{00000000-0005-0000-0000-00003A450000}"/>
    <cellStyle name="Migliaia [0] 26 3 2 2 2 2" xfId="33619" xr:uid="{00000000-0005-0000-0000-00003B450000}"/>
    <cellStyle name="Migliaia [0] 26 3 2 2 3" xfId="38921" xr:uid="{00000000-0005-0000-0000-00003C450000}"/>
    <cellStyle name="Migliaia [0] 26 3 2 2 4" xfId="28268" xr:uid="{00000000-0005-0000-0000-00003D450000}"/>
    <cellStyle name="Migliaia [0] 26 3 2 3" xfId="31154" xr:uid="{00000000-0005-0000-0000-00003E450000}"/>
    <cellStyle name="Migliaia [0] 26 3 2 4" xfId="36270" xr:uid="{00000000-0005-0000-0000-00003F450000}"/>
    <cellStyle name="Migliaia [0] 26 3 2 5" xfId="42106" xr:uid="{00000000-0005-0000-0000-000040450000}"/>
    <cellStyle name="Migliaia [0] 26 3 2 6" xfId="46234" xr:uid="{00000000-0005-0000-0000-000041450000}"/>
    <cellStyle name="Migliaia [0] 26 3 2 7" xfId="49250" xr:uid="{00000000-0005-0000-0000-000042450000}"/>
    <cellStyle name="Migliaia [0] 26 3 2 8" xfId="13027" xr:uid="{00000000-0005-0000-0000-000043450000}"/>
    <cellStyle name="Migliaia [0] 26 3 3" xfId="6539" xr:uid="{00000000-0005-0000-0000-000044450000}"/>
    <cellStyle name="Migliaia [0] 26 3 4" xfId="5947" xr:uid="{00000000-0005-0000-0000-000045450000}"/>
    <cellStyle name="Migliaia [0] 26 3 4 2" xfId="16721" xr:uid="{00000000-0005-0000-0000-000046450000}"/>
    <cellStyle name="Migliaia [0] 26 3 4 3" xfId="41625" xr:uid="{00000000-0005-0000-0000-000047450000}"/>
    <cellStyle name="Migliaia [0] 26 3 4 4" xfId="45753" xr:uid="{00000000-0005-0000-0000-000048450000}"/>
    <cellStyle name="Migliaia [0] 26 3 4 5" xfId="48769" xr:uid="{00000000-0005-0000-0000-000049450000}"/>
    <cellStyle name="Migliaia [0] 26 3 5" xfId="15022" xr:uid="{00000000-0005-0000-0000-00004A450000}"/>
    <cellStyle name="Migliaia [0] 26 3 6" xfId="19491" xr:uid="{00000000-0005-0000-0000-00004B450000}"/>
    <cellStyle name="Migliaia [0] 26 4" xfId="2642" xr:uid="{00000000-0005-0000-0000-00004C450000}"/>
    <cellStyle name="Migliaia [0] 26 4 2" xfId="12456" xr:uid="{00000000-0005-0000-0000-00004D450000}"/>
    <cellStyle name="Migliaia [0] 26 4 2 2" xfId="30536" xr:uid="{00000000-0005-0000-0000-00004E450000}"/>
    <cellStyle name="Migliaia [0] 26 4 2 2 2" xfId="35694" xr:uid="{00000000-0005-0000-0000-00004F450000}"/>
    <cellStyle name="Migliaia [0] 26 4 2 2 3" xfId="40996" xr:uid="{00000000-0005-0000-0000-000050450000}"/>
    <cellStyle name="Migliaia [0] 26 4 2 3" xfId="33043" xr:uid="{00000000-0005-0000-0000-000051450000}"/>
    <cellStyle name="Migliaia [0] 26 4 2 4" xfId="38345" xr:uid="{00000000-0005-0000-0000-000052450000}"/>
    <cellStyle name="Migliaia [0] 26 4 3" xfId="15023" xr:uid="{00000000-0005-0000-0000-000053450000}"/>
    <cellStyle name="Migliaia [0] 26 4 3 2" xfId="33620" xr:uid="{00000000-0005-0000-0000-000054450000}"/>
    <cellStyle name="Migliaia [0] 26 4 3 3" xfId="38922" xr:uid="{00000000-0005-0000-0000-000055450000}"/>
    <cellStyle name="Migliaia [0] 26 4 3 4" xfId="28269" xr:uid="{00000000-0005-0000-0000-000056450000}"/>
    <cellStyle name="Migliaia [0] 26 4 4" xfId="31155" xr:uid="{00000000-0005-0000-0000-000057450000}"/>
    <cellStyle name="Migliaia [0] 26 4 5" xfId="36271" xr:uid="{00000000-0005-0000-0000-000058450000}"/>
    <cellStyle name="Migliaia [0] 26 4 6" xfId="11398" xr:uid="{00000000-0005-0000-0000-000059450000}"/>
    <cellStyle name="Migliaia [0] 26 5" xfId="12525" xr:uid="{00000000-0005-0000-0000-00005A450000}"/>
    <cellStyle name="Migliaia [0] 26 5 2" xfId="28270" xr:uid="{00000000-0005-0000-0000-00005B450000}"/>
    <cellStyle name="Migliaia [0] 26 5 2 2" xfId="33621" xr:uid="{00000000-0005-0000-0000-00005C450000}"/>
    <cellStyle name="Migliaia [0] 26 5 2 3" xfId="38923" xr:uid="{00000000-0005-0000-0000-00005D450000}"/>
    <cellStyle name="Migliaia [0] 26 5 3" xfId="31156" xr:uid="{00000000-0005-0000-0000-00005E450000}"/>
    <cellStyle name="Migliaia [0] 26 5 4" xfId="36272" xr:uid="{00000000-0005-0000-0000-00005F450000}"/>
    <cellStyle name="Migliaia [0] 26 6" xfId="15019" xr:uid="{00000000-0005-0000-0000-000060450000}"/>
    <cellStyle name="Migliaia [0] 26 6 2" xfId="33617" xr:uid="{00000000-0005-0000-0000-000061450000}"/>
    <cellStyle name="Migliaia [0] 26 6 3" xfId="38919" xr:uid="{00000000-0005-0000-0000-000062450000}"/>
    <cellStyle name="Migliaia [0] 26 6 4" xfId="28266" xr:uid="{00000000-0005-0000-0000-000063450000}"/>
    <cellStyle name="Migliaia [0] 26 7" xfId="31152" xr:uid="{00000000-0005-0000-0000-000064450000}"/>
    <cellStyle name="Migliaia [0] 26 8" xfId="36268" xr:uid="{00000000-0005-0000-0000-000065450000}"/>
    <cellStyle name="Migliaia [0] 27" xfId="197" xr:uid="{00000000-0005-0000-0000-000066450000}"/>
    <cellStyle name="Migliaia [0] 27 2" xfId="1188" xr:uid="{00000000-0005-0000-0000-000067450000}"/>
    <cellStyle name="Migliaia [0] 27 2 2" xfId="3384" xr:uid="{00000000-0005-0000-0000-000068450000}"/>
    <cellStyle name="Migliaia [0] 27 2 2 2" xfId="7195" xr:uid="{00000000-0005-0000-0000-000069450000}"/>
    <cellStyle name="Migliaia [0] 27 2 2 2 2" xfId="17190" xr:uid="{00000000-0005-0000-0000-00006A450000}"/>
    <cellStyle name="Migliaia [0] 27 2 2 2 3" xfId="20203" xr:uid="{00000000-0005-0000-0000-00006B450000}"/>
    <cellStyle name="Migliaia [0] 27 2 2 2 4" xfId="46235" xr:uid="{00000000-0005-0000-0000-00006C450000}"/>
    <cellStyle name="Migliaia [0] 27 2 2 2 5" xfId="49251" xr:uid="{00000000-0005-0000-0000-00006D450000}"/>
    <cellStyle name="Migliaia [0] 27 2 2 3" xfId="7776" xr:uid="{00000000-0005-0000-0000-00006E450000}"/>
    <cellStyle name="Migliaia [0] 27 2 2 4" xfId="5948" xr:uid="{00000000-0005-0000-0000-00006F450000}"/>
    <cellStyle name="Migliaia [0] 27 2 2 4 2" xfId="16722" xr:uid="{00000000-0005-0000-0000-000070450000}"/>
    <cellStyle name="Migliaia [0] 27 2 2 4 3" xfId="43041" xr:uid="{00000000-0005-0000-0000-000071450000}"/>
    <cellStyle name="Migliaia [0] 27 2 2 4 4" xfId="45754" xr:uid="{00000000-0005-0000-0000-000072450000}"/>
    <cellStyle name="Migliaia [0] 27 2 2 4 5" xfId="48770" xr:uid="{00000000-0005-0000-0000-000073450000}"/>
    <cellStyle name="Migliaia [0] 27 2 2 5" xfId="15026" xr:uid="{00000000-0005-0000-0000-000074450000}"/>
    <cellStyle name="Migliaia [0] 27 2 2 6" xfId="19493" xr:uid="{00000000-0005-0000-0000-000075450000}"/>
    <cellStyle name="Migliaia [0] 27 2 2 7" xfId="44288" xr:uid="{00000000-0005-0000-0000-000076450000}"/>
    <cellStyle name="Migliaia [0] 27 2 2 8" xfId="45194" xr:uid="{00000000-0005-0000-0000-000077450000}"/>
    <cellStyle name="Migliaia [0] 27 2 3" xfId="7196" xr:uid="{00000000-0005-0000-0000-000078450000}"/>
    <cellStyle name="Migliaia [0] 27 2 3 2" xfId="28272" xr:uid="{00000000-0005-0000-0000-000079450000}"/>
    <cellStyle name="Migliaia [0] 27 2 3 2 2" xfId="33623" xr:uid="{00000000-0005-0000-0000-00007A450000}"/>
    <cellStyle name="Migliaia [0] 27 2 3 2 3" xfId="38925" xr:uid="{00000000-0005-0000-0000-00007B450000}"/>
    <cellStyle name="Migliaia [0] 27 2 3 3" xfId="31158" xr:uid="{00000000-0005-0000-0000-00007C450000}"/>
    <cellStyle name="Migliaia [0] 27 2 3 4" xfId="36274" xr:uid="{00000000-0005-0000-0000-00007D450000}"/>
    <cellStyle name="Migliaia [0] 27 2 4" xfId="15025" xr:uid="{00000000-0005-0000-0000-00007E450000}"/>
    <cellStyle name="Migliaia [0] 27 2 5" xfId="19492" xr:uid="{00000000-0005-0000-0000-00007F450000}"/>
    <cellStyle name="Migliaia [0] 27 3" xfId="3097" xr:uid="{00000000-0005-0000-0000-000080450000}"/>
    <cellStyle name="Migliaia [0] 27 3 2" xfId="7197" xr:uid="{00000000-0005-0000-0000-000081450000}"/>
    <cellStyle name="Migliaia [0] 27 3 2 2" xfId="13752" xr:uid="{00000000-0005-0000-0000-000082450000}"/>
    <cellStyle name="Migliaia [0] 27 3 2 2 2" xfId="17191" xr:uid="{00000000-0005-0000-0000-000083450000}"/>
    <cellStyle name="Migliaia [0] 27 3 2 2 2 2" xfId="33624" xr:uid="{00000000-0005-0000-0000-000084450000}"/>
    <cellStyle name="Migliaia [0] 27 3 2 2 3" xfId="38926" xr:uid="{00000000-0005-0000-0000-000085450000}"/>
    <cellStyle name="Migliaia [0] 27 3 2 2 4" xfId="28273" xr:uid="{00000000-0005-0000-0000-000086450000}"/>
    <cellStyle name="Migliaia [0] 27 3 2 3" xfId="31159" xr:uid="{00000000-0005-0000-0000-000087450000}"/>
    <cellStyle name="Migliaia [0] 27 3 2 4" xfId="36275" xr:uid="{00000000-0005-0000-0000-000088450000}"/>
    <cellStyle name="Migliaia [0] 27 3 2 5" xfId="44032" xr:uid="{00000000-0005-0000-0000-000089450000}"/>
    <cellStyle name="Migliaia [0] 27 3 2 6" xfId="46236" xr:uid="{00000000-0005-0000-0000-00008A450000}"/>
    <cellStyle name="Migliaia [0] 27 3 2 7" xfId="49252" xr:uid="{00000000-0005-0000-0000-00008B450000}"/>
    <cellStyle name="Migliaia [0] 27 3 2 8" xfId="13028" xr:uid="{00000000-0005-0000-0000-00008C450000}"/>
    <cellStyle name="Migliaia [0] 27 3 3" xfId="7093" xr:uid="{00000000-0005-0000-0000-00008D450000}"/>
    <cellStyle name="Migliaia [0] 27 3 4" xfId="5949" xr:uid="{00000000-0005-0000-0000-00008E450000}"/>
    <cellStyle name="Migliaia [0] 27 3 4 2" xfId="16723" xr:uid="{00000000-0005-0000-0000-00008F450000}"/>
    <cellStyle name="Migliaia [0] 27 3 4 3" xfId="42438" xr:uid="{00000000-0005-0000-0000-000090450000}"/>
    <cellStyle name="Migliaia [0] 27 3 4 4" xfId="45755" xr:uid="{00000000-0005-0000-0000-000091450000}"/>
    <cellStyle name="Migliaia [0] 27 3 4 5" xfId="48771" xr:uid="{00000000-0005-0000-0000-000092450000}"/>
    <cellStyle name="Migliaia [0] 27 3 5" xfId="15027" xr:uid="{00000000-0005-0000-0000-000093450000}"/>
    <cellStyle name="Migliaia [0] 27 3 6" xfId="19494" xr:uid="{00000000-0005-0000-0000-000094450000}"/>
    <cellStyle name="Migliaia [0] 27 4" xfId="2643" xr:uid="{00000000-0005-0000-0000-000095450000}"/>
    <cellStyle name="Migliaia [0] 27 4 2" xfId="12457" xr:uid="{00000000-0005-0000-0000-000096450000}"/>
    <cellStyle name="Migliaia [0] 27 4 2 2" xfId="30537" xr:uid="{00000000-0005-0000-0000-000097450000}"/>
    <cellStyle name="Migliaia [0] 27 4 2 2 2" xfId="35695" xr:uid="{00000000-0005-0000-0000-000098450000}"/>
    <cellStyle name="Migliaia [0] 27 4 2 2 3" xfId="40997" xr:uid="{00000000-0005-0000-0000-000099450000}"/>
    <cellStyle name="Migliaia [0] 27 4 2 3" xfId="33044" xr:uid="{00000000-0005-0000-0000-00009A450000}"/>
    <cellStyle name="Migliaia [0] 27 4 2 4" xfId="38346" xr:uid="{00000000-0005-0000-0000-00009B450000}"/>
    <cellStyle name="Migliaia [0] 27 4 3" xfId="15028" xr:uid="{00000000-0005-0000-0000-00009C450000}"/>
    <cellStyle name="Migliaia [0] 27 4 3 2" xfId="33625" xr:uid="{00000000-0005-0000-0000-00009D450000}"/>
    <cellStyle name="Migliaia [0] 27 4 3 3" xfId="38927" xr:uid="{00000000-0005-0000-0000-00009E450000}"/>
    <cellStyle name="Migliaia [0] 27 4 3 4" xfId="28274" xr:uid="{00000000-0005-0000-0000-00009F450000}"/>
    <cellStyle name="Migliaia [0] 27 4 4" xfId="31160" xr:uid="{00000000-0005-0000-0000-0000A0450000}"/>
    <cellStyle name="Migliaia [0] 27 4 5" xfId="36276" xr:uid="{00000000-0005-0000-0000-0000A1450000}"/>
    <cellStyle name="Migliaia [0] 27 4 6" xfId="11399" xr:uid="{00000000-0005-0000-0000-0000A2450000}"/>
    <cellStyle name="Migliaia [0] 27 5" xfId="12526" xr:uid="{00000000-0005-0000-0000-0000A3450000}"/>
    <cellStyle name="Migliaia [0] 27 5 2" xfId="28275" xr:uid="{00000000-0005-0000-0000-0000A4450000}"/>
    <cellStyle name="Migliaia [0] 27 5 2 2" xfId="33626" xr:uid="{00000000-0005-0000-0000-0000A5450000}"/>
    <cellStyle name="Migliaia [0] 27 5 2 3" xfId="38928" xr:uid="{00000000-0005-0000-0000-0000A6450000}"/>
    <cellStyle name="Migliaia [0] 27 5 3" xfId="31161" xr:uid="{00000000-0005-0000-0000-0000A7450000}"/>
    <cellStyle name="Migliaia [0] 27 5 4" xfId="36277" xr:uid="{00000000-0005-0000-0000-0000A8450000}"/>
    <cellStyle name="Migliaia [0] 27 6" xfId="15024" xr:uid="{00000000-0005-0000-0000-0000A9450000}"/>
    <cellStyle name="Migliaia [0] 27 6 2" xfId="33622" xr:uid="{00000000-0005-0000-0000-0000AA450000}"/>
    <cellStyle name="Migliaia [0] 27 6 3" xfId="38924" xr:uid="{00000000-0005-0000-0000-0000AB450000}"/>
    <cellStyle name="Migliaia [0] 27 6 4" xfId="28271" xr:uid="{00000000-0005-0000-0000-0000AC450000}"/>
    <cellStyle name="Migliaia [0] 27 7" xfId="31157" xr:uid="{00000000-0005-0000-0000-0000AD450000}"/>
    <cellStyle name="Migliaia [0] 27 8" xfId="36273" xr:uid="{00000000-0005-0000-0000-0000AE450000}"/>
    <cellStyle name="Migliaia [0] 28" xfId="198" xr:uid="{00000000-0005-0000-0000-0000AF450000}"/>
    <cellStyle name="Migliaia [0] 28 2" xfId="1189" xr:uid="{00000000-0005-0000-0000-0000B0450000}"/>
    <cellStyle name="Migliaia [0] 28 2 2" xfId="3385" xr:uid="{00000000-0005-0000-0000-0000B1450000}"/>
    <cellStyle name="Migliaia [0] 28 2 2 2" xfId="7198" xr:uid="{00000000-0005-0000-0000-0000B2450000}"/>
    <cellStyle name="Migliaia [0] 28 2 2 2 2" xfId="17192" xr:uid="{00000000-0005-0000-0000-0000B3450000}"/>
    <cellStyle name="Migliaia [0] 28 2 2 2 3" xfId="43164" xr:uid="{00000000-0005-0000-0000-0000B4450000}"/>
    <cellStyle name="Migliaia [0] 28 2 2 2 4" xfId="46237" xr:uid="{00000000-0005-0000-0000-0000B5450000}"/>
    <cellStyle name="Migliaia [0] 28 2 2 2 5" xfId="49253" xr:uid="{00000000-0005-0000-0000-0000B6450000}"/>
    <cellStyle name="Migliaia [0] 28 2 2 3" xfId="7613" xr:uid="{00000000-0005-0000-0000-0000B7450000}"/>
    <cellStyle name="Migliaia [0] 28 2 2 4" xfId="5950" xr:uid="{00000000-0005-0000-0000-0000B8450000}"/>
    <cellStyle name="Migliaia [0] 28 2 2 4 2" xfId="16724" xr:uid="{00000000-0005-0000-0000-0000B9450000}"/>
    <cellStyle name="Migliaia [0] 28 2 2 4 3" xfId="44000" xr:uid="{00000000-0005-0000-0000-0000BA450000}"/>
    <cellStyle name="Migliaia [0] 28 2 2 4 4" xfId="45756" xr:uid="{00000000-0005-0000-0000-0000BB450000}"/>
    <cellStyle name="Migliaia [0] 28 2 2 4 5" xfId="48772" xr:uid="{00000000-0005-0000-0000-0000BC450000}"/>
    <cellStyle name="Migliaia [0] 28 2 2 5" xfId="15031" xr:uid="{00000000-0005-0000-0000-0000BD450000}"/>
    <cellStyle name="Migliaia [0] 28 2 2 6" xfId="19496" xr:uid="{00000000-0005-0000-0000-0000BE450000}"/>
    <cellStyle name="Migliaia [0] 28 2 2 7" xfId="44289" xr:uid="{00000000-0005-0000-0000-0000BF450000}"/>
    <cellStyle name="Migliaia [0] 28 2 2 8" xfId="45195" xr:uid="{00000000-0005-0000-0000-0000C0450000}"/>
    <cellStyle name="Migliaia [0] 28 2 3" xfId="7199" xr:uid="{00000000-0005-0000-0000-0000C1450000}"/>
    <cellStyle name="Migliaia [0] 28 2 3 2" xfId="28277" xr:uid="{00000000-0005-0000-0000-0000C2450000}"/>
    <cellStyle name="Migliaia [0] 28 2 3 2 2" xfId="33628" xr:uid="{00000000-0005-0000-0000-0000C3450000}"/>
    <cellStyle name="Migliaia [0] 28 2 3 2 3" xfId="38930" xr:uid="{00000000-0005-0000-0000-0000C4450000}"/>
    <cellStyle name="Migliaia [0] 28 2 3 3" xfId="31163" xr:uid="{00000000-0005-0000-0000-0000C5450000}"/>
    <cellStyle name="Migliaia [0] 28 2 3 4" xfId="36279" xr:uid="{00000000-0005-0000-0000-0000C6450000}"/>
    <cellStyle name="Migliaia [0] 28 2 4" xfId="15030" xr:uid="{00000000-0005-0000-0000-0000C7450000}"/>
    <cellStyle name="Migliaia [0] 28 2 5" xfId="19495" xr:uid="{00000000-0005-0000-0000-0000C8450000}"/>
    <cellStyle name="Migliaia [0] 28 3" xfId="3098" xr:uid="{00000000-0005-0000-0000-0000C9450000}"/>
    <cellStyle name="Migliaia [0] 28 3 2" xfId="7200" xr:uid="{00000000-0005-0000-0000-0000CA450000}"/>
    <cellStyle name="Migliaia [0] 28 3 2 2" xfId="13753" xr:uid="{00000000-0005-0000-0000-0000CB450000}"/>
    <cellStyle name="Migliaia [0] 28 3 2 2 2" xfId="17193" xr:uid="{00000000-0005-0000-0000-0000CC450000}"/>
    <cellStyle name="Migliaia [0] 28 3 2 2 2 2" xfId="33629" xr:uid="{00000000-0005-0000-0000-0000CD450000}"/>
    <cellStyle name="Migliaia [0] 28 3 2 2 3" xfId="38931" xr:uid="{00000000-0005-0000-0000-0000CE450000}"/>
    <cellStyle name="Migliaia [0] 28 3 2 2 4" xfId="28278" xr:uid="{00000000-0005-0000-0000-0000CF450000}"/>
    <cellStyle name="Migliaia [0] 28 3 2 3" xfId="31164" xr:uid="{00000000-0005-0000-0000-0000D0450000}"/>
    <cellStyle name="Migliaia [0] 28 3 2 4" xfId="36280" xr:uid="{00000000-0005-0000-0000-0000D1450000}"/>
    <cellStyle name="Migliaia [0] 28 3 2 5" xfId="20575" xr:uid="{00000000-0005-0000-0000-0000D2450000}"/>
    <cellStyle name="Migliaia [0] 28 3 2 6" xfId="46238" xr:uid="{00000000-0005-0000-0000-0000D3450000}"/>
    <cellStyle name="Migliaia [0] 28 3 2 7" xfId="49254" xr:uid="{00000000-0005-0000-0000-0000D4450000}"/>
    <cellStyle name="Migliaia [0] 28 3 2 8" xfId="13029" xr:uid="{00000000-0005-0000-0000-0000D5450000}"/>
    <cellStyle name="Migliaia [0] 28 3 3" xfId="7809" xr:uid="{00000000-0005-0000-0000-0000D6450000}"/>
    <cellStyle name="Migliaia [0] 28 3 4" xfId="5951" xr:uid="{00000000-0005-0000-0000-0000D7450000}"/>
    <cellStyle name="Migliaia [0] 28 3 4 2" xfId="16725" xr:uid="{00000000-0005-0000-0000-0000D8450000}"/>
    <cellStyle name="Migliaia [0] 28 3 4 3" xfId="42084" xr:uid="{00000000-0005-0000-0000-0000D9450000}"/>
    <cellStyle name="Migliaia [0] 28 3 4 4" xfId="45757" xr:uid="{00000000-0005-0000-0000-0000DA450000}"/>
    <cellStyle name="Migliaia [0] 28 3 4 5" xfId="48773" xr:uid="{00000000-0005-0000-0000-0000DB450000}"/>
    <cellStyle name="Migliaia [0] 28 3 5" xfId="15032" xr:uid="{00000000-0005-0000-0000-0000DC450000}"/>
    <cellStyle name="Migliaia [0] 28 3 6" xfId="19497" xr:uid="{00000000-0005-0000-0000-0000DD450000}"/>
    <cellStyle name="Migliaia [0] 28 4" xfId="2644" xr:uid="{00000000-0005-0000-0000-0000DE450000}"/>
    <cellStyle name="Migliaia [0] 28 4 2" xfId="12458" xr:uid="{00000000-0005-0000-0000-0000DF450000}"/>
    <cellStyle name="Migliaia [0] 28 4 2 2" xfId="30538" xr:uid="{00000000-0005-0000-0000-0000E0450000}"/>
    <cellStyle name="Migliaia [0] 28 4 2 2 2" xfId="35696" xr:uid="{00000000-0005-0000-0000-0000E1450000}"/>
    <cellStyle name="Migliaia [0] 28 4 2 2 3" xfId="40998" xr:uid="{00000000-0005-0000-0000-0000E2450000}"/>
    <cellStyle name="Migliaia [0] 28 4 2 3" xfId="33045" xr:uid="{00000000-0005-0000-0000-0000E3450000}"/>
    <cellStyle name="Migliaia [0] 28 4 2 4" xfId="38347" xr:uid="{00000000-0005-0000-0000-0000E4450000}"/>
    <cellStyle name="Migliaia [0] 28 4 3" xfId="15033" xr:uid="{00000000-0005-0000-0000-0000E5450000}"/>
    <cellStyle name="Migliaia [0] 28 4 3 2" xfId="33630" xr:uid="{00000000-0005-0000-0000-0000E6450000}"/>
    <cellStyle name="Migliaia [0] 28 4 3 3" xfId="38932" xr:uid="{00000000-0005-0000-0000-0000E7450000}"/>
    <cellStyle name="Migliaia [0] 28 4 3 4" xfId="28279" xr:uid="{00000000-0005-0000-0000-0000E8450000}"/>
    <cellStyle name="Migliaia [0] 28 4 4" xfId="31165" xr:uid="{00000000-0005-0000-0000-0000E9450000}"/>
    <cellStyle name="Migliaia [0] 28 4 5" xfId="36281" xr:uid="{00000000-0005-0000-0000-0000EA450000}"/>
    <cellStyle name="Migliaia [0] 28 4 6" xfId="11400" xr:uid="{00000000-0005-0000-0000-0000EB450000}"/>
    <cellStyle name="Migliaia [0] 28 5" xfId="12527" xr:uid="{00000000-0005-0000-0000-0000EC450000}"/>
    <cellStyle name="Migliaia [0] 28 5 2" xfId="28280" xr:uid="{00000000-0005-0000-0000-0000ED450000}"/>
    <cellStyle name="Migliaia [0] 28 5 2 2" xfId="33631" xr:uid="{00000000-0005-0000-0000-0000EE450000}"/>
    <cellStyle name="Migliaia [0] 28 5 2 3" xfId="38933" xr:uid="{00000000-0005-0000-0000-0000EF450000}"/>
    <cellStyle name="Migliaia [0] 28 5 3" xfId="31166" xr:uid="{00000000-0005-0000-0000-0000F0450000}"/>
    <cellStyle name="Migliaia [0] 28 5 4" xfId="36282" xr:uid="{00000000-0005-0000-0000-0000F1450000}"/>
    <cellStyle name="Migliaia [0] 28 6" xfId="15029" xr:uid="{00000000-0005-0000-0000-0000F2450000}"/>
    <cellStyle name="Migliaia [0] 28 6 2" xfId="33627" xr:uid="{00000000-0005-0000-0000-0000F3450000}"/>
    <cellStyle name="Migliaia [0] 28 6 3" xfId="38929" xr:uid="{00000000-0005-0000-0000-0000F4450000}"/>
    <cellStyle name="Migliaia [0] 28 6 4" xfId="28276" xr:uid="{00000000-0005-0000-0000-0000F5450000}"/>
    <cellStyle name="Migliaia [0] 28 7" xfId="31162" xr:uid="{00000000-0005-0000-0000-0000F6450000}"/>
    <cellStyle name="Migliaia [0] 28 8" xfId="36278" xr:uid="{00000000-0005-0000-0000-0000F7450000}"/>
    <cellStyle name="Migliaia [0] 29" xfId="199" xr:uid="{00000000-0005-0000-0000-0000F8450000}"/>
    <cellStyle name="Migliaia [0] 29 2" xfId="1190" xr:uid="{00000000-0005-0000-0000-0000F9450000}"/>
    <cellStyle name="Migliaia [0] 29 2 2" xfId="3386" xr:uid="{00000000-0005-0000-0000-0000FA450000}"/>
    <cellStyle name="Migliaia [0] 29 2 2 2" xfId="7201" xr:uid="{00000000-0005-0000-0000-0000FB450000}"/>
    <cellStyle name="Migliaia [0] 29 2 2 2 2" xfId="17194" xr:uid="{00000000-0005-0000-0000-0000FC450000}"/>
    <cellStyle name="Migliaia [0] 29 2 2 2 3" xfId="42672" xr:uid="{00000000-0005-0000-0000-0000FD450000}"/>
    <cellStyle name="Migliaia [0] 29 2 2 2 4" xfId="46239" xr:uid="{00000000-0005-0000-0000-0000FE450000}"/>
    <cellStyle name="Migliaia [0] 29 2 2 2 5" xfId="49255" xr:uid="{00000000-0005-0000-0000-0000FF450000}"/>
    <cellStyle name="Migliaia [0] 29 2 2 3" xfId="6978" xr:uid="{00000000-0005-0000-0000-000000460000}"/>
    <cellStyle name="Migliaia [0] 29 2 2 4" xfId="5952" xr:uid="{00000000-0005-0000-0000-000001460000}"/>
    <cellStyle name="Migliaia [0] 29 2 2 4 2" xfId="16726" xr:uid="{00000000-0005-0000-0000-000002460000}"/>
    <cellStyle name="Migliaia [0] 29 2 2 4 3" xfId="20206" xr:uid="{00000000-0005-0000-0000-000003460000}"/>
    <cellStyle name="Migliaia [0] 29 2 2 4 4" xfId="45758" xr:uid="{00000000-0005-0000-0000-000004460000}"/>
    <cellStyle name="Migliaia [0] 29 2 2 4 5" xfId="48774" xr:uid="{00000000-0005-0000-0000-000005460000}"/>
    <cellStyle name="Migliaia [0] 29 2 2 5" xfId="15036" xr:uid="{00000000-0005-0000-0000-000006460000}"/>
    <cellStyle name="Migliaia [0] 29 2 2 6" xfId="19499" xr:uid="{00000000-0005-0000-0000-000007460000}"/>
    <cellStyle name="Migliaia [0] 29 2 2 7" xfId="44290" xr:uid="{00000000-0005-0000-0000-000008460000}"/>
    <cellStyle name="Migliaia [0] 29 2 2 8" xfId="45196" xr:uid="{00000000-0005-0000-0000-000009460000}"/>
    <cellStyle name="Migliaia [0] 29 2 3" xfId="7202" xr:uid="{00000000-0005-0000-0000-00000A460000}"/>
    <cellStyle name="Migliaia [0] 29 2 3 2" xfId="28282" xr:uid="{00000000-0005-0000-0000-00000B460000}"/>
    <cellStyle name="Migliaia [0] 29 2 3 2 2" xfId="33633" xr:uid="{00000000-0005-0000-0000-00000C460000}"/>
    <cellStyle name="Migliaia [0] 29 2 3 2 3" xfId="38935" xr:uid="{00000000-0005-0000-0000-00000D460000}"/>
    <cellStyle name="Migliaia [0] 29 2 3 3" xfId="31168" xr:uid="{00000000-0005-0000-0000-00000E460000}"/>
    <cellStyle name="Migliaia [0] 29 2 3 4" xfId="36284" xr:uid="{00000000-0005-0000-0000-00000F460000}"/>
    <cellStyle name="Migliaia [0] 29 2 4" xfId="15035" xr:uid="{00000000-0005-0000-0000-000010460000}"/>
    <cellStyle name="Migliaia [0] 29 2 5" xfId="19498" xr:uid="{00000000-0005-0000-0000-000011460000}"/>
    <cellStyle name="Migliaia [0] 29 3" xfId="3099" xr:uid="{00000000-0005-0000-0000-000012460000}"/>
    <cellStyle name="Migliaia [0] 29 3 2" xfId="7203" xr:uid="{00000000-0005-0000-0000-000013460000}"/>
    <cellStyle name="Migliaia [0] 29 3 2 2" xfId="13754" xr:uid="{00000000-0005-0000-0000-000014460000}"/>
    <cellStyle name="Migliaia [0] 29 3 2 2 2" xfId="17195" xr:uid="{00000000-0005-0000-0000-000015460000}"/>
    <cellStyle name="Migliaia [0] 29 3 2 2 2 2" xfId="33634" xr:uid="{00000000-0005-0000-0000-000016460000}"/>
    <cellStyle name="Migliaia [0] 29 3 2 2 3" xfId="38936" xr:uid="{00000000-0005-0000-0000-000017460000}"/>
    <cellStyle name="Migliaia [0] 29 3 2 2 4" xfId="28283" xr:uid="{00000000-0005-0000-0000-000018460000}"/>
    <cellStyle name="Migliaia [0] 29 3 2 3" xfId="31169" xr:uid="{00000000-0005-0000-0000-000019460000}"/>
    <cellStyle name="Migliaia [0] 29 3 2 4" xfId="36285" xr:uid="{00000000-0005-0000-0000-00001A460000}"/>
    <cellStyle name="Migliaia [0] 29 3 2 5" xfId="42911" xr:uid="{00000000-0005-0000-0000-00001B460000}"/>
    <cellStyle name="Migliaia [0] 29 3 2 6" xfId="46240" xr:uid="{00000000-0005-0000-0000-00001C460000}"/>
    <cellStyle name="Migliaia [0] 29 3 2 7" xfId="49256" xr:uid="{00000000-0005-0000-0000-00001D460000}"/>
    <cellStyle name="Migliaia [0] 29 3 2 8" xfId="13030" xr:uid="{00000000-0005-0000-0000-00001E460000}"/>
    <cellStyle name="Migliaia [0] 29 3 3" xfId="7640" xr:uid="{00000000-0005-0000-0000-00001F460000}"/>
    <cellStyle name="Migliaia [0] 29 3 4" xfId="5953" xr:uid="{00000000-0005-0000-0000-000020460000}"/>
    <cellStyle name="Migliaia [0] 29 3 4 2" xfId="16727" xr:uid="{00000000-0005-0000-0000-000021460000}"/>
    <cellStyle name="Migliaia [0] 29 3 4 3" xfId="42511" xr:uid="{00000000-0005-0000-0000-000022460000}"/>
    <cellStyle name="Migliaia [0] 29 3 4 4" xfId="45759" xr:uid="{00000000-0005-0000-0000-000023460000}"/>
    <cellStyle name="Migliaia [0] 29 3 4 5" xfId="48775" xr:uid="{00000000-0005-0000-0000-000024460000}"/>
    <cellStyle name="Migliaia [0] 29 3 5" xfId="15037" xr:uid="{00000000-0005-0000-0000-000025460000}"/>
    <cellStyle name="Migliaia [0] 29 3 6" xfId="19500" xr:uid="{00000000-0005-0000-0000-000026460000}"/>
    <cellStyle name="Migliaia [0] 29 4" xfId="2645" xr:uid="{00000000-0005-0000-0000-000027460000}"/>
    <cellStyle name="Migliaia [0] 29 4 2" xfId="12459" xr:uid="{00000000-0005-0000-0000-000028460000}"/>
    <cellStyle name="Migliaia [0] 29 4 2 2" xfId="30539" xr:uid="{00000000-0005-0000-0000-000029460000}"/>
    <cellStyle name="Migliaia [0] 29 4 2 2 2" xfId="35697" xr:uid="{00000000-0005-0000-0000-00002A460000}"/>
    <cellStyle name="Migliaia [0] 29 4 2 2 3" xfId="40999" xr:uid="{00000000-0005-0000-0000-00002B460000}"/>
    <cellStyle name="Migliaia [0] 29 4 2 3" xfId="33046" xr:uid="{00000000-0005-0000-0000-00002C460000}"/>
    <cellStyle name="Migliaia [0] 29 4 2 4" xfId="38348" xr:uid="{00000000-0005-0000-0000-00002D460000}"/>
    <cellStyle name="Migliaia [0] 29 4 3" xfId="15038" xr:uid="{00000000-0005-0000-0000-00002E460000}"/>
    <cellStyle name="Migliaia [0] 29 4 3 2" xfId="33635" xr:uid="{00000000-0005-0000-0000-00002F460000}"/>
    <cellStyle name="Migliaia [0] 29 4 3 3" xfId="38937" xr:uid="{00000000-0005-0000-0000-000030460000}"/>
    <cellStyle name="Migliaia [0] 29 4 3 4" xfId="28284" xr:uid="{00000000-0005-0000-0000-000031460000}"/>
    <cellStyle name="Migliaia [0] 29 4 4" xfId="31170" xr:uid="{00000000-0005-0000-0000-000032460000}"/>
    <cellStyle name="Migliaia [0] 29 4 5" xfId="36286" xr:uid="{00000000-0005-0000-0000-000033460000}"/>
    <cellStyle name="Migliaia [0] 29 4 6" xfId="11401" xr:uid="{00000000-0005-0000-0000-000034460000}"/>
    <cellStyle name="Migliaia [0] 29 5" xfId="12528" xr:uid="{00000000-0005-0000-0000-000035460000}"/>
    <cellStyle name="Migliaia [0] 29 5 2" xfId="28285" xr:uid="{00000000-0005-0000-0000-000036460000}"/>
    <cellStyle name="Migliaia [0] 29 5 2 2" xfId="33636" xr:uid="{00000000-0005-0000-0000-000037460000}"/>
    <cellStyle name="Migliaia [0] 29 5 2 3" xfId="38938" xr:uid="{00000000-0005-0000-0000-000038460000}"/>
    <cellStyle name="Migliaia [0] 29 5 3" xfId="31171" xr:uid="{00000000-0005-0000-0000-000039460000}"/>
    <cellStyle name="Migliaia [0] 29 5 4" xfId="36287" xr:uid="{00000000-0005-0000-0000-00003A460000}"/>
    <cellStyle name="Migliaia [0] 29 6" xfId="15034" xr:uid="{00000000-0005-0000-0000-00003B460000}"/>
    <cellStyle name="Migliaia [0] 29 6 2" xfId="33632" xr:uid="{00000000-0005-0000-0000-00003C460000}"/>
    <cellStyle name="Migliaia [0] 29 6 3" xfId="38934" xr:uid="{00000000-0005-0000-0000-00003D460000}"/>
    <cellStyle name="Migliaia [0] 29 6 4" xfId="28281" xr:uid="{00000000-0005-0000-0000-00003E460000}"/>
    <cellStyle name="Migliaia [0] 29 7" xfId="31167" xr:uid="{00000000-0005-0000-0000-00003F460000}"/>
    <cellStyle name="Migliaia [0] 29 8" xfId="36283" xr:uid="{00000000-0005-0000-0000-000040460000}"/>
    <cellStyle name="Migliaia [0] 3" xfId="200" xr:uid="{00000000-0005-0000-0000-000041460000}"/>
    <cellStyle name="Migliaia [0] 3 2" xfId="1191" xr:uid="{00000000-0005-0000-0000-000042460000}"/>
    <cellStyle name="Migliaia [0] 3 2 2" xfId="3387" xr:uid="{00000000-0005-0000-0000-000043460000}"/>
    <cellStyle name="Migliaia [0] 3 2 2 2" xfId="7204" xr:uid="{00000000-0005-0000-0000-000044460000}"/>
    <cellStyle name="Migliaia [0] 3 2 2 2 2" xfId="17196" xr:uid="{00000000-0005-0000-0000-000045460000}"/>
    <cellStyle name="Migliaia [0] 3 2 2 2 3" xfId="43359" xr:uid="{00000000-0005-0000-0000-000046460000}"/>
    <cellStyle name="Migliaia [0] 3 2 2 2 4" xfId="46241" xr:uid="{00000000-0005-0000-0000-000047460000}"/>
    <cellStyle name="Migliaia [0] 3 2 2 2 5" xfId="49257" xr:uid="{00000000-0005-0000-0000-000048460000}"/>
    <cellStyle name="Migliaia [0] 3 2 2 3" xfId="7775" xr:uid="{00000000-0005-0000-0000-000049460000}"/>
    <cellStyle name="Migliaia [0] 3 2 2 4" xfId="5954" xr:uid="{00000000-0005-0000-0000-00004A460000}"/>
    <cellStyle name="Migliaia [0] 3 2 2 4 2" xfId="16728" xr:uid="{00000000-0005-0000-0000-00004B460000}"/>
    <cellStyle name="Migliaia [0] 3 2 2 4 3" xfId="43976" xr:uid="{00000000-0005-0000-0000-00004C460000}"/>
    <cellStyle name="Migliaia [0] 3 2 2 4 4" xfId="45760" xr:uid="{00000000-0005-0000-0000-00004D460000}"/>
    <cellStyle name="Migliaia [0] 3 2 2 4 5" xfId="48776" xr:uid="{00000000-0005-0000-0000-00004E460000}"/>
    <cellStyle name="Migliaia [0] 3 2 2 5" xfId="15041" xr:uid="{00000000-0005-0000-0000-00004F460000}"/>
    <cellStyle name="Migliaia [0] 3 2 2 6" xfId="19502" xr:uid="{00000000-0005-0000-0000-000050460000}"/>
    <cellStyle name="Migliaia [0] 3 2 2 7" xfId="44291" xr:uid="{00000000-0005-0000-0000-000051460000}"/>
    <cellStyle name="Migliaia [0] 3 2 2 8" xfId="45197" xr:uid="{00000000-0005-0000-0000-000052460000}"/>
    <cellStyle name="Migliaia [0] 3 2 3" xfId="7205" xr:uid="{00000000-0005-0000-0000-000053460000}"/>
    <cellStyle name="Migliaia [0] 3 2 3 2" xfId="28287" xr:uid="{00000000-0005-0000-0000-000054460000}"/>
    <cellStyle name="Migliaia [0] 3 2 3 2 2" xfId="33638" xr:uid="{00000000-0005-0000-0000-000055460000}"/>
    <cellStyle name="Migliaia [0] 3 2 3 2 3" xfId="38940" xr:uid="{00000000-0005-0000-0000-000056460000}"/>
    <cellStyle name="Migliaia [0] 3 2 3 3" xfId="31173" xr:uid="{00000000-0005-0000-0000-000057460000}"/>
    <cellStyle name="Migliaia [0] 3 2 3 4" xfId="36289" xr:uid="{00000000-0005-0000-0000-000058460000}"/>
    <cellStyle name="Migliaia [0] 3 2 4" xfId="15040" xr:uid="{00000000-0005-0000-0000-000059460000}"/>
    <cellStyle name="Migliaia [0] 3 2 5" xfId="19501" xr:uid="{00000000-0005-0000-0000-00005A460000}"/>
    <cellStyle name="Migliaia [0] 3 3" xfId="3100" xr:uid="{00000000-0005-0000-0000-00005B460000}"/>
    <cellStyle name="Migliaia [0] 3 3 2" xfId="7206" xr:uid="{00000000-0005-0000-0000-00005C460000}"/>
    <cellStyle name="Migliaia [0] 3 3 2 2" xfId="13755" xr:uid="{00000000-0005-0000-0000-00005D460000}"/>
    <cellStyle name="Migliaia [0] 3 3 2 2 2" xfId="17197" xr:uid="{00000000-0005-0000-0000-00005E460000}"/>
    <cellStyle name="Migliaia [0] 3 3 2 2 2 2" xfId="33639" xr:uid="{00000000-0005-0000-0000-00005F460000}"/>
    <cellStyle name="Migliaia [0] 3 3 2 2 3" xfId="38941" xr:uid="{00000000-0005-0000-0000-000060460000}"/>
    <cellStyle name="Migliaia [0] 3 3 2 2 4" xfId="28288" xr:uid="{00000000-0005-0000-0000-000061460000}"/>
    <cellStyle name="Migliaia [0] 3 3 2 3" xfId="31174" xr:uid="{00000000-0005-0000-0000-000062460000}"/>
    <cellStyle name="Migliaia [0] 3 3 2 4" xfId="36290" xr:uid="{00000000-0005-0000-0000-000063460000}"/>
    <cellStyle name="Migliaia [0] 3 3 2 5" xfId="43435" xr:uid="{00000000-0005-0000-0000-000064460000}"/>
    <cellStyle name="Migliaia [0] 3 3 2 6" xfId="46242" xr:uid="{00000000-0005-0000-0000-000065460000}"/>
    <cellStyle name="Migliaia [0] 3 3 2 7" xfId="49258" xr:uid="{00000000-0005-0000-0000-000066460000}"/>
    <cellStyle name="Migliaia [0] 3 3 2 8" xfId="13031" xr:uid="{00000000-0005-0000-0000-000067460000}"/>
    <cellStyle name="Migliaia [0] 3 3 3" xfId="7641" xr:uid="{00000000-0005-0000-0000-000068460000}"/>
    <cellStyle name="Migliaia [0] 3 3 4" xfId="5955" xr:uid="{00000000-0005-0000-0000-000069460000}"/>
    <cellStyle name="Migliaia [0] 3 3 4 2" xfId="16729" xr:uid="{00000000-0005-0000-0000-00006A460000}"/>
    <cellStyle name="Migliaia [0] 3 3 4 3" xfId="43914" xr:uid="{00000000-0005-0000-0000-00006B460000}"/>
    <cellStyle name="Migliaia [0] 3 3 4 4" xfId="45761" xr:uid="{00000000-0005-0000-0000-00006C460000}"/>
    <cellStyle name="Migliaia [0] 3 3 4 5" xfId="48777" xr:uid="{00000000-0005-0000-0000-00006D460000}"/>
    <cellStyle name="Migliaia [0] 3 3 5" xfId="15042" xr:uid="{00000000-0005-0000-0000-00006E460000}"/>
    <cellStyle name="Migliaia [0] 3 3 6" xfId="19503" xr:uid="{00000000-0005-0000-0000-00006F460000}"/>
    <cellStyle name="Migliaia [0] 3 4" xfId="2646" xr:uid="{00000000-0005-0000-0000-000070460000}"/>
    <cellStyle name="Migliaia [0] 3 4 2" xfId="12460" xr:uid="{00000000-0005-0000-0000-000071460000}"/>
    <cellStyle name="Migliaia [0] 3 4 2 2" xfId="30540" xr:uid="{00000000-0005-0000-0000-000072460000}"/>
    <cellStyle name="Migliaia [0] 3 4 2 2 2" xfId="35698" xr:uid="{00000000-0005-0000-0000-000073460000}"/>
    <cellStyle name="Migliaia [0] 3 4 2 2 3" xfId="41000" xr:uid="{00000000-0005-0000-0000-000074460000}"/>
    <cellStyle name="Migliaia [0] 3 4 2 3" xfId="33047" xr:uid="{00000000-0005-0000-0000-000075460000}"/>
    <cellStyle name="Migliaia [0] 3 4 2 4" xfId="38349" xr:uid="{00000000-0005-0000-0000-000076460000}"/>
    <cellStyle name="Migliaia [0] 3 4 3" xfId="15043" xr:uid="{00000000-0005-0000-0000-000077460000}"/>
    <cellStyle name="Migliaia [0] 3 4 3 2" xfId="33640" xr:uid="{00000000-0005-0000-0000-000078460000}"/>
    <cellStyle name="Migliaia [0] 3 4 3 3" xfId="38942" xr:uid="{00000000-0005-0000-0000-000079460000}"/>
    <cellStyle name="Migliaia [0] 3 4 3 4" xfId="28289" xr:uid="{00000000-0005-0000-0000-00007A460000}"/>
    <cellStyle name="Migliaia [0] 3 4 4" xfId="31175" xr:uid="{00000000-0005-0000-0000-00007B460000}"/>
    <cellStyle name="Migliaia [0] 3 4 5" xfId="36291" xr:uid="{00000000-0005-0000-0000-00007C460000}"/>
    <cellStyle name="Migliaia [0] 3 4 6" xfId="11402" xr:uid="{00000000-0005-0000-0000-00007D460000}"/>
    <cellStyle name="Migliaia [0] 3 5" xfId="12529" xr:uid="{00000000-0005-0000-0000-00007E460000}"/>
    <cellStyle name="Migliaia [0] 3 5 2" xfId="28290" xr:uid="{00000000-0005-0000-0000-00007F460000}"/>
    <cellStyle name="Migliaia [0] 3 5 2 2" xfId="33641" xr:uid="{00000000-0005-0000-0000-000080460000}"/>
    <cellStyle name="Migliaia [0] 3 5 2 3" xfId="38943" xr:uid="{00000000-0005-0000-0000-000081460000}"/>
    <cellStyle name="Migliaia [0] 3 5 3" xfId="31176" xr:uid="{00000000-0005-0000-0000-000082460000}"/>
    <cellStyle name="Migliaia [0] 3 5 4" xfId="36292" xr:uid="{00000000-0005-0000-0000-000083460000}"/>
    <cellStyle name="Migliaia [0] 3 6" xfId="15039" xr:uid="{00000000-0005-0000-0000-000084460000}"/>
    <cellStyle name="Migliaia [0] 3 6 2" xfId="33637" xr:uid="{00000000-0005-0000-0000-000085460000}"/>
    <cellStyle name="Migliaia [0] 3 6 3" xfId="38939" xr:uid="{00000000-0005-0000-0000-000086460000}"/>
    <cellStyle name="Migliaia [0] 3 6 4" xfId="28286" xr:uid="{00000000-0005-0000-0000-000087460000}"/>
    <cellStyle name="Migliaia [0] 3 7" xfId="31172" xr:uid="{00000000-0005-0000-0000-000088460000}"/>
    <cellStyle name="Migliaia [0] 3 8" xfId="36288" xr:uid="{00000000-0005-0000-0000-000089460000}"/>
    <cellStyle name="Migliaia [0] 30" xfId="201" xr:uid="{00000000-0005-0000-0000-00008A460000}"/>
    <cellStyle name="Migliaia [0] 30 2" xfId="1192" xr:uid="{00000000-0005-0000-0000-00008B460000}"/>
    <cellStyle name="Migliaia [0] 30 2 2" xfId="3388" xr:uid="{00000000-0005-0000-0000-00008C460000}"/>
    <cellStyle name="Migliaia [0] 30 2 2 2" xfId="7207" xr:uid="{00000000-0005-0000-0000-00008D460000}"/>
    <cellStyle name="Migliaia [0] 30 2 2 2 2" xfId="17198" xr:uid="{00000000-0005-0000-0000-00008E460000}"/>
    <cellStyle name="Migliaia [0] 30 2 2 2 3" xfId="42188" xr:uid="{00000000-0005-0000-0000-00008F460000}"/>
    <cellStyle name="Migliaia [0] 30 2 2 2 4" xfId="46243" xr:uid="{00000000-0005-0000-0000-000090460000}"/>
    <cellStyle name="Migliaia [0] 30 2 2 2 5" xfId="49259" xr:uid="{00000000-0005-0000-0000-000091460000}"/>
    <cellStyle name="Migliaia [0] 30 2 2 3" xfId="7774" xr:uid="{00000000-0005-0000-0000-000092460000}"/>
    <cellStyle name="Migliaia [0] 30 2 2 4" xfId="5956" xr:uid="{00000000-0005-0000-0000-000093460000}"/>
    <cellStyle name="Migliaia [0] 30 2 2 4 2" xfId="16730" xr:uid="{00000000-0005-0000-0000-000094460000}"/>
    <cellStyle name="Migliaia [0] 30 2 2 4 3" xfId="41626" xr:uid="{00000000-0005-0000-0000-000095460000}"/>
    <cellStyle name="Migliaia [0] 30 2 2 4 4" xfId="45762" xr:uid="{00000000-0005-0000-0000-000096460000}"/>
    <cellStyle name="Migliaia [0] 30 2 2 4 5" xfId="48778" xr:uid="{00000000-0005-0000-0000-000097460000}"/>
    <cellStyle name="Migliaia [0] 30 2 2 5" xfId="15046" xr:uid="{00000000-0005-0000-0000-000098460000}"/>
    <cellStyle name="Migliaia [0] 30 2 2 6" xfId="19505" xr:uid="{00000000-0005-0000-0000-000099460000}"/>
    <cellStyle name="Migliaia [0] 30 2 2 7" xfId="44292" xr:uid="{00000000-0005-0000-0000-00009A460000}"/>
    <cellStyle name="Migliaia [0] 30 2 2 8" xfId="45198" xr:uid="{00000000-0005-0000-0000-00009B460000}"/>
    <cellStyle name="Migliaia [0] 30 2 3" xfId="7208" xr:uid="{00000000-0005-0000-0000-00009C460000}"/>
    <cellStyle name="Migliaia [0] 30 2 3 2" xfId="28292" xr:uid="{00000000-0005-0000-0000-00009D460000}"/>
    <cellStyle name="Migliaia [0] 30 2 3 2 2" xfId="33643" xr:uid="{00000000-0005-0000-0000-00009E460000}"/>
    <cellStyle name="Migliaia [0] 30 2 3 2 3" xfId="38945" xr:uid="{00000000-0005-0000-0000-00009F460000}"/>
    <cellStyle name="Migliaia [0] 30 2 3 3" xfId="31178" xr:uid="{00000000-0005-0000-0000-0000A0460000}"/>
    <cellStyle name="Migliaia [0] 30 2 3 4" xfId="36294" xr:uid="{00000000-0005-0000-0000-0000A1460000}"/>
    <cellStyle name="Migliaia [0] 30 2 4" xfId="15045" xr:uid="{00000000-0005-0000-0000-0000A2460000}"/>
    <cellStyle name="Migliaia [0] 30 2 5" xfId="19504" xr:uid="{00000000-0005-0000-0000-0000A3460000}"/>
    <cellStyle name="Migliaia [0] 30 3" xfId="3101" xr:uid="{00000000-0005-0000-0000-0000A4460000}"/>
    <cellStyle name="Migliaia [0] 30 3 2" xfId="7209" xr:uid="{00000000-0005-0000-0000-0000A5460000}"/>
    <cellStyle name="Migliaia [0] 30 3 2 2" xfId="13756" xr:uid="{00000000-0005-0000-0000-0000A6460000}"/>
    <cellStyle name="Migliaia [0] 30 3 2 2 2" xfId="17199" xr:uid="{00000000-0005-0000-0000-0000A7460000}"/>
    <cellStyle name="Migliaia [0] 30 3 2 2 2 2" xfId="33644" xr:uid="{00000000-0005-0000-0000-0000A8460000}"/>
    <cellStyle name="Migliaia [0] 30 3 2 2 3" xfId="38946" xr:uid="{00000000-0005-0000-0000-0000A9460000}"/>
    <cellStyle name="Migliaia [0] 30 3 2 2 4" xfId="28293" xr:uid="{00000000-0005-0000-0000-0000AA460000}"/>
    <cellStyle name="Migliaia [0] 30 3 2 3" xfId="31179" xr:uid="{00000000-0005-0000-0000-0000AB460000}"/>
    <cellStyle name="Migliaia [0] 30 3 2 4" xfId="36295" xr:uid="{00000000-0005-0000-0000-0000AC460000}"/>
    <cellStyle name="Migliaia [0] 30 3 2 5" xfId="43057" xr:uid="{00000000-0005-0000-0000-0000AD460000}"/>
    <cellStyle name="Migliaia [0] 30 3 2 6" xfId="46244" xr:uid="{00000000-0005-0000-0000-0000AE460000}"/>
    <cellStyle name="Migliaia [0] 30 3 2 7" xfId="49260" xr:uid="{00000000-0005-0000-0000-0000AF460000}"/>
    <cellStyle name="Migliaia [0] 30 3 2 8" xfId="13032" xr:uid="{00000000-0005-0000-0000-0000B0460000}"/>
    <cellStyle name="Migliaia [0] 30 3 3" xfId="6540" xr:uid="{00000000-0005-0000-0000-0000B1460000}"/>
    <cellStyle name="Migliaia [0] 30 3 4" xfId="5957" xr:uid="{00000000-0005-0000-0000-0000B2460000}"/>
    <cellStyle name="Migliaia [0] 30 3 4 2" xfId="16731" xr:uid="{00000000-0005-0000-0000-0000B3460000}"/>
    <cellStyle name="Migliaia [0] 30 3 4 3" xfId="41627" xr:uid="{00000000-0005-0000-0000-0000B4460000}"/>
    <cellStyle name="Migliaia [0] 30 3 4 4" xfId="45763" xr:uid="{00000000-0005-0000-0000-0000B5460000}"/>
    <cellStyle name="Migliaia [0] 30 3 4 5" xfId="48779" xr:uid="{00000000-0005-0000-0000-0000B6460000}"/>
    <cellStyle name="Migliaia [0] 30 3 5" xfId="15047" xr:uid="{00000000-0005-0000-0000-0000B7460000}"/>
    <cellStyle name="Migliaia [0] 30 3 6" xfId="19506" xr:uid="{00000000-0005-0000-0000-0000B8460000}"/>
    <cellStyle name="Migliaia [0] 30 4" xfId="2647" xr:uid="{00000000-0005-0000-0000-0000B9460000}"/>
    <cellStyle name="Migliaia [0] 30 4 2" xfId="12461" xr:uid="{00000000-0005-0000-0000-0000BA460000}"/>
    <cellStyle name="Migliaia [0] 30 4 2 2" xfId="30541" xr:uid="{00000000-0005-0000-0000-0000BB460000}"/>
    <cellStyle name="Migliaia [0] 30 4 2 2 2" xfId="35699" xr:uid="{00000000-0005-0000-0000-0000BC460000}"/>
    <cellStyle name="Migliaia [0] 30 4 2 2 3" xfId="41001" xr:uid="{00000000-0005-0000-0000-0000BD460000}"/>
    <cellStyle name="Migliaia [0] 30 4 2 3" xfId="33048" xr:uid="{00000000-0005-0000-0000-0000BE460000}"/>
    <cellStyle name="Migliaia [0] 30 4 2 4" xfId="38350" xr:uid="{00000000-0005-0000-0000-0000BF460000}"/>
    <cellStyle name="Migliaia [0] 30 4 3" xfId="15048" xr:uid="{00000000-0005-0000-0000-0000C0460000}"/>
    <cellStyle name="Migliaia [0] 30 4 3 2" xfId="33645" xr:uid="{00000000-0005-0000-0000-0000C1460000}"/>
    <cellStyle name="Migliaia [0] 30 4 3 3" xfId="38947" xr:uid="{00000000-0005-0000-0000-0000C2460000}"/>
    <cellStyle name="Migliaia [0] 30 4 3 4" xfId="28294" xr:uid="{00000000-0005-0000-0000-0000C3460000}"/>
    <cellStyle name="Migliaia [0] 30 4 4" xfId="31180" xr:uid="{00000000-0005-0000-0000-0000C4460000}"/>
    <cellStyle name="Migliaia [0] 30 4 5" xfId="36296" xr:uid="{00000000-0005-0000-0000-0000C5460000}"/>
    <cellStyle name="Migliaia [0] 30 4 6" xfId="11403" xr:uid="{00000000-0005-0000-0000-0000C6460000}"/>
    <cellStyle name="Migliaia [0] 30 5" xfId="12530" xr:uid="{00000000-0005-0000-0000-0000C7460000}"/>
    <cellStyle name="Migliaia [0] 30 5 2" xfId="28295" xr:uid="{00000000-0005-0000-0000-0000C8460000}"/>
    <cellStyle name="Migliaia [0] 30 5 2 2" xfId="33646" xr:uid="{00000000-0005-0000-0000-0000C9460000}"/>
    <cellStyle name="Migliaia [0] 30 5 2 3" xfId="38948" xr:uid="{00000000-0005-0000-0000-0000CA460000}"/>
    <cellStyle name="Migliaia [0] 30 5 3" xfId="31181" xr:uid="{00000000-0005-0000-0000-0000CB460000}"/>
    <cellStyle name="Migliaia [0] 30 5 4" xfId="36297" xr:uid="{00000000-0005-0000-0000-0000CC460000}"/>
    <cellStyle name="Migliaia [0] 30 6" xfId="15044" xr:uid="{00000000-0005-0000-0000-0000CD460000}"/>
    <cellStyle name="Migliaia [0] 30 6 2" xfId="33642" xr:uid="{00000000-0005-0000-0000-0000CE460000}"/>
    <cellStyle name="Migliaia [0] 30 6 3" xfId="38944" xr:uid="{00000000-0005-0000-0000-0000CF460000}"/>
    <cellStyle name="Migliaia [0] 30 6 4" xfId="28291" xr:uid="{00000000-0005-0000-0000-0000D0460000}"/>
    <cellStyle name="Migliaia [0] 30 7" xfId="31177" xr:uid="{00000000-0005-0000-0000-0000D1460000}"/>
    <cellStyle name="Migliaia [0] 30 8" xfId="36293" xr:uid="{00000000-0005-0000-0000-0000D2460000}"/>
    <cellStyle name="Migliaia [0] 31" xfId="202" xr:uid="{00000000-0005-0000-0000-0000D3460000}"/>
    <cellStyle name="Migliaia [0] 31 2" xfId="1193" xr:uid="{00000000-0005-0000-0000-0000D4460000}"/>
    <cellStyle name="Migliaia [0] 31 2 2" xfId="3389" xr:uid="{00000000-0005-0000-0000-0000D5460000}"/>
    <cellStyle name="Migliaia [0] 31 2 2 2" xfId="7210" xr:uid="{00000000-0005-0000-0000-0000D6460000}"/>
    <cellStyle name="Migliaia [0] 31 2 2 2 2" xfId="17200" xr:uid="{00000000-0005-0000-0000-0000D7460000}"/>
    <cellStyle name="Migliaia [0] 31 2 2 2 3" xfId="41739" xr:uid="{00000000-0005-0000-0000-0000D8460000}"/>
    <cellStyle name="Migliaia [0] 31 2 2 2 4" xfId="46245" xr:uid="{00000000-0005-0000-0000-0000D9460000}"/>
    <cellStyle name="Migliaia [0] 31 2 2 2 5" xfId="49261" xr:uid="{00000000-0005-0000-0000-0000DA460000}"/>
    <cellStyle name="Migliaia [0] 31 2 2 3" xfId="7773" xr:uid="{00000000-0005-0000-0000-0000DB460000}"/>
    <cellStyle name="Migliaia [0] 31 2 2 4" xfId="5958" xr:uid="{00000000-0005-0000-0000-0000DC460000}"/>
    <cellStyle name="Migliaia [0] 31 2 2 4 2" xfId="16732" xr:uid="{00000000-0005-0000-0000-0000DD460000}"/>
    <cellStyle name="Migliaia [0] 31 2 2 4 3" xfId="41628" xr:uid="{00000000-0005-0000-0000-0000DE460000}"/>
    <cellStyle name="Migliaia [0] 31 2 2 4 4" xfId="45764" xr:uid="{00000000-0005-0000-0000-0000DF460000}"/>
    <cellStyle name="Migliaia [0] 31 2 2 4 5" xfId="48780" xr:uid="{00000000-0005-0000-0000-0000E0460000}"/>
    <cellStyle name="Migliaia [0] 31 2 2 5" xfId="15051" xr:uid="{00000000-0005-0000-0000-0000E1460000}"/>
    <cellStyle name="Migliaia [0] 31 2 2 6" xfId="19508" xr:uid="{00000000-0005-0000-0000-0000E2460000}"/>
    <cellStyle name="Migliaia [0] 31 2 2 7" xfId="44293" xr:uid="{00000000-0005-0000-0000-0000E3460000}"/>
    <cellStyle name="Migliaia [0] 31 2 2 8" xfId="45199" xr:uid="{00000000-0005-0000-0000-0000E4460000}"/>
    <cellStyle name="Migliaia [0] 31 2 3" xfId="7211" xr:uid="{00000000-0005-0000-0000-0000E5460000}"/>
    <cellStyle name="Migliaia [0] 31 2 3 2" xfId="28297" xr:uid="{00000000-0005-0000-0000-0000E6460000}"/>
    <cellStyle name="Migliaia [0] 31 2 3 2 2" xfId="33648" xr:uid="{00000000-0005-0000-0000-0000E7460000}"/>
    <cellStyle name="Migliaia [0] 31 2 3 2 3" xfId="38950" xr:uid="{00000000-0005-0000-0000-0000E8460000}"/>
    <cellStyle name="Migliaia [0] 31 2 3 3" xfId="31183" xr:uid="{00000000-0005-0000-0000-0000E9460000}"/>
    <cellStyle name="Migliaia [0] 31 2 3 4" xfId="36299" xr:uid="{00000000-0005-0000-0000-0000EA460000}"/>
    <cellStyle name="Migliaia [0] 31 2 4" xfId="15050" xr:uid="{00000000-0005-0000-0000-0000EB460000}"/>
    <cellStyle name="Migliaia [0] 31 2 5" xfId="19507" xr:uid="{00000000-0005-0000-0000-0000EC460000}"/>
    <cellStyle name="Migliaia [0] 31 3" xfId="3102" xr:uid="{00000000-0005-0000-0000-0000ED460000}"/>
    <cellStyle name="Migliaia [0] 31 3 2" xfId="7212" xr:uid="{00000000-0005-0000-0000-0000EE460000}"/>
    <cellStyle name="Migliaia [0] 31 3 2 2" xfId="13757" xr:uid="{00000000-0005-0000-0000-0000EF460000}"/>
    <cellStyle name="Migliaia [0] 31 3 2 2 2" xfId="17201" xr:uid="{00000000-0005-0000-0000-0000F0460000}"/>
    <cellStyle name="Migliaia [0] 31 3 2 2 2 2" xfId="33649" xr:uid="{00000000-0005-0000-0000-0000F1460000}"/>
    <cellStyle name="Migliaia [0] 31 3 2 2 3" xfId="38951" xr:uid="{00000000-0005-0000-0000-0000F2460000}"/>
    <cellStyle name="Migliaia [0] 31 3 2 2 4" xfId="28298" xr:uid="{00000000-0005-0000-0000-0000F3460000}"/>
    <cellStyle name="Migliaia [0] 31 3 2 3" xfId="31184" xr:uid="{00000000-0005-0000-0000-0000F4460000}"/>
    <cellStyle name="Migliaia [0] 31 3 2 4" xfId="36300" xr:uid="{00000000-0005-0000-0000-0000F5460000}"/>
    <cellStyle name="Migliaia [0] 31 3 2 5" xfId="44006" xr:uid="{00000000-0005-0000-0000-0000F6460000}"/>
    <cellStyle name="Migliaia [0] 31 3 2 6" xfId="46246" xr:uid="{00000000-0005-0000-0000-0000F7460000}"/>
    <cellStyle name="Migliaia [0] 31 3 2 7" xfId="49262" xr:uid="{00000000-0005-0000-0000-0000F8460000}"/>
    <cellStyle name="Migliaia [0] 31 3 2 8" xfId="13033" xr:uid="{00000000-0005-0000-0000-0000F9460000}"/>
    <cellStyle name="Migliaia [0] 31 3 3" xfId="7808" xr:uid="{00000000-0005-0000-0000-0000FA460000}"/>
    <cellStyle name="Migliaia [0] 31 3 4" xfId="5959" xr:uid="{00000000-0005-0000-0000-0000FB460000}"/>
    <cellStyle name="Migliaia [0] 31 3 4 2" xfId="16733" xr:uid="{00000000-0005-0000-0000-0000FC460000}"/>
    <cellStyle name="Migliaia [0] 31 3 4 3" xfId="31431" xr:uid="{00000000-0005-0000-0000-0000FD460000}"/>
    <cellStyle name="Migliaia [0] 31 3 4 4" xfId="45765" xr:uid="{00000000-0005-0000-0000-0000FE460000}"/>
    <cellStyle name="Migliaia [0] 31 3 4 5" xfId="48781" xr:uid="{00000000-0005-0000-0000-0000FF460000}"/>
    <cellStyle name="Migliaia [0] 31 3 5" xfId="15052" xr:uid="{00000000-0005-0000-0000-000000470000}"/>
    <cellStyle name="Migliaia [0] 31 3 6" xfId="19509" xr:uid="{00000000-0005-0000-0000-000001470000}"/>
    <cellStyle name="Migliaia [0] 31 4" xfId="2648" xr:uid="{00000000-0005-0000-0000-000002470000}"/>
    <cellStyle name="Migliaia [0] 31 4 2" xfId="12462" xr:uid="{00000000-0005-0000-0000-000003470000}"/>
    <cellStyle name="Migliaia [0] 31 4 2 2" xfId="30542" xr:uid="{00000000-0005-0000-0000-000004470000}"/>
    <cellStyle name="Migliaia [0] 31 4 2 2 2" xfId="35700" xr:uid="{00000000-0005-0000-0000-000005470000}"/>
    <cellStyle name="Migliaia [0] 31 4 2 2 3" xfId="41002" xr:uid="{00000000-0005-0000-0000-000006470000}"/>
    <cellStyle name="Migliaia [0] 31 4 2 3" xfId="33049" xr:uid="{00000000-0005-0000-0000-000007470000}"/>
    <cellStyle name="Migliaia [0] 31 4 2 4" xfId="38351" xr:uid="{00000000-0005-0000-0000-000008470000}"/>
    <cellStyle name="Migliaia [0] 31 4 3" xfId="15053" xr:uid="{00000000-0005-0000-0000-000009470000}"/>
    <cellStyle name="Migliaia [0] 31 4 3 2" xfId="33650" xr:uid="{00000000-0005-0000-0000-00000A470000}"/>
    <cellStyle name="Migliaia [0] 31 4 3 3" xfId="38952" xr:uid="{00000000-0005-0000-0000-00000B470000}"/>
    <cellStyle name="Migliaia [0] 31 4 3 4" xfId="28299" xr:uid="{00000000-0005-0000-0000-00000C470000}"/>
    <cellStyle name="Migliaia [0] 31 4 4" xfId="31185" xr:uid="{00000000-0005-0000-0000-00000D470000}"/>
    <cellStyle name="Migliaia [0] 31 4 5" xfId="36301" xr:uid="{00000000-0005-0000-0000-00000E470000}"/>
    <cellStyle name="Migliaia [0] 31 4 6" xfId="11404" xr:uid="{00000000-0005-0000-0000-00000F470000}"/>
    <cellStyle name="Migliaia [0] 31 5" xfId="12531" xr:uid="{00000000-0005-0000-0000-000010470000}"/>
    <cellStyle name="Migliaia [0] 31 5 2" xfId="28300" xr:uid="{00000000-0005-0000-0000-000011470000}"/>
    <cellStyle name="Migliaia [0] 31 5 2 2" xfId="33651" xr:uid="{00000000-0005-0000-0000-000012470000}"/>
    <cellStyle name="Migliaia [0] 31 5 2 3" xfId="38953" xr:uid="{00000000-0005-0000-0000-000013470000}"/>
    <cellStyle name="Migliaia [0] 31 5 3" xfId="31186" xr:uid="{00000000-0005-0000-0000-000014470000}"/>
    <cellStyle name="Migliaia [0] 31 5 4" xfId="36302" xr:uid="{00000000-0005-0000-0000-000015470000}"/>
    <cellStyle name="Migliaia [0] 31 6" xfId="15049" xr:uid="{00000000-0005-0000-0000-000016470000}"/>
    <cellStyle name="Migliaia [0] 31 6 2" xfId="33647" xr:uid="{00000000-0005-0000-0000-000017470000}"/>
    <cellStyle name="Migliaia [0] 31 6 3" xfId="38949" xr:uid="{00000000-0005-0000-0000-000018470000}"/>
    <cellStyle name="Migliaia [0] 31 6 4" xfId="28296" xr:uid="{00000000-0005-0000-0000-000019470000}"/>
    <cellStyle name="Migliaia [0] 31 7" xfId="31182" xr:uid="{00000000-0005-0000-0000-00001A470000}"/>
    <cellStyle name="Migliaia [0] 31 8" xfId="36298" xr:uid="{00000000-0005-0000-0000-00001B470000}"/>
    <cellStyle name="Migliaia [0] 32" xfId="203" xr:uid="{00000000-0005-0000-0000-00001C470000}"/>
    <cellStyle name="Migliaia [0] 32 2" xfId="1194" xr:uid="{00000000-0005-0000-0000-00001D470000}"/>
    <cellStyle name="Migliaia [0] 32 2 2" xfId="3390" xr:uid="{00000000-0005-0000-0000-00001E470000}"/>
    <cellStyle name="Migliaia [0] 32 2 2 2" xfId="7213" xr:uid="{00000000-0005-0000-0000-00001F470000}"/>
    <cellStyle name="Migliaia [0] 32 2 2 2 2" xfId="17202" xr:uid="{00000000-0005-0000-0000-000020470000}"/>
    <cellStyle name="Migliaia [0] 32 2 2 2 3" xfId="42189" xr:uid="{00000000-0005-0000-0000-000021470000}"/>
    <cellStyle name="Migliaia [0] 32 2 2 2 4" xfId="46247" xr:uid="{00000000-0005-0000-0000-000022470000}"/>
    <cellStyle name="Migliaia [0] 32 2 2 2 5" xfId="49263" xr:uid="{00000000-0005-0000-0000-000023470000}"/>
    <cellStyle name="Migliaia [0] 32 2 2 3" xfId="7772" xr:uid="{00000000-0005-0000-0000-000024470000}"/>
    <cellStyle name="Migliaia [0] 32 2 2 4" xfId="5960" xr:uid="{00000000-0005-0000-0000-000025470000}"/>
    <cellStyle name="Migliaia [0] 32 2 2 4 2" xfId="16734" xr:uid="{00000000-0005-0000-0000-000026470000}"/>
    <cellStyle name="Migliaia [0] 32 2 2 4 3" xfId="41629" xr:uid="{00000000-0005-0000-0000-000027470000}"/>
    <cellStyle name="Migliaia [0] 32 2 2 4 4" xfId="45766" xr:uid="{00000000-0005-0000-0000-000028470000}"/>
    <cellStyle name="Migliaia [0] 32 2 2 4 5" xfId="48782" xr:uid="{00000000-0005-0000-0000-000029470000}"/>
    <cellStyle name="Migliaia [0] 32 2 2 5" xfId="15056" xr:uid="{00000000-0005-0000-0000-00002A470000}"/>
    <cellStyle name="Migliaia [0] 32 2 2 6" xfId="19511" xr:uid="{00000000-0005-0000-0000-00002B470000}"/>
    <cellStyle name="Migliaia [0] 32 2 2 7" xfId="44294" xr:uid="{00000000-0005-0000-0000-00002C470000}"/>
    <cellStyle name="Migliaia [0] 32 2 2 8" xfId="45200" xr:uid="{00000000-0005-0000-0000-00002D470000}"/>
    <cellStyle name="Migliaia [0] 32 2 3" xfId="7214" xr:uid="{00000000-0005-0000-0000-00002E470000}"/>
    <cellStyle name="Migliaia [0] 32 2 3 2" xfId="28302" xr:uid="{00000000-0005-0000-0000-00002F470000}"/>
    <cellStyle name="Migliaia [0] 32 2 3 2 2" xfId="33653" xr:uid="{00000000-0005-0000-0000-000030470000}"/>
    <cellStyle name="Migliaia [0] 32 2 3 2 3" xfId="38955" xr:uid="{00000000-0005-0000-0000-000031470000}"/>
    <cellStyle name="Migliaia [0] 32 2 3 3" xfId="31188" xr:uid="{00000000-0005-0000-0000-000032470000}"/>
    <cellStyle name="Migliaia [0] 32 2 3 4" xfId="36304" xr:uid="{00000000-0005-0000-0000-000033470000}"/>
    <cellStyle name="Migliaia [0] 32 2 4" xfId="15055" xr:uid="{00000000-0005-0000-0000-000034470000}"/>
    <cellStyle name="Migliaia [0] 32 2 5" xfId="19510" xr:uid="{00000000-0005-0000-0000-000035470000}"/>
    <cellStyle name="Migliaia [0] 32 3" xfId="3103" xr:uid="{00000000-0005-0000-0000-000036470000}"/>
    <cellStyle name="Migliaia [0] 32 3 2" xfId="7215" xr:uid="{00000000-0005-0000-0000-000037470000}"/>
    <cellStyle name="Migliaia [0] 32 3 2 2" xfId="13758" xr:uid="{00000000-0005-0000-0000-000038470000}"/>
    <cellStyle name="Migliaia [0] 32 3 2 2 2" xfId="17203" xr:uid="{00000000-0005-0000-0000-000039470000}"/>
    <cellStyle name="Migliaia [0] 32 3 2 2 2 2" xfId="33654" xr:uid="{00000000-0005-0000-0000-00003A470000}"/>
    <cellStyle name="Migliaia [0] 32 3 2 2 3" xfId="38956" xr:uid="{00000000-0005-0000-0000-00003B470000}"/>
    <cellStyle name="Migliaia [0] 32 3 2 2 4" xfId="28303" xr:uid="{00000000-0005-0000-0000-00003C470000}"/>
    <cellStyle name="Migliaia [0] 32 3 2 3" xfId="31189" xr:uid="{00000000-0005-0000-0000-00003D470000}"/>
    <cellStyle name="Migliaia [0] 32 3 2 4" xfId="36305" xr:uid="{00000000-0005-0000-0000-00003E470000}"/>
    <cellStyle name="Migliaia [0] 32 3 2 5" xfId="43639" xr:uid="{00000000-0005-0000-0000-00003F470000}"/>
    <cellStyle name="Migliaia [0] 32 3 2 6" xfId="46248" xr:uid="{00000000-0005-0000-0000-000040470000}"/>
    <cellStyle name="Migliaia [0] 32 3 2 7" xfId="49264" xr:uid="{00000000-0005-0000-0000-000041470000}"/>
    <cellStyle name="Migliaia [0] 32 3 2 8" xfId="13034" xr:uid="{00000000-0005-0000-0000-000042470000}"/>
    <cellStyle name="Migliaia [0] 32 3 3" xfId="7807" xr:uid="{00000000-0005-0000-0000-000043470000}"/>
    <cellStyle name="Migliaia [0] 32 3 4" xfId="5961" xr:uid="{00000000-0005-0000-0000-000044470000}"/>
    <cellStyle name="Migliaia [0] 32 3 4 2" xfId="16735" xr:uid="{00000000-0005-0000-0000-000045470000}"/>
    <cellStyle name="Migliaia [0] 32 3 4 3" xfId="42747" xr:uid="{00000000-0005-0000-0000-000046470000}"/>
    <cellStyle name="Migliaia [0] 32 3 4 4" xfId="45767" xr:uid="{00000000-0005-0000-0000-000047470000}"/>
    <cellStyle name="Migliaia [0] 32 3 4 5" xfId="48783" xr:uid="{00000000-0005-0000-0000-000048470000}"/>
    <cellStyle name="Migliaia [0] 32 3 5" xfId="15057" xr:uid="{00000000-0005-0000-0000-000049470000}"/>
    <cellStyle name="Migliaia [0] 32 3 6" xfId="19512" xr:uid="{00000000-0005-0000-0000-00004A470000}"/>
    <cellStyle name="Migliaia [0] 32 4" xfId="2649" xr:uid="{00000000-0005-0000-0000-00004B470000}"/>
    <cellStyle name="Migliaia [0] 32 4 2" xfId="12463" xr:uid="{00000000-0005-0000-0000-00004C470000}"/>
    <cellStyle name="Migliaia [0] 32 4 2 2" xfId="30543" xr:uid="{00000000-0005-0000-0000-00004D470000}"/>
    <cellStyle name="Migliaia [0] 32 4 2 2 2" xfId="35701" xr:uid="{00000000-0005-0000-0000-00004E470000}"/>
    <cellStyle name="Migliaia [0] 32 4 2 2 3" xfId="41003" xr:uid="{00000000-0005-0000-0000-00004F470000}"/>
    <cellStyle name="Migliaia [0] 32 4 2 3" xfId="33050" xr:uid="{00000000-0005-0000-0000-000050470000}"/>
    <cellStyle name="Migliaia [0] 32 4 2 4" xfId="38352" xr:uid="{00000000-0005-0000-0000-000051470000}"/>
    <cellStyle name="Migliaia [0] 32 4 3" xfId="15058" xr:uid="{00000000-0005-0000-0000-000052470000}"/>
    <cellStyle name="Migliaia [0] 32 4 3 2" xfId="33655" xr:uid="{00000000-0005-0000-0000-000053470000}"/>
    <cellStyle name="Migliaia [0] 32 4 3 3" xfId="38957" xr:uid="{00000000-0005-0000-0000-000054470000}"/>
    <cellStyle name="Migliaia [0] 32 4 3 4" xfId="28304" xr:uid="{00000000-0005-0000-0000-000055470000}"/>
    <cellStyle name="Migliaia [0] 32 4 4" xfId="31190" xr:uid="{00000000-0005-0000-0000-000056470000}"/>
    <cellStyle name="Migliaia [0] 32 4 5" xfId="36306" xr:uid="{00000000-0005-0000-0000-000057470000}"/>
    <cellStyle name="Migliaia [0] 32 4 6" xfId="11405" xr:uid="{00000000-0005-0000-0000-000058470000}"/>
    <cellStyle name="Migliaia [0] 32 5" xfId="12532" xr:uid="{00000000-0005-0000-0000-000059470000}"/>
    <cellStyle name="Migliaia [0] 32 5 2" xfId="28305" xr:uid="{00000000-0005-0000-0000-00005A470000}"/>
    <cellStyle name="Migliaia [0] 32 5 2 2" xfId="33656" xr:uid="{00000000-0005-0000-0000-00005B470000}"/>
    <cellStyle name="Migliaia [0] 32 5 2 3" xfId="38958" xr:uid="{00000000-0005-0000-0000-00005C470000}"/>
    <cellStyle name="Migliaia [0] 32 5 3" xfId="31191" xr:uid="{00000000-0005-0000-0000-00005D470000}"/>
    <cellStyle name="Migliaia [0] 32 5 4" xfId="36307" xr:uid="{00000000-0005-0000-0000-00005E470000}"/>
    <cellStyle name="Migliaia [0] 32 6" xfId="15054" xr:uid="{00000000-0005-0000-0000-00005F470000}"/>
    <cellStyle name="Migliaia [0] 32 6 2" xfId="33652" xr:uid="{00000000-0005-0000-0000-000060470000}"/>
    <cellStyle name="Migliaia [0] 32 6 3" xfId="38954" xr:uid="{00000000-0005-0000-0000-000061470000}"/>
    <cellStyle name="Migliaia [0] 32 6 4" xfId="28301" xr:uid="{00000000-0005-0000-0000-000062470000}"/>
    <cellStyle name="Migliaia [0] 32 7" xfId="31187" xr:uid="{00000000-0005-0000-0000-000063470000}"/>
    <cellStyle name="Migliaia [0] 32 8" xfId="36303" xr:uid="{00000000-0005-0000-0000-000064470000}"/>
    <cellStyle name="Migliaia [0] 33" xfId="204" xr:uid="{00000000-0005-0000-0000-000065470000}"/>
    <cellStyle name="Migliaia [0] 33 2" xfId="1195" xr:uid="{00000000-0005-0000-0000-000066470000}"/>
    <cellStyle name="Migliaia [0] 33 2 2" xfId="3391" xr:uid="{00000000-0005-0000-0000-000067470000}"/>
    <cellStyle name="Migliaia [0] 33 2 2 2" xfId="7216" xr:uid="{00000000-0005-0000-0000-000068470000}"/>
    <cellStyle name="Migliaia [0] 33 2 2 2 2" xfId="17204" xr:uid="{00000000-0005-0000-0000-000069470000}"/>
    <cellStyle name="Migliaia [0] 33 2 2 2 3" xfId="41740" xr:uid="{00000000-0005-0000-0000-00006A470000}"/>
    <cellStyle name="Migliaia [0] 33 2 2 2 4" xfId="46249" xr:uid="{00000000-0005-0000-0000-00006B470000}"/>
    <cellStyle name="Migliaia [0] 33 2 2 2 5" xfId="49265" xr:uid="{00000000-0005-0000-0000-00006C470000}"/>
    <cellStyle name="Migliaia [0] 33 2 2 3" xfId="7612" xr:uid="{00000000-0005-0000-0000-00006D470000}"/>
    <cellStyle name="Migliaia [0] 33 2 2 4" xfId="5962" xr:uid="{00000000-0005-0000-0000-00006E470000}"/>
    <cellStyle name="Migliaia [0] 33 2 2 4 2" xfId="16736" xr:uid="{00000000-0005-0000-0000-00006F470000}"/>
    <cellStyle name="Migliaia [0] 33 2 2 4 3" xfId="41630" xr:uid="{00000000-0005-0000-0000-000070470000}"/>
    <cellStyle name="Migliaia [0] 33 2 2 4 4" xfId="45768" xr:uid="{00000000-0005-0000-0000-000071470000}"/>
    <cellStyle name="Migliaia [0] 33 2 2 4 5" xfId="48784" xr:uid="{00000000-0005-0000-0000-000072470000}"/>
    <cellStyle name="Migliaia [0] 33 2 2 5" xfId="15061" xr:uid="{00000000-0005-0000-0000-000073470000}"/>
    <cellStyle name="Migliaia [0] 33 2 2 6" xfId="19514" xr:uid="{00000000-0005-0000-0000-000074470000}"/>
    <cellStyle name="Migliaia [0] 33 2 2 7" xfId="44295" xr:uid="{00000000-0005-0000-0000-000075470000}"/>
    <cellStyle name="Migliaia [0] 33 2 2 8" xfId="45201" xr:uid="{00000000-0005-0000-0000-000076470000}"/>
    <cellStyle name="Migliaia [0] 33 2 3" xfId="7217" xr:uid="{00000000-0005-0000-0000-000077470000}"/>
    <cellStyle name="Migliaia [0] 33 2 3 2" xfId="28307" xr:uid="{00000000-0005-0000-0000-000078470000}"/>
    <cellStyle name="Migliaia [0] 33 2 3 2 2" xfId="33658" xr:uid="{00000000-0005-0000-0000-000079470000}"/>
    <cellStyle name="Migliaia [0] 33 2 3 2 3" xfId="38960" xr:uid="{00000000-0005-0000-0000-00007A470000}"/>
    <cellStyle name="Migliaia [0] 33 2 3 3" xfId="31193" xr:uid="{00000000-0005-0000-0000-00007B470000}"/>
    <cellStyle name="Migliaia [0] 33 2 3 4" xfId="36309" xr:uid="{00000000-0005-0000-0000-00007C470000}"/>
    <cellStyle name="Migliaia [0] 33 2 4" xfId="15060" xr:uid="{00000000-0005-0000-0000-00007D470000}"/>
    <cellStyle name="Migliaia [0] 33 2 5" xfId="19513" xr:uid="{00000000-0005-0000-0000-00007E470000}"/>
    <cellStyle name="Migliaia [0] 33 3" xfId="3104" xr:uid="{00000000-0005-0000-0000-00007F470000}"/>
    <cellStyle name="Migliaia [0] 33 3 2" xfId="7218" xr:uid="{00000000-0005-0000-0000-000080470000}"/>
    <cellStyle name="Migliaia [0] 33 3 2 2" xfId="13759" xr:uid="{00000000-0005-0000-0000-000081470000}"/>
    <cellStyle name="Migliaia [0] 33 3 2 2 2" xfId="17205" xr:uid="{00000000-0005-0000-0000-000082470000}"/>
    <cellStyle name="Migliaia [0] 33 3 2 2 2 2" xfId="33659" xr:uid="{00000000-0005-0000-0000-000083470000}"/>
    <cellStyle name="Migliaia [0] 33 3 2 2 3" xfId="38961" xr:uid="{00000000-0005-0000-0000-000084470000}"/>
    <cellStyle name="Migliaia [0] 33 3 2 2 4" xfId="28308" xr:uid="{00000000-0005-0000-0000-000085470000}"/>
    <cellStyle name="Migliaia [0] 33 3 2 3" xfId="31194" xr:uid="{00000000-0005-0000-0000-000086470000}"/>
    <cellStyle name="Migliaia [0] 33 3 2 4" xfId="36310" xr:uid="{00000000-0005-0000-0000-000087470000}"/>
    <cellStyle name="Migliaia [0] 33 3 2 5" xfId="43140" xr:uid="{00000000-0005-0000-0000-000088470000}"/>
    <cellStyle name="Migliaia [0] 33 3 2 6" xfId="46250" xr:uid="{00000000-0005-0000-0000-000089470000}"/>
    <cellStyle name="Migliaia [0] 33 3 2 7" xfId="49266" xr:uid="{00000000-0005-0000-0000-00008A470000}"/>
    <cellStyle name="Migliaia [0] 33 3 2 8" xfId="13035" xr:uid="{00000000-0005-0000-0000-00008B470000}"/>
    <cellStyle name="Migliaia [0] 33 3 3" xfId="7094" xr:uid="{00000000-0005-0000-0000-00008C470000}"/>
    <cellStyle name="Migliaia [0] 33 3 4" xfId="5963" xr:uid="{00000000-0005-0000-0000-00008D470000}"/>
    <cellStyle name="Migliaia [0] 33 3 4 2" xfId="16737" xr:uid="{00000000-0005-0000-0000-00008E470000}"/>
    <cellStyle name="Migliaia [0] 33 3 4 3" xfId="43340" xr:uid="{00000000-0005-0000-0000-00008F470000}"/>
    <cellStyle name="Migliaia [0] 33 3 4 4" xfId="45769" xr:uid="{00000000-0005-0000-0000-000090470000}"/>
    <cellStyle name="Migliaia [0] 33 3 4 5" xfId="48785" xr:uid="{00000000-0005-0000-0000-000091470000}"/>
    <cellStyle name="Migliaia [0] 33 3 5" xfId="15062" xr:uid="{00000000-0005-0000-0000-000092470000}"/>
    <cellStyle name="Migliaia [0] 33 3 6" xfId="19515" xr:uid="{00000000-0005-0000-0000-000093470000}"/>
    <cellStyle name="Migliaia [0] 33 4" xfId="2650" xr:uid="{00000000-0005-0000-0000-000094470000}"/>
    <cellStyle name="Migliaia [0] 33 4 2" xfId="12464" xr:uid="{00000000-0005-0000-0000-000095470000}"/>
    <cellStyle name="Migliaia [0] 33 4 2 2" xfId="30544" xr:uid="{00000000-0005-0000-0000-000096470000}"/>
    <cellStyle name="Migliaia [0] 33 4 2 2 2" xfId="35702" xr:uid="{00000000-0005-0000-0000-000097470000}"/>
    <cellStyle name="Migliaia [0] 33 4 2 2 3" xfId="41004" xr:uid="{00000000-0005-0000-0000-000098470000}"/>
    <cellStyle name="Migliaia [0] 33 4 2 3" xfId="33051" xr:uid="{00000000-0005-0000-0000-000099470000}"/>
    <cellStyle name="Migliaia [0] 33 4 2 4" xfId="38353" xr:uid="{00000000-0005-0000-0000-00009A470000}"/>
    <cellStyle name="Migliaia [0] 33 4 3" xfId="15063" xr:uid="{00000000-0005-0000-0000-00009B470000}"/>
    <cellStyle name="Migliaia [0] 33 4 3 2" xfId="33660" xr:uid="{00000000-0005-0000-0000-00009C470000}"/>
    <cellStyle name="Migliaia [0] 33 4 3 3" xfId="38962" xr:uid="{00000000-0005-0000-0000-00009D470000}"/>
    <cellStyle name="Migliaia [0] 33 4 3 4" xfId="28309" xr:uid="{00000000-0005-0000-0000-00009E470000}"/>
    <cellStyle name="Migliaia [0] 33 4 4" xfId="31195" xr:uid="{00000000-0005-0000-0000-00009F470000}"/>
    <cellStyle name="Migliaia [0] 33 4 5" xfId="36311" xr:uid="{00000000-0005-0000-0000-0000A0470000}"/>
    <cellStyle name="Migliaia [0] 33 4 6" xfId="11406" xr:uid="{00000000-0005-0000-0000-0000A1470000}"/>
    <cellStyle name="Migliaia [0] 33 5" xfId="12533" xr:uid="{00000000-0005-0000-0000-0000A2470000}"/>
    <cellStyle name="Migliaia [0] 33 5 2" xfId="28310" xr:uid="{00000000-0005-0000-0000-0000A3470000}"/>
    <cellStyle name="Migliaia [0] 33 5 2 2" xfId="33661" xr:uid="{00000000-0005-0000-0000-0000A4470000}"/>
    <cellStyle name="Migliaia [0] 33 5 2 3" xfId="38963" xr:uid="{00000000-0005-0000-0000-0000A5470000}"/>
    <cellStyle name="Migliaia [0] 33 5 3" xfId="31196" xr:uid="{00000000-0005-0000-0000-0000A6470000}"/>
    <cellStyle name="Migliaia [0] 33 5 4" xfId="36312" xr:uid="{00000000-0005-0000-0000-0000A7470000}"/>
    <cellStyle name="Migliaia [0] 33 6" xfId="15059" xr:uid="{00000000-0005-0000-0000-0000A8470000}"/>
    <cellStyle name="Migliaia [0] 33 6 2" xfId="33657" xr:uid="{00000000-0005-0000-0000-0000A9470000}"/>
    <cellStyle name="Migliaia [0] 33 6 3" xfId="38959" xr:uid="{00000000-0005-0000-0000-0000AA470000}"/>
    <cellStyle name="Migliaia [0] 33 6 4" xfId="28306" xr:uid="{00000000-0005-0000-0000-0000AB470000}"/>
    <cellStyle name="Migliaia [0] 33 7" xfId="31192" xr:uid="{00000000-0005-0000-0000-0000AC470000}"/>
    <cellStyle name="Migliaia [0] 33 8" xfId="36308" xr:uid="{00000000-0005-0000-0000-0000AD470000}"/>
    <cellStyle name="Migliaia [0] 34" xfId="205" xr:uid="{00000000-0005-0000-0000-0000AE470000}"/>
    <cellStyle name="Migliaia [0] 34 2" xfId="1196" xr:uid="{00000000-0005-0000-0000-0000AF470000}"/>
    <cellStyle name="Migliaia [0] 34 2 2" xfId="3392" xr:uid="{00000000-0005-0000-0000-0000B0470000}"/>
    <cellStyle name="Migliaia [0] 34 2 2 2" xfId="7219" xr:uid="{00000000-0005-0000-0000-0000B1470000}"/>
    <cellStyle name="Migliaia [0] 34 2 2 2 2" xfId="17206" xr:uid="{00000000-0005-0000-0000-0000B2470000}"/>
    <cellStyle name="Migliaia [0] 34 2 2 2 3" xfId="42190" xr:uid="{00000000-0005-0000-0000-0000B3470000}"/>
    <cellStyle name="Migliaia [0] 34 2 2 2 4" xfId="46251" xr:uid="{00000000-0005-0000-0000-0000B4470000}"/>
    <cellStyle name="Migliaia [0] 34 2 2 2 5" xfId="49267" xr:uid="{00000000-0005-0000-0000-0000B5470000}"/>
    <cellStyle name="Migliaia [0] 34 2 2 3" xfId="6979" xr:uid="{00000000-0005-0000-0000-0000B6470000}"/>
    <cellStyle name="Migliaia [0] 34 2 2 4" xfId="5964" xr:uid="{00000000-0005-0000-0000-0000B7470000}"/>
    <cellStyle name="Migliaia [0] 34 2 2 4 2" xfId="16738" xr:uid="{00000000-0005-0000-0000-0000B8470000}"/>
    <cellStyle name="Migliaia [0] 34 2 2 4 3" xfId="20804" xr:uid="{00000000-0005-0000-0000-0000B9470000}"/>
    <cellStyle name="Migliaia [0] 34 2 2 4 4" xfId="45770" xr:uid="{00000000-0005-0000-0000-0000BA470000}"/>
    <cellStyle name="Migliaia [0] 34 2 2 4 5" xfId="48786" xr:uid="{00000000-0005-0000-0000-0000BB470000}"/>
    <cellStyle name="Migliaia [0] 34 2 2 5" xfId="15066" xr:uid="{00000000-0005-0000-0000-0000BC470000}"/>
    <cellStyle name="Migliaia [0] 34 2 2 6" xfId="19517" xr:uid="{00000000-0005-0000-0000-0000BD470000}"/>
    <cellStyle name="Migliaia [0] 34 2 2 7" xfId="44296" xr:uid="{00000000-0005-0000-0000-0000BE470000}"/>
    <cellStyle name="Migliaia [0] 34 2 2 8" xfId="45202" xr:uid="{00000000-0005-0000-0000-0000BF470000}"/>
    <cellStyle name="Migliaia [0] 34 2 3" xfId="7220" xr:uid="{00000000-0005-0000-0000-0000C0470000}"/>
    <cellStyle name="Migliaia [0] 34 2 3 2" xfId="28312" xr:uid="{00000000-0005-0000-0000-0000C1470000}"/>
    <cellStyle name="Migliaia [0] 34 2 3 2 2" xfId="33663" xr:uid="{00000000-0005-0000-0000-0000C2470000}"/>
    <cellStyle name="Migliaia [0] 34 2 3 2 3" xfId="38965" xr:uid="{00000000-0005-0000-0000-0000C3470000}"/>
    <cellStyle name="Migliaia [0] 34 2 3 3" xfId="31198" xr:uid="{00000000-0005-0000-0000-0000C4470000}"/>
    <cellStyle name="Migliaia [0] 34 2 3 4" xfId="36314" xr:uid="{00000000-0005-0000-0000-0000C5470000}"/>
    <cellStyle name="Migliaia [0] 34 2 4" xfId="15065" xr:uid="{00000000-0005-0000-0000-0000C6470000}"/>
    <cellStyle name="Migliaia [0] 34 2 5" xfId="19516" xr:uid="{00000000-0005-0000-0000-0000C7470000}"/>
    <cellStyle name="Migliaia [0] 34 3" xfId="3105" xr:uid="{00000000-0005-0000-0000-0000C8470000}"/>
    <cellStyle name="Migliaia [0] 34 3 2" xfId="7221" xr:uid="{00000000-0005-0000-0000-0000C9470000}"/>
    <cellStyle name="Migliaia [0] 34 3 2 2" xfId="13760" xr:uid="{00000000-0005-0000-0000-0000CA470000}"/>
    <cellStyle name="Migliaia [0] 34 3 2 2 2" xfId="17207" xr:uid="{00000000-0005-0000-0000-0000CB470000}"/>
    <cellStyle name="Migliaia [0] 34 3 2 2 2 2" xfId="33664" xr:uid="{00000000-0005-0000-0000-0000CC470000}"/>
    <cellStyle name="Migliaia [0] 34 3 2 2 3" xfId="38966" xr:uid="{00000000-0005-0000-0000-0000CD470000}"/>
    <cellStyle name="Migliaia [0] 34 3 2 2 4" xfId="28313" xr:uid="{00000000-0005-0000-0000-0000CE470000}"/>
    <cellStyle name="Migliaia [0] 34 3 2 3" xfId="31199" xr:uid="{00000000-0005-0000-0000-0000CF470000}"/>
    <cellStyle name="Migliaia [0] 34 3 2 4" xfId="36315" xr:uid="{00000000-0005-0000-0000-0000D0470000}"/>
    <cellStyle name="Migliaia [0] 34 3 2 5" xfId="28512" xr:uid="{00000000-0005-0000-0000-0000D1470000}"/>
    <cellStyle name="Migliaia [0] 34 3 2 6" xfId="46252" xr:uid="{00000000-0005-0000-0000-0000D2470000}"/>
    <cellStyle name="Migliaia [0] 34 3 2 7" xfId="49268" xr:uid="{00000000-0005-0000-0000-0000D3470000}"/>
    <cellStyle name="Migliaia [0] 34 3 2 8" xfId="13036" xr:uid="{00000000-0005-0000-0000-0000D4470000}"/>
    <cellStyle name="Migliaia [0] 34 3 3" xfId="6541" xr:uid="{00000000-0005-0000-0000-0000D5470000}"/>
    <cellStyle name="Migliaia [0] 34 3 4" xfId="5965" xr:uid="{00000000-0005-0000-0000-0000D6470000}"/>
    <cellStyle name="Migliaia [0] 34 3 4 2" xfId="16739" xr:uid="{00000000-0005-0000-0000-0000D7470000}"/>
    <cellStyle name="Migliaia [0] 34 3 4 3" xfId="43132" xr:uid="{00000000-0005-0000-0000-0000D8470000}"/>
    <cellStyle name="Migliaia [0] 34 3 4 4" xfId="45771" xr:uid="{00000000-0005-0000-0000-0000D9470000}"/>
    <cellStyle name="Migliaia [0] 34 3 4 5" xfId="48787" xr:uid="{00000000-0005-0000-0000-0000DA470000}"/>
    <cellStyle name="Migliaia [0] 34 3 5" xfId="15067" xr:uid="{00000000-0005-0000-0000-0000DB470000}"/>
    <cellStyle name="Migliaia [0] 34 3 6" xfId="19518" xr:uid="{00000000-0005-0000-0000-0000DC470000}"/>
    <cellStyle name="Migliaia [0] 34 4" xfId="2651" xr:uid="{00000000-0005-0000-0000-0000DD470000}"/>
    <cellStyle name="Migliaia [0] 34 4 2" xfId="12465" xr:uid="{00000000-0005-0000-0000-0000DE470000}"/>
    <cellStyle name="Migliaia [0] 34 4 2 2" xfId="30545" xr:uid="{00000000-0005-0000-0000-0000DF470000}"/>
    <cellStyle name="Migliaia [0] 34 4 2 2 2" xfId="35703" xr:uid="{00000000-0005-0000-0000-0000E0470000}"/>
    <cellStyle name="Migliaia [0] 34 4 2 2 3" xfId="41005" xr:uid="{00000000-0005-0000-0000-0000E1470000}"/>
    <cellStyle name="Migliaia [0] 34 4 2 3" xfId="33052" xr:uid="{00000000-0005-0000-0000-0000E2470000}"/>
    <cellStyle name="Migliaia [0] 34 4 2 4" xfId="38354" xr:uid="{00000000-0005-0000-0000-0000E3470000}"/>
    <cellStyle name="Migliaia [0] 34 4 3" xfId="15068" xr:uid="{00000000-0005-0000-0000-0000E4470000}"/>
    <cellStyle name="Migliaia [0] 34 4 3 2" xfId="33665" xr:uid="{00000000-0005-0000-0000-0000E5470000}"/>
    <cellStyle name="Migliaia [0] 34 4 3 3" xfId="38967" xr:uid="{00000000-0005-0000-0000-0000E6470000}"/>
    <cellStyle name="Migliaia [0] 34 4 3 4" xfId="28314" xr:uid="{00000000-0005-0000-0000-0000E7470000}"/>
    <cellStyle name="Migliaia [0] 34 4 4" xfId="31200" xr:uid="{00000000-0005-0000-0000-0000E8470000}"/>
    <cellStyle name="Migliaia [0] 34 4 5" xfId="36316" xr:uid="{00000000-0005-0000-0000-0000E9470000}"/>
    <cellStyle name="Migliaia [0] 34 4 6" xfId="11407" xr:uid="{00000000-0005-0000-0000-0000EA470000}"/>
    <cellStyle name="Migliaia [0] 34 5" xfId="12534" xr:uid="{00000000-0005-0000-0000-0000EB470000}"/>
    <cellStyle name="Migliaia [0] 34 5 2" xfId="28315" xr:uid="{00000000-0005-0000-0000-0000EC470000}"/>
    <cellStyle name="Migliaia [0] 34 5 2 2" xfId="33666" xr:uid="{00000000-0005-0000-0000-0000ED470000}"/>
    <cellStyle name="Migliaia [0] 34 5 2 3" xfId="38968" xr:uid="{00000000-0005-0000-0000-0000EE470000}"/>
    <cellStyle name="Migliaia [0] 34 5 3" xfId="31201" xr:uid="{00000000-0005-0000-0000-0000EF470000}"/>
    <cellStyle name="Migliaia [0] 34 5 4" xfId="36317" xr:uid="{00000000-0005-0000-0000-0000F0470000}"/>
    <cellStyle name="Migliaia [0] 34 6" xfId="15064" xr:uid="{00000000-0005-0000-0000-0000F1470000}"/>
    <cellStyle name="Migliaia [0] 34 6 2" xfId="33662" xr:uid="{00000000-0005-0000-0000-0000F2470000}"/>
    <cellStyle name="Migliaia [0] 34 6 3" xfId="38964" xr:uid="{00000000-0005-0000-0000-0000F3470000}"/>
    <cellStyle name="Migliaia [0] 34 6 4" xfId="28311" xr:uid="{00000000-0005-0000-0000-0000F4470000}"/>
    <cellStyle name="Migliaia [0] 34 7" xfId="31197" xr:uid="{00000000-0005-0000-0000-0000F5470000}"/>
    <cellStyle name="Migliaia [0] 34 8" xfId="36313" xr:uid="{00000000-0005-0000-0000-0000F6470000}"/>
    <cellStyle name="Migliaia [0] 35" xfId="206" xr:uid="{00000000-0005-0000-0000-0000F7470000}"/>
    <cellStyle name="Migliaia [0] 35 2" xfId="1197" xr:uid="{00000000-0005-0000-0000-0000F8470000}"/>
    <cellStyle name="Migliaia [0] 35 2 2" xfId="3393" xr:uid="{00000000-0005-0000-0000-0000F9470000}"/>
    <cellStyle name="Migliaia [0] 35 2 2 2" xfId="7222" xr:uid="{00000000-0005-0000-0000-0000FA470000}"/>
    <cellStyle name="Migliaia [0] 35 2 2 2 2" xfId="17208" xr:uid="{00000000-0005-0000-0000-0000FB470000}"/>
    <cellStyle name="Migliaia [0] 35 2 2 2 3" xfId="41741" xr:uid="{00000000-0005-0000-0000-0000FC470000}"/>
    <cellStyle name="Migliaia [0] 35 2 2 2 4" xfId="46253" xr:uid="{00000000-0005-0000-0000-0000FD470000}"/>
    <cellStyle name="Migliaia [0] 35 2 2 2 5" xfId="49269" xr:uid="{00000000-0005-0000-0000-0000FE470000}"/>
    <cellStyle name="Migliaia [0] 35 2 2 3" xfId="7771" xr:uid="{00000000-0005-0000-0000-0000FF470000}"/>
    <cellStyle name="Migliaia [0] 35 2 2 4" xfId="5966" xr:uid="{00000000-0005-0000-0000-000000480000}"/>
    <cellStyle name="Migliaia [0] 35 2 2 4 2" xfId="16740" xr:uid="{00000000-0005-0000-0000-000001480000}"/>
    <cellStyle name="Migliaia [0] 35 2 2 4 3" xfId="42085" xr:uid="{00000000-0005-0000-0000-000002480000}"/>
    <cellStyle name="Migliaia [0] 35 2 2 4 4" xfId="45772" xr:uid="{00000000-0005-0000-0000-000003480000}"/>
    <cellStyle name="Migliaia [0] 35 2 2 4 5" xfId="48788" xr:uid="{00000000-0005-0000-0000-000004480000}"/>
    <cellStyle name="Migliaia [0] 35 2 2 5" xfId="15071" xr:uid="{00000000-0005-0000-0000-000005480000}"/>
    <cellStyle name="Migliaia [0] 35 2 2 6" xfId="19520" xr:uid="{00000000-0005-0000-0000-000006480000}"/>
    <cellStyle name="Migliaia [0] 35 2 2 7" xfId="44297" xr:uid="{00000000-0005-0000-0000-000007480000}"/>
    <cellStyle name="Migliaia [0] 35 2 2 8" xfId="45203" xr:uid="{00000000-0005-0000-0000-000008480000}"/>
    <cellStyle name="Migliaia [0] 35 2 3" xfId="7223" xr:uid="{00000000-0005-0000-0000-000009480000}"/>
    <cellStyle name="Migliaia [0] 35 2 3 2" xfId="28317" xr:uid="{00000000-0005-0000-0000-00000A480000}"/>
    <cellStyle name="Migliaia [0] 35 2 3 2 2" xfId="33668" xr:uid="{00000000-0005-0000-0000-00000B480000}"/>
    <cellStyle name="Migliaia [0] 35 2 3 2 3" xfId="38970" xr:uid="{00000000-0005-0000-0000-00000C480000}"/>
    <cellStyle name="Migliaia [0] 35 2 3 3" xfId="31203" xr:uid="{00000000-0005-0000-0000-00000D480000}"/>
    <cellStyle name="Migliaia [0] 35 2 3 4" xfId="36319" xr:uid="{00000000-0005-0000-0000-00000E480000}"/>
    <cellStyle name="Migliaia [0] 35 2 4" xfId="15070" xr:uid="{00000000-0005-0000-0000-00000F480000}"/>
    <cellStyle name="Migliaia [0] 35 2 5" xfId="19519" xr:uid="{00000000-0005-0000-0000-000010480000}"/>
    <cellStyle name="Migliaia [0] 35 3" xfId="3106" xr:uid="{00000000-0005-0000-0000-000011480000}"/>
    <cellStyle name="Migliaia [0] 35 3 2" xfId="7224" xr:uid="{00000000-0005-0000-0000-000012480000}"/>
    <cellStyle name="Migliaia [0] 35 3 2 2" xfId="13761" xr:uid="{00000000-0005-0000-0000-000013480000}"/>
    <cellStyle name="Migliaia [0] 35 3 2 2 2" xfId="17209" xr:uid="{00000000-0005-0000-0000-000014480000}"/>
    <cellStyle name="Migliaia [0] 35 3 2 2 2 2" xfId="33669" xr:uid="{00000000-0005-0000-0000-000015480000}"/>
    <cellStyle name="Migliaia [0] 35 3 2 2 3" xfId="38971" xr:uid="{00000000-0005-0000-0000-000016480000}"/>
    <cellStyle name="Migliaia [0] 35 3 2 2 4" xfId="28318" xr:uid="{00000000-0005-0000-0000-000017480000}"/>
    <cellStyle name="Migliaia [0] 35 3 2 3" xfId="31204" xr:uid="{00000000-0005-0000-0000-000018480000}"/>
    <cellStyle name="Migliaia [0] 35 3 2 4" xfId="36320" xr:uid="{00000000-0005-0000-0000-000019480000}"/>
    <cellStyle name="Migliaia [0] 35 3 2 5" xfId="43719" xr:uid="{00000000-0005-0000-0000-00001A480000}"/>
    <cellStyle name="Migliaia [0] 35 3 2 6" xfId="46254" xr:uid="{00000000-0005-0000-0000-00001B480000}"/>
    <cellStyle name="Migliaia [0] 35 3 2 7" xfId="49270" xr:uid="{00000000-0005-0000-0000-00001C480000}"/>
    <cellStyle name="Migliaia [0] 35 3 2 8" xfId="13037" xr:uid="{00000000-0005-0000-0000-00001D480000}"/>
    <cellStyle name="Migliaia [0] 35 3 3" xfId="7806" xr:uid="{00000000-0005-0000-0000-00001E480000}"/>
    <cellStyle name="Migliaia [0] 35 3 4" xfId="5967" xr:uid="{00000000-0005-0000-0000-00001F480000}"/>
    <cellStyle name="Migliaia [0] 35 3 4 2" xfId="16741" xr:uid="{00000000-0005-0000-0000-000020480000}"/>
    <cellStyle name="Migliaia [0] 35 3 4 3" xfId="32166" xr:uid="{00000000-0005-0000-0000-000021480000}"/>
    <cellStyle name="Migliaia [0] 35 3 4 4" xfId="45773" xr:uid="{00000000-0005-0000-0000-000022480000}"/>
    <cellStyle name="Migliaia [0] 35 3 4 5" xfId="48789" xr:uid="{00000000-0005-0000-0000-000023480000}"/>
    <cellStyle name="Migliaia [0] 35 3 5" xfId="15072" xr:uid="{00000000-0005-0000-0000-000024480000}"/>
    <cellStyle name="Migliaia [0] 35 3 6" xfId="19521" xr:uid="{00000000-0005-0000-0000-000025480000}"/>
    <cellStyle name="Migliaia [0] 35 4" xfId="2652" xr:uid="{00000000-0005-0000-0000-000026480000}"/>
    <cellStyle name="Migliaia [0] 35 4 2" xfId="12466" xr:uid="{00000000-0005-0000-0000-000027480000}"/>
    <cellStyle name="Migliaia [0] 35 4 2 2" xfId="30546" xr:uid="{00000000-0005-0000-0000-000028480000}"/>
    <cellStyle name="Migliaia [0] 35 4 2 2 2" xfId="35704" xr:uid="{00000000-0005-0000-0000-000029480000}"/>
    <cellStyle name="Migliaia [0] 35 4 2 2 3" xfId="41006" xr:uid="{00000000-0005-0000-0000-00002A480000}"/>
    <cellStyle name="Migliaia [0] 35 4 2 3" xfId="33053" xr:uid="{00000000-0005-0000-0000-00002B480000}"/>
    <cellStyle name="Migliaia [0] 35 4 2 4" xfId="38355" xr:uid="{00000000-0005-0000-0000-00002C480000}"/>
    <cellStyle name="Migliaia [0] 35 4 3" xfId="15073" xr:uid="{00000000-0005-0000-0000-00002D480000}"/>
    <cellStyle name="Migliaia [0] 35 4 3 2" xfId="33670" xr:uid="{00000000-0005-0000-0000-00002E480000}"/>
    <cellStyle name="Migliaia [0] 35 4 3 3" xfId="38972" xr:uid="{00000000-0005-0000-0000-00002F480000}"/>
    <cellStyle name="Migliaia [0] 35 4 3 4" xfId="28319" xr:uid="{00000000-0005-0000-0000-000030480000}"/>
    <cellStyle name="Migliaia [0] 35 4 4" xfId="31205" xr:uid="{00000000-0005-0000-0000-000031480000}"/>
    <cellStyle name="Migliaia [0] 35 4 5" xfId="36321" xr:uid="{00000000-0005-0000-0000-000032480000}"/>
    <cellStyle name="Migliaia [0] 35 4 6" xfId="11408" xr:uid="{00000000-0005-0000-0000-000033480000}"/>
    <cellStyle name="Migliaia [0] 35 5" xfId="12535" xr:uid="{00000000-0005-0000-0000-000034480000}"/>
    <cellStyle name="Migliaia [0] 35 5 2" xfId="28320" xr:uid="{00000000-0005-0000-0000-000035480000}"/>
    <cellStyle name="Migliaia [0] 35 5 2 2" xfId="33671" xr:uid="{00000000-0005-0000-0000-000036480000}"/>
    <cellStyle name="Migliaia [0] 35 5 2 3" xfId="38973" xr:uid="{00000000-0005-0000-0000-000037480000}"/>
    <cellStyle name="Migliaia [0] 35 5 3" xfId="31206" xr:uid="{00000000-0005-0000-0000-000038480000}"/>
    <cellStyle name="Migliaia [0] 35 5 4" xfId="36322" xr:uid="{00000000-0005-0000-0000-000039480000}"/>
    <cellStyle name="Migliaia [0] 35 6" xfId="15069" xr:uid="{00000000-0005-0000-0000-00003A480000}"/>
    <cellStyle name="Migliaia [0] 35 6 2" xfId="33667" xr:uid="{00000000-0005-0000-0000-00003B480000}"/>
    <cellStyle name="Migliaia [0] 35 6 3" xfId="38969" xr:uid="{00000000-0005-0000-0000-00003C480000}"/>
    <cellStyle name="Migliaia [0] 35 6 4" xfId="28316" xr:uid="{00000000-0005-0000-0000-00003D480000}"/>
    <cellStyle name="Migliaia [0] 35 7" xfId="31202" xr:uid="{00000000-0005-0000-0000-00003E480000}"/>
    <cellStyle name="Migliaia [0] 35 8" xfId="36318" xr:uid="{00000000-0005-0000-0000-00003F480000}"/>
    <cellStyle name="Migliaia [0] 36" xfId="207" xr:uid="{00000000-0005-0000-0000-000040480000}"/>
    <cellStyle name="Migliaia [0] 36 2" xfId="1198" xr:uid="{00000000-0005-0000-0000-000041480000}"/>
    <cellStyle name="Migliaia [0] 36 2 2" xfId="3394" xr:uid="{00000000-0005-0000-0000-000042480000}"/>
    <cellStyle name="Migliaia [0] 36 2 2 2" xfId="7225" xr:uid="{00000000-0005-0000-0000-000043480000}"/>
    <cellStyle name="Migliaia [0] 36 2 2 2 2" xfId="17210" xr:uid="{00000000-0005-0000-0000-000044480000}"/>
    <cellStyle name="Migliaia [0] 36 2 2 2 3" xfId="42191" xr:uid="{00000000-0005-0000-0000-000045480000}"/>
    <cellStyle name="Migliaia [0] 36 2 2 2 4" xfId="46255" xr:uid="{00000000-0005-0000-0000-000046480000}"/>
    <cellStyle name="Migliaia [0] 36 2 2 2 5" xfId="49271" xr:uid="{00000000-0005-0000-0000-000047480000}"/>
    <cellStyle name="Migliaia [0] 36 2 2 3" xfId="7770" xr:uid="{00000000-0005-0000-0000-000048480000}"/>
    <cellStyle name="Migliaia [0] 36 2 2 4" xfId="5968" xr:uid="{00000000-0005-0000-0000-000049480000}"/>
    <cellStyle name="Migliaia [0] 36 2 2 4 2" xfId="16742" xr:uid="{00000000-0005-0000-0000-00004A480000}"/>
    <cellStyle name="Migliaia [0] 36 2 2 4 3" xfId="42855" xr:uid="{00000000-0005-0000-0000-00004B480000}"/>
    <cellStyle name="Migliaia [0] 36 2 2 4 4" xfId="45774" xr:uid="{00000000-0005-0000-0000-00004C480000}"/>
    <cellStyle name="Migliaia [0] 36 2 2 4 5" xfId="48790" xr:uid="{00000000-0005-0000-0000-00004D480000}"/>
    <cellStyle name="Migliaia [0] 36 2 2 5" xfId="15076" xr:uid="{00000000-0005-0000-0000-00004E480000}"/>
    <cellStyle name="Migliaia [0] 36 2 2 6" xfId="19523" xr:uid="{00000000-0005-0000-0000-00004F480000}"/>
    <cellStyle name="Migliaia [0] 36 2 2 7" xfId="44298" xr:uid="{00000000-0005-0000-0000-000050480000}"/>
    <cellStyle name="Migliaia [0] 36 2 2 8" xfId="45204" xr:uid="{00000000-0005-0000-0000-000051480000}"/>
    <cellStyle name="Migliaia [0] 36 2 3" xfId="7226" xr:uid="{00000000-0005-0000-0000-000052480000}"/>
    <cellStyle name="Migliaia [0] 36 2 3 2" xfId="28322" xr:uid="{00000000-0005-0000-0000-000053480000}"/>
    <cellStyle name="Migliaia [0] 36 2 3 2 2" xfId="33673" xr:uid="{00000000-0005-0000-0000-000054480000}"/>
    <cellStyle name="Migliaia [0] 36 2 3 2 3" xfId="38975" xr:uid="{00000000-0005-0000-0000-000055480000}"/>
    <cellStyle name="Migliaia [0] 36 2 3 3" xfId="31208" xr:uid="{00000000-0005-0000-0000-000056480000}"/>
    <cellStyle name="Migliaia [0] 36 2 3 4" xfId="36324" xr:uid="{00000000-0005-0000-0000-000057480000}"/>
    <cellStyle name="Migliaia [0] 36 2 4" xfId="15075" xr:uid="{00000000-0005-0000-0000-000058480000}"/>
    <cellStyle name="Migliaia [0] 36 2 5" xfId="19522" xr:uid="{00000000-0005-0000-0000-000059480000}"/>
    <cellStyle name="Migliaia [0] 36 3" xfId="3107" xr:uid="{00000000-0005-0000-0000-00005A480000}"/>
    <cellStyle name="Migliaia [0] 36 3 2" xfId="7227" xr:uid="{00000000-0005-0000-0000-00005B480000}"/>
    <cellStyle name="Migliaia [0] 36 3 2 2" xfId="13762" xr:uid="{00000000-0005-0000-0000-00005C480000}"/>
    <cellStyle name="Migliaia [0] 36 3 2 2 2" xfId="17211" xr:uid="{00000000-0005-0000-0000-00005D480000}"/>
    <cellStyle name="Migliaia [0] 36 3 2 2 2 2" xfId="33674" xr:uid="{00000000-0005-0000-0000-00005E480000}"/>
    <cellStyle name="Migliaia [0] 36 3 2 2 3" xfId="38976" xr:uid="{00000000-0005-0000-0000-00005F480000}"/>
    <cellStyle name="Migliaia [0] 36 3 2 2 4" xfId="28323" xr:uid="{00000000-0005-0000-0000-000060480000}"/>
    <cellStyle name="Migliaia [0] 36 3 2 3" xfId="31209" xr:uid="{00000000-0005-0000-0000-000061480000}"/>
    <cellStyle name="Migliaia [0] 36 3 2 4" xfId="36325" xr:uid="{00000000-0005-0000-0000-000062480000}"/>
    <cellStyle name="Migliaia [0] 36 3 2 5" xfId="42764" xr:uid="{00000000-0005-0000-0000-000063480000}"/>
    <cellStyle name="Migliaia [0] 36 3 2 6" xfId="46256" xr:uid="{00000000-0005-0000-0000-000064480000}"/>
    <cellStyle name="Migliaia [0] 36 3 2 7" xfId="49272" xr:uid="{00000000-0005-0000-0000-000065480000}"/>
    <cellStyle name="Migliaia [0] 36 3 2 8" xfId="13038" xr:uid="{00000000-0005-0000-0000-000066480000}"/>
    <cellStyle name="Migliaia [0] 36 3 3" xfId="7805" xr:uid="{00000000-0005-0000-0000-000067480000}"/>
    <cellStyle name="Migliaia [0] 36 3 4" xfId="5969" xr:uid="{00000000-0005-0000-0000-000068480000}"/>
    <cellStyle name="Migliaia [0] 36 3 4 2" xfId="16743" xr:uid="{00000000-0005-0000-0000-000069480000}"/>
    <cellStyle name="Migliaia [0] 36 3 4 3" xfId="43105" xr:uid="{00000000-0005-0000-0000-00006A480000}"/>
    <cellStyle name="Migliaia [0] 36 3 4 4" xfId="45775" xr:uid="{00000000-0005-0000-0000-00006B480000}"/>
    <cellStyle name="Migliaia [0] 36 3 4 5" xfId="48791" xr:uid="{00000000-0005-0000-0000-00006C480000}"/>
    <cellStyle name="Migliaia [0] 36 3 5" xfId="15077" xr:uid="{00000000-0005-0000-0000-00006D480000}"/>
    <cellStyle name="Migliaia [0] 36 3 6" xfId="19524" xr:uid="{00000000-0005-0000-0000-00006E480000}"/>
    <cellStyle name="Migliaia [0] 36 4" xfId="2653" xr:uid="{00000000-0005-0000-0000-00006F480000}"/>
    <cellStyle name="Migliaia [0] 36 4 2" xfId="12467" xr:uid="{00000000-0005-0000-0000-000070480000}"/>
    <cellStyle name="Migliaia [0] 36 4 2 2" xfId="30547" xr:uid="{00000000-0005-0000-0000-000071480000}"/>
    <cellStyle name="Migliaia [0] 36 4 2 2 2" xfId="35705" xr:uid="{00000000-0005-0000-0000-000072480000}"/>
    <cellStyle name="Migliaia [0] 36 4 2 2 3" xfId="41007" xr:uid="{00000000-0005-0000-0000-000073480000}"/>
    <cellStyle name="Migliaia [0] 36 4 2 3" xfId="33054" xr:uid="{00000000-0005-0000-0000-000074480000}"/>
    <cellStyle name="Migliaia [0] 36 4 2 4" xfId="38356" xr:uid="{00000000-0005-0000-0000-000075480000}"/>
    <cellStyle name="Migliaia [0] 36 4 3" xfId="15078" xr:uid="{00000000-0005-0000-0000-000076480000}"/>
    <cellStyle name="Migliaia [0] 36 4 3 2" xfId="33675" xr:uid="{00000000-0005-0000-0000-000077480000}"/>
    <cellStyle name="Migliaia [0] 36 4 3 3" xfId="38977" xr:uid="{00000000-0005-0000-0000-000078480000}"/>
    <cellStyle name="Migliaia [0] 36 4 3 4" xfId="28324" xr:uid="{00000000-0005-0000-0000-000079480000}"/>
    <cellStyle name="Migliaia [0] 36 4 4" xfId="31210" xr:uid="{00000000-0005-0000-0000-00007A480000}"/>
    <cellStyle name="Migliaia [0] 36 4 5" xfId="36326" xr:uid="{00000000-0005-0000-0000-00007B480000}"/>
    <cellStyle name="Migliaia [0] 36 4 6" xfId="11409" xr:uid="{00000000-0005-0000-0000-00007C480000}"/>
    <cellStyle name="Migliaia [0] 36 5" xfId="12536" xr:uid="{00000000-0005-0000-0000-00007D480000}"/>
    <cellStyle name="Migliaia [0] 36 5 2" xfId="28325" xr:uid="{00000000-0005-0000-0000-00007E480000}"/>
    <cellStyle name="Migliaia [0] 36 5 2 2" xfId="33676" xr:uid="{00000000-0005-0000-0000-00007F480000}"/>
    <cellStyle name="Migliaia [0] 36 5 2 3" xfId="38978" xr:uid="{00000000-0005-0000-0000-000080480000}"/>
    <cellStyle name="Migliaia [0] 36 5 3" xfId="31211" xr:uid="{00000000-0005-0000-0000-000081480000}"/>
    <cellStyle name="Migliaia [0] 36 5 4" xfId="36327" xr:uid="{00000000-0005-0000-0000-000082480000}"/>
    <cellStyle name="Migliaia [0] 36 6" xfId="15074" xr:uid="{00000000-0005-0000-0000-000083480000}"/>
    <cellStyle name="Migliaia [0] 36 6 2" xfId="33672" xr:uid="{00000000-0005-0000-0000-000084480000}"/>
    <cellStyle name="Migliaia [0] 36 6 3" xfId="38974" xr:uid="{00000000-0005-0000-0000-000085480000}"/>
    <cellStyle name="Migliaia [0] 36 6 4" xfId="28321" xr:uid="{00000000-0005-0000-0000-000086480000}"/>
    <cellStyle name="Migliaia [0] 36 7" xfId="31207" xr:uid="{00000000-0005-0000-0000-000087480000}"/>
    <cellStyle name="Migliaia [0] 36 8" xfId="36323" xr:uid="{00000000-0005-0000-0000-000088480000}"/>
    <cellStyle name="Migliaia [0] 37" xfId="208" xr:uid="{00000000-0005-0000-0000-000089480000}"/>
    <cellStyle name="Migliaia [0] 37 2" xfId="1199" xr:uid="{00000000-0005-0000-0000-00008A480000}"/>
    <cellStyle name="Migliaia [0] 37 2 2" xfId="3395" xr:uid="{00000000-0005-0000-0000-00008B480000}"/>
    <cellStyle name="Migliaia [0] 37 2 2 2" xfId="7228" xr:uid="{00000000-0005-0000-0000-00008C480000}"/>
    <cellStyle name="Migliaia [0] 37 2 2 2 2" xfId="17212" xr:uid="{00000000-0005-0000-0000-00008D480000}"/>
    <cellStyle name="Migliaia [0] 37 2 2 2 3" xfId="41742" xr:uid="{00000000-0005-0000-0000-00008E480000}"/>
    <cellStyle name="Migliaia [0] 37 2 2 2 4" xfId="46257" xr:uid="{00000000-0005-0000-0000-00008F480000}"/>
    <cellStyle name="Migliaia [0] 37 2 2 2 5" xfId="49273" xr:uid="{00000000-0005-0000-0000-000090480000}"/>
    <cellStyle name="Migliaia [0] 37 2 2 3" xfId="7769" xr:uid="{00000000-0005-0000-0000-000091480000}"/>
    <cellStyle name="Migliaia [0] 37 2 2 4" xfId="5970" xr:uid="{00000000-0005-0000-0000-000092480000}"/>
    <cellStyle name="Migliaia [0] 37 2 2 4 2" xfId="16744" xr:uid="{00000000-0005-0000-0000-000093480000}"/>
    <cellStyle name="Migliaia [0] 37 2 2 4 3" xfId="41631" xr:uid="{00000000-0005-0000-0000-000094480000}"/>
    <cellStyle name="Migliaia [0] 37 2 2 4 4" xfId="45776" xr:uid="{00000000-0005-0000-0000-000095480000}"/>
    <cellStyle name="Migliaia [0] 37 2 2 4 5" xfId="48792" xr:uid="{00000000-0005-0000-0000-000096480000}"/>
    <cellStyle name="Migliaia [0] 37 2 2 5" xfId="15081" xr:uid="{00000000-0005-0000-0000-000097480000}"/>
    <cellStyle name="Migliaia [0] 37 2 2 6" xfId="19526" xr:uid="{00000000-0005-0000-0000-000098480000}"/>
    <cellStyle name="Migliaia [0] 37 2 2 7" xfId="44299" xr:uid="{00000000-0005-0000-0000-000099480000}"/>
    <cellStyle name="Migliaia [0] 37 2 2 8" xfId="45205" xr:uid="{00000000-0005-0000-0000-00009A480000}"/>
    <cellStyle name="Migliaia [0] 37 2 3" xfId="7229" xr:uid="{00000000-0005-0000-0000-00009B480000}"/>
    <cellStyle name="Migliaia [0] 37 2 3 2" xfId="28327" xr:uid="{00000000-0005-0000-0000-00009C480000}"/>
    <cellStyle name="Migliaia [0] 37 2 3 2 2" xfId="33678" xr:uid="{00000000-0005-0000-0000-00009D480000}"/>
    <cellStyle name="Migliaia [0] 37 2 3 2 3" xfId="38980" xr:uid="{00000000-0005-0000-0000-00009E480000}"/>
    <cellStyle name="Migliaia [0] 37 2 3 3" xfId="31213" xr:uid="{00000000-0005-0000-0000-00009F480000}"/>
    <cellStyle name="Migliaia [0] 37 2 3 4" xfId="36329" xr:uid="{00000000-0005-0000-0000-0000A0480000}"/>
    <cellStyle name="Migliaia [0] 37 2 4" xfId="15080" xr:uid="{00000000-0005-0000-0000-0000A1480000}"/>
    <cellStyle name="Migliaia [0] 37 2 5" xfId="19525" xr:uid="{00000000-0005-0000-0000-0000A2480000}"/>
    <cellStyle name="Migliaia [0] 37 3" xfId="3108" xr:uid="{00000000-0005-0000-0000-0000A3480000}"/>
    <cellStyle name="Migliaia [0] 37 3 2" xfId="7230" xr:uid="{00000000-0005-0000-0000-0000A4480000}"/>
    <cellStyle name="Migliaia [0] 37 3 2 2" xfId="13763" xr:uid="{00000000-0005-0000-0000-0000A5480000}"/>
    <cellStyle name="Migliaia [0] 37 3 2 2 2" xfId="17213" xr:uid="{00000000-0005-0000-0000-0000A6480000}"/>
    <cellStyle name="Migliaia [0] 37 3 2 2 2 2" xfId="33679" xr:uid="{00000000-0005-0000-0000-0000A7480000}"/>
    <cellStyle name="Migliaia [0] 37 3 2 2 3" xfId="38981" xr:uid="{00000000-0005-0000-0000-0000A8480000}"/>
    <cellStyle name="Migliaia [0] 37 3 2 2 4" xfId="28328" xr:uid="{00000000-0005-0000-0000-0000A9480000}"/>
    <cellStyle name="Migliaia [0] 37 3 2 3" xfId="31214" xr:uid="{00000000-0005-0000-0000-0000AA480000}"/>
    <cellStyle name="Migliaia [0] 37 3 2 4" xfId="36330" xr:uid="{00000000-0005-0000-0000-0000AB480000}"/>
    <cellStyle name="Migliaia [0] 37 3 2 5" xfId="20574" xr:uid="{00000000-0005-0000-0000-0000AC480000}"/>
    <cellStyle name="Migliaia [0] 37 3 2 6" xfId="46258" xr:uid="{00000000-0005-0000-0000-0000AD480000}"/>
    <cellStyle name="Migliaia [0] 37 3 2 7" xfId="49274" xr:uid="{00000000-0005-0000-0000-0000AE480000}"/>
    <cellStyle name="Migliaia [0] 37 3 2 8" xfId="13039" xr:uid="{00000000-0005-0000-0000-0000AF480000}"/>
    <cellStyle name="Migliaia [0] 37 3 3" xfId="7804" xr:uid="{00000000-0005-0000-0000-0000B0480000}"/>
    <cellStyle name="Migliaia [0] 37 3 4" xfId="5971" xr:uid="{00000000-0005-0000-0000-0000B1480000}"/>
    <cellStyle name="Migliaia [0] 37 3 4 2" xfId="16745" xr:uid="{00000000-0005-0000-0000-0000B2480000}"/>
    <cellStyle name="Migliaia [0] 37 3 4 3" xfId="43915" xr:uid="{00000000-0005-0000-0000-0000B3480000}"/>
    <cellStyle name="Migliaia [0] 37 3 4 4" xfId="45777" xr:uid="{00000000-0005-0000-0000-0000B4480000}"/>
    <cellStyle name="Migliaia [0] 37 3 4 5" xfId="48793" xr:uid="{00000000-0005-0000-0000-0000B5480000}"/>
    <cellStyle name="Migliaia [0] 37 3 5" xfId="15082" xr:uid="{00000000-0005-0000-0000-0000B6480000}"/>
    <cellStyle name="Migliaia [0] 37 3 6" xfId="19527" xr:uid="{00000000-0005-0000-0000-0000B7480000}"/>
    <cellStyle name="Migliaia [0] 37 4" xfId="2654" xr:uid="{00000000-0005-0000-0000-0000B8480000}"/>
    <cellStyle name="Migliaia [0] 37 4 2" xfId="12468" xr:uid="{00000000-0005-0000-0000-0000B9480000}"/>
    <cellStyle name="Migliaia [0] 37 4 2 2" xfId="30548" xr:uid="{00000000-0005-0000-0000-0000BA480000}"/>
    <cellStyle name="Migliaia [0] 37 4 2 2 2" xfId="35706" xr:uid="{00000000-0005-0000-0000-0000BB480000}"/>
    <cellStyle name="Migliaia [0] 37 4 2 2 3" xfId="41008" xr:uid="{00000000-0005-0000-0000-0000BC480000}"/>
    <cellStyle name="Migliaia [0] 37 4 2 3" xfId="33055" xr:uid="{00000000-0005-0000-0000-0000BD480000}"/>
    <cellStyle name="Migliaia [0] 37 4 2 4" xfId="38357" xr:uid="{00000000-0005-0000-0000-0000BE480000}"/>
    <cellStyle name="Migliaia [0] 37 4 3" xfId="15083" xr:uid="{00000000-0005-0000-0000-0000BF480000}"/>
    <cellStyle name="Migliaia [0] 37 4 3 2" xfId="33680" xr:uid="{00000000-0005-0000-0000-0000C0480000}"/>
    <cellStyle name="Migliaia [0] 37 4 3 3" xfId="38982" xr:uid="{00000000-0005-0000-0000-0000C1480000}"/>
    <cellStyle name="Migliaia [0] 37 4 3 4" xfId="28329" xr:uid="{00000000-0005-0000-0000-0000C2480000}"/>
    <cellStyle name="Migliaia [0] 37 4 4" xfId="31215" xr:uid="{00000000-0005-0000-0000-0000C3480000}"/>
    <cellStyle name="Migliaia [0] 37 4 5" xfId="36331" xr:uid="{00000000-0005-0000-0000-0000C4480000}"/>
    <cellStyle name="Migliaia [0] 37 4 6" xfId="11410" xr:uid="{00000000-0005-0000-0000-0000C5480000}"/>
    <cellStyle name="Migliaia [0] 37 5" xfId="12537" xr:uid="{00000000-0005-0000-0000-0000C6480000}"/>
    <cellStyle name="Migliaia [0] 37 5 2" xfId="28330" xr:uid="{00000000-0005-0000-0000-0000C7480000}"/>
    <cellStyle name="Migliaia [0] 37 5 2 2" xfId="33681" xr:uid="{00000000-0005-0000-0000-0000C8480000}"/>
    <cellStyle name="Migliaia [0] 37 5 2 3" xfId="38983" xr:uid="{00000000-0005-0000-0000-0000C9480000}"/>
    <cellStyle name="Migliaia [0] 37 5 3" xfId="31216" xr:uid="{00000000-0005-0000-0000-0000CA480000}"/>
    <cellStyle name="Migliaia [0] 37 5 4" xfId="36332" xr:uid="{00000000-0005-0000-0000-0000CB480000}"/>
    <cellStyle name="Migliaia [0] 37 6" xfId="15079" xr:uid="{00000000-0005-0000-0000-0000CC480000}"/>
    <cellStyle name="Migliaia [0] 37 6 2" xfId="33677" xr:uid="{00000000-0005-0000-0000-0000CD480000}"/>
    <cellStyle name="Migliaia [0] 37 6 3" xfId="38979" xr:uid="{00000000-0005-0000-0000-0000CE480000}"/>
    <cellStyle name="Migliaia [0] 37 6 4" xfId="28326" xr:uid="{00000000-0005-0000-0000-0000CF480000}"/>
    <cellStyle name="Migliaia [0] 37 7" xfId="31212" xr:uid="{00000000-0005-0000-0000-0000D0480000}"/>
    <cellStyle name="Migliaia [0] 37 8" xfId="36328" xr:uid="{00000000-0005-0000-0000-0000D1480000}"/>
    <cellStyle name="Migliaia [0] 38" xfId="209" xr:uid="{00000000-0005-0000-0000-0000D2480000}"/>
    <cellStyle name="Migliaia [0] 38 2" xfId="1200" xr:uid="{00000000-0005-0000-0000-0000D3480000}"/>
    <cellStyle name="Migliaia [0] 38 2 2" xfId="3396" xr:uid="{00000000-0005-0000-0000-0000D4480000}"/>
    <cellStyle name="Migliaia [0] 38 2 2 2" xfId="7231" xr:uid="{00000000-0005-0000-0000-0000D5480000}"/>
    <cellStyle name="Migliaia [0] 38 2 2 2 2" xfId="17214" xr:uid="{00000000-0005-0000-0000-0000D6480000}"/>
    <cellStyle name="Migliaia [0] 38 2 2 2 3" xfId="43262" xr:uid="{00000000-0005-0000-0000-0000D7480000}"/>
    <cellStyle name="Migliaia [0] 38 2 2 2 4" xfId="46259" xr:uid="{00000000-0005-0000-0000-0000D8480000}"/>
    <cellStyle name="Migliaia [0] 38 2 2 2 5" xfId="49275" xr:uid="{00000000-0005-0000-0000-0000D9480000}"/>
    <cellStyle name="Migliaia [0] 38 2 2 3" xfId="7768" xr:uid="{00000000-0005-0000-0000-0000DA480000}"/>
    <cellStyle name="Migliaia [0] 38 2 2 4" xfId="5972" xr:uid="{00000000-0005-0000-0000-0000DB480000}"/>
    <cellStyle name="Migliaia [0] 38 2 2 4 2" xfId="16746" xr:uid="{00000000-0005-0000-0000-0000DC480000}"/>
    <cellStyle name="Migliaia [0] 38 2 2 4 3" xfId="20803" xr:uid="{00000000-0005-0000-0000-0000DD480000}"/>
    <cellStyle name="Migliaia [0] 38 2 2 4 4" xfId="45778" xr:uid="{00000000-0005-0000-0000-0000DE480000}"/>
    <cellStyle name="Migliaia [0] 38 2 2 4 5" xfId="48794" xr:uid="{00000000-0005-0000-0000-0000DF480000}"/>
    <cellStyle name="Migliaia [0] 38 2 2 5" xfId="15086" xr:uid="{00000000-0005-0000-0000-0000E0480000}"/>
    <cellStyle name="Migliaia [0] 38 2 2 6" xfId="19529" xr:uid="{00000000-0005-0000-0000-0000E1480000}"/>
    <cellStyle name="Migliaia [0] 38 2 2 7" xfId="44300" xr:uid="{00000000-0005-0000-0000-0000E2480000}"/>
    <cellStyle name="Migliaia [0] 38 2 2 8" xfId="45206" xr:uid="{00000000-0005-0000-0000-0000E3480000}"/>
    <cellStyle name="Migliaia [0] 38 2 3" xfId="7232" xr:uid="{00000000-0005-0000-0000-0000E4480000}"/>
    <cellStyle name="Migliaia [0] 38 2 3 2" xfId="28332" xr:uid="{00000000-0005-0000-0000-0000E5480000}"/>
    <cellStyle name="Migliaia [0] 38 2 3 2 2" xfId="33683" xr:uid="{00000000-0005-0000-0000-0000E6480000}"/>
    <cellStyle name="Migliaia [0] 38 2 3 2 3" xfId="38985" xr:uid="{00000000-0005-0000-0000-0000E7480000}"/>
    <cellStyle name="Migliaia [0] 38 2 3 3" xfId="31218" xr:uid="{00000000-0005-0000-0000-0000E8480000}"/>
    <cellStyle name="Migliaia [0] 38 2 3 4" xfId="36334" xr:uid="{00000000-0005-0000-0000-0000E9480000}"/>
    <cellStyle name="Migliaia [0] 38 2 4" xfId="15085" xr:uid="{00000000-0005-0000-0000-0000EA480000}"/>
    <cellStyle name="Migliaia [0] 38 2 5" xfId="19528" xr:uid="{00000000-0005-0000-0000-0000EB480000}"/>
    <cellStyle name="Migliaia [0] 38 3" xfId="3109" xr:uid="{00000000-0005-0000-0000-0000EC480000}"/>
    <cellStyle name="Migliaia [0] 38 3 2" xfId="7233" xr:uid="{00000000-0005-0000-0000-0000ED480000}"/>
    <cellStyle name="Migliaia [0] 38 3 2 2" xfId="13764" xr:uid="{00000000-0005-0000-0000-0000EE480000}"/>
    <cellStyle name="Migliaia [0] 38 3 2 2 2" xfId="17215" xr:uid="{00000000-0005-0000-0000-0000EF480000}"/>
    <cellStyle name="Migliaia [0] 38 3 2 2 2 2" xfId="33684" xr:uid="{00000000-0005-0000-0000-0000F0480000}"/>
    <cellStyle name="Migliaia [0] 38 3 2 2 3" xfId="38986" xr:uid="{00000000-0005-0000-0000-0000F1480000}"/>
    <cellStyle name="Migliaia [0] 38 3 2 2 4" xfId="28333" xr:uid="{00000000-0005-0000-0000-0000F2480000}"/>
    <cellStyle name="Migliaia [0] 38 3 2 3" xfId="31219" xr:uid="{00000000-0005-0000-0000-0000F3480000}"/>
    <cellStyle name="Migliaia [0] 38 3 2 4" xfId="36335" xr:uid="{00000000-0005-0000-0000-0000F4480000}"/>
    <cellStyle name="Migliaia [0] 38 3 2 5" xfId="43491" xr:uid="{00000000-0005-0000-0000-0000F5480000}"/>
    <cellStyle name="Migliaia [0] 38 3 2 6" xfId="46260" xr:uid="{00000000-0005-0000-0000-0000F6480000}"/>
    <cellStyle name="Migliaia [0] 38 3 2 7" xfId="49276" xr:uid="{00000000-0005-0000-0000-0000F7480000}"/>
    <cellStyle name="Migliaia [0] 38 3 2 8" xfId="13040" xr:uid="{00000000-0005-0000-0000-0000F8480000}"/>
    <cellStyle name="Migliaia [0] 38 3 3" xfId="7803" xr:uid="{00000000-0005-0000-0000-0000F9480000}"/>
    <cellStyle name="Migliaia [0] 38 3 4" xfId="5973" xr:uid="{00000000-0005-0000-0000-0000FA480000}"/>
    <cellStyle name="Migliaia [0] 38 3 4 2" xfId="16747" xr:uid="{00000000-0005-0000-0000-0000FB480000}"/>
    <cellStyle name="Migliaia [0] 38 3 4 3" xfId="43713" xr:uid="{00000000-0005-0000-0000-0000FC480000}"/>
    <cellStyle name="Migliaia [0] 38 3 4 4" xfId="45779" xr:uid="{00000000-0005-0000-0000-0000FD480000}"/>
    <cellStyle name="Migliaia [0] 38 3 4 5" xfId="48795" xr:uid="{00000000-0005-0000-0000-0000FE480000}"/>
    <cellStyle name="Migliaia [0] 38 3 5" xfId="15087" xr:uid="{00000000-0005-0000-0000-0000FF480000}"/>
    <cellStyle name="Migliaia [0] 38 3 6" xfId="19530" xr:uid="{00000000-0005-0000-0000-000000490000}"/>
    <cellStyle name="Migliaia [0] 38 4" xfId="2655" xr:uid="{00000000-0005-0000-0000-000001490000}"/>
    <cellStyle name="Migliaia [0] 38 4 2" xfId="12469" xr:uid="{00000000-0005-0000-0000-000002490000}"/>
    <cellStyle name="Migliaia [0] 38 4 2 2" xfId="30549" xr:uid="{00000000-0005-0000-0000-000003490000}"/>
    <cellStyle name="Migliaia [0] 38 4 2 2 2" xfId="35707" xr:uid="{00000000-0005-0000-0000-000004490000}"/>
    <cellStyle name="Migliaia [0] 38 4 2 2 3" xfId="41009" xr:uid="{00000000-0005-0000-0000-000005490000}"/>
    <cellStyle name="Migliaia [0] 38 4 2 3" xfId="33056" xr:uid="{00000000-0005-0000-0000-000006490000}"/>
    <cellStyle name="Migliaia [0] 38 4 2 4" xfId="38358" xr:uid="{00000000-0005-0000-0000-000007490000}"/>
    <cellStyle name="Migliaia [0] 38 4 3" xfId="15088" xr:uid="{00000000-0005-0000-0000-000008490000}"/>
    <cellStyle name="Migliaia [0] 38 4 3 2" xfId="33685" xr:uid="{00000000-0005-0000-0000-000009490000}"/>
    <cellStyle name="Migliaia [0] 38 4 3 3" xfId="38987" xr:uid="{00000000-0005-0000-0000-00000A490000}"/>
    <cellStyle name="Migliaia [0] 38 4 3 4" xfId="28334" xr:uid="{00000000-0005-0000-0000-00000B490000}"/>
    <cellStyle name="Migliaia [0] 38 4 4" xfId="31220" xr:uid="{00000000-0005-0000-0000-00000C490000}"/>
    <cellStyle name="Migliaia [0] 38 4 5" xfId="36336" xr:uid="{00000000-0005-0000-0000-00000D490000}"/>
    <cellStyle name="Migliaia [0] 38 4 6" xfId="11411" xr:uid="{00000000-0005-0000-0000-00000E490000}"/>
    <cellStyle name="Migliaia [0] 38 5" xfId="12538" xr:uid="{00000000-0005-0000-0000-00000F490000}"/>
    <cellStyle name="Migliaia [0] 38 5 2" xfId="28335" xr:uid="{00000000-0005-0000-0000-000010490000}"/>
    <cellStyle name="Migliaia [0] 38 5 2 2" xfId="33686" xr:uid="{00000000-0005-0000-0000-000011490000}"/>
    <cellStyle name="Migliaia [0] 38 5 2 3" xfId="38988" xr:uid="{00000000-0005-0000-0000-000012490000}"/>
    <cellStyle name="Migliaia [0] 38 5 3" xfId="31221" xr:uid="{00000000-0005-0000-0000-000013490000}"/>
    <cellStyle name="Migliaia [0] 38 5 4" xfId="36337" xr:uid="{00000000-0005-0000-0000-000014490000}"/>
    <cellStyle name="Migliaia [0] 38 6" xfId="15084" xr:uid="{00000000-0005-0000-0000-000015490000}"/>
    <cellStyle name="Migliaia [0] 38 6 2" xfId="33682" xr:uid="{00000000-0005-0000-0000-000016490000}"/>
    <cellStyle name="Migliaia [0] 38 6 3" xfId="38984" xr:uid="{00000000-0005-0000-0000-000017490000}"/>
    <cellStyle name="Migliaia [0] 38 6 4" xfId="28331" xr:uid="{00000000-0005-0000-0000-000018490000}"/>
    <cellStyle name="Migliaia [0] 38 7" xfId="31217" xr:uid="{00000000-0005-0000-0000-000019490000}"/>
    <cellStyle name="Migliaia [0] 38 8" xfId="36333" xr:uid="{00000000-0005-0000-0000-00001A490000}"/>
    <cellStyle name="Migliaia [0] 39" xfId="210" xr:uid="{00000000-0005-0000-0000-00001B490000}"/>
    <cellStyle name="Migliaia [0] 39 2" xfId="1201" xr:uid="{00000000-0005-0000-0000-00001C490000}"/>
    <cellStyle name="Migliaia [0] 39 2 2" xfId="3397" xr:uid="{00000000-0005-0000-0000-00001D490000}"/>
    <cellStyle name="Migliaia [0] 39 2 2 2" xfId="7234" xr:uid="{00000000-0005-0000-0000-00001E490000}"/>
    <cellStyle name="Migliaia [0] 39 2 2 2 2" xfId="17216" xr:uid="{00000000-0005-0000-0000-00001F490000}"/>
    <cellStyle name="Migliaia [0] 39 2 2 2 3" xfId="43933" xr:uid="{00000000-0005-0000-0000-000020490000}"/>
    <cellStyle name="Migliaia [0] 39 2 2 2 4" xfId="46261" xr:uid="{00000000-0005-0000-0000-000021490000}"/>
    <cellStyle name="Migliaia [0] 39 2 2 2 5" xfId="49277" xr:uid="{00000000-0005-0000-0000-000022490000}"/>
    <cellStyle name="Migliaia [0] 39 2 2 3" xfId="7611" xr:uid="{00000000-0005-0000-0000-000023490000}"/>
    <cellStyle name="Migliaia [0] 39 2 2 4" xfId="5974" xr:uid="{00000000-0005-0000-0000-000024490000}"/>
    <cellStyle name="Migliaia [0] 39 2 2 4 2" xfId="16748" xr:uid="{00000000-0005-0000-0000-000025490000}"/>
    <cellStyle name="Migliaia [0] 39 2 2 4 3" xfId="42086" xr:uid="{00000000-0005-0000-0000-000026490000}"/>
    <cellStyle name="Migliaia [0] 39 2 2 4 4" xfId="45780" xr:uid="{00000000-0005-0000-0000-000027490000}"/>
    <cellStyle name="Migliaia [0] 39 2 2 4 5" xfId="48796" xr:uid="{00000000-0005-0000-0000-000028490000}"/>
    <cellStyle name="Migliaia [0] 39 2 2 5" xfId="15091" xr:uid="{00000000-0005-0000-0000-000029490000}"/>
    <cellStyle name="Migliaia [0] 39 2 2 6" xfId="19532" xr:uid="{00000000-0005-0000-0000-00002A490000}"/>
    <cellStyle name="Migliaia [0] 39 2 2 7" xfId="44301" xr:uid="{00000000-0005-0000-0000-00002B490000}"/>
    <cellStyle name="Migliaia [0] 39 2 2 8" xfId="45207" xr:uid="{00000000-0005-0000-0000-00002C490000}"/>
    <cellStyle name="Migliaia [0] 39 2 3" xfId="7235" xr:uid="{00000000-0005-0000-0000-00002D490000}"/>
    <cellStyle name="Migliaia [0] 39 2 3 2" xfId="28337" xr:uid="{00000000-0005-0000-0000-00002E490000}"/>
    <cellStyle name="Migliaia [0] 39 2 3 2 2" xfId="33688" xr:uid="{00000000-0005-0000-0000-00002F490000}"/>
    <cellStyle name="Migliaia [0] 39 2 3 2 3" xfId="38990" xr:uid="{00000000-0005-0000-0000-000030490000}"/>
    <cellStyle name="Migliaia [0] 39 2 3 3" xfId="31223" xr:uid="{00000000-0005-0000-0000-000031490000}"/>
    <cellStyle name="Migliaia [0] 39 2 3 4" xfId="36339" xr:uid="{00000000-0005-0000-0000-000032490000}"/>
    <cellStyle name="Migliaia [0] 39 2 4" xfId="15090" xr:uid="{00000000-0005-0000-0000-000033490000}"/>
    <cellStyle name="Migliaia [0] 39 2 5" xfId="19531" xr:uid="{00000000-0005-0000-0000-000034490000}"/>
    <cellStyle name="Migliaia [0] 39 3" xfId="3110" xr:uid="{00000000-0005-0000-0000-000035490000}"/>
    <cellStyle name="Migliaia [0] 39 3 2" xfId="7236" xr:uid="{00000000-0005-0000-0000-000036490000}"/>
    <cellStyle name="Migliaia [0] 39 3 2 2" xfId="13765" xr:uid="{00000000-0005-0000-0000-000037490000}"/>
    <cellStyle name="Migliaia [0] 39 3 2 2 2" xfId="17217" xr:uid="{00000000-0005-0000-0000-000038490000}"/>
    <cellStyle name="Migliaia [0] 39 3 2 2 2 2" xfId="33689" xr:uid="{00000000-0005-0000-0000-000039490000}"/>
    <cellStyle name="Migliaia [0] 39 3 2 2 3" xfId="38991" xr:uid="{00000000-0005-0000-0000-00003A490000}"/>
    <cellStyle name="Migliaia [0] 39 3 2 2 4" xfId="28338" xr:uid="{00000000-0005-0000-0000-00003B490000}"/>
    <cellStyle name="Migliaia [0] 39 3 2 3" xfId="31224" xr:uid="{00000000-0005-0000-0000-00003C490000}"/>
    <cellStyle name="Migliaia [0] 39 3 2 4" xfId="36340" xr:uid="{00000000-0005-0000-0000-00003D490000}"/>
    <cellStyle name="Migliaia [0] 39 3 2 5" xfId="20573" xr:uid="{00000000-0005-0000-0000-00003E490000}"/>
    <cellStyle name="Migliaia [0] 39 3 2 6" xfId="46262" xr:uid="{00000000-0005-0000-0000-00003F490000}"/>
    <cellStyle name="Migliaia [0] 39 3 2 7" xfId="49278" xr:uid="{00000000-0005-0000-0000-000040490000}"/>
    <cellStyle name="Migliaia [0] 39 3 2 8" xfId="13041" xr:uid="{00000000-0005-0000-0000-000041490000}"/>
    <cellStyle name="Migliaia [0] 39 3 3" xfId="7618" xr:uid="{00000000-0005-0000-0000-000042490000}"/>
    <cellStyle name="Migliaia [0] 39 3 4" xfId="5975" xr:uid="{00000000-0005-0000-0000-000043490000}"/>
    <cellStyle name="Migliaia [0] 39 3 4 2" xfId="16749" xr:uid="{00000000-0005-0000-0000-000044490000}"/>
    <cellStyle name="Migliaia [0] 39 3 4 3" xfId="42592" xr:uid="{00000000-0005-0000-0000-000045490000}"/>
    <cellStyle name="Migliaia [0] 39 3 4 4" xfId="45781" xr:uid="{00000000-0005-0000-0000-000046490000}"/>
    <cellStyle name="Migliaia [0] 39 3 4 5" xfId="48797" xr:uid="{00000000-0005-0000-0000-000047490000}"/>
    <cellStyle name="Migliaia [0] 39 3 5" xfId="15092" xr:uid="{00000000-0005-0000-0000-000048490000}"/>
    <cellStyle name="Migliaia [0] 39 3 6" xfId="19533" xr:uid="{00000000-0005-0000-0000-000049490000}"/>
    <cellStyle name="Migliaia [0] 39 4" xfId="2656" xr:uid="{00000000-0005-0000-0000-00004A490000}"/>
    <cellStyle name="Migliaia [0] 39 4 2" xfId="12470" xr:uid="{00000000-0005-0000-0000-00004B490000}"/>
    <cellStyle name="Migliaia [0] 39 4 2 2" xfId="30550" xr:uid="{00000000-0005-0000-0000-00004C490000}"/>
    <cellStyle name="Migliaia [0] 39 4 2 2 2" xfId="35708" xr:uid="{00000000-0005-0000-0000-00004D490000}"/>
    <cellStyle name="Migliaia [0] 39 4 2 2 3" xfId="41010" xr:uid="{00000000-0005-0000-0000-00004E490000}"/>
    <cellStyle name="Migliaia [0] 39 4 2 3" xfId="33057" xr:uid="{00000000-0005-0000-0000-00004F490000}"/>
    <cellStyle name="Migliaia [0] 39 4 2 4" xfId="38359" xr:uid="{00000000-0005-0000-0000-000050490000}"/>
    <cellStyle name="Migliaia [0] 39 4 3" xfId="15093" xr:uid="{00000000-0005-0000-0000-000051490000}"/>
    <cellStyle name="Migliaia [0] 39 4 3 2" xfId="33690" xr:uid="{00000000-0005-0000-0000-000052490000}"/>
    <cellStyle name="Migliaia [0] 39 4 3 3" xfId="38992" xr:uid="{00000000-0005-0000-0000-000053490000}"/>
    <cellStyle name="Migliaia [0] 39 4 3 4" xfId="28339" xr:uid="{00000000-0005-0000-0000-000054490000}"/>
    <cellStyle name="Migliaia [0] 39 4 4" xfId="31225" xr:uid="{00000000-0005-0000-0000-000055490000}"/>
    <cellStyle name="Migliaia [0] 39 4 5" xfId="36341" xr:uid="{00000000-0005-0000-0000-000056490000}"/>
    <cellStyle name="Migliaia [0] 39 4 6" xfId="11412" xr:uid="{00000000-0005-0000-0000-000057490000}"/>
    <cellStyle name="Migliaia [0] 39 5" xfId="12539" xr:uid="{00000000-0005-0000-0000-000058490000}"/>
    <cellStyle name="Migliaia [0] 39 5 2" xfId="28340" xr:uid="{00000000-0005-0000-0000-000059490000}"/>
    <cellStyle name="Migliaia [0] 39 5 2 2" xfId="33691" xr:uid="{00000000-0005-0000-0000-00005A490000}"/>
    <cellStyle name="Migliaia [0] 39 5 2 3" xfId="38993" xr:uid="{00000000-0005-0000-0000-00005B490000}"/>
    <cellStyle name="Migliaia [0] 39 5 3" xfId="31226" xr:uid="{00000000-0005-0000-0000-00005C490000}"/>
    <cellStyle name="Migliaia [0] 39 5 4" xfId="36342" xr:uid="{00000000-0005-0000-0000-00005D490000}"/>
    <cellStyle name="Migliaia [0] 39 6" xfId="15089" xr:uid="{00000000-0005-0000-0000-00005E490000}"/>
    <cellStyle name="Migliaia [0] 39 6 2" xfId="33687" xr:uid="{00000000-0005-0000-0000-00005F490000}"/>
    <cellStyle name="Migliaia [0] 39 6 3" xfId="38989" xr:uid="{00000000-0005-0000-0000-000060490000}"/>
    <cellStyle name="Migliaia [0] 39 6 4" xfId="28336" xr:uid="{00000000-0005-0000-0000-000061490000}"/>
    <cellStyle name="Migliaia [0] 39 7" xfId="31222" xr:uid="{00000000-0005-0000-0000-000062490000}"/>
    <cellStyle name="Migliaia [0] 39 8" xfId="36338" xr:uid="{00000000-0005-0000-0000-000063490000}"/>
    <cellStyle name="Migliaia [0] 4" xfId="211" xr:uid="{00000000-0005-0000-0000-000064490000}"/>
    <cellStyle name="Migliaia [0] 4 2" xfId="1202" xr:uid="{00000000-0005-0000-0000-000065490000}"/>
    <cellStyle name="Migliaia [0] 4 2 2" xfId="3398" xr:uid="{00000000-0005-0000-0000-000066490000}"/>
    <cellStyle name="Migliaia [0] 4 2 2 2" xfId="7237" xr:uid="{00000000-0005-0000-0000-000067490000}"/>
    <cellStyle name="Migliaia [0] 4 2 2 2 2" xfId="17218" xr:uid="{00000000-0005-0000-0000-000068490000}"/>
    <cellStyle name="Migliaia [0] 4 2 2 2 3" xfId="43841" xr:uid="{00000000-0005-0000-0000-000069490000}"/>
    <cellStyle name="Migliaia [0] 4 2 2 2 4" xfId="46263" xr:uid="{00000000-0005-0000-0000-00006A490000}"/>
    <cellStyle name="Migliaia [0] 4 2 2 2 5" xfId="49279" xr:uid="{00000000-0005-0000-0000-00006B490000}"/>
    <cellStyle name="Migliaia [0] 4 2 2 3" xfId="6980" xr:uid="{00000000-0005-0000-0000-00006C490000}"/>
    <cellStyle name="Migliaia [0] 4 2 2 4" xfId="5976" xr:uid="{00000000-0005-0000-0000-00006D490000}"/>
    <cellStyle name="Migliaia [0] 4 2 2 4 2" xfId="16750" xr:uid="{00000000-0005-0000-0000-00006E490000}"/>
    <cellStyle name="Migliaia [0] 4 2 2 4 3" xfId="43446" xr:uid="{00000000-0005-0000-0000-00006F490000}"/>
    <cellStyle name="Migliaia [0] 4 2 2 4 4" xfId="45782" xr:uid="{00000000-0005-0000-0000-000070490000}"/>
    <cellStyle name="Migliaia [0] 4 2 2 4 5" xfId="48798" xr:uid="{00000000-0005-0000-0000-000071490000}"/>
    <cellStyle name="Migliaia [0] 4 2 2 5" xfId="15096" xr:uid="{00000000-0005-0000-0000-000072490000}"/>
    <cellStyle name="Migliaia [0] 4 2 2 6" xfId="19535" xr:uid="{00000000-0005-0000-0000-000073490000}"/>
    <cellStyle name="Migliaia [0] 4 2 2 7" xfId="44302" xr:uid="{00000000-0005-0000-0000-000074490000}"/>
    <cellStyle name="Migliaia [0] 4 2 2 8" xfId="45208" xr:uid="{00000000-0005-0000-0000-000075490000}"/>
    <cellStyle name="Migliaia [0] 4 2 3" xfId="7238" xr:uid="{00000000-0005-0000-0000-000076490000}"/>
    <cellStyle name="Migliaia [0] 4 2 3 2" xfId="28342" xr:uid="{00000000-0005-0000-0000-000077490000}"/>
    <cellStyle name="Migliaia [0] 4 2 3 2 2" xfId="33693" xr:uid="{00000000-0005-0000-0000-000078490000}"/>
    <cellStyle name="Migliaia [0] 4 2 3 2 3" xfId="38995" xr:uid="{00000000-0005-0000-0000-000079490000}"/>
    <cellStyle name="Migliaia [0] 4 2 3 3" xfId="31228" xr:uid="{00000000-0005-0000-0000-00007A490000}"/>
    <cellStyle name="Migliaia [0] 4 2 3 4" xfId="36344" xr:uid="{00000000-0005-0000-0000-00007B490000}"/>
    <cellStyle name="Migliaia [0] 4 2 4" xfId="15095" xr:uid="{00000000-0005-0000-0000-00007C490000}"/>
    <cellStyle name="Migliaia [0] 4 2 5" xfId="19534" xr:uid="{00000000-0005-0000-0000-00007D490000}"/>
    <cellStyle name="Migliaia [0] 4 3" xfId="3111" xr:uid="{00000000-0005-0000-0000-00007E490000}"/>
    <cellStyle name="Migliaia [0] 4 3 2" xfId="7239" xr:uid="{00000000-0005-0000-0000-00007F490000}"/>
    <cellStyle name="Migliaia [0] 4 3 2 2" xfId="13766" xr:uid="{00000000-0005-0000-0000-000080490000}"/>
    <cellStyle name="Migliaia [0] 4 3 2 2 2" xfId="17219" xr:uid="{00000000-0005-0000-0000-000081490000}"/>
    <cellStyle name="Migliaia [0] 4 3 2 2 2 2" xfId="33694" xr:uid="{00000000-0005-0000-0000-000082490000}"/>
    <cellStyle name="Migliaia [0] 4 3 2 2 3" xfId="38996" xr:uid="{00000000-0005-0000-0000-000083490000}"/>
    <cellStyle name="Migliaia [0] 4 3 2 2 4" xfId="28343" xr:uid="{00000000-0005-0000-0000-000084490000}"/>
    <cellStyle name="Migliaia [0] 4 3 2 3" xfId="31229" xr:uid="{00000000-0005-0000-0000-000085490000}"/>
    <cellStyle name="Migliaia [0] 4 3 2 4" xfId="36345" xr:uid="{00000000-0005-0000-0000-000086490000}"/>
    <cellStyle name="Migliaia [0] 4 3 2 5" xfId="27819" xr:uid="{00000000-0005-0000-0000-000087490000}"/>
    <cellStyle name="Migliaia [0] 4 3 2 6" xfId="46264" xr:uid="{00000000-0005-0000-0000-000088490000}"/>
    <cellStyle name="Migliaia [0] 4 3 2 7" xfId="49280" xr:uid="{00000000-0005-0000-0000-000089490000}"/>
    <cellStyle name="Migliaia [0] 4 3 2 8" xfId="13042" xr:uid="{00000000-0005-0000-0000-00008A490000}"/>
    <cellStyle name="Migliaia [0] 4 3 3" xfId="6599" xr:uid="{00000000-0005-0000-0000-00008B490000}"/>
    <cellStyle name="Migliaia [0] 4 3 4" xfId="5977" xr:uid="{00000000-0005-0000-0000-00008C490000}"/>
    <cellStyle name="Migliaia [0] 4 3 4 2" xfId="16751" xr:uid="{00000000-0005-0000-0000-00008D490000}"/>
    <cellStyle name="Migliaia [0] 4 3 4 3" xfId="43685" xr:uid="{00000000-0005-0000-0000-00008E490000}"/>
    <cellStyle name="Migliaia [0] 4 3 4 4" xfId="45783" xr:uid="{00000000-0005-0000-0000-00008F490000}"/>
    <cellStyle name="Migliaia [0] 4 3 4 5" xfId="48799" xr:uid="{00000000-0005-0000-0000-000090490000}"/>
    <cellStyle name="Migliaia [0] 4 3 5" xfId="15097" xr:uid="{00000000-0005-0000-0000-000091490000}"/>
    <cellStyle name="Migliaia [0] 4 3 6" xfId="19536" xr:uid="{00000000-0005-0000-0000-000092490000}"/>
    <cellStyle name="Migliaia [0] 4 4" xfId="2657" xr:uid="{00000000-0005-0000-0000-000093490000}"/>
    <cellStyle name="Migliaia [0] 4 4 2" xfId="12471" xr:uid="{00000000-0005-0000-0000-000094490000}"/>
    <cellStyle name="Migliaia [0] 4 4 2 2" xfId="30551" xr:uid="{00000000-0005-0000-0000-000095490000}"/>
    <cellStyle name="Migliaia [0] 4 4 2 2 2" xfId="35709" xr:uid="{00000000-0005-0000-0000-000096490000}"/>
    <cellStyle name="Migliaia [0] 4 4 2 2 3" xfId="41011" xr:uid="{00000000-0005-0000-0000-000097490000}"/>
    <cellStyle name="Migliaia [0] 4 4 2 3" xfId="33058" xr:uid="{00000000-0005-0000-0000-000098490000}"/>
    <cellStyle name="Migliaia [0] 4 4 2 4" xfId="38360" xr:uid="{00000000-0005-0000-0000-000099490000}"/>
    <cellStyle name="Migliaia [0] 4 4 3" xfId="15098" xr:uid="{00000000-0005-0000-0000-00009A490000}"/>
    <cellStyle name="Migliaia [0] 4 4 3 2" xfId="33695" xr:uid="{00000000-0005-0000-0000-00009B490000}"/>
    <cellStyle name="Migliaia [0] 4 4 3 3" xfId="38997" xr:uid="{00000000-0005-0000-0000-00009C490000}"/>
    <cellStyle name="Migliaia [0] 4 4 3 4" xfId="28344" xr:uid="{00000000-0005-0000-0000-00009D490000}"/>
    <cellStyle name="Migliaia [0] 4 4 4" xfId="31230" xr:uid="{00000000-0005-0000-0000-00009E490000}"/>
    <cellStyle name="Migliaia [0] 4 4 5" xfId="36346" xr:uid="{00000000-0005-0000-0000-00009F490000}"/>
    <cellStyle name="Migliaia [0] 4 4 6" xfId="11413" xr:uid="{00000000-0005-0000-0000-0000A0490000}"/>
    <cellStyle name="Migliaia [0] 4 5" xfId="12540" xr:uid="{00000000-0005-0000-0000-0000A1490000}"/>
    <cellStyle name="Migliaia [0] 4 5 2" xfId="28345" xr:uid="{00000000-0005-0000-0000-0000A2490000}"/>
    <cellStyle name="Migliaia [0] 4 5 2 2" xfId="33696" xr:uid="{00000000-0005-0000-0000-0000A3490000}"/>
    <cellStyle name="Migliaia [0] 4 5 2 3" xfId="38998" xr:uid="{00000000-0005-0000-0000-0000A4490000}"/>
    <cellStyle name="Migliaia [0] 4 5 3" xfId="31231" xr:uid="{00000000-0005-0000-0000-0000A5490000}"/>
    <cellStyle name="Migliaia [0] 4 5 4" xfId="36347" xr:uid="{00000000-0005-0000-0000-0000A6490000}"/>
    <cellStyle name="Migliaia [0] 4 6" xfId="15094" xr:uid="{00000000-0005-0000-0000-0000A7490000}"/>
    <cellStyle name="Migliaia [0] 4 6 2" xfId="33692" xr:uid="{00000000-0005-0000-0000-0000A8490000}"/>
    <cellStyle name="Migliaia [0] 4 6 3" xfId="38994" xr:uid="{00000000-0005-0000-0000-0000A9490000}"/>
    <cellStyle name="Migliaia [0] 4 6 4" xfId="28341" xr:uid="{00000000-0005-0000-0000-0000AA490000}"/>
    <cellStyle name="Migliaia [0] 4 7" xfId="31227" xr:uid="{00000000-0005-0000-0000-0000AB490000}"/>
    <cellStyle name="Migliaia [0] 4 8" xfId="36343" xr:uid="{00000000-0005-0000-0000-0000AC490000}"/>
    <cellStyle name="Migliaia [0] 40" xfId="212" xr:uid="{00000000-0005-0000-0000-0000AD490000}"/>
    <cellStyle name="Migliaia [0] 40 2" xfId="1203" xr:uid="{00000000-0005-0000-0000-0000AE490000}"/>
    <cellStyle name="Migliaia [0] 40 2 2" xfId="3399" xr:uid="{00000000-0005-0000-0000-0000AF490000}"/>
    <cellStyle name="Migliaia [0] 40 2 2 2" xfId="7240" xr:uid="{00000000-0005-0000-0000-0000B0490000}"/>
    <cellStyle name="Migliaia [0] 40 2 2 2 2" xfId="17220" xr:uid="{00000000-0005-0000-0000-0000B1490000}"/>
    <cellStyle name="Migliaia [0] 40 2 2 2 3" xfId="43058" xr:uid="{00000000-0005-0000-0000-0000B2490000}"/>
    <cellStyle name="Migliaia [0] 40 2 2 2 4" xfId="46265" xr:uid="{00000000-0005-0000-0000-0000B3490000}"/>
    <cellStyle name="Migliaia [0] 40 2 2 2 5" xfId="49281" xr:uid="{00000000-0005-0000-0000-0000B4490000}"/>
    <cellStyle name="Migliaia [0] 40 2 2 3" xfId="7767" xr:uid="{00000000-0005-0000-0000-0000B5490000}"/>
    <cellStyle name="Migliaia [0] 40 2 2 4" xfId="5978" xr:uid="{00000000-0005-0000-0000-0000B6490000}"/>
    <cellStyle name="Migliaia [0] 40 2 2 4 2" xfId="16752" xr:uid="{00000000-0005-0000-0000-0000B7490000}"/>
    <cellStyle name="Migliaia [0] 40 2 2 4 3" xfId="41632" xr:uid="{00000000-0005-0000-0000-0000B8490000}"/>
    <cellStyle name="Migliaia [0] 40 2 2 4 4" xfId="45784" xr:uid="{00000000-0005-0000-0000-0000B9490000}"/>
    <cellStyle name="Migliaia [0] 40 2 2 4 5" xfId="48800" xr:uid="{00000000-0005-0000-0000-0000BA490000}"/>
    <cellStyle name="Migliaia [0] 40 2 2 5" xfId="15101" xr:uid="{00000000-0005-0000-0000-0000BB490000}"/>
    <cellStyle name="Migliaia [0] 40 2 2 6" xfId="19538" xr:uid="{00000000-0005-0000-0000-0000BC490000}"/>
    <cellStyle name="Migliaia [0] 40 2 2 7" xfId="44303" xr:uid="{00000000-0005-0000-0000-0000BD490000}"/>
    <cellStyle name="Migliaia [0] 40 2 2 8" xfId="45209" xr:uid="{00000000-0005-0000-0000-0000BE490000}"/>
    <cellStyle name="Migliaia [0] 40 2 3" xfId="7241" xr:uid="{00000000-0005-0000-0000-0000BF490000}"/>
    <cellStyle name="Migliaia [0] 40 2 3 2" xfId="28347" xr:uid="{00000000-0005-0000-0000-0000C0490000}"/>
    <cellStyle name="Migliaia [0] 40 2 3 2 2" xfId="33698" xr:uid="{00000000-0005-0000-0000-0000C1490000}"/>
    <cellStyle name="Migliaia [0] 40 2 3 2 3" xfId="39000" xr:uid="{00000000-0005-0000-0000-0000C2490000}"/>
    <cellStyle name="Migliaia [0] 40 2 3 3" xfId="31233" xr:uid="{00000000-0005-0000-0000-0000C3490000}"/>
    <cellStyle name="Migliaia [0] 40 2 3 4" xfId="36349" xr:uid="{00000000-0005-0000-0000-0000C4490000}"/>
    <cellStyle name="Migliaia [0] 40 2 4" xfId="15100" xr:uid="{00000000-0005-0000-0000-0000C5490000}"/>
    <cellStyle name="Migliaia [0] 40 2 5" xfId="19537" xr:uid="{00000000-0005-0000-0000-0000C6490000}"/>
    <cellStyle name="Migliaia [0] 40 3" xfId="3112" xr:uid="{00000000-0005-0000-0000-0000C7490000}"/>
    <cellStyle name="Migliaia [0] 40 3 2" xfId="7242" xr:uid="{00000000-0005-0000-0000-0000C8490000}"/>
    <cellStyle name="Migliaia [0] 40 3 2 2" xfId="13767" xr:uid="{00000000-0005-0000-0000-0000C9490000}"/>
    <cellStyle name="Migliaia [0] 40 3 2 2 2" xfId="17221" xr:uid="{00000000-0005-0000-0000-0000CA490000}"/>
    <cellStyle name="Migliaia [0] 40 3 2 2 2 2" xfId="33699" xr:uid="{00000000-0005-0000-0000-0000CB490000}"/>
    <cellStyle name="Migliaia [0] 40 3 2 2 3" xfId="39001" xr:uid="{00000000-0005-0000-0000-0000CC490000}"/>
    <cellStyle name="Migliaia [0] 40 3 2 2 4" xfId="28348" xr:uid="{00000000-0005-0000-0000-0000CD490000}"/>
    <cellStyle name="Migliaia [0] 40 3 2 3" xfId="31234" xr:uid="{00000000-0005-0000-0000-0000CE490000}"/>
    <cellStyle name="Migliaia [0] 40 3 2 4" xfId="36350" xr:uid="{00000000-0005-0000-0000-0000CF490000}"/>
    <cellStyle name="Migliaia [0] 40 3 2 5" xfId="20569" xr:uid="{00000000-0005-0000-0000-0000D0490000}"/>
    <cellStyle name="Migliaia [0] 40 3 2 6" xfId="46266" xr:uid="{00000000-0005-0000-0000-0000D1490000}"/>
    <cellStyle name="Migliaia [0] 40 3 2 7" xfId="49282" xr:uid="{00000000-0005-0000-0000-0000D2490000}"/>
    <cellStyle name="Migliaia [0] 40 3 2 8" xfId="13043" xr:uid="{00000000-0005-0000-0000-0000D3490000}"/>
    <cellStyle name="Migliaia [0] 40 3 3" xfId="7802" xr:uid="{00000000-0005-0000-0000-0000D4490000}"/>
    <cellStyle name="Migliaia [0] 40 3 4" xfId="5979" xr:uid="{00000000-0005-0000-0000-0000D5490000}"/>
    <cellStyle name="Migliaia [0] 40 3 4 2" xfId="16753" xr:uid="{00000000-0005-0000-0000-0000D6490000}"/>
    <cellStyle name="Migliaia [0] 40 3 4 3" xfId="43042" xr:uid="{00000000-0005-0000-0000-0000D7490000}"/>
    <cellStyle name="Migliaia [0] 40 3 4 4" xfId="45785" xr:uid="{00000000-0005-0000-0000-0000D8490000}"/>
    <cellStyle name="Migliaia [0] 40 3 4 5" xfId="48801" xr:uid="{00000000-0005-0000-0000-0000D9490000}"/>
    <cellStyle name="Migliaia [0] 40 3 5" xfId="15102" xr:uid="{00000000-0005-0000-0000-0000DA490000}"/>
    <cellStyle name="Migliaia [0] 40 3 6" xfId="19539" xr:uid="{00000000-0005-0000-0000-0000DB490000}"/>
    <cellStyle name="Migliaia [0] 40 4" xfId="2658" xr:uid="{00000000-0005-0000-0000-0000DC490000}"/>
    <cellStyle name="Migliaia [0] 40 4 2" xfId="12472" xr:uid="{00000000-0005-0000-0000-0000DD490000}"/>
    <cellStyle name="Migliaia [0] 40 4 2 2" xfId="30552" xr:uid="{00000000-0005-0000-0000-0000DE490000}"/>
    <cellStyle name="Migliaia [0] 40 4 2 2 2" xfId="35710" xr:uid="{00000000-0005-0000-0000-0000DF490000}"/>
    <cellStyle name="Migliaia [0] 40 4 2 2 3" xfId="41012" xr:uid="{00000000-0005-0000-0000-0000E0490000}"/>
    <cellStyle name="Migliaia [0] 40 4 2 3" xfId="33059" xr:uid="{00000000-0005-0000-0000-0000E1490000}"/>
    <cellStyle name="Migliaia [0] 40 4 2 4" xfId="38361" xr:uid="{00000000-0005-0000-0000-0000E2490000}"/>
    <cellStyle name="Migliaia [0] 40 4 3" xfId="15103" xr:uid="{00000000-0005-0000-0000-0000E3490000}"/>
    <cellStyle name="Migliaia [0] 40 4 3 2" xfId="33700" xr:uid="{00000000-0005-0000-0000-0000E4490000}"/>
    <cellStyle name="Migliaia [0] 40 4 3 3" xfId="39002" xr:uid="{00000000-0005-0000-0000-0000E5490000}"/>
    <cellStyle name="Migliaia [0] 40 4 3 4" xfId="28349" xr:uid="{00000000-0005-0000-0000-0000E6490000}"/>
    <cellStyle name="Migliaia [0] 40 4 4" xfId="31235" xr:uid="{00000000-0005-0000-0000-0000E7490000}"/>
    <cellStyle name="Migliaia [0] 40 4 5" xfId="36351" xr:uid="{00000000-0005-0000-0000-0000E8490000}"/>
    <cellStyle name="Migliaia [0] 40 4 6" xfId="11414" xr:uid="{00000000-0005-0000-0000-0000E9490000}"/>
    <cellStyle name="Migliaia [0] 40 5" xfId="12541" xr:uid="{00000000-0005-0000-0000-0000EA490000}"/>
    <cellStyle name="Migliaia [0] 40 5 2" xfId="28350" xr:uid="{00000000-0005-0000-0000-0000EB490000}"/>
    <cellStyle name="Migliaia [0] 40 5 2 2" xfId="33701" xr:uid="{00000000-0005-0000-0000-0000EC490000}"/>
    <cellStyle name="Migliaia [0] 40 5 2 3" xfId="39003" xr:uid="{00000000-0005-0000-0000-0000ED490000}"/>
    <cellStyle name="Migliaia [0] 40 5 3" xfId="31236" xr:uid="{00000000-0005-0000-0000-0000EE490000}"/>
    <cellStyle name="Migliaia [0] 40 5 4" xfId="36352" xr:uid="{00000000-0005-0000-0000-0000EF490000}"/>
    <cellStyle name="Migliaia [0] 40 6" xfId="15099" xr:uid="{00000000-0005-0000-0000-0000F0490000}"/>
    <cellStyle name="Migliaia [0] 40 6 2" xfId="33697" xr:uid="{00000000-0005-0000-0000-0000F1490000}"/>
    <cellStyle name="Migliaia [0] 40 6 3" xfId="38999" xr:uid="{00000000-0005-0000-0000-0000F2490000}"/>
    <cellStyle name="Migliaia [0] 40 6 4" xfId="28346" xr:uid="{00000000-0005-0000-0000-0000F3490000}"/>
    <cellStyle name="Migliaia [0] 40 7" xfId="31232" xr:uid="{00000000-0005-0000-0000-0000F4490000}"/>
    <cellStyle name="Migliaia [0] 40 8" xfId="36348" xr:uid="{00000000-0005-0000-0000-0000F5490000}"/>
    <cellStyle name="Migliaia [0] 41" xfId="213" xr:uid="{00000000-0005-0000-0000-0000F6490000}"/>
    <cellStyle name="Migliaia [0] 41 2" xfId="1204" xr:uid="{00000000-0005-0000-0000-0000F7490000}"/>
    <cellStyle name="Migliaia [0] 41 2 2" xfId="3400" xr:uid="{00000000-0005-0000-0000-0000F8490000}"/>
    <cellStyle name="Migliaia [0] 41 2 2 2" xfId="7243" xr:uid="{00000000-0005-0000-0000-0000F9490000}"/>
    <cellStyle name="Migliaia [0] 41 2 2 2 2" xfId="17222" xr:uid="{00000000-0005-0000-0000-0000FA490000}"/>
    <cellStyle name="Migliaia [0] 41 2 2 2 3" xfId="42968" xr:uid="{00000000-0005-0000-0000-0000FB490000}"/>
    <cellStyle name="Migliaia [0] 41 2 2 2 4" xfId="46267" xr:uid="{00000000-0005-0000-0000-0000FC490000}"/>
    <cellStyle name="Migliaia [0] 41 2 2 2 5" xfId="49283" xr:uid="{00000000-0005-0000-0000-0000FD490000}"/>
    <cellStyle name="Migliaia [0] 41 2 2 3" xfId="7766" xr:uid="{00000000-0005-0000-0000-0000FE490000}"/>
    <cellStyle name="Migliaia [0] 41 2 2 4" xfId="5980" xr:uid="{00000000-0005-0000-0000-0000FF490000}"/>
    <cellStyle name="Migliaia [0] 41 2 2 4 2" xfId="16754" xr:uid="{00000000-0005-0000-0000-0000004A0000}"/>
    <cellStyle name="Migliaia [0] 41 2 2 4 3" xfId="30002" xr:uid="{00000000-0005-0000-0000-0000014A0000}"/>
    <cellStyle name="Migliaia [0] 41 2 2 4 4" xfId="45786" xr:uid="{00000000-0005-0000-0000-0000024A0000}"/>
    <cellStyle name="Migliaia [0] 41 2 2 4 5" xfId="48802" xr:uid="{00000000-0005-0000-0000-0000034A0000}"/>
    <cellStyle name="Migliaia [0] 41 2 2 5" xfId="15106" xr:uid="{00000000-0005-0000-0000-0000044A0000}"/>
    <cellStyle name="Migliaia [0] 41 2 2 6" xfId="19541" xr:uid="{00000000-0005-0000-0000-0000054A0000}"/>
    <cellStyle name="Migliaia [0] 41 2 2 7" xfId="44304" xr:uid="{00000000-0005-0000-0000-0000064A0000}"/>
    <cellStyle name="Migliaia [0] 41 2 2 8" xfId="45210" xr:uid="{00000000-0005-0000-0000-0000074A0000}"/>
    <cellStyle name="Migliaia [0] 41 2 3" xfId="7244" xr:uid="{00000000-0005-0000-0000-0000084A0000}"/>
    <cellStyle name="Migliaia [0] 41 2 3 2" xfId="28352" xr:uid="{00000000-0005-0000-0000-0000094A0000}"/>
    <cellStyle name="Migliaia [0] 41 2 3 2 2" xfId="33703" xr:uid="{00000000-0005-0000-0000-00000A4A0000}"/>
    <cellStyle name="Migliaia [0] 41 2 3 2 3" xfId="39005" xr:uid="{00000000-0005-0000-0000-00000B4A0000}"/>
    <cellStyle name="Migliaia [0] 41 2 3 3" xfId="31238" xr:uid="{00000000-0005-0000-0000-00000C4A0000}"/>
    <cellStyle name="Migliaia [0] 41 2 3 4" xfId="36354" xr:uid="{00000000-0005-0000-0000-00000D4A0000}"/>
    <cellStyle name="Migliaia [0] 41 2 4" xfId="15105" xr:uid="{00000000-0005-0000-0000-00000E4A0000}"/>
    <cellStyle name="Migliaia [0] 41 2 5" xfId="19540" xr:uid="{00000000-0005-0000-0000-00000F4A0000}"/>
    <cellStyle name="Migliaia [0] 41 3" xfId="3113" xr:uid="{00000000-0005-0000-0000-0000104A0000}"/>
    <cellStyle name="Migliaia [0] 41 3 2" xfId="7245" xr:uid="{00000000-0005-0000-0000-0000114A0000}"/>
    <cellStyle name="Migliaia [0] 41 3 2 2" xfId="13768" xr:uid="{00000000-0005-0000-0000-0000124A0000}"/>
    <cellStyle name="Migliaia [0] 41 3 2 2 2" xfId="17223" xr:uid="{00000000-0005-0000-0000-0000134A0000}"/>
    <cellStyle name="Migliaia [0] 41 3 2 2 2 2" xfId="33704" xr:uid="{00000000-0005-0000-0000-0000144A0000}"/>
    <cellStyle name="Migliaia [0] 41 3 2 2 3" xfId="39006" xr:uid="{00000000-0005-0000-0000-0000154A0000}"/>
    <cellStyle name="Migliaia [0] 41 3 2 2 4" xfId="28353" xr:uid="{00000000-0005-0000-0000-0000164A0000}"/>
    <cellStyle name="Migliaia [0] 41 3 2 3" xfId="31239" xr:uid="{00000000-0005-0000-0000-0000174A0000}"/>
    <cellStyle name="Migliaia [0] 41 3 2 4" xfId="36355" xr:uid="{00000000-0005-0000-0000-0000184A0000}"/>
    <cellStyle name="Migliaia [0] 41 3 2 5" xfId="42609" xr:uid="{00000000-0005-0000-0000-0000194A0000}"/>
    <cellStyle name="Migliaia [0] 41 3 2 6" xfId="46268" xr:uid="{00000000-0005-0000-0000-00001A4A0000}"/>
    <cellStyle name="Migliaia [0] 41 3 2 7" xfId="49284" xr:uid="{00000000-0005-0000-0000-00001B4A0000}"/>
    <cellStyle name="Migliaia [0] 41 3 2 8" xfId="13044" xr:uid="{00000000-0005-0000-0000-00001C4A0000}"/>
    <cellStyle name="Migliaia [0] 41 3 3" xfId="7801" xr:uid="{00000000-0005-0000-0000-00001D4A0000}"/>
    <cellStyle name="Migliaia [0] 41 3 4" xfId="5981" xr:uid="{00000000-0005-0000-0000-00001E4A0000}"/>
    <cellStyle name="Migliaia [0] 41 3 4 2" xfId="16755" xr:uid="{00000000-0005-0000-0000-00001F4A0000}"/>
    <cellStyle name="Migliaia [0] 41 3 4 3" xfId="42657" xr:uid="{00000000-0005-0000-0000-0000204A0000}"/>
    <cellStyle name="Migliaia [0] 41 3 4 4" xfId="45787" xr:uid="{00000000-0005-0000-0000-0000214A0000}"/>
    <cellStyle name="Migliaia [0] 41 3 4 5" xfId="48803" xr:uid="{00000000-0005-0000-0000-0000224A0000}"/>
    <cellStyle name="Migliaia [0] 41 3 5" xfId="15107" xr:uid="{00000000-0005-0000-0000-0000234A0000}"/>
    <cellStyle name="Migliaia [0] 41 3 6" xfId="19542" xr:uid="{00000000-0005-0000-0000-0000244A0000}"/>
    <cellStyle name="Migliaia [0] 41 4" xfId="2659" xr:uid="{00000000-0005-0000-0000-0000254A0000}"/>
    <cellStyle name="Migliaia [0] 41 4 2" xfId="12473" xr:uid="{00000000-0005-0000-0000-0000264A0000}"/>
    <cellStyle name="Migliaia [0] 41 4 2 2" xfId="30553" xr:uid="{00000000-0005-0000-0000-0000274A0000}"/>
    <cellStyle name="Migliaia [0] 41 4 2 2 2" xfId="35711" xr:uid="{00000000-0005-0000-0000-0000284A0000}"/>
    <cellStyle name="Migliaia [0] 41 4 2 2 3" xfId="41013" xr:uid="{00000000-0005-0000-0000-0000294A0000}"/>
    <cellStyle name="Migliaia [0] 41 4 2 3" xfId="33060" xr:uid="{00000000-0005-0000-0000-00002A4A0000}"/>
    <cellStyle name="Migliaia [0] 41 4 2 4" xfId="38362" xr:uid="{00000000-0005-0000-0000-00002B4A0000}"/>
    <cellStyle name="Migliaia [0] 41 4 3" xfId="15108" xr:uid="{00000000-0005-0000-0000-00002C4A0000}"/>
    <cellStyle name="Migliaia [0] 41 4 3 2" xfId="33705" xr:uid="{00000000-0005-0000-0000-00002D4A0000}"/>
    <cellStyle name="Migliaia [0] 41 4 3 3" xfId="39007" xr:uid="{00000000-0005-0000-0000-00002E4A0000}"/>
    <cellStyle name="Migliaia [0] 41 4 3 4" xfId="28354" xr:uid="{00000000-0005-0000-0000-00002F4A0000}"/>
    <cellStyle name="Migliaia [0] 41 4 4" xfId="31240" xr:uid="{00000000-0005-0000-0000-0000304A0000}"/>
    <cellStyle name="Migliaia [0] 41 4 5" xfId="36356" xr:uid="{00000000-0005-0000-0000-0000314A0000}"/>
    <cellStyle name="Migliaia [0] 41 4 6" xfId="11415" xr:uid="{00000000-0005-0000-0000-0000324A0000}"/>
    <cellStyle name="Migliaia [0] 41 5" xfId="12542" xr:uid="{00000000-0005-0000-0000-0000334A0000}"/>
    <cellStyle name="Migliaia [0] 41 5 2" xfId="28355" xr:uid="{00000000-0005-0000-0000-0000344A0000}"/>
    <cellStyle name="Migliaia [0] 41 5 2 2" xfId="33706" xr:uid="{00000000-0005-0000-0000-0000354A0000}"/>
    <cellStyle name="Migliaia [0] 41 5 2 3" xfId="39008" xr:uid="{00000000-0005-0000-0000-0000364A0000}"/>
    <cellStyle name="Migliaia [0] 41 5 3" xfId="31241" xr:uid="{00000000-0005-0000-0000-0000374A0000}"/>
    <cellStyle name="Migliaia [0] 41 5 4" xfId="36357" xr:uid="{00000000-0005-0000-0000-0000384A0000}"/>
    <cellStyle name="Migliaia [0] 41 6" xfId="15104" xr:uid="{00000000-0005-0000-0000-0000394A0000}"/>
    <cellStyle name="Migliaia [0] 41 6 2" xfId="33702" xr:uid="{00000000-0005-0000-0000-00003A4A0000}"/>
    <cellStyle name="Migliaia [0] 41 6 3" xfId="39004" xr:uid="{00000000-0005-0000-0000-00003B4A0000}"/>
    <cellStyle name="Migliaia [0] 41 6 4" xfId="28351" xr:uid="{00000000-0005-0000-0000-00003C4A0000}"/>
    <cellStyle name="Migliaia [0] 41 7" xfId="31237" xr:uid="{00000000-0005-0000-0000-00003D4A0000}"/>
    <cellStyle name="Migliaia [0] 41 8" xfId="36353" xr:uid="{00000000-0005-0000-0000-00003E4A0000}"/>
    <cellStyle name="Migliaia [0] 42" xfId="214" xr:uid="{00000000-0005-0000-0000-00003F4A0000}"/>
    <cellStyle name="Migliaia [0] 42 2" xfId="1205" xr:uid="{00000000-0005-0000-0000-0000404A0000}"/>
    <cellStyle name="Migliaia [0] 42 2 2" xfId="3401" xr:uid="{00000000-0005-0000-0000-0000414A0000}"/>
    <cellStyle name="Migliaia [0] 42 2 2 2" xfId="7246" xr:uid="{00000000-0005-0000-0000-0000424A0000}"/>
    <cellStyle name="Migliaia [0] 42 2 2 2 2" xfId="17224" xr:uid="{00000000-0005-0000-0000-0000434A0000}"/>
    <cellStyle name="Migliaia [0] 42 2 2 2 3" xfId="43640" xr:uid="{00000000-0005-0000-0000-0000444A0000}"/>
    <cellStyle name="Migliaia [0] 42 2 2 2 4" xfId="46269" xr:uid="{00000000-0005-0000-0000-0000454A0000}"/>
    <cellStyle name="Migliaia [0] 42 2 2 2 5" xfId="49285" xr:uid="{00000000-0005-0000-0000-0000464A0000}"/>
    <cellStyle name="Migliaia [0] 42 2 2 3" xfId="7765" xr:uid="{00000000-0005-0000-0000-0000474A0000}"/>
    <cellStyle name="Migliaia [0] 42 2 2 4" xfId="5982" xr:uid="{00000000-0005-0000-0000-0000484A0000}"/>
    <cellStyle name="Migliaia [0] 42 2 2 4 2" xfId="16756" xr:uid="{00000000-0005-0000-0000-0000494A0000}"/>
    <cellStyle name="Migliaia [0] 42 2 2 4 3" xfId="42087" xr:uid="{00000000-0005-0000-0000-00004A4A0000}"/>
    <cellStyle name="Migliaia [0] 42 2 2 4 4" xfId="45788" xr:uid="{00000000-0005-0000-0000-00004B4A0000}"/>
    <cellStyle name="Migliaia [0] 42 2 2 4 5" xfId="48804" xr:uid="{00000000-0005-0000-0000-00004C4A0000}"/>
    <cellStyle name="Migliaia [0] 42 2 2 5" xfId="15111" xr:uid="{00000000-0005-0000-0000-00004D4A0000}"/>
    <cellStyle name="Migliaia [0] 42 2 2 6" xfId="19544" xr:uid="{00000000-0005-0000-0000-00004E4A0000}"/>
    <cellStyle name="Migliaia [0] 42 2 2 7" xfId="44305" xr:uid="{00000000-0005-0000-0000-00004F4A0000}"/>
    <cellStyle name="Migliaia [0] 42 2 2 8" xfId="45211" xr:uid="{00000000-0005-0000-0000-0000504A0000}"/>
    <cellStyle name="Migliaia [0] 42 2 3" xfId="7247" xr:uid="{00000000-0005-0000-0000-0000514A0000}"/>
    <cellStyle name="Migliaia [0] 42 2 3 2" xfId="28357" xr:uid="{00000000-0005-0000-0000-0000524A0000}"/>
    <cellStyle name="Migliaia [0] 42 2 3 2 2" xfId="33708" xr:uid="{00000000-0005-0000-0000-0000534A0000}"/>
    <cellStyle name="Migliaia [0] 42 2 3 2 3" xfId="39010" xr:uid="{00000000-0005-0000-0000-0000544A0000}"/>
    <cellStyle name="Migliaia [0] 42 2 3 3" xfId="31243" xr:uid="{00000000-0005-0000-0000-0000554A0000}"/>
    <cellStyle name="Migliaia [0] 42 2 3 4" xfId="36359" xr:uid="{00000000-0005-0000-0000-0000564A0000}"/>
    <cellStyle name="Migliaia [0] 42 2 4" xfId="15110" xr:uid="{00000000-0005-0000-0000-0000574A0000}"/>
    <cellStyle name="Migliaia [0] 42 2 5" xfId="19543" xr:uid="{00000000-0005-0000-0000-0000584A0000}"/>
    <cellStyle name="Migliaia [0] 42 3" xfId="3114" xr:uid="{00000000-0005-0000-0000-0000594A0000}"/>
    <cellStyle name="Migliaia [0] 42 3 2" xfId="7248" xr:uid="{00000000-0005-0000-0000-00005A4A0000}"/>
    <cellStyle name="Migliaia [0] 42 3 2 2" xfId="13769" xr:uid="{00000000-0005-0000-0000-00005B4A0000}"/>
    <cellStyle name="Migliaia [0] 42 3 2 2 2" xfId="17225" xr:uid="{00000000-0005-0000-0000-00005C4A0000}"/>
    <cellStyle name="Migliaia [0] 42 3 2 2 2 2" xfId="33709" xr:uid="{00000000-0005-0000-0000-00005D4A0000}"/>
    <cellStyle name="Migliaia [0] 42 3 2 2 3" xfId="39011" xr:uid="{00000000-0005-0000-0000-00005E4A0000}"/>
    <cellStyle name="Migliaia [0] 42 3 2 2 4" xfId="28358" xr:uid="{00000000-0005-0000-0000-00005F4A0000}"/>
    <cellStyle name="Migliaia [0] 42 3 2 3" xfId="31244" xr:uid="{00000000-0005-0000-0000-0000604A0000}"/>
    <cellStyle name="Migliaia [0] 42 3 2 4" xfId="36360" xr:uid="{00000000-0005-0000-0000-0000614A0000}"/>
    <cellStyle name="Migliaia [0] 42 3 2 5" xfId="32642" xr:uid="{00000000-0005-0000-0000-0000624A0000}"/>
    <cellStyle name="Migliaia [0] 42 3 2 6" xfId="46270" xr:uid="{00000000-0005-0000-0000-0000634A0000}"/>
    <cellStyle name="Migliaia [0] 42 3 2 7" xfId="49286" xr:uid="{00000000-0005-0000-0000-0000644A0000}"/>
    <cellStyle name="Migliaia [0] 42 3 2 8" xfId="13045" xr:uid="{00000000-0005-0000-0000-0000654A0000}"/>
    <cellStyle name="Migliaia [0] 42 3 3" xfId="7800" xr:uid="{00000000-0005-0000-0000-0000664A0000}"/>
    <cellStyle name="Migliaia [0] 42 3 4" xfId="5983" xr:uid="{00000000-0005-0000-0000-0000674A0000}"/>
    <cellStyle name="Migliaia [0] 42 3 4 2" xfId="16757" xr:uid="{00000000-0005-0000-0000-0000684A0000}"/>
    <cellStyle name="Migliaia [0] 42 3 4 3" xfId="43185" xr:uid="{00000000-0005-0000-0000-0000694A0000}"/>
    <cellStyle name="Migliaia [0] 42 3 4 4" xfId="45789" xr:uid="{00000000-0005-0000-0000-00006A4A0000}"/>
    <cellStyle name="Migliaia [0] 42 3 4 5" xfId="48805" xr:uid="{00000000-0005-0000-0000-00006B4A0000}"/>
    <cellStyle name="Migliaia [0] 42 3 5" xfId="15112" xr:uid="{00000000-0005-0000-0000-00006C4A0000}"/>
    <cellStyle name="Migliaia [0] 42 3 6" xfId="19545" xr:uid="{00000000-0005-0000-0000-00006D4A0000}"/>
    <cellStyle name="Migliaia [0] 42 4" xfId="2660" xr:uid="{00000000-0005-0000-0000-00006E4A0000}"/>
    <cellStyle name="Migliaia [0] 42 4 2" xfId="12474" xr:uid="{00000000-0005-0000-0000-00006F4A0000}"/>
    <cellStyle name="Migliaia [0] 42 4 2 2" xfId="30554" xr:uid="{00000000-0005-0000-0000-0000704A0000}"/>
    <cellStyle name="Migliaia [0] 42 4 2 2 2" xfId="35712" xr:uid="{00000000-0005-0000-0000-0000714A0000}"/>
    <cellStyle name="Migliaia [0] 42 4 2 2 3" xfId="41014" xr:uid="{00000000-0005-0000-0000-0000724A0000}"/>
    <cellStyle name="Migliaia [0] 42 4 2 3" xfId="33061" xr:uid="{00000000-0005-0000-0000-0000734A0000}"/>
    <cellStyle name="Migliaia [0] 42 4 2 4" xfId="38363" xr:uid="{00000000-0005-0000-0000-0000744A0000}"/>
    <cellStyle name="Migliaia [0] 42 4 3" xfId="15113" xr:uid="{00000000-0005-0000-0000-0000754A0000}"/>
    <cellStyle name="Migliaia [0] 42 4 3 2" xfId="33710" xr:uid="{00000000-0005-0000-0000-0000764A0000}"/>
    <cellStyle name="Migliaia [0] 42 4 3 3" xfId="39012" xr:uid="{00000000-0005-0000-0000-0000774A0000}"/>
    <cellStyle name="Migliaia [0] 42 4 3 4" xfId="28359" xr:uid="{00000000-0005-0000-0000-0000784A0000}"/>
    <cellStyle name="Migliaia [0] 42 4 4" xfId="31245" xr:uid="{00000000-0005-0000-0000-0000794A0000}"/>
    <cellStyle name="Migliaia [0] 42 4 5" xfId="36361" xr:uid="{00000000-0005-0000-0000-00007A4A0000}"/>
    <cellStyle name="Migliaia [0] 42 4 6" xfId="11416" xr:uid="{00000000-0005-0000-0000-00007B4A0000}"/>
    <cellStyle name="Migliaia [0] 42 5" xfId="12543" xr:uid="{00000000-0005-0000-0000-00007C4A0000}"/>
    <cellStyle name="Migliaia [0] 42 5 2" xfId="28360" xr:uid="{00000000-0005-0000-0000-00007D4A0000}"/>
    <cellStyle name="Migliaia [0] 42 5 2 2" xfId="33711" xr:uid="{00000000-0005-0000-0000-00007E4A0000}"/>
    <cellStyle name="Migliaia [0] 42 5 2 3" xfId="39013" xr:uid="{00000000-0005-0000-0000-00007F4A0000}"/>
    <cellStyle name="Migliaia [0] 42 5 3" xfId="31246" xr:uid="{00000000-0005-0000-0000-0000804A0000}"/>
    <cellStyle name="Migliaia [0] 42 5 4" xfId="36362" xr:uid="{00000000-0005-0000-0000-0000814A0000}"/>
    <cellStyle name="Migliaia [0] 42 6" xfId="15109" xr:uid="{00000000-0005-0000-0000-0000824A0000}"/>
    <cellStyle name="Migliaia [0] 42 6 2" xfId="33707" xr:uid="{00000000-0005-0000-0000-0000834A0000}"/>
    <cellStyle name="Migliaia [0] 42 6 3" xfId="39009" xr:uid="{00000000-0005-0000-0000-0000844A0000}"/>
    <cellStyle name="Migliaia [0] 42 6 4" xfId="28356" xr:uid="{00000000-0005-0000-0000-0000854A0000}"/>
    <cellStyle name="Migliaia [0] 42 7" xfId="31242" xr:uid="{00000000-0005-0000-0000-0000864A0000}"/>
    <cellStyle name="Migliaia [0] 42 8" xfId="36358" xr:uid="{00000000-0005-0000-0000-0000874A0000}"/>
    <cellStyle name="Migliaia [0] 43" xfId="215" xr:uid="{00000000-0005-0000-0000-0000884A0000}"/>
    <cellStyle name="Migliaia [0] 43 2" xfId="1206" xr:uid="{00000000-0005-0000-0000-0000894A0000}"/>
    <cellStyle name="Migliaia [0] 43 2 2" xfId="3402" xr:uid="{00000000-0005-0000-0000-00008A4A0000}"/>
    <cellStyle name="Migliaia [0] 43 2 2 2" xfId="7249" xr:uid="{00000000-0005-0000-0000-00008B4A0000}"/>
    <cellStyle name="Migliaia [0] 43 2 2 2 2" xfId="17226" xr:uid="{00000000-0005-0000-0000-00008C4A0000}"/>
    <cellStyle name="Migliaia [0] 43 2 2 2 3" xfId="43549" xr:uid="{00000000-0005-0000-0000-00008D4A0000}"/>
    <cellStyle name="Migliaia [0] 43 2 2 2 4" xfId="46271" xr:uid="{00000000-0005-0000-0000-00008E4A0000}"/>
    <cellStyle name="Migliaia [0] 43 2 2 2 5" xfId="49287" xr:uid="{00000000-0005-0000-0000-00008F4A0000}"/>
    <cellStyle name="Migliaia [0] 43 2 2 3" xfId="7764" xr:uid="{00000000-0005-0000-0000-0000904A0000}"/>
    <cellStyle name="Migliaia [0] 43 2 2 4" xfId="5984" xr:uid="{00000000-0005-0000-0000-0000914A0000}"/>
    <cellStyle name="Migliaia [0] 43 2 2 4 2" xfId="16758" xr:uid="{00000000-0005-0000-0000-0000924A0000}"/>
    <cellStyle name="Migliaia [0] 43 2 2 4 3" xfId="44017" xr:uid="{00000000-0005-0000-0000-0000934A0000}"/>
    <cellStyle name="Migliaia [0] 43 2 2 4 4" xfId="45790" xr:uid="{00000000-0005-0000-0000-0000944A0000}"/>
    <cellStyle name="Migliaia [0] 43 2 2 4 5" xfId="48806" xr:uid="{00000000-0005-0000-0000-0000954A0000}"/>
    <cellStyle name="Migliaia [0] 43 2 2 5" xfId="15116" xr:uid="{00000000-0005-0000-0000-0000964A0000}"/>
    <cellStyle name="Migliaia [0] 43 2 2 6" xfId="19547" xr:uid="{00000000-0005-0000-0000-0000974A0000}"/>
    <cellStyle name="Migliaia [0] 43 2 2 7" xfId="44306" xr:uid="{00000000-0005-0000-0000-0000984A0000}"/>
    <cellStyle name="Migliaia [0] 43 2 2 8" xfId="45212" xr:uid="{00000000-0005-0000-0000-0000994A0000}"/>
    <cellStyle name="Migliaia [0] 43 2 3" xfId="7250" xr:uid="{00000000-0005-0000-0000-00009A4A0000}"/>
    <cellStyle name="Migliaia [0] 43 2 3 2" xfId="28362" xr:uid="{00000000-0005-0000-0000-00009B4A0000}"/>
    <cellStyle name="Migliaia [0] 43 2 3 2 2" xfId="33713" xr:uid="{00000000-0005-0000-0000-00009C4A0000}"/>
    <cellStyle name="Migliaia [0] 43 2 3 2 3" xfId="39015" xr:uid="{00000000-0005-0000-0000-00009D4A0000}"/>
    <cellStyle name="Migliaia [0] 43 2 3 3" xfId="31248" xr:uid="{00000000-0005-0000-0000-00009E4A0000}"/>
    <cellStyle name="Migliaia [0] 43 2 3 4" xfId="36364" xr:uid="{00000000-0005-0000-0000-00009F4A0000}"/>
    <cellStyle name="Migliaia [0] 43 2 4" xfId="15115" xr:uid="{00000000-0005-0000-0000-0000A04A0000}"/>
    <cellStyle name="Migliaia [0] 43 2 5" xfId="19546" xr:uid="{00000000-0005-0000-0000-0000A14A0000}"/>
    <cellStyle name="Migliaia [0] 43 3" xfId="3115" xr:uid="{00000000-0005-0000-0000-0000A24A0000}"/>
    <cellStyle name="Migliaia [0] 43 3 2" xfId="7251" xr:uid="{00000000-0005-0000-0000-0000A34A0000}"/>
    <cellStyle name="Migliaia [0] 43 3 2 2" xfId="13770" xr:uid="{00000000-0005-0000-0000-0000A44A0000}"/>
    <cellStyle name="Migliaia [0] 43 3 2 2 2" xfId="17227" xr:uid="{00000000-0005-0000-0000-0000A54A0000}"/>
    <cellStyle name="Migliaia [0] 43 3 2 2 2 2" xfId="33714" xr:uid="{00000000-0005-0000-0000-0000A64A0000}"/>
    <cellStyle name="Migliaia [0] 43 3 2 2 3" xfId="39016" xr:uid="{00000000-0005-0000-0000-0000A74A0000}"/>
    <cellStyle name="Migliaia [0] 43 3 2 2 4" xfId="28363" xr:uid="{00000000-0005-0000-0000-0000A84A0000}"/>
    <cellStyle name="Migliaia [0] 43 3 2 3" xfId="31249" xr:uid="{00000000-0005-0000-0000-0000A94A0000}"/>
    <cellStyle name="Migliaia [0] 43 3 2 4" xfId="36365" xr:uid="{00000000-0005-0000-0000-0000AA4A0000}"/>
    <cellStyle name="Migliaia [0] 43 3 2 5" xfId="43202" xr:uid="{00000000-0005-0000-0000-0000AB4A0000}"/>
    <cellStyle name="Migliaia [0] 43 3 2 6" xfId="46272" xr:uid="{00000000-0005-0000-0000-0000AC4A0000}"/>
    <cellStyle name="Migliaia [0] 43 3 2 7" xfId="49288" xr:uid="{00000000-0005-0000-0000-0000AD4A0000}"/>
    <cellStyle name="Migliaia [0] 43 3 2 8" xfId="13046" xr:uid="{00000000-0005-0000-0000-0000AE4A0000}"/>
    <cellStyle name="Migliaia [0] 43 3 3" xfId="7799" xr:uid="{00000000-0005-0000-0000-0000AF4A0000}"/>
    <cellStyle name="Migliaia [0] 43 3 4" xfId="5985" xr:uid="{00000000-0005-0000-0000-0000B04A0000}"/>
    <cellStyle name="Migliaia [0] 43 3 4 2" xfId="16759" xr:uid="{00000000-0005-0000-0000-0000B14A0000}"/>
    <cellStyle name="Migliaia [0] 43 3 4 3" xfId="19443" xr:uid="{00000000-0005-0000-0000-0000B24A0000}"/>
    <cellStyle name="Migliaia [0] 43 3 4 4" xfId="45791" xr:uid="{00000000-0005-0000-0000-0000B34A0000}"/>
    <cellStyle name="Migliaia [0] 43 3 4 5" xfId="48807" xr:uid="{00000000-0005-0000-0000-0000B44A0000}"/>
    <cellStyle name="Migliaia [0] 43 3 5" xfId="15117" xr:uid="{00000000-0005-0000-0000-0000B54A0000}"/>
    <cellStyle name="Migliaia [0] 43 3 6" xfId="19548" xr:uid="{00000000-0005-0000-0000-0000B64A0000}"/>
    <cellStyle name="Migliaia [0] 43 4" xfId="2661" xr:uid="{00000000-0005-0000-0000-0000B74A0000}"/>
    <cellStyle name="Migliaia [0] 43 4 2" xfId="12475" xr:uid="{00000000-0005-0000-0000-0000B84A0000}"/>
    <cellStyle name="Migliaia [0] 43 4 2 2" xfId="30555" xr:uid="{00000000-0005-0000-0000-0000B94A0000}"/>
    <cellStyle name="Migliaia [0] 43 4 2 2 2" xfId="35713" xr:uid="{00000000-0005-0000-0000-0000BA4A0000}"/>
    <cellStyle name="Migliaia [0] 43 4 2 2 3" xfId="41015" xr:uid="{00000000-0005-0000-0000-0000BB4A0000}"/>
    <cellStyle name="Migliaia [0] 43 4 2 3" xfId="33062" xr:uid="{00000000-0005-0000-0000-0000BC4A0000}"/>
    <cellStyle name="Migliaia [0] 43 4 2 4" xfId="38364" xr:uid="{00000000-0005-0000-0000-0000BD4A0000}"/>
    <cellStyle name="Migliaia [0] 43 4 3" xfId="15118" xr:uid="{00000000-0005-0000-0000-0000BE4A0000}"/>
    <cellStyle name="Migliaia [0] 43 4 3 2" xfId="33715" xr:uid="{00000000-0005-0000-0000-0000BF4A0000}"/>
    <cellStyle name="Migliaia [0] 43 4 3 3" xfId="39017" xr:uid="{00000000-0005-0000-0000-0000C04A0000}"/>
    <cellStyle name="Migliaia [0] 43 4 3 4" xfId="28364" xr:uid="{00000000-0005-0000-0000-0000C14A0000}"/>
    <cellStyle name="Migliaia [0] 43 4 4" xfId="31250" xr:uid="{00000000-0005-0000-0000-0000C24A0000}"/>
    <cellStyle name="Migliaia [0] 43 4 5" xfId="36366" xr:uid="{00000000-0005-0000-0000-0000C34A0000}"/>
    <cellStyle name="Migliaia [0] 43 4 6" xfId="11417" xr:uid="{00000000-0005-0000-0000-0000C44A0000}"/>
    <cellStyle name="Migliaia [0] 43 5" xfId="12544" xr:uid="{00000000-0005-0000-0000-0000C54A0000}"/>
    <cellStyle name="Migliaia [0] 43 5 2" xfId="28365" xr:uid="{00000000-0005-0000-0000-0000C64A0000}"/>
    <cellStyle name="Migliaia [0] 43 5 2 2" xfId="33716" xr:uid="{00000000-0005-0000-0000-0000C74A0000}"/>
    <cellStyle name="Migliaia [0] 43 5 2 3" xfId="39018" xr:uid="{00000000-0005-0000-0000-0000C84A0000}"/>
    <cellStyle name="Migliaia [0] 43 5 3" xfId="31251" xr:uid="{00000000-0005-0000-0000-0000C94A0000}"/>
    <cellStyle name="Migliaia [0] 43 5 4" xfId="36367" xr:uid="{00000000-0005-0000-0000-0000CA4A0000}"/>
    <cellStyle name="Migliaia [0] 43 6" xfId="15114" xr:uid="{00000000-0005-0000-0000-0000CB4A0000}"/>
    <cellStyle name="Migliaia [0] 43 6 2" xfId="33712" xr:uid="{00000000-0005-0000-0000-0000CC4A0000}"/>
    <cellStyle name="Migliaia [0] 43 6 3" xfId="39014" xr:uid="{00000000-0005-0000-0000-0000CD4A0000}"/>
    <cellStyle name="Migliaia [0] 43 6 4" xfId="28361" xr:uid="{00000000-0005-0000-0000-0000CE4A0000}"/>
    <cellStyle name="Migliaia [0] 43 7" xfId="31247" xr:uid="{00000000-0005-0000-0000-0000CF4A0000}"/>
    <cellStyle name="Migliaia [0] 43 8" xfId="36363" xr:uid="{00000000-0005-0000-0000-0000D04A0000}"/>
    <cellStyle name="Migliaia [0] 44" xfId="216" xr:uid="{00000000-0005-0000-0000-0000D14A0000}"/>
    <cellStyle name="Migliaia [0] 44 2" xfId="1207" xr:uid="{00000000-0005-0000-0000-0000D24A0000}"/>
    <cellStyle name="Migliaia [0] 44 2 2" xfId="3403" xr:uid="{00000000-0005-0000-0000-0000D34A0000}"/>
    <cellStyle name="Migliaia [0] 44 2 2 2" xfId="7252" xr:uid="{00000000-0005-0000-0000-0000D44A0000}"/>
    <cellStyle name="Migliaia [0] 44 2 2 2 2" xfId="17228" xr:uid="{00000000-0005-0000-0000-0000D54A0000}"/>
    <cellStyle name="Migliaia [0] 44 2 2 2 3" xfId="19670" xr:uid="{00000000-0005-0000-0000-0000D64A0000}"/>
    <cellStyle name="Migliaia [0] 44 2 2 2 4" xfId="46273" xr:uid="{00000000-0005-0000-0000-0000D74A0000}"/>
    <cellStyle name="Migliaia [0] 44 2 2 2 5" xfId="49289" xr:uid="{00000000-0005-0000-0000-0000D84A0000}"/>
    <cellStyle name="Migliaia [0] 44 2 2 3" xfId="7610" xr:uid="{00000000-0005-0000-0000-0000D94A0000}"/>
    <cellStyle name="Migliaia [0] 44 2 2 4" xfId="5986" xr:uid="{00000000-0005-0000-0000-0000DA4A0000}"/>
    <cellStyle name="Migliaia [0] 44 2 2 4 2" xfId="16760" xr:uid="{00000000-0005-0000-0000-0000DB4A0000}"/>
    <cellStyle name="Migliaia [0] 44 2 2 4 3" xfId="42811" xr:uid="{00000000-0005-0000-0000-0000DC4A0000}"/>
    <cellStyle name="Migliaia [0] 44 2 2 4 4" xfId="45792" xr:uid="{00000000-0005-0000-0000-0000DD4A0000}"/>
    <cellStyle name="Migliaia [0] 44 2 2 4 5" xfId="48808" xr:uid="{00000000-0005-0000-0000-0000DE4A0000}"/>
    <cellStyle name="Migliaia [0] 44 2 2 5" xfId="15121" xr:uid="{00000000-0005-0000-0000-0000DF4A0000}"/>
    <cellStyle name="Migliaia [0] 44 2 2 6" xfId="19550" xr:uid="{00000000-0005-0000-0000-0000E04A0000}"/>
    <cellStyle name="Migliaia [0] 44 2 2 7" xfId="44307" xr:uid="{00000000-0005-0000-0000-0000E14A0000}"/>
    <cellStyle name="Migliaia [0] 44 2 2 8" xfId="45213" xr:uid="{00000000-0005-0000-0000-0000E24A0000}"/>
    <cellStyle name="Migliaia [0] 44 2 3" xfId="7253" xr:uid="{00000000-0005-0000-0000-0000E34A0000}"/>
    <cellStyle name="Migliaia [0] 44 2 3 2" xfId="28367" xr:uid="{00000000-0005-0000-0000-0000E44A0000}"/>
    <cellStyle name="Migliaia [0] 44 2 3 2 2" xfId="33718" xr:uid="{00000000-0005-0000-0000-0000E54A0000}"/>
    <cellStyle name="Migliaia [0] 44 2 3 2 3" xfId="39020" xr:uid="{00000000-0005-0000-0000-0000E64A0000}"/>
    <cellStyle name="Migliaia [0] 44 2 3 3" xfId="31253" xr:uid="{00000000-0005-0000-0000-0000E74A0000}"/>
    <cellStyle name="Migliaia [0] 44 2 3 4" xfId="36369" xr:uid="{00000000-0005-0000-0000-0000E84A0000}"/>
    <cellStyle name="Migliaia [0] 44 2 4" xfId="15120" xr:uid="{00000000-0005-0000-0000-0000E94A0000}"/>
    <cellStyle name="Migliaia [0] 44 2 5" xfId="19549" xr:uid="{00000000-0005-0000-0000-0000EA4A0000}"/>
    <cellStyle name="Migliaia [0] 44 3" xfId="3116" xr:uid="{00000000-0005-0000-0000-0000EB4A0000}"/>
    <cellStyle name="Migliaia [0] 44 3 2" xfId="7254" xr:uid="{00000000-0005-0000-0000-0000EC4A0000}"/>
    <cellStyle name="Migliaia [0] 44 3 2 2" xfId="13771" xr:uid="{00000000-0005-0000-0000-0000ED4A0000}"/>
    <cellStyle name="Migliaia [0] 44 3 2 2 2" xfId="17229" xr:uid="{00000000-0005-0000-0000-0000EE4A0000}"/>
    <cellStyle name="Migliaia [0] 44 3 2 2 2 2" xfId="33719" xr:uid="{00000000-0005-0000-0000-0000EF4A0000}"/>
    <cellStyle name="Migliaia [0] 44 3 2 2 3" xfId="39021" xr:uid="{00000000-0005-0000-0000-0000F04A0000}"/>
    <cellStyle name="Migliaia [0] 44 3 2 2 4" xfId="28368" xr:uid="{00000000-0005-0000-0000-0000F14A0000}"/>
    <cellStyle name="Migliaia [0] 44 3 2 3" xfId="31254" xr:uid="{00000000-0005-0000-0000-0000F24A0000}"/>
    <cellStyle name="Migliaia [0] 44 3 2 4" xfId="36370" xr:uid="{00000000-0005-0000-0000-0000F34A0000}"/>
    <cellStyle name="Migliaia [0] 44 3 2 5" xfId="42459" xr:uid="{00000000-0005-0000-0000-0000F44A0000}"/>
    <cellStyle name="Migliaia [0] 44 3 2 6" xfId="46274" xr:uid="{00000000-0005-0000-0000-0000F54A0000}"/>
    <cellStyle name="Migliaia [0] 44 3 2 7" xfId="49290" xr:uid="{00000000-0005-0000-0000-0000F64A0000}"/>
    <cellStyle name="Migliaia [0] 44 3 2 8" xfId="13047" xr:uid="{00000000-0005-0000-0000-0000F74A0000}"/>
    <cellStyle name="Migliaia [0] 44 3 3" xfId="7617" xr:uid="{00000000-0005-0000-0000-0000F84A0000}"/>
    <cellStyle name="Migliaia [0] 44 3 4" xfId="5987" xr:uid="{00000000-0005-0000-0000-0000F94A0000}"/>
    <cellStyle name="Migliaia [0] 44 3 4 2" xfId="16761" xr:uid="{00000000-0005-0000-0000-0000FA4A0000}"/>
    <cellStyle name="Migliaia [0] 44 3 4 3" xfId="41633" xr:uid="{00000000-0005-0000-0000-0000FB4A0000}"/>
    <cellStyle name="Migliaia [0] 44 3 4 4" xfId="45793" xr:uid="{00000000-0005-0000-0000-0000FC4A0000}"/>
    <cellStyle name="Migliaia [0] 44 3 4 5" xfId="48809" xr:uid="{00000000-0005-0000-0000-0000FD4A0000}"/>
    <cellStyle name="Migliaia [0] 44 3 5" xfId="15122" xr:uid="{00000000-0005-0000-0000-0000FE4A0000}"/>
    <cellStyle name="Migliaia [0] 44 3 6" xfId="19551" xr:uid="{00000000-0005-0000-0000-0000FF4A0000}"/>
    <cellStyle name="Migliaia [0] 44 4" xfId="2662" xr:uid="{00000000-0005-0000-0000-0000004B0000}"/>
    <cellStyle name="Migliaia [0] 44 4 2" xfId="12476" xr:uid="{00000000-0005-0000-0000-0000014B0000}"/>
    <cellStyle name="Migliaia [0] 44 4 2 2" xfId="30556" xr:uid="{00000000-0005-0000-0000-0000024B0000}"/>
    <cellStyle name="Migliaia [0] 44 4 2 2 2" xfId="35714" xr:uid="{00000000-0005-0000-0000-0000034B0000}"/>
    <cellStyle name="Migliaia [0] 44 4 2 2 3" xfId="41016" xr:uid="{00000000-0005-0000-0000-0000044B0000}"/>
    <cellStyle name="Migliaia [0] 44 4 2 3" xfId="33063" xr:uid="{00000000-0005-0000-0000-0000054B0000}"/>
    <cellStyle name="Migliaia [0] 44 4 2 4" xfId="38365" xr:uid="{00000000-0005-0000-0000-0000064B0000}"/>
    <cellStyle name="Migliaia [0] 44 4 3" xfId="15123" xr:uid="{00000000-0005-0000-0000-0000074B0000}"/>
    <cellStyle name="Migliaia [0] 44 4 3 2" xfId="33720" xr:uid="{00000000-0005-0000-0000-0000084B0000}"/>
    <cellStyle name="Migliaia [0] 44 4 3 3" xfId="39022" xr:uid="{00000000-0005-0000-0000-0000094B0000}"/>
    <cellStyle name="Migliaia [0] 44 4 3 4" xfId="28369" xr:uid="{00000000-0005-0000-0000-00000A4B0000}"/>
    <cellStyle name="Migliaia [0] 44 4 4" xfId="31255" xr:uid="{00000000-0005-0000-0000-00000B4B0000}"/>
    <cellStyle name="Migliaia [0] 44 4 5" xfId="36371" xr:uid="{00000000-0005-0000-0000-00000C4B0000}"/>
    <cellStyle name="Migliaia [0] 44 4 6" xfId="11418" xr:uid="{00000000-0005-0000-0000-00000D4B0000}"/>
    <cellStyle name="Migliaia [0] 44 5" xfId="12545" xr:uid="{00000000-0005-0000-0000-00000E4B0000}"/>
    <cellStyle name="Migliaia [0] 44 5 2" xfId="28370" xr:uid="{00000000-0005-0000-0000-00000F4B0000}"/>
    <cellStyle name="Migliaia [0] 44 5 2 2" xfId="33721" xr:uid="{00000000-0005-0000-0000-0000104B0000}"/>
    <cellStyle name="Migliaia [0] 44 5 2 3" xfId="39023" xr:uid="{00000000-0005-0000-0000-0000114B0000}"/>
    <cellStyle name="Migliaia [0] 44 5 3" xfId="31256" xr:uid="{00000000-0005-0000-0000-0000124B0000}"/>
    <cellStyle name="Migliaia [0] 44 5 4" xfId="36372" xr:uid="{00000000-0005-0000-0000-0000134B0000}"/>
    <cellStyle name="Migliaia [0] 44 6" xfId="15119" xr:uid="{00000000-0005-0000-0000-0000144B0000}"/>
    <cellStyle name="Migliaia [0] 44 6 2" xfId="33717" xr:uid="{00000000-0005-0000-0000-0000154B0000}"/>
    <cellStyle name="Migliaia [0] 44 6 3" xfId="39019" xr:uid="{00000000-0005-0000-0000-0000164B0000}"/>
    <cellStyle name="Migliaia [0] 44 6 4" xfId="28366" xr:uid="{00000000-0005-0000-0000-0000174B0000}"/>
    <cellStyle name="Migliaia [0] 44 7" xfId="31252" xr:uid="{00000000-0005-0000-0000-0000184B0000}"/>
    <cellStyle name="Migliaia [0] 44 8" xfId="36368" xr:uid="{00000000-0005-0000-0000-0000194B0000}"/>
    <cellStyle name="Migliaia [0] 45" xfId="217" xr:uid="{00000000-0005-0000-0000-00001A4B0000}"/>
    <cellStyle name="Migliaia [0] 45 2" xfId="1208" xr:uid="{00000000-0005-0000-0000-00001B4B0000}"/>
    <cellStyle name="Migliaia [0] 45 2 2" xfId="3404" xr:uid="{00000000-0005-0000-0000-00001C4B0000}"/>
    <cellStyle name="Migliaia [0] 45 2 2 2" xfId="7255" xr:uid="{00000000-0005-0000-0000-00001D4B0000}"/>
    <cellStyle name="Migliaia [0] 45 2 2 2 2" xfId="17230" xr:uid="{00000000-0005-0000-0000-00001E4B0000}"/>
    <cellStyle name="Migliaia [0] 45 2 2 2 3" xfId="19935" xr:uid="{00000000-0005-0000-0000-00001F4B0000}"/>
    <cellStyle name="Migliaia [0] 45 2 2 2 4" xfId="46275" xr:uid="{00000000-0005-0000-0000-0000204B0000}"/>
    <cellStyle name="Migliaia [0] 45 2 2 2 5" xfId="49291" xr:uid="{00000000-0005-0000-0000-0000214B0000}"/>
    <cellStyle name="Migliaia [0] 45 2 2 3" xfId="6560" xr:uid="{00000000-0005-0000-0000-0000224B0000}"/>
    <cellStyle name="Migliaia [0] 45 2 2 4" xfId="5988" xr:uid="{00000000-0005-0000-0000-0000234B0000}"/>
    <cellStyle name="Migliaia [0] 45 2 2 4 2" xfId="16762" xr:uid="{00000000-0005-0000-0000-0000244B0000}"/>
    <cellStyle name="Migliaia [0] 45 2 2 4 3" xfId="43341" xr:uid="{00000000-0005-0000-0000-0000254B0000}"/>
    <cellStyle name="Migliaia [0] 45 2 2 4 4" xfId="45794" xr:uid="{00000000-0005-0000-0000-0000264B0000}"/>
    <cellStyle name="Migliaia [0] 45 2 2 4 5" xfId="48810" xr:uid="{00000000-0005-0000-0000-0000274B0000}"/>
    <cellStyle name="Migliaia [0] 45 2 2 5" xfId="15126" xr:uid="{00000000-0005-0000-0000-0000284B0000}"/>
    <cellStyle name="Migliaia [0] 45 2 2 6" xfId="19553" xr:uid="{00000000-0005-0000-0000-0000294B0000}"/>
    <cellStyle name="Migliaia [0] 45 2 2 7" xfId="44308" xr:uid="{00000000-0005-0000-0000-00002A4B0000}"/>
    <cellStyle name="Migliaia [0] 45 2 2 8" xfId="45214" xr:uid="{00000000-0005-0000-0000-00002B4B0000}"/>
    <cellStyle name="Migliaia [0] 45 2 3" xfId="7256" xr:uid="{00000000-0005-0000-0000-00002C4B0000}"/>
    <cellStyle name="Migliaia [0] 45 2 3 2" xfId="28372" xr:uid="{00000000-0005-0000-0000-00002D4B0000}"/>
    <cellStyle name="Migliaia [0] 45 2 3 2 2" xfId="33723" xr:uid="{00000000-0005-0000-0000-00002E4B0000}"/>
    <cellStyle name="Migliaia [0] 45 2 3 2 3" xfId="39025" xr:uid="{00000000-0005-0000-0000-00002F4B0000}"/>
    <cellStyle name="Migliaia [0] 45 2 3 3" xfId="31258" xr:uid="{00000000-0005-0000-0000-0000304B0000}"/>
    <cellStyle name="Migliaia [0] 45 2 3 4" xfId="36374" xr:uid="{00000000-0005-0000-0000-0000314B0000}"/>
    <cellStyle name="Migliaia [0] 45 2 4" xfId="15125" xr:uid="{00000000-0005-0000-0000-0000324B0000}"/>
    <cellStyle name="Migliaia [0] 45 2 5" xfId="19552" xr:uid="{00000000-0005-0000-0000-0000334B0000}"/>
    <cellStyle name="Migliaia [0] 45 3" xfId="3117" xr:uid="{00000000-0005-0000-0000-0000344B0000}"/>
    <cellStyle name="Migliaia [0] 45 3 2" xfId="7257" xr:uid="{00000000-0005-0000-0000-0000354B0000}"/>
    <cellStyle name="Migliaia [0] 45 3 2 2" xfId="13772" xr:uid="{00000000-0005-0000-0000-0000364B0000}"/>
    <cellStyle name="Migliaia [0] 45 3 2 2 2" xfId="17231" xr:uid="{00000000-0005-0000-0000-0000374B0000}"/>
    <cellStyle name="Migliaia [0] 45 3 2 2 2 2" xfId="33724" xr:uid="{00000000-0005-0000-0000-0000384B0000}"/>
    <cellStyle name="Migliaia [0] 45 3 2 2 3" xfId="39026" xr:uid="{00000000-0005-0000-0000-0000394B0000}"/>
    <cellStyle name="Migliaia [0] 45 3 2 2 4" xfId="28373" xr:uid="{00000000-0005-0000-0000-00003A4B0000}"/>
    <cellStyle name="Migliaia [0] 45 3 2 3" xfId="31259" xr:uid="{00000000-0005-0000-0000-00003B4B0000}"/>
    <cellStyle name="Migliaia [0] 45 3 2 4" xfId="36375" xr:uid="{00000000-0005-0000-0000-00003C4B0000}"/>
    <cellStyle name="Migliaia [0] 45 3 2 5" xfId="43781" xr:uid="{00000000-0005-0000-0000-00003D4B0000}"/>
    <cellStyle name="Migliaia [0] 45 3 2 6" xfId="46276" xr:uid="{00000000-0005-0000-0000-00003E4B0000}"/>
    <cellStyle name="Migliaia [0] 45 3 2 7" xfId="49292" xr:uid="{00000000-0005-0000-0000-00003F4B0000}"/>
    <cellStyle name="Migliaia [0] 45 3 2 8" xfId="13048" xr:uid="{00000000-0005-0000-0000-0000404B0000}"/>
    <cellStyle name="Migliaia [0] 45 3 3" xfId="6974" xr:uid="{00000000-0005-0000-0000-0000414B0000}"/>
    <cellStyle name="Migliaia [0] 45 3 4" xfId="5989" xr:uid="{00000000-0005-0000-0000-0000424B0000}"/>
    <cellStyle name="Migliaia [0] 45 3 4 2" xfId="16763" xr:uid="{00000000-0005-0000-0000-0000434B0000}"/>
    <cellStyle name="Migliaia [0] 45 3 4 3" xfId="43618" xr:uid="{00000000-0005-0000-0000-0000444B0000}"/>
    <cellStyle name="Migliaia [0] 45 3 4 4" xfId="45795" xr:uid="{00000000-0005-0000-0000-0000454B0000}"/>
    <cellStyle name="Migliaia [0] 45 3 4 5" xfId="48811" xr:uid="{00000000-0005-0000-0000-0000464B0000}"/>
    <cellStyle name="Migliaia [0] 45 3 5" xfId="15127" xr:uid="{00000000-0005-0000-0000-0000474B0000}"/>
    <cellStyle name="Migliaia [0] 45 3 6" xfId="19554" xr:uid="{00000000-0005-0000-0000-0000484B0000}"/>
    <cellStyle name="Migliaia [0] 45 4" xfId="2663" xr:uid="{00000000-0005-0000-0000-0000494B0000}"/>
    <cellStyle name="Migliaia [0] 45 4 2" xfId="12477" xr:uid="{00000000-0005-0000-0000-00004A4B0000}"/>
    <cellStyle name="Migliaia [0] 45 4 2 2" xfId="30557" xr:uid="{00000000-0005-0000-0000-00004B4B0000}"/>
    <cellStyle name="Migliaia [0] 45 4 2 2 2" xfId="35715" xr:uid="{00000000-0005-0000-0000-00004C4B0000}"/>
    <cellStyle name="Migliaia [0] 45 4 2 2 3" xfId="41017" xr:uid="{00000000-0005-0000-0000-00004D4B0000}"/>
    <cellStyle name="Migliaia [0] 45 4 2 3" xfId="33064" xr:uid="{00000000-0005-0000-0000-00004E4B0000}"/>
    <cellStyle name="Migliaia [0] 45 4 2 4" xfId="38366" xr:uid="{00000000-0005-0000-0000-00004F4B0000}"/>
    <cellStyle name="Migliaia [0] 45 4 3" xfId="15128" xr:uid="{00000000-0005-0000-0000-0000504B0000}"/>
    <cellStyle name="Migliaia [0] 45 4 3 2" xfId="33725" xr:uid="{00000000-0005-0000-0000-0000514B0000}"/>
    <cellStyle name="Migliaia [0] 45 4 3 3" xfId="39027" xr:uid="{00000000-0005-0000-0000-0000524B0000}"/>
    <cellStyle name="Migliaia [0] 45 4 3 4" xfId="28374" xr:uid="{00000000-0005-0000-0000-0000534B0000}"/>
    <cellStyle name="Migliaia [0] 45 4 4" xfId="31260" xr:uid="{00000000-0005-0000-0000-0000544B0000}"/>
    <cellStyle name="Migliaia [0] 45 4 5" xfId="36376" xr:uid="{00000000-0005-0000-0000-0000554B0000}"/>
    <cellStyle name="Migliaia [0] 45 4 6" xfId="11419" xr:uid="{00000000-0005-0000-0000-0000564B0000}"/>
    <cellStyle name="Migliaia [0] 45 5" xfId="12546" xr:uid="{00000000-0005-0000-0000-0000574B0000}"/>
    <cellStyle name="Migliaia [0] 45 5 2" xfId="28375" xr:uid="{00000000-0005-0000-0000-0000584B0000}"/>
    <cellStyle name="Migliaia [0] 45 5 2 2" xfId="33726" xr:uid="{00000000-0005-0000-0000-0000594B0000}"/>
    <cellStyle name="Migliaia [0] 45 5 2 3" xfId="39028" xr:uid="{00000000-0005-0000-0000-00005A4B0000}"/>
    <cellStyle name="Migliaia [0] 45 5 3" xfId="31261" xr:uid="{00000000-0005-0000-0000-00005B4B0000}"/>
    <cellStyle name="Migliaia [0] 45 5 4" xfId="36377" xr:uid="{00000000-0005-0000-0000-00005C4B0000}"/>
    <cellStyle name="Migliaia [0] 45 6" xfId="15124" xr:uid="{00000000-0005-0000-0000-00005D4B0000}"/>
    <cellStyle name="Migliaia [0] 45 6 2" xfId="33722" xr:uid="{00000000-0005-0000-0000-00005E4B0000}"/>
    <cellStyle name="Migliaia [0] 45 6 3" xfId="39024" xr:uid="{00000000-0005-0000-0000-00005F4B0000}"/>
    <cellStyle name="Migliaia [0] 45 6 4" xfId="28371" xr:uid="{00000000-0005-0000-0000-0000604B0000}"/>
    <cellStyle name="Migliaia [0] 45 7" xfId="31257" xr:uid="{00000000-0005-0000-0000-0000614B0000}"/>
    <cellStyle name="Migliaia [0] 45 8" xfId="36373" xr:uid="{00000000-0005-0000-0000-0000624B0000}"/>
    <cellStyle name="Migliaia [0] 46" xfId="218" xr:uid="{00000000-0005-0000-0000-0000634B0000}"/>
    <cellStyle name="Migliaia [0] 46 2" xfId="1209" xr:uid="{00000000-0005-0000-0000-0000644B0000}"/>
    <cellStyle name="Migliaia [0] 46 2 2" xfId="3405" xr:uid="{00000000-0005-0000-0000-0000654B0000}"/>
    <cellStyle name="Migliaia [0] 46 2 2 2" xfId="7258" xr:uid="{00000000-0005-0000-0000-0000664B0000}"/>
    <cellStyle name="Migliaia [0] 46 2 2 2 2" xfId="17232" xr:uid="{00000000-0005-0000-0000-0000674B0000}"/>
    <cellStyle name="Migliaia [0] 46 2 2 2 3" xfId="42524" xr:uid="{00000000-0005-0000-0000-0000684B0000}"/>
    <cellStyle name="Migliaia [0] 46 2 2 2 4" xfId="46277" xr:uid="{00000000-0005-0000-0000-0000694B0000}"/>
    <cellStyle name="Migliaia [0] 46 2 2 2 5" xfId="49293" xr:uid="{00000000-0005-0000-0000-00006A4B0000}"/>
    <cellStyle name="Migliaia [0] 46 2 2 3" xfId="7763" xr:uid="{00000000-0005-0000-0000-00006B4B0000}"/>
    <cellStyle name="Migliaia [0] 46 2 2 4" xfId="5990" xr:uid="{00000000-0005-0000-0000-00006C4B0000}"/>
    <cellStyle name="Migliaia [0] 46 2 2 4 2" xfId="16764" xr:uid="{00000000-0005-0000-0000-00006D4B0000}"/>
    <cellStyle name="Migliaia [0] 46 2 2 4 3" xfId="41634" xr:uid="{00000000-0005-0000-0000-00006E4B0000}"/>
    <cellStyle name="Migliaia [0] 46 2 2 4 4" xfId="45796" xr:uid="{00000000-0005-0000-0000-00006F4B0000}"/>
    <cellStyle name="Migliaia [0] 46 2 2 4 5" xfId="48812" xr:uid="{00000000-0005-0000-0000-0000704B0000}"/>
    <cellStyle name="Migliaia [0] 46 2 2 5" xfId="15131" xr:uid="{00000000-0005-0000-0000-0000714B0000}"/>
    <cellStyle name="Migliaia [0] 46 2 2 6" xfId="19556" xr:uid="{00000000-0005-0000-0000-0000724B0000}"/>
    <cellStyle name="Migliaia [0] 46 2 2 7" xfId="44309" xr:uid="{00000000-0005-0000-0000-0000734B0000}"/>
    <cellStyle name="Migliaia [0] 46 2 2 8" xfId="45215" xr:uid="{00000000-0005-0000-0000-0000744B0000}"/>
    <cellStyle name="Migliaia [0] 46 2 3" xfId="7259" xr:uid="{00000000-0005-0000-0000-0000754B0000}"/>
    <cellStyle name="Migliaia [0] 46 2 3 2" xfId="28377" xr:uid="{00000000-0005-0000-0000-0000764B0000}"/>
    <cellStyle name="Migliaia [0] 46 2 3 2 2" xfId="33728" xr:uid="{00000000-0005-0000-0000-0000774B0000}"/>
    <cellStyle name="Migliaia [0] 46 2 3 2 3" xfId="39030" xr:uid="{00000000-0005-0000-0000-0000784B0000}"/>
    <cellStyle name="Migliaia [0] 46 2 3 3" xfId="31263" xr:uid="{00000000-0005-0000-0000-0000794B0000}"/>
    <cellStyle name="Migliaia [0] 46 2 3 4" xfId="36379" xr:uid="{00000000-0005-0000-0000-00007A4B0000}"/>
    <cellStyle name="Migliaia [0] 46 2 4" xfId="15130" xr:uid="{00000000-0005-0000-0000-00007B4B0000}"/>
    <cellStyle name="Migliaia [0] 46 2 5" xfId="19555" xr:uid="{00000000-0005-0000-0000-00007C4B0000}"/>
    <cellStyle name="Migliaia [0] 46 3" xfId="3118" xr:uid="{00000000-0005-0000-0000-00007D4B0000}"/>
    <cellStyle name="Migliaia [0] 46 3 2" xfId="7260" xr:uid="{00000000-0005-0000-0000-00007E4B0000}"/>
    <cellStyle name="Migliaia [0] 46 3 2 2" xfId="13773" xr:uid="{00000000-0005-0000-0000-00007F4B0000}"/>
    <cellStyle name="Migliaia [0] 46 3 2 2 2" xfId="17233" xr:uid="{00000000-0005-0000-0000-0000804B0000}"/>
    <cellStyle name="Migliaia [0] 46 3 2 2 2 2" xfId="33729" xr:uid="{00000000-0005-0000-0000-0000814B0000}"/>
    <cellStyle name="Migliaia [0] 46 3 2 2 3" xfId="39031" xr:uid="{00000000-0005-0000-0000-0000824B0000}"/>
    <cellStyle name="Migliaia [0] 46 3 2 2 4" xfId="28378" xr:uid="{00000000-0005-0000-0000-0000834B0000}"/>
    <cellStyle name="Migliaia [0] 46 3 2 3" xfId="31264" xr:uid="{00000000-0005-0000-0000-0000844B0000}"/>
    <cellStyle name="Migliaia [0] 46 3 2 4" xfId="36380" xr:uid="{00000000-0005-0000-0000-0000854B0000}"/>
    <cellStyle name="Migliaia [0] 46 3 2 5" xfId="41743" xr:uid="{00000000-0005-0000-0000-0000864B0000}"/>
    <cellStyle name="Migliaia [0] 46 3 2 6" xfId="46278" xr:uid="{00000000-0005-0000-0000-0000874B0000}"/>
    <cellStyle name="Migliaia [0] 46 3 2 7" xfId="49294" xr:uid="{00000000-0005-0000-0000-0000884B0000}"/>
    <cellStyle name="Migliaia [0] 46 3 2 8" xfId="13049" xr:uid="{00000000-0005-0000-0000-0000894B0000}"/>
    <cellStyle name="Migliaia [0] 46 3 3" xfId="6975" xr:uid="{00000000-0005-0000-0000-00008A4B0000}"/>
    <cellStyle name="Migliaia [0] 46 3 4" xfId="5991" xr:uid="{00000000-0005-0000-0000-00008B4B0000}"/>
    <cellStyle name="Migliaia [0] 46 3 4 2" xfId="16765" xr:uid="{00000000-0005-0000-0000-00008C4B0000}"/>
    <cellStyle name="Migliaia [0] 46 3 4 3" xfId="19699" xr:uid="{00000000-0005-0000-0000-00008D4B0000}"/>
    <cellStyle name="Migliaia [0] 46 3 4 4" xfId="45797" xr:uid="{00000000-0005-0000-0000-00008E4B0000}"/>
    <cellStyle name="Migliaia [0] 46 3 4 5" xfId="48813" xr:uid="{00000000-0005-0000-0000-00008F4B0000}"/>
    <cellStyle name="Migliaia [0] 46 3 5" xfId="15132" xr:uid="{00000000-0005-0000-0000-0000904B0000}"/>
    <cellStyle name="Migliaia [0] 46 3 6" xfId="19557" xr:uid="{00000000-0005-0000-0000-0000914B0000}"/>
    <cellStyle name="Migliaia [0] 46 4" xfId="2664" xr:uid="{00000000-0005-0000-0000-0000924B0000}"/>
    <cellStyle name="Migliaia [0] 46 4 2" xfId="12478" xr:uid="{00000000-0005-0000-0000-0000934B0000}"/>
    <cellStyle name="Migliaia [0] 46 4 2 2" xfId="30558" xr:uid="{00000000-0005-0000-0000-0000944B0000}"/>
    <cellStyle name="Migliaia [0] 46 4 2 2 2" xfId="35716" xr:uid="{00000000-0005-0000-0000-0000954B0000}"/>
    <cellStyle name="Migliaia [0] 46 4 2 2 3" xfId="41018" xr:uid="{00000000-0005-0000-0000-0000964B0000}"/>
    <cellStyle name="Migliaia [0] 46 4 2 3" xfId="33065" xr:uid="{00000000-0005-0000-0000-0000974B0000}"/>
    <cellStyle name="Migliaia [0] 46 4 2 4" xfId="38367" xr:uid="{00000000-0005-0000-0000-0000984B0000}"/>
    <cellStyle name="Migliaia [0] 46 4 3" xfId="15133" xr:uid="{00000000-0005-0000-0000-0000994B0000}"/>
    <cellStyle name="Migliaia [0] 46 4 3 2" xfId="33730" xr:uid="{00000000-0005-0000-0000-00009A4B0000}"/>
    <cellStyle name="Migliaia [0] 46 4 3 3" xfId="39032" xr:uid="{00000000-0005-0000-0000-00009B4B0000}"/>
    <cellStyle name="Migliaia [0] 46 4 3 4" xfId="28379" xr:uid="{00000000-0005-0000-0000-00009C4B0000}"/>
    <cellStyle name="Migliaia [0] 46 4 4" xfId="31265" xr:uid="{00000000-0005-0000-0000-00009D4B0000}"/>
    <cellStyle name="Migliaia [0] 46 4 5" xfId="36381" xr:uid="{00000000-0005-0000-0000-00009E4B0000}"/>
    <cellStyle name="Migliaia [0] 46 4 6" xfId="11420" xr:uid="{00000000-0005-0000-0000-00009F4B0000}"/>
    <cellStyle name="Migliaia [0] 46 5" xfId="12547" xr:uid="{00000000-0005-0000-0000-0000A04B0000}"/>
    <cellStyle name="Migliaia [0] 46 5 2" xfId="28380" xr:uid="{00000000-0005-0000-0000-0000A14B0000}"/>
    <cellStyle name="Migliaia [0] 46 5 2 2" xfId="33731" xr:uid="{00000000-0005-0000-0000-0000A24B0000}"/>
    <cellStyle name="Migliaia [0] 46 5 2 3" xfId="39033" xr:uid="{00000000-0005-0000-0000-0000A34B0000}"/>
    <cellStyle name="Migliaia [0] 46 5 3" xfId="31266" xr:uid="{00000000-0005-0000-0000-0000A44B0000}"/>
    <cellStyle name="Migliaia [0] 46 5 4" xfId="36382" xr:uid="{00000000-0005-0000-0000-0000A54B0000}"/>
    <cellStyle name="Migliaia [0] 46 6" xfId="15129" xr:uid="{00000000-0005-0000-0000-0000A64B0000}"/>
    <cellStyle name="Migliaia [0] 46 6 2" xfId="33727" xr:uid="{00000000-0005-0000-0000-0000A74B0000}"/>
    <cellStyle name="Migliaia [0] 46 6 3" xfId="39029" xr:uid="{00000000-0005-0000-0000-0000A84B0000}"/>
    <cellStyle name="Migliaia [0] 46 6 4" xfId="28376" xr:uid="{00000000-0005-0000-0000-0000A94B0000}"/>
    <cellStyle name="Migliaia [0] 46 7" xfId="31262" xr:uid="{00000000-0005-0000-0000-0000AA4B0000}"/>
    <cellStyle name="Migliaia [0] 46 8" xfId="36378" xr:uid="{00000000-0005-0000-0000-0000AB4B0000}"/>
    <cellStyle name="Migliaia [0] 47" xfId="219" xr:uid="{00000000-0005-0000-0000-0000AC4B0000}"/>
    <cellStyle name="Migliaia [0] 47 2" xfId="1210" xr:uid="{00000000-0005-0000-0000-0000AD4B0000}"/>
    <cellStyle name="Migliaia [0] 47 2 2" xfId="3406" xr:uid="{00000000-0005-0000-0000-0000AE4B0000}"/>
    <cellStyle name="Migliaia [0] 47 2 2 2" xfId="7261" xr:uid="{00000000-0005-0000-0000-0000AF4B0000}"/>
    <cellStyle name="Migliaia [0] 47 2 2 2 2" xfId="17234" xr:uid="{00000000-0005-0000-0000-0000B04B0000}"/>
    <cellStyle name="Migliaia [0] 47 2 2 2 3" xfId="41744" xr:uid="{00000000-0005-0000-0000-0000B14B0000}"/>
    <cellStyle name="Migliaia [0] 47 2 2 2 4" xfId="46279" xr:uid="{00000000-0005-0000-0000-0000B24B0000}"/>
    <cellStyle name="Migliaia [0] 47 2 2 2 5" xfId="49295" xr:uid="{00000000-0005-0000-0000-0000B34B0000}"/>
    <cellStyle name="Migliaia [0] 47 2 2 3" xfId="7762" xr:uid="{00000000-0005-0000-0000-0000B44B0000}"/>
    <cellStyle name="Migliaia [0] 47 2 2 4" xfId="5992" xr:uid="{00000000-0005-0000-0000-0000B54B0000}"/>
    <cellStyle name="Migliaia [0] 47 2 2 4 2" xfId="16766" xr:uid="{00000000-0005-0000-0000-0000B64B0000}"/>
    <cellStyle name="Migliaia [0] 47 2 2 4 3" xfId="41635" xr:uid="{00000000-0005-0000-0000-0000B74B0000}"/>
    <cellStyle name="Migliaia [0] 47 2 2 4 4" xfId="45798" xr:uid="{00000000-0005-0000-0000-0000B84B0000}"/>
    <cellStyle name="Migliaia [0] 47 2 2 4 5" xfId="48814" xr:uid="{00000000-0005-0000-0000-0000B94B0000}"/>
    <cellStyle name="Migliaia [0] 47 2 2 5" xfId="15136" xr:uid="{00000000-0005-0000-0000-0000BA4B0000}"/>
    <cellStyle name="Migliaia [0] 47 2 2 6" xfId="19559" xr:uid="{00000000-0005-0000-0000-0000BB4B0000}"/>
    <cellStyle name="Migliaia [0] 47 2 2 7" xfId="44310" xr:uid="{00000000-0005-0000-0000-0000BC4B0000}"/>
    <cellStyle name="Migliaia [0] 47 2 2 8" xfId="45216" xr:uid="{00000000-0005-0000-0000-0000BD4B0000}"/>
    <cellStyle name="Migliaia [0] 47 2 3" xfId="7262" xr:uid="{00000000-0005-0000-0000-0000BE4B0000}"/>
    <cellStyle name="Migliaia [0] 47 2 3 2" xfId="28382" xr:uid="{00000000-0005-0000-0000-0000BF4B0000}"/>
    <cellStyle name="Migliaia [0] 47 2 3 2 2" xfId="33733" xr:uid="{00000000-0005-0000-0000-0000C04B0000}"/>
    <cellStyle name="Migliaia [0] 47 2 3 2 3" xfId="39035" xr:uid="{00000000-0005-0000-0000-0000C14B0000}"/>
    <cellStyle name="Migliaia [0] 47 2 3 3" xfId="31268" xr:uid="{00000000-0005-0000-0000-0000C24B0000}"/>
    <cellStyle name="Migliaia [0] 47 2 3 4" xfId="36384" xr:uid="{00000000-0005-0000-0000-0000C34B0000}"/>
    <cellStyle name="Migliaia [0] 47 2 4" xfId="15135" xr:uid="{00000000-0005-0000-0000-0000C44B0000}"/>
    <cellStyle name="Migliaia [0] 47 2 5" xfId="19558" xr:uid="{00000000-0005-0000-0000-0000C54B0000}"/>
    <cellStyle name="Migliaia [0] 47 3" xfId="3119" xr:uid="{00000000-0005-0000-0000-0000C64B0000}"/>
    <cellStyle name="Migliaia [0] 47 3 2" xfId="7263" xr:uid="{00000000-0005-0000-0000-0000C74B0000}"/>
    <cellStyle name="Migliaia [0] 47 3 2 2" xfId="13774" xr:uid="{00000000-0005-0000-0000-0000C84B0000}"/>
    <cellStyle name="Migliaia [0] 47 3 2 2 2" xfId="17235" xr:uid="{00000000-0005-0000-0000-0000C94B0000}"/>
    <cellStyle name="Migliaia [0] 47 3 2 2 2 2" xfId="33734" xr:uid="{00000000-0005-0000-0000-0000CA4B0000}"/>
    <cellStyle name="Migliaia [0] 47 3 2 2 3" xfId="39036" xr:uid="{00000000-0005-0000-0000-0000CB4B0000}"/>
    <cellStyle name="Migliaia [0] 47 3 2 2 4" xfId="28383" xr:uid="{00000000-0005-0000-0000-0000CC4B0000}"/>
    <cellStyle name="Migliaia [0] 47 3 2 3" xfId="31269" xr:uid="{00000000-0005-0000-0000-0000CD4B0000}"/>
    <cellStyle name="Migliaia [0] 47 3 2 4" xfId="36385" xr:uid="{00000000-0005-0000-0000-0000CE4B0000}"/>
    <cellStyle name="Migliaia [0] 47 3 2 5" xfId="29684" xr:uid="{00000000-0005-0000-0000-0000CF4B0000}"/>
    <cellStyle name="Migliaia [0] 47 3 2 6" xfId="46280" xr:uid="{00000000-0005-0000-0000-0000D04B0000}"/>
    <cellStyle name="Migliaia [0] 47 3 2 7" xfId="49296" xr:uid="{00000000-0005-0000-0000-0000D14B0000}"/>
    <cellStyle name="Migliaia [0] 47 3 2 8" xfId="13050" xr:uid="{00000000-0005-0000-0000-0000D24B0000}"/>
    <cellStyle name="Migliaia [0] 47 3 3" xfId="7798" xr:uid="{00000000-0005-0000-0000-0000D34B0000}"/>
    <cellStyle name="Migliaia [0] 47 3 4" xfId="5993" xr:uid="{00000000-0005-0000-0000-0000D44B0000}"/>
    <cellStyle name="Migliaia [0] 47 3 4 2" xfId="16767" xr:uid="{00000000-0005-0000-0000-0000D54B0000}"/>
    <cellStyle name="Migliaia [0] 47 3 4 3" xfId="19698" xr:uid="{00000000-0005-0000-0000-0000D64B0000}"/>
    <cellStyle name="Migliaia [0] 47 3 4 4" xfId="45799" xr:uid="{00000000-0005-0000-0000-0000D74B0000}"/>
    <cellStyle name="Migliaia [0] 47 3 4 5" xfId="48815" xr:uid="{00000000-0005-0000-0000-0000D84B0000}"/>
    <cellStyle name="Migliaia [0] 47 3 5" xfId="15137" xr:uid="{00000000-0005-0000-0000-0000D94B0000}"/>
    <cellStyle name="Migliaia [0] 47 3 6" xfId="19560" xr:uid="{00000000-0005-0000-0000-0000DA4B0000}"/>
    <cellStyle name="Migliaia [0] 47 4" xfId="2665" xr:uid="{00000000-0005-0000-0000-0000DB4B0000}"/>
    <cellStyle name="Migliaia [0] 47 4 2" xfId="12479" xr:uid="{00000000-0005-0000-0000-0000DC4B0000}"/>
    <cellStyle name="Migliaia [0] 47 4 2 2" xfId="30559" xr:uid="{00000000-0005-0000-0000-0000DD4B0000}"/>
    <cellStyle name="Migliaia [0] 47 4 2 2 2" xfId="35717" xr:uid="{00000000-0005-0000-0000-0000DE4B0000}"/>
    <cellStyle name="Migliaia [0] 47 4 2 2 3" xfId="41019" xr:uid="{00000000-0005-0000-0000-0000DF4B0000}"/>
    <cellStyle name="Migliaia [0] 47 4 2 3" xfId="33066" xr:uid="{00000000-0005-0000-0000-0000E04B0000}"/>
    <cellStyle name="Migliaia [0] 47 4 2 4" xfId="38368" xr:uid="{00000000-0005-0000-0000-0000E14B0000}"/>
    <cellStyle name="Migliaia [0] 47 4 3" xfId="15138" xr:uid="{00000000-0005-0000-0000-0000E24B0000}"/>
    <cellStyle name="Migliaia [0] 47 4 3 2" xfId="33735" xr:uid="{00000000-0005-0000-0000-0000E34B0000}"/>
    <cellStyle name="Migliaia [0] 47 4 3 3" xfId="39037" xr:uid="{00000000-0005-0000-0000-0000E44B0000}"/>
    <cellStyle name="Migliaia [0] 47 4 3 4" xfId="28384" xr:uid="{00000000-0005-0000-0000-0000E54B0000}"/>
    <cellStyle name="Migliaia [0] 47 4 4" xfId="31270" xr:uid="{00000000-0005-0000-0000-0000E64B0000}"/>
    <cellStyle name="Migliaia [0] 47 4 5" xfId="36386" xr:uid="{00000000-0005-0000-0000-0000E74B0000}"/>
    <cellStyle name="Migliaia [0] 47 4 6" xfId="11421" xr:uid="{00000000-0005-0000-0000-0000E84B0000}"/>
    <cellStyle name="Migliaia [0] 47 5" xfId="12548" xr:uid="{00000000-0005-0000-0000-0000E94B0000}"/>
    <cellStyle name="Migliaia [0] 47 5 2" xfId="28385" xr:uid="{00000000-0005-0000-0000-0000EA4B0000}"/>
    <cellStyle name="Migliaia [0] 47 5 2 2" xfId="33736" xr:uid="{00000000-0005-0000-0000-0000EB4B0000}"/>
    <cellStyle name="Migliaia [0] 47 5 2 3" xfId="39038" xr:uid="{00000000-0005-0000-0000-0000EC4B0000}"/>
    <cellStyle name="Migliaia [0] 47 5 3" xfId="31271" xr:uid="{00000000-0005-0000-0000-0000ED4B0000}"/>
    <cellStyle name="Migliaia [0] 47 5 4" xfId="36387" xr:uid="{00000000-0005-0000-0000-0000EE4B0000}"/>
    <cellStyle name="Migliaia [0] 47 6" xfId="15134" xr:uid="{00000000-0005-0000-0000-0000EF4B0000}"/>
    <cellStyle name="Migliaia [0] 47 6 2" xfId="33732" xr:uid="{00000000-0005-0000-0000-0000F04B0000}"/>
    <cellStyle name="Migliaia [0] 47 6 3" xfId="39034" xr:uid="{00000000-0005-0000-0000-0000F14B0000}"/>
    <cellStyle name="Migliaia [0] 47 6 4" xfId="28381" xr:uid="{00000000-0005-0000-0000-0000F24B0000}"/>
    <cellStyle name="Migliaia [0] 47 7" xfId="31267" xr:uid="{00000000-0005-0000-0000-0000F34B0000}"/>
    <cellStyle name="Migliaia [0] 47 8" xfId="36383" xr:uid="{00000000-0005-0000-0000-0000F44B0000}"/>
    <cellStyle name="Migliaia [0] 48" xfId="220" xr:uid="{00000000-0005-0000-0000-0000F54B0000}"/>
    <cellStyle name="Migliaia [0] 48 2" xfId="1211" xr:uid="{00000000-0005-0000-0000-0000F64B0000}"/>
    <cellStyle name="Migliaia [0] 48 2 2" xfId="3407" xr:uid="{00000000-0005-0000-0000-0000F74B0000}"/>
    <cellStyle name="Migliaia [0] 48 2 2 2" xfId="7264" xr:uid="{00000000-0005-0000-0000-0000F84B0000}"/>
    <cellStyle name="Migliaia [0] 48 2 2 2 2" xfId="17236" xr:uid="{00000000-0005-0000-0000-0000F94B0000}"/>
    <cellStyle name="Migliaia [0] 48 2 2 2 3" xfId="42673" xr:uid="{00000000-0005-0000-0000-0000FA4B0000}"/>
    <cellStyle name="Migliaia [0] 48 2 2 2 4" xfId="46281" xr:uid="{00000000-0005-0000-0000-0000FB4B0000}"/>
    <cellStyle name="Migliaia [0] 48 2 2 2 5" xfId="49297" xr:uid="{00000000-0005-0000-0000-0000FC4B0000}"/>
    <cellStyle name="Migliaia [0] 48 2 2 3" xfId="7761" xr:uid="{00000000-0005-0000-0000-0000FD4B0000}"/>
    <cellStyle name="Migliaia [0] 48 2 2 4" xfId="5994" xr:uid="{00000000-0005-0000-0000-0000FE4B0000}"/>
    <cellStyle name="Migliaia [0] 48 2 2 4 2" xfId="16768" xr:uid="{00000000-0005-0000-0000-0000FF4B0000}"/>
    <cellStyle name="Migliaia [0] 48 2 2 4 3" xfId="41636" xr:uid="{00000000-0005-0000-0000-0000004C0000}"/>
    <cellStyle name="Migliaia [0] 48 2 2 4 4" xfId="45800" xr:uid="{00000000-0005-0000-0000-0000014C0000}"/>
    <cellStyle name="Migliaia [0] 48 2 2 4 5" xfId="48816" xr:uid="{00000000-0005-0000-0000-0000024C0000}"/>
    <cellStyle name="Migliaia [0] 48 2 2 5" xfId="15141" xr:uid="{00000000-0005-0000-0000-0000034C0000}"/>
    <cellStyle name="Migliaia [0] 48 2 2 6" xfId="19562" xr:uid="{00000000-0005-0000-0000-0000044C0000}"/>
    <cellStyle name="Migliaia [0] 48 2 2 7" xfId="44311" xr:uid="{00000000-0005-0000-0000-0000054C0000}"/>
    <cellStyle name="Migliaia [0] 48 2 2 8" xfId="45217" xr:uid="{00000000-0005-0000-0000-0000064C0000}"/>
    <cellStyle name="Migliaia [0] 48 2 3" xfId="7265" xr:uid="{00000000-0005-0000-0000-0000074C0000}"/>
    <cellStyle name="Migliaia [0] 48 2 3 2" xfId="28387" xr:uid="{00000000-0005-0000-0000-0000084C0000}"/>
    <cellStyle name="Migliaia [0] 48 2 3 2 2" xfId="33738" xr:uid="{00000000-0005-0000-0000-0000094C0000}"/>
    <cellStyle name="Migliaia [0] 48 2 3 2 3" xfId="39040" xr:uid="{00000000-0005-0000-0000-00000A4C0000}"/>
    <cellStyle name="Migliaia [0] 48 2 3 3" xfId="31273" xr:uid="{00000000-0005-0000-0000-00000B4C0000}"/>
    <cellStyle name="Migliaia [0] 48 2 3 4" xfId="36389" xr:uid="{00000000-0005-0000-0000-00000C4C0000}"/>
    <cellStyle name="Migliaia [0] 48 2 4" xfId="15140" xr:uid="{00000000-0005-0000-0000-00000D4C0000}"/>
    <cellStyle name="Migliaia [0] 48 2 5" xfId="19561" xr:uid="{00000000-0005-0000-0000-00000E4C0000}"/>
    <cellStyle name="Migliaia [0] 48 3" xfId="3120" xr:uid="{00000000-0005-0000-0000-00000F4C0000}"/>
    <cellStyle name="Migliaia [0] 48 3 2" xfId="7266" xr:uid="{00000000-0005-0000-0000-0000104C0000}"/>
    <cellStyle name="Migliaia [0] 48 3 2 2" xfId="13775" xr:uid="{00000000-0005-0000-0000-0000114C0000}"/>
    <cellStyle name="Migliaia [0] 48 3 2 2 2" xfId="17237" xr:uid="{00000000-0005-0000-0000-0000124C0000}"/>
    <cellStyle name="Migliaia [0] 48 3 2 2 2 2" xfId="33739" xr:uid="{00000000-0005-0000-0000-0000134C0000}"/>
    <cellStyle name="Migliaia [0] 48 3 2 2 3" xfId="39041" xr:uid="{00000000-0005-0000-0000-0000144C0000}"/>
    <cellStyle name="Migliaia [0] 48 3 2 2 4" xfId="28388" xr:uid="{00000000-0005-0000-0000-0000154C0000}"/>
    <cellStyle name="Migliaia [0] 48 3 2 3" xfId="31274" xr:uid="{00000000-0005-0000-0000-0000164C0000}"/>
    <cellStyle name="Migliaia [0] 48 3 2 4" xfId="36390" xr:uid="{00000000-0005-0000-0000-0000174C0000}"/>
    <cellStyle name="Migliaia [0] 48 3 2 5" xfId="42912" xr:uid="{00000000-0005-0000-0000-0000184C0000}"/>
    <cellStyle name="Migliaia [0] 48 3 2 6" xfId="46282" xr:uid="{00000000-0005-0000-0000-0000194C0000}"/>
    <cellStyle name="Migliaia [0] 48 3 2 7" xfId="49298" xr:uid="{00000000-0005-0000-0000-00001A4C0000}"/>
    <cellStyle name="Migliaia [0] 48 3 2 8" xfId="13051" xr:uid="{00000000-0005-0000-0000-00001B4C0000}"/>
    <cellStyle name="Migliaia [0] 48 3 3" xfId="7797" xr:uid="{00000000-0005-0000-0000-00001C4C0000}"/>
    <cellStyle name="Migliaia [0] 48 3 4" xfId="5995" xr:uid="{00000000-0005-0000-0000-00001D4C0000}"/>
    <cellStyle name="Migliaia [0] 48 3 4 2" xfId="16769" xr:uid="{00000000-0005-0000-0000-00001E4C0000}"/>
    <cellStyle name="Migliaia [0] 48 3 4 3" xfId="19693" xr:uid="{00000000-0005-0000-0000-00001F4C0000}"/>
    <cellStyle name="Migliaia [0] 48 3 4 4" xfId="45801" xr:uid="{00000000-0005-0000-0000-0000204C0000}"/>
    <cellStyle name="Migliaia [0] 48 3 4 5" xfId="48817" xr:uid="{00000000-0005-0000-0000-0000214C0000}"/>
    <cellStyle name="Migliaia [0] 48 3 5" xfId="15142" xr:uid="{00000000-0005-0000-0000-0000224C0000}"/>
    <cellStyle name="Migliaia [0] 48 3 6" xfId="19563" xr:uid="{00000000-0005-0000-0000-0000234C0000}"/>
    <cellStyle name="Migliaia [0] 48 4" xfId="2666" xr:uid="{00000000-0005-0000-0000-0000244C0000}"/>
    <cellStyle name="Migliaia [0] 48 4 2" xfId="12480" xr:uid="{00000000-0005-0000-0000-0000254C0000}"/>
    <cellStyle name="Migliaia [0] 48 4 2 2" xfId="30560" xr:uid="{00000000-0005-0000-0000-0000264C0000}"/>
    <cellStyle name="Migliaia [0] 48 4 2 2 2" xfId="35718" xr:uid="{00000000-0005-0000-0000-0000274C0000}"/>
    <cellStyle name="Migliaia [0] 48 4 2 2 3" xfId="41020" xr:uid="{00000000-0005-0000-0000-0000284C0000}"/>
    <cellStyle name="Migliaia [0] 48 4 2 3" xfId="33067" xr:uid="{00000000-0005-0000-0000-0000294C0000}"/>
    <cellStyle name="Migliaia [0] 48 4 2 4" xfId="38369" xr:uid="{00000000-0005-0000-0000-00002A4C0000}"/>
    <cellStyle name="Migliaia [0] 48 4 3" xfId="15143" xr:uid="{00000000-0005-0000-0000-00002B4C0000}"/>
    <cellStyle name="Migliaia [0] 48 4 3 2" xfId="33740" xr:uid="{00000000-0005-0000-0000-00002C4C0000}"/>
    <cellStyle name="Migliaia [0] 48 4 3 3" xfId="39042" xr:uid="{00000000-0005-0000-0000-00002D4C0000}"/>
    <cellStyle name="Migliaia [0] 48 4 3 4" xfId="28389" xr:uid="{00000000-0005-0000-0000-00002E4C0000}"/>
    <cellStyle name="Migliaia [0] 48 4 4" xfId="31275" xr:uid="{00000000-0005-0000-0000-00002F4C0000}"/>
    <cellStyle name="Migliaia [0] 48 4 5" xfId="36391" xr:uid="{00000000-0005-0000-0000-0000304C0000}"/>
    <cellStyle name="Migliaia [0] 48 4 6" xfId="11422" xr:uid="{00000000-0005-0000-0000-0000314C0000}"/>
    <cellStyle name="Migliaia [0] 48 5" xfId="12549" xr:uid="{00000000-0005-0000-0000-0000324C0000}"/>
    <cellStyle name="Migliaia [0] 48 5 2" xfId="28390" xr:uid="{00000000-0005-0000-0000-0000334C0000}"/>
    <cellStyle name="Migliaia [0] 48 5 2 2" xfId="33741" xr:uid="{00000000-0005-0000-0000-0000344C0000}"/>
    <cellStyle name="Migliaia [0] 48 5 2 3" xfId="39043" xr:uid="{00000000-0005-0000-0000-0000354C0000}"/>
    <cellStyle name="Migliaia [0] 48 5 3" xfId="31276" xr:uid="{00000000-0005-0000-0000-0000364C0000}"/>
    <cellStyle name="Migliaia [0] 48 5 4" xfId="36392" xr:uid="{00000000-0005-0000-0000-0000374C0000}"/>
    <cellStyle name="Migliaia [0] 48 6" xfId="15139" xr:uid="{00000000-0005-0000-0000-0000384C0000}"/>
    <cellStyle name="Migliaia [0] 48 6 2" xfId="33737" xr:uid="{00000000-0005-0000-0000-0000394C0000}"/>
    <cellStyle name="Migliaia [0] 48 6 3" xfId="39039" xr:uid="{00000000-0005-0000-0000-00003A4C0000}"/>
    <cellStyle name="Migliaia [0] 48 6 4" xfId="28386" xr:uid="{00000000-0005-0000-0000-00003B4C0000}"/>
    <cellStyle name="Migliaia [0] 48 7" xfId="31272" xr:uid="{00000000-0005-0000-0000-00003C4C0000}"/>
    <cellStyle name="Migliaia [0] 48 8" xfId="36388" xr:uid="{00000000-0005-0000-0000-00003D4C0000}"/>
    <cellStyle name="Migliaia [0] 49" xfId="221" xr:uid="{00000000-0005-0000-0000-00003E4C0000}"/>
    <cellStyle name="Migliaia [0] 49 2" xfId="1212" xr:uid="{00000000-0005-0000-0000-00003F4C0000}"/>
    <cellStyle name="Migliaia [0] 49 2 2" xfId="3408" xr:uid="{00000000-0005-0000-0000-0000404C0000}"/>
    <cellStyle name="Migliaia [0] 49 2 2 2" xfId="7267" xr:uid="{00000000-0005-0000-0000-0000414C0000}"/>
    <cellStyle name="Migliaia [0] 49 2 2 2 2" xfId="17238" xr:uid="{00000000-0005-0000-0000-0000424C0000}"/>
    <cellStyle name="Migliaia [0] 49 2 2 2 3" xfId="42525" xr:uid="{00000000-0005-0000-0000-0000434C0000}"/>
    <cellStyle name="Migliaia [0] 49 2 2 2 4" xfId="46283" xr:uid="{00000000-0005-0000-0000-0000444C0000}"/>
    <cellStyle name="Migliaia [0] 49 2 2 2 5" xfId="49299" xr:uid="{00000000-0005-0000-0000-0000454C0000}"/>
    <cellStyle name="Migliaia [0] 49 2 2 3" xfId="7760" xr:uid="{00000000-0005-0000-0000-0000464C0000}"/>
    <cellStyle name="Migliaia [0] 49 2 2 4" xfId="5996" xr:uid="{00000000-0005-0000-0000-0000474C0000}"/>
    <cellStyle name="Migliaia [0] 49 2 2 4 2" xfId="16770" xr:uid="{00000000-0005-0000-0000-0000484C0000}"/>
    <cellStyle name="Migliaia [0] 49 2 2 4 3" xfId="41637" xr:uid="{00000000-0005-0000-0000-0000494C0000}"/>
    <cellStyle name="Migliaia [0] 49 2 2 4 4" xfId="45802" xr:uid="{00000000-0005-0000-0000-00004A4C0000}"/>
    <cellStyle name="Migliaia [0] 49 2 2 4 5" xfId="48818" xr:uid="{00000000-0005-0000-0000-00004B4C0000}"/>
    <cellStyle name="Migliaia [0] 49 2 2 5" xfId="15146" xr:uid="{00000000-0005-0000-0000-00004C4C0000}"/>
    <cellStyle name="Migliaia [0] 49 2 2 6" xfId="19565" xr:uid="{00000000-0005-0000-0000-00004D4C0000}"/>
    <cellStyle name="Migliaia [0] 49 2 2 7" xfId="44312" xr:uid="{00000000-0005-0000-0000-00004E4C0000}"/>
    <cellStyle name="Migliaia [0] 49 2 2 8" xfId="45218" xr:uid="{00000000-0005-0000-0000-00004F4C0000}"/>
    <cellStyle name="Migliaia [0] 49 2 3" xfId="7268" xr:uid="{00000000-0005-0000-0000-0000504C0000}"/>
    <cellStyle name="Migliaia [0] 49 2 3 2" xfId="28392" xr:uid="{00000000-0005-0000-0000-0000514C0000}"/>
    <cellStyle name="Migliaia [0] 49 2 3 2 2" xfId="33743" xr:uid="{00000000-0005-0000-0000-0000524C0000}"/>
    <cellStyle name="Migliaia [0] 49 2 3 2 3" xfId="39045" xr:uid="{00000000-0005-0000-0000-0000534C0000}"/>
    <cellStyle name="Migliaia [0] 49 2 3 3" xfId="31278" xr:uid="{00000000-0005-0000-0000-0000544C0000}"/>
    <cellStyle name="Migliaia [0] 49 2 3 4" xfId="36394" xr:uid="{00000000-0005-0000-0000-0000554C0000}"/>
    <cellStyle name="Migliaia [0] 49 2 4" xfId="15145" xr:uid="{00000000-0005-0000-0000-0000564C0000}"/>
    <cellStyle name="Migliaia [0] 49 2 5" xfId="19564" xr:uid="{00000000-0005-0000-0000-0000574C0000}"/>
    <cellStyle name="Migliaia [0] 49 3" xfId="3121" xr:uid="{00000000-0005-0000-0000-0000584C0000}"/>
    <cellStyle name="Migliaia [0] 49 3 2" xfId="7269" xr:uid="{00000000-0005-0000-0000-0000594C0000}"/>
    <cellStyle name="Migliaia [0] 49 3 2 2" xfId="13776" xr:uid="{00000000-0005-0000-0000-00005A4C0000}"/>
    <cellStyle name="Migliaia [0] 49 3 2 2 2" xfId="17239" xr:uid="{00000000-0005-0000-0000-00005B4C0000}"/>
    <cellStyle name="Migliaia [0] 49 3 2 2 2 2" xfId="33744" xr:uid="{00000000-0005-0000-0000-00005C4C0000}"/>
    <cellStyle name="Migliaia [0] 49 3 2 2 3" xfId="39046" xr:uid="{00000000-0005-0000-0000-00005D4C0000}"/>
    <cellStyle name="Migliaia [0] 49 3 2 2 4" xfId="28393" xr:uid="{00000000-0005-0000-0000-00005E4C0000}"/>
    <cellStyle name="Migliaia [0] 49 3 2 3" xfId="31279" xr:uid="{00000000-0005-0000-0000-00005F4C0000}"/>
    <cellStyle name="Migliaia [0] 49 3 2 4" xfId="36395" xr:uid="{00000000-0005-0000-0000-0000604C0000}"/>
    <cellStyle name="Migliaia [0] 49 3 2 5" xfId="20568" xr:uid="{00000000-0005-0000-0000-0000614C0000}"/>
    <cellStyle name="Migliaia [0] 49 3 2 6" xfId="46284" xr:uid="{00000000-0005-0000-0000-0000624C0000}"/>
    <cellStyle name="Migliaia [0] 49 3 2 7" xfId="49300" xr:uid="{00000000-0005-0000-0000-0000634C0000}"/>
    <cellStyle name="Migliaia [0] 49 3 2 8" xfId="13052" xr:uid="{00000000-0005-0000-0000-0000644C0000}"/>
    <cellStyle name="Migliaia [0] 49 3 3" xfId="7095" xr:uid="{00000000-0005-0000-0000-0000654C0000}"/>
    <cellStyle name="Migliaia [0] 49 3 4" xfId="5997" xr:uid="{00000000-0005-0000-0000-0000664C0000}"/>
    <cellStyle name="Migliaia [0] 49 3 4 2" xfId="16771" xr:uid="{00000000-0005-0000-0000-0000674C0000}"/>
    <cellStyle name="Migliaia [0] 49 3 4 3" xfId="42748" xr:uid="{00000000-0005-0000-0000-0000684C0000}"/>
    <cellStyle name="Migliaia [0] 49 3 4 4" xfId="45803" xr:uid="{00000000-0005-0000-0000-0000694C0000}"/>
    <cellStyle name="Migliaia [0] 49 3 4 5" xfId="48819" xr:uid="{00000000-0005-0000-0000-00006A4C0000}"/>
    <cellStyle name="Migliaia [0] 49 3 5" xfId="15147" xr:uid="{00000000-0005-0000-0000-00006B4C0000}"/>
    <cellStyle name="Migliaia [0] 49 3 6" xfId="19566" xr:uid="{00000000-0005-0000-0000-00006C4C0000}"/>
    <cellStyle name="Migliaia [0] 49 4" xfId="2667" xr:uid="{00000000-0005-0000-0000-00006D4C0000}"/>
    <cellStyle name="Migliaia [0] 49 4 2" xfId="12481" xr:uid="{00000000-0005-0000-0000-00006E4C0000}"/>
    <cellStyle name="Migliaia [0] 49 4 2 2" xfId="30561" xr:uid="{00000000-0005-0000-0000-00006F4C0000}"/>
    <cellStyle name="Migliaia [0] 49 4 2 2 2" xfId="35719" xr:uid="{00000000-0005-0000-0000-0000704C0000}"/>
    <cellStyle name="Migliaia [0] 49 4 2 2 3" xfId="41021" xr:uid="{00000000-0005-0000-0000-0000714C0000}"/>
    <cellStyle name="Migliaia [0] 49 4 2 3" xfId="33068" xr:uid="{00000000-0005-0000-0000-0000724C0000}"/>
    <cellStyle name="Migliaia [0] 49 4 2 4" xfId="38370" xr:uid="{00000000-0005-0000-0000-0000734C0000}"/>
    <cellStyle name="Migliaia [0] 49 4 3" xfId="15148" xr:uid="{00000000-0005-0000-0000-0000744C0000}"/>
    <cellStyle name="Migliaia [0] 49 4 3 2" xfId="33745" xr:uid="{00000000-0005-0000-0000-0000754C0000}"/>
    <cellStyle name="Migliaia [0] 49 4 3 3" xfId="39047" xr:uid="{00000000-0005-0000-0000-0000764C0000}"/>
    <cellStyle name="Migliaia [0] 49 4 3 4" xfId="28394" xr:uid="{00000000-0005-0000-0000-0000774C0000}"/>
    <cellStyle name="Migliaia [0] 49 4 4" xfId="31280" xr:uid="{00000000-0005-0000-0000-0000784C0000}"/>
    <cellStyle name="Migliaia [0] 49 4 5" xfId="36396" xr:uid="{00000000-0005-0000-0000-0000794C0000}"/>
    <cellStyle name="Migliaia [0] 49 4 6" xfId="11423" xr:uid="{00000000-0005-0000-0000-00007A4C0000}"/>
    <cellStyle name="Migliaia [0] 49 5" xfId="12550" xr:uid="{00000000-0005-0000-0000-00007B4C0000}"/>
    <cellStyle name="Migliaia [0] 49 5 2" xfId="28395" xr:uid="{00000000-0005-0000-0000-00007C4C0000}"/>
    <cellStyle name="Migliaia [0] 49 5 2 2" xfId="33746" xr:uid="{00000000-0005-0000-0000-00007D4C0000}"/>
    <cellStyle name="Migliaia [0] 49 5 2 3" xfId="39048" xr:uid="{00000000-0005-0000-0000-00007E4C0000}"/>
    <cellStyle name="Migliaia [0] 49 5 3" xfId="31281" xr:uid="{00000000-0005-0000-0000-00007F4C0000}"/>
    <cellStyle name="Migliaia [0] 49 5 4" xfId="36397" xr:uid="{00000000-0005-0000-0000-0000804C0000}"/>
    <cellStyle name="Migliaia [0] 49 6" xfId="15144" xr:uid="{00000000-0005-0000-0000-0000814C0000}"/>
    <cellStyle name="Migliaia [0] 49 6 2" xfId="33742" xr:uid="{00000000-0005-0000-0000-0000824C0000}"/>
    <cellStyle name="Migliaia [0] 49 6 3" xfId="39044" xr:uid="{00000000-0005-0000-0000-0000834C0000}"/>
    <cellStyle name="Migliaia [0] 49 6 4" xfId="28391" xr:uid="{00000000-0005-0000-0000-0000844C0000}"/>
    <cellStyle name="Migliaia [0] 49 7" xfId="31277" xr:uid="{00000000-0005-0000-0000-0000854C0000}"/>
    <cellStyle name="Migliaia [0] 49 8" xfId="36393" xr:uid="{00000000-0005-0000-0000-0000864C0000}"/>
    <cellStyle name="Migliaia [0] 5" xfId="222" xr:uid="{00000000-0005-0000-0000-0000874C0000}"/>
    <cellStyle name="Migliaia [0] 5 2" xfId="1213" xr:uid="{00000000-0005-0000-0000-0000884C0000}"/>
    <cellStyle name="Migliaia [0] 5 2 2" xfId="3409" xr:uid="{00000000-0005-0000-0000-0000894C0000}"/>
    <cellStyle name="Migliaia [0] 5 2 2 2" xfId="7270" xr:uid="{00000000-0005-0000-0000-00008A4C0000}"/>
    <cellStyle name="Migliaia [0] 5 2 2 2 2" xfId="17240" xr:uid="{00000000-0005-0000-0000-00008B4C0000}"/>
    <cellStyle name="Migliaia [0] 5 2 2 2 3" xfId="43263" xr:uid="{00000000-0005-0000-0000-00008C4C0000}"/>
    <cellStyle name="Migliaia [0] 5 2 2 2 4" xfId="46285" xr:uid="{00000000-0005-0000-0000-00008D4C0000}"/>
    <cellStyle name="Migliaia [0] 5 2 2 2 5" xfId="49301" xr:uid="{00000000-0005-0000-0000-00008E4C0000}"/>
    <cellStyle name="Migliaia [0] 5 2 2 3" xfId="7609" xr:uid="{00000000-0005-0000-0000-00008F4C0000}"/>
    <cellStyle name="Migliaia [0] 5 2 2 4" xfId="5998" xr:uid="{00000000-0005-0000-0000-0000904C0000}"/>
    <cellStyle name="Migliaia [0] 5 2 2 4 2" xfId="16772" xr:uid="{00000000-0005-0000-0000-0000914C0000}"/>
    <cellStyle name="Migliaia [0] 5 2 2 4 3" xfId="41638" xr:uid="{00000000-0005-0000-0000-0000924C0000}"/>
    <cellStyle name="Migliaia [0] 5 2 2 4 4" xfId="45804" xr:uid="{00000000-0005-0000-0000-0000934C0000}"/>
    <cellStyle name="Migliaia [0] 5 2 2 4 5" xfId="48820" xr:uid="{00000000-0005-0000-0000-0000944C0000}"/>
    <cellStyle name="Migliaia [0] 5 2 2 5" xfId="15151" xr:uid="{00000000-0005-0000-0000-0000954C0000}"/>
    <cellStyle name="Migliaia [0] 5 2 2 6" xfId="19568" xr:uid="{00000000-0005-0000-0000-0000964C0000}"/>
    <cellStyle name="Migliaia [0] 5 2 2 7" xfId="44313" xr:uid="{00000000-0005-0000-0000-0000974C0000}"/>
    <cellStyle name="Migliaia [0] 5 2 2 8" xfId="45219" xr:uid="{00000000-0005-0000-0000-0000984C0000}"/>
    <cellStyle name="Migliaia [0] 5 2 3" xfId="7271" xr:uid="{00000000-0005-0000-0000-0000994C0000}"/>
    <cellStyle name="Migliaia [0] 5 2 3 2" xfId="28397" xr:uid="{00000000-0005-0000-0000-00009A4C0000}"/>
    <cellStyle name="Migliaia [0] 5 2 3 2 2" xfId="33748" xr:uid="{00000000-0005-0000-0000-00009B4C0000}"/>
    <cellStyle name="Migliaia [0] 5 2 3 2 3" xfId="39050" xr:uid="{00000000-0005-0000-0000-00009C4C0000}"/>
    <cellStyle name="Migliaia [0] 5 2 3 3" xfId="31283" xr:uid="{00000000-0005-0000-0000-00009D4C0000}"/>
    <cellStyle name="Migliaia [0] 5 2 3 4" xfId="36399" xr:uid="{00000000-0005-0000-0000-00009E4C0000}"/>
    <cellStyle name="Migliaia [0] 5 2 4" xfId="15150" xr:uid="{00000000-0005-0000-0000-00009F4C0000}"/>
    <cellStyle name="Migliaia [0] 5 2 5" xfId="19567" xr:uid="{00000000-0005-0000-0000-0000A04C0000}"/>
    <cellStyle name="Migliaia [0] 5 3" xfId="3122" xr:uid="{00000000-0005-0000-0000-0000A14C0000}"/>
    <cellStyle name="Migliaia [0] 5 3 2" xfId="7272" xr:uid="{00000000-0005-0000-0000-0000A24C0000}"/>
    <cellStyle name="Migliaia [0] 5 3 2 2" xfId="13777" xr:uid="{00000000-0005-0000-0000-0000A34C0000}"/>
    <cellStyle name="Migliaia [0] 5 3 2 2 2" xfId="17241" xr:uid="{00000000-0005-0000-0000-0000A44C0000}"/>
    <cellStyle name="Migliaia [0] 5 3 2 2 2 2" xfId="33749" xr:uid="{00000000-0005-0000-0000-0000A54C0000}"/>
    <cellStyle name="Migliaia [0] 5 3 2 2 3" xfId="39051" xr:uid="{00000000-0005-0000-0000-0000A64C0000}"/>
    <cellStyle name="Migliaia [0] 5 3 2 2 4" xfId="28398" xr:uid="{00000000-0005-0000-0000-0000A74C0000}"/>
    <cellStyle name="Migliaia [0] 5 3 2 3" xfId="31284" xr:uid="{00000000-0005-0000-0000-0000A84C0000}"/>
    <cellStyle name="Migliaia [0] 5 3 2 4" xfId="36400" xr:uid="{00000000-0005-0000-0000-0000A94C0000}"/>
    <cellStyle name="Migliaia [0] 5 3 2 5" xfId="43492" xr:uid="{00000000-0005-0000-0000-0000AA4C0000}"/>
    <cellStyle name="Migliaia [0] 5 3 2 6" xfId="46286" xr:uid="{00000000-0005-0000-0000-0000AB4C0000}"/>
    <cellStyle name="Migliaia [0] 5 3 2 7" xfId="49302" xr:uid="{00000000-0005-0000-0000-0000AC4C0000}"/>
    <cellStyle name="Migliaia [0] 5 3 2 8" xfId="13053" xr:uid="{00000000-0005-0000-0000-0000AD4C0000}"/>
    <cellStyle name="Migliaia [0] 5 3 3" xfId="7796" xr:uid="{00000000-0005-0000-0000-0000AE4C0000}"/>
    <cellStyle name="Migliaia [0] 5 3 4" xfId="5999" xr:uid="{00000000-0005-0000-0000-0000AF4C0000}"/>
    <cellStyle name="Migliaia [0] 5 3 4 2" xfId="16773" xr:uid="{00000000-0005-0000-0000-0000B04C0000}"/>
    <cellStyle name="Migliaia [0] 5 3 4 3" xfId="41639" xr:uid="{00000000-0005-0000-0000-0000B14C0000}"/>
    <cellStyle name="Migliaia [0] 5 3 4 4" xfId="45805" xr:uid="{00000000-0005-0000-0000-0000B24C0000}"/>
    <cellStyle name="Migliaia [0] 5 3 4 5" xfId="48821" xr:uid="{00000000-0005-0000-0000-0000B34C0000}"/>
    <cellStyle name="Migliaia [0] 5 3 5" xfId="15152" xr:uid="{00000000-0005-0000-0000-0000B44C0000}"/>
    <cellStyle name="Migliaia [0] 5 3 6" xfId="19569" xr:uid="{00000000-0005-0000-0000-0000B54C0000}"/>
    <cellStyle name="Migliaia [0] 5 4" xfId="2668" xr:uid="{00000000-0005-0000-0000-0000B64C0000}"/>
    <cellStyle name="Migliaia [0] 5 4 2" xfId="12482" xr:uid="{00000000-0005-0000-0000-0000B74C0000}"/>
    <cellStyle name="Migliaia [0] 5 4 2 2" xfId="30562" xr:uid="{00000000-0005-0000-0000-0000B84C0000}"/>
    <cellStyle name="Migliaia [0] 5 4 2 2 2" xfId="35720" xr:uid="{00000000-0005-0000-0000-0000B94C0000}"/>
    <cellStyle name="Migliaia [0] 5 4 2 2 3" xfId="41022" xr:uid="{00000000-0005-0000-0000-0000BA4C0000}"/>
    <cellStyle name="Migliaia [0] 5 4 2 3" xfId="33069" xr:uid="{00000000-0005-0000-0000-0000BB4C0000}"/>
    <cellStyle name="Migliaia [0] 5 4 2 4" xfId="38371" xr:uid="{00000000-0005-0000-0000-0000BC4C0000}"/>
    <cellStyle name="Migliaia [0] 5 4 3" xfId="15153" xr:uid="{00000000-0005-0000-0000-0000BD4C0000}"/>
    <cellStyle name="Migliaia [0] 5 4 3 2" xfId="33750" xr:uid="{00000000-0005-0000-0000-0000BE4C0000}"/>
    <cellStyle name="Migliaia [0] 5 4 3 3" xfId="39052" xr:uid="{00000000-0005-0000-0000-0000BF4C0000}"/>
    <cellStyle name="Migliaia [0] 5 4 3 4" xfId="28399" xr:uid="{00000000-0005-0000-0000-0000C04C0000}"/>
    <cellStyle name="Migliaia [0] 5 4 4" xfId="31285" xr:uid="{00000000-0005-0000-0000-0000C14C0000}"/>
    <cellStyle name="Migliaia [0] 5 4 5" xfId="36401" xr:uid="{00000000-0005-0000-0000-0000C24C0000}"/>
    <cellStyle name="Migliaia [0] 5 4 6" xfId="11424" xr:uid="{00000000-0005-0000-0000-0000C34C0000}"/>
    <cellStyle name="Migliaia [0] 5 5" xfId="12551" xr:uid="{00000000-0005-0000-0000-0000C44C0000}"/>
    <cellStyle name="Migliaia [0] 5 5 2" xfId="28400" xr:uid="{00000000-0005-0000-0000-0000C54C0000}"/>
    <cellStyle name="Migliaia [0] 5 5 2 2" xfId="33751" xr:uid="{00000000-0005-0000-0000-0000C64C0000}"/>
    <cellStyle name="Migliaia [0] 5 5 2 3" xfId="39053" xr:uid="{00000000-0005-0000-0000-0000C74C0000}"/>
    <cellStyle name="Migliaia [0] 5 5 3" xfId="31286" xr:uid="{00000000-0005-0000-0000-0000C84C0000}"/>
    <cellStyle name="Migliaia [0] 5 5 4" xfId="36402" xr:uid="{00000000-0005-0000-0000-0000C94C0000}"/>
    <cellStyle name="Migliaia [0] 5 6" xfId="15149" xr:uid="{00000000-0005-0000-0000-0000CA4C0000}"/>
    <cellStyle name="Migliaia [0] 5 6 2" xfId="33747" xr:uid="{00000000-0005-0000-0000-0000CB4C0000}"/>
    <cellStyle name="Migliaia [0] 5 6 3" xfId="39049" xr:uid="{00000000-0005-0000-0000-0000CC4C0000}"/>
    <cellStyle name="Migliaia [0] 5 6 4" xfId="28396" xr:uid="{00000000-0005-0000-0000-0000CD4C0000}"/>
    <cellStyle name="Migliaia [0] 5 7" xfId="31282" xr:uid="{00000000-0005-0000-0000-0000CE4C0000}"/>
    <cellStyle name="Migliaia [0] 5 8" xfId="36398" xr:uid="{00000000-0005-0000-0000-0000CF4C0000}"/>
    <cellStyle name="Migliaia [0] 50" xfId="223" xr:uid="{00000000-0005-0000-0000-0000D04C0000}"/>
    <cellStyle name="Migliaia [0] 50 2" xfId="1214" xr:uid="{00000000-0005-0000-0000-0000D14C0000}"/>
    <cellStyle name="Migliaia [0] 50 2 2" xfId="3410" xr:uid="{00000000-0005-0000-0000-0000D24C0000}"/>
    <cellStyle name="Migliaia [0] 50 2 2 2" xfId="7273" xr:uid="{00000000-0005-0000-0000-0000D34C0000}"/>
    <cellStyle name="Migliaia [0] 50 2 2 2 2" xfId="17242" xr:uid="{00000000-0005-0000-0000-0000D44C0000}"/>
    <cellStyle name="Migliaia [0] 50 2 2 2 3" xfId="42864" xr:uid="{00000000-0005-0000-0000-0000D54C0000}"/>
    <cellStyle name="Migliaia [0] 50 2 2 2 4" xfId="46287" xr:uid="{00000000-0005-0000-0000-0000D64C0000}"/>
    <cellStyle name="Migliaia [0] 50 2 2 2 5" xfId="49303" xr:uid="{00000000-0005-0000-0000-0000D74C0000}"/>
    <cellStyle name="Migliaia [0] 50 2 2 3" xfId="6600" xr:uid="{00000000-0005-0000-0000-0000D84C0000}"/>
    <cellStyle name="Migliaia [0] 50 2 2 4" xfId="6000" xr:uid="{00000000-0005-0000-0000-0000D94C0000}"/>
    <cellStyle name="Migliaia [0] 50 2 2 4 2" xfId="16774" xr:uid="{00000000-0005-0000-0000-0000DA4C0000}"/>
    <cellStyle name="Migliaia [0] 50 2 2 4 3" xfId="43736" xr:uid="{00000000-0005-0000-0000-0000DB4C0000}"/>
    <cellStyle name="Migliaia [0] 50 2 2 4 4" xfId="45806" xr:uid="{00000000-0005-0000-0000-0000DC4C0000}"/>
    <cellStyle name="Migliaia [0] 50 2 2 4 5" xfId="48822" xr:uid="{00000000-0005-0000-0000-0000DD4C0000}"/>
    <cellStyle name="Migliaia [0] 50 2 2 5" xfId="15156" xr:uid="{00000000-0005-0000-0000-0000DE4C0000}"/>
    <cellStyle name="Migliaia [0] 50 2 2 6" xfId="19571" xr:uid="{00000000-0005-0000-0000-0000DF4C0000}"/>
    <cellStyle name="Migliaia [0] 50 2 2 7" xfId="44314" xr:uid="{00000000-0005-0000-0000-0000E04C0000}"/>
    <cellStyle name="Migliaia [0] 50 2 2 8" xfId="45220" xr:uid="{00000000-0005-0000-0000-0000E14C0000}"/>
    <cellStyle name="Migliaia [0] 50 2 3" xfId="7274" xr:uid="{00000000-0005-0000-0000-0000E24C0000}"/>
    <cellStyle name="Migliaia [0] 50 2 3 2" xfId="28402" xr:uid="{00000000-0005-0000-0000-0000E34C0000}"/>
    <cellStyle name="Migliaia [0] 50 2 3 2 2" xfId="33753" xr:uid="{00000000-0005-0000-0000-0000E44C0000}"/>
    <cellStyle name="Migliaia [0] 50 2 3 2 3" xfId="39055" xr:uid="{00000000-0005-0000-0000-0000E54C0000}"/>
    <cellStyle name="Migliaia [0] 50 2 3 3" xfId="31288" xr:uid="{00000000-0005-0000-0000-0000E64C0000}"/>
    <cellStyle name="Migliaia [0] 50 2 3 4" xfId="36404" xr:uid="{00000000-0005-0000-0000-0000E74C0000}"/>
    <cellStyle name="Migliaia [0] 50 2 4" xfId="15155" xr:uid="{00000000-0005-0000-0000-0000E84C0000}"/>
    <cellStyle name="Migliaia [0] 50 2 5" xfId="19570" xr:uid="{00000000-0005-0000-0000-0000E94C0000}"/>
    <cellStyle name="Migliaia [0] 50 3" xfId="3123" xr:uid="{00000000-0005-0000-0000-0000EA4C0000}"/>
    <cellStyle name="Migliaia [0] 50 3 2" xfId="7275" xr:uid="{00000000-0005-0000-0000-0000EB4C0000}"/>
    <cellStyle name="Migliaia [0] 50 3 2 2" xfId="13778" xr:uid="{00000000-0005-0000-0000-0000EC4C0000}"/>
    <cellStyle name="Migliaia [0] 50 3 2 2 2" xfId="17243" xr:uid="{00000000-0005-0000-0000-0000ED4C0000}"/>
    <cellStyle name="Migliaia [0] 50 3 2 2 2 2" xfId="33754" xr:uid="{00000000-0005-0000-0000-0000EE4C0000}"/>
    <cellStyle name="Migliaia [0] 50 3 2 2 3" xfId="39056" xr:uid="{00000000-0005-0000-0000-0000EF4C0000}"/>
    <cellStyle name="Migliaia [0] 50 3 2 2 4" xfId="28403" xr:uid="{00000000-0005-0000-0000-0000F04C0000}"/>
    <cellStyle name="Migliaia [0] 50 3 2 3" xfId="31289" xr:uid="{00000000-0005-0000-0000-0000F14C0000}"/>
    <cellStyle name="Migliaia [0] 50 3 2 4" xfId="36405" xr:uid="{00000000-0005-0000-0000-0000F24C0000}"/>
    <cellStyle name="Migliaia [0] 50 3 2 5" xfId="27886" xr:uid="{00000000-0005-0000-0000-0000F34C0000}"/>
    <cellStyle name="Migliaia [0] 50 3 2 6" xfId="46288" xr:uid="{00000000-0005-0000-0000-0000F44C0000}"/>
    <cellStyle name="Migliaia [0] 50 3 2 7" xfId="49304" xr:uid="{00000000-0005-0000-0000-0000F54C0000}"/>
    <cellStyle name="Migliaia [0] 50 3 2 8" xfId="13054" xr:uid="{00000000-0005-0000-0000-0000F64C0000}"/>
    <cellStyle name="Migliaia [0] 50 3 3" xfId="7638" xr:uid="{00000000-0005-0000-0000-0000F74C0000}"/>
    <cellStyle name="Migliaia [0] 50 3 4" xfId="6001" xr:uid="{00000000-0005-0000-0000-0000F84C0000}"/>
    <cellStyle name="Migliaia [0] 50 3 4 2" xfId="16775" xr:uid="{00000000-0005-0000-0000-0000F94C0000}"/>
    <cellStyle name="Migliaia [0] 50 3 4 3" xfId="43916" xr:uid="{00000000-0005-0000-0000-0000FA4C0000}"/>
    <cellStyle name="Migliaia [0] 50 3 4 4" xfId="45807" xr:uid="{00000000-0005-0000-0000-0000FB4C0000}"/>
    <cellStyle name="Migliaia [0] 50 3 4 5" xfId="48823" xr:uid="{00000000-0005-0000-0000-0000FC4C0000}"/>
    <cellStyle name="Migliaia [0] 50 3 5" xfId="15157" xr:uid="{00000000-0005-0000-0000-0000FD4C0000}"/>
    <cellStyle name="Migliaia [0] 50 3 6" xfId="19572" xr:uid="{00000000-0005-0000-0000-0000FE4C0000}"/>
    <cellStyle name="Migliaia [0] 50 4" xfId="2669" xr:uid="{00000000-0005-0000-0000-0000FF4C0000}"/>
    <cellStyle name="Migliaia [0] 50 4 2" xfId="12483" xr:uid="{00000000-0005-0000-0000-0000004D0000}"/>
    <cellStyle name="Migliaia [0] 50 4 2 2" xfId="30563" xr:uid="{00000000-0005-0000-0000-0000014D0000}"/>
    <cellStyle name="Migliaia [0] 50 4 2 2 2" xfId="35721" xr:uid="{00000000-0005-0000-0000-0000024D0000}"/>
    <cellStyle name="Migliaia [0] 50 4 2 2 3" xfId="41023" xr:uid="{00000000-0005-0000-0000-0000034D0000}"/>
    <cellStyle name="Migliaia [0] 50 4 2 3" xfId="33070" xr:uid="{00000000-0005-0000-0000-0000044D0000}"/>
    <cellStyle name="Migliaia [0] 50 4 2 4" xfId="38372" xr:uid="{00000000-0005-0000-0000-0000054D0000}"/>
    <cellStyle name="Migliaia [0] 50 4 3" xfId="15158" xr:uid="{00000000-0005-0000-0000-0000064D0000}"/>
    <cellStyle name="Migliaia [0] 50 4 3 2" xfId="33755" xr:uid="{00000000-0005-0000-0000-0000074D0000}"/>
    <cellStyle name="Migliaia [0] 50 4 3 3" xfId="39057" xr:uid="{00000000-0005-0000-0000-0000084D0000}"/>
    <cellStyle name="Migliaia [0] 50 4 3 4" xfId="28404" xr:uid="{00000000-0005-0000-0000-0000094D0000}"/>
    <cellStyle name="Migliaia [0] 50 4 4" xfId="31290" xr:uid="{00000000-0005-0000-0000-00000A4D0000}"/>
    <cellStyle name="Migliaia [0] 50 4 5" xfId="36406" xr:uid="{00000000-0005-0000-0000-00000B4D0000}"/>
    <cellStyle name="Migliaia [0] 50 4 6" xfId="11425" xr:uid="{00000000-0005-0000-0000-00000C4D0000}"/>
    <cellStyle name="Migliaia [0] 50 5" xfId="12552" xr:uid="{00000000-0005-0000-0000-00000D4D0000}"/>
    <cellStyle name="Migliaia [0] 50 5 2" xfId="28405" xr:uid="{00000000-0005-0000-0000-00000E4D0000}"/>
    <cellStyle name="Migliaia [0] 50 5 2 2" xfId="33756" xr:uid="{00000000-0005-0000-0000-00000F4D0000}"/>
    <cellStyle name="Migliaia [0] 50 5 2 3" xfId="39058" xr:uid="{00000000-0005-0000-0000-0000104D0000}"/>
    <cellStyle name="Migliaia [0] 50 5 3" xfId="31291" xr:uid="{00000000-0005-0000-0000-0000114D0000}"/>
    <cellStyle name="Migliaia [0] 50 5 4" xfId="36407" xr:uid="{00000000-0005-0000-0000-0000124D0000}"/>
    <cellStyle name="Migliaia [0] 50 6" xfId="15154" xr:uid="{00000000-0005-0000-0000-0000134D0000}"/>
    <cellStyle name="Migliaia [0] 50 6 2" xfId="33752" xr:uid="{00000000-0005-0000-0000-0000144D0000}"/>
    <cellStyle name="Migliaia [0] 50 6 3" xfId="39054" xr:uid="{00000000-0005-0000-0000-0000154D0000}"/>
    <cellStyle name="Migliaia [0] 50 6 4" xfId="28401" xr:uid="{00000000-0005-0000-0000-0000164D0000}"/>
    <cellStyle name="Migliaia [0] 50 7" xfId="31287" xr:uid="{00000000-0005-0000-0000-0000174D0000}"/>
    <cellStyle name="Migliaia [0] 50 8" xfId="36403" xr:uid="{00000000-0005-0000-0000-0000184D0000}"/>
    <cellStyle name="Migliaia [0] 51" xfId="224" xr:uid="{00000000-0005-0000-0000-0000194D0000}"/>
    <cellStyle name="Migliaia [0] 51 2" xfId="1215" xr:uid="{00000000-0005-0000-0000-00001A4D0000}"/>
    <cellStyle name="Migliaia [0] 51 2 2" xfId="3411" xr:uid="{00000000-0005-0000-0000-00001B4D0000}"/>
    <cellStyle name="Migliaia [0] 51 2 2 2" xfId="7276" xr:uid="{00000000-0005-0000-0000-00001C4D0000}"/>
    <cellStyle name="Migliaia [0] 51 2 2 2 2" xfId="17244" xr:uid="{00000000-0005-0000-0000-00001D4D0000}"/>
    <cellStyle name="Migliaia [0] 51 2 2 2 3" xfId="43842" xr:uid="{00000000-0005-0000-0000-00001E4D0000}"/>
    <cellStyle name="Migliaia [0] 51 2 2 2 4" xfId="46289" xr:uid="{00000000-0005-0000-0000-00001F4D0000}"/>
    <cellStyle name="Migliaia [0] 51 2 2 2 5" xfId="49305" xr:uid="{00000000-0005-0000-0000-0000204D0000}"/>
    <cellStyle name="Migliaia [0] 51 2 2 3" xfId="7759" xr:uid="{00000000-0005-0000-0000-0000214D0000}"/>
    <cellStyle name="Migliaia [0] 51 2 2 4" xfId="6002" xr:uid="{00000000-0005-0000-0000-0000224D0000}"/>
    <cellStyle name="Migliaia [0] 51 2 2 4 2" xfId="16776" xr:uid="{00000000-0005-0000-0000-0000234D0000}"/>
    <cellStyle name="Migliaia [0] 51 2 2 4 3" xfId="41640" xr:uid="{00000000-0005-0000-0000-0000244D0000}"/>
    <cellStyle name="Migliaia [0] 51 2 2 4 4" xfId="45808" xr:uid="{00000000-0005-0000-0000-0000254D0000}"/>
    <cellStyle name="Migliaia [0] 51 2 2 4 5" xfId="48824" xr:uid="{00000000-0005-0000-0000-0000264D0000}"/>
    <cellStyle name="Migliaia [0] 51 2 2 5" xfId="15161" xr:uid="{00000000-0005-0000-0000-0000274D0000}"/>
    <cellStyle name="Migliaia [0] 51 2 2 6" xfId="19574" xr:uid="{00000000-0005-0000-0000-0000284D0000}"/>
    <cellStyle name="Migliaia [0] 51 2 2 7" xfId="44315" xr:uid="{00000000-0005-0000-0000-0000294D0000}"/>
    <cellStyle name="Migliaia [0] 51 2 2 8" xfId="45221" xr:uid="{00000000-0005-0000-0000-00002A4D0000}"/>
    <cellStyle name="Migliaia [0] 51 2 3" xfId="7277" xr:uid="{00000000-0005-0000-0000-00002B4D0000}"/>
    <cellStyle name="Migliaia [0] 51 2 3 2" xfId="28407" xr:uid="{00000000-0005-0000-0000-00002C4D0000}"/>
    <cellStyle name="Migliaia [0] 51 2 3 2 2" xfId="33758" xr:uid="{00000000-0005-0000-0000-00002D4D0000}"/>
    <cellStyle name="Migliaia [0] 51 2 3 2 3" xfId="39060" xr:uid="{00000000-0005-0000-0000-00002E4D0000}"/>
    <cellStyle name="Migliaia [0] 51 2 3 3" xfId="31293" xr:uid="{00000000-0005-0000-0000-00002F4D0000}"/>
    <cellStyle name="Migliaia [0] 51 2 3 4" xfId="36409" xr:uid="{00000000-0005-0000-0000-0000304D0000}"/>
    <cellStyle name="Migliaia [0] 51 2 4" xfId="15160" xr:uid="{00000000-0005-0000-0000-0000314D0000}"/>
    <cellStyle name="Migliaia [0] 51 2 5" xfId="19573" xr:uid="{00000000-0005-0000-0000-0000324D0000}"/>
    <cellStyle name="Migliaia [0] 51 3" xfId="3124" xr:uid="{00000000-0005-0000-0000-0000334D0000}"/>
    <cellStyle name="Migliaia [0] 51 3 2" xfId="7278" xr:uid="{00000000-0005-0000-0000-0000344D0000}"/>
    <cellStyle name="Migliaia [0] 51 3 2 2" xfId="13779" xr:uid="{00000000-0005-0000-0000-0000354D0000}"/>
    <cellStyle name="Migliaia [0] 51 3 2 2 2" xfId="17245" xr:uid="{00000000-0005-0000-0000-0000364D0000}"/>
    <cellStyle name="Migliaia [0] 51 3 2 2 2 2" xfId="33759" xr:uid="{00000000-0005-0000-0000-0000374D0000}"/>
    <cellStyle name="Migliaia [0] 51 3 2 2 3" xfId="39061" xr:uid="{00000000-0005-0000-0000-0000384D0000}"/>
    <cellStyle name="Migliaia [0] 51 3 2 2 4" xfId="28408" xr:uid="{00000000-0005-0000-0000-0000394D0000}"/>
    <cellStyle name="Migliaia [0] 51 3 2 3" xfId="31294" xr:uid="{00000000-0005-0000-0000-00003A4D0000}"/>
    <cellStyle name="Migliaia [0] 51 3 2 4" xfId="36410" xr:uid="{00000000-0005-0000-0000-00003B4D0000}"/>
    <cellStyle name="Migliaia [0] 51 3 2 5" xfId="42608" xr:uid="{00000000-0005-0000-0000-00003C4D0000}"/>
    <cellStyle name="Migliaia [0] 51 3 2 6" xfId="46290" xr:uid="{00000000-0005-0000-0000-00003D4D0000}"/>
    <cellStyle name="Migliaia [0] 51 3 2 7" xfId="49306" xr:uid="{00000000-0005-0000-0000-00003E4D0000}"/>
    <cellStyle name="Migliaia [0] 51 3 2 8" xfId="13055" xr:uid="{00000000-0005-0000-0000-00003F4D0000}"/>
    <cellStyle name="Migliaia [0] 51 3 3" xfId="7795" xr:uid="{00000000-0005-0000-0000-0000404D0000}"/>
    <cellStyle name="Migliaia [0] 51 3 4" xfId="6003" xr:uid="{00000000-0005-0000-0000-0000414D0000}"/>
    <cellStyle name="Migliaia [0] 51 3 4 2" xfId="16777" xr:uid="{00000000-0005-0000-0000-0000424D0000}"/>
    <cellStyle name="Migliaia [0] 51 3 4 3" xfId="43043" xr:uid="{00000000-0005-0000-0000-0000434D0000}"/>
    <cellStyle name="Migliaia [0] 51 3 4 4" xfId="45809" xr:uid="{00000000-0005-0000-0000-0000444D0000}"/>
    <cellStyle name="Migliaia [0] 51 3 4 5" xfId="48825" xr:uid="{00000000-0005-0000-0000-0000454D0000}"/>
    <cellStyle name="Migliaia [0] 51 3 5" xfId="15162" xr:uid="{00000000-0005-0000-0000-0000464D0000}"/>
    <cellStyle name="Migliaia [0] 51 3 6" xfId="19575" xr:uid="{00000000-0005-0000-0000-0000474D0000}"/>
    <cellStyle name="Migliaia [0] 51 4" xfId="2670" xr:uid="{00000000-0005-0000-0000-0000484D0000}"/>
    <cellStyle name="Migliaia [0] 51 4 2" xfId="12484" xr:uid="{00000000-0005-0000-0000-0000494D0000}"/>
    <cellStyle name="Migliaia [0] 51 4 2 2" xfId="30564" xr:uid="{00000000-0005-0000-0000-00004A4D0000}"/>
    <cellStyle name="Migliaia [0] 51 4 2 2 2" xfId="35722" xr:uid="{00000000-0005-0000-0000-00004B4D0000}"/>
    <cellStyle name="Migliaia [0] 51 4 2 2 3" xfId="41024" xr:uid="{00000000-0005-0000-0000-00004C4D0000}"/>
    <cellStyle name="Migliaia [0] 51 4 2 3" xfId="33071" xr:uid="{00000000-0005-0000-0000-00004D4D0000}"/>
    <cellStyle name="Migliaia [0] 51 4 2 4" xfId="38373" xr:uid="{00000000-0005-0000-0000-00004E4D0000}"/>
    <cellStyle name="Migliaia [0] 51 4 3" xfId="15163" xr:uid="{00000000-0005-0000-0000-00004F4D0000}"/>
    <cellStyle name="Migliaia [0] 51 4 3 2" xfId="33760" xr:uid="{00000000-0005-0000-0000-0000504D0000}"/>
    <cellStyle name="Migliaia [0] 51 4 3 3" xfId="39062" xr:uid="{00000000-0005-0000-0000-0000514D0000}"/>
    <cellStyle name="Migliaia [0] 51 4 3 4" xfId="28409" xr:uid="{00000000-0005-0000-0000-0000524D0000}"/>
    <cellStyle name="Migliaia [0] 51 4 4" xfId="31295" xr:uid="{00000000-0005-0000-0000-0000534D0000}"/>
    <cellStyle name="Migliaia [0] 51 4 5" xfId="36411" xr:uid="{00000000-0005-0000-0000-0000544D0000}"/>
    <cellStyle name="Migliaia [0] 51 4 6" xfId="11426" xr:uid="{00000000-0005-0000-0000-0000554D0000}"/>
    <cellStyle name="Migliaia [0] 51 5" xfId="12553" xr:uid="{00000000-0005-0000-0000-0000564D0000}"/>
    <cellStyle name="Migliaia [0] 51 5 2" xfId="28410" xr:uid="{00000000-0005-0000-0000-0000574D0000}"/>
    <cellStyle name="Migliaia [0] 51 5 2 2" xfId="33761" xr:uid="{00000000-0005-0000-0000-0000584D0000}"/>
    <cellStyle name="Migliaia [0] 51 5 2 3" xfId="39063" xr:uid="{00000000-0005-0000-0000-0000594D0000}"/>
    <cellStyle name="Migliaia [0] 51 5 3" xfId="31296" xr:uid="{00000000-0005-0000-0000-00005A4D0000}"/>
    <cellStyle name="Migliaia [0] 51 5 4" xfId="36412" xr:uid="{00000000-0005-0000-0000-00005B4D0000}"/>
    <cellStyle name="Migliaia [0] 51 6" xfId="15159" xr:uid="{00000000-0005-0000-0000-00005C4D0000}"/>
    <cellStyle name="Migliaia [0] 51 6 2" xfId="33757" xr:uid="{00000000-0005-0000-0000-00005D4D0000}"/>
    <cellStyle name="Migliaia [0] 51 6 3" xfId="39059" xr:uid="{00000000-0005-0000-0000-00005E4D0000}"/>
    <cellStyle name="Migliaia [0] 51 6 4" xfId="28406" xr:uid="{00000000-0005-0000-0000-00005F4D0000}"/>
    <cellStyle name="Migliaia [0] 51 7" xfId="31292" xr:uid="{00000000-0005-0000-0000-0000604D0000}"/>
    <cellStyle name="Migliaia [0] 51 8" xfId="36408" xr:uid="{00000000-0005-0000-0000-0000614D0000}"/>
    <cellStyle name="Migliaia [0] 52" xfId="225" xr:uid="{00000000-0005-0000-0000-0000624D0000}"/>
    <cellStyle name="Migliaia [0] 52 2" xfId="1216" xr:uid="{00000000-0005-0000-0000-0000634D0000}"/>
    <cellStyle name="Migliaia [0] 52 2 2" xfId="3412" xr:uid="{00000000-0005-0000-0000-0000644D0000}"/>
    <cellStyle name="Migliaia [0] 52 2 2 2" xfId="7279" xr:uid="{00000000-0005-0000-0000-0000654D0000}"/>
    <cellStyle name="Migliaia [0] 52 2 2 2 2" xfId="17246" xr:uid="{00000000-0005-0000-0000-0000664D0000}"/>
    <cellStyle name="Migliaia [0] 52 2 2 2 3" xfId="43455" xr:uid="{00000000-0005-0000-0000-0000674D0000}"/>
    <cellStyle name="Migliaia [0] 52 2 2 2 4" xfId="46291" xr:uid="{00000000-0005-0000-0000-0000684D0000}"/>
    <cellStyle name="Migliaia [0] 52 2 2 2 5" xfId="49307" xr:uid="{00000000-0005-0000-0000-0000694D0000}"/>
    <cellStyle name="Migliaia [0] 52 2 2 3" xfId="7758" xr:uid="{00000000-0005-0000-0000-00006A4D0000}"/>
    <cellStyle name="Migliaia [0] 52 2 2 4" xfId="6004" xr:uid="{00000000-0005-0000-0000-00006B4D0000}"/>
    <cellStyle name="Migliaia [0] 52 2 2 4 2" xfId="16778" xr:uid="{00000000-0005-0000-0000-00006C4D0000}"/>
    <cellStyle name="Migliaia [0] 52 2 2 4 3" xfId="41641" xr:uid="{00000000-0005-0000-0000-00006D4D0000}"/>
    <cellStyle name="Migliaia [0] 52 2 2 4 4" xfId="45810" xr:uid="{00000000-0005-0000-0000-00006E4D0000}"/>
    <cellStyle name="Migliaia [0] 52 2 2 4 5" xfId="48826" xr:uid="{00000000-0005-0000-0000-00006F4D0000}"/>
    <cellStyle name="Migliaia [0] 52 2 2 5" xfId="15166" xr:uid="{00000000-0005-0000-0000-0000704D0000}"/>
    <cellStyle name="Migliaia [0] 52 2 2 6" xfId="19577" xr:uid="{00000000-0005-0000-0000-0000714D0000}"/>
    <cellStyle name="Migliaia [0] 52 2 2 7" xfId="44316" xr:uid="{00000000-0005-0000-0000-0000724D0000}"/>
    <cellStyle name="Migliaia [0] 52 2 2 8" xfId="45222" xr:uid="{00000000-0005-0000-0000-0000734D0000}"/>
    <cellStyle name="Migliaia [0] 52 2 3" xfId="7280" xr:uid="{00000000-0005-0000-0000-0000744D0000}"/>
    <cellStyle name="Migliaia [0] 52 2 3 2" xfId="28412" xr:uid="{00000000-0005-0000-0000-0000754D0000}"/>
    <cellStyle name="Migliaia [0] 52 2 3 2 2" xfId="33763" xr:uid="{00000000-0005-0000-0000-0000764D0000}"/>
    <cellStyle name="Migliaia [0] 52 2 3 2 3" xfId="39065" xr:uid="{00000000-0005-0000-0000-0000774D0000}"/>
    <cellStyle name="Migliaia [0] 52 2 3 3" xfId="31298" xr:uid="{00000000-0005-0000-0000-0000784D0000}"/>
    <cellStyle name="Migliaia [0] 52 2 3 4" xfId="36414" xr:uid="{00000000-0005-0000-0000-0000794D0000}"/>
    <cellStyle name="Migliaia [0] 52 2 4" xfId="15165" xr:uid="{00000000-0005-0000-0000-00007A4D0000}"/>
    <cellStyle name="Migliaia [0] 52 2 5" xfId="19576" xr:uid="{00000000-0005-0000-0000-00007B4D0000}"/>
    <cellStyle name="Migliaia [0] 52 3" xfId="3125" xr:uid="{00000000-0005-0000-0000-00007C4D0000}"/>
    <cellStyle name="Migliaia [0] 52 3 2" xfId="7281" xr:uid="{00000000-0005-0000-0000-00007D4D0000}"/>
    <cellStyle name="Migliaia [0] 52 3 2 2" xfId="13780" xr:uid="{00000000-0005-0000-0000-00007E4D0000}"/>
    <cellStyle name="Migliaia [0] 52 3 2 2 2" xfId="17247" xr:uid="{00000000-0005-0000-0000-00007F4D0000}"/>
    <cellStyle name="Migliaia [0] 52 3 2 2 2 2" xfId="33764" xr:uid="{00000000-0005-0000-0000-0000804D0000}"/>
    <cellStyle name="Migliaia [0] 52 3 2 2 3" xfId="39066" xr:uid="{00000000-0005-0000-0000-0000814D0000}"/>
    <cellStyle name="Migliaia [0] 52 3 2 2 4" xfId="28413" xr:uid="{00000000-0005-0000-0000-0000824D0000}"/>
    <cellStyle name="Migliaia [0] 52 3 2 3" xfId="31299" xr:uid="{00000000-0005-0000-0000-0000834D0000}"/>
    <cellStyle name="Migliaia [0] 52 3 2 4" xfId="36415" xr:uid="{00000000-0005-0000-0000-0000844D0000}"/>
    <cellStyle name="Migliaia [0] 52 3 2 5" xfId="20567" xr:uid="{00000000-0005-0000-0000-0000854D0000}"/>
    <cellStyle name="Migliaia [0] 52 3 2 6" xfId="46292" xr:uid="{00000000-0005-0000-0000-0000864D0000}"/>
    <cellStyle name="Migliaia [0] 52 3 2 7" xfId="49308" xr:uid="{00000000-0005-0000-0000-0000874D0000}"/>
    <cellStyle name="Migliaia [0] 52 3 2 8" xfId="13056" xr:uid="{00000000-0005-0000-0000-0000884D0000}"/>
    <cellStyle name="Migliaia [0] 52 3 3" xfId="7639" xr:uid="{00000000-0005-0000-0000-0000894D0000}"/>
    <cellStyle name="Migliaia [0] 52 3 4" xfId="6005" xr:uid="{00000000-0005-0000-0000-00008A4D0000}"/>
    <cellStyle name="Migliaia [0] 52 3 4 2" xfId="16779" xr:uid="{00000000-0005-0000-0000-00008B4D0000}"/>
    <cellStyle name="Migliaia [0] 52 3 4 3" xfId="43619" xr:uid="{00000000-0005-0000-0000-00008C4D0000}"/>
    <cellStyle name="Migliaia [0] 52 3 4 4" xfId="45811" xr:uid="{00000000-0005-0000-0000-00008D4D0000}"/>
    <cellStyle name="Migliaia [0] 52 3 4 5" xfId="48827" xr:uid="{00000000-0005-0000-0000-00008E4D0000}"/>
    <cellStyle name="Migliaia [0] 52 3 5" xfId="15167" xr:uid="{00000000-0005-0000-0000-00008F4D0000}"/>
    <cellStyle name="Migliaia [0] 52 3 6" xfId="19578" xr:uid="{00000000-0005-0000-0000-0000904D0000}"/>
    <cellStyle name="Migliaia [0] 52 4" xfId="2671" xr:uid="{00000000-0005-0000-0000-0000914D0000}"/>
    <cellStyle name="Migliaia [0] 52 4 2" xfId="12485" xr:uid="{00000000-0005-0000-0000-0000924D0000}"/>
    <cellStyle name="Migliaia [0] 52 4 2 2" xfId="30565" xr:uid="{00000000-0005-0000-0000-0000934D0000}"/>
    <cellStyle name="Migliaia [0] 52 4 2 2 2" xfId="35723" xr:uid="{00000000-0005-0000-0000-0000944D0000}"/>
    <cellStyle name="Migliaia [0] 52 4 2 2 3" xfId="41025" xr:uid="{00000000-0005-0000-0000-0000954D0000}"/>
    <cellStyle name="Migliaia [0] 52 4 2 3" xfId="33072" xr:uid="{00000000-0005-0000-0000-0000964D0000}"/>
    <cellStyle name="Migliaia [0] 52 4 2 4" xfId="38374" xr:uid="{00000000-0005-0000-0000-0000974D0000}"/>
    <cellStyle name="Migliaia [0] 52 4 3" xfId="15168" xr:uid="{00000000-0005-0000-0000-0000984D0000}"/>
    <cellStyle name="Migliaia [0] 52 4 3 2" xfId="33765" xr:uid="{00000000-0005-0000-0000-0000994D0000}"/>
    <cellStyle name="Migliaia [0] 52 4 3 3" xfId="39067" xr:uid="{00000000-0005-0000-0000-00009A4D0000}"/>
    <cellStyle name="Migliaia [0] 52 4 3 4" xfId="28414" xr:uid="{00000000-0005-0000-0000-00009B4D0000}"/>
    <cellStyle name="Migliaia [0] 52 4 4" xfId="31300" xr:uid="{00000000-0005-0000-0000-00009C4D0000}"/>
    <cellStyle name="Migliaia [0] 52 4 5" xfId="36416" xr:uid="{00000000-0005-0000-0000-00009D4D0000}"/>
    <cellStyle name="Migliaia [0] 52 4 6" xfId="11427" xr:uid="{00000000-0005-0000-0000-00009E4D0000}"/>
    <cellStyle name="Migliaia [0] 52 5" xfId="12554" xr:uid="{00000000-0005-0000-0000-00009F4D0000}"/>
    <cellStyle name="Migliaia [0] 52 5 2" xfId="28415" xr:uid="{00000000-0005-0000-0000-0000A04D0000}"/>
    <cellStyle name="Migliaia [0] 52 5 2 2" xfId="33766" xr:uid="{00000000-0005-0000-0000-0000A14D0000}"/>
    <cellStyle name="Migliaia [0] 52 5 2 3" xfId="39068" xr:uid="{00000000-0005-0000-0000-0000A24D0000}"/>
    <cellStyle name="Migliaia [0] 52 5 3" xfId="31301" xr:uid="{00000000-0005-0000-0000-0000A34D0000}"/>
    <cellStyle name="Migliaia [0] 52 5 4" xfId="36417" xr:uid="{00000000-0005-0000-0000-0000A44D0000}"/>
    <cellStyle name="Migliaia [0] 52 6" xfId="15164" xr:uid="{00000000-0005-0000-0000-0000A54D0000}"/>
    <cellStyle name="Migliaia [0] 52 6 2" xfId="33762" xr:uid="{00000000-0005-0000-0000-0000A64D0000}"/>
    <cellStyle name="Migliaia [0] 52 6 3" xfId="39064" xr:uid="{00000000-0005-0000-0000-0000A74D0000}"/>
    <cellStyle name="Migliaia [0] 52 6 4" xfId="28411" xr:uid="{00000000-0005-0000-0000-0000A84D0000}"/>
    <cellStyle name="Migliaia [0] 52 7" xfId="31297" xr:uid="{00000000-0005-0000-0000-0000A94D0000}"/>
    <cellStyle name="Migliaia [0] 52 8" xfId="36413" xr:uid="{00000000-0005-0000-0000-0000AA4D0000}"/>
    <cellStyle name="Migliaia [0] 53" xfId="226" xr:uid="{00000000-0005-0000-0000-0000AB4D0000}"/>
    <cellStyle name="Migliaia [0] 53 2" xfId="1217" xr:uid="{00000000-0005-0000-0000-0000AC4D0000}"/>
    <cellStyle name="Migliaia [0] 53 2 2" xfId="3413" xr:uid="{00000000-0005-0000-0000-0000AD4D0000}"/>
    <cellStyle name="Migliaia [0] 53 2 2 2" xfId="7282" xr:uid="{00000000-0005-0000-0000-0000AE4D0000}"/>
    <cellStyle name="Migliaia [0] 53 2 2 2 2" xfId="17248" xr:uid="{00000000-0005-0000-0000-0000AF4D0000}"/>
    <cellStyle name="Migliaia [0] 53 2 2 2 3" xfId="42969" xr:uid="{00000000-0005-0000-0000-0000B04D0000}"/>
    <cellStyle name="Migliaia [0] 53 2 2 2 4" xfId="46293" xr:uid="{00000000-0005-0000-0000-0000B14D0000}"/>
    <cellStyle name="Migliaia [0] 53 2 2 2 5" xfId="49309" xr:uid="{00000000-0005-0000-0000-0000B24D0000}"/>
    <cellStyle name="Migliaia [0] 53 2 2 3" xfId="7757" xr:uid="{00000000-0005-0000-0000-0000B34D0000}"/>
    <cellStyle name="Migliaia [0] 53 2 2 4" xfId="6006" xr:uid="{00000000-0005-0000-0000-0000B44D0000}"/>
    <cellStyle name="Migliaia [0] 53 2 2 4 2" xfId="16780" xr:uid="{00000000-0005-0000-0000-0000B54D0000}"/>
    <cellStyle name="Migliaia [0] 53 2 2 4 3" xfId="41642" xr:uid="{00000000-0005-0000-0000-0000B64D0000}"/>
    <cellStyle name="Migliaia [0] 53 2 2 4 4" xfId="45812" xr:uid="{00000000-0005-0000-0000-0000B74D0000}"/>
    <cellStyle name="Migliaia [0] 53 2 2 4 5" xfId="48828" xr:uid="{00000000-0005-0000-0000-0000B84D0000}"/>
    <cellStyle name="Migliaia [0] 53 2 2 5" xfId="15171" xr:uid="{00000000-0005-0000-0000-0000B94D0000}"/>
    <cellStyle name="Migliaia [0] 53 2 2 6" xfId="19580" xr:uid="{00000000-0005-0000-0000-0000BA4D0000}"/>
    <cellStyle name="Migliaia [0] 53 2 2 7" xfId="44317" xr:uid="{00000000-0005-0000-0000-0000BB4D0000}"/>
    <cellStyle name="Migliaia [0] 53 2 2 8" xfId="45223" xr:uid="{00000000-0005-0000-0000-0000BC4D0000}"/>
    <cellStyle name="Migliaia [0] 53 2 3" xfId="7283" xr:uid="{00000000-0005-0000-0000-0000BD4D0000}"/>
    <cellStyle name="Migliaia [0] 53 2 3 2" xfId="28417" xr:uid="{00000000-0005-0000-0000-0000BE4D0000}"/>
    <cellStyle name="Migliaia [0] 53 2 3 2 2" xfId="33768" xr:uid="{00000000-0005-0000-0000-0000BF4D0000}"/>
    <cellStyle name="Migliaia [0] 53 2 3 2 3" xfId="39070" xr:uid="{00000000-0005-0000-0000-0000C04D0000}"/>
    <cellStyle name="Migliaia [0] 53 2 3 3" xfId="31303" xr:uid="{00000000-0005-0000-0000-0000C14D0000}"/>
    <cellStyle name="Migliaia [0] 53 2 3 4" xfId="36419" xr:uid="{00000000-0005-0000-0000-0000C24D0000}"/>
    <cellStyle name="Migliaia [0] 53 2 4" xfId="15170" xr:uid="{00000000-0005-0000-0000-0000C34D0000}"/>
    <cellStyle name="Migliaia [0] 53 2 5" xfId="19579" xr:uid="{00000000-0005-0000-0000-0000C44D0000}"/>
    <cellStyle name="Migliaia [0] 53 3" xfId="3126" xr:uid="{00000000-0005-0000-0000-0000C54D0000}"/>
    <cellStyle name="Migliaia [0] 53 3 2" xfId="7284" xr:uid="{00000000-0005-0000-0000-0000C64D0000}"/>
    <cellStyle name="Migliaia [0] 53 3 2 2" xfId="13781" xr:uid="{00000000-0005-0000-0000-0000C74D0000}"/>
    <cellStyle name="Migliaia [0] 53 3 2 2 2" xfId="17249" xr:uid="{00000000-0005-0000-0000-0000C84D0000}"/>
    <cellStyle name="Migliaia [0] 53 3 2 2 2 2" xfId="33769" xr:uid="{00000000-0005-0000-0000-0000C94D0000}"/>
    <cellStyle name="Migliaia [0] 53 3 2 2 3" xfId="39071" xr:uid="{00000000-0005-0000-0000-0000CA4D0000}"/>
    <cellStyle name="Migliaia [0] 53 3 2 2 4" xfId="28418" xr:uid="{00000000-0005-0000-0000-0000CB4D0000}"/>
    <cellStyle name="Migliaia [0] 53 3 2 3" xfId="31304" xr:uid="{00000000-0005-0000-0000-0000CC4D0000}"/>
    <cellStyle name="Migliaia [0] 53 3 2 4" xfId="36420" xr:uid="{00000000-0005-0000-0000-0000CD4D0000}"/>
    <cellStyle name="Migliaia [0] 53 3 2 5" xfId="43200" xr:uid="{00000000-0005-0000-0000-0000CE4D0000}"/>
    <cellStyle name="Migliaia [0] 53 3 2 6" xfId="46294" xr:uid="{00000000-0005-0000-0000-0000CF4D0000}"/>
    <cellStyle name="Migliaia [0] 53 3 2 7" xfId="49310" xr:uid="{00000000-0005-0000-0000-0000D04D0000}"/>
    <cellStyle name="Migliaia [0] 53 3 2 8" xfId="13057" xr:uid="{00000000-0005-0000-0000-0000D14D0000}"/>
    <cellStyle name="Migliaia [0] 53 3 3" xfId="6542" xr:uid="{00000000-0005-0000-0000-0000D24D0000}"/>
    <cellStyle name="Migliaia [0] 53 3 4" xfId="6007" xr:uid="{00000000-0005-0000-0000-0000D34D0000}"/>
    <cellStyle name="Migliaia [0] 53 3 4 2" xfId="16781" xr:uid="{00000000-0005-0000-0000-0000D44D0000}"/>
    <cellStyle name="Migliaia [0] 53 3 4 3" xfId="42520" xr:uid="{00000000-0005-0000-0000-0000D54D0000}"/>
    <cellStyle name="Migliaia [0] 53 3 4 4" xfId="45813" xr:uid="{00000000-0005-0000-0000-0000D64D0000}"/>
    <cellStyle name="Migliaia [0] 53 3 4 5" xfId="48829" xr:uid="{00000000-0005-0000-0000-0000D74D0000}"/>
    <cellStyle name="Migliaia [0] 53 3 5" xfId="15172" xr:uid="{00000000-0005-0000-0000-0000D84D0000}"/>
    <cellStyle name="Migliaia [0] 53 3 6" xfId="19581" xr:uid="{00000000-0005-0000-0000-0000D94D0000}"/>
    <cellStyle name="Migliaia [0] 53 4" xfId="2672" xr:uid="{00000000-0005-0000-0000-0000DA4D0000}"/>
    <cellStyle name="Migliaia [0] 53 4 2" xfId="12486" xr:uid="{00000000-0005-0000-0000-0000DB4D0000}"/>
    <cellStyle name="Migliaia [0] 53 4 2 2" xfId="30566" xr:uid="{00000000-0005-0000-0000-0000DC4D0000}"/>
    <cellStyle name="Migliaia [0] 53 4 2 2 2" xfId="35724" xr:uid="{00000000-0005-0000-0000-0000DD4D0000}"/>
    <cellStyle name="Migliaia [0] 53 4 2 2 3" xfId="41026" xr:uid="{00000000-0005-0000-0000-0000DE4D0000}"/>
    <cellStyle name="Migliaia [0] 53 4 2 3" xfId="33073" xr:uid="{00000000-0005-0000-0000-0000DF4D0000}"/>
    <cellStyle name="Migliaia [0] 53 4 2 4" xfId="38375" xr:uid="{00000000-0005-0000-0000-0000E04D0000}"/>
    <cellStyle name="Migliaia [0] 53 4 3" xfId="15173" xr:uid="{00000000-0005-0000-0000-0000E14D0000}"/>
    <cellStyle name="Migliaia [0] 53 4 3 2" xfId="33770" xr:uid="{00000000-0005-0000-0000-0000E24D0000}"/>
    <cellStyle name="Migliaia [0] 53 4 3 3" xfId="39072" xr:uid="{00000000-0005-0000-0000-0000E34D0000}"/>
    <cellStyle name="Migliaia [0] 53 4 3 4" xfId="28419" xr:uid="{00000000-0005-0000-0000-0000E44D0000}"/>
    <cellStyle name="Migliaia [0] 53 4 4" xfId="31305" xr:uid="{00000000-0005-0000-0000-0000E54D0000}"/>
    <cellStyle name="Migliaia [0] 53 4 5" xfId="36421" xr:uid="{00000000-0005-0000-0000-0000E64D0000}"/>
    <cellStyle name="Migliaia [0] 53 4 6" xfId="11428" xr:uid="{00000000-0005-0000-0000-0000E74D0000}"/>
    <cellStyle name="Migliaia [0] 53 5" xfId="12555" xr:uid="{00000000-0005-0000-0000-0000E84D0000}"/>
    <cellStyle name="Migliaia [0] 53 5 2" xfId="28420" xr:uid="{00000000-0005-0000-0000-0000E94D0000}"/>
    <cellStyle name="Migliaia [0] 53 5 2 2" xfId="33771" xr:uid="{00000000-0005-0000-0000-0000EA4D0000}"/>
    <cellStyle name="Migliaia [0] 53 5 2 3" xfId="39073" xr:uid="{00000000-0005-0000-0000-0000EB4D0000}"/>
    <cellStyle name="Migliaia [0] 53 5 3" xfId="31306" xr:uid="{00000000-0005-0000-0000-0000EC4D0000}"/>
    <cellStyle name="Migliaia [0] 53 5 4" xfId="36422" xr:uid="{00000000-0005-0000-0000-0000ED4D0000}"/>
    <cellStyle name="Migliaia [0] 53 6" xfId="15169" xr:uid="{00000000-0005-0000-0000-0000EE4D0000}"/>
    <cellStyle name="Migliaia [0] 53 6 2" xfId="33767" xr:uid="{00000000-0005-0000-0000-0000EF4D0000}"/>
    <cellStyle name="Migliaia [0] 53 6 3" xfId="39069" xr:uid="{00000000-0005-0000-0000-0000F04D0000}"/>
    <cellStyle name="Migliaia [0] 53 6 4" xfId="28416" xr:uid="{00000000-0005-0000-0000-0000F14D0000}"/>
    <cellStyle name="Migliaia [0] 53 7" xfId="31302" xr:uid="{00000000-0005-0000-0000-0000F24D0000}"/>
    <cellStyle name="Migliaia [0] 53 8" xfId="36418" xr:uid="{00000000-0005-0000-0000-0000F34D0000}"/>
    <cellStyle name="Migliaia [0] 54" xfId="227" xr:uid="{00000000-0005-0000-0000-0000F44D0000}"/>
    <cellStyle name="Migliaia [0] 54 2" xfId="1218" xr:uid="{00000000-0005-0000-0000-0000F54D0000}"/>
    <cellStyle name="Migliaia [0] 54 2 2" xfId="3414" xr:uid="{00000000-0005-0000-0000-0000F64D0000}"/>
    <cellStyle name="Migliaia [0] 54 2 2 2" xfId="7285" xr:uid="{00000000-0005-0000-0000-0000F74D0000}"/>
    <cellStyle name="Migliaia [0] 54 2 2 2 2" xfId="17250" xr:uid="{00000000-0005-0000-0000-0000F84D0000}"/>
    <cellStyle name="Migliaia [0] 54 2 2 2 3" xfId="44025" xr:uid="{00000000-0005-0000-0000-0000F94D0000}"/>
    <cellStyle name="Migliaia [0] 54 2 2 2 4" xfId="46295" xr:uid="{00000000-0005-0000-0000-0000FA4D0000}"/>
    <cellStyle name="Migliaia [0] 54 2 2 2 5" xfId="49311" xr:uid="{00000000-0005-0000-0000-0000FB4D0000}"/>
    <cellStyle name="Migliaia [0] 54 2 2 3" xfId="7756" xr:uid="{00000000-0005-0000-0000-0000FC4D0000}"/>
    <cellStyle name="Migliaia [0] 54 2 2 4" xfId="6008" xr:uid="{00000000-0005-0000-0000-0000FD4D0000}"/>
    <cellStyle name="Migliaia [0] 54 2 2 4 2" xfId="16782" xr:uid="{00000000-0005-0000-0000-0000FE4D0000}"/>
    <cellStyle name="Migliaia [0] 54 2 2 4 3" xfId="41643" xr:uid="{00000000-0005-0000-0000-0000FF4D0000}"/>
    <cellStyle name="Migliaia [0] 54 2 2 4 4" xfId="45814" xr:uid="{00000000-0005-0000-0000-0000004E0000}"/>
    <cellStyle name="Migliaia [0] 54 2 2 4 5" xfId="48830" xr:uid="{00000000-0005-0000-0000-0000014E0000}"/>
    <cellStyle name="Migliaia [0] 54 2 2 5" xfId="15176" xr:uid="{00000000-0005-0000-0000-0000024E0000}"/>
    <cellStyle name="Migliaia [0] 54 2 2 6" xfId="19583" xr:uid="{00000000-0005-0000-0000-0000034E0000}"/>
    <cellStyle name="Migliaia [0] 54 2 2 7" xfId="44318" xr:uid="{00000000-0005-0000-0000-0000044E0000}"/>
    <cellStyle name="Migliaia [0] 54 2 2 8" xfId="45224" xr:uid="{00000000-0005-0000-0000-0000054E0000}"/>
    <cellStyle name="Migliaia [0] 54 2 3" xfId="7286" xr:uid="{00000000-0005-0000-0000-0000064E0000}"/>
    <cellStyle name="Migliaia [0] 54 2 3 2" xfId="28422" xr:uid="{00000000-0005-0000-0000-0000074E0000}"/>
    <cellStyle name="Migliaia [0] 54 2 3 2 2" xfId="33773" xr:uid="{00000000-0005-0000-0000-0000084E0000}"/>
    <cellStyle name="Migliaia [0] 54 2 3 2 3" xfId="39075" xr:uid="{00000000-0005-0000-0000-0000094E0000}"/>
    <cellStyle name="Migliaia [0] 54 2 3 3" xfId="31308" xr:uid="{00000000-0005-0000-0000-00000A4E0000}"/>
    <cellStyle name="Migliaia [0] 54 2 3 4" xfId="36424" xr:uid="{00000000-0005-0000-0000-00000B4E0000}"/>
    <cellStyle name="Migliaia [0] 54 2 4" xfId="15175" xr:uid="{00000000-0005-0000-0000-00000C4E0000}"/>
    <cellStyle name="Migliaia [0] 54 2 5" xfId="19582" xr:uid="{00000000-0005-0000-0000-00000D4E0000}"/>
    <cellStyle name="Migliaia [0] 54 3" xfId="3127" xr:uid="{00000000-0005-0000-0000-00000E4E0000}"/>
    <cellStyle name="Migliaia [0] 54 3 2" xfId="7287" xr:uid="{00000000-0005-0000-0000-00000F4E0000}"/>
    <cellStyle name="Migliaia [0] 54 3 2 2" xfId="13782" xr:uid="{00000000-0005-0000-0000-0000104E0000}"/>
    <cellStyle name="Migliaia [0] 54 3 2 2 2" xfId="17251" xr:uid="{00000000-0005-0000-0000-0000114E0000}"/>
    <cellStyle name="Migliaia [0] 54 3 2 2 2 2" xfId="33774" xr:uid="{00000000-0005-0000-0000-0000124E0000}"/>
    <cellStyle name="Migliaia [0] 54 3 2 2 3" xfId="39076" xr:uid="{00000000-0005-0000-0000-0000134E0000}"/>
    <cellStyle name="Migliaia [0] 54 3 2 2 4" xfId="28423" xr:uid="{00000000-0005-0000-0000-0000144E0000}"/>
    <cellStyle name="Migliaia [0] 54 3 2 3" xfId="31309" xr:uid="{00000000-0005-0000-0000-0000154E0000}"/>
    <cellStyle name="Migliaia [0] 54 3 2 4" xfId="36425" xr:uid="{00000000-0005-0000-0000-0000164E0000}"/>
    <cellStyle name="Migliaia [0] 54 3 2 5" xfId="42660" xr:uid="{00000000-0005-0000-0000-0000174E0000}"/>
    <cellStyle name="Migliaia [0] 54 3 2 6" xfId="46296" xr:uid="{00000000-0005-0000-0000-0000184E0000}"/>
    <cellStyle name="Migliaia [0] 54 3 2 7" xfId="49312" xr:uid="{00000000-0005-0000-0000-0000194E0000}"/>
    <cellStyle name="Migliaia [0] 54 3 2 8" xfId="13058" xr:uid="{00000000-0005-0000-0000-00001A4E0000}"/>
    <cellStyle name="Migliaia [0] 54 3 3" xfId="7096" xr:uid="{00000000-0005-0000-0000-00001B4E0000}"/>
    <cellStyle name="Migliaia [0] 54 3 4" xfId="6009" xr:uid="{00000000-0005-0000-0000-00001C4E0000}"/>
    <cellStyle name="Migliaia [0] 54 3 4 2" xfId="16783" xr:uid="{00000000-0005-0000-0000-00001D4E0000}"/>
    <cellStyle name="Migliaia [0] 54 3 4 3" xfId="42860" xr:uid="{00000000-0005-0000-0000-00001E4E0000}"/>
    <cellStyle name="Migliaia [0] 54 3 4 4" xfId="45815" xr:uid="{00000000-0005-0000-0000-00001F4E0000}"/>
    <cellStyle name="Migliaia [0] 54 3 4 5" xfId="48831" xr:uid="{00000000-0005-0000-0000-0000204E0000}"/>
    <cellStyle name="Migliaia [0] 54 3 5" xfId="15177" xr:uid="{00000000-0005-0000-0000-0000214E0000}"/>
    <cellStyle name="Migliaia [0] 54 3 6" xfId="19584" xr:uid="{00000000-0005-0000-0000-0000224E0000}"/>
    <cellStyle name="Migliaia [0] 54 4" xfId="2673" xr:uid="{00000000-0005-0000-0000-0000234E0000}"/>
    <cellStyle name="Migliaia [0] 54 4 2" xfId="12487" xr:uid="{00000000-0005-0000-0000-0000244E0000}"/>
    <cellStyle name="Migliaia [0] 54 4 2 2" xfId="30567" xr:uid="{00000000-0005-0000-0000-0000254E0000}"/>
    <cellStyle name="Migliaia [0] 54 4 2 2 2" xfId="35725" xr:uid="{00000000-0005-0000-0000-0000264E0000}"/>
    <cellStyle name="Migliaia [0] 54 4 2 2 3" xfId="41027" xr:uid="{00000000-0005-0000-0000-0000274E0000}"/>
    <cellStyle name="Migliaia [0] 54 4 2 3" xfId="33074" xr:uid="{00000000-0005-0000-0000-0000284E0000}"/>
    <cellStyle name="Migliaia [0] 54 4 2 4" xfId="38376" xr:uid="{00000000-0005-0000-0000-0000294E0000}"/>
    <cellStyle name="Migliaia [0] 54 4 3" xfId="15178" xr:uid="{00000000-0005-0000-0000-00002A4E0000}"/>
    <cellStyle name="Migliaia [0] 54 4 3 2" xfId="33775" xr:uid="{00000000-0005-0000-0000-00002B4E0000}"/>
    <cellStyle name="Migliaia [0] 54 4 3 3" xfId="39077" xr:uid="{00000000-0005-0000-0000-00002C4E0000}"/>
    <cellStyle name="Migliaia [0] 54 4 3 4" xfId="28424" xr:uid="{00000000-0005-0000-0000-00002D4E0000}"/>
    <cellStyle name="Migliaia [0] 54 4 4" xfId="31310" xr:uid="{00000000-0005-0000-0000-00002E4E0000}"/>
    <cellStyle name="Migliaia [0] 54 4 5" xfId="36426" xr:uid="{00000000-0005-0000-0000-00002F4E0000}"/>
    <cellStyle name="Migliaia [0] 54 4 6" xfId="11429" xr:uid="{00000000-0005-0000-0000-0000304E0000}"/>
    <cellStyle name="Migliaia [0] 54 5" xfId="12556" xr:uid="{00000000-0005-0000-0000-0000314E0000}"/>
    <cellStyle name="Migliaia [0] 54 5 2" xfId="28425" xr:uid="{00000000-0005-0000-0000-0000324E0000}"/>
    <cellStyle name="Migliaia [0] 54 5 2 2" xfId="33776" xr:uid="{00000000-0005-0000-0000-0000334E0000}"/>
    <cellStyle name="Migliaia [0] 54 5 2 3" xfId="39078" xr:uid="{00000000-0005-0000-0000-0000344E0000}"/>
    <cellStyle name="Migliaia [0] 54 5 3" xfId="31311" xr:uid="{00000000-0005-0000-0000-0000354E0000}"/>
    <cellStyle name="Migliaia [0] 54 5 4" xfId="36427" xr:uid="{00000000-0005-0000-0000-0000364E0000}"/>
    <cellStyle name="Migliaia [0] 54 6" xfId="15174" xr:uid="{00000000-0005-0000-0000-0000374E0000}"/>
    <cellStyle name="Migliaia [0] 54 6 2" xfId="33772" xr:uid="{00000000-0005-0000-0000-0000384E0000}"/>
    <cellStyle name="Migliaia [0] 54 6 3" xfId="39074" xr:uid="{00000000-0005-0000-0000-0000394E0000}"/>
    <cellStyle name="Migliaia [0] 54 6 4" xfId="28421" xr:uid="{00000000-0005-0000-0000-00003A4E0000}"/>
    <cellStyle name="Migliaia [0] 54 7" xfId="31307" xr:uid="{00000000-0005-0000-0000-00003B4E0000}"/>
    <cellStyle name="Migliaia [0] 54 8" xfId="36423" xr:uid="{00000000-0005-0000-0000-00003C4E0000}"/>
    <cellStyle name="Migliaia [0] 55" xfId="228" xr:uid="{00000000-0005-0000-0000-00003D4E0000}"/>
    <cellStyle name="Migliaia [0] 55 2" xfId="1219" xr:uid="{00000000-0005-0000-0000-00003E4E0000}"/>
    <cellStyle name="Migliaia [0] 55 2 2" xfId="3415" xr:uid="{00000000-0005-0000-0000-00003F4E0000}"/>
    <cellStyle name="Migliaia [0] 55 2 2 2" xfId="7288" xr:uid="{00000000-0005-0000-0000-0000404E0000}"/>
    <cellStyle name="Migliaia [0] 55 2 2 2 2" xfId="17252" xr:uid="{00000000-0005-0000-0000-0000414E0000}"/>
    <cellStyle name="Migliaia [0] 55 2 2 2 3" xfId="42107" xr:uid="{00000000-0005-0000-0000-0000424E0000}"/>
    <cellStyle name="Migliaia [0] 55 2 2 2 4" xfId="46297" xr:uid="{00000000-0005-0000-0000-0000434E0000}"/>
    <cellStyle name="Migliaia [0] 55 2 2 2 5" xfId="49313" xr:uid="{00000000-0005-0000-0000-0000444E0000}"/>
    <cellStyle name="Migliaia [0] 55 2 2 3" xfId="7106" xr:uid="{00000000-0005-0000-0000-0000454E0000}"/>
    <cellStyle name="Migliaia [0] 55 2 2 4" xfId="6010" xr:uid="{00000000-0005-0000-0000-0000464E0000}"/>
    <cellStyle name="Migliaia [0] 55 2 2 4 2" xfId="16784" xr:uid="{00000000-0005-0000-0000-0000474E0000}"/>
    <cellStyle name="Migliaia [0] 55 2 2 4 3" xfId="41644" xr:uid="{00000000-0005-0000-0000-0000484E0000}"/>
    <cellStyle name="Migliaia [0] 55 2 2 4 4" xfId="45816" xr:uid="{00000000-0005-0000-0000-0000494E0000}"/>
    <cellStyle name="Migliaia [0] 55 2 2 4 5" xfId="48832" xr:uid="{00000000-0005-0000-0000-00004A4E0000}"/>
    <cellStyle name="Migliaia [0] 55 2 2 5" xfId="15181" xr:uid="{00000000-0005-0000-0000-00004B4E0000}"/>
    <cellStyle name="Migliaia [0] 55 2 2 6" xfId="19586" xr:uid="{00000000-0005-0000-0000-00004C4E0000}"/>
    <cellStyle name="Migliaia [0] 55 2 2 7" xfId="44319" xr:uid="{00000000-0005-0000-0000-00004D4E0000}"/>
    <cellStyle name="Migliaia [0] 55 2 2 8" xfId="45225" xr:uid="{00000000-0005-0000-0000-00004E4E0000}"/>
    <cellStyle name="Migliaia [0] 55 2 3" xfId="7289" xr:uid="{00000000-0005-0000-0000-00004F4E0000}"/>
    <cellStyle name="Migliaia [0] 55 2 3 2" xfId="28427" xr:uid="{00000000-0005-0000-0000-0000504E0000}"/>
    <cellStyle name="Migliaia [0] 55 2 3 2 2" xfId="33778" xr:uid="{00000000-0005-0000-0000-0000514E0000}"/>
    <cellStyle name="Migliaia [0] 55 2 3 2 3" xfId="39080" xr:uid="{00000000-0005-0000-0000-0000524E0000}"/>
    <cellStyle name="Migliaia [0] 55 2 3 3" xfId="31313" xr:uid="{00000000-0005-0000-0000-0000534E0000}"/>
    <cellStyle name="Migliaia [0] 55 2 3 4" xfId="36429" xr:uid="{00000000-0005-0000-0000-0000544E0000}"/>
    <cellStyle name="Migliaia [0] 55 2 4" xfId="15180" xr:uid="{00000000-0005-0000-0000-0000554E0000}"/>
    <cellStyle name="Migliaia [0] 55 2 5" xfId="19585" xr:uid="{00000000-0005-0000-0000-0000564E0000}"/>
    <cellStyle name="Migliaia [0] 55 3" xfId="3128" xr:uid="{00000000-0005-0000-0000-0000574E0000}"/>
    <cellStyle name="Migliaia [0] 55 3 2" xfId="7290" xr:uid="{00000000-0005-0000-0000-0000584E0000}"/>
    <cellStyle name="Migliaia [0] 55 3 2 2" xfId="13783" xr:uid="{00000000-0005-0000-0000-0000594E0000}"/>
    <cellStyle name="Migliaia [0] 55 3 2 2 2" xfId="17253" xr:uid="{00000000-0005-0000-0000-00005A4E0000}"/>
    <cellStyle name="Migliaia [0] 55 3 2 2 2 2" xfId="33779" xr:uid="{00000000-0005-0000-0000-00005B4E0000}"/>
    <cellStyle name="Migliaia [0] 55 3 2 2 3" xfId="39081" xr:uid="{00000000-0005-0000-0000-00005C4E0000}"/>
    <cellStyle name="Migliaia [0] 55 3 2 2 4" xfId="28428" xr:uid="{00000000-0005-0000-0000-00005D4E0000}"/>
    <cellStyle name="Migliaia [0] 55 3 2 3" xfId="31314" xr:uid="{00000000-0005-0000-0000-00005E4E0000}"/>
    <cellStyle name="Migliaia [0] 55 3 2 4" xfId="36430" xr:uid="{00000000-0005-0000-0000-00005F4E0000}"/>
    <cellStyle name="Migliaia [0] 55 3 2 5" xfId="43306" xr:uid="{00000000-0005-0000-0000-0000604E0000}"/>
    <cellStyle name="Migliaia [0] 55 3 2 6" xfId="46298" xr:uid="{00000000-0005-0000-0000-0000614E0000}"/>
    <cellStyle name="Migliaia [0] 55 3 2 7" xfId="49314" xr:uid="{00000000-0005-0000-0000-0000624E0000}"/>
    <cellStyle name="Migliaia [0] 55 3 2 8" xfId="13059" xr:uid="{00000000-0005-0000-0000-0000634E0000}"/>
    <cellStyle name="Migliaia [0] 55 3 3" xfId="7794" xr:uid="{00000000-0005-0000-0000-0000644E0000}"/>
    <cellStyle name="Migliaia [0] 55 3 4" xfId="6011" xr:uid="{00000000-0005-0000-0000-0000654E0000}"/>
    <cellStyle name="Migliaia [0] 55 3 4 2" xfId="16785" xr:uid="{00000000-0005-0000-0000-0000664E0000}"/>
    <cellStyle name="Migliaia [0] 55 3 4 3" xfId="43157" xr:uid="{00000000-0005-0000-0000-0000674E0000}"/>
    <cellStyle name="Migliaia [0] 55 3 4 4" xfId="45817" xr:uid="{00000000-0005-0000-0000-0000684E0000}"/>
    <cellStyle name="Migliaia [0] 55 3 4 5" xfId="48833" xr:uid="{00000000-0005-0000-0000-0000694E0000}"/>
    <cellStyle name="Migliaia [0] 55 3 5" xfId="15182" xr:uid="{00000000-0005-0000-0000-00006A4E0000}"/>
    <cellStyle name="Migliaia [0] 55 3 6" xfId="19587" xr:uid="{00000000-0005-0000-0000-00006B4E0000}"/>
    <cellStyle name="Migliaia [0] 55 4" xfId="2674" xr:uid="{00000000-0005-0000-0000-00006C4E0000}"/>
    <cellStyle name="Migliaia [0] 55 4 2" xfId="12488" xr:uid="{00000000-0005-0000-0000-00006D4E0000}"/>
    <cellStyle name="Migliaia [0] 55 4 2 2" xfId="30568" xr:uid="{00000000-0005-0000-0000-00006E4E0000}"/>
    <cellStyle name="Migliaia [0] 55 4 2 2 2" xfId="35726" xr:uid="{00000000-0005-0000-0000-00006F4E0000}"/>
    <cellStyle name="Migliaia [0] 55 4 2 2 3" xfId="41028" xr:uid="{00000000-0005-0000-0000-0000704E0000}"/>
    <cellStyle name="Migliaia [0] 55 4 2 3" xfId="33075" xr:uid="{00000000-0005-0000-0000-0000714E0000}"/>
    <cellStyle name="Migliaia [0] 55 4 2 4" xfId="38377" xr:uid="{00000000-0005-0000-0000-0000724E0000}"/>
    <cellStyle name="Migliaia [0] 55 4 3" xfId="15183" xr:uid="{00000000-0005-0000-0000-0000734E0000}"/>
    <cellStyle name="Migliaia [0] 55 4 3 2" xfId="33780" xr:uid="{00000000-0005-0000-0000-0000744E0000}"/>
    <cellStyle name="Migliaia [0] 55 4 3 3" xfId="39082" xr:uid="{00000000-0005-0000-0000-0000754E0000}"/>
    <cellStyle name="Migliaia [0] 55 4 3 4" xfId="28429" xr:uid="{00000000-0005-0000-0000-0000764E0000}"/>
    <cellStyle name="Migliaia [0] 55 4 4" xfId="31315" xr:uid="{00000000-0005-0000-0000-0000774E0000}"/>
    <cellStyle name="Migliaia [0] 55 4 5" xfId="36431" xr:uid="{00000000-0005-0000-0000-0000784E0000}"/>
    <cellStyle name="Migliaia [0] 55 4 6" xfId="11430" xr:uid="{00000000-0005-0000-0000-0000794E0000}"/>
    <cellStyle name="Migliaia [0] 55 5" xfId="12557" xr:uid="{00000000-0005-0000-0000-00007A4E0000}"/>
    <cellStyle name="Migliaia [0] 55 5 2" xfId="28430" xr:uid="{00000000-0005-0000-0000-00007B4E0000}"/>
    <cellStyle name="Migliaia [0] 55 5 2 2" xfId="33781" xr:uid="{00000000-0005-0000-0000-00007C4E0000}"/>
    <cellStyle name="Migliaia [0] 55 5 2 3" xfId="39083" xr:uid="{00000000-0005-0000-0000-00007D4E0000}"/>
    <cellStyle name="Migliaia [0] 55 5 3" xfId="31316" xr:uid="{00000000-0005-0000-0000-00007E4E0000}"/>
    <cellStyle name="Migliaia [0] 55 5 4" xfId="36432" xr:uid="{00000000-0005-0000-0000-00007F4E0000}"/>
    <cellStyle name="Migliaia [0] 55 6" xfId="15179" xr:uid="{00000000-0005-0000-0000-0000804E0000}"/>
    <cellStyle name="Migliaia [0] 55 6 2" xfId="33777" xr:uid="{00000000-0005-0000-0000-0000814E0000}"/>
    <cellStyle name="Migliaia [0] 55 6 3" xfId="39079" xr:uid="{00000000-0005-0000-0000-0000824E0000}"/>
    <cellStyle name="Migliaia [0] 55 6 4" xfId="28426" xr:uid="{00000000-0005-0000-0000-0000834E0000}"/>
    <cellStyle name="Migliaia [0] 55 7" xfId="31312" xr:uid="{00000000-0005-0000-0000-0000844E0000}"/>
    <cellStyle name="Migliaia [0] 55 8" xfId="36428" xr:uid="{00000000-0005-0000-0000-0000854E0000}"/>
    <cellStyle name="Migliaia [0] 56" xfId="229" xr:uid="{00000000-0005-0000-0000-0000864E0000}"/>
    <cellStyle name="Migliaia [0] 56 2" xfId="1220" xr:uid="{00000000-0005-0000-0000-0000874E0000}"/>
    <cellStyle name="Migliaia [0] 56 2 2" xfId="3416" xr:uid="{00000000-0005-0000-0000-0000884E0000}"/>
    <cellStyle name="Migliaia [0] 56 2 2 2" xfId="7291" xr:uid="{00000000-0005-0000-0000-0000894E0000}"/>
    <cellStyle name="Migliaia [0] 56 2 2 2 2" xfId="17254" xr:uid="{00000000-0005-0000-0000-00008A4E0000}"/>
    <cellStyle name="Migliaia [0] 56 2 2 2 3" xfId="43745" xr:uid="{00000000-0005-0000-0000-00008B4E0000}"/>
    <cellStyle name="Migliaia [0] 56 2 2 2 4" xfId="46299" xr:uid="{00000000-0005-0000-0000-00008C4E0000}"/>
    <cellStyle name="Migliaia [0] 56 2 2 2 5" xfId="49315" xr:uid="{00000000-0005-0000-0000-00008D4E0000}"/>
    <cellStyle name="Migliaia [0] 56 2 2 3" xfId="6981" xr:uid="{00000000-0005-0000-0000-00008E4E0000}"/>
    <cellStyle name="Migliaia [0] 56 2 2 4" xfId="6012" xr:uid="{00000000-0005-0000-0000-00008F4E0000}"/>
    <cellStyle name="Migliaia [0] 56 2 2 4 2" xfId="16786" xr:uid="{00000000-0005-0000-0000-0000904E0000}"/>
    <cellStyle name="Migliaia [0] 56 2 2 4 3" xfId="43452" xr:uid="{00000000-0005-0000-0000-0000914E0000}"/>
    <cellStyle name="Migliaia [0] 56 2 2 4 4" xfId="45818" xr:uid="{00000000-0005-0000-0000-0000924E0000}"/>
    <cellStyle name="Migliaia [0] 56 2 2 4 5" xfId="48834" xr:uid="{00000000-0005-0000-0000-0000934E0000}"/>
    <cellStyle name="Migliaia [0] 56 2 2 5" xfId="15186" xr:uid="{00000000-0005-0000-0000-0000944E0000}"/>
    <cellStyle name="Migliaia [0] 56 2 2 6" xfId="19589" xr:uid="{00000000-0005-0000-0000-0000954E0000}"/>
    <cellStyle name="Migliaia [0] 56 2 2 7" xfId="44320" xr:uid="{00000000-0005-0000-0000-0000964E0000}"/>
    <cellStyle name="Migliaia [0] 56 2 2 8" xfId="45226" xr:uid="{00000000-0005-0000-0000-0000974E0000}"/>
    <cellStyle name="Migliaia [0] 56 2 3" xfId="7292" xr:uid="{00000000-0005-0000-0000-0000984E0000}"/>
    <cellStyle name="Migliaia [0] 56 2 3 2" xfId="28432" xr:uid="{00000000-0005-0000-0000-0000994E0000}"/>
    <cellStyle name="Migliaia [0] 56 2 3 2 2" xfId="33783" xr:uid="{00000000-0005-0000-0000-00009A4E0000}"/>
    <cellStyle name="Migliaia [0] 56 2 3 2 3" xfId="39085" xr:uid="{00000000-0005-0000-0000-00009B4E0000}"/>
    <cellStyle name="Migliaia [0] 56 2 3 3" xfId="31318" xr:uid="{00000000-0005-0000-0000-00009C4E0000}"/>
    <cellStyle name="Migliaia [0] 56 2 3 4" xfId="36434" xr:uid="{00000000-0005-0000-0000-00009D4E0000}"/>
    <cellStyle name="Migliaia [0] 56 2 4" xfId="15185" xr:uid="{00000000-0005-0000-0000-00009E4E0000}"/>
    <cellStyle name="Migliaia [0] 56 2 5" xfId="19588" xr:uid="{00000000-0005-0000-0000-00009F4E0000}"/>
    <cellStyle name="Migliaia [0] 56 3" xfId="3129" xr:uid="{00000000-0005-0000-0000-0000A04E0000}"/>
    <cellStyle name="Migliaia [0] 56 3 2" xfId="7293" xr:uid="{00000000-0005-0000-0000-0000A14E0000}"/>
    <cellStyle name="Migliaia [0] 56 3 2 2" xfId="13784" xr:uid="{00000000-0005-0000-0000-0000A24E0000}"/>
    <cellStyle name="Migliaia [0] 56 3 2 2 2" xfId="17255" xr:uid="{00000000-0005-0000-0000-0000A34E0000}"/>
    <cellStyle name="Migliaia [0] 56 3 2 2 2 2" xfId="33784" xr:uid="{00000000-0005-0000-0000-0000A44E0000}"/>
    <cellStyle name="Migliaia [0] 56 3 2 2 3" xfId="39086" xr:uid="{00000000-0005-0000-0000-0000A54E0000}"/>
    <cellStyle name="Migliaia [0] 56 3 2 2 4" xfId="28433" xr:uid="{00000000-0005-0000-0000-0000A64E0000}"/>
    <cellStyle name="Migliaia [0] 56 3 2 3" xfId="31319" xr:uid="{00000000-0005-0000-0000-0000A74E0000}"/>
    <cellStyle name="Migliaia [0] 56 3 2 4" xfId="36435" xr:uid="{00000000-0005-0000-0000-0000A84E0000}"/>
    <cellStyle name="Migliaia [0] 56 3 2 5" xfId="20784" xr:uid="{00000000-0005-0000-0000-0000A94E0000}"/>
    <cellStyle name="Migliaia [0] 56 3 2 6" xfId="46300" xr:uid="{00000000-0005-0000-0000-0000AA4E0000}"/>
    <cellStyle name="Migliaia [0] 56 3 2 7" xfId="49316" xr:uid="{00000000-0005-0000-0000-0000AB4E0000}"/>
    <cellStyle name="Migliaia [0] 56 3 2 8" xfId="13060" xr:uid="{00000000-0005-0000-0000-0000AC4E0000}"/>
    <cellStyle name="Migliaia [0] 56 3 3" xfId="7636" xr:uid="{00000000-0005-0000-0000-0000AD4E0000}"/>
    <cellStyle name="Migliaia [0] 56 3 4" xfId="6013" xr:uid="{00000000-0005-0000-0000-0000AE4E0000}"/>
    <cellStyle name="Migliaia [0] 56 3 4 2" xfId="16787" xr:uid="{00000000-0005-0000-0000-0000AF4E0000}"/>
    <cellStyle name="Migliaia [0] 56 3 4 3" xfId="41645" xr:uid="{00000000-0005-0000-0000-0000B04E0000}"/>
    <cellStyle name="Migliaia [0] 56 3 4 4" xfId="45819" xr:uid="{00000000-0005-0000-0000-0000B14E0000}"/>
    <cellStyle name="Migliaia [0] 56 3 4 5" xfId="48835" xr:uid="{00000000-0005-0000-0000-0000B24E0000}"/>
    <cellStyle name="Migliaia [0] 56 3 5" xfId="15187" xr:uid="{00000000-0005-0000-0000-0000B34E0000}"/>
    <cellStyle name="Migliaia [0] 56 3 6" xfId="19590" xr:uid="{00000000-0005-0000-0000-0000B44E0000}"/>
    <cellStyle name="Migliaia [0] 56 4" xfId="2675" xr:uid="{00000000-0005-0000-0000-0000B54E0000}"/>
    <cellStyle name="Migliaia [0] 56 4 2" xfId="12489" xr:uid="{00000000-0005-0000-0000-0000B64E0000}"/>
    <cellStyle name="Migliaia [0] 56 4 2 2" xfId="30569" xr:uid="{00000000-0005-0000-0000-0000B74E0000}"/>
    <cellStyle name="Migliaia [0] 56 4 2 2 2" xfId="35727" xr:uid="{00000000-0005-0000-0000-0000B84E0000}"/>
    <cellStyle name="Migliaia [0] 56 4 2 2 3" xfId="41029" xr:uid="{00000000-0005-0000-0000-0000B94E0000}"/>
    <cellStyle name="Migliaia [0] 56 4 2 3" xfId="33076" xr:uid="{00000000-0005-0000-0000-0000BA4E0000}"/>
    <cellStyle name="Migliaia [0] 56 4 2 4" xfId="38378" xr:uid="{00000000-0005-0000-0000-0000BB4E0000}"/>
    <cellStyle name="Migliaia [0] 56 4 3" xfId="15188" xr:uid="{00000000-0005-0000-0000-0000BC4E0000}"/>
    <cellStyle name="Migliaia [0] 56 4 3 2" xfId="33785" xr:uid="{00000000-0005-0000-0000-0000BD4E0000}"/>
    <cellStyle name="Migliaia [0] 56 4 3 3" xfId="39087" xr:uid="{00000000-0005-0000-0000-0000BE4E0000}"/>
    <cellStyle name="Migliaia [0] 56 4 3 4" xfId="28434" xr:uid="{00000000-0005-0000-0000-0000BF4E0000}"/>
    <cellStyle name="Migliaia [0] 56 4 4" xfId="31320" xr:uid="{00000000-0005-0000-0000-0000C04E0000}"/>
    <cellStyle name="Migliaia [0] 56 4 5" xfId="36436" xr:uid="{00000000-0005-0000-0000-0000C14E0000}"/>
    <cellStyle name="Migliaia [0] 56 4 6" xfId="11431" xr:uid="{00000000-0005-0000-0000-0000C24E0000}"/>
    <cellStyle name="Migliaia [0] 56 5" xfId="12558" xr:uid="{00000000-0005-0000-0000-0000C34E0000}"/>
    <cellStyle name="Migliaia [0] 56 5 2" xfId="28435" xr:uid="{00000000-0005-0000-0000-0000C44E0000}"/>
    <cellStyle name="Migliaia [0] 56 5 2 2" xfId="33786" xr:uid="{00000000-0005-0000-0000-0000C54E0000}"/>
    <cellStyle name="Migliaia [0] 56 5 2 3" xfId="39088" xr:uid="{00000000-0005-0000-0000-0000C64E0000}"/>
    <cellStyle name="Migliaia [0] 56 5 3" xfId="31321" xr:uid="{00000000-0005-0000-0000-0000C74E0000}"/>
    <cellStyle name="Migliaia [0] 56 5 4" xfId="36437" xr:uid="{00000000-0005-0000-0000-0000C84E0000}"/>
    <cellStyle name="Migliaia [0] 56 6" xfId="15184" xr:uid="{00000000-0005-0000-0000-0000C94E0000}"/>
    <cellStyle name="Migliaia [0] 56 6 2" xfId="33782" xr:uid="{00000000-0005-0000-0000-0000CA4E0000}"/>
    <cellStyle name="Migliaia [0] 56 6 3" xfId="39084" xr:uid="{00000000-0005-0000-0000-0000CB4E0000}"/>
    <cellStyle name="Migliaia [0] 56 6 4" xfId="28431" xr:uid="{00000000-0005-0000-0000-0000CC4E0000}"/>
    <cellStyle name="Migliaia [0] 56 7" xfId="31317" xr:uid="{00000000-0005-0000-0000-0000CD4E0000}"/>
    <cellStyle name="Migliaia [0] 56 8" xfId="36433" xr:uid="{00000000-0005-0000-0000-0000CE4E0000}"/>
    <cellStyle name="Migliaia [0] 57" xfId="230" xr:uid="{00000000-0005-0000-0000-0000CF4E0000}"/>
    <cellStyle name="Migliaia [0] 57 2" xfId="1221" xr:uid="{00000000-0005-0000-0000-0000D04E0000}"/>
    <cellStyle name="Migliaia [0] 57 2 2" xfId="3417" xr:uid="{00000000-0005-0000-0000-0000D14E0000}"/>
    <cellStyle name="Migliaia [0] 57 2 2 2" xfId="7294" xr:uid="{00000000-0005-0000-0000-0000D24E0000}"/>
    <cellStyle name="Migliaia [0] 57 2 2 2 2" xfId="17256" xr:uid="{00000000-0005-0000-0000-0000D34E0000}"/>
    <cellStyle name="Migliaia [0] 57 2 2 2 3" xfId="43253" xr:uid="{00000000-0005-0000-0000-0000D44E0000}"/>
    <cellStyle name="Migliaia [0] 57 2 2 2 4" xfId="46301" xr:uid="{00000000-0005-0000-0000-0000D54E0000}"/>
    <cellStyle name="Migliaia [0] 57 2 2 2 5" xfId="49317" xr:uid="{00000000-0005-0000-0000-0000D64E0000}"/>
    <cellStyle name="Migliaia [0] 57 2 2 3" xfId="7755" xr:uid="{00000000-0005-0000-0000-0000D74E0000}"/>
    <cellStyle name="Migliaia [0] 57 2 2 4" xfId="6014" xr:uid="{00000000-0005-0000-0000-0000D84E0000}"/>
    <cellStyle name="Migliaia [0] 57 2 2 4 2" xfId="16788" xr:uid="{00000000-0005-0000-0000-0000D94E0000}"/>
    <cellStyle name="Migliaia [0] 57 2 2 4 3" xfId="44023" xr:uid="{00000000-0005-0000-0000-0000DA4E0000}"/>
    <cellStyle name="Migliaia [0] 57 2 2 4 4" xfId="45820" xr:uid="{00000000-0005-0000-0000-0000DB4E0000}"/>
    <cellStyle name="Migliaia [0] 57 2 2 4 5" xfId="48836" xr:uid="{00000000-0005-0000-0000-0000DC4E0000}"/>
    <cellStyle name="Migliaia [0] 57 2 2 5" xfId="15191" xr:uid="{00000000-0005-0000-0000-0000DD4E0000}"/>
    <cellStyle name="Migliaia [0] 57 2 2 6" xfId="19592" xr:uid="{00000000-0005-0000-0000-0000DE4E0000}"/>
    <cellStyle name="Migliaia [0] 57 2 2 7" xfId="44321" xr:uid="{00000000-0005-0000-0000-0000DF4E0000}"/>
    <cellStyle name="Migliaia [0] 57 2 2 8" xfId="45227" xr:uid="{00000000-0005-0000-0000-0000E04E0000}"/>
    <cellStyle name="Migliaia [0] 57 2 3" xfId="7295" xr:uid="{00000000-0005-0000-0000-0000E14E0000}"/>
    <cellStyle name="Migliaia [0] 57 2 3 2" xfId="28437" xr:uid="{00000000-0005-0000-0000-0000E24E0000}"/>
    <cellStyle name="Migliaia [0] 57 2 3 2 2" xfId="33788" xr:uid="{00000000-0005-0000-0000-0000E34E0000}"/>
    <cellStyle name="Migliaia [0] 57 2 3 2 3" xfId="39090" xr:uid="{00000000-0005-0000-0000-0000E44E0000}"/>
    <cellStyle name="Migliaia [0] 57 2 3 3" xfId="31323" xr:uid="{00000000-0005-0000-0000-0000E54E0000}"/>
    <cellStyle name="Migliaia [0] 57 2 3 4" xfId="36439" xr:uid="{00000000-0005-0000-0000-0000E64E0000}"/>
    <cellStyle name="Migliaia [0] 57 2 4" xfId="15190" xr:uid="{00000000-0005-0000-0000-0000E74E0000}"/>
    <cellStyle name="Migliaia [0] 57 2 5" xfId="19591" xr:uid="{00000000-0005-0000-0000-0000E84E0000}"/>
    <cellStyle name="Migliaia [0] 57 3" xfId="3130" xr:uid="{00000000-0005-0000-0000-0000E94E0000}"/>
    <cellStyle name="Migliaia [0] 57 3 2" xfId="7296" xr:uid="{00000000-0005-0000-0000-0000EA4E0000}"/>
    <cellStyle name="Migliaia [0] 57 3 2 2" xfId="13785" xr:uid="{00000000-0005-0000-0000-0000EB4E0000}"/>
    <cellStyle name="Migliaia [0] 57 3 2 2 2" xfId="17257" xr:uid="{00000000-0005-0000-0000-0000EC4E0000}"/>
    <cellStyle name="Migliaia [0] 57 3 2 2 2 2" xfId="33789" xr:uid="{00000000-0005-0000-0000-0000ED4E0000}"/>
    <cellStyle name="Migliaia [0] 57 3 2 2 3" xfId="39091" xr:uid="{00000000-0005-0000-0000-0000EE4E0000}"/>
    <cellStyle name="Migliaia [0] 57 3 2 2 4" xfId="28438" xr:uid="{00000000-0005-0000-0000-0000EF4E0000}"/>
    <cellStyle name="Migliaia [0] 57 3 2 3" xfId="31324" xr:uid="{00000000-0005-0000-0000-0000F04E0000}"/>
    <cellStyle name="Migliaia [0] 57 3 2 4" xfId="36440" xr:uid="{00000000-0005-0000-0000-0000F14E0000}"/>
    <cellStyle name="Migliaia [0] 57 3 2 5" xfId="43189" xr:uid="{00000000-0005-0000-0000-0000F24E0000}"/>
    <cellStyle name="Migliaia [0] 57 3 2 6" xfId="46302" xr:uid="{00000000-0005-0000-0000-0000F34E0000}"/>
    <cellStyle name="Migliaia [0] 57 3 2 7" xfId="49318" xr:uid="{00000000-0005-0000-0000-0000F44E0000}"/>
    <cellStyle name="Migliaia [0] 57 3 2 8" xfId="13061" xr:uid="{00000000-0005-0000-0000-0000F54E0000}"/>
    <cellStyle name="Migliaia [0] 57 3 3" xfId="7637" xr:uid="{00000000-0005-0000-0000-0000F64E0000}"/>
    <cellStyle name="Migliaia [0] 57 3 4" xfId="6015" xr:uid="{00000000-0005-0000-0000-0000F74E0000}"/>
    <cellStyle name="Migliaia [0] 57 3 4 2" xfId="16789" xr:uid="{00000000-0005-0000-0000-0000F84E0000}"/>
    <cellStyle name="Migliaia [0] 57 3 4 3" xfId="41646" xr:uid="{00000000-0005-0000-0000-0000F94E0000}"/>
    <cellStyle name="Migliaia [0] 57 3 4 4" xfId="45821" xr:uid="{00000000-0005-0000-0000-0000FA4E0000}"/>
    <cellStyle name="Migliaia [0] 57 3 4 5" xfId="48837" xr:uid="{00000000-0005-0000-0000-0000FB4E0000}"/>
    <cellStyle name="Migliaia [0] 57 3 5" xfId="15192" xr:uid="{00000000-0005-0000-0000-0000FC4E0000}"/>
    <cellStyle name="Migliaia [0] 57 3 6" xfId="19593" xr:uid="{00000000-0005-0000-0000-0000FD4E0000}"/>
    <cellStyle name="Migliaia [0] 57 4" xfId="2676" xr:uid="{00000000-0005-0000-0000-0000FE4E0000}"/>
    <cellStyle name="Migliaia [0] 57 4 2" xfId="12490" xr:uid="{00000000-0005-0000-0000-0000FF4E0000}"/>
    <cellStyle name="Migliaia [0] 57 4 2 2" xfId="30570" xr:uid="{00000000-0005-0000-0000-0000004F0000}"/>
    <cellStyle name="Migliaia [0] 57 4 2 2 2" xfId="35728" xr:uid="{00000000-0005-0000-0000-0000014F0000}"/>
    <cellStyle name="Migliaia [0] 57 4 2 2 3" xfId="41030" xr:uid="{00000000-0005-0000-0000-0000024F0000}"/>
    <cellStyle name="Migliaia [0] 57 4 2 3" xfId="33077" xr:uid="{00000000-0005-0000-0000-0000034F0000}"/>
    <cellStyle name="Migliaia [0] 57 4 2 4" xfId="38379" xr:uid="{00000000-0005-0000-0000-0000044F0000}"/>
    <cellStyle name="Migliaia [0] 57 4 3" xfId="15193" xr:uid="{00000000-0005-0000-0000-0000054F0000}"/>
    <cellStyle name="Migliaia [0] 57 4 3 2" xfId="33790" xr:uid="{00000000-0005-0000-0000-0000064F0000}"/>
    <cellStyle name="Migliaia [0] 57 4 3 3" xfId="39092" xr:uid="{00000000-0005-0000-0000-0000074F0000}"/>
    <cellStyle name="Migliaia [0] 57 4 3 4" xfId="28439" xr:uid="{00000000-0005-0000-0000-0000084F0000}"/>
    <cellStyle name="Migliaia [0] 57 4 4" xfId="31325" xr:uid="{00000000-0005-0000-0000-0000094F0000}"/>
    <cellStyle name="Migliaia [0] 57 4 5" xfId="36441" xr:uid="{00000000-0005-0000-0000-00000A4F0000}"/>
    <cellStyle name="Migliaia [0] 57 4 6" xfId="11432" xr:uid="{00000000-0005-0000-0000-00000B4F0000}"/>
    <cellStyle name="Migliaia [0] 57 5" xfId="12559" xr:uid="{00000000-0005-0000-0000-00000C4F0000}"/>
    <cellStyle name="Migliaia [0] 57 5 2" xfId="28440" xr:uid="{00000000-0005-0000-0000-00000D4F0000}"/>
    <cellStyle name="Migliaia [0] 57 5 2 2" xfId="33791" xr:uid="{00000000-0005-0000-0000-00000E4F0000}"/>
    <cellStyle name="Migliaia [0] 57 5 2 3" xfId="39093" xr:uid="{00000000-0005-0000-0000-00000F4F0000}"/>
    <cellStyle name="Migliaia [0] 57 5 3" xfId="31326" xr:uid="{00000000-0005-0000-0000-0000104F0000}"/>
    <cellStyle name="Migliaia [0] 57 5 4" xfId="36442" xr:uid="{00000000-0005-0000-0000-0000114F0000}"/>
    <cellStyle name="Migliaia [0] 57 6" xfId="15189" xr:uid="{00000000-0005-0000-0000-0000124F0000}"/>
    <cellStyle name="Migliaia [0] 57 6 2" xfId="33787" xr:uid="{00000000-0005-0000-0000-0000134F0000}"/>
    <cellStyle name="Migliaia [0] 57 6 3" xfId="39089" xr:uid="{00000000-0005-0000-0000-0000144F0000}"/>
    <cellStyle name="Migliaia [0] 57 6 4" xfId="28436" xr:uid="{00000000-0005-0000-0000-0000154F0000}"/>
    <cellStyle name="Migliaia [0] 57 7" xfId="31322" xr:uid="{00000000-0005-0000-0000-0000164F0000}"/>
    <cellStyle name="Migliaia [0] 57 8" xfId="36438" xr:uid="{00000000-0005-0000-0000-0000174F0000}"/>
    <cellStyle name="Migliaia [0] 58" xfId="231" xr:uid="{00000000-0005-0000-0000-0000184F0000}"/>
    <cellStyle name="Migliaia [0] 58 2" xfId="1222" xr:uid="{00000000-0005-0000-0000-0000194F0000}"/>
    <cellStyle name="Migliaia [0] 58 2 2" xfId="3418" xr:uid="{00000000-0005-0000-0000-00001A4F0000}"/>
    <cellStyle name="Migliaia [0] 58 2 2 2" xfId="7297" xr:uid="{00000000-0005-0000-0000-00001B4F0000}"/>
    <cellStyle name="Migliaia [0] 58 2 2 2 2" xfId="17258" xr:uid="{00000000-0005-0000-0000-00001C4F0000}"/>
    <cellStyle name="Migliaia [0] 58 2 2 2 3" xfId="43884" xr:uid="{00000000-0005-0000-0000-00001D4F0000}"/>
    <cellStyle name="Migliaia [0] 58 2 2 2 4" xfId="46303" xr:uid="{00000000-0005-0000-0000-00001E4F0000}"/>
    <cellStyle name="Migliaia [0] 58 2 2 2 5" xfId="49319" xr:uid="{00000000-0005-0000-0000-00001F4F0000}"/>
    <cellStyle name="Migliaia [0] 58 2 2 3" xfId="7754" xr:uid="{00000000-0005-0000-0000-0000204F0000}"/>
    <cellStyle name="Migliaia [0] 58 2 2 4" xfId="6016" xr:uid="{00000000-0005-0000-0000-0000214F0000}"/>
    <cellStyle name="Migliaia [0] 58 2 2 4 2" xfId="16790" xr:uid="{00000000-0005-0000-0000-0000224F0000}"/>
    <cellStyle name="Migliaia [0] 58 2 2 4 3" xfId="41647" xr:uid="{00000000-0005-0000-0000-0000234F0000}"/>
    <cellStyle name="Migliaia [0] 58 2 2 4 4" xfId="45822" xr:uid="{00000000-0005-0000-0000-0000244F0000}"/>
    <cellStyle name="Migliaia [0] 58 2 2 4 5" xfId="48838" xr:uid="{00000000-0005-0000-0000-0000254F0000}"/>
    <cellStyle name="Migliaia [0] 58 2 2 5" xfId="15196" xr:uid="{00000000-0005-0000-0000-0000264F0000}"/>
    <cellStyle name="Migliaia [0] 58 2 2 6" xfId="19595" xr:uid="{00000000-0005-0000-0000-0000274F0000}"/>
    <cellStyle name="Migliaia [0] 58 2 2 7" xfId="44322" xr:uid="{00000000-0005-0000-0000-0000284F0000}"/>
    <cellStyle name="Migliaia [0] 58 2 2 8" xfId="45228" xr:uid="{00000000-0005-0000-0000-0000294F0000}"/>
    <cellStyle name="Migliaia [0] 58 2 3" xfId="7298" xr:uid="{00000000-0005-0000-0000-00002A4F0000}"/>
    <cellStyle name="Migliaia [0] 58 2 3 2" xfId="28442" xr:uid="{00000000-0005-0000-0000-00002B4F0000}"/>
    <cellStyle name="Migliaia [0] 58 2 3 2 2" xfId="33793" xr:uid="{00000000-0005-0000-0000-00002C4F0000}"/>
    <cellStyle name="Migliaia [0] 58 2 3 2 3" xfId="39095" xr:uid="{00000000-0005-0000-0000-00002D4F0000}"/>
    <cellStyle name="Migliaia [0] 58 2 3 3" xfId="31328" xr:uid="{00000000-0005-0000-0000-00002E4F0000}"/>
    <cellStyle name="Migliaia [0] 58 2 3 4" xfId="36444" xr:uid="{00000000-0005-0000-0000-00002F4F0000}"/>
    <cellStyle name="Migliaia [0] 58 2 4" xfId="15195" xr:uid="{00000000-0005-0000-0000-0000304F0000}"/>
    <cellStyle name="Migliaia [0] 58 2 5" xfId="19594" xr:uid="{00000000-0005-0000-0000-0000314F0000}"/>
    <cellStyle name="Migliaia [0] 58 3" xfId="3131" xr:uid="{00000000-0005-0000-0000-0000324F0000}"/>
    <cellStyle name="Migliaia [0] 58 3 2" xfId="7299" xr:uid="{00000000-0005-0000-0000-0000334F0000}"/>
    <cellStyle name="Migliaia [0] 58 3 2 2" xfId="13786" xr:uid="{00000000-0005-0000-0000-0000344F0000}"/>
    <cellStyle name="Migliaia [0] 58 3 2 2 2" xfId="17259" xr:uid="{00000000-0005-0000-0000-0000354F0000}"/>
    <cellStyle name="Migliaia [0] 58 3 2 2 2 2" xfId="33794" xr:uid="{00000000-0005-0000-0000-0000364F0000}"/>
    <cellStyle name="Migliaia [0] 58 3 2 2 3" xfId="39096" xr:uid="{00000000-0005-0000-0000-0000374F0000}"/>
    <cellStyle name="Migliaia [0] 58 3 2 2 4" xfId="28443" xr:uid="{00000000-0005-0000-0000-0000384F0000}"/>
    <cellStyle name="Migliaia [0] 58 3 2 3" xfId="31329" xr:uid="{00000000-0005-0000-0000-0000394F0000}"/>
    <cellStyle name="Migliaia [0] 58 3 2 4" xfId="36445" xr:uid="{00000000-0005-0000-0000-00003A4F0000}"/>
    <cellStyle name="Migliaia [0] 58 3 2 5" xfId="27885" xr:uid="{00000000-0005-0000-0000-00003B4F0000}"/>
    <cellStyle name="Migliaia [0] 58 3 2 6" xfId="46304" xr:uid="{00000000-0005-0000-0000-00003C4F0000}"/>
    <cellStyle name="Migliaia [0] 58 3 2 7" xfId="49320" xr:uid="{00000000-0005-0000-0000-00003D4F0000}"/>
    <cellStyle name="Migliaia [0] 58 3 2 8" xfId="13062" xr:uid="{00000000-0005-0000-0000-00003E4F0000}"/>
    <cellStyle name="Migliaia [0] 58 3 3" xfId="6543" xr:uid="{00000000-0005-0000-0000-00003F4F0000}"/>
    <cellStyle name="Migliaia [0] 58 3 4" xfId="6017" xr:uid="{00000000-0005-0000-0000-0000404F0000}"/>
    <cellStyle name="Migliaia [0] 58 3 4 2" xfId="16791" xr:uid="{00000000-0005-0000-0000-0000414F0000}"/>
    <cellStyle name="Migliaia [0] 58 3 4 3" xfId="41648" xr:uid="{00000000-0005-0000-0000-0000424F0000}"/>
    <cellStyle name="Migliaia [0] 58 3 4 4" xfId="45823" xr:uid="{00000000-0005-0000-0000-0000434F0000}"/>
    <cellStyle name="Migliaia [0] 58 3 4 5" xfId="48839" xr:uid="{00000000-0005-0000-0000-0000444F0000}"/>
    <cellStyle name="Migliaia [0] 58 3 5" xfId="15197" xr:uid="{00000000-0005-0000-0000-0000454F0000}"/>
    <cellStyle name="Migliaia [0] 58 3 6" xfId="19596" xr:uid="{00000000-0005-0000-0000-0000464F0000}"/>
    <cellStyle name="Migliaia [0] 58 4" xfId="2677" xr:uid="{00000000-0005-0000-0000-0000474F0000}"/>
    <cellStyle name="Migliaia [0] 58 4 2" xfId="12491" xr:uid="{00000000-0005-0000-0000-0000484F0000}"/>
    <cellStyle name="Migliaia [0] 58 4 2 2" xfId="30571" xr:uid="{00000000-0005-0000-0000-0000494F0000}"/>
    <cellStyle name="Migliaia [0] 58 4 2 2 2" xfId="35729" xr:uid="{00000000-0005-0000-0000-00004A4F0000}"/>
    <cellStyle name="Migliaia [0] 58 4 2 2 3" xfId="41031" xr:uid="{00000000-0005-0000-0000-00004B4F0000}"/>
    <cellStyle name="Migliaia [0] 58 4 2 3" xfId="33078" xr:uid="{00000000-0005-0000-0000-00004C4F0000}"/>
    <cellStyle name="Migliaia [0] 58 4 2 4" xfId="38380" xr:uid="{00000000-0005-0000-0000-00004D4F0000}"/>
    <cellStyle name="Migliaia [0] 58 4 3" xfId="15198" xr:uid="{00000000-0005-0000-0000-00004E4F0000}"/>
    <cellStyle name="Migliaia [0] 58 4 3 2" xfId="33795" xr:uid="{00000000-0005-0000-0000-00004F4F0000}"/>
    <cellStyle name="Migliaia [0] 58 4 3 3" xfId="39097" xr:uid="{00000000-0005-0000-0000-0000504F0000}"/>
    <cellStyle name="Migliaia [0] 58 4 3 4" xfId="28444" xr:uid="{00000000-0005-0000-0000-0000514F0000}"/>
    <cellStyle name="Migliaia [0] 58 4 4" xfId="31330" xr:uid="{00000000-0005-0000-0000-0000524F0000}"/>
    <cellStyle name="Migliaia [0] 58 4 5" xfId="36446" xr:uid="{00000000-0005-0000-0000-0000534F0000}"/>
    <cellStyle name="Migliaia [0] 58 4 6" xfId="11433" xr:uid="{00000000-0005-0000-0000-0000544F0000}"/>
    <cellStyle name="Migliaia [0] 58 5" xfId="12560" xr:uid="{00000000-0005-0000-0000-0000554F0000}"/>
    <cellStyle name="Migliaia [0] 58 5 2" xfId="28445" xr:uid="{00000000-0005-0000-0000-0000564F0000}"/>
    <cellStyle name="Migliaia [0] 58 5 2 2" xfId="33796" xr:uid="{00000000-0005-0000-0000-0000574F0000}"/>
    <cellStyle name="Migliaia [0] 58 5 2 3" xfId="39098" xr:uid="{00000000-0005-0000-0000-0000584F0000}"/>
    <cellStyle name="Migliaia [0] 58 5 3" xfId="31331" xr:uid="{00000000-0005-0000-0000-0000594F0000}"/>
    <cellStyle name="Migliaia [0] 58 5 4" xfId="36447" xr:uid="{00000000-0005-0000-0000-00005A4F0000}"/>
    <cellStyle name="Migliaia [0] 58 6" xfId="15194" xr:uid="{00000000-0005-0000-0000-00005B4F0000}"/>
    <cellStyle name="Migliaia [0] 58 6 2" xfId="33792" xr:uid="{00000000-0005-0000-0000-00005C4F0000}"/>
    <cellStyle name="Migliaia [0] 58 6 3" xfId="39094" xr:uid="{00000000-0005-0000-0000-00005D4F0000}"/>
    <cellStyle name="Migliaia [0] 58 6 4" xfId="28441" xr:uid="{00000000-0005-0000-0000-00005E4F0000}"/>
    <cellStyle name="Migliaia [0] 58 7" xfId="31327" xr:uid="{00000000-0005-0000-0000-00005F4F0000}"/>
    <cellStyle name="Migliaia [0] 58 8" xfId="36443" xr:uid="{00000000-0005-0000-0000-0000604F0000}"/>
    <cellStyle name="Migliaia [0] 59" xfId="232" xr:uid="{00000000-0005-0000-0000-0000614F0000}"/>
    <cellStyle name="Migliaia [0] 59 2" xfId="1223" xr:uid="{00000000-0005-0000-0000-0000624F0000}"/>
    <cellStyle name="Migliaia [0] 59 2 2" xfId="3419" xr:uid="{00000000-0005-0000-0000-0000634F0000}"/>
    <cellStyle name="Migliaia [0] 59 2 2 2" xfId="7300" xr:uid="{00000000-0005-0000-0000-0000644F0000}"/>
    <cellStyle name="Migliaia [0] 59 2 2 2 2" xfId="17260" xr:uid="{00000000-0005-0000-0000-0000654F0000}"/>
    <cellStyle name="Migliaia [0] 59 2 2 2 3" xfId="43550" xr:uid="{00000000-0005-0000-0000-0000664F0000}"/>
    <cellStyle name="Migliaia [0] 59 2 2 2 4" xfId="46305" xr:uid="{00000000-0005-0000-0000-0000674F0000}"/>
    <cellStyle name="Migliaia [0] 59 2 2 2 5" xfId="49321" xr:uid="{00000000-0005-0000-0000-0000684F0000}"/>
    <cellStyle name="Migliaia [0] 59 2 2 3" xfId="7753" xr:uid="{00000000-0005-0000-0000-0000694F0000}"/>
    <cellStyle name="Migliaia [0] 59 2 2 4" xfId="6018" xr:uid="{00000000-0005-0000-0000-00006A4F0000}"/>
    <cellStyle name="Migliaia [0] 59 2 2 4 2" xfId="16792" xr:uid="{00000000-0005-0000-0000-00006B4F0000}"/>
    <cellStyle name="Migliaia [0] 59 2 2 4 3" xfId="43621" xr:uid="{00000000-0005-0000-0000-00006C4F0000}"/>
    <cellStyle name="Migliaia [0] 59 2 2 4 4" xfId="45824" xr:uid="{00000000-0005-0000-0000-00006D4F0000}"/>
    <cellStyle name="Migliaia [0] 59 2 2 4 5" xfId="48840" xr:uid="{00000000-0005-0000-0000-00006E4F0000}"/>
    <cellStyle name="Migliaia [0] 59 2 2 5" xfId="15201" xr:uid="{00000000-0005-0000-0000-00006F4F0000}"/>
    <cellStyle name="Migliaia [0] 59 2 2 6" xfId="19598" xr:uid="{00000000-0005-0000-0000-0000704F0000}"/>
    <cellStyle name="Migliaia [0] 59 2 2 7" xfId="44323" xr:uid="{00000000-0005-0000-0000-0000714F0000}"/>
    <cellStyle name="Migliaia [0] 59 2 2 8" xfId="45229" xr:uid="{00000000-0005-0000-0000-0000724F0000}"/>
    <cellStyle name="Migliaia [0] 59 2 3" xfId="7301" xr:uid="{00000000-0005-0000-0000-0000734F0000}"/>
    <cellStyle name="Migliaia [0] 59 2 3 2" xfId="28447" xr:uid="{00000000-0005-0000-0000-0000744F0000}"/>
    <cellStyle name="Migliaia [0] 59 2 3 2 2" xfId="33798" xr:uid="{00000000-0005-0000-0000-0000754F0000}"/>
    <cellStyle name="Migliaia [0] 59 2 3 2 3" xfId="39100" xr:uid="{00000000-0005-0000-0000-0000764F0000}"/>
    <cellStyle name="Migliaia [0] 59 2 3 3" xfId="31333" xr:uid="{00000000-0005-0000-0000-0000774F0000}"/>
    <cellStyle name="Migliaia [0] 59 2 3 4" xfId="36449" xr:uid="{00000000-0005-0000-0000-0000784F0000}"/>
    <cellStyle name="Migliaia [0] 59 2 4" xfId="15200" xr:uid="{00000000-0005-0000-0000-0000794F0000}"/>
    <cellStyle name="Migliaia [0] 59 2 5" xfId="19597" xr:uid="{00000000-0005-0000-0000-00007A4F0000}"/>
    <cellStyle name="Migliaia [0] 59 3" xfId="3132" xr:uid="{00000000-0005-0000-0000-00007B4F0000}"/>
    <cellStyle name="Migliaia [0] 59 3 2" xfId="7302" xr:uid="{00000000-0005-0000-0000-00007C4F0000}"/>
    <cellStyle name="Migliaia [0] 59 3 2 2" xfId="13787" xr:uid="{00000000-0005-0000-0000-00007D4F0000}"/>
    <cellStyle name="Migliaia [0] 59 3 2 2 2" xfId="17261" xr:uid="{00000000-0005-0000-0000-00007E4F0000}"/>
    <cellStyle name="Migliaia [0] 59 3 2 2 2 2" xfId="33799" xr:uid="{00000000-0005-0000-0000-00007F4F0000}"/>
    <cellStyle name="Migliaia [0] 59 3 2 2 3" xfId="39101" xr:uid="{00000000-0005-0000-0000-0000804F0000}"/>
    <cellStyle name="Migliaia [0] 59 3 2 2 4" xfId="28448" xr:uid="{00000000-0005-0000-0000-0000814F0000}"/>
    <cellStyle name="Migliaia [0] 59 3 2 3" xfId="31334" xr:uid="{00000000-0005-0000-0000-0000824F0000}"/>
    <cellStyle name="Migliaia [0] 59 3 2 4" xfId="36450" xr:uid="{00000000-0005-0000-0000-0000834F0000}"/>
    <cellStyle name="Migliaia [0] 59 3 2 5" xfId="43780" xr:uid="{00000000-0005-0000-0000-0000844F0000}"/>
    <cellStyle name="Migliaia [0] 59 3 2 6" xfId="46306" xr:uid="{00000000-0005-0000-0000-0000854F0000}"/>
    <cellStyle name="Migliaia [0] 59 3 2 7" xfId="49322" xr:uid="{00000000-0005-0000-0000-0000864F0000}"/>
    <cellStyle name="Migliaia [0] 59 3 2 8" xfId="13063" xr:uid="{00000000-0005-0000-0000-0000874F0000}"/>
    <cellStyle name="Migliaia [0] 59 3 3" xfId="7793" xr:uid="{00000000-0005-0000-0000-0000884F0000}"/>
    <cellStyle name="Migliaia [0] 59 3 4" xfId="6019" xr:uid="{00000000-0005-0000-0000-0000894F0000}"/>
    <cellStyle name="Migliaia [0] 59 3 4 2" xfId="16793" xr:uid="{00000000-0005-0000-0000-00008A4F0000}"/>
    <cellStyle name="Migliaia [0] 59 3 4 3" xfId="31427" xr:uid="{00000000-0005-0000-0000-00008B4F0000}"/>
    <cellStyle name="Migliaia [0] 59 3 4 4" xfId="45825" xr:uid="{00000000-0005-0000-0000-00008C4F0000}"/>
    <cellStyle name="Migliaia [0] 59 3 4 5" xfId="48841" xr:uid="{00000000-0005-0000-0000-00008D4F0000}"/>
    <cellStyle name="Migliaia [0] 59 3 5" xfId="15202" xr:uid="{00000000-0005-0000-0000-00008E4F0000}"/>
    <cellStyle name="Migliaia [0] 59 3 6" xfId="19599" xr:uid="{00000000-0005-0000-0000-00008F4F0000}"/>
    <cellStyle name="Migliaia [0] 59 4" xfId="2678" xr:uid="{00000000-0005-0000-0000-0000904F0000}"/>
    <cellStyle name="Migliaia [0] 59 4 2" xfId="12492" xr:uid="{00000000-0005-0000-0000-0000914F0000}"/>
    <cellStyle name="Migliaia [0] 59 4 2 2" xfId="30572" xr:uid="{00000000-0005-0000-0000-0000924F0000}"/>
    <cellStyle name="Migliaia [0] 59 4 2 2 2" xfId="35730" xr:uid="{00000000-0005-0000-0000-0000934F0000}"/>
    <cellStyle name="Migliaia [0] 59 4 2 2 3" xfId="41032" xr:uid="{00000000-0005-0000-0000-0000944F0000}"/>
    <cellStyle name="Migliaia [0] 59 4 2 3" xfId="33079" xr:uid="{00000000-0005-0000-0000-0000954F0000}"/>
    <cellStyle name="Migliaia [0] 59 4 2 4" xfId="38381" xr:uid="{00000000-0005-0000-0000-0000964F0000}"/>
    <cellStyle name="Migliaia [0] 59 4 3" xfId="15203" xr:uid="{00000000-0005-0000-0000-0000974F0000}"/>
    <cellStyle name="Migliaia [0] 59 4 3 2" xfId="33800" xr:uid="{00000000-0005-0000-0000-0000984F0000}"/>
    <cellStyle name="Migliaia [0] 59 4 3 3" xfId="39102" xr:uid="{00000000-0005-0000-0000-0000994F0000}"/>
    <cellStyle name="Migliaia [0] 59 4 3 4" xfId="28449" xr:uid="{00000000-0005-0000-0000-00009A4F0000}"/>
    <cellStyle name="Migliaia [0] 59 4 4" xfId="31335" xr:uid="{00000000-0005-0000-0000-00009B4F0000}"/>
    <cellStyle name="Migliaia [0] 59 4 5" xfId="36451" xr:uid="{00000000-0005-0000-0000-00009C4F0000}"/>
    <cellStyle name="Migliaia [0] 59 4 6" xfId="11434" xr:uid="{00000000-0005-0000-0000-00009D4F0000}"/>
    <cellStyle name="Migliaia [0] 59 5" xfId="12561" xr:uid="{00000000-0005-0000-0000-00009E4F0000}"/>
    <cellStyle name="Migliaia [0] 59 5 2" xfId="28450" xr:uid="{00000000-0005-0000-0000-00009F4F0000}"/>
    <cellStyle name="Migliaia [0] 59 5 2 2" xfId="33801" xr:uid="{00000000-0005-0000-0000-0000A04F0000}"/>
    <cellStyle name="Migliaia [0] 59 5 2 3" xfId="39103" xr:uid="{00000000-0005-0000-0000-0000A14F0000}"/>
    <cellStyle name="Migliaia [0] 59 5 3" xfId="31336" xr:uid="{00000000-0005-0000-0000-0000A24F0000}"/>
    <cellStyle name="Migliaia [0] 59 5 4" xfId="36452" xr:uid="{00000000-0005-0000-0000-0000A34F0000}"/>
    <cellStyle name="Migliaia [0] 59 6" xfId="15199" xr:uid="{00000000-0005-0000-0000-0000A44F0000}"/>
    <cellStyle name="Migliaia [0] 59 6 2" xfId="33797" xr:uid="{00000000-0005-0000-0000-0000A54F0000}"/>
    <cellStyle name="Migliaia [0] 59 6 3" xfId="39099" xr:uid="{00000000-0005-0000-0000-0000A64F0000}"/>
    <cellStyle name="Migliaia [0] 59 6 4" xfId="28446" xr:uid="{00000000-0005-0000-0000-0000A74F0000}"/>
    <cellStyle name="Migliaia [0] 59 7" xfId="31332" xr:uid="{00000000-0005-0000-0000-0000A84F0000}"/>
    <cellStyle name="Migliaia [0] 59 8" xfId="36448" xr:uid="{00000000-0005-0000-0000-0000A94F0000}"/>
    <cellStyle name="Migliaia [0] 6" xfId="233" xr:uid="{00000000-0005-0000-0000-0000AA4F0000}"/>
    <cellStyle name="Migliaia [0] 6 2" xfId="1224" xr:uid="{00000000-0005-0000-0000-0000AB4F0000}"/>
    <cellStyle name="Migliaia [0] 6 2 2" xfId="3420" xr:uid="{00000000-0005-0000-0000-0000AC4F0000}"/>
    <cellStyle name="Migliaia [0] 6 2 2 2" xfId="7303" xr:uid="{00000000-0005-0000-0000-0000AD4F0000}"/>
    <cellStyle name="Migliaia [0] 6 2 2 2 2" xfId="17262" xr:uid="{00000000-0005-0000-0000-0000AE4F0000}"/>
    <cellStyle name="Migliaia [0] 6 2 2 2 3" xfId="43159" xr:uid="{00000000-0005-0000-0000-0000AF4F0000}"/>
    <cellStyle name="Migliaia [0] 6 2 2 2 4" xfId="46307" xr:uid="{00000000-0005-0000-0000-0000B04F0000}"/>
    <cellStyle name="Migliaia [0] 6 2 2 2 5" xfId="49323" xr:uid="{00000000-0005-0000-0000-0000B14F0000}"/>
    <cellStyle name="Migliaia [0] 6 2 2 3" xfId="7752" xr:uid="{00000000-0005-0000-0000-0000B24F0000}"/>
    <cellStyle name="Migliaia [0] 6 2 2 4" xfId="6020" xr:uid="{00000000-0005-0000-0000-0000B34F0000}"/>
    <cellStyle name="Migliaia [0] 6 2 2 4 2" xfId="16794" xr:uid="{00000000-0005-0000-0000-0000B44F0000}"/>
    <cellStyle name="Migliaia [0] 6 2 2 4 3" xfId="41649" xr:uid="{00000000-0005-0000-0000-0000B54F0000}"/>
    <cellStyle name="Migliaia [0] 6 2 2 4 4" xfId="45826" xr:uid="{00000000-0005-0000-0000-0000B64F0000}"/>
    <cellStyle name="Migliaia [0] 6 2 2 4 5" xfId="48842" xr:uid="{00000000-0005-0000-0000-0000B74F0000}"/>
    <cellStyle name="Migliaia [0] 6 2 2 5" xfId="15206" xr:uid="{00000000-0005-0000-0000-0000B84F0000}"/>
    <cellStyle name="Migliaia [0] 6 2 2 6" xfId="19603" xr:uid="{00000000-0005-0000-0000-0000B94F0000}"/>
    <cellStyle name="Migliaia [0] 6 2 2 7" xfId="44324" xr:uid="{00000000-0005-0000-0000-0000BA4F0000}"/>
    <cellStyle name="Migliaia [0] 6 2 2 8" xfId="45230" xr:uid="{00000000-0005-0000-0000-0000BB4F0000}"/>
    <cellStyle name="Migliaia [0] 6 2 3" xfId="7304" xr:uid="{00000000-0005-0000-0000-0000BC4F0000}"/>
    <cellStyle name="Migliaia [0] 6 2 3 2" xfId="28452" xr:uid="{00000000-0005-0000-0000-0000BD4F0000}"/>
    <cellStyle name="Migliaia [0] 6 2 3 2 2" xfId="33803" xr:uid="{00000000-0005-0000-0000-0000BE4F0000}"/>
    <cellStyle name="Migliaia [0] 6 2 3 2 3" xfId="39105" xr:uid="{00000000-0005-0000-0000-0000BF4F0000}"/>
    <cellStyle name="Migliaia [0] 6 2 3 3" xfId="31338" xr:uid="{00000000-0005-0000-0000-0000C04F0000}"/>
    <cellStyle name="Migliaia [0] 6 2 3 4" xfId="36454" xr:uid="{00000000-0005-0000-0000-0000C14F0000}"/>
    <cellStyle name="Migliaia [0] 6 2 4" xfId="15205" xr:uid="{00000000-0005-0000-0000-0000C24F0000}"/>
    <cellStyle name="Migliaia [0] 6 2 5" xfId="19602" xr:uid="{00000000-0005-0000-0000-0000C34F0000}"/>
    <cellStyle name="Migliaia [0] 6 3" xfId="3133" xr:uid="{00000000-0005-0000-0000-0000C44F0000}"/>
    <cellStyle name="Migliaia [0] 6 3 2" xfId="7305" xr:uid="{00000000-0005-0000-0000-0000C54F0000}"/>
    <cellStyle name="Migliaia [0] 6 3 2 2" xfId="13788" xr:uid="{00000000-0005-0000-0000-0000C64F0000}"/>
    <cellStyle name="Migliaia [0] 6 3 2 2 2" xfId="17263" xr:uid="{00000000-0005-0000-0000-0000C74F0000}"/>
    <cellStyle name="Migliaia [0] 6 3 2 2 2 2" xfId="33804" xr:uid="{00000000-0005-0000-0000-0000C84F0000}"/>
    <cellStyle name="Migliaia [0] 6 3 2 2 3" xfId="39106" xr:uid="{00000000-0005-0000-0000-0000C94F0000}"/>
    <cellStyle name="Migliaia [0] 6 3 2 2 4" xfId="28453" xr:uid="{00000000-0005-0000-0000-0000CA4F0000}"/>
    <cellStyle name="Migliaia [0] 6 3 2 3" xfId="31339" xr:uid="{00000000-0005-0000-0000-0000CB4F0000}"/>
    <cellStyle name="Migliaia [0] 6 3 2 4" xfId="36455" xr:uid="{00000000-0005-0000-0000-0000CC4F0000}"/>
    <cellStyle name="Migliaia [0] 6 3 2 5" xfId="41745" xr:uid="{00000000-0005-0000-0000-0000CD4F0000}"/>
    <cellStyle name="Migliaia [0] 6 3 2 6" xfId="46308" xr:uid="{00000000-0005-0000-0000-0000CE4F0000}"/>
    <cellStyle name="Migliaia [0] 6 3 2 7" xfId="49324" xr:uid="{00000000-0005-0000-0000-0000CF4F0000}"/>
    <cellStyle name="Migliaia [0] 6 3 2 8" xfId="13064" xr:uid="{00000000-0005-0000-0000-0000D04F0000}"/>
    <cellStyle name="Migliaia [0] 6 3 3" xfId="7792" xr:uid="{00000000-0005-0000-0000-0000D14F0000}"/>
    <cellStyle name="Migliaia [0] 6 3 4" xfId="6021" xr:uid="{00000000-0005-0000-0000-0000D24F0000}"/>
    <cellStyle name="Migliaia [0] 6 3 4 2" xfId="16795" xr:uid="{00000000-0005-0000-0000-0000D34F0000}"/>
    <cellStyle name="Migliaia [0] 6 3 4 3" xfId="42521" xr:uid="{00000000-0005-0000-0000-0000D44F0000}"/>
    <cellStyle name="Migliaia [0] 6 3 4 4" xfId="45827" xr:uid="{00000000-0005-0000-0000-0000D54F0000}"/>
    <cellStyle name="Migliaia [0] 6 3 4 5" xfId="48843" xr:uid="{00000000-0005-0000-0000-0000D64F0000}"/>
    <cellStyle name="Migliaia [0] 6 3 5" xfId="15207" xr:uid="{00000000-0005-0000-0000-0000D74F0000}"/>
    <cellStyle name="Migliaia [0] 6 3 6" xfId="19605" xr:uid="{00000000-0005-0000-0000-0000D84F0000}"/>
    <cellStyle name="Migliaia [0] 6 4" xfId="2679" xr:uid="{00000000-0005-0000-0000-0000D94F0000}"/>
    <cellStyle name="Migliaia [0] 6 4 2" xfId="12493" xr:uid="{00000000-0005-0000-0000-0000DA4F0000}"/>
    <cellStyle name="Migliaia [0] 6 4 2 2" xfId="30573" xr:uid="{00000000-0005-0000-0000-0000DB4F0000}"/>
    <cellStyle name="Migliaia [0] 6 4 2 2 2" xfId="35731" xr:uid="{00000000-0005-0000-0000-0000DC4F0000}"/>
    <cellStyle name="Migliaia [0] 6 4 2 2 3" xfId="41033" xr:uid="{00000000-0005-0000-0000-0000DD4F0000}"/>
    <cellStyle name="Migliaia [0] 6 4 2 3" xfId="33080" xr:uid="{00000000-0005-0000-0000-0000DE4F0000}"/>
    <cellStyle name="Migliaia [0] 6 4 2 4" xfId="38382" xr:uid="{00000000-0005-0000-0000-0000DF4F0000}"/>
    <cellStyle name="Migliaia [0] 6 4 3" xfId="15208" xr:uid="{00000000-0005-0000-0000-0000E04F0000}"/>
    <cellStyle name="Migliaia [0] 6 4 3 2" xfId="33805" xr:uid="{00000000-0005-0000-0000-0000E14F0000}"/>
    <cellStyle name="Migliaia [0] 6 4 3 3" xfId="39107" xr:uid="{00000000-0005-0000-0000-0000E24F0000}"/>
    <cellStyle name="Migliaia [0] 6 4 3 4" xfId="28454" xr:uid="{00000000-0005-0000-0000-0000E34F0000}"/>
    <cellStyle name="Migliaia [0] 6 4 4" xfId="31340" xr:uid="{00000000-0005-0000-0000-0000E44F0000}"/>
    <cellStyle name="Migliaia [0] 6 4 5" xfId="36456" xr:uid="{00000000-0005-0000-0000-0000E54F0000}"/>
    <cellStyle name="Migliaia [0] 6 4 6" xfId="11435" xr:uid="{00000000-0005-0000-0000-0000E64F0000}"/>
    <cellStyle name="Migliaia [0] 6 5" xfId="12562" xr:uid="{00000000-0005-0000-0000-0000E74F0000}"/>
    <cellStyle name="Migliaia [0] 6 5 2" xfId="28455" xr:uid="{00000000-0005-0000-0000-0000E84F0000}"/>
    <cellStyle name="Migliaia [0] 6 5 2 2" xfId="33806" xr:uid="{00000000-0005-0000-0000-0000E94F0000}"/>
    <cellStyle name="Migliaia [0] 6 5 2 3" xfId="39108" xr:uid="{00000000-0005-0000-0000-0000EA4F0000}"/>
    <cellStyle name="Migliaia [0] 6 5 3" xfId="31341" xr:uid="{00000000-0005-0000-0000-0000EB4F0000}"/>
    <cellStyle name="Migliaia [0] 6 5 4" xfId="36457" xr:uid="{00000000-0005-0000-0000-0000EC4F0000}"/>
    <cellStyle name="Migliaia [0] 6 6" xfId="15204" xr:uid="{00000000-0005-0000-0000-0000ED4F0000}"/>
    <cellStyle name="Migliaia [0] 6 6 2" xfId="33802" xr:uid="{00000000-0005-0000-0000-0000EE4F0000}"/>
    <cellStyle name="Migliaia [0] 6 6 3" xfId="39104" xr:uid="{00000000-0005-0000-0000-0000EF4F0000}"/>
    <cellStyle name="Migliaia [0] 6 6 4" xfId="28451" xr:uid="{00000000-0005-0000-0000-0000F04F0000}"/>
    <cellStyle name="Migliaia [0] 6 7" xfId="31337" xr:uid="{00000000-0005-0000-0000-0000F14F0000}"/>
    <cellStyle name="Migliaia [0] 6 8" xfId="36453" xr:uid="{00000000-0005-0000-0000-0000F24F0000}"/>
    <cellStyle name="Migliaia [0] 7" xfId="234" xr:uid="{00000000-0005-0000-0000-0000F34F0000}"/>
    <cellStyle name="Migliaia [0] 7 2" xfId="1225" xr:uid="{00000000-0005-0000-0000-0000F44F0000}"/>
    <cellStyle name="Migliaia [0] 7 2 2" xfId="3421" xr:uid="{00000000-0005-0000-0000-0000F54F0000}"/>
    <cellStyle name="Migliaia [0] 7 2 2 2" xfId="7306" xr:uid="{00000000-0005-0000-0000-0000F64F0000}"/>
    <cellStyle name="Migliaia [0] 7 2 2 2 2" xfId="17264" xr:uid="{00000000-0005-0000-0000-0000F74F0000}"/>
    <cellStyle name="Migliaia [0] 7 2 2 2 3" xfId="41746" xr:uid="{00000000-0005-0000-0000-0000F84F0000}"/>
    <cellStyle name="Migliaia [0] 7 2 2 2 4" xfId="46309" xr:uid="{00000000-0005-0000-0000-0000F94F0000}"/>
    <cellStyle name="Migliaia [0] 7 2 2 2 5" xfId="49325" xr:uid="{00000000-0005-0000-0000-0000FA4F0000}"/>
    <cellStyle name="Migliaia [0] 7 2 2 3" xfId="7107" xr:uid="{00000000-0005-0000-0000-0000FB4F0000}"/>
    <cellStyle name="Migliaia [0] 7 2 2 4" xfId="6022" xr:uid="{00000000-0005-0000-0000-0000FC4F0000}"/>
    <cellStyle name="Migliaia [0] 7 2 2 4 2" xfId="16796" xr:uid="{00000000-0005-0000-0000-0000FD4F0000}"/>
    <cellStyle name="Migliaia [0] 7 2 2 4 3" xfId="41650" xr:uid="{00000000-0005-0000-0000-0000FE4F0000}"/>
    <cellStyle name="Migliaia [0] 7 2 2 4 4" xfId="45828" xr:uid="{00000000-0005-0000-0000-0000FF4F0000}"/>
    <cellStyle name="Migliaia [0] 7 2 2 4 5" xfId="48844" xr:uid="{00000000-0005-0000-0000-000000500000}"/>
    <cellStyle name="Migliaia [0] 7 2 2 5" xfId="15211" xr:uid="{00000000-0005-0000-0000-000001500000}"/>
    <cellStyle name="Migliaia [0] 7 2 2 6" xfId="19611" xr:uid="{00000000-0005-0000-0000-000002500000}"/>
    <cellStyle name="Migliaia [0] 7 2 2 7" xfId="44325" xr:uid="{00000000-0005-0000-0000-000003500000}"/>
    <cellStyle name="Migliaia [0] 7 2 2 8" xfId="45231" xr:uid="{00000000-0005-0000-0000-000004500000}"/>
    <cellStyle name="Migliaia [0] 7 2 3" xfId="7307" xr:uid="{00000000-0005-0000-0000-000005500000}"/>
    <cellStyle name="Migliaia [0] 7 2 3 2" xfId="28457" xr:uid="{00000000-0005-0000-0000-000006500000}"/>
    <cellStyle name="Migliaia [0] 7 2 3 2 2" xfId="33808" xr:uid="{00000000-0005-0000-0000-000007500000}"/>
    <cellStyle name="Migliaia [0] 7 2 3 2 3" xfId="39110" xr:uid="{00000000-0005-0000-0000-000008500000}"/>
    <cellStyle name="Migliaia [0] 7 2 3 3" xfId="31343" xr:uid="{00000000-0005-0000-0000-000009500000}"/>
    <cellStyle name="Migliaia [0] 7 2 3 4" xfId="36459" xr:uid="{00000000-0005-0000-0000-00000A500000}"/>
    <cellStyle name="Migliaia [0] 7 2 4" xfId="15210" xr:uid="{00000000-0005-0000-0000-00000B500000}"/>
    <cellStyle name="Migliaia [0] 7 2 5" xfId="19610" xr:uid="{00000000-0005-0000-0000-00000C500000}"/>
    <cellStyle name="Migliaia [0] 7 3" xfId="3134" xr:uid="{00000000-0005-0000-0000-00000D500000}"/>
    <cellStyle name="Migliaia [0] 7 3 2" xfId="7308" xr:uid="{00000000-0005-0000-0000-00000E500000}"/>
    <cellStyle name="Migliaia [0] 7 3 2 2" xfId="13789" xr:uid="{00000000-0005-0000-0000-00000F500000}"/>
    <cellStyle name="Migliaia [0] 7 3 2 2 2" xfId="17265" xr:uid="{00000000-0005-0000-0000-000010500000}"/>
    <cellStyle name="Migliaia [0] 7 3 2 2 2 2" xfId="33809" xr:uid="{00000000-0005-0000-0000-000011500000}"/>
    <cellStyle name="Migliaia [0] 7 3 2 2 3" xfId="39111" xr:uid="{00000000-0005-0000-0000-000012500000}"/>
    <cellStyle name="Migliaia [0] 7 3 2 2 4" xfId="28458" xr:uid="{00000000-0005-0000-0000-000013500000}"/>
    <cellStyle name="Migliaia [0] 7 3 2 3" xfId="31344" xr:uid="{00000000-0005-0000-0000-000014500000}"/>
    <cellStyle name="Migliaia [0] 7 3 2 4" xfId="36460" xr:uid="{00000000-0005-0000-0000-000015500000}"/>
    <cellStyle name="Migliaia [0] 7 3 2 5" xfId="31770" xr:uid="{00000000-0005-0000-0000-000016500000}"/>
    <cellStyle name="Migliaia [0] 7 3 2 6" xfId="46310" xr:uid="{00000000-0005-0000-0000-000017500000}"/>
    <cellStyle name="Migliaia [0] 7 3 2 7" xfId="49326" xr:uid="{00000000-0005-0000-0000-000018500000}"/>
    <cellStyle name="Migliaia [0] 7 3 2 8" xfId="13065" xr:uid="{00000000-0005-0000-0000-000019500000}"/>
    <cellStyle name="Migliaia [0] 7 3 3" xfId="7097" xr:uid="{00000000-0005-0000-0000-00001A500000}"/>
    <cellStyle name="Migliaia [0] 7 3 4" xfId="6023" xr:uid="{00000000-0005-0000-0000-00001B500000}"/>
    <cellStyle name="Migliaia [0] 7 3 4 2" xfId="16797" xr:uid="{00000000-0005-0000-0000-00001C500000}"/>
    <cellStyle name="Migliaia [0] 7 3 4 3" xfId="42861" xr:uid="{00000000-0005-0000-0000-00001D500000}"/>
    <cellStyle name="Migliaia [0] 7 3 4 4" xfId="45829" xr:uid="{00000000-0005-0000-0000-00001E500000}"/>
    <cellStyle name="Migliaia [0] 7 3 4 5" xfId="48845" xr:uid="{00000000-0005-0000-0000-00001F500000}"/>
    <cellStyle name="Migliaia [0] 7 3 5" xfId="15212" xr:uid="{00000000-0005-0000-0000-000020500000}"/>
    <cellStyle name="Migliaia [0] 7 3 6" xfId="19613" xr:uid="{00000000-0005-0000-0000-000021500000}"/>
    <cellStyle name="Migliaia [0] 7 4" xfId="2680" xr:uid="{00000000-0005-0000-0000-000022500000}"/>
    <cellStyle name="Migliaia [0] 7 4 2" xfId="12494" xr:uid="{00000000-0005-0000-0000-000023500000}"/>
    <cellStyle name="Migliaia [0] 7 4 2 2" xfId="30574" xr:uid="{00000000-0005-0000-0000-000024500000}"/>
    <cellStyle name="Migliaia [0] 7 4 2 2 2" xfId="35732" xr:uid="{00000000-0005-0000-0000-000025500000}"/>
    <cellStyle name="Migliaia [0] 7 4 2 2 3" xfId="41034" xr:uid="{00000000-0005-0000-0000-000026500000}"/>
    <cellStyle name="Migliaia [0] 7 4 2 3" xfId="33081" xr:uid="{00000000-0005-0000-0000-000027500000}"/>
    <cellStyle name="Migliaia [0] 7 4 2 4" xfId="38383" xr:uid="{00000000-0005-0000-0000-000028500000}"/>
    <cellStyle name="Migliaia [0] 7 4 3" xfId="15213" xr:uid="{00000000-0005-0000-0000-000029500000}"/>
    <cellStyle name="Migliaia [0] 7 4 3 2" xfId="33810" xr:uid="{00000000-0005-0000-0000-00002A500000}"/>
    <cellStyle name="Migliaia [0] 7 4 3 3" xfId="39112" xr:uid="{00000000-0005-0000-0000-00002B500000}"/>
    <cellStyle name="Migliaia [0] 7 4 3 4" xfId="28459" xr:uid="{00000000-0005-0000-0000-00002C500000}"/>
    <cellStyle name="Migliaia [0] 7 4 4" xfId="31345" xr:uid="{00000000-0005-0000-0000-00002D500000}"/>
    <cellStyle name="Migliaia [0] 7 4 5" xfId="36461" xr:uid="{00000000-0005-0000-0000-00002E500000}"/>
    <cellStyle name="Migliaia [0] 7 4 6" xfId="11436" xr:uid="{00000000-0005-0000-0000-00002F500000}"/>
    <cellStyle name="Migliaia [0] 7 5" xfId="12563" xr:uid="{00000000-0005-0000-0000-000030500000}"/>
    <cellStyle name="Migliaia [0] 7 5 2" xfId="28460" xr:uid="{00000000-0005-0000-0000-000031500000}"/>
    <cellStyle name="Migliaia [0] 7 5 2 2" xfId="33811" xr:uid="{00000000-0005-0000-0000-000032500000}"/>
    <cellStyle name="Migliaia [0] 7 5 2 3" xfId="39113" xr:uid="{00000000-0005-0000-0000-000033500000}"/>
    <cellStyle name="Migliaia [0] 7 5 3" xfId="31346" xr:uid="{00000000-0005-0000-0000-000034500000}"/>
    <cellStyle name="Migliaia [0] 7 5 4" xfId="36462" xr:uid="{00000000-0005-0000-0000-000035500000}"/>
    <cellStyle name="Migliaia [0] 7 6" xfId="15209" xr:uid="{00000000-0005-0000-0000-000036500000}"/>
    <cellStyle name="Migliaia [0] 7 6 2" xfId="33807" xr:uid="{00000000-0005-0000-0000-000037500000}"/>
    <cellStyle name="Migliaia [0] 7 6 3" xfId="39109" xr:uid="{00000000-0005-0000-0000-000038500000}"/>
    <cellStyle name="Migliaia [0] 7 6 4" xfId="28456" xr:uid="{00000000-0005-0000-0000-000039500000}"/>
    <cellStyle name="Migliaia [0] 7 7" xfId="31342" xr:uid="{00000000-0005-0000-0000-00003A500000}"/>
    <cellStyle name="Migliaia [0] 7 8" xfId="36458" xr:uid="{00000000-0005-0000-0000-00003B500000}"/>
    <cellStyle name="Migliaia [0] 8" xfId="235" xr:uid="{00000000-0005-0000-0000-00003C500000}"/>
    <cellStyle name="Migliaia [0] 8 2" xfId="1226" xr:uid="{00000000-0005-0000-0000-00003D500000}"/>
    <cellStyle name="Migliaia [0] 8 2 2" xfId="3422" xr:uid="{00000000-0005-0000-0000-00003E500000}"/>
    <cellStyle name="Migliaia [0] 8 2 2 2" xfId="7309" xr:uid="{00000000-0005-0000-0000-00003F500000}"/>
    <cellStyle name="Migliaia [0] 8 2 2 2 2" xfId="17266" xr:uid="{00000000-0005-0000-0000-000040500000}"/>
    <cellStyle name="Migliaia [0] 8 2 2 2 3" xfId="42192" xr:uid="{00000000-0005-0000-0000-000041500000}"/>
    <cellStyle name="Migliaia [0] 8 2 2 2 4" xfId="46311" xr:uid="{00000000-0005-0000-0000-000042500000}"/>
    <cellStyle name="Migliaia [0] 8 2 2 2 5" xfId="49327" xr:uid="{00000000-0005-0000-0000-000043500000}"/>
    <cellStyle name="Migliaia [0] 8 2 2 3" xfId="6982" xr:uid="{00000000-0005-0000-0000-000044500000}"/>
    <cellStyle name="Migliaia [0] 8 2 2 4" xfId="6024" xr:uid="{00000000-0005-0000-0000-000045500000}"/>
    <cellStyle name="Migliaia [0] 8 2 2 4 2" xfId="16798" xr:uid="{00000000-0005-0000-0000-000046500000}"/>
    <cellStyle name="Migliaia [0] 8 2 2 4 3" xfId="41651" xr:uid="{00000000-0005-0000-0000-000047500000}"/>
    <cellStyle name="Migliaia [0] 8 2 2 4 4" xfId="45830" xr:uid="{00000000-0005-0000-0000-000048500000}"/>
    <cellStyle name="Migliaia [0] 8 2 2 4 5" xfId="48846" xr:uid="{00000000-0005-0000-0000-000049500000}"/>
    <cellStyle name="Migliaia [0] 8 2 2 5" xfId="15216" xr:uid="{00000000-0005-0000-0000-00004A500000}"/>
    <cellStyle name="Migliaia [0] 8 2 2 6" xfId="19619" xr:uid="{00000000-0005-0000-0000-00004B500000}"/>
    <cellStyle name="Migliaia [0] 8 2 2 7" xfId="44326" xr:uid="{00000000-0005-0000-0000-00004C500000}"/>
    <cellStyle name="Migliaia [0] 8 2 2 8" xfId="45232" xr:uid="{00000000-0005-0000-0000-00004D500000}"/>
    <cellStyle name="Migliaia [0] 8 2 3" xfId="7310" xr:uid="{00000000-0005-0000-0000-00004E500000}"/>
    <cellStyle name="Migliaia [0] 8 2 3 2" xfId="28462" xr:uid="{00000000-0005-0000-0000-00004F500000}"/>
    <cellStyle name="Migliaia [0] 8 2 3 2 2" xfId="33813" xr:uid="{00000000-0005-0000-0000-000050500000}"/>
    <cellStyle name="Migliaia [0] 8 2 3 2 3" xfId="39115" xr:uid="{00000000-0005-0000-0000-000051500000}"/>
    <cellStyle name="Migliaia [0] 8 2 3 3" xfId="31348" xr:uid="{00000000-0005-0000-0000-000052500000}"/>
    <cellStyle name="Migliaia [0] 8 2 3 4" xfId="36464" xr:uid="{00000000-0005-0000-0000-000053500000}"/>
    <cellStyle name="Migliaia [0] 8 2 4" xfId="15215" xr:uid="{00000000-0005-0000-0000-000054500000}"/>
    <cellStyle name="Migliaia [0] 8 2 5" xfId="19618" xr:uid="{00000000-0005-0000-0000-000055500000}"/>
    <cellStyle name="Migliaia [0] 8 3" xfId="3135" xr:uid="{00000000-0005-0000-0000-000056500000}"/>
    <cellStyle name="Migliaia [0] 8 3 2" xfId="7311" xr:uid="{00000000-0005-0000-0000-000057500000}"/>
    <cellStyle name="Migliaia [0] 8 3 2 2" xfId="13790" xr:uid="{00000000-0005-0000-0000-000058500000}"/>
    <cellStyle name="Migliaia [0] 8 3 2 2 2" xfId="17267" xr:uid="{00000000-0005-0000-0000-000059500000}"/>
    <cellStyle name="Migliaia [0] 8 3 2 2 2 2" xfId="33814" xr:uid="{00000000-0005-0000-0000-00005A500000}"/>
    <cellStyle name="Migliaia [0] 8 3 2 2 3" xfId="39116" xr:uid="{00000000-0005-0000-0000-00005B500000}"/>
    <cellStyle name="Migliaia [0] 8 3 2 2 4" xfId="28463" xr:uid="{00000000-0005-0000-0000-00005C500000}"/>
    <cellStyle name="Migliaia [0] 8 3 2 3" xfId="31349" xr:uid="{00000000-0005-0000-0000-00005D500000}"/>
    <cellStyle name="Migliaia [0] 8 3 2 4" xfId="36465" xr:uid="{00000000-0005-0000-0000-00005E500000}"/>
    <cellStyle name="Migliaia [0] 8 3 2 5" xfId="43738" xr:uid="{00000000-0005-0000-0000-00005F500000}"/>
    <cellStyle name="Migliaia [0] 8 3 2 6" xfId="46312" xr:uid="{00000000-0005-0000-0000-000060500000}"/>
    <cellStyle name="Migliaia [0] 8 3 2 7" xfId="49328" xr:uid="{00000000-0005-0000-0000-000061500000}"/>
    <cellStyle name="Migliaia [0] 8 3 2 8" xfId="13066" xr:uid="{00000000-0005-0000-0000-000062500000}"/>
    <cellStyle name="Migliaia [0] 8 3 3" xfId="6544" xr:uid="{00000000-0005-0000-0000-000063500000}"/>
    <cellStyle name="Migliaia [0] 8 3 4" xfId="6025" xr:uid="{00000000-0005-0000-0000-000064500000}"/>
    <cellStyle name="Migliaia [0] 8 3 4 2" xfId="16799" xr:uid="{00000000-0005-0000-0000-000065500000}"/>
    <cellStyle name="Migliaia [0] 8 3 4 3" xfId="43453" xr:uid="{00000000-0005-0000-0000-000066500000}"/>
    <cellStyle name="Migliaia [0] 8 3 4 4" xfId="45831" xr:uid="{00000000-0005-0000-0000-000067500000}"/>
    <cellStyle name="Migliaia [0] 8 3 4 5" xfId="48847" xr:uid="{00000000-0005-0000-0000-000068500000}"/>
    <cellStyle name="Migliaia [0] 8 3 5" xfId="15217" xr:uid="{00000000-0005-0000-0000-000069500000}"/>
    <cellStyle name="Migliaia [0] 8 3 6" xfId="19621" xr:uid="{00000000-0005-0000-0000-00006A500000}"/>
    <cellStyle name="Migliaia [0] 8 4" xfId="2681" xr:uid="{00000000-0005-0000-0000-00006B500000}"/>
    <cellStyle name="Migliaia [0] 8 4 2" xfId="12495" xr:uid="{00000000-0005-0000-0000-00006C500000}"/>
    <cellStyle name="Migliaia [0] 8 4 2 2" xfId="30575" xr:uid="{00000000-0005-0000-0000-00006D500000}"/>
    <cellStyle name="Migliaia [0] 8 4 2 2 2" xfId="35733" xr:uid="{00000000-0005-0000-0000-00006E500000}"/>
    <cellStyle name="Migliaia [0] 8 4 2 2 3" xfId="41035" xr:uid="{00000000-0005-0000-0000-00006F500000}"/>
    <cellStyle name="Migliaia [0] 8 4 2 3" xfId="33082" xr:uid="{00000000-0005-0000-0000-000070500000}"/>
    <cellStyle name="Migliaia [0] 8 4 2 4" xfId="38384" xr:uid="{00000000-0005-0000-0000-000071500000}"/>
    <cellStyle name="Migliaia [0] 8 4 3" xfId="15218" xr:uid="{00000000-0005-0000-0000-000072500000}"/>
    <cellStyle name="Migliaia [0] 8 4 3 2" xfId="33815" xr:uid="{00000000-0005-0000-0000-000073500000}"/>
    <cellStyle name="Migliaia [0] 8 4 3 3" xfId="39117" xr:uid="{00000000-0005-0000-0000-000074500000}"/>
    <cellStyle name="Migliaia [0] 8 4 3 4" xfId="28464" xr:uid="{00000000-0005-0000-0000-000075500000}"/>
    <cellStyle name="Migliaia [0] 8 4 4" xfId="31350" xr:uid="{00000000-0005-0000-0000-000076500000}"/>
    <cellStyle name="Migliaia [0] 8 4 5" xfId="36466" xr:uid="{00000000-0005-0000-0000-000077500000}"/>
    <cellStyle name="Migliaia [0] 8 4 6" xfId="11437" xr:uid="{00000000-0005-0000-0000-000078500000}"/>
    <cellStyle name="Migliaia [0] 8 5" xfId="12564" xr:uid="{00000000-0005-0000-0000-000079500000}"/>
    <cellStyle name="Migliaia [0] 8 5 2" xfId="28465" xr:uid="{00000000-0005-0000-0000-00007A500000}"/>
    <cellStyle name="Migliaia [0] 8 5 2 2" xfId="33816" xr:uid="{00000000-0005-0000-0000-00007B500000}"/>
    <cellStyle name="Migliaia [0] 8 5 2 3" xfId="39118" xr:uid="{00000000-0005-0000-0000-00007C500000}"/>
    <cellStyle name="Migliaia [0] 8 5 3" xfId="31351" xr:uid="{00000000-0005-0000-0000-00007D500000}"/>
    <cellStyle name="Migliaia [0] 8 5 4" xfId="36467" xr:uid="{00000000-0005-0000-0000-00007E500000}"/>
    <cellStyle name="Migliaia [0] 8 6" xfId="15214" xr:uid="{00000000-0005-0000-0000-00007F500000}"/>
    <cellStyle name="Migliaia [0] 8 6 2" xfId="33812" xr:uid="{00000000-0005-0000-0000-000080500000}"/>
    <cellStyle name="Migliaia [0] 8 6 3" xfId="39114" xr:uid="{00000000-0005-0000-0000-000081500000}"/>
    <cellStyle name="Migliaia [0] 8 6 4" xfId="28461" xr:uid="{00000000-0005-0000-0000-000082500000}"/>
    <cellStyle name="Migliaia [0] 8 7" xfId="31347" xr:uid="{00000000-0005-0000-0000-000083500000}"/>
    <cellStyle name="Migliaia [0] 8 8" xfId="36463" xr:uid="{00000000-0005-0000-0000-000084500000}"/>
    <cellStyle name="Migliaia [0] 9" xfId="236" xr:uid="{00000000-0005-0000-0000-000085500000}"/>
    <cellStyle name="Migliaia [0] 9 2" xfId="1227" xr:uid="{00000000-0005-0000-0000-000086500000}"/>
    <cellStyle name="Migliaia [0] 9 2 2" xfId="3423" xr:uid="{00000000-0005-0000-0000-000087500000}"/>
    <cellStyle name="Migliaia [0] 9 2 2 2" xfId="7312" xr:uid="{00000000-0005-0000-0000-000088500000}"/>
    <cellStyle name="Migliaia [0] 9 2 2 2 2" xfId="17268" xr:uid="{00000000-0005-0000-0000-000089500000}"/>
    <cellStyle name="Migliaia [0] 9 2 2 2 3" xfId="41747" xr:uid="{00000000-0005-0000-0000-00008A500000}"/>
    <cellStyle name="Migliaia [0] 9 2 2 2 4" xfId="46313" xr:uid="{00000000-0005-0000-0000-00008B500000}"/>
    <cellStyle name="Migliaia [0] 9 2 2 2 5" xfId="49329" xr:uid="{00000000-0005-0000-0000-00008C500000}"/>
    <cellStyle name="Migliaia [0] 9 2 2 3" xfId="7751" xr:uid="{00000000-0005-0000-0000-00008D500000}"/>
    <cellStyle name="Migliaia [0] 9 2 2 4" xfId="6026" xr:uid="{00000000-0005-0000-0000-00008E500000}"/>
    <cellStyle name="Migliaia [0] 9 2 2 4 2" xfId="16800" xr:uid="{00000000-0005-0000-0000-00008F500000}"/>
    <cellStyle name="Migliaia [0] 9 2 2 4 3" xfId="20802" xr:uid="{00000000-0005-0000-0000-000090500000}"/>
    <cellStyle name="Migliaia [0] 9 2 2 4 4" xfId="45832" xr:uid="{00000000-0005-0000-0000-000091500000}"/>
    <cellStyle name="Migliaia [0] 9 2 2 4 5" xfId="48848" xr:uid="{00000000-0005-0000-0000-000092500000}"/>
    <cellStyle name="Migliaia [0] 9 2 2 5" xfId="15221" xr:uid="{00000000-0005-0000-0000-000093500000}"/>
    <cellStyle name="Migliaia [0] 9 2 2 6" xfId="19627" xr:uid="{00000000-0005-0000-0000-000094500000}"/>
    <cellStyle name="Migliaia [0] 9 2 2 7" xfId="44327" xr:uid="{00000000-0005-0000-0000-000095500000}"/>
    <cellStyle name="Migliaia [0] 9 2 2 8" xfId="45233" xr:uid="{00000000-0005-0000-0000-000096500000}"/>
    <cellStyle name="Migliaia [0] 9 2 3" xfId="7313" xr:uid="{00000000-0005-0000-0000-000097500000}"/>
    <cellStyle name="Migliaia [0] 9 2 3 2" xfId="28467" xr:uid="{00000000-0005-0000-0000-000098500000}"/>
    <cellStyle name="Migliaia [0] 9 2 3 2 2" xfId="33818" xr:uid="{00000000-0005-0000-0000-000099500000}"/>
    <cellStyle name="Migliaia [0] 9 2 3 2 3" xfId="39120" xr:uid="{00000000-0005-0000-0000-00009A500000}"/>
    <cellStyle name="Migliaia [0] 9 2 3 3" xfId="31353" xr:uid="{00000000-0005-0000-0000-00009B500000}"/>
    <cellStyle name="Migliaia [0] 9 2 3 4" xfId="36469" xr:uid="{00000000-0005-0000-0000-00009C500000}"/>
    <cellStyle name="Migliaia [0] 9 2 4" xfId="15220" xr:uid="{00000000-0005-0000-0000-00009D500000}"/>
    <cellStyle name="Migliaia [0] 9 2 5" xfId="19626" xr:uid="{00000000-0005-0000-0000-00009E500000}"/>
    <cellStyle name="Migliaia [0] 9 3" xfId="3136" xr:uid="{00000000-0005-0000-0000-00009F500000}"/>
    <cellStyle name="Migliaia [0] 9 3 2" xfId="7314" xr:uid="{00000000-0005-0000-0000-0000A0500000}"/>
    <cellStyle name="Migliaia [0] 9 3 2 2" xfId="13791" xr:uid="{00000000-0005-0000-0000-0000A1500000}"/>
    <cellStyle name="Migliaia [0] 9 3 2 2 2" xfId="17269" xr:uid="{00000000-0005-0000-0000-0000A2500000}"/>
    <cellStyle name="Migliaia [0] 9 3 2 2 2 2" xfId="33819" xr:uid="{00000000-0005-0000-0000-0000A3500000}"/>
    <cellStyle name="Migliaia [0] 9 3 2 2 3" xfId="39121" xr:uid="{00000000-0005-0000-0000-0000A4500000}"/>
    <cellStyle name="Migliaia [0] 9 3 2 2 4" xfId="28468" xr:uid="{00000000-0005-0000-0000-0000A5500000}"/>
    <cellStyle name="Migliaia [0] 9 3 2 3" xfId="31354" xr:uid="{00000000-0005-0000-0000-0000A6500000}"/>
    <cellStyle name="Migliaia [0] 9 3 2 4" xfId="36470" xr:uid="{00000000-0005-0000-0000-0000A7500000}"/>
    <cellStyle name="Migliaia [0] 9 3 2 5" xfId="42674" xr:uid="{00000000-0005-0000-0000-0000A8500000}"/>
    <cellStyle name="Migliaia [0] 9 3 2 6" xfId="46314" xr:uid="{00000000-0005-0000-0000-0000A9500000}"/>
    <cellStyle name="Migliaia [0] 9 3 2 7" xfId="49330" xr:uid="{00000000-0005-0000-0000-0000AA500000}"/>
    <cellStyle name="Migliaia [0] 9 3 2 8" xfId="13067" xr:uid="{00000000-0005-0000-0000-0000AB500000}"/>
    <cellStyle name="Migliaia [0] 9 3 3" xfId="7791" xr:uid="{00000000-0005-0000-0000-0000AC500000}"/>
    <cellStyle name="Migliaia [0] 9 3 4" xfId="6027" xr:uid="{00000000-0005-0000-0000-0000AD500000}"/>
    <cellStyle name="Migliaia [0] 9 3 4 2" xfId="16801" xr:uid="{00000000-0005-0000-0000-0000AE500000}"/>
    <cellStyle name="Migliaia [0] 9 3 4 3" xfId="43249" xr:uid="{00000000-0005-0000-0000-0000AF500000}"/>
    <cellStyle name="Migliaia [0] 9 3 4 4" xfId="45833" xr:uid="{00000000-0005-0000-0000-0000B0500000}"/>
    <cellStyle name="Migliaia [0] 9 3 4 5" xfId="48849" xr:uid="{00000000-0005-0000-0000-0000B1500000}"/>
    <cellStyle name="Migliaia [0] 9 3 5" xfId="15222" xr:uid="{00000000-0005-0000-0000-0000B2500000}"/>
    <cellStyle name="Migliaia [0] 9 3 6" xfId="19629" xr:uid="{00000000-0005-0000-0000-0000B3500000}"/>
    <cellStyle name="Migliaia [0] 9 4" xfId="2682" xr:uid="{00000000-0005-0000-0000-0000B4500000}"/>
    <cellStyle name="Migliaia [0] 9 4 2" xfId="13007" xr:uid="{00000000-0005-0000-0000-0000B5500000}"/>
    <cellStyle name="Migliaia [0] 9 4 2 2" xfId="30576" xr:uid="{00000000-0005-0000-0000-0000B6500000}"/>
    <cellStyle name="Migliaia [0] 9 4 2 2 2" xfId="35734" xr:uid="{00000000-0005-0000-0000-0000B7500000}"/>
    <cellStyle name="Migliaia [0] 9 4 2 2 3" xfId="41036" xr:uid="{00000000-0005-0000-0000-0000B8500000}"/>
    <cellStyle name="Migliaia [0] 9 4 2 3" xfId="33083" xr:uid="{00000000-0005-0000-0000-0000B9500000}"/>
    <cellStyle name="Migliaia [0] 9 4 2 4" xfId="38385" xr:uid="{00000000-0005-0000-0000-0000BA500000}"/>
    <cellStyle name="Migliaia [0] 9 4 3" xfId="15223" xr:uid="{00000000-0005-0000-0000-0000BB500000}"/>
    <cellStyle name="Migliaia [0] 9 4 3 2" xfId="33820" xr:uid="{00000000-0005-0000-0000-0000BC500000}"/>
    <cellStyle name="Migliaia [0] 9 4 3 3" xfId="39122" xr:uid="{00000000-0005-0000-0000-0000BD500000}"/>
    <cellStyle name="Migliaia [0] 9 4 3 4" xfId="28469" xr:uid="{00000000-0005-0000-0000-0000BE500000}"/>
    <cellStyle name="Migliaia [0] 9 4 4" xfId="31355" xr:uid="{00000000-0005-0000-0000-0000BF500000}"/>
    <cellStyle name="Migliaia [0] 9 4 5" xfId="36471" xr:uid="{00000000-0005-0000-0000-0000C0500000}"/>
    <cellStyle name="Migliaia [0] 9 4 6" xfId="11438" xr:uid="{00000000-0005-0000-0000-0000C1500000}"/>
    <cellStyle name="Migliaia [0] 9 5" xfId="12565" xr:uid="{00000000-0005-0000-0000-0000C2500000}"/>
    <cellStyle name="Migliaia [0] 9 5 2" xfId="28470" xr:uid="{00000000-0005-0000-0000-0000C3500000}"/>
    <cellStyle name="Migliaia [0] 9 5 2 2" xfId="33821" xr:uid="{00000000-0005-0000-0000-0000C4500000}"/>
    <cellStyle name="Migliaia [0] 9 5 2 3" xfId="39123" xr:uid="{00000000-0005-0000-0000-0000C5500000}"/>
    <cellStyle name="Migliaia [0] 9 5 3" xfId="31356" xr:uid="{00000000-0005-0000-0000-0000C6500000}"/>
    <cellStyle name="Migliaia [0] 9 5 4" xfId="36472" xr:uid="{00000000-0005-0000-0000-0000C7500000}"/>
    <cellStyle name="Migliaia [0] 9 6" xfId="15219" xr:uid="{00000000-0005-0000-0000-0000C8500000}"/>
    <cellStyle name="Migliaia [0] 9 6 2" xfId="33817" xr:uid="{00000000-0005-0000-0000-0000C9500000}"/>
    <cellStyle name="Migliaia [0] 9 6 3" xfId="39119" xr:uid="{00000000-0005-0000-0000-0000CA500000}"/>
    <cellStyle name="Migliaia [0] 9 6 4" xfId="28466" xr:uid="{00000000-0005-0000-0000-0000CB500000}"/>
    <cellStyle name="Migliaia [0] 9 7" xfId="31352" xr:uid="{00000000-0005-0000-0000-0000CC500000}"/>
    <cellStyle name="Migliaia [0] 9 8" xfId="36468" xr:uid="{00000000-0005-0000-0000-0000CD500000}"/>
    <cellStyle name="Migliaia 10" xfId="237" xr:uid="{00000000-0005-0000-0000-0000CE500000}"/>
    <cellStyle name="Migliaia 10 10" xfId="15224" xr:uid="{00000000-0005-0000-0000-0000CF500000}"/>
    <cellStyle name="Migliaia 10 10 2" xfId="33822" xr:uid="{00000000-0005-0000-0000-0000D0500000}"/>
    <cellStyle name="Migliaia 10 10 3" xfId="39124" xr:uid="{00000000-0005-0000-0000-0000D1500000}"/>
    <cellStyle name="Migliaia 10 10 4" xfId="28471" xr:uid="{00000000-0005-0000-0000-0000D2500000}"/>
    <cellStyle name="Migliaia 10 11" xfId="31357" xr:uid="{00000000-0005-0000-0000-0000D3500000}"/>
    <cellStyle name="Migliaia 10 12" xfId="36473" xr:uid="{00000000-0005-0000-0000-0000D4500000}"/>
    <cellStyle name="Migliaia 10 2" xfId="238" xr:uid="{00000000-0005-0000-0000-0000D5500000}"/>
    <cellStyle name="Migliaia 10 2 2" xfId="1229" xr:uid="{00000000-0005-0000-0000-0000D6500000}"/>
    <cellStyle name="Migliaia 10 2 2 2" xfId="3425" xr:uid="{00000000-0005-0000-0000-0000D7500000}"/>
    <cellStyle name="Migliaia 10 2 2 2 2" xfId="9792" xr:uid="{00000000-0005-0000-0000-0000D8500000}"/>
    <cellStyle name="Migliaia 10 2 2 2 2 2" xfId="33823" xr:uid="{00000000-0005-0000-0000-0000D9500000}"/>
    <cellStyle name="Migliaia 10 2 2 2 2 3" xfId="39125" xr:uid="{00000000-0005-0000-0000-0000DA500000}"/>
    <cellStyle name="Migliaia 10 2 2 2 3" xfId="13792" xr:uid="{00000000-0005-0000-0000-0000DB500000}"/>
    <cellStyle name="Migliaia 10 2 2 2 4" xfId="15227" xr:uid="{00000000-0005-0000-0000-0000DC500000}"/>
    <cellStyle name="Migliaia 10 2 2 2 4 2" xfId="36474" xr:uid="{00000000-0005-0000-0000-0000DD500000}"/>
    <cellStyle name="Migliaia 10 2 2 2 5" xfId="11439" xr:uid="{00000000-0005-0000-0000-0000DE500000}"/>
    <cellStyle name="Migliaia 10 2 2 3" xfId="7019" xr:uid="{00000000-0005-0000-0000-0000DF500000}"/>
    <cellStyle name="Migliaia 10 2 2 3 2" xfId="30577" xr:uid="{00000000-0005-0000-0000-0000E0500000}"/>
    <cellStyle name="Migliaia 10 2 2 3 2 2" xfId="35735" xr:uid="{00000000-0005-0000-0000-0000E1500000}"/>
    <cellStyle name="Migliaia 10 2 2 3 2 3" xfId="41037" xr:uid="{00000000-0005-0000-0000-0000E2500000}"/>
    <cellStyle name="Migliaia 10 2 2 3 3" xfId="33084" xr:uid="{00000000-0005-0000-0000-0000E3500000}"/>
    <cellStyle name="Migliaia 10 2 2 3 4" xfId="38386" xr:uid="{00000000-0005-0000-0000-0000E4500000}"/>
    <cellStyle name="Migliaia 10 2 2 4" xfId="6028" xr:uid="{00000000-0005-0000-0000-0000E5500000}"/>
    <cellStyle name="Migliaia 10 2 2 4 2" xfId="16802" xr:uid="{00000000-0005-0000-0000-0000E6500000}"/>
    <cellStyle name="Migliaia 10 2 2 4 3" xfId="42088" xr:uid="{00000000-0005-0000-0000-0000E7500000}"/>
    <cellStyle name="Migliaia 10 2 2 4 4" xfId="45834" xr:uid="{00000000-0005-0000-0000-0000E8500000}"/>
    <cellStyle name="Migliaia 10 2 2 4 5" xfId="48850" xr:uid="{00000000-0005-0000-0000-0000E9500000}"/>
    <cellStyle name="Migliaia 10 2 2 5" xfId="15226" xr:uid="{00000000-0005-0000-0000-0000EA500000}"/>
    <cellStyle name="Migliaia 10 2 2 6" xfId="19635" xr:uid="{00000000-0005-0000-0000-0000EB500000}"/>
    <cellStyle name="Migliaia 10 2 3" xfId="3138" xr:uid="{00000000-0005-0000-0000-0000EC500000}"/>
    <cellStyle name="Migliaia 10 2 3 2" xfId="9611" xr:uid="{00000000-0005-0000-0000-0000ED500000}"/>
    <cellStyle name="Migliaia 10 2 3 2 2" xfId="30578" xr:uid="{00000000-0005-0000-0000-0000EE500000}"/>
    <cellStyle name="Migliaia 10 2 3 2 2 2" xfId="35736" xr:uid="{00000000-0005-0000-0000-0000EF500000}"/>
    <cellStyle name="Migliaia 10 2 3 2 2 3" xfId="41038" xr:uid="{00000000-0005-0000-0000-0000F0500000}"/>
    <cellStyle name="Migliaia 10 2 3 2 3" xfId="33085" xr:uid="{00000000-0005-0000-0000-0000F1500000}"/>
    <cellStyle name="Migliaia 10 2 3 2 4" xfId="38387" xr:uid="{00000000-0005-0000-0000-0000F2500000}"/>
    <cellStyle name="Migliaia 10 2 3 3" xfId="15228" xr:uid="{00000000-0005-0000-0000-0000F3500000}"/>
    <cellStyle name="Migliaia 10 2 3 3 2" xfId="33824" xr:uid="{00000000-0005-0000-0000-0000F4500000}"/>
    <cellStyle name="Migliaia 10 2 3 3 3" xfId="39126" xr:uid="{00000000-0005-0000-0000-0000F5500000}"/>
    <cellStyle name="Migliaia 10 2 3 3 4" xfId="28473" xr:uid="{00000000-0005-0000-0000-0000F6500000}"/>
    <cellStyle name="Migliaia 10 2 3 4" xfId="31359" xr:uid="{00000000-0005-0000-0000-0000F7500000}"/>
    <cellStyle name="Migliaia 10 2 3 5" xfId="36475" xr:uid="{00000000-0005-0000-0000-0000F8500000}"/>
    <cellStyle name="Migliaia 10 2 3 6" xfId="11440" xr:uid="{00000000-0005-0000-0000-0000F9500000}"/>
    <cellStyle name="Migliaia 10 2 4" xfId="2684" xr:uid="{00000000-0005-0000-0000-0000FA500000}"/>
    <cellStyle name="Migliaia 10 2 4 2" xfId="9314" xr:uid="{00000000-0005-0000-0000-0000FB500000}"/>
    <cellStyle name="Migliaia 10 2 4 2 2" xfId="33825" xr:uid="{00000000-0005-0000-0000-0000FC500000}"/>
    <cellStyle name="Migliaia 10 2 4 2 3" xfId="39127" xr:uid="{00000000-0005-0000-0000-0000FD500000}"/>
    <cellStyle name="Migliaia 10 2 4 3" xfId="14161" xr:uid="{00000000-0005-0000-0000-0000FE500000}"/>
    <cellStyle name="Migliaia 10 2 4 4" xfId="15229" xr:uid="{00000000-0005-0000-0000-0000FF500000}"/>
    <cellStyle name="Migliaia 10 2 4 4 2" xfId="36476" xr:uid="{00000000-0005-0000-0000-000000510000}"/>
    <cellStyle name="Migliaia 10 2 4 5" xfId="11441" xr:uid="{00000000-0005-0000-0000-000001510000}"/>
    <cellStyle name="Migliaia 10 2 5" xfId="8532" xr:uid="{00000000-0005-0000-0000-000002510000}"/>
    <cellStyle name="Migliaia 10 2 5 2" xfId="28475" xr:uid="{00000000-0005-0000-0000-000003510000}"/>
    <cellStyle name="Migliaia 10 2 5 2 2" xfId="33826" xr:uid="{00000000-0005-0000-0000-000004510000}"/>
    <cellStyle name="Migliaia 10 2 5 2 3" xfId="39128" xr:uid="{00000000-0005-0000-0000-000005510000}"/>
    <cellStyle name="Migliaia 10 2 5 3" xfId="31360" xr:uid="{00000000-0005-0000-0000-000006510000}"/>
    <cellStyle name="Migliaia 10 2 5 4" xfId="36477" xr:uid="{00000000-0005-0000-0000-000007510000}"/>
    <cellStyle name="Migliaia 10 2 6" xfId="15225" xr:uid="{00000000-0005-0000-0000-000008510000}"/>
    <cellStyle name="Migliaia 10 2 6 2" xfId="28476" xr:uid="{00000000-0005-0000-0000-000009510000}"/>
    <cellStyle name="Migliaia 10 2 6 2 2" xfId="33827" xr:uid="{00000000-0005-0000-0000-00000A510000}"/>
    <cellStyle name="Migliaia 10 2 6 2 3" xfId="39129" xr:uid="{00000000-0005-0000-0000-00000B510000}"/>
    <cellStyle name="Migliaia 10 2 6 3" xfId="31361" xr:uid="{00000000-0005-0000-0000-00000C510000}"/>
    <cellStyle name="Migliaia 10 2 6 4" xfId="36478" xr:uid="{00000000-0005-0000-0000-00000D510000}"/>
    <cellStyle name="Migliaia 10 2 6 5" xfId="19639" xr:uid="{00000000-0005-0000-0000-00000E510000}"/>
    <cellStyle name="Migliaia 10 2 7" xfId="19634" xr:uid="{00000000-0005-0000-0000-00000F510000}"/>
    <cellStyle name="Migliaia 10 3" xfId="239" xr:uid="{00000000-0005-0000-0000-000010510000}"/>
    <cellStyle name="Migliaia 10 3 10" xfId="19640" xr:uid="{00000000-0005-0000-0000-000011510000}"/>
    <cellStyle name="Migliaia 10 3 11" xfId="11442" xr:uid="{00000000-0005-0000-0000-000012510000}"/>
    <cellStyle name="Migliaia 10 3 2" xfId="1231" xr:uid="{00000000-0005-0000-0000-000013510000}"/>
    <cellStyle name="Migliaia 10 3 2 2" xfId="3427" xr:uid="{00000000-0005-0000-0000-000014510000}"/>
    <cellStyle name="Migliaia 10 3 2 2 2" xfId="7315" xr:uid="{00000000-0005-0000-0000-000015510000}"/>
    <cellStyle name="Migliaia 10 3 2 2 2 2" xfId="13793" xr:uid="{00000000-0005-0000-0000-000016510000}"/>
    <cellStyle name="Migliaia 10 3 2 2 2 2 2" xfId="17270" xr:uid="{00000000-0005-0000-0000-000017510000}"/>
    <cellStyle name="Migliaia 10 3 2 2 2 2 2 2" xfId="33828" xr:uid="{00000000-0005-0000-0000-000018510000}"/>
    <cellStyle name="Migliaia 10 3 2 2 2 2 3" xfId="39130" xr:uid="{00000000-0005-0000-0000-000019510000}"/>
    <cellStyle name="Migliaia 10 3 2 2 2 2 4" xfId="28477" xr:uid="{00000000-0005-0000-0000-00001A510000}"/>
    <cellStyle name="Migliaia 10 3 2 2 2 3" xfId="31362" xr:uid="{00000000-0005-0000-0000-00001B510000}"/>
    <cellStyle name="Migliaia 10 3 2 2 2 4" xfId="36479" xr:uid="{00000000-0005-0000-0000-00001C510000}"/>
    <cellStyle name="Migliaia 10 3 2 2 2 5" xfId="42193" xr:uid="{00000000-0005-0000-0000-00001D510000}"/>
    <cellStyle name="Migliaia 10 3 2 2 2 6" xfId="46315" xr:uid="{00000000-0005-0000-0000-00001E510000}"/>
    <cellStyle name="Migliaia 10 3 2 2 2 7" xfId="49331" xr:uid="{00000000-0005-0000-0000-00001F510000}"/>
    <cellStyle name="Migliaia 10 3 2 2 2 8" xfId="13071" xr:uid="{00000000-0005-0000-0000-000020510000}"/>
    <cellStyle name="Migliaia 10 3 2 2 3" xfId="7108" xr:uid="{00000000-0005-0000-0000-000021510000}"/>
    <cellStyle name="Migliaia 10 3 2 2 4" xfId="6029" xr:uid="{00000000-0005-0000-0000-000022510000}"/>
    <cellStyle name="Migliaia 10 3 2 2 4 2" xfId="16803" xr:uid="{00000000-0005-0000-0000-000023510000}"/>
    <cellStyle name="Migliaia 10 3 2 2 4 3" xfId="43764" xr:uid="{00000000-0005-0000-0000-000024510000}"/>
    <cellStyle name="Migliaia 10 3 2 2 4 4" xfId="45835" xr:uid="{00000000-0005-0000-0000-000025510000}"/>
    <cellStyle name="Migliaia 10 3 2 2 4 5" xfId="48851" xr:uid="{00000000-0005-0000-0000-000026510000}"/>
    <cellStyle name="Migliaia 10 3 2 2 5" xfId="15232" xr:uid="{00000000-0005-0000-0000-000027510000}"/>
    <cellStyle name="Migliaia 10 3 2 2 6" xfId="19642" xr:uid="{00000000-0005-0000-0000-000028510000}"/>
    <cellStyle name="Migliaia 10 3 2 3" xfId="2686" xr:uid="{00000000-0005-0000-0000-000029510000}"/>
    <cellStyle name="Migliaia 10 3 2 3 2" xfId="7082" xr:uid="{00000000-0005-0000-0000-00002A510000}"/>
    <cellStyle name="Migliaia 10 3 2 3 2 2" xfId="33829" xr:uid="{00000000-0005-0000-0000-00002B510000}"/>
    <cellStyle name="Migliaia 10 3 2 3 2 3" xfId="39131" xr:uid="{00000000-0005-0000-0000-00002C510000}"/>
    <cellStyle name="Migliaia 10 3 2 3 2 4" xfId="28478" xr:uid="{00000000-0005-0000-0000-00002D510000}"/>
    <cellStyle name="Migliaia 10 3 2 3 3" xfId="7316" xr:uid="{00000000-0005-0000-0000-00002E510000}"/>
    <cellStyle name="Migliaia 10 3 2 3 4" xfId="15233" xr:uid="{00000000-0005-0000-0000-00002F510000}"/>
    <cellStyle name="Migliaia 10 3 2 3 4 2" xfId="36480" xr:uid="{00000000-0005-0000-0000-000030510000}"/>
    <cellStyle name="Migliaia 10 3 2 3 5" xfId="11443" xr:uid="{00000000-0005-0000-0000-000031510000}"/>
    <cellStyle name="Migliaia 10 3 2 4" xfId="6666" xr:uid="{00000000-0005-0000-0000-000032510000}"/>
    <cellStyle name="Migliaia 10 3 2 4 2" xfId="13490" xr:uid="{00000000-0005-0000-0000-000033510000}"/>
    <cellStyle name="Migliaia 10 3 2 4 2 2" xfId="33830" xr:uid="{00000000-0005-0000-0000-000034510000}"/>
    <cellStyle name="Migliaia 10 3 2 4 2 3" xfId="39132" xr:uid="{00000000-0005-0000-0000-000035510000}"/>
    <cellStyle name="Migliaia 10 3 2 4 3" xfId="31363" xr:uid="{00000000-0005-0000-0000-000036510000}"/>
    <cellStyle name="Migliaia 10 3 2 4 4" xfId="36481" xr:uid="{00000000-0005-0000-0000-000037510000}"/>
    <cellStyle name="Migliaia 10 3 2 4 5" xfId="12567" xr:uid="{00000000-0005-0000-0000-000038510000}"/>
    <cellStyle name="Migliaia 10 3 2 5" xfId="12852" xr:uid="{00000000-0005-0000-0000-000039510000}"/>
    <cellStyle name="Migliaia 10 3 2 5 2" xfId="28479" xr:uid="{00000000-0005-0000-0000-00003A510000}"/>
    <cellStyle name="Migliaia 10 3 2 5 2 2" xfId="33831" xr:uid="{00000000-0005-0000-0000-00003B510000}"/>
    <cellStyle name="Migliaia 10 3 2 5 2 3" xfId="39133" xr:uid="{00000000-0005-0000-0000-00003C510000}"/>
    <cellStyle name="Migliaia 10 3 2 5 3" xfId="31364" xr:uid="{00000000-0005-0000-0000-00003D510000}"/>
    <cellStyle name="Migliaia 10 3 2 5 4" xfId="36482" xr:uid="{00000000-0005-0000-0000-00003E510000}"/>
    <cellStyle name="Migliaia 10 3 2 6" xfId="15231" xr:uid="{00000000-0005-0000-0000-00003F510000}"/>
    <cellStyle name="Migliaia 10 3 2 6 2" xfId="28480" xr:uid="{00000000-0005-0000-0000-000040510000}"/>
    <cellStyle name="Migliaia 10 3 2 6 2 2" xfId="33832" xr:uid="{00000000-0005-0000-0000-000041510000}"/>
    <cellStyle name="Migliaia 10 3 2 6 2 3" xfId="39134" xr:uid="{00000000-0005-0000-0000-000042510000}"/>
    <cellStyle name="Migliaia 10 3 2 6 3" xfId="31365" xr:uid="{00000000-0005-0000-0000-000043510000}"/>
    <cellStyle name="Migliaia 10 3 2 6 4" xfId="36483" xr:uid="{00000000-0005-0000-0000-000044510000}"/>
    <cellStyle name="Migliaia 10 3 2 6 5" xfId="19643" xr:uid="{00000000-0005-0000-0000-000045510000}"/>
    <cellStyle name="Migliaia 10 3 2 7" xfId="19641" xr:uid="{00000000-0005-0000-0000-000046510000}"/>
    <cellStyle name="Migliaia 10 3 3" xfId="1230" xr:uid="{00000000-0005-0000-0000-000047510000}"/>
    <cellStyle name="Migliaia 10 3 3 2" xfId="3426" xr:uid="{00000000-0005-0000-0000-000048510000}"/>
    <cellStyle name="Migliaia 10 3 3 2 2" xfId="5116" xr:uid="{00000000-0005-0000-0000-000049510000}"/>
    <cellStyle name="Migliaia 10 3 3 2 2 2" xfId="33834" xr:uid="{00000000-0005-0000-0000-00004A510000}"/>
    <cellStyle name="Migliaia 10 3 3 2 2 3" xfId="39136" xr:uid="{00000000-0005-0000-0000-00004B510000}"/>
    <cellStyle name="Migliaia 10 3 3 2 3" xfId="13596" xr:uid="{00000000-0005-0000-0000-00004C510000}"/>
    <cellStyle name="Migliaia 10 3 3 2 4" xfId="15235" xr:uid="{00000000-0005-0000-0000-00004D510000}"/>
    <cellStyle name="Migliaia 10 3 3 2 4 2" xfId="36485" xr:uid="{00000000-0005-0000-0000-00004E510000}"/>
    <cellStyle name="Migliaia 10 3 3 2 5" xfId="11445" xr:uid="{00000000-0005-0000-0000-00004F510000}"/>
    <cellStyle name="Migliaia 10 3 3 3" xfId="4868" xr:uid="{00000000-0005-0000-0000-000050510000}"/>
    <cellStyle name="Migliaia 10 3 3 3 2" xfId="28482" xr:uid="{00000000-0005-0000-0000-000051510000}"/>
    <cellStyle name="Migliaia 10 3 3 3 2 2" xfId="33835" xr:uid="{00000000-0005-0000-0000-000052510000}"/>
    <cellStyle name="Migliaia 10 3 3 3 2 3" xfId="39137" xr:uid="{00000000-0005-0000-0000-000053510000}"/>
    <cellStyle name="Migliaia 10 3 3 3 3" xfId="31367" xr:uid="{00000000-0005-0000-0000-000054510000}"/>
    <cellStyle name="Migliaia 10 3 3 3 4" xfId="36486" xr:uid="{00000000-0005-0000-0000-000055510000}"/>
    <cellStyle name="Migliaia 10 3 3 4" xfId="15234" xr:uid="{00000000-0005-0000-0000-000056510000}"/>
    <cellStyle name="Migliaia 10 3 3 4 2" xfId="28483" xr:uid="{00000000-0005-0000-0000-000057510000}"/>
    <cellStyle name="Migliaia 10 3 3 4 2 2" xfId="33836" xr:uid="{00000000-0005-0000-0000-000058510000}"/>
    <cellStyle name="Migliaia 10 3 3 4 2 3" xfId="39138" xr:uid="{00000000-0005-0000-0000-000059510000}"/>
    <cellStyle name="Migliaia 10 3 3 4 3" xfId="31368" xr:uid="{00000000-0005-0000-0000-00005A510000}"/>
    <cellStyle name="Migliaia 10 3 3 4 4" xfId="36487" xr:uid="{00000000-0005-0000-0000-00005B510000}"/>
    <cellStyle name="Migliaia 10 3 3 4 5" xfId="19644" xr:uid="{00000000-0005-0000-0000-00005C510000}"/>
    <cellStyle name="Migliaia 10 3 3 5" xfId="19645" xr:uid="{00000000-0005-0000-0000-00005D510000}"/>
    <cellStyle name="Migliaia 10 3 3 5 2" xfId="28484" xr:uid="{00000000-0005-0000-0000-00005E510000}"/>
    <cellStyle name="Migliaia 10 3 3 5 2 2" xfId="33837" xr:uid="{00000000-0005-0000-0000-00005F510000}"/>
    <cellStyle name="Migliaia 10 3 3 5 2 3" xfId="39139" xr:uid="{00000000-0005-0000-0000-000060510000}"/>
    <cellStyle name="Migliaia 10 3 3 5 3" xfId="31369" xr:uid="{00000000-0005-0000-0000-000061510000}"/>
    <cellStyle name="Migliaia 10 3 3 5 4" xfId="36488" xr:uid="{00000000-0005-0000-0000-000062510000}"/>
    <cellStyle name="Migliaia 10 3 3 6" xfId="28481" xr:uid="{00000000-0005-0000-0000-000063510000}"/>
    <cellStyle name="Migliaia 10 3 3 6 2" xfId="33833" xr:uid="{00000000-0005-0000-0000-000064510000}"/>
    <cellStyle name="Migliaia 10 3 3 6 3" xfId="39135" xr:uid="{00000000-0005-0000-0000-000065510000}"/>
    <cellStyle name="Migliaia 10 3 3 7" xfId="31366" xr:uid="{00000000-0005-0000-0000-000066510000}"/>
    <cellStyle name="Migliaia 10 3 3 8" xfId="36484" xr:uid="{00000000-0005-0000-0000-000067510000}"/>
    <cellStyle name="Migliaia 10 3 3 9" xfId="11444" xr:uid="{00000000-0005-0000-0000-000068510000}"/>
    <cellStyle name="Migliaia 10 3 4" xfId="2386" xr:uid="{00000000-0005-0000-0000-000069510000}"/>
    <cellStyle name="Migliaia 10 3 4 2" xfId="3898" xr:uid="{00000000-0005-0000-0000-00006A510000}"/>
    <cellStyle name="Migliaia 10 3 4 2 2" xfId="9853" xr:uid="{00000000-0005-0000-0000-00006B510000}"/>
    <cellStyle name="Migliaia 10 3 4 2 3" xfId="14024" xr:uid="{00000000-0005-0000-0000-00006C510000}"/>
    <cellStyle name="Migliaia 10 3 4 2 4" xfId="15237" xr:uid="{00000000-0005-0000-0000-00006D510000}"/>
    <cellStyle name="Migliaia 10 3 4 2 5" xfId="27736" xr:uid="{00000000-0005-0000-0000-00006E510000}"/>
    <cellStyle name="Migliaia 10 3 4 2 6" xfId="11447" xr:uid="{00000000-0005-0000-0000-00006F510000}"/>
    <cellStyle name="Migliaia 10 3 4 3" xfId="9101" xr:uid="{00000000-0005-0000-0000-000070510000}"/>
    <cellStyle name="Migliaia 10 3 4 3 2" xfId="30579" xr:uid="{00000000-0005-0000-0000-000071510000}"/>
    <cellStyle name="Migliaia 10 3 4 3 2 2" xfId="35737" xr:uid="{00000000-0005-0000-0000-000072510000}"/>
    <cellStyle name="Migliaia 10 3 4 3 2 3" xfId="41039" xr:uid="{00000000-0005-0000-0000-000073510000}"/>
    <cellStyle name="Migliaia 10 3 4 3 3" xfId="33086" xr:uid="{00000000-0005-0000-0000-000074510000}"/>
    <cellStyle name="Migliaia 10 3 4 3 4" xfId="38388" xr:uid="{00000000-0005-0000-0000-000075510000}"/>
    <cellStyle name="Migliaia 10 3 4 4" xfId="15236" xr:uid="{00000000-0005-0000-0000-000076510000}"/>
    <cellStyle name="Migliaia 10 3 4 4 2" xfId="33838" xr:uid="{00000000-0005-0000-0000-000077510000}"/>
    <cellStyle name="Migliaia 10 3 4 4 3" xfId="39140" xr:uid="{00000000-0005-0000-0000-000078510000}"/>
    <cellStyle name="Migliaia 10 3 4 4 4" xfId="28485" xr:uid="{00000000-0005-0000-0000-000079510000}"/>
    <cellStyle name="Migliaia 10 3 4 5" xfId="31370" xr:uid="{00000000-0005-0000-0000-00007A510000}"/>
    <cellStyle name="Migliaia 10 3 4 6" xfId="36489" xr:uid="{00000000-0005-0000-0000-00007B510000}"/>
    <cellStyle name="Migliaia 10 3 4 7" xfId="11446" xr:uid="{00000000-0005-0000-0000-00007C510000}"/>
    <cellStyle name="Migliaia 10 3 5" xfId="3139" xr:uid="{00000000-0005-0000-0000-00007D510000}"/>
    <cellStyle name="Migliaia 10 3 5 2" xfId="9612" xr:uid="{00000000-0005-0000-0000-00007E510000}"/>
    <cellStyle name="Migliaia 10 3 5 2 2" xfId="30580" xr:uid="{00000000-0005-0000-0000-00007F510000}"/>
    <cellStyle name="Migliaia 10 3 5 2 2 2" xfId="35738" xr:uid="{00000000-0005-0000-0000-000080510000}"/>
    <cellStyle name="Migliaia 10 3 5 2 2 3" xfId="41040" xr:uid="{00000000-0005-0000-0000-000081510000}"/>
    <cellStyle name="Migliaia 10 3 5 2 3" xfId="33087" xr:uid="{00000000-0005-0000-0000-000082510000}"/>
    <cellStyle name="Migliaia 10 3 5 2 4" xfId="38389" xr:uid="{00000000-0005-0000-0000-000083510000}"/>
    <cellStyle name="Migliaia 10 3 5 3" xfId="15238" xr:uid="{00000000-0005-0000-0000-000084510000}"/>
    <cellStyle name="Migliaia 10 3 5 3 2" xfId="33839" xr:uid="{00000000-0005-0000-0000-000085510000}"/>
    <cellStyle name="Migliaia 10 3 5 3 3" xfId="39141" xr:uid="{00000000-0005-0000-0000-000086510000}"/>
    <cellStyle name="Migliaia 10 3 5 3 4" xfId="28486" xr:uid="{00000000-0005-0000-0000-000087510000}"/>
    <cellStyle name="Migliaia 10 3 5 4" xfId="31371" xr:uid="{00000000-0005-0000-0000-000088510000}"/>
    <cellStyle name="Migliaia 10 3 5 5" xfId="36490" xr:uid="{00000000-0005-0000-0000-000089510000}"/>
    <cellStyle name="Migliaia 10 3 5 6" xfId="11448" xr:uid="{00000000-0005-0000-0000-00008A510000}"/>
    <cellStyle name="Migliaia 10 3 6" xfId="2685" xr:uid="{00000000-0005-0000-0000-00008B510000}"/>
    <cellStyle name="Migliaia 10 3 6 2" xfId="9315" xr:uid="{00000000-0005-0000-0000-00008C510000}"/>
    <cellStyle name="Migliaia 10 3 6 2 2" xfId="33840" xr:uid="{00000000-0005-0000-0000-00008D510000}"/>
    <cellStyle name="Migliaia 10 3 6 2 3" xfId="39142" xr:uid="{00000000-0005-0000-0000-00008E510000}"/>
    <cellStyle name="Migliaia 10 3 6 3" xfId="13444" xr:uid="{00000000-0005-0000-0000-00008F510000}"/>
    <cellStyle name="Migliaia 10 3 6 4" xfId="15239" xr:uid="{00000000-0005-0000-0000-000090510000}"/>
    <cellStyle name="Migliaia 10 3 6 4 2" xfId="36491" xr:uid="{00000000-0005-0000-0000-000091510000}"/>
    <cellStyle name="Migliaia 10 3 6 5" xfId="11449" xr:uid="{00000000-0005-0000-0000-000092510000}"/>
    <cellStyle name="Migliaia 10 3 7" xfId="7705" xr:uid="{00000000-0005-0000-0000-000093510000}"/>
    <cellStyle name="Migliaia 10 3 7 2" xfId="28487" xr:uid="{00000000-0005-0000-0000-000094510000}"/>
    <cellStyle name="Migliaia 10 3 7 2 2" xfId="33841" xr:uid="{00000000-0005-0000-0000-000095510000}"/>
    <cellStyle name="Migliaia 10 3 7 2 3" xfId="39143" xr:uid="{00000000-0005-0000-0000-000096510000}"/>
    <cellStyle name="Migliaia 10 3 7 3" xfId="31372" xr:uid="{00000000-0005-0000-0000-000097510000}"/>
    <cellStyle name="Migliaia 10 3 7 4" xfId="36492" xr:uid="{00000000-0005-0000-0000-000098510000}"/>
    <cellStyle name="Migliaia 10 3 8" xfId="12853" xr:uid="{00000000-0005-0000-0000-000099510000}"/>
    <cellStyle name="Migliaia 10 3 8 2" xfId="28488" xr:uid="{00000000-0005-0000-0000-00009A510000}"/>
    <cellStyle name="Migliaia 10 3 8 2 2" xfId="33842" xr:uid="{00000000-0005-0000-0000-00009B510000}"/>
    <cellStyle name="Migliaia 10 3 8 2 3" xfId="39144" xr:uid="{00000000-0005-0000-0000-00009C510000}"/>
    <cellStyle name="Migliaia 10 3 8 3" xfId="31373" xr:uid="{00000000-0005-0000-0000-00009D510000}"/>
    <cellStyle name="Migliaia 10 3 8 4" xfId="36493" xr:uid="{00000000-0005-0000-0000-00009E510000}"/>
    <cellStyle name="Migliaia 10 3 8 5" xfId="19646" xr:uid="{00000000-0005-0000-0000-00009F510000}"/>
    <cellStyle name="Migliaia 10 3 9" xfId="15230" xr:uid="{00000000-0005-0000-0000-0000A0510000}"/>
    <cellStyle name="Migliaia 10 4" xfId="1232" xr:uid="{00000000-0005-0000-0000-0000A1510000}"/>
    <cellStyle name="Migliaia 10 4 2" xfId="3428" xr:uid="{00000000-0005-0000-0000-0000A2510000}"/>
    <cellStyle name="Migliaia 10 4 2 2" xfId="4214" xr:uid="{00000000-0005-0000-0000-0000A3510000}"/>
    <cellStyle name="Migliaia 10 4 2 2 2" xfId="28489" xr:uid="{00000000-0005-0000-0000-0000A4510000}"/>
    <cellStyle name="Migliaia 10 4 2 2 2 2" xfId="33843" xr:uid="{00000000-0005-0000-0000-0000A5510000}"/>
    <cellStyle name="Migliaia 10 4 2 2 2 3" xfId="39145" xr:uid="{00000000-0005-0000-0000-0000A6510000}"/>
    <cellStyle name="Migliaia 10 4 2 2 3" xfId="31374" xr:uid="{00000000-0005-0000-0000-0000A7510000}"/>
    <cellStyle name="Migliaia 10 4 2 2 4" xfId="36494" xr:uid="{00000000-0005-0000-0000-0000A8510000}"/>
    <cellStyle name="Migliaia 10 4 2 3" xfId="7317" xr:uid="{00000000-0005-0000-0000-0000A9510000}"/>
    <cellStyle name="Migliaia 10 4 2 3 2" xfId="28490" xr:uid="{00000000-0005-0000-0000-0000AA510000}"/>
    <cellStyle name="Migliaia 10 4 2 3 2 2" xfId="33844" xr:uid="{00000000-0005-0000-0000-0000AB510000}"/>
    <cellStyle name="Migliaia 10 4 2 3 2 3" xfId="39146" xr:uid="{00000000-0005-0000-0000-0000AC510000}"/>
    <cellStyle name="Migliaia 10 4 2 3 3" xfId="31375" xr:uid="{00000000-0005-0000-0000-0000AD510000}"/>
    <cellStyle name="Migliaia 10 4 2 3 4" xfId="36495" xr:uid="{00000000-0005-0000-0000-0000AE510000}"/>
    <cellStyle name="Migliaia 10 4 2 4" xfId="6668" xr:uid="{00000000-0005-0000-0000-0000AF510000}"/>
    <cellStyle name="Migliaia 10 4 2 5" xfId="6031" xr:uid="{00000000-0005-0000-0000-0000B0510000}"/>
    <cellStyle name="Migliaia 10 4 2 5 2" xfId="16805" xr:uid="{00000000-0005-0000-0000-0000B1510000}"/>
    <cellStyle name="Migliaia 10 4 2 5 3" xfId="43406" xr:uid="{00000000-0005-0000-0000-0000B2510000}"/>
    <cellStyle name="Migliaia 10 4 2 5 4" xfId="45837" xr:uid="{00000000-0005-0000-0000-0000B3510000}"/>
    <cellStyle name="Migliaia 10 4 2 5 5" xfId="48853" xr:uid="{00000000-0005-0000-0000-0000B4510000}"/>
    <cellStyle name="Migliaia 10 4 2 6" xfId="15241" xr:uid="{00000000-0005-0000-0000-0000B5510000}"/>
    <cellStyle name="Migliaia 10 4 2 7" xfId="19648" xr:uid="{00000000-0005-0000-0000-0000B6510000}"/>
    <cellStyle name="Migliaia 10 4 3" xfId="4215" xr:uid="{00000000-0005-0000-0000-0000B7510000}"/>
    <cellStyle name="Migliaia 10 4 3 2" xfId="13597" xr:uid="{00000000-0005-0000-0000-0000B8510000}"/>
    <cellStyle name="Migliaia 10 4 3 2 2" xfId="33845" xr:uid="{00000000-0005-0000-0000-0000B9510000}"/>
    <cellStyle name="Migliaia 10 4 3 2 3" xfId="39147" xr:uid="{00000000-0005-0000-0000-0000BA510000}"/>
    <cellStyle name="Migliaia 10 4 3 3" xfId="31376" xr:uid="{00000000-0005-0000-0000-0000BB510000}"/>
    <cellStyle name="Migliaia 10 4 3 4" xfId="36496" xr:uid="{00000000-0005-0000-0000-0000BC510000}"/>
    <cellStyle name="Migliaia 10 4 3 5" xfId="12851" xr:uid="{00000000-0005-0000-0000-0000BD510000}"/>
    <cellStyle name="Migliaia 10 4 4" xfId="7318" xr:uid="{00000000-0005-0000-0000-0000BE510000}"/>
    <cellStyle name="Migliaia 10 4 4 2" xfId="28491" xr:uid="{00000000-0005-0000-0000-0000BF510000}"/>
    <cellStyle name="Migliaia 10 4 4 2 2" xfId="33846" xr:uid="{00000000-0005-0000-0000-0000C0510000}"/>
    <cellStyle name="Migliaia 10 4 4 2 3" xfId="39148" xr:uid="{00000000-0005-0000-0000-0000C1510000}"/>
    <cellStyle name="Migliaia 10 4 4 3" xfId="31377" xr:uid="{00000000-0005-0000-0000-0000C2510000}"/>
    <cellStyle name="Migliaia 10 4 4 4" xfId="36497" xr:uid="{00000000-0005-0000-0000-0000C3510000}"/>
    <cellStyle name="Migliaia 10 4 5" xfId="6667" xr:uid="{00000000-0005-0000-0000-0000C4510000}"/>
    <cellStyle name="Migliaia 10 4 5 2" xfId="28492" xr:uid="{00000000-0005-0000-0000-0000C5510000}"/>
    <cellStyle name="Migliaia 10 4 5 2 2" xfId="33847" xr:uid="{00000000-0005-0000-0000-0000C6510000}"/>
    <cellStyle name="Migliaia 10 4 5 2 3" xfId="39149" xr:uid="{00000000-0005-0000-0000-0000C7510000}"/>
    <cellStyle name="Migliaia 10 4 5 3" xfId="31378" xr:uid="{00000000-0005-0000-0000-0000C8510000}"/>
    <cellStyle name="Migliaia 10 4 5 4" xfId="36498" xr:uid="{00000000-0005-0000-0000-0000C9510000}"/>
    <cellStyle name="Migliaia 10 4 6" xfId="6030" xr:uid="{00000000-0005-0000-0000-0000CA510000}"/>
    <cellStyle name="Migliaia 10 4 6 2" xfId="16804" xr:uid="{00000000-0005-0000-0000-0000CB510000}"/>
    <cellStyle name="Migliaia 10 4 6 2 2" xfId="33848" xr:uid="{00000000-0005-0000-0000-0000CC510000}"/>
    <cellStyle name="Migliaia 10 4 6 2 3" xfId="39150" xr:uid="{00000000-0005-0000-0000-0000CD510000}"/>
    <cellStyle name="Migliaia 10 4 6 2 4" xfId="28493" xr:uid="{00000000-0005-0000-0000-0000CE510000}"/>
    <cellStyle name="Migliaia 10 4 6 3" xfId="31379" xr:uid="{00000000-0005-0000-0000-0000CF510000}"/>
    <cellStyle name="Migliaia 10 4 6 4" xfId="36499" xr:uid="{00000000-0005-0000-0000-0000D0510000}"/>
    <cellStyle name="Migliaia 10 4 6 5" xfId="19649" xr:uid="{00000000-0005-0000-0000-0000D1510000}"/>
    <cellStyle name="Migliaia 10 4 6 6" xfId="43150" xr:uid="{00000000-0005-0000-0000-0000D2510000}"/>
    <cellStyle name="Migliaia 10 4 6 7" xfId="45836" xr:uid="{00000000-0005-0000-0000-0000D3510000}"/>
    <cellStyle name="Migliaia 10 4 6 8" xfId="48852" xr:uid="{00000000-0005-0000-0000-0000D4510000}"/>
    <cellStyle name="Migliaia 10 4 7" xfId="15240" xr:uid="{00000000-0005-0000-0000-0000D5510000}"/>
    <cellStyle name="Migliaia 10 4 7 2" xfId="28494" xr:uid="{00000000-0005-0000-0000-0000D6510000}"/>
    <cellStyle name="Migliaia 10 4 7 2 2" xfId="33849" xr:uid="{00000000-0005-0000-0000-0000D7510000}"/>
    <cellStyle name="Migliaia 10 4 7 2 3" xfId="39151" xr:uid="{00000000-0005-0000-0000-0000D8510000}"/>
    <cellStyle name="Migliaia 10 4 7 3" xfId="31380" xr:uid="{00000000-0005-0000-0000-0000D9510000}"/>
    <cellStyle name="Migliaia 10 4 7 4" xfId="36500" xr:uid="{00000000-0005-0000-0000-0000DA510000}"/>
    <cellStyle name="Migliaia 10 4 7 5" xfId="19650" xr:uid="{00000000-0005-0000-0000-0000DB510000}"/>
    <cellStyle name="Migliaia 10 4 8" xfId="19647" xr:uid="{00000000-0005-0000-0000-0000DC510000}"/>
    <cellStyle name="Migliaia 10 5" xfId="1233" xr:uid="{00000000-0005-0000-0000-0000DD510000}"/>
    <cellStyle name="Migliaia 10 5 2" xfId="3429" xr:uid="{00000000-0005-0000-0000-0000DE510000}"/>
    <cellStyle name="Migliaia 10 5 2 2" xfId="13794" xr:uid="{00000000-0005-0000-0000-0000DF510000}"/>
    <cellStyle name="Migliaia 10 5 2 2 2" xfId="33850" xr:uid="{00000000-0005-0000-0000-0000E0510000}"/>
    <cellStyle name="Migliaia 10 5 2 2 3" xfId="39152" xr:uid="{00000000-0005-0000-0000-0000E1510000}"/>
    <cellStyle name="Migliaia 10 5 2 3" xfId="15243" xr:uid="{00000000-0005-0000-0000-0000E2510000}"/>
    <cellStyle name="Migliaia 10 5 2 3 2" xfId="31381" xr:uid="{00000000-0005-0000-0000-0000E3510000}"/>
    <cellStyle name="Migliaia 10 5 2 4" xfId="36501" xr:uid="{00000000-0005-0000-0000-0000E4510000}"/>
    <cellStyle name="Migliaia 10 5 2 5" xfId="11450" xr:uid="{00000000-0005-0000-0000-0000E5510000}"/>
    <cellStyle name="Migliaia 10 5 3" xfId="6669" xr:uid="{00000000-0005-0000-0000-0000E6510000}"/>
    <cellStyle name="Migliaia 10 5 3 2" xfId="28495" xr:uid="{00000000-0005-0000-0000-0000E7510000}"/>
    <cellStyle name="Migliaia 10 5 3 2 2" xfId="33851" xr:uid="{00000000-0005-0000-0000-0000E8510000}"/>
    <cellStyle name="Migliaia 10 5 3 2 3" xfId="39153" xr:uid="{00000000-0005-0000-0000-0000E9510000}"/>
    <cellStyle name="Migliaia 10 5 3 3" xfId="31382" xr:uid="{00000000-0005-0000-0000-0000EA510000}"/>
    <cellStyle name="Migliaia 10 5 3 4" xfId="36502" xr:uid="{00000000-0005-0000-0000-0000EB510000}"/>
    <cellStyle name="Migliaia 10 5 4" xfId="6032" xr:uid="{00000000-0005-0000-0000-0000EC510000}"/>
    <cellStyle name="Migliaia 10 5 4 2" xfId="16806" xr:uid="{00000000-0005-0000-0000-0000ED510000}"/>
    <cellStyle name="Migliaia 10 5 4 2 2" xfId="33852" xr:uid="{00000000-0005-0000-0000-0000EE510000}"/>
    <cellStyle name="Migliaia 10 5 4 2 3" xfId="39154" xr:uid="{00000000-0005-0000-0000-0000EF510000}"/>
    <cellStyle name="Migliaia 10 5 4 2 4" xfId="28496" xr:uid="{00000000-0005-0000-0000-0000F0510000}"/>
    <cellStyle name="Migliaia 10 5 4 3" xfId="31383" xr:uid="{00000000-0005-0000-0000-0000F1510000}"/>
    <cellStyle name="Migliaia 10 5 4 4" xfId="36503" xr:uid="{00000000-0005-0000-0000-0000F2510000}"/>
    <cellStyle name="Migliaia 10 5 4 5" xfId="19652" xr:uid="{00000000-0005-0000-0000-0000F3510000}"/>
    <cellStyle name="Migliaia 10 5 4 6" xfId="41652" xr:uid="{00000000-0005-0000-0000-0000F4510000}"/>
    <cellStyle name="Migliaia 10 5 4 7" xfId="45838" xr:uid="{00000000-0005-0000-0000-0000F5510000}"/>
    <cellStyle name="Migliaia 10 5 4 8" xfId="48854" xr:uid="{00000000-0005-0000-0000-0000F6510000}"/>
    <cellStyle name="Migliaia 10 5 5" xfId="15242" xr:uid="{00000000-0005-0000-0000-0000F7510000}"/>
    <cellStyle name="Migliaia 10 5 5 2" xfId="28497" xr:uid="{00000000-0005-0000-0000-0000F8510000}"/>
    <cellStyle name="Migliaia 10 5 5 2 2" xfId="33853" xr:uid="{00000000-0005-0000-0000-0000F9510000}"/>
    <cellStyle name="Migliaia 10 5 5 2 3" xfId="39155" xr:uid="{00000000-0005-0000-0000-0000FA510000}"/>
    <cellStyle name="Migliaia 10 5 5 3" xfId="31384" xr:uid="{00000000-0005-0000-0000-0000FB510000}"/>
    <cellStyle name="Migliaia 10 5 5 4" xfId="36504" xr:uid="{00000000-0005-0000-0000-0000FC510000}"/>
    <cellStyle name="Migliaia 10 5 5 5" xfId="19653" xr:uid="{00000000-0005-0000-0000-0000FD510000}"/>
    <cellStyle name="Migliaia 10 5 6" xfId="19654" xr:uid="{00000000-0005-0000-0000-0000FE510000}"/>
    <cellStyle name="Migliaia 10 5 6 2" xfId="28498" xr:uid="{00000000-0005-0000-0000-0000FF510000}"/>
    <cellStyle name="Migliaia 10 5 6 2 2" xfId="33854" xr:uid="{00000000-0005-0000-0000-000000520000}"/>
    <cellStyle name="Migliaia 10 5 6 2 3" xfId="39156" xr:uid="{00000000-0005-0000-0000-000001520000}"/>
    <cellStyle name="Migliaia 10 5 6 3" xfId="31385" xr:uid="{00000000-0005-0000-0000-000002520000}"/>
    <cellStyle name="Migliaia 10 5 6 4" xfId="36505" xr:uid="{00000000-0005-0000-0000-000003520000}"/>
    <cellStyle name="Migliaia 10 5 7" xfId="19651" xr:uid="{00000000-0005-0000-0000-000004520000}"/>
    <cellStyle name="Migliaia 10 6" xfId="1228" xr:uid="{00000000-0005-0000-0000-000005520000}"/>
    <cellStyle name="Migliaia 10 6 2" xfId="3424" xr:uid="{00000000-0005-0000-0000-000006520000}"/>
    <cellStyle name="Migliaia 10 6 2 2" xfId="5115" xr:uid="{00000000-0005-0000-0000-000007520000}"/>
    <cellStyle name="Migliaia 10 6 2 3" xfId="14111" xr:uid="{00000000-0005-0000-0000-000008520000}"/>
    <cellStyle name="Migliaia 10 6 2 4" xfId="15245" xr:uid="{00000000-0005-0000-0000-000009520000}"/>
    <cellStyle name="Migliaia 10 6 2 5" xfId="27737" xr:uid="{00000000-0005-0000-0000-00000A520000}"/>
    <cellStyle name="Migliaia 10 6 2 6" xfId="11452" xr:uid="{00000000-0005-0000-0000-00000B520000}"/>
    <cellStyle name="Migliaia 10 6 3" xfId="4867" xr:uid="{00000000-0005-0000-0000-00000C520000}"/>
    <cellStyle name="Migliaia 10 6 3 2" xfId="30581" xr:uid="{00000000-0005-0000-0000-00000D520000}"/>
    <cellStyle name="Migliaia 10 6 3 2 2" xfId="35739" xr:uid="{00000000-0005-0000-0000-00000E520000}"/>
    <cellStyle name="Migliaia 10 6 3 2 3" xfId="41041" xr:uid="{00000000-0005-0000-0000-00000F520000}"/>
    <cellStyle name="Migliaia 10 6 3 3" xfId="33088" xr:uid="{00000000-0005-0000-0000-000010520000}"/>
    <cellStyle name="Migliaia 10 6 3 4" xfId="38390" xr:uid="{00000000-0005-0000-0000-000011520000}"/>
    <cellStyle name="Migliaia 10 6 4" xfId="15244" xr:uid="{00000000-0005-0000-0000-000012520000}"/>
    <cellStyle name="Migliaia 10 6 4 2" xfId="33855" xr:uid="{00000000-0005-0000-0000-000013520000}"/>
    <cellStyle name="Migliaia 10 6 4 3" xfId="39157" xr:uid="{00000000-0005-0000-0000-000014520000}"/>
    <cellStyle name="Migliaia 10 6 4 4" xfId="28499" xr:uid="{00000000-0005-0000-0000-000015520000}"/>
    <cellStyle name="Migliaia 10 6 5" xfId="31386" xr:uid="{00000000-0005-0000-0000-000016520000}"/>
    <cellStyle name="Migliaia 10 6 6" xfId="36506" xr:uid="{00000000-0005-0000-0000-000017520000}"/>
    <cellStyle name="Migliaia 10 6 7" xfId="11451" xr:uid="{00000000-0005-0000-0000-000018520000}"/>
    <cellStyle name="Migliaia 10 7" xfId="3137" xr:uid="{00000000-0005-0000-0000-000019520000}"/>
    <cellStyle name="Migliaia 10 7 2" xfId="9610" xr:uid="{00000000-0005-0000-0000-00001A520000}"/>
    <cellStyle name="Migliaia 10 7 2 2" xfId="30582" xr:uid="{00000000-0005-0000-0000-00001B520000}"/>
    <cellStyle name="Migliaia 10 7 2 2 2" xfId="35740" xr:uid="{00000000-0005-0000-0000-00001C520000}"/>
    <cellStyle name="Migliaia 10 7 2 2 3" xfId="41042" xr:uid="{00000000-0005-0000-0000-00001D520000}"/>
    <cellStyle name="Migliaia 10 7 2 3" xfId="33089" xr:uid="{00000000-0005-0000-0000-00001E520000}"/>
    <cellStyle name="Migliaia 10 7 2 4" xfId="38391" xr:uid="{00000000-0005-0000-0000-00001F520000}"/>
    <cellStyle name="Migliaia 10 7 3" xfId="15246" xr:uid="{00000000-0005-0000-0000-000020520000}"/>
    <cellStyle name="Migliaia 10 7 3 2" xfId="33856" xr:uid="{00000000-0005-0000-0000-000021520000}"/>
    <cellStyle name="Migliaia 10 7 3 3" xfId="39158" xr:uid="{00000000-0005-0000-0000-000022520000}"/>
    <cellStyle name="Migliaia 10 7 3 4" xfId="28500" xr:uid="{00000000-0005-0000-0000-000023520000}"/>
    <cellStyle name="Migliaia 10 7 4" xfId="31387" xr:uid="{00000000-0005-0000-0000-000024520000}"/>
    <cellStyle name="Migliaia 10 7 5" xfId="36507" xr:uid="{00000000-0005-0000-0000-000025520000}"/>
    <cellStyle name="Migliaia 10 7 6" xfId="11453" xr:uid="{00000000-0005-0000-0000-000026520000}"/>
    <cellStyle name="Migliaia 10 8" xfId="2683" xr:uid="{00000000-0005-0000-0000-000027520000}"/>
    <cellStyle name="Migliaia 10 8 2" xfId="9313" xr:uid="{00000000-0005-0000-0000-000028520000}"/>
    <cellStyle name="Migliaia 10 8 2 2" xfId="30583" xr:uid="{00000000-0005-0000-0000-000029520000}"/>
    <cellStyle name="Migliaia 10 8 2 2 2" xfId="35741" xr:uid="{00000000-0005-0000-0000-00002A520000}"/>
    <cellStyle name="Migliaia 10 8 2 2 3" xfId="41043" xr:uid="{00000000-0005-0000-0000-00002B520000}"/>
    <cellStyle name="Migliaia 10 8 2 3" xfId="33090" xr:uid="{00000000-0005-0000-0000-00002C520000}"/>
    <cellStyle name="Migliaia 10 8 2 4" xfId="38392" xr:uid="{00000000-0005-0000-0000-00002D520000}"/>
    <cellStyle name="Migliaia 10 8 3" xfId="15247" xr:uid="{00000000-0005-0000-0000-00002E520000}"/>
    <cellStyle name="Migliaia 10 8 3 2" xfId="33857" xr:uid="{00000000-0005-0000-0000-00002F520000}"/>
    <cellStyle name="Migliaia 10 8 3 3" xfId="39159" xr:uid="{00000000-0005-0000-0000-000030520000}"/>
    <cellStyle name="Migliaia 10 8 3 4" xfId="28501" xr:uid="{00000000-0005-0000-0000-000031520000}"/>
    <cellStyle name="Migliaia 10 8 4" xfId="31388" xr:uid="{00000000-0005-0000-0000-000032520000}"/>
    <cellStyle name="Migliaia 10 8 5" xfId="36508" xr:uid="{00000000-0005-0000-0000-000033520000}"/>
    <cellStyle name="Migliaia 10 8 6" xfId="11454" xr:uid="{00000000-0005-0000-0000-000034520000}"/>
    <cellStyle name="Migliaia 10 9" xfId="12566" xr:uid="{00000000-0005-0000-0000-000035520000}"/>
    <cellStyle name="Migliaia 10 9 2" xfId="28502" xr:uid="{00000000-0005-0000-0000-000036520000}"/>
    <cellStyle name="Migliaia 10 9 2 2" xfId="33858" xr:uid="{00000000-0005-0000-0000-000037520000}"/>
    <cellStyle name="Migliaia 10 9 2 3" xfId="39160" xr:uid="{00000000-0005-0000-0000-000038520000}"/>
    <cellStyle name="Migliaia 10 9 3" xfId="31389" xr:uid="{00000000-0005-0000-0000-000039520000}"/>
    <cellStyle name="Migliaia 10 9 4" xfId="36509" xr:uid="{00000000-0005-0000-0000-00003A520000}"/>
    <cellStyle name="Migliaia 11" xfId="240" xr:uid="{00000000-0005-0000-0000-00003B520000}"/>
    <cellStyle name="Migliaia 11 10" xfId="15248" xr:uid="{00000000-0005-0000-0000-00003C520000}"/>
    <cellStyle name="Migliaia 11 10 2" xfId="33859" xr:uid="{00000000-0005-0000-0000-00003D520000}"/>
    <cellStyle name="Migliaia 11 10 3" xfId="39161" xr:uid="{00000000-0005-0000-0000-00003E520000}"/>
    <cellStyle name="Migliaia 11 10 4" xfId="28503" xr:uid="{00000000-0005-0000-0000-00003F520000}"/>
    <cellStyle name="Migliaia 11 11" xfId="31390" xr:uid="{00000000-0005-0000-0000-000040520000}"/>
    <cellStyle name="Migliaia 11 12" xfId="36510" xr:uid="{00000000-0005-0000-0000-000041520000}"/>
    <cellStyle name="Migliaia 11 2" xfId="241" xr:uid="{00000000-0005-0000-0000-000042520000}"/>
    <cellStyle name="Migliaia 11 2 2" xfId="1235" xr:uid="{00000000-0005-0000-0000-000043520000}"/>
    <cellStyle name="Migliaia 11 2 2 2" xfId="3431" xr:uid="{00000000-0005-0000-0000-000044520000}"/>
    <cellStyle name="Migliaia 11 2 2 2 2" xfId="9793" xr:uid="{00000000-0005-0000-0000-000045520000}"/>
    <cellStyle name="Migliaia 11 2 2 2 2 2" xfId="33860" xr:uid="{00000000-0005-0000-0000-000046520000}"/>
    <cellStyle name="Migliaia 11 2 2 2 2 3" xfId="39162" xr:uid="{00000000-0005-0000-0000-000047520000}"/>
    <cellStyle name="Migliaia 11 2 2 2 3" xfId="13795" xr:uid="{00000000-0005-0000-0000-000048520000}"/>
    <cellStyle name="Migliaia 11 2 2 2 4" xfId="15251" xr:uid="{00000000-0005-0000-0000-000049520000}"/>
    <cellStyle name="Migliaia 11 2 2 2 4 2" xfId="36511" xr:uid="{00000000-0005-0000-0000-00004A520000}"/>
    <cellStyle name="Migliaia 11 2 2 2 5" xfId="11455" xr:uid="{00000000-0005-0000-0000-00004B520000}"/>
    <cellStyle name="Migliaia 11 2 2 3" xfId="7020" xr:uid="{00000000-0005-0000-0000-00004C520000}"/>
    <cellStyle name="Migliaia 11 2 2 3 2" xfId="30584" xr:uid="{00000000-0005-0000-0000-00004D520000}"/>
    <cellStyle name="Migliaia 11 2 2 3 2 2" xfId="35742" xr:uid="{00000000-0005-0000-0000-00004E520000}"/>
    <cellStyle name="Migliaia 11 2 2 3 2 3" xfId="41044" xr:uid="{00000000-0005-0000-0000-00004F520000}"/>
    <cellStyle name="Migliaia 11 2 2 3 3" xfId="33091" xr:uid="{00000000-0005-0000-0000-000050520000}"/>
    <cellStyle name="Migliaia 11 2 2 3 4" xfId="38393" xr:uid="{00000000-0005-0000-0000-000051520000}"/>
    <cellStyle name="Migliaia 11 2 2 4" xfId="6033" xr:uid="{00000000-0005-0000-0000-000052520000}"/>
    <cellStyle name="Migliaia 11 2 2 4 2" xfId="16807" xr:uid="{00000000-0005-0000-0000-000053520000}"/>
    <cellStyle name="Migliaia 11 2 2 4 3" xfId="44024" xr:uid="{00000000-0005-0000-0000-000054520000}"/>
    <cellStyle name="Migliaia 11 2 2 4 4" xfId="45839" xr:uid="{00000000-0005-0000-0000-000055520000}"/>
    <cellStyle name="Migliaia 11 2 2 4 5" xfId="48855" xr:uid="{00000000-0005-0000-0000-000056520000}"/>
    <cellStyle name="Migliaia 11 2 2 5" xfId="15250" xr:uid="{00000000-0005-0000-0000-000057520000}"/>
    <cellStyle name="Migliaia 11 2 2 6" xfId="19661" xr:uid="{00000000-0005-0000-0000-000058520000}"/>
    <cellStyle name="Migliaia 11 2 3" xfId="3141" xr:uid="{00000000-0005-0000-0000-000059520000}"/>
    <cellStyle name="Migliaia 11 2 3 2" xfId="9614" xr:uid="{00000000-0005-0000-0000-00005A520000}"/>
    <cellStyle name="Migliaia 11 2 3 2 2" xfId="30585" xr:uid="{00000000-0005-0000-0000-00005B520000}"/>
    <cellStyle name="Migliaia 11 2 3 2 2 2" xfId="35743" xr:uid="{00000000-0005-0000-0000-00005C520000}"/>
    <cellStyle name="Migliaia 11 2 3 2 2 3" xfId="41045" xr:uid="{00000000-0005-0000-0000-00005D520000}"/>
    <cellStyle name="Migliaia 11 2 3 2 3" xfId="33092" xr:uid="{00000000-0005-0000-0000-00005E520000}"/>
    <cellStyle name="Migliaia 11 2 3 2 4" xfId="38394" xr:uid="{00000000-0005-0000-0000-00005F520000}"/>
    <cellStyle name="Migliaia 11 2 3 3" xfId="15252" xr:uid="{00000000-0005-0000-0000-000060520000}"/>
    <cellStyle name="Migliaia 11 2 3 3 2" xfId="33861" xr:uid="{00000000-0005-0000-0000-000061520000}"/>
    <cellStyle name="Migliaia 11 2 3 3 3" xfId="39163" xr:uid="{00000000-0005-0000-0000-000062520000}"/>
    <cellStyle name="Migliaia 11 2 3 3 4" xfId="28504" xr:uid="{00000000-0005-0000-0000-000063520000}"/>
    <cellStyle name="Migliaia 11 2 3 4" xfId="31392" xr:uid="{00000000-0005-0000-0000-000064520000}"/>
    <cellStyle name="Migliaia 11 2 3 5" xfId="36512" xr:uid="{00000000-0005-0000-0000-000065520000}"/>
    <cellStyle name="Migliaia 11 2 3 6" xfId="11456" xr:uid="{00000000-0005-0000-0000-000066520000}"/>
    <cellStyle name="Migliaia 11 2 4" xfId="2688" xr:uid="{00000000-0005-0000-0000-000067520000}"/>
    <cellStyle name="Migliaia 11 2 4 2" xfId="9317" xr:uid="{00000000-0005-0000-0000-000068520000}"/>
    <cellStyle name="Migliaia 11 2 4 2 2" xfId="33862" xr:uid="{00000000-0005-0000-0000-000069520000}"/>
    <cellStyle name="Migliaia 11 2 4 2 3" xfId="39164" xr:uid="{00000000-0005-0000-0000-00006A520000}"/>
    <cellStyle name="Migliaia 11 2 4 3" xfId="14160" xr:uid="{00000000-0005-0000-0000-00006B520000}"/>
    <cellStyle name="Migliaia 11 2 4 4" xfId="15253" xr:uid="{00000000-0005-0000-0000-00006C520000}"/>
    <cellStyle name="Migliaia 11 2 4 4 2" xfId="36513" xr:uid="{00000000-0005-0000-0000-00006D520000}"/>
    <cellStyle name="Migliaia 11 2 4 5" xfId="11457" xr:uid="{00000000-0005-0000-0000-00006E520000}"/>
    <cellStyle name="Migliaia 11 2 5" xfId="8533" xr:uid="{00000000-0005-0000-0000-00006F520000}"/>
    <cellStyle name="Migliaia 11 2 5 2" xfId="28505" xr:uid="{00000000-0005-0000-0000-000070520000}"/>
    <cellStyle name="Migliaia 11 2 5 2 2" xfId="33863" xr:uid="{00000000-0005-0000-0000-000071520000}"/>
    <cellStyle name="Migliaia 11 2 5 2 3" xfId="39165" xr:uid="{00000000-0005-0000-0000-000072520000}"/>
    <cellStyle name="Migliaia 11 2 5 3" xfId="31393" xr:uid="{00000000-0005-0000-0000-000073520000}"/>
    <cellStyle name="Migliaia 11 2 5 4" xfId="36514" xr:uid="{00000000-0005-0000-0000-000074520000}"/>
    <cellStyle name="Migliaia 11 2 6" xfId="15249" xr:uid="{00000000-0005-0000-0000-000075520000}"/>
    <cellStyle name="Migliaia 11 2 6 2" xfId="28506" xr:uid="{00000000-0005-0000-0000-000076520000}"/>
    <cellStyle name="Migliaia 11 2 6 2 2" xfId="33864" xr:uid="{00000000-0005-0000-0000-000077520000}"/>
    <cellStyle name="Migliaia 11 2 6 2 3" xfId="39166" xr:uid="{00000000-0005-0000-0000-000078520000}"/>
    <cellStyle name="Migliaia 11 2 6 3" xfId="31394" xr:uid="{00000000-0005-0000-0000-000079520000}"/>
    <cellStyle name="Migliaia 11 2 6 4" xfId="36515" xr:uid="{00000000-0005-0000-0000-00007A520000}"/>
    <cellStyle name="Migliaia 11 2 6 5" xfId="19665" xr:uid="{00000000-0005-0000-0000-00007B520000}"/>
    <cellStyle name="Migliaia 11 2 7" xfId="19660" xr:uid="{00000000-0005-0000-0000-00007C520000}"/>
    <cellStyle name="Migliaia 11 3" xfId="242" xr:uid="{00000000-0005-0000-0000-00007D520000}"/>
    <cellStyle name="Migliaia 11 3 10" xfId="19666" xr:uid="{00000000-0005-0000-0000-00007E520000}"/>
    <cellStyle name="Migliaia 11 3 11" xfId="11458" xr:uid="{00000000-0005-0000-0000-00007F520000}"/>
    <cellStyle name="Migliaia 11 3 2" xfId="1237" xr:uid="{00000000-0005-0000-0000-000080520000}"/>
    <cellStyle name="Migliaia 11 3 2 2" xfId="3433" xr:uid="{00000000-0005-0000-0000-000081520000}"/>
    <cellStyle name="Migliaia 11 3 2 2 2" xfId="7319" xr:uid="{00000000-0005-0000-0000-000082520000}"/>
    <cellStyle name="Migliaia 11 3 2 2 2 2" xfId="13796" xr:uid="{00000000-0005-0000-0000-000083520000}"/>
    <cellStyle name="Migliaia 11 3 2 2 2 2 2" xfId="17271" xr:uid="{00000000-0005-0000-0000-000084520000}"/>
    <cellStyle name="Migliaia 11 3 2 2 2 2 2 2" xfId="33865" xr:uid="{00000000-0005-0000-0000-000085520000}"/>
    <cellStyle name="Migliaia 11 3 2 2 2 2 3" xfId="39167" xr:uid="{00000000-0005-0000-0000-000086520000}"/>
    <cellStyle name="Migliaia 11 3 2 2 2 2 4" xfId="28507" xr:uid="{00000000-0005-0000-0000-000087520000}"/>
    <cellStyle name="Migliaia 11 3 2 2 2 3" xfId="31395" xr:uid="{00000000-0005-0000-0000-000088520000}"/>
    <cellStyle name="Migliaia 11 3 2 2 2 4" xfId="36516" xr:uid="{00000000-0005-0000-0000-000089520000}"/>
    <cellStyle name="Migliaia 11 3 2 2 2 5" xfId="32636" xr:uid="{00000000-0005-0000-0000-00008A520000}"/>
    <cellStyle name="Migliaia 11 3 2 2 2 6" xfId="46316" xr:uid="{00000000-0005-0000-0000-00008B520000}"/>
    <cellStyle name="Migliaia 11 3 2 2 2 7" xfId="49332" xr:uid="{00000000-0005-0000-0000-00008C520000}"/>
    <cellStyle name="Migliaia 11 3 2 2 2 8" xfId="13072" xr:uid="{00000000-0005-0000-0000-00008D520000}"/>
    <cellStyle name="Migliaia 11 3 2 2 3" xfId="7109" xr:uid="{00000000-0005-0000-0000-00008E520000}"/>
    <cellStyle name="Migliaia 11 3 2 2 4" xfId="6034" xr:uid="{00000000-0005-0000-0000-00008F520000}"/>
    <cellStyle name="Migliaia 11 3 2 2 4 2" xfId="16808" xr:uid="{00000000-0005-0000-0000-000090520000}"/>
    <cellStyle name="Migliaia 11 3 2 2 4 3" xfId="20801" xr:uid="{00000000-0005-0000-0000-000091520000}"/>
    <cellStyle name="Migliaia 11 3 2 2 4 4" xfId="45840" xr:uid="{00000000-0005-0000-0000-000092520000}"/>
    <cellStyle name="Migliaia 11 3 2 2 4 5" xfId="48856" xr:uid="{00000000-0005-0000-0000-000093520000}"/>
    <cellStyle name="Migliaia 11 3 2 2 5" xfId="15256" xr:uid="{00000000-0005-0000-0000-000094520000}"/>
    <cellStyle name="Migliaia 11 3 2 2 6" xfId="19668" xr:uid="{00000000-0005-0000-0000-000095520000}"/>
    <cellStyle name="Migliaia 11 3 2 3" xfId="2690" xr:uid="{00000000-0005-0000-0000-000096520000}"/>
    <cellStyle name="Migliaia 11 3 2 3 2" xfId="6939" xr:uid="{00000000-0005-0000-0000-000097520000}"/>
    <cellStyle name="Migliaia 11 3 2 3 2 2" xfId="33866" xr:uid="{00000000-0005-0000-0000-000098520000}"/>
    <cellStyle name="Migliaia 11 3 2 3 2 3" xfId="39168" xr:uid="{00000000-0005-0000-0000-000099520000}"/>
    <cellStyle name="Migliaia 11 3 2 3 2 4" xfId="28508" xr:uid="{00000000-0005-0000-0000-00009A520000}"/>
    <cellStyle name="Migliaia 11 3 2 3 3" xfId="7320" xr:uid="{00000000-0005-0000-0000-00009B520000}"/>
    <cellStyle name="Migliaia 11 3 2 3 4" xfId="15257" xr:uid="{00000000-0005-0000-0000-00009C520000}"/>
    <cellStyle name="Migliaia 11 3 2 3 4 2" xfId="36517" xr:uid="{00000000-0005-0000-0000-00009D520000}"/>
    <cellStyle name="Migliaia 11 3 2 3 5" xfId="11459" xr:uid="{00000000-0005-0000-0000-00009E520000}"/>
    <cellStyle name="Migliaia 11 3 2 4" xfId="6670" xr:uid="{00000000-0005-0000-0000-00009F520000}"/>
    <cellStyle name="Migliaia 11 3 2 4 2" xfId="13491" xr:uid="{00000000-0005-0000-0000-0000A0520000}"/>
    <cellStyle name="Migliaia 11 3 2 4 2 2" xfId="33867" xr:uid="{00000000-0005-0000-0000-0000A1520000}"/>
    <cellStyle name="Migliaia 11 3 2 4 2 3" xfId="39169" xr:uid="{00000000-0005-0000-0000-0000A2520000}"/>
    <cellStyle name="Migliaia 11 3 2 4 3" xfId="31396" xr:uid="{00000000-0005-0000-0000-0000A3520000}"/>
    <cellStyle name="Migliaia 11 3 2 4 4" xfId="36518" xr:uid="{00000000-0005-0000-0000-0000A4520000}"/>
    <cellStyle name="Migliaia 11 3 2 4 5" xfId="12569" xr:uid="{00000000-0005-0000-0000-0000A5520000}"/>
    <cellStyle name="Migliaia 11 3 2 5" xfId="12849" xr:uid="{00000000-0005-0000-0000-0000A6520000}"/>
    <cellStyle name="Migliaia 11 3 2 5 2" xfId="28509" xr:uid="{00000000-0005-0000-0000-0000A7520000}"/>
    <cellStyle name="Migliaia 11 3 2 5 2 2" xfId="33868" xr:uid="{00000000-0005-0000-0000-0000A8520000}"/>
    <cellStyle name="Migliaia 11 3 2 5 2 3" xfId="39170" xr:uid="{00000000-0005-0000-0000-0000A9520000}"/>
    <cellStyle name="Migliaia 11 3 2 5 3" xfId="31397" xr:uid="{00000000-0005-0000-0000-0000AA520000}"/>
    <cellStyle name="Migliaia 11 3 2 5 4" xfId="36519" xr:uid="{00000000-0005-0000-0000-0000AB520000}"/>
    <cellStyle name="Migliaia 11 3 2 6" xfId="15255" xr:uid="{00000000-0005-0000-0000-0000AC520000}"/>
    <cellStyle name="Migliaia 11 3 2 6 2" xfId="28510" xr:uid="{00000000-0005-0000-0000-0000AD520000}"/>
    <cellStyle name="Migliaia 11 3 2 6 2 2" xfId="33869" xr:uid="{00000000-0005-0000-0000-0000AE520000}"/>
    <cellStyle name="Migliaia 11 3 2 6 2 3" xfId="39171" xr:uid="{00000000-0005-0000-0000-0000AF520000}"/>
    <cellStyle name="Migliaia 11 3 2 6 3" xfId="31398" xr:uid="{00000000-0005-0000-0000-0000B0520000}"/>
    <cellStyle name="Migliaia 11 3 2 6 4" xfId="36520" xr:uid="{00000000-0005-0000-0000-0000B1520000}"/>
    <cellStyle name="Migliaia 11 3 2 6 5" xfId="19669" xr:uid="{00000000-0005-0000-0000-0000B2520000}"/>
    <cellStyle name="Migliaia 11 3 2 7" xfId="19667" xr:uid="{00000000-0005-0000-0000-0000B3520000}"/>
    <cellStyle name="Migliaia 11 3 3" xfId="1236" xr:uid="{00000000-0005-0000-0000-0000B4520000}"/>
    <cellStyle name="Migliaia 11 3 3 2" xfId="3432" xr:uid="{00000000-0005-0000-0000-0000B5520000}"/>
    <cellStyle name="Migliaia 11 3 3 2 2" xfId="5118" xr:uid="{00000000-0005-0000-0000-0000B6520000}"/>
    <cellStyle name="Migliaia 11 3 3 2 2 2" xfId="33871" xr:uid="{00000000-0005-0000-0000-0000B7520000}"/>
    <cellStyle name="Migliaia 11 3 3 2 2 3" xfId="39173" xr:uid="{00000000-0005-0000-0000-0000B8520000}"/>
    <cellStyle name="Migliaia 11 3 3 2 3" xfId="13598" xr:uid="{00000000-0005-0000-0000-0000B9520000}"/>
    <cellStyle name="Migliaia 11 3 3 2 4" xfId="15259" xr:uid="{00000000-0005-0000-0000-0000BA520000}"/>
    <cellStyle name="Migliaia 11 3 3 2 4 2" xfId="36522" xr:uid="{00000000-0005-0000-0000-0000BB520000}"/>
    <cellStyle name="Migliaia 11 3 3 2 5" xfId="11461" xr:uid="{00000000-0005-0000-0000-0000BC520000}"/>
    <cellStyle name="Migliaia 11 3 3 3" xfId="4870" xr:uid="{00000000-0005-0000-0000-0000BD520000}"/>
    <cellStyle name="Migliaia 11 3 3 3 2" xfId="28513" xr:uid="{00000000-0005-0000-0000-0000BE520000}"/>
    <cellStyle name="Migliaia 11 3 3 3 2 2" xfId="33872" xr:uid="{00000000-0005-0000-0000-0000BF520000}"/>
    <cellStyle name="Migliaia 11 3 3 3 2 3" xfId="39174" xr:uid="{00000000-0005-0000-0000-0000C0520000}"/>
    <cellStyle name="Migliaia 11 3 3 3 3" xfId="31401" xr:uid="{00000000-0005-0000-0000-0000C1520000}"/>
    <cellStyle name="Migliaia 11 3 3 3 4" xfId="36523" xr:uid="{00000000-0005-0000-0000-0000C2520000}"/>
    <cellStyle name="Migliaia 11 3 3 4" xfId="15258" xr:uid="{00000000-0005-0000-0000-0000C3520000}"/>
    <cellStyle name="Migliaia 11 3 3 4 2" xfId="28514" xr:uid="{00000000-0005-0000-0000-0000C4520000}"/>
    <cellStyle name="Migliaia 11 3 3 4 2 2" xfId="33873" xr:uid="{00000000-0005-0000-0000-0000C5520000}"/>
    <cellStyle name="Migliaia 11 3 3 4 2 3" xfId="39175" xr:uid="{00000000-0005-0000-0000-0000C6520000}"/>
    <cellStyle name="Migliaia 11 3 3 4 3" xfId="31402" xr:uid="{00000000-0005-0000-0000-0000C7520000}"/>
    <cellStyle name="Migliaia 11 3 3 4 4" xfId="36524" xr:uid="{00000000-0005-0000-0000-0000C8520000}"/>
    <cellStyle name="Migliaia 11 3 3 4 5" xfId="19672" xr:uid="{00000000-0005-0000-0000-0000C9520000}"/>
    <cellStyle name="Migliaia 11 3 3 5" xfId="19673" xr:uid="{00000000-0005-0000-0000-0000CA520000}"/>
    <cellStyle name="Migliaia 11 3 3 5 2" xfId="28515" xr:uid="{00000000-0005-0000-0000-0000CB520000}"/>
    <cellStyle name="Migliaia 11 3 3 5 2 2" xfId="33874" xr:uid="{00000000-0005-0000-0000-0000CC520000}"/>
    <cellStyle name="Migliaia 11 3 3 5 2 3" xfId="39176" xr:uid="{00000000-0005-0000-0000-0000CD520000}"/>
    <cellStyle name="Migliaia 11 3 3 5 3" xfId="31403" xr:uid="{00000000-0005-0000-0000-0000CE520000}"/>
    <cellStyle name="Migliaia 11 3 3 5 4" xfId="36525" xr:uid="{00000000-0005-0000-0000-0000CF520000}"/>
    <cellStyle name="Migliaia 11 3 3 6" xfId="28511" xr:uid="{00000000-0005-0000-0000-0000D0520000}"/>
    <cellStyle name="Migliaia 11 3 3 6 2" xfId="33870" xr:uid="{00000000-0005-0000-0000-0000D1520000}"/>
    <cellStyle name="Migliaia 11 3 3 6 3" xfId="39172" xr:uid="{00000000-0005-0000-0000-0000D2520000}"/>
    <cellStyle name="Migliaia 11 3 3 7" xfId="31399" xr:uid="{00000000-0005-0000-0000-0000D3520000}"/>
    <cellStyle name="Migliaia 11 3 3 8" xfId="36521" xr:uid="{00000000-0005-0000-0000-0000D4520000}"/>
    <cellStyle name="Migliaia 11 3 3 9" xfId="11460" xr:uid="{00000000-0005-0000-0000-0000D5520000}"/>
    <cellStyle name="Migliaia 11 3 4" xfId="2387" xr:uid="{00000000-0005-0000-0000-0000D6520000}"/>
    <cellStyle name="Migliaia 11 3 4 2" xfId="3899" xr:uid="{00000000-0005-0000-0000-0000D7520000}"/>
    <cellStyle name="Migliaia 11 3 4 2 2" xfId="9854" xr:uid="{00000000-0005-0000-0000-0000D8520000}"/>
    <cellStyle name="Migliaia 11 3 4 2 3" xfId="14025" xr:uid="{00000000-0005-0000-0000-0000D9520000}"/>
    <cellStyle name="Migliaia 11 3 4 2 4" xfId="15261" xr:uid="{00000000-0005-0000-0000-0000DA520000}"/>
    <cellStyle name="Migliaia 11 3 4 2 5" xfId="27742" xr:uid="{00000000-0005-0000-0000-0000DB520000}"/>
    <cellStyle name="Migliaia 11 3 4 2 6" xfId="11463" xr:uid="{00000000-0005-0000-0000-0000DC520000}"/>
    <cellStyle name="Migliaia 11 3 4 3" xfId="9102" xr:uid="{00000000-0005-0000-0000-0000DD520000}"/>
    <cellStyle name="Migliaia 11 3 4 3 2" xfId="30586" xr:uid="{00000000-0005-0000-0000-0000DE520000}"/>
    <cellStyle name="Migliaia 11 3 4 3 2 2" xfId="35744" xr:uid="{00000000-0005-0000-0000-0000DF520000}"/>
    <cellStyle name="Migliaia 11 3 4 3 2 3" xfId="41046" xr:uid="{00000000-0005-0000-0000-0000E0520000}"/>
    <cellStyle name="Migliaia 11 3 4 3 3" xfId="33093" xr:uid="{00000000-0005-0000-0000-0000E1520000}"/>
    <cellStyle name="Migliaia 11 3 4 3 4" xfId="38395" xr:uid="{00000000-0005-0000-0000-0000E2520000}"/>
    <cellStyle name="Migliaia 11 3 4 4" xfId="15260" xr:uid="{00000000-0005-0000-0000-0000E3520000}"/>
    <cellStyle name="Migliaia 11 3 4 4 2" xfId="33875" xr:uid="{00000000-0005-0000-0000-0000E4520000}"/>
    <cellStyle name="Migliaia 11 3 4 4 3" xfId="39177" xr:uid="{00000000-0005-0000-0000-0000E5520000}"/>
    <cellStyle name="Migliaia 11 3 4 4 4" xfId="28516" xr:uid="{00000000-0005-0000-0000-0000E6520000}"/>
    <cellStyle name="Migliaia 11 3 4 5" xfId="31404" xr:uid="{00000000-0005-0000-0000-0000E7520000}"/>
    <cellStyle name="Migliaia 11 3 4 6" xfId="36526" xr:uid="{00000000-0005-0000-0000-0000E8520000}"/>
    <cellStyle name="Migliaia 11 3 4 7" xfId="11462" xr:uid="{00000000-0005-0000-0000-0000E9520000}"/>
    <cellStyle name="Migliaia 11 3 5" xfId="3142" xr:uid="{00000000-0005-0000-0000-0000EA520000}"/>
    <cellStyle name="Migliaia 11 3 5 2" xfId="9615" xr:uid="{00000000-0005-0000-0000-0000EB520000}"/>
    <cellStyle name="Migliaia 11 3 5 2 2" xfId="30587" xr:uid="{00000000-0005-0000-0000-0000EC520000}"/>
    <cellStyle name="Migliaia 11 3 5 2 2 2" xfId="35745" xr:uid="{00000000-0005-0000-0000-0000ED520000}"/>
    <cellStyle name="Migliaia 11 3 5 2 2 3" xfId="41047" xr:uid="{00000000-0005-0000-0000-0000EE520000}"/>
    <cellStyle name="Migliaia 11 3 5 2 3" xfId="33094" xr:uid="{00000000-0005-0000-0000-0000EF520000}"/>
    <cellStyle name="Migliaia 11 3 5 2 4" xfId="38396" xr:uid="{00000000-0005-0000-0000-0000F0520000}"/>
    <cellStyle name="Migliaia 11 3 5 3" xfId="15262" xr:uid="{00000000-0005-0000-0000-0000F1520000}"/>
    <cellStyle name="Migliaia 11 3 5 3 2" xfId="33876" xr:uid="{00000000-0005-0000-0000-0000F2520000}"/>
    <cellStyle name="Migliaia 11 3 5 3 3" xfId="39178" xr:uid="{00000000-0005-0000-0000-0000F3520000}"/>
    <cellStyle name="Migliaia 11 3 5 3 4" xfId="28517" xr:uid="{00000000-0005-0000-0000-0000F4520000}"/>
    <cellStyle name="Migliaia 11 3 5 4" xfId="31405" xr:uid="{00000000-0005-0000-0000-0000F5520000}"/>
    <cellStyle name="Migliaia 11 3 5 5" xfId="36527" xr:uid="{00000000-0005-0000-0000-0000F6520000}"/>
    <cellStyle name="Migliaia 11 3 5 6" xfId="11464" xr:uid="{00000000-0005-0000-0000-0000F7520000}"/>
    <cellStyle name="Migliaia 11 3 6" xfId="2689" xr:uid="{00000000-0005-0000-0000-0000F8520000}"/>
    <cellStyle name="Migliaia 11 3 6 2" xfId="9318" xr:uid="{00000000-0005-0000-0000-0000F9520000}"/>
    <cellStyle name="Migliaia 11 3 6 2 2" xfId="33877" xr:uid="{00000000-0005-0000-0000-0000FA520000}"/>
    <cellStyle name="Migliaia 11 3 6 2 3" xfId="39179" xr:uid="{00000000-0005-0000-0000-0000FB520000}"/>
    <cellStyle name="Migliaia 11 3 6 3" xfId="14054" xr:uid="{00000000-0005-0000-0000-0000FC520000}"/>
    <cellStyle name="Migliaia 11 3 6 4" xfId="15263" xr:uid="{00000000-0005-0000-0000-0000FD520000}"/>
    <cellStyle name="Migliaia 11 3 6 4 2" xfId="36528" xr:uid="{00000000-0005-0000-0000-0000FE520000}"/>
    <cellStyle name="Migliaia 11 3 6 5" xfId="11465" xr:uid="{00000000-0005-0000-0000-0000FF520000}"/>
    <cellStyle name="Migliaia 11 3 7" xfId="6649" xr:uid="{00000000-0005-0000-0000-000000530000}"/>
    <cellStyle name="Migliaia 11 3 7 2" xfId="28518" xr:uid="{00000000-0005-0000-0000-000001530000}"/>
    <cellStyle name="Migliaia 11 3 7 2 2" xfId="33878" xr:uid="{00000000-0005-0000-0000-000002530000}"/>
    <cellStyle name="Migliaia 11 3 7 2 3" xfId="39180" xr:uid="{00000000-0005-0000-0000-000003530000}"/>
    <cellStyle name="Migliaia 11 3 7 3" xfId="31406" xr:uid="{00000000-0005-0000-0000-000004530000}"/>
    <cellStyle name="Migliaia 11 3 7 4" xfId="36529" xr:uid="{00000000-0005-0000-0000-000005530000}"/>
    <cellStyle name="Migliaia 11 3 8" xfId="12850" xr:uid="{00000000-0005-0000-0000-000006530000}"/>
    <cellStyle name="Migliaia 11 3 8 2" xfId="28519" xr:uid="{00000000-0005-0000-0000-000007530000}"/>
    <cellStyle name="Migliaia 11 3 8 2 2" xfId="33879" xr:uid="{00000000-0005-0000-0000-000008530000}"/>
    <cellStyle name="Migliaia 11 3 8 2 3" xfId="39181" xr:uid="{00000000-0005-0000-0000-000009530000}"/>
    <cellStyle name="Migliaia 11 3 8 3" xfId="31407" xr:uid="{00000000-0005-0000-0000-00000A530000}"/>
    <cellStyle name="Migliaia 11 3 8 4" xfId="36530" xr:uid="{00000000-0005-0000-0000-00000B530000}"/>
    <cellStyle name="Migliaia 11 3 8 5" xfId="19674" xr:uid="{00000000-0005-0000-0000-00000C530000}"/>
    <cellStyle name="Migliaia 11 3 9" xfId="15254" xr:uid="{00000000-0005-0000-0000-00000D530000}"/>
    <cellStyle name="Migliaia 11 4" xfId="1238" xr:uid="{00000000-0005-0000-0000-00000E530000}"/>
    <cellStyle name="Migliaia 11 4 2" xfId="3434" xr:uid="{00000000-0005-0000-0000-00000F530000}"/>
    <cellStyle name="Migliaia 11 4 2 2" xfId="4216" xr:uid="{00000000-0005-0000-0000-000010530000}"/>
    <cellStyle name="Migliaia 11 4 2 2 2" xfId="28520" xr:uid="{00000000-0005-0000-0000-000011530000}"/>
    <cellStyle name="Migliaia 11 4 2 2 2 2" xfId="33880" xr:uid="{00000000-0005-0000-0000-000012530000}"/>
    <cellStyle name="Migliaia 11 4 2 2 2 3" xfId="39182" xr:uid="{00000000-0005-0000-0000-000013530000}"/>
    <cellStyle name="Migliaia 11 4 2 2 3" xfId="31408" xr:uid="{00000000-0005-0000-0000-000014530000}"/>
    <cellStyle name="Migliaia 11 4 2 2 4" xfId="36531" xr:uid="{00000000-0005-0000-0000-000015530000}"/>
    <cellStyle name="Migliaia 11 4 2 3" xfId="7321" xr:uid="{00000000-0005-0000-0000-000016530000}"/>
    <cellStyle name="Migliaia 11 4 2 3 2" xfId="28521" xr:uid="{00000000-0005-0000-0000-000017530000}"/>
    <cellStyle name="Migliaia 11 4 2 3 2 2" xfId="33881" xr:uid="{00000000-0005-0000-0000-000018530000}"/>
    <cellStyle name="Migliaia 11 4 2 3 2 3" xfId="39183" xr:uid="{00000000-0005-0000-0000-000019530000}"/>
    <cellStyle name="Migliaia 11 4 2 3 3" xfId="31409" xr:uid="{00000000-0005-0000-0000-00001A530000}"/>
    <cellStyle name="Migliaia 11 4 2 3 4" xfId="36532" xr:uid="{00000000-0005-0000-0000-00001B530000}"/>
    <cellStyle name="Migliaia 11 4 2 4" xfId="6672" xr:uid="{00000000-0005-0000-0000-00001C530000}"/>
    <cellStyle name="Migliaia 11 4 2 5" xfId="6036" xr:uid="{00000000-0005-0000-0000-00001D530000}"/>
    <cellStyle name="Migliaia 11 4 2 5 2" xfId="16810" xr:uid="{00000000-0005-0000-0000-00001E530000}"/>
    <cellStyle name="Migliaia 11 4 2 5 3" xfId="42089" xr:uid="{00000000-0005-0000-0000-00001F530000}"/>
    <cellStyle name="Migliaia 11 4 2 5 4" xfId="45842" xr:uid="{00000000-0005-0000-0000-000020530000}"/>
    <cellStyle name="Migliaia 11 4 2 5 5" xfId="48858" xr:uid="{00000000-0005-0000-0000-000021530000}"/>
    <cellStyle name="Migliaia 11 4 2 6" xfId="15265" xr:uid="{00000000-0005-0000-0000-000022530000}"/>
    <cellStyle name="Migliaia 11 4 2 7" xfId="19676" xr:uid="{00000000-0005-0000-0000-000023530000}"/>
    <cellStyle name="Migliaia 11 4 3" xfId="4217" xr:uid="{00000000-0005-0000-0000-000024530000}"/>
    <cellStyle name="Migliaia 11 4 3 2" xfId="13599" xr:uid="{00000000-0005-0000-0000-000025530000}"/>
    <cellStyle name="Migliaia 11 4 3 2 2" xfId="33882" xr:uid="{00000000-0005-0000-0000-000026530000}"/>
    <cellStyle name="Migliaia 11 4 3 2 3" xfId="39184" xr:uid="{00000000-0005-0000-0000-000027530000}"/>
    <cellStyle name="Migliaia 11 4 3 3" xfId="31410" xr:uid="{00000000-0005-0000-0000-000028530000}"/>
    <cellStyle name="Migliaia 11 4 3 4" xfId="36533" xr:uid="{00000000-0005-0000-0000-000029530000}"/>
    <cellStyle name="Migliaia 11 4 3 5" xfId="12848" xr:uid="{00000000-0005-0000-0000-00002A530000}"/>
    <cellStyle name="Migliaia 11 4 4" xfId="7322" xr:uid="{00000000-0005-0000-0000-00002B530000}"/>
    <cellStyle name="Migliaia 11 4 4 2" xfId="28522" xr:uid="{00000000-0005-0000-0000-00002C530000}"/>
    <cellStyle name="Migliaia 11 4 4 2 2" xfId="33883" xr:uid="{00000000-0005-0000-0000-00002D530000}"/>
    <cellStyle name="Migliaia 11 4 4 2 3" xfId="39185" xr:uid="{00000000-0005-0000-0000-00002E530000}"/>
    <cellStyle name="Migliaia 11 4 4 3" xfId="31411" xr:uid="{00000000-0005-0000-0000-00002F530000}"/>
    <cellStyle name="Migliaia 11 4 4 4" xfId="36534" xr:uid="{00000000-0005-0000-0000-000030530000}"/>
    <cellStyle name="Migliaia 11 4 5" xfId="6671" xr:uid="{00000000-0005-0000-0000-000031530000}"/>
    <cellStyle name="Migliaia 11 4 5 2" xfId="28523" xr:uid="{00000000-0005-0000-0000-000032530000}"/>
    <cellStyle name="Migliaia 11 4 5 2 2" xfId="33884" xr:uid="{00000000-0005-0000-0000-000033530000}"/>
    <cellStyle name="Migliaia 11 4 5 2 3" xfId="39186" xr:uid="{00000000-0005-0000-0000-000034530000}"/>
    <cellStyle name="Migliaia 11 4 5 3" xfId="31412" xr:uid="{00000000-0005-0000-0000-000035530000}"/>
    <cellStyle name="Migliaia 11 4 5 4" xfId="36535" xr:uid="{00000000-0005-0000-0000-000036530000}"/>
    <cellStyle name="Migliaia 11 4 6" xfId="6035" xr:uid="{00000000-0005-0000-0000-000037530000}"/>
    <cellStyle name="Migliaia 11 4 6 2" xfId="16809" xr:uid="{00000000-0005-0000-0000-000038530000}"/>
    <cellStyle name="Migliaia 11 4 6 2 2" xfId="33885" xr:uid="{00000000-0005-0000-0000-000039530000}"/>
    <cellStyle name="Migliaia 11 4 6 2 3" xfId="39187" xr:uid="{00000000-0005-0000-0000-00003A530000}"/>
    <cellStyle name="Migliaia 11 4 6 2 4" xfId="28524" xr:uid="{00000000-0005-0000-0000-00003B530000}"/>
    <cellStyle name="Migliaia 11 4 6 3" xfId="31413" xr:uid="{00000000-0005-0000-0000-00003C530000}"/>
    <cellStyle name="Migliaia 11 4 6 4" xfId="36536" xr:uid="{00000000-0005-0000-0000-00003D530000}"/>
    <cellStyle name="Migliaia 11 4 6 5" xfId="19677" xr:uid="{00000000-0005-0000-0000-00003E530000}"/>
    <cellStyle name="Migliaia 11 4 6 6" xfId="43827" xr:uid="{00000000-0005-0000-0000-00003F530000}"/>
    <cellStyle name="Migliaia 11 4 6 7" xfId="45841" xr:uid="{00000000-0005-0000-0000-000040530000}"/>
    <cellStyle name="Migliaia 11 4 6 8" xfId="48857" xr:uid="{00000000-0005-0000-0000-000041530000}"/>
    <cellStyle name="Migliaia 11 4 7" xfId="15264" xr:uid="{00000000-0005-0000-0000-000042530000}"/>
    <cellStyle name="Migliaia 11 4 7 2" xfId="28525" xr:uid="{00000000-0005-0000-0000-000043530000}"/>
    <cellStyle name="Migliaia 11 4 7 2 2" xfId="33886" xr:uid="{00000000-0005-0000-0000-000044530000}"/>
    <cellStyle name="Migliaia 11 4 7 2 3" xfId="39188" xr:uid="{00000000-0005-0000-0000-000045530000}"/>
    <cellStyle name="Migliaia 11 4 7 3" xfId="31414" xr:uid="{00000000-0005-0000-0000-000046530000}"/>
    <cellStyle name="Migliaia 11 4 7 4" xfId="36537" xr:uid="{00000000-0005-0000-0000-000047530000}"/>
    <cellStyle name="Migliaia 11 4 7 5" xfId="19678" xr:uid="{00000000-0005-0000-0000-000048530000}"/>
    <cellStyle name="Migliaia 11 4 8" xfId="19675" xr:uid="{00000000-0005-0000-0000-000049530000}"/>
    <cellStyle name="Migliaia 11 5" xfId="1239" xr:uid="{00000000-0005-0000-0000-00004A530000}"/>
    <cellStyle name="Migliaia 11 5 2" xfId="3435" xr:uid="{00000000-0005-0000-0000-00004B530000}"/>
    <cellStyle name="Migliaia 11 5 2 2" xfId="13797" xr:uid="{00000000-0005-0000-0000-00004C530000}"/>
    <cellStyle name="Migliaia 11 5 2 2 2" xfId="33887" xr:uid="{00000000-0005-0000-0000-00004D530000}"/>
    <cellStyle name="Migliaia 11 5 2 2 3" xfId="39189" xr:uid="{00000000-0005-0000-0000-00004E530000}"/>
    <cellStyle name="Migliaia 11 5 2 3" xfId="15267" xr:uid="{00000000-0005-0000-0000-00004F530000}"/>
    <cellStyle name="Migliaia 11 5 2 3 2" xfId="31415" xr:uid="{00000000-0005-0000-0000-000050530000}"/>
    <cellStyle name="Migliaia 11 5 2 4" xfId="36538" xr:uid="{00000000-0005-0000-0000-000051530000}"/>
    <cellStyle name="Migliaia 11 5 2 5" xfId="11466" xr:uid="{00000000-0005-0000-0000-000052530000}"/>
    <cellStyle name="Migliaia 11 5 3" xfId="6673" xr:uid="{00000000-0005-0000-0000-000053530000}"/>
    <cellStyle name="Migliaia 11 5 3 2" xfId="28527" xr:uid="{00000000-0005-0000-0000-000054530000}"/>
    <cellStyle name="Migliaia 11 5 3 2 2" xfId="33888" xr:uid="{00000000-0005-0000-0000-000055530000}"/>
    <cellStyle name="Migliaia 11 5 3 2 3" xfId="39190" xr:uid="{00000000-0005-0000-0000-000056530000}"/>
    <cellStyle name="Migliaia 11 5 3 3" xfId="31416" xr:uid="{00000000-0005-0000-0000-000057530000}"/>
    <cellStyle name="Migliaia 11 5 3 4" xfId="36539" xr:uid="{00000000-0005-0000-0000-000058530000}"/>
    <cellStyle name="Migliaia 11 5 4" xfId="6037" xr:uid="{00000000-0005-0000-0000-000059530000}"/>
    <cellStyle name="Migliaia 11 5 4 2" xfId="16811" xr:uid="{00000000-0005-0000-0000-00005A530000}"/>
    <cellStyle name="Migliaia 11 5 4 2 2" xfId="33889" xr:uid="{00000000-0005-0000-0000-00005B530000}"/>
    <cellStyle name="Migliaia 11 5 4 2 3" xfId="39191" xr:uid="{00000000-0005-0000-0000-00005C530000}"/>
    <cellStyle name="Migliaia 11 5 4 2 4" xfId="28528" xr:uid="{00000000-0005-0000-0000-00005D530000}"/>
    <cellStyle name="Migliaia 11 5 4 3" xfId="31417" xr:uid="{00000000-0005-0000-0000-00005E530000}"/>
    <cellStyle name="Migliaia 11 5 4 4" xfId="36540" xr:uid="{00000000-0005-0000-0000-00005F530000}"/>
    <cellStyle name="Migliaia 11 5 4 5" xfId="19680" xr:uid="{00000000-0005-0000-0000-000060530000}"/>
    <cellStyle name="Migliaia 11 5 4 6" xfId="42896" xr:uid="{00000000-0005-0000-0000-000061530000}"/>
    <cellStyle name="Migliaia 11 5 4 7" xfId="45843" xr:uid="{00000000-0005-0000-0000-000062530000}"/>
    <cellStyle name="Migliaia 11 5 4 8" xfId="48859" xr:uid="{00000000-0005-0000-0000-000063530000}"/>
    <cellStyle name="Migliaia 11 5 5" xfId="15266" xr:uid="{00000000-0005-0000-0000-000064530000}"/>
    <cellStyle name="Migliaia 11 5 5 2" xfId="28529" xr:uid="{00000000-0005-0000-0000-000065530000}"/>
    <cellStyle name="Migliaia 11 5 5 2 2" xfId="33890" xr:uid="{00000000-0005-0000-0000-000066530000}"/>
    <cellStyle name="Migliaia 11 5 5 2 3" xfId="39192" xr:uid="{00000000-0005-0000-0000-000067530000}"/>
    <cellStyle name="Migliaia 11 5 5 3" xfId="31418" xr:uid="{00000000-0005-0000-0000-000068530000}"/>
    <cellStyle name="Migliaia 11 5 5 4" xfId="36541" xr:uid="{00000000-0005-0000-0000-000069530000}"/>
    <cellStyle name="Migliaia 11 5 5 5" xfId="19681" xr:uid="{00000000-0005-0000-0000-00006A530000}"/>
    <cellStyle name="Migliaia 11 5 6" xfId="19682" xr:uid="{00000000-0005-0000-0000-00006B530000}"/>
    <cellStyle name="Migliaia 11 5 6 2" xfId="28530" xr:uid="{00000000-0005-0000-0000-00006C530000}"/>
    <cellStyle name="Migliaia 11 5 6 2 2" xfId="33891" xr:uid="{00000000-0005-0000-0000-00006D530000}"/>
    <cellStyle name="Migliaia 11 5 6 2 3" xfId="39193" xr:uid="{00000000-0005-0000-0000-00006E530000}"/>
    <cellStyle name="Migliaia 11 5 6 3" xfId="31419" xr:uid="{00000000-0005-0000-0000-00006F530000}"/>
    <cellStyle name="Migliaia 11 5 6 4" xfId="36542" xr:uid="{00000000-0005-0000-0000-000070530000}"/>
    <cellStyle name="Migliaia 11 5 7" xfId="19679" xr:uid="{00000000-0005-0000-0000-000071530000}"/>
    <cellStyle name="Migliaia 11 6" xfId="1234" xr:uid="{00000000-0005-0000-0000-000072530000}"/>
    <cellStyle name="Migliaia 11 6 2" xfId="3430" xr:uid="{00000000-0005-0000-0000-000073530000}"/>
    <cellStyle name="Migliaia 11 6 2 2" xfId="5117" xr:uid="{00000000-0005-0000-0000-000074530000}"/>
    <cellStyle name="Migliaia 11 6 2 3" xfId="14110" xr:uid="{00000000-0005-0000-0000-000075530000}"/>
    <cellStyle name="Migliaia 11 6 2 4" xfId="15269" xr:uid="{00000000-0005-0000-0000-000076530000}"/>
    <cellStyle name="Migliaia 11 6 2 5" xfId="27743" xr:uid="{00000000-0005-0000-0000-000077530000}"/>
    <cellStyle name="Migliaia 11 6 2 6" xfId="11468" xr:uid="{00000000-0005-0000-0000-000078530000}"/>
    <cellStyle name="Migliaia 11 6 3" xfId="4869" xr:uid="{00000000-0005-0000-0000-000079530000}"/>
    <cellStyle name="Migliaia 11 6 3 2" xfId="30588" xr:uid="{00000000-0005-0000-0000-00007A530000}"/>
    <cellStyle name="Migliaia 11 6 3 2 2" xfId="35746" xr:uid="{00000000-0005-0000-0000-00007B530000}"/>
    <cellStyle name="Migliaia 11 6 3 2 3" xfId="41048" xr:uid="{00000000-0005-0000-0000-00007C530000}"/>
    <cellStyle name="Migliaia 11 6 3 3" xfId="33095" xr:uid="{00000000-0005-0000-0000-00007D530000}"/>
    <cellStyle name="Migliaia 11 6 3 4" xfId="38397" xr:uid="{00000000-0005-0000-0000-00007E530000}"/>
    <cellStyle name="Migliaia 11 6 4" xfId="15268" xr:uid="{00000000-0005-0000-0000-00007F530000}"/>
    <cellStyle name="Migliaia 11 6 4 2" xfId="33892" xr:uid="{00000000-0005-0000-0000-000080530000}"/>
    <cellStyle name="Migliaia 11 6 4 3" xfId="39194" xr:uid="{00000000-0005-0000-0000-000081530000}"/>
    <cellStyle name="Migliaia 11 6 4 4" xfId="28531" xr:uid="{00000000-0005-0000-0000-000082530000}"/>
    <cellStyle name="Migliaia 11 6 5" xfId="31420" xr:uid="{00000000-0005-0000-0000-000083530000}"/>
    <cellStyle name="Migliaia 11 6 6" xfId="36543" xr:uid="{00000000-0005-0000-0000-000084530000}"/>
    <cellStyle name="Migliaia 11 6 7" xfId="11467" xr:uid="{00000000-0005-0000-0000-000085530000}"/>
    <cellStyle name="Migliaia 11 7" xfId="3140" xr:uid="{00000000-0005-0000-0000-000086530000}"/>
    <cellStyle name="Migliaia 11 7 2" xfId="9613" xr:uid="{00000000-0005-0000-0000-000087530000}"/>
    <cellStyle name="Migliaia 11 7 2 2" xfId="30589" xr:uid="{00000000-0005-0000-0000-000088530000}"/>
    <cellStyle name="Migliaia 11 7 2 2 2" xfId="35747" xr:uid="{00000000-0005-0000-0000-000089530000}"/>
    <cellStyle name="Migliaia 11 7 2 2 3" xfId="41049" xr:uid="{00000000-0005-0000-0000-00008A530000}"/>
    <cellStyle name="Migliaia 11 7 2 3" xfId="33096" xr:uid="{00000000-0005-0000-0000-00008B530000}"/>
    <cellStyle name="Migliaia 11 7 2 4" xfId="38398" xr:uid="{00000000-0005-0000-0000-00008C530000}"/>
    <cellStyle name="Migliaia 11 7 3" xfId="15270" xr:uid="{00000000-0005-0000-0000-00008D530000}"/>
    <cellStyle name="Migliaia 11 7 3 2" xfId="33893" xr:uid="{00000000-0005-0000-0000-00008E530000}"/>
    <cellStyle name="Migliaia 11 7 3 3" xfId="39195" xr:uid="{00000000-0005-0000-0000-00008F530000}"/>
    <cellStyle name="Migliaia 11 7 3 4" xfId="28532" xr:uid="{00000000-0005-0000-0000-000090530000}"/>
    <cellStyle name="Migliaia 11 7 4" xfId="31421" xr:uid="{00000000-0005-0000-0000-000091530000}"/>
    <cellStyle name="Migliaia 11 7 5" xfId="36544" xr:uid="{00000000-0005-0000-0000-000092530000}"/>
    <cellStyle name="Migliaia 11 7 6" xfId="11469" xr:uid="{00000000-0005-0000-0000-000093530000}"/>
    <cellStyle name="Migliaia 11 8" xfId="2687" xr:uid="{00000000-0005-0000-0000-000094530000}"/>
    <cellStyle name="Migliaia 11 8 2" xfId="9316" xr:uid="{00000000-0005-0000-0000-000095530000}"/>
    <cellStyle name="Migliaia 11 8 2 2" xfId="30590" xr:uid="{00000000-0005-0000-0000-000096530000}"/>
    <cellStyle name="Migliaia 11 8 2 2 2" xfId="35748" xr:uid="{00000000-0005-0000-0000-000097530000}"/>
    <cellStyle name="Migliaia 11 8 2 2 3" xfId="41050" xr:uid="{00000000-0005-0000-0000-000098530000}"/>
    <cellStyle name="Migliaia 11 8 2 3" xfId="33097" xr:uid="{00000000-0005-0000-0000-000099530000}"/>
    <cellStyle name="Migliaia 11 8 2 4" xfId="38399" xr:uid="{00000000-0005-0000-0000-00009A530000}"/>
    <cellStyle name="Migliaia 11 8 3" xfId="15271" xr:uid="{00000000-0005-0000-0000-00009B530000}"/>
    <cellStyle name="Migliaia 11 8 3 2" xfId="33894" xr:uid="{00000000-0005-0000-0000-00009C530000}"/>
    <cellStyle name="Migliaia 11 8 3 3" xfId="39196" xr:uid="{00000000-0005-0000-0000-00009D530000}"/>
    <cellStyle name="Migliaia 11 8 3 4" xfId="28533" xr:uid="{00000000-0005-0000-0000-00009E530000}"/>
    <cellStyle name="Migliaia 11 8 4" xfId="31422" xr:uid="{00000000-0005-0000-0000-00009F530000}"/>
    <cellStyle name="Migliaia 11 8 5" xfId="36545" xr:uid="{00000000-0005-0000-0000-0000A0530000}"/>
    <cellStyle name="Migliaia 11 8 6" xfId="11470" xr:uid="{00000000-0005-0000-0000-0000A1530000}"/>
    <cellStyle name="Migliaia 11 9" xfId="12568" xr:uid="{00000000-0005-0000-0000-0000A2530000}"/>
    <cellStyle name="Migliaia 11 9 2" xfId="28534" xr:uid="{00000000-0005-0000-0000-0000A3530000}"/>
    <cellStyle name="Migliaia 11 9 2 2" xfId="33895" xr:uid="{00000000-0005-0000-0000-0000A4530000}"/>
    <cellStyle name="Migliaia 11 9 2 3" xfId="39197" xr:uid="{00000000-0005-0000-0000-0000A5530000}"/>
    <cellStyle name="Migliaia 11 9 3" xfId="31423" xr:uid="{00000000-0005-0000-0000-0000A6530000}"/>
    <cellStyle name="Migliaia 11 9 4" xfId="36546" xr:uid="{00000000-0005-0000-0000-0000A7530000}"/>
    <cellStyle name="Migliaia 12" xfId="243" xr:uid="{00000000-0005-0000-0000-0000A8530000}"/>
    <cellStyle name="Migliaia 12 10" xfId="15272" xr:uid="{00000000-0005-0000-0000-0000A9530000}"/>
    <cellStyle name="Migliaia 12 10 2" xfId="33896" xr:uid="{00000000-0005-0000-0000-0000AA530000}"/>
    <cellStyle name="Migliaia 12 10 3" xfId="39198" xr:uid="{00000000-0005-0000-0000-0000AB530000}"/>
    <cellStyle name="Migliaia 12 10 4" xfId="28535" xr:uid="{00000000-0005-0000-0000-0000AC530000}"/>
    <cellStyle name="Migliaia 12 11" xfId="31424" xr:uid="{00000000-0005-0000-0000-0000AD530000}"/>
    <cellStyle name="Migliaia 12 12" xfId="36547" xr:uid="{00000000-0005-0000-0000-0000AE530000}"/>
    <cellStyle name="Migliaia 12 2" xfId="244" xr:uid="{00000000-0005-0000-0000-0000AF530000}"/>
    <cellStyle name="Migliaia 12 2 2" xfId="1241" xr:uid="{00000000-0005-0000-0000-0000B0530000}"/>
    <cellStyle name="Migliaia 12 2 2 2" xfId="3437" xr:uid="{00000000-0005-0000-0000-0000B1530000}"/>
    <cellStyle name="Migliaia 12 2 2 2 2" xfId="9794" xr:uid="{00000000-0005-0000-0000-0000B2530000}"/>
    <cellStyle name="Migliaia 12 2 2 2 2 2" xfId="33897" xr:uid="{00000000-0005-0000-0000-0000B3530000}"/>
    <cellStyle name="Migliaia 12 2 2 2 2 3" xfId="39199" xr:uid="{00000000-0005-0000-0000-0000B4530000}"/>
    <cellStyle name="Migliaia 12 2 2 2 3" xfId="13798" xr:uid="{00000000-0005-0000-0000-0000B5530000}"/>
    <cellStyle name="Migliaia 12 2 2 2 4" xfId="15275" xr:uid="{00000000-0005-0000-0000-0000B6530000}"/>
    <cellStyle name="Migliaia 12 2 2 2 4 2" xfId="36548" xr:uid="{00000000-0005-0000-0000-0000B7530000}"/>
    <cellStyle name="Migliaia 12 2 2 2 5" xfId="11471" xr:uid="{00000000-0005-0000-0000-0000B8530000}"/>
    <cellStyle name="Migliaia 12 2 2 3" xfId="7021" xr:uid="{00000000-0005-0000-0000-0000B9530000}"/>
    <cellStyle name="Migliaia 12 2 2 3 2" xfId="30591" xr:uid="{00000000-0005-0000-0000-0000BA530000}"/>
    <cellStyle name="Migliaia 12 2 2 3 2 2" xfId="35749" xr:uid="{00000000-0005-0000-0000-0000BB530000}"/>
    <cellStyle name="Migliaia 12 2 2 3 2 3" xfId="41051" xr:uid="{00000000-0005-0000-0000-0000BC530000}"/>
    <cellStyle name="Migliaia 12 2 2 3 3" xfId="33098" xr:uid="{00000000-0005-0000-0000-0000BD530000}"/>
    <cellStyle name="Migliaia 12 2 2 3 4" xfId="38400" xr:uid="{00000000-0005-0000-0000-0000BE530000}"/>
    <cellStyle name="Migliaia 12 2 2 4" xfId="6038" xr:uid="{00000000-0005-0000-0000-0000BF530000}"/>
    <cellStyle name="Migliaia 12 2 2 4 2" xfId="16812" xr:uid="{00000000-0005-0000-0000-0000C0530000}"/>
    <cellStyle name="Migliaia 12 2 2 4 3" xfId="43730" xr:uid="{00000000-0005-0000-0000-0000C1530000}"/>
    <cellStyle name="Migliaia 12 2 2 4 4" xfId="45844" xr:uid="{00000000-0005-0000-0000-0000C2530000}"/>
    <cellStyle name="Migliaia 12 2 2 4 5" xfId="48860" xr:uid="{00000000-0005-0000-0000-0000C3530000}"/>
    <cellStyle name="Migliaia 12 2 2 5" xfId="15274" xr:uid="{00000000-0005-0000-0000-0000C4530000}"/>
    <cellStyle name="Migliaia 12 2 2 6" xfId="19689" xr:uid="{00000000-0005-0000-0000-0000C5530000}"/>
    <cellStyle name="Migliaia 12 2 3" xfId="3144" xr:uid="{00000000-0005-0000-0000-0000C6530000}"/>
    <cellStyle name="Migliaia 12 2 3 2" xfId="9617" xr:uid="{00000000-0005-0000-0000-0000C7530000}"/>
    <cellStyle name="Migliaia 12 2 3 2 2" xfId="30592" xr:uid="{00000000-0005-0000-0000-0000C8530000}"/>
    <cellStyle name="Migliaia 12 2 3 2 2 2" xfId="35750" xr:uid="{00000000-0005-0000-0000-0000C9530000}"/>
    <cellStyle name="Migliaia 12 2 3 2 2 3" xfId="41052" xr:uid="{00000000-0005-0000-0000-0000CA530000}"/>
    <cellStyle name="Migliaia 12 2 3 2 3" xfId="33099" xr:uid="{00000000-0005-0000-0000-0000CB530000}"/>
    <cellStyle name="Migliaia 12 2 3 2 4" xfId="38401" xr:uid="{00000000-0005-0000-0000-0000CC530000}"/>
    <cellStyle name="Migliaia 12 2 3 3" xfId="15276" xr:uid="{00000000-0005-0000-0000-0000CD530000}"/>
    <cellStyle name="Migliaia 12 2 3 3 2" xfId="33898" xr:uid="{00000000-0005-0000-0000-0000CE530000}"/>
    <cellStyle name="Migliaia 12 2 3 3 3" xfId="39200" xr:uid="{00000000-0005-0000-0000-0000CF530000}"/>
    <cellStyle name="Migliaia 12 2 3 3 4" xfId="28537" xr:uid="{00000000-0005-0000-0000-0000D0530000}"/>
    <cellStyle name="Migliaia 12 2 3 4" xfId="31426" xr:uid="{00000000-0005-0000-0000-0000D1530000}"/>
    <cellStyle name="Migliaia 12 2 3 5" xfId="36549" xr:uid="{00000000-0005-0000-0000-0000D2530000}"/>
    <cellStyle name="Migliaia 12 2 3 6" xfId="11472" xr:uid="{00000000-0005-0000-0000-0000D3530000}"/>
    <cellStyle name="Migliaia 12 2 4" xfId="2692" xr:uid="{00000000-0005-0000-0000-0000D4530000}"/>
    <cellStyle name="Migliaia 12 2 4 2" xfId="9320" xr:uid="{00000000-0005-0000-0000-0000D5530000}"/>
    <cellStyle name="Migliaia 12 2 4 2 2" xfId="33899" xr:uid="{00000000-0005-0000-0000-0000D6530000}"/>
    <cellStyle name="Migliaia 12 2 4 2 3" xfId="39201" xr:uid="{00000000-0005-0000-0000-0000D7530000}"/>
    <cellStyle name="Migliaia 12 2 4 3" xfId="14159" xr:uid="{00000000-0005-0000-0000-0000D8530000}"/>
    <cellStyle name="Migliaia 12 2 4 4" xfId="15277" xr:uid="{00000000-0005-0000-0000-0000D9530000}"/>
    <cellStyle name="Migliaia 12 2 4 4 2" xfId="36550" xr:uid="{00000000-0005-0000-0000-0000DA530000}"/>
    <cellStyle name="Migliaia 12 2 4 5" xfId="11473" xr:uid="{00000000-0005-0000-0000-0000DB530000}"/>
    <cellStyle name="Migliaia 12 2 5" xfId="8534" xr:uid="{00000000-0005-0000-0000-0000DC530000}"/>
    <cellStyle name="Migliaia 12 2 5 2" xfId="28539" xr:uid="{00000000-0005-0000-0000-0000DD530000}"/>
    <cellStyle name="Migliaia 12 2 5 2 2" xfId="33900" xr:uid="{00000000-0005-0000-0000-0000DE530000}"/>
    <cellStyle name="Migliaia 12 2 5 2 3" xfId="39202" xr:uid="{00000000-0005-0000-0000-0000DF530000}"/>
    <cellStyle name="Migliaia 12 2 5 3" xfId="31428" xr:uid="{00000000-0005-0000-0000-0000E0530000}"/>
    <cellStyle name="Migliaia 12 2 5 4" xfId="36551" xr:uid="{00000000-0005-0000-0000-0000E1530000}"/>
    <cellStyle name="Migliaia 12 2 6" xfId="15273" xr:uid="{00000000-0005-0000-0000-0000E2530000}"/>
    <cellStyle name="Migliaia 12 2 6 2" xfId="28540" xr:uid="{00000000-0005-0000-0000-0000E3530000}"/>
    <cellStyle name="Migliaia 12 2 6 2 2" xfId="33901" xr:uid="{00000000-0005-0000-0000-0000E4530000}"/>
    <cellStyle name="Migliaia 12 2 6 2 3" xfId="39203" xr:uid="{00000000-0005-0000-0000-0000E5530000}"/>
    <cellStyle name="Migliaia 12 2 6 3" xfId="31429" xr:uid="{00000000-0005-0000-0000-0000E6530000}"/>
    <cellStyle name="Migliaia 12 2 6 4" xfId="36552" xr:uid="{00000000-0005-0000-0000-0000E7530000}"/>
    <cellStyle name="Migliaia 12 2 6 5" xfId="19694" xr:uid="{00000000-0005-0000-0000-0000E8530000}"/>
    <cellStyle name="Migliaia 12 2 7" xfId="19688" xr:uid="{00000000-0005-0000-0000-0000E9530000}"/>
    <cellStyle name="Migliaia 12 3" xfId="245" xr:uid="{00000000-0005-0000-0000-0000EA530000}"/>
    <cellStyle name="Migliaia 12 3 10" xfId="19695" xr:uid="{00000000-0005-0000-0000-0000EB530000}"/>
    <cellStyle name="Migliaia 12 3 11" xfId="11474" xr:uid="{00000000-0005-0000-0000-0000EC530000}"/>
    <cellStyle name="Migliaia 12 3 2" xfId="1243" xr:uid="{00000000-0005-0000-0000-0000ED530000}"/>
    <cellStyle name="Migliaia 12 3 2 2" xfId="3439" xr:uid="{00000000-0005-0000-0000-0000EE530000}"/>
    <cellStyle name="Migliaia 12 3 2 2 2" xfId="7323" xr:uid="{00000000-0005-0000-0000-0000EF530000}"/>
    <cellStyle name="Migliaia 12 3 2 2 2 2" xfId="13799" xr:uid="{00000000-0005-0000-0000-0000F0530000}"/>
    <cellStyle name="Migliaia 12 3 2 2 2 2 2" xfId="17272" xr:uid="{00000000-0005-0000-0000-0000F1530000}"/>
    <cellStyle name="Migliaia 12 3 2 2 2 2 2 2" xfId="33902" xr:uid="{00000000-0005-0000-0000-0000F2530000}"/>
    <cellStyle name="Migliaia 12 3 2 2 2 2 3" xfId="39204" xr:uid="{00000000-0005-0000-0000-0000F3530000}"/>
    <cellStyle name="Migliaia 12 3 2 2 2 2 4" xfId="28541" xr:uid="{00000000-0005-0000-0000-0000F4530000}"/>
    <cellStyle name="Migliaia 12 3 2 2 2 3" xfId="31430" xr:uid="{00000000-0005-0000-0000-0000F5530000}"/>
    <cellStyle name="Migliaia 12 3 2 2 2 4" xfId="36553" xr:uid="{00000000-0005-0000-0000-0000F6530000}"/>
    <cellStyle name="Migliaia 12 3 2 2 2 5" xfId="43360" xr:uid="{00000000-0005-0000-0000-0000F7530000}"/>
    <cellStyle name="Migliaia 12 3 2 2 2 6" xfId="46317" xr:uid="{00000000-0005-0000-0000-0000F8530000}"/>
    <cellStyle name="Migliaia 12 3 2 2 2 7" xfId="49333" xr:uid="{00000000-0005-0000-0000-0000F9530000}"/>
    <cellStyle name="Migliaia 12 3 2 2 2 8" xfId="13073" xr:uid="{00000000-0005-0000-0000-0000FA530000}"/>
    <cellStyle name="Migliaia 12 3 2 2 3" xfId="7110" xr:uid="{00000000-0005-0000-0000-0000FB530000}"/>
    <cellStyle name="Migliaia 12 3 2 2 4" xfId="6039" xr:uid="{00000000-0005-0000-0000-0000FC530000}"/>
    <cellStyle name="Migliaia 12 3 2 2 4 2" xfId="16813" xr:uid="{00000000-0005-0000-0000-0000FD530000}"/>
    <cellStyle name="Migliaia 12 3 2 2 4 3" xfId="43977" xr:uid="{00000000-0005-0000-0000-0000FE530000}"/>
    <cellStyle name="Migliaia 12 3 2 2 4 4" xfId="45845" xr:uid="{00000000-0005-0000-0000-0000FF530000}"/>
    <cellStyle name="Migliaia 12 3 2 2 4 5" xfId="48861" xr:uid="{00000000-0005-0000-0000-000000540000}"/>
    <cellStyle name="Migliaia 12 3 2 2 5" xfId="15280" xr:uid="{00000000-0005-0000-0000-000001540000}"/>
    <cellStyle name="Migliaia 12 3 2 2 6" xfId="19697" xr:uid="{00000000-0005-0000-0000-000002540000}"/>
    <cellStyle name="Migliaia 12 3 2 3" xfId="2694" xr:uid="{00000000-0005-0000-0000-000003540000}"/>
    <cellStyle name="Migliaia 12 3 2 3 2" xfId="7081" xr:uid="{00000000-0005-0000-0000-000004540000}"/>
    <cellStyle name="Migliaia 12 3 2 3 2 2" xfId="33903" xr:uid="{00000000-0005-0000-0000-000005540000}"/>
    <cellStyle name="Migliaia 12 3 2 3 2 3" xfId="39205" xr:uid="{00000000-0005-0000-0000-000006540000}"/>
    <cellStyle name="Migliaia 12 3 2 3 2 4" xfId="28542" xr:uid="{00000000-0005-0000-0000-000007540000}"/>
    <cellStyle name="Migliaia 12 3 2 3 3" xfId="7324" xr:uid="{00000000-0005-0000-0000-000008540000}"/>
    <cellStyle name="Migliaia 12 3 2 3 4" xfId="15281" xr:uid="{00000000-0005-0000-0000-000009540000}"/>
    <cellStyle name="Migliaia 12 3 2 3 4 2" xfId="36554" xr:uid="{00000000-0005-0000-0000-00000A540000}"/>
    <cellStyle name="Migliaia 12 3 2 3 5" xfId="11475" xr:uid="{00000000-0005-0000-0000-00000B540000}"/>
    <cellStyle name="Migliaia 12 3 2 4" xfId="6674" xr:uid="{00000000-0005-0000-0000-00000C540000}"/>
    <cellStyle name="Migliaia 12 3 2 4 2" xfId="13492" xr:uid="{00000000-0005-0000-0000-00000D540000}"/>
    <cellStyle name="Migliaia 12 3 2 4 2 2" xfId="33904" xr:uid="{00000000-0005-0000-0000-00000E540000}"/>
    <cellStyle name="Migliaia 12 3 2 4 2 3" xfId="39206" xr:uid="{00000000-0005-0000-0000-00000F540000}"/>
    <cellStyle name="Migliaia 12 3 2 4 3" xfId="31432" xr:uid="{00000000-0005-0000-0000-000010540000}"/>
    <cellStyle name="Migliaia 12 3 2 4 4" xfId="36555" xr:uid="{00000000-0005-0000-0000-000011540000}"/>
    <cellStyle name="Migliaia 12 3 2 4 5" xfId="12571" xr:uid="{00000000-0005-0000-0000-000012540000}"/>
    <cellStyle name="Migliaia 12 3 2 5" xfId="12846" xr:uid="{00000000-0005-0000-0000-000013540000}"/>
    <cellStyle name="Migliaia 12 3 2 5 2" xfId="28544" xr:uid="{00000000-0005-0000-0000-000014540000}"/>
    <cellStyle name="Migliaia 12 3 2 5 2 2" xfId="33905" xr:uid="{00000000-0005-0000-0000-000015540000}"/>
    <cellStyle name="Migliaia 12 3 2 5 2 3" xfId="39207" xr:uid="{00000000-0005-0000-0000-000016540000}"/>
    <cellStyle name="Migliaia 12 3 2 5 3" xfId="31433" xr:uid="{00000000-0005-0000-0000-000017540000}"/>
    <cellStyle name="Migliaia 12 3 2 5 4" xfId="36556" xr:uid="{00000000-0005-0000-0000-000018540000}"/>
    <cellStyle name="Migliaia 12 3 2 6" xfId="15279" xr:uid="{00000000-0005-0000-0000-000019540000}"/>
    <cellStyle name="Migliaia 12 3 2 6 2" xfId="28545" xr:uid="{00000000-0005-0000-0000-00001A540000}"/>
    <cellStyle name="Migliaia 12 3 2 6 2 2" xfId="33906" xr:uid="{00000000-0005-0000-0000-00001B540000}"/>
    <cellStyle name="Migliaia 12 3 2 6 2 3" xfId="39208" xr:uid="{00000000-0005-0000-0000-00001C540000}"/>
    <cellStyle name="Migliaia 12 3 2 6 3" xfId="31434" xr:uid="{00000000-0005-0000-0000-00001D540000}"/>
    <cellStyle name="Migliaia 12 3 2 6 4" xfId="36557" xr:uid="{00000000-0005-0000-0000-00001E540000}"/>
    <cellStyle name="Migliaia 12 3 2 6 5" xfId="19701" xr:uid="{00000000-0005-0000-0000-00001F540000}"/>
    <cellStyle name="Migliaia 12 3 2 7" xfId="19696" xr:uid="{00000000-0005-0000-0000-000020540000}"/>
    <cellStyle name="Migliaia 12 3 3" xfId="1242" xr:uid="{00000000-0005-0000-0000-000021540000}"/>
    <cellStyle name="Migliaia 12 3 3 2" xfId="3438" xr:uid="{00000000-0005-0000-0000-000022540000}"/>
    <cellStyle name="Migliaia 12 3 3 2 2" xfId="5120" xr:uid="{00000000-0005-0000-0000-000023540000}"/>
    <cellStyle name="Migliaia 12 3 3 2 2 2" xfId="33908" xr:uid="{00000000-0005-0000-0000-000024540000}"/>
    <cellStyle name="Migliaia 12 3 3 2 2 3" xfId="39210" xr:uid="{00000000-0005-0000-0000-000025540000}"/>
    <cellStyle name="Migliaia 12 3 3 2 3" xfId="13600" xr:uid="{00000000-0005-0000-0000-000026540000}"/>
    <cellStyle name="Migliaia 12 3 3 2 4" xfId="15283" xr:uid="{00000000-0005-0000-0000-000027540000}"/>
    <cellStyle name="Migliaia 12 3 3 2 4 2" xfId="36559" xr:uid="{00000000-0005-0000-0000-000028540000}"/>
    <cellStyle name="Migliaia 12 3 3 2 5" xfId="11477" xr:uid="{00000000-0005-0000-0000-000029540000}"/>
    <cellStyle name="Migliaia 12 3 3 3" xfId="4872" xr:uid="{00000000-0005-0000-0000-00002A540000}"/>
    <cellStyle name="Migliaia 12 3 3 3 2" xfId="28547" xr:uid="{00000000-0005-0000-0000-00002B540000}"/>
    <cellStyle name="Migliaia 12 3 3 3 2 2" xfId="33909" xr:uid="{00000000-0005-0000-0000-00002C540000}"/>
    <cellStyle name="Migliaia 12 3 3 3 2 3" xfId="39211" xr:uid="{00000000-0005-0000-0000-00002D540000}"/>
    <cellStyle name="Migliaia 12 3 3 3 3" xfId="31437" xr:uid="{00000000-0005-0000-0000-00002E540000}"/>
    <cellStyle name="Migliaia 12 3 3 3 4" xfId="36560" xr:uid="{00000000-0005-0000-0000-00002F540000}"/>
    <cellStyle name="Migliaia 12 3 3 4" xfId="15282" xr:uid="{00000000-0005-0000-0000-000030540000}"/>
    <cellStyle name="Migliaia 12 3 3 4 2" xfId="28548" xr:uid="{00000000-0005-0000-0000-000031540000}"/>
    <cellStyle name="Migliaia 12 3 3 4 2 2" xfId="33910" xr:uid="{00000000-0005-0000-0000-000032540000}"/>
    <cellStyle name="Migliaia 12 3 3 4 2 3" xfId="39212" xr:uid="{00000000-0005-0000-0000-000033540000}"/>
    <cellStyle name="Migliaia 12 3 3 4 3" xfId="31438" xr:uid="{00000000-0005-0000-0000-000034540000}"/>
    <cellStyle name="Migliaia 12 3 3 4 4" xfId="36561" xr:uid="{00000000-0005-0000-0000-000035540000}"/>
    <cellStyle name="Migliaia 12 3 3 4 5" xfId="19705" xr:uid="{00000000-0005-0000-0000-000036540000}"/>
    <cellStyle name="Migliaia 12 3 3 5" xfId="19706" xr:uid="{00000000-0005-0000-0000-000037540000}"/>
    <cellStyle name="Migliaia 12 3 3 5 2" xfId="28549" xr:uid="{00000000-0005-0000-0000-000038540000}"/>
    <cellStyle name="Migliaia 12 3 3 5 2 2" xfId="33911" xr:uid="{00000000-0005-0000-0000-000039540000}"/>
    <cellStyle name="Migliaia 12 3 3 5 2 3" xfId="39213" xr:uid="{00000000-0005-0000-0000-00003A540000}"/>
    <cellStyle name="Migliaia 12 3 3 5 3" xfId="31439" xr:uid="{00000000-0005-0000-0000-00003B540000}"/>
    <cellStyle name="Migliaia 12 3 3 5 4" xfId="36562" xr:uid="{00000000-0005-0000-0000-00003C540000}"/>
    <cellStyle name="Migliaia 12 3 3 6" xfId="28546" xr:uid="{00000000-0005-0000-0000-00003D540000}"/>
    <cellStyle name="Migliaia 12 3 3 6 2" xfId="33907" xr:uid="{00000000-0005-0000-0000-00003E540000}"/>
    <cellStyle name="Migliaia 12 3 3 6 3" xfId="39209" xr:uid="{00000000-0005-0000-0000-00003F540000}"/>
    <cellStyle name="Migliaia 12 3 3 7" xfId="31435" xr:uid="{00000000-0005-0000-0000-000040540000}"/>
    <cellStyle name="Migliaia 12 3 3 8" xfId="36558" xr:uid="{00000000-0005-0000-0000-000041540000}"/>
    <cellStyle name="Migliaia 12 3 3 9" xfId="11476" xr:uid="{00000000-0005-0000-0000-000042540000}"/>
    <cellStyle name="Migliaia 12 3 4" xfId="2388" xr:uid="{00000000-0005-0000-0000-000043540000}"/>
    <cellStyle name="Migliaia 12 3 4 2" xfId="3900" xr:uid="{00000000-0005-0000-0000-000044540000}"/>
    <cellStyle name="Migliaia 12 3 4 2 2" xfId="9855" xr:uid="{00000000-0005-0000-0000-000045540000}"/>
    <cellStyle name="Migliaia 12 3 4 2 3" xfId="13555" xr:uid="{00000000-0005-0000-0000-000046540000}"/>
    <cellStyle name="Migliaia 12 3 4 2 4" xfId="15285" xr:uid="{00000000-0005-0000-0000-000047540000}"/>
    <cellStyle name="Migliaia 12 3 4 2 5" xfId="27749" xr:uid="{00000000-0005-0000-0000-000048540000}"/>
    <cellStyle name="Migliaia 12 3 4 2 6" xfId="11479" xr:uid="{00000000-0005-0000-0000-000049540000}"/>
    <cellStyle name="Migliaia 12 3 4 3" xfId="9103" xr:uid="{00000000-0005-0000-0000-00004A540000}"/>
    <cellStyle name="Migliaia 12 3 4 3 2" xfId="30593" xr:uid="{00000000-0005-0000-0000-00004B540000}"/>
    <cellStyle name="Migliaia 12 3 4 3 2 2" xfId="35751" xr:uid="{00000000-0005-0000-0000-00004C540000}"/>
    <cellStyle name="Migliaia 12 3 4 3 2 3" xfId="41053" xr:uid="{00000000-0005-0000-0000-00004D540000}"/>
    <cellStyle name="Migliaia 12 3 4 3 3" xfId="33100" xr:uid="{00000000-0005-0000-0000-00004E540000}"/>
    <cellStyle name="Migliaia 12 3 4 3 4" xfId="38402" xr:uid="{00000000-0005-0000-0000-00004F540000}"/>
    <cellStyle name="Migliaia 12 3 4 4" xfId="15284" xr:uid="{00000000-0005-0000-0000-000050540000}"/>
    <cellStyle name="Migliaia 12 3 4 4 2" xfId="33912" xr:uid="{00000000-0005-0000-0000-000051540000}"/>
    <cellStyle name="Migliaia 12 3 4 4 3" xfId="39214" xr:uid="{00000000-0005-0000-0000-000052540000}"/>
    <cellStyle name="Migliaia 12 3 4 4 4" xfId="28550" xr:uid="{00000000-0005-0000-0000-000053540000}"/>
    <cellStyle name="Migliaia 12 3 4 5" xfId="31440" xr:uid="{00000000-0005-0000-0000-000054540000}"/>
    <cellStyle name="Migliaia 12 3 4 6" xfId="36563" xr:uid="{00000000-0005-0000-0000-000055540000}"/>
    <cellStyle name="Migliaia 12 3 4 7" xfId="11478" xr:uid="{00000000-0005-0000-0000-000056540000}"/>
    <cellStyle name="Migliaia 12 3 5" xfId="3145" xr:uid="{00000000-0005-0000-0000-000057540000}"/>
    <cellStyle name="Migliaia 12 3 5 2" xfId="9618" xr:uid="{00000000-0005-0000-0000-000058540000}"/>
    <cellStyle name="Migliaia 12 3 5 2 2" xfId="30594" xr:uid="{00000000-0005-0000-0000-000059540000}"/>
    <cellStyle name="Migliaia 12 3 5 2 2 2" xfId="35752" xr:uid="{00000000-0005-0000-0000-00005A540000}"/>
    <cellStyle name="Migliaia 12 3 5 2 2 3" xfId="41054" xr:uid="{00000000-0005-0000-0000-00005B540000}"/>
    <cellStyle name="Migliaia 12 3 5 2 3" xfId="33101" xr:uid="{00000000-0005-0000-0000-00005C540000}"/>
    <cellStyle name="Migliaia 12 3 5 2 4" xfId="38403" xr:uid="{00000000-0005-0000-0000-00005D540000}"/>
    <cellStyle name="Migliaia 12 3 5 3" xfId="15286" xr:uid="{00000000-0005-0000-0000-00005E540000}"/>
    <cellStyle name="Migliaia 12 3 5 3 2" xfId="33913" xr:uid="{00000000-0005-0000-0000-00005F540000}"/>
    <cellStyle name="Migliaia 12 3 5 3 3" xfId="39215" xr:uid="{00000000-0005-0000-0000-000060540000}"/>
    <cellStyle name="Migliaia 12 3 5 3 4" xfId="28551" xr:uid="{00000000-0005-0000-0000-000061540000}"/>
    <cellStyle name="Migliaia 12 3 5 4" xfId="31441" xr:uid="{00000000-0005-0000-0000-000062540000}"/>
    <cellStyle name="Migliaia 12 3 5 5" xfId="36564" xr:uid="{00000000-0005-0000-0000-000063540000}"/>
    <cellStyle name="Migliaia 12 3 5 6" xfId="11480" xr:uid="{00000000-0005-0000-0000-000064540000}"/>
    <cellStyle name="Migliaia 12 3 6" xfId="2693" xr:uid="{00000000-0005-0000-0000-000065540000}"/>
    <cellStyle name="Migliaia 12 3 6 2" xfId="9321" xr:uid="{00000000-0005-0000-0000-000066540000}"/>
    <cellStyle name="Migliaia 12 3 6 2 2" xfId="33914" xr:uid="{00000000-0005-0000-0000-000067540000}"/>
    <cellStyle name="Migliaia 12 3 6 2 3" xfId="39216" xr:uid="{00000000-0005-0000-0000-000068540000}"/>
    <cellStyle name="Migliaia 12 3 6 3" xfId="14158" xr:uid="{00000000-0005-0000-0000-000069540000}"/>
    <cellStyle name="Migliaia 12 3 6 4" xfId="15287" xr:uid="{00000000-0005-0000-0000-00006A540000}"/>
    <cellStyle name="Migliaia 12 3 6 4 2" xfId="36565" xr:uid="{00000000-0005-0000-0000-00006B540000}"/>
    <cellStyle name="Migliaia 12 3 6 5" xfId="11481" xr:uid="{00000000-0005-0000-0000-00006C540000}"/>
    <cellStyle name="Migliaia 12 3 7" xfId="6962" xr:uid="{00000000-0005-0000-0000-00006D540000}"/>
    <cellStyle name="Migliaia 12 3 7 2" xfId="28552" xr:uid="{00000000-0005-0000-0000-00006E540000}"/>
    <cellStyle name="Migliaia 12 3 7 2 2" xfId="33915" xr:uid="{00000000-0005-0000-0000-00006F540000}"/>
    <cellStyle name="Migliaia 12 3 7 2 3" xfId="39217" xr:uid="{00000000-0005-0000-0000-000070540000}"/>
    <cellStyle name="Migliaia 12 3 7 3" xfId="31443" xr:uid="{00000000-0005-0000-0000-000071540000}"/>
    <cellStyle name="Migliaia 12 3 7 4" xfId="36566" xr:uid="{00000000-0005-0000-0000-000072540000}"/>
    <cellStyle name="Migliaia 12 3 8" xfId="12847" xr:uid="{00000000-0005-0000-0000-000073540000}"/>
    <cellStyle name="Migliaia 12 3 8 2" xfId="28553" xr:uid="{00000000-0005-0000-0000-000074540000}"/>
    <cellStyle name="Migliaia 12 3 8 2 2" xfId="33916" xr:uid="{00000000-0005-0000-0000-000075540000}"/>
    <cellStyle name="Migliaia 12 3 8 2 3" xfId="39218" xr:uid="{00000000-0005-0000-0000-000076540000}"/>
    <cellStyle name="Migliaia 12 3 8 3" xfId="31444" xr:uid="{00000000-0005-0000-0000-000077540000}"/>
    <cellStyle name="Migliaia 12 3 8 4" xfId="36567" xr:uid="{00000000-0005-0000-0000-000078540000}"/>
    <cellStyle name="Migliaia 12 3 8 5" xfId="19710" xr:uid="{00000000-0005-0000-0000-000079540000}"/>
    <cellStyle name="Migliaia 12 3 9" xfId="15278" xr:uid="{00000000-0005-0000-0000-00007A540000}"/>
    <cellStyle name="Migliaia 12 4" xfId="1244" xr:uid="{00000000-0005-0000-0000-00007B540000}"/>
    <cellStyle name="Migliaia 12 4 2" xfId="3440" xr:uid="{00000000-0005-0000-0000-00007C540000}"/>
    <cellStyle name="Migliaia 12 4 2 2" xfId="4218" xr:uid="{00000000-0005-0000-0000-00007D540000}"/>
    <cellStyle name="Migliaia 12 4 2 2 2" xfId="28554" xr:uid="{00000000-0005-0000-0000-00007E540000}"/>
    <cellStyle name="Migliaia 12 4 2 2 2 2" xfId="33917" xr:uid="{00000000-0005-0000-0000-00007F540000}"/>
    <cellStyle name="Migliaia 12 4 2 2 2 3" xfId="39219" xr:uid="{00000000-0005-0000-0000-000080540000}"/>
    <cellStyle name="Migliaia 12 4 2 2 3" xfId="31445" xr:uid="{00000000-0005-0000-0000-000081540000}"/>
    <cellStyle name="Migliaia 12 4 2 2 4" xfId="36568" xr:uid="{00000000-0005-0000-0000-000082540000}"/>
    <cellStyle name="Migliaia 12 4 2 3" xfId="7325" xr:uid="{00000000-0005-0000-0000-000083540000}"/>
    <cellStyle name="Migliaia 12 4 2 3 2" xfId="28555" xr:uid="{00000000-0005-0000-0000-000084540000}"/>
    <cellStyle name="Migliaia 12 4 2 3 2 2" xfId="33918" xr:uid="{00000000-0005-0000-0000-000085540000}"/>
    <cellStyle name="Migliaia 12 4 2 3 2 3" xfId="39220" xr:uid="{00000000-0005-0000-0000-000086540000}"/>
    <cellStyle name="Migliaia 12 4 2 3 3" xfId="31446" xr:uid="{00000000-0005-0000-0000-000087540000}"/>
    <cellStyle name="Migliaia 12 4 2 3 4" xfId="36569" xr:uid="{00000000-0005-0000-0000-000088540000}"/>
    <cellStyle name="Migliaia 12 4 2 4" xfId="6676" xr:uid="{00000000-0005-0000-0000-000089540000}"/>
    <cellStyle name="Migliaia 12 4 2 5" xfId="6041" xr:uid="{00000000-0005-0000-0000-00008A540000}"/>
    <cellStyle name="Migliaia 12 4 2 5 2" xfId="16815" xr:uid="{00000000-0005-0000-0000-00008B540000}"/>
    <cellStyle name="Migliaia 12 4 2 5 3" xfId="41653" xr:uid="{00000000-0005-0000-0000-00008C540000}"/>
    <cellStyle name="Migliaia 12 4 2 5 4" xfId="45847" xr:uid="{00000000-0005-0000-0000-00008D540000}"/>
    <cellStyle name="Migliaia 12 4 2 5 5" xfId="48863" xr:uid="{00000000-0005-0000-0000-00008E540000}"/>
    <cellStyle name="Migliaia 12 4 2 6" xfId="15289" xr:uid="{00000000-0005-0000-0000-00008F540000}"/>
    <cellStyle name="Migliaia 12 4 2 7" xfId="19712" xr:uid="{00000000-0005-0000-0000-000090540000}"/>
    <cellStyle name="Migliaia 12 4 3" xfId="4219" xr:uid="{00000000-0005-0000-0000-000091540000}"/>
    <cellStyle name="Migliaia 12 4 3 2" xfId="13601" xr:uid="{00000000-0005-0000-0000-000092540000}"/>
    <cellStyle name="Migliaia 12 4 3 2 2" xfId="33919" xr:uid="{00000000-0005-0000-0000-000093540000}"/>
    <cellStyle name="Migliaia 12 4 3 2 3" xfId="39221" xr:uid="{00000000-0005-0000-0000-000094540000}"/>
    <cellStyle name="Migliaia 12 4 3 3" xfId="31447" xr:uid="{00000000-0005-0000-0000-000095540000}"/>
    <cellStyle name="Migliaia 12 4 3 4" xfId="36570" xr:uid="{00000000-0005-0000-0000-000096540000}"/>
    <cellStyle name="Migliaia 12 4 3 5" xfId="12845" xr:uid="{00000000-0005-0000-0000-000097540000}"/>
    <cellStyle name="Migliaia 12 4 4" xfId="7326" xr:uid="{00000000-0005-0000-0000-000098540000}"/>
    <cellStyle name="Migliaia 12 4 4 2" xfId="28557" xr:uid="{00000000-0005-0000-0000-000099540000}"/>
    <cellStyle name="Migliaia 12 4 4 2 2" xfId="33920" xr:uid="{00000000-0005-0000-0000-00009A540000}"/>
    <cellStyle name="Migliaia 12 4 4 2 3" xfId="39222" xr:uid="{00000000-0005-0000-0000-00009B540000}"/>
    <cellStyle name="Migliaia 12 4 4 3" xfId="31448" xr:uid="{00000000-0005-0000-0000-00009C540000}"/>
    <cellStyle name="Migliaia 12 4 4 4" xfId="36571" xr:uid="{00000000-0005-0000-0000-00009D540000}"/>
    <cellStyle name="Migliaia 12 4 5" xfId="6675" xr:uid="{00000000-0005-0000-0000-00009E540000}"/>
    <cellStyle name="Migliaia 12 4 5 2" xfId="28558" xr:uid="{00000000-0005-0000-0000-00009F540000}"/>
    <cellStyle name="Migliaia 12 4 5 2 2" xfId="33921" xr:uid="{00000000-0005-0000-0000-0000A0540000}"/>
    <cellStyle name="Migliaia 12 4 5 2 3" xfId="39223" xr:uid="{00000000-0005-0000-0000-0000A1540000}"/>
    <cellStyle name="Migliaia 12 4 5 3" xfId="31449" xr:uid="{00000000-0005-0000-0000-0000A2540000}"/>
    <cellStyle name="Migliaia 12 4 5 4" xfId="36572" xr:uid="{00000000-0005-0000-0000-0000A3540000}"/>
    <cellStyle name="Migliaia 12 4 6" xfId="6040" xr:uid="{00000000-0005-0000-0000-0000A4540000}"/>
    <cellStyle name="Migliaia 12 4 6 2" xfId="16814" xr:uid="{00000000-0005-0000-0000-0000A5540000}"/>
    <cellStyle name="Migliaia 12 4 6 2 2" xfId="33922" xr:uid="{00000000-0005-0000-0000-0000A6540000}"/>
    <cellStyle name="Migliaia 12 4 6 2 3" xfId="39224" xr:uid="{00000000-0005-0000-0000-0000A7540000}"/>
    <cellStyle name="Migliaia 12 4 6 2 4" xfId="28559" xr:uid="{00000000-0005-0000-0000-0000A8540000}"/>
    <cellStyle name="Migliaia 12 4 6 3" xfId="31450" xr:uid="{00000000-0005-0000-0000-0000A9540000}"/>
    <cellStyle name="Migliaia 12 4 6 4" xfId="36573" xr:uid="{00000000-0005-0000-0000-0000AA540000}"/>
    <cellStyle name="Migliaia 12 4 6 5" xfId="19716" xr:uid="{00000000-0005-0000-0000-0000AB540000}"/>
    <cellStyle name="Migliaia 12 4 6 6" xfId="43106" xr:uid="{00000000-0005-0000-0000-0000AC540000}"/>
    <cellStyle name="Migliaia 12 4 6 7" xfId="45846" xr:uid="{00000000-0005-0000-0000-0000AD540000}"/>
    <cellStyle name="Migliaia 12 4 6 8" xfId="48862" xr:uid="{00000000-0005-0000-0000-0000AE540000}"/>
    <cellStyle name="Migliaia 12 4 7" xfId="15288" xr:uid="{00000000-0005-0000-0000-0000AF540000}"/>
    <cellStyle name="Migliaia 12 4 7 2" xfId="28560" xr:uid="{00000000-0005-0000-0000-0000B0540000}"/>
    <cellStyle name="Migliaia 12 4 7 2 2" xfId="33923" xr:uid="{00000000-0005-0000-0000-0000B1540000}"/>
    <cellStyle name="Migliaia 12 4 7 2 3" xfId="39225" xr:uid="{00000000-0005-0000-0000-0000B2540000}"/>
    <cellStyle name="Migliaia 12 4 7 3" xfId="31451" xr:uid="{00000000-0005-0000-0000-0000B3540000}"/>
    <cellStyle name="Migliaia 12 4 7 4" xfId="36574" xr:uid="{00000000-0005-0000-0000-0000B4540000}"/>
    <cellStyle name="Migliaia 12 4 7 5" xfId="19717" xr:uid="{00000000-0005-0000-0000-0000B5540000}"/>
    <cellStyle name="Migliaia 12 4 8" xfId="19711" xr:uid="{00000000-0005-0000-0000-0000B6540000}"/>
    <cellStyle name="Migliaia 12 5" xfId="1245" xr:uid="{00000000-0005-0000-0000-0000B7540000}"/>
    <cellStyle name="Migliaia 12 5 2" xfId="3441" xr:uid="{00000000-0005-0000-0000-0000B8540000}"/>
    <cellStyle name="Migliaia 12 5 2 2" xfId="13800" xr:uid="{00000000-0005-0000-0000-0000B9540000}"/>
    <cellStyle name="Migliaia 12 5 2 2 2" xfId="33924" xr:uid="{00000000-0005-0000-0000-0000BA540000}"/>
    <cellStyle name="Migliaia 12 5 2 2 3" xfId="39226" xr:uid="{00000000-0005-0000-0000-0000BB540000}"/>
    <cellStyle name="Migliaia 12 5 2 3" xfId="15291" xr:uid="{00000000-0005-0000-0000-0000BC540000}"/>
    <cellStyle name="Migliaia 12 5 2 3 2" xfId="31452" xr:uid="{00000000-0005-0000-0000-0000BD540000}"/>
    <cellStyle name="Migliaia 12 5 2 4" xfId="36575" xr:uid="{00000000-0005-0000-0000-0000BE540000}"/>
    <cellStyle name="Migliaia 12 5 2 5" xfId="11482" xr:uid="{00000000-0005-0000-0000-0000BF540000}"/>
    <cellStyle name="Migliaia 12 5 3" xfId="6677" xr:uid="{00000000-0005-0000-0000-0000C0540000}"/>
    <cellStyle name="Migliaia 12 5 3 2" xfId="28561" xr:uid="{00000000-0005-0000-0000-0000C1540000}"/>
    <cellStyle name="Migliaia 12 5 3 2 2" xfId="33925" xr:uid="{00000000-0005-0000-0000-0000C2540000}"/>
    <cellStyle name="Migliaia 12 5 3 2 3" xfId="39227" xr:uid="{00000000-0005-0000-0000-0000C3540000}"/>
    <cellStyle name="Migliaia 12 5 3 3" xfId="31453" xr:uid="{00000000-0005-0000-0000-0000C4540000}"/>
    <cellStyle name="Migliaia 12 5 3 4" xfId="36576" xr:uid="{00000000-0005-0000-0000-0000C5540000}"/>
    <cellStyle name="Migliaia 12 5 4" xfId="6042" xr:uid="{00000000-0005-0000-0000-0000C6540000}"/>
    <cellStyle name="Migliaia 12 5 4 2" xfId="16816" xr:uid="{00000000-0005-0000-0000-0000C7540000}"/>
    <cellStyle name="Migliaia 12 5 4 2 2" xfId="33926" xr:uid="{00000000-0005-0000-0000-0000C8540000}"/>
    <cellStyle name="Migliaia 12 5 4 2 3" xfId="39228" xr:uid="{00000000-0005-0000-0000-0000C9540000}"/>
    <cellStyle name="Migliaia 12 5 4 2 4" xfId="28562" xr:uid="{00000000-0005-0000-0000-0000CA540000}"/>
    <cellStyle name="Migliaia 12 5 4 3" xfId="31454" xr:uid="{00000000-0005-0000-0000-0000CB540000}"/>
    <cellStyle name="Migliaia 12 5 4 4" xfId="36577" xr:uid="{00000000-0005-0000-0000-0000CC540000}"/>
    <cellStyle name="Migliaia 12 5 4 5" xfId="19720" xr:uid="{00000000-0005-0000-0000-0000CD540000}"/>
    <cellStyle name="Migliaia 12 5 4 6" xfId="43917" xr:uid="{00000000-0005-0000-0000-0000CE540000}"/>
    <cellStyle name="Migliaia 12 5 4 7" xfId="45848" xr:uid="{00000000-0005-0000-0000-0000CF540000}"/>
    <cellStyle name="Migliaia 12 5 4 8" xfId="48864" xr:uid="{00000000-0005-0000-0000-0000D0540000}"/>
    <cellStyle name="Migliaia 12 5 5" xfId="15290" xr:uid="{00000000-0005-0000-0000-0000D1540000}"/>
    <cellStyle name="Migliaia 12 5 5 2" xfId="28563" xr:uid="{00000000-0005-0000-0000-0000D2540000}"/>
    <cellStyle name="Migliaia 12 5 5 2 2" xfId="33927" xr:uid="{00000000-0005-0000-0000-0000D3540000}"/>
    <cellStyle name="Migliaia 12 5 5 2 3" xfId="39229" xr:uid="{00000000-0005-0000-0000-0000D4540000}"/>
    <cellStyle name="Migliaia 12 5 5 3" xfId="31455" xr:uid="{00000000-0005-0000-0000-0000D5540000}"/>
    <cellStyle name="Migliaia 12 5 5 4" xfId="36578" xr:uid="{00000000-0005-0000-0000-0000D6540000}"/>
    <cellStyle name="Migliaia 12 5 5 5" xfId="19721" xr:uid="{00000000-0005-0000-0000-0000D7540000}"/>
    <cellStyle name="Migliaia 12 5 6" xfId="19722" xr:uid="{00000000-0005-0000-0000-0000D8540000}"/>
    <cellStyle name="Migliaia 12 5 6 2" xfId="28564" xr:uid="{00000000-0005-0000-0000-0000D9540000}"/>
    <cellStyle name="Migliaia 12 5 6 2 2" xfId="33928" xr:uid="{00000000-0005-0000-0000-0000DA540000}"/>
    <cellStyle name="Migliaia 12 5 6 2 3" xfId="39230" xr:uid="{00000000-0005-0000-0000-0000DB540000}"/>
    <cellStyle name="Migliaia 12 5 6 3" xfId="31456" xr:uid="{00000000-0005-0000-0000-0000DC540000}"/>
    <cellStyle name="Migliaia 12 5 6 4" xfId="36579" xr:uid="{00000000-0005-0000-0000-0000DD540000}"/>
    <cellStyle name="Migliaia 12 5 7" xfId="19718" xr:uid="{00000000-0005-0000-0000-0000DE540000}"/>
    <cellStyle name="Migliaia 12 6" xfId="1240" xr:uid="{00000000-0005-0000-0000-0000DF540000}"/>
    <cellStyle name="Migliaia 12 6 2" xfId="3436" xr:uid="{00000000-0005-0000-0000-0000E0540000}"/>
    <cellStyle name="Migliaia 12 6 2 2" xfId="5119" xr:uid="{00000000-0005-0000-0000-0000E1540000}"/>
    <cellStyle name="Migliaia 12 6 2 3" xfId="14109" xr:uid="{00000000-0005-0000-0000-0000E2540000}"/>
    <cellStyle name="Migliaia 12 6 2 4" xfId="15293" xr:uid="{00000000-0005-0000-0000-0000E3540000}"/>
    <cellStyle name="Migliaia 12 6 2 5" xfId="27751" xr:uid="{00000000-0005-0000-0000-0000E4540000}"/>
    <cellStyle name="Migliaia 12 6 2 6" xfId="11484" xr:uid="{00000000-0005-0000-0000-0000E5540000}"/>
    <cellStyle name="Migliaia 12 6 3" xfId="4871" xr:uid="{00000000-0005-0000-0000-0000E6540000}"/>
    <cellStyle name="Migliaia 12 6 3 2" xfId="30595" xr:uid="{00000000-0005-0000-0000-0000E7540000}"/>
    <cellStyle name="Migliaia 12 6 3 2 2" xfId="35753" xr:uid="{00000000-0005-0000-0000-0000E8540000}"/>
    <cellStyle name="Migliaia 12 6 3 2 3" xfId="41055" xr:uid="{00000000-0005-0000-0000-0000E9540000}"/>
    <cellStyle name="Migliaia 12 6 3 3" xfId="33102" xr:uid="{00000000-0005-0000-0000-0000EA540000}"/>
    <cellStyle name="Migliaia 12 6 3 4" xfId="38404" xr:uid="{00000000-0005-0000-0000-0000EB540000}"/>
    <cellStyle name="Migliaia 12 6 4" xfId="15292" xr:uid="{00000000-0005-0000-0000-0000EC540000}"/>
    <cellStyle name="Migliaia 12 6 4 2" xfId="33929" xr:uid="{00000000-0005-0000-0000-0000ED540000}"/>
    <cellStyle name="Migliaia 12 6 4 3" xfId="39231" xr:uid="{00000000-0005-0000-0000-0000EE540000}"/>
    <cellStyle name="Migliaia 12 6 4 4" xfId="28565" xr:uid="{00000000-0005-0000-0000-0000EF540000}"/>
    <cellStyle name="Migliaia 12 6 5" xfId="31457" xr:uid="{00000000-0005-0000-0000-0000F0540000}"/>
    <cellStyle name="Migliaia 12 6 6" xfId="36580" xr:uid="{00000000-0005-0000-0000-0000F1540000}"/>
    <cellStyle name="Migliaia 12 6 7" xfId="11483" xr:uid="{00000000-0005-0000-0000-0000F2540000}"/>
    <cellStyle name="Migliaia 12 7" xfId="3143" xr:uid="{00000000-0005-0000-0000-0000F3540000}"/>
    <cellStyle name="Migliaia 12 7 2" xfId="9616" xr:uid="{00000000-0005-0000-0000-0000F4540000}"/>
    <cellStyle name="Migliaia 12 7 2 2" xfId="30596" xr:uid="{00000000-0005-0000-0000-0000F5540000}"/>
    <cellStyle name="Migliaia 12 7 2 2 2" xfId="35754" xr:uid="{00000000-0005-0000-0000-0000F6540000}"/>
    <cellStyle name="Migliaia 12 7 2 2 3" xfId="41056" xr:uid="{00000000-0005-0000-0000-0000F7540000}"/>
    <cellStyle name="Migliaia 12 7 2 3" xfId="33103" xr:uid="{00000000-0005-0000-0000-0000F8540000}"/>
    <cellStyle name="Migliaia 12 7 2 4" xfId="38405" xr:uid="{00000000-0005-0000-0000-0000F9540000}"/>
    <cellStyle name="Migliaia 12 7 3" xfId="15294" xr:uid="{00000000-0005-0000-0000-0000FA540000}"/>
    <cellStyle name="Migliaia 12 7 3 2" xfId="33930" xr:uid="{00000000-0005-0000-0000-0000FB540000}"/>
    <cellStyle name="Migliaia 12 7 3 3" xfId="39232" xr:uid="{00000000-0005-0000-0000-0000FC540000}"/>
    <cellStyle name="Migliaia 12 7 3 4" xfId="28566" xr:uid="{00000000-0005-0000-0000-0000FD540000}"/>
    <cellStyle name="Migliaia 12 7 4" xfId="31458" xr:uid="{00000000-0005-0000-0000-0000FE540000}"/>
    <cellStyle name="Migliaia 12 7 5" xfId="36581" xr:uid="{00000000-0005-0000-0000-0000FF540000}"/>
    <cellStyle name="Migliaia 12 7 6" xfId="11485" xr:uid="{00000000-0005-0000-0000-000000550000}"/>
    <cellStyle name="Migliaia 12 8" xfId="2691" xr:uid="{00000000-0005-0000-0000-000001550000}"/>
    <cellStyle name="Migliaia 12 8 2" xfId="9319" xr:uid="{00000000-0005-0000-0000-000002550000}"/>
    <cellStyle name="Migliaia 12 8 2 2" xfId="30597" xr:uid="{00000000-0005-0000-0000-000003550000}"/>
    <cellStyle name="Migliaia 12 8 2 2 2" xfId="35755" xr:uid="{00000000-0005-0000-0000-000004550000}"/>
    <cellStyle name="Migliaia 12 8 2 2 3" xfId="41057" xr:uid="{00000000-0005-0000-0000-000005550000}"/>
    <cellStyle name="Migliaia 12 8 2 3" xfId="33104" xr:uid="{00000000-0005-0000-0000-000006550000}"/>
    <cellStyle name="Migliaia 12 8 2 4" xfId="38406" xr:uid="{00000000-0005-0000-0000-000007550000}"/>
    <cellStyle name="Migliaia 12 8 3" xfId="15295" xr:uid="{00000000-0005-0000-0000-000008550000}"/>
    <cellStyle name="Migliaia 12 8 3 2" xfId="33931" xr:uid="{00000000-0005-0000-0000-000009550000}"/>
    <cellStyle name="Migliaia 12 8 3 3" xfId="39233" xr:uid="{00000000-0005-0000-0000-00000A550000}"/>
    <cellStyle name="Migliaia 12 8 3 4" xfId="28567" xr:uid="{00000000-0005-0000-0000-00000B550000}"/>
    <cellStyle name="Migliaia 12 8 4" xfId="31459" xr:uid="{00000000-0005-0000-0000-00000C550000}"/>
    <cellStyle name="Migliaia 12 8 5" xfId="36582" xr:uid="{00000000-0005-0000-0000-00000D550000}"/>
    <cellStyle name="Migliaia 12 8 6" xfId="11486" xr:uid="{00000000-0005-0000-0000-00000E550000}"/>
    <cellStyle name="Migliaia 12 9" xfId="12570" xr:uid="{00000000-0005-0000-0000-00000F550000}"/>
    <cellStyle name="Migliaia 12 9 2" xfId="28568" xr:uid="{00000000-0005-0000-0000-000010550000}"/>
    <cellStyle name="Migliaia 12 9 2 2" xfId="33932" xr:uid="{00000000-0005-0000-0000-000011550000}"/>
    <cellStyle name="Migliaia 12 9 2 3" xfId="39234" xr:uid="{00000000-0005-0000-0000-000012550000}"/>
    <cellStyle name="Migliaia 12 9 3" xfId="31460" xr:uid="{00000000-0005-0000-0000-000013550000}"/>
    <cellStyle name="Migliaia 12 9 4" xfId="36583" xr:uid="{00000000-0005-0000-0000-000014550000}"/>
    <cellStyle name="Migliaia 13" xfId="246" xr:uid="{00000000-0005-0000-0000-000015550000}"/>
    <cellStyle name="Migliaia 13 10" xfId="15296" xr:uid="{00000000-0005-0000-0000-000016550000}"/>
    <cellStyle name="Migliaia 13 10 2" xfId="33933" xr:uid="{00000000-0005-0000-0000-000017550000}"/>
    <cellStyle name="Migliaia 13 10 3" xfId="39235" xr:uid="{00000000-0005-0000-0000-000018550000}"/>
    <cellStyle name="Migliaia 13 10 4" xfId="28569" xr:uid="{00000000-0005-0000-0000-000019550000}"/>
    <cellStyle name="Migliaia 13 11" xfId="31461" xr:uid="{00000000-0005-0000-0000-00001A550000}"/>
    <cellStyle name="Migliaia 13 12" xfId="36584" xr:uid="{00000000-0005-0000-0000-00001B550000}"/>
    <cellStyle name="Migliaia 13 2" xfId="247" xr:uid="{00000000-0005-0000-0000-00001C550000}"/>
    <cellStyle name="Migliaia 13 2 2" xfId="1247" xr:uid="{00000000-0005-0000-0000-00001D550000}"/>
    <cellStyle name="Migliaia 13 2 2 2" xfId="3443" xr:uid="{00000000-0005-0000-0000-00001E550000}"/>
    <cellStyle name="Migliaia 13 2 2 2 2" xfId="9795" xr:uid="{00000000-0005-0000-0000-00001F550000}"/>
    <cellStyle name="Migliaia 13 2 2 2 2 2" xfId="33934" xr:uid="{00000000-0005-0000-0000-000020550000}"/>
    <cellStyle name="Migliaia 13 2 2 2 2 3" xfId="39236" xr:uid="{00000000-0005-0000-0000-000021550000}"/>
    <cellStyle name="Migliaia 13 2 2 2 3" xfId="13801" xr:uid="{00000000-0005-0000-0000-000022550000}"/>
    <cellStyle name="Migliaia 13 2 2 2 4" xfId="15299" xr:uid="{00000000-0005-0000-0000-000023550000}"/>
    <cellStyle name="Migliaia 13 2 2 2 4 2" xfId="36585" xr:uid="{00000000-0005-0000-0000-000024550000}"/>
    <cellStyle name="Migliaia 13 2 2 2 5" xfId="11487" xr:uid="{00000000-0005-0000-0000-000025550000}"/>
    <cellStyle name="Migliaia 13 2 2 3" xfId="7022" xr:uid="{00000000-0005-0000-0000-000026550000}"/>
    <cellStyle name="Migliaia 13 2 2 3 2" xfId="30598" xr:uid="{00000000-0005-0000-0000-000027550000}"/>
    <cellStyle name="Migliaia 13 2 2 3 2 2" xfId="35756" xr:uid="{00000000-0005-0000-0000-000028550000}"/>
    <cellStyle name="Migliaia 13 2 2 3 2 3" xfId="41058" xr:uid="{00000000-0005-0000-0000-000029550000}"/>
    <cellStyle name="Migliaia 13 2 2 3 3" xfId="33105" xr:uid="{00000000-0005-0000-0000-00002A550000}"/>
    <cellStyle name="Migliaia 13 2 2 3 4" xfId="38407" xr:uid="{00000000-0005-0000-0000-00002B550000}"/>
    <cellStyle name="Migliaia 13 2 2 4" xfId="6043" xr:uid="{00000000-0005-0000-0000-00002C550000}"/>
    <cellStyle name="Migliaia 13 2 2 4 2" xfId="16817" xr:uid="{00000000-0005-0000-0000-00002D550000}"/>
    <cellStyle name="Migliaia 13 2 2 4 3" xfId="43158" xr:uid="{00000000-0005-0000-0000-00002E550000}"/>
    <cellStyle name="Migliaia 13 2 2 4 4" xfId="45849" xr:uid="{00000000-0005-0000-0000-00002F550000}"/>
    <cellStyle name="Migliaia 13 2 2 4 5" xfId="48865" xr:uid="{00000000-0005-0000-0000-000030550000}"/>
    <cellStyle name="Migliaia 13 2 2 5" xfId="15298" xr:uid="{00000000-0005-0000-0000-000031550000}"/>
    <cellStyle name="Migliaia 13 2 2 6" xfId="19726" xr:uid="{00000000-0005-0000-0000-000032550000}"/>
    <cellStyle name="Migliaia 13 2 3" xfId="3147" xr:uid="{00000000-0005-0000-0000-000033550000}"/>
    <cellStyle name="Migliaia 13 2 3 2" xfId="9620" xr:uid="{00000000-0005-0000-0000-000034550000}"/>
    <cellStyle name="Migliaia 13 2 3 2 2" xfId="30599" xr:uid="{00000000-0005-0000-0000-000035550000}"/>
    <cellStyle name="Migliaia 13 2 3 2 2 2" xfId="35757" xr:uid="{00000000-0005-0000-0000-000036550000}"/>
    <cellStyle name="Migliaia 13 2 3 2 2 3" xfId="41059" xr:uid="{00000000-0005-0000-0000-000037550000}"/>
    <cellStyle name="Migliaia 13 2 3 2 3" xfId="33106" xr:uid="{00000000-0005-0000-0000-000038550000}"/>
    <cellStyle name="Migliaia 13 2 3 2 4" xfId="38408" xr:uid="{00000000-0005-0000-0000-000039550000}"/>
    <cellStyle name="Migliaia 13 2 3 3" xfId="15300" xr:uid="{00000000-0005-0000-0000-00003A550000}"/>
    <cellStyle name="Migliaia 13 2 3 3 2" xfId="33935" xr:uid="{00000000-0005-0000-0000-00003B550000}"/>
    <cellStyle name="Migliaia 13 2 3 3 3" xfId="39237" xr:uid="{00000000-0005-0000-0000-00003C550000}"/>
    <cellStyle name="Migliaia 13 2 3 3 4" xfId="28570" xr:uid="{00000000-0005-0000-0000-00003D550000}"/>
    <cellStyle name="Migliaia 13 2 3 4" xfId="31462" xr:uid="{00000000-0005-0000-0000-00003E550000}"/>
    <cellStyle name="Migliaia 13 2 3 5" xfId="36586" xr:uid="{00000000-0005-0000-0000-00003F550000}"/>
    <cellStyle name="Migliaia 13 2 3 6" xfId="11488" xr:uid="{00000000-0005-0000-0000-000040550000}"/>
    <cellStyle name="Migliaia 13 2 4" xfId="2696" xr:uid="{00000000-0005-0000-0000-000041550000}"/>
    <cellStyle name="Migliaia 13 2 4 2" xfId="9323" xr:uid="{00000000-0005-0000-0000-000042550000}"/>
    <cellStyle name="Migliaia 13 2 4 2 2" xfId="33936" xr:uid="{00000000-0005-0000-0000-000043550000}"/>
    <cellStyle name="Migliaia 13 2 4 2 3" xfId="39238" xr:uid="{00000000-0005-0000-0000-000044550000}"/>
    <cellStyle name="Migliaia 13 2 4 3" xfId="14053" xr:uid="{00000000-0005-0000-0000-000045550000}"/>
    <cellStyle name="Migliaia 13 2 4 4" xfId="15301" xr:uid="{00000000-0005-0000-0000-000046550000}"/>
    <cellStyle name="Migliaia 13 2 4 4 2" xfId="36587" xr:uid="{00000000-0005-0000-0000-000047550000}"/>
    <cellStyle name="Migliaia 13 2 4 5" xfId="11489" xr:uid="{00000000-0005-0000-0000-000048550000}"/>
    <cellStyle name="Migliaia 13 2 5" xfId="8535" xr:uid="{00000000-0005-0000-0000-000049550000}"/>
    <cellStyle name="Migliaia 13 2 5 2" xfId="28571" xr:uid="{00000000-0005-0000-0000-00004A550000}"/>
    <cellStyle name="Migliaia 13 2 5 2 2" xfId="33937" xr:uid="{00000000-0005-0000-0000-00004B550000}"/>
    <cellStyle name="Migliaia 13 2 5 2 3" xfId="39239" xr:uid="{00000000-0005-0000-0000-00004C550000}"/>
    <cellStyle name="Migliaia 13 2 5 3" xfId="31463" xr:uid="{00000000-0005-0000-0000-00004D550000}"/>
    <cellStyle name="Migliaia 13 2 5 4" xfId="36588" xr:uid="{00000000-0005-0000-0000-00004E550000}"/>
    <cellStyle name="Migliaia 13 2 6" xfId="15297" xr:uid="{00000000-0005-0000-0000-00004F550000}"/>
    <cellStyle name="Migliaia 13 2 6 2" xfId="28572" xr:uid="{00000000-0005-0000-0000-000050550000}"/>
    <cellStyle name="Migliaia 13 2 6 2 2" xfId="33938" xr:uid="{00000000-0005-0000-0000-000051550000}"/>
    <cellStyle name="Migliaia 13 2 6 2 3" xfId="39240" xr:uid="{00000000-0005-0000-0000-000052550000}"/>
    <cellStyle name="Migliaia 13 2 6 3" xfId="31464" xr:uid="{00000000-0005-0000-0000-000053550000}"/>
    <cellStyle name="Migliaia 13 2 6 4" xfId="36589" xr:uid="{00000000-0005-0000-0000-000054550000}"/>
    <cellStyle name="Migliaia 13 2 6 5" xfId="19728" xr:uid="{00000000-0005-0000-0000-000055550000}"/>
    <cellStyle name="Migliaia 13 2 7" xfId="19725" xr:uid="{00000000-0005-0000-0000-000056550000}"/>
    <cellStyle name="Migliaia 13 3" xfId="248" xr:uid="{00000000-0005-0000-0000-000057550000}"/>
    <cellStyle name="Migliaia 13 3 10" xfId="19729" xr:uid="{00000000-0005-0000-0000-000058550000}"/>
    <cellStyle name="Migliaia 13 3 11" xfId="11490" xr:uid="{00000000-0005-0000-0000-000059550000}"/>
    <cellStyle name="Migliaia 13 3 2" xfId="1249" xr:uid="{00000000-0005-0000-0000-00005A550000}"/>
    <cellStyle name="Migliaia 13 3 2 2" xfId="3445" xr:uid="{00000000-0005-0000-0000-00005B550000}"/>
    <cellStyle name="Migliaia 13 3 2 2 2" xfId="7327" xr:uid="{00000000-0005-0000-0000-00005C550000}"/>
    <cellStyle name="Migliaia 13 3 2 2 2 2" xfId="13802" xr:uid="{00000000-0005-0000-0000-00005D550000}"/>
    <cellStyle name="Migliaia 13 3 2 2 2 2 2" xfId="17273" xr:uid="{00000000-0005-0000-0000-00005E550000}"/>
    <cellStyle name="Migliaia 13 3 2 2 2 2 2 2" xfId="33939" xr:uid="{00000000-0005-0000-0000-00005F550000}"/>
    <cellStyle name="Migliaia 13 3 2 2 2 2 3" xfId="39241" xr:uid="{00000000-0005-0000-0000-000060550000}"/>
    <cellStyle name="Migliaia 13 3 2 2 2 2 4" xfId="28573" xr:uid="{00000000-0005-0000-0000-000061550000}"/>
    <cellStyle name="Migliaia 13 3 2 2 2 3" xfId="31465" xr:uid="{00000000-0005-0000-0000-000062550000}"/>
    <cellStyle name="Migliaia 13 3 2 2 2 4" xfId="36590" xr:uid="{00000000-0005-0000-0000-000063550000}"/>
    <cellStyle name="Migliaia 13 3 2 2 2 5" xfId="43768" xr:uid="{00000000-0005-0000-0000-000064550000}"/>
    <cellStyle name="Migliaia 13 3 2 2 2 6" xfId="46318" xr:uid="{00000000-0005-0000-0000-000065550000}"/>
    <cellStyle name="Migliaia 13 3 2 2 2 7" xfId="49334" xr:uid="{00000000-0005-0000-0000-000066550000}"/>
    <cellStyle name="Migliaia 13 3 2 2 2 8" xfId="13074" xr:uid="{00000000-0005-0000-0000-000067550000}"/>
    <cellStyle name="Migliaia 13 3 2 2 3" xfId="7111" xr:uid="{00000000-0005-0000-0000-000068550000}"/>
    <cellStyle name="Migliaia 13 3 2 2 4" xfId="6044" xr:uid="{00000000-0005-0000-0000-000069550000}"/>
    <cellStyle name="Migliaia 13 3 2 2 4 2" xfId="16818" xr:uid="{00000000-0005-0000-0000-00006A550000}"/>
    <cellStyle name="Migliaia 13 3 2 2 4 3" xfId="41654" xr:uid="{00000000-0005-0000-0000-00006B550000}"/>
    <cellStyle name="Migliaia 13 3 2 2 4 4" xfId="45850" xr:uid="{00000000-0005-0000-0000-00006C550000}"/>
    <cellStyle name="Migliaia 13 3 2 2 4 5" xfId="48866" xr:uid="{00000000-0005-0000-0000-00006D550000}"/>
    <cellStyle name="Migliaia 13 3 2 2 5" xfId="15304" xr:uid="{00000000-0005-0000-0000-00006E550000}"/>
    <cellStyle name="Migliaia 13 3 2 2 6" xfId="19731" xr:uid="{00000000-0005-0000-0000-00006F550000}"/>
    <cellStyle name="Migliaia 13 3 2 3" xfId="2698" xr:uid="{00000000-0005-0000-0000-000070550000}"/>
    <cellStyle name="Migliaia 13 3 2 3 2" xfId="7659" xr:uid="{00000000-0005-0000-0000-000071550000}"/>
    <cellStyle name="Migliaia 13 3 2 3 2 2" xfId="33940" xr:uid="{00000000-0005-0000-0000-000072550000}"/>
    <cellStyle name="Migliaia 13 3 2 3 2 3" xfId="39242" xr:uid="{00000000-0005-0000-0000-000073550000}"/>
    <cellStyle name="Migliaia 13 3 2 3 2 4" xfId="28574" xr:uid="{00000000-0005-0000-0000-000074550000}"/>
    <cellStyle name="Migliaia 13 3 2 3 3" xfId="7328" xr:uid="{00000000-0005-0000-0000-000075550000}"/>
    <cellStyle name="Migliaia 13 3 2 3 4" xfId="15305" xr:uid="{00000000-0005-0000-0000-000076550000}"/>
    <cellStyle name="Migliaia 13 3 2 3 4 2" xfId="36591" xr:uid="{00000000-0005-0000-0000-000077550000}"/>
    <cellStyle name="Migliaia 13 3 2 3 5" xfId="11491" xr:uid="{00000000-0005-0000-0000-000078550000}"/>
    <cellStyle name="Migliaia 13 3 2 4" xfId="6678" xr:uid="{00000000-0005-0000-0000-000079550000}"/>
    <cellStyle name="Migliaia 13 3 2 4 2" xfId="13493" xr:uid="{00000000-0005-0000-0000-00007A550000}"/>
    <cellStyle name="Migliaia 13 3 2 4 2 2" xfId="33941" xr:uid="{00000000-0005-0000-0000-00007B550000}"/>
    <cellStyle name="Migliaia 13 3 2 4 2 3" xfId="39243" xr:uid="{00000000-0005-0000-0000-00007C550000}"/>
    <cellStyle name="Migliaia 13 3 2 4 3" xfId="31466" xr:uid="{00000000-0005-0000-0000-00007D550000}"/>
    <cellStyle name="Migliaia 13 3 2 4 4" xfId="36592" xr:uid="{00000000-0005-0000-0000-00007E550000}"/>
    <cellStyle name="Migliaia 13 3 2 4 5" xfId="12573" xr:uid="{00000000-0005-0000-0000-00007F550000}"/>
    <cellStyle name="Migliaia 13 3 2 5" xfId="12843" xr:uid="{00000000-0005-0000-0000-000080550000}"/>
    <cellStyle name="Migliaia 13 3 2 5 2" xfId="28575" xr:uid="{00000000-0005-0000-0000-000081550000}"/>
    <cellStyle name="Migliaia 13 3 2 5 2 2" xfId="33942" xr:uid="{00000000-0005-0000-0000-000082550000}"/>
    <cellStyle name="Migliaia 13 3 2 5 2 3" xfId="39244" xr:uid="{00000000-0005-0000-0000-000083550000}"/>
    <cellStyle name="Migliaia 13 3 2 5 3" xfId="31467" xr:uid="{00000000-0005-0000-0000-000084550000}"/>
    <cellStyle name="Migliaia 13 3 2 5 4" xfId="36593" xr:uid="{00000000-0005-0000-0000-000085550000}"/>
    <cellStyle name="Migliaia 13 3 2 6" xfId="15303" xr:uid="{00000000-0005-0000-0000-000086550000}"/>
    <cellStyle name="Migliaia 13 3 2 6 2" xfId="28576" xr:uid="{00000000-0005-0000-0000-000087550000}"/>
    <cellStyle name="Migliaia 13 3 2 6 2 2" xfId="33943" xr:uid="{00000000-0005-0000-0000-000088550000}"/>
    <cellStyle name="Migliaia 13 3 2 6 2 3" xfId="39245" xr:uid="{00000000-0005-0000-0000-000089550000}"/>
    <cellStyle name="Migliaia 13 3 2 6 3" xfId="31468" xr:uid="{00000000-0005-0000-0000-00008A550000}"/>
    <cellStyle name="Migliaia 13 3 2 6 4" xfId="36594" xr:uid="{00000000-0005-0000-0000-00008B550000}"/>
    <cellStyle name="Migliaia 13 3 2 6 5" xfId="19732" xr:uid="{00000000-0005-0000-0000-00008C550000}"/>
    <cellStyle name="Migliaia 13 3 2 7" xfId="19730" xr:uid="{00000000-0005-0000-0000-00008D550000}"/>
    <cellStyle name="Migliaia 13 3 3" xfId="1248" xr:uid="{00000000-0005-0000-0000-00008E550000}"/>
    <cellStyle name="Migliaia 13 3 3 2" xfId="3444" xr:uid="{00000000-0005-0000-0000-00008F550000}"/>
    <cellStyle name="Migliaia 13 3 3 2 2" xfId="5122" xr:uid="{00000000-0005-0000-0000-000090550000}"/>
    <cellStyle name="Migliaia 13 3 3 2 2 2" xfId="33945" xr:uid="{00000000-0005-0000-0000-000091550000}"/>
    <cellStyle name="Migliaia 13 3 3 2 2 3" xfId="39247" xr:uid="{00000000-0005-0000-0000-000092550000}"/>
    <cellStyle name="Migliaia 13 3 3 2 3" xfId="13602" xr:uid="{00000000-0005-0000-0000-000093550000}"/>
    <cellStyle name="Migliaia 13 3 3 2 4" xfId="15307" xr:uid="{00000000-0005-0000-0000-000094550000}"/>
    <cellStyle name="Migliaia 13 3 3 2 4 2" xfId="36596" xr:uid="{00000000-0005-0000-0000-000095550000}"/>
    <cellStyle name="Migliaia 13 3 3 2 5" xfId="11493" xr:uid="{00000000-0005-0000-0000-000096550000}"/>
    <cellStyle name="Migliaia 13 3 3 3" xfId="4874" xr:uid="{00000000-0005-0000-0000-000097550000}"/>
    <cellStyle name="Migliaia 13 3 3 3 2" xfId="28578" xr:uid="{00000000-0005-0000-0000-000098550000}"/>
    <cellStyle name="Migliaia 13 3 3 3 2 2" xfId="33946" xr:uid="{00000000-0005-0000-0000-000099550000}"/>
    <cellStyle name="Migliaia 13 3 3 3 2 3" xfId="39248" xr:uid="{00000000-0005-0000-0000-00009A550000}"/>
    <cellStyle name="Migliaia 13 3 3 3 3" xfId="31470" xr:uid="{00000000-0005-0000-0000-00009B550000}"/>
    <cellStyle name="Migliaia 13 3 3 3 4" xfId="36597" xr:uid="{00000000-0005-0000-0000-00009C550000}"/>
    <cellStyle name="Migliaia 13 3 3 4" xfId="15306" xr:uid="{00000000-0005-0000-0000-00009D550000}"/>
    <cellStyle name="Migliaia 13 3 3 4 2" xfId="28579" xr:uid="{00000000-0005-0000-0000-00009E550000}"/>
    <cellStyle name="Migliaia 13 3 3 4 2 2" xfId="33947" xr:uid="{00000000-0005-0000-0000-00009F550000}"/>
    <cellStyle name="Migliaia 13 3 3 4 2 3" xfId="39249" xr:uid="{00000000-0005-0000-0000-0000A0550000}"/>
    <cellStyle name="Migliaia 13 3 3 4 3" xfId="31471" xr:uid="{00000000-0005-0000-0000-0000A1550000}"/>
    <cellStyle name="Migliaia 13 3 3 4 4" xfId="36598" xr:uid="{00000000-0005-0000-0000-0000A2550000}"/>
    <cellStyle name="Migliaia 13 3 3 4 5" xfId="19733" xr:uid="{00000000-0005-0000-0000-0000A3550000}"/>
    <cellStyle name="Migliaia 13 3 3 5" xfId="19734" xr:uid="{00000000-0005-0000-0000-0000A4550000}"/>
    <cellStyle name="Migliaia 13 3 3 5 2" xfId="28580" xr:uid="{00000000-0005-0000-0000-0000A5550000}"/>
    <cellStyle name="Migliaia 13 3 3 5 2 2" xfId="33948" xr:uid="{00000000-0005-0000-0000-0000A6550000}"/>
    <cellStyle name="Migliaia 13 3 3 5 2 3" xfId="39250" xr:uid="{00000000-0005-0000-0000-0000A7550000}"/>
    <cellStyle name="Migliaia 13 3 3 5 3" xfId="31472" xr:uid="{00000000-0005-0000-0000-0000A8550000}"/>
    <cellStyle name="Migliaia 13 3 3 5 4" xfId="36599" xr:uid="{00000000-0005-0000-0000-0000A9550000}"/>
    <cellStyle name="Migliaia 13 3 3 6" xfId="28577" xr:uid="{00000000-0005-0000-0000-0000AA550000}"/>
    <cellStyle name="Migliaia 13 3 3 6 2" xfId="33944" xr:uid="{00000000-0005-0000-0000-0000AB550000}"/>
    <cellStyle name="Migliaia 13 3 3 6 3" xfId="39246" xr:uid="{00000000-0005-0000-0000-0000AC550000}"/>
    <cellStyle name="Migliaia 13 3 3 7" xfId="31469" xr:uid="{00000000-0005-0000-0000-0000AD550000}"/>
    <cellStyle name="Migliaia 13 3 3 8" xfId="36595" xr:uid="{00000000-0005-0000-0000-0000AE550000}"/>
    <cellStyle name="Migliaia 13 3 3 9" xfId="11492" xr:uid="{00000000-0005-0000-0000-0000AF550000}"/>
    <cellStyle name="Migliaia 13 3 4" xfId="2389" xr:uid="{00000000-0005-0000-0000-0000B0550000}"/>
    <cellStyle name="Migliaia 13 3 4 2" xfId="3901" xr:uid="{00000000-0005-0000-0000-0000B1550000}"/>
    <cellStyle name="Migliaia 13 3 4 2 2" xfId="9856" xr:uid="{00000000-0005-0000-0000-0000B2550000}"/>
    <cellStyle name="Migliaia 13 3 4 2 3" xfId="13556" xr:uid="{00000000-0005-0000-0000-0000B3550000}"/>
    <cellStyle name="Migliaia 13 3 4 2 4" xfId="15309" xr:uid="{00000000-0005-0000-0000-0000B4550000}"/>
    <cellStyle name="Migliaia 13 3 4 2 5" xfId="27755" xr:uid="{00000000-0005-0000-0000-0000B5550000}"/>
    <cellStyle name="Migliaia 13 3 4 2 6" xfId="11495" xr:uid="{00000000-0005-0000-0000-0000B6550000}"/>
    <cellStyle name="Migliaia 13 3 4 3" xfId="9104" xr:uid="{00000000-0005-0000-0000-0000B7550000}"/>
    <cellStyle name="Migliaia 13 3 4 3 2" xfId="30600" xr:uid="{00000000-0005-0000-0000-0000B8550000}"/>
    <cellStyle name="Migliaia 13 3 4 3 2 2" xfId="35758" xr:uid="{00000000-0005-0000-0000-0000B9550000}"/>
    <cellStyle name="Migliaia 13 3 4 3 2 3" xfId="41060" xr:uid="{00000000-0005-0000-0000-0000BA550000}"/>
    <cellStyle name="Migliaia 13 3 4 3 3" xfId="33107" xr:uid="{00000000-0005-0000-0000-0000BB550000}"/>
    <cellStyle name="Migliaia 13 3 4 3 4" xfId="38409" xr:uid="{00000000-0005-0000-0000-0000BC550000}"/>
    <cellStyle name="Migliaia 13 3 4 4" xfId="15308" xr:uid="{00000000-0005-0000-0000-0000BD550000}"/>
    <cellStyle name="Migliaia 13 3 4 4 2" xfId="33949" xr:uid="{00000000-0005-0000-0000-0000BE550000}"/>
    <cellStyle name="Migliaia 13 3 4 4 3" xfId="39251" xr:uid="{00000000-0005-0000-0000-0000BF550000}"/>
    <cellStyle name="Migliaia 13 3 4 4 4" xfId="28581" xr:uid="{00000000-0005-0000-0000-0000C0550000}"/>
    <cellStyle name="Migliaia 13 3 4 5" xfId="31473" xr:uid="{00000000-0005-0000-0000-0000C1550000}"/>
    <cellStyle name="Migliaia 13 3 4 6" xfId="36600" xr:uid="{00000000-0005-0000-0000-0000C2550000}"/>
    <cellStyle name="Migliaia 13 3 4 7" xfId="11494" xr:uid="{00000000-0005-0000-0000-0000C3550000}"/>
    <cellStyle name="Migliaia 13 3 5" xfId="3148" xr:uid="{00000000-0005-0000-0000-0000C4550000}"/>
    <cellStyle name="Migliaia 13 3 5 2" xfId="9621" xr:uid="{00000000-0005-0000-0000-0000C5550000}"/>
    <cellStyle name="Migliaia 13 3 5 2 2" xfId="30601" xr:uid="{00000000-0005-0000-0000-0000C6550000}"/>
    <cellStyle name="Migliaia 13 3 5 2 2 2" xfId="35759" xr:uid="{00000000-0005-0000-0000-0000C7550000}"/>
    <cellStyle name="Migliaia 13 3 5 2 2 3" xfId="41061" xr:uid="{00000000-0005-0000-0000-0000C8550000}"/>
    <cellStyle name="Migliaia 13 3 5 2 3" xfId="33108" xr:uid="{00000000-0005-0000-0000-0000C9550000}"/>
    <cellStyle name="Migliaia 13 3 5 2 4" xfId="38410" xr:uid="{00000000-0005-0000-0000-0000CA550000}"/>
    <cellStyle name="Migliaia 13 3 5 3" xfId="15310" xr:uid="{00000000-0005-0000-0000-0000CB550000}"/>
    <cellStyle name="Migliaia 13 3 5 3 2" xfId="33950" xr:uid="{00000000-0005-0000-0000-0000CC550000}"/>
    <cellStyle name="Migliaia 13 3 5 3 3" xfId="39252" xr:uid="{00000000-0005-0000-0000-0000CD550000}"/>
    <cellStyle name="Migliaia 13 3 5 3 4" xfId="28582" xr:uid="{00000000-0005-0000-0000-0000CE550000}"/>
    <cellStyle name="Migliaia 13 3 5 4" xfId="31474" xr:uid="{00000000-0005-0000-0000-0000CF550000}"/>
    <cellStyle name="Migliaia 13 3 5 5" xfId="36601" xr:uid="{00000000-0005-0000-0000-0000D0550000}"/>
    <cellStyle name="Migliaia 13 3 5 6" xfId="11496" xr:uid="{00000000-0005-0000-0000-0000D1550000}"/>
    <cellStyle name="Migliaia 13 3 6" xfId="2697" xr:uid="{00000000-0005-0000-0000-0000D2550000}"/>
    <cellStyle name="Migliaia 13 3 6 2" xfId="9324" xr:uid="{00000000-0005-0000-0000-0000D3550000}"/>
    <cellStyle name="Migliaia 13 3 6 2 2" xfId="33951" xr:uid="{00000000-0005-0000-0000-0000D4550000}"/>
    <cellStyle name="Migliaia 13 3 6 2 3" xfId="39253" xr:uid="{00000000-0005-0000-0000-0000D5550000}"/>
    <cellStyle name="Migliaia 13 3 6 3" xfId="14157" xr:uid="{00000000-0005-0000-0000-0000D6550000}"/>
    <cellStyle name="Migliaia 13 3 6 4" xfId="15311" xr:uid="{00000000-0005-0000-0000-0000D7550000}"/>
    <cellStyle name="Migliaia 13 3 6 4 2" xfId="36602" xr:uid="{00000000-0005-0000-0000-0000D8550000}"/>
    <cellStyle name="Migliaia 13 3 6 5" xfId="11497" xr:uid="{00000000-0005-0000-0000-0000D9550000}"/>
    <cellStyle name="Migliaia 13 3 7" xfId="6963" xr:uid="{00000000-0005-0000-0000-0000DA550000}"/>
    <cellStyle name="Migliaia 13 3 7 2" xfId="28583" xr:uid="{00000000-0005-0000-0000-0000DB550000}"/>
    <cellStyle name="Migliaia 13 3 7 2 2" xfId="33952" xr:uid="{00000000-0005-0000-0000-0000DC550000}"/>
    <cellStyle name="Migliaia 13 3 7 2 3" xfId="39254" xr:uid="{00000000-0005-0000-0000-0000DD550000}"/>
    <cellStyle name="Migliaia 13 3 7 3" xfId="31475" xr:uid="{00000000-0005-0000-0000-0000DE550000}"/>
    <cellStyle name="Migliaia 13 3 7 4" xfId="36603" xr:uid="{00000000-0005-0000-0000-0000DF550000}"/>
    <cellStyle name="Migliaia 13 3 8" xfId="12844" xr:uid="{00000000-0005-0000-0000-0000E0550000}"/>
    <cellStyle name="Migliaia 13 3 8 2" xfId="28584" xr:uid="{00000000-0005-0000-0000-0000E1550000}"/>
    <cellStyle name="Migliaia 13 3 8 2 2" xfId="33953" xr:uid="{00000000-0005-0000-0000-0000E2550000}"/>
    <cellStyle name="Migliaia 13 3 8 2 3" xfId="39255" xr:uid="{00000000-0005-0000-0000-0000E3550000}"/>
    <cellStyle name="Migliaia 13 3 8 3" xfId="31476" xr:uid="{00000000-0005-0000-0000-0000E4550000}"/>
    <cellStyle name="Migliaia 13 3 8 4" xfId="36604" xr:uid="{00000000-0005-0000-0000-0000E5550000}"/>
    <cellStyle name="Migliaia 13 3 8 5" xfId="19735" xr:uid="{00000000-0005-0000-0000-0000E6550000}"/>
    <cellStyle name="Migliaia 13 3 9" xfId="15302" xr:uid="{00000000-0005-0000-0000-0000E7550000}"/>
    <cellStyle name="Migliaia 13 4" xfId="1250" xr:uid="{00000000-0005-0000-0000-0000E8550000}"/>
    <cellStyle name="Migliaia 13 4 2" xfId="3446" xr:uid="{00000000-0005-0000-0000-0000E9550000}"/>
    <cellStyle name="Migliaia 13 4 2 2" xfId="4220" xr:uid="{00000000-0005-0000-0000-0000EA550000}"/>
    <cellStyle name="Migliaia 13 4 2 2 2" xfId="28585" xr:uid="{00000000-0005-0000-0000-0000EB550000}"/>
    <cellStyle name="Migliaia 13 4 2 2 2 2" xfId="33954" xr:uid="{00000000-0005-0000-0000-0000EC550000}"/>
    <cellStyle name="Migliaia 13 4 2 2 2 3" xfId="39256" xr:uid="{00000000-0005-0000-0000-0000ED550000}"/>
    <cellStyle name="Migliaia 13 4 2 2 3" xfId="31477" xr:uid="{00000000-0005-0000-0000-0000EE550000}"/>
    <cellStyle name="Migliaia 13 4 2 2 4" xfId="36605" xr:uid="{00000000-0005-0000-0000-0000EF550000}"/>
    <cellStyle name="Migliaia 13 4 2 3" xfId="7329" xr:uid="{00000000-0005-0000-0000-0000F0550000}"/>
    <cellStyle name="Migliaia 13 4 2 3 2" xfId="28586" xr:uid="{00000000-0005-0000-0000-0000F1550000}"/>
    <cellStyle name="Migliaia 13 4 2 3 2 2" xfId="33955" xr:uid="{00000000-0005-0000-0000-0000F2550000}"/>
    <cellStyle name="Migliaia 13 4 2 3 2 3" xfId="39257" xr:uid="{00000000-0005-0000-0000-0000F3550000}"/>
    <cellStyle name="Migliaia 13 4 2 3 3" xfId="31478" xr:uid="{00000000-0005-0000-0000-0000F4550000}"/>
    <cellStyle name="Migliaia 13 4 2 3 4" xfId="36606" xr:uid="{00000000-0005-0000-0000-0000F5550000}"/>
    <cellStyle name="Migliaia 13 4 2 4" xfId="6680" xr:uid="{00000000-0005-0000-0000-0000F6550000}"/>
    <cellStyle name="Migliaia 13 4 2 5" xfId="6046" xr:uid="{00000000-0005-0000-0000-0000F7550000}"/>
    <cellStyle name="Migliaia 13 4 2 5 2" xfId="16820" xr:uid="{00000000-0005-0000-0000-0000F8550000}"/>
    <cellStyle name="Migliaia 13 4 2 5 3" xfId="41655" xr:uid="{00000000-0005-0000-0000-0000F9550000}"/>
    <cellStyle name="Migliaia 13 4 2 5 4" xfId="45852" xr:uid="{00000000-0005-0000-0000-0000FA550000}"/>
    <cellStyle name="Migliaia 13 4 2 5 5" xfId="48868" xr:uid="{00000000-0005-0000-0000-0000FB550000}"/>
    <cellStyle name="Migliaia 13 4 2 6" xfId="15313" xr:uid="{00000000-0005-0000-0000-0000FC550000}"/>
    <cellStyle name="Migliaia 13 4 2 7" xfId="19737" xr:uid="{00000000-0005-0000-0000-0000FD550000}"/>
    <cellStyle name="Migliaia 13 4 3" xfId="4221" xr:uid="{00000000-0005-0000-0000-0000FE550000}"/>
    <cellStyle name="Migliaia 13 4 3 2" xfId="13603" xr:uid="{00000000-0005-0000-0000-0000FF550000}"/>
    <cellStyle name="Migliaia 13 4 3 2 2" xfId="33956" xr:uid="{00000000-0005-0000-0000-000000560000}"/>
    <cellStyle name="Migliaia 13 4 3 2 3" xfId="39258" xr:uid="{00000000-0005-0000-0000-000001560000}"/>
    <cellStyle name="Migliaia 13 4 3 3" xfId="31479" xr:uid="{00000000-0005-0000-0000-000002560000}"/>
    <cellStyle name="Migliaia 13 4 3 4" xfId="36607" xr:uid="{00000000-0005-0000-0000-000003560000}"/>
    <cellStyle name="Migliaia 13 4 3 5" xfId="12842" xr:uid="{00000000-0005-0000-0000-000004560000}"/>
    <cellStyle name="Migliaia 13 4 4" xfId="7330" xr:uid="{00000000-0005-0000-0000-000005560000}"/>
    <cellStyle name="Migliaia 13 4 4 2" xfId="28587" xr:uid="{00000000-0005-0000-0000-000006560000}"/>
    <cellStyle name="Migliaia 13 4 4 2 2" xfId="33957" xr:uid="{00000000-0005-0000-0000-000007560000}"/>
    <cellStyle name="Migliaia 13 4 4 2 3" xfId="39259" xr:uid="{00000000-0005-0000-0000-000008560000}"/>
    <cellStyle name="Migliaia 13 4 4 3" xfId="31480" xr:uid="{00000000-0005-0000-0000-000009560000}"/>
    <cellStyle name="Migliaia 13 4 4 4" xfId="36608" xr:uid="{00000000-0005-0000-0000-00000A560000}"/>
    <cellStyle name="Migliaia 13 4 5" xfId="6679" xr:uid="{00000000-0005-0000-0000-00000B560000}"/>
    <cellStyle name="Migliaia 13 4 5 2" xfId="28588" xr:uid="{00000000-0005-0000-0000-00000C560000}"/>
    <cellStyle name="Migliaia 13 4 5 2 2" xfId="33958" xr:uid="{00000000-0005-0000-0000-00000D560000}"/>
    <cellStyle name="Migliaia 13 4 5 2 3" xfId="39260" xr:uid="{00000000-0005-0000-0000-00000E560000}"/>
    <cellStyle name="Migliaia 13 4 5 3" xfId="31481" xr:uid="{00000000-0005-0000-0000-00000F560000}"/>
    <cellStyle name="Migliaia 13 4 5 4" xfId="36609" xr:uid="{00000000-0005-0000-0000-000010560000}"/>
    <cellStyle name="Migliaia 13 4 6" xfId="6045" xr:uid="{00000000-0005-0000-0000-000011560000}"/>
    <cellStyle name="Migliaia 13 4 6 2" xfId="16819" xr:uid="{00000000-0005-0000-0000-000012560000}"/>
    <cellStyle name="Migliaia 13 4 6 2 2" xfId="33959" xr:uid="{00000000-0005-0000-0000-000013560000}"/>
    <cellStyle name="Migliaia 13 4 6 2 3" xfId="39261" xr:uid="{00000000-0005-0000-0000-000014560000}"/>
    <cellStyle name="Migliaia 13 4 6 2 4" xfId="28589" xr:uid="{00000000-0005-0000-0000-000015560000}"/>
    <cellStyle name="Migliaia 13 4 6 3" xfId="31482" xr:uid="{00000000-0005-0000-0000-000016560000}"/>
    <cellStyle name="Migliaia 13 4 6 4" xfId="36610" xr:uid="{00000000-0005-0000-0000-000017560000}"/>
    <cellStyle name="Migliaia 13 4 6 5" xfId="19738" xr:uid="{00000000-0005-0000-0000-000018560000}"/>
    <cellStyle name="Migliaia 13 4 6 6" xfId="43737" xr:uid="{00000000-0005-0000-0000-000019560000}"/>
    <cellStyle name="Migliaia 13 4 6 7" xfId="45851" xr:uid="{00000000-0005-0000-0000-00001A560000}"/>
    <cellStyle name="Migliaia 13 4 6 8" xfId="48867" xr:uid="{00000000-0005-0000-0000-00001B560000}"/>
    <cellStyle name="Migliaia 13 4 7" xfId="15312" xr:uid="{00000000-0005-0000-0000-00001C560000}"/>
    <cellStyle name="Migliaia 13 4 7 2" xfId="28590" xr:uid="{00000000-0005-0000-0000-00001D560000}"/>
    <cellStyle name="Migliaia 13 4 7 2 2" xfId="33960" xr:uid="{00000000-0005-0000-0000-00001E560000}"/>
    <cellStyle name="Migliaia 13 4 7 2 3" xfId="39262" xr:uid="{00000000-0005-0000-0000-00001F560000}"/>
    <cellStyle name="Migliaia 13 4 7 3" xfId="31483" xr:uid="{00000000-0005-0000-0000-000020560000}"/>
    <cellStyle name="Migliaia 13 4 7 4" xfId="36611" xr:uid="{00000000-0005-0000-0000-000021560000}"/>
    <cellStyle name="Migliaia 13 4 7 5" xfId="19739" xr:uid="{00000000-0005-0000-0000-000022560000}"/>
    <cellStyle name="Migliaia 13 4 8" xfId="19736" xr:uid="{00000000-0005-0000-0000-000023560000}"/>
    <cellStyle name="Migliaia 13 5" xfId="1251" xr:uid="{00000000-0005-0000-0000-000024560000}"/>
    <cellStyle name="Migliaia 13 5 2" xfId="3447" xr:uid="{00000000-0005-0000-0000-000025560000}"/>
    <cellStyle name="Migliaia 13 5 2 2" xfId="13803" xr:uid="{00000000-0005-0000-0000-000026560000}"/>
    <cellStyle name="Migliaia 13 5 2 2 2" xfId="33961" xr:uid="{00000000-0005-0000-0000-000027560000}"/>
    <cellStyle name="Migliaia 13 5 2 2 3" xfId="39263" xr:uid="{00000000-0005-0000-0000-000028560000}"/>
    <cellStyle name="Migliaia 13 5 2 3" xfId="15315" xr:uid="{00000000-0005-0000-0000-000029560000}"/>
    <cellStyle name="Migliaia 13 5 2 3 2" xfId="31484" xr:uid="{00000000-0005-0000-0000-00002A560000}"/>
    <cellStyle name="Migliaia 13 5 2 4" xfId="36612" xr:uid="{00000000-0005-0000-0000-00002B560000}"/>
    <cellStyle name="Migliaia 13 5 2 5" xfId="11498" xr:uid="{00000000-0005-0000-0000-00002C560000}"/>
    <cellStyle name="Migliaia 13 5 3" xfId="6681" xr:uid="{00000000-0005-0000-0000-00002D560000}"/>
    <cellStyle name="Migliaia 13 5 3 2" xfId="28591" xr:uid="{00000000-0005-0000-0000-00002E560000}"/>
    <cellStyle name="Migliaia 13 5 3 2 2" xfId="33962" xr:uid="{00000000-0005-0000-0000-00002F560000}"/>
    <cellStyle name="Migliaia 13 5 3 2 3" xfId="39264" xr:uid="{00000000-0005-0000-0000-000030560000}"/>
    <cellStyle name="Migliaia 13 5 3 3" xfId="31485" xr:uid="{00000000-0005-0000-0000-000031560000}"/>
    <cellStyle name="Migliaia 13 5 3 4" xfId="36613" xr:uid="{00000000-0005-0000-0000-000032560000}"/>
    <cellStyle name="Migliaia 13 5 4" xfId="6047" xr:uid="{00000000-0005-0000-0000-000033560000}"/>
    <cellStyle name="Migliaia 13 5 4 2" xfId="16821" xr:uid="{00000000-0005-0000-0000-000034560000}"/>
    <cellStyle name="Migliaia 13 5 4 2 2" xfId="33963" xr:uid="{00000000-0005-0000-0000-000035560000}"/>
    <cellStyle name="Migliaia 13 5 4 2 3" xfId="39265" xr:uid="{00000000-0005-0000-0000-000036560000}"/>
    <cellStyle name="Migliaia 13 5 4 2 4" xfId="28592" xr:uid="{00000000-0005-0000-0000-000037560000}"/>
    <cellStyle name="Migliaia 13 5 4 3" xfId="31486" xr:uid="{00000000-0005-0000-0000-000038560000}"/>
    <cellStyle name="Migliaia 13 5 4 4" xfId="36614" xr:uid="{00000000-0005-0000-0000-000039560000}"/>
    <cellStyle name="Migliaia 13 5 4 5" xfId="19741" xr:uid="{00000000-0005-0000-0000-00003A560000}"/>
    <cellStyle name="Migliaia 13 5 4 6" xfId="42749" xr:uid="{00000000-0005-0000-0000-00003B560000}"/>
    <cellStyle name="Migliaia 13 5 4 7" xfId="45853" xr:uid="{00000000-0005-0000-0000-00003C560000}"/>
    <cellStyle name="Migliaia 13 5 4 8" xfId="48869" xr:uid="{00000000-0005-0000-0000-00003D560000}"/>
    <cellStyle name="Migliaia 13 5 5" xfId="15314" xr:uid="{00000000-0005-0000-0000-00003E560000}"/>
    <cellStyle name="Migliaia 13 5 5 2" xfId="28593" xr:uid="{00000000-0005-0000-0000-00003F560000}"/>
    <cellStyle name="Migliaia 13 5 5 2 2" xfId="33964" xr:uid="{00000000-0005-0000-0000-000040560000}"/>
    <cellStyle name="Migliaia 13 5 5 2 3" xfId="39266" xr:uid="{00000000-0005-0000-0000-000041560000}"/>
    <cellStyle name="Migliaia 13 5 5 3" xfId="31487" xr:uid="{00000000-0005-0000-0000-000042560000}"/>
    <cellStyle name="Migliaia 13 5 5 4" xfId="36615" xr:uid="{00000000-0005-0000-0000-000043560000}"/>
    <cellStyle name="Migliaia 13 5 5 5" xfId="19742" xr:uid="{00000000-0005-0000-0000-000044560000}"/>
    <cellStyle name="Migliaia 13 5 6" xfId="19743" xr:uid="{00000000-0005-0000-0000-000045560000}"/>
    <cellStyle name="Migliaia 13 5 6 2" xfId="28594" xr:uid="{00000000-0005-0000-0000-000046560000}"/>
    <cellStyle name="Migliaia 13 5 6 2 2" xfId="33965" xr:uid="{00000000-0005-0000-0000-000047560000}"/>
    <cellStyle name="Migliaia 13 5 6 2 3" xfId="39267" xr:uid="{00000000-0005-0000-0000-000048560000}"/>
    <cellStyle name="Migliaia 13 5 6 3" xfId="31488" xr:uid="{00000000-0005-0000-0000-000049560000}"/>
    <cellStyle name="Migliaia 13 5 6 4" xfId="36616" xr:uid="{00000000-0005-0000-0000-00004A560000}"/>
    <cellStyle name="Migliaia 13 5 7" xfId="19740" xr:uid="{00000000-0005-0000-0000-00004B560000}"/>
    <cellStyle name="Migliaia 13 6" xfId="1246" xr:uid="{00000000-0005-0000-0000-00004C560000}"/>
    <cellStyle name="Migliaia 13 6 2" xfId="3442" xr:uid="{00000000-0005-0000-0000-00004D560000}"/>
    <cellStyle name="Migliaia 13 6 2 2" xfId="5121" xr:uid="{00000000-0005-0000-0000-00004E560000}"/>
    <cellStyle name="Migliaia 13 6 2 3" xfId="14108" xr:uid="{00000000-0005-0000-0000-00004F560000}"/>
    <cellStyle name="Migliaia 13 6 2 4" xfId="15317" xr:uid="{00000000-0005-0000-0000-000050560000}"/>
    <cellStyle name="Migliaia 13 6 2 5" xfId="27756" xr:uid="{00000000-0005-0000-0000-000051560000}"/>
    <cellStyle name="Migliaia 13 6 2 6" xfId="11500" xr:uid="{00000000-0005-0000-0000-000052560000}"/>
    <cellStyle name="Migliaia 13 6 3" xfId="4873" xr:uid="{00000000-0005-0000-0000-000053560000}"/>
    <cellStyle name="Migliaia 13 6 3 2" xfId="30602" xr:uid="{00000000-0005-0000-0000-000054560000}"/>
    <cellStyle name="Migliaia 13 6 3 2 2" xfId="35760" xr:uid="{00000000-0005-0000-0000-000055560000}"/>
    <cellStyle name="Migliaia 13 6 3 2 3" xfId="41062" xr:uid="{00000000-0005-0000-0000-000056560000}"/>
    <cellStyle name="Migliaia 13 6 3 3" xfId="33109" xr:uid="{00000000-0005-0000-0000-000057560000}"/>
    <cellStyle name="Migliaia 13 6 3 4" xfId="38411" xr:uid="{00000000-0005-0000-0000-000058560000}"/>
    <cellStyle name="Migliaia 13 6 4" xfId="15316" xr:uid="{00000000-0005-0000-0000-000059560000}"/>
    <cellStyle name="Migliaia 13 6 4 2" xfId="33966" xr:uid="{00000000-0005-0000-0000-00005A560000}"/>
    <cellStyle name="Migliaia 13 6 4 3" xfId="39268" xr:uid="{00000000-0005-0000-0000-00005B560000}"/>
    <cellStyle name="Migliaia 13 6 4 4" xfId="28595" xr:uid="{00000000-0005-0000-0000-00005C560000}"/>
    <cellStyle name="Migliaia 13 6 5" xfId="31489" xr:uid="{00000000-0005-0000-0000-00005D560000}"/>
    <cellStyle name="Migliaia 13 6 6" xfId="36617" xr:uid="{00000000-0005-0000-0000-00005E560000}"/>
    <cellStyle name="Migliaia 13 6 7" xfId="11499" xr:uid="{00000000-0005-0000-0000-00005F560000}"/>
    <cellStyle name="Migliaia 13 7" xfId="3146" xr:uid="{00000000-0005-0000-0000-000060560000}"/>
    <cellStyle name="Migliaia 13 7 2" xfId="9619" xr:uid="{00000000-0005-0000-0000-000061560000}"/>
    <cellStyle name="Migliaia 13 7 2 2" xfId="30603" xr:uid="{00000000-0005-0000-0000-000062560000}"/>
    <cellStyle name="Migliaia 13 7 2 2 2" xfId="35761" xr:uid="{00000000-0005-0000-0000-000063560000}"/>
    <cellStyle name="Migliaia 13 7 2 2 3" xfId="41063" xr:uid="{00000000-0005-0000-0000-000064560000}"/>
    <cellStyle name="Migliaia 13 7 2 3" xfId="33110" xr:uid="{00000000-0005-0000-0000-000065560000}"/>
    <cellStyle name="Migliaia 13 7 2 4" xfId="38412" xr:uid="{00000000-0005-0000-0000-000066560000}"/>
    <cellStyle name="Migliaia 13 7 3" xfId="15318" xr:uid="{00000000-0005-0000-0000-000067560000}"/>
    <cellStyle name="Migliaia 13 7 3 2" xfId="33967" xr:uid="{00000000-0005-0000-0000-000068560000}"/>
    <cellStyle name="Migliaia 13 7 3 3" xfId="39269" xr:uid="{00000000-0005-0000-0000-000069560000}"/>
    <cellStyle name="Migliaia 13 7 3 4" xfId="28596" xr:uid="{00000000-0005-0000-0000-00006A560000}"/>
    <cellStyle name="Migliaia 13 7 4" xfId="31490" xr:uid="{00000000-0005-0000-0000-00006B560000}"/>
    <cellStyle name="Migliaia 13 7 5" xfId="36618" xr:uid="{00000000-0005-0000-0000-00006C560000}"/>
    <cellStyle name="Migliaia 13 7 6" xfId="11501" xr:uid="{00000000-0005-0000-0000-00006D560000}"/>
    <cellStyle name="Migliaia 13 8" xfId="2695" xr:uid="{00000000-0005-0000-0000-00006E560000}"/>
    <cellStyle name="Migliaia 13 8 2" xfId="9322" xr:uid="{00000000-0005-0000-0000-00006F560000}"/>
    <cellStyle name="Migliaia 13 8 2 2" xfId="30604" xr:uid="{00000000-0005-0000-0000-000070560000}"/>
    <cellStyle name="Migliaia 13 8 2 2 2" xfId="35762" xr:uid="{00000000-0005-0000-0000-000071560000}"/>
    <cellStyle name="Migliaia 13 8 2 2 3" xfId="41064" xr:uid="{00000000-0005-0000-0000-000072560000}"/>
    <cellStyle name="Migliaia 13 8 2 3" xfId="33111" xr:uid="{00000000-0005-0000-0000-000073560000}"/>
    <cellStyle name="Migliaia 13 8 2 4" xfId="38413" xr:uid="{00000000-0005-0000-0000-000074560000}"/>
    <cellStyle name="Migliaia 13 8 3" xfId="15319" xr:uid="{00000000-0005-0000-0000-000075560000}"/>
    <cellStyle name="Migliaia 13 8 3 2" xfId="33968" xr:uid="{00000000-0005-0000-0000-000076560000}"/>
    <cellStyle name="Migliaia 13 8 3 3" xfId="39270" xr:uid="{00000000-0005-0000-0000-000077560000}"/>
    <cellStyle name="Migliaia 13 8 3 4" xfId="28597" xr:uid="{00000000-0005-0000-0000-000078560000}"/>
    <cellStyle name="Migliaia 13 8 4" xfId="31491" xr:uid="{00000000-0005-0000-0000-000079560000}"/>
    <cellStyle name="Migliaia 13 8 5" xfId="36619" xr:uid="{00000000-0005-0000-0000-00007A560000}"/>
    <cellStyle name="Migliaia 13 8 6" xfId="11502" xr:uid="{00000000-0005-0000-0000-00007B560000}"/>
    <cellStyle name="Migliaia 13 9" xfId="12572" xr:uid="{00000000-0005-0000-0000-00007C560000}"/>
    <cellStyle name="Migliaia 13 9 2" xfId="28598" xr:uid="{00000000-0005-0000-0000-00007D560000}"/>
    <cellStyle name="Migliaia 13 9 2 2" xfId="33969" xr:uid="{00000000-0005-0000-0000-00007E560000}"/>
    <cellStyle name="Migliaia 13 9 2 3" xfId="39271" xr:uid="{00000000-0005-0000-0000-00007F560000}"/>
    <cellStyle name="Migliaia 13 9 3" xfId="31492" xr:uid="{00000000-0005-0000-0000-000080560000}"/>
    <cellStyle name="Migliaia 13 9 4" xfId="36620" xr:uid="{00000000-0005-0000-0000-000081560000}"/>
    <cellStyle name="Migliaia 14" xfId="249" xr:uid="{00000000-0005-0000-0000-000082560000}"/>
    <cellStyle name="Migliaia 14 10" xfId="15320" xr:uid="{00000000-0005-0000-0000-000083560000}"/>
    <cellStyle name="Migliaia 14 10 2" xfId="33970" xr:uid="{00000000-0005-0000-0000-000084560000}"/>
    <cellStyle name="Migliaia 14 10 3" xfId="39272" xr:uid="{00000000-0005-0000-0000-000085560000}"/>
    <cellStyle name="Migliaia 14 10 4" xfId="28599" xr:uid="{00000000-0005-0000-0000-000086560000}"/>
    <cellStyle name="Migliaia 14 11" xfId="31493" xr:uid="{00000000-0005-0000-0000-000087560000}"/>
    <cellStyle name="Migliaia 14 12" xfId="36621" xr:uid="{00000000-0005-0000-0000-000088560000}"/>
    <cellStyle name="Migliaia 14 2" xfId="250" xr:uid="{00000000-0005-0000-0000-000089560000}"/>
    <cellStyle name="Migliaia 14 2 2" xfId="1253" xr:uid="{00000000-0005-0000-0000-00008A560000}"/>
    <cellStyle name="Migliaia 14 2 2 2" xfId="3449" xr:uid="{00000000-0005-0000-0000-00008B560000}"/>
    <cellStyle name="Migliaia 14 2 2 2 2" xfId="9796" xr:uid="{00000000-0005-0000-0000-00008C560000}"/>
    <cellStyle name="Migliaia 14 2 2 2 2 2" xfId="33971" xr:uid="{00000000-0005-0000-0000-00008D560000}"/>
    <cellStyle name="Migliaia 14 2 2 2 2 3" xfId="39273" xr:uid="{00000000-0005-0000-0000-00008E560000}"/>
    <cellStyle name="Migliaia 14 2 2 2 3" xfId="13804" xr:uid="{00000000-0005-0000-0000-00008F560000}"/>
    <cellStyle name="Migliaia 14 2 2 2 4" xfId="15323" xr:uid="{00000000-0005-0000-0000-000090560000}"/>
    <cellStyle name="Migliaia 14 2 2 2 4 2" xfId="36622" xr:uid="{00000000-0005-0000-0000-000091560000}"/>
    <cellStyle name="Migliaia 14 2 2 2 5" xfId="11503" xr:uid="{00000000-0005-0000-0000-000092560000}"/>
    <cellStyle name="Migliaia 14 2 2 3" xfId="7023" xr:uid="{00000000-0005-0000-0000-000093560000}"/>
    <cellStyle name="Migliaia 14 2 2 3 2" xfId="30605" xr:uid="{00000000-0005-0000-0000-000094560000}"/>
    <cellStyle name="Migliaia 14 2 2 3 2 2" xfId="35763" xr:uid="{00000000-0005-0000-0000-000095560000}"/>
    <cellStyle name="Migliaia 14 2 2 3 2 3" xfId="41065" xr:uid="{00000000-0005-0000-0000-000096560000}"/>
    <cellStyle name="Migliaia 14 2 2 3 3" xfId="33112" xr:uid="{00000000-0005-0000-0000-000097560000}"/>
    <cellStyle name="Migliaia 14 2 2 3 4" xfId="38414" xr:uid="{00000000-0005-0000-0000-000098560000}"/>
    <cellStyle name="Migliaia 14 2 2 4" xfId="6048" xr:uid="{00000000-0005-0000-0000-000099560000}"/>
    <cellStyle name="Migliaia 14 2 2 4 2" xfId="16822" xr:uid="{00000000-0005-0000-0000-00009A560000}"/>
    <cellStyle name="Migliaia 14 2 2 4 3" xfId="41656" xr:uid="{00000000-0005-0000-0000-00009B560000}"/>
    <cellStyle name="Migliaia 14 2 2 4 4" xfId="45854" xr:uid="{00000000-0005-0000-0000-00009C560000}"/>
    <cellStyle name="Migliaia 14 2 2 4 5" xfId="48870" xr:uid="{00000000-0005-0000-0000-00009D560000}"/>
    <cellStyle name="Migliaia 14 2 2 5" xfId="15322" xr:uid="{00000000-0005-0000-0000-00009E560000}"/>
    <cellStyle name="Migliaia 14 2 2 6" xfId="19745" xr:uid="{00000000-0005-0000-0000-00009F560000}"/>
    <cellStyle name="Migliaia 14 2 3" xfId="3150" xr:uid="{00000000-0005-0000-0000-0000A0560000}"/>
    <cellStyle name="Migliaia 14 2 3 2" xfId="9623" xr:uid="{00000000-0005-0000-0000-0000A1560000}"/>
    <cellStyle name="Migliaia 14 2 3 2 2" xfId="30606" xr:uid="{00000000-0005-0000-0000-0000A2560000}"/>
    <cellStyle name="Migliaia 14 2 3 2 2 2" xfId="35764" xr:uid="{00000000-0005-0000-0000-0000A3560000}"/>
    <cellStyle name="Migliaia 14 2 3 2 2 3" xfId="41066" xr:uid="{00000000-0005-0000-0000-0000A4560000}"/>
    <cellStyle name="Migliaia 14 2 3 2 3" xfId="33113" xr:uid="{00000000-0005-0000-0000-0000A5560000}"/>
    <cellStyle name="Migliaia 14 2 3 2 4" xfId="38415" xr:uid="{00000000-0005-0000-0000-0000A6560000}"/>
    <cellStyle name="Migliaia 14 2 3 3" xfId="15324" xr:uid="{00000000-0005-0000-0000-0000A7560000}"/>
    <cellStyle name="Migliaia 14 2 3 3 2" xfId="33972" xr:uid="{00000000-0005-0000-0000-0000A8560000}"/>
    <cellStyle name="Migliaia 14 2 3 3 3" xfId="39274" xr:uid="{00000000-0005-0000-0000-0000A9560000}"/>
    <cellStyle name="Migliaia 14 2 3 3 4" xfId="28600" xr:uid="{00000000-0005-0000-0000-0000AA560000}"/>
    <cellStyle name="Migliaia 14 2 3 4" xfId="31494" xr:uid="{00000000-0005-0000-0000-0000AB560000}"/>
    <cellStyle name="Migliaia 14 2 3 5" xfId="36623" xr:uid="{00000000-0005-0000-0000-0000AC560000}"/>
    <cellStyle name="Migliaia 14 2 3 6" xfId="11504" xr:uid="{00000000-0005-0000-0000-0000AD560000}"/>
    <cellStyle name="Migliaia 14 2 4" xfId="2700" xr:uid="{00000000-0005-0000-0000-0000AE560000}"/>
    <cellStyle name="Migliaia 14 2 4 2" xfId="9326" xr:uid="{00000000-0005-0000-0000-0000AF560000}"/>
    <cellStyle name="Migliaia 14 2 4 2 2" xfId="33973" xr:uid="{00000000-0005-0000-0000-0000B0560000}"/>
    <cellStyle name="Migliaia 14 2 4 2 3" xfId="39275" xr:uid="{00000000-0005-0000-0000-0000B1560000}"/>
    <cellStyle name="Migliaia 14 2 4 3" xfId="13445" xr:uid="{00000000-0005-0000-0000-0000B2560000}"/>
    <cellStyle name="Migliaia 14 2 4 4" xfId="15325" xr:uid="{00000000-0005-0000-0000-0000B3560000}"/>
    <cellStyle name="Migliaia 14 2 4 4 2" xfId="36624" xr:uid="{00000000-0005-0000-0000-0000B4560000}"/>
    <cellStyle name="Migliaia 14 2 4 5" xfId="11505" xr:uid="{00000000-0005-0000-0000-0000B5560000}"/>
    <cellStyle name="Migliaia 14 2 5" xfId="8536" xr:uid="{00000000-0005-0000-0000-0000B6560000}"/>
    <cellStyle name="Migliaia 14 2 5 2" xfId="28601" xr:uid="{00000000-0005-0000-0000-0000B7560000}"/>
    <cellStyle name="Migliaia 14 2 5 2 2" xfId="33974" xr:uid="{00000000-0005-0000-0000-0000B8560000}"/>
    <cellStyle name="Migliaia 14 2 5 2 3" xfId="39276" xr:uid="{00000000-0005-0000-0000-0000B9560000}"/>
    <cellStyle name="Migliaia 14 2 5 3" xfId="31495" xr:uid="{00000000-0005-0000-0000-0000BA560000}"/>
    <cellStyle name="Migliaia 14 2 5 4" xfId="36625" xr:uid="{00000000-0005-0000-0000-0000BB560000}"/>
    <cellStyle name="Migliaia 14 2 6" xfId="15321" xr:uid="{00000000-0005-0000-0000-0000BC560000}"/>
    <cellStyle name="Migliaia 14 2 6 2" xfId="28602" xr:uid="{00000000-0005-0000-0000-0000BD560000}"/>
    <cellStyle name="Migliaia 14 2 6 2 2" xfId="33975" xr:uid="{00000000-0005-0000-0000-0000BE560000}"/>
    <cellStyle name="Migliaia 14 2 6 2 3" xfId="39277" xr:uid="{00000000-0005-0000-0000-0000BF560000}"/>
    <cellStyle name="Migliaia 14 2 6 3" xfId="31496" xr:uid="{00000000-0005-0000-0000-0000C0560000}"/>
    <cellStyle name="Migliaia 14 2 6 4" xfId="36626" xr:uid="{00000000-0005-0000-0000-0000C1560000}"/>
    <cellStyle name="Migliaia 14 2 6 5" xfId="19746" xr:uid="{00000000-0005-0000-0000-0000C2560000}"/>
    <cellStyle name="Migliaia 14 2 7" xfId="19744" xr:uid="{00000000-0005-0000-0000-0000C3560000}"/>
    <cellStyle name="Migliaia 14 3" xfId="251" xr:uid="{00000000-0005-0000-0000-0000C4560000}"/>
    <cellStyle name="Migliaia 14 3 10" xfId="19747" xr:uid="{00000000-0005-0000-0000-0000C5560000}"/>
    <cellStyle name="Migliaia 14 3 11" xfId="11506" xr:uid="{00000000-0005-0000-0000-0000C6560000}"/>
    <cellStyle name="Migliaia 14 3 2" xfId="1255" xr:uid="{00000000-0005-0000-0000-0000C7560000}"/>
    <cellStyle name="Migliaia 14 3 2 2" xfId="3451" xr:uid="{00000000-0005-0000-0000-0000C8560000}"/>
    <cellStyle name="Migliaia 14 3 2 2 2" xfId="7331" xr:uid="{00000000-0005-0000-0000-0000C9560000}"/>
    <cellStyle name="Migliaia 14 3 2 2 2 2" xfId="13805" xr:uid="{00000000-0005-0000-0000-0000CA560000}"/>
    <cellStyle name="Migliaia 14 3 2 2 2 2 2" xfId="17274" xr:uid="{00000000-0005-0000-0000-0000CB560000}"/>
    <cellStyle name="Migliaia 14 3 2 2 2 2 2 2" xfId="33976" xr:uid="{00000000-0005-0000-0000-0000CC560000}"/>
    <cellStyle name="Migliaia 14 3 2 2 2 2 3" xfId="39278" xr:uid="{00000000-0005-0000-0000-0000CD560000}"/>
    <cellStyle name="Migliaia 14 3 2 2 2 2 4" xfId="28603" xr:uid="{00000000-0005-0000-0000-0000CE560000}"/>
    <cellStyle name="Migliaia 14 3 2 2 2 3" xfId="31497" xr:uid="{00000000-0005-0000-0000-0000CF560000}"/>
    <cellStyle name="Migliaia 14 3 2 2 2 4" xfId="36627" xr:uid="{00000000-0005-0000-0000-0000D0560000}"/>
    <cellStyle name="Migliaia 14 3 2 2 2 5" xfId="42460" xr:uid="{00000000-0005-0000-0000-0000D1560000}"/>
    <cellStyle name="Migliaia 14 3 2 2 2 6" xfId="46319" xr:uid="{00000000-0005-0000-0000-0000D2560000}"/>
    <cellStyle name="Migliaia 14 3 2 2 2 7" xfId="49335" xr:uid="{00000000-0005-0000-0000-0000D3560000}"/>
    <cellStyle name="Migliaia 14 3 2 2 2 8" xfId="13075" xr:uid="{00000000-0005-0000-0000-0000D4560000}"/>
    <cellStyle name="Migliaia 14 3 2 2 3" xfId="7112" xr:uid="{00000000-0005-0000-0000-0000D5560000}"/>
    <cellStyle name="Migliaia 14 3 2 2 4" xfId="6049" xr:uid="{00000000-0005-0000-0000-0000D6560000}"/>
    <cellStyle name="Migliaia 14 3 2 2 4 2" xfId="16823" xr:uid="{00000000-0005-0000-0000-0000D7560000}"/>
    <cellStyle name="Migliaia 14 3 2 2 4 3" xfId="43342" xr:uid="{00000000-0005-0000-0000-0000D8560000}"/>
    <cellStyle name="Migliaia 14 3 2 2 4 4" xfId="45855" xr:uid="{00000000-0005-0000-0000-0000D9560000}"/>
    <cellStyle name="Migliaia 14 3 2 2 4 5" xfId="48871" xr:uid="{00000000-0005-0000-0000-0000DA560000}"/>
    <cellStyle name="Migliaia 14 3 2 2 5" xfId="15328" xr:uid="{00000000-0005-0000-0000-0000DB560000}"/>
    <cellStyle name="Migliaia 14 3 2 2 6" xfId="19749" xr:uid="{00000000-0005-0000-0000-0000DC560000}"/>
    <cellStyle name="Migliaia 14 3 2 3" xfId="2702" xr:uid="{00000000-0005-0000-0000-0000DD560000}"/>
    <cellStyle name="Migliaia 14 3 2 3 2" xfId="7658" xr:uid="{00000000-0005-0000-0000-0000DE560000}"/>
    <cellStyle name="Migliaia 14 3 2 3 2 2" xfId="33977" xr:uid="{00000000-0005-0000-0000-0000DF560000}"/>
    <cellStyle name="Migliaia 14 3 2 3 2 3" xfId="39279" xr:uid="{00000000-0005-0000-0000-0000E0560000}"/>
    <cellStyle name="Migliaia 14 3 2 3 2 4" xfId="28604" xr:uid="{00000000-0005-0000-0000-0000E1560000}"/>
    <cellStyle name="Migliaia 14 3 2 3 3" xfId="7332" xr:uid="{00000000-0005-0000-0000-0000E2560000}"/>
    <cellStyle name="Migliaia 14 3 2 3 4" xfId="15329" xr:uid="{00000000-0005-0000-0000-0000E3560000}"/>
    <cellStyle name="Migliaia 14 3 2 3 4 2" xfId="36628" xr:uid="{00000000-0005-0000-0000-0000E4560000}"/>
    <cellStyle name="Migliaia 14 3 2 3 5" xfId="11507" xr:uid="{00000000-0005-0000-0000-0000E5560000}"/>
    <cellStyle name="Migliaia 14 3 2 4" xfId="6682" xr:uid="{00000000-0005-0000-0000-0000E6560000}"/>
    <cellStyle name="Migliaia 14 3 2 4 2" xfId="13494" xr:uid="{00000000-0005-0000-0000-0000E7560000}"/>
    <cellStyle name="Migliaia 14 3 2 4 2 2" xfId="33978" xr:uid="{00000000-0005-0000-0000-0000E8560000}"/>
    <cellStyle name="Migliaia 14 3 2 4 2 3" xfId="39280" xr:uid="{00000000-0005-0000-0000-0000E9560000}"/>
    <cellStyle name="Migliaia 14 3 2 4 3" xfId="31498" xr:uid="{00000000-0005-0000-0000-0000EA560000}"/>
    <cellStyle name="Migliaia 14 3 2 4 4" xfId="36629" xr:uid="{00000000-0005-0000-0000-0000EB560000}"/>
    <cellStyle name="Migliaia 14 3 2 4 5" xfId="12575" xr:uid="{00000000-0005-0000-0000-0000EC560000}"/>
    <cellStyle name="Migliaia 14 3 2 5" xfId="12840" xr:uid="{00000000-0005-0000-0000-0000ED560000}"/>
    <cellStyle name="Migliaia 14 3 2 5 2" xfId="28605" xr:uid="{00000000-0005-0000-0000-0000EE560000}"/>
    <cellStyle name="Migliaia 14 3 2 5 2 2" xfId="33979" xr:uid="{00000000-0005-0000-0000-0000EF560000}"/>
    <cellStyle name="Migliaia 14 3 2 5 2 3" xfId="39281" xr:uid="{00000000-0005-0000-0000-0000F0560000}"/>
    <cellStyle name="Migliaia 14 3 2 5 3" xfId="31499" xr:uid="{00000000-0005-0000-0000-0000F1560000}"/>
    <cellStyle name="Migliaia 14 3 2 5 4" xfId="36630" xr:uid="{00000000-0005-0000-0000-0000F2560000}"/>
    <cellStyle name="Migliaia 14 3 2 6" xfId="15327" xr:uid="{00000000-0005-0000-0000-0000F3560000}"/>
    <cellStyle name="Migliaia 14 3 2 6 2" xfId="28606" xr:uid="{00000000-0005-0000-0000-0000F4560000}"/>
    <cellStyle name="Migliaia 14 3 2 6 2 2" xfId="33980" xr:uid="{00000000-0005-0000-0000-0000F5560000}"/>
    <cellStyle name="Migliaia 14 3 2 6 2 3" xfId="39282" xr:uid="{00000000-0005-0000-0000-0000F6560000}"/>
    <cellStyle name="Migliaia 14 3 2 6 3" xfId="31500" xr:uid="{00000000-0005-0000-0000-0000F7560000}"/>
    <cellStyle name="Migliaia 14 3 2 6 4" xfId="36631" xr:uid="{00000000-0005-0000-0000-0000F8560000}"/>
    <cellStyle name="Migliaia 14 3 2 6 5" xfId="19750" xr:uid="{00000000-0005-0000-0000-0000F9560000}"/>
    <cellStyle name="Migliaia 14 3 2 7" xfId="19748" xr:uid="{00000000-0005-0000-0000-0000FA560000}"/>
    <cellStyle name="Migliaia 14 3 3" xfId="1254" xr:uid="{00000000-0005-0000-0000-0000FB560000}"/>
    <cellStyle name="Migliaia 14 3 3 2" xfId="3450" xr:uid="{00000000-0005-0000-0000-0000FC560000}"/>
    <cellStyle name="Migliaia 14 3 3 2 2" xfId="5124" xr:uid="{00000000-0005-0000-0000-0000FD560000}"/>
    <cellStyle name="Migliaia 14 3 3 2 2 2" xfId="33982" xr:uid="{00000000-0005-0000-0000-0000FE560000}"/>
    <cellStyle name="Migliaia 14 3 3 2 2 3" xfId="39284" xr:uid="{00000000-0005-0000-0000-0000FF560000}"/>
    <cellStyle name="Migliaia 14 3 3 2 3" xfId="13604" xr:uid="{00000000-0005-0000-0000-000000570000}"/>
    <cellStyle name="Migliaia 14 3 3 2 4" xfId="15331" xr:uid="{00000000-0005-0000-0000-000001570000}"/>
    <cellStyle name="Migliaia 14 3 3 2 4 2" xfId="36633" xr:uid="{00000000-0005-0000-0000-000002570000}"/>
    <cellStyle name="Migliaia 14 3 3 2 5" xfId="11509" xr:uid="{00000000-0005-0000-0000-000003570000}"/>
    <cellStyle name="Migliaia 14 3 3 3" xfId="4876" xr:uid="{00000000-0005-0000-0000-000004570000}"/>
    <cellStyle name="Migliaia 14 3 3 3 2" xfId="28608" xr:uid="{00000000-0005-0000-0000-000005570000}"/>
    <cellStyle name="Migliaia 14 3 3 3 2 2" xfId="33983" xr:uid="{00000000-0005-0000-0000-000006570000}"/>
    <cellStyle name="Migliaia 14 3 3 3 2 3" xfId="39285" xr:uid="{00000000-0005-0000-0000-000007570000}"/>
    <cellStyle name="Migliaia 14 3 3 3 3" xfId="31502" xr:uid="{00000000-0005-0000-0000-000008570000}"/>
    <cellStyle name="Migliaia 14 3 3 3 4" xfId="36634" xr:uid="{00000000-0005-0000-0000-000009570000}"/>
    <cellStyle name="Migliaia 14 3 3 4" xfId="15330" xr:uid="{00000000-0005-0000-0000-00000A570000}"/>
    <cellStyle name="Migliaia 14 3 3 4 2" xfId="28609" xr:uid="{00000000-0005-0000-0000-00000B570000}"/>
    <cellStyle name="Migliaia 14 3 3 4 2 2" xfId="33984" xr:uid="{00000000-0005-0000-0000-00000C570000}"/>
    <cellStyle name="Migliaia 14 3 3 4 2 3" xfId="39286" xr:uid="{00000000-0005-0000-0000-00000D570000}"/>
    <cellStyle name="Migliaia 14 3 3 4 3" xfId="31503" xr:uid="{00000000-0005-0000-0000-00000E570000}"/>
    <cellStyle name="Migliaia 14 3 3 4 4" xfId="36635" xr:uid="{00000000-0005-0000-0000-00000F570000}"/>
    <cellStyle name="Migliaia 14 3 3 4 5" xfId="19751" xr:uid="{00000000-0005-0000-0000-000010570000}"/>
    <cellStyle name="Migliaia 14 3 3 5" xfId="19752" xr:uid="{00000000-0005-0000-0000-000011570000}"/>
    <cellStyle name="Migliaia 14 3 3 5 2" xfId="28610" xr:uid="{00000000-0005-0000-0000-000012570000}"/>
    <cellStyle name="Migliaia 14 3 3 5 2 2" xfId="33985" xr:uid="{00000000-0005-0000-0000-000013570000}"/>
    <cellStyle name="Migliaia 14 3 3 5 2 3" xfId="39287" xr:uid="{00000000-0005-0000-0000-000014570000}"/>
    <cellStyle name="Migliaia 14 3 3 5 3" xfId="31504" xr:uid="{00000000-0005-0000-0000-000015570000}"/>
    <cellStyle name="Migliaia 14 3 3 5 4" xfId="36636" xr:uid="{00000000-0005-0000-0000-000016570000}"/>
    <cellStyle name="Migliaia 14 3 3 6" xfId="28607" xr:uid="{00000000-0005-0000-0000-000017570000}"/>
    <cellStyle name="Migliaia 14 3 3 6 2" xfId="33981" xr:uid="{00000000-0005-0000-0000-000018570000}"/>
    <cellStyle name="Migliaia 14 3 3 6 3" xfId="39283" xr:uid="{00000000-0005-0000-0000-000019570000}"/>
    <cellStyle name="Migliaia 14 3 3 7" xfId="31501" xr:uid="{00000000-0005-0000-0000-00001A570000}"/>
    <cellStyle name="Migliaia 14 3 3 8" xfId="36632" xr:uid="{00000000-0005-0000-0000-00001B570000}"/>
    <cellStyle name="Migliaia 14 3 3 9" xfId="11508" xr:uid="{00000000-0005-0000-0000-00001C570000}"/>
    <cellStyle name="Migliaia 14 3 4" xfId="2390" xr:uid="{00000000-0005-0000-0000-00001D570000}"/>
    <cellStyle name="Migliaia 14 3 4 2" xfId="3902" xr:uid="{00000000-0005-0000-0000-00001E570000}"/>
    <cellStyle name="Migliaia 14 3 4 2 2" xfId="9857" xr:uid="{00000000-0005-0000-0000-00001F570000}"/>
    <cellStyle name="Migliaia 14 3 4 2 3" xfId="14022" xr:uid="{00000000-0005-0000-0000-000020570000}"/>
    <cellStyle name="Migliaia 14 3 4 2 4" xfId="15333" xr:uid="{00000000-0005-0000-0000-000021570000}"/>
    <cellStyle name="Migliaia 14 3 4 2 5" xfId="27757" xr:uid="{00000000-0005-0000-0000-000022570000}"/>
    <cellStyle name="Migliaia 14 3 4 2 6" xfId="11511" xr:uid="{00000000-0005-0000-0000-000023570000}"/>
    <cellStyle name="Migliaia 14 3 4 3" xfId="9105" xr:uid="{00000000-0005-0000-0000-000024570000}"/>
    <cellStyle name="Migliaia 14 3 4 3 2" xfId="30607" xr:uid="{00000000-0005-0000-0000-000025570000}"/>
    <cellStyle name="Migliaia 14 3 4 3 2 2" xfId="35765" xr:uid="{00000000-0005-0000-0000-000026570000}"/>
    <cellStyle name="Migliaia 14 3 4 3 2 3" xfId="41067" xr:uid="{00000000-0005-0000-0000-000027570000}"/>
    <cellStyle name="Migliaia 14 3 4 3 3" xfId="33114" xr:uid="{00000000-0005-0000-0000-000028570000}"/>
    <cellStyle name="Migliaia 14 3 4 3 4" xfId="38416" xr:uid="{00000000-0005-0000-0000-000029570000}"/>
    <cellStyle name="Migliaia 14 3 4 4" xfId="15332" xr:uid="{00000000-0005-0000-0000-00002A570000}"/>
    <cellStyle name="Migliaia 14 3 4 4 2" xfId="33986" xr:uid="{00000000-0005-0000-0000-00002B570000}"/>
    <cellStyle name="Migliaia 14 3 4 4 3" xfId="39288" xr:uid="{00000000-0005-0000-0000-00002C570000}"/>
    <cellStyle name="Migliaia 14 3 4 4 4" xfId="28611" xr:uid="{00000000-0005-0000-0000-00002D570000}"/>
    <cellStyle name="Migliaia 14 3 4 5" xfId="31505" xr:uid="{00000000-0005-0000-0000-00002E570000}"/>
    <cellStyle name="Migliaia 14 3 4 6" xfId="36637" xr:uid="{00000000-0005-0000-0000-00002F570000}"/>
    <cellStyle name="Migliaia 14 3 4 7" xfId="11510" xr:uid="{00000000-0005-0000-0000-000030570000}"/>
    <cellStyle name="Migliaia 14 3 5" xfId="3151" xr:uid="{00000000-0005-0000-0000-000031570000}"/>
    <cellStyle name="Migliaia 14 3 5 2" xfId="9624" xr:uid="{00000000-0005-0000-0000-000032570000}"/>
    <cellStyle name="Migliaia 14 3 5 2 2" xfId="30608" xr:uid="{00000000-0005-0000-0000-000033570000}"/>
    <cellStyle name="Migliaia 14 3 5 2 2 2" xfId="35766" xr:uid="{00000000-0005-0000-0000-000034570000}"/>
    <cellStyle name="Migliaia 14 3 5 2 2 3" xfId="41068" xr:uid="{00000000-0005-0000-0000-000035570000}"/>
    <cellStyle name="Migliaia 14 3 5 2 3" xfId="33115" xr:uid="{00000000-0005-0000-0000-000036570000}"/>
    <cellStyle name="Migliaia 14 3 5 2 4" xfId="38417" xr:uid="{00000000-0005-0000-0000-000037570000}"/>
    <cellStyle name="Migliaia 14 3 5 3" xfId="15334" xr:uid="{00000000-0005-0000-0000-000038570000}"/>
    <cellStyle name="Migliaia 14 3 5 3 2" xfId="33987" xr:uid="{00000000-0005-0000-0000-000039570000}"/>
    <cellStyle name="Migliaia 14 3 5 3 3" xfId="39289" xr:uid="{00000000-0005-0000-0000-00003A570000}"/>
    <cellStyle name="Migliaia 14 3 5 3 4" xfId="28612" xr:uid="{00000000-0005-0000-0000-00003B570000}"/>
    <cellStyle name="Migliaia 14 3 5 4" xfId="31506" xr:uid="{00000000-0005-0000-0000-00003C570000}"/>
    <cellStyle name="Migliaia 14 3 5 5" xfId="36638" xr:uid="{00000000-0005-0000-0000-00003D570000}"/>
    <cellStyle name="Migliaia 14 3 5 6" xfId="11512" xr:uid="{00000000-0005-0000-0000-00003E570000}"/>
    <cellStyle name="Migliaia 14 3 6" xfId="2701" xr:uid="{00000000-0005-0000-0000-00003F570000}"/>
    <cellStyle name="Migliaia 14 3 6 2" xfId="9327" xr:uid="{00000000-0005-0000-0000-000040570000}"/>
    <cellStyle name="Migliaia 14 3 6 2 2" xfId="33988" xr:uid="{00000000-0005-0000-0000-000041570000}"/>
    <cellStyle name="Migliaia 14 3 6 2 3" xfId="39290" xr:uid="{00000000-0005-0000-0000-000042570000}"/>
    <cellStyle name="Migliaia 14 3 6 3" xfId="14156" xr:uid="{00000000-0005-0000-0000-000043570000}"/>
    <cellStyle name="Migliaia 14 3 6 4" xfId="15335" xr:uid="{00000000-0005-0000-0000-000044570000}"/>
    <cellStyle name="Migliaia 14 3 6 4 2" xfId="36639" xr:uid="{00000000-0005-0000-0000-000045570000}"/>
    <cellStyle name="Migliaia 14 3 6 5" xfId="11513" xr:uid="{00000000-0005-0000-0000-000046570000}"/>
    <cellStyle name="Migliaia 14 3 7" xfId="6648" xr:uid="{00000000-0005-0000-0000-000047570000}"/>
    <cellStyle name="Migliaia 14 3 7 2" xfId="28613" xr:uid="{00000000-0005-0000-0000-000048570000}"/>
    <cellStyle name="Migliaia 14 3 7 2 2" xfId="33989" xr:uid="{00000000-0005-0000-0000-000049570000}"/>
    <cellStyle name="Migliaia 14 3 7 2 3" xfId="39291" xr:uid="{00000000-0005-0000-0000-00004A570000}"/>
    <cellStyle name="Migliaia 14 3 7 3" xfId="31508" xr:uid="{00000000-0005-0000-0000-00004B570000}"/>
    <cellStyle name="Migliaia 14 3 7 4" xfId="36640" xr:uid="{00000000-0005-0000-0000-00004C570000}"/>
    <cellStyle name="Migliaia 14 3 8" xfId="12841" xr:uid="{00000000-0005-0000-0000-00004D570000}"/>
    <cellStyle name="Migliaia 14 3 8 2" xfId="28614" xr:uid="{00000000-0005-0000-0000-00004E570000}"/>
    <cellStyle name="Migliaia 14 3 8 2 2" xfId="33990" xr:uid="{00000000-0005-0000-0000-00004F570000}"/>
    <cellStyle name="Migliaia 14 3 8 2 3" xfId="39292" xr:uid="{00000000-0005-0000-0000-000050570000}"/>
    <cellStyle name="Migliaia 14 3 8 3" xfId="31509" xr:uid="{00000000-0005-0000-0000-000051570000}"/>
    <cellStyle name="Migliaia 14 3 8 4" xfId="36641" xr:uid="{00000000-0005-0000-0000-000052570000}"/>
    <cellStyle name="Migliaia 14 3 8 5" xfId="19754" xr:uid="{00000000-0005-0000-0000-000053570000}"/>
    <cellStyle name="Migliaia 14 3 9" xfId="15326" xr:uid="{00000000-0005-0000-0000-000054570000}"/>
    <cellStyle name="Migliaia 14 4" xfId="1256" xr:uid="{00000000-0005-0000-0000-000055570000}"/>
    <cellStyle name="Migliaia 14 4 2" xfId="3452" xr:uid="{00000000-0005-0000-0000-000056570000}"/>
    <cellStyle name="Migliaia 14 4 2 2" xfId="4222" xr:uid="{00000000-0005-0000-0000-000057570000}"/>
    <cellStyle name="Migliaia 14 4 2 2 2" xfId="28615" xr:uid="{00000000-0005-0000-0000-000058570000}"/>
    <cellStyle name="Migliaia 14 4 2 2 2 2" xfId="33991" xr:uid="{00000000-0005-0000-0000-000059570000}"/>
    <cellStyle name="Migliaia 14 4 2 2 2 3" xfId="39293" xr:uid="{00000000-0005-0000-0000-00005A570000}"/>
    <cellStyle name="Migliaia 14 4 2 2 3" xfId="31510" xr:uid="{00000000-0005-0000-0000-00005B570000}"/>
    <cellStyle name="Migliaia 14 4 2 2 4" xfId="36642" xr:uid="{00000000-0005-0000-0000-00005C570000}"/>
    <cellStyle name="Migliaia 14 4 2 3" xfId="7333" xr:uid="{00000000-0005-0000-0000-00005D570000}"/>
    <cellStyle name="Migliaia 14 4 2 3 2" xfId="28616" xr:uid="{00000000-0005-0000-0000-00005E570000}"/>
    <cellStyle name="Migliaia 14 4 2 3 2 2" xfId="33992" xr:uid="{00000000-0005-0000-0000-00005F570000}"/>
    <cellStyle name="Migliaia 14 4 2 3 2 3" xfId="39294" xr:uid="{00000000-0005-0000-0000-000060570000}"/>
    <cellStyle name="Migliaia 14 4 2 3 3" xfId="31511" xr:uid="{00000000-0005-0000-0000-000061570000}"/>
    <cellStyle name="Migliaia 14 4 2 3 4" xfId="36643" xr:uid="{00000000-0005-0000-0000-000062570000}"/>
    <cellStyle name="Migliaia 14 4 2 4" xfId="6684" xr:uid="{00000000-0005-0000-0000-000063570000}"/>
    <cellStyle name="Migliaia 14 4 2 5" xfId="6051" xr:uid="{00000000-0005-0000-0000-000064570000}"/>
    <cellStyle name="Migliaia 14 4 2 5 2" xfId="16825" xr:uid="{00000000-0005-0000-0000-000065570000}"/>
    <cellStyle name="Migliaia 14 4 2 5 3" xfId="41658" xr:uid="{00000000-0005-0000-0000-000066570000}"/>
    <cellStyle name="Migliaia 14 4 2 5 4" xfId="45857" xr:uid="{00000000-0005-0000-0000-000067570000}"/>
    <cellStyle name="Migliaia 14 4 2 5 5" xfId="48873" xr:uid="{00000000-0005-0000-0000-000068570000}"/>
    <cellStyle name="Migliaia 14 4 2 6" xfId="15337" xr:uid="{00000000-0005-0000-0000-000069570000}"/>
    <cellStyle name="Migliaia 14 4 2 7" xfId="19756" xr:uid="{00000000-0005-0000-0000-00006A570000}"/>
    <cellStyle name="Migliaia 14 4 3" xfId="4223" xr:uid="{00000000-0005-0000-0000-00006B570000}"/>
    <cellStyle name="Migliaia 14 4 3 2" xfId="13605" xr:uid="{00000000-0005-0000-0000-00006C570000}"/>
    <cellStyle name="Migliaia 14 4 3 2 2" xfId="33993" xr:uid="{00000000-0005-0000-0000-00006D570000}"/>
    <cellStyle name="Migliaia 14 4 3 2 3" xfId="39295" xr:uid="{00000000-0005-0000-0000-00006E570000}"/>
    <cellStyle name="Migliaia 14 4 3 3" xfId="31512" xr:uid="{00000000-0005-0000-0000-00006F570000}"/>
    <cellStyle name="Migliaia 14 4 3 4" xfId="36644" xr:uid="{00000000-0005-0000-0000-000070570000}"/>
    <cellStyle name="Migliaia 14 4 3 5" xfId="12839" xr:uid="{00000000-0005-0000-0000-000071570000}"/>
    <cellStyle name="Migliaia 14 4 4" xfId="7334" xr:uid="{00000000-0005-0000-0000-000072570000}"/>
    <cellStyle name="Migliaia 14 4 4 2" xfId="28618" xr:uid="{00000000-0005-0000-0000-000073570000}"/>
    <cellStyle name="Migliaia 14 4 4 2 2" xfId="33994" xr:uid="{00000000-0005-0000-0000-000074570000}"/>
    <cellStyle name="Migliaia 14 4 4 2 3" xfId="39296" xr:uid="{00000000-0005-0000-0000-000075570000}"/>
    <cellStyle name="Migliaia 14 4 4 3" xfId="31513" xr:uid="{00000000-0005-0000-0000-000076570000}"/>
    <cellStyle name="Migliaia 14 4 4 4" xfId="36645" xr:uid="{00000000-0005-0000-0000-000077570000}"/>
    <cellStyle name="Migliaia 14 4 5" xfId="6683" xr:uid="{00000000-0005-0000-0000-000078570000}"/>
    <cellStyle name="Migliaia 14 4 5 2" xfId="28619" xr:uid="{00000000-0005-0000-0000-000079570000}"/>
    <cellStyle name="Migliaia 14 4 5 2 2" xfId="33995" xr:uid="{00000000-0005-0000-0000-00007A570000}"/>
    <cellStyle name="Migliaia 14 4 5 2 3" xfId="39297" xr:uid="{00000000-0005-0000-0000-00007B570000}"/>
    <cellStyle name="Migliaia 14 4 5 3" xfId="31514" xr:uid="{00000000-0005-0000-0000-00007C570000}"/>
    <cellStyle name="Migliaia 14 4 5 4" xfId="36646" xr:uid="{00000000-0005-0000-0000-00007D570000}"/>
    <cellStyle name="Migliaia 14 4 6" xfId="6050" xr:uid="{00000000-0005-0000-0000-00007E570000}"/>
    <cellStyle name="Migliaia 14 4 6 2" xfId="16824" xr:uid="{00000000-0005-0000-0000-00007F570000}"/>
    <cellStyle name="Migliaia 14 4 6 2 2" xfId="33996" xr:uid="{00000000-0005-0000-0000-000080570000}"/>
    <cellStyle name="Migliaia 14 4 6 2 3" xfId="39298" xr:uid="{00000000-0005-0000-0000-000081570000}"/>
    <cellStyle name="Migliaia 14 4 6 2 4" xfId="28620" xr:uid="{00000000-0005-0000-0000-000082570000}"/>
    <cellStyle name="Migliaia 14 4 6 3" xfId="31515" xr:uid="{00000000-0005-0000-0000-000083570000}"/>
    <cellStyle name="Migliaia 14 4 6 4" xfId="36647" xr:uid="{00000000-0005-0000-0000-000084570000}"/>
    <cellStyle name="Migliaia 14 4 6 5" xfId="19761" xr:uid="{00000000-0005-0000-0000-000085570000}"/>
    <cellStyle name="Migliaia 14 4 6 6" xfId="41657" xr:uid="{00000000-0005-0000-0000-000086570000}"/>
    <cellStyle name="Migliaia 14 4 6 7" xfId="45856" xr:uid="{00000000-0005-0000-0000-000087570000}"/>
    <cellStyle name="Migliaia 14 4 6 8" xfId="48872" xr:uid="{00000000-0005-0000-0000-000088570000}"/>
    <cellStyle name="Migliaia 14 4 7" xfId="15336" xr:uid="{00000000-0005-0000-0000-000089570000}"/>
    <cellStyle name="Migliaia 14 4 7 2" xfId="28621" xr:uid="{00000000-0005-0000-0000-00008A570000}"/>
    <cellStyle name="Migliaia 14 4 7 2 2" xfId="33997" xr:uid="{00000000-0005-0000-0000-00008B570000}"/>
    <cellStyle name="Migliaia 14 4 7 2 3" xfId="39299" xr:uid="{00000000-0005-0000-0000-00008C570000}"/>
    <cellStyle name="Migliaia 14 4 7 3" xfId="31516" xr:uid="{00000000-0005-0000-0000-00008D570000}"/>
    <cellStyle name="Migliaia 14 4 7 4" xfId="36648" xr:uid="{00000000-0005-0000-0000-00008E570000}"/>
    <cellStyle name="Migliaia 14 4 7 5" xfId="19762" xr:uid="{00000000-0005-0000-0000-00008F570000}"/>
    <cellStyle name="Migliaia 14 4 8" xfId="19755" xr:uid="{00000000-0005-0000-0000-000090570000}"/>
    <cellStyle name="Migliaia 14 5" xfId="1257" xr:uid="{00000000-0005-0000-0000-000091570000}"/>
    <cellStyle name="Migliaia 14 5 2" xfId="3453" xr:uid="{00000000-0005-0000-0000-000092570000}"/>
    <cellStyle name="Migliaia 14 5 2 2" xfId="13806" xr:uid="{00000000-0005-0000-0000-000093570000}"/>
    <cellStyle name="Migliaia 14 5 2 2 2" xfId="33998" xr:uid="{00000000-0005-0000-0000-000094570000}"/>
    <cellStyle name="Migliaia 14 5 2 2 3" xfId="39300" xr:uid="{00000000-0005-0000-0000-000095570000}"/>
    <cellStyle name="Migliaia 14 5 2 3" xfId="15339" xr:uid="{00000000-0005-0000-0000-000096570000}"/>
    <cellStyle name="Migliaia 14 5 2 3 2" xfId="31517" xr:uid="{00000000-0005-0000-0000-000097570000}"/>
    <cellStyle name="Migliaia 14 5 2 4" xfId="36649" xr:uid="{00000000-0005-0000-0000-000098570000}"/>
    <cellStyle name="Migliaia 14 5 2 5" xfId="11514" xr:uid="{00000000-0005-0000-0000-000099570000}"/>
    <cellStyle name="Migliaia 14 5 3" xfId="6685" xr:uid="{00000000-0005-0000-0000-00009A570000}"/>
    <cellStyle name="Migliaia 14 5 3 2" xfId="28622" xr:uid="{00000000-0005-0000-0000-00009B570000}"/>
    <cellStyle name="Migliaia 14 5 3 2 2" xfId="33999" xr:uid="{00000000-0005-0000-0000-00009C570000}"/>
    <cellStyle name="Migliaia 14 5 3 2 3" xfId="39301" xr:uid="{00000000-0005-0000-0000-00009D570000}"/>
    <cellStyle name="Migliaia 14 5 3 3" xfId="31518" xr:uid="{00000000-0005-0000-0000-00009E570000}"/>
    <cellStyle name="Migliaia 14 5 3 4" xfId="36650" xr:uid="{00000000-0005-0000-0000-00009F570000}"/>
    <cellStyle name="Migliaia 14 5 4" xfId="6052" xr:uid="{00000000-0005-0000-0000-0000A0570000}"/>
    <cellStyle name="Migliaia 14 5 4 2" xfId="16826" xr:uid="{00000000-0005-0000-0000-0000A1570000}"/>
    <cellStyle name="Migliaia 14 5 4 2 2" xfId="34000" xr:uid="{00000000-0005-0000-0000-0000A2570000}"/>
    <cellStyle name="Migliaia 14 5 4 2 3" xfId="39302" xr:uid="{00000000-0005-0000-0000-0000A3570000}"/>
    <cellStyle name="Migliaia 14 5 4 2 4" xfId="28623" xr:uid="{00000000-0005-0000-0000-0000A4570000}"/>
    <cellStyle name="Migliaia 14 5 4 3" xfId="31519" xr:uid="{00000000-0005-0000-0000-0000A5570000}"/>
    <cellStyle name="Migliaia 14 5 4 4" xfId="36651" xr:uid="{00000000-0005-0000-0000-0000A6570000}"/>
    <cellStyle name="Migliaia 14 5 4 5" xfId="19764" xr:uid="{00000000-0005-0000-0000-0000A7570000}"/>
    <cellStyle name="Migliaia 14 5 4 6" xfId="43045" xr:uid="{00000000-0005-0000-0000-0000A8570000}"/>
    <cellStyle name="Migliaia 14 5 4 7" xfId="45858" xr:uid="{00000000-0005-0000-0000-0000A9570000}"/>
    <cellStyle name="Migliaia 14 5 4 8" xfId="48874" xr:uid="{00000000-0005-0000-0000-0000AA570000}"/>
    <cellStyle name="Migliaia 14 5 5" xfId="15338" xr:uid="{00000000-0005-0000-0000-0000AB570000}"/>
    <cellStyle name="Migliaia 14 5 5 2" xfId="28624" xr:uid="{00000000-0005-0000-0000-0000AC570000}"/>
    <cellStyle name="Migliaia 14 5 5 2 2" xfId="34001" xr:uid="{00000000-0005-0000-0000-0000AD570000}"/>
    <cellStyle name="Migliaia 14 5 5 2 3" xfId="39303" xr:uid="{00000000-0005-0000-0000-0000AE570000}"/>
    <cellStyle name="Migliaia 14 5 5 3" xfId="31520" xr:uid="{00000000-0005-0000-0000-0000AF570000}"/>
    <cellStyle name="Migliaia 14 5 5 4" xfId="36652" xr:uid="{00000000-0005-0000-0000-0000B0570000}"/>
    <cellStyle name="Migliaia 14 5 5 5" xfId="19765" xr:uid="{00000000-0005-0000-0000-0000B1570000}"/>
    <cellStyle name="Migliaia 14 5 6" xfId="19766" xr:uid="{00000000-0005-0000-0000-0000B2570000}"/>
    <cellStyle name="Migliaia 14 5 6 2" xfId="28625" xr:uid="{00000000-0005-0000-0000-0000B3570000}"/>
    <cellStyle name="Migliaia 14 5 6 2 2" xfId="34002" xr:uid="{00000000-0005-0000-0000-0000B4570000}"/>
    <cellStyle name="Migliaia 14 5 6 2 3" xfId="39304" xr:uid="{00000000-0005-0000-0000-0000B5570000}"/>
    <cellStyle name="Migliaia 14 5 6 3" xfId="31521" xr:uid="{00000000-0005-0000-0000-0000B6570000}"/>
    <cellStyle name="Migliaia 14 5 6 4" xfId="36653" xr:uid="{00000000-0005-0000-0000-0000B7570000}"/>
    <cellStyle name="Migliaia 14 5 7" xfId="19763" xr:uid="{00000000-0005-0000-0000-0000B8570000}"/>
    <cellStyle name="Migliaia 14 6" xfId="1252" xr:uid="{00000000-0005-0000-0000-0000B9570000}"/>
    <cellStyle name="Migliaia 14 6 2" xfId="3448" xr:uid="{00000000-0005-0000-0000-0000BA570000}"/>
    <cellStyle name="Migliaia 14 6 2 2" xfId="5123" xr:uid="{00000000-0005-0000-0000-0000BB570000}"/>
    <cellStyle name="Migliaia 14 6 2 3" xfId="14107" xr:uid="{00000000-0005-0000-0000-0000BC570000}"/>
    <cellStyle name="Migliaia 14 6 2 4" xfId="15341" xr:uid="{00000000-0005-0000-0000-0000BD570000}"/>
    <cellStyle name="Migliaia 14 6 2 5" xfId="27758" xr:uid="{00000000-0005-0000-0000-0000BE570000}"/>
    <cellStyle name="Migliaia 14 6 2 6" xfId="11516" xr:uid="{00000000-0005-0000-0000-0000BF570000}"/>
    <cellStyle name="Migliaia 14 6 3" xfId="4875" xr:uid="{00000000-0005-0000-0000-0000C0570000}"/>
    <cellStyle name="Migliaia 14 6 3 2" xfId="30609" xr:uid="{00000000-0005-0000-0000-0000C1570000}"/>
    <cellStyle name="Migliaia 14 6 3 2 2" xfId="35767" xr:uid="{00000000-0005-0000-0000-0000C2570000}"/>
    <cellStyle name="Migliaia 14 6 3 2 3" xfId="41069" xr:uid="{00000000-0005-0000-0000-0000C3570000}"/>
    <cellStyle name="Migliaia 14 6 3 3" xfId="33116" xr:uid="{00000000-0005-0000-0000-0000C4570000}"/>
    <cellStyle name="Migliaia 14 6 3 4" xfId="38418" xr:uid="{00000000-0005-0000-0000-0000C5570000}"/>
    <cellStyle name="Migliaia 14 6 4" xfId="15340" xr:uid="{00000000-0005-0000-0000-0000C6570000}"/>
    <cellStyle name="Migliaia 14 6 4 2" xfId="34003" xr:uid="{00000000-0005-0000-0000-0000C7570000}"/>
    <cellStyle name="Migliaia 14 6 4 3" xfId="39305" xr:uid="{00000000-0005-0000-0000-0000C8570000}"/>
    <cellStyle name="Migliaia 14 6 4 4" xfId="28626" xr:uid="{00000000-0005-0000-0000-0000C9570000}"/>
    <cellStyle name="Migliaia 14 6 5" xfId="31522" xr:uid="{00000000-0005-0000-0000-0000CA570000}"/>
    <cellStyle name="Migliaia 14 6 6" xfId="36654" xr:uid="{00000000-0005-0000-0000-0000CB570000}"/>
    <cellStyle name="Migliaia 14 6 7" xfId="11515" xr:uid="{00000000-0005-0000-0000-0000CC570000}"/>
    <cellStyle name="Migliaia 14 7" xfId="3149" xr:uid="{00000000-0005-0000-0000-0000CD570000}"/>
    <cellStyle name="Migliaia 14 7 2" xfId="9622" xr:uid="{00000000-0005-0000-0000-0000CE570000}"/>
    <cellStyle name="Migliaia 14 7 2 2" xfId="30610" xr:uid="{00000000-0005-0000-0000-0000CF570000}"/>
    <cellStyle name="Migliaia 14 7 2 2 2" xfId="35768" xr:uid="{00000000-0005-0000-0000-0000D0570000}"/>
    <cellStyle name="Migliaia 14 7 2 2 3" xfId="41070" xr:uid="{00000000-0005-0000-0000-0000D1570000}"/>
    <cellStyle name="Migliaia 14 7 2 3" xfId="33117" xr:uid="{00000000-0005-0000-0000-0000D2570000}"/>
    <cellStyle name="Migliaia 14 7 2 4" xfId="38419" xr:uid="{00000000-0005-0000-0000-0000D3570000}"/>
    <cellStyle name="Migliaia 14 7 3" xfId="15342" xr:uid="{00000000-0005-0000-0000-0000D4570000}"/>
    <cellStyle name="Migliaia 14 7 3 2" xfId="34004" xr:uid="{00000000-0005-0000-0000-0000D5570000}"/>
    <cellStyle name="Migliaia 14 7 3 3" xfId="39306" xr:uid="{00000000-0005-0000-0000-0000D6570000}"/>
    <cellStyle name="Migliaia 14 7 3 4" xfId="28627" xr:uid="{00000000-0005-0000-0000-0000D7570000}"/>
    <cellStyle name="Migliaia 14 7 4" xfId="31523" xr:uid="{00000000-0005-0000-0000-0000D8570000}"/>
    <cellStyle name="Migliaia 14 7 5" xfId="36655" xr:uid="{00000000-0005-0000-0000-0000D9570000}"/>
    <cellStyle name="Migliaia 14 7 6" xfId="11517" xr:uid="{00000000-0005-0000-0000-0000DA570000}"/>
    <cellStyle name="Migliaia 14 8" xfId="2699" xr:uid="{00000000-0005-0000-0000-0000DB570000}"/>
    <cellStyle name="Migliaia 14 8 2" xfId="9325" xr:uid="{00000000-0005-0000-0000-0000DC570000}"/>
    <cellStyle name="Migliaia 14 8 2 2" xfId="30611" xr:uid="{00000000-0005-0000-0000-0000DD570000}"/>
    <cellStyle name="Migliaia 14 8 2 2 2" xfId="35769" xr:uid="{00000000-0005-0000-0000-0000DE570000}"/>
    <cellStyle name="Migliaia 14 8 2 2 3" xfId="41071" xr:uid="{00000000-0005-0000-0000-0000DF570000}"/>
    <cellStyle name="Migliaia 14 8 2 3" xfId="33118" xr:uid="{00000000-0005-0000-0000-0000E0570000}"/>
    <cellStyle name="Migliaia 14 8 2 4" xfId="38420" xr:uid="{00000000-0005-0000-0000-0000E1570000}"/>
    <cellStyle name="Migliaia 14 8 3" xfId="15343" xr:uid="{00000000-0005-0000-0000-0000E2570000}"/>
    <cellStyle name="Migliaia 14 8 3 2" xfId="34005" xr:uid="{00000000-0005-0000-0000-0000E3570000}"/>
    <cellStyle name="Migliaia 14 8 3 3" xfId="39307" xr:uid="{00000000-0005-0000-0000-0000E4570000}"/>
    <cellStyle name="Migliaia 14 8 3 4" xfId="28628" xr:uid="{00000000-0005-0000-0000-0000E5570000}"/>
    <cellStyle name="Migliaia 14 8 4" xfId="31524" xr:uid="{00000000-0005-0000-0000-0000E6570000}"/>
    <cellStyle name="Migliaia 14 8 5" xfId="36656" xr:uid="{00000000-0005-0000-0000-0000E7570000}"/>
    <cellStyle name="Migliaia 14 8 6" xfId="11518" xr:uid="{00000000-0005-0000-0000-0000E8570000}"/>
    <cellStyle name="Migliaia 14 9" xfId="12574" xr:uid="{00000000-0005-0000-0000-0000E9570000}"/>
    <cellStyle name="Migliaia 14 9 2" xfId="28629" xr:uid="{00000000-0005-0000-0000-0000EA570000}"/>
    <cellStyle name="Migliaia 14 9 2 2" xfId="34006" xr:uid="{00000000-0005-0000-0000-0000EB570000}"/>
    <cellStyle name="Migliaia 14 9 2 3" xfId="39308" xr:uid="{00000000-0005-0000-0000-0000EC570000}"/>
    <cellStyle name="Migliaia 14 9 3" xfId="31525" xr:uid="{00000000-0005-0000-0000-0000ED570000}"/>
    <cellStyle name="Migliaia 14 9 4" xfId="36657" xr:uid="{00000000-0005-0000-0000-0000EE570000}"/>
    <cellStyle name="Migliaia 15" xfId="252" xr:uid="{00000000-0005-0000-0000-0000EF570000}"/>
    <cellStyle name="Migliaia 15 10" xfId="15344" xr:uid="{00000000-0005-0000-0000-0000F0570000}"/>
    <cellStyle name="Migliaia 15 10 2" xfId="34007" xr:uid="{00000000-0005-0000-0000-0000F1570000}"/>
    <cellStyle name="Migliaia 15 10 3" xfId="39309" xr:uid="{00000000-0005-0000-0000-0000F2570000}"/>
    <cellStyle name="Migliaia 15 10 4" xfId="28630" xr:uid="{00000000-0005-0000-0000-0000F3570000}"/>
    <cellStyle name="Migliaia 15 11" xfId="31526" xr:uid="{00000000-0005-0000-0000-0000F4570000}"/>
    <cellStyle name="Migliaia 15 12" xfId="36658" xr:uid="{00000000-0005-0000-0000-0000F5570000}"/>
    <cellStyle name="Migliaia 15 2" xfId="253" xr:uid="{00000000-0005-0000-0000-0000F6570000}"/>
    <cellStyle name="Migliaia 15 2 2" xfId="1259" xr:uid="{00000000-0005-0000-0000-0000F7570000}"/>
    <cellStyle name="Migliaia 15 2 2 2" xfId="3455" xr:uid="{00000000-0005-0000-0000-0000F8570000}"/>
    <cellStyle name="Migliaia 15 2 2 2 2" xfId="9797" xr:uid="{00000000-0005-0000-0000-0000F9570000}"/>
    <cellStyle name="Migliaia 15 2 2 2 2 2" xfId="34008" xr:uid="{00000000-0005-0000-0000-0000FA570000}"/>
    <cellStyle name="Migliaia 15 2 2 2 2 3" xfId="39310" xr:uid="{00000000-0005-0000-0000-0000FB570000}"/>
    <cellStyle name="Migliaia 15 2 2 2 3" xfId="13807" xr:uid="{00000000-0005-0000-0000-0000FC570000}"/>
    <cellStyle name="Migliaia 15 2 2 2 4" xfId="15347" xr:uid="{00000000-0005-0000-0000-0000FD570000}"/>
    <cellStyle name="Migliaia 15 2 2 2 4 2" xfId="36659" xr:uid="{00000000-0005-0000-0000-0000FE570000}"/>
    <cellStyle name="Migliaia 15 2 2 2 5" xfId="11519" xr:uid="{00000000-0005-0000-0000-0000FF570000}"/>
    <cellStyle name="Migliaia 15 2 2 3" xfId="7024" xr:uid="{00000000-0005-0000-0000-000000580000}"/>
    <cellStyle name="Migliaia 15 2 2 3 2" xfId="30612" xr:uid="{00000000-0005-0000-0000-000001580000}"/>
    <cellStyle name="Migliaia 15 2 2 3 2 2" xfId="35770" xr:uid="{00000000-0005-0000-0000-000002580000}"/>
    <cellStyle name="Migliaia 15 2 2 3 2 3" xfId="41072" xr:uid="{00000000-0005-0000-0000-000003580000}"/>
    <cellStyle name="Migliaia 15 2 2 3 3" xfId="33119" xr:uid="{00000000-0005-0000-0000-000004580000}"/>
    <cellStyle name="Migliaia 15 2 2 3 4" xfId="38421" xr:uid="{00000000-0005-0000-0000-000005580000}"/>
    <cellStyle name="Migliaia 15 2 2 4" xfId="6053" xr:uid="{00000000-0005-0000-0000-000006580000}"/>
    <cellStyle name="Migliaia 15 2 2 4 2" xfId="16827" xr:uid="{00000000-0005-0000-0000-000007580000}"/>
    <cellStyle name="Migliaia 15 2 2 4 3" xfId="43044" xr:uid="{00000000-0005-0000-0000-000008580000}"/>
    <cellStyle name="Migliaia 15 2 2 4 4" xfId="45859" xr:uid="{00000000-0005-0000-0000-000009580000}"/>
    <cellStyle name="Migliaia 15 2 2 4 5" xfId="48875" xr:uid="{00000000-0005-0000-0000-00000A580000}"/>
    <cellStyle name="Migliaia 15 2 2 5" xfId="15346" xr:uid="{00000000-0005-0000-0000-00000B580000}"/>
    <cellStyle name="Migliaia 15 2 2 6" xfId="19770" xr:uid="{00000000-0005-0000-0000-00000C580000}"/>
    <cellStyle name="Migliaia 15 2 3" xfId="3153" xr:uid="{00000000-0005-0000-0000-00000D580000}"/>
    <cellStyle name="Migliaia 15 2 3 2" xfId="9626" xr:uid="{00000000-0005-0000-0000-00000E580000}"/>
    <cellStyle name="Migliaia 15 2 3 2 2" xfId="30613" xr:uid="{00000000-0005-0000-0000-00000F580000}"/>
    <cellStyle name="Migliaia 15 2 3 2 2 2" xfId="35771" xr:uid="{00000000-0005-0000-0000-000010580000}"/>
    <cellStyle name="Migliaia 15 2 3 2 2 3" xfId="41073" xr:uid="{00000000-0005-0000-0000-000011580000}"/>
    <cellStyle name="Migliaia 15 2 3 2 3" xfId="33120" xr:uid="{00000000-0005-0000-0000-000012580000}"/>
    <cellStyle name="Migliaia 15 2 3 2 4" xfId="38422" xr:uid="{00000000-0005-0000-0000-000013580000}"/>
    <cellStyle name="Migliaia 15 2 3 3" xfId="15348" xr:uid="{00000000-0005-0000-0000-000014580000}"/>
    <cellStyle name="Migliaia 15 2 3 3 2" xfId="34009" xr:uid="{00000000-0005-0000-0000-000015580000}"/>
    <cellStyle name="Migliaia 15 2 3 3 3" xfId="39311" xr:uid="{00000000-0005-0000-0000-000016580000}"/>
    <cellStyle name="Migliaia 15 2 3 3 4" xfId="28631" xr:uid="{00000000-0005-0000-0000-000017580000}"/>
    <cellStyle name="Migliaia 15 2 3 4" xfId="31527" xr:uid="{00000000-0005-0000-0000-000018580000}"/>
    <cellStyle name="Migliaia 15 2 3 5" xfId="36660" xr:uid="{00000000-0005-0000-0000-000019580000}"/>
    <cellStyle name="Migliaia 15 2 3 6" xfId="11520" xr:uid="{00000000-0005-0000-0000-00001A580000}"/>
    <cellStyle name="Migliaia 15 2 4" xfId="2704" xr:uid="{00000000-0005-0000-0000-00001B580000}"/>
    <cellStyle name="Migliaia 15 2 4 2" xfId="9329" xr:uid="{00000000-0005-0000-0000-00001C580000}"/>
    <cellStyle name="Migliaia 15 2 4 2 2" xfId="34010" xr:uid="{00000000-0005-0000-0000-00001D580000}"/>
    <cellStyle name="Migliaia 15 2 4 2 3" xfId="39312" xr:uid="{00000000-0005-0000-0000-00001E580000}"/>
    <cellStyle name="Migliaia 15 2 4 3" xfId="13446" xr:uid="{00000000-0005-0000-0000-00001F580000}"/>
    <cellStyle name="Migliaia 15 2 4 4" xfId="15349" xr:uid="{00000000-0005-0000-0000-000020580000}"/>
    <cellStyle name="Migliaia 15 2 4 4 2" xfId="36661" xr:uid="{00000000-0005-0000-0000-000021580000}"/>
    <cellStyle name="Migliaia 15 2 4 5" xfId="11521" xr:uid="{00000000-0005-0000-0000-000022580000}"/>
    <cellStyle name="Migliaia 15 2 5" xfId="8537" xr:uid="{00000000-0005-0000-0000-000023580000}"/>
    <cellStyle name="Migliaia 15 2 5 2" xfId="28633" xr:uid="{00000000-0005-0000-0000-000024580000}"/>
    <cellStyle name="Migliaia 15 2 5 2 2" xfId="34011" xr:uid="{00000000-0005-0000-0000-000025580000}"/>
    <cellStyle name="Migliaia 15 2 5 2 3" xfId="39313" xr:uid="{00000000-0005-0000-0000-000026580000}"/>
    <cellStyle name="Migliaia 15 2 5 3" xfId="31529" xr:uid="{00000000-0005-0000-0000-000027580000}"/>
    <cellStyle name="Migliaia 15 2 5 4" xfId="36662" xr:uid="{00000000-0005-0000-0000-000028580000}"/>
    <cellStyle name="Migliaia 15 2 6" xfId="15345" xr:uid="{00000000-0005-0000-0000-000029580000}"/>
    <cellStyle name="Migliaia 15 2 6 2" xfId="28634" xr:uid="{00000000-0005-0000-0000-00002A580000}"/>
    <cellStyle name="Migliaia 15 2 6 2 2" xfId="34012" xr:uid="{00000000-0005-0000-0000-00002B580000}"/>
    <cellStyle name="Migliaia 15 2 6 2 3" xfId="39314" xr:uid="{00000000-0005-0000-0000-00002C580000}"/>
    <cellStyle name="Migliaia 15 2 6 3" xfId="31530" xr:uid="{00000000-0005-0000-0000-00002D580000}"/>
    <cellStyle name="Migliaia 15 2 6 4" xfId="36663" xr:uid="{00000000-0005-0000-0000-00002E580000}"/>
    <cellStyle name="Migliaia 15 2 6 5" xfId="19773" xr:uid="{00000000-0005-0000-0000-00002F580000}"/>
    <cellStyle name="Migliaia 15 2 7" xfId="19769" xr:uid="{00000000-0005-0000-0000-000030580000}"/>
    <cellStyle name="Migliaia 15 3" xfId="254" xr:uid="{00000000-0005-0000-0000-000031580000}"/>
    <cellStyle name="Migliaia 15 3 10" xfId="19774" xr:uid="{00000000-0005-0000-0000-000032580000}"/>
    <cellStyle name="Migliaia 15 3 11" xfId="11522" xr:uid="{00000000-0005-0000-0000-000033580000}"/>
    <cellStyle name="Migliaia 15 3 2" xfId="1261" xr:uid="{00000000-0005-0000-0000-000034580000}"/>
    <cellStyle name="Migliaia 15 3 2 2" xfId="3457" xr:uid="{00000000-0005-0000-0000-000035580000}"/>
    <cellStyle name="Migliaia 15 3 2 2 2" xfId="7335" xr:uid="{00000000-0005-0000-0000-000036580000}"/>
    <cellStyle name="Migliaia 15 3 2 2 2 2" xfId="13808" xr:uid="{00000000-0005-0000-0000-000037580000}"/>
    <cellStyle name="Migliaia 15 3 2 2 2 2 2" xfId="17275" xr:uid="{00000000-0005-0000-0000-000038580000}"/>
    <cellStyle name="Migliaia 15 3 2 2 2 2 2 2" xfId="34013" xr:uid="{00000000-0005-0000-0000-000039580000}"/>
    <cellStyle name="Migliaia 15 3 2 2 2 2 3" xfId="39315" xr:uid="{00000000-0005-0000-0000-00003A580000}"/>
    <cellStyle name="Migliaia 15 3 2 2 2 2 4" xfId="28635" xr:uid="{00000000-0005-0000-0000-00003B580000}"/>
    <cellStyle name="Migliaia 15 3 2 2 2 3" xfId="31531" xr:uid="{00000000-0005-0000-0000-00003C580000}"/>
    <cellStyle name="Migliaia 15 3 2 2 2 4" xfId="36664" xr:uid="{00000000-0005-0000-0000-00003D580000}"/>
    <cellStyle name="Migliaia 15 3 2 2 2 5" xfId="43934" xr:uid="{00000000-0005-0000-0000-00003E580000}"/>
    <cellStyle name="Migliaia 15 3 2 2 2 6" xfId="46320" xr:uid="{00000000-0005-0000-0000-00003F580000}"/>
    <cellStyle name="Migliaia 15 3 2 2 2 7" xfId="49336" xr:uid="{00000000-0005-0000-0000-000040580000}"/>
    <cellStyle name="Migliaia 15 3 2 2 2 8" xfId="13076" xr:uid="{00000000-0005-0000-0000-000041580000}"/>
    <cellStyle name="Migliaia 15 3 2 2 3" xfId="7113" xr:uid="{00000000-0005-0000-0000-000042580000}"/>
    <cellStyle name="Migliaia 15 3 2 2 4" xfId="6054" xr:uid="{00000000-0005-0000-0000-000043580000}"/>
    <cellStyle name="Migliaia 15 3 2 2 4 2" xfId="16828" xr:uid="{00000000-0005-0000-0000-000044580000}"/>
    <cellStyle name="Migliaia 15 3 2 2 4 3" xfId="41659" xr:uid="{00000000-0005-0000-0000-000045580000}"/>
    <cellStyle name="Migliaia 15 3 2 2 4 4" xfId="45860" xr:uid="{00000000-0005-0000-0000-000046580000}"/>
    <cellStyle name="Migliaia 15 3 2 2 4 5" xfId="48876" xr:uid="{00000000-0005-0000-0000-000047580000}"/>
    <cellStyle name="Migliaia 15 3 2 2 5" xfId="15352" xr:uid="{00000000-0005-0000-0000-000048580000}"/>
    <cellStyle name="Migliaia 15 3 2 2 6" xfId="19776" xr:uid="{00000000-0005-0000-0000-000049580000}"/>
    <cellStyle name="Migliaia 15 3 2 3" xfId="2706" xr:uid="{00000000-0005-0000-0000-00004A580000}"/>
    <cellStyle name="Migliaia 15 3 2 3 2" xfId="7851" xr:uid="{00000000-0005-0000-0000-00004B580000}"/>
    <cellStyle name="Migliaia 15 3 2 3 2 2" xfId="34014" xr:uid="{00000000-0005-0000-0000-00004C580000}"/>
    <cellStyle name="Migliaia 15 3 2 3 2 3" xfId="39316" xr:uid="{00000000-0005-0000-0000-00004D580000}"/>
    <cellStyle name="Migliaia 15 3 2 3 2 4" xfId="28636" xr:uid="{00000000-0005-0000-0000-00004E580000}"/>
    <cellStyle name="Migliaia 15 3 2 3 3" xfId="7336" xr:uid="{00000000-0005-0000-0000-00004F580000}"/>
    <cellStyle name="Migliaia 15 3 2 3 4" xfId="15353" xr:uid="{00000000-0005-0000-0000-000050580000}"/>
    <cellStyle name="Migliaia 15 3 2 3 4 2" xfId="36665" xr:uid="{00000000-0005-0000-0000-000051580000}"/>
    <cellStyle name="Migliaia 15 3 2 3 5" xfId="11523" xr:uid="{00000000-0005-0000-0000-000052580000}"/>
    <cellStyle name="Migliaia 15 3 2 4" xfId="6686" xr:uid="{00000000-0005-0000-0000-000053580000}"/>
    <cellStyle name="Migliaia 15 3 2 4 2" xfId="13495" xr:uid="{00000000-0005-0000-0000-000054580000}"/>
    <cellStyle name="Migliaia 15 3 2 4 2 2" xfId="34015" xr:uid="{00000000-0005-0000-0000-000055580000}"/>
    <cellStyle name="Migliaia 15 3 2 4 2 3" xfId="39317" xr:uid="{00000000-0005-0000-0000-000056580000}"/>
    <cellStyle name="Migliaia 15 3 2 4 3" xfId="31533" xr:uid="{00000000-0005-0000-0000-000057580000}"/>
    <cellStyle name="Migliaia 15 3 2 4 4" xfId="36666" xr:uid="{00000000-0005-0000-0000-000058580000}"/>
    <cellStyle name="Migliaia 15 3 2 4 5" xfId="12577" xr:uid="{00000000-0005-0000-0000-000059580000}"/>
    <cellStyle name="Migliaia 15 3 2 5" xfId="12837" xr:uid="{00000000-0005-0000-0000-00005A580000}"/>
    <cellStyle name="Migliaia 15 3 2 5 2" xfId="28637" xr:uid="{00000000-0005-0000-0000-00005B580000}"/>
    <cellStyle name="Migliaia 15 3 2 5 2 2" xfId="34016" xr:uid="{00000000-0005-0000-0000-00005C580000}"/>
    <cellStyle name="Migliaia 15 3 2 5 2 3" xfId="39318" xr:uid="{00000000-0005-0000-0000-00005D580000}"/>
    <cellStyle name="Migliaia 15 3 2 5 3" xfId="31534" xr:uid="{00000000-0005-0000-0000-00005E580000}"/>
    <cellStyle name="Migliaia 15 3 2 5 4" xfId="36667" xr:uid="{00000000-0005-0000-0000-00005F580000}"/>
    <cellStyle name="Migliaia 15 3 2 6" xfId="15351" xr:uid="{00000000-0005-0000-0000-000060580000}"/>
    <cellStyle name="Migliaia 15 3 2 6 2" xfId="28638" xr:uid="{00000000-0005-0000-0000-000061580000}"/>
    <cellStyle name="Migliaia 15 3 2 6 2 2" xfId="34017" xr:uid="{00000000-0005-0000-0000-000062580000}"/>
    <cellStyle name="Migliaia 15 3 2 6 2 3" xfId="39319" xr:uid="{00000000-0005-0000-0000-000063580000}"/>
    <cellStyle name="Migliaia 15 3 2 6 3" xfId="31535" xr:uid="{00000000-0005-0000-0000-000064580000}"/>
    <cellStyle name="Migliaia 15 3 2 6 4" xfId="36668" xr:uid="{00000000-0005-0000-0000-000065580000}"/>
    <cellStyle name="Migliaia 15 3 2 6 5" xfId="19779" xr:uid="{00000000-0005-0000-0000-000066580000}"/>
    <cellStyle name="Migliaia 15 3 2 7" xfId="19775" xr:uid="{00000000-0005-0000-0000-000067580000}"/>
    <cellStyle name="Migliaia 15 3 3" xfId="1260" xr:uid="{00000000-0005-0000-0000-000068580000}"/>
    <cellStyle name="Migliaia 15 3 3 2" xfId="3456" xr:uid="{00000000-0005-0000-0000-000069580000}"/>
    <cellStyle name="Migliaia 15 3 3 2 2" xfId="5126" xr:uid="{00000000-0005-0000-0000-00006A580000}"/>
    <cellStyle name="Migliaia 15 3 3 2 2 2" xfId="34019" xr:uid="{00000000-0005-0000-0000-00006B580000}"/>
    <cellStyle name="Migliaia 15 3 3 2 2 3" xfId="39321" xr:uid="{00000000-0005-0000-0000-00006C580000}"/>
    <cellStyle name="Migliaia 15 3 3 2 3" xfId="13606" xr:uid="{00000000-0005-0000-0000-00006D580000}"/>
    <cellStyle name="Migliaia 15 3 3 2 4" xfId="15355" xr:uid="{00000000-0005-0000-0000-00006E580000}"/>
    <cellStyle name="Migliaia 15 3 3 2 4 2" xfId="36670" xr:uid="{00000000-0005-0000-0000-00006F580000}"/>
    <cellStyle name="Migliaia 15 3 3 2 5" xfId="11525" xr:uid="{00000000-0005-0000-0000-000070580000}"/>
    <cellStyle name="Migliaia 15 3 3 3" xfId="4878" xr:uid="{00000000-0005-0000-0000-000071580000}"/>
    <cellStyle name="Migliaia 15 3 3 3 2" xfId="28640" xr:uid="{00000000-0005-0000-0000-000072580000}"/>
    <cellStyle name="Migliaia 15 3 3 3 2 2" xfId="34020" xr:uid="{00000000-0005-0000-0000-000073580000}"/>
    <cellStyle name="Migliaia 15 3 3 3 2 3" xfId="39322" xr:uid="{00000000-0005-0000-0000-000074580000}"/>
    <cellStyle name="Migliaia 15 3 3 3 3" xfId="31537" xr:uid="{00000000-0005-0000-0000-000075580000}"/>
    <cellStyle name="Migliaia 15 3 3 3 4" xfId="36671" xr:uid="{00000000-0005-0000-0000-000076580000}"/>
    <cellStyle name="Migliaia 15 3 3 4" xfId="15354" xr:uid="{00000000-0005-0000-0000-000077580000}"/>
    <cellStyle name="Migliaia 15 3 3 4 2" xfId="28641" xr:uid="{00000000-0005-0000-0000-000078580000}"/>
    <cellStyle name="Migliaia 15 3 3 4 2 2" xfId="34021" xr:uid="{00000000-0005-0000-0000-000079580000}"/>
    <cellStyle name="Migliaia 15 3 3 4 2 3" xfId="39323" xr:uid="{00000000-0005-0000-0000-00007A580000}"/>
    <cellStyle name="Migliaia 15 3 3 4 3" xfId="31538" xr:uid="{00000000-0005-0000-0000-00007B580000}"/>
    <cellStyle name="Migliaia 15 3 3 4 4" xfId="36672" xr:uid="{00000000-0005-0000-0000-00007C580000}"/>
    <cellStyle name="Migliaia 15 3 3 4 5" xfId="19780" xr:uid="{00000000-0005-0000-0000-00007D580000}"/>
    <cellStyle name="Migliaia 15 3 3 5" xfId="19781" xr:uid="{00000000-0005-0000-0000-00007E580000}"/>
    <cellStyle name="Migliaia 15 3 3 5 2" xfId="28642" xr:uid="{00000000-0005-0000-0000-00007F580000}"/>
    <cellStyle name="Migliaia 15 3 3 5 2 2" xfId="34022" xr:uid="{00000000-0005-0000-0000-000080580000}"/>
    <cellStyle name="Migliaia 15 3 3 5 2 3" xfId="39324" xr:uid="{00000000-0005-0000-0000-000081580000}"/>
    <cellStyle name="Migliaia 15 3 3 5 3" xfId="31539" xr:uid="{00000000-0005-0000-0000-000082580000}"/>
    <cellStyle name="Migliaia 15 3 3 5 4" xfId="36673" xr:uid="{00000000-0005-0000-0000-000083580000}"/>
    <cellStyle name="Migliaia 15 3 3 6" xfId="28639" xr:uid="{00000000-0005-0000-0000-000084580000}"/>
    <cellStyle name="Migliaia 15 3 3 6 2" xfId="34018" xr:uid="{00000000-0005-0000-0000-000085580000}"/>
    <cellStyle name="Migliaia 15 3 3 6 3" xfId="39320" xr:uid="{00000000-0005-0000-0000-000086580000}"/>
    <cellStyle name="Migliaia 15 3 3 7" xfId="31536" xr:uid="{00000000-0005-0000-0000-000087580000}"/>
    <cellStyle name="Migliaia 15 3 3 8" xfId="36669" xr:uid="{00000000-0005-0000-0000-000088580000}"/>
    <cellStyle name="Migliaia 15 3 3 9" xfId="11524" xr:uid="{00000000-0005-0000-0000-000089580000}"/>
    <cellStyle name="Migliaia 15 3 4" xfId="2391" xr:uid="{00000000-0005-0000-0000-00008A580000}"/>
    <cellStyle name="Migliaia 15 3 4 2" xfId="3903" xr:uid="{00000000-0005-0000-0000-00008B580000}"/>
    <cellStyle name="Migliaia 15 3 4 2 2" xfId="9858" xr:uid="{00000000-0005-0000-0000-00008C580000}"/>
    <cellStyle name="Migliaia 15 3 4 2 3" xfId="14023" xr:uid="{00000000-0005-0000-0000-00008D580000}"/>
    <cellStyle name="Migliaia 15 3 4 2 4" xfId="15357" xr:uid="{00000000-0005-0000-0000-00008E580000}"/>
    <cellStyle name="Migliaia 15 3 4 2 5" xfId="27761" xr:uid="{00000000-0005-0000-0000-00008F580000}"/>
    <cellStyle name="Migliaia 15 3 4 2 6" xfId="11527" xr:uid="{00000000-0005-0000-0000-000090580000}"/>
    <cellStyle name="Migliaia 15 3 4 3" xfId="9106" xr:uid="{00000000-0005-0000-0000-000091580000}"/>
    <cellStyle name="Migliaia 15 3 4 3 2" xfId="30614" xr:uid="{00000000-0005-0000-0000-000092580000}"/>
    <cellStyle name="Migliaia 15 3 4 3 2 2" xfId="35772" xr:uid="{00000000-0005-0000-0000-000093580000}"/>
    <cellStyle name="Migliaia 15 3 4 3 2 3" xfId="41074" xr:uid="{00000000-0005-0000-0000-000094580000}"/>
    <cellStyle name="Migliaia 15 3 4 3 3" xfId="33121" xr:uid="{00000000-0005-0000-0000-000095580000}"/>
    <cellStyle name="Migliaia 15 3 4 3 4" xfId="38423" xr:uid="{00000000-0005-0000-0000-000096580000}"/>
    <cellStyle name="Migliaia 15 3 4 4" xfId="15356" xr:uid="{00000000-0005-0000-0000-000097580000}"/>
    <cellStyle name="Migliaia 15 3 4 4 2" xfId="34023" xr:uid="{00000000-0005-0000-0000-000098580000}"/>
    <cellStyle name="Migliaia 15 3 4 4 3" xfId="39325" xr:uid="{00000000-0005-0000-0000-000099580000}"/>
    <cellStyle name="Migliaia 15 3 4 4 4" xfId="28643" xr:uid="{00000000-0005-0000-0000-00009A580000}"/>
    <cellStyle name="Migliaia 15 3 4 5" xfId="31540" xr:uid="{00000000-0005-0000-0000-00009B580000}"/>
    <cellStyle name="Migliaia 15 3 4 6" xfId="36674" xr:uid="{00000000-0005-0000-0000-00009C580000}"/>
    <cellStyle name="Migliaia 15 3 4 7" xfId="11526" xr:uid="{00000000-0005-0000-0000-00009D580000}"/>
    <cellStyle name="Migliaia 15 3 5" xfId="3154" xr:uid="{00000000-0005-0000-0000-00009E580000}"/>
    <cellStyle name="Migliaia 15 3 5 2" xfId="9627" xr:uid="{00000000-0005-0000-0000-00009F580000}"/>
    <cellStyle name="Migliaia 15 3 5 2 2" xfId="30615" xr:uid="{00000000-0005-0000-0000-0000A0580000}"/>
    <cellStyle name="Migliaia 15 3 5 2 2 2" xfId="35773" xr:uid="{00000000-0005-0000-0000-0000A1580000}"/>
    <cellStyle name="Migliaia 15 3 5 2 2 3" xfId="41075" xr:uid="{00000000-0005-0000-0000-0000A2580000}"/>
    <cellStyle name="Migliaia 15 3 5 2 3" xfId="33122" xr:uid="{00000000-0005-0000-0000-0000A3580000}"/>
    <cellStyle name="Migliaia 15 3 5 2 4" xfId="38424" xr:uid="{00000000-0005-0000-0000-0000A4580000}"/>
    <cellStyle name="Migliaia 15 3 5 3" xfId="15358" xr:uid="{00000000-0005-0000-0000-0000A5580000}"/>
    <cellStyle name="Migliaia 15 3 5 3 2" xfId="34024" xr:uid="{00000000-0005-0000-0000-0000A6580000}"/>
    <cellStyle name="Migliaia 15 3 5 3 3" xfId="39326" xr:uid="{00000000-0005-0000-0000-0000A7580000}"/>
    <cellStyle name="Migliaia 15 3 5 3 4" xfId="28644" xr:uid="{00000000-0005-0000-0000-0000A8580000}"/>
    <cellStyle name="Migliaia 15 3 5 4" xfId="31541" xr:uid="{00000000-0005-0000-0000-0000A9580000}"/>
    <cellStyle name="Migliaia 15 3 5 5" xfId="36675" xr:uid="{00000000-0005-0000-0000-0000AA580000}"/>
    <cellStyle name="Migliaia 15 3 5 6" xfId="11528" xr:uid="{00000000-0005-0000-0000-0000AB580000}"/>
    <cellStyle name="Migliaia 15 3 6" xfId="2705" xr:uid="{00000000-0005-0000-0000-0000AC580000}"/>
    <cellStyle name="Migliaia 15 3 6 2" xfId="9330" xr:uid="{00000000-0005-0000-0000-0000AD580000}"/>
    <cellStyle name="Migliaia 15 3 6 2 2" xfId="34025" xr:uid="{00000000-0005-0000-0000-0000AE580000}"/>
    <cellStyle name="Migliaia 15 3 6 2 3" xfId="39327" xr:uid="{00000000-0005-0000-0000-0000AF580000}"/>
    <cellStyle name="Migliaia 15 3 6 3" xfId="14155" xr:uid="{00000000-0005-0000-0000-0000B0580000}"/>
    <cellStyle name="Migliaia 15 3 6 4" xfId="15359" xr:uid="{00000000-0005-0000-0000-0000B1580000}"/>
    <cellStyle name="Migliaia 15 3 6 4 2" xfId="36676" xr:uid="{00000000-0005-0000-0000-0000B2580000}"/>
    <cellStyle name="Migliaia 15 3 6 5" xfId="11529" xr:uid="{00000000-0005-0000-0000-0000B3580000}"/>
    <cellStyle name="Migliaia 15 3 7" xfId="7669" xr:uid="{00000000-0005-0000-0000-0000B4580000}"/>
    <cellStyle name="Migliaia 15 3 7 2" xfId="28645" xr:uid="{00000000-0005-0000-0000-0000B5580000}"/>
    <cellStyle name="Migliaia 15 3 7 2 2" xfId="34026" xr:uid="{00000000-0005-0000-0000-0000B6580000}"/>
    <cellStyle name="Migliaia 15 3 7 2 3" xfId="39328" xr:uid="{00000000-0005-0000-0000-0000B7580000}"/>
    <cellStyle name="Migliaia 15 3 7 3" xfId="31542" xr:uid="{00000000-0005-0000-0000-0000B8580000}"/>
    <cellStyle name="Migliaia 15 3 7 4" xfId="36677" xr:uid="{00000000-0005-0000-0000-0000B9580000}"/>
    <cellStyle name="Migliaia 15 3 8" xfId="12838" xr:uid="{00000000-0005-0000-0000-0000BA580000}"/>
    <cellStyle name="Migliaia 15 3 8 2" xfId="28646" xr:uid="{00000000-0005-0000-0000-0000BB580000}"/>
    <cellStyle name="Migliaia 15 3 8 2 2" xfId="34027" xr:uid="{00000000-0005-0000-0000-0000BC580000}"/>
    <cellStyle name="Migliaia 15 3 8 2 3" xfId="39329" xr:uid="{00000000-0005-0000-0000-0000BD580000}"/>
    <cellStyle name="Migliaia 15 3 8 3" xfId="31543" xr:uid="{00000000-0005-0000-0000-0000BE580000}"/>
    <cellStyle name="Migliaia 15 3 8 4" xfId="36678" xr:uid="{00000000-0005-0000-0000-0000BF580000}"/>
    <cellStyle name="Migliaia 15 3 8 5" xfId="19782" xr:uid="{00000000-0005-0000-0000-0000C0580000}"/>
    <cellStyle name="Migliaia 15 3 9" xfId="15350" xr:uid="{00000000-0005-0000-0000-0000C1580000}"/>
    <cellStyle name="Migliaia 15 4" xfId="1262" xr:uid="{00000000-0005-0000-0000-0000C2580000}"/>
    <cellStyle name="Migliaia 15 4 2" xfId="3458" xr:uid="{00000000-0005-0000-0000-0000C3580000}"/>
    <cellStyle name="Migliaia 15 4 2 2" xfId="4224" xr:uid="{00000000-0005-0000-0000-0000C4580000}"/>
    <cellStyle name="Migliaia 15 4 2 2 2" xfId="28647" xr:uid="{00000000-0005-0000-0000-0000C5580000}"/>
    <cellStyle name="Migliaia 15 4 2 2 2 2" xfId="34028" xr:uid="{00000000-0005-0000-0000-0000C6580000}"/>
    <cellStyle name="Migliaia 15 4 2 2 2 3" xfId="39330" xr:uid="{00000000-0005-0000-0000-0000C7580000}"/>
    <cellStyle name="Migliaia 15 4 2 2 3" xfId="31544" xr:uid="{00000000-0005-0000-0000-0000C8580000}"/>
    <cellStyle name="Migliaia 15 4 2 2 4" xfId="36679" xr:uid="{00000000-0005-0000-0000-0000C9580000}"/>
    <cellStyle name="Migliaia 15 4 2 3" xfId="7337" xr:uid="{00000000-0005-0000-0000-0000CA580000}"/>
    <cellStyle name="Migliaia 15 4 2 3 2" xfId="28648" xr:uid="{00000000-0005-0000-0000-0000CB580000}"/>
    <cellStyle name="Migliaia 15 4 2 3 2 2" xfId="34029" xr:uid="{00000000-0005-0000-0000-0000CC580000}"/>
    <cellStyle name="Migliaia 15 4 2 3 2 3" xfId="39331" xr:uid="{00000000-0005-0000-0000-0000CD580000}"/>
    <cellStyle name="Migliaia 15 4 2 3 3" xfId="31545" xr:uid="{00000000-0005-0000-0000-0000CE580000}"/>
    <cellStyle name="Migliaia 15 4 2 3 4" xfId="36680" xr:uid="{00000000-0005-0000-0000-0000CF580000}"/>
    <cellStyle name="Migliaia 15 4 2 4" xfId="6688" xr:uid="{00000000-0005-0000-0000-0000D0580000}"/>
    <cellStyle name="Migliaia 15 4 2 5" xfId="6056" xr:uid="{00000000-0005-0000-0000-0000D1580000}"/>
    <cellStyle name="Migliaia 15 4 2 5 2" xfId="16830" xr:uid="{00000000-0005-0000-0000-0000D2580000}"/>
    <cellStyle name="Migliaia 15 4 2 5 3" xfId="41660" xr:uid="{00000000-0005-0000-0000-0000D3580000}"/>
    <cellStyle name="Migliaia 15 4 2 5 4" xfId="45862" xr:uid="{00000000-0005-0000-0000-0000D4580000}"/>
    <cellStyle name="Migliaia 15 4 2 5 5" xfId="48878" xr:uid="{00000000-0005-0000-0000-0000D5580000}"/>
    <cellStyle name="Migliaia 15 4 2 6" xfId="15361" xr:uid="{00000000-0005-0000-0000-0000D6580000}"/>
    <cellStyle name="Migliaia 15 4 2 7" xfId="19784" xr:uid="{00000000-0005-0000-0000-0000D7580000}"/>
    <cellStyle name="Migliaia 15 4 3" xfId="4225" xr:uid="{00000000-0005-0000-0000-0000D8580000}"/>
    <cellStyle name="Migliaia 15 4 3 2" xfId="13607" xr:uid="{00000000-0005-0000-0000-0000D9580000}"/>
    <cellStyle name="Migliaia 15 4 3 2 2" xfId="34030" xr:uid="{00000000-0005-0000-0000-0000DA580000}"/>
    <cellStyle name="Migliaia 15 4 3 2 3" xfId="39332" xr:uid="{00000000-0005-0000-0000-0000DB580000}"/>
    <cellStyle name="Migliaia 15 4 3 3" xfId="31546" xr:uid="{00000000-0005-0000-0000-0000DC580000}"/>
    <cellStyle name="Migliaia 15 4 3 4" xfId="36681" xr:uid="{00000000-0005-0000-0000-0000DD580000}"/>
    <cellStyle name="Migliaia 15 4 3 5" xfId="12836" xr:uid="{00000000-0005-0000-0000-0000DE580000}"/>
    <cellStyle name="Migliaia 15 4 4" xfId="7338" xr:uid="{00000000-0005-0000-0000-0000DF580000}"/>
    <cellStyle name="Migliaia 15 4 4 2" xfId="28649" xr:uid="{00000000-0005-0000-0000-0000E0580000}"/>
    <cellStyle name="Migliaia 15 4 4 2 2" xfId="34031" xr:uid="{00000000-0005-0000-0000-0000E1580000}"/>
    <cellStyle name="Migliaia 15 4 4 2 3" xfId="39333" xr:uid="{00000000-0005-0000-0000-0000E2580000}"/>
    <cellStyle name="Migliaia 15 4 4 3" xfId="31547" xr:uid="{00000000-0005-0000-0000-0000E3580000}"/>
    <cellStyle name="Migliaia 15 4 4 4" xfId="36682" xr:uid="{00000000-0005-0000-0000-0000E4580000}"/>
    <cellStyle name="Migliaia 15 4 5" xfId="6687" xr:uid="{00000000-0005-0000-0000-0000E5580000}"/>
    <cellStyle name="Migliaia 15 4 5 2" xfId="28650" xr:uid="{00000000-0005-0000-0000-0000E6580000}"/>
    <cellStyle name="Migliaia 15 4 5 2 2" xfId="34032" xr:uid="{00000000-0005-0000-0000-0000E7580000}"/>
    <cellStyle name="Migliaia 15 4 5 2 3" xfId="39334" xr:uid="{00000000-0005-0000-0000-0000E8580000}"/>
    <cellStyle name="Migliaia 15 4 5 3" xfId="31548" xr:uid="{00000000-0005-0000-0000-0000E9580000}"/>
    <cellStyle name="Migliaia 15 4 5 4" xfId="36683" xr:uid="{00000000-0005-0000-0000-0000EA580000}"/>
    <cellStyle name="Migliaia 15 4 6" xfId="6055" xr:uid="{00000000-0005-0000-0000-0000EB580000}"/>
    <cellStyle name="Migliaia 15 4 6 2" xfId="16829" xr:uid="{00000000-0005-0000-0000-0000EC580000}"/>
    <cellStyle name="Migliaia 15 4 6 2 2" xfId="34033" xr:uid="{00000000-0005-0000-0000-0000ED580000}"/>
    <cellStyle name="Migliaia 15 4 6 2 3" xfId="39335" xr:uid="{00000000-0005-0000-0000-0000EE580000}"/>
    <cellStyle name="Migliaia 15 4 6 2 4" xfId="28651" xr:uid="{00000000-0005-0000-0000-0000EF580000}"/>
    <cellStyle name="Migliaia 15 4 6 3" xfId="31549" xr:uid="{00000000-0005-0000-0000-0000F0580000}"/>
    <cellStyle name="Migliaia 15 4 6 4" xfId="36684" xr:uid="{00000000-0005-0000-0000-0000F1580000}"/>
    <cellStyle name="Migliaia 15 4 6 5" xfId="19785" xr:uid="{00000000-0005-0000-0000-0000F2580000}"/>
    <cellStyle name="Migliaia 15 4 6 6" xfId="43620" xr:uid="{00000000-0005-0000-0000-0000F3580000}"/>
    <cellStyle name="Migliaia 15 4 6 7" xfId="45861" xr:uid="{00000000-0005-0000-0000-0000F4580000}"/>
    <cellStyle name="Migliaia 15 4 6 8" xfId="48877" xr:uid="{00000000-0005-0000-0000-0000F5580000}"/>
    <cellStyle name="Migliaia 15 4 7" xfId="15360" xr:uid="{00000000-0005-0000-0000-0000F6580000}"/>
    <cellStyle name="Migliaia 15 4 7 2" xfId="28652" xr:uid="{00000000-0005-0000-0000-0000F7580000}"/>
    <cellStyle name="Migliaia 15 4 7 2 2" xfId="34034" xr:uid="{00000000-0005-0000-0000-0000F8580000}"/>
    <cellStyle name="Migliaia 15 4 7 2 3" xfId="39336" xr:uid="{00000000-0005-0000-0000-0000F9580000}"/>
    <cellStyle name="Migliaia 15 4 7 3" xfId="31550" xr:uid="{00000000-0005-0000-0000-0000FA580000}"/>
    <cellStyle name="Migliaia 15 4 7 4" xfId="36685" xr:uid="{00000000-0005-0000-0000-0000FB580000}"/>
    <cellStyle name="Migliaia 15 4 7 5" xfId="19786" xr:uid="{00000000-0005-0000-0000-0000FC580000}"/>
    <cellStyle name="Migliaia 15 4 8" xfId="19783" xr:uid="{00000000-0005-0000-0000-0000FD580000}"/>
    <cellStyle name="Migliaia 15 5" xfId="1263" xr:uid="{00000000-0005-0000-0000-0000FE580000}"/>
    <cellStyle name="Migliaia 15 5 2" xfId="3459" xr:uid="{00000000-0005-0000-0000-0000FF580000}"/>
    <cellStyle name="Migliaia 15 5 2 2" xfId="13809" xr:uid="{00000000-0005-0000-0000-000000590000}"/>
    <cellStyle name="Migliaia 15 5 2 2 2" xfId="34035" xr:uid="{00000000-0005-0000-0000-000001590000}"/>
    <cellStyle name="Migliaia 15 5 2 2 3" xfId="39337" xr:uid="{00000000-0005-0000-0000-000002590000}"/>
    <cellStyle name="Migliaia 15 5 2 3" xfId="15363" xr:uid="{00000000-0005-0000-0000-000003590000}"/>
    <cellStyle name="Migliaia 15 5 2 3 2" xfId="31551" xr:uid="{00000000-0005-0000-0000-000004590000}"/>
    <cellStyle name="Migliaia 15 5 2 4" xfId="36686" xr:uid="{00000000-0005-0000-0000-000005590000}"/>
    <cellStyle name="Migliaia 15 5 2 5" xfId="11530" xr:uid="{00000000-0005-0000-0000-000006590000}"/>
    <cellStyle name="Migliaia 15 5 3" xfId="6689" xr:uid="{00000000-0005-0000-0000-000007590000}"/>
    <cellStyle name="Migliaia 15 5 3 2" xfId="28653" xr:uid="{00000000-0005-0000-0000-000008590000}"/>
    <cellStyle name="Migliaia 15 5 3 2 2" xfId="34036" xr:uid="{00000000-0005-0000-0000-000009590000}"/>
    <cellStyle name="Migliaia 15 5 3 2 3" xfId="39338" xr:uid="{00000000-0005-0000-0000-00000A590000}"/>
    <cellStyle name="Migliaia 15 5 3 3" xfId="31552" xr:uid="{00000000-0005-0000-0000-00000B590000}"/>
    <cellStyle name="Migliaia 15 5 3 4" xfId="36687" xr:uid="{00000000-0005-0000-0000-00000C590000}"/>
    <cellStyle name="Migliaia 15 5 4" xfId="6057" xr:uid="{00000000-0005-0000-0000-00000D590000}"/>
    <cellStyle name="Migliaia 15 5 4 2" xfId="16831" xr:uid="{00000000-0005-0000-0000-00000E590000}"/>
    <cellStyle name="Migliaia 15 5 4 2 2" xfId="34037" xr:uid="{00000000-0005-0000-0000-00000F590000}"/>
    <cellStyle name="Migliaia 15 5 4 2 3" xfId="39339" xr:uid="{00000000-0005-0000-0000-000010590000}"/>
    <cellStyle name="Migliaia 15 5 4 2 4" xfId="28654" xr:uid="{00000000-0005-0000-0000-000011590000}"/>
    <cellStyle name="Migliaia 15 5 4 3" xfId="31553" xr:uid="{00000000-0005-0000-0000-000012590000}"/>
    <cellStyle name="Migliaia 15 5 4 4" xfId="36688" xr:uid="{00000000-0005-0000-0000-000013590000}"/>
    <cellStyle name="Migliaia 15 5 4 5" xfId="19788" xr:uid="{00000000-0005-0000-0000-000014590000}"/>
    <cellStyle name="Migliaia 15 5 4 6" xfId="28538" xr:uid="{00000000-0005-0000-0000-000015590000}"/>
    <cellStyle name="Migliaia 15 5 4 7" xfId="45863" xr:uid="{00000000-0005-0000-0000-000016590000}"/>
    <cellStyle name="Migliaia 15 5 4 8" xfId="48879" xr:uid="{00000000-0005-0000-0000-000017590000}"/>
    <cellStyle name="Migliaia 15 5 5" xfId="15362" xr:uid="{00000000-0005-0000-0000-000018590000}"/>
    <cellStyle name="Migliaia 15 5 5 2" xfId="28655" xr:uid="{00000000-0005-0000-0000-000019590000}"/>
    <cellStyle name="Migliaia 15 5 5 2 2" xfId="34038" xr:uid="{00000000-0005-0000-0000-00001A590000}"/>
    <cellStyle name="Migliaia 15 5 5 2 3" xfId="39340" xr:uid="{00000000-0005-0000-0000-00001B590000}"/>
    <cellStyle name="Migliaia 15 5 5 3" xfId="31554" xr:uid="{00000000-0005-0000-0000-00001C590000}"/>
    <cellStyle name="Migliaia 15 5 5 4" xfId="36689" xr:uid="{00000000-0005-0000-0000-00001D590000}"/>
    <cellStyle name="Migliaia 15 5 5 5" xfId="19789" xr:uid="{00000000-0005-0000-0000-00001E590000}"/>
    <cellStyle name="Migliaia 15 5 6" xfId="19790" xr:uid="{00000000-0005-0000-0000-00001F590000}"/>
    <cellStyle name="Migliaia 15 5 6 2" xfId="28656" xr:uid="{00000000-0005-0000-0000-000020590000}"/>
    <cellStyle name="Migliaia 15 5 6 2 2" xfId="34039" xr:uid="{00000000-0005-0000-0000-000021590000}"/>
    <cellStyle name="Migliaia 15 5 6 2 3" xfId="39341" xr:uid="{00000000-0005-0000-0000-000022590000}"/>
    <cellStyle name="Migliaia 15 5 6 3" xfId="31555" xr:uid="{00000000-0005-0000-0000-000023590000}"/>
    <cellStyle name="Migliaia 15 5 6 4" xfId="36690" xr:uid="{00000000-0005-0000-0000-000024590000}"/>
    <cellStyle name="Migliaia 15 5 7" xfId="19787" xr:uid="{00000000-0005-0000-0000-000025590000}"/>
    <cellStyle name="Migliaia 15 6" xfId="1258" xr:uid="{00000000-0005-0000-0000-000026590000}"/>
    <cellStyle name="Migliaia 15 6 2" xfId="3454" xr:uid="{00000000-0005-0000-0000-000027590000}"/>
    <cellStyle name="Migliaia 15 6 2 2" xfId="5125" xr:uid="{00000000-0005-0000-0000-000028590000}"/>
    <cellStyle name="Migliaia 15 6 2 3" xfId="14106" xr:uid="{00000000-0005-0000-0000-000029590000}"/>
    <cellStyle name="Migliaia 15 6 2 4" xfId="15365" xr:uid="{00000000-0005-0000-0000-00002A590000}"/>
    <cellStyle name="Migliaia 15 6 2 5" xfId="27762" xr:uid="{00000000-0005-0000-0000-00002B590000}"/>
    <cellStyle name="Migliaia 15 6 2 6" xfId="11532" xr:uid="{00000000-0005-0000-0000-00002C590000}"/>
    <cellStyle name="Migliaia 15 6 3" xfId="4877" xr:uid="{00000000-0005-0000-0000-00002D590000}"/>
    <cellStyle name="Migliaia 15 6 3 2" xfId="30616" xr:uid="{00000000-0005-0000-0000-00002E590000}"/>
    <cellStyle name="Migliaia 15 6 3 2 2" xfId="35774" xr:uid="{00000000-0005-0000-0000-00002F590000}"/>
    <cellStyle name="Migliaia 15 6 3 2 3" xfId="41076" xr:uid="{00000000-0005-0000-0000-000030590000}"/>
    <cellStyle name="Migliaia 15 6 3 3" xfId="33123" xr:uid="{00000000-0005-0000-0000-000031590000}"/>
    <cellStyle name="Migliaia 15 6 3 4" xfId="38425" xr:uid="{00000000-0005-0000-0000-000032590000}"/>
    <cellStyle name="Migliaia 15 6 4" xfId="15364" xr:uid="{00000000-0005-0000-0000-000033590000}"/>
    <cellStyle name="Migliaia 15 6 4 2" xfId="34040" xr:uid="{00000000-0005-0000-0000-000034590000}"/>
    <cellStyle name="Migliaia 15 6 4 3" xfId="39342" xr:uid="{00000000-0005-0000-0000-000035590000}"/>
    <cellStyle name="Migliaia 15 6 4 4" xfId="28657" xr:uid="{00000000-0005-0000-0000-000036590000}"/>
    <cellStyle name="Migliaia 15 6 5" xfId="31556" xr:uid="{00000000-0005-0000-0000-000037590000}"/>
    <cellStyle name="Migliaia 15 6 6" xfId="36691" xr:uid="{00000000-0005-0000-0000-000038590000}"/>
    <cellStyle name="Migliaia 15 6 7" xfId="11531" xr:uid="{00000000-0005-0000-0000-000039590000}"/>
    <cellStyle name="Migliaia 15 7" xfId="3152" xr:uid="{00000000-0005-0000-0000-00003A590000}"/>
    <cellStyle name="Migliaia 15 7 2" xfId="9625" xr:uid="{00000000-0005-0000-0000-00003B590000}"/>
    <cellStyle name="Migliaia 15 7 2 2" xfId="30617" xr:uid="{00000000-0005-0000-0000-00003C590000}"/>
    <cellStyle name="Migliaia 15 7 2 2 2" xfId="35775" xr:uid="{00000000-0005-0000-0000-00003D590000}"/>
    <cellStyle name="Migliaia 15 7 2 2 3" xfId="41077" xr:uid="{00000000-0005-0000-0000-00003E590000}"/>
    <cellStyle name="Migliaia 15 7 2 3" xfId="33124" xr:uid="{00000000-0005-0000-0000-00003F590000}"/>
    <cellStyle name="Migliaia 15 7 2 4" xfId="38426" xr:uid="{00000000-0005-0000-0000-000040590000}"/>
    <cellStyle name="Migliaia 15 7 3" xfId="15366" xr:uid="{00000000-0005-0000-0000-000041590000}"/>
    <cellStyle name="Migliaia 15 7 3 2" xfId="34041" xr:uid="{00000000-0005-0000-0000-000042590000}"/>
    <cellStyle name="Migliaia 15 7 3 3" xfId="39343" xr:uid="{00000000-0005-0000-0000-000043590000}"/>
    <cellStyle name="Migliaia 15 7 3 4" xfId="28658" xr:uid="{00000000-0005-0000-0000-000044590000}"/>
    <cellStyle name="Migliaia 15 7 4" xfId="31557" xr:uid="{00000000-0005-0000-0000-000045590000}"/>
    <cellStyle name="Migliaia 15 7 5" xfId="36692" xr:uid="{00000000-0005-0000-0000-000046590000}"/>
    <cellStyle name="Migliaia 15 7 6" xfId="11533" xr:uid="{00000000-0005-0000-0000-000047590000}"/>
    <cellStyle name="Migliaia 15 8" xfId="2703" xr:uid="{00000000-0005-0000-0000-000048590000}"/>
    <cellStyle name="Migliaia 15 8 2" xfId="9328" xr:uid="{00000000-0005-0000-0000-000049590000}"/>
    <cellStyle name="Migliaia 15 8 2 2" xfId="30618" xr:uid="{00000000-0005-0000-0000-00004A590000}"/>
    <cellStyle name="Migliaia 15 8 2 2 2" xfId="35776" xr:uid="{00000000-0005-0000-0000-00004B590000}"/>
    <cellStyle name="Migliaia 15 8 2 2 3" xfId="41078" xr:uid="{00000000-0005-0000-0000-00004C590000}"/>
    <cellStyle name="Migliaia 15 8 2 3" xfId="33125" xr:uid="{00000000-0005-0000-0000-00004D590000}"/>
    <cellStyle name="Migliaia 15 8 2 4" xfId="38427" xr:uid="{00000000-0005-0000-0000-00004E590000}"/>
    <cellStyle name="Migliaia 15 8 3" xfId="15367" xr:uid="{00000000-0005-0000-0000-00004F590000}"/>
    <cellStyle name="Migliaia 15 8 3 2" xfId="34042" xr:uid="{00000000-0005-0000-0000-000050590000}"/>
    <cellStyle name="Migliaia 15 8 3 3" xfId="39344" xr:uid="{00000000-0005-0000-0000-000051590000}"/>
    <cellStyle name="Migliaia 15 8 3 4" xfId="28659" xr:uid="{00000000-0005-0000-0000-000052590000}"/>
    <cellStyle name="Migliaia 15 8 4" xfId="31558" xr:uid="{00000000-0005-0000-0000-000053590000}"/>
    <cellStyle name="Migliaia 15 8 5" xfId="36693" xr:uid="{00000000-0005-0000-0000-000054590000}"/>
    <cellStyle name="Migliaia 15 8 6" xfId="11534" xr:uid="{00000000-0005-0000-0000-000055590000}"/>
    <cellStyle name="Migliaia 15 9" xfId="12576" xr:uid="{00000000-0005-0000-0000-000056590000}"/>
    <cellStyle name="Migliaia 15 9 2" xfId="28660" xr:uid="{00000000-0005-0000-0000-000057590000}"/>
    <cellStyle name="Migliaia 15 9 2 2" xfId="34043" xr:uid="{00000000-0005-0000-0000-000058590000}"/>
    <cellStyle name="Migliaia 15 9 2 3" xfId="39345" xr:uid="{00000000-0005-0000-0000-000059590000}"/>
    <cellStyle name="Migliaia 15 9 3" xfId="31559" xr:uid="{00000000-0005-0000-0000-00005A590000}"/>
    <cellStyle name="Migliaia 15 9 4" xfId="36694" xr:uid="{00000000-0005-0000-0000-00005B590000}"/>
    <cellStyle name="Migliaia 16" xfId="255" xr:uid="{00000000-0005-0000-0000-00005C590000}"/>
    <cellStyle name="Migliaia 16 10" xfId="15368" xr:uid="{00000000-0005-0000-0000-00005D590000}"/>
    <cellStyle name="Migliaia 16 10 2" xfId="34044" xr:uid="{00000000-0005-0000-0000-00005E590000}"/>
    <cellStyle name="Migliaia 16 10 3" xfId="39346" xr:uid="{00000000-0005-0000-0000-00005F590000}"/>
    <cellStyle name="Migliaia 16 10 4" xfId="28661" xr:uid="{00000000-0005-0000-0000-000060590000}"/>
    <cellStyle name="Migliaia 16 11" xfId="31560" xr:uid="{00000000-0005-0000-0000-000061590000}"/>
    <cellStyle name="Migliaia 16 12" xfId="36695" xr:uid="{00000000-0005-0000-0000-000062590000}"/>
    <cellStyle name="Migliaia 16 2" xfId="256" xr:uid="{00000000-0005-0000-0000-000063590000}"/>
    <cellStyle name="Migliaia 16 2 2" xfId="1265" xr:uid="{00000000-0005-0000-0000-000064590000}"/>
    <cellStyle name="Migliaia 16 2 2 2" xfId="3461" xr:uid="{00000000-0005-0000-0000-000065590000}"/>
    <cellStyle name="Migliaia 16 2 2 2 2" xfId="9798" xr:uid="{00000000-0005-0000-0000-000066590000}"/>
    <cellStyle name="Migliaia 16 2 2 2 2 2" xfId="34045" xr:uid="{00000000-0005-0000-0000-000067590000}"/>
    <cellStyle name="Migliaia 16 2 2 2 2 3" xfId="39347" xr:uid="{00000000-0005-0000-0000-000068590000}"/>
    <cellStyle name="Migliaia 16 2 2 2 3" xfId="13810" xr:uid="{00000000-0005-0000-0000-000069590000}"/>
    <cellStyle name="Migliaia 16 2 2 2 4" xfId="15371" xr:uid="{00000000-0005-0000-0000-00006A590000}"/>
    <cellStyle name="Migliaia 16 2 2 2 4 2" xfId="36696" xr:uid="{00000000-0005-0000-0000-00006B590000}"/>
    <cellStyle name="Migliaia 16 2 2 2 5" xfId="11535" xr:uid="{00000000-0005-0000-0000-00006C590000}"/>
    <cellStyle name="Migliaia 16 2 2 3" xfId="7025" xr:uid="{00000000-0005-0000-0000-00006D590000}"/>
    <cellStyle name="Migliaia 16 2 2 3 2" xfId="30619" xr:uid="{00000000-0005-0000-0000-00006E590000}"/>
    <cellStyle name="Migliaia 16 2 2 3 2 2" xfId="35777" xr:uid="{00000000-0005-0000-0000-00006F590000}"/>
    <cellStyle name="Migliaia 16 2 2 3 2 3" xfId="41079" xr:uid="{00000000-0005-0000-0000-000070590000}"/>
    <cellStyle name="Migliaia 16 2 2 3 3" xfId="33126" xr:uid="{00000000-0005-0000-0000-000071590000}"/>
    <cellStyle name="Migliaia 16 2 2 3 4" xfId="38428" xr:uid="{00000000-0005-0000-0000-000072590000}"/>
    <cellStyle name="Migliaia 16 2 2 4" xfId="6058" xr:uid="{00000000-0005-0000-0000-000073590000}"/>
    <cellStyle name="Migliaia 16 2 2 4 2" xfId="16832" xr:uid="{00000000-0005-0000-0000-000074590000}"/>
    <cellStyle name="Migliaia 16 2 2 4 3" xfId="42564" xr:uid="{00000000-0005-0000-0000-000075590000}"/>
    <cellStyle name="Migliaia 16 2 2 4 4" xfId="45864" xr:uid="{00000000-0005-0000-0000-000076590000}"/>
    <cellStyle name="Migliaia 16 2 2 4 5" xfId="48880" xr:uid="{00000000-0005-0000-0000-000077590000}"/>
    <cellStyle name="Migliaia 16 2 2 5" xfId="15370" xr:uid="{00000000-0005-0000-0000-000078590000}"/>
    <cellStyle name="Migliaia 16 2 2 6" xfId="19792" xr:uid="{00000000-0005-0000-0000-000079590000}"/>
    <cellStyle name="Migliaia 16 2 3" xfId="3156" xr:uid="{00000000-0005-0000-0000-00007A590000}"/>
    <cellStyle name="Migliaia 16 2 3 2" xfId="9629" xr:uid="{00000000-0005-0000-0000-00007B590000}"/>
    <cellStyle name="Migliaia 16 2 3 2 2" xfId="30620" xr:uid="{00000000-0005-0000-0000-00007C590000}"/>
    <cellStyle name="Migliaia 16 2 3 2 2 2" xfId="35778" xr:uid="{00000000-0005-0000-0000-00007D590000}"/>
    <cellStyle name="Migliaia 16 2 3 2 2 3" xfId="41080" xr:uid="{00000000-0005-0000-0000-00007E590000}"/>
    <cellStyle name="Migliaia 16 2 3 2 3" xfId="33127" xr:uid="{00000000-0005-0000-0000-00007F590000}"/>
    <cellStyle name="Migliaia 16 2 3 2 4" xfId="38429" xr:uid="{00000000-0005-0000-0000-000080590000}"/>
    <cellStyle name="Migliaia 16 2 3 3" xfId="15372" xr:uid="{00000000-0005-0000-0000-000081590000}"/>
    <cellStyle name="Migliaia 16 2 3 3 2" xfId="34046" xr:uid="{00000000-0005-0000-0000-000082590000}"/>
    <cellStyle name="Migliaia 16 2 3 3 3" xfId="39348" xr:uid="{00000000-0005-0000-0000-000083590000}"/>
    <cellStyle name="Migliaia 16 2 3 3 4" xfId="28662" xr:uid="{00000000-0005-0000-0000-000084590000}"/>
    <cellStyle name="Migliaia 16 2 3 4" xfId="31561" xr:uid="{00000000-0005-0000-0000-000085590000}"/>
    <cellStyle name="Migliaia 16 2 3 5" xfId="36697" xr:uid="{00000000-0005-0000-0000-000086590000}"/>
    <cellStyle name="Migliaia 16 2 3 6" xfId="11536" xr:uid="{00000000-0005-0000-0000-000087590000}"/>
    <cellStyle name="Migliaia 16 2 4" xfId="2708" xr:uid="{00000000-0005-0000-0000-000088590000}"/>
    <cellStyle name="Migliaia 16 2 4 2" xfId="9332" xr:uid="{00000000-0005-0000-0000-000089590000}"/>
    <cellStyle name="Migliaia 16 2 4 2 2" xfId="34047" xr:uid="{00000000-0005-0000-0000-00008A590000}"/>
    <cellStyle name="Migliaia 16 2 4 2 3" xfId="39349" xr:uid="{00000000-0005-0000-0000-00008B590000}"/>
    <cellStyle name="Migliaia 16 2 4 3" xfId="13447" xr:uid="{00000000-0005-0000-0000-00008C590000}"/>
    <cellStyle name="Migliaia 16 2 4 4" xfId="15373" xr:uid="{00000000-0005-0000-0000-00008D590000}"/>
    <cellStyle name="Migliaia 16 2 4 4 2" xfId="36698" xr:uid="{00000000-0005-0000-0000-00008E590000}"/>
    <cellStyle name="Migliaia 16 2 4 5" xfId="11537" xr:uid="{00000000-0005-0000-0000-00008F590000}"/>
    <cellStyle name="Migliaia 16 2 5" xfId="8538" xr:uid="{00000000-0005-0000-0000-000090590000}"/>
    <cellStyle name="Migliaia 16 2 5 2" xfId="28663" xr:uid="{00000000-0005-0000-0000-000091590000}"/>
    <cellStyle name="Migliaia 16 2 5 2 2" xfId="34048" xr:uid="{00000000-0005-0000-0000-000092590000}"/>
    <cellStyle name="Migliaia 16 2 5 2 3" xfId="39350" xr:uid="{00000000-0005-0000-0000-000093590000}"/>
    <cellStyle name="Migliaia 16 2 5 3" xfId="31562" xr:uid="{00000000-0005-0000-0000-000094590000}"/>
    <cellStyle name="Migliaia 16 2 5 4" xfId="36699" xr:uid="{00000000-0005-0000-0000-000095590000}"/>
    <cellStyle name="Migliaia 16 2 6" xfId="15369" xr:uid="{00000000-0005-0000-0000-000096590000}"/>
    <cellStyle name="Migliaia 16 2 6 2" xfId="28664" xr:uid="{00000000-0005-0000-0000-000097590000}"/>
    <cellStyle name="Migliaia 16 2 6 2 2" xfId="34049" xr:uid="{00000000-0005-0000-0000-000098590000}"/>
    <cellStyle name="Migliaia 16 2 6 2 3" xfId="39351" xr:uid="{00000000-0005-0000-0000-000099590000}"/>
    <cellStyle name="Migliaia 16 2 6 3" xfId="31563" xr:uid="{00000000-0005-0000-0000-00009A590000}"/>
    <cellStyle name="Migliaia 16 2 6 4" xfId="36700" xr:uid="{00000000-0005-0000-0000-00009B590000}"/>
    <cellStyle name="Migliaia 16 2 6 5" xfId="19793" xr:uid="{00000000-0005-0000-0000-00009C590000}"/>
    <cellStyle name="Migliaia 16 2 7" xfId="19791" xr:uid="{00000000-0005-0000-0000-00009D590000}"/>
    <cellStyle name="Migliaia 16 3" xfId="257" xr:uid="{00000000-0005-0000-0000-00009E590000}"/>
    <cellStyle name="Migliaia 16 3 10" xfId="19794" xr:uid="{00000000-0005-0000-0000-00009F590000}"/>
    <cellStyle name="Migliaia 16 3 11" xfId="11538" xr:uid="{00000000-0005-0000-0000-0000A0590000}"/>
    <cellStyle name="Migliaia 16 3 2" xfId="1267" xr:uid="{00000000-0005-0000-0000-0000A1590000}"/>
    <cellStyle name="Migliaia 16 3 2 2" xfId="3463" xr:uid="{00000000-0005-0000-0000-0000A2590000}"/>
    <cellStyle name="Migliaia 16 3 2 2 2" xfId="7339" xr:uid="{00000000-0005-0000-0000-0000A3590000}"/>
    <cellStyle name="Migliaia 16 3 2 2 2 2" xfId="13811" xr:uid="{00000000-0005-0000-0000-0000A4590000}"/>
    <cellStyle name="Migliaia 16 3 2 2 2 2 2" xfId="17276" xr:uid="{00000000-0005-0000-0000-0000A5590000}"/>
    <cellStyle name="Migliaia 16 3 2 2 2 2 2 2" xfId="34050" xr:uid="{00000000-0005-0000-0000-0000A6590000}"/>
    <cellStyle name="Migliaia 16 3 2 2 2 2 3" xfId="39352" xr:uid="{00000000-0005-0000-0000-0000A7590000}"/>
    <cellStyle name="Migliaia 16 3 2 2 2 2 4" xfId="28665" xr:uid="{00000000-0005-0000-0000-0000A8590000}"/>
    <cellStyle name="Migliaia 16 3 2 2 2 3" xfId="31564" xr:uid="{00000000-0005-0000-0000-0000A9590000}"/>
    <cellStyle name="Migliaia 16 3 2 2 2 4" xfId="36701" xr:uid="{00000000-0005-0000-0000-0000AA590000}"/>
    <cellStyle name="Migliaia 16 3 2 2 2 5" xfId="42899" xr:uid="{00000000-0005-0000-0000-0000AB590000}"/>
    <cellStyle name="Migliaia 16 3 2 2 2 6" xfId="46321" xr:uid="{00000000-0005-0000-0000-0000AC590000}"/>
    <cellStyle name="Migliaia 16 3 2 2 2 7" xfId="49337" xr:uid="{00000000-0005-0000-0000-0000AD590000}"/>
    <cellStyle name="Migliaia 16 3 2 2 2 8" xfId="13077" xr:uid="{00000000-0005-0000-0000-0000AE590000}"/>
    <cellStyle name="Migliaia 16 3 2 2 3" xfId="7114" xr:uid="{00000000-0005-0000-0000-0000AF590000}"/>
    <cellStyle name="Migliaia 16 3 2 2 4" xfId="6059" xr:uid="{00000000-0005-0000-0000-0000B0590000}"/>
    <cellStyle name="Migliaia 16 3 2 2 4 2" xfId="16833" xr:uid="{00000000-0005-0000-0000-0000B1590000}"/>
    <cellStyle name="Migliaia 16 3 2 2 4 3" xfId="42750" xr:uid="{00000000-0005-0000-0000-0000B2590000}"/>
    <cellStyle name="Migliaia 16 3 2 2 4 4" xfId="45865" xr:uid="{00000000-0005-0000-0000-0000B3590000}"/>
    <cellStyle name="Migliaia 16 3 2 2 4 5" xfId="48881" xr:uid="{00000000-0005-0000-0000-0000B4590000}"/>
    <cellStyle name="Migliaia 16 3 2 2 5" xfId="15376" xr:uid="{00000000-0005-0000-0000-0000B5590000}"/>
    <cellStyle name="Migliaia 16 3 2 2 6" xfId="19796" xr:uid="{00000000-0005-0000-0000-0000B6590000}"/>
    <cellStyle name="Migliaia 16 3 2 3" xfId="2710" xr:uid="{00000000-0005-0000-0000-0000B7590000}"/>
    <cellStyle name="Migliaia 16 3 2 3 2" xfId="7850" xr:uid="{00000000-0005-0000-0000-0000B8590000}"/>
    <cellStyle name="Migliaia 16 3 2 3 2 2" xfId="34051" xr:uid="{00000000-0005-0000-0000-0000B9590000}"/>
    <cellStyle name="Migliaia 16 3 2 3 2 3" xfId="39353" xr:uid="{00000000-0005-0000-0000-0000BA590000}"/>
    <cellStyle name="Migliaia 16 3 2 3 2 4" xfId="28666" xr:uid="{00000000-0005-0000-0000-0000BB590000}"/>
    <cellStyle name="Migliaia 16 3 2 3 3" xfId="7340" xr:uid="{00000000-0005-0000-0000-0000BC590000}"/>
    <cellStyle name="Migliaia 16 3 2 3 4" xfId="15377" xr:uid="{00000000-0005-0000-0000-0000BD590000}"/>
    <cellStyle name="Migliaia 16 3 2 3 4 2" xfId="36702" xr:uid="{00000000-0005-0000-0000-0000BE590000}"/>
    <cellStyle name="Migliaia 16 3 2 3 5" xfId="11539" xr:uid="{00000000-0005-0000-0000-0000BF590000}"/>
    <cellStyle name="Migliaia 16 3 2 4" xfId="6690" xr:uid="{00000000-0005-0000-0000-0000C0590000}"/>
    <cellStyle name="Migliaia 16 3 2 4 2" xfId="13496" xr:uid="{00000000-0005-0000-0000-0000C1590000}"/>
    <cellStyle name="Migliaia 16 3 2 4 2 2" xfId="34052" xr:uid="{00000000-0005-0000-0000-0000C2590000}"/>
    <cellStyle name="Migliaia 16 3 2 4 2 3" xfId="39354" xr:uid="{00000000-0005-0000-0000-0000C3590000}"/>
    <cellStyle name="Migliaia 16 3 2 4 3" xfId="31565" xr:uid="{00000000-0005-0000-0000-0000C4590000}"/>
    <cellStyle name="Migliaia 16 3 2 4 4" xfId="36703" xr:uid="{00000000-0005-0000-0000-0000C5590000}"/>
    <cellStyle name="Migliaia 16 3 2 4 5" xfId="12579" xr:uid="{00000000-0005-0000-0000-0000C6590000}"/>
    <cellStyle name="Migliaia 16 3 2 5" xfId="12834" xr:uid="{00000000-0005-0000-0000-0000C7590000}"/>
    <cellStyle name="Migliaia 16 3 2 5 2" xfId="28667" xr:uid="{00000000-0005-0000-0000-0000C8590000}"/>
    <cellStyle name="Migliaia 16 3 2 5 2 2" xfId="34053" xr:uid="{00000000-0005-0000-0000-0000C9590000}"/>
    <cellStyle name="Migliaia 16 3 2 5 2 3" xfId="39355" xr:uid="{00000000-0005-0000-0000-0000CA590000}"/>
    <cellStyle name="Migliaia 16 3 2 5 3" xfId="31566" xr:uid="{00000000-0005-0000-0000-0000CB590000}"/>
    <cellStyle name="Migliaia 16 3 2 5 4" xfId="36704" xr:uid="{00000000-0005-0000-0000-0000CC590000}"/>
    <cellStyle name="Migliaia 16 3 2 6" xfId="15375" xr:uid="{00000000-0005-0000-0000-0000CD590000}"/>
    <cellStyle name="Migliaia 16 3 2 6 2" xfId="28668" xr:uid="{00000000-0005-0000-0000-0000CE590000}"/>
    <cellStyle name="Migliaia 16 3 2 6 2 2" xfId="34054" xr:uid="{00000000-0005-0000-0000-0000CF590000}"/>
    <cellStyle name="Migliaia 16 3 2 6 2 3" xfId="39356" xr:uid="{00000000-0005-0000-0000-0000D0590000}"/>
    <cellStyle name="Migliaia 16 3 2 6 3" xfId="31567" xr:uid="{00000000-0005-0000-0000-0000D1590000}"/>
    <cellStyle name="Migliaia 16 3 2 6 4" xfId="36705" xr:uid="{00000000-0005-0000-0000-0000D2590000}"/>
    <cellStyle name="Migliaia 16 3 2 6 5" xfId="19797" xr:uid="{00000000-0005-0000-0000-0000D3590000}"/>
    <cellStyle name="Migliaia 16 3 2 7" xfId="19795" xr:uid="{00000000-0005-0000-0000-0000D4590000}"/>
    <cellStyle name="Migliaia 16 3 3" xfId="1266" xr:uid="{00000000-0005-0000-0000-0000D5590000}"/>
    <cellStyle name="Migliaia 16 3 3 2" xfId="3462" xr:uid="{00000000-0005-0000-0000-0000D6590000}"/>
    <cellStyle name="Migliaia 16 3 3 2 2" xfId="5128" xr:uid="{00000000-0005-0000-0000-0000D7590000}"/>
    <cellStyle name="Migliaia 16 3 3 2 2 2" xfId="34056" xr:uid="{00000000-0005-0000-0000-0000D8590000}"/>
    <cellStyle name="Migliaia 16 3 3 2 2 3" xfId="39358" xr:uid="{00000000-0005-0000-0000-0000D9590000}"/>
    <cellStyle name="Migliaia 16 3 3 2 3" xfId="13608" xr:uid="{00000000-0005-0000-0000-0000DA590000}"/>
    <cellStyle name="Migliaia 16 3 3 2 4" xfId="15379" xr:uid="{00000000-0005-0000-0000-0000DB590000}"/>
    <cellStyle name="Migliaia 16 3 3 2 4 2" xfId="36707" xr:uid="{00000000-0005-0000-0000-0000DC590000}"/>
    <cellStyle name="Migliaia 16 3 3 2 5" xfId="11541" xr:uid="{00000000-0005-0000-0000-0000DD590000}"/>
    <cellStyle name="Migliaia 16 3 3 3" xfId="4880" xr:uid="{00000000-0005-0000-0000-0000DE590000}"/>
    <cellStyle name="Migliaia 16 3 3 3 2" xfId="28670" xr:uid="{00000000-0005-0000-0000-0000DF590000}"/>
    <cellStyle name="Migliaia 16 3 3 3 2 2" xfId="34057" xr:uid="{00000000-0005-0000-0000-0000E0590000}"/>
    <cellStyle name="Migliaia 16 3 3 3 2 3" xfId="39359" xr:uid="{00000000-0005-0000-0000-0000E1590000}"/>
    <cellStyle name="Migliaia 16 3 3 3 3" xfId="31569" xr:uid="{00000000-0005-0000-0000-0000E2590000}"/>
    <cellStyle name="Migliaia 16 3 3 3 4" xfId="36708" xr:uid="{00000000-0005-0000-0000-0000E3590000}"/>
    <cellStyle name="Migliaia 16 3 3 4" xfId="15378" xr:uid="{00000000-0005-0000-0000-0000E4590000}"/>
    <cellStyle name="Migliaia 16 3 3 4 2" xfId="28671" xr:uid="{00000000-0005-0000-0000-0000E5590000}"/>
    <cellStyle name="Migliaia 16 3 3 4 2 2" xfId="34058" xr:uid="{00000000-0005-0000-0000-0000E6590000}"/>
    <cellStyle name="Migliaia 16 3 3 4 2 3" xfId="39360" xr:uid="{00000000-0005-0000-0000-0000E7590000}"/>
    <cellStyle name="Migliaia 16 3 3 4 3" xfId="31570" xr:uid="{00000000-0005-0000-0000-0000E8590000}"/>
    <cellStyle name="Migliaia 16 3 3 4 4" xfId="36709" xr:uid="{00000000-0005-0000-0000-0000E9590000}"/>
    <cellStyle name="Migliaia 16 3 3 4 5" xfId="19798" xr:uid="{00000000-0005-0000-0000-0000EA590000}"/>
    <cellStyle name="Migliaia 16 3 3 5" xfId="19799" xr:uid="{00000000-0005-0000-0000-0000EB590000}"/>
    <cellStyle name="Migliaia 16 3 3 5 2" xfId="28672" xr:uid="{00000000-0005-0000-0000-0000EC590000}"/>
    <cellStyle name="Migliaia 16 3 3 5 2 2" xfId="34059" xr:uid="{00000000-0005-0000-0000-0000ED590000}"/>
    <cellStyle name="Migliaia 16 3 3 5 2 3" xfId="39361" xr:uid="{00000000-0005-0000-0000-0000EE590000}"/>
    <cellStyle name="Migliaia 16 3 3 5 3" xfId="31571" xr:uid="{00000000-0005-0000-0000-0000EF590000}"/>
    <cellStyle name="Migliaia 16 3 3 5 4" xfId="36710" xr:uid="{00000000-0005-0000-0000-0000F0590000}"/>
    <cellStyle name="Migliaia 16 3 3 6" xfId="28669" xr:uid="{00000000-0005-0000-0000-0000F1590000}"/>
    <cellStyle name="Migliaia 16 3 3 6 2" xfId="34055" xr:uid="{00000000-0005-0000-0000-0000F2590000}"/>
    <cellStyle name="Migliaia 16 3 3 6 3" xfId="39357" xr:uid="{00000000-0005-0000-0000-0000F3590000}"/>
    <cellStyle name="Migliaia 16 3 3 7" xfId="31568" xr:uid="{00000000-0005-0000-0000-0000F4590000}"/>
    <cellStyle name="Migliaia 16 3 3 8" xfId="36706" xr:uid="{00000000-0005-0000-0000-0000F5590000}"/>
    <cellStyle name="Migliaia 16 3 3 9" xfId="11540" xr:uid="{00000000-0005-0000-0000-0000F6590000}"/>
    <cellStyle name="Migliaia 16 3 4" xfId="2392" xr:uid="{00000000-0005-0000-0000-0000F7590000}"/>
    <cellStyle name="Migliaia 16 3 4 2" xfId="3904" xr:uid="{00000000-0005-0000-0000-0000F8590000}"/>
    <cellStyle name="Migliaia 16 3 4 2 2" xfId="9859" xr:uid="{00000000-0005-0000-0000-0000F9590000}"/>
    <cellStyle name="Migliaia 16 3 4 2 3" xfId="13465" xr:uid="{00000000-0005-0000-0000-0000FA590000}"/>
    <cellStyle name="Migliaia 16 3 4 2 4" xfId="15381" xr:uid="{00000000-0005-0000-0000-0000FB590000}"/>
    <cellStyle name="Migliaia 16 3 4 2 5" xfId="27763" xr:uid="{00000000-0005-0000-0000-0000FC590000}"/>
    <cellStyle name="Migliaia 16 3 4 2 6" xfId="11543" xr:uid="{00000000-0005-0000-0000-0000FD590000}"/>
    <cellStyle name="Migliaia 16 3 4 3" xfId="9107" xr:uid="{00000000-0005-0000-0000-0000FE590000}"/>
    <cellStyle name="Migliaia 16 3 4 3 2" xfId="30621" xr:uid="{00000000-0005-0000-0000-0000FF590000}"/>
    <cellStyle name="Migliaia 16 3 4 3 2 2" xfId="35779" xr:uid="{00000000-0005-0000-0000-0000005A0000}"/>
    <cellStyle name="Migliaia 16 3 4 3 2 3" xfId="41081" xr:uid="{00000000-0005-0000-0000-0000015A0000}"/>
    <cellStyle name="Migliaia 16 3 4 3 3" xfId="33128" xr:uid="{00000000-0005-0000-0000-0000025A0000}"/>
    <cellStyle name="Migliaia 16 3 4 3 4" xfId="38430" xr:uid="{00000000-0005-0000-0000-0000035A0000}"/>
    <cellStyle name="Migliaia 16 3 4 4" xfId="15380" xr:uid="{00000000-0005-0000-0000-0000045A0000}"/>
    <cellStyle name="Migliaia 16 3 4 4 2" xfId="34060" xr:uid="{00000000-0005-0000-0000-0000055A0000}"/>
    <cellStyle name="Migliaia 16 3 4 4 3" xfId="39362" xr:uid="{00000000-0005-0000-0000-0000065A0000}"/>
    <cellStyle name="Migliaia 16 3 4 4 4" xfId="28673" xr:uid="{00000000-0005-0000-0000-0000075A0000}"/>
    <cellStyle name="Migliaia 16 3 4 5" xfId="31572" xr:uid="{00000000-0005-0000-0000-0000085A0000}"/>
    <cellStyle name="Migliaia 16 3 4 6" xfId="36711" xr:uid="{00000000-0005-0000-0000-0000095A0000}"/>
    <cellStyle name="Migliaia 16 3 4 7" xfId="11542" xr:uid="{00000000-0005-0000-0000-00000A5A0000}"/>
    <cellStyle name="Migliaia 16 3 5" xfId="3157" xr:uid="{00000000-0005-0000-0000-00000B5A0000}"/>
    <cellStyle name="Migliaia 16 3 5 2" xfId="9630" xr:uid="{00000000-0005-0000-0000-00000C5A0000}"/>
    <cellStyle name="Migliaia 16 3 5 2 2" xfId="30622" xr:uid="{00000000-0005-0000-0000-00000D5A0000}"/>
    <cellStyle name="Migliaia 16 3 5 2 2 2" xfId="35780" xr:uid="{00000000-0005-0000-0000-00000E5A0000}"/>
    <cellStyle name="Migliaia 16 3 5 2 2 3" xfId="41082" xr:uid="{00000000-0005-0000-0000-00000F5A0000}"/>
    <cellStyle name="Migliaia 16 3 5 2 3" xfId="33129" xr:uid="{00000000-0005-0000-0000-0000105A0000}"/>
    <cellStyle name="Migliaia 16 3 5 2 4" xfId="38431" xr:uid="{00000000-0005-0000-0000-0000115A0000}"/>
    <cellStyle name="Migliaia 16 3 5 3" xfId="15382" xr:uid="{00000000-0005-0000-0000-0000125A0000}"/>
    <cellStyle name="Migliaia 16 3 5 3 2" xfId="34061" xr:uid="{00000000-0005-0000-0000-0000135A0000}"/>
    <cellStyle name="Migliaia 16 3 5 3 3" xfId="39363" xr:uid="{00000000-0005-0000-0000-0000145A0000}"/>
    <cellStyle name="Migliaia 16 3 5 3 4" xfId="28674" xr:uid="{00000000-0005-0000-0000-0000155A0000}"/>
    <cellStyle name="Migliaia 16 3 5 4" xfId="31573" xr:uid="{00000000-0005-0000-0000-0000165A0000}"/>
    <cellStyle name="Migliaia 16 3 5 5" xfId="36712" xr:uid="{00000000-0005-0000-0000-0000175A0000}"/>
    <cellStyle name="Migliaia 16 3 5 6" xfId="11544" xr:uid="{00000000-0005-0000-0000-0000185A0000}"/>
    <cellStyle name="Migliaia 16 3 6" xfId="2709" xr:uid="{00000000-0005-0000-0000-0000195A0000}"/>
    <cellStyle name="Migliaia 16 3 6 2" xfId="9333" xr:uid="{00000000-0005-0000-0000-00001A5A0000}"/>
    <cellStyle name="Migliaia 16 3 6 2 2" xfId="34062" xr:uid="{00000000-0005-0000-0000-00001B5A0000}"/>
    <cellStyle name="Migliaia 16 3 6 2 3" xfId="39364" xr:uid="{00000000-0005-0000-0000-00001C5A0000}"/>
    <cellStyle name="Migliaia 16 3 6 3" xfId="14154" xr:uid="{00000000-0005-0000-0000-00001D5A0000}"/>
    <cellStyle name="Migliaia 16 3 6 4" xfId="15383" xr:uid="{00000000-0005-0000-0000-00001E5A0000}"/>
    <cellStyle name="Migliaia 16 3 6 4 2" xfId="36713" xr:uid="{00000000-0005-0000-0000-00001F5A0000}"/>
    <cellStyle name="Migliaia 16 3 6 5" xfId="11545" xr:uid="{00000000-0005-0000-0000-0000205A0000}"/>
    <cellStyle name="Migliaia 16 3 7" xfId="7708" xr:uid="{00000000-0005-0000-0000-0000215A0000}"/>
    <cellStyle name="Migliaia 16 3 7 2" xfId="28675" xr:uid="{00000000-0005-0000-0000-0000225A0000}"/>
    <cellStyle name="Migliaia 16 3 7 2 2" xfId="34063" xr:uid="{00000000-0005-0000-0000-0000235A0000}"/>
    <cellStyle name="Migliaia 16 3 7 2 3" xfId="39365" xr:uid="{00000000-0005-0000-0000-0000245A0000}"/>
    <cellStyle name="Migliaia 16 3 7 3" xfId="31574" xr:uid="{00000000-0005-0000-0000-0000255A0000}"/>
    <cellStyle name="Migliaia 16 3 7 4" xfId="36714" xr:uid="{00000000-0005-0000-0000-0000265A0000}"/>
    <cellStyle name="Migliaia 16 3 8" xfId="12835" xr:uid="{00000000-0005-0000-0000-0000275A0000}"/>
    <cellStyle name="Migliaia 16 3 8 2" xfId="28676" xr:uid="{00000000-0005-0000-0000-0000285A0000}"/>
    <cellStyle name="Migliaia 16 3 8 2 2" xfId="34064" xr:uid="{00000000-0005-0000-0000-0000295A0000}"/>
    <cellStyle name="Migliaia 16 3 8 2 3" xfId="39366" xr:uid="{00000000-0005-0000-0000-00002A5A0000}"/>
    <cellStyle name="Migliaia 16 3 8 3" xfId="31575" xr:uid="{00000000-0005-0000-0000-00002B5A0000}"/>
    <cellStyle name="Migliaia 16 3 8 4" xfId="36715" xr:uid="{00000000-0005-0000-0000-00002C5A0000}"/>
    <cellStyle name="Migliaia 16 3 8 5" xfId="19800" xr:uid="{00000000-0005-0000-0000-00002D5A0000}"/>
    <cellStyle name="Migliaia 16 3 9" xfId="15374" xr:uid="{00000000-0005-0000-0000-00002E5A0000}"/>
    <cellStyle name="Migliaia 16 4" xfId="1268" xr:uid="{00000000-0005-0000-0000-00002F5A0000}"/>
    <cellStyle name="Migliaia 16 4 2" xfId="3464" xr:uid="{00000000-0005-0000-0000-0000305A0000}"/>
    <cellStyle name="Migliaia 16 4 2 2" xfId="4226" xr:uid="{00000000-0005-0000-0000-0000315A0000}"/>
    <cellStyle name="Migliaia 16 4 2 2 2" xfId="28677" xr:uid="{00000000-0005-0000-0000-0000325A0000}"/>
    <cellStyle name="Migliaia 16 4 2 2 2 2" xfId="34065" xr:uid="{00000000-0005-0000-0000-0000335A0000}"/>
    <cellStyle name="Migliaia 16 4 2 2 2 3" xfId="39367" xr:uid="{00000000-0005-0000-0000-0000345A0000}"/>
    <cellStyle name="Migliaia 16 4 2 2 3" xfId="31576" xr:uid="{00000000-0005-0000-0000-0000355A0000}"/>
    <cellStyle name="Migliaia 16 4 2 2 4" xfId="36716" xr:uid="{00000000-0005-0000-0000-0000365A0000}"/>
    <cellStyle name="Migliaia 16 4 2 3" xfId="7341" xr:uid="{00000000-0005-0000-0000-0000375A0000}"/>
    <cellStyle name="Migliaia 16 4 2 3 2" xfId="28678" xr:uid="{00000000-0005-0000-0000-0000385A0000}"/>
    <cellStyle name="Migliaia 16 4 2 3 2 2" xfId="34066" xr:uid="{00000000-0005-0000-0000-0000395A0000}"/>
    <cellStyle name="Migliaia 16 4 2 3 2 3" xfId="39368" xr:uid="{00000000-0005-0000-0000-00003A5A0000}"/>
    <cellStyle name="Migliaia 16 4 2 3 3" xfId="31577" xr:uid="{00000000-0005-0000-0000-00003B5A0000}"/>
    <cellStyle name="Migliaia 16 4 2 3 4" xfId="36717" xr:uid="{00000000-0005-0000-0000-00003C5A0000}"/>
    <cellStyle name="Migliaia 16 4 2 4" xfId="6692" xr:uid="{00000000-0005-0000-0000-00003D5A0000}"/>
    <cellStyle name="Migliaia 16 4 2 5" xfId="6061" xr:uid="{00000000-0005-0000-0000-00003E5A0000}"/>
    <cellStyle name="Migliaia 16 4 2 5 2" xfId="16835" xr:uid="{00000000-0005-0000-0000-00003F5A0000}"/>
    <cellStyle name="Migliaia 16 4 2 5 3" xfId="43918" xr:uid="{00000000-0005-0000-0000-0000405A0000}"/>
    <cellStyle name="Migliaia 16 4 2 5 4" xfId="45867" xr:uid="{00000000-0005-0000-0000-0000415A0000}"/>
    <cellStyle name="Migliaia 16 4 2 5 5" xfId="48883" xr:uid="{00000000-0005-0000-0000-0000425A0000}"/>
    <cellStyle name="Migliaia 16 4 2 6" xfId="15385" xr:uid="{00000000-0005-0000-0000-0000435A0000}"/>
    <cellStyle name="Migliaia 16 4 2 7" xfId="19802" xr:uid="{00000000-0005-0000-0000-0000445A0000}"/>
    <cellStyle name="Migliaia 16 4 3" xfId="4227" xr:uid="{00000000-0005-0000-0000-0000455A0000}"/>
    <cellStyle name="Migliaia 16 4 3 2" xfId="13609" xr:uid="{00000000-0005-0000-0000-0000465A0000}"/>
    <cellStyle name="Migliaia 16 4 3 2 2" xfId="34067" xr:uid="{00000000-0005-0000-0000-0000475A0000}"/>
    <cellStyle name="Migliaia 16 4 3 2 3" xfId="39369" xr:uid="{00000000-0005-0000-0000-0000485A0000}"/>
    <cellStyle name="Migliaia 16 4 3 3" xfId="31578" xr:uid="{00000000-0005-0000-0000-0000495A0000}"/>
    <cellStyle name="Migliaia 16 4 3 4" xfId="36718" xr:uid="{00000000-0005-0000-0000-00004A5A0000}"/>
    <cellStyle name="Migliaia 16 4 3 5" xfId="12833" xr:uid="{00000000-0005-0000-0000-00004B5A0000}"/>
    <cellStyle name="Migliaia 16 4 4" xfId="7342" xr:uid="{00000000-0005-0000-0000-00004C5A0000}"/>
    <cellStyle name="Migliaia 16 4 4 2" xfId="28679" xr:uid="{00000000-0005-0000-0000-00004D5A0000}"/>
    <cellStyle name="Migliaia 16 4 4 2 2" xfId="34068" xr:uid="{00000000-0005-0000-0000-00004E5A0000}"/>
    <cellStyle name="Migliaia 16 4 4 2 3" xfId="39370" xr:uid="{00000000-0005-0000-0000-00004F5A0000}"/>
    <cellStyle name="Migliaia 16 4 4 3" xfId="31579" xr:uid="{00000000-0005-0000-0000-0000505A0000}"/>
    <cellStyle name="Migliaia 16 4 4 4" xfId="36719" xr:uid="{00000000-0005-0000-0000-0000515A0000}"/>
    <cellStyle name="Migliaia 16 4 5" xfId="6691" xr:uid="{00000000-0005-0000-0000-0000525A0000}"/>
    <cellStyle name="Migliaia 16 4 5 2" xfId="28680" xr:uid="{00000000-0005-0000-0000-0000535A0000}"/>
    <cellStyle name="Migliaia 16 4 5 2 2" xfId="34069" xr:uid="{00000000-0005-0000-0000-0000545A0000}"/>
    <cellStyle name="Migliaia 16 4 5 2 3" xfId="39371" xr:uid="{00000000-0005-0000-0000-0000555A0000}"/>
    <cellStyle name="Migliaia 16 4 5 3" xfId="31580" xr:uid="{00000000-0005-0000-0000-0000565A0000}"/>
    <cellStyle name="Migliaia 16 4 5 4" xfId="36720" xr:uid="{00000000-0005-0000-0000-0000575A0000}"/>
    <cellStyle name="Migliaia 16 4 6" xfId="6060" xr:uid="{00000000-0005-0000-0000-0000585A0000}"/>
    <cellStyle name="Migliaia 16 4 6 2" xfId="16834" xr:uid="{00000000-0005-0000-0000-0000595A0000}"/>
    <cellStyle name="Migliaia 16 4 6 2 2" xfId="34070" xr:uid="{00000000-0005-0000-0000-00005A5A0000}"/>
    <cellStyle name="Migliaia 16 4 6 2 3" xfId="39372" xr:uid="{00000000-0005-0000-0000-00005B5A0000}"/>
    <cellStyle name="Migliaia 16 4 6 2 4" xfId="28681" xr:uid="{00000000-0005-0000-0000-00005C5A0000}"/>
    <cellStyle name="Migliaia 16 4 6 3" xfId="31581" xr:uid="{00000000-0005-0000-0000-00005D5A0000}"/>
    <cellStyle name="Migliaia 16 4 6 4" xfId="36721" xr:uid="{00000000-0005-0000-0000-00005E5A0000}"/>
    <cellStyle name="Migliaia 16 4 6 5" xfId="19803" xr:uid="{00000000-0005-0000-0000-00005F5A0000}"/>
    <cellStyle name="Migliaia 16 4 6 6" xfId="41661" xr:uid="{00000000-0005-0000-0000-0000605A0000}"/>
    <cellStyle name="Migliaia 16 4 6 7" xfId="45866" xr:uid="{00000000-0005-0000-0000-0000615A0000}"/>
    <cellStyle name="Migliaia 16 4 6 8" xfId="48882" xr:uid="{00000000-0005-0000-0000-0000625A0000}"/>
    <cellStyle name="Migliaia 16 4 7" xfId="15384" xr:uid="{00000000-0005-0000-0000-0000635A0000}"/>
    <cellStyle name="Migliaia 16 4 7 2" xfId="28682" xr:uid="{00000000-0005-0000-0000-0000645A0000}"/>
    <cellStyle name="Migliaia 16 4 7 2 2" xfId="34071" xr:uid="{00000000-0005-0000-0000-0000655A0000}"/>
    <cellStyle name="Migliaia 16 4 7 2 3" xfId="39373" xr:uid="{00000000-0005-0000-0000-0000665A0000}"/>
    <cellStyle name="Migliaia 16 4 7 3" xfId="31582" xr:uid="{00000000-0005-0000-0000-0000675A0000}"/>
    <cellStyle name="Migliaia 16 4 7 4" xfId="36722" xr:uid="{00000000-0005-0000-0000-0000685A0000}"/>
    <cellStyle name="Migliaia 16 4 7 5" xfId="19804" xr:uid="{00000000-0005-0000-0000-0000695A0000}"/>
    <cellStyle name="Migliaia 16 4 8" xfId="19801" xr:uid="{00000000-0005-0000-0000-00006A5A0000}"/>
    <cellStyle name="Migliaia 16 5" xfId="1269" xr:uid="{00000000-0005-0000-0000-00006B5A0000}"/>
    <cellStyle name="Migliaia 16 5 2" xfId="3465" xr:uid="{00000000-0005-0000-0000-00006C5A0000}"/>
    <cellStyle name="Migliaia 16 5 2 2" xfId="13812" xr:uid="{00000000-0005-0000-0000-00006D5A0000}"/>
    <cellStyle name="Migliaia 16 5 2 2 2" xfId="34072" xr:uid="{00000000-0005-0000-0000-00006E5A0000}"/>
    <cellStyle name="Migliaia 16 5 2 2 3" xfId="39374" xr:uid="{00000000-0005-0000-0000-00006F5A0000}"/>
    <cellStyle name="Migliaia 16 5 2 3" xfId="15387" xr:uid="{00000000-0005-0000-0000-0000705A0000}"/>
    <cellStyle name="Migliaia 16 5 2 3 2" xfId="31583" xr:uid="{00000000-0005-0000-0000-0000715A0000}"/>
    <cellStyle name="Migliaia 16 5 2 4" xfId="36723" xr:uid="{00000000-0005-0000-0000-0000725A0000}"/>
    <cellStyle name="Migliaia 16 5 2 5" xfId="11546" xr:uid="{00000000-0005-0000-0000-0000735A0000}"/>
    <cellStyle name="Migliaia 16 5 3" xfId="6693" xr:uid="{00000000-0005-0000-0000-0000745A0000}"/>
    <cellStyle name="Migliaia 16 5 3 2" xfId="28683" xr:uid="{00000000-0005-0000-0000-0000755A0000}"/>
    <cellStyle name="Migliaia 16 5 3 2 2" xfId="34073" xr:uid="{00000000-0005-0000-0000-0000765A0000}"/>
    <cellStyle name="Migliaia 16 5 3 2 3" xfId="39375" xr:uid="{00000000-0005-0000-0000-0000775A0000}"/>
    <cellStyle name="Migliaia 16 5 3 3" xfId="31584" xr:uid="{00000000-0005-0000-0000-0000785A0000}"/>
    <cellStyle name="Migliaia 16 5 3 4" xfId="36724" xr:uid="{00000000-0005-0000-0000-0000795A0000}"/>
    <cellStyle name="Migliaia 16 5 4" xfId="6062" xr:uid="{00000000-0005-0000-0000-00007A5A0000}"/>
    <cellStyle name="Migliaia 16 5 4 2" xfId="16836" xr:uid="{00000000-0005-0000-0000-00007B5A0000}"/>
    <cellStyle name="Migliaia 16 5 4 2 2" xfId="34074" xr:uid="{00000000-0005-0000-0000-00007C5A0000}"/>
    <cellStyle name="Migliaia 16 5 4 2 3" xfId="39376" xr:uid="{00000000-0005-0000-0000-00007D5A0000}"/>
    <cellStyle name="Migliaia 16 5 4 2 4" xfId="28684" xr:uid="{00000000-0005-0000-0000-00007E5A0000}"/>
    <cellStyle name="Migliaia 16 5 4 3" xfId="31585" xr:uid="{00000000-0005-0000-0000-00007F5A0000}"/>
    <cellStyle name="Migliaia 16 5 4 4" xfId="36725" xr:uid="{00000000-0005-0000-0000-0000805A0000}"/>
    <cellStyle name="Migliaia 16 5 4 5" xfId="19806" xr:uid="{00000000-0005-0000-0000-0000815A0000}"/>
    <cellStyle name="Migliaia 16 5 4 6" xfId="43343" xr:uid="{00000000-0005-0000-0000-0000825A0000}"/>
    <cellStyle name="Migliaia 16 5 4 7" xfId="45868" xr:uid="{00000000-0005-0000-0000-0000835A0000}"/>
    <cellStyle name="Migliaia 16 5 4 8" xfId="48884" xr:uid="{00000000-0005-0000-0000-0000845A0000}"/>
    <cellStyle name="Migliaia 16 5 5" xfId="15386" xr:uid="{00000000-0005-0000-0000-0000855A0000}"/>
    <cellStyle name="Migliaia 16 5 5 2" xfId="28685" xr:uid="{00000000-0005-0000-0000-0000865A0000}"/>
    <cellStyle name="Migliaia 16 5 5 2 2" xfId="34075" xr:uid="{00000000-0005-0000-0000-0000875A0000}"/>
    <cellStyle name="Migliaia 16 5 5 2 3" xfId="39377" xr:uid="{00000000-0005-0000-0000-0000885A0000}"/>
    <cellStyle name="Migliaia 16 5 5 3" xfId="31586" xr:uid="{00000000-0005-0000-0000-0000895A0000}"/>
    <cellStyle name="Migliaia 16 5 5 4" xfId="36726" xr:uid="{00000000-0005-0000-0000-00008A5A0000}"/>
    <cellStyle name="Migliaia 16 5 5 5" xfId="19807" xr:uid="{00000000-0005-0000-0000-00008B5A0000}"/>
    <cellStyle name="Migliaia 16 5 6" xfId="19808" xr:uid="{00000000-0005-0000-0000-00008C5A0000}"/>
    <cellStyle name="Migliaia 16 5 6 2" xfId="28686" xr:uid="{00000000-0005-0000-0000-00008D5A0000}"/>
    <cellStyle name="Migliaia 16 5 6 2 2" xfId="34076" xr:uid="{00000000-0005-0000-0000-00008E5A0000}"/>
    <cellStyle name="Migliaia 16 5 6 2 3" xfId="39378" xr:uid="{00000000-0005-0000-0000-00008F5A0000}"/>
    <cellStyle name="Migliaia 16 5 6 3" xfId="31587" xr:uid="{00000000-0005-0000-0000-0000905A0000}"/>
    <cellStyle name="Migliaia 16 5 6 4" xfId="36727" xr:uid="{00000000-0005-0000-0000-0000915A0000}"/>
    <cellStyle name="Migliaia 16 5 7" xfId="19805" xr:uid="{00000000-0005-0000-0000-0000925A0000}"/>
    <cellStyle name="Migliaia 16 6" xfId="1264" xr:uid="{00000000-0005-0000-0000-0000935A0000}"/>
    <cellStyle name="Migliaia 16 6 2" xfId="3460" xr:uid="{00000000-0005-0000-0000-0000945A0000}"/>
    <cellStyle name="Migliaia 16 6 2 2" xfId="5127" xr:uid="{00000000-0005-0000-0000-0000955A0000}"/>
    <cellStyle name="Migliaia 16 6 2 3" xfId="14105" xr:uid="{00000000-0005-0000-0000-0000965A0000}"/>
    <cellStyle name="Migliaia 16 6 2 4" xfId="15389" xr:uid="{00000000-0005-0000-0000-0000975A0000}"/>
    <cellStyle name="Migliaia 16 6 2 5" xfId="27764" xr:uid="{00000000-0005-0000-0000-0000985A0000}"/>
    <cellStyle name="Migliaia 16 6 2 6" xfId="11548" xr:uid="{00000000-0005-0000-0000-0000995A0000}"/>
    <cellStyle name="Migliaia 16 6 3" xfId="4879" xr:uid="{00000000-0005-0000-0000-00009A5A0000}"/>
    <cellStyle name="Migliaia 16 6 3 2" xfId="30623" xr:uid="{00000000-0005-0000-0000-00009B5A0000}"/>
    <cellStyle name="Migliaia 16 6 3 2 2" xfId="35781" xr:uid="{00000000-0005-0000-0000-00009C5A0000}"/>
    <cellStyle name="Migliaia 16 6 3 2 3" xfId="41083" xr:uid="{00000000-0005-0000-0000-00009D5A0000}"/>
    <cellStyle name="Migliaia 16 6 3 3" xfId="33130" xr:uid="{00000000-0005-0000-0000-00009E5A0000}"/>
    <cellStyle name="Migliaia 16 6 3 4" xfId="38432" xr:uid="{00000000-0005-0000-0000-00009F5A0000}"/>
    <cellStyle name="Migliaia 16 6 4" xfId="15388" xr:uid="{00000000-0005-0000-0000-0000A05A0000}"/>
    <cellStyle name="Migliaia 16 6 4 2" xfId="34077" xr:uid="{00000000-0005-0000-0000-0000A15A0000}"/>
    <cellStyle name="Migliaia 16 6 4 3" xfId="39379" xr:uid="{00000000-0005-0000-0000-0000A25A0000}"/>
    <cellStyle name="Migliaia 16 6 4 4" xfId="28687" xr:uid="{00000000-0005-0000-0000-0000A35A0000}"/>
    <cellStyle name="Migliaia 16 6 5" xfId="31588" xr:uid="{00000000-0005-0000-0000-0000A45A0000}"/>
    <cellStyle name="Migliaia 16 6 6" xfId="36728" xr:uid="{00000000-0005-0000-0000-0000A55A0000}"/>
    <cellStyle name="Migliaia 16 6 7" xfId="11547" xr:uid="{00000000-0005-0000-0000-0000A65A0000}"/>
    <cellStyle name="Migliaia 16 7" xfId="3155" xr:uid="{00000000-0005-0000-0000-0000A75A0000}"/>
    <cellStyle name="Migliaia 16 7 2" xfId="9628" xr:uid="{00000000-0005-0000-0000-0000A85A0000}"/>
    <cellStyle name="Migliaia 16 7 2 2" xfId="30624" xr:uid="{00000000-0005-0000-0000-0000A95A0000}"/>
    <cellStyle name="Migliaia 16 7 2 2 2" xfId="35782" xr:uid="{00000000-0005-0000-0000-0000AA5A0000}"/>
    <cellStyle name="Migliaia 16 7 2 2 3" xfId="41084" xr:uid="{00000000-0005-0000-0000-0000AB5A0000}"/>
    <cellStyle name="Migliaia 16 7 2 3" xfId="33131" xr:uid="{00000000-0005-0000-0000-0000AC5A0000}"/>
    <cellStyle name="Migliaia 16 7 2 4" xfId="38433" xr:uid="{00000000-0005-0000-0000-0000AD5A0000}"/>
    <cellStyle name="Migliaia 16 7 3" xfId="15390" xr:uid="{00000000-0005-0000-0000-0000AE5A0000}"/>
    <cellStyle name="Migliaia 16 7 3 2" xfId="34078" xr:uid="{00000000-0005-0000-0000-0000AF5A0000}"/>
    <cellStyle name="Migliaia 16 7 3 3" xfId="39380" xr:uid="{00000000-0005-0000-0000-0000B05A0000}"/>
    <cellStyle name="Migliaia 16 7 3 4" xfId="28688" xr:uid="{00000000-0005-0000-0000-0000B15A0000}"/>
    <cellStyle name="Migliaia 16 7 4" xfId="31589" xr:uid="{00000000-0005-0000-0000-0000B25A0000}"/>
    <cellStyle name="Migliaia 16 7 5" xfId="36729" xr:uid="{00000000-0005-0000-0000-0000B35A0000}"/>
    <cellStyle name="Migliaia 16 7 6" xfId="11549" xr:uid="{00000000-0005-0000-0000-0000B45A0000}"/>
    <cellStyle name="Migliaia 16 8" xfId="2707" xr:uid="{00000000-0005-0000-0000-0000B55A0000}"/>
    <cellStyle name="Migliaia 16 8 2" xfId="9331" xr:uid="{00000000-0005-0000-0000-0000B65A0000}"/>
    <cellStyle name="Migliaia 16 8 2 2" xfId="30625" xr:uid="{00000000-0005-0000-0000-0000B75A0000}"/>
    <cellStyle name="Migliaia 16 8 2 2 2" xfId="35783" xr:uid="{00000000-0005-0000-0000-0000B85A0000}"/>
    <cellStyle name="Migliaia 16 8 2 2 3" xfId="41085" xr:uid="{00000000-0005-0000-0000-0000B95A0000}"/>
    <cellStyle name="Migliaia 16 8 2 3" xfId="33132" xr:uid="{00000000-0005-0000-0000-0000BA5A0000}"/>
    <cellStyle name="Migliaia 16 8 2 4" xfId="38434" xr:uid="{00000000-0005-0000-0000-0000BB5A0000}"/>
    <cellStyle name="Migliaia 16 8 3" xfId="15391" xr:uid="{00000000-0005-0000-0000-0000BC5A0000}"/>
    <cellStyle name="Migliaia 16 8 3 2" xfId="34079" xr:uid="{00000000-0005-0000-0000-0000BD5A0000}"/>
    <cellStyle name="Migliaia 16 8 3 3" xfId="39381" xr:uid="{00000000-0005-0000-0000-0000BE5A0000}"/>
    <cellStyle name="Migliaia 16 8 3 4" xfId="28689" xr:uid="{00000000-0005-0000-0000-0000BF5A0000}"/>
    <cellStyle name="Migliaia 16 8 4" xfId="31590" xr:uid="{00000000-0005-0000-0000-0000C05A0000}"/>
    <cellStyle name="Migliaia 16 8 5" xfId="36730" xr:uid="{00000000-0005-0000-0000-0000C15A0000}"/>
    <cellStyle name="Migliaia 16 8 6" xfId="11550" xr:uid="{00000000-0005-0000-0000-0000C25A0000}"/>
    <cellStyle name="Migliaia 16 9" xfId="12578" xr:uid="{00000000-0005-0000-0000-0000C35A0000}"/>
    <cellStyle name="Migliaia 16 9 2" xfId="28690" xr:uid="{00000000-0005-0000-0000-0000C45A0000}"/>
    <cellStyle name="Migliaia 16 9 2 2" xfId="34080" xr:uid="{00000000-0005-0000-0000-0000C55A0000}"/>
    <cellStyle name="Migliaia 16 9 2 3" xfId="39382" xr:uid="{00000000-0005-0000-0000-0000C65A0000}"/>
    <cellStyle name="Migliaia 16 9 3" xfId="31591" xr:uid="{00000000-0005-0000-0000-0000C75A0000}"/>
    <cellStyle name="Migliaia 16 9 4" xfId="36731" xr:uid="{00000000-0005-0000-0000-0000C85A0000}"/>
    <cellStyle name="Migliaia 17" xfId="258" xr:uid="{00000000-0005-0000-0000-0000C95A0000}"/>
    <cellStyle name="Migliaia 17 10" xfId="15392" xr:uid="{00000000-0005-0000-0000-0000CA5A0000}"/>
    <cellStyle name="Migliaia 17 10 2" xfId="34081" xr:uid="{00000000-0005-0000-0000-0000CB5A0000}"/>
    <cellStyle name="Migliaia 17 10 3" xfId="39383" xr:uid="{00000000-0005-0000-0000-0000CC5A0000}"/>
    <cellStyle name="Migliaia 17 10 4" xfId="28691" xr:uid="{00000000-0005-0000-0000-0000CD5A0000}"/>
    <cellStyle name="Migliaia 17 11" xfId="31592" xr:uid="{00000000-0005-0000-0000-0000CE5A0000}"/>
    <cellStyle name="Migliaia 17 12" xfId="36732" xr:uid="{00000000-0005-0000-0000-0000CF5A0000}"/>
    <cellStyle name="Migliaia 17 2" xfId="259" xr:uid="{00000000-0005-0000-0000-0000D05A0000}"/>
    <cellStyle name="Migliaia 17 2 2" xfId="1271" xr:uid="{00000000-0005-0000-0000-0000D15A0000}"/>
    <cellStyle name="Migliaia 17 2 2 2" xfId="3467" xr:uid="{00000000-0005-0000-0000-0000D25A0000}"/>
    <cellStyle name="Migliaia 17 2 2 2 2" xfId="9799" xr:uid="{00000000-0005-0000-0000-0000D35A0000}"/>
    <cellStyle name="Migliaia 17 2 2 2 2 2" xfId="34082" xr:uid="{00000000-0005-0000-0000-0000D45A0000}"/>
    <cellStyle name="Migliaia 17 2 2 2 2 3" xfId="39384" xr:uid="{00000000-0005-0000-0000-0000D55A0000}"/>
    <cellStyle name="Migliaia 17 2 2 2 3" xfId="13813" xr:uid="{00000000-0005-0000-0000-0000D65A0000}"/>
    <cellStyle name="Migliaia 17 2 2 2 4" xfId="15395" xr:uid="{00000000-0005-0000-0000-0000D75A0000}"/>
    <cellStyle name="Migliaia 17 2 2 2 4 2" xfId="36733" xr:uid="{00000000-0005-0000-0000-0000D85A0000}"/>
    <cellStyle name="Migliaia 17 2 2 2 5" xfId="11551" xr:uid="{00000000-0005-0000-0000-0000D95A0000}"/>
    <cellStyle name="Migliaia 17 2 2 3" xfId="7026" xr:uid="{00000000-0005-0000-0000-0000DA5A0000}"/>
    <cellStyle name="Migliaia 17 2 2 3 2" xfId="30626" xr:uid="{00000000-0005-0000-0000-0000DB5A0000}"/>
    <cellStyle name="Migliaia 17 2 2 3 2 2" xfId="35784" xr:uid="{00000000-0005-0000-0000-0000DC5A0000}"/>
    <cellStyle name="Migliaia 17 2 2 3 2 3" xfId="41086" xr:uid="{00000000-0005-0000-0000-0000DD5A0000}"/>
    <cellStyle name="Migliaia 17 2 2 3 3" xfId="33133" xr:uid="{00000000-0005-0000-0000-0000DE5A0000}"/>
    <cellStyle name="Migliaia 17 2 2 3 4" xfId="38435" xr:uid="{00000000-0005-0000-0000-0000DF5A0000}"/>
    <cellStyle name="Migliaia 17 2 2 4" xfId="6063" xr:uid="{00000000-0005-0000-0000-0000E05A0000}"/>
    <cellStyle name="Migliaia 17 2 2 4 2" xfId="16837" xr:uid="{00000000-0005-0000-0000-0000E15A0000}"/>
    <cellStyle name="Migliaia 17 2 2 4 3" xfId="41662" xr:uid="{00000000-0005-0000-0000-0000E25A0000}"/>
    <cellStyle name="Migliaia 17 2 2 4 4" xfId="45869" xr:uid="{00000000-0005-0000-0000-0000E35A0000}"/>
    <cellStyle name="Migliaia 17 2 2 4 5" xfId="48885" xr:uid="{00000000-0005-0000-0000-0000E45A0000}"/>
    <cellStyle name="Migliaia 17 2 2 5" xfId="15394" xr:uid="{00000000-0005-0000-0000-0000E55A0000}"/>
    <cellStyle name="Migliaia 17 2 2 6" xfId="19810" xr:uid="{00000000-0005-0000-0000-0000E65A0000}"/>
    <cellStyle name="Migliaia 17 2 3" xfId="3159" xr:uid="{00000000-0005-0000-0000-0000E75A0000}"/>
    <cellStyle name="Migliaia 17 2 3 2" xfId="9632" xr:uid="{00000000-0005-0000-0000-0000E85A0000}"/>
    <cellStyle name="Migliaia 17 2 3 2 2" xfId="30627" xr:uid="{00000000-0005-0000-0000-0000E95A0000}"/>
    <cellStyle name="Migliaia 17 2 3 2 2 2" xfId="35785" xr:uid="{00000000-0005-0000-0000-0000EA5A0000}"/>
    <cellStyle name="Migliaia 17 2 3 2 2 3" xfId="41087" xr:uid="{00000000-0005-0000-0000-0000EB5A0000}"/>
    <cellStyle name="Migliaia 17 2 3 2 3" xfId="33134" xr:uid="{00000000-0005-0000-0000-0000EC5A0000}"/>
    <cellStyle name="Migliaia 17 2 3 2 4" xfId="38436" xr:uid="{00000000-0005-0000-0000-0000ED5A0000}"/>
    <cellStyle name="Migliaia 17 2 3 3" xfId="15396" xr:uid="{00000000-0005-0000-0000-0000EE5A0000}"/>
    <cellStyle name="Migliaia 17 2 3 3 2" xfId="34083" xr:uid="{00000000-0005-0000-0000-0000EF5A0000}"/>
    <cellStyle name="Migliaia 17 2 3 3 3" xfId="39385" xr:uid="{00000000-0005-0000-0000-0000F05A0000}"/>
    <cellStyle name="Migliaia 17 2 3 3 4" xfId="28692" xr:uid="{00000000-0005-0000-0000-0000F15A0000}"/>
    <cellStyle name="Migliaia 17 2 3 4" xfId="31593" xr:uid="{00000000-0005-0000-0000-0000F25A0000}"/>
    <cellStyle name="Migliaia 17 2 3 5" xfId="36734" xr:uid="{00000000-0005-0000-0000-0000F35A0000}"/>
    <cellStyle name="Migliaia 17 2 3 6" xfId="11552" xr:uid="{00000000-0005-0000-0000-0000F45A0000}"/>
    <cellStyle name="Migliaia 17 2 4" xfId="2712" xr:uid="{00000000-0005-0000-0000-0000F55A0000}"/>
    <cellStyle name="Migliaia 17 2 4 2" xfId="9335" xr:uid="{00000000-0005-0000-0000-0000F65A0000}"/>
    <cellStyle name="Migliaia 17 2 4 2 2" xfId="34084" xr:uid="{00000000-0005-0000-0000-0000F75A0000}"/>
    <cellStyle name="Migliaia 17 2 4 2 3" xfId="39386" xr:uid="{00000000-0005-0000-0000-0000F85A0000}"/>
    <cellStyle name="Migliaia 17 2 4 3" xfId="13469" xr:uid="{00000000-0005-0000-0000-0000F95A0000}"/>
    <cellStyle name="Migliaia 17 2 4 4" xfId="15397" xr:uid="{00000000-0005-0000-0000-0000FA5A0000}"/>
    <cellStyle name="Migliaia 17 2 4 4 2" xfId="36735" xr:uid="{00000000-0005-0000-0000-0000FB5A0000}"/>
    <cellStyle name="Migliaia 17 2 4 5" xfId="11553" xr:uid="{00000000-0005-0000-0000-0000FC5A0000}"/>
    <cellStyle name="Migliaia 17 2 5" xfId="8539" xr:uid="{00000000-0005-0000-0000-0000FD5A0000}"/>
    <cellStyle name="Migliaia 17 2 5 2" xfId="28693" xr:uid="{00000000-0005-0000-0000-0000FE5A0000}"/>
    <cellStyle name="Migliaia 17 2 5 2 2" xfId="34085" xr:uid="{00000000-0005-0000-0000-0000FF5A0000}"/>
    <cellStyle name="Migliaia 17 2 5 2 3" xfId="39387" xr:uid="{00000000-0005-0000-0000-0000005B0000}"/>
    <cellStyle name="Migliaia 17 2 5 3" xfId="31594" xr:uid="{00000000-0005-0000-0000-0000015B0000}"/>
    <cellStyle name="Migliaia 17 2 5 4" xfId="36736" xr:uid="{00000000-0005-0000-0000-0000025B0000}"/>
    <cellStyle name="Migliaia 17 2 6" xfId="15393" xr:uid="{00000000-0005-0000-0000-0000035B0000}"/>
    <cellStyle name="Migliaia 17 2 6 2" xfId="28694" xr:uid="{00000000-0005-0000-0000-0000045B0000}"/>
    <cellStyle name="Migliaia 17 2 6 2 2" xfId="34086" xr:uid="{00000000-0005-0000-0000-0000055B0000}"/>
    <cellStyle name="Migliaia 17 2 6 2 3" xfId="39388" xr:uid="{00000000-0005-0000-0000-0000065B0000}"/>
    <cellStyle name="Migliaia 17 2 6 3" xfId="31595" xr:uid="{00000000-0005-0000-0000-0000075B0000}"/>
    <cellStyle name="Migliaia 17 2 6 4" xfId="36737" xr:uid="{00000000-0005-0000-0000-0000085B0000}"/>
    <cellStyle name="Migliaia 17 2 6 5" xfId="19811" xr:uid="{00000000-0005-0000-0000-0000095B0000}"/>
    <cellStyle name="Migliaia 17 2 7" xfId="19809" xr:uid="{00000000-0005-0000-0000-00000A5B0000}"/>
    <cellStyle name="Migliaia 17 3" xfId="260" xr:uid="{00000000-0005-0000-0000-00000B5B0000}"/>
    <cellStyle name="Migliaia 17 3 10" xfId="19812" xr:uid="{00000000-0005-0000-0000-00000C5B0000}"/>
    <cellStyle name="Migliaia 17 3 11" xfId="11554" xr:uid="{00000000-0005-0000-0000-00000D5B0000}"/>
    <cellStyle name="Migliaia 17 3 2" xfId="1273" xr:uid="{00000000-0005-0000-0000-00000E5B0000}"/>
    <cellStyle name="Migliaia 17 3 2 2" xfId="3469" xr:uid="{00000000-0005-0000-0000-00000F5B0000}"/>
    <cellStyle name="Migliaia 17 3 2 2 2" xfId="7343" xr:uid="{00000000-0005-0000-0000-0000105B0000}"/>
    <cellStyle name="Migliaia 17 3 2 2 2 2" xfId="13814" xr:uid="{00000000-0005-0000-0000-0000115B0000}"/>
    <cellStyle name="Migliaia 17 3 2 2 2 2 2" xfId="17277" xr:uid="{00000000-0005-0000-0000-0000125B0000}"/>
    <cellStyle name="Migliaia 17 3 2 2 2 2 2 2" xfId="34087" xr:uid="{00000000-0005-0000-0000-0000135B0000}"/>
    <cellStyle name="Migliaia 17 3 2 2 2 2 3" xfId="39389" xr:uid="{00000000-0005-0000-0000-0000145B0000}"/>
    <cellStyle name="Migliaia 17 3 2 2 2 2 4" xfId="28695" xr:uid="{00000000-0005-0000-0000-0000155B0000}"/>
    <cellStyle name="Migliaia 17 3 2 2 2 3" xfId="31596" xr:uid="{00000000-0005-0000-0000-0000165B0000}"/>
    <cellStyle name="Migliaia 17 3 2 2 2 4" xfId="36738" xr:uid="{00000000-0005-0000-0000-0000175B0000}"/>
    <cellStyle name="Migliaia 17 3 2 2 2 5" xfId="42461" xr:uid="{00000000-0005-0000-0000-0000185B0000}"/>
    <cellStyle name="Migliaia 17 3 2 2 2 6" xfId="46322" xr:uid="{00000000-0005-0000-0000-0000195B0000}"/>
    <cellStyle name="Migliaia 17 3 2 2 2 7" xfId="49338" xr:uid="{00000000-0005-0000-0000-00001A5B0000}"/>
    <cellStyle name="Migliaia 17 3 2 2 2 8" xfId="13078" xr:uid="{00000000-0005-0000-0000-00001B5B0000}"/>
    <cellStyle name="Migliaia 17 3 2 2 3" xfId="7115" xr:uid="{00000000-0005-0000-0000-00001C5B0000}"/>
    <cellStyle name="Migliaia 17 3 2 2 4" xfId="6064" xr:uid="{00000000-0005-0000-0000-00001D5B0000}"/>
    <cellStyle name="Migliaia 17 3 2 2 4 2" xfId="16838" xr:uid="{00000000-0005-0000-0000-00001E5B0000}"/>
    <cellStyle name="Migliaia 17 3 2 2 4 3" xfId="41663" xr:uid="{00000000-0005-0000-0000-00001F5B0000}"/>
    <cellStyle name="Migliaia 17 3 2 2 4 4" xfId="45870" xr:uid="{00000000-0005-0000-0000-0000205B0000}"/>
    <cellStyle name="Migliaia 17 3 2 2 4 5" xfId="48886" xr:uid="{00000000-0005-0000-0000-0000215B0000}"/>
    <cellStyle name="Migliaia 17 3 2 2 5" xfId="15400" xr:uid="{00000000-0005-0000-0000-0000225B0000}"/>
    <cellStyle name="Migliaia 17 3 2 2 6" xfId="19814" xr:uid="{00000000-0005-0000-0000-0000235B0000}"/>
    <cellStyle name="Migliaia 17 3 2 3" xfId="2714" xr:uid="{00000000-0005-0000-0000-0000245B0000}"/>
    <cellStyle name="Migliaia 17 3 2 3 2" xfId="7849" xr:uid="{00000000-0005-0000-0000-0000255B0000}"/>
    <cellStyle name="Migliaia 17 3 2 3 2 2" xfId="34088" xr:uid="{00000000-0005-0000-0000-0000265B0000}"/>
    <cellStyle name="Migliaia 17 3 2 3 2 3" xfId="39390" xr:uid="{00000000-0005-0000-0000-0000275B0000}"/>
    <cellStyle name="Migliaia 17 3 2 3 2 4" xfId="28696" xr:uid="{00000000-0005-0000-0000-0000285B0000}"/>
    <cellStyle name="Migliaia 17 3 2 3 3" xfId="7344" xr:uid="{00000000-0005-0000-0000-0000295B0000}"/>
    <cellStyle name="Migliaia 17 3 2 3 4" xfId="15401" xr:uid="{00000000-0005-0000-0000-00002A5B0000}"/>
    <cellStyle name="Migliaia 17 3 2 3 4 2" xfId="36739" xr:uid="{00000000-0005-0000-0000-00002B5B0000}"/>
    <cellStyle name="Migliaia 17 3 2 3 5" xfId="11555" xr:uid="{00000000-0005-0000-0000-00002C5B0000}"/>
    <cellStyle name="Migliaia 17 3 2 4" xfId="6694" xr:uid="{00000000-0005-0000-0000-00002D5B0000}"/>
    <cellStyle name="Migliaia 17 3 2 4 2" xfId="13497" xr:uid="{00000000-0005-0000-0000-00002E5B0000}"/>
    <cellStyle name="Migliaia 17 3 2 4 2 2" xfId="34089" xr:uid="{00000000-0005-0000-0000-00002F5B0000}"/>
    <cellStyle name="Migliaia 17 3 2 4 2 3" xfId="39391" xr:uid="{00000000-0005-0000-0000-0000305B0000}"/>
    <cellStyle name="Migliaia 17 3 2 4 3" xfId="31597" xr:uid="{00000000-0005-0000-0000-0000315B0000}"/>
    <cellStyle name="Migliaia 17 3 2 4 4" xfId="36740" xr:uid="{00000000-0005-0000-0000-0000325B0000}"/>
    <cellStyle name="Migliaia 17 3 2 4 5" xfId="12581" xr:uid="{00000000-0005-0000-0000-0000335B0000}"/>
    <cellStyle name="Migliaia 17 3 2 5" xfId="12831" xr:uid="{00000000-0005-0000-0000-0000345B0000}"/>
    <cellStyle name="Migliaia 17 3 2 5 2" xfId="28697" xr:uid="{00000000-0005-0000-0000-0000355B0000}"/>
    <cellStyle name="Migliaia 17 3 2 5 2 2" xfId="34090" xr:uid="{00000000-0005-0000-0000-0000365B0000}"/>
    <cellStyle name="Migliaia 17 3 2 5 2 3" xfId="39392" xr:uid="{00000000-0005-0000-0000-0000375B0000}"/>
    <cellStyle name="Migliaia 17 3 2 5 3" xfId="31598" xr:uid="{00000000-0005-0000-0000-0000385B0000}"/>
    <cellStyle name="Migliaia 17 3 2 5 4" xfId="36741" xr:uid="{00000000-0005-0000-0000-0000395B0000}"/>
    <cellStyle name="Migliaia 17 3 2 6" xfId="15399" xr:uid="{00000000-0005-0000-0000-00003A5B0000}"/>
    <cellStyle name="Migliaia 17 3 2 6 2" xfId="28698" xr:uid="{00000000-0005-0000-0000-00003B5B0000}"/>
    <cellStyle name="Migliaia 17 3 2 6 2 2" xfId="34091" xr:uid="{00000000-0005-0000-0000-00003C5B0000}"/>
    <cellStyle name="Migliaia 17 3 2 6 2 3" xfId="39393" xr:uid="{00000000-0005-0000-0000-00003D5B0000}"/>
    <cellStyle name="Migliaia 17 3 2 6 3" xfId="31599" xr:uid="{00000000-0005-0000-0000-00003E5B0000}"/>
    <cellStyle name="Migliaia 17 3 2 6 4" xfId="36742" xr:uid="{00000000-0005-0000-0000-00003F5B0000}"/>
    <cellStyle name="Migliaia 17 3 2 6 5" xfId="19815" xr:uid="{00000000-0005-0000-0000-0000405B0000}"/>
    <cellStyle name="Migliaia 17 3 2 7" xfId="19813" xr:uid="{00000000-0005-0000-0000-0000415B0000}"/>
    <cellStyle name="Migliaia 17 3 3" xfId="1272" xr:uid="{00000000-0005-0000-0000-0000425B0000}"/>
    <cellStyle name="Migliaia 17 3 3 2" xfId="3468" xr:uid="{00000000-0005-0000-0000-0000435B0000}"/>
    <cellStyle name="Migliaia 17 3 3 2 2" xfId="5130" xr:uid="{00000000-0005-0000-0000-0000445B0000}"/>
    <cellStyle name="Migliaia 17 3 3 2 2 2" xfId="34093" xr:uid="{00000000-0005-0000-0000-0000455B0000}"/>
    <cellStyle name="Migliaia 17 3 3 2 2 3" xfId="39395" xr:uid="{00000000-0005-0000-0000-0000465B0000}"/>
    <cellStyle name="Migliaia 17 3 3 2 3" xfId="13610" xr:uid="{00000000-0005-0000-0000-0000475B0000}"/>
    <cellStyle name="Migliaia 17 3 3 2 4" xfId="15403" xr:uid="{00000000-0005-0000-0000-0000485B0000}"/>
    <cellStyle name="Migliaia 17 3 3 2 4 2" xfId="36744" xr:uid="{00000000-0005-0000-0000-0000495B0000}"/>
    <cellStyle name="Migliaia 17 3 3 2 5" xfId="11557" xr:uid="{00000000-0005-0000-0000-00004A5B0000}"/>
    <cellStyle name="Migliaia 17 3 3 3" xfId="4882" xr:uid="{00000000-0005-0000-0000-00004B5B0000}"/>
    <cellStyle name="Migliaia 17 3 3 3 2" xfId="28700" xr:uid="{00000000-0005-0000-0000-00004C5B0000}"/>
    <cellStyle name="Migliaia 17 3 3 3 2 2" xfId="34094" xr:uid="{00000000-0005-0000-0000-00004D5B0000}"/>
    <cellStyle name="Migliaia 17 3 3 3 2 3" xfId="39396" xr:uid="{00000000-0005-0000-0000-00004E5B0000}"/>
    <cellStyle name="Migliaia 17 3 3 3 3" xfId="31601" xr:uid="{00000000-0005-0000-0000-00004F5B0000}"/>
    <cellStyle name="Migliaia 17 3 3 3 4" xfId="36745" xr:uid="{00000000-0005-0000-0000-0000505B0000}"/>
    <cellStyle name="Migliaia 17 3 3 4" xfId="15402" xr:uid="{00000000-0005-0000-0000-0000515B0000}"/>
    <cellStyle name="Migliaia 17 3 3 4 2" xfId="28701" xr:uid="{00000000-0005-0000-0000-0000525B0000}"/>
    <cellStyle name="Migliaia 17 3 3 4 2 2" xfId="34095" xr:uid="{00000000-0005-0000-0000-0000535B0000}"/>
    <cellStyle name="Migliaia 17 3 3 4 2 3" xfId="39397" xr:uid="{00000000-0005-0000-0000-0000545B0000}"/>
    <cellStyle name="Migliaia 17 3 3 4 3" xfId="31602" xr:uid="{00000000-0005-0000-0000-0000555B0000}"/>
    <cellStyle name="Migliaia 17 3 3 4 4" xfId="36746" xr:uid="{00000000-0005-0000-0000-0000565B0000}"/>
    <cellStyle name="Migliaia 17 3 3 4 5" xfId="19816" xr:uid="{00000000-0005-0000-0000-0000575B0000}"/>
    <cellStyle name="Migliaia 17 3 3 5" xfId="19817" xr:uid="{00000000-0005-0000-0000-0000585B0000}"/>
    <cellStyle name="Migliaia 17 3 3 5 2" xfId="28702" xr:uid="{00000000-0005-0000-0000-0000595B0000}"/>
    <cellStyle name="Migliaia 17 3 3 5 2 2" xfId="34096" xr:uid="{00000000-0005-0000-0000-00005A5B0000}"/>
    <cellStyle name="Migliaia 17 3 3 5 2 3" xfId="39398" xr:uid="{00000000-0005-0000-0000-00005B5B0000}"/>
    <cellStyle name="Migliaia 17 3 3 5 3" xfId="31603" xr:uid="{00000000-0005-0000-0000-00005C5B0000}"/>
    <cellStyle name="Migliaia 17 3 3 5 4" xfId="36747" xr:uid="{00000000-0005-0000-0000-00005D5B0000}"/>
    <cellStyle name="Migliaia 17 3 3 6" xfId="28699" xr:uid="{00000000-0005-0000-0000-00005E5B0000}"/>
    <cellStyle name="Migliaia 17 3 3 6 2" xfId="34092" xr:uid="{00000000-0005-0000-0000-00005F5B0000}"/>
    <cellStyle name="Migliaia 17 3 3 6 3" xfId="39394" xr:uid="{00000000-0005-0000-0000-0000605B0000}"/>
    <cellStyle name="Migliaia 17 3 3 7" xfId="31600" xr:uid="{00000000-0005-0000-0000-0000615B0000}"/>
    <cellStyle name="Migliaia 17 3 3 8" xfId="36743" xr:uid="{00000000-0005-0000-0000-0000625B0000}"/>
    <cellStyle name="Migliaia 17 3 3 9" xfId="11556" xr:uid="{00000000-0005-0000-0000-0000635B0000}"/>
    <cellStyle name="Migliaia 17 3 4" xfId="2393" xr:uid="{00000000-0005-0000-0000-0000645B0000}"/>
    <cellStyle name="Migliaia 17 3 4 2" xfId="3905" xr:uid="{00000000-0005-0000-0000-0000655B0000}"/>
    <cellStyle name="Migliaia 17 3 4 2 2" xfId="9860" xr:uid="{00000000-0005-0000-0000-0000665B0000}"/>
    <cellStyle name="Migliaia 17 3 4 2 3" xfId="14062" xr:uid="{00000000-0005-0000-0000-0000675B0000}"/>
    <cellStyle name="Migliaia 17 3 4 2 4" xfId="15405" xr:uid="{00000000-0005-0000-0000-0000685B0000}"/>
    <cellStyle name="Migliaia 17 3 4 2 5" xfId="27765" xr:uid="{00000000-0005-0000-0000-0000695B0000}"/>
    <cellStyle name="Migliaia 17 3 4 2 6" xfId="11559" xr:uid="{00000000-0005-0000-0000-00006A5B0000}"/>
    <cellStyle name="Migliaia 17 3 4 3" xfId="9108" xr:uid="{00000000-0005-0000-0000-00006B5B0000}"/>
    <cellStyle name="Migliaia 17 3 4 3 2" xfId="30628" xr:uid="{00000000-0005-0000-0000-00006C5B0000}"/>
    <cellStyle name="Migliaia 17 3 4 3 2 2" xfId="35786" xr:uid="{00000000-0005-0000-0000-00006D5B0000}"/>
    <cellStyle name="Migliaia 17 3 4 3 2 3" xfId="41088" xr:uid="{00000000-0005-0000-0000-00006E5B0000}"/>
    <cellStyle name="Migliaia 17 3 4 3 3" xfId="33135" xr:uid="{00000000-0005-0000-0000-00006F5B0000}"/>
    <cellStyle name="Migliaia 17 3 4 3 4" xfId="38437" xr:uid="{00000000-0005-0000-0000-0000705B0000}"/>
    <cellStyle name="Migliaia 17 3 4 4" xfId="15404" xr:uid="{00000000-0005-0000-0000-0000715B0000}"/>
    <cellStyle name="Migliaia 17 3 4 4 2" xfId="34097" xr:uid="{00000000-0005-0000-0000-0000725B0000}"/>
    <cellStyle name="Migliaia 17 3 4 4 3" xfId="39399" xr:uid="{00000000-0005-0000-0000-0000735B0000}"/>
    <cellStyle name="Migliaia 17 3 4 4 4" xfId="28703" xr:uid="{00000000-0005-0000-0000-0000745B0000}"/>
    <cellStyle name="Migliaia 17 3 4 5" xfId="31604" xr:uid="{00000000-0005-0000-0000-0000755B0000}"/>
    <cellStyle name="Migliaia 17 3 4 6" xfId="36748" xr:uid="{00000000-0005-0000-0000-0000765B0000}"/>
    <cellStyle name="Migliaia 17 3 4 7" xfId="11558" xr:uid="{00000000-0005-0000-0000-0000775B0000}"/>
    <cellStyle name="Migliaia 17 3 5" xfId="3160" xr:uid="{00000000-0005-0000-0000-0000785B0000}"/>
    <cellStyle name="Migliaia 17 3 5 2" xfId="9633" xr:uid="{00000000-0005-0000-0000-0000795B0000}"/>
    <cellStyle name="Migliaia 17 3 5 2 2" xfId="30629" xr:uid="{00000000-0005-0000-0000-00007A5B0000}"/>
    <cellStyle name="Migliaia 17 3 5 2 2 2" xfId="35787" xr:uid="{00000000-0005-0000-0000-00007B5B0000}"/>
    <cellStyle name="Migliaia 17 3 5 2 2 3" xfId="41089" xr:uid="{00000000-0005-0000-0000-00007C5B0000}"/>
    <cellStyle name="Migliaia 17 3 5 2 3" xfId="33136" xr:uid="{00000000-0005-0000-0000-00007D5B0000}"/>
    <cellStyle name="Migliaia 17 3 5 2 4" xfId="38438" xr:uid="{00000000-0005-0000-0000-00007E5B0000}"/>
    <cellStyle name="Migliaia 17 3 5 3" xfId="15406" xr:uid="{00000000-0005-0000-0000-00007F5B0000}"/>
    <cellStyle name="Migliaia 17 3 5 3 2" xfId="34098" xr:uid="{00000000-0005-0000-0000-0000805B0000}"/>
    <cellStyle name="Migliaia 17 3 5 3 3" xfId="39400" xr:uid="{00000000-0005-0000-0000-0000815B0000}"/>
    <cellStyle name="Migliaia 17 3 5 3 4" xfId="28704" xr:uid="{00000000-0005-0000-0000-0000825B0000}"/>
    <cellStyle name="Migliaia 17 3 5 4" xfId="31605" xr:uid="{00000000-0005-0000-0000-0000835B0000}"/>
    <cellStyle name="Migliaia 17 3 5 5" xfId="36749" xr:uid="{00000000-0005-0000-0000-0000845B0000}"/>
    <cellStyle name="Migliaia 17 3 5 6" xfId="11560" xr:uid="{00000000-0005-0000-0000-0000855B0000}"/>
    <cellStyle name="Migliaia 17 3 6" xfId="2713" xr:uid="{00000000-0005-0000-0000-0000865B0000}"/>
    <cellStyle name="Migliaia 17 3 6 2" xfId="9336" xr:uid="{00000000-0005-0000-0000-0000875B0000}"/>
    <cellStyle name="Migliaia 17 3 6 2 2" xfId="34099" xr:uid="{00000000-0005-0000-0000-0000885B0000}"/>
    <cellStyle name="Migliaia 17 3 6 2 3" xfId="39401" xr:uid="{00000000-0005-0000-0000-0000895B0000}"/>
    <cellStyle name="Migliaia 17 3 6 3" xfId="13583" xr:uid="{00000000-0005-0000-0000-00008A5B0000}"/>
    <cellStyle name="Migliaia 17 3 6 4" xfId="15407" xr:uid="{00000000-0005-0000-0000-00008B5B0000}"/>
    <cellStyle name="Migliaia 17 3 6 4 2" xfId="36750" xr:uid="{00000000-0005-0000-0000-00008C5B0000}"/>
    <cellStyle name="Migliaia 17 3 6 5" xfId="11561" xr:uid="{00000000-0005-0000-0000-00008D5B0000}"/>
    <cellStyle name="Migliaia 17 3 7" xfId="7707" xr:uid="{00000000-0005-0000-0000-00008E5B0000}"/>
    <cellStyle name="Migliaia 17 3 7 2" xfId="28705" xr:uid="{00000000-0005-0000-0000-00008F5B0000}"/>
    <cellStyle name="Migliaia 17 3 7 2 2" xfId="34100" xr:uid="{00000000-0005-0000-0000-0000905B0000}"/>
    <cellStyle name="Migliaia 17 3 7 2 3" xfId="39402" xr:uid="{00000000-0005-0000-0000-0000915B0000}"/>
    <cellStyle name="Migliaia 17 3 7 3" xfId="31606" xr:uid="{00000000-0005-0000-0000-0000925B0000}"/>
    <cellStyle name="Migliaia 17 3 7 4" xfId="36751" xr:uid="{00000000-0005-0000-0000-0000935B0000}"/>
    <cellStyle name="Migliaia 17 3 8" xfId="12832" xr:uid="{00000000-0005-0000-0000-0000945B0000}"/>
    <cellStyle name="Migliaia 17 3 8 2" xfId="28706" xr:uid="{00000000-0005-0000-0000-0000955B0000}"/>
    <cellStyle name="Migliaia 17 3 8 2 2" xfId="34101" xr:uid="{00000000-0005-0000-0000-0000965B0000}"/>
    <cellStyle name="Migliaia 17 3 8 2 3" xfId="39403" xr:uid="{00000000-0005-0000-0000-0000975B0000}"/>
    <cellStyle name="Migliaia 17 3 8 3" xfId="31607" xr:uid="{00000000-0005-0000-0000-0000985B0000}"/>
    <cellStyle name="Migliaia 17 3 8 4" xfId="36752" xr:uid="{00000000-0005-0000-0000-0000995B0000}"/>
    <cellStyle name="Migliaia 17 3 8 5" xfId="19818" xr:uid="{00000000-0005-0000-0000-00009A5B0000}"/>
    <cellStyle name="Migliaia 17 3 9" xfId="15398" xr:uid="{00000000-0005-0000-0000-00009B5B0000}"/>
    <cellStyle name="Migliaia 17 4" xfId="1274" xr:uid="{00000000-0005-0000-0000-00009C5B0000}"/>
    <cellStyle name="Migliaia 17 4 2" xfId="3470" xr:uid="{00000000-0005-0000-0000-00009D5B0000}"/>
    <cellStyle name="Migliaia 17 4 2 2" xfId="4228" xr:uid="{00000000-0005-0000-0000-00009E5B0000}"/>
    <cellStyle name="Migliaia 17 4 2 2 2" xfId="28707" xr:uid="{00000000-0005-0000-0000-00009F5B0000}"/>
    <cellStyle name="Migliaia 17 4 2 2 2 2" xfId="34102" xr:uid="{00000000-0005-0000-0000-0000A05B0000}"/>
    <cellStyle name="Migliaia 17 4 2 2 2 3" xfId="39404" xr:uid="{00000000-0005-0000-0000-0000A15B0000}"/>
    <cellStyle name="Migliaia 17 4 2 2 3" xfId="31608" xr:uid="{00000000-0005-0000-0000-0000A25B0000}"/>
    <cellStyle name="Migliaia 17 4 2 2 4" xfId="36753" xr:uid="{00000000-0005-0000-0000-0000A35B0000}"/>
    <cellStyle name="Migliaia 17 4 2 3" xfId="7345" xr:uid="{00000000-0005-0000-0000-0000A45B0000}"/>
    <cellStyle name="Migliaia 17 4 2 3 2" xfId="28708" xr:uid="{00000000-0005-0000-0000-0000A55B0000}"/>
    <cellStyle name="Migliaia 17 4 2 3 2 2" xfId="34103" xr:uid="{00000000-0005-0000-0000-0000A65B0000}"/>
    <cellStyle name="Migliaia 17 4 2 3 2 3" xfId="39405" xr:uid="{00000000-0005-0000-0000-0000A75B0000}"/>
    <cellStyle name="Migliaia 17 4 2 3 3" xfId="31609" xr:uid="{00000000-0005-0000-0000-0000A85B0000}"/>
    <cellStyle name="Migliaia 17 4 2 3 4" xfId="36754" xr:uid="{00000000-0005-0000-0000-0000A95B0000}"/>
    <cellStyle name="Migliaia 17 4 2 4" xfId="6696" xr:uid="{00000000-0005-0000-0000-0000AA5B0000}"/>
    <cellStyle name="Migliaia 17 4 2 5" xfId="6066" xr:uid="{00000000-0005-0000-0000-0000AB5B0000}"/>
    <cellStyle name="Migliaia 17 4 2 5 2" xfId="16840" xr:uid="{00000000-0005-0000-0000-0000AC5B0000}"/>
    <cellStyle name="Migliaia 17 4 2 5 3" xfId="41665" xr:uid="{00000000-0005-0000-0000-0000AD5B0000}"/>
    <cellStyle name="Migliaia 17 4 2 5 4" xfId="45872" xr:uid="{00000000-0005-0000-0000-0000AE5B0000}"/>
    <cellStyle name="Migliaia 17 4 2 5 5" xfId="48888" xr:uid="{00000000-0005-0000-0000-0000AF5B0000}"/>
    <cellStyle name="Migliaia 17 4 2 6" xfId="15409" xr:uid="{00000000-0005-0000-0000-0000B05B0000}"/>
    <cellStyle name="Migliaia 17 4 2 7" xfId="19820" xr:uid="{00000000-0005-0000-0000-0000B15B0000}"/>
    <cellStyle name="Migliaia 17 4 3" xfId="4229" xr:uid="{00000000-0005-0000-0000-0000B25B0000}"/>
    <cellStyle name="Migliaia 17 4 3 2" xfId="13611" xr:uid="{00000000-0005-0000-0000-0000B35B0000}"/>
    <cellStyle name="Migliaia 17 4 3 2 2" xfId="34104" xr:uid="{00000000-0005-0000-0000-0000B45B0000}"/>
    <cellStyle name="Migliaia 17 4 3 2 3" xfId="39406" xr:uid="{00000000-0005-0000-0000-0000B55B0000}"/>
    <cellStyle name="Migliaia 17 4 3 3" xfId="31610" xr:uid="{00000000-0005-0000-0000-0000B65B0000}"/>
    <cellStyle name="Migliaia 17 4 3 4" xfId="36755" xr:uid="{00000000-0005-0000-0000-0000B75B0000}"/>
    <cellStyle name="Migliaia 17 4 3 5" xfId="12830" xr:uid="{00000000-0005-0000-0000-0000B85B0000}"/>
    <cellStyle name="Migliaia 17 4 4" xfId="7346" xr:uid="{00000000-0005-0000-0000-0000B95B0000}"/>
    <cellStyle name="Migliaia 17 4 4 2" xfId="28709" xr:uid="{00000000-0005-0000-0000-0000BA5B0000}"/>
    <cellStyle name="Migliaia 17 4 4 2 2" xfId="34105" xr:uid="{00000000-0005-0000-0000-0000BB5B0000}"/>
    <cellStyle name="Migliaia 17 4 4 2 3" xfId="39407" xr:uid="{00000000-0005-0000-0000-0000BC5B0000}"/>
    <cellStyle name="Migliaia 17 4 4 3" xfId="31611" xr:uid="{00000000-0005-0000-0000-0000BD5B0000}"/>
    <cellStyle name="Migliaia 17 4 4 4" xfId="36756" xr:uid="{00000000-0005-0000-0000-0000BE5B0000}"/>
    <cellStyle name="Migliaia 17 4 5" xfId="6695" xr:uid="{00000000-0005-0000-0000-0000BF5B0000}"/>
    <cellStyle name="Migliaia 17 4 5 2" xfId="28710" xr:uid="{00000000-0005-0000-0000-0000C05B0000}"/>
    <cellStyle name="Migliaia 17 4 5 2 2" xfId="34106" xr:uid="{00000000-0005-0000-0000-0000C15B0000}"/>
    <cellStyle name="Migliaia 17 4 5 2 3" xfId="39408" xr:uid="{00000000-0005-0000-0000-0000C25B0000}"/>
    <cellStyle name="Migliaia 17 4 5 3" xfId="31612" xr:uid="{00000000-0005-0000-0000-0000C35B0000}"/>
    <cellStyle name="Migliaia 17 4 5 4" xfId="36757" xr:uid="{00000000-0005-0000-0000-0000C45B0000}"/>
    <cellStyle name="Migliaia 17 4 6" xfId="6065" xr:uid="{00000000-0005-0000-0000-0000C55B0000}"/>
    <cellStyle name="Migliaia 17 4 6 2" xfId="16839" xr:uid="{00000000-0005-0000-0000-0000C65B0000}"/>
    <cellStyle name="Migliaia 17 4 6 2 2" xfId="34107" xr:uid="{00000000-0005-0000-0000-0000C75B0000}"/>
    <cellStyle name="Migliaia 17 4 6 2 3" xfId="39409" xr:uid="{00000000-0005-0000-0000-0000C85B0000}"/>
    <cellStyle name="Migliaia 17 4 6 2 4" xfId="28711" xr:uid="{00000000-0005-0000-0000-0000C95B0000}"/>
    <cellStyle name="Migliaia 17 4 6 3" xfId="31613" xr:uid="{00000000-0005-0000-0000-0000CA5B0000}"/>
    <cellStyle name="Migliaia 17 4 6 4" xfId="36758" xr:uid="{00000000-0005-0000-0000-0000CB5B0000}"/>
    <cellStyle name="Migliaia 17 4 6 5" xfId="19821" xr:uid="{00000000-0005-0000-0000-0000CC5B0000}"/>
    <cellStyle name="Migliaia 17 4 6 6" xfId="41664" xr:uid="{00000000-0005-0000-0000-0000CD5B0000}"/>
    <cellStyle name="Migliaia 17 4 6 7" xfId="45871" xr:uid="{00000000-0005-0000-0000-0000CE5B0000}"/>
    <cellStyle name="Migliaia 17 4 6 8" xfId="48887" xr:uid="{00000000-0005-0000-0000-0000CF5B0000}"/>
    <cellStyle name="Migliaia 17 4 7" xfId="15408" xr:uid="{00000000-0005-0000-0000-0000D05B0000}"/>
    <cellStyle name="Migliaia 17 4 7 2" xfId="28712" xr:uid="{00000000-0005-0000-0000-0000D15B0000}"/>
    <cellStyle name="Migliaia 17 4 7 2 2" xfId="34108" xr:uid="{00000000-0005-0000-0000-0000D25B0000}"/>
    <cellStyle name="Migliaia 17 4 7 2 3" xfId="39410" xr:uid="{00000000-0005-0000-0000-0000D35B0000}"/>
    <cellStyle name="Migliaia 17 4 7 3" xfId="31614" xr:uid="{00000000-0005-0000-0000-0000D45B0000}"/>
    <cellStyle name="Migliaia 17 4 7 4" xfId="36759" xr:uid="{00000000-0005-0000-0000-0000D55B0000}"/>
    <cellStyle name="Migliaia 17 4 7 5" xfId="19822" xr:uid="{00000000-0005-0000-0000-0000D65B0000}"/>
    <cellStyle name="Migliaia 17 4 8" xfId="19819" xr:uid="{00000000-0005-0000-0000-0000D75B0000}"/>
    <cellStyle name="Migliaia 17 5" xfId="1275" xr:uid="{00000000-0005-0000-0000-0000D85B0000}"/>
    <cellStyle name="Migliaia 17 5 2" xfId="3471" xr:uid="{00000000-0005-0000-0000-0000D95B0000}"/>
    <cellStyle name="Migliaia 17 5 2 2" xfId="13815" xr:uid="{00000000-0005-0000-0000-0000DA5B0000}"/>
    <cellStyle name="Migliaia 17 5 2 2 2" xfId="34109" xr:uid="{00000000-0005-0000-0000-0000DB5B0000}"/>
    <cellStyle name="Migliaia 17 5 2 2 3" xfId="39411" xr:uid="{00000000-0005-0000-0000-0000DC5B0000}"/>
    <cellStyle name="Migliaia 17 5 2 3" xfId="15411" xr:uid="{00000000-0005-0000-0000-0000DD5B0000}"/>
    <cellStyle name="Migliaia 17 5 2 3 2" xfId="31615" xr:uid="{00000000-0005-0000-0000-0000DE5B0000}"/>
    <cellStyle name="Migliaia 17 5 2 4" xfId="36760" xr:uid="{00000000-0005-0000-0000-0000DF5B0000}"/>
    <cellStyle name="Migliaia 17 5 2 5" xfId="11562" xr:uid="{00000000-0005-0000-0000-0000E05B0000}"/>
    <cellStyle name="Migliaia 17 5 3" xfId="6697" xr:uid="{00000000-0005-0000-0000-0000E15B0000}"/>
    <cellStyle name="Migliaia 17 5 3 2" xfId="28713" xr:uid="{00000000-0005-0000-0000-0000E25B0000}"/>
    <cellStyle name="Migliaia 17 5 3 2 2" xfId="34110" xr:uid="{00000000-0005-0000-0000-0000E35B0000}"/>
    <cellStyle name="Migliaia 17 5 3 2 3" xfId="39412" xr:uid="{00000000-0005-0000-0000-0000E45B0000}"/>
    <cellStyle name="Migliaia 17 5 3 3" xfId="31616" xr:uid="{00000000-0005-0000-0000-0000E55B0000}"/>
    <cellStyle name="Migliaia 17 5 3 4" xfId="36761" xr:uid="{00000000-0005-0000-0000-0000E65B0000}"/>
    <cellStyle name="Migliaia 17 5 4" xfId="6067" xr:uid="{00000000-0005-0000-0000-0000E75B0000}"/>
    <cellStyle name="Migliaia 17 5 4 2" xfId="16841" xr:uid="{00000000-0005-0000-0000-0000E85B0000}"/>
    <cellStyle name="Migliaia 17 5 4 2 2" xfId="34111" xr:uid="{00000000-0005-0000-0000-0000E95B0000}"/>
    <cellStyle name="Migliaia 17 5 4 2 3" xfId="39413" xr:uid="{00000000-0005-0000-0000-0000EA5B0000}"/>
    <cellStyle name="Migliaia 17 5 4 2 4" xfId="28714" xr:uid="{00000000-0005-0000-0000-0000EB5B0000}"/>
    <cellStyle name="Migliaia 17 5 4 3" xfId="31617" xr:uid="{00000000-0005-0000-0000-0000EC5B0000}"/>
    <cellStyle name="Migliaia 17 5 4 4" xfId="36762" xr:uid="{00000000-0005-0000-0000-0000ED5B0000}"/>
    <cellStyle name="Migliaia 17 5 4 5" xfId="19824" xr:uid="{00000000-0005-0000-0000-0000EE5B0000}"/>
    <cellStyle name="Migliaia 17 5 4 6" xfId="27748" xr:uid="{00000000-0005-0000-0000-0000EF5B0000}"/>
    <cellStyle name="Migliaia 17 5 4 7" xfId="45873" xr:uid="{00000000-0005-0000-0000-0000F05B0000}"/>
    <cellStyle name="Migliaia 17 5 4 8" xfId="48889" xr:uid="{00000000-0005-0000-0000-0000F15B0000}"/>
    <cellStyle name="Migliaia 17 5 5" xfId="15410" xr:uid="{00000000-0005-0000-0000-0000F25B0000}"/>
    <cellStyle name="Migliaia 17 5 5 2" xfId="28715" xr:uid="{00000000-0005-0000-0000-0000F35B0000}"/>
    <cellStyle name="Migliaia 17 5 5 2 2" xfId="34112" xr:uid="{00000000-0005-0000-0000-0000F45B0000}"/>
    <cellStyle name="Migliaia 17 5 5 2 3" xfId="39414" xr:uid="{00000000-0005-0000-0000-0000F55B0000}"/>
    <cellStyle name="Migliaia 17 5 5 3" xfId="31618" xr:uid="{00000000-0005-0000-0000-0000F65B0000}"/>
    <cellStyle name="Migliaia 17 5 5 4" xfId="36763" xr:uid="{00000000-0005-0000-0000-0000F75B0000}"/>
    <cellStyle name="Migliaia 17 5 5 5" xfId="19825" xr:uid="{00000000-0005-0000-0000-0000F85B0000}"/>
    <cellStyle name="Migliaia 17 5 6" xfId="19826" xr:uid="{00000000-0005-0000-0000-0000F95B0000}"/>
    <cellStyle name="Migliaia 17 5 6 2" xfId="28716" xr:uid="{00000000-0005-0000-0000-0000FA5B0000}"/>
    <cellStyle name="Migliaia 17 5 6 2 2" xfId="34113" xr:uid="{00000000-0005-0000-0000-0000FB5B0000}"/>
    <cellStyle name="Migliaia 17 5 6 2 3" xfId="39415" xr:uid="{00000000-0005-0000-0000-0000FC5B0000}"/>
    <cellStyle name="Migliaia 17 5 6 3" xfId="31619" xr:uid="{00000000-0005-0000-0000-0000FD5B0000}"/>
    <cellStyle name="Migliaia 17 5 6 4" xfId="36764" xr:uid="{00000000-0005-0000-0000-0000FE5B0000}"/>
    <cellStyle name="Migliaia 17 5 7" xfId="19823" xr:uid="{00000000-0005-0000-0000-0000FF5B0000}"/>
    <cellStyle name="Migliaia 17 6" xfId="1270" xr:uid="{00000000-0005-0000-0000-0000005C0000}"/>
    <cellStyle name="Migliaia 17 6 2" xfId="3466" xr:uid="{00000000-0005-0000-0000-0000015C0000}"/>
    <cellStyle name="Migliaia 17 6 2 2" xfId="5129" xr:uid="{00000000-0005-0000-0000-0000025C0000}"/>
    <cellStyle name="Migliaia 17 6 2 3" xfId="14104" xr:uid="{00000000-0005-0000-0000-0000035C0000}"/>
    <cellStyle name="Migliaia 17 6 2 4" xfId="15413" xr:uid="{00000000-0005-0000-0000-0000045C0000}"/>
    <cellStyle name="Migliaia 17 6 2 5" xfId="27766" xr:uid="{00000000-0005-0000-0000-0000055C0000}"/>
    <cellStyle name="Migliaia 17 6 2 6" xfId="11564" xr:uid="{00000000-0005-0000-0000-0000065C0000}"/>
    <cellStyle name="Migliaia 17 6 3" xfId="4881" xr:uid="{00000000-0005-0000-0000-0000075C0000}"/>
    <cellStyle name="Migliaia 17 6 3 2" xfId="30630" xr:uid="{00000000-0005-0000-0000-0000085C0000}"/>
    <cellStyle name="Migliaia 17 6 3 2 2" xfId="35788" xr:uid="{00000000-0005-0000-0000-0000095C0000}"/>
    <cellStyle name="Migliaia 17 6 3 2 3" xfId="41090" xr:uid="{00000000-0005-0000-0000-00000A5C0000}"/>
    <cellStyle name="Migliaia 17 6 3 3" xfId="33137" xr:uid="{00000000-0005-0000-0000-00000B5C0000}"/>
    <cellStyle name="Migliaia 17 6 3 4" xfId="38439" xr:uid="{00000000-0005-0000-0000-00000C5C0000}"/>
    <cellStyle name="Migliaia 17 6 4" xfId="15412" xr:uid="{00000000-0005-0000-0000-00000D5C0000}"/>
    <cellStyle name="Migliaia 17 6 4 2" xfId="34114" xr:uid="{00000000-0005-0000-0000-00000E5C0000}"/>
    <cellStyle name="Migliaia 17 6 4 3" xfId="39416" xr:uid="{00000000-0005-0000-0000-00000F5C0000}"/>
    <cellStyle name="Migliaia 17 6 4 4" xfId="28717" xr:uid="{00000000-0005-0000-0000-0000105C0000}"/>
    <cellStyle name="Migliaia 17 6 5" xfId="31620" xr:uid="{00000000-0005-0000-0000-0000115C0000}"/>
    <cellStyle name="Migliaia 17 6 6" xfId="36765" xr:uid="{00000000-0005-0000-0000-0000125C0000}"/>
    <cellStyle name="Migliaia 17 6 7" xfId="11563" xr:uid="{00000000-0005-0000-0000-0000135C0000}"/>
    <cellStyle name="Migliaia 17 7" xfId="3158" xr:uid="{00000000-0005-0000-0000-0000145C0000}"/>
    <cellStyle name="Migliaia 17 7 2" xfId="9631" xr:uid="{00000000-0005-0000-0000-0000155C0000}"/>
    <cellStyle name="Migliaia 17 7 2 2" xfId="30631" xr:uid="{00000000-0005-0000-0000-0000165C0000}"/>
    <cellStyle name="Migliaia 17 7 2 2 2" xfId="35789" xr:uid="{00000000-0005-0000-0000-0000175C0000}"/>
    <cellStyle name="Migliaia 17 7 2 2 3" xfId="41091" xr:uid="{00000000-0005-0000-0000-0000185C0000}"/>
    <cellStyle name="Migliaia 17 7 2 3" xfId="33138" xr:uid="{00000000-0005-0000-0000-0000195C0000}"/>
    <cellStyle name="Migliaia 17 7 2 4" xfId="38440" xr:uid="{00000000-0005-0000-0000-00001A5C0000}"/>
    <cellStyle name="Migliaia 17 7 3" xfId="15414" xr:uid="{00000000-0005-0000-0000-00001B5C0000}"/>
    <cellStyle name="Migliaia 17 7 3 2" xfId="34115" xr:uid="{00000000-0005-0000-0000-00001C5C0000}"/>
    <cellStyle name="Migliaia 17 7 3 3" xfId="39417" xr:uid="{00000000-0005-0000-0000-00001D5C0000}"/>
    <cellStyle name="Migliaia 17 7 3 4" xfId="28718" xr:uid="{00000000-0005-0000-0000-00001E5C0000}"/>
    <cellStyle name="Migliaia 17 7 4" xfId="31621" xr:uid="{00000000-0005-0000-0000-00001F5C0000}"/>
    <cellStyle name="Migliaia 17 7 5" xfId="36766" xr:uid="{00000000-0005-0000-0000-0000205C0000}"/>
    <cellStyle name="Migliaia 17 7 6" xfId="11565" xr:uid="{00000000-0005-0000-0000-0000215C0000}"/>
    <cellStyle name="Migliaia 17 8" xfId="2711" xr:uid="{00000000-0005-0000-0000-0000225C0000}"/>
    <cellStyle name="Migliaia 17 8 2" xfId="9334" xr:uid="{00000000-0005-0000-0000-0000235C0000}"/>
    <cellStyle name="Migliaia 17 8 2 2" xfId="30632" xr:uid="{00000000-0005-0000-0000-0000245C0000}"/>
    <cellStyle name="Migliaia 17 8 2 2 2" xfId="35790" xr:uid="{00000000-0005-0000-0000-0000255C0000}"/>
    <cellStyle name="Migliaia 17 8 2 2 3" xfId="41092" xr:uid="{00000000-0005-0000-0000-0000265C0000}"/>
    <cellStyle name="Migliaia 17 8 2 3" xfId="33139" xr:uid="{00000000-0005-0000-0000-0000275C0000}"/>
    <cellStyle name="Migliaia 17 8 2 4" xfId="38441" xr:uid="{00000000-0005-0000-0000-0000285C0000}"/>
    <cellStyle name="Migliaia 17 8 3" xfId="15415" xr:uid="{00000000-0005-0000-0000-0000295C0000}"/>
    <cellStyle name="Migliaia 17 8 3 2" xfId="34116" xr:uid="{00000000-0005-0000-0000-00002A5C0000}"/>
    <cellStyle name="Migliaia 17 8 3 3" xfId="39418" xr:uid="{00000000-0005-0000-0000-00002B5C0000}"/>
    <cellStyle name="Migliaia 17 8 3 4" xfId="28719" xr:uid="{00000000-0005-0000-0000-00002C5C0000}"/>
    <cellStyle name="Migliaia 17 8 4" xfId="31622" xr:uid="{00000000-0005-0000-0000-00002D5C0000}"/>
    <cellStyle name="Migliaia 17 8 5" xfId="36767" xr:uid="{00000000-0005-0000-0000-00002E5C0000}"/>
    <cellStyle name="Migliaia 17 8 6" xfId="11566" xr:uid="{00000000-0005-0000-0000-00002F5C0000}"/>
    <cellStyle name="Migliaia 17 9" xfId="12580" xr:uid="{00000000-0005-0000-0000-0000305C0000}"/>
    <cellStyle name="Migliaia 17 9 2" xfId="28720" xr:uid="{00000000-0005-0000-0000-0000315C0000}"/>
    <cellStyle name="Migliaia 17 9 2 2" xfId="34117" xr:uid="{00000000-0005-0000-0000-0000325C0000}"/>
    <cellStyle name="Migliaia 17 9 2 3" xfId="39419" xr:uid="{00000000-0005-0000-0000-0000335C0000}"/>
    <cellStyle name="Migliaia 17 9 3" xfId="31623" xr:uid="{00000000-0005-0000-0000-0000345C0000}"/>
    <cellStyle name="Migliaia 17 9 4" xfId="36768" xr:uid="{00000000-0005-0000-0000-0000355C0000}"/>
    <cellStyle name="Migliaia 18" xfId="261" xr:uid="{00000000-0005-0000-0000-0000365C0000}"/>
    <cellStyle name="Migliaia 18 10" xfId="15416" xr:uid="{00000000-0005-0000-0000-0000375C0000}"/>
    <cellStyle name="Migliaia 18 10 2" xfId="34118" xr:uid="{00000000-0005-0000-0000-0000385C0000}"/>
    <cellStyle name="Migliaia 18 10 3" xfId="39420" xr:uid="{00000000-0005-0000-0000-0000395C0000}"/>
    <cellStyle name="Migliaia 18 10 4" xfId="28721" xr:uid="{00000000-0005-0000-0000-00003A5C0000}"/>
    <cellStyle name="Migliaia 18 11" xfId="31624" xr:uid="{00000000-0005-0000-0000-00003B5C0000}"/>
    <cellStyle name="Migliaia 18 12" xfId="36769" xr:uid="{00000000-0005-0000-0000-00003C5C0000}"/>
    <cellStyle name="Migliaia 18 2" xfId="262" xr:uid="{00000000-0005-0000-0000-00003D5C0000}"/>
    <cellStyle name="Migliaia 18 2 2" xfId="1277" xr:uid="{00000000-0005-0000-0000-00003E5C0000}"/>
    <cellStyle name="Migliaia 18 2 2 2" xfId="3473" xr:uid="{00000000-0005-0000-0000-00003F5C0000}"/>
    <cellStyle name="Migliaia 18 2 2 2 2" xfId="9800" xr:uid="{00000000-0005-0000-0000-0000405C0000}"/>
    <cellStyle name="Migliaia 18 2 2 2 2 2" xfId="34119" xr:uid="{00000000-0005-0000-0000-0000415C0000}"/>
    <cellStyle name="Migliaia 18 2 2 2 2 3" xfId="39421" xr:uid="{00000000-0005-0000-0000-0000425C0000}"/>
    <cellStyle name="Migliaia 18 2 2 2 3" xfId="13816" xr:uid="{00000000-0005-0000-0000-0000435C0000}"/>
    <cellStyle name="Migliaia 18 2 2 2 4" xfId="15419" xr:uid="{00000000-0005-0000-0000-0000445C0000}"/>
    <cellStyle name="Migliaia 18 2 2 2 4 2" xfId="36770" xr:uid="{00000000-0005-0000-0000-0000455C0000}"/>
    <cellStyle name="Migliaia 18 2 2 2 5" xfId="11567" xr:uid="{00000000-0005-0000-0000-0000465C0000}"/>
    <cellStyle name="Migliaia 18 2 2 3" xfId="7027" xr:uid="{00000000-0005-0000-0000-0000475C0000}"/>
    <cellStyle name="Migliaia 18 2 2 3 2" xfId="30633" xr:uid="{00000000-0005-0000-0000-0000485C0000}"/>
    <cellStyle name="Migliaia 18 2 2 3 2 2" xfId="35791" xr:uid="{00000000-0005-0000-0000-0000495C0000}"/>
    <cellStyle name="Migliaia 18 2 2 3 2 3" xfId="41093" xr:uid="{00000000-0005-0000-0000-00004A5C0000}"/>
    <cellStyle name="Migliaia 18 2 2 3 3" xfId="33140" xr:uid="{00000000-0005-0000-0000-00004B5C0000}"/>
    <cellStyle name="Migliaia 18 2 2 3 4" xfId="38442" xr:uid="{00000000-0005-0000-0000-00004C5C0000}"/>
    <cellStyle name="Migliaia 18 2 2 4" xfId="6068" xr:uid="{00000000-0005-0000-0000-00004D5C0000}"/>
    <cellStyle name="Migliaia 18 2 2 4 2" xfId="16842" xr:uid="{00000000-0005-0000-0000-00004E5C0000}"/>
    <cellStyle name="Migliaia 18 2 2 4 3" xfId="19692" xr:uid="{00000000-0005-0000-0000-00004F5C0000}"/>
    <cellStyle name="Migliaia 18 2 2 4 4" xfId="45874" xr:uid="{00000000-0005-0000-0000-0000505C0000}"/>
    <cellStyle name="Migliaia 18 2 2 4 5" xfId="48890" xr:uid="{00000000-0005-0000-0000-0000515C0000}"/>
    <cellStyle name="Migliaia 18 2 2 5" xfId="15418" xr:uid="{00000000-0005-0000-0000-0000525C0000}"/>
    <cellStyle name="Migliaia 18 2 2 6" xfId="19828" xr:uid="{00000000-0005-0000-0000-0000535C0000}"/>
    <cellStyle name="Migliaia 18 2 3" xfId="3162" xr:uid="{00000000-0005-0000-0000-0000545C0000}"/>
    <cellStyle name="Migliaia 18 2 3 2" xfId="9635" xr:uid="{00000000-0005-0000-0000-0000555C0000}"/>
    <cellStyle name="Migliaia 18 2 3 2 2" xfId="30634" xr:uid="{00000000-0005-0000-0000-0000565C0000}"/>
    <cellStyle name="Migliaia 18 2 3 2 2 2" xfId="35792" xr:uid="{00000000-0005-0000-0000-0000575C0000}"/>
    <cellStyle name="Migliaia 18 2 3 2 2 3" xfId="41094" xr:uid="{00000000-0005-0000-0000-0000585C0000}"/>
    <cellStyle name="Migliaia 18 2 3 2 3" xfId="33141" xr:uid="{00000000-0005-0000-0000-0000595C0000}"/>
    <cellStyle name="Migliaia 18 2 3 2 4" xfId="38443" xr:uid="{00000000-0005-0000-0000-00005A5C0000}"/>
    <cellStyle name="Migliaia 18 2 3 3" xfId="15420" xr:uid="{00000000-0005-0000-0000-00005B5C0000}"/>
    <cellStyle name="Migliaia 18 2 3 3 2" xfId="34120" xr:uid="{00000000-0005-0000-0000-00005C5C0000}"/>
    <cellStyle name="Migliaia 18 2 3 3 3" xfId="39422" xr:uid="{00000000-0005-0000-0000-00005D5C0000}"/>
    <cellStyle name="Migliaia 18 2 3 3 4" xfId="28722" xr:uid="{00000000-0005-0000-0000-00005E5C0000}"/>
    <cellStyle name="Migliaia 18 2 3 4" xfId="31625" xr:uid="{00000000-0005-0000-0000-00005F5C0000}"/>
    <cellStyle name="Migliaia 18 2 3 5" xfId="36771" xr:uid="{00000000-0005-0000-0000-0000605C0000}"/>
    <cellStyle name="Migliaia 18 2 3 6" xfId="11568" xr:uid="{00000000-0005-0000-0000-0000615C0000}"/>
    <cellStyle name="Migliaia 18 2 4" xfId="2716" xr:uid="{00000000-0005-0000-0000-0000625C0000}"/>
    <cellStyle name="Migliaia 18 2 4 2" xfId="9338" xr:uid="{00000000-0005-0000-0000-0000635C0000}"/>
    <cellStyle name="Migliaia 18 2 4 2 2" xfId="34121" xr:uid="{00000000-0005-0000-0000-0000645C0000}"/>
    <cellStyle name="Migliaia 18 2 4 2 3" xfId="39423" xr:uid="{00000000-0005-0000-0000-0000655C0000}"/>
    <cellStyle name="Migliaia 18 2 4 3" xfId="13717" xr:uid="{00000000-0005-0000-0000-0000665C0000}"/>
    <cellStyle name="Migliaia 18 2 4 4" xfId="15421" xr:uid="{00000000-0005-0000-0000-0000675C0000}"/>
    <cellStyle name="Migliaia 18 2 4 4 2" xfId="36772" xr:uid="{00000000-0005-0000-0000-0000685C0000}"/>
    <cellStyle name="Migliaia 18 2 4 5" xfId="11569" xr:uid="{00000000-0005-0000-0000-0000695C0000}"/>
    <cellStyle name="Migliaia 18 2 5" xfId="8540" xr:uid="{00000000-0005-0000-0000-00006A5C0000}"/>
    <cellStyle name="Migliaia 18 2 5 2" xfId="28723" xr:uid="{00000000-0005-0000-0000-00006B5C0000}"/>
    <cellStyle name="Migliaia 18 2 5 2 2" xfId="34122" xr:uid="{00000000-0005-0000-0000-00006C5C0000}"/>
    <cellStyle name="Migliaia 18 2 5 2 3" xfId="39424" xr:uid="{00000000-0005-0000-0000-00006D5C0000}"/>
    <cellStyle name="Migliaia 18 2 5 3" xfId="31626" xr:uid="{00000000-0005-0000-0000-00006E5C0000}"/>
    <cellStyle name="Migliaia 18 2 5 4" xfId="36773" xr:uid="{00000000-0005-0000-0000-00006F5C0000}"/>
    <cellStyle name="Migliaia 18 2 6" xfId="15417" xr:uid="{00000000-0005-0000-0000-0000705C0000}"/>
    <cellStyle name="Migliaia 18 2 6 2" xfId="28724" xr:uid="{00000000-0005-0000-0000-0000715C0000}"/>
    <cellStyle name="Migliaia 18 2 6 2 2" xfId="34123" xr:uid="{00000000-0005-0000-0000-0000725C0000}"/>
    <cellStyle name="Migliaia 18 2 6 2 3" xfId="39425" xr:uid="{00000000-0005-0000-0000-0000735C0000}"/>
    <cellStyle name="Migliaia 18 2 6 3" xfId="31627" xr:uid="{00000000-0005-0000-0000-0000745C0000}"/>
    <cellStyle name="Migliaia 18 2 6 4" xfId="36774" xr:uid="{00000000-0005-0000-0000-0000755C0000}"/>
    <cellStyle name="Migliaia 18 2 6 5" xfId="19829" xr:uid="{00000000-0005-0000-0000-0000765C0000}"/>
    <cellStyle name="Migliaia 18 2 7" xfId="19827" xr:uid="{00000000-0005-0000-0000-0000775C0000}"/>
    <cellStyle name="Migliaia 18 3" xfId="263" xr:uid="{00000000-0005-0000-0000-0000785C0000}"/>
    <cellStyle name="Migliaia 18 3 10" xfId="19830" xr:uid="{00000000-0005-0000-0000-0000795C0000}"/>
    <cellStyle name="Migliaia 18 3 11" xfId="11570" xr:uid="{00000000-0005-0000-0000-00007A5C0000}"/>
    <cellStyle name="Migliaia 18 3 2" xfId="1279" xr:uid="{00000000-0005-0000-0000-00007B5C0000}"/>
    <cellStyle name="Migliaia 18 3 2 2" xfId="3475" xr:uid="{00000000-0005-0000-0000-00007C5C0000}"/>
    <cellStyle name="Migliaia 18 3 2 2 2" xfId="7347" xr:uid="{00000000-0005-0000-0000-00007D5C0000}"/>
    <cellStyle name="Migliaia 18 3 2 2 2 2" xfId="13817" xr:uid="{00000000-0005-0000-0000-00007E5C0000}"/>
    <cellStyle name="Migliaia 18 3 2 2 2 2 2" xfId="17278" xr:uid="{00000000-0005-0000-0000-00007F5C0000}"/>
    <cellStyle name="Migliaia 18 3 2 2 2 2 2 2" xfId="34124" xr:uid="{00000000-0005-0000-0000-0000805C0000}"/>
    <cellStyle name="Migliaia 18 3 2 2 2 2 3" xfId="39426" xr:uid="{00000000-0005-0000-0000-0000815C0000}"/>
    <cellStyle name="Migliaia 18 3 2 2 2 2 4" xfId="28725" xr:uid="{00000000-0005-0000-0000-0000825C0000}"/>
    <cellStyle name="Migliaia 18 3 2 2 2 3" xfId="31628" xr:uid="{00000000-0005-0000-0000-0000835C0000}"/>
    <cellStyle name="Migliaia 18 3 2 2 2 4" xfId="36775" xr:uid="{00000000-0005-0000-0000-0000845C0000}"/>
    <cellStyle name="Migliaia 18 3 2 2 2 5" xfId="43059" xr:uid="{00000000-0005-0000-0000-0000855C0000}"/>
    <cellStyle name="Migliaia 18 3 2 2 2 6" xfId="46323" xr:uid="{00000000-0005-0000-0000-0000865C0000}"/>
    <cellStyle name="Migliaia 18 3 2 2 2 7" xfId="49339" xr:uid="{00000000-0005-0000-0000-0000875C0000}"/>
    <cellStyle name="Migliaia 18 3 2 2 2 8" xfId="13079" xr:uid="{00000000-0005-0000-0000-0000885C0000}"/>
    <cellStyle name="Migliaia 18 3 2 2 3" xfId="7116" xr:uid="{00000000-0005-0000-0000-0000895C0000}"/>
    <cellStyle name="Migliaia 18 3 2 2 4" xfId="6069" xr:uid="{00000000-0005-0000-0000-00008A5C0000}"/>
    <cellStyle name="Migliaia 18 3 2 2 4 2" xfId="16843" xr:uid="{00000000-0005-0000-0000-00008B5C0000}"/>
    <cellStyle name="Migliaia 18 3 2 2 4 3" xfId="41666" xr:uid="{00000000-0005-0000-0000-00008C5C0000}"/>
    <cellStyle name="Migliaia 18 3 2 2 4 4" xfId="45875" xr:uid="{00000000-0005-0000-0000-00008D5C0000}"/>
    <cellStyle name="Migliaia 18 3 2 2 4 5" xfId="48891" xr:uid="{00000000-0005-0000-0000-00008E5C0000}"/>
    <cellStyle name="Migliaia 18 3 2 2 5" xfId="15424" xr:uid="{00000000-0005-0000-0000-00008F5C0000}"/>
    <cellStyle name="Migliaia 18 3 2 2 6" xfId="19832" xr:uid="{00000000-0005-0000-0000-0000905C0000}"/>
    <cellStyle name="Migliaia 18 3 2 3" xfId="2718" xr:uid="{00000000-0005-0000-0000-0000915C0000}"/>
    <cellStyle name="Migliaia 18 3 2 3 2" xfId="7657" xr:uid="{00000000-0005-0000-0000-0000925C0000}"/>
    <cellStyle name="Migliaia 18 3 2 3 2 2" xfId="34125" xr:uid="{00000000-0005-0000-0000-0000935C0000}"/>
    <cellStyle name="Migliaia 18 3 2 3 2 3" xfId="39427" xr:uid="{00000000-0005-0000-0000-0000945C0000}"/>
    <cellStyle name="Migliaia 18 3 2 3 2 4" xfId="28726" xr:uid="{00000000-0005-0000-0000-0000955C0000}"/>
    <cellStyle name="Migliaia 18 3 2 3 3" xfId="7348" xr:uid="{00000000-0005-0000-0000-0000965C0000}"/>
    <cellStyle name="Migliaia 18 3 2 3 4" xfId="15425" xr:uid="{00000000-0005-0000-0000-0000975C0000}"/>
    <cellStyle name="Migliaia 18 3 2 3 4 2" xfId="36776" xr:uid="{00000000-0005-0000-0000-0000985C0000}"/>
    <cellStyle name="Migliaia 18 3 2 3 5" xfId="11571" xr:uid="{00000000-0005-0000-0000-0000995C0000}"/>
    <cellStyle name="Migliaia 18 3 2 4" xfId="6698" xr:uid="{00000000-0005-0000-0000-00009A5C0000}"/>
    <cellStyle name="Migliaia 18 3 2 4 2" xfId="13498" xr:uid="{00000000-0005-0000-0000-00009B5C0000}"/>
    <cellStyle name="Migliaia 18 3 2 4 2 2" xfId="34126" xr:uid="{00000000-0005-0000-0000-00009C5C0000}"/>
    <cellStyle name="Migliaia 18 3 2 4 2 3" xfId="39428" xr:uid="{00000000-0005-0000-0000-00009D5C0000}"/>
    <cellStyle name="Migliaia 18 3 2 4 3" xfId="31629" xr:uid="{00000000-0005-0000-0000-00009E5C0000}"/>
    <cellStyle name="Migliaia 18 3 2 4 4" xfId="36777" xr:uid="{00000000-0005-0000-0000-00009F5C0000}"/>
    <cellStyle name="Migliaia 18 3 2 4 5" xfId="12583" xr:uid="{00000000-0005-0000-0000-0000A05C0000}"/>
    <cellStyle name="Migliaia 18 3 2 5" xfId="12828" xr:uid="{00000000-0005-0000-0000-0000A15C0000}"/>
    <cellStyle name="Migliaia 18 3 2 5 2" xfId="28727" xr:uid="{00000000-0005-0000-0000-0000A25C0000}"/>
    <cellStyle name="Migliaia 18 3 2 5 2 2" xfId="34127" xr:uid="{00000000-0005-0000-0000-0000A35C0000}"/>
    <cellStyle name="Migliaia 18 3 2 5 2 3" xfId="39429" xr:uid="{00000000-0005-0000-0000-0000A45C0000}"/>
    <cellStyle name="Migliaia 18 3 2 5 3" xfId="31630" xr:uid="{00000000-0005-0000-0000-0000A55C0000}"/>
    <cellStyle name="Migliaia 18 3 2 5 4" xfId="36778" xr:uid="{00000000-0005-0000-0000-0000A65C0000}"/>
    <cellStyle name="Migliaia 18 3 2 6" xfId="15423" xr:uid="{00000000-0005-0000-0000-0000A75C0000}"/>
    <cellStyle name="Migliaia 18 3 2 6 2" xfId="28728" xr:uid="{00000000-0005-0000-0000-0000A85C0000}"/>
    <cellStyle name="Migliaia 18 3 2 6 2 2" xfId="34128" xr:uid="{00000000-0005-0000-0000-0000A95C0000}"/>
    <cellStyle name="Migliaia 18 3 2 6 2 3" xfId="39430" xr:uid="{00000000-0005-0000-0000-0000AA5C0000}"/>
    <cellStyle name="Migliaia 18 3 2 6 3" xfId="31631" xr:uid="{00000000-0005-0000-0000-0000AB5C0000}"/>
    <cellStyle name="Migliaia 18 3 2 6 4" xfId="36779" xr:uid="{00000000-0005-0000-0000-0000AC5C0000}"/>
    <cellStyle name="Migliaia 18 3 2 6 5" xfId="19833" xr:uid="{00000000-0005-0000-0000-0000AD5C0000}"/>
    <cellStyle name="Migliaia 18 3 2 7" xfId="19831" xr:uid="{00000000-0005-0000-0000-0000AE5C0000}"/>
    <cellStyle name="Migliaia 18 3 3" xfId="1278" xr:uid="{00000000-0005-0000-0000-0000AF5C0000}"/>
    <cellStyle name="Migliaia 18 3 3 2" xfId="3474" xr:uid="{00000000-0005-0000-0000-0000B05C0000}"/>
    <cellStyle name="Migliaia 18 3 3 2 2" xfId="5132" xr:uid="{00000000-0005-0000-0000-0000B15C0000}"/>
    <cellStyle name="Migliaia 18 3 3 2 2 2" xfId="34130" xr:uid="{00000000-0005-0000-0000-0000B25C0000}"/>
    <cellStyle name="Migliaia 18 3 3 2 2 3" xfId="39432" xr:uid="{00000000-0005-0000-0000-0000B35C0000}"/>
    <cellStyle name="Migliaia 18 3 3 2 3" xfId="13612" xr:uid="{00000000-0005-0000-0000-0000B45C0000}"/>
    <cellStyle name="Migliaia 18 3 3 2 4" xfId="15427" xr:uid="{00000000-0005-0000-0000-0000B55C0000}"/>
    <cellStyle name="Migliaia 18 3 3 2 4 2" xfId="36781" xr:uid="{00000000-0005-0000-0000-0000B65C0000}"/>
    <cellStyle name="Migliaia 18 3 3 2 5" xfId="11573" xr:uid="{00000000-0005-0000-0000-0000B75C0000}"/>
    <cellStyle name="Migliaia 18 3 3 3" xfId="4884" xr:uid="{00000000-0005-0000-0000-0000B85C0000}"/>
    <cellStyle name="Migliaia 18 3 3 3 2" xfId="28730" xr:uid="{00000000-0005-0000-0000-0000B95C0000}"/>
    <cellStyle name="Migliaia 18 3 3 3 2 2" xfId="34131" xr:uid="{00000000-0005-0000-0000-0000BA5C0000}"/>
    <cellStyle name="Migliaia 18 3 3 3 2 3" xfId="39433" xr:uid="{00000000-0005-0000-0000-0000BB5C0000}"/>
    <cellStyle name="Migliaia 18 3 3 3 3" xfId="31633" xr:uid="{00000000-0005-0000-0000-0000BC5C0000}"/>
    <cellStyle name="Migliaia 18 3 3 3 4" xfId="36782" xr:uid="{00000000-0005-0000-0000-0000BD5C0000}"/>
    <cellStyle name="Migliaia 18 3 3 4" xfId="15426" xr:uid="{00000000-0005-0000-0000-0000BE5C0000}"/>
    <cellStyle name="Migliaia 18 3 3 4 2" xfId="28731" xr:uid="{00000000-0005-0000-0000-0000BF5C0000}"/>
    <cellStyle name="Migliaia 18 3 3 4 2 2" xfId="34132" xr:uid="{00000000-0005-0000-0000-0000C05C0000}"/>
    <cellStyle name="Migliaia 18 3 3 4 2 3" xfId="39434" xr:uid="{00000000-0005-0000-0000-0000C15C0000}"/>
    <cellStyle name="Migliaia 18 3 3 4 3" xfId="31634" xr:uid="{00000000-0005-0000-0000-0000C25C0000}"/>
    <cellStyle name="Migliaia 18 3 3 4 4" xfId="36783" xr:uid="{00000000-0005-0000-0000-0000C35C0000}"/>
    <cellStyle name="Migliaia 18 3 3 4 5" xfId="19834" xr:uid="{00000000-0005-0000-0000-0000C45C0000}"/>
    <cellStyle name="Migliaia 18 3 3 5" xfId="19835" xr:uid="{00000000-0005-0000-0000-0000C55C0000}"/>
    <cellStyle name="Migliaia 18 3 3 5 2" xfId="28732" xr:uid="{00000000-0005-0000-0000-0000C65C0000}"/>
    <cellStyle name="Migliaia 18 3 3 5 2 2" xfId="34133" xr:uid="{00000000-0005-0000-0000-0000C75C0000}"/>
    <cellStyle name="Migliaia 18 3 3 5 2 3" xfId="39435" xr:uid="{00000000-0005-0000-0000-0000C85C0000}"/>
    <cellStyle name="Migliaia 18 3 3 5 3" xfId="31635" xr:uid="{00000000-0005-0000-0000-0000C95C0000}"/>
    <cellStyle name="Migliaia 18 3 3 5 4" xfId="36784" xr:uid="{00000000-0005-0000-0000-0000CA5C0000}"/>
    <cellStyle name="Migliaia 18 3 3 6" xfId="28729" xr:uid="{00000000-0005-0000-0000-0000CB5C0000}"/>
    <cellStyle name="Migliaia 18 3 3 6 2" xfId="34129" xr:uid="{00000000-0005-0000-0000-0000CC5C0000}"/>
    <cellStyle name="Migliaia 18 3 3 6 3" xfId="39431" xr:uid="{00000000-0005-0000-0000-0000CD5C0000}"/>
    <cellStyle name="Migliaia 18 3 3 7" xfId="31632" xr:uid="{00000000-0005-0000-0000-0000CE5C0000}"/>
    <cellStyle name="Migliaia 18 3 3 8" xfId="36780" xr:uid="{00000000-0005-0000-0000-0000CF5C0000}"/>
    <cellStyle name="Migliaia 18 3 3 9" xfId="11572" xr:uid="{00000000-0005-0000-0000-0000D05C0000}"/>
    <cellStyle name="Migliaia 18 3 4" xfId="2394" xr:uid="{00000000-0005-0000-0000-0000D15C0000}"/>
    <cellStyle name="Migliaia 18 3 4 2" xfId="3906" xr:uid="{00000000-0005-0000-0000-0000D25C0000}"/>
    <cellStyle name="Migliaia 18 3 4 2 2" xfId="9861" xr:uid="{00000000-0005-0000-0000-0000D35C0000}"/>
    <cellStyle name="Migliaia 18 3 4 2 3" xfId="13476" xr:uid="{00000000-0005-0000-0000-0000D45C0000}"/>
    <cellStyle name="Migliaia 18 3 4 2 4" xfId="15429" xr:uid="{00000000-0005-0000-0000-0000D55C0000}"/>
    <cellStyle name="Migliaia 18 3 4 2 5" xfId="27767" xr:uid="{00000000-0005-0000-0000-0000D65C0000}"/>
    <cellStyle name="Migliaia 18 3 4 2 6" xfId="11575" xr:uid="{00000000-0005-0000-0000-0000D75C0000}"/>
    <cellStyle name="Migliaia 18 3 4 3" xfId="9109" xr:uid="{00000000-0005-0000-0000-0000D85C0000}"/>
    <cellStyle name="Migliaia 18 3 4 3 2" xfId="30635" xr:uid="{00000000-0005-0000-0000-0000D95C0000}"/>
    <cellStyle name="Migliaia 18 3 4 3 2 2" xfId="35793" xr:uid="{00000000-0005-0000-0000-0000DA5C0000}"/>
    <cellStyle name="Migliaia 18 3 4 3 2 3" xfId="41095" xr:uid="{00000000-0005-0000-0000-0000DB5C0000}"/>
    <cellStyle name="Migliaia 18 3 4 3 3" xfId="33142" xr:uid="{00000000-0005-0000-0000-0000DC5C0000}"/>
    <cellStyle name="Migliaia 18 3 4 3 4" xfId="38444" xr:uid="{00000000-0005-0000-0000-0000DD5C0000}"/>
    <cellStyle name="Migliaia 18 3 4 4" xfId="15428" xr:uid="{00000000-0005-0000-0000-0000DE5C0000}"/>
    <cellStyle name="Migliaia 18 3 4 4 2" xfId="34134" xr:uid="{00000000-0005-0000-0000-0000DF5C0000}"/>
    <cellStyle name="Migliaia 18 3 4 4 3" xfId="39436" xr:uid="{00000000-0005-0000-0000-0000E05C0000}"/>
    <cellStyle name="Migliaia 18 3 4 4 4" xfId="28733" xr:uid="{00000000-0005-0000-0000-0000E15C0000}"/>
    <cellStyle name="Migliaia 18 3 4 5" xfId="31636" xr:uid="{00000000-0005-0000-0000-0000E25C0000}"/>
    <cellStyle name="Migliaia 18 3 4 6" xfId="36785" xr:uid="{00000000-0005-0000-0000-0000E35C0000}"/>
    <cellStyle name="Migliaia 18 3 4 7" xfId="11574" xr:uid="{00000000-0005-0000-0000-0000E45C0000}"/>
    <cellStyle name="Migliaia 18 3 5" xfId="3163" xr:uid="{00000000-0005-0000-0000-0000E55C0000}"/>
    <cellStyle name="Migliaia 18 3 5 2" xfId="9636" xr:uid="{00000000-0005-0000-0000-0000E65C0000}"/>
    <cellStyle name="Migliaia 18 3 5 2 2" xfId="30636" xr:uid="{00000000-0005-0000-0000-0000E75C0000}"/>
    <cellStyle name="Migliaia 18 3 5 2 2 2" xfId="35794" xr:uid="{00000000-0005-0000-0000-0000E85C0000}"/>
    <cellStyle name="Migliaia 18 3 5 2 2 3" xfId="41096" xr:uid="{00000000-0005-0000-0000-0000E95C0000}"/>
    <cellStyle name="Migliaia 18 3 5 2 3" xfId="33143" xr:uid="{00000000-0005-0000-0000-0000EA5C0000}"/>
    <cellStyle name="Migliaia 18 3 5 2 4" xfId="38445" xr:uid="{00000000-0005-0000-0000-0000EB5C0000}"/>
    <cellStyle name="Migliaia 18 3 5 3" xfId="15430" xr:uid="{00000000-0005-0000-0000-0000EC5C0000}"/>
    <cellStyle name="Migliaia 18 3 5 3 2" xfId="34135" xr:uid="{00000000-0005-0000-0000-0000ED5C0000}"/>
    <cellStyle name="Migliaia 18 3 5 3 3" xfId="39437" xr:uid="{00000000-0005-0000-0000-0000EE5C0000}"/>
    <cellStyle name="Migliaia 18 3 5 3 4" xfId="28734" xr:uid="{00000000-0005-0000-0000-0000EF5C0000}"/>
    <cellStyle name="Migliaia 18 3 5 4" xfId="31637" xr:uid="{00000000-0005-0000-0000-0000F05C0000}"/>
    <cellStyle name="Migliaia 18 3 5 5" xfId="36786" xr:uid="{00000000-0005-0000-0000-0000F15C0000}"/>
    <cellStyle name="Migliaia 18 3 5 6" xfId="11576" xr:uid="{00000000-0005-0000-0000-0000F25C0000}"/>
    <cellStyle name="Migliaia 18 3 6" xfId="2717" xr:uid="{00000000-0005-0000-0000-0000F35C0000}"/>
    <cellStyle name="Migliaia 18 3 6 2" xfId="9339" xr:uid="{00000000-0005-0000-0000-0000F45C0000}"/>
    <cellStyle name="Migliaia 18 3 6 2 2" xfId="34136" xr:uid="{00000000-0005-0000-0000-0000F55C0000}"/>
    <cellStyle name="Migliaia 18 3 6 2 3" xfId="39438" xr:uid="{00000000-0005-0000-0000-0000F65C0000}"/>
    <cellStyle name="Migliaia 18 3 6 3" xfId="14153" xr:uid="{00000000-0005-0000-0000-0000F75C0000}"/>
    <cellStyle name="Migliaia 18 3 6 4" xfId="15431" xr:uid="{00000000-0005-0000-0000-0000F85C0000}"/>
    <cellStyle name="Migliaia 18 3 6 4 2" xfId="36787" xr:uid="{00000000-0005-0000-0000-0000F95C0000}"/>
    <cellStyle name="Migliaia 18 3 6 5" xfId="11577" xr:uid="{00000000-0005-0000-0000-0000FA5C0000}"/>
    <cellStyle name="Migliaia 18 3 7" xfId="6596" xr:uid="{00000000-0005-0000-0000-0000FB5C0000}"/>
    <cellStyle name="Migliaia 18 3 7 2" xfId="28735" xr:uid="{00000000-0005-0000-0000-0000FC5C0000}"/>
    <cellStyle name="Migliaia 18 3 7 2 2" xfId="34137" xr:uid="{00000000-0005-0000-0000-0000FD5C0000}"/>
    <cellStyle name="Migliaia 18 3 7 2 3" xfId="39439" xr:uid="{00000000-0005-0000-0000-0000FE5C0000}"/>
    <cellStyle name="Migliaia 18 3 7 3" xfId="31638" xr:uid="{00000000-0005-0000-0000-0000FF5C0000}"/>
    <cellStyle name="Migliaia 18 3 7 4" xfId="36788" xr:uid="{00000000-0005-0000-0000-0000005D0000}"/>
    <cellStyle name="Migliaia 18 3 8" xfId="12829" xr:uid="{00000000-0005-0000-0000-0000015D0000}"/>
    <cellStyle name="Migliaia 18 3 8 2" xfId="28736" xr:uid="{00000000-0005-0000-0000-0000025D0000}"/>
    <cellStyle name="Migliaia 18 3 8 2 2" xfId="34138" xr:uid="{00000000-0005-0000-0000-0000035D0000}"/>
    <cellStyle name="Migliaia 18 3 8 2 3" xfId="39440" xr:uid="{00000000-0005-0000-0000-0000045D0000}"/>
    <cellStyle name="Migliaia 18 3 8 3" xfId="31639" xr:uid="{00000000-0005-0000-0000-0000055D0000}"/>
    <cellStyle name="Migliaia 18 3 8 4" xfId="36789" xr:uid="{00000000-0005-0000-0000-0000065D0000}"/>
    <cellStyle name="Migliaia 18 3 8 5" xfId="19836" xr:uid="{00000000-0005-0000-0000-0000075D0000}"/>
    <cellStyle name="Migliaia 18 3 9" xfId="15422" xr:uid="{00000000-0005-0000-0000-0000085D0000}"/>
    <cellStyle name="Migliaia 18 4" xfId="1280" xr:uid="{00000000-0005-0000-0000-0000095D0000}"/>
    <cellStyle name="Migliaia 18 4 2" xfId="3476" xr:uid="{00000000-0005-0000-0000-00000A5D0000}"/>
    <cellStyle name="Migliaia 18 4 2 2" xfId="4230" xr:uid="{00000000-0005-0000-0000-00000B5D0000}"/>
    <cellStyle name="Migliaia 18 4 2 2 2" xfId="28737" xr:uid="{00000000-0005-0000-0000-00000C5D0000}"/>
    <cellStyle name="Migliaia 18 4 2 2 2 2" xfId="34139" xr:uid="{00000000-0005-0000-0000-00000D5D0000}"/>
    <cellStyle name="Migliaia 18 4 2 2 2 3" xfId="39441" xr:uid="{00000000-0005-0000-0000-00000E5D0000}"/>
    <cellStyle name="Migliaia 18 4 2 2 3" xfId="31640" xr:uid="{00000000-0005-0000-0000-00000F5D0000}"/>
    <cellStyle name="Migliaia 18 4 2 2 4" xfId="36790" xr:uid="{00000000-0005-0000-0000-0000105D0000}"/>
    <cellStyle name="Migliaia 18 4 2 3" xfId="7349" xr:uid="{00000000-0005-0000-0000-0000115D0000}"/>
    <cellStyle name="Migliaia 18 4 2 3 2" xfId="28738" xr:uid="{00000000-0005-0000-0000-0000125D0000}"/>
    <cellStyle name="Migliaia 18 4 2 3 2 2" xfId="34140" xr:uid="{00000000-0005-0000-0000-0000135D0000}"/>
    <cellStyle name="Migliaia 18 4 2 3 2 3" xfId="39442" xr:uid="{00000000-0005-0000-0000-0000145D0000}"/>
    <cellStyle name="Migliaia 18 4 2 3 3" xfId="31641" xr:uid="{00000000-0005-0000-0000-0000155D0000}"/>
    <cellStyle name="Migliaia 18 4 2 3 4" xfId="36791" xr:uid="{00000000-0005-0000-0000-0000165D0000}"/>
    <cellStyle name="Migliaia 18 4 2 4" xfId="6700" xr:uid="{00000000-0005-0000-0000-0000175D0000}"/>
    <cellStyle name="Migliaia 18 4 2 5" xfId="6071" xr:uid="{00000000-0005-0000-0000-0000185D0000}"/>
    <cellStyle name="Migliaia 18 4 2 5 2" xfId="16845" xr:uid="{00000000-0005-0000-0000-0000195D0000}"/>
    <cellStyle name="Migliaia 18 4 2 5 3" xfId="41667" xr:uid="{00000000-0005-0000-0000-00001A5D0000}"/>
    <cellStyle name="Migliaia 18 4 2 5 4" xfId="45877" xr:uid="{00000000-0005-0000-0000-00001B5D0000}"/>
    <cellStyle name="Migliaia 18 4 2 5 5" xfId="48893" xr:uid="{00000000-0005-0000-0000-00001C5D0000}"/>
    <cellStyle name="Migliaia 18 4 2 6" xfId="15433" xr:uid="{00000000-0005-0000-0000-00001D5D0000}"/>
    <cellStyle name="Migliaia 18 4 2 7" xfId="19838" xr:uid="{00000000-0005-0000-0000-00001E5D0000}"/>
    <cellStyle name="Migliaia 18 4 3" xfId="4231" xr:uid="{00000000-0005-0000-0000-00001F5D0000}"/>
    <cellStyle name="Migliaia 18 4 3 2" xfId="13613" xr:uid="{00000000-0005-0000-0000-0000205D0000}"/>
    <cellStyle name="Migliaia 18 4 3 2 2" xfId="34141" xr:uid="{00000000-0005-0000-0000-0000215D0000}"/>
    <cellStyle name="Migliaia 18 4 3 2 3" xfId="39443" xr:uid="{00000000-0005-0000-0000-0000225D0000}"/>
    <cellStyle name="Migliaia 18 4 3 3" xfId="31642" xr:uid="{00000000-0005-0000-0000-0000235D0000}"/>
    <cellStyle name="Migliaia 18 4 3 4" xfId="36792" xr:uid="{00000000-0005-0000-0000-0000245D0000}"/>
    <cellStyle name="Migliaia 18 4 3 5" xfId="12827" xr:uid="{00000000-0005-0000-0000-0000255D0000}"/>
    <cellStyle name="Migliaia 18 4 4" xfId="7350" xr:uid="{00000000-0005-0000-0000-0000265D0000}"/>
    <cellStyle name="Migliaia 18 4 4 2" xfId="28739" xr:uid="{00000000-0005-0000-0000-0000275D0000}"/>
    <cellStyle name="Migliaia 18 4 4 2 2" xfId="34142" xr:uid="{00000000-0005-0000-0000-0000285D0000}"/>
    <cellStyle name="Migliaia 18 4 4 2 3" xfId="39444" xr:uid="{00000000-0005-0000-0000-0000295D0000}"/>
    <cellStyle name="Migliaia 18 4 4 3" xfId="31643" xr:uid="{00000000-0005-0000-0000-00002A5D0000}"/>
    <cellStyle name="Migliaia 18 4 4 4" xfId="36793" xr:uid="{00000000-0005-0000-0000-00002B5D0000}"/>
    <cellStyle name="Migliaia 18 4 5" xfId="6699" xr:uid="{00000000-0005-0000-0000-00002C5D0000}"/>
    <cellStyle name="Migliaia 18 4 5 2" xfId="28740" xr:uid="{00000000-0005-0000-0000-00002D5D0000}"/>
    <cellStyle name="Migliaia 18 4 5 2 2" xfId="34143" xr:uid="{00000000-0005-0000-0000-00002E5D0000}"/>
    <cellStyle name="Migliaia 18 4 5 2 3" xfId="39445" xr:uid="{00000000-0005-0000-0000-00002F5D0000}"/>
    <cellStyle name="Migliaia 18 4 5 3" xfId="31644" xr:uid="{00000000-0005-0000-0000-0000305D0000}"/>
    <cellStyle name="Migliaia 18 4 5 4" xfId="36794" xr:uid="{00000000-0005-0000-0000-0000315D0000}"/>
    <cellStyle name="Migliaia 18 4 6" xfId="6070" xr:uid="{00000000-0005-0000-0000-0000325D0000}"/>
    <cellStyle name="Migliaia 18 4 6 2" xfId="16844" xr:uid="{00000000-0005-0000-0000-0000335D0000}"/>
    <cellStyle name="Migliaia 18 4 6 2 2" xfId="34144" xr:uid="{00000000-0005-0000-0000-0000345D0000}"/>
    <cellStyle name="Migliaia 18 4 6 2 3" xfId="39446" xr:uid="{00000000-0005-0000-0000-0000355D0000}"/>
    <cellStyle name="Migliaia 18 4 6 2 4" xfId="28741" xr:uid="{00000000-0005-0000-0000-0000365D0000}"/>
    <cellStyle name="Migliaia 18 4 6 3" xfId="31645" xr:uid="{00000000-0005-0000-0000-0000375D0000}"/>
    <cellStyle name="Migliaia 18 4 6 4" xfId="36795" xr:uid="{00000000-0005-0000-0000-0000385D0000}"/>
    <cellStyle name="Migliaia 18 4 6 5" xfId="19839" xr:uid="{00000000-0005-0000-0000-0000395D0000}"/>
    <cellStyle name="Migliaia 18 4 6 6" xfId="42751" xr:uid="{00000000-0005-0000-0000-00003A5D0000}"/>
    <cellStyle name="Migliaia 18 4 6 7" xfId="45876" xr:uid="{00000000-0005-0000-0000-00003B5D0000}"/>
    <cellStyle name="Migliaia 18 4 6 8" xfId="48892" xr:uid="{00000000-0005-0000-0000-00003C5D0000}"/>
    <cellStyle name="Migliaia 18 4 7" xfId="15432" xr:uid="{00000000-0005-0000-0000-00003D5D0000}"/>
    <cellStyle name="Migliaia 18 4 7 2" xfId="28742" xr:uid="{00000000-0005-0000-0000-00003E5D0000}"/>
    <cellStyle name="Migliaia 18 4 7 2 2" xfId="34145" xr:uid="{00000000-0005-0000-0000-00003F5D0000}"/>
    <cellStyle name="Migliaia 18 4 7 2 3" xfId="39447" xr:uid="{00000000-0005-0000-0000-0000405D0000}"/>
    <cellStyle name="Migliaia 18 4 7 3" xfId="31646" xr:uid="{00000000-0005-0000-0000-0000415D0000}"/>
    <cellStyle name="Migliaia 18 4 7 4" xfId="36796" xr:uid="{00000000-0005-0000-0000-0000425D0000}"/>
    <cellStyle name="Migliaia 18 4 7 5" xfId="19840" xr:uid="{00000000-0005-0000-0000-0000435D0000}"/>
    <cellStyle name="Migliaia 18 4 8" xfId="19837" xr:uid="{00000000-0005-0000-0000-0000445D0000}"/>
    <cellStyle name="Migliaia 18 5" xfId="1281" xr:uid="{00000000-0005-0000-0000-0000455D0000}"/>
    <cellStyle name="Migliaia 18 5 2" xfId="3477" xr:uid="{00000000-0005-0000-0000-0000465D0000}"/>
    <cellStyle name="Migliaia 18 5 2 2" xfId="13818" xr:uid="{00000000-0005-0000-0000-0000475D0000}"/>
    <cellStyle name="Migliaia 18 5 2 2 2" xfId="34146" xr:uid="{00000000-0005-0000-0000-0000485D0000}"/>
    <cellStyle name="Migliaia 18 5 2 2 3" xfId="39448" xr:uid="{00000000-0005-0000-0000-0000495D0000}"/>
    <cellStyle name="Migliaia 18 5 2 3" xfId="15435" xr:uid="{00000000-0005-0000-0000-00004A5D0000}"/>
    <cellStyle name="Migliaia 18 5 2 3 2" xfId="31647" xr:uid="{00000000-0005-0000-0000-00004B5D0000}"/>
    <cellStyle name="Migliaia 18 5 2 4" xfId="36797" xr:uid="{00000000-0005-0000-0000-00004C5D0000}"/>
    <cellStyle name="Migliaia 18 5 2 5" xfId="11578" xr:uid="{00000000-0005-0000-0000-00004D5D0000}"/>
    <cellStyle name="Migliaia 18 5 3" xfId="6701" xr:uid="{00000000-0005-0000-0000-00004E5D0000}"/>
    <cellStyle name="Migliaia 18 5 3 2" xfId="28743" xr:uid="{00000000-0005-0000-0000-00004F5D0000}"/>
    <cellStyle name="Migliaia 18 5 3 2 2" xfId="34147" xr:uid="{00000000-0005-0000-0000-0000505D0000}"/>
    <cellStyle name="Migliaia 18 5 3 2 3" xfId="39449" xr:uid="{00000000-0005-0000-0000-0000515D0000}"/>
    <cellStyle name="Migliaia 18 5 3 3" xfId="31648" xr:uid="{00000000-0005-0000-0000-0000525D0000}"/>
    <cellStyle name="Migliaia 18 5 3 4" xfId="36798" xr:uid="{00000000-0005-0000-0000-0000535D0000}"/>
    <cellStyle name="Migliaia 18 5 4" xfId="6072" xr:uid="{00000000-0005-0000-0000-0000545D0000}"/>
    <cellStyle name="Migliaia 18 5 4 2" xfId="16846" xr:uid="{00000000-0005-0000-0000-0000555D0000}"/>
    <cellStyle name="Migliaia 18 5 4 2 2" xfId="34148" xr:uid="{00000000-0005-0000-0000-0000565D0000}"/>
    <cellStyle name="Migliaia 18 5 4 2 3" xfId="39450" xr:uid="{00000000-0005-0000-0000-0000575D0000}"/>
    <cellStyle name="Migliaia 18 5 4 2 4" xfId="28744" xr:uid="{00000000-0005-0000-0000-0000585D0000}"/>
    <cellStyle name="Migliaia 18 5 4 3" xfId="31649" xr:uid="{00000000-0005-0000-0000-0000595D0000}"/>
    <cellStyle name="Migliaia 18 5 4 4" xfId="36799" xr:uid="{00000000-0005-0000-0000-00005A5D0000}"/>
    <cellStyle name="Migliaia 18 5 4 5" xfId="19842" xr:uid="{00000000-0005-0000-0000-00005B5D0000}"/>
    <cellStyle name="Migliaia 18 5 4 6" xfId="43344" xr:uid="{00000000-0005-0000-0000-00005C5D0000}"/>
    <cellStyle name="Migliaia 18 5 4 7" xfId="45878" xr:uid="{00000000-0005-0000-0000-00005D5D0000}"/>
    <cellStyle name="Migliaia 18 5 4 8" xfId="48894" xr:uid="{00000000-0005-0000-0000-00005E5D0000}"/>
    <cellStyle name="Migliaia 18 5 5" xfId="15434" xr:uid="{00000000-0005-0000-0000-00005F5D0000}"/>
    <cellStyle name="Migliaia 18 5 5 2" xfId="28745" xr:uid="{00000000-0005-0000-0000-0000605D0000}"/>
    <cellStyle name="Migliaia 18 5 5 2 2" xfId="34149" xr:uid="{00000000-0005-0000-0000-0000615D0000}"/>
    <cellStyle name="Migliaia 18 5 5 2 3" xfId="39451" xr:uid="{00000000-0005-0000-0000-0000625D0000}"/>
    <cellStyle name="Migliaia 18 5 5 3" xfId="31650" xr:uid="{00000000-0005-0000-0000-0000635D0000}"/>
    <cellStyle name="Migliaia 18 5 5 4" xfId="36800" xr:uid="{00000000-0005-0000-0000-0000645D0000}"/>
    <cellStyle name="Migliaia 18 5 5 5" xfId="19843" xr:uid="{00000000-0005-0000-0000-0000655D0000}"/>
    <cellStyle name="Migliaia 18 5 6" xfId="19844" xr:uid="{00000000-0005-0000-0000-0000665D0000}"/>
    <cellStyle name="Migliaia 18 5 6 2" xfId="28746" xr:uid="{00000000-0005-0000-0000-0000675D0000}"/>
    <cellStyle name="Migliaia 18 5 6 2 2" xfId="34150" xr:uid="{00000000-0005-0000-0000-0000685D0000}"/>
    <cellStyle name="Migliaia 18 5 6 2 3" xfId="39452" xr:uid="{00000000-0005-0000-0000-0000695D0000}"/>
    <cellStyle name="Migliaia 18 5 6 3" xfId="31651" xr:uid="{00000000-0005-0000-0000-00006A5D0000}"/>
    <cellStyle name="Migliaia 18 5 6 4" xfId="36801" xr:uid="{00000000-0005-0000-0000-00006B5D0000}"/>
    <cellStyle name="Migliaia 18 5 7" xfId="19841" xr:uid="{00000000-0005-0000-0000-00006C5D0000}"/>
    <cellStyle name="Migliaia 18 6" xfId="1276" xr:uid="{00000000-0005-0000-0000-00006D5D0000}"/>
    <cellStyle name="Migliaia 18 6 2" xfId="3472" xr:uid="{00000000-0005-0000-0000-00006E5D0000}"/>
    <cellStyle name="Migliaia 18 6 2 2" xfId="5131" xr:uid="{00000000-0005-0000-0000-00006F5D0000}"/>
    <cellStyle name="Migliaia 18 6 2 3" xfId="14103" xr:uid="{00000000-0005-0000-0000-0000705D0000}"/>
    <cellStyle name="Migliaia 18 6 2 4" xfId="15437" xr:uid="{00000000-0005-0000-0000-0000715D0000}"/>
    <cellStyle name="Migliaia 18 6 2 5" xfId="27768" xr:uid="{00000000-0005-0000-0000-0000725D0000}"/>
    <cellStyle name="Migliaia 18 6 2 6" xfId="11580" xr:uid="{00000000-0005-0000-0000-0000735D0000}"/>
    <cellStyle name="Migliaia 18 6 3" xfId="4883" xr:uid="{00000000-0005-0000-0000-0000745D0000}"/>
    <cellStyle name="Migliaia 18 6 3 2" xfId="30637" xr:uid="{00000000-0005-0000-0000-0000755D0000}"/>
    <cellStyle name="Migliaia 18 6 3 2 2" xfId="35795" xr:uid="{00000000-0005-0000-0000-0000765D0000}"/>
    <cellStyle name="Migliaia 18 6 3 2 3" xfId="41097" xr:uid="{00000000-0005-0000-0000-0000775D0000}"/>
    <cellStyle name="Migliaia 18 6 3 3" xfId="33144" xr:uid="{00000000-0005-0000-0000-0000785D0000}"/>
    <cellStyle name="Migliaia 18 6 3 4" xfId="38446" xr:uid="{00000000-0005-0000-0000-0000795D0000}"/>
    <cellStyle name="Migliaia 18 6 4" xfId="15436" xr:uid="{00000000-0005-0000-0000-00007A5D0000}"/>
    <cellStyle name="Migliaia 18 6 4 2" xfId="34151" xr:uid="{00000000-0005-0000-0000-00007B5D0000}"/>
    <cellStyle name="Migliaia 18 6 4 3" xfId="39453" xr:uid="{00000000-0005-0000-0000-00007C5D0000}"/>
    <cellStyle name="Migliaia 18 6 4 4" xfId="28747" xr:uid="{00000000-0005-0000-0000-00007D5D0000}"/>
    <cellStyle name="Migliaia 18 6 5" xfId="31652" xr:uid="{00000000-0005-0000-0000-00007E5D0000}"/>
    <cellStyle name="Migliaia 18 6 6" xfId="36802" xr:uid="{00000000-0005-0000-0000-00007F5D0000}"/>
    <cellStyle name="Migliaia 18 6 7" xfId="11579" xr:uid="{00000000-0005-0000-0000-0000805D0000}"/>
    <cellStyle name="Migliaia 18 7" xfId="3161" xr:uid="{00000000-0005-0000-0000-0000815D0000}"/>
    <cellStyle name="Migliaia 18 7 2" xfId="9634" xr:uid="{00000000-0005-0000-0000-0000825D0000}"/>
    <cellStyle name="Migliaia 18 7 2 2" xfId="30638" xr:uid="{00000000-0005-0000-0000-0000835D0000}"/>
    <cellStyle name="Migliaia 18 7 2 2 2" xfId="35796" xr:uid="{00000000-0005-0000-0000-0000845D0000}"/>
    <cellStyle name="Migliaia 18 7 2 2 3" xfId="41098" xr:uid="{00000000-0005-0000-0000-0000855D0000}"/>
    <cellStyle name="Migliaia 18 7 2 3" xfId="33145" xr:uid="{00000000-0005-0000-0000-0000865D0000}"/>
    <cellStyle name="Migliaia 18 7 2 4" xfId="38447" xr:uid="{00000000-0005-0000-0000-0000875D0000}"/>
    <cellStyle name="Migliaia 18 7 3" xfId="15438" xr:uid="{00000000-0005-0000-0000-0000885D0000}"/>
    <cellStyle name="Migliaia 18 7 3 2" xfId="34152" xr:uid="{00000000-0005-0000-0000-0000895D0000}"/>
    <cellStyle name="Migliaia 18 7 3 3" xfId="39454" xr:uid="{00000000-0005-0000-0000-00008A5D0000}"/>
    <cellStyle name="Migliaia 18 7 3 4" xfId="28748" xr:uid="{00000000-0005-0000-0000-00008B5D0000}"/>
    <cellStyle name="Migliaia 18 7 4" xfId="31653" xr:uid="{00000000-0005-0000-0000-00008C5D0000}"/>
    <cellStyle name="Migliaia 18 7 5" xfId="36803" xr:uid="{00000000-0005-0000-0000-00008D5D0000}"/>
    <cellStyle name="Migliaia 18 7 6" xfId="11581" xr:uid="{00000000-0005-0000-0000-00008E5D0000}"/>
    <cellStyle name="Migliaia 18 8" xfId="2715" xr:uid="{00000000-0005-0000-0000-00008F5D0000}"/>
    <cellStyle name="Migliaia 18 8 2" xfId="9337" xr:uid="{00000000-0005-0000-0000-0000905D0000}"/>
    <cellStyle name="Migliaia 18 8 2 2" xfId="30639" xr:uid="{00000000-0005-0000-0000-0000915D0000}"/>
    <cellStyle name="Migliaia 18 8 2 2 2" xfId="35797" xr:uid="{00000000-0005-0000-0000-0000925D0000}"/>
    <cellStyle name="Migliaia 18 8 2 2 3" xfId="41099" xr:uid="{00000000-0005-0000-0000-0000935D0000}"/>
    <cellStyle name="Migliaia 18 8 2 3" xfId="33146" xr:uid="{00000000-0005-0000-0000-0000945D0000}"/>
    <cellStyle name="Migliaia 18 8 2 4" xfId="38448" xr:uid="{00000000-0005-0000-0000-0000955D0000}"/>
    <cellStyle name="Migliaia 18 8 3" xfId="15439" xr:uid="{00000000-0005-0000-0000-0000965D0000}"/>
    <cellStyle name="Migliaia 18 8 3 2" xfId="34153" xr:uid="{00000000-0005-0000-0000-0000975D0000}"/>
    <cellStyle name="Migliaia 18 8 3 3" xfId="39455" xr:uid="{00000000-0005-0000-0000-0000985D0000}"/>
    <cellStyle name="Migliaia 18 8 3 4" xfId="28749" xr:uid="{00000000-0005-0000-0000-0000995D0000}"/>
    <cellStyle name="Migliaia 18 8 4" xfId="31654" xr:uid="{00000000-0005-0000-0000-00009A5D0000}"/>
    <cellStyle name="Migliaia 18 8 5" xfId="36804" xr:uid="{00000000-0005-0000-0000-00009B5D0000}"/>
    <cellStyle name="Migliaia 18 8 6" xfId="11582" xr:uid="{00000000-0005-0000-0000-00009C5D0000}"/>
    <cellStyle name="Migliaia 18 9" xfId="12582" xr:uid="{00000000-0005-0000-0000-00009D5D0000}"/>
    <cellStyle name="Migliaia 18 9 2" xfId="28750" xr:uid="{00000000-0005-0000-0000-00009E5D0000}"/>
    <cellStyle name="Migliaia 18 9 2 2" xfId="34154" xr:uid="{00000000-0005-0000-0000-00009F5D0000}"/>
    <cellStyle name="Migliaia 18 9 2 3" xfId="39456" xr:uid="{00000000-0005-0000-0000-0000A05D0000}"/>
    <cellStyle name="Migliaia 18 9 3" xfId="31655" xr:uid="{00000000-0005-0000-0000-0000A15D0000}"/>
    <cellStyle name="Migliaia 18 9 4" xfId="36805" xr:uid="{00000000-0005-0000-0000-0000A25D0000}"/>
    <cellStyle name="Migliaia 19" xfId="264" xr:uid="{00000000-0005-0000-0000-0000A35D0000}"/>
    <cellStyle name="Migliaia 19 10" xfId="15440" xr:uid="{00000000-0005-0000-0000-0000A45D0000}"/>
    <cellStyle name="Migliaia 19 10 2" xfId="34155" xr:uid="{00000000-0005-0000-0000-0000A55D0000}"/>
    <cellStyle name="Migliaia 19 10 3" xfId="39457" xr:uid="{00000000-0005-0000-0000-0000A65D0000}"/>
    <cellStyle name="Migliaia 19 10 4" xfId="28751" xr:uid="{00000000-0005-0000-0000-0000A75D0000}"/>
    <cellStyle name="Migliaia 19 11" xfId="31656" xr:uid="{00000000-0005-0000-0000-0000A85D0000}"/>
    <cellStyle name="Migliaia 19 12" xfId="36806" xr:uid="{00000000-0005-0000-0000-0000A95D0000}"/>
    <cellStyle name="Migliaia 19 2" xfId="265" xr:uid="{00000000-0005-0000-0000-0000AA5D0000}"/>
    <cellStyle name="Migliaia 19 2 2" xfId="1283" xr:uid="{00000000-0005-0000-0000-0000AB5D0000}"/>
    <cellStyle name="Migliaia 19 2 2 2" xfId="3479" xr:uid="{00000000-0005-0000-0000-0000AC5D0000}"/>
    <cellStyle name="Migliaia 19 2 2 2 2" xfId="9801" xr:uid="{00000000-0005-0000-0000-0000AD5D0000}"/>
    <cellStyle name="Migliaia 19 2 2 2 2 2" xfId="34156" xr:uid="{00000000-0005-0000-0000-0000AE5D0000}"/>
    <cellStyle name="Migliaia 19 2 2 2 2 3" xfId="39458" xr:uid="{00000000-0005-0000-0000-0000AF5D0000}"/>
    <cellStyle name="Migliaia 19 2 2 2 3" xfId="13819" xr:uid="{00000000-0005-0000-0000-0000B05D0000}"/>
    <cellStyle name="Migliaia 19 2 2 2 4" xfId="15443" xr:uid="{00000000-0005-0000-0000-0000B15D0000}"/>
    <cellStyle name="Migliaia 19 2 2 2 4 2" xfId="36807" xr:uid="{00000000-0005-0000-0000-0000B25D0000}"/>
    <cellStyle name="Migliaia 19 2 2 2 5" xfId="11583" xr:uid="{00000000-0005-0000-0000-0000B35D0000}"/>
    <cellStyle name="Migliaia 19 2 2 3" xfId="7028" xr:uid="{00000000-0005-0000-0000-0000B45D0000}"/>
    <cellStyle name="Migliaia 19 2 2 3 2" xfId="30640" xr:uid="{00000000-0005-0000-0000-0000B55D0000}"/>
    <cellStyle name="Migliaia 19 2 2 3 2 2" xfId="35798" xr:uid="{00000000-0005-0000-0000-0000B65D0000}"/>
    <cellStyle name="Migliaia 19 2 2 3 2 3" xfId="41100" xr:uid="{00000000-0005-0000-0000-0000B75D0000}"/>
    <cellStyle name="Migliaia 19 2 2 3 3" xfId="33147" xr:uid="{00000000-0005-0000-0000-0000B85D0000}"/>
    <cellStyle name="Migliaia 19 2 2 3 4" xfId="38449" xr:uid="{00000000-0005-0000-0000-0000B95D0000}"/>
    <cellStyle name="Migliaia 19 2 2 4" xfId="6073" xr:uid="{00000000-0005-0000-0000-0000BA5D0000}"/>
    <cellStyle name="Migliaia 19 2 2 4 2" xfId="16847" xr:uid="{00000000-0005-0000-0000-0000BB5D0000}"/>
    <cellStyle name="Migliaia 19 2 2 4 3" xfId="41668" xr:uid="{00000000-0005-0000-0000-0000BC5D0000}"/>
    <cellStyle name="Migliaia 19 2 2 4 4" xfId="45879" xr:uid="{00000000-0005-0000-0000-0000BD5D0000}"/>
    <cellStyle name="Migliaia 19 2 2 4 5" xfId="48895" xr:uid="{00000000-0005-0000-0000-0000BE5D0000}"/>
    <cellStyle name="Migliaia 19 2 2 5" xfId="15442" xr:uid="{00000000-0005-0000-0000-0000BF5D0000}"/>
    <cellStyle name="Migliaia 19 2 2 6" xfId="19846" xr:uid="{00000000-0005-0000-0000-0000C05D0000}"/>
    <cellStyle name="Migliaia 19 2 3" xfId="3165" xr:uid="{00000000-0005-0000-0000-0000C15D0000}"/>
    <cellStyle name="Migliaia 19 2 3 2" xfId="9638" xr:uid="{00000000-0005-0000-0000-0000C25D0000}"/>
    <cellStyle name="Migliaia 19 2 3 2 2" xfId="30641" xr:uid="{00000000-0005-0000-0000-0000C35D0000}"/>
    <cellStyle name="Migliaia 19 2 3 2 2 2" xfId="35799" xr:uid="{00000000-0005-0000-0000-0000C45D0000}"/>
    <cellStyle name="Migliaia 19 2 3 2 2 3" xfId="41101" xr:uid="{00000000-0005-0000-0000-0000C55D0000}"/>
    <cellStyle name="Migliaia 19 2 3 2 3" xfId="33148" xr:uid="{00000000-0005-0000-0000-0000C65D0000}"/>
    <cellStyle name="Migliaia 19 2 3 2 4" xfId="38450" xr:uid="{00000000-0005-0000-0000-0000C75D0000}"/>
    <cellStyle name="Migliaia 19 2 3 3" xfId="15444" xr:uid="{00000000-0005-0000-0000-0000C85D0000}"/>
    <cellStyle name="Migliaia 19 2 3 3 2" xfId="34157" xr:uid="{00000000-0005-0000-0000-0000C95D0000}"/>
    <cellStyle name="Migliaia 19 2 3 3 3" xfId="39459" xr:uid="{00000000-0005-0000-0000-0000CA5D0000}"/>
    <cellStyle name="Migliaia 19 2 3 3 4" xfId="28752" xr:uid="{00000000-0005-0000-0000-0000CB5D0000}"/>
    <cellStyle name="Migliaia 19 2 3 4" xfId="31657" xr:uid="{00000000-0005-0000-0000-0000CC5D0000}"/>
    <cellStyle name="Migliaia 19 2 3 5" xfId="36808" xr:uid="{00000000-0005-0000-0000-0000CD5D0000}"/>
    <cellStyle name="Migliaia 19 2 3 6" xfId="11584" xr:uid="{00000000-0005-0000-0000-0000CE5D0000}"/>
    <cellStyle name="Migliaia 19 2 4" xfId="2720" xr:uid="{00000000-0005-0000-0000-0000CF5D0000}"/>
    <cellStyle name="Migliaia 19 2 4 2" xfId="9341" xr:uid="{00000000-0005-0000-0000-0000D05D0000}"/>
    <cellStyle name="Migliaia 19 2 4 2 2" xfId="34158" xr:uid="{00000000-0005-0000-0000-0000D15D0000}"/>
    <cellStyle name="Migliaia 19 2 4 2 3" xfId="39460" xr:uid="{00000000-0005-0000-0000-0000D25D0000}"/>
    <cellStyle name="Migliaia 19 2 4 3" xfId="14052" xr:uid="{00000000-0005-0000-0000-0000D35D0000}"/>
    <cellStyle name="Migliaia 19 2 4 4" xfId="15445" xr:uid="{00000000-0005-0000-0000-0000D45D0000}"/>
    <cellStyle name="Migliaia 19 2 4 4 2" xfId="36809" xr:uid="{00000000-0005-0000-0000-0000D55D0000}"/>
    <cellStyle name="Migliaia 19 2 4 5" xfId="11585" xr:uid="{00000000-0005-0000-0000-0000D65D0000}"/>
    <cellStyle name="Migliaia 19 2 5" xfId="8541" xr:uid="{00000000-0005-0000-0000-0000D75D0000}"/>
    <cellStyle name="Migliaia 19 2 5 2" xfId="28753" xr:uid="{00000000-0005-0000-0000-0000D85D0000}"/>
    <cellStyle name="Migliaia 19 2 5 2 2" xfId="34159" xr:uid="{00000000-0005-0000-0000-0000D95D0000}"/>
    <cellStyle name="Migliaia 19 2 5 2 3" xfId="39461" xr:uid="{00000000-0005-0000-0000-0000DA5D0000}"/>
    <cellStyle name="Migliaia 19 2 5 3" xfId="31658" xr:uid="{00000000-0005-0000-0000-0000DB5D0000}"/>
    <cellStyle name="Migliaia 19 2 5 4" xfId="36810" xr:uid="{00000000-0005-0000-0000-0000DC5D0000}"/>
    <cellStyle name="Migliaia 19 2 6" xfId="15441" xr:uid="{00000000-0005-0000-0000-0000DD5D0000}"/>
    <cellStyle name="Migliaia 19 2 6 2" xfId="28754" xr:uid="{00000000-0005-0000-0000-0000DE5D0000}"/>
    <cellStyle name="Migliaia 19 2 6 2 2" xfId="34160" xr:uid="{00000000-0005-0000-0000-0000DF5D0000}"/>
    <cellStyle name="Migliaia 19 2 6 2 3" xfId="39462" xr:uid="{00000000-0005-0000-0000-0000E05D0000}"/>
    <cellStyle name="Migliaia 19 2 6 3" xfId="31659" xr:uid="{00000000-0005-0000-0000-0000E15D0000}"/>
    <cellStyle name="Migliaia 19 2 6 4" xfId="36811" xr:uid="{00000000-0005-0000-0000-0000E25D0000}"/>
    <cellStyle name="Migliaia 19 2 6 5" xfId="19847" xr:uid="{00000000-0005-0000-0000-0000E35D0000}"/>
    <cellStyle name="Migliaia 19 2 7" xfId="19845" xr:uid="{00000000-0005-0000-0000-0000E45D0000}"/>
    <cellStyle name="Migliaia 19 3" xfId="266" xr:uid="{00000000-0005-0000-0000-0000E55D0000}"/>
    <cellStyle name="Migliaia 19 3 10" xfId="19848" xr:uid="{00000000-0005-0000-0000-0000E65D0000}"/>
    <cellStyle name="Migliaia 19 3 11" xfId="11586" xr:uid="{00000000-0005-0000-0000-0000E75D0000}"/>
    <cellStyle name="Migliaia 19 3 2" xfId="1285" xr:uid="{00000000-0005-0000-0000-0000E85D0000}"/>
    <cellStyle name="Migliaia 19 3 2 2" xfId="3481" xr:uid="{00000000-0005-0000-0000-0000E95D0000}"/>
    <cellStyle name="Migliaia 19 3 2 2 2" xfId="7351" xr:uid="{00000000-0005-0000-0000-0000EA5D0000}"/>
    <cellStyle name="Migliaia 19 3 2 2 2 2" xfId="13820" xr:uid="{00000000-0005-0000-0000-0000EB5D0000}"/>
    <cellStyle name="Migliaia 19 3 2 2 2 2 2" xfId="17279" xr:uid="{00000000-0005-0000-0000-0000EC5D0000}"/>
    <cellStyle name="Migliaia 19 3 2 2 2 2 2 2" xfId="34161" xr:uid="{00000000-0005-0000-0000-0000ED5D0000}"/>
    <cellStyle name="Migliaia 19 3 2 2 2 2 3" xfId="39463" xr:uid="{00000000-0005-0000-0000-0000EE5D0000}"/>
    <cellStyle name="Migliaia 19 3 2 2 2 2 4" xfId="28755" xr:uid="{00000000-0005-0000-0000-0000EF5D0000}"/>
    <cellStyle name="Migliaia 19 3 2 2 2 3" xfId="31660" xr:uid="{00000000-0005-0000-0000-0000F05D0000}"/>
    <cellStyle name="Migliaia 19 3 2 2 2 4" xfId="36812" xr:uid="{00000000-0005-0000-0000-0000F15D0000}"/>
    <cellStyle name="Migliaia 19 3 2 2 2 5" xfId="43483" xr:uid="{00000000-0005-0000-0000-0000F25D0000}"/>
    <cellStyle name="Migliaia 19 3 2 2 2 6" xfId="46324" xr:uid="{00000000-0005-0000-0000-0000F35D0000}"/>
    <cellStyle name="Migliaia 19 3 2 2 2 7" xfId="49340" xr:uid="{00000000-0005-0000-0000-0000F45D0000}"/>
    <cellStyle name="Migliaia 19 3 2 2 2 8" xfId="13080" xr:uid="{00000000-0005-0000-0000-0000F55D0000}"/>
    <cellStyle name="Migliaia 19 3 2 2 3" xfId="7117" xr:uid="{00000000-0005-0000-0000-0000F65D0000}"/>
    <cellStyle name="Migliaia 19 3 2 2 4" xfId="6074" xr:uid="{00000000-0005-0000-0000-0000F75D0000}"/>
    <cellStyle name="Migliaia 19 3 2 2 4 2" xfId="16848" xr:uid="{00000000-0005-0000-0000-0000F85D0000}"/>
    <cellStyle name="Migliaia 19 3 2 2 4 3" xfId="43919" xr:uid="{00000000-0005-0000-0000-0000F95D0000}"/>
    <cellStyle name="Migliaia 19 3 2 2 4 4" xfId="45880" xr:uid="{00000000-0005-0000-0000-0000FA5D0000}"/>
    <cellStyle name="Migliaia 19 3 2 2 4 5" xfId="48896" xr:uid="{00000000-0005-0000-0000-0000FB5D0000}"/>
    <cellStyle name="Migliaia 19 3 2 2 5" xfId="15448" xr:uid="{00000000-0005-0000-0000-0000FC5D0000}"/>
    <cellStyle name="Migliaia 19 3 2 2 6" xfId="19850" xr:uid="{00000000-0005-0000-0000-0000FD5D0000}"/>
    <cellStyle name="Migliaia 19 3 2 3" xfId="2722" xr:uid="{00000000-0005-0000-0000-0000FE5D0000}"/>
    <cellStyle name="Migliaia 19 3 2 3 2" xfId="6529" xr:uid="{00000000-0005-0000-0000-0000FF5D0000}"/>
    <cellStyle name="Migliaia 19 3 2 3 2 2" xfId="34162" xr:uid="{00000000-0005-0000-0000-0000005E0000}"/>
    <cellStyle name="Migliaia 19 3 2 3 2 3" xfId="39464" xr:uid="{00000000-0005-0000-0000-0000015E0000}"/>
    <cellStyle name="Migliaia 19 3 2 3 2 4" xfId="28756" xr:uid="{00000000-0005-0000-0000-0000025E0000}"/>
    <cellStyle name="Migliaia 19 3 2 3 3" xfId="7352" xr:uid="{00000000-0005-0000-0000-0000035E0000}"/>
    <cellStyle name="Migliaia 19 3 2 3 4" xfId="15449" xr:uid="{00000000-0005-0000-0000-0000045E0000}"/>
    <cellStyle name="Migliaia 19 3 2 3 4 2" xfId="36813" xr:uid="{00000000-0005-0000-0000-0000055E0000}"/>
    <cellStyle name="Migliaia 19 3 2 3 5" xfId="11587" xr:uid="{00000000-0005-0000-0000-0000065E0000}"/>
    <cellStyle name="Migliaia 19 3 2 4" xfId="6702" xr:uid="{00000000-0005-0000-0000-0000075E0000}"/>
    <cellStyle name="Migliaia 19 3 2 4 2" xfId="13499" xr:uid="{00000000-0005-0000-0000-0000085E0000}"/>
    <cellStyle name="Migliaia 19 3 2 4 2 2" xfId="34163" xr:uid="{00000000-0005-0000-0000-0000095E0000}"/>
    <cellStyle name="Migliaia 19 3 2 4 2 3" xfId="39465" xr:uid="{00000000-0005-0000-0000-00000A5E0000}"/>
    <cellStyle name="Migliaia 19 3 2 4 3" xfId="31661" xr:uid="{00000000-0005-0000-0000-00000B5E0000}"/>
    <cellStyle name="Migliaia 19 3 2 4 4" xfId="36814" xr:uid="{00000000-0005-0000-0000-00000C5E0000}"/>
    <cellStyle name="Migliaia 19 3 2 4 5" xfId="12585" xr:uid="{00000000-0005-0000-0000-00000D5E0000}"/>
    <cellStyle name="Migliaia 19 3 2 5" xfId="12825" xr:uid="{00000000-0005-0000-0000-00000E5E0000}"/>
    <cellStyle name="Migliaia 19 3 2 5 2" xfId="28757" xr:uid="{00000000-0005-0000-0000-00000F5E0000}"/>
    <cellStyle name="Migliaia 19 3 2 5 2 2" xfId="34164" xr:uid="{00000000-0005-0000-0000-0000105E0000}"/>
    <cellStyle name="Migliaia 19 3 2 5 2 3" xfId="39466" xr:uid="{00000000-0005-0000-0000-0000115E0000}"/>
    <cellStyle name="Migliaia 19 3 2 5 3" xfId="31662" xr:uid="{00000000-0005-0000-0000-0000125E0000}"/>
    <cellStyle name="Migliaia 19 3 2 5 4" xfId="36815" xr:uid="{00000000-0005-0000-0000-0000135E0000}"/>
    <cellStyle name="Migliaia 19 3 2 6" xfId="15447" xr:uid="{00000000-0005-0000-0000-0000145E0000}"/>
    <cellStyle name="Migliaia 19 3 2 6 2" xfId="28758" xr:uid="{00000000-0005-0000-0000-0000155E0000}"/>
    <cellStyle name="Migliaia 19 3 2 6 2 2" xfId="34165" xr:uid="{00000000-0005-0000-0000-0000165E0000}"/>
    <cellStyle name="Migliaia 19 3 2 6 2 3" xfId="39467" xr:uid="{00000000-0005-0000-0000-0000175E0000}"/>
    <cellStyle name="Migliaia 19 3 2 6 3" xfId="31663" xr:uid="{00000000-0005-0000-0000-0000185E0000}"/>
    <cellStyle name="Migliaia 19 3 2 6 4" xfId="36816" xr:uid="{00000000-0005-0000-0000-0000195E0000}"/>
    <cellStyle name="Migliaia 19 3 2 6 5" xfId="19851" xr:uid="{00000000-0005-0000-0000-00001A5E0000}"/>
    <cellStyle name="Migliaia 19 3 2 7" xfId="19849" xr:uid="{00000000-0005-0000-0000-00001B5E0000}"/>
    <cellStyle name="Migliaia 19 3 3" xfId="1284" xr:uid="{00000000-0005-0000-0000-00001C5E0000}"/>
    <cellStyle name="Migliaia 19 3 3 2" xfId="3480" xr:uid="{00000000-0005-0000-0000-00001D5E0000}"/>
    <cellStyle name="Migliaia 19 3 3 2 2" xfId="5134" xr:uid="{00000000-0005-0000-0000-00001E5E0000}"/>
    <cellStyle name="Migliaia 19 3 3 2 2 2" xfId="34167" xr:uid="{00000000-0005-0000-0000-00001F5E0000}"/>
    <cellStyle name="Migliaia 19 3 3 2 2 3" xfId="39469" xr:uid="{00000000-0005-0000-0000-0000205E0000}"/>
    <cellStyle name="Migliaia 19 3 3 2 3" xfId="13614" xr:uid="{00000000-0005-0000-0000-0000215E0000}"/>
    <cellStyle name="Migliaia 19 3 3 2 4" xfId="15451" xr:uid="{00000000-0005-0000-0000-0000225E0000}"/>
    <cellStyle name="Migliaia 19 3 3 2 4 2" xfId="36818" xr:uid="{00000000-0005-0000-0000-0000235E0000}"/>
    <cellStyle name="Migliaia 19 3 3 2 5" xfId="11589" xr:uid="{00000000-0005-0000-0000-0000245E0000}"/>
    <cellStyle name="Migliaia 19 3 3 3" xfId="4886" xr:uid="{00000000-0005-0000-0000-0000255E0000}"/>
    <cellStyle name="Migliaia 19 3 3 3 2" xfId="28760" xr:uid="{00000000-0005-0000-0000-0000265E0000}"/>
    <cellStyle name="Migliaia 19 3 3 3 2 2" xfId="34168" xr:uid="{00000000-0005-0000-0000-0000275E0000}"/>
    <cellStyle name="Migliaia 19 3 3 3 2 3" xfId="39470" xr:uid="{00000000-0005-0000-0000-0000285E0000}"/>
    <cellStyle name="Migliaia 19 3 3 3 3" xfId="31665" xr:uid="{00000000-0005-0000-0000-0000295E0000}"/>
    <cellStyle name="Migliaia 19 3 3 3 4" xfId="36819" xr:uid="{00000000-0005-0000-0000-00002A5E0000}"/>
    <cellStyle name="Migliaia 19 3 3 4" xfId="15450" xr:uid="{00000000-0005-0000-0000-00002B5E0000}"/>
    <cellStyle name="Migliaia 19 3 3 4 2" xfId="28761" xr:uid="{00000000-0005-0000-0000-00002C5E0000}"/>
    <cellStyle name="Migliaia 19 3 3 4 2 2" xfId="34169" xr:uid="{00000000-0005-0000-0000-00002D5E0000}"/>
    <cellStyle name="Migliaia 19 3 3 4 2 3" xfId="39471" xr:uid="{00000000-0005-0000-0000-00002E5E0000}"/>
    <cellStyle name="Migliaia 19 3 3 4 3" xfId="31666" xr:uid="{00000000-0005-0000-0000-00002F5E0000}"/>
    <cellStyle name="Migliaia 19 3 3 4 4" xfId="36820" xr:uid="{00000000-0005-0000-0000-0000305E0000}"/>
    <cellStyle name="Migliaia 19 3 3 4 5" xfId="19852" xr:uid="{00000000-0005-0000-0000-0000315E0000}"/>
    <cellStyle name="Migliaia 19 3 3 5" xfId="19853" xr:uid="{00000000-0005-0000-0000-0000325E0000}"/>
    <cellStyle name="Migliaia 19 3 3 5 2" xfId="28762" xr:uid="{00000000-0005-0000-0000-0000335E0000}"/>
    <cellStyle name="Migliaia 19 3 3 5 2 2" xfId="34170" xr:uid="{00000000-0005-0000-0000-0000345E0000}"/>
    <cellStyle name="Migliaia 19 3 3 5 2 3" xfId="39472" xr:uid="{00000000-0005-0000-0000-0000355E0000}"/>
    <cellStyle name="Migliaia 19 3 3 5 3" xfId="31667" xr:uid="{00000000-0005-0000-0000-0000365E0000}"/>
    <cellStyle name="Migliaia 19 3 3 5 4" xfId="36821" xr:uid="{00000000-0005-0000-0000-0000375E0000}"/>
    <cellStyle name="Migliaia 19 3 3 6" xfId="28759" xr:uid="{00000000-0005-0000-0000-0000385E0000}"/>
    <cellStyle name="Migliaia 19 3 3 6 2" xfId="34166" xr:uid="{00000000-0005-0000-0000-0000395E0000}"/>
    <cellStyle name="Migliaia 19 3 3 6 3" xfId="39468" xr:uid="{00000000-0005-0000-0000-00003A5E0000}"/>
    <cellStyle name="Migliaia 19 3 3 7" xfId="31664" xr:uid="{00000000-0005-0000-0000-00003B5E0000}"/>
    <cellStyle name="Migliaia 19 3 3 8" xfId="36817" xr:uid="{00000000-0005-0000-0000-00003C5E0000}"/>
    <cellStyle name="Migliaia 19 3 3 9" xfId="11588" xr:uid="{00000000-0005-0000-0000-00003D5E0000}"/>
    <cellStyle name="Migliaia 19 3 4" xfId="2395" xr:uid="{00000000-0005-0000-0000-00003E5E0000}"/>
    <cellStyle name="Migliaia 19 3 4 2" xfId="3907" xr:uid="{00000000-0005-0000-0000-00003F5E0000}"/>
    <cellStyle name="Migliaia 19 3 4 2 2" xfId="9862" xr:uid="{00000000-0005-0000-0000-0000405E0000}"/>
    <cellStyle name="Migliaia 19 3 4 2 3" xfId="13557" xr:uid="{00000000-0005-0000-0000-0000415E0000}"/>
    <cellStyle name="Migliaia 19 3 4 2 4" xfId="15453" xr:uid="{00000000-0005-0000-0000-0000425E0000}"/>
    <cellStyle name="Migliaia 19 3 4 2 5" xfId="27769" xr:uid="{00000000-0005-0000-0000-0000435E0000}"/>
    <cellStyle name="Migliaia 19 3 4 2 6" xfId="11591" xr:uid="{00000000-0005-0000-0000-0000445E0000}"/>
    <cellStyle name="Migliaia 19 3 4 3" xfId="9110" xr:uid="{00000000-0005-0000-0000-0000455E0000}"/>
    <cellStyle name="Migliaia 19 3 4 3 2" xfId="30642" xr:uid="{00000000-0005-0000-0000-0000465E0000}"/>
    <cellStyle name="Migliaia 19 3 4 3 2 2" xfId="35800" xr:uid="{00000000-0005-0000-0000-0000475E0000}"/>
    <cellStyle name="Migliaia 19 3 4 3 2 3" xfId="41102" xr:uid="{00000000-0005-0000-0000-0000485E0000}"/>
    <cellStyle name="Migliaia 19 3 4 3 3" xfId="33149" xr:uid="{00000000-0005-0000-0000-0000495E0000}"/>
    <cellStyle name="Migliaia 19 3 4 3 4" xfId="38451" xr:uid="{00000000-0005-0000-0000-00004A5E0000}"/>
    <cellStyle name="Migliaia 19 3 4 4" xfId="15452" xr:uid="{00000000-0005-0000-0000-00004B5E0000}"/>
    <cellStyle name="Migliaia 19 3 4 4 2" xfId="34171" xr:uid="{00000000-0005-0000-0000-00004C5E0000}"/>
    <cellStyle name="Migliaia 19 3 4 4 3" xfId="39473" xr:uid="{00000000-0005-0000-0000-00004D5E0000}"/>
    <cellStyle name="Migliaia 19 3 4 4 4" xfId="28763" xr:uid="{00000000-0005-0000-0000-00004E5E0000}"/>
    <cellStyle name="Migliaia 19 3 4 5" xfId="31668" xr:uid="{00000000-0005-0000-0000-00004F5E0000}"/>
    <cellStyle name="Migliaia 19 3 4 6" xfId="36822" xr:uid="{00000000-0005-0000-0000-0000505E0000}"/>
    <cellStyle name="Migliaia 19 3 4 7" xfId="11590" xr:uid="{00000000-0005-0000-0000-0000515E0000}"/>
    <cellStyle name="Migliaia 19 3 5" xfId="3166" xr:uid="{00000000-0005-0000-0000-0000525E0000}"/>
    <cellStyle name="Migliaia 19 3 5 2" xfId="9639" xr:uid="{00000000-0005-0000-0000-0000535E0000}"/>
    <cellStyle name="Migliaia 19 3 5 2 2" xfId="30643" xr:uid="{00000000-0005-0000-0000-0000545E0000}"/>
    <cellStyle name="Migliaia 19 3 5 2 2 2" xfId="35801" xr:uid="{00000000-0005-0000-0000-0000555E0000}"/>
    <cellStyle name="Migliaia 19 3 5 2 2 3" xfId="41103" xr:uid="{00000000-0005-0000-0000-0000565E0000}"/>
    <cellStyle name="Migliaia 19 3 5 2 3" xfId="33150" xr:uid="{00000000-0005-0000-0000-0000575E0000}"/>
    <cellStyle name="Migliaia 19 3 5 2 4" xfId="38452" xr:uid="{00000000-0005-0000-0000-0000585E0000}"/>
    <cellStyle name="Migliaia 19 3 5 3" xfId="15454" xr:uid="{00000000-0005-0000-0000-0000595E0000}"/>
    <cellStyle name="Migliaia 19 3 5 3 2" xfId="34172" xr:uid="{00000000-0005-0000-0000-00005A5E0000}"/>
    <cellStyle name="Migliaia 19 3 5 3 3" xfId="39474" xr:uid="{00000000-0005-0000-0000-00005B5E0000}"/>
    <cellStyle name="Migliaia 19 3 5 3 4" xfId="28764" xr:uid="{00000000-0005-0000-0000-00005C5E0000}"/>
    <cellStyle name="Migliaia 19 3 5 4" xfId="31669" xr:uid="{00000000-0005-0000-0000-00005D5E0000}"/>
    <cellStyle name="Migliaia 19 3 5 5" xfId="36823" xr:uid="{00000000-0005-0000-0000-00005E5E0000}"/>
    <cellStyle name="Migliaia 19 3 5 6" xfId="11592" xr:uid="{00000000-0005-0000-0000-00005F5E0000}"/>
    <cellStyle name="Migliaia 19 3 6" xfId="2721" xr:uid="{00000000-0005-0000-0000-0000605E0000}"/>
    <cellStyle name="Migliaia 19 3 6 2" xfId="9342" xr:uid="{00000000-0005-0000-0000-0000615E0000}"/>
    <cellStyle name="Migliaia 19 3 6 2 2" xfId="34173" xr:uid="{00000000-0005-0000-0000-0000625E0000}"/>
    <cellStyle name="Migliaia 19 3 6 2 3" xfId="39475" xr:uid="{00000000-0005-0000-0000-0000635E0000}"/>
    <cellStyle name="Migliaia 19 3 6 3" xfId="13716" xr:uid="{00000000-0005-0000-0000-0000645E0000}"/>
    <cellStyle name="Migliaia 19 3 6 4" xfId="15455" xr:uid="{00000000-0005-0000-0000-0000655E0000}"/>
    <cellStyle name="Migliaia 19 3 6 4 2" xfId="36824" xr:uid="{00000000-0005-0000-0000-0000665E0000}"/>
    <cellStyle name="Migliaia 19 3 6 5" xfId="11593" xr:uid="{00000000-0005-0000-0000-0000675E0000}"/>
    <cellStyle name="Migliaia 19 3 7" xfId="6579" xr:uid="{00000000-0005-0000-0000-0000685E0000}"/>
    <cellStyle name="Migliaia 19 3 7 2" xfId="28765" xr:uid="{00000000-0005-0000-0000-0000695E0000}"/>
    <cellStyle name="Migliaia 19 3 7 2 2" xfId="34174" xr:uid="{00000000-0005-0000-0000-00006A5E0000}"/>
    <cellStyle name="Migliaia 19 3 7 2 3" xfId="39476" xr:uid="{00000000-0005-0000-0000-00006B5E0000}"/>
    <cellStyle name="Migliaia 19 3 7 3" xfId="31670" xr:uid="{00000000-0005-0000-0000-00006C5E0000}"/>
    <cellStyle name="Migliaia 19 3 7 4" xfId="36825" xr:uid="{00000000-0005-0000-0000-00006D5E0000}"/>
    <cellStyle name="Migliaia 19 3 8" xfId="12826" xr:uid="{00000000-0005-0000-0000-00006E5E0000}"/>
    <cellStyle name="Migliaia 19 3 8 2" xfId="28766" xr:uid="{00000000-0005-0000-0000-00006F5E0000}"/>
    <cellStyle name="Migliaia 19 3 8 2 2" xfId="34175" xr:uid="{00000000-0005-0000-0000-0000705E0000}"/>
    <cellStyle name="Migliaia 19 3 8 2 3" xfId="39477" xr:uid="{00000000-0005-0000-0000-0000715E0000}"/>
    <cellStyle name="Migliaia 19 3 8 3" xfId="31671" xr:uid="{00000000-0005-0000-0000-0000725E0000}"/>
    <cellStyle name="Migliaia 19 3 8 4" xfId="36826" xr:uid="{00000000-0005-0000-0000-0000735E0000}"/>
    <cellStyle name="Migliaia 19 3 8 5" xfId="19854" xr:uid="{00000000-0005-0000-0000-0000745E0000}"/>
    <cellStyle name="Migliaia 19 3 9" xfId="15446" xr:uid="{00000000-0005-0000-0000-0000755E0000}"/>
    <cellStyle name="Migliaia 19 4" xfId="1286" xr:uid="{00000000-0005-0000-0000-0000765E0000}"/>
    <cellStyle name="Migliaia 19 4 2" xfId="3482" xr:uid="{00000000-0005-0000-0000-0000775E0000}"/>
    <cellStyle name="Migliaia 19 4 2 2" xfId="4232" xr:uid="{00000000-0005-0000-0000-0000785E0000}"/>
    <cellStyle name="Migliaia 19 4 2 2 2" xfId="28767" xr:uid="{00000000-0005-0000-0000-0000795E0000}"/>
    <cellStyle name="Migliaia 19 4 2 2 2 2" xfId="34176" xr:uid="{00000000-0005-0000-0000-00007A5E0000}"/>
    <cellStyle name="Migliaia 19 4 2 2 2 3" xfId="39478" xr:uid="{00000000-0005-0000-0000-00007B5E0000}"/>
    <cellStyle name="Migliaia 19 4 2 2 3" xfId="31672" xr:uid="{00000000-0005-0000-0000-00007C5E0000}"/>
    <cellStyle name="Migliaia 19 4 2 2 4" xfId="36827" xr:uid="{00000000-0005-0000-0000-00007D5E0000}"/>
    <cellStyle name="Migliaia 19 4 2 3" xfId="7353" xr:uid="{00000000-0005-0000-0000-00007E5E0000}"/>
    <cellStyle name="Migliaia 19 4 2 3 2" xfId="28768" xr:uid="{00000000-0005-0000-0000-00007F5E0000}"/>
    <cellStyle name="Migliaia 19 4 2 3 2 2" xfId="34177" xr:uid="{00000000-0005-0000-0000-0000805E0000}"/>
    <cellStyle name="Migliaia 19 4 2 3 2 3" xfId="39479" xr:uid="{00000000-0005-0000-0000-0000815E0000}"/>
    <cellStyle name="Migliaia 19 4 2 3 3" xfId="31673" xr:uid="{00000000-0005-0000-0000-0000825E0000}"/>
    <cellStyle name="Migliaia 19 4 2 3 4" xfId="36828" xr:uid="{00000000-0005-0000-0000-0000835E0000}"/>
    <cellStyle name="Migliaia 19 4 2 4" xfId="6704" xr:uid="{00000000-0005-0000-0000-0000845E0000}"/>
    <cellStyle name="Migliaia 19 4 2 5" xfId="6076" xr:uid="{00000000-0005-0000-0000-0000855E0000}"/>
    <cellStyle name="Migliaia 19 4 2 5 2" xfId="16850" xr:uid="{00000000-0005-0000-0000-0000865E0000}"/>
    <cellStyle name="Migliaia 19 4 2 5 3" xfId="42959" xr:uid="{00000000-0005-0000-0000-0000875E0000}"/>
    <cellStyle name="Migliaia 19 4 2 5 4" xfId="45882" xr:uid="{00000000-0005-0000-0000-0000885E0000}"/>
    <cellStyle name="Migliaia 19 4 2 5 5" xfId="48898" xr:uid="{00000000-0005-0000-0000-0000895E0000}"/>
    <cellStyle name="Migliaia 19 4 2 6" xfId="15457" xr:uid="{00000000-0005-0000-0000-00008A5E0000}"/>
    <cellStyle name="Migliaia 19 4 2 7" xfId="19856" xr:uid="{00000000-0005-0000-0000-00008B5E0000}"/>
    <cellStyle name="Migliaia 19 4 3" xfId="4233" xr:uid="{00000000-0005-0000-0000-00008C5E0000}"/>
    <cellStyle name="Migliaia 19 4 3 2" xfId="13615" xr:uid="{00000000-0005-0000-0000-00008D5E0000}"/>
    <cellStyle name="Migliaia 19 4 3 2 2" xfId="34178" xr:uid="{00000000-0005-0000-0000-00008E5E0000}"/>
    <cellStyle name="Migliaia 19 4 3 2 3" xfId="39480" xr:uid="{00000000-0005-0000-0000-00008F5E0000}"/>
    <cellStyle name="Migliaia 19 4 3 3" xfId="31674" xr:uid="{00000000-0005-0000-0000-0000905E0000}"/>
    <cellStyle name="Migliaia 19 4 3 4" xfId="36829" xr:uid="{00000000-0005-0000-0000-0000915E0000}"/>
    <cellStyle name="Migliaia 19 4 3 5" xfId="12824" xr:uid="{00000000-0005-0000-0000-0000925E0000}"/>
    <cellStyle name="Migliaia 19 4 4" xfId="7354" xr:uid="{00000000-0005-0000-0000-0000935E0000}"/>
    <cellStyle name="Migliaia 19 4 4 2" xfId="28769" xr:uid="{00000000-0005-0000-0000-0000945E0000}"/>
    <cellStyle name="Migliaia 19 4 4 2 2" xfId="34179" xr:uid="{00000000-0005-0000-0000-0000955E0000}"/>
    <cellStyle name="Migliaia 19 4 4 2 3" xfId="39481" xr:uid="{00000000-0005-0000-0000-0000965E0000}"/>
    <cellStyle name="Migliaia 19 4 4 3" xfId="31675" xr:uid="{00000000-0005-0000-0000-0000975E0000}"/>
    <cellStyle name="Migliaia 19 4 4 4" xfId="36830" xr:uid="{00000000-0005-0000-0000-0000985E0000}"/>
    <cellStyle name="Migliaia 19 4 5" xfId="6703" xr:uid="{00000000-0005-0000-0000-0000995E0000}"/>
    <cellStyle name="Migliaia 19 4 5 2" xfId="28770" xr:uid="{00000000-0005-0000-0000-00009A5E0000}"/>
    <cellStyle name="Migliaia 19 4 5 2 2" xfId="34180" xr:uid="{00000000-0005-0000-0000-00009B5E0000}"/>
    <cellStyle name="Migliaia 19 4 5 2 3" xfId="39482" xr:uid="{00000000-0005-0000-0000-00009C5E0000}"/>
    <cellStyle name="Migliaia 19 4 5 3" xfId="31676" xr:uid="{00000000-0005-0000-0000-00009D5E0000}"/>
    <cellStyle name="Migliaia 19 4 5 4" xfId="36831" xr:uid="{00000000-0005-0000-0000-00009E5E0000}"/>
    <cellStyle name="Migliaia 19 4 6" xfId="6075" xr:uid="{00000000-0005-0000-0000-00009F5E0000}"/>
    <cellStyle name="Migliaia 19 4 6 2" xfId="16849" xr:uid="{00000000-0005-0000-0000-0000A05E0000}"/>
    <cellStyle name="Migliaia 19 4 6 2 2" xfId="34181" xr:uid="{00000000-0005-0000-0000-0000A15E0000}"/>
    <cellStyle name="Migliaia 19 4 6 2 3" xfId="39483" xr:uid="{00000000-0005-0000-0000-0000A25E0000}"/>
    <cellStyle name="Migliaia 19 4 6 2 4" xfId="28771" xr:uid="{00000000-0005-0000-0000-0000A35E0000}"/>
    <cellStyle name="Migliaia 19 4 6 3" xfId="31677" xr:uid="{00000000-0005-0000-0000-0000A45E0000}"/>
    <cellStyle name="Migliaia 19 4 6 4" xfId="36832" xr:uid="{00000000-0005-0000-0000-0000A55E0000}"/>
    <cellStyle name="Migliaia 19 4 6 5" xfId="19857" xr:uid="{00000000-0005-0000-0000-0000A65E0000}"/>
    <cellStyle name="Migliaia 19 4 6 6" xfId="20800" xr:uid="{00000000-0005-0000-0000-0000A75E0000}"/>
    <cellStyle name="Migliaia 19 4 6 7" xfId="45881" xr:uid="{00000000-0005-0000-0000-0000A85E0000}"/>
    <cellStyle name="Migliaia 19 4 6 8" xfId="48897" xr:uid="{00000000-0005-0000-0000-0000A95E0000}"/>
    <cellStyle name="Migliaia 19 4 7" xfId="15456" xr:uid="{00000000-0005-0000-0000-0000AA5E0000}"/>
    <cellStyle name="Migliaia 19 4 7 2" xfId="28772" xr:uid="{00000000-0005-0000-0000-0000AB5E0000}"/>
    <cellStyle name="Migliaia 19 4 7 2 2" xfId="34182" xr:uid="{00000000-0005-0000-0000-0000AC5E0000}"/>
    <cellStyle name="Migliaia 19 4 7 2 3" xfId="39484" xr:uid="{00000000-0005-0000-0000-0000AD5E0000}"/>
    <cellStyle name="Migliaia 19 4 7 3" xfId="31678" xr:uid="{00000000-0005-0000-0000-0000AE5E0000}"/>
    <cellStyle name="Migliaia 19 4 7 4" xfId="36833" xr:uid="{00000000-0005-0000-0000-0000AF5E0000}"/>
    <cellStyle name="Migliaia 19 4 7 5" xfId="19858" xr:uid="{00000000-0005-0000-0000-0000B05E0000}"/>
    <cellStyle name="Migliaia 19 4 8" xfId="19855" xr:uid="{00000000-0005-0000-0000-0000B15E0000}"/>
    <cellStyle name="Migliaia 19 5" xfId="1287" xr:uid="{00000000-0005-0000-0000-0000B25E0000}"/>
    <cellStyle name="Migliaia 19 5 2" xfId="3483" xr:uid="{00000000-0005-0000-0000-0000B35E0000}"/>
    <cellStyle name="Migliaia 19 5 2 2" xfId="13821" xr:uid="{00000000-0005-0000-0000-0000B45E0000}"/>
    <cellStyle name="Migliaia 19 5 2 2 2" xfId="34183" xr:uid="{00000000-0005-0000-0000-0000B55E0000}"/>
    <cellStyle name="Migliaia 19 5 2 2 3" xfId="39485" xr:uid="{00000000-0005-0000-0000-0000B65E0000}"/>
    <cellStyle name="Migliaia 19 5 2 3" xfId="15459" xr:uid="{00000000-0005-0000-0000-0000B75E0000}"/>
    <cellStyle name="Migliaia 19 5 2 3 2" xfId="31679" xr:uid="{00000000-0005-0000-0000-0000B85E0000}"/>
    <cellStyle name="Migliaia 19 5 2 4" xfId="36834" xr:uid="{00000000-0005-0000-0000-0000B95E0000}"/>
    <cellStyle name="Migliaia 19 5 2 5" xfId="11594" xr:uid="{00000000-0005-0000-0000-0000BA5E0000}"/>
    <cellStyle name="Migliaia 19 5 3" xfId="6705" xr:uid="{00000000-0005-0000-0000-0000BB5E0000}"/>
    <cellStyle name="Migliaia 19 5 3 2" xfId="28773" xr:uid="{00000000-0005-0000-0000-0000BC5E0000}"/>
    <cellStyle name="Migliaia 19 5 3 2 2" xfId="34184" xr:uid="{00000000-0005-0000-0000-0000BD5E0000}"/>
    <cellStyle name="Migliaia 19 5 3 2 3" xfId="39486" xr:uid="{00000000-0005-0000-0000-0000BE5E0000}"/>
    <cellStyle name="Migliaia 19 5 3 3" xfId="31680" xr:uid="{00000000-0005-0000-0000-0000BF5E0000}"/>
    <cellStyle name="Migliaia 19 5 3 4" xfId="36835" xr:uid="{00000000-0005-0000-0000-0000C05E0000}"/>
    <cellStyle name="Migliaia 19 5 4" xfId="6077" xr:uid="{00000000-0005-0000-0000-0000C15E0000}"/>
    <cellStyle name="Migliaia 19 5 4 2" xfId="16851" xr:uid="{00000000-0005-0000-0000-0000C25E0000}"/>
    <cellStyle name="Migliaia 19 5 4 2 2" xfId="34185" xr:uid="{00000000-0005-0000-0000-0000C35E0000}"/>
    <cellStyle name="Migliaia 19 5 4 2 3" xfId="39487" xr:uid="{00000000-0005-0000-0000-0000C45E0000}"/>
    <cellStyle name="Migliaia 19 5 4 2 4" xfId="28774" xr:uid="{00000000-0005-0000-0000-0000C55E0000}"/>
    <cellStyle name="Migliaia 19 5 4 3" xfId="31681" xr:uid="{00000000-0005-0000-0000-0000C65E0000}"/>
    <cellStyle name="Migliaia 19 5 4 4" xfId="36836" xr:uid="{00000000-0005-0000-0000-0000C75E0000}"/>
    <cellStyle name="Migliaia 19 5 4 5" xfId="19860" xr:uid="{00000000-0005-0000-0000-0000C85E0000}"/>
    <cellStyle name="Migliaia 19 5 4 6" xfId="42090" xr:uid="{00000000-0005-0000-0000-0000C95E0000}"/>
    <cellStyle name="Migliaia 19 5 4 7" xfId="45883" xr:uid="{00000000-0005-0000-0000-0000CA5E0000}"/>
    <cellStyle name="Migliaia 19 5 4 8" xfId="48899" xr:uid="{00000000-0005-0000-0000-0000CB5E0000}"/>
    <cellStyle name="Migliaia 19 5 5" xfId="15458" xr:uid="{00000000-0005-0000-0000-0000CC5E0000}"/>
    <cellStyle name="Migliaia 19 5 5 2" xfId="28775" xr:uid="{00000000-0005-0000-0000-0000CD5E0000}"/>
    <cellStyle name="Migliaia 19 5 5 2 2" xfId="34186" xr:uid="{00000000-0005-0000-0000-0000CE5E0000}"/>
    <cellStyle name="Migliaia 19 5 5 2 3" xfId="39488" xr:uid="{00000000-0005-0000-0000-0000CF5E0000}"/>
    <cellStyle name="Migliaia 19 5 5 3" xfId="31682" xr:uid="{00000000-0005-0000-0000-0000D05E0000}"/>
    <cellStyle name="Migliaia 19 5 5 4" xfId="36837" xr:uid="{00000000-0005-0000-0000-0000D15E0000}"/>
    <cellStyle name="Migliaia 19 5 5 5" xfId="19861" xr:uid="{00000000-0005-0000-0000-0000D25E0000}"/>
    <cellStyle name="Migliaia 19 5 6" xfId="19862" xr:uid="{00000000-0005-0000-0000-0000D35E0000}"/>
    <cellStyle name="Migliaia 19 5 6 2" xfId="28776" xr:uid="{00000000-0005-0000-0000-0000D45E0000}"/>
    <cellStyle name="Migliaia 19 5 6 2 2" xfId="34187" xr:uid="{00000000-0005-0000-0000-0000D55E0000}"/>
    <cellStyle name="Migliaia 19 5 6 2 3" xfId="39489" xr:uid="{00000000-0005-0000-0000-0000D65E0000}"/>
    <cellStyle name="Migliaia 19 5 6 3" xfId="31683" xr:uid="{00000000-0005-0000-0000-0000D75E0000}"/>
    <cellStyle name="Migliaia 19 5 6 4" xfId="36838" xr:uid="{00000000-0005-0000-0000-0000D85E0000}"/>
    <cellStyle name="Migliaia 19 5 7" xfId="19859" xr:uid="{00000000-0005-0000-0000-0000D95E0000}"/>
    <cellStyle name="Migliaia 19 6" xfId="1282" xr:uid="{00000000-0005-0000-0000-0000DA5E0000}"/>
    <cellStyle name="Migliaia 19 6 2" xfId="3478" xr:uid="{00000000-0005-0000-0000-0000DB5E0000}"/>
    <cellStyle name="Migliaia 19 6 2 2" xfId="5133" xr:uid="{00000000-0005-0000-0000-0000DC5E0000}"/>
    <cellStyle name="Migliaia 19 6 2 3" xfId="14102" xr:uid="{00000000-0005-0000-0000-0000DD5E0000}"/>
    <cellStyle name="Migliaia 19 6 2 4" xfId="15461" xr:uid="{00000000-0005-0000-0000-0000DE5E0000}"/>
    <cellStyle name="Migliaia 19 6 2 5" xfId="27770" xr:uid="{00000000-0005-0000-0000-0000DF5E0000}"/>
    <cellStyle name="Migliaia 19 6 2 6" xfId="11596" xr:uid="{00000000-0005-0000-0000-0000E05E0000}"/>
    <cellStyle name="Migliaia 19 6 3" xfId="4885" xr:uid="{00000000-0005-0000-0000-0000E15E0000}"/>
    <cellStyle name="Migliaia 19 6 3 2" xfId="30644" xr:uid="{00000000-0005-0000-0000-0000E25E0000}"/>
    <cellStyle name="Migliaia 19 6 3 2 2" xfId="35802" xr:uid="{00000000-0005-0000-0000-0000E35E0000}"/>
    <cellStyle name="Migliaia 19 6 3 2 3" xfId="41104" xr:uid="{00000000-0005-0000-0000-0000E45E0000}"/>
    <cellStyle name="Migliaia 19 6 3 3" xfId="33151" xr:uid="{00000000-0005-0000-0000-0000E55E0000}"/>
    <cellStyle name="Migliaia 19 6 3 4" xfId="38453" xr:uid="{00000000-0005-0000-0000-0000E65E0000}"/>
    <cellStyle name="Migliaia 19 6 4" xfId="15460" xr:uid="{00000000-0005-0000-0000-0000E75E0000}"/>
    <cellStyle name="Migliaia 19 6 4 2" xfId="34188" xr:uid="{00000000-0005-0000-0000-0000E85E0000}"/>
    <cellStyle name="Migliaia 19 6 4 3" xfId="39490" xr:uid="{00000000-0005-0000-0000-0000E95E0000}"/>
    <cellStyle name="Migliaia 19 6 4 4" xfId="28777" xr:uid="{00000000-0005-0000-0000-0000EA5E0000}"/>
    <cellStyle name="Migliaia 19 6 5" xfId="31684" xr:uid="{00000000-0005-0000-0000-0000EB5E0000}"/>
    <cellStyle name="Migliaia 19 6 6" xfId="36839" xr:uid="{00000000-0005-0000-0000-0000EC5E0000}"/>
    <cellStyle name="Migliaia 19 6 7" xfId="11595" xr:uid="{00000000-0005-0000-0000-0000ED5E0000}"/>
    <cellStyle name="Migliaia 19 7" xfId="3164" xr:uid="{00000000-0005-0000-0000-0000EE5E0000}"/>
    <cellStyle name="Migliaia 19 7 2" xfId="9637" xr:uid="{00000000-0005-0000-0000-0000EF5E0000}"/>
    <cellStyle name="Migliaia 19 7 2 2" xfId="30645" xr:uid="{00000000-0005-0000-0000-0000F05E0000}"/>
    <cellStyle name="Migliaia 19 7 2 2 2" xfId="35803" xr:uid="{00000000-0005-0000-0000-0000F15E0000}"/>
    <cellStyle name="Migliaia 19 7 2 2 3" xfId="41105" xr:uid="{00000000-0005-0000-0000-0000F25E0000}"/>
    <cellStyle name="Migliaia 19 7 2 3" xfId="33152" xr:uid="{00000000-0005-0000-0000-0000F35E0000}"/>
    <cellStyle name="Migliaia 19 7 2 4" xfId="38454" xr:uid="{00000000-0005-0000-0000-0000F45E0000}"/>
    <cellStyle name="Migliaia 19 7 3" xfId="15462" xr:uid="{00000000-0005-0000-0000-0000F55E0000}"/>
    <cellStyle name="Migliaia 19 7 3 2" xfId="34189" xr:uid="{00000000-0005-0000-0000-0000F65E0000}"/>
    <cellStyle name="Migliaia 19 7 3 3" xfId="39491" xr:uid="{00000000-0005-0000-0000-0000F75E0000}"/>
    <cellStyle name="Migliaia 19 7 3 4" xfId="28778" xr:uid="{00000000-0005-0000-0000-0000F85E0000}"/>
    <cellStyle name="Migliaia 19 7 4" xfId="31685" xr:uid="{00000000-0005-0000-0000-0000F95E0000}"/>
    <cellStyle name="Migliaia 19 7 5" xfId="36840" xr:uid="{00000000-0005-0000-0000-0000FA5E0000}"/>
    <cellStyle name="Migliaia 19 7 6" xfId="11597" xr:uid="{00000000-0005-0000-0000-0000FB5E0000}"/>
    <cellStyle name="Migliaia 19 8" xfId="2719" xr:uid="{00000000-0005-0000-0000-0000FC5E0000}"/>
    <cellStyle name="Migliaia 19 8 2" xfId="9340" xr:uid="{00000000-0005-0000-0000-0000FD5E0000}"/>
    <cellStyle name="Migliaia 19 8 2 2" xfId="30646" xr:uid="{00000000-0005-0000-0000-0000FE5E0000}"/>
    <cellStyle name="Migliaia 19 8 2 2 2" xfId="35804" xr:uid="{00000000-0005-0000-0000-0000FF5E0000}"/>
    <cellStyle name="Migliaia 19 8 2 2 3" xfId="41106" xr:uid="{00000000-0005-0000-0000-0000005F0000}"/>
    <cellStyle name="Migliaia 19 8 2 3" xfId="33153" xr:uid="{00000000-0005-0000-0000-0000015F0000}"/>
    <cellStyle name="Migliaia 19 8 2 4" xfId="38455" xr:uid="{00000000-0005-0000-0000-0000025F0000}"/>
    <cellStyle name="Migliaia 19 8 3" xfId="15463" xr:uid="{00000000-0005-0000-0000-0000035F0000}"/>
    <cellStyle name="Migliaia 19 8 3 2" xfId="34190" xr:uid="{00000000-0005-0000-0000-0000045F0000}"/>
    <cellStyle name="Migliaia 19 8 3 3" xfId="39492" xr:uid="{00000000-0005-0000-0000-0000055F0000}"/>
    <cellStyle name="Migliaia 19 8 3 4" xfId="28779" xr:uid="{00000000-0005-0000-0000-0000065F0000}"/>
    <cellStyle name="Migliaia 19 8 4" xfId="31686" xr:uid="{00000000-0005-0000-0000-0000075F0000}"/>
    <cellStyle name="Migliaia 19 8 5" xfId="36841" xr:uid="{00000000-0005-0000-0000-0000085F0000}"/>
    <cellStyle name="Migliaia 19 8 6" xfId="11598" xr:uid="{00000000-0005-0000-0000-0000095F0000}"/>
    <cellStyle name="Migliaia 19 9" xfId="12584" xr:uid="{00000000-0005-0000-0000-00000A5F0000}"/>
    <cellStyle name="Migliaia 19 9 2" xfId="28780" xr:uid="{00000000-0005-0000-0000-00000B5F0000}"/>
    <cellStyle name="Migliaia 19 9 2 2" xfId="34191" xr:uid="{00000000-0005-0000-0000-00000C5F0000}"/>
    <cellStyle name="Migliaia 19 9 2 3" xfId="39493" xr:uid="{00000000-0005-0000-0000-00000D5F0000}"/>
    <cellStyle name="Migliaia 19 9 3" xfId="31687" xr:uid="{00000000-0005-0000-0000-00000E5F0000}"/>
    <cellStyle name="Migliaia 19 9 4" xfId="36842" xr:uid="{00000000-0005-0000-0000-00000F5F0000}"/>
    <cellStyle name="Migliaia 2" xfId="267" xr:uid="{00000000-0005-0000-0000-0000105F0000}"/>
    <cellStyle name="Migliaia 2 10" xfId="12586" xr:uid="{00000000-0005-0000-0000-0000115F0000}"/>
    <cellStyle name="Migliaia 2 10 2" xfId="28782" xr:uid="{00000000-0005-0000-0000-0000125F0000}"/>
    <cellStyle name="Migliaia 2 10 2 2" xfId="34193" xr:uid="{00000000-0005-0000-0000-0000135F0000}"/>
    <cellStyle name="Migliaia 2 10 2 3" xfId="39495" xr:uid="{00000000-0005-0000-0000-0000145F0000}"/>
    <cellStyle name="Migliaia 2 10 3" xfId="31689" xr:uid="{00000000-0005-0000-0000-0000155F0000}"/>
    <cellStyle name="Migliaia 2 10 4" xfId="36844" xr:uid="{00000000-0005-0000-0000-0000165F0000}"/>
    <cellStyle name="Migliaia 2 11" xfId="15464" xr:uid="{00000000-0005-0000-0000-0000175F0000}"/>
    <cellStyle name="Migliaia 2 11 2" xfId="34192" xr:uid="{00000000-0005-0000-0000-0000185F0000}"/>
    <cellStyle name="Migliaia 2 11 3" xfId="39494" xr:uid="{00000000-0005-0000-0000-0000195F0000}"/>
    <cellStyle name="Migliaia 2 11 4" xfId="28781" xr:uid="{00000000-0005-0000-0000-00001A5F0000}"/>
    <cellStyle name="Migliaia 2 12" xfId="31688" xr:uid="{00000000-0005-0000-0000-00001B5F0000}"/>
    <cellStyle name="Migliaia 2 13" xfId="36843" xr:uid="{00000000-0005-0000-0000-00001C5F0000}"/>
    <cellStyle name="Migliaia 2 2" xfId="268" xr:uid="{00000000-0005-0000-0000-00001D5F0000}"/>
    <cellStyle name="Migliaia 2 2 2" xfId="1289" xr:uid="{00000000-0005-0000-0000-00001E5F0000}"/>
    <cellStyle name="Migliaia 2 2 2 2" xfId="3485" xr:uid="{00000000-0005-0000-0000-00001F5F0000}"/>
    <cellStyle name="Migliaia 2 2 2 2 2" xfId="7355" xr:uid="{00000000-0005-0000-0000-0000205F0000}"/>
    <cellStyle name="Migliaia 2 2 2 2 2 2" xfId="9802" xr:uid="{00000000-0005-0000-0000-0000215F0000}"/>
    <cellStyle name="Migliaia 2 2 2 2 2 2 2" xfId="35805" xr:uid="{00000000-0005-0000-0000-0000225F0000}"/>
    <cellStyle name="Migliaia 2 2 2 2 2 2 3" xfId="41107" xr:uid="{00000000-0005-0000-0000-0000235F0000}"/>
    <cellStyle name="Migliaia 2 2 2 2 2 3" xfId="13822" xr:uid="{00000000-0005-0000-0000-0000245F0000}"/>
    <cellStyle name="Migliaia 2 2 2 2 2 3 2" xfId="17280" xr:uid="{00000000-0005-0000-0000-0000255F0000}"/>
    <cellStyle name="Migliaia 2 2 2 2 2 3 3" xfId="33154" xr:uid="{00000000-0005-0000-0000-0000265F0000}"/>
    <cellStyle name="Migliaia 2 2 2 2 2 4" xfId="38456" xr:uid="{00000000-0005-0000-0000-0000275F0000}"/>
    <cellStyle name="Migliaia 2 2 2 2 2 5" xfId="41748" xr:uid="{00000000-0005-0000-0000-0000285F0000}"/>
    <cellStyle name="Migliaia 2 2 2 2 2 6" xfId="46325" xr:uid="{00000000-0005-0000-0000-0000295F0000}"/>
    <cellStyle name="Migliaia 2 2 2 2 2 7" xfId="49341" xr:uid="{00000000-0005-0000-0000-00002A5F0000}"/>
    <cellStyle name="Migliaia 2 2 2 2 3" xfId="7750" xr:uid="{00000000-0005-0000-0000-00002B5F0000}"/>
    <cellStyle name="Migliaia 2 2 2 2 4" xfId="6078" xr:uid="{00000000-0005-0000-0000-00002C5F0000}"/>
    <cellStyle name="Migliaia 2 2 2 2 4 2" xfId="16852" xr:uid="{00000000-0005-0000-0000-00002D5F0000}"/>
    <cellStyle name="Migliaia 2 2 2 2 4 3" xfId="43481" xr:uid="{00000000-0005-0000-0000-00002E5F0000}"/>
    <cellStyle name="Migliaia 2 2 2 2 4 4" xfId="45884" xr:uid="{00000000-0005-0000-0000-00002F5F0000}"/>
    <cellStyle name="Migliaia 2 2 2 2 4 5" xfId="48900" xr:uid="{00000000-0005-0000-0000-0000305F0000}"/>
    <cellStyle name="Migliaia 2 2 2 2 5" xfId="15467" xr:uid="{00000000-0005-0000-0000-0000315F0000}"/>
    <cellStyle name="Migliaia 2 2 2 2 6" xfId="19864" xr:uid="{00000000-0005-0000-0000-0000325F0000}"/>
    <cellStyle name="Migliaia 2 2 2 2 7" xfId="44328" xr:uid="{00000000-0005-0000-0000-0000335F0000}"/>
    <cellStyle name="Migliaia 2 2 2 2 8" xfId="45234" xr:uid="{00000000-0005-0000-0000-0000345F0000}"/>
    <cellStyle name="Migliaia 2 2 2 3" xfId="2725" xr:uid="{00000000-0005-0000-0000-0000355F0000}"/>
    <cellStyle name="Migliaia 2 2 2 3 2" xfId="9345" xr:uid="{00000000-0005-0000-0000-0000365F0000}"/>
    <cellStyle name="Migliaia 2 2 2 3 2 2" xfId="34195" xr:uid="{00000000-0005-0000-0000-0000375F0000}"/>
    <cellStyle name="Migliaia 2 2 2 3 2 3" xfId="39497" xr:uid="{00000000-0005-0000-0000-0000385F0000}"/>
    <cellStyle name="Migliaia 2 2 2 3 3" xfId="13823" xr:uid="{00000000-0005-0000-0000-0000395F0000}"/>
    <cellStyle name="Migliaia 2 2 2 3 4" xfId="15468" xr:uid="{00000000-0005-0000-0000-00003A5F0000}"/>
    <cellStyle name="Migliaia 2 2 2 3 4 2" xfId="36846" xr:uid="{00000000-0005-0000-0000-00003B5F0000}"/>
    <cellStyle name="Migliaia 2 2 2 3 5" xfId="11599" xr:uid="{00000000-0005-0000-0000-00003C5F0000}"/>
    <cellStyle name="Migliaia 2 2 2 4" xfId="8853" xr:uid="{00000000-0005-0000-0000-00003D5F0000}"/>
    <cellStyle name="Migliaia 2 2 2 4 2" xfId="30647" xr:uid="{00000000-0005-0000-0000-00003E5F0000}"/>
    <cellStyle name="Migliaia 2 2 2 4 2 2" xfId="35806" xr:uid="{00000000-0005-0000-0000-00003F5F0000}"/>
    <cellStyle name="Migliaia 2 2 2 4 2 3" xfId="41108" xr:uid="{00000000-0005-0000-0000-0000405F0000}"/>
    <cellStyle name="Migliaia 2 2 2 4 3" xfId="33155" xr:uid="{00000000-0005-0000-0000-0000415F0000}"/>
    <cellStyle name="Migliaia 2 2 2 4 4" xfId="38457" xr:uid="{00000000-0005-0000-0000-0000425F0000}"/>
    <cellStyle name="Migliaia 2 2 2 5" xfId="15466" xr:uid="{00000000-0005-0000-0000-0000435F0000}"/>
    <cellStyle name="Migliaia 2 2 2 6" xfId="19863" xr:uid="{00000000-0005-0000-0000-0000445F0000}"/>
    <cellStyle name="Migliaia 2 2 3" xfId="3168" xr:uid="{00000000-0005-0000-0000-0000455F0000}"/>
    <cellStyle name="Migliaia 2 2 3 2" xfId="7356" xr:uid="{00000000-0005-0000-0000-0000465F0000}"/>
    <cellStyle name="Migliaia 2 2 3 2 2" xfId="9641" xr:uid="{00000000-0005-0000-0000-0000475F0000}"/>
    <cellStyle name="Migliaia 2 2 3 2 2 2" xfId="34196" xr:uid="{00000000-0005-0000-0000-0000485F0000}"/>
    <cellStyle name="Migliaia 2 2 3 2 2 3" xfId="39498" xr:uid="{00000000-0005-0000-0000-0000495F0000}"/>
    <cellStyle name="Migliaia 2 2 3 2 3" xfId="13824" xr:uid="{00000000-0005-0000-0000-00004A5F0000}"/>
    <cellStyle name="Migliaia 2 2 3 2 3 2" xfId="17281" xr:uid="{00000000-0005-0000-0000-00004B5F0000}"/>
    <cellStyle name="Migliaia 2 2 3 2 3 3" xfId="31691" xr:uid="{00000000-0005-0000-0000-00004C5F0000}"/>
    <cellStyle name="Migliaia 2 2 3 2 4" xfId="36847" xr:uid="{00000000-0005-0000-0000-00004D5F0000}"/>
    <cellStyle name="Migliaia 2 2 3 2 5" xfId="29678" xr:uid="{00000000-0005-0000-0000-00004E5F0000}"/>
    <cellStyle name="Migliaia 2 2 3 2 6" xfId="46326" xr:uid="{00000000-0005-0000-0000-00004F5F0000}"/>
    <cellStyle name="Migliaia 2 2 3 2 7" xfId="49342" xr:uid="{00000000-0005-0000-0000-0000505F0000}"/>
    <cellStyle name="Migliaia 2 2 3 3" xfId="7790" xr:uid="{00000000-0005-0000-0000-0000515F0000}"/>
    <cellStyle name="Migliaia 2 2 3 4" xfId="6079" xr:uid="{00000000-0005-0000-0000-0000525F0000}"/>
    <cellStyle name="Migliaia 2 2 3 4 2" xfId="16853" xr:uid="{00000000-0005-0000-0000-0000535F0000}"/>
    <cellStyle name="Migliaia 2 2 3 4 3" xfId="27760" xr:uid="{00000000-0005-0000-0000-0000545F0000}"/>
    <cellStyle name="Migliaia 2 2 3 4 4" xfId="45885" xr:uid="{00000000-0005-0000-0000-0000555F0000}"/>
    <cellStyle name="Migliaia 2 2 3 4 5" xfId="48901" xr:uid="{00000000-0005-0000-0000-0000565F0000}"/>
    <cellStyle name="Migliaia 2 2 3 5" xfId="15469" xr:uid="{00000000-0005-0000-0000-0000575F0000}"/>
    <cellStyle name="Migliaia 2 2 3 6" xfId="19865" xr:uid="{00000000-0005-0000-0000-0000585F0000}"/>
    <cellStyle name="Migliaia 2 2 4" xfId="2724" xr:uid="{00000000-0005-0000-0000-0000595F0000}"/>
    <cellStyle name="Migliaia 2 2 4 2" xfId="9344" xr:uid="{00000000-0005-0000-0000-00005A5F0000}"/>
    <cellStyle name="Migliaia 2 2 4 2 2" xfId="30648" xr:uid="{00000000-0005-0000-0000-00005B5F0000}"/>
    <cellStyle name="Migliaia 2 2 4 2 2 2" xfId="35807" xr:uid="{00000000-0005-0000-0000-00005C5F0000}"/>
    <cellStyle name="Migliaia 2 2 4 2 2 3" xfId="41109" xr:uid="{00000000-0005-0000-0000-00005D5F0000}"/>
    <cellStyle name="Migliaia 2 2 4 2 3" xfId="33156" xr:uid="{00000000-0005-0000-0000-00005E5F0000}"/>
    <cellStyle name="Migliaia 2 2 4 2 4" xfId="38458" xr:uid="{00000000-0005-0000-0000-00005F5F0000}"/>
    <cellStyle name="Migliaia 2 2 4 3" xfId="15470" xr:uid="{00000000-0005-0000-0000-0000605F0000}"/>
    <cellStyle name="Migliaia 2 2 4 3 2" xfId="34197" xr:uid="{00000000-0005-0000-0000-0000615F0000}"/>
    <cellStyle name="Migliaia 2 2 4 3 3" xfId="39499" xr:uid="{00000000-0005-0000-0000-0000625F0000}"/>
    <cellStyle name="Migliaia 2 2 4 3 4" xfId="28784" xr:uid="{00000000-0005-0000-0000-0000635F0000}"/>
    <cellStyle name="Migliaia 2 2 4 4" xfId="31692" xr:uid="{00000000-0005-0000-0000-0000645F0000}"/>
    <cellStyle name="Migliaia 2 2 4 5" xfId="36848" xr:uid="{00000000-0005-0000-0000-0000655F0000}"/>
    <cellStyle name="Migliaia 2 2 4 6" xfId="11600" xr:uid="{00000000-0005-0000-0000-0000665F0000}"/>
    <cellStyle name="Migliaia 2 2 5" xfId="8542" xr:uid="{00000000-0005-0000-0000-0000675F0000}"/>
    <cellStyle name="Migliaia 2 2 5 2" xfId="28785" xr:uid="{00000000-0005-0000-0000-0000685F0000}"/>
    <cellStyle name="Migliaia 2 2 5 2 2" xfId="34198" xr:uid="{00000000-0005-0000-0000-0000695F0000}"/>
    <cellStyle name="Migliaia 2 2 5 2 3" xfId="39500" xr:uid="{00000000-0005-0000-0000-00006A5F0000}"/>
    <cellStyle name="Migliaia 2 2 5 3" xfId="31693" xr:uid="{00000000-0005-0000-0000-00006B5F0000}"/>
    <cellStyle name="Migliaia 2 2 5 4" xfId="36849" xr:uid="{00000000-0005-0000-0000-00006C5F0000}"/>
    <cellStyle name="Migliaia 2 2 6" xfId="15465" xr:uid="{00000000-0005-0000-0000-00006D5F0000}"/>
    <cellStyle name="Migliaia 2 2 6 2" xfId="34194" xr:uid="{00000000-0005-0000-0000-00006E5F0000}"/>
    <cellStyle name="Migliaia 2 2 6 3" xfId="39496" xr:uid="{00000000-0005-0000-0000-00006F5F0000}"/>
    <cellStyle name="Migliaia 2 2 6 4" xfId="28783" xr:uid="{00000000-0005-0000-0000-0000705F0000}"/>
    <cellStyle name="Migliaia 2 2 7" xfId="31690" xr:uid="{00000000-0005-0000-0000-0000715F0000}"/>
    <cellStyle name="Migliaia 2 2 8" xfId="36845" xr:uid="{00000000-0005-0000-0000-0000725F0000}"/>
    <cellStyle name="Migliaia 2 3" xfId="269" xr:uid="{00000000-0005-0000-0000-0000735F0000}"/>
    <cellStyle name="Migliaia 2 3 2" xfId="1290" xr:uid="{00000000-0005-0000-0000-0000745F0000}"/>
    <cellStyle name="Migliaia 2 3 2 2" xfId="3486" xr:uid="{00000000-0005-0000-0000-0000755F0000}"/>
    <cellStyle name="Migliaia 2 3 2 2 2" xfId="7357" xr:uid="{00000000-0005-0000-0000-0000765F0000}"/>
    <cellStyle name="Migliaia 2 3 2 2 2 2" xfId="9803" xr:uid="{00000000-0005-0000-0000-0000775F0000}"/>
    <cellStyle name="Migliaia 2 3 2 2 2 2 2" xfId="35808" xr:uid="{00000000-0005-0000-0000-0000785F0000}"/>
    <cellStyle name="Migliaia 2 3 2 2 2 2 3" xfId="41110" xr:uid="{00000000-0005-0000-0000-0000795F0000}"/>
    <cellStyle name="Migliaia 2 3 2 2 2 3" xfId="13825" xr:uid="{00000000-0005-0000-0000-00007A5F0000}"/>
    <cellStyle name="Migliaia 2 3 2 2 2 3 2" xfId="17282" xr:uid="{00000000-0005-0000-0000-00007B5F0000}"/>
    <cellStyle name="Migliaia 2 3 2 2 2 3 3" xfId="33157" xr:uid="{00000000-0005-0000-0000-00007C5F0000}"/>
    <cellStyle name="Migliaia 2 3 2 2 2 4" xfId="38459" xr:uid="{00000000-0005-0000-0000-00007D5F0000}"/>
    <cellStyle name="Migliaia 2 3 2 2 2 5" xfId="43551" xr:uid="{00000000-0005-0000-0000-00007E5F0000}"/>
    <cellStyle name="Migliaia 2 3 2 2 2 6" xfId="46327" xr:uid="{00000000-0005-0000-0000-00007F5F0000}"/>
    <cellStyle name="Migliaia 2 3 2 2 2 7" xfId="49343" xr:uid="{00000000-0005-0000-0000-0000805F0000}"/>
    <cellStyle name="Migliaia 2 3 2 2 3" xfId="7749" xr:uid="{00000000-0005-0000-0000-0000815F0000}"/>
    <cellStyle name="Migliaia 2 3 2 2 4" xfId="6080" xr:uid="{00000000-0005-0000-0000-0000825F0000}"/>
    <cellStyle name="Migliaia 2 3 2 2 4 2" xfId="16854" xr:uid="{00000000-0005-0000-0000-0000835F0000}"/>
    <cellStyle name="Migliaia 2 3 2 2 4 3" xfId="43686" xr:uid="{00000000-0005-0000-0000-0000845F0000}"/>
    <cellStyle name="Migliaia 2 3 2 2 4 4" xfId="45886" xr:uid="{00000000-0005-0000-0000-0000855F0000}"/>
    <cellStyle name="Migliaia 2 3 2 2 4 5" xfId="48902" xr:uid="{00000000-0005-0000-0000-0000865F0000}"/>
    <cellStyle name="Migliaia 2 3 2 2 5" xfId="15473" xr:uid="{00000000-0005-0000-0000-0000875F0000}"/>
    <cellStyle name="Migliaia 2 3 2 2 6" xfId="19867" xr:uid="{00000000-0005-0000-0000-0000885F0000}"/>
    <cellStyle name="Migliaia 2 3 2 2 7" xfId="44329" xr:uid="{00000000-0005-0000-0000-0000895F0000}"/>
    <cellStyle name="Migliaia 2 3 2 2 8" xfId="45235" xr:uid="{00000000-0005-0000-0000-00008A5F0000}"/>
    <cellStyle name="Migliaia 2 3 2 3" xfId="2727" xr:uid="{00000000-0005-0000-0000-00008B5F0000}"/>
    <cellStyle name="Migliaia 2 3 2 3 2" xfId="9347" xr:uid="{00000000-0005-0000-0000-00008C5F0000}"/>
    <cellStyle name="Migliaia 2 3 2 3 2 2" xfId="34200" xr:uid="{00000000-0005-0000-0000-00008D5F0000}"/>
    <cellStyle name="Migliaia 2 3 2 3 2 3" xfId="39502" xr:uid="{00000000-0005-0000-0000-00008E5F0000}"/>
    <cellStyle name="Migliaia 2 3 2 3 3" xfId="13826" xr:uid="{00000000-0005-0000-0000-00008F5F0000}"/>
    <cellStyle name="Migliaia 2 3 2 3 4" xfId="15474" xr:uid="{00000000-0005-0000-0000-0000905F0000}"/>
    <cellStyle name="Migliaia 2 3 2 3 4 2" xfId="36851" xr:uid="{00000000-0005-0000-0000-0000915F0000}"/>
    <cellStyle name="Migliaia 2 3 2 3 5" xfId="11601" xr:uid="{00000000-0005-0000-0000-0000925F0000}"/>
    <cellStyle name="Migliaia 2 3 2 4" xfId="8854" xr:uid="{00000000-0005-0000-0000-0000935F0000}"/>
    <cellStyle name="Migliaia 2 3 2 4 2" xfId="30649" xr:uid="{00000000-0005-0000-0000-0000945F0000}"/>
    <cellStyle name="Migliaia 2 3 2 4 2 2" xfId="35809" xr:uid="{00000000-0005-0000-0000-0000955F0000}"/>
    <cellStyle name="Migliaia 2 3 2 4 2 3" xfId="41111" xr:uid="{00000000-0005-0000-0000-0000965F0000}"/>
    <cellStyle name="Migliaia 2 3 2 4 3" xfId="33158" xr:uid="{00000000-0005-0000-0000-0000975F0000}"/>
    <cellStyle name="Migliaia 2 3 2 4 4" xfId="38460" xr:uid="{00000000-0005-0000-0000-0000985F0000}"/>
    <cellStyle name="Migliaia 2 3 2 5" xfId="15472" xr:uid="{00000000-0005-0000-0000-0000995F0000}"/>
    <cellStyle name="Migliaia 2 3 2 6" xfId="19866" xr:uid="{00000000-0005-0000-0000-00009A5F0000}"/>
    <cellStyle name="Migliaia 2 3 3" xfId="3169" xr:uid="{00000000-0005-0000-0000-00009B5F0000}"/>
    <cellStyle name="Migliaia 2 3 3 2" xfId="7358" xr:uid="{00000000-0005-0000-0000-00009C5F0000}"/>
    <cellStyle name="Migliaia 2 3 3 2 2" xfId="9642" xr:uid="{00000000-0005-0000-0000-00009D5F0000}"/>
    <cellStyle name="Migliaia 2 3 3 2 2 2" xfId="34201" xr:uid="{00000000-0005-0000-0000-00009E5F0000}"/>
    <cellStyle name="Migliaia 2 3 3 2 2 3" xfId="39503" xr:uid="{00000000-0005-0000-0000-00009F5F0000}"/>
    <cellStyle name="Migliaia 2 3 3 2 3" xfId="13827" xr:uid="{00000000-0005-0000-0000-0000A05F0000}"/>
    <cellStyle name="Migliaia 2 3 3 2 3 2" xfId="17283" xr:uid="{00000000-0005-0000-0000-0000A15F0000}"/>
    <cellStyle name="Migliaia 2 3 3 2 3 3" xfId="31695" xr:uid="{00000000-0005-0000-0000-0000A25F0000}"/>
    <cellStyle name="Migliaia 2 3 3 2 4" xfId="36852" xr:uid="{00000000-0005-0000-0000-0000A35F0000}"/>
    <cellStyle name="Migliaia 2 3 3 2 5" xfId="42194" xr:uid="{00000000-0005-0000-0000-0000A45F0000}"/>
    <cellStyle name="Migliaia 2 3 3 2 6" xfId="46328" xr:uid="{00000000-0005-0000-0000-0000A55F0000}"/>
    <cellStyle name="Migliaia 2 3 3 2 7" xfId="49344" xr:uid="{00000000-0005-0000-0000-0000A65F0000}"/>
    <cellStyle name="Migliaia 2 3 3 3" xfId="7635" xr:uid="{00000000-0005-0000-0000-0000A75F0000}"/>
    <cellStyle name="Migliaia 2 3 3 4" xfId="6081" xr:uid="{00000000-0005-0000-0000-0000A85F0000}"/>
    <cellStyle name="Migliaia 2 3 3 4 2" xfId="16855" xr:uid="{00000000-0005-0000-0000-0000A95F0000}"/>
    <cellStyle name="Migliaia 2 3 3 4 3" xfId="41669" xr:uid="{00000000-0005-0000-0000-0000AA5F0000}"/>
    <cellStyle name="Migliaia 2 3 3 4 4" xfId="45887" xr:uid="{00000000-0005-0000-0000-0000AB5F0000}"/>
    <cellStyle name="Migliaia 2 3 3 4 5" xfId="48903" xr:uid="{00000000-0005-0000-0000-0000AC5F0000}"/>
    <cellStyle name="Migliaia 2 3 3 5" xfId="15475" xr:uid="{00000000-0005-0000-0000-0000AD5F0000}"/>
    <cellStyle name="Migliaia 2 3 3 6" xfId="19868" xr:uid="{00000000-0005-0000-0000-0000AE5F0000}"/>
    <cellStyle name="Migliaia 2 3 4" xfId="2726" xr:uid="{00000000-0005-0000-0000-0000AF5F0000}"/>
    <cellStyle name="Migliaia 2 3 4 2" xfId="9346" xr:uid="{00000000-0005-0000-0000-0000B05F0000}"/>
    <cellStyle name="Migliaia 2 3 4 2 2" xfId="30650" xr:uid="{00000000-0005-0000-0000-0000B15F0000}"/>
    <cellStyle name="Migliaia 2 3 4 2 2 2" xfId="35810" xr:uid="{00000000-0005-0000-0000-0000B25F0000}"/>
    <cellStyle name="Migliaia 2 3 4 2 2 3" xfId="41112" xr:uid="{00000000-0005-0000-0000-0000B35F0000}"/>
    <cellStyle name="Migliaia 2 3 4 2 3" xfId="33159" xr:uid="{00000000-0005-0000-0000-0000B45F0000}"/>
    <cellStyle name="Migliaia 2 3 4 2 4" xfId="38461" xr:uid="{00000000-0005-0000-0000-0000B55F0000}"/>
    <cellStyle name="Migliaia 2 3 4 3" xfId="15476" xr:uid="{00000000-0005-0000-0000-0000B65F0000}"/>
    <cellStyle name="Migliaia 2 3 4 3 2" xfId="34202" xr:uid="{00000000-0005-0000-0000-0000B75F0000}"/>
    <cellStyle name="Migliaia 2 3 4 3 3" xfId="39504" xr:uid="{00000000-0005-0000-0000-0000B85F0000}"/>
    <cellStyle name="Migliaia 2 3 4 3 4" xfId="28787" xr:uid="{00000000-0005-0000-0000-0000B95F0000}"/>
    <cellStyle name="Migliaia 2 3 4 4" xfId="31696" xr:uid="{00000000-0005-0000-0000-0000BA5F0000}"/>
    <cellStyle name="Migliaia 2 3 4 5" xfId="36853" xr:uid="{00000000-0005-0000-0000-0000BB5F0000}"/>
    <cellStyle name="Migliaia 2 3 4 6" xfId="11602" xr:uid="{00000000-0005-0000-0000-0000BC5F0000}"/>
    <cellStyle name="Migliaia 2 3 5" xfId="8543" xr:uid="{00000000-0005-0000-0000-0000BD5F0000}"/>
    <cellStyle name="Migliaia 2 3 5 2" xfId="28788" xr:uid="{00000000-0005-0000-0000-0000BE5F0000}"/>
    <cellStyle name="Migliaia 2 3 5 2 2" xfId="34203" xr:uid="{00000000-0005-0000-0000-0000BF5F0000}"/>
    <cellStyle name="Migliaia 2 3 5 2 3" xfId="39505" xr:uid="{00000000-0005-0000-0000-0000C05F0000}"/>
    <cellStyle name="Migliaia 2 3 5 3" xfId="31697" xr:uid="{00000000-0005-0000-0000-0000C15F0000}"/>
    <cellStyle name="Migliaia 2 3 5 4" xfId="36854" xr:uid="{00000000-0005-0000-0000-0000C25F0000}"/>
    <cellStyle name="Migliaia 2 3 6" xfId="15471" xr:uid="{00000000-0005-0000-0000-0000C35F0000}"/>
    <cellStyle name="Migliaia 2 3 6 2" xfId="34199" xr:uid="{00000000-0005-0000-0000-0000C45F0000}"/>
    <cellStyle name="Migliaia 2 3 6 3" xfId="39501" xr:uid="{00000000-0005-0000-0000-0000C55F0000}"/>
    <cellStyle name="Migliaia 2 3 6 4" xfId="28786" xr:uid="{00000000-0005-0000-0000-0000C65F0000}"/>
    <cellStyle name="Migliaia 2 3 7" xfId="31694" xr:uid="{00000000-0005-0000-0000-0000C75F0000}"/>
    <cellStyle name="Migliaia 2 3 8" xfId="36850" xr:uid="{00000000-0005-0000-0000-0000C85F0000}"/>
    <cellStyle name="Migliaia 2 4" xfId="270" xr:uid="{00000000-0005-0000-0000-0000C95F0000}"/>
    <cellStyle name="Migliaia 2 4 10" xfId="19869" xr:uid="{00000000-0005-0000-0000-0000CA5F0000}"/>
    <cellStyle name="Migliaia 2 4 11" xfId="11603" xr:uid="{00000000-0005-0000-0000-0000CB5F0000}"/>
    <cellStyle name="Migliaia 2 4 2" xfId="1292" xr:uid="{00000000-0005-0000-0000-0000CC5F0000}"/>
    <cellStyle name="Migliaia 2 4 2 2" xfId="3488" xr:uid="{00000000-0005-0000-0000-0000CD5F0000}"/>
    <cellStyle name="Migliaia 2 4 2 2 2" xfId="7359" xr:uid="{00000000-0005-0000-0000-0000CE5F0000}"/>
    <cellStyle name="Migliaia 2 4 2 2 2 2" xfId="13828" xr:uid="{00000000-0005-0000-0000-0000CF5F0000}"/>
    <cellStyle name="Migliaia 2 4 2 2 2 2 2" xfId="17284" xr:uid="{00000000-0005-0000-0000-0000D05F0000}"/>
    <cellStyle name="Migliaia 2 4 2 2 2 2 2 2" xfId="34204" xr:uid="{00000000-0005-0000-0000-0000D15F0000}"/>
    <cellStyle name="Migliaia 2 4 2 2 2 2 3" xfId="39506" xr:uid="{00000000-0005-0000-0000-0000D25F0000}"/>
    <cellStyle name="Migliaia 2 4 2 2 2 2 4" xfId="28789" xr:uid="{00000000-0005-0000-0000-0000D35F0000}"/>
    <cellStyle name="Migliaia 2 4 2 2 2 3" xfId="31698" xr:uid="{00000000-0005-0000-0000-0000D45F0000}"/>
    <cellStyle name="Migliaia 2 4 2 2 2 4" xfId="36855" xr:uid="{00000000-0005-0000-0000-0000D55F0000}"/>
    <cellStyle name="Migliaia 2 4 2 2 2 5" xfId="27818" xr:uid="{00000000-0005-0000-0000-0000D65F0000}"/>
    <cellStyle name="Migliaia 2 4 2 2 2 6" xfId="46329" xr:uid="{00000000-0005-0000-0000-0000D75F0000}"/>
    <cellStyle name="Migliaia 2 4 2 2 2 7" xfId="49345" xr:uid="{00000000-0005-0000-0000-0000D85F0000}"/>
    <cellStyle name="Migliaia 2 4 2 2 2 8" xfId="13081" xr:uid="{00000000-0005-0000-0000-0000D95F0000}"/>
    <cellStyle name="Migliaia 2 4 2 2 3" xfId="6561" xr:uid="{00000000-0005-0000-0000-0000DA5F0000}"/>
    <cellStyle name="Migliaia 2 4 2 2 4" xfId="6082" xr:uid="{00000000-0005-0000-0000-0000DB5F0000}"/>
    <cellStyle name="Migliaia 2 4 2 2 4 2" xfId="16856" xr:uid="{00000000-0005-0000-0000-0000DC5F0000}"/>
    <cellStyle name="Migliaia 2 4 2 2 4 3" xfId="43622" xr:uid="{00000000-0005-0000-0000-0000DD5F0000}"/>
    <cellStyle name="Migliaia 2 4 2 2 4 4" xfId="45888" xr:uid="{00000000-0005-0000-0000-0000DE5F0000}"/>
    <cellStyle name="Migliaia 2 4 2 2 4 5" xfId="48904" xr:uid="{00000000-0005-0000-0000-0000DF5F0000}"/>
    <cellStyle name="Migliaia 2 4 2 2 5" xfId="15479" xr:uid="{00000000-0005-0000-0000-0000E05F0000}"/>
    <cellStyle name="Migliaia 2 4 2 2 6" xfId="19871" xr:uid="{00000000-0005-0000-0000-0000E15F0000}"/>
    <cellStyle name="Migliaia 2 4 2 3" xfId="2729" xr:uid="{00000000-0005-0000-0000-0000E25F0000}"/>
    <cellStyle name="Migliaia 2 4 2 3 2" xfId="7083" xr:uid="{00000000-0005-0000-0000-0000E35F0000}"/>
    <cellStyle name="Migliaia 2 4 2 3 2 2" xfId="34205" xr:uid="{00000000-0005-0000-0000-0000E45F0000}"/>
    <cellStyle name="Migliaia 2 4 2 3 2 3" xfId="39507" xr:uid="{00000000-0005-0000-0000-0000E55F0000}"/>
    <cellStyle name="Migliaia 2 4 2 3 2 4" xfId="28790" xr:uid="{00000000-0005-0000-0000-0000E65F0000}"/>
    <cellStyle name="Migliaia 2 4 2 3 3" xfId="7360" xr:uid="{00000000-0005-0000-0000-0000E75F0000}"/>
    <cellStyle name="Migliaia 2 4 2 3 4" xfId="15480" xr:uid="{00000000-0005-0000-0000-0000E85F0000}"/>
    <cellStyle name="Migliaia 2 4 2 3 4 2" xfId="36856" xr:uid="{00000000-0005-0000-0000-0000E95F0000}"/>
    <cellStyle name="Migliaia 2 4 2 3 5" xfId="11604" xr:uid="{00000000-0005-0000-0000-0000EA5F0000}"/>
    <cellStyle name="Migliaia 2 4 2 4" xfId="6706" xr:uid="{00000000-0005-0000-0000-0000EB5F0000}"/>
    <cellStyle name="Migliaia 2 4 2 4 2" xfId="13500" xr:uid="{00000000-0005-0000-0000-0000EC5F0000}"/>
    <cellStyle name="Migliaia 2 4 2 4 2 2" xfId="34206" xr:uid="{00000000-0005-0000-0000-0000ED5F0000}"/>
    <cellStyle name="Migliaia 2 4 2 4 2 3" xfId="39508" xr:uid="{00000000-0005-0000-0000-0000EE5F0000}"/>
    <cellStyle name="Migliaia 2 4 2 4 3" xfId="31699" xr:uid="{00000000-0005-0000-0000-0000EF5F0000}"/>
    <cellStyle name="Migliaia 2 4 2 4 4" xfId="36857" xr:uid="{00000000-0005-0000-0000-0000F05F0000}"/>
    <cellStyle name="Migliaia 2 4 2 4 5" xfId="12587" xr:uid="{00000000-0005-0000-0000-0000F15F0000}"/>
    <cellStyle name="Migliaia 2 4 2 5" xfId="12822" xr:uid="{00000000-0005-0000-0000-0000F25F0000}"/>
    <cellStyle name="Migliaia 2 4 2 5 2" xfId="28791" xr:uid="{00000000-0005-0000-0000-0000F35F0000}"/>
    <cellStyle name="Migliaia 2 4 2 5 2 2" xfId="34207" xr:uid="{00000000-0005-0000-0000-0000F45F0000}"/>
    <cellStyle name="Migliaia 2 4 2 5 2 3" xfId="39509" xr:uid="{00000000-0005-0000-0000-0000F55F0000}"/>
    <cellStyle name="Migliaia 2 4 2 5 3" xfId="31700" xr:uid="{00000000-0005-0000-0000-0000F65F0000}"/>
    <cellStyle name="Migliaia 2 4 2 5 4" xfId="36858" xr:uid="{00000000-0005-0000-0000-0000F75F0000}"/>
    <cellStyle name="Migliaia 2 4 2 6" xfId="15478" xr:uid="{00000000-0005-0000-0000-0000F85F0000}"/>
    <cellStyle name="Migliaia 2 4 2 6 2" xfId="28792" xr:uid="{00000000-0005-0000-0000-0000F95F0000}"/>
    <cellStyle name="Migliaia 2 4 2 6 2 2" xfId="34208" xr:uid="{00000000-0005-0000-0000-0000FA5F0000}"/>
    <cellStyle name="Migliaia 2 4 2 6 2 3" xfId="39510" xr:uid="{00000000-0005-0000-0000-0000FB5F0000}"/>
    <cellStyle name="Migliaia 2 4 2 6 3" xfId="31701" xr:uid="{00000000-0005-0000-0000-0000FC5F0000}"/>
    <cellStyle name="Migliaia 2 4 2 6 4" xfId="36859" xr:uid="{00000000-0005-0000-0000-0000FD5F0000}"/>
    <cellStyle name="Migliaia 2 4 2 6 5" xfId="19872" xr:uid="{00000000-0005-0000-0000-0000FE5F0000}"/>
    <cellStyle name="Migliaia 2 4 2 7" xfId="19870" xr:uid="{00000000-0005-0000-0000-0000FF5F0000}"/>
    <cellStyle name="Migliaia 2 4 3" xfId="1291" xr:uid="{00000000-0005-0000-0000-000000600000}"/>
    <cellStyle name="Migliaia 2 4 3 2" xfId="3487" xr:uid="{00000000-0005-0000-0000-000001600000}"/>
    <cellStyle name="Migliaia 2 4 3 2 2" xfId="5136" xr:uid="{00000000-0005-0000-0000-000002600000}"/>
    <cellStyle name="Migliaia 2 4 3 2 2 2" xfId="34210" xr:uid="{00000000-0005-0000-0000-000003600000}"/>
    <cellStyle name="Migliaia 2 4 3 2 2 3" xfId="39512" xr:uid="{00000000-0005-0000-0000-000004600000}"/>
    <cellStyle name="Migliaia 2 4 3 2 3" xfId="13616" xr:uid="{00000000-0005-0000-0000-000005600000}"/>
    <cellStyle name="Migliaia 2 4 3 2 4" xfId="15482" xr:uid="{00000000-0005-0000-0000-000006600000}"/>
    <cellStyle name="Migliaia 2 4 3 2 4 2" xfId="36861" xr:uid="{00000000-0005-0000-0000-000007600000}"/>
    <cellStyle name="Migliaia 2 4 3 2 5" xfId="11606" xr:uid="{00000000-0005-0000-0000-000008600000}"/>
    <cellStyle name="Migliaia 2 4 3 3" xfId="4888" xr:uid="{00000000-0005-0000-0000-000009600000}"/>
    <cellStyle name="Migliaia 2 4 3 3 2" xfId="28795" xr:uid="{00000000-0005-0000-0000-00000A600000}"/>
    <cellStyle name="Migliaia 2 4 3 3 2 2" xfId="34211" xr:uid="{00000000-0005-0000-0000-00000B600000}"/>
    <cellStyle name="Migliaia 2 4 3 3 2 3" xfId="39513" xr:uid="{00000000-0005-0000-0000-00000C600000}"/>
    <cellStyle name="Migliaia 2 4 3 3 3" xfId="31704" xr:uid="{00000000-0005-0000-0000-00000D600000}"/>
    <cellStyle name="Migliaia 2 4 3 3 4" xfId="36862" xr:uid="{00000000-0005-0000-0000-00000E600000}"/>
    <cellStyle name="Migliaia 2 4 3 4" xfId="15481" xr:uid="{00000000-0005-0000-0000-00000F600000}"/>
    <cellStyle name="Migliaia 2 4 3 4 2" xfId="28796" xr:uid="{00000000-0005-0000-0000-000010600000}"/>
    <cellStyle name="Migliaia 2 4 3 4 2 2" xfId="34212" xr:uid="{00000000-0005-0000-0000-000011600000}"/>
    <cellStyle name="Migliaia 2 4 3 4 2 3" xfId="39514" xr:uid="{00000000-0005-0000-0000-000012600000}"/>
    <cellStyle name="Migliaia 2 4 3 4 3" xfId="31705" xr:uid="{00000000-0005-0000-0000-000013600000}"/>
    <cellStyle name="Migliaia 2 4 3 4 4" xfId="36863" xr:uid="{00000000-0005-0000-0000-000014600000}"/>
    <cellStyle name="Migliaia 2 4 3 4 5" xfId="19875" xr:uid="{00000000-0005-0000-0000-000015600000}"/>
    <cellStyle name="Migliaia 2 4 3 5" xfId="19876" xr:uid="{00000000-0005-0000-0000-000016600000}"/>
    <cellStyle name="Migliaia 2 4 3 5 2" xfId="28797" xr:uid="{00000000-0005-0000-0000-000017600000}"/>
    <cellStyle name="Migliaia 2 4 3 5 2 2" xfId="34213" xr:uid="{00000000-0005-0000-0000-000018600000}"/>
    <cellStyle name="Migliaia 2 4 3 5 2 3" xfId="39515" xr:uid="{00000000-0005-0000-0000-000019600000}"/>
    <cellStyle name="Migliaia 2 4 3 5 3" xfId="31706" xr:uid="{00000000-0005-0000-0000-00001A600000}"/>
    <cellStyle name="Migliaia 2 4 3 5 4" xfId="36864" xr:uid="{00000000-0005-0000-0000-00001B600000}"/>
    <cellStyle name="Migliaia 2 4 3 6" xfId="28793" xr:uid="{00000000-0005-0000-0000-00001C600000}"/>
    <cellStyle name="Migliaia 2 4 3 6 2" xfId="34209" xr:uid="{00000000-0005-0000-0000-00001D600000}"/>
    <cellStyle name="Migliaia 2 4 3 6 3" xfId="39511" xr:uid="{00000000-0005-0000-0000-00001E600000}"/>
    <cellStyle name="Migliaia 2 4 3 7" xfId="31702" xr:uid="{00000000-0005-0000-0000-00001F600000}"/>
    <cellStyle name="Migliaia 2 4 3 8" xfId="36860" xr:uid="{00000000-0005-0000-0000-000020600000}"/>
    <cellStyle name="Migliaia 2 4 3 9" xfId="11605" xr:uid="{00000000-0005-0000-0000-000021600000}"/>
    <cellStyle name="Migliaia 2 4 4" xfId="2396" xr:uid="{00000000-0005-0000-0000-000022600000}"/>
    <cellStyle name="Migliaia 2 4 4 2" xfId="3908" xr:uid="{00000000-0005-0000-0000-000023600000}"/>
    <cellStyle name="Migliaia 2 4 4 2 2" xfId="9863" xr:uid="{00000000-0005-0000-0000-000024600000}"/>
    <cellStyle name="Migliaia 2 4 4 2 3" xfId="14021" xr:uid="{00000000-0005-0000-0000-000025600000}"/>
    <cellStyle name="Migliaia 2 4 4 2 4" xfId="15484" xr:uid="{00000000-0005-0000-0000-000026600000}"/>
    <cellStyle name="Migliaia 2 4 4 2 5" xfId="27771" xr:uid="{00000000-0005-0000-0000-000027600000}"/>
    <cellStyle name="Migliaia 2 4 4 2 6" xfId="11608" xr:uid="{00000000-0005-0000-0000-000028600000}"/>
    <cellStyle name="Migliaia 2 4 4 3" xfId="9111" xr:uid="{00000000-0005-0000-0000-000029600000}"/>
    <cellStyle name="Migliaia 2 4 4 3 2" xfId="30651" xr:uid="{00000000-0005-0000-0000-00002A600000}"/>
    <cellStyle name="Migliaia 2 4 4 3 2 2" xfId="35811" xr:uid="{00000000-0005-0000-0000-00002B600000}"/>
    <cellStyle name="Migliaia 2 4 4 3 2 3" xfId="41113" xr:uid="{00000000-0005-0000-0000-00002C600000}"/>
    <cellStyle name="Migliaia 2 4 4 3 3" xfId="33160" xr:uid="{00000000-0005-0000-0000-00002D600000}"/>
    <cellStyle name="Migliaia 2 4 4 3 4" xfId="38462" xr:uid="{00000000-0005-0000-0000-00002E600000}"/>
    <cellStyle name="Migliaia 2 4 4 4" xfId="15483" xr:uid="{00000000-0005-0000-0000-00002F600000}"/>
    <cellStyle name="Migliaia 2 4 4 4 2" xfId="34214" xr:uid="{00000000-0005-0000-0000-000030600000}"/>
    <cellStyle name="Migliaia 2 4 4 4 3" xfId="39516" xr:uid="{00000000-0005-0000-0000-000031600000}"/>
    <cellStyle name="Migliaia 2 4 4 4 4" xfId="28798" xr:uid="{00000000-0005-0000-0000-000032600000}"/>
    <cellStyle name="Migliaia 2 4 4 5" xfId="31707" xr:uid="{00000000-0005-0000-0000-000033600000}"/>
    <cellStyle name="Migliaia 2 4 4 6" xfId="36865" xr:uid="{00000000-0005-0000-0000-000034600000}"/>
    <cellStyle name="Migliaia 2 4 4 7" xfId="11607" xr:uid="{00000000-0005-0000-0000-000035600000}"/>
    <cellStyle name="Migliaia 2 4 5" xfId="3170" xr:uid="{00000000-0005-0000-0000-000036600000}"/>
    <cellStyle name="Migliaia 2 4 5 2" xfId="9643" xr:uid="{00000000-0005-0000-0000-000037600000}"/>
    <cellStyle name="Migliaia 2 4 5 2 2" xfId="30652" xr:uid="{00000000-0005-0000-0000-000038600000}"/>
    <cellStyle name="Migliaia 2 4 5 2 2 2" xfId="35812" xr:uid="{00000000-0005-0000-0000-000039600000}"/>
    <cellStyle name="Migliaia 2 4 5 2 2 3" xfId="41114" xr:uid="{00000000-0005-0000-0000-00003A600000}"/>
    <cellStyle name="Migliaia 2 4 5 2 3" xfId="33161" xr:uid="{00000000-0005-0000-0000-00003B600000}"/>
    <cellStyle name="Migliaia 2 4 5 2 4" xfId="38463" xr:uid="{00000000-0005-0000-0000-00003C600000}"/>
    <cellStyle name="Migliaia 2 4 5 3" xfId="15485" xr:uid="{00000000-0005-0000-0000-00003D600000}"/>
    <cellStyle name="Migliaia 2 4 5 3 2" xfId="34215" xr:uid="{00000000-0005-0000-0000-00003E600000}"/>
    <cellStyle name="Migliaia 2 4 5 3 3" xfId="39517" xr:uid="{00000000-0005-0000-0000-00003F600000}"/>
    <cellStyle name="Migliaia 2 4 5 3 4" xfId="28799" xr:uid="{00000000-0005-0000-0000-000040600000}"/>
    <cellStyle name="Migliaia 2 4 5 4" xfId="31708" xr:uid="{00000000-0005-0000-0000-000041600000}"/>
    <cellStyle name="Migliaia 2 4 5 5" xfId="36866" xr:uid="{00000000-0005-0000-0000-000042600000}"/>
    <cellStyle name="Migliaia 2 4 5 6" xfId="11609" xr:uid="{00000000-0005-0000-0000-000043600000}"/>
    <cellStyle name="Migliaia 2 4 6" xfId="2728" xr:uid="{00000000-0005-0000-0000-000044600000}"/>
    <cellStyle name="Migliaia 2 4 6 2" xfId="9348" xr:uid="{00000000-0005-0000-0000-000045600000}"/>
    <cellStyle name="Migliaia 2 4 6 2 2" xfId="34216" xr:uid="{00000000-0005-0000-0000-000046600000}"/>
    <cellStyle name="Migliaia 2 4 6 2 3" xfId="39518" xr:uid="{00000000-0005-0000-0000-000047600000}"/>
    <cellStyle name="Migliaia 2 4 6 3" xfId="14152" xr:uid="{00000000-0005-0000-0000-000048600000}"/>
    <cellStyle name="Migliaia 2 4 6 4" xfId="15486" xr:uid="{00000000-0005-0000-0000-000049600000}"/>
    <cellStyle name="Migliaia 2 4 6 4 2" xfId="36867" xr:uid="{00000000-0005-0000-0000-00004A600000}"/>
    <cellStyle name="Migliaia 2 4 6 5" xfId="11610" xr:uid="{00000000-0005-0000-0000-00004B600000}"/>
    <cellStyle name="Migliaia 2 4 7" xfId="7671" xr:uid="{00000000-0005-0000-0000-00004C600000}"/>
    <cellStyle name="Migliaia 2 4 7 2" xfId="28801" xr:uid="{00000000-0005-0000-0000-00004D600000}"/>
    <cellStyle name="Migliaia 2 4 7 2 2" xfId="34217" xr:uid="{00000000-0005-0000-0000-00004E600000}"/>
    <cellStyle name="Migliaia 2 4 7 2 3" xfId="39519" xr:uid="{00000000-0005-0000-0000-00004F600000}"/>
    <cellStyle name="Migliaia 2 4 7 3" xfId="31710" xr:uid="{00000000-0005-0000-0000-000050600000}"/>
    <cellStyle name="Migliaia 2 4 7 4" xfId="36868" xr:uid="{00000000-0005-0000-0000-000051600000}"/>
    <cellStyle name="Migliaia 2 4 8" xfId="12823" xr:uid="{00000000-0005-0000-0000-000052600000}"/>
    <cellStyle name="Migliaia 2 4 8 2" xfId="28802" xr:uid="{00000000-0005-0000-0000-000053600000}"/>
    <cellStyle name="Migliaia 2 4 8 2 2" xfId="34218" xr:uid="{00000000-0005-0000-0000-000054600000}"/>
    <cellStyle name="Migliaia 2 4 8 2 3" xfId="39520" xr:uid="{00000000-0005-0000-0000-000055600000}"/>
    <cellStyle name="Migliaia 2 4 8 3" xfId="31711" xr:uid="{00000000-0005-0000-0000-000056600000}"/>
    <cellStyle name="Migliaia 2 4 8 4" xfId="36869" xr:uid="{00000000-0005-0000-0000-000057600000}"/>
    <cellStyle name="Migliaia 2 4 8 5" xfId="19881" xr:uid="{00000000-0005-0000-0000-000058600000}"/>
    <cellStyle name="Migliaia 2 4 9" xfId="15477" xr:uid="{00000000-0005-0000-0000-000059600000}"/>
    <cellStyle name="Migliaia 2 5" xfId="1293" xr:uid="{00000000-0005-0000-0000-00005A600000}"/>
    <cellStyle name="Migliaia 2 5 2" xfId="3489" xr:uid="{00000000-0005-0000-0000-00005B600000}"/>
    <cellStyle name="Migliaia 2 5 2 2" xfId="4234" xr:uid="{00000000-0005-0000-0000-00005C600000}"/>
    <cellStyle name="Migliaia 2 5 2 2 2" xfId="28803" xr:uid="{00000000-0005-0000-0000-00005D600000}"/>
    <cellStyle name="Migliaia 2 5 2 2 2 2" xfId="34219" xr:uid="{00000000-0005-0000-0000-00005E600000}"/>
    <cellStyle name="Migliaia 2 5 2 2 2 3" xfId="39521" xr:uid="{00000000-0005-0000-0000-00005F600000}"/>
    <cellStyle name="Migliaia 2 5 2 2 3" xfId="31712" xr:uid="{00000000-0005-0000-0000-000060600000}"/>
    <cellStyle name="Migliaia 2 5 2 2 4" xfId="36870" xr:uid="{00000000-0005-0000-0000-000061600000}"/>
    <cellStyle name="Migliaia 2 5 2 3" xfId="7361" xr:uid="{00000000-0005-0000-0000-000062600000}"/>
    <cellStyle name="Migliaia 2 5 2 3 2" xfId="28804" xr:uid="{00000000-0005-0000-0000-000063600000}"/>
    <cellStyle name="Migliaia 2 5 2 3 2 2" xfId="34220" xr:uid="{00000000-0005-0000-0000-000064600000}"/>
    <cellStyle name="Migliaia 2 5 2 3 2 3" xfId="39522" xr:uid="{00000000-0005-0000-0000-000065600000}"/>
    <cellStyle name="Migliaia 2 5 2 3 3" xfId="31713" xr:uid="{00000000-0005-0000-0000-000066600000}"/>
    <cellStyle name="Migliaia 2 5 2 3 4" xfId="36871" xr:uid="{00000000-0005-0000-0000-000067600000}"/>
    <cellStyle name="Migliaia 2 5 2 4" xfId="6708" xr:uid="{00000000-0005-0000-0000-000068600000}"/>
    <cellStyle name="Migliaia 2 5 2 5" xfId="6084" xr:uid="{00000000-0005-0000-0000-000069600000}"/>
    <cellStyle name="Migliaia 2 5 2 5 2" xfId="16858" xr:uid="{00000000-0005-0000-0000-00006A600000}"/>
    <cellStyle name="Migliaia 2 5 2 5 3" xfId="43540" xr:uid="{00000000-0005-0000-0000-00006B600000}"/>
    <cellStyle name="Migliaia 2 5 2 5 4" xfId="45890" xr:uid="{00000000-0005-0000-0000-00006C600000}"/>
    <cellStyle name="Migliaia 2 5 2 5 5" xfId="48906" xr:uid="{00000000-0005-0000-0000-00006D600000}"/>
    <cellStyle name="Migliaia 2 5 2 6" xfId="15488" xr:uid="{00000000-0005-0000-0000-00006E600000}"/>
    <cellStyle name="Migliaia 2 5 2 7" xfId="19883" xr:uid="{00000000-0005-0000-0000-00006F600000}"/>
    <cellStyle name="Migliaia 2 5 3" xfId="4235" xr:uid="{00000000-0005-0000-0000-000070600000}"/>
    <cellStyle name="Migliaia 2 5 3 2" xfId="13617" xr:uid="{00000000-0005-0000-0000-000071600000}"/>
    <cellStyle name="Migliaia 2 5 3 2 2" xfId="34221" xr:uid="{00000000-0005-0000-0000-000072600000}"/>
    <cellStyle name="Migliaia 2 5 3 2 3" xfId="39523" xr:uid="{00000000-0005-0000-0000-000073600000}"/>
    <cellStyle name="Migliaia 2 5 3 3" xfId="31714" xr:uid="{00000000-0005-0000-0000-000074600000}"/>
    <cellStyle name="Migliaia 2 5 3 4" xfId="36872" xr:uid="{00000000-0005-0000-0000-000075600000}"/>
    <cellStyle name="Migliaia 2 5 3 5" xfId="12821" xr:uid="{00000000-0005-0000-0000-000076600000}"/>
    <cellStyle name="Migliaia 2 5 4" xfId="7362" xr:uid="{00000000-0005-0000-0000-000077600000}"/>
    <cellStyle name="Migliaia 2 5 4 2" xfId="28806" xr:uid="{00000000-0005-0000-0000-000078600000}"/>
    <cellStyle name="Migliaia 2 5 4 2 2" xfId="34222" xr:uid="{00000000-0005-0000-0000-000079600000}"/>
    <cellStyle name="Migliaia 2 5 4 2 3" xfId="39524" xr:uid="{00000000-0005-0000-0000-00007A600000}"/>
    <cellStyle name="Migliaia 2 5 4 3" xfId="31715" xr:uid="{00000000-0005-0000-0000-00007B600000}"/>
    <cellStyle name="Migliaia 2 5 4 4" xfId="36873" xr:uid="{00000000-0005-0000-0000-00007C600000}"/>
    <cellStyle name="Migliaia 2 5 5" xfId="6707" xr:uid="{00000000-0005-0000-0000-00007D600000}"/>
    <cellStyle name="Migliaia 2 5 5 2" xfId="28807" xr:uid="{00000000-0005-0000-0000-00007E600000}"/>
    <cellStyle name="Migliaia 2 5 5 2 2" xfId="34223" xr:uid="{00000000-0005-0000-0000-00007F600000}"/>
    <cellStyle name="Migliaia 2 5 5 2 3" xfId="39525" xr:uid="{00000000-0005-0000-0000-000080600000}"/>
    <cellStyle name="Migliaia 2 5 5 3" xfId="31716" xr:uid="{00000000-0005-0000-0000-000081600000}"/>
    <cellStyle name="Migliaia 2 5 5 4" xfId="36874" xr:uid="{00000000-0005-0000-0000-000082600000}"/>
    <cellStyle name="Migliaia 2 5 6" xfId="6083" xr:uid="{00000000-0005-0000-0000-000083600000}"/>
    <cellStyle name="Migliaia 2 5 6 2" xfId="16857" xr:uid="{00000000-0005-0000-0000-000084600000}"/>
    <cellStyle name="Migliaia 2 5 6 2 2" xfId="34224" xr:uid="{00000000-0005-0000-0000-000085600000}"/>
    <cellStyle name="Migliaia 2 5 6 2 3" xfId="39526" xr:uid="{00000000-0005-0000-0000-000086600000}"/>
    <cellStyle name="Migliaia 2 5 6 2 4" xfId="28808" xr:uid="{00000000-0005-0000-0000-000087600000}"/>
    <cellStyle name="Migliaia 2 5 6 3" xfId="31717" xr:uid="{00000000-0005-0000-0000-000088600000}"/>
    <cellStyle name="Migliaia 2 5 6 4" xfId="36875" xr:uid="{00000000-0005-0000-0000-000089600000}"/>
    <cellStyle name="Migliaia 2 5 6 5" xfId="19889" xr:uid="{00000000-0005-0000-0000-00008A600000}"/>
    <cellStyle name="Migliaia 2 5 6 6" xfId="42439" xr:uid="{00000000-0005-0000-0000-00008B600000}"/>
    <cellStyle name="Migliaia 2 5 6 7" xfId="45889" xr:uid="{00000000-0005-0000-0000-00008C600000}"/>
    <cellStyle name="Migliaia 2 5 6 8" xfId="48905" xr:uid="{00000000-0005-0000-0000-00008D600000}"/>
    <cellStyle name="Migliaia 2 5 7" xfId="15487" xr:uid="{00000000-0005-0000-0000-00008E600000}"/>
    <cellStyle name="Migliaia 2 5 7 2" xfId="28809" xr:uid="{00000000-0005-0000-0000-00008F600000}"/>
    <cellStyle name="Migliaia 2 5 7 2 2" xfId="34225" xr:uid="{00000000-0005-0000-0000-000090600000}"/>
    <cellStyle name="Migliaia 2 5 7 2 3" xfId="39527" xr:uid="{00000000-0005-0000-0000-000091600000}"/>
    <cellStyle name="Migliaia 2 5 7 3" xfId="31718" xr:uid="{00000000-0005-0000-0000-000092600000}"/>
    <cellStyle name="Migliaia 2 5 7 4" xfId="36876" xr:uid="{00000000-0005-0000-0000-000093600000}"/>
    <cellStyle name="Migliaia 2 5 7 5" xfId="19890" xr:uid="{00000000-0005-0000-0000-000094600000}"/>
    <cellStyle name="Migliaia 2 5 8" xfId="19882" xr:uid="{00000000-0005-0000-0000-000095600000}"/>
    <cellStyle name="Migliaia 2 6" xfId="1294" xr:uid="{00000000-0005-0000-0000-000096600000}"/>
    <cellStyle name="Migliaia 2 6 2" xfId="3490" xr:uid="{00000000-0005-0000-0000-000097600000}"/>
    <cellStyle name="Migliaia 2 6 2 2" xfId="13829" xr:uid="{00000000-0005-0000-0000-000098600000}"/>
    <cellStyle name="Migliaia 2 6 2 2 2" xfId="34226" xr:uid="{00000000-0005-0000-0000-000099600000}"/>
    <cellStyle name="Migliaia 2 6 2 2 3" xfId="39528" xr:uid="{00000000-0005-0000-0000-00009A600000}"/>
    <cellStyle name="Migliaia 2 6 2 3" xfId="15490" xr:uid="{00000000-0005-0000-0000-00009B600000}"/>
    <cellStyle name="Migliaia 2 6 2 3 2" xfId="31719" xr:uid="{00000000-0005-0000-0000-00009C600000}"/>
    <cellStyle name="Migliaia 2 6 2 4" xfId="36877" xr:uid="{00000000-0005-0000-0000-00009D600000}"/>
    <cellStyle name="Migliaia 2 6 2 5" xfId="11611" xr:uid="{00000000-0005-0000-0000-00009E600000}"/>
    <cellStyle name="Migliaia 2 6 3" xfId="6709" xr:uid="{00000000-0005-0000-0000-00009F600000}"/>
    <cellStyle name="Migliaia 2 6 3 2" xfId="28811" xr:uid="{00000000-0005-0000-0000-0000A0600000}"/>
    <cellStyle name="Migliaia 2 6 3 2 2" xfId="34227" xr:uid="{00000000-0005-0000-0000-0000A1600000}"/>
    <cellStyle name="Migliaia 2 6 3 2 3" xfId="39529" xr:uid="{00000000-0005-0000-0000-0000A2600000}"/>
    <cellStyle name="Migliaia 2 6 3 3" xfId="31720" xr:uid="{00000000-0005-0000-0000-0000A3600000}"/>
    <cellStyle name="Migliaia 2 6 3 4" xfId="36878" xr:uid="{00000000-0005-0000-0000-0000A4600000}"/>
    <cellStyle name="Migliaia 2 6 4" xfId="6085" xr:uid="{00000000-0005-0000-0000-0000A5600000}"/>
    <cellStyle name="Migliaia 2 6 4 2" xfId="16859" xr:uid="{00000000-0005-0000-0000-0000A6600000}"/>
    <cellStyle name="Migliaia 2 6 4 2 2" xfId="34228" xr:uid="{00000000-0005-0000-0000-0000A7600000}"/>
    <cellStyle name="Migliaia 2 6 4 2 3" xfId="39530" xr:uid="{00000000-0005-0000-0000-0000A8600000}"/>
    <cellStyle name="Migliaia 2 6 4 2 4" xfId="28812" xr:uid="{00000000-0005-0000-0000-0000A9600000}"/>
    <cellStyle name="Migliaia 2 6 4 3" xfId="31721" xr:uid="{00000000-0005-0000-0000-0000AA600000}"/>
    <cellStyle name="Migliaia 2 6 4 4" xfId="36879" xr:uid="{00000000-0005-0000-0000-0000AB600000}"/>
    <cellStyle name="Migliaia 2 6 4 5" xfId="19894" xr:uid="{00000000-0005-0000-0000-0000AC600000}"/>
    <cellStyle name="Migliaia 2 6 4 6" xfId="42091" xr:uid="{00000000-0005-0000-0000-0000AD600000}"/>
    <cellStyle name="Migliaia 2 6 4 7" xfId="45891" xr:uid="{00000000-0005-0000-0000-0000AE600000}"/>
    <cellStyle name="Migliaia 2 6 4 8" xfId="48907" xr:uid="{00000000-0005-0000-0000-0000AF600000}"/>
    <cellStyle name="Migliaia 2 6 5" xfId="15489" xr:uid="{00000000-0005-0000-0000-0000B0600000}"/>
    <cellStyle name="Migliaia 2 6 5 2" xfId="28813" xr:uid="{00000000-0005-0000-0000-0000B1600000}"/>
    <cellStyle name="Migliaia 2 6 5 2 2" xfId="34229" xr:uid="{00000000-0005-0000-0000-0000B2600000}"/>
    <cellStyle name="Migliaia 2 6 5 2 3" xfId="39531" xr:uid="{00000000-0005-0000-0000-0000B3600000}"/>
    <cellStyle name="Migliaia 2 6 5 3" xfId="31722" xr:uid="{00000000-0005-0000-0000-0000B4600000}"/>
    <cellStyle name="Migliaia 2 6 5 4" xfId="36880" xr:uid="{00000000-0005-0000-0000-0000B5600000}"/>
    <cellStyle name="Migliaia 2 6 5 5" xfId="19895" xr:uid="{00000000-0005-0000-0000-0000B6600000}"/>
    <cellStyle name="Migliaia 2 6 6" xfId="19896" xr:uid="{00000000-0005-0000-0000-0000B7600000}"/>
    <cellStyle name="Migliaia 2 6 6 2" xfId="28814" xr:uid="{00000000-0005-0000-0000-0000B8600000}"/>
    <cellStyle name="Migliaia 2 6 6 2 2" xfId="34230" xr:uid="{00000000-0005-0000-0000-0000B9600000}"/>
    <cellStyle name="Migliaia 2 6 6 2 3" xfId="39532" xr:uid="{00000000-0005-0000-0000-0000BA600000}"/>
    <cellStyle name="Migliaia 2 6 6 3" xfId="31723" xr:uid="{00000000-0005-0000-0000-0000BB600000}"/>
    <cellStyle name="Migliaia 2 6 6 4" xfId="36881" xr:uid="{00000000-0005-0000-0000-0000BC600000}"/>
    <cellStyle name="Migliaia 2 6 7" xfId="19891" xr:uid="{00000000-0005-0000-0000-0000BD600000}"/>
    <cellStyle name="Migliaia 2 7" xfId="1288" xr:uid="{00000000-0005-0000-0000-0000BE600000}"/>
    <cellStyle name="Migliaia 2 7 2" xfId="3484" xr:uid="{00000000-0005-0000-0000-0000BF600000}"/>
    <cellStyle name="Migliaia 2 7 2 2" xfId="5135" xr:uid="{00000000-0005-0000-0000-0000C0600000}"/>
    <cellStyle name="Migliaia 2 7 2 3" xfId="14101" xr:uid="{00000000-0005-0000-0000-0000C1600000}"/>
    <cellStyle name="Migliaia 2 7 2 4" xfId="15492" xr:uid="{00000000-0005-0000-0000-0000C2600000}"/>
    <cellStyle name="Migliaia 2 7 2 5" xfId="27774" xr:uid="{00000000-0005-0000-0000-0000C3600000}"/>
    <cellStyle name="Migliaia 2 7 2 6" xfId="11613" xr:uid="{00000000-0005-0000-0000-0000C4600000}"/>
    <cellStyle name="Migliaia 2 7 3" xfId="4887" xr:uid="{00000000-0005-0000-0000-0000C5600000}"/>
    <cellStyle name="Migliaia 2 7 3 2" xfId="30653" xr:uid="{00000000-0005-0000-0000-0000C6600000}"/>
    <cellStyle name="Migliaia 2 7 3 2 2" xfId="35813" xr:uid="{00000000-0005-0000-0000-0000C7600000}"/>
    <cellStyle name="Migliaia 2 7 3 2 3" xfId="41115" xr:uid="{00000000-0005-0000-0000-0000C8600000}"/>
    <cellStyle name="Migliaia 2 7 3 3" xfId="33162" xr:uid="{00000000-0005-0000-0000-0000C9600000}"/>
    <cellStyle name="Migliaia 2 7 3 4" xfId="38464" xr:uid="{00000000-0005-0000-0000-0000CA600000}"/>
    <cellStyle name="Migliaia 2 7 4" xfId="15491" xr:uid="{00000000-0005-0000-0000-0000CB600000}"/>
    <cellStyle name="Migliaia 2 7 4 2" xfId="34231" xr:uid="{00000000-0005-0000-0000-0000CC600000}"/>
    <cellStyle name="Migliaia 2 7 4 3" xfId="39533" xr:uid="{00000000-0005-0000-0000-0000CD600000}"/>
    <cellStyle name="Migliaia 2 7 4 4" xfId="28815" xr:uid="{00000000-0005-0000-0000-0000CE600000}"/>
    <cellStyle name="Migliaia 2 7 5" xfId="31724" xr:uid="{00000000-0005-0000-0000-0000CF600000}"/>
    <cellStyle name="Migliaia 2 7 6" xfId="36882" xr:uid="{00000000-0005-0000-0000-0000D0600000}"/>
    <cellStyle name="Migliaia 2 7 7" xfId="11612" xr:uid="{00000000-0005-0000-0000-0000D1600000}"/>
    <cellStyle name="Migliaia 2 8" xfId="3167" xr:uid="{00000000-0005-0000-0000-0000D2600000}"/>
    <cellStyle name="Migliaia 2 8 2" xfId="9640" xr:uid="{00000000-0005-0000-0000-0000D3600000}"/>
    <cellStyle name="Migliaia 2 8 2 2" xfId="30654" xr:uid="{00000000-0005-0000-0000-0000D4600000}"/>
    <cellStyle name="Migliaia 2 8 2 2 2" xfId="35814" xr:uid="{00000000-0005-0000-0000-0000D5600000}"/>
    <cellStyle name="Migliaia 2 8 2 2 3" xfId="41116" xr:uid="{00000000-0005-0000-0000-0000D6600000}"/>
    <cellStyle name="Migliaia 2 8 2 3" xfId="33163" xr:uid="{00000000-0005-0000-0000-0000D7600000}"/>
    <cellStyle name="Migliaia 2 8 2 4" xfId="38465" xr:uid="{00000000-0005-0000-0000-0000D8600000}"/>
    <cellStyle name="Migliaia 2 8 3" xfId="15493" xr:uid="{00000000-0005-0000-0000-0000D9600000}"/>
    <cellStyle name="Migliaia 2 8 3 2" xfId="34232" xr:uid="{00000000-0005-0000-0000-0000DA600000}"/>
    <cellStyle name="Migliaia 2 8 3 3" xfId="39534" xr:uid="{00000000-0005-0000-0000-0000DB600000}"/>
    <cellStyle name="Migliaia 2 8 3 4" xfId="28816" xr:uid="{00000000-0005-0000-0000-0000DC600000}"/>
    <cellStyle name="Migliaia 2 8 4" xfId="31725" xr:uid="{00000000-0005-0000-0000-0000DD600000}"/>
    <cellStyle name="Migliaia 2 8 5" xfId="36883" xr:uid="{00000000-0005-0000-0000-0000DE600000}"/>
    <cellStyle name="Migliaia 2 8 6" xfId="11614" xr:uid="{00000000-0005-0000-0000-0000DF600000}"/>
    <cellStyle name="Migliaia 2 9" xfId="2723" xr:uid="{00000000-0005-0000-0000-0000E0600000}"/>
    <cellStyle name="Migliaia 2 9 2" xfId="9343" xr:uid="{00000000-0005-0000-0000-0000E1600000}"/>
    <cellStyle name="Migliaia 2 9 2 2" xfId="30655" xr:uid="{00000000-0005-0000-0000-0000E2600000}"/>
    <cellStyle name="Migliaia 2 9 2 2 2" xfId="35815" xr:uid="{00000000-0005-0000-0000-0000E3600000}"/>
    <cellStyle name="Migliaia 2 9 2 2 3" xfId="41117" xr:uid="{00000000-0005-0000-0000-0000E4600000}"/>
    <cellStyle name="Migliaia 2 9 2 3" xfId="33164" xr:uid="{00000000-0005-0000-0000-0000E5600000}"/>
    <cellStyle name="Migliaia 2 9 2 4" xfId="38466" xr:uid="{00000000-0005-0000-0000-0000E6600000}"/>
    <cellStyle name="Migliaia 2 9 3" xfId="15494" xr:uid="{00000000-0005-0000-0000-0000E7600000}"/>
    <cellStyle name="Migliaia 2 9 3 2" xfId="34233" xr:uid="{00000000-0005-0000-0000-0000E8600000}"/>
    <cellStyle name="Migliaia 2 9 3 3" xfId="39535" xr:uid="{00000000-0005-0000-0000-0000E9600000}"/>
    <cellStyle name="Migliaia 2 9 3 4" xfId="28817" xr:uid="{00000000-0005-0000-0000-0000EA600000}"/>
    <cellStyle name="Migliaia 2 9 4" xfId="31726" xr:uid="{00000000-0005-0000-0000-0000EB600000}"/>
    <cellStyle name="Migliaia 2 9 5" xfId="36884" xr:uid="{00000000-0005-0000-0000-0000EC600000}"/>
    <cellStyle name="Migliaia 2 9 6" xfId="11615" xr:uid="{00000000-0005-0000-0000-0000ED600000}"/>
    <cellStyle name="Migliaia 2_Domestico_reg&amp;naz" xfId="271" xr:uid="{00000000-0005-0000-0000-0000EE600000}"/>
    <cellStyle name="Migliaia 20" xfId="272" xr:uid="{00000000-0005-0000-0000-0000EF600000}"/>
    <cellStyle name="Migliaia 20 10" xfId="15495" xr:uid="{00000000-0005-0000-0000-0000F0600000}"/>
    <cellStyle name="Migliaia 20 10 2" xfId="34234" xr:uid="{00000000-0005-0000-0000-0000F1600000}"/>
    <cellStyle name="Migliaia 20 10 3" xfId="39536" xr:uid="{00000000-0005-0000-0000-0000F2600000}"/>
    <cellStyle name="Migliaia 20 10 4" xfId="28818" xr:uid="{00000000-0005-0000-0000-0000F3600000}"/>
    <cellStyle name="Migliaia 20 11" xfId="31727" xr:uid="{00000000-0005-0000-0000-0000F4600000}"/>
    <cellStyle name="Migliaia 20 12" xfId="36885" xr:uid="{00000000-0005-0000-0000-0000F5600000}"/>
    <cellStyle name="Migliaia 20 2" xfId="273" xr:uid="{00000000-0005-0000-0000-0000F6600000}"/>
    <cellStyle name="Migliaia 20 2 2" xfId="1296" xr:uid="{00000000-0005-0000-0000-0000F7600000}"/>
    <cellStyle name="Migliaia 20 2 2 2" xfId="3492" xr:uid="{00000000-0005-0000-0000-0000F8600000}"/>
    <cellStyle name="Migliaia 20 2 2 2 2" xfId="9804" xr:uid="{00000000-0005-0000-0000-0000F9600000}"/>
    <cellStyle name="Migliaia 20 2 2 2 2 2" xfId="34235" xr:uid="{00000000-0005-0000-0000-0000FA600000}"/>
    <cellStyle name="Migliaia 20 2 2 2 2 3" xfId="39537" xr:uid="{00000000-0005-0000-0000-0000FB600000}"/>
    <cellStyle name="Migliaia 20 2 2 2 3" xfId="13830" xr:uid="{00000000-0005-0000-0000-0000FC600000}"/>
    <cellStyle name="Migliaia 20 2 2 2 4" xfId="15498" xr:uid="{00000000-0005-0000-0000-0000FD600000}"/>
    <cellStyle name="Migliaia 20 2 2 2 4 2" xfId="36886" xr:uid="{00000000-0005-0000-0000-0000FE600000}"/>
    <cellStyle name="Migliaia 20 2 2 2 5" xfId="11616" xr:uid="{00000000-0005-0000-0000-0000FF600000}"/>
    <cellStyle name="Migliaia 20 2 2 3" xfId="7029" xr:uid="{00000000-0005-0000-0000-000000610000}"/>
    <cellStyle name="Migliaia 20 2 2 3 2" xfId="30656" xr:uid="{00000000-0005-0000-0000-000001610000}"/>
    <cellStyle name="Migliaia 20 2 2 3 2 2" xfId="35816" xr:uid="{00000000-0005-0000-0000-000002610000}"/>
    <cellStyle name="Migliaia 20 2 2 3 2 3" xfId="41118" xr:uid="{00000000-0005-0000-0000-000003610000}"/>
    <cellStyle name="Migliaia 20 2 2 3 3" xfId="33165" xr:uid="{00000000-0005-0000-0000-000004610000}"/>
    <cellStyle name="Migliaia 20 2 2 3 4" xfId="38467" xr:uid="{00000000-0005-0000-0000-000005610000}"/>
    <cellStyle name="Migliaia 20 2 2 4" xfId="6086" xr:uid="{00000000-0005-0000-0000-000006610000}"/>
    <cellStyle name="Migliaia 20 2 2 4 2" xfId="16860" xr:uid="{00000000-0005-0000-0000-000007610000}"/>
    <cellStyle name="Migliaia 20 2 2 4 3" xfId="29231" xr:uid="{00000000-0005-0000-0000-000008610000}"/>
    <cellStyle name="Migliaia 20 2 2 4 4" xfId="45892" xr:uid="{00000000-0005-0000-0000-000009610000}"/>
    <cellStyle name="Migliaia 20 2 2 4 5" xfId="48908" xr:uid="{00000000-0005-0000-0000-00000A610000}"/>
    <cellStyle name="Migliaia 20 2 2 5" xfId="15497" xr:uid="{00000000-0005-0000-0000-00000B610000}"/>
    <cellStyle name="Migliaia 20 2 2 6" xfId="19902" xr:uid="{00000000-0005-0000-0000-00000C610000}"/>
    <cellStyle name="Migliaia 20 2 3" xfId="3172" xr:uid="{00000000-0005-0000-0000-00000D610000}"/>
    <cellStyle name="Migliaia 20 2 3 2" xfId="9645" xr:uid="{00000000-0005-0000-0000-00000E610000}"/>
    <cellStyle name="Migliaia 20 2 3 2 2" xfId="30657" xr:uid="{00000000-0005-0000-0000-00000F610000}"/>
    <cellStyle name="Migliaia 20 2 3 2 2 2" xfId="35817" xr:uid="{00000000-0005-0000-0000-000010610000}"/>
    <cellStyle name="Migliaia 20 2 3 2 2 3" xfId="41119" xr:uid="{00000000-0005-0000-0000-000011610000}"/>
    <cellStyle name="Migliaia 20 2 3 2 3" xfId="33166" xr:uid="{00000000-0005-0000-0000-000012610000}"/>
    <cellStyle name="Migliaia 20 2 3 2 4" xfId="38468" xr:uid="{00000000-0005-0000-0000-000013610000}"/>
    <cellStyle name="Migliaia 20 2 3 3" xfId="15499" xr:uid="{00000000-0005-0000-0000-000014610000}"/>
    <cellStyle name="Migliaia 20 2 3 3 2" xfId="34236" xr:uid="{00000000-0005-0000-0000-000015610000}"/>
    <cellStyle name="Migliaia 20 2 3 3 3" xfId="39538" xr:uid="{00000000-0005-0000-0000-000016610000}"/>
    <cellStyle name="Migliaia 20 2 3 3 4" xfId="28820" xr:uid="{00000000-0005-0000-0000-000017610000}"/>
    <cellStyle name="Migliaia 20 2 3 4" xfId="31729" xr:uid="{00000000-0005-0000-0000-000018610000}"/>
    <cellStyle name="Migliaia 20 2 3 5" xfId="36887" xr:uid="{00000000-0005-0000-0000-000019610000}"/>
    <cellStyle name="Migliaia 20 2 3 6" xfId="11617" xr:uid="{00000000-0005-0000-0000-00001A610000}"/>
    <cellStyle name="Migliaia 20 2 4" xfId="2731" xr:uid="{00000000-0005-0000-0000-00001B610000}"/>
    <cellStyle name="Migliaia 20 2 4 2" xfId="9350" xr:uid="{00000000-0005-0000-0000-00001C610000}"/>
    <cellStyle name="Migliaia 20 2 4 2 2" xfId="34237" xr:uid="{00000000-0005-0000-0000-00001D610000}"/>
    <cellStyle name="Migliaia 20 2 4 2 3" xfId="39539" xr:uid="{00000000-0005-0000-0000-00001E610000}"/>
    <cellStyle name="Migliaia 20 2 4 3" xfId="14151" xr:uid="{00000000-0005-0000-0000-00001F610000}"/>
    <cellStyle name="Migliaia 20 2 4 4" xfId="15500" xr:uid="{00000000-0005-0000-0000-000020610000}"/>
    <cellStyle name="Migliaia 20 2 4 4 2" xfId="36888" xr:uid="{00000000-0005-0000-0000-000021610000}"/>
    <cellStyle name="Migliaia 20 2 4 5" xfId="11618" xr:uid="{00000000-0005-0000-0000-000022610000}"/>
    <cellStyle name="Migliaia 20 2 5" xfId="8544" xr:uid="{00000000-0005-0000-0000-000023610000}"/>
    <cellStyle name="Migliaia 20 2 5 2" xfId="28821" xr:uid="{00000000-0005-0000-0000-000024610000}"/>
    <cellStyle name="Migliaia 20 2 5 2 2" xfId="34238" xr:uid="{00000000-0005-0000-0000-000025610000}"/>
    <cellStyle name="Migliaia 20 2 5 2 3" xfId="39540" xr:uid="{00000000-0005-0000-0000-000026610000}"/>
    <cellStyle name="Migliaia 20 2 5 3" xfId="31730" xr:uid="{00000000-0005-0000-0000-000027610000}"/>
    <cellStyle name="Migliaia 20 2 5 4" xfId="36889" xr:uid="{00000000-0005-0000-0000-000028610000}"/>
    <cellStyle name="Migliaia 20 2 6" xfId="15496" xr:uid="{00000000-0005-0000-0000-000029610000}"/>
    <cellStyle name="Migliaia 20 2 6 2" xfId="28822" xr:uid="{00000000-0005-0000-0000-00002A610000}"/>
    <cellStyle name="Migliaia 20 2 6 2 2" xfId="34239" xr:uid="{00000000-0005-0000-0000-00002B610000}"/>
    <cellStyle name="Migliaia 20 2 6 2 3" xfId="39541" xr:uid="{00000000-0005-0000-0000-00002C610000}"/>
    <cellStyle name="Migliaia 20 2 6 3" xfId="31731" xr:uid="{00000000-0005-0000-0000-00002D610000}"/>
    <cellStyle name="Migliaia 20 2 6 4" xfId="36890" xr:uid="{00000000-0005-0000-0000-00002E610000}"/>
    <cellStyle name="Migliaia 20 2 6 5" xfId="19905" xr:uid="{00000000-0005-0000-0000-00002F610000}"/>
    <cellStyle name="Migliaia 20 2 7" xfId="19901" xr:uid="{00000000-0005-0000-0000-000030610000}"/>
    <cellStyle name="Migliaia 20 3" xfId="274" xr:uid="{00000000-0005-0000-0000-000031610000}"/>
    <cellStyle name="Migliaia 20 3 10" xfId="19906" xr:uid="{00000000-0005-0000-0000-000032610000}"/>
    <cellStyle name="Migliaia 20 3 11" xfId="11619" xr:uid="{00000000-0005-0000-0000-000033610000}"/>
    <cellStyle name="Migliaia 20 3 2" xfId="1298" xr:uid="{00000000-0005-0000-0000-000034610000}"/>
    <cellStyle name="Migliaia 20 3 2 2" xfId="3494" xr:uid="{00000000-0005-0000-0000-000035610000}"/>
    <cellStyle name="Migliaia 20 3 2 2 2" xfId="7363" xr:uid="{00000000-0005-0000-0000-000036610000}"/>
    <cellStyle name="Migliaia 20 3 2 2 2 2" xfId="13831" xr:uid="{00000000-0005-0000-0000-000037610000}"/>
    <cellStyle name="Migliaia 20 3 2 2 2 2 2" xfId="17285" xr:uid="{00000000-0005-0000-0000-000038610000}"/>
    <cellStyle name="Migliaia 20 3 2 2 2 2 2 2" xfId="34240" xr:uid="{00000000-0005-0000-0000-000039610000}"/>
    <cellStyle name="Migliaia 20 3 2 2 2 2 3" xfId="39542" xr:uid="{00000000-0005-0000-0000-00003A610000}"/>
    <cellStyle name="Migliaia 20 3 2 2 2 2 4" xfId="28823" xr:uid="{00000000-0005-0000-0000-00003B610000}"/>
    <cellStyle name="Migliaia 20 3 2 2 2 3" xfId="31732" xr:uid="{00000000-0005-0000-0000-00003C610000}"/>
    <cellStyle name="Migliaia 20 3 2 2 2 4" xfId="36891" xr:uid="{00000000-0005-0000-0000-00003D610000}"/>
    <cellStyle name="Migliaia 20 3 2 2 2 5" xfId="28859" xr:uid="{00000000-0005-0000-0000-00003E610000}"/>
    <cellStyle name="Migliaia 20 3 2 2 2 6" xfId="46330" xr:uid="{00000000-0005-0000-0000-00003F610000}"/>
    <cellStyle name="Migliaia 20 3 2 2 2 7" xfId="49346" xr:uid="{00000000-0005-0000-0000-000040610000}"/>
    <cellStyle name="Migliaia 20 3 2 2 2 8" xfId="13082" xr:uid="{00000000-0005-0000-0000-000041610000}"/>
    <cellStyle name="Migliaia 20 3 2 2 3" xfId="7098" xr:uid="{00000000-0005-0000-0000-000042610000}"/>
    <cellStyle name="Migliaia 20 3 2 2 4" xfId="6087" xr:uid="{00000000-0005-0000-0000-000043610000}"/>
    <cellStyle name="Migliaia 20 3 2 2 4 2" xfId="16861" xr:uid="{00000000-0005-0000-0000-000044610000}"/>
    <cellStyle name="Migliaia 20 3 2 2 4 3" xfId="42512" xr:uid="{00000000-0005-0000-0000-000045610000}"/>
    <cellStyle name="Migliaia 20 3 2 2 4 4" xfId="45893" xr:uid="{00000000-0005-0000-0000-000046610000}"/>
    <cellStyle name="Migliaia 20 3 2 2 4 5" xfId="48909" xr:uid="{00000000-0005-0000-0000-000047610000}"/>
    <cellStyle name="Migliaia 20 3 2 2 5" xfId="15503" xr:uid="{00000000-0005-0000-0000-000048610000}"/>
    <cellStyle name="Migliaia 20 3 2 2 6" xfId="19908" xr:uid="{00000000-0005-0000-0000-000049610000}"/>
    <cellStyle name="Migliaia 20 3 2 3" xfId="2733" xr:uid="{00000000-0005-0000-0000-00004A610000}"/>
    <cellStyle name="Migliaia 20 3 2 3 2" xfId="7656" xr:uid="{00000000-0005-0000-0000-00004B610000}"/>
    <cellStyle name="Migliaia 20 3 2 3 2 2" xfId="34241" xr:uid="{00000000-0005-0000-0000-00004C610000}"/>
    <cellStyle name="Migliaia 20 3 2 3 2 3" xfId="39543" xr:uid="{00000000-0005-0000-0000-00004D610000}"/>
    <cellStyle name="Migliaia 20 3 2 3 2 4" xfId="28824" xr:uid="{00000000-0005-0000-0000-00004E610000}"/>
    <cellStyle name="Migliaia 20 3 2 3 3" xfId="7364" xr:uid="{00000000-0005-0000-0000-00004F610000}"/>
    <cellStyle name="Migliaia 20 3 2 3 4" xfId="15504" xr:uid="{00000000-0005-0000-0000-000050610000}"/>
    <cellStyle name="Migliaia 20 3 2 3 4 2" xfId="36892" xr:uid="{00000000-0005-0000-0000-000051610000}"/>
    <cellStyle name="Migliaia 20 3 2 3 5" xfId="11620" xr:uid="{00000000-0005-0000-0000-000052610000}"/>
    <cellStyle name="Migliaia 20 3 2 4" xfId="6710" xr:uid="{00000000-0005-0000-0000-000053610000}"/>
    <cellStyle name="Migliaia 20 3 2 4 2" xfId="13501" xr:uid="{00000000-0005-0000-0000-000054610000}"/>
    <cellStyle name="Migliaia 20 3 2 4 2 2" xfId="34242" xr:uid="{00000000-0005-0000-0000-000055610000}"/>
    <cellStyle name="Migliaia 20 3 2 4 2 3" xfId="39544" xr:uid="{00000000-0005-0000-0000-000056610000}"/>
    <cellStyle name="Migliaia 20 3 2 4 3" xfId="31733" xr:uid="{00000000-0005-0000-0000-000057610000}"/>
    <cellStyle name="Migliaia 20 3 2 4 4" xfId="36893" xr:uid="{00000000-0005-0000-0000-000058610000}"/>
    <cellStyle name="Migliaia 20 3 2 4 5" xfId="12589" xr:uid="{00000000-0005-0000-0000-000059610000}"/>
    <cellStyle name="Migliaia 20 3 2 5" xfId="12819" xr:uid="{00000000-0005-0000-0000-00005A610000}"/>
    <cellStyle name="Migliaia 20 3 2 5 2" xfId="28825" xr:uid="{00000000-0005-0000-0000-00005B610000}"/>
    <cellStyle name="Migliaia 20 3 2 5 2 2" xfId="34243" xr:uid="{00000000-0005-0000-0000-00005C610000}"/>
    <cellStyle name="Migliaia 20 3 2 5 2 3" xfId="39545" xr:uid="{00000000-0005-0000-0000-00005D610000}"/>
    <cellStyle name="Migliaia 20 3 2 5 3" xfId="31734" xr:uid="{00000000-0005-0000-0000-00005E610000}"/>
    <cellStyle name="Migliaia 20 3 2 5 4" xfId="36894" xr:uid="{00000000-0005-0000-0000-00005F610000}"/>
    <cellStyle name="Migliaia 20 3 2 6" xfId="15502" xr:uid="{00000000-0005-0000-0000-000060610000}"/>
    <cellStyle name="Migliaia 20 3 2 6 2" xfId="28826" xr:uid="{00000000-0005-0000-0000-000061610000}"/>
    <cellStyle name="Migliaia 20 3 2 6 2 2" xfId="34244" xr:uid="{00000000-0005-0000-0000-000062610000}"/>
    <cellStyle name="Migliaia 20 3 2 6 2 3" xfId="39546" xr:uid="{00000000-0005-0000-0000-000063610000}"/>
    <cellStyle name="Migliaia 20 3 2 6 3" xfId="31735" xr:uid="{00000000-0005-0000-0000-000064610000}"/>
    <cellStyle name="Migliaia 20 3 2 6 4" xfId="36895" xr:uid="{00000000-0005-0000-0000-000065610000}"/>
    <cellStyle name="Migliaia 20 3 2 6 5" xfId="19909" xr:uid="{00000000-0005-0000-0000-000066610000}"/>
    <cellStyle name="Migliaia 20 3 2 7" xfId="19907" xr:uid="{00000000-0005-0000-0000-000067610000}"/>
    <cellStyle name="Migliaia 20 3 3" xfId="1297" xr:uid="{00000000-0005-0000-0000-000068610000}"/>
    <cellStyle name="Migliaia 20 3 3 2" xfId="3493" xr:uid="{00000000-0005-0000-0000-000069610000}"/>
    <cellStyle name="Migliaia 20 3 3 2 2" xfId="5138" xr:uid="{00000000-0005-0000-0000-00006A610000}"/>
    <cellStyle name="Migliaia 20 3 3 2 2 2" xfId="34246" xr:uid="{00000000-0005-0000-0000-00006B610000}"/>
    <cellStyle name="Migliaia 20 3 3 2 2 3" xfId="39548" xr:uid="{00000000-0005-0000-0000-00006C610000}"/>
    <cellStyle name="Migliaia 20 3 3 2 3" xfId="13618" xr:uid="{00000000-0005-0000-0000-00006D610000}"/>
    <cellStyle name="Migliaia 20 3 3 2 4" xfId="15506" xr:uid="{00000000-0005-0000-0000-00006E610000}"/>
    <cellStyle name="Migliaia 20 3 3 2 4 2" xfId="36897" xr:uid="{00000000-0005-0000-0000-00006F610000}"/>
    <cellStyle name="Migliaia 20 3 3 2 5" xfId="11622" xr:uid="{00000000-0005-0000-0000-000070610000}"/>
    <cellStyle name="Migliaia 20 3 3 3" xfId="4890" xr:uid="{00000000-0005-0000-0000-000071610000}"/>
    <cellStyle name="Migliaia 20 3 3 3 2" xfId="28828" xr:uid="{00000000-0005-0000-0000-000072610000}"/>
    <cellStyle name="Migliaia 20 3 3 3 2 2" xfId="34247" xr:uid="{00000000-0005-0000-0000-000073610000}"/>
    <cellStyle name="Migliaia 20 3 3 3 2 3" xfId="39549" xr:uid="{00000000-0005-0000-0000-000074610000}"/>
    <cellStyle name="Migliaia 20 3 3 3 3" xfId="31737" xr:uid="{00000000-0005-0000-0000-000075610000}"/>
    <cellStyle name="Migliaia 20 3 3 3 4" xfId="36898" xr:uid="{00000000-0005-0000-0000-000076610000}"/>
    <cellStyle name="Migliaia 20 3 3 4" xfId="15505" xr:uid="{00000000-0005-0000-0000-000077610000}"/>
    <cellStyle name="Migliaia 20 3 3 4 2" xfId="28829" xr:uid="{00000000-0005-0000-0000-000078610000}"/>
    <cellStyle name="Migliaia 20 3 3 4 2 2" xfId="34248" xr:uid="{00000000-0005-0000-0000-000079610000}"/>
    <cellStyle name="Migliaia 20 3 3 4 2 3" xfId="39550" xr:uid="{00000000-0005-0000-0000-00007A610000}"/>
    <cellStyle name="Migliaia 20 3 3 4 3" xfId="31738" xr:uid="{00000000-0005-0000-0000-00007B610000}"/>
    <cellStyle name="Migliaia 20 3 3 4 4" xfId="36899" xr:uid="{00000000-0005-0000-0000-00007C610000}"/>
    <cellStyle name="Migliaia 20 3 3 4 5" xfId="19910" xr:uid="{00000000-0005-0000-0000-00007D610000}"/>
    <cellStyle name="Migliaia 20 3 3 5" xfId="19911" xr:uid="{00000000-0005-0000-0000-00007E610000}"/>
    <cellStyle name="Migliaia 20 3 3 5 2" xfId="28830" xr:uid="{00000000-0005-0000-0000-00007F610000}"/>
    <cellStyle name="Migliaia 20 3 3 5 2 2" xfId="34249" xr:uid="{00000000-0005-0000-0000-000080610000}"/>
    <cellStyle name="Migliaia 20 3 3 5 2 3" xfId="39551" xr:uid="{00000000-0005-0000-0000-000081610000}"/>
    <cellStyle name="Migliaia 20 3 3 5 3" xfId="31739" xr:uid="{00000000-0005-0000-0000-000082610000}"/>
    <cellStyle name="Migliaia 20 3 3 5 4" xfId="36900" xr:uid="{00000000-0005-0000-0000-000083610000}"/>
    <cellStyle name="Migliaia 20 3 3 6" xfId="28827" xr:uid="{00000000-0005-0000-0000-000084610000}"/>
    <cellStyle name="Migliaia 20 3 3 6 2" xfId="34245" xr:uid="{00000000-0005-0000-0000-000085610000}"/>
    <cellStyle name="Migliaia 20 3 3 6 3" xfId="39547" xr:uid="{00000000-0005-0000-0000-000086610000}"/>
    <cellStyle name="Migliaia 20 3 3 7" xfId="31736" xr:uid="{00000000-0005-0000-0000-000087610000}"/>
    <cellStyle name="Migliaia 20 3 3 8" xfId="36896" xr:uid="{00000000-0005-0000-0000-000088610000}"/>
    <cellStyle name="Migliaia 20 3 3 9" xfId="11621" xr:uid="{00000000-0005-0000-0000-000089610000}"/>
    <cellStyle name="Migliaia 20 3 4" xfId="2397" xr:uid="{00000000-0005-0000-0000-00008A610000}"/>
    <cellStyle name="Migliaia 20 3 4 2" xfId="3909" xr:uid="{00000000-0005-0000-0000-00008B610000}"/>
    <cellStyle name="Migliaia 20 3 4 2 2" xfId="9864" xr:uid="{00000000-0005-0000-0000-00008C610000}"/>
    <cellStyle name="Migliaia 20 3 4 2 3" xfId="13577" xr:uid="{00000000-0005-0000-0000-00008D610000}"/>
    <cellStyle name="Migliaia 20 3 4 2 4" xfId="15508" xr:uid="{00000000-0005-0000-0000-00008E610000}"/>
    <cellStyle name="Migliaia 20 3 4 2 5" xfId="27780" xr:uid="{00000000-0005-0000-0000-00008F610000}"/>
    <cellStyle name="Migliaia 20 3 4 2 6" xfId="11624" xr:uid="{00000000-0005-0000-0000-000090610000}"/>
    <cellStyle name="Migliaia 20 3 4 3" xfId="9112" xr:uid="{00000000-0005-0000-0000-000091610000}"/>
    <cellStyle name="Migliaia 20 3 4 3 2" xfId="30658" xr:uid="{00000000-0005-0000-0000-000092610000}"/>
    <cellStyle name="Migliaia 20 3 4 3 2 2" xfId="35818" xr:uid="{00000000-0005-0000-0000-000093610000}"/>
    <cellStyle name="Migliaia 20 3 4 3 2 3" xfId="41120" xr:uid="{00000000-0005-0000-0000-000094610000}"/>
    <cellStyle name="Migliaia 20 3 4 3 3" xfId="33167" xr:uid="{00000000-0005-0000-0000-000095610000}"/>
    <cellStyle name="Migliaia 20 3 4 3 4" xfId="38469" xr:uid="{00000000-0005-0000-0000-000096610000}"/>
    <cellStyle name="Migliaia 20 3 4 4" xfId="15507" xr:uid="{00000000-0005-0000-0000-000097610000}"/>
    <cellStyle name="Migliaia 20 3 4 4 2" xfId="34250" xr:uid="{00000000-0005-0000-0000-000098610000}"/>
    <cellStyle name="Migliaia 20 3 4 4 3" xfId="39552" xr:uid="{00000000-0005-0000-0000-000099610000}"/>
    <cellStyle name="Migliaia 20 3 4 4 4" xfId="28831" xr:uid="{00000000-0005-0000-0000-00009A610000}"/>
    <cellStyle name="Migliaia 20 3 4 5" xfId="31740" xr:uid="{00000000-0005-0000-0000-00009B610000}"/>
    <cellStyle name="Migliaia 20 3 4 6" xfId="36901" xr:uid="{00000000-0005-0000-0000-00009C610000}"/>
    <cellStyle name="Migliaia 20 3 4 7" xfId="11623" xr:uid="{00000000-0005-0000-0000-00009D610000}"/>
    <cellStyle name="Migliaia 20 3 5" xfId="3173" xr:uid="{00000000-0005-0000-0000-00009E610000}"/>
    <cellStyle name="Migliaia 20 3 5 2" xfId="9646" xr:uid="{00000000-0005-0000-0000-00009F610000}"/>
    <cellStyle name="Migliaia 20 3 5 2 2" xfId="30659" xr:uid="{00000000-0005-0000-0000-0000A0610000}"/>
    <cellStyle name="Migliaia 20 3 5 2 2 2" xfId="35819" xr:uid="{00000000-0005-0000-0000-0000A1610000}"/>
    <cellStyle name="Migliaia 20 3 5 2 2 3" xfId="41121" xr:uid="{00000000-0005-0000-0000-0000A2610000}"/>
    <cellStyle name="Migliaia 20 3 5 2 3" xfId="33168" xr:uid="{00000000-0005-0000-0000-0000A3610000}"/>
    <cellStyle name="Migliaia 20 3 5 2 4" xfId="38470" xr:uid="{00000000-0005-0000-0000-0000A4610000}"/>
    <cellStyle name="Migliaia 20 3 5 3" xfId="15509" xr:uid="{00000000-0005-0000-0000-0000A5610000}"/>
    <cellStyle name="Migliaia 20 3 5 3 2" xfId="34251" xr:uid="{00000000-0005-0000-0000-0000A6610000}"/>
    <cellStyle name="Migliaia 20 3 5 3 3" xfId="39553" xr:uid="{00000000-0005-0000-0000-0000A7610000}"/>
    <cellStyle name="Migliaia 20 3 5 3 4" xfId="28832" xr:uid="{00000000-0005-0000-0000-0000A8610000}"/>
    <cellStyle name="Migliaia 20 3 5 4" xfId="31741" xr:uid="{00000000-0005-0000-0000-0000A9610000}"/>
    <cellStyle name="Migliaia 20 3 5 5" xfId="36902" xr:uid="{00000000-0005-0000-0000-0000AA610000}"/>
    <cellStyle name="Migliaia 20 3 5 6" xfId="11625" xr:uid="{00000000-0005-0000-0000-0000AB610000}"/>
    <cellStyle name="Migliaia 20 3 6" xfId="2732" xr:uid="{00000000-0005-0000-0000-0000AC610000}"/>
    <cellStyle name="Migliaia 20 3 6 2" xfId="9351" xr:uid="{00000000-0005-0000-0000-0000AD610000}"/>
    <cellStyle name="Migliaia 20 3 6 2 2" xfId="34252" xr:uid="{00000000-0005-0000-0000-0000AE610000}"/>
    <cellStyle name="Migliaia 20 3 6 2 3" xfId="39554" xr:uid="{00000000-0005-0000-0000-0000AF610000}"/>
    <cellStyle name="Migliaia 20 3 6 3" xfId="14150" xr:uid="{00000000-0005-0000-0000-0000B0610000}"/>
    <cellStyle name="Migliaia 20 3 6 4" xfId="15510" xr:uid="{00000000-0005-0000-0000-0000B1610000}"/>
    <cellStyle name="Migliaia 20 3 6 4 2" xfId="36903" xr:uid="{00000000-0005-0000-0000-0000B2610000}"/>
    <cellStyle name="Migliaia 20 3 6 5" xfId="11626" xr:uid="{00000000-0005-0000-0000-0000B3610000}"/>
    <cellStyle name="Migliaia 20 3 7" xfId="6945" xr:uid="{00000000-0005-0000-0000-0000B4610000}"/>
    <cellStyle name="Migliaia 20 3 7 2" xfId="28833" xr:uid="{00000000-0005-0000-0000-0000B5610000}"/>
    <cellStyle name="Migliaia 20 3 7 2 2" xfId="34253" xr:uid="{00000000-0005-0000-0000-0000B6610000}"/>
    <cellStyle name="Migliaia 20 3 7 2 3" xfId="39555" xr:uid="{00000000-0005-0000-0000-0000B7610000}"/>
    <cellStyle name="Migliaia 20 3 7 3" xfId="31742" xr:uid="{00000000-0005-0000-0000-0000B8610000}"/>
    <cellStyle name="Migliaia 20 3 7 4" xfId="36904" xr:uid="{00000000-0005-0000-0000-0000B9610000}"/>
    <cellStyle name="Migliaia 20 3 8" xfId="12820" xr:uid="{00000000-0005-0000-0000-0000BA610000}"/>
    <cellStyle name="Migliaia 20 3 8 2" xfId="28834" xr:uid="{00000000-0005-0000-0000-0000BB610000}"/>
    <cellStyle name="Migliaia 20 3 8 2 2" xfId="34254" xr:uid="{00000000-0005-0000-0000-0000BC610000}"/>
    <cellStyle name="Migliaia 20 3 8 2 3" xfId="39556" xr:uid="{00000000-0005-0000-0000-0000BD610000}"/>
    <cellStyle name="Migliaia 20 3 8 3" xfId="31743" xr:uid="{00000000-0005-0000-0000-0000BE610000}"/>
    <cellStyle name="Migliaia 20 3 8 4" xfId="36905" xr:uid="{00000000-0005-0000-0000-0000BF610000}"/>
    <cellStyle name="Migliaia 20 3 8 5" xfId="19912" xr:uid="{00000000-0005-0000-0000-0000C0610000}"/>
    <cellStyle name="Migliaia 20 3 9" xfId="15501" xr:uid="{00000000-0005-0000-0000-0000C1610000}"/>
    <cellStyle name="Migliaia 20 4" xfId="1299" xr:uid="{00000000-0005-0000-0000-0000C2610000}"/>
    <cellStyle name="Migliaia 20 4 2" xfId="3495" xr:uid="{00000000-0005-0000-0000-0000C3610000}"/>
    <cellStyle name="Migliaia 20 4 2 2" xfId="4236" xr:uid="{00000000-0005-0000-0000-0000C4610000}"/>
    <cellStyle name="Migliaia 20 4 2 2 2" xfId="28835" xr:uid="{00000000-0005-0000-0000-0000C5610000}"/>
    <cellStyle name="Migliaia 20 4 2 2 2 2" xfId="34255" xr:uid="{00000000-0005-0000-0000-0000C6610000}"/>
    <cellStyle name="Migliaia 20 4 2 2 2 3" xfId="39557" xr:uid="{00000000-0005-0000-0000-0000C7610000}"/>
    <cellStyle name="Migliaia 20 4 2 2 3" xfId="31744" xr:uid="{00000000-0005-0000-0000-0000C8610000}"/>
    <cellStyle name="Migliaia 20 4 2 2 4" xfId="36906" xr:uid="{00000000-0005-0000-0000-0000C9610000}"/>
    <cellStyle name="Migliaia 20 4 2 3" xfId="7365" xr:uid="{00000000-0005-0000-0000-0000CA610000}"/>
    <cellStyle name="Migliaia 20 4 2 3 2" xfId="28836" xr:uid="{00000000-0005-0000-0000-0000CB610000}"/>
    <cellStyle name="Migliaia 20 4 2 3 2 2" xfId="34256" xr:uid="{00000000-0005-0000-0000-0000CC610000}"/>
    <cellStyle name="Migliaia 20 4 2 3 2 3" xfId="39558" xr:uid="{00000000-0005-0000-0000-0000CD610000}"/>
    <cellStyle name="Migliaia 20 4 2 3 3" xfId="31745" xr:uid="{00000000-0005-0000-0000-0000CE610000}"/>
    <cellStyle name="Migliaia 20 4 2 3 4" xfId="36907" xr:uid="{00000000-0005-0000-0000-0000CF610000}"/>
    <cellStyle name="Migliaia 20 4 2 4" xfId="6712" xr:uid="{00000000-0005-0000-0000-0000D0610000}"/>
    <cellStyle name="Migliaia 20 4 2 5" xfId="6089" xr:uid="{00000000-0005-0000-0000-0000D1610000}"/>
    <cellStyle name="Migliaia 20 4 2 5 2" xfId="16863" xr:uid="{00000000-0005-0000-0000-0000D2610000}"/>
    <cellStyle name="Migliaia 20 4 2 5 3" xfId="43046" xr:uid="{00000000-0005-0000-0000-0000D3610000}"/>
    <cellStyle name="Migliaia 20 4 2 5 4" xfId="45895" xr:uid="{00000000-0005-0000-0000-0000D4610000}"/>
    <cellStyle name="Migliaia 20 4 2 5 5" xfId="48911" xr:uid="{00000000-0005-0000-0000-0000D5610000}"/>
    <cellStyle name="Migliaia 20 4 2 6" xfId="15512" xr:uid="{00000000-0005-0000-0000-0000D6610000}"/>
    <cellStyle name="Migliaia 20 4 2 7" xfId="19914" xr:uid="{00000000-0005-0000-0000-0000D7610000}"/>
    <cellStyle name="Migliaia 20 4 3" xfId="4237" xr:uid="{00000000-0005-0000-0000-0000D8610000}"/>
    <cellStyle name="Migliaia 20 4 3 2" xfId="13619" xr:uid="{00000000-0005-0000-0000-0000D9610000}"/>
    <cellStyle name="Migliaia 20 4 3 2 2" xfId="34257" xr:uid="{00000000-0005-0000-0000-0000DA610000}"/>
    <cellStyle name="Migliaia 20 4 3 2 3" xfId="39559" xr:uid="{00000000-0005-0000-0000-0000DB610000}"/>
    <cellStyle name="Migliaia 20 4 3 3" xfId="31746" xr:uid="{00000000-0005-0000-0000-0000DC610000}"/>
    <cellStyle name="Migliaia 20 4 3 4" xfId="36908" xr:uid="{00000000-0005-0000-0000-0000DD610000}"/>
    <cellStyle name="Migliaia 20 4 3 5" xfId="12818" xr:uid="{00000000-0005-0000-0000-0000DE610000}"/>
    <cellStyle name="Migliaia 20 4 4" xfId="7366" xr:uid="{00000000-0005-0000-0000-0000DF610000}"/>
    <cellStyle name="Migliaia 20 4 4 2" xfId="28837" xr:uid="{00000000-0005-0000-0000-0000E0610000}"/>
    <cellStyle name="Migliaia 20 4 4 2 2" xfId="34258" xr:uid="{00000000-0005-0000-0000-0000E1610000}"/>
    <cellStyle name="Migliaia 20 4 4 2 3" xfId="39560" xr:uid="{00000000-0005-0000-0000-0000E2610000}"/>
    <cellStyle name="Migliaia 20 4 4 3" xfId="31747" xr:uid="{00000000-0005-0000-0000-0000E3610000}"/>
    <cellStyle name="Migliaia 20 4 4 4" xfId="36909" xr:uid="{00000000-0005-0000-0000-0000E4610000}"/>
    <cellStyle name="Migliaia 20 4 5" xfId="6711" xr:uid="{00000000-0005-0000-0000-0000E5610000}"/>
    <cellStyle name="Migliaia 20 4 5 2" xfId="28838" xr:uid="{00000000-0005-0000-0000-0000E6610000}"/>
    <cellStyle name="Migliaia 20 4 5 2 2" xfId="34259" xr:uid="{00000000-0005-0000-0000-0000E7610000}"/>
    <cellStyle name="Migliaia 20 4 5 2 3" xfId="39561" xr:uid="{00000000-0005-0000-0000-0000E8610000}"/>
    <cellStyle name="Migliaia 20 4 5 3" xfId="31748" xr:uid="{00000000-0005-0000-0000-0000E9610000}"/>
    <cellStyle name="Migliaia 20 4 5 4" xfId="36910" xr:uid="{00000000-0005-0000-0000-0000EA610000}"/>
    <cellStyle name="Migliaia 20 4 6" xfId="6088" xr:uid="{00000000-0005-0000-0000-0000EB610000}"/>
    <cellStyle name="Migliaia 20 4 6 2" xfId="16862" xr:uid="{00000000-0005-0000-0000-0000EC610000}"/>
    <cellStyle name="Migliaia 20 4 6 2 2" xfId="34260" xr:uid="{00000000-0005-0000-0000-0000ED610000}"/>
    <cellStyle name="Migliaia 20 4 6 2 3" xfId="39562" xr:uid="{00000000-0005-0000-0000-0000EE610000}"/>
    <cellStyle name="Migliaia 20 4 6 2 4" xfId="28839" xr:uid="{00000000-0005-0000-0000-0000EF610000}"/>
    <cellStyle name="Migliaia 20 4 6 3" xfId="31749" xr:uid="{00000000-0005-0000-0000-0000F0610000}"/>
    <cellStyle name="Migliaia 20 4 6 4" xfId="36911" xr:uid="{00000000-0005-0000-0000-0000F1610000}"/>
    <cellStyle name="Migliaia 20 4 6 5" xfId="19915" xr:uid="{00000000-0005-0000-0000-0000F2610000}"/>
    <cellStyle name="Migliaia 20 4 6 6" xfId="19442" xr:uid="{00000000-0005-0000-0000-0000F3610000}"/>
    <cellStyle name="Migliaia 20 4 6 7" xfId="45894" xr:uid="{00000000-0005-0000-0000-0000F4610000}"/>
    <cellStyle name="Migliaia 20 4 6 8" xfId="48910" xr:uid="{00000000-0005-0000-0000-0000F5610000}"/>
    <cellStyle name="Migliaia 20 4 7" xfId="15511" xr:uid="{00000000-0005-0000-0000-0000F6610000}"/>
    <cellStyle name="Migliaia 20 4 7 2" xfId="28840" xr:uid="{00000000-0005-0000-0000-0000F7610000}"/>
    <cellStyle name="Migliaia 20 4 7 2 2" xfId="34261" xr:uid="{00000000-0005-0000-0000-0000F8610000}"/>
    <cellStyle name="Migliaia 20 4 7 2 3" xfId="39563" xr:uid="{00000000-0005-0000-0000-0000F9610000}"/>
    <cellStyle name="Migliaia 20 4 7 3" xfId="31750" xr:uid="{00000000-0005-0000-0000-0000FA610000}"/>
    <cellStyle name="Migliaia 20 4 7 4" xfId="36912" xr:uid="{00000000-0005-0000-0000-0000FB610000}"/>
    <cellStyle name="Migliaia 20 4 7 5" xfId="19916" xr:uid="{00000000-0005-0000-0000-0000FC610000}"/>
    <cellStyle name="Migliaia 20 4 8" xfId="19913" xr:uid="{00000000-0005-0000-0000-0000FD610000}"/>
    <cellStyle name="Migliaia 20 5" xfId="1300" xr:uid="{00000000-0005-0000-0000-0000FE610000}"/>
    <cellStyle name="Migliaia 20 5 2" xfId="3496" xr:uid="{00000000-0005-0000-0000-0000FF610000}"/>
    <cellStyle name="Migliaia 20 5 2 2" xfId="13832" xr:uid="{00000000-0005-0000-0000-000000620000}"/>
    <cellStyle name="Migliaia 20 5 2 2 2" xfId="34262" xr:uid="{00000000-0005-0000-0000-000001620000}"/>
    <cellStyle name="Migliaia 20 5 2 2 3" xfId="39564" xr:uid="{00000000-0005-0000-0000-000002620000}"/>
    <cellStyle name="Migliaia 20 5 2 3" xfId="15514" xr:uid="{00000000-0005-0000-0000-000003620000}"/>
    <cellStyle name="Migliaia 20 5 2 3 2" xfId="31751" xr:uid="{00000000-0005-0000-0000-000004620000}"/>
    <cellStyle name="Migliaia 20 5 2 4" xfId="36913" xr:uid="{00000000-0005-0000-0000-000005620000}"/>
    <cellStyle name="Migliaia 20 5 2 5" xfId="11627" xr:uid="{00000000-0005-0000-0000-000006620000}"/>
    <cellStyle name="Migliaia 20 5 3" xfId="6713" xr:uid="{00000000-0005-0000-0000-000007620000}"/>
    <cellStyle name="Migliaia 20 5 3 2" xfId="28841" xr:uid="{00000000-0005-0000-0000-000008620000}"/>
    <cellStyle name="Migliaia 20 5 3 2 2" xfId="34263" xr:uid="{00000000-0005-0000-0000-000009620000}"/>
    <cellStyle name="Migliaia 20 5 3 2 3" xfId="39565" xr:uid="{00000000-0005-0000-0000-00000A620000}"/>
    <cellStyle name="Migliaia 20 5 3 3" xfId="31752" xr:uid="{00000000-0005-0000-0000-00000B620000}"/>
    <cellStyle name="Migliaia 20 5 3 4" xfId="36914" xr:uid="{00000000-0005-0000-0000-00000C620000}"/>
    <cellStyle name="Migliaia 20 5 4" xfId="6090" xr:uid="{00000000-0005-0000-0000-00000D620000}"/>
    <cellStyle name="Migliaia 20 5 4 2" xfId="16864" xr:uid="{00000000-0005-0000-0000-00000E620000}"/>
    <cellStyle name="Migliaia 20 5 4 2 2" xfId="34264" xr:uid="{00000000-0005-0000-0000-00000F620000}"/>
    <cellStyle name="Migliaia 20 5 4 2 3" xfId="39566" xr:uid="{00000000-0005-0000-0000-000010620000}"/>
    <cellStyle name="Migliaia 20 5 4 2 4" xfId="28842" xr:uid="{00000000-0005-0000-0000-000011620000}"/>
    <cellStyle name="Migliaia 20 5 4 3" xfId="31753" xr:uid="{00000000-0005-0000-0000-000012620000}"/>
    <cellStyle name="Migliaia 20 5 4 4" xfId="36915" xr:uid="{00000000-0005-0000-0000-000013620000}"/>
    <cellStyle name="Migliaia 20 5 4 5" xfId="19918" xr:uid="{00000000-0005-0000-0000-000014620000}"/>
    <cellStyle name="Migliaia 20 5 4 6" xfId="41670" xr:uid="{00000000-0005-0000-0000-000015620000}"/>
    <cellStyle name="Migliaia 20 5 4 7" xfId="45896" xr:uid="{00000000-0005-0000-0000-000016620000}"/>
    <cellStyle name="Migliaia 20 5 4 8" xfId="48912" xr:uid="{00000000-0005-0000-0000-000017620000}"/>
    <cellStyle name="Migliaia 20 5 5" xfId="15513" xr:uid="{00000000-0005-0000-0000-000018620000}"/>
    <cellStyle name="Migliaia 20 5 5 2" xfId="28843" xr:uid="{00000000-0005-0000-0000-000019620000}"/>
    <cellStyle name="Migliaia 20 5 5 2 2" xfId="34265" xr:uid="{00000000-0005-0000-0000-00001A620000}"/>
    <cellStyle name="Migliaia 20 5 5 2 3" xfId="39567" xr:uid="{00000000-0005-0000-0000-00001B620000}"/>
    <cellStyle name="Migliaia 20 5 5 3" xfId="31754" xr:uid="{00000000-0005-0000-0000-00001C620000}"/>
    <cellStyle name="Migliaia 20 5 5 4" xfId="36916" xr:uid="{00000000-0005-0000-0000-00001D620000}"/>
    <cellStyle name="Migliaia 20 5 5 5" xfId="19919" xr:uid="{00000000-0005-0000-0000-00001E620000}"/>
    <cellStyle name="Migliaia 20 5 6" xfId="19920" xr:uid="{00000000-0005-0000-0000-00001F620000}"/>
    <cellStyle name="Migliaia 20 5 6 2" xfId="28844" xr:uid="{00000000-0005-0000-0000-000020620000}"/>
    <cellStyle name="Migliaia 20 5 6 2 2" xfId="34266" xr:uid="{00000000-0005-0000-0000-000021620000}"/>
    <cellStyle name="Migliaia 20 5 6 2 3" xfId="39568" xr:uid="{00000000-0005-0000-0000-000022620000}"/>
    <cellStyle name="Migliaia 20 5 6 3" xfId="31755" xr:uid="{00000000-0005-0000-0000-000023620000}"/>
    <cellStyle name="Migliaia 20 5 6 4" xfId="36917" xr:uid="{00000000-0005-0000-0000-000024620000}"/>
    <cellStyle name="Migliaia 20 5 7" xfId="19917" xr:uid="{00000000-0005-0000-0000-000025620000}"/>
    <cellStyle name="Migliaia 20 6" xfId="1295" xr:uid="{00000000-0005-0000-0000-000026620000}"/>
    <cellStyle name="Migliaia 20 6 2" xfId="3491" xr:uid="{00000000-0005-0000-0000-000027620000}"/>
    <cellStyle name="Migliaia 20 6 2 2" xfId="5137" xr:uid="{00000000-0005-0000-0000-000028620000}"/>
    <cellStyle name="Migliaia 20 6 2 3" xfId="14100" xr:uid="{00000000-0005-0000-0000-000029620000}"/>
    <cellStyle name="Migliaia 20 6 2 4" xfId="15516" xr:uid="{00000000-0005-0000-0000-00002A620000}"/>
    <cellStyle name="Migliaia 20 6 2 5" xfId="27781" xr:uid="{00000000-0005-0000-0000-00002B620000}"/>
    <cellStyle name="Migliaia 20 6 2 6" xfId="11629" xr:uid="{00000000-0005-0000-0000-00002C620000}"/>
    <cellStyle name="Migliaia 20 6 3" xfId="4889" xr:uid="{00000000-0005-0000-0000-00002D620000}"/>
    <cellStyle name="Migliaia 20 6 3 2" xfId="30660" xr:uid="{00000000-0005-0000-0000-00002E620000}"/>
    <cellStyle name="Migliaia 20 6 3 2 2" xfId="35820" xr:uid="{00000000-0005-0000-0000-00002F620000}"/>
    <cellStyle name="Migliaia 20 6 3 2 3" xfId="41122" xr:uid="{00000000-0005-0000-0000-000030620000}"/>
    <cellStyle name="Migliaia 20 6 3 3" xfId="33169" xr:uid="{00000000-0005-0000-0000-000031620000}"/>
    <cellStyle name="Migliaia 20 6 3 4" xfId="38471" xr:uid="{00000000-0005-0000-0000-000032620000}"/>
    <cellStyle name="Migliaia 20 6 4" xfId="15515" xr:uid="{00000000-0005-0000-0000-000033620000}"/>
    <cellStyle name="Migliaia 20 6 4 2" xfId="34267" xr:uid="{00000000-0005-0000-0000-000034620000}"/>
    <cellStyle name="Migliaia 20 6 4 3" xfId="39569" xr:uid="{00000000-0005-0000-0000-000035620000}"/>
    <cellStyle name="Migliaia 20 6 4 4" xfId="28845" xr:uid="{00000000-0005-0000-0000-000036620000}"/>
    <cellStyle name="Migliaia 20 6 5" xfId="31756" xr:uid="{00000000-0005-0000-0000-000037620000}"/>
    <cellStyle name="Migliaia 20 6 6" xfId="36918" xr:uid="{00000000-0005-0000-0000-000038620000}"/>
    <cellStyle name="Migliaia 20 6 7" xfId="11628" xr:uid="{00000000-0005-0000-0000-000039620000}"/>
    <cellStyle name="Migliaia 20 7" xfId="3171" xr:uid="{00000000-0005-0000-0000-00003A620000}"/>
    <cellStyle name="Migliaia 20 7 2" xfId="9644" xr:uid="{00000000-0005-0000-0000-00003B620000}"/>
    <cellStyle name="Migliaia 20 7 2 2" xfId="30661" xr:uid="{00000000-0005-0000-0000-00003C620000}"/>
    <cellStyle name="Migliaia 20 7 2 2 2" xfId="35821" xr:uid="{00000000-0005-0000-0000-00003D620000}"/>
    <cellStyle name="Migliaia 20 7 2 2 3" xfId="41123" xr:uid="{00000000-0005-0000-0000-00003E620000}"/>
    <cellStyle name="Migliaia 20 7 2 3" xfId="33170" xr:uid="{00000000-0005-0000-0000-00003F620000}"/>
    <cellStyle name="Migliaia 20 7 2 4" xfId="38472" xr:uid="{00000000-0005-0000-0000-000040620000}"/>
    <cellStyle name="Migliaia 20 7 3" xfId="15517" xr:uid="{00000000-0005-0000-0000-000041620000}"/>
    <cellStyle name="Migliaia 20 7 3 2" xfId="34268" xr:uid="{00000000-0005-0000-0000-000042620000}"/>
    <cellStyle name="Migliaia 20 7 3 3" xfId="39570" xr:uid="{00000000-0005-0000-0000-000043620000}"/>
    <cellStyle name="Migliaia 20 7 3 4" xfId="28846" xr:uid="{00000000-0005-0000-0000-000044620000}"/>
    <cellStyle name="Migliaia 20 7 4" xfId="31757" xr:uid="{00000000-0005-0000-0000-000045620000}"/>
    <cellStyle name="Migliaia 20 7 5" xfId="36919" xr:uid="{00000000-0005-0000-0000-000046620000}"/>
    <cellStyle name="Migliaia 20 7 6" xfId="11630" xr:uid="{00000000-0005-0000-0000-000047620000}"/>
    <cellStyle name="Migliaia 20 8" xfId="2730" xr:uid="{00000000-0005-0000-0000-000048620000}"/>
    <cellStyle name="Migliaia 20 8 2" xfId="9349" xr:uid="{00000000-0005-0000-0000-000049620000}"/>
    <cellStyle name="Migliaia 20 8 2 2" xfId="30662" xr:uid="{00000000-0005-0000-0000-00004A620000}"/>
    <cellStyle name="Migliaia 20 8 2 2 2" xfId="35822" xr:uid="{00000000-0005-0000-0000-00004B620000}"/>
    <cellStyle name="Migliaia 20 8 2 2 3" xfId="41124" xr:uid="{00000000-0005-0000-0000-00004C620000}"/>
    <cellStyle name="Migliaia 20 8 2 3" xfId="33171" xr:uid="{00000000-0005-0000-0000-00004D620000}"/>
    <cellStyle name="Migliaia 20 8 2 4" xfId="38473" xr:uid="{00000000-0005-0000-0000-00004E620000}"/>
    <cellStyle name="Migliaia 20 8 3" xfId="15518" xr:uid="{00000000-0005-0000-0000-00004F620000}"/>
    <cellStyle name="Migliaia 20 8 3 2" xfId="34269" xr:uid="{00000000-0005-0000-0000-000050620000}"/>
    <cellStyle name="Migliaia 20 8 3 3" xfId="39571" xr:uid="{00000000-0005-0000-0000-000051620000}"/>
    <cellStyle name="Migliaia 20 8 3 4" xfId="28847" xr:uid="{00000000-0005-0000-0000-000052620000}"/>
    <cellStyle name="Migliaia 20 8 4" xfId="31758" xr:uid="{00000000-0005-0000-0000-000053620000}"/>
    <cellStyle name="Migliaia 20 8 5" xfId="36920" xr:uid="{00000000-0005-0000-0000-000054620000}"/>
    <cellStyle name="Migliaia 20 8 6" xfId="11631" xr:uid="{00000000-0005-0000-0000-000055620000}"/>
    <cellStyle name="Migliaia 20 9" xfId="12588" xr:uid="{00000000-0005-0000-0000-000056620000}"/>
    <cellStyle name="Migliaia 20 9 2" xfId="28848" xr:uid="{00000000-0005-0000-0000-000057620000}"/>
    <cellStyle name="Migliaia 20 9 2 2" xfId="34270" xr:uid="{00000000-0005-0000-0000-000058620000}"/>
    <cellStyle name="Migliaia 20 9 2 3" xfId="39572" xr:uid="{00000000-0005-0000-0000-000059620000}"/>
    <cellStyle name="Migliaia 20 9 3" xfId="31759" xr:uid="{00000000-0005-0000-0000-00005A620000}"/>
    <cellStyle name="Migliaia 20 9 4" xfId="36921" xr:uid="{00000000-0005-0000-0000-00005B620000}"/>
    <cellStyle name="Migliaia 21" xfId="275" xr:uid="{00000000-0005-0000-0000-00005C620000}"/>
    <cellStyle name="Migliaia 21 10" xfId="15519" xr:uid="{00000000-0005-0000-0000-00005D620000}"/>
    <cellStyle name="Migliaia 21 10 2" xfId="34271" xr:uid="{00000000-0005-0000-0000-00005E620000}"/>
    <cellStyle name="Migliaia 21 10 3" xfId="39573" xr:uid="{00000000-0005-0000-0000-00005F620000}"/>
    <cellStyle name="Migliaia 21 10 4" xfId="28849" xr:uid="{00000000-0005-0000-0000-000060620000}"/>
    <cellStyle name="Migliaia 21 11" xfId="31760" xr:uid="{00000000-0005-0000-0000-000061620000}"/>
    <cellStyle name="Migliaia 21 12" xfId="36922" xr:uid="{00000000-0005-0000-0000-000062620000}"/>
    <cellStyle name="Migliaia 21 2" xfId="276" xr:uid="{00000000-0005-0000-0000-000063620000}"/>
    <cellStyle name="Migliaia 21 2 2" xfId="1302" xr:uid="{00000000-0005-0000-0000-000064620000}"/>
    <cellStyle name="Migliaia 21 2 2 2" xfId="3498" xr:uid="{00000000-0005-0000-0000-000065620000}"/>
    <cellStyle name="Migliaia 21 2 2 2 2" xfId="9805" xr:uid="{00000000-0005-0000-0000-000066620000}"/>
    <cellStyle name="Migliaia 21 2 2 2 2 2" xfId="34272" xr:uid="{00000000-0005-0000-0000-000067620000}"/>
    <cellStyle name="Migliaia 21 2 2 2 2 3" xfId="39574" xr:uid="{00000000-0005-0000-0000-000068620000}"/>
    <cellStyle name="Migliaia 21 2 2 2 3" xfId="13833" xr:uid="{00000000-0005-0000-0000-000069620000}"/>
    <cellStyle name="Migliaia 21 2 2 2 4" xfId="15522" xr:uid="{00000000-0005-0000-0000-00006A620000}"/>
    <cellStyle name="Migliaia 21 2 2 2 4 2" xfId="36923" xr:uid="{00000000-0005-0000-0000-00006B620000}"/>
    <cellStyle name="Migliaia 21 2 2 2 5" xfId="11632" xr:uid="{00000000-0005-0000-0000-00006C620000}"/>
    <cellStyle name="Migliaia 21 2 2 3" xfId="7030" xr:uid="{00000000-0005-0000-0000-00006D620000}"/>
    <cellStyle name="Migliaia 21 2 2 3 2" xfId="30663" xr:uid="{00000000-0005-0000-0000-00006E620000}"/>
    <cellStyle name="Migliaia 21 2 2 3 2 2" xfId="35823" xr:uid="{00000000-0005-0000-0000-00006F620000}"/>
    <cellStyle name="Migliaia 21 2 2 3 2 3" xfId="41125" xr:uid="{00000000-0005-0000-0000-000070620000}"/>
    <cellStyle name="Migliaia 21 2 2 3 3" xfId="33172" xr:uid="{00000000-0005-0000-0000-000071620000}"/>
    <cellStyle name="Migliaia 21 2 2 3 4" xfId="38474" xr:uid="{00000000-0005-0000-0000-000072620000}"/>
    <cellStyle name="Migliaia 21 2 2 4" xfId="6091" xr:uid="{00000000-0005-0000-0000-000073620000}"/>
    <cellStyle name="Migliaia 21 2 2 4 2" xfId="16865" xr:uid="{00000000-0005-0000-0000-000074620000}"/>
    <cellStyle name="Migliaia 21 2 2 4 3" xfId="41671" xr:uid="{00000000-0005-0000-0000-000075620000}"/>
    <cellStyle name="Migliaia 21 2 2 4 4" xfId="45897" xr:uid="{00000000-0005-0000-0000-000076620000}"/>
    <cellStyle name="Migliaia 21 2 2 4 5" xfId="48913" xr:uid="{00000000-0005-0000-0000-000077620000}"/>
    <cellStyle name="Migliaia 21 2 2 5" xfId="15521" xr:uid="{00000000-0005-0000-0000-000078620000}"/>
    <cellStyle name="Migliaia 21 2 2 6" xfId="19926" xr:uid="{00000000-0005-0000-0000-000079620000}"/>
    <cellStyle name="Migliaia 21 2 3" xfId="3175" xr:uid="{00000000-0005-0000-0000-00007A620000}"/>
    <cellStyle name="Migliaia 21 2 3 2" xfId="9648" xr:uid="{00000000-0005-0000-0000-00007B620000}"/>
    <cellStyle name="Migliaia 21 2 3 2 2" xfId="30664" xr:uid="{00000000-0005-0000-0000-00007C620000}"/>
    <cellStyle name="Migliaia 21 2 3 2 2 2" xfId="35824" xr:uid="{00000000-0005-0000-0000-00007D620000}"/>
    <cellStyle name="Migliaia 21 2 3 2 2 3" xfId="41126" xr:uid="{00000000-0005-0000-0000-00007E620000}"/>
    <cellStyle name="Migliaia 21 2 3 2 3" xfId="33173" xr:uid="{00000000-0005-0000-0000-00007F620000}"/>
    <cellStyle name="Migliaia 21 2 3 2 4" xfId="38475" xr:uid="{00000000-0005-0000-0000-000080620000}"/>
    <cellStyle name="Migliaia 21 2 3 3" xfId="15523" xr:uid="{00000000-0005-0000-0000-000081620000}"/>
    <cellStyle name="Migliaia 21 2 3 3 2" xfId="34273" xr:uid="{00000000-0005-0000-0000-000082620000}"/>
    <cellStyle name="Migliaia 21 2 3 3 3" xfId="39575" xr:uid="{00000000-0005-0000-0000-000083620000}"/>
    <cellStyle name="Migliaia 21 2 3 3 4" xfId="28851" xr:uid="{00000000-0005-0000-0000-000084620000}"/>
    <cellStyle name="Migliaia 21 2 3 4" xfId="31762" xr:uid="{00000000-0005-0000-0000-000085620000}"/>
    <cellStyle name="Migliaia 21 2 3 5" xfId="36924" xr:uid="{00000000-0005-0000-0000-000086620000}"/>
    <cellStyle name="Migliaia 21 2 3 6" xfId="11633" xr:uid="{00000000-0005-0000-0000-000087620000}"/>
    <cellStyle name="Migliaia 21 2 4" xfId="2735" xr:uid="{00000000-0005-0000-0000-000088620000}"/>
    <cellStyle name="Migliaia 21 2 4 2" xfId="9353" xr:uid="{00000000-0005-0000-0000-000089620000}"/>
    <cellStyle name="Migliaia 21 2 4 2 2" xfId="34274" xr:uid="{00000000-0005-0000-0000-00008A620000}"/>
    <cellStyle name="Migliaia 21 2 4 2 3" xfId="39576" xr:uid="{00000000-0005-0000-0000-00008B620000}"/>
    <cellStyle name="Migliaia 21 2 4 3" xfId="13584" xr:uid="{00000000-0005-0000-0000-00008C620000}"/>
    <cellStyle name="Migliaia 21 2 4 4" xfId="15524" xr:uid="{00000000-0005-0000-0000-00008D620000}"/>
    <cellStyle name="Migliaia 21 2 4 4 2" xfId="36925" xr:uid="{00000000-0005-0000-0000-00008E620000}"/>
    <cellStyle name="Migliaia 21 2 4 5" xfId="11634" xr:uid="{00000000-0005-0000-0000-00008F620000}"/>
    <cellStyle name="Migliaia 21 2 5" xfId="8545" xr:uid="{00000000-0005-0000-0000-000090620000}"/>
    <cellStyle name="Migliaia 21 2 5 2" xfId="28852" xr:uid="{00000000-0005-0000-0000-000091620000}"/>
    <cellStyle name="Migliaia 21 2 5 2 2" xfId="34275" xr:uid="{00000000-0005-0000-0000-000092620000}"/>
    <cellStyle name="Migliaia 21 2 5 2 3" xfId="39577" xr:uid="{00000000-0005-0000-0000-000093620000}"/>
    <cellStyle name="Migliaia 21 2 5 3" xfId="31763" xr:uid="{00000000-0005-0000-0000-000094620000}"/>
    <cellStyle name="Migliaia 21 2 5 4" xfId="36926" xr:uid="{00000000-0005-0000-0000-000095620000}"/>
    <cellStyle name="Migliaia 21 2 6" xfId="15520" xr:uid="{00000000-0005-0000-0000-000096620000}"/>
    <cellStyle name="Migliaia 21 2 6 2" xfId="28853" xr:uid="{00000000-0005-0000-0000-000097620000}"/>
    <cellStyle name="Migliaia 21 2 6 2 2" xfId="34276" xr:uid="{00000000-0005-0000-0000-000098620000}"/>
    <cellStyle name="Migliaia 21 2 6 2 3" xfId="39578" xr:uid="{00000000-0005-0000-0000-000099620000}"/>
    <cellStyle name="Migliaia 21 2 6 3" xfId="31764" xr:uid="{00000000-0005-0000-0000-00009A620000}"/>
    <cellStyle name="Migliaia 21 2 6 4" xfId="36927" xr:uid="{00000000-0005-0000-0000-00009B620000}"/>
    <cellStyle name="Migliaia 21 2 6 5" xfId="19928" xr:uid="{00000000-0005-0000-0000-00009C620000}"/>
    <cellStyle name="Migliaia 21 2 7" xfId="19925" xr:uid="{00000000-0005-0000-0000-00009D620000}"/>
    <cellStyle name="Migliaia 21 3" xfId="277" xr:uid="{00000000-0005-0000-0000-00009E620000}"/>
    <cellStyle name="Migliaia 21 3 10" xfId="19929" xr:uid="{00000000-0005-0000-0000-00009F620000}"/>
    <cellStyle name="Migliaia 21 3 11" xfId="11635" xr:uid="{00000000-0005-0000-0000-0000A0620000}"/>
    <cellStyle name="Migliaia 21 3 2" xfId="1304" xr:uid="{00000000-0005-0000-0000-0000A1620000}"/>
    <cellStyle name="Migliaia 21 3 2 2" xfId="3500" xr:uid="{00000000-0005-0000-0000-0000A2620000}"/>
    <cellStyle name="Migliaia 21 3 2 2 2" xfId="7367" xr:uid="{00000000-0005-0000-0000-0000A3620000}"/>
    <cellStyle name="Migliaia 21 3 2 2 2 2" xfId="13834" xr:uid="{00000000-0005-0000-0000-0000A4620000}"/>
    <cellStyle name="Migliaia 21 3 2 2 2 2 2" xfId="17286" xr:uid="{00000000-0005-0000-0000-0000A5620000}"/>
    <cellStyle name="Migliaia 21 3 2 2 2 2 2 2" xfId="34277" xr:uid="{00000000-0005-0000-0000-0000A6620000}"/>
    <cellStyle name="Migliaia 21 3 2 2 2 2 3" xfId="39579" xr:uid="{00000000-0005-0000-0000-0000A7620000}"/>
    <cellStyle name="Migliaia 21 3 2 2 2 2 4" xfId="28854" xr:uid="{00000000-0005-0000-0000-0000A8620000}"/>
    <cellStyle name="Migliaia 21 3 2 2 2 3" xfId="31765" xr:uid="{00000000-0005-0000-0000-0000A9620000}"/>
    <cellStyle name="Migliaia 21 3 2 2 2 4" xfId="36928" xr:uid="{00000000-0005-0000-0000-0000AA620000}"/>
    <cellStyle name="Migliaia 21 3 2 2 2 5" xfId="41749" xr:uid="{00000000-0005-0000-0000-0000AB620000}"/>
    <cellStyle name="Migliaia 21 3 2 2 2 6" xfId="46331" xr:uid="{00000000-0005-0000-0000-0000AC620000}"/>
    <cellStyle name="Migliaia 21 3 2 2 2 7" xfId="49347" xr:uid="{00000000-0005-0000-0000-0000AD620000}"/>
    <cellStyle name="Migliaia 21 3 2 2 2 8" xfId="13083" xr:uid="{00000000-0005-0000-0000-0000AE620000}"/>
    <cellStyle name="Migliaia 21 3 2 2 3" xfId="6562" xr:uid="{00000000-0005-0000-0000-0000AF620000}"/>
    <cellStyle name="Migliaia 21 3 2 2 4" xfId="6092" xr:uid="{00000000-0005-0000-0000-0000B0620000}"/>
    <cellStyle name="Migliaia 21 3 2 2 4 2" xfId="16866" xr:uid="{00000000-0005-0000-0000-0000B1620000}"/>
    <cellStyle name="Migliaia 21 3 2 2 4 3" xfId="41672" xr:uid="{00000000-0005-0000-0000-0000B2620000}"/>
    <cellStyle name="Migliaia 21 3 2 2 4 4" xfId="45898" xr:uid="{00000000-0005-0000-0000-0000B3620000}"/>
    <cellStyle name="Migliaia 21 3 2 2 4 5" xfId="48914" xr:uid="{00000000-0005-0000-0000-0000B4620000}"/>
    <cellStyle name="Migliaia 21 3 2 2 5" xfId="15527" xr:uid="{00000000-0005-0000-0000-0000B5620000}"/>
    <cellStyle name="Migliaia 21 3 2 2 6" xfId="19931" xr:uid="{00000000-0005-0000-0000-0000B6620000}"/>
    <cellStyle name="Migliaia 21 3 2 3" xfId="2737" xr:uid="{00000000-0005-0000-0000-0000B7620000}"/>
    <cellStyle name="Migliaia 21 3 2 3 2" xfId="7848" xr:uid="{00000000-0005-0000-0000-0000B8620000}"/>
    <cellStyle name="Migliaia 21 3 2 3 2 2" xfId="34278" xr:uid="{00000000-0005-0000-0000-0000B9620000}"/>
    <cellStyle name="Migliaia 21 3 2 3 2 3" xfId="39580" xr:uid="{00000000-0005-0000-0000-0000BA620000}"/>
    <cellStyle name="Migliaia 21 3 2 3 2 4" xfId="28855" xr:uid="{00000000-0005-0000-0000-0000BB620000}"/>
    <cellStyle name="Migliaia 21 3 2 3 3" xfId="7368" xr:uid="{00000000-0005-0000-0000-0000BC620000}"/>
    <cellStyle name="Migliaia 21 3 2 3 4" xfId="15528" xr:uid="{00000000-0005-0000-0000-0000BD620000}"/>
    <cellStyle name="Migliaia 21 3 2 3 4 2" xfId="36929" xr:uid="{00000000-0005-0000-0000-0000BE620000}"/>
    <cellStyle name="Migliaia 21 3 2 3 5" xfId="11636" xr:uid="{00000000-0005-0000-0000-0000BF620000}"/>
    <cellStyle name="Migliaia 21 3 2 4" xfId="6714" xr:uid="{00000000-0005-0000-0000-0000C0620000}"/>
    <cellStyle name="Migliaia 21 3 2 4 2" xfId="13502" xr:uid="{00000000-0005-0000-0000-0000C1620000}"/>
    <cellStyle name="Migliaia 21 3 2 4 2 2" xfId="34279" xr:uid="{00000000-0005-0000-0000-0000C2620000}"/>
    <cellStyle name="Migliaia 21 3 2 4 2 3" xfId="39581" xr:uid="{00000000-0005-0000-0000-0000C3620000}"/>
    <cellStyle name="Migliaia 21 3 2 4 3" xfId="31766" xr:uid="{00000000-0005-0000-0000-0000C4620000}"/>
    <cellStyle name="Migliaia 21 3 2 4 4" xfId="36930" xr:uid="{00000000-0005-0000-0000-0000C5620000}"/>
    <cellStyle name="Migliaia 21 3 2 4 5" xfId="12591" xr:uid="{00000000-0005-0000-0000-0000C6620000}"/>
    <cellStyle name="Migliaia 21 3 2 5" xfId="12816" xr:uid="{00000000-0005-0000-0000-0000C7620000}"/>
    <cellStyle name="Migliaia 21 3 2 5 2" xfId="28856" xr:uid="{00000000-0005-0000-0000-0000C8620000}"/>
    <cellStyle name="Migliaia 21 3 2 5 2 2" xfId="34280" xr:uid="{00000000-0005-0000-0000-0000C9620000}"/>
    <cellStyle name="Migliaia 21 3 2 5 2 3" xfId="39582" xr:uid="{00000000-0005-0000-0000-0000CA620000}"/>
    <cellStyle name="Migliaia 21 3 2 5 3" xfId="31767" xr:uid="{00000000-0005-0000-0000-0000CB620000}"/>
    <cellStyle name="Migliaia 21 3 2 5 4" xfId="36931" xr:uid="{00000000-0005-0000-0000-0000CC620000}"/>
    <cellStyle name="Migliaia 21 3 2 6" xfId="15526" xr:uid="{00000000-0005-0000-0000-0000CD620000}"/>
    <cellStyle name="Migliaia 21 3 2 6 2" xfId="28857" xr:uid="{00000000-0005-0000-0000-0000CE620000}"/>
    <cellStyle name="Migliaia 21 3 2 6 2 2" xfId="34281" xr:uid="{00000000-0005-0000-0000-0000CF620000}"/>
    <cellStyle name="Migliaia 21 3 2 6 2 3" xfId="39583" xr:uid="{00000000-0005-0000-0000-0000D0620000}"/>
    <cellStyle name="Migliaia 21 3 2 6 3" xfId="31768" xr:uid="{00000000-0005-0000-0000-0000D1620000}"/>
    <cellStyle name="Migliaia 21 3 2 6 4" xfId="36932" xr:uid="{00000000-0005-0000-0000-0000D2620000}"/>
    <cellStyle name="Migliaia 21 3 2 6 5" xfId="19934" xr:uid="{00000000-0005-0000-0000-0000D3620000}"/>
    <cellStyle name="Migliaia 21 3 2 7" xfId="19930" xr:uid="{00000000-0005-0000-0000-0000D4620000}"/>
    <cellStyle name="Migliaia 21 3 3" xfId="1303" xr:uid="{00000000-0005-0000-0000-0000D5620000}"/>
    <cellStyle name="Migliaia 21 3 3 2" xfId="3499" xr:uid="{00000000-0005-0000-0000-0000D6620000}"/>
    <cellStyle name="Migliaia 21 3 3 2 2" xfId="5140" xr:uid="{00000000-0005-0000-0000-0000D7620000}"/>
    <cellStyle name="Migliaia 21 3 3 2 2 2" xfId="34283" xr:uid="{00000000-0005-0000-0000-0000D8620000}"/>
    <cellStyle name="Migliaia 21 3 3 2 2 3" xfId="39585" xr:uid="{00000000-0005-0000-0000-0000D9620000}"/>
    <cellStyle name="Migliaia 21 3 3 2 3" xfId="13620" xr:uid="{00000000-0005-0000-0000-0000DA620000}"/>
    <cellStyle name="Migliaia 21 3 3 2 4" xfId="15530" xr:uid="{00000000-0005-0000-0000-0000DB620000}"/>
    <cellStyle name="Migliaia 21 3 3 2 4 2" xfId="36934" xr:uid="{00000000-0005-0000-0000-0000DC620000}"/>
    <cellStyle name="Migliaia 21 3 3 2 5" xfId="11638" xr:uid="{00000000-0005-0000-0000-0000DD620000}"/>
    <cellStyle name="Migliaia 21 3 3 3" xfId="4892" xr:uid="{00000000-0005-0000-0000-0000DE620000}"/>
    <cellStyle name="Migliaia 21 3 3 3 2" xfId="28860" xr:uid="{00000000-0005-0000-0000-0000DF620000}"/>
    <cellStyle name="Migliaia 21 3 3 3 2 2" xfId="34284" xr:uid="{00000000-0005-0000-0000-0000E0620000}"/>
    <cellStyle name="Migliaia 21 3 3 3 2 3" xfId="39586" xr:uid="{00000000-0005-0000-0000-0000E1620000}"/>
    <cellStyle name="Migliaia 21 3 3 3 3" xfId="31771" xr:uid="{00000000-0005-0000-0000-0000E2620000}"/>
    <cellStyle name="Migliaia 21 3 3 3 4" xfId="36935" xr:uid="{00000000-0005-0000-0000-0000E3620000}"/>
    <cellStyle name="Migliaia 21 3 3 4" xfId="15529" xr:uid="{00000000-0005-0000-0000-0000E4620000}"/>
    <cellStyle name="Migliaia 21 3 3 4 2" xfId="28861" xr:uid="{00000000-0005-0000-0000-0000E5620000}"/>
    <cellStyle name="Migliaia 21 3 3 4 2 2" xfId="34285" xr:uid="{00000000-0005-0000-0000-0000E6620000}"/>
    <cellStyle name="Migliaia 21 3 3 4 2 3" xfId="39587" xr:uid="{00000000-0005-0000-0000-0000E7620000}"/>
    <cellStyle name="Migliaia 21 3 3 4 3" xfId="31772" xr:uid="{00000000-0005-0000-0000-0000E8620000}"/>
    <cellStyle name="Migliaia 21 3 3 4 4" xfId="36936" xr:uid="{00000000-0005-0000-0000-0000E9620000}"/>
    <cellStyle name="Migliaia 21 3 3 4 5" xfId="19936" xr:uid="{00000000-0005-0000-0000-0000EA620000}"/>
    <cellStyle name="Migliaia 21 3 3 5" xfId="19937" xr:uid="{00000000-0005-0000-0000-0000EB620000}"/>
    <cellStyle name="Migliaia 21 3 3 5 2" xfId="28862" xr:uid="{00000000-0005-0000-0000-0000EC620000}"/>
    <cellStyle name="Migliaia 21 3 3 5 2 2" xfId="34286" xr:uid="{00000000-0005-0000-0000-0000ED620000}"/>
    <cellStyle name="Migliaia 21 3 3 5 2 3" xfId="39588" xr:uid="{00000000-0005-0000-0000-0000EE620000}"/>
    <cellStyle name="Migliaia 21 3 3 5 3" xfId="31773" xr:uid="{00000000-0005-0000-0000-0000EF620000}"/>
    <cellStyle name="Migliaia 21 3 3 5 4" xfId="36937" xr:uid="{00000000-0005-0000-0000-0000F0620000}"/>
    <cellStyle name="Migliaia 21 3 3 6" xfId="28858" xr:uid="{00000000-0005-0000-0000-0000F1620000}"/>
    <cellStyle name="Migliaia 21 3 3 6 2" xfId="34282" xr:uid="{00000000-0005-0000-0000-0000F2620000}"/>
    <cellStyle name="Migliaia 21 3 3 6 3" xfId="39584" xr:uid="{00000000-0005-0000-0000-0000F3620000}"/>
    <cellStyle name="Migliaia 21 3 3 7" xfId="31769" xr:uid="{00000000-0005-0000-0000-0000F4620000}"/>
    <cellStyle name="Migliaia 21 3 3 8" xfId="36933" xr:uid="{00000000-0005-0000-0000-0000F5620000}"/>
    <cellStyle name="Migliaia 21 3 3 9" xfId="11637" xr:uid="{00000000-0005-0000-0000-0000F6620000}"/>
    <cellStyle name="Migliaia 21 3 4" xfId="2398" xr:uid="{00000000-0005-0000-0000-0000F7620000}"/>
    <cellStyle name="Migliaia 21 3 4 2" xfId="3910" xr:uid="{00000000-0005-0000-0000-0000F8620000}"/>
    <cellStyle name="Migliaia 21 3 4 2 2" xfId="9865" xr:uid="{00000000-0005-0000-0000-0000F9620000}"/>
    <cellStyle name="Migliaia 21 3 4 2 3" xfId="13472" xr:uid="{00000000-0005-0000-0000-0000FA620000}"/>
    <cellStyle name="Migliaia 21 3 4 2 4" xfId="15532" xr:uid="{00000000-0005-0000-0000-0000FB620000}"/>
    <cellStyle name="Migliaia 21 3 4 2 5" xfId="27786" xr:uid="{00000000-0005-0000-0000-0000FC620000}"/>
    <cellStyle name="Migliaia 21 3 4 2 6" xfId="11640" xr:uid="{00000000-0005-0000-0000-0000FD620000}"/>
    <cellStyle name="Migliaia 21 3 4 3" xfId="9113" xr:uid="{00000000-0005-0000-0000-0000FE620000}"/>
    <cellStyle name="Migliaia 21 3 4 3 2" xfId="30665" xr:uid="{00000000-0005-0000-0000-0000FF620000}"/>
    <cellStyle name="Migliaia 21 3 4 3 2 2" xfId="35825" xr:uid="{00000000-0005-0000-0000-000000630000}"/>
    <cellStyle name="Migliaia 21 3 4 3 2 3" xfId="41127" xr:uid="{00000000-0005-0000-0000-000001630000}"/>
    <cellStyle name="Migliaia 21 3 4 3 3" xfId="33174" xr:uid="{00000000-0005-0000-0000-000002630000}"/>
    <cellStyle name="Migliaia 21 3 4 3 4" xfId="38476" xr:uid="{00000000-0005-0000-0000-000003630000}"/>
    <cellStyle name="Migliaia 21 3 4 4" xfId="15531" xr:uid="{00000000-0005-0000-0000-000004630000}"/>
    <cellStyle name="Migliaia 21 3 4 4 2" xfId="34287" xr:uid="{00000000-0005-0000-0000-000005630000}"/>
    <cellStyle name="Migliaia 21 3 4 4 3" xfId="39589" xr:uid="{00000000-0005-0000-0000-000006630000}"/>
    <cellStyle name="Migliaia 21 3 4 4 4" xfId="28863" xr:uid="{00000000-0005-0000-0000-000007630000}"/>
    <cellStyle name="Migliaia 21 3 4 5" xfId="31774" xr:uid="{00000000-0005-0000-0000-000008630000}"/>
    <cellStyle name="Migliaia 21 3 4 6" xfId="36938" xr:uid="{00000000-0005-0000-0000-000009630000}"/>
    <cellStyle name="Migliaia 21 3 4 7" xfId="11639" xr:uid="{00000000-0005-0000-0000-00000A630000}"/>
    <cellStyle name="Migliaia 21 3 5" xfId="3176" xr:uid="{00000000-0005-0000-0000-00000B630000}"/>
    <cellStyle name="Migliaia 21 3 5 2" xfId="9649" xr:uid="{00000000-0005-0000-0000-00000C630000}"/>
    <cellStyle name="Migliaia 21 3 5 2 2" xfId="30666" xr:uid="{00000000-0005-0000-0000-00000D630000}"/>
    <cellStyle name="Migliaia 21 3 5 2 2 2" xfId="35826" xr:uid="{00000000-0005-0000-0000-00000E630000}"/>
    <cellStyle name="Migliaia 21 3 5 2 2 3" xfId="41128" xr:uid="{00000000-0005-0000-0000-00000F630000}"/>
    <cellStyle name="Migliaia 21 3 5 2 3" xfId="33175" xr:uid="{00000000-0005-0000-0000-000010630000}"/>
    <cellStyle name="Migliaia 21 3 5 2 4" xfId="38477" xr:uid="{00000000-0005-0000-0000-000011630000}"/>
    <cellStyle name="Migliaia 21 3 5 3" xfId="15533" xr:uid="{00000000-0005-0000-0000-000012630000}"/>
    <cellStyle name="Migliaia 21 3 5 3 2" xfId="34288" xr:uid="{00000000-0005-0000-0000-000013630000}"/>
    <cellStyle name="Migliaia 21 3 5 3 3" xfId="39590" xr:uid="{00000000-0005-0000-0000-000014630000}"/>
    <cellStyle name="Migliaia 21 3 5 3 4" xfId="28864" xr:uid="{00000000-0005-0000-0000-000015630000}"/>
    <cellStyle name="Migliaia 21 3 5 4" xfId="31775" xr:uid="{00000000-0005-0000-0000-000016630000}"/>
    <cellStyle name="Migliaia 21 3 5 5" xfId="36939" xr:uid="{00000000-0005-0000-0000-000017630000}"/>
    <cellStyle name="Migliaia 21 3 5 6" xfId="11641" xr:uid="{00000000-0005-0000-0000-000018630000}"/>
    <cellStyle name="Migliaia 21 3 6" xfId="2736" xr:uid="{00000000-0005-0000-0000-000019630000}"/>
    <cellStyle name="Migliaia 21 3 6 2" xfId="9354" xr:uid="{00000000-0005-0000-0000-00001A630000}"/>
    <cellStyle name="Migliaia 21 3 6 2 2" xfId="34289" xr:uid="{00000000-0005-0000-0000-00001B630000}"/>
    <cellStyle name="Migliaia 21 3 6 2 3" xfId="39591" xr:uid="{00000000-0005-0000-0000-00001C630000}"/>
    <cellStyle name="Migliaia 21 3 6 3" xfId="14149" xr:uid="{00000000-0005-0000-0000-00001D630000}"/>
    <cellStyle name="Migliaia 21 3 6 4" xfId="15534" xr:uid="{00000000-0005-0000-0000-00001E630000}"/>
    <cellStyle name="Migliaia 21 3 6 4 2" xfId="36940" xr:uid="{00000000-0005-0000-0000-00001F630000}"/>
    <cellStyle name="Migliaia 21 3 6 5" xfId="11642" xr:uid="{00000000-0005-0000-0000-000020630000}"/>
    <cellStyle name="Migliaia 21 3 7" xfId="6555" xr:uid="{00000000-0005-0000-0000-000021630000}"/>
    <cellStyle name="Migliaia 21 3 7 2" xfId="28865" xr:uid="{00000000-0005-0000-0000-000022630000}"/>
    <cellStyle name="Migliaia 21 3 7 2 2" xfId="34290" xr:uid="{00000000-0005-0000-0000-000023630000}"/>
    <cellStyle name="Migliaia 21 3 7 2 3" xfId="39592" xr:uid="{00000000-0005-0000-0000-000024630000}"/>
    <cellStyle name="Migliaia 21 3 7 3" xfId="31776" xr:uid="{00000000-0005-0000-0000-000025630000}"/>
    <cellStyle name="Migliaia 21 3 7 4" xfId="36941" xr:uid="{00000000-0005-0000-0000-000026630000}"/>
    <cellStyle name="Migliaia 21 3 8" xfId="12817" xr:uid="{00000000-0005-0000-0000-000027630000}"/>
    <cellStyle name="Migliaia 21 3 8 2" xfId="28866" xr:uid="{00000000-0005-0000-0000-000028630000}"/>
    <cellStyle name="Migliaia 21 3 8 2 2" xfId="34291" xr:uid="{00000000-0005-0000-0000-000029630000}"/>
    <cellStyle name="Migliaia 21 3 8 2 3" xfId="39593" xr:uid="{00000000-0005-0000-0000-00002A630000}"/>
    <cellStyle name="Migliaia 21 3 8 3" xfId="31777" xr:uid="{00000000-0005-0000-0000-00002B630000}"/>
    <cellStyle name="Migliaia 21 3 8 4" xfId="36942" xr:uid="{00000000-0005-0000-0000-00002C630000}"/>
    <cellStyle name="Migliaia 21 3 8 5" xfId="19939" xr:uid="{00000000-0005-0000-0000-00002D630000}"/>
    <cellStyle name="Migliaia 21 3 9" xfId="15525" xr:uid="{00000000-0005-0000-0000-00002E630000}"/>
    <cellStyle name="Migliaia 21 4" xfId="1305" xr:uid="{00000000-0005-0000-0000-00002F630000}"/>
    <cellStyle name="Migliaia 21 4 2" xfId="3501" xr:uid="{00000000-0005-0000-0000-000030630000}"/>
    <cellStyle name="Migliaia 21 4 2 2" xfId="4238" xr:uid="{00000000-0005-0000-0000-000031630000}"/>
    <cellStyle name="Migliaia 21 4 2 2 2" xfId="28867" xr:uid="{00000000-0005-0000-0000-000032630000}"/>
    <cellStyle name="Migliaia 21 4 2 2 2 2" xfId="34292" xr:uid="{00000000-0005-0000-0000-000033630000}"/>
    <cellStyle name="Migliaia 21 4 2 2 2 3" xfId="39594" xr:uid="{00000000-0005-0000-0000-000034630000}"/>
    <cellStyle name="Migliaia 21 4 2 2 3" xfId="31778" xr:uid="{00000000-0005-0000-0000-000035630000}"/>
    <cellStyle name="Migliaia 21 4 2 2 4" xfId="36943" xr:uid="{00000000-0005-0000-0000-000036630000}"/>
    <cellStyle name="Migliaia 21 4 2 3" xfId="7369" xr:uid="{00000000-0005-0000-0000-000037630000}"/>
    <cellStyle name="Migliaia 21 4 2 3 2" xfId="28868" xr:uid="{00000000-0005-0000-0000-000038630000}"/>
    <cellStyle name="Migliaia 21 4 2 3 2 2" xfId="34293" xr:uid="{00000000-0005-0000-0000-000039630000}"/>
    <cellStyle name="Migliaia 21 4 2 3 2 3" xfId="39595" xr:uid="{00000000-0005-0000-0000-00003A630000}"/>
    <cellStyle name="Migliaia 21 4 2 3 3" xfId="31779" xr:uid="{00000000-0005-0000-0000-00003B630000}"/>
    <cellStyle name="Migliaia 21 4 2 3 4" xfId="36944" xr:uid="{00000000-0005-0000-0000-00003C630000}"/>
    <cellStyle name="Migliaia 21 4 2 4" xfId="6716" xr:uid="{00000000-0005-0000-0000-00003D630000}"/>
    <cellStyle name="Migliaia 21 4 2 5" xfId="6094" xr:uid="{00000000-0005-0000-0000-00003E630000}"/>
    <cellStyle name="Migliaia 21 4 2 5 2" xfId="16868" xr:uid="{00000000-0005-0000-0000-00003F630000}"/>
    <cellStyle name="Migliaia 21 4 2 5 3" xfId="41673" xr:uid="{00000000-0005-0000-0000-000040630000}"/>
    <cellStyle name="Migliaia 21 4 2 5 4" xfId="45900" xr:uid="{00000000-0005-0000-0000-000041630000}"/>
    <cellStyle name="Migliaia 21 4 2 5 5" xfId="48916" xr:uid="{00000000-0005-0000-0000-000042630000}"/>
    <cellStyle name="Migliaia 21 4 2 6" xfId="15536" xr:uid="{00000000-0005-0000-0000-000043630000}"/>
    <cellStyle name="Migliaia 21 4 2 7" xfId="19941" xr:uid="{00000000-0005-0000-0000-000044630000}"/>
    <cellStyle name="Migliaia 21 4 3" xfId="4239" xr:uid="{00000000-0005-0000-0000-000045630000}"/>
    <cellStyle name="Migliaia 21 4 3 2" xfId="13621" xr:uid="{00000000-0005-0000-0000-000046630000}"/>
    <cellStyle name="Migliaia 21 4 3 2 2" xfId="34294" xr:uid="{00000000-0005-0000-0000-000047630000}"/>
    <cellStyle name="Migliaia 21 4 3 2 3" xfId="39596" xr:uid="{00000000-0005-0000-0000-000048630000}"/>
    <cellStyle name="Migliaia 21 4 3 3" xfId="31780" xr:uid="{00000000-0005-0000-0000-000049630000}"/>
    <cellStyle name="Migliaia 21 4 3 4" xfId="36945" xr:uid="{00000000-0005-0000-0000-00004A630000}"/>
    <cellStyle name="Migliaia 21 4 3 5" xfId="12815" xr:uid="{00000000-0005-0000-0000-00004B630000}"/>
    <cellStyle name="Migliaia 21 4 4" xfId="7370" xr:uid="{00000000-0005-0000-0000-00004C630000}"/>
    <cellStyle name="Migliaia 21 4 4 2" xfId="28869" xr:uid="{00000000-0005-0000-0000-00004D630000}"/>
    <cellStyle name="Migliaia 21 4 4 2 2" xfId="34295" xr:uid="{00000000-0005-0000-0000-00004E630000}"/>
    <cellStyle name="Migliaia 21 4 4 2 3" xfId="39597" xr:uid="{00000000-0005-0000-0000-00004F630000}"/>
    <cellStyle name="Migliaia 21 4 4 3" xfId="31781" xr:uid="{00000000-0005-0000-0000-000050630000}"/>
    <cellStyle name="Migliaia 21 4 4 4" xfId="36946" xr:uid="{00000000-0005-0000-0000-000051630000}"/>
    <cellStyle name="Migliaia 21 4 5" xfId="6715" xr:uid="{00000000-0005-0000-0000-000052630000}"/>
    <cellStyle name="Migliaia 21 4 5 2" xfId="28870" xr:uid="{00000000-0005-0000-0000-000053630000}"/>
    <cellStyle name="Migliaia 21 4 5 2 2" xfId="34296" xr:uid="{00000000-0005-0000-0000-000054630000}"/>
    <cellStyle name="Migliaia 21 4 5 2 3" xfId="39598" xr:uid="{00000000-0005-0000-0000-000055630000}"/>
    <cellStyle name="Migliaia 21 4 5 3" xfId="31782" xr:uid="{00000000-0005-0000-0000-000056630000}"/>
    <cellStyle name="Migliaia 21 4 5 4" xfId="36947" xr:uid="{00000000-0005-0000-0000-000057630000}"/>
    <cellStyle name="Migliaia 21 4 6" xfId="6093" xr:uid="{00000000-0005-0000-0000-000058630000}"/>
    <cellStyle name="Migliaia 21 4 6 2" xfId="16867" xr:uid="{00000000-0005-0000-0000-000059630000}"/>
    <cellStyle name="Migliaia 21 4 6 2 2" xfId="34297" xr:uid="{00000000-0005-0000-0000-00005A630000}"/>
    <cellStyle name="Migliaia 21 4 6 2 3" xfId="39599" xr:uid="{00000000-0005-0000-0000-00005B630000}"/>
    <cellStyle name="Migliaia 21 4 6 2 4" xfId="28871" xr:uid="{00000000-0005-0000-0000-00005C630000}"/>
    <cellStyle name="Migliaia 21 4 6 3" xfId="31783" xr:uid="{00000000-0005-0000-0000-00005D630000}"/>
    <cellStyle name="Migliaia 21 4 6 4" xfId="36948" xr:uid="{00000000-0005-0000-0000-00005E630000}"/>
    <cellStyle name="Migliaia 21 4 6 5" xfId="19944" xr:uid="{00000000-0005-0000-0000-00005F630000}"/>
    <cellStyle name="Migliaia 21 4 6 6" xfId="42752" xr:uid="{00000000-0005-0000-0000-000060630000}"/>
    <cellStyle name="Migliaia 21 4 6 7" xfId="45899" xr:uid="{00000000-0005-0000-0000-000061630000}"/>
    <cellStyle name="Migliaia 21 4 6 8" xfId="48915" xr:uid="{00000000-0005-0000-0000-000062630000}"/>
    <cellStyle name="Migliaia 21 4 7" xfId="15535" xr:uid="{00000000-0005-0000-0000-000063630000}"/>
    <cellStyle name="Migliaia 21 4 7 2" xfId="28872" xr:uid="{00000000-0005-0000-0000-000064630000}"/>
    <cellStyle name="Migliaia 21 4 7 2 2" xfId="34298" xr:uid="{00000000-0005-0000-0000-000065630000}"/>
    <cellStyle name="Migliaia 21 4 7 2 3" xfId="39600" xr:uid="{00000000-0005-0000-0000-000066630000}"/>
    <cellStyle name="Migliaia 21 4 7 3" xfId="31784" xr:uid="{00000000-0005-0000-0000-000067630000}"/>
    <cellStyle name="Migliaia 21 4 7 4" xfId="36949" xr:uid="{00000000-0005-0000-0000-000068630000}"/>
    <cellStyle name="Migliaia 21 4 7 5" xfId="19945" xr:uid="{00000000-0005-0000-0000-000069630000}"/>
    <cellStyle name="Migliaia 21 4 8" xfId="19940" xr:uid="{00000000-0005-0000-0000-00006A630000}"/>
    <cellStyle name="Migliaia 21 5" xfId="1306" xr:uid="{00000000-0005-0000-0000-00006B630000}"/>
    <cellStyle name="Migliaia 21 5 2" xfId="3502" xr:uid="{00000000-0005-0000-0000-00006C630000}"/>
    <cellStyle name="Migliaia 21 5 2 2" xfId="13835" xr:uid="{00000000-0005-0000-0000-00006D630000}"/>
    <cellStyle name="Migliaia 21 5 2 2 2" xfId="34299" xr:uid="{00000000-0005-0000-0000-00006E630000}"/>
    <cellStyle name="Migliaia 21 5 2 2 3" xfId="39601" xr:uid="{00000000-0005-0000-0000-00006F630000}"/>
    <cellStyle name="Migliaia 21 5 2 3" xfId="15538" xr:uid="{00000000-0005-0000-0000-000070630000}"/>
    <cellStyle name="Migliaia 21 5 2 3 2" xfId="31785" xr:uid="{00000000-0005-0000-0000-000071630000}"/>
    <cellStyle name="Migliaia 21 5 2 4" xfId="36950" xr:uid="{00000000-0005-0000-0000-000072630000}"/>
    <cellStyle name="Migliaia 21 5 2 5" xfId="11643" xr:uid="{00000000-0005-0000-0000-000073630000}"/>
    <cellStyle name="Migliaia 21 5 3" xfId="6717" xr:uid="{00000000-0005-0000-0000-000074630000}"/>
    <cellStyle name="Migliaia 21 5 3 2" xfId="28873" xr:uid="{00000000-0005-0000-0000-000075630000}"/>
    <cellStyle name="Migliaia 21 5 3 2 2" xfId="34300" xr:uid="{00000000-0005-0000-0000-000076630000}"/>
    <cellStyle name="Migliaia 21 5 3 2 3" xfId="39602" xr:uid="{00000000-0005-0000-0000-000077630000}"/>
    <cellStyle name="Migliaia 21 5 3 3" xfId="31786" xr:uid="{00000000-0005-0000-0000-000078630000}"/>
    <cellStyle name="Migliaia 21 5 3 4" xfId="36951" xr:uid="{00000000-0005-0000-0000-000079630000}"/>
    <cellStyle name="Migliaia 21 5 4" xfId="6095" xr:uid="{00000000-0005-0000-0000-00007A630000}"/>
    <cellStyle name="Migliaia 21 5 4 2" xfId="16869" xr:uid="{00000000-0005-0000-0000-00007B630000}"/>
    <cellStyle name="Migliaia 21 5 4 2 2" xfId="34301" xr:uid="{00000000-0005-0000-0000-00007C630000}"/>
    <cellStyle name="Migliaia 21 5 4 2 3" xfId="39603" xr:uid="{00000000-0005-0000-0000-00007D630000}"/>
    <cellStyle name="Migliaia 21 5 4 2 4" xfId="28874" xr:uid="{00000000-0005-0000-0000-00007E630000}"/>
    <cellStyle name="Migliaia 21 5 4 3" xfId="31787" xr:uid="{00000000-0005-0000-0000-00007F630000}"/>
    <cellStyle name="Migliaia 21 5 4 4" xfId="36952" xr:uid="{00000000-0005-0000-0000-000080630000}"/>
    <cellStyle name="Migliaia 21 5 4 5" xfId="19947" xr:uid="{00000000-0005-0000-0000-000081630000}"/>
    <cellStyle name="Migliaia 21 5 4 6" xfId="43345" xr:uid="{00000000-0005-0000-0000-000082630000}"/>
    <cellStyle name="Migliaia 21 5 4 7" xfId="45901" xr:uid="{00000000-0005-0000-0000-000083630000}"/>
    <cellStyle name="Migliaia 21 5 4 8" xfId="48917" xr:uid="{00000000-0005-0000-0000-000084630000}"/>
    <cellStyle name="Migliaia 21 5 5" xfId="15537" xr:uid="{00000000-0005-0000-0000-000085630000}"/>
    <cellStyle name="Migliaia 21 5 5 2" xfId="28875" xr:uid="{00000000-0005-0000-0000-000086630000}"/>
    <cellStyle name="Migliaia 21 5 5 2 2" xfId="34302" xr:uid="{00000000-0005-0000-0000-000087630000}"/>
    <cellStyle name="Migliaia 21 5 5 2 3" xfId="39604" xr:uid="{00000000-0005-0000-0000-000088630000}"/>
    <cellStyle name="Migliaia 21 5 5 3" xfId="31788" xr:uid="{00000000-0005-0000-0000-000089630000}"/>
    <cellStyle name="Migliaia 21 5 5 4" xfId="36953" xr:uid="{00000000-0005-0000-0000-00008A630000}"/>
    <cellStyle name="Migliaia 21 5 5 5" xfId="19948" xr:uid="{00000000-0005-0000-0000-00008B630000}"/>
    <cellStyle name="Migliaia 21 5 6" xfId="19949" xr:uid="{00000000-0005-0000-0000-00008C630000}"/>
    <cellStyle name="Migliaia 21 5 6 2" xfId="28876" xr:uid="{00000000-0005-0000-0000-00008D630000}"/>
    <cellStyle name="Migliaia 21 5 6 2 2" xfId="34303" xr:uid="{00000000-0005-0000-0000-00008E630000}"/>
    <cellStyle name="Migliaia 21 5 6 2 3" xfId="39605" xr:uid="{00000000-0005-0000-0000-00008F630000}"/>
    <cellStyle name="Migliaia 21 5 6 3" xfId="31789" xr:uid="{00000000-0005-0000-0000-000090630000}"/>
    <cellStyle name="Migliaia 21 5 6 4" xfId="36954" xr:uid="{00000000-0005-0000-0000-000091630000}"/>
    <cellStyle name="Migliaia 21 5 7" xfId="19946" xr:uid="{00000000-0005-0000-0000-000092630000}"/>
    <cellStyle name="Migliaia 21 6" xfId="1301" xr:uid="{00000000-0005-0000-0000-000093630000}"/>
    <cellStyle name="Migliaia 21 6 2" xfId="3497" xr:uid="{00000000-0005-0000-0000-000094630000}"/>
    <cellStyle name="Migliaia 21 6 2 2" xfId="5139" xr:uid="{00000000-0005-0000-0000-000095630000}"/>
    <cellStyle name="Migliaia 21 6 2 3" xfId="14099" xr:uid="{00000000-0005-0000-0000-000096630000}"/>
    <cellStyle name="Migliaia 21 6 2 4" xfId="15540" xr:uid="{00000000-0005-0000-0000-000097630000}"/>
    <cellStyle name="Migliaia 21 6 2 5" xfId="27788" xr:uid="{00000000-0005-0000-0000-000098630000}"/>
    <cellStyle name="Migliaia 21 6 2 6" xfId="11645" xr:uid="{00000000-0005-0000-0000-000099630000}"/>
    <cellStyle name="Migliaia 21 6 3" xfId="4891" xr:uid="{00000000-0005-0000-0000-00009A630000}"/>
    <cellStyle name="Migliaia 21 6 3 2" xfId="30667" xr:uid="{00000000-0005-0000-0000-00009B630000}"/>
    <cellStyle name="Migliaia 21 6 3 2 2" xfId="35827" xr:uid="{00000000-0005-0000-0000-00009C630000}"/>
    <cellStyle name="Migliaia 21 6 3 2 3" xfId="41129" xr:uid="{00000000-0005-0000-0000-00009D630000}"/>
    <cellStyle name="Migliaia 21 6 3 3" xfId="33176" xr:uid="{00000000-0005-0000-0000-00009E630000}"/>
    <cellStyle name="Migliaia 21 6 3 4" xfId="38478" xr:uid="{00000000-0005-0000-0000-00009F630000}"/>
    <cellStyle name="Migliaia 21 6 4" xfId="15539" xr:uid="{00000000-0005-0000-0000-0000A0630000}"/>
    <cellStyle name="Migliaia 21 6 4 2" xfId="34304" xr:uid="{00000000-0005-0000-0000-0000A1630000}"/>
    <cellStyle name="Migliaia 21 6 4 3" xfId="39606" xr:uid="{00000000-0005-0000-0000-0000A2630000}"/>
    <cellStyle name="Migliaia 21 6 4 4" xfId="28877" xr:uid="{00000000-0005-0000-0000-0000A3630000}"/>
    <cellStyle name="Migliaia 21 6 5" xfId="31790" xr:uid="{00000000-0005-0000-0000-0000A4630000}"/>
    <cellStyle name="Migliaia 21 6 6" xfId="36955" xr:uid="{00000000-0005-0000-0000-0000A5630000}"/>
    <cellStyle name="Migliaia 21 6 7" xfId="11644" xr:uid="{00000000-0005-0000-0000-0000A6630000}"/>
    <cellStyle name="Migliaia 21 7" xfId="3174" xr:uid="{00000000-0005-0000-0000-0000A7630000}"/>
    <cellStyle name="Migliaia 21 7 2" xfId="9647" xr:uid="{00000000-0005-0000-0000-0000A8630000}"/>
    <cellStyle name="Migliaia 21 7 2 2" xfId="30668" xr:uid="{00000000-0005-0000-0000-0000A9630000}"/>
    <cellStyle name="Migliaia 21 7 2 2 2" xfId="35828" xr:uid="{00000000-0005-0000-0000-0000AA630000}"/>
    <cellStyle name="Migliaia 21 7 2 2 3" xfId="41130" xr:uid="{00000000-0005-0000-0000-0000AB630000}"/>
    <cellStyle name="Migliaia 21 7 2 3" xfId="33177" xr:uid="{00000000-0005-0000-0000-0000AC630000}"/>
    <cellStyle name="Migliaia 21 7 2 4" xfId="38479" xr:uid="{00000000-0005-0000-0000-0000AD630000}"/>
    <cellStyle name="Migliaia 21 7 3" xfId="15541" xr:uid="{00000000-0005-0000-0000-0000AE630000}"/>
    <cellStyle name="Migliaia 21 7 3 2" xfId="34305" xr:uid="{00000000-0005-0000-0000-0000AF630000}"/>
    <cellStyle name="Migliaia 21 7 3 3" xfId="39607" xr:uid="{00000000-0005-0000-0000-0000B0630000}"/>
    <cellStyle name="Migliaia 21 7 3 4" xfId="28878" xr:uid="{00000000-0005-0000-0000-0000B1630000}"/>
    <cellStyle name="Migliaia 21 7 4" xfId="31791" xr:uid="{00000000-0005-0000-0000-0000B2630000}"/>
    <cellStyle name="Migliaia 21 7 5" xfId="36956" xr:uid="{00000000-0005-0000-0000-0000B3630000}"/>
    <cellStyle name="Migliaia 21 7 6" xfId="11646" xr:uid="{00000000-0005-0000-0000-0000B4630000}"/>
    <cellStyle name="Migliaia 21 8" xfId="2734" xr:uid="{00000000-0005-0000-0000-0000B5630000}"/>
    <cellStyle name="Migliaia 21 8 2" xfId="9352" xr:uid="{00000000-0005-0000-0000-0000B6630000}"/>
    <cellStyle name="Migliaia 21 8 2 2" xfId="30669" xr:uid="{00000000-0005-0000-0000-0000B7630000}"/>
    <cellStyle name="Migliaia 21 8 2 2 2" xfId="35829" xr:uid="{00000000-0005-0000-0000-0000B8630000}"/>
    <cellStyle name="Migliaia 21 8 2 2 3" xfId="41131" xr:uid="{00000000-0005-0000-0000-0000B9630000}"/>
    <cellStyle name="Migliaia 21 8 2 3" xfId="33178" xr:uid="{00000000-0005-0000-0000-0000BA630000}"/>
    <cellStyle name="Migliaia 21 8 2 4" xfId="38480" xr:uid="{00000000-0005-0000-0000-0000BB630000}"/>
    <cellStyle name="Migliaia 21 8 3" xfId="15542" xr:uid="{00000000-0005-0000-0000-0000BC630000}"/>
    <cellStyle name="Migliaia 21 8 3 2" xfId="34306" xr:uid="{00000000-0005-0000-0000-0000BD630000}"/>
    <cellStyle name="Migliaia 21 8 3 3" xfId="39608" xr:uid="{00000000-0005-0000-0000-0000BE630000}"/>
    <cellStyle name="Migliaia 21 8 3 4" xfId="28879" xr:uid="{00000000-0005-0000-0000-0000BF630000}"/>
    <cellStyle name="Migliaia 21 8 4" xfId="31792" xr:uid="{00000000-0005-0000-0000-0000C0630000}"/>
    <cellStyle name="Migliaia 21 8 5" xfId="36957" xr:uid="{00000000-0005-0000-0000-0000C1630000}"/>
    <cellStyle name="Migliaia 21 8 6" xfId="11647" xr:uid="{00000000-0005-0000-0000-0000C2630000}"/>
    <cellStyle name="Migliaia 21 9" xfId="12590" xr:uid="{00000000-0005-0000-0000-0000C3630000}"/>
    <cellStyle name="Migliaia 21 9 2" xfId="28880" xr:uid="{00000000-0005-0000-0000-0000C4630000}"/>
    <cellStyle name="Migliaia 21 9 2 2" xfId="34307" xr:uid="{00000000-0005-0000-0000-0000C5630000}"/>
    <cellStyle name="Migliaia 21 9 2 3" xfId="39609" xr:uid="{00000000-0005-0000-0000-0000C6630000}"/>
    <cellStyle name="Migliaia 21 9 3" xfId="31793" xr:uid="{00000000-0005-0000-0000-0000C7630000}"/>
    <cellStyle name="Migliaia 21 9 4" xfId="36958" xr:uid="{00000000-0005-0000-0000-0000C8630000}"/>
    <cellStyle name="Migliaia 22" xfId="278" xr:uid="{00000000-0005-0000-0000-0000C9630000}"/>
    <cellStyle name="Migliaia 22 10" xfId="15543" xr:uid="{00000000-0005-0000-0000-0000CA630000}"/>
    <cellStyle name="Migliaia 22 10 2" xfId="34308" xr:uid="{00000000-0005-0000-0000-0000CB630000}"/>
    <cellStyle name="Migliaia 22 10 3" xfId="39610" xr:uid="{00000000-0005-0000-0000-0000CC630000}"/>
    <cellStyle name="Migliaia 22 10 4" xfId="28881" xr:uid="{00000000-0005-0000-0000-0000CD630000}"/>
    <cellStyle name="Migliaia 22 11" xfId="31794" xr:uid="{00000000-0005-0000-0000-0000CE630000}"/>
    <cellStyle name="Migliaia 22 12" xfId="36959" xr:uid="{00000000-0005-0000-0000-0000CF630000}"/>
    <cellStyle name="Migliaia 22 2" xfId="279" xr:uid="{00000000-0005-0000-0000-0000D0630000}"/>
    <cellStyle name="Migliaia 22 2 2" xfId="1308" xr:uid="{00000000-0005-0000-0000-0000D1630000}"/>
    <cellStyle name="Migliaia 22 2 2 2" xfId="3504" xr:uid="{00000000-0005-0000-0000-0000D2630000}"/>
    <cellStyle name="Migliaia 22 2 2 2 2" xfId="9806" xr:uid="{00000000-0005-0000-0000-0000D3630000}"/>
    <cellStyle name="Migliaia 22 2 2 2 2 2" xfId="34309" xr:uid="{00000000-0005-0000-0000-0000D4630000}"/>
    <cellStyle name="Migliaia 22 2 2 2 2 3" xfId="39611" xr:uid="{00000000-0005-0000-0000-0000D5630000}"/>
    <cellStyle name="Migliaia 22 2 2 2 3" xfId="13836" xr:uid="{00000000-0005-0000-0000-0000D6630000}"/>
    <cellStyle name="Migliaia 22 2 2 2 4" xfId="15546" xr:uid="{00000000-0005-0000-0000-0000D7630000}"/>
    <cellStyle name="Migliaia 22 2 2 2 4 2" xfId="36960" xr:uid="{00000000-0005-0000-0000-0000D8630000}"/>
    <cellStyle name="Migliaia 22 2 2 2 5" xfId="11648" xr:uid="{00000000-0005-0000-0000-0000D9630000}"/>
    <cellStyle name="Migliaia 22 2 2 3" xfId="7031" xr:uid="{00000000-0005-0000-0000-0000DA630000}"/>
    <cellStyle name="Migliaia 22 2 2 3 2" xfId="30670" xr:uid="{00000000-0005-0000-0000-0000DB630000}"/>
    <cellStyle name="Migliaia 22 2 2 3 2 2" xfId="35830" xr:uid="{00000000-0005-0000-0000-0000DC630000}"/>
    <cellStyle name="Migliaia 22 2 2 3 2 3" xfId="41132" xr:uid="{00000000-0005-0000-0000-0000DD630000}"/>
    <cellStyle name="Migliaia 22 2 2 3 3" xfId="33179" xr:uid="{00000000-0005-0000-0000-0000DE630000}"/>
    <cellStyle name="Migliaia 22 2 2 3 4" xfId="38481" xr:uid="{00000000-0005-0000-0000-0000DF630000}"/>
    <cellStyle name="Migliaia 22 2 2 4" xfId="6096" xr:uid="{00000000-0005-0000-0000-0000E0630000}"/>
    <cellStyle name="Migliaia 22 2 2 4 2" xfId="16870" xr:uid="{00000000-0005-0000-0000-0000E1630000}"/>
    <cellStyle name="Migliaia 22 2 2 4 3" xfId="41674" xr:uid="{00000000-0005-0000-0000-0000E2630000}"/>
    <cellStyle name="Migliaia 22 2 2 4 4" xfId="45902" xr:uid="{00000000-0005-0000-0000-0000E3630000}"/>
    <cellStyle name="Migliaia 22 2 2 4 5" xfId="48918" xr:uid="{00000000-0005-0000-0000-0000E4630000}"/>
    <cellStyle name="Migliaia 22 2 2 5" xfId="15545" xr:uid="{00000000-0005-0000-0000-0000E5630000}"/>
    <cellStyle name="Migliaia 22 2 2 6" xfId="19954" xr:uid="{00000000-0005-0000-0000-0000E6630000}"/>
    <cellStyle name="Migliaia 22 2 3" xfId="3178" xr:uid="{00000000-0005-0000-0000-0000E7630000}"/>
    <cellStyle name="Migliaia 22 2 3 2" xfId="9651" xr:uid="{00000000-0005-0000-0000-0000E8630000}"/>
    <cellStyle name="Migliaia 22 2 3 2 2" xfId="30671" xr:uid="{00000000-0005-0000-0000-0000E9630000}"/>
    <cellStyle name="Migliaia 22 2 3 2 2 2" xfId="35831" xr:uid="{00000000-0005-0000-0000-0000EA630000}"/>
    <cellStyle name="Migliaia 22 2 3 2 2 3" xfId="41133" xr:uid="{00000000-0005-0000-0000-0000EB630000}"/>
    <cellStyle name="Migliaia 22 2 3 2 3" xfId="33180" xr:uid="{00000000-0005-0000-0000-0000EC630000}"/>
    <cellStyle name="Migliaia 22 2 3 2 4" xfId="38482" xr:uid="{00000000-0005-0000-0000-0000ED630000}"/>
    <cellStyle name="Migliaia 22 2 3 3" xfId="15547" xr:uid="{00000000-0005-0000-0000-0000EE630000}"/>
    <cellStyle name="Migliaia 22 2 3 3 2" xfId="34310" xr:uid="{00000000-0005-0000-0000-0000EF630000}"/>
    <cellStyle name="Migliaia 22 2 3 3 3" xfId="39612" xr:uid="{00000000-0005-0000-0000-0000F0630000}"/>
    <cellStyle name="Migliaia 22 2 3 3 4" xfId="28882" xr:uid="{00000000-0005-0000-0000-0000F1630000}"/>
    <cellStyle name="Migliaia 22 2 3 4" xfId="31795" xr:uid="{00000000-0005-0000-0000-0000F2630000}"/>
    <cellStyle name="Migliaia 22 2 3 5" xfId="36961" xr:uid="{00000000-0005-0000-0000-0000F3630000}"/>
    <cellStyle name="Migliaia 22 2 3 6" xfId="11649" xr:uid="{00000000-0005-0000-0000-0000F4630000}"/>
    <cellStyle name="Migliaia 22 2 4" xfId="2739" xr:uid="{00000000-0005-0000-0000-0000F5630000}"/>
    <cellStyle name="Migliaia 22 2 4 2" xfId="9356" xr:uid="{00000000-0005-0000-0000-0000F6630000}"/>
    <cellStyle name="Migliaia 22 2 4 2 2" xfId="34311" xr:uid="{00000000-0005-0000-0000-0000F7630000}"/>
    <cellStyle name="Migliaia 22 2 4 2 3" xfId="39613" xr:uid="{00000000-0005-0000-0000-0000F8630000}"/>
    <cellStyle name="Migliaia 22 2 4 3" xfId="14148" xr:uid="{00000000-0005-0000-0000-0000F9630000}"/>
    <cellStyle name="Migliaia 22 2 4 4" xfId="15548" xr:uid="{00000000-0005-0000-0000-0000FA630000}"/>
    <cellStyle name="Migliaia 22 2 4 4 2" xfId="36962" xr:uid="{00000000-0005-0000-0000-0000FB630000}"/>
    <cellStyle name="Migliaia 22 2 4 5" xfId="11650" xr:uid="{00000000-0005-0000-0000-0000FC630000}"/>
    <cellStyle name="Migliaia 22 2 5" xfId="8546" xr:uid="{00000000-0005-0000-0000-0000FD630000}"/>
    <cellStyle name="Migliaia 22 2 5 2" xfId="28883" xr:uid="{00000000-0005-0000-0000-0000FE630000}"/>
    <cellStyle name="Migliaia 22 2 5 2 2" xfId="34312" xr:uid="{00000000-0005-0000-0000-0000FF630000}"/>
    <cellStyle name="Migliaia 22 2 5 2 3" xfId="39614" xr:uid="{00000000-0005-0000-0000-000000640000}"/>
    <cellStyle name="Migliaia 22 2 5 3" xfId="31796" xr:uid="{00000000-0005-0000-0000-000001640000}"/>
    <cellStyle name="Migliaia 22 2 5 4" xfId="36963" xr:uid="{00000000-0005-0000-0000-000002640000}"/>
    <cellStyle name="Migliaia 22 2 6" xfId="15544" xr:uid="{00000000-0005-0000-0000-000003640000}"/>
    <cellStyle name="Migliaia 22 2 6 2" xfId="28884" xr:uid="{00000000-0005-0000-0000-000004640000}"/>
    <cellStyle name="Migliaia 22 2 6 2 2" xfId="34313" xr:uid="{00000000-0005-0000-0000-000005640000}"/>
    <cellStyle name="Migliaia 22 2 6 2 3" xfId="39615" xr:uid="{00000000-0005-0000-0000-000006640000}"/>
    <cellStyle name="Migliaia 22 2 6 3" xfId="31797" xr:uid="{00000000-0005-0000-0000-000007640000}"/>
    <cellStyle name="Migliaia 22 2 6 4" xfId="36964" xr:uid="{00000000-0005-0000-0000-000008640000}"/>
    <cellStyle name="Migliaia 22 2 6 5" xfId="19955" xr:uid="{00000000-0005-0000-0000-000009640000}"/>
    <cellStyle name="Migliaia 22 2 7" xfId="19953" xr:uid="{00000000-0005-0000-0000-00000A640000}"/>
    <cellStyle name="Migliaia 22 3" xfId="280" xr:uid="{00000000-0005-0000-0000-00000B640000}"/>
    <cellStyle name="Migliaia 22 3 10" xfId="19956" xr:uid="{00000000-0005-0000-0000-00000C640000}"/>
    <cellStyle name="Migliaia 22 3 11" xfId="11651" xr:uid="{00000000-0005-0000-0000-00000D640000}"/>
    <cellStyle name="Migliaia 22 3 2" xfId="1310" xr:uid="{00000000-0005-0000-0000-00000E640000}"/>
    <cellStyle name="Migliaia 22 3 2 2" xfId="3506" xr:uid="{00000000-0005-0000-0000-00000F640000}"/>
    <cellStyle name="Migliaia 22 3 2 2 2" xfId="7371" xr:uid="{00000000-0005-0000-0000-000010640000}"/>
    <cellStyle name="Migliaia 22 3 2 2 2 2" xfId="13837" xr:uid="{00000000-0005-0000-0000-000011640000}"/>
    <cellStyle name="Migliaia 22 3 2 2 2 2 2" xfId="17287" xr:uid="{00000000-0005-0000-0000-000012640000}"/>
    <cellStyle name="Migliaia 22 3 2 2 2 2 2 2" xfId="34314" xr:uid="{00000000-0005-0000-0000-000013640000}"/>
    <cellStyle name="Migliaia 22 3 2 2 2 2 3" xfId="39616" xr:uid="{00000000-0005-0000-0000-000014640000}"/>
    <cellStyle name="Migliaia 22 3 2 2 2 2 4" xfId="28885" xr:uid="{00000000-0005-0000-0000-000015640000}"/>
    <cellStyle name="Migliaia 22 3 2 2 2 3" xfId="31798" xr:uid="{00000000-0005-0000-0000-000016640000}"/>
    <cellStyle name="Migliaia 22 3 2 2 2 4" xfId="36965" xr:uid="{00000000-0005-0000-0000-000017640000}"/>
    <cellStyle name="Migliaia 22 3 2 2 2 5" xfId="43204" xr:uid="{00000000-0005-0000-0000-000018640000}"/>
    <cellStyle name="Migliaia 22 3 2 2 2 6" xfId="46332" xr:uid="{00000000-0005-0000-0000-000019640000}"/>
    <cellStyle name="Migliaia 22 3 2 2 2 7" xfId="49348" xr:uid="{00000000-0005-0000-0000-00001A640000}"/>
    <cellStyle name="Migliaia 22 3 2 2 2 8" xfId="13084" xr:uid="{00000000-0005-0000-0000-00001B640000}"/>
    <cellStyle name="Migliaia 22 3 2 2 3" xfId="7099" xr:uid="{00000000-0005-0000-0000-00001C640000}"/>
    <cellStyle name="Migliaia 22 3 2 2 4" xfId="6097" xr:uid="{00000000-0005-0000-0000-00001D640000}"/>
    <cellStyle name="Migliaia 22 3 2 2 4 2" xfId="16871" xr:uid="{00000000-0005-0000-0000-00001E640000}"/>
    <cellStyle name="Migliaia 22 3 2 2 4 3" xfId="43920" xr:uid="{00000000-0005-0000-0000-00001F640000}"/>
    <cellStyle name="Migliaia 22 3 2 2 4 4" xfId="45903" xr:uid="{00000000-0005-0000-0000-000020640000}"/>
    <cellStyle name="Migliaia 22 3 2 2 4 5" xfId="48919" xr:uid="{00000000-0005-0000-0000-000021640000}"/>
    <cellStyle name="Migliaia 22 3 2 2 5" xfId="15551" xr:uid="{00000000-0005-0000-0000-000022640000}"/>
    <cellStyle name="Migliaia 22 3 2 2 6" xfId="19958" xr:uid="{00000000-0005-0000-0000-000023640000}"/>
    <cellStyle name="Migliaia 22 3 2 3" xfId="2741" xr:uid="{00000000-0005-0000-0000-000024640000}"/>
    <cellStyle name="Migliaia 22 3 2 3 2" xfId="7847" xr:uid="{00000000-0005-0000-0000-000025640000}"/>
    <cellStyle name="Migliaia 22 3 2 3 2 2" xfId="34315" xr:uid="{00000000-0005-0000-0000-000026640000}"/>
    <cellStyle name="Migliaia 22 3 2 3 2 3" xfId="39617" xr:uid="{00000000-0005-0000-0000-000027640000}"/>
    <cellStyle name="Migliaia 22 3 2 3 2 4" xfId="28886" xr:uid="{00000000-0005-0000-0000-000028640000}"/>
    <cellStyle name="Migliaia 22 3 2 3 3" xfId="7372" xr:uid="{00000000-0005-0000-0000-000029640000}"/>
    <cellStyle name="Migliaia 22 3 2 3 4" xfId="15552" xr:uid="{00000000-0005-0000-0000-00002A640000}"/>
    <cellStyle name="Migliaia 22 3 2 3 4 2" xfId="36966" xr:uid="{00000000-0005-0000-0000-00002B640000}"/>
    <cellStyle name="Migliaia 22 3 2 3 5" xfId="11652" xr:uid="{00000000-0005-0000-0000-00002C640000}"/>
    <cellStyle name="Migliaia 22 3 2 4" xfId="6718" xr:uid="{00000000-0005-0000-0000-00002D640000}"/>
    <cellStyle name="Migliaia 22 3 2 4 2" xfId="13503" xr:uid="{00000000-0005-0000-0000-00002E640000}"/>
    <cellStyle name="Migliaia 22 3 2 4 2 2" xfId="34316" xr:uid="{00000000-0005-0000-0000-00002F640000}"/>
    <cellStyle name="Migliaia 22 3 2 4 2 3" xfId="39618" xr:uid="{00000000-0005-0000-0000-000030640000}"/>
    <cellStyle name="Migliaia 22 3 2 4 3" xfId="31799" xr:uid="{00000000-0005-0000-0000-000031640000}"/>
    <cellStyle name="Migliaia 22 3 2 4 4" xfId="36967" xr:uid="{00000000-0005-0000-0000-000032640000}"/>
    <cellStyle name="Migliaia 22 3 2 4 5" xfId="12593" xr:uid="{00000000-0005-0000-0000-000033640000}"/>
    <cellStyle name="Migliaia 22 3 2 5" xfId="12813" xr:uid="{00000000-0005-0000-0000-000034640000}"/>
    <cellStyle name="Migliaia 22 3 2 5 2" xfId="28887" xr:uid="{00000000-0005-0000-0000-000035640000}"/>
    <cellStyle name="Migliaia 22 3 2 5 2 2" xfId="34317" xr:uid="{00000000-0005-0000-0000-000036640000}"/>
    <cellStyle name="Migliaia 22 3 2 5 2 3" xfId="39619" xr:uid="{00000000-0005-0000-0000-000037640000}"/>
    <cellStyle name="Migliaia 22 3 2 5 3" xfId="31800" xr:uid="{00000000-0005-0000-0000-000038640000}"/>
    <cellStyle name="Migliaia 22 3 2 5 4" xfId="36968" xr:uid="{00000000-0005-0000-0000-000039640000}"/>
    <cellStyle name="Migliaia 22 3 2 6" xfId="15550" xr:uid="{00000000-0005-0000-0000-00003A640000}"/>
    <cellStyle name="Migliaia 22 3 2 6 2" xfId="28888" xr:uid="{00000000-0005-0000-0000-00003B640000}"/>
    <cellStyle name="Migliaia 22 3 2 6 2 2" xfId="34318" xr:uid="{00000000-0005-0000-0000-00003C640000}"/>
    <cellStyle name="Migliaia 22 3 2 6 2 3" xfId="39620" xr:uid="{00000000-0005-0000-0000-00003D640000}"/>
    <cellStyle name="Migliaia 22 3 2 6 3" xfId="31801" xr:uid="{00000000-0005-0000-0000-00003E640000}"/>
    <cellStyle name="Migliaia 22 3 2 6 4" xfId="36969" xr:uid="{00000000-0005-0000-0000-00003F640000}"/>
    <cellStyle name="Migliaia 22 3 2 6 5" xfId="19959" xr:uid="{00000000-0005-0000-0000-000040640000}"/>
    <cellStyle name="Migliaia 22 3 2 7" xfId="19957" xr:uid="{00000000-0005-0000-0000-000041640000}"/>
    <cellStyle name="Migliaia 22 3 3" xfId="1309" xr:uid="{00000000-0005-0000-0000-000042640000}"/>
    <cellStyle name="Migliaia 22 3 3 2" xfId="3505" xr:uid="{00000000-0005-0000-0000-000043640000}"/>
    <cellStyle name="Migliaia 22 3 3 2 2" xfId="5142" xr:uid="{00000000-0005-0000-0000-000044640000}"/>
    <cellStyle name="Migliaia 22 3 3 2 2 2" xfId="34320" xr:uid="{00000000-0005-0000-0000-000045640000}"/>
    <cellStyle name="Migliaia 22 3 3 2 2 3" xfId="39622" xr:uid="{00000000-0005-0000-0000-000046640000}"/>
    <cellStyle name="Migliaia 22 3 3 2 3" xfId="13622" xr:uid="{00000000-0005-0000-0000-000047640000}"/>
    <cellStyle name="Migliaia 22 3 3 2 4" xfId="15554" xr:uid="{00000000-0005-0000-0000-000048640000}"/>
    <cellStyle name="Migliaia 22 3 3 2 4 2" xfId="36971" xr:uid="{00000000-0005-0000-0000-000049640000}"/>
    <cellStyle name="Migliaia 22 3 3 2 5" xfId="11654" xr:uid="{00000000-0005-0000-0000-00004A640000}"/>
    <cellStyle name="Migliaia 22 3 3 3" xfId="4894" xr:uid="{00000000-0005-0000-0000-00004B640000}"/>
    <cellStyle name="Migliaia 22 3 3 3 2" xfId="28890" xr:uid="{00000000-0005-0000-0000-00004C640000}"/>
    <cellStyle name="Migliaia 22 3 3 3 2 2" xfId="34321" xr:uid="{00000000-0005-0000-0000-00004D640000}"/>
    <cellStyle name="Migliaia 22 3 3 3 2 3" xfId="39623" xr:uid="{00000000-0005-0000-0000-00004E640000}"/>
    <cellStyle name="Migliaia 22 3 3 3 3" xfId="31803" xr:uid="{00000000-0005-0000-0000-00004F640000}"/>
    <cellStyle name="Migliaia 22 3 3 3 4" xfId="36972" xr:uid="{00000000-0005-0000-0000-000050640000}"/>
    <cellStyle name="Migliaia 22 3 3 4" xfId="15553" xr:uid="{00000000-0005-0000-0000-000051640000}"/>
    <cellStyle name="Migliaia 22 3 3 4 2" xfId="28891" xr:uid="{00000000-0005-0000-0000-000052640000}"/>
    <cellStyle name="Migliaia 22 3 3 4 2 2" xfId="34322" xr:uid="{00000000-0005-0000-0000-000053640000}"/>
    <cellStyle name="Migliaia 22 3 3 4 2 3" xfId="39624" xr:uid="{00000000-0005-0000-0000-000054640000}"/>
    <cellStyle name="Migliaia 22 3 3 4 3" xfId="31804" xr:uid="{00000000-0005-0000-0000-000055640000}"/>
    <cellStyle name="Migliaia 22 3 3 4 4" xfId="36973" xr:uid="{00000000-0005-0000-0000-000056640000}"/>
    <cellStyle name="Migliaia 22 3 3 4 5" xfId="19960" xr:uid="{00000000-0005-0000-0000-000057640000}"/>
    <cellStyle name="Migliaia 22 3 3 5" xfId="19961" xr:uid="{00000000-0005-0000-0000-000058640000}"/>
    <cellStyle name="Migliaia 22 3 3 5 2" xfId="28892" xr:uid="{00000000-0005-0000-0000-000059640000}"/>
    <cellStyle name="Migliaia 22 3 3 5 2 2" xfId="34323" xr:uid="{00000000-0005-0000-0000-00005A640000}"/>
    <cellStyle name="Migliaia 22 3 3 5 2 3" xfId="39625" xr:uid="{00000000-0005-0000-0000-00005B640000}"/>
    <cellStyle name="Migliaia 22 3 3 5 3" xfId="31805" xr:uid="{00000000-0005-0000-0000-00005C640000}"/>
    <cellStyle name="Migliaia 22 3 3 5 4" xfId="36974" xr:uid="{00000000-0005-0000-0000-00005D640000}"/>
    <cellStyle name="Migliaia 22 3 3 6" xfId="28889" xr:uid="{00000000-0005-0000-0000-00005E640000}"/>
    <cellStyle name="Migliaia 22 3 3 6 2" xfId="34319" xr:uid="{00000000-0005-0000-0000-00005F640000}"/>
    <cellStyle name="Migliaia 22 3 3 6 3" xfId="39621" xr:uid="{00000000-0005-0000-0000-000060640000}"/>
    <cellStyle name="Migliaia 22 3 3 7" xfId="31802" xr:uid="{00000000-0005-0000-0000-000061640000}"/>
    <cellStyle name="Migliaia 22 3 3 8" xfId="36970" xr:uid="{00000000-0005-0000-0000-000062640000}"/>
    <cellStyle name="Migliaia 22 3 3 9" xfId="11653" xr:uid="{00000000-0005-0000-0000-000063640000}"/>
    <cellStyle name="Migliaia 22 3 4" xfId="2399" xr:uid="{00000000-0005-0000-0000-000064640000}"/>
    <cellStyle name="Migliaia 22 3 4 2" xfId="3911" xr:uid="{00000000-0005-0000-0000-000065640000}"/>
    <cellStyle name="Migliaia 22 3 4 2 2" xfId="9866" xr:uid="{00000000-0005-0000-0000-000066640000}"/>
    <cellStyle name="Migliaia 22 3 4 2 3" xfId="13558" xr:uid="{00000000-0005-0000-0000-000067640000}"/>
    <cellStyle name="Migliaia 22 3 4 2 4" xfId="15556" xr:uid="{00000000-0005-0000-0000-000068640000}"/>
    <cellStyle name="Migliaia 22 3 4 2 5" xfId="27791" xr:uid="{00000000-0005-0000-0000-000069640000}"/>
    <cellStyle name="Migliaia 22 3 4 2 6" xfId="11656" xr:uid="{00000000-0005-0000-0000-00006A640000}"/>
    <cellStyle name="Migliaia 22 3 4 3" xfId="9114" xr:uid="{00000000-0005-0000-0000-00006B640000}"/>
    <cellStyle name="Migliaia 22 3 4 3 2" xfId="30672" xr:uid="{00000000-0005-0000-0000-00006C640000}"/>
    <cellStyle name="Migliaia 22 3 4 3 2 2" xfId="35832" xr:uid="{00000000-0005-0000-0000-00006D640000}"/>
    <cellStyle name="Migliaia 22 3 4 3 2 3" xfId="41134" xr:uid="{00000000-0005-0000-0000-00006E640000}"/>
    <cellStyle name="Migliaia 22 3 4 3 3" xfId="33181" xr:uid="{00000000-0005-0000-0000-00006F640000}"/>
    <cellStyle name="Migliaia 22 3 4 3 4" xfId="38483" xr:uid="{00000000-0005-0000-0000-000070640000}"/>
    <cellStyle name="Migliaia 22 3 4 4" xfId="15555" xr:uid="{00000000-0005-0000-0000-000071640000}"/>
    <cellStyle name="Migliaia 22 3 4 4 2" xfId="34324" xr:uid="{00000000-0005-0000-0000-000072640000}"/>
    <cellStyle name="Migliaia 22 3 4 4 3" xfId="39626" xr:uid="{00000000-0005-0000-0000-000073640000}"/>
    <cellStyle name="Migliaia 22 3 4 4 4" xfId="28893" xr:uid="{00000000-0005-0000-0000-000074640000}"/>
    <cellStyle name="Migliaia 22 3 4 5" xfId="31806" xr:uid="{00000000-0005-0000-0000-000075640000}"/>
    <cellStyle name="Migliaia 22 3 4 6" xfId="36975" xr:uid="{00000000-0005-0000-0000-000076640000}"/>
    <cellStyle name="Migliaia 22 3 4 7" xfId="11655" xr:uid="{00000000-0005-0000-0000-000077640000}"/>
    <cellStyle name="Migliaia 22 3 5" xfId="3179" xr:uid="{00000000-0005-0000-0000-000078640000}"/>
    <cellStyle name="Migliaia 22 3 5 2" xfId="9652" xr:uid="{00000000-0005-0000-0000-000079640000}"/>
    <cellStyle name="Migliaia 22 3 5 2 2" xfId="30673" xr:uid="{00000000-0005-0000-0000-00007A640000}"/>
    <cellStyle name="Migliaia 22 3 5 2 2 2" xfId="35833" xr:uid="{00000000-0005-0000-0000-00007B640000}"/>
    <cellStyle name="Migliaia 22 3 5 2 2 3" xfId="41135" xr:uid="{00000000-0005-0000-0000-00007C640000}"/>
    <cellStyle name="Migliaia 22 3 5 2 3" xfId="33182" xr:uid="{00000000-0005-0000-0000-00007D640000}"/>
    <cellStyle name="Migliaia 22 3 5 2 4" xfId="38484" xr:uid="{00000000-0005-0000-0000-00007E640000}"/>
    <cellStyle name="Migliaia 22 3 5 3" xfId="15557" xr:uid="{00000000-0005-0000-0000-00007F640000}"/>
    <cellStyle name="Migliaia 22 3 5 3 2" xfId="34325" xr:uid="{00000000-0005-0000-0000-000080640000}"/>
    <cellStyle name="Migliaia 22 3 5 3 3" xfId="39627" xr:uid="{00000000-0005-0000-0000-000081640000}"/>
    <cellStyle name="Migliaia 22 3 5 3 4" xfId="28894" xr:uid="{00000000-0005-0000-0000-000082640000}"/>
    <cellStyle name="Migliaia 22 3 5 4" xfId="31807" xr:uid="{00000000-0005-0000-0000-000083640000}"/>
    <cellStyle name="Migliaia 22 3 5 5" xfId="36976" xr:uid="{00000000-0005-0000-0000-000084640000}"/>
    <cellStyle name="Migliaia 22 3 5 6" xfId="11657" xr:uid="{00000000-0005-0000-0000-000085640000}"/>
    <cellStyle name="Migliaia 22 3 6" xfId="2740" xr:uid="{00000000-0005-0000-0000-000086640000}"/>
    <cellStyle name="Migliaia 22 3 6 2" xfId="9357" xr:uid="{00000000-0005-0000-0000-000087640000}"/>
    <cellStyle name="Migliaia 22 3 6 2 2" xfId="34326" xr:uid="{00000000-0005-0000-0000-000088640000}"/>
    <cellStyle name="Migliaia 22 3 6 2 3" xfId="39628" xr:uid="{00000000-0005-0000-0000-000089640000}"/>
    <cellStyle name="Migliaia 22 3 6 3" xfId="14051" xr:uid="{00000000-0005-0000-0000-00008A640000}"/>
    <cellStyle name="Migliaia 22 3 6 4" xfId="15558" xr:uid="{00000000-0005-0000-0000-00008B640000}"/>
    <cellStyle name="Migliaia 22 3 6 4 2" xfId="36977" xr:uid="{00000000-0005-0000-0000-00008C640000}"/>
    <cellStyle name="Migliaia 22 3 6 5" xfId="11658" xr:uid="{00000000-0005-0000-0000-00008D640000}"/>
    <cellStyle name="Migliaia 22 3 7" xfId="6933" xr:uid="{00000000-0005-0000-0000-00008E640000}"/>
    <cellStyle name="Migliaia 22 3 7 2" xfId="28895" xr:uid="{00000000-0005-0000-0000-00008F640000}"/>
    <cellStyle name="Migliaia 22 3 7 2 2" xfId="34327" xr:uid="{00000000-0005-0000-0000-000090640000}"/>
    <cellStyle name="Migliaia 22 3 7 2 3" xfId="39629" xr:uid="{00000000-0005-0000-0000-000091640000}"/>
    <cellStyle name="Migliaia 22 3 7 3" xfId="31808" xr:uid="{00000000-0005-0000-0000-000092640000}"/>
    <cellStyle name="Migliaia 22 3 7 4" xfId="36978" xr:uid="{00000000-0005-0000-0000-000093640000}"/>
    <cellStyle name="Migliaia 22 3 8" xfId="12814" xr:uid="{00000000-0005-0000-0000-000094640000}"/>
    <cellStyle name="Migliaia 22 3 8 2" xfId="28896" xr:uid="{00000000-0005-0000-0000-000095640000}"/>
    <cellStyle name="Migliaia 22 3 8 2 2" xfId="34328" xr:uid="{00000000-0005-0000-0000-000096640000}"/>
    <cellStyle name="Migliaia 22 3 8 2 3" xfId="39630" xr:uid="{00000000-0005-0000-0000-000097640000}"/>
    <cellStyle name="Migliaia 22 3 8 3" xfId="31809" xr:uid="{00000000-0005-0000-0000-000098640000}"/>
    <cellStyle name="Migliaia 22 3 8 4" xfId="36979" xr:uid="{00000000-0005-0000-0000-000099640000}"/>
    <cellStyle name="Migliaia 22 3 8 5" xfId="19962" xr:uid="{00000000-0005-0000-0000-00009A640000}"/>
    <cellStyle name="Migliaia 22 3 9" xfId="15549" xr:uid="{00000000-0005-0000-0000-00009B640000}"/>
    <cellStyle name="Migliaia 22 4" xfId="1311" xr:uid="{00000000-0005-0000-0000-00009C640000}"/>
    <cellStyle name="Migliaia 22 4 2" xfId="3507" xr:uid="{00000000-0005-0000-0000-00009D640000}"/>
    <cellStyle name="Migliaia 22 4 2 2" xfId="4240" xr:uid="{00000000-0005-0000-0000-00009E640000}"/>
    <cellStyle name="Migliaia 22 4 2 2 2" xfId="28897" xr:uid="{00000000-0005-0000-0000-00009F640000}"/>
    <cellStyle name="Migliaia 22 4 2 2 2 2" xfId="34329" xr:uid="{00000000-0005-0000-0000-0000A0640000}"/>
    <cellStyle name="Migliaia 22 4 2 2 2 3" xfId="39631" xr:uid="{00000000-0005-0000-0000-0000A1640000}"/>
    <cellStyle name="Migliaia 22 4 2 2 3" xfId="31810" xr:uid="{00000000-0005-0000-0000-0000A2640000}"/>
    <cellStyle name="Migliaia 22 4 2 2 4" xfId="36980" xr:uid="{00000000-0005-0000-0000-0000A3640000}"/>
    <cellStyle name="Migliaia 22 4 2 3" xfId="7373" xr:uid="{00000000-0005-0000-0000-0000A4640000}"/>
    <cellStyle name="Migliaia 22 4 2 3 2" xfId="28898" xr:uid="{00000000-0005-0000-0000-0000A5640000}"/>
    <cellStyle name="Migliaia 22 4 2 3 2 2" xfId="34330" xr:uid="{00000000-0005-0000-0000-0000A6640000}"/>
    <cellStyle name="Migliaia 22 4 2 3 2 3" xfId="39632" xr:uid="{00000000-0005-0000-0000-0000A7640000}"/>
    <cellStyle name="Migliaia 22 4 2 3 3" xfId="31811" xr:uid="{00000000-0005-0000-0000-0000A8640000}"/>
    <cellStyle name="Migliaia 22 4 2 3 4" xfId="36981" xr:uid="{00000000-0005-0000-0000-0000A9640000}"/>
    <cellStyle name="Migliaia 22 4 2 4" xfId="6720" xr:uid="{00000000-0005-0000-0000-0000AA640000}"/>
    <cellStyle name="Migliaia 22 4 2 5" xfId="6099" xr:uid="{00000000-0005-0000-0000-0000AB640000}"/>
    <cellStyle name="Migliaia 22 4 2 5 2" xfId="16873" xr:uid="{00000000-0005-0000-0000-0000AC640000}"/>
    <cellStyle name="Migliaia 22 4 2 5 3" xfId="31837" xr:uid="{00000000-0005-0000-0000-0000AD640000}"/>
    <cellStyle name="Migliaia 22 4 2 5 4" xfId="45905" xr:uid="{00000000-0005-0000-0000-0000AE640000}"/>
    <cellStyle name="Migliaia 22 4 2 5 5" xfId="48921" xr:uid="{00000000-0005-0000-0000-0000AF640000}"/>
    <cellStyle name="Migliaia 22 4 2 6" xfId="15560" xr:uid="{00000000-0005-0000-0000-0000B0640000}"/>
    <cellStyle name="Migliaia 22 4 2 7" xfId="19964" xr:uid="{00000000-0005-0000-0000-0000B1640000}"/>
    <cellStyle name="Migliaia 22 4 3" xfId="4241" xr:uid="{00000000-0005-0000-0000-0000B2640000}"/>
    <cellStyle name="Migliaia 22 4 3 2" xfId="13623" xr:uid="{00000000-0005-0000-0000-0000B3640000}"/>
    <cellStyle name="Migliaia 22 4 3 2 2" xfId="34331" xr:uid="{00000000-0005-0000-0000-0000B4640000}"/>
    <cellStyle name="Migliaia 22 4 3 2 3" xfId="39633" xr:uid="{00000000-0005-0000-0000-0000B5640000}"/>
    <cellStyle name="Migliaia 22 4 3 3" xfId="31812" xr:uid="{00000000-0005-0000-0000-0000B6640000}"/>
    <cellStyle name="Migliaia 22 4 3 4" xfId="36982" xr:uid="{00000000-0005-0000-0000-0000B7640000}"/>
    <cellStyle name="Migliaia 22 4 3 5" xfId="12812" xr:uid="{00000000-0005-0000-0000-0000B8640000}"/>
    <cellStyle name="Migliaia 22 4 4" xfId="7374" xr:uid="{00000000-0005-0000-0000-0000B9640000}"/>
    <cellStyle name="Migliaia 22 4 4 2" xfId="28899" xr:uid="{00000000-0005-0000-0000-0000BA640000}"/>
    <cellStyle name="Migliaia 22 4 4 2 2" xfId="34332" xr:uid="{00000000-0005-0000-0000-0000BB640000}"/>
    <cellStyle name="Migliaia 22 4 4 2 3" xfId="39634" xr:uid="{00000000-0005-0000-0000-0000BC640000}"/>
    <cellStyle name="Migliaia 22 4 4 3" xfId="31813" xr:uid="{00000000-0005-0000-0000-0000BD640000}"/>
    <cellStyle name="Migliaia 22 4 4 4" xfId="36983" xr:uid="{00000000-0005-0000-0000-0000BE640000}"/>
    <cellStyle name="Migliaia 22 4 5" xfId="6719" xr:uid="{00000000-0005-0000-0000-0000BF640000}"/>
    <cellStyle name="Migliaia 22 4 5 2" xfId="28900" xr:uid="{00000000-0005-0000-0000-0000C0640000}"/>
    <cellStyle name="Migliaia 22 4 5 2 2" xfId="34333" xr:uid="{00000000-0005-0000-0000-0000C1640000}"/>
    <cellStyle name="Migliaia 22 4 5 2 3" xfId="39635" xr:uid="{00000000-0005-0000-0000-0000C2640000}"/>
    <cellStyle name="Migliaia 22 4 5 3" xfId="31814" xr:uid="{00000000-0005-0000-0000-0000C3640000}"/>
    <cellStyle name="Migliaia 22 4 5 4" xfId="36984" xr:uid="{00000000-0005-0000-0000-0000C4640000}"/>
    <cellStyle name="Migliaia 22 4 6" xfId="6098" xr:uid="{00000000-0005-0000-0000-0000C5640000}"/>
    <cellStyle name="Migliaia 22 4 6 2" xfId="16872" xr:uid="{00000000-0005-0000-0000-0000C6640000}"/>
    <cellStyle name="Migliaia 22 4 6 2 2" xfId="34334" xr:uid="{00000000-0005-0000-0000-0000C7640000}"/>
    <cellStyle name="Migliaia 22 4 6 2 3" xfId="39636" xr:uid="{00000000-0005-0000-0000-0000C8640000}"/>
    <cellStyle name="Migliaia 22 4 6 2 4" xfId="28901" xr:uid="{00000000-0005-0000-0000-0000C9640000}"/>
    <cellStyle name="Migliaia 22 4 6 3" xfId="31815" xr:uid="{00000000-0005-0000-0000-0000CA640000}"/>
    <cellStyle name="Migliaia 22 4 6 4" xfId="36985" xr:uid="{00000000-0005-0000-0000-0000CB640000}"/>
    <cellStyle name="Migliaia 22 4 6 5" xfId="19965" xr:uid="{00000000-0005-0000-0000-0000CC640000}"/>
    <cellStyle name="Migliaia 22 4 6 6" xfId="20796" xr:uid="{00000000-0005-0000-0000-0000CD640000}"/>
    <cellStyle name="Migliaia 22 4 6 7" xfId="45904" xr:uid="{00000000-0005-0000-0000-0000CE640000}"/>
    <cellStyle name="Migliaia 22 4 6 8" xfId="48920" xr:uid="{00000000-0005-0000-0000-0000CF640000}"/>
    <cellStyle name="Migliaia 22 4 7" xfId="15559" xr:uid="{00000000-0005-0000-0000-0000D0640000}"/>
    <cellStyle name="Migliaia 22 4 7 2" xfId="28902" xr:uid="{00000000-0005-0000-0000-0000D1640000}"/>
    <cellStyle name="Migliaia 22 4 7 2 2" xfId="34335" xr:uid="{00000000-0005-0000-0000-0000D2640000}"/>
    <cellStyle name="Migliaia 22 4 7 2 3" xfId="39637" xr:uid="{00000000-0005-0000-0000-0000D3640000}"/>
    <cellStyle name="Migliaia 22 4 7 3" xfId="31816" xr:uid="{00000000-0005-0000-0000-0000D4640000}"/>
    <cellStyle name="Migliaia 22 4 7 4" xfId="36986" xr:uid="{00000000-0005-0000-0000-0000D5640000}"/>
    <cellStyle name="Migliaia 22 4 7 5" xfId="19966" xr:uid="{00000000-0005-0000-0000-0000D6640000}"/>
    <cellStyle name="Migliaia 22 4 8" xfId="19963" xr:uid="{00000000-0005-0000-0000-0000D7640000}"/>
    <cellStyle name="Migliaia 22 5" xfId="1312" xr:uid="{00000000-0005-0000-0000-0000D8640000}"/>
    <cellStyle name="Migliaia 22 5 2" xfId="3508" xr:uid="{00000000-0005-0000-0000-0000D9640000}"/>
    <cellStyle name="Migliaia 22 5 2 2" xfId="13838" xr:uid="{00000000-0005-0000-0000-0000DA640000}"/>
    <cellStyle name="Migliaia 22 5 2 2 2" xfId="34336" xr:uid="{00000000-0005-0000-0000-0000DB640000}"/>
    <cellStyle name="Migliaia 22 5 2 2 3" xfId="39638" xr:uid="{00000000-0005-0000-0000-0000DC640000}"/>
    <cellStyle name="Migliaia 22 5 2 3" xfId="15562" xr:uid="{00000000-0005-0000-0000-0000DD640000}"/>
    <cellStyle name="Migliaia 22 5 2 3 2" xfId="31817" xr:uid="{00000000-0005-0000-0000-0000DE640000}"/>
    <cellStyle name="Migliaia 22 5 2 4" xfId="36987" xr:uid="{00000000-0005-0000-0000-0000DF640000}"/>
    <cellStyle name="Migliaia 22 5 2 5" xfId="11659" xr:uid="{00000000-0005-0000-0000-0000E0640000}"/>
    <cellStyle name="Migliaia 22 5 3" xfId="6721" xr:uid="{00000000-0005-0000-0000-0000E1640000}"/>
    <cellStyle name="Migliaia 22 5 3 2" xfId="28903" xr:uid="{00000000-0005-0000-0000-0000E2640000}"/>
    <cellStyle name="Migliaia 22 5 3 2 2" xfId="34337" xr:uid="{00000000-0005-0000-0000-0000E3640000}"/>
    <cellStyle name="Migliaia 22 5 3 2 3" xfId="39639" xr:uid="{00000000-0005-0000-0000-0000E4640000}"/>
    <cellStyle name="Migliaia 22 5 3 3" xfId="31818" xr:uid="{00000000-0005-0000-0000-0000E5640000}"/>
    <cellStyle name="Migliaia 22 5 3 4" xfId="36988" xr:uid="{00000000-0005-0000-0000-0000E6640000}"/>
    <cellStyle name="Migliaia 22 5 4" xfId="6100" xr:uid="{00000000-0005-0000-0000-0000E7640000}"/>
    <cellStyle name="Migliaia 22 5 4 2" xfId="16874" xr:uid="{00000000-0005-0000-0000-0000E8640000}"/>
    <cellStyle name="Migliaia 22 5 4 2 2" xfId="34338" xr:uid="{00000000-0005-0000-0000-0000E9640000}"/>
    <cellStyle name="Migliaia 22 5 4 2 3" xfId="39640" xr:uid="{00000000-0005-0000-0000-0000EA640000}"/>
    <cellStyle name="Migliaia 22 5 4 2 4" xfId="28904" xr:uid="{00000000-0005-0000-0000-0000EB640000}"/>
    <cellStyle name="Migliaia 22 5 4 3" xfId="31819" xr:uid="{00000000-0005-0000-0000-0000EC640000}"/>
    <cellStyle name="Migliaia 22 5 4 4" xfId="36989" xr:uid="{00000000-0005-0000-0000-0000ED640000}"/>
    <cellStyle name="Migliaia 22 5 4 5" xfId="19968" xr:uid="{00000000-0005-0000-0000-0000EE640000}"/>
    <cellStyle name="Migliaia 22 5 4 6" xfId="42092" xr:uid="{00000000-0005-0000-0000-0000EF640000}"/>
    <cellStyle name="Migliaia 22 5 4 7" xfId="45906" xr:uid="{00000000-0005-0000-0000-0000F0640000}"/>
    <cellStyle name="Migliaia 22 5 4 8" xfId="48922" xr:uid="{00000000-0005-0000-0000-0000F1640000}"/>
    <cellStyle name="Migliaia 22 5 5" xfId="15561" xr:uid="{00000000-0005-0000-0000-0000F2640000}"/>
    <cellStyle name="Migliaia 22 5 5 2" xfId="28905" xr:uid="{00000000-0005-0000-0000-0000F3640000}"/>
    <cellStyle name="Migliaia 22 5 5 2 2" xfId="34339" xr:uid="{00000000-0005-0000-0000-0000F4640000}"/>
    <cellStyle name="Migliaia 22 5 5 2 3" xfId="39641" xr:uid="{00000000-0005-0000-0000-0000F5640000}"/>
    <cellStyle name="Migliaia 22 5 5 3" xfId="31820" xr:uid="{00000000-0005-0000-0000-0000F6640000}"/>
    <cellStyle name="Migliaia 22 5 5 4" xfId="36990" xr:uid="{00000000-0005-0000-0000-0000F7640000}"/>
    <cellStyle name="Migliaia 22 5 5 5" xfId="19969" xr:uid="{00000000-0005-0000-0000-0000F8640000}"/>
    <cellStyle name="Migliaia 22 5 6" xfId="19970" xr:uid="{00000000-0005-0000-0000-0000F9640000}"/>
    <cellStyle name="Migliaia 22 5 6 2" xfId="28906" xr:uid="{00000000-0005-0000-0000-0000FA640000}"/>
    <cellStyle name="Migliaia 22 5 6 2 2" xfId="34340" xr:uid="{00000000-0005-0000-0000-0000FB640000}"/>
    <cellStyle name="Migliaia 22 5 6 2 3" xfId="39642" xr:uid="{00000000-0005-0000-0000-0000FC640000}"/>
    <cellStyle name="Migliaia 22 5 6 3" xfId="31821" xr:uid="{00000000-0005-0000-0000-0000FD640000}"/>
    <cellStyle name="Migliaia 22 5 6 4" xfId="36991" xr:uid="{00000000-0005-0000-0000-0000FE640000}"/>
    <cellStyle name="Migliaia 22 5 7" xfId="19967" xr:uid="{00000000-0005-0000-0000-0000FF640000}"/>
    <cellStyle name="Migliaia 22 6" xfId="1307" xr:uid="{00000000-0005-0000-0000-000000650000}"/>
    <cellStyle name="Migliaia 22 6 2" xfId="3503" xr:uid="{00000000-0005-0000-0000-000001650000}"/>
    <cellStyle name="Migliaia 22 6 2 2" xfId="5141" xr:uid="{00000000-0005-0000-0000-000002650000}"/>
    <cellStyle name="Migliaia 22 6 2 3" xfId="14098" xr:uid="{00000000-0005-0000-0000-000003650000}"/>
    <cellStyle name="Migliaia 22 6 2 4" xfId="15564" xr:uid="{00000000-0005-0000-0000-000004650000}"/>
    <cellStyle name="Migliaia 22 6 2 5" xfId="27792" xr:uid="{00000000-0005-0000-0000-000005650000}"/>
    <cellStyle name="Migliaia 22 6 2 6" xfId="11661" xr:uid="{00000000-0005-0000-0000-000006650000}"/>
    <cellStyle name="Migliaia 22 6 3" xfId="4893" xr:uid="{00000000-0005-0000-0000-000007650000}"/>
    <cellStyle name="Migliaia 22 6 3 2" xfId="30674" xr:uid="{00000000-0005-0000-0000-000008650000}"/>
    <cellStyle name="Migliaia 22 6 3 2 2" xfId="35834" xr:uid="{00000000-0005-0000-0000-000009650000}"/>
    <cellStyle name="Migliaia 22 6 3 2 3" xfId="41136" xr:uid="{00000000-0005-0000-0000-00000A650000}"/>
    <cellStyle name="Migliaia 22 6 3 3" xfId="33183" xr:uid="{00000000-0005-0000-0000-00000B650000}"/>
    <cellStyle name="Migliaia 22 6 3 4" xfId="38485" xr:uid="{00000000-0005-0000-0000-00000C650000}"/>
    <cellStyle name="Migliaia 22 6 4" xfId="15563" xr:uid="{00000000-0005-0000-0000-00000D650000}"/>
    <cellStyle name="Migliaia 22 6 4 2" xfId="34341" xr:uid="{00000000-0005-0000-0000-00000E650000}"/>
    <cellStyle name="Migliaia 22 6 4 3" xfId="39643" xr:uid="{00000000-0005-0000-0000-00000F650000}"/>
    <cellStyle name="Migliaia 22 6 4 4" xfId="28907" xr:uid="{00000000-0005-0000-0000-000010650000}"/>
    <cellStyle name="Migliaia 22 6 5" xfId="31822" xr:uid="{00000000-0005-0000-0000-000011650000}"/>
    <cellStyle name="Migliaia 22 6 6" xfId="36992" xr:uid="{00000000-0005-0000-0000-000012650000}"/>
    <cellStyle name="Migliaia 22 6 7" xfId="11660" xr:uid="{00000000-0005-0000-0000-000013650000}"/>
    <cellStyle name="Migliaia 22 7" xfId="3177" xr:uid="{00000000-0005-0000-0000-000014650000}"/>
    <cellStyle name="Migliaia 22 7 2" xfId="9650" xr:uid="{00000000-0005-0000-0000-000015650000}"/>
    <cellStyle name="Migliaia 22 7 2 2" xfId="30675" xr:uid="{00000000-0005-0000-0000-000016650000}"/>
    <cellStyle name="Migliaia 22 7 2 2 2" xfId="35835" xr:uid="{00000000-0005-0000-0000-000017650000}"/>
    <cellStyle name="Migliaia 22 7 2 2 3" xfId="41137" xr:uid="{00000000-0005-0000-0000-000018650000}"/>
    <cellStyle name="Migliaia 22 7 2 3" xfId="33184" xr:uid="{00000000-0005-0000-0000-000019650000}"/>
    <cellStyle name="Migliaia 22 7 2 4" xfId="38486" xr:uid="{00000000-0005-0000-0000-00001A650000}"/>
    <cellStyle name="Migliaia 22 7 3" xfId="15565" xr:uid="{00000000-0005-0000-0000-00001B650000}"/>
    <cellStyle name="Migliaia 22 7 3 2" xfId="34342" xr:uid="{00000000-0005-0000-0000-00001C650000}"/>
    <cellStyle name="Migliaia 22 7 3 3" xfId="39644" xr:uid="{00000000-0005-0000-0000-00001D650000}"/>
    <cellStyle name="Migliaia 22 7 3 4" xfId="28908" xr:uid="{00000000-0005-0000-0000-00001E650000}"/>
    <cellStyle name="Migliaia 22 7 4" xfId="31823" xr:uid="{00000000-0005-0000-0000-00001F650000}"/>
    <cellStyle name="Migliaia 22 7 5" xfId="36993" xr:uid="{00000000-0005-0000-0000-000020650000}"/>
    <cellStyle name="Migliaia 22 7 6" xfId="11662" xr:uid="{00000000-0005-0000-0000-000021650000}"/>
    <cellStyle name="Migliaia 22 8" xfId="2738" xr:uid="{00000000-0005-0000-0000-000022650000}"/>
    <cellStyle name="Migliaia 22 8 2" xfId="9355" xr:uid="{00000000-0005-0000-0000-000023650000}"/>
    <cellStyle name="Migliaia 22 8 2 2" xfId="30676" xr:uid="{00000000-0005-0000-0000-000024650000}"/>
    <cellStyle name="Migliaia 22 8 2 2 2" xfId="35836" xr:uid="{00000000-0005-0000-0000-000025650000}"/>
    <cellStyle name="Migliaia 22 8 2 2 3" xfId="41138" xr:uid="{00000000-0005-0000-0000-000026650000}"/>
    <cellStyle name="Migliaia 22 8 2 3" xfId="33185" xr:uid="{00000000-0005-0000-0000-000027650000}"/>
    <cellStyle name="Migliaia 22 8 2 4" xfId="38487" xr:uid="{00000000-0005-0000-0000-000028650000}"/>
    <cellStyle name="Migliaia 22 8 3" xfId="15566" xr:uid="{00000000-0005-0000-0000-000029650000}"/>
    <cellStyle name="Migliaia 22 8 3 2" xfId="34343" xr:uid="{00000000-0005-0000-0000-00002A650000}"/>
    <cellStyle name="Migliaia 22 8 3 3" xfId="39645" xr:uid="{00000000-0005-0000-0000-00002B650000}"/>
    <cellStyle name="Migliaia 22 8 3 4" xfId="28909" xr:uid="{00000000-0005-0000-0000-00002C650000}"/>
    <cellStyle name="Migliaia 22 8 4" xfId="31824" xr:uid="{00000000-0005-0000-0000-00002D650000}"/>
    <cellStyle name="Migliaia 22 8 5" xfId="36994" xr:uid="{00000000-0005-0000-0000-00002E650000}"/>
    <cellStyle name="Migliaia 22 8 6" xfId="11663" xr:uid="{00000000-0005-0000-0000-00002F650000}"/>
    <cellStyle name="Migliaia 22 9" xfId="12592" xr:uid="{00000000-0005-0000-0000-000030650000}"/>
    <cellStyle name="Migliaia 22 9 2" xfId="28910" xr:uid="{00000000-0005-0000-0000-000031650000}"/>
    <cellStyle name="Migliaia 22 9 2 2" xfId="34344" xr:uid="{00000000-0005-0000-0000-000032650000}"/>
    <cellStyle name="Migliaia 22 9 2 3" xfId="39646" xr:uid="{00000000-0005-0000-0000-000033650000}"/>
    <cellStyle name="Migliaia 22 9 3" xfId="31825" xr:uid="{00000000-0005-0000-0000-000034650000}"/>
    <cellStyle name="Migliaia 22 9 4" xfId="36995" xr:uid="{00000000-0005-0000-0000-000035650000}"/>
    <cellStyle name="Migliaia 23" xfId="281" xr:uid="{00000000-0005-0000-0000-000036650000}"/>
    <cellStyle name="Migliaia 23 10" xfId="15567" xr:uid="{00000000-0005-0000-0000-000037650000}"/>
    <cellStyle name="Migliaia 23 10 2" xfId="34345" xr:uid="{00000000-0005-0000-0000-000038650000}"/>
    <cellStyle name="Migliaia 23 10 3" xfId="39647" xr:uid="{00000000-0005-0000-0000-000039650000}"/>
    <cellStyle name="Migliaia 23 10 4" xfId="28911" xr:uid="{00000000-0005-0000-0000-00003A650000}"/>
    <cellStyle name="Migliaia 23 11" xfId="31826" xr:uid="{00000000-0005-0000-0000-00003B650000}"/>
    <cellStyle name="Migliaia 23 12" xfId="36996" xr:uid="{00000000-0005-0000-0000-00003C650000}"/>
    <cellStyle name="Migliaia 23 2" xfId="282" xr:uid="{00000000-0005-0000-0000-00003D650000}"/>
    <cellStyle name="Migliaia 23 2 2" xfId="1314" xr:uid="{00000000-0005-0000-0000-00003E650000}"/>
    <cellStyle name="Migliaia 23 2 2 2" xfId="3510" xr:uid="{00000000-0005-0000-0000-00003F650000}"/>
    <cellStyle name="Migliaia 23 2 2 2 2" xfId="9807" xr:uid="{00000000-0005-0000-0000-000040650000}"/>
    <cellStyle name="Migliaia 23 2 2 2 2 2" xfId="34346" xr:uid="{00000000-0005-0000-0000-000041650000}"/>
    <cellStyle name="Migliaia 23 2 2 2 2 3" xfId="39648" xr:uid="{00000000-0005-0000-0000-000042650000}"/>
    <cellStyle name="Migliaia 23 2 2 2 3" xfId="13839" xr:uid="{00000000-0005-0000-0000-000043650000}"/>
    <cellStyle name="Migliaia 23 2 2 2 4" xfId="15570" xr:uid="{00000000-0005-0000-0000-000044650000}"/>
    <cellStyle name="Migliaia 23 2 2 2 4 2" xfId="36997" xr:uid="{00000000-0005-0000-0000-000045650000}"/>
    <cellStyle name="Migliaia 23 2 2 2 5" xfId="11664" xr:uid="{00000000-0005-0000-0000-000046650000}"/>
    <cellStyle name="Migliaia 23 2 2 3" xfId="7032" xr:uid="{00000000-0005-0000-0000-000047650000}"/>
    <cellStyle name="Migliaia 23 2 2 3 2" xfId="30677" xr:uid="{00000000-0005-0000-0000-000048650000}"/>
    <cellStyle name="Migliaia 23 2 2 3 2 2" xfId="35837" xr:uid="{00000000-0005-0000-0000-000049650000}"/>
    <cellStyle name="Migliaia 23 2 2 3 2 3" xfId="41139" xr:uid="{00000000-0005-0000-0000-00004A650000}"/>
    <cellStyle name="Migliaia 23 2 2 3 3" xfId="33186" xr:uid="{00000000-0005-0000-0000-00004B650000}"/>
    <cellStyle name="Migliaia 23 2 2 3 4" xfId="38488" xr:uid="{00000000-0005-0000-0000-00004C650000}"/>
    <cellStyle name="Migliaia 23 2 2 4" xfId="6101" xr:uid="{00000000-0005-0000-0000-00004D650000}"/>
    <cellStyle name="Migliaia 23 2 2 4 2" xfId="16875" xr:uid="{00000000-0005-0000-0000-00004E650000}"/>
    <cellStyle name="Migliaia 23 2 2 4 3" xfId="42481" xr:uid="{00000000-0005-0000-0000-00004F650000}"/>
    <cellStyle name="Migliaia 23 2 2 4 4" xfId="45907" xr:uid="{00000000-0005-0000-0000-000050650000}"/>
    <cellStyle name="Migliaia 23 2 2 4 5" xfId="48923" xr:uid="{00000000-0005-0000-0000-000051650000}"/>
    <cellStyle name="Migliaia 23 2 2 5" xfId="15569" xr:uid="{00000000-0005-0000-0000-000052650000}"/>
    <cellStyle name="Migliaia 23 2 2 6" xfId="19974" xr:uid="{00000000-0005-0000-0000-000053650000}"/>
    <cellStyle name="Migliaia 23 2 3" xfId="3181" xr:uid="{00000000-0005-0000-0000-000054650000}"/>
    <cellStyle name="Migliaia 23 2 3 2" xfId="9654" xr:uid="{00000000-0005-0000-0000-000055650000}"/>
    <cellStyle name="Migliaia 23 2 3 2 2" xfId="30678" xr:uid="{00000000-0005-0000-0000-000056650000}"/>
    <cellStyle name="Migliaia 23 2 3 2 2 2" xfId="35838" xr:uid="{00000000-0005-0000-0000-000057650000}"/>
    <cellStyle name="Migliaia 23 2 3 2 2 3" xfId="41140" xr:uid="{00000000-0005-0000-0000-000058650000}"/>
    <cellStyle name="Migliaia 23 2 3 2 3" xfId="33187" xr:uid="{00000000-0005-0000-0000-000059650000}"/>
    <cellStyle name="Migliaia 23 2 3 2 4" xfId="38489" xr:uid="{00000000-0005-0000-0000-00005A650000}"/>
    <cellStyle name="Migliaia 23 2 3 3" xfId="15571" xr:uid="{00000000-0005-0000-0000-00005B650000}"/>
    <cellStyle name="Migliaia 23 2 3 3 2" xfId="34347" xr:uid="{00000000-0005-0000-0000-00005C650000}"/>
    <cellStyle name="Migliaia 23 2 3 3 3" xfId="39649" xr:uid="{00000000-0005-0000-0000-00005D650000}"/>
    <cellStyle name="Migliaia 23 2 3 3 4" xfId="28912" xr:uid="{00000000-0005-0000-0000-00005E650000}"/>
    <cellStyle name="Migliaia 23 2 3 4" xfId="31827" xr:uid="{00000000-0005-0000-0000-00005F650000}"/>
    <cellStyle name="Migliaia 23 2 3 5" xfId="36998" xr:uid="{00000000-0005-0000-0000-000060650000}"/>
    <cellStyle name="Migliaia 23 2 3 6" xfId="11665" xr:uid="{00000000-0005-0000-0000-000061650000}"/>
    <cellStyle name="Migliaia 23 2 4" xfId="2743" xr:uid="{00000000-0005-0000-0000-000062650000}"/>
    <cellStyle name="Migliaia 23 2 4 2" xfId="9359" xr:uid="{00000000-0005-0000-0000-000063650000}"/>
    <cellStyle name="Migliaia 23 2 4 2 2" xfId="34348" xr:uid="{00000000-0005-0000-0000-000064650000}"/>
    <cellStyle name="Migliaia 23 2 4 2 3" xfId="39650" xr:uid="{00000000-0005-0000-0000-000065650000}"/>
    <cellStyle name="Migliaia 23 2 4 3" xfId="13448" xr:uid="{00000000-0005-0000-0000-000066650000}"/>
    <cellStyle name="Migliaia 23 2 4 4" xfId="15572" xr:uid="{00000000-0005-0000-0000-000067650000}"/>
    <cellStyle name="Migliaia 23 2 4 4 2" xfId="36999" xr:uid="{00000000-0005-0000-0000-000068650000}"/>
    <cellStyle name="Migliaia 23 2 4 5" xfId="11666" xr:uid="{00000000-0005-0000-0000-000069650000}"/>
    <cellStyle name="Migliaia 23 2 5" xfId="8547" xr:uid="{00000000-0005-0000-0000-00006A650000}"/>
    <cellStyle name="Migliaia 23 2 5 2" xfId="28913" xr:uid="{00000000-0005-0000-0000-00006B650000}"/>
    <cellStyle name="Migliaia 23 2 5 2 2" xfId="34349" xr:uid="{00000000-0005-0000-0000-00006C650000}"/>
    <cellStyle name="Migliaia 23 2 5 2 3" xfId="39651" xr:uid="{00000000-0005-0000-0000-00006D650000}"/>
    <cellStyle name="Migliaia 23 2 5 3" xfId="31829" xr:uid="{00000000-0005-0000-0000-00006E650000}"/>
    <cellStyle name="Migliaia 23 2 5 4" xfId="37000" xr:uid="{00000000-0005-0000-0000-00006F650000}"/>
    <cellStyle name="Migliaia 23 2 6" xfId="15568" xr:uid="{00000000-0005-0000-0000-000070650000}"/>
    <cellStyle name="Migliaia 23 2 6 2" xfId="28914" xr:uid="{00000000-0005-0000-0000-000071650000}"/>
    <cellStyle name="Migliaia 23 2 6 2 2" xfId="34350" xr:uid="{00000000-0005-0000-0000-000072650000}"/>
    <cellStyle name="Migliaia 23 2 6 2 3" xfId="39652" xr:uid="{00000000-0005-0000-0000-000073650000}"/>
    <cellStyle name="Migliaia 23 2 6 3" xfId="31830" xr:uid="{00000000-0005-0000-0000-000074650000}"/>
    <cellStyle name="Migliaia 23 2 6 4" xfId="37001" xr:uid="{00000000-0005-0000-0000-000075650000}"/>
    <cellStyle name="Migliaia 23 2 6 5" xfId="19977" xr:uid="{00000000-0005-0000-0000-000076650000}"/>
    <cellStyle name="Migliaia 23 2 7" xfId="19973" xr:uid="{00000000-0005-0000-0000-000077650000}"/>
    <cellStyle name="Migliaia 23 3" xfId="283" xr:uid="{00000000-0005-0000-0000-000078650000}"/>
    <cellStyle name="Migliaia 23 3 10" xfId="19978" xr:uid="{00000000-0005-0000-0000-000079650000}"/>
    <cellStyle name="Migliaia 23 3 11" xfId="11667" xr:uid="{00000000-0005-0000-0000-00007A650000}"/>
    <cellStyle name="Migliaia 23 3 2" xfId="1316" xr:uid="{00000000-0005-0000-0000-00007B650000}"/>
    <cellStyle name="Migliaia 23 3 2 2" xfId="3512" xr:uid="{00000000-0005-0000-0000-00007C650000}"/>
    <cellStyle name="Migliaia 23 3 2 2 2" xfId="7375" xr:uid="{00000000-0005-0000-0000-00007D650000}"/>
    <cellStyle name="Migliaia 23 3 2 2 2 2" xfId="13840" xr:uid="{00000000-0005-0000-0000-00007E650000}"/>
    <cellStyle name="Migliaia 23 3 2 2 2 2 2" xfId="17288" xr:uid="{00000000-0005-0000-0000-00007F650000}"/>
    <cellStyle name="Migliaia 23 3 2 2 2 2 2 2" xfId="34351" xr:uid="{00000000-0005-0000-0000-000080650000}"/>
    <cellStyle name="Migliaia 23 3 2 2 2 2 3" xfId="39653" xr:uid="{00000000-0005-0000-0000-000081650000}"/>
    <cellStyle name="Migliaia 23 3 2 2 2 2 4" xfId="28915" xr:uid="{00000000-0005-0000-0000-000082650000}"/>
    <cellStyle name="Migliaia 23 3 2 2 2 3" xfId="31831" xr:uid="{00000000-0005-0000-0000-000083650000}"/>
    <cellStyle name="Migliaia 23 3 2 2 2 4" xfId="37002" xr:uid="{00000000-0005-0000-0000-000084650000}"/>
    <cellStyle name="Migliaia 23 3 2 2 2 5" xfId="43264" xr:uid="{00000000-0005-0000-0000-000085650000}"/>
    <cellStyle name="Migliaia 23 3 2 2 2 6" xfId="46333" xr:uid="{00000000-0005-0000-0000-000086650000}"/>
    <cellStyle name="Migliaia 23 3 2 2 2 7" xfId="49349" xr:uid="{00000000-0005-0000-0000-000087650000}"/>
    <cellStyle name="Migliaia 23 3 2 2 2 8" xfId="13085" xr:uid="{00000000-0005-0000-0000-000088650000}"/>
    <cellStyle name="Migliaia 23 3 2 2 3" xfId="6563" xr:uid="{00000000-0005-0000-0000-000089650000}"/>
    <cellStyle name="Migliaia 23 3 2 2 4" xfId="6102" xr:uid="{00000000-0005-0000-0000-00008A650000}"/>
    <cellStyle name="Migliaia 23 3 2 2 4 2" xfId="16876" xr:uid="{00000000-0005-0000-0000-00008B650000}"/>
    <cellStyle name="Migliaia 23 3 2 2 4 3" xfId="42856" xr:uid="{00000000-0005-0000-0000-00008C650000}"/>
    <cellStyle name="Migliaia 23 3 2 2 4 4" xfId="45908" xr:uid="{00000000-0005-0000-0000-00008D650000}"/>
    <cellStyle name="Migliaia 23 3 2 2 4 5" xfId="48924" xr:uid="{00000000-0005-0000-0000-00008E650000}"/>
    <cellStyle name="Migliaia 23 3 2 2 5" xfId="15575" xr:uid="{00000000-0005-0000-0000-00008F650000}"/>
    <cellStyle name="Migliaia 23 3 2 2 6" xfId="19980" xr:uid="{00000000-0005-0000-0000-000090650000}"/>
    <cellStyle name="Migliaia 23 3 2 3" xfId="2745" xr:uid="{00000000-0005-0000-0000-000091650000}"/>
    <cellStyle name="Migliaia 23 3 2 3 2" xfId="7846" xr:uid="{00000000-0005-0000-0000-000092650000}"/>
    <cellStyle name="Migliaia 23 3 2 3 2 2" xfId="34352" xr:uid="{00000000-0005-0000-0000-000093650000}"/>
    <cellStyle name="Migliaia 23 3 2 3 2 3" xfId="39654" xr:uid="{00000000-0005-0000-0000-000094650000}"/>
    <cellStyle name="Migliaia 23 3 2 3 2 4" xfId="28916" xr:uid="{00000000-0005-0000-0000-000095650000}"/>
    <cellStyle name="Migliaia 23 3 2 3 3" xfId="7376" xr:uid="{00000000-0005-0000-0000-000096650000}"/>
    <cellStyle name="Migliaia 23 3 2 3 4" xfId="15576" xr:uid="{00000000-0005-0000-0000-000097650000}"/>
    <cellStyle name="Migliaia 23 3 2 3 4 2" xfId="37003" xr:uid="{00000000-0005-0000-0000-000098650000}"/>
    <cellStyle name="Migliaia 23 3 2 3 5" xfId="11668" xr:uid="{00000000-0005-0000-0000-000099650000}"/>
    <cellStyle name="Migliaia 23 3 2 4" xfId="6722" xr:uid="{00000000-0005-0000-0000-00009A650000}"/>
    <cellStyle name="Migliaia 23 3 2 4 2" xfId="13504" xr:uid="{00000000-0005-0000-0000-00009B650000}"/>
    <cellStyle name="Migliaia 23 3 2 4 2 2" xfId="34353" xr:uid="{00000000-0005-0000-0000-00009C650000}"/>
    <cellStyle name="Migliaia 23 3 2 4 2 3" xfId="39655" xr:uid="{00000000-0005-0000-0000-00009D650000}"/>
    <cellStyle name="Migliaia 23 3 2 4 3" xfId="31833" xr:uid="{00000000-0005-0000-0000-00009E650000}"/>
    <cellStyle name="Migliaia 23 3 2 4 4" xfId="37004" xr:uid="{00000000-0005-0000-0000-00009F650000}"/>
    <cellStyle name="Migliaia 23 3 2 4 5" xfId="12595" xr:uid="{00000000-0005-0000-0000-0000A0650000}"/>
    <cellStyle name="Migliaia 23 3 2 5" xfId="12810" xr:uid="{00000000-0005-0000-0000-0000A1650000}"/>
    <cellStyle name="Migliaia 23 3 2 5 2" xfId="28917" xr:uid="{00000000-0005-0000-0000-0000A2650000}"/>
    <cellStyle name="Migliaia 23 3 2 5 2 2" xfId="34354" xr:uid="{00000000-0005-0000-0000-0000A3650000}"/>
    <cellStyle name="Migliaia 23 3 2 5 2 3" xfId="39656" xr:uid="{00000000-0005-0000-0000-0000A4650000}"/>
    <cellStyle name="Migliaia 23 3 2 5 3" xfId="31834" xr:uid="{00000000-0005-0000-0000-0000A5650000}"/>
    <cellStyle name="Migliaia 23 3 2 5 4" xfId="37005" xr:uid="{00000000-0005-0000-0000-0000A6650000}"/>
    <cellStyle name="Migliaia 23 3 2 6" xfId="15574" xr:uid="{00000000-0005-0000-0000-0000A7650000}"/>
    <cellStyle name="Migliaia 23 3 2 6 2" xfId="28918" xr:uid="{00000000-0005-0000-0000-0000A8650000}"/>
    <cellStyle name="Migliaia 23 3 2 6 2 2" xfId="34355" xr:uid="{00000000-0005-0000-0000-0000A9650000}"/>
    <cellStyle name="Migliaia 23 3 2 6 2 3" xfId="39657" xr:uid="{00000000-0005-0000-0000-0000AA650000}"/>
    <cellStyle name="Migliaia 23 3 2 6 3" xfId="31835" xr:uid="{00000000-0005-0000-0000-0000AB650000}"/>
    <cellStyle name="Migliaia 23 3 2 6 4" xfId="37006" xr:uid="{00000000-0005-0000-0000-0000AC650000}"/>
    <cellStyle name="Migliaia 23 3 2 6 5" xfId="19983" xr:uid="{00000000-0005-0000-0000-0000AD650000}"/>
    <cellStyle name="Migliaia 23 3 2 7" xfId="19979" xr:uid="{00000000-0005-0000-0000-0000AE650000}"/>
    <cellStyle name="Migliaia 23 3 3" xfId="1315" xr:uid="{00000000-0005-0000-0000-0000AF650000}"/>
    <cellStyle name="Migliaia 23 3 3 2" xfId="3511" xr:uid="{00000000-0005-0000-0000-0000B0650000}"/>
    <cellStyle name="Migliaia 23 3 3 2 2" xfId="5144" xr:uid="{00000000-0005-0000-0000-0000B1650000}"/>
    <cellStyle name="Migliaia 23 3 3 2 2 2" xfId="34357" xr:uid="{00000000-0005-0000-0000-0000B2650000}"/>
    <cellStyle name="Migliaia 23 3 3 2 2 3" xfId="39659" xr:uid="{00000000-0005-0000-0000-0000B3650000}"/>
    <cellStyle name="Migliaia 23 3 3 2 3" xfId="13624" xr:uid="{00000000-0005-0000-0000-0000B4650000}"/>
    <cellStyle name="Migliaia 23 3 3 2 4" xfId="15578" xr:uid="{00000000-0005-0000-0000-0000B5650000}"/>
    <cellStyle name="Migliaia 23 3 3 2 4 2" xfId="37008" xr:uid="{00000000-0005-0000-0000-0000B6650000}"/>
    <cellStyle name="Migliaia 23 3 3 2 5" xfId="11670" xr:uid="{00000000-0005-0000-0000-0000B7650000}"/>
    <cellStyle name="Migliaia 23 3 3 3" xfId="4896" xr:uid="{00000000-0005-0000-0000-0000B8650000}"/>
    <cellStyle name="Migliaia 23 3 3 3 2" xfId="28921" xr:uid="{00000000-0005-0000-0000-0000B9650000}"/>
    <cellStyle name="Migliaia 23 3 3 3 2 2" xfId="34358" xr:uid="{00000000-0005-0000-0000-0000BA650000}"/>
    <cellStyle name="Migliaia 23 3 3 3 2 3" xfId="39660" xr:uid="{00000000-0005-0000-0000-0000BB650000}"/>
    <cellStyle name="Migliaia 23 3 3 3 3" xfId="31838" xr:uid="{00000000-0005-0000-0000-0000BC650000}"/>
    <cellStyle name="Migliaia 23 3 3 3 4" xfId="37009" xr:uid="{00000000-0005-0000-0000-0000BD650000}"/>
    <cellStyle name="Migliaia 23 3 3 4" xfId="15577" xr:uid="{00000000-0005-0000-0000-0000BE650000}"/>
    <cellStyle name="Migliaia 23 3 3 4 2" xfId="28922" xr:uid="{00000000-0005-0000-0000-0000BF650000}"/>
    <cellStyle name="Migliaia 23 3 3 4 2 2" xfId="34359" xr:uid="{00000000-0005-0000-0000-0000C0650000}"/>
    <cellStyle name="Migliaia 23 3 3 4 2 3" xfId="39661" xr:uid="{00000000-0005-0000-0000-0000C1650000}"/>
    <cellStyle name="Migliaia 23 3 3 4 3" xfId="31839" xr:uid="{00000000-0005-0000-0000-0000C2650000}"/>
    <cellStyle name="Migliaia 23 3 3 4 4" xfId="37010" xr:uid="{00000000-0005-0000-0000-0000C3650000}"/>
    <cellStyle name="Migliaia 23 3 3 4 5" xfId="19985" xr:uid="{00000000-0005-0000-0000-0000C4650000}"/>
    <cellStyle name="Migliaia 23 3 3 5" xfId="19986" xr:uid="{00000000-0005-0000-0000-0000C5650000}"/>
    <cellStyle name="Migliaia 23 3 3 5 2" xfId="28923" xr:uid="{00000000-0005-0000-0000-0000C6650000}"/>
    <cellStyle name="Migliaia 23 3 3 5 2 2" xfId="34360" xr:uid="{00000000-0005-0000-0000-0000C7650000}"/>
    <cellStyle name="Migliaia 23 3 3 5 2 3" xfId="39662" xr:uid="{00000000-0005-0000-0000-0000C8650000}"/>
    <cellStyle name="Migliaia 23 3 3 5 3" xfId="31840" xr:uid="{00000000-0005-0000-0000-0000C9650000}"/>
    <cellStyle name="Migliaia 23 3 3 5 4" xfId="37011" xr:uid="{00000000-0005-0000-0000-0000CA650000}"/>
    <cellStyle name="Migliaia 23 3 3 6" xfId="28919" xr:uid="{00000000-0005-0000-0000-0000CB650000}"/>
    <cellStyle name="Migliaia 23 3 3 6 2" xfId="34356" xr:uid="{00000000-0005-0000-0000-0000CC650000}"/>
    <cellStyle name="Migliaia 23 3 3 6 3" xfId="39658" xr:uid="{00000000-0005-0000-0000-0000CD650000}"/>
    <cellStyle name="Migliaia 23 3 3 7" xfId="31836" xr:uid="{00000000-0005-0000-0000-0000CE650000}"/>
    <cellStyle name="Migliaia 23 3 3 8" xfId="37007" xr:uid="{00000000-0005-0000-0000-0000CF650000}"/>
    <cellStyle name="Migliaia 23 3 3 9" xfId="11669" xr:uid="{00000000-0005-0000-0000-0000D0650000}"/>
    <cellStyle name="Migliaia 23 3 4" xfId="2400" xr:uid="{00000000-0005-0000-0000-0000D1650000}"/>
    <cellStyle name="Migliaia 23 3 4 2" xfId="3912" xr:uid="{00000000-0005-0000-0000-0000D2650000}"/>
    <cellStyle name="Migliaia 23 3 4 2 2" xfId="9867" xr:uid="{00000000-0005-0000-0000-0000D3650000}"/>
    <cellStyle name="Migliaia 23 3 4 2 3" xfId="14019" xr:uid="{00000000-0005-0000-0000-0000D4650000}"/>
    <cellStyle name="Migliaia 23 3 4 2 4" xfId="15580" xr:uid="{00000000-0005-0000-0000-0000D5650000}"/>
    <cellStyle name="Migliaia 23 3 4 2 5" xfId="27793" xr:uid="{00000000-0005-0000-0000-0000D6650000}"/>
    <cellStyle name="Migliaia 23 3 4 2 6" xfId="11672" xr:uid="{00000000-0005-0000-0000-0000D7650000}"/>
    <cellStyle name="Migliaia 23 3 4 3" xfId="9115" xr:uid="{00000000-0005-0000-0000-0000D8650000}"/>
    <cellStyle name="Migliaia 23 3 4 3 2" xfId="30679" xr:uid="{00000000-0005-0000-0000-0000D9650000}"/>
    <cellStyle name="Migliaia 23 3 4 3 2 2" xfId="35839" xr:uid="{00000000-0005-0000-0000-0000DA650000}"/>
    <cellStyle name="Migliaia 23 3 4 3 2 3" xfId="41141" xr:uid="{00000000-0005-0000-0000-0000DB650000}"/>
    <cellStyle name="Migliaia 23 3 4 3 3" xfId="33188" xr:uid="{00000000-0005-0000-0000-0000DC650000}"/>
    <cellStyle name="Migliaia 23 3 4 3 4" xfId="38490" xr:uid="{00000000-0005-0000-0000-0000DD650000}"/>
    <cellStyle name="Migliaia 23 3 4 4" xfId="15579" xr:uid="{00000000-0005-0000-0000-0000DE650000}"/>
    <cellStyle name="Migliaia 23 3 4 4 2" xfId="34361" xr:uid="{00000000-0005-0000-0000-0000DF650000}"/>
    <cellStyle name="Migliaia 23 3 4 4 3" xfId="39663" xr:uid="{00000000-0005-0000-0000-0000E0650000}"/>
    <cellStyle name="Migliaia 23 3 4 4 4" xfId="28924" xr:uid="{00000000-0005-0000-0000-0000E1650000}"/>
    <cellStyle name="Migliaia 23 3 4 5" xfId="31841" xr:uid="{00000000-0005-0000-0000-0000E2650000}"/>
    <cellStyle name="Migliaia 23 3 4 6" xfId="37012" xr:uid="{00000000-0005-0000-0000-0000E3650000}"/>
    <cellStyle name="Migliaia 23 3 4 7" xfId="11671" xr:uid="{00000000-0005-0000-0000-0000E4650000}"/>
    <cellStyle name="Migliaia 23 3 5" xfId="3182" xr:uid="{00000000-0005-0000-0000-0000E5650000}"/>
    <cellStyle name="Migliaia 23 3 5 2" xfId="9655" xr:uid="{00000000-0005-0000-0000-0000E6650000}"/>
    <cellStyle name="Migliaia 23 3 5 2 2" xfId="30680" xr:uid="{00000000-0005-0000-0000-0000E7650000}"/>
    <cellStyle name="Migliaia 23 3 5 2 2 2" xfId="35840" xr:uid="{00000000-0005-0000-0000-0000E8650000}"/>
    <cellStyle name="Migliaia 23 3 5 2 2 3" xfId="41142" xr:uid="{00000000-0005-0000-0000-0000E9650000}"/>
    <cellStyle name="Migliaia 23 3 5 2 3" xfId="33189" xr:uid="{00000000-0005-0000-0000-0000EA650000}"/>
    <cellStyle name="Migliaia 23 3 5 2 4" xfId="38491" xr:uid="{00000000-0005-0000-0000-0000EB650000}"/>
    <cellStyle name="Migliaia 23 3 5 3" xfId="15581" xr:uid="{00000000-0005-0000-0000-0000EC650000}"/>
    <cellStyle name="Migliaia 23 3 5 3 2" xfId="34362" xr:uid="{00000000-0005-0000-0000-0000ED650000}"/>
    <cellStyle name="Migliaia 23 3 5 3 3" xfId="39664" xr:uid="{00000000-0005-0000-0000-0000EE650000}"/>
    <cellStyle name="Migliaia 23 3 5 3 4" xfId="28925" xr:uid="{00000000-0005-0000-0000-0000EF650000}"/>
    <cellStyle name="Migliaia 23 3 5 4" xfId="31842" xr:uid="{00000000-0005-0000-0000-0000F0650000}"/>
    <cellStyle name="Migliaia 23 3 5 5" xfId="37013" xr:uid="{00000000-0005-0000-0000-0000F1650000}"/>
    <cellStyle name="Migliaia 23 3 5 6" xfId="11673" xr:uid="{00000000-0005-0000-0000-0000F2650000}"/>
    <cellStyle name="Migliaia 23 3 6" xfId="2744" xr:uid="{00000000-0005-0000-0000-0000F3650000}"/>
    <cellStyle name="Migliaia 23 3 6 2" xfId="9360" xr:uid="{00000000-0005-0000-0000-0000F4650000}"/>
    <cellStyle name="Migliaia 23 3 6 2 2" xfId="34363" xr:uid="{00000000-0005-0000-0000-0000F5650000}"/>
    <cellStyle name="Migliaia 23 3 6 2 3" xfId="39665" xr:uid="{00000000-0005-0000-0000-0000F6650000}"/>
    <cellStyle name="Migliaia 23 3 6 3" xfId="13986" xr:uid="{00000000-0005-0000-0000-0000F7650000}"/>
    <cellStyle name="Migliaia 23 3 6 4" xfId="15582" xr:uid="{00000000-0005-0000-0000-0000F8650000}"/>
    <cellStyle name="Migliaia 23 3 6 4 2" xfId="37014" xr:uid="{00000000-0005-0000-0000-0000F9650000}"/>
    <cellStyle name="Migliaia 23 3 6 5" xfId="11674" xr:uid="{00000000-0005-0000-0000-0000FA650000}"/>
    <cellStyle name="Migliaia 23 3 7" xfId="7672" xr:uid="{00000000-0005-0000-0000-0000FB650000}"/>
    <cellStyle name="Migliaia 23 3 7 2" xfId="28926" xr:uid="{00000000-0005-0000-0000-0000FC650000}"/>
    <cellStyle name="Migliaia 23 3 7 2 2" xfId="34364" xr:uid="{00000000-0005-0000-0000-0000FD650000}"/>
    <cellStyle name="Migliaia 23 3 7 2 3" xfId="39666" xr:uid="{00000000-0005-0000-0000-0000FE650000}"/>
    <cellStyle name="Migliaia 23 3 7 3" xfId="31843" xr:uid="{00000000-0005-0000-0000-0000FF650000}"/>
    <cellStyle name="Migliaia 23 3 7 4" xfId="37015" xr:uid="{00000000-0005-0000-0000-000000660000}"/>
    <cellStyle name="Migliaia 23 3 8" xfId="12811" xr:uid="{00000000-0005-0000-0000-000001660000}"/>
    <cellStyle name="Migliaia 23 3 8 2" xfId="28927" xr:uid="{00000000-0005-0000-0000-000002660000}"/>
    <cellStyle name="Migliaia 23 3 8 2 2" xfId="34365" xr:uid="{00000000-0005-0000-0000-000003660000}"/>
    <cellStyle name="Migliaia 23 3 8 2 3" xfId="39667" xr:uid="{00000000-0005-0000-0000-000004660000}"/>
    <cellStyle name="Migliaia 23 3 8 3" xfId="31844" xr:uid="{00000000-0005-0000-0000-000005660000}"/>
    <cellStyle name="Migliaia 23 3 8 4" xfId="37016" xr:uid="{00000000-0005-0000-0000-000006660000}"/>
    <cellStyle name="Migliaia 23 3 8 5" xfId="19989" xr:uid="{00000000-0005-0000-0000-000007660000}"/>
    <cellStyle name="Migliaia 23 3 9" xfId="15573" xr:uid="{00000000-0005-0000-0000-000008660000}"/>
    <cellStyle name="Migliaia 23 4" xfId="1317" xr:uid="{00000000-0005-0000-0000-000009660000}"/>
    <cellStyle name="Migliaia 23 4 2" xfId="3513" xr:uid="{00000000-0005-0000-0000-00000A660000}"/>
    <cellStyle name="Migliaia 23 4 2 2" xfId="4242" xr:uid="{00000000-0005-0000-0000-00000B660000}"/>
    <cellStyle name="Migliaia 23 4 2 2 2" xfId="28928" xr:uid="{00000000-0005-0000-0000-00000C660000}"/>
    <cellStyle name="Migliaia 23 4 2 2 2 2" xfId="34366" xr:uid="{00000000-0005-0000-0000-00000D660000}"/>
    <cellStyle name="Migliaia 23 4 2 2 2 3" xfId="39668" xr:uid="{00000000-0005-0000-0000-00000E660000}"/>
    <cellStyle name="Migliaia 23 4 2 2 3" xfId="31845" xr:uid="{00000000-0005-0000-0000-00000F660000}"/>
    <cellStyle name="Migliaia 23 4 2 2 4" xfId="37017" xr:uid="{00000000-0005-0000-0000-000010660000}"/>
    <cellStyle name="Migliaia 23 4 2 3" xfId="7377" xr:uid="{00000000-0005-0000-0000-000011660000}"/>
    <cellStyle name="Migliaia 23 4 2 3 2" xfId="28929" xr:uid="{00000000-0005-0000-0000-000012660000}"/>
    <cellStyle name="Migliaia 23 4 2 3 2 2" xfId="34367" xr:uid="{00000000-0005-0000-0000-000013660000}"/>
    <cellStyle name="Migliaia 23 4 2 3 2 3" xfId="39669" xr:uid="{00000000-0005-0000-0000-000014660000}"/>
    <cellStyle name="Migliaia 23 4 2 3 3" xfId="31846" xr:uid="{00000000-0005-0000-0000-000015660000}"/>
    <cellStyle name="Migliaia 23 4 2 3 4" xfId="37018" xr:uid="{00000000-0005-0000-0000-000016660000}"/>
    <cellStyle name="Migliaia 23 4 2 4" xfId="6724" xr:uid="{00000000-0005-0000-0000-000017660000}"/>
    <cellStyle name="Migliaia 23 4 2 5" xfId="6104" xr:uid="{00000000-0005-0000-0000-000018660000}"/>
    <cellStyle name="Migliaia 23 4 2 5 2" xfId="16878" xr:uid="{00000000-0005-0000-0000-000019660000}"/>
    <cellStyle name="Migliaia 23 4 2 5 3" xfId="41675" xr:uid="{00000000-0005-0000-0000-00001A660000}"/>
    <cellStyle name="Migliaia 23 4 2 5 4" xfId="45910" xr:uid="{00000000-0005-0000-0000-00001B660000}"/>
    <cellStyle name="Migliaia 23 4 2 5 5" xfId="48926" xr:uid="{00000000-0005-0000-0000-00001C660000}"/>
    <cellStyle name="Migliaia 23 4 2 6" xfId="15584" xr:uid="{00000000-0005-0000-0000-00001D660000}"/>
    <cellStyle name="Migliaia 23 4 2 7" xfId="19991" xr:uid="{00000000-0005-0000-0000-00001E660000}"/>
    <cellStyle name="Migliaia 23 4 3" xfId="4243" xr:uid="{00000000-0005-0000-0000-00001F660000}"/>
    <cellStyle name="Migliaia 23 4 3 2" xfId="13625" xr:uid="{00000000-0005-0000-0000-000020660000}"/>
    <cellStyle name="Migliaia 23 4 3 2 2" xfId="34368" xr:uid="{00000000-0005-0000-0000-000021660000}"/>
    <cellStyle name="Migliaia 23 4 3 2 3" xfId="39670" xr:uid="{00000000-0005-0000-0000-000022660000}"/>
    <cellStyle name="Migliaia 23 4 3 3" xfId="31847" xr:uid="{00000000-0005-0000-0000-000023660000}"/>
    <cellStyle name="Migliaia 23 4 3 4" xfId="37019" xr:uid="{00000000-0005-0000-0000-000024660000}"/>
    <cellStyle name="Migliaia 23 4 3 5" xfId="12809" xr:uid="{00000000-0005-0000-0000-000025660000}"/>
    <cellStyle name="Migliaia 23 4 4" xfId="7378" xr:uid="{00000000-0005-0000-0000-000026660000}"/>
    <cellStyle name="Migliaia 23 4 4 2" xfId="28930" xr:uid="{00000000-0005-0000-0000-000027660000}"/>
    <cellStyle name="Migliaia 23 4 4 2 2" xfId="34369" xr:uid="{00000000-0005-0000-0000-000028660000}"/>
    <cellStyle name="Migliaia 23 4 4 2 3" xfId="39671" xr:uid="{00000000-0005-0000-0000-000029660000}"/>
    <cellStyle name="Migliaia 23 4 4 3" xfId="31848" xr:uid="{00000000-0005-0000-0000-00002A660000}"/>
    <cellStyle name="Migliaia 23 4 4 4" xfId="37020" xr:uid="{00000000-0005-0000-0000-00002B660000}"/>
    <cellStyle name="Migliaia 23 4 5" xfId="6723" xr:uid="{00000000-0005-0000-0000-00002C660000}"/>
    <cellStyle name="Migliaia 23 4 5 2" xfId="28931" xr:uid="{00000000-0005-0000-0000-00002D660000}"/>
    <cellStyle name="Migliaia 23 4 5 2 2" xfId="34370" xr:uid="{00000000-0005-0000-0000-00002E660000}"/>
    <cellStyle name="Migliaia 23 4 5 2 3" xfId="39672" xr:uid="{00000000-0005-0000-0000-00002F660000}"/>
    <cellStyle name="Migliaia 23 4 5 3" xfId="31849" xr:uid="{00000000-0005-0000-0000-000030660000}"/>
    <cellStyle name="Migliaia 23 4 5 4" xfId="37021" xr:uid="{00000000-0005-0000-0000-000031660000}"/>
    <cellStyle name="Migliaia 23 4 6" xfId="6103" xr:uid="{00000000-0005-0000-0000-000032660000}"/>
    <cellStyle name="Migliaia 23 4 6 2" xfId="16877" xr:uid="{00000000-0005-0000-0000-000033660000}"/>
    <cellStyle name="Migliaia 23 4 6 2 2" xfId="34371" xr:uid="{00000000-0005-0000-0000-000034660000}"/>
    <cellStyle name="Migliaia 23 4 6 2 3" xfId="39673" xr:uid="{00000000-0005-0000-0000-000035660000}"/>
    <cellStyle name="Migliaia 23 4 6 2 4" xfId="28932" xr:uid="{00000000-0005-0000-0000-000036660000}"/>
    <cellStyle name="Migliaia 23 4 6 3" xfId="31850" xr:uid="{00000000-0005-0000-0000-000037660000}"/>
    <cellStyle name="Migliaia 23 4 6 4" xfId="37022" xr:uid="{00000000-0005-0000-0000-000038660000}"/>
    <cellStyle name="Migliaia 23 4 6 5" xfId="19992" xr:uid="{00000000-0005-0000-0000-000039660000}"/>
    <cellStyle name="Migliaia 23 4 6 6" xfId="42812" xr:uid="{00000000-0005-0000-0000-00003A660000}"/>
    <cellStyle name="Migliaia 23 4 6 7" xfId="45909" xr:uid="{00000000-0005-0000-0000-00003B660000}"/>
    <cellStyle name="Migliaia 23 4 6 8" xfId="48925" xr:uid="{00000000-0005-0000-0000-00003C660000}"/>
    <cellStyle name="Migliaia 23 4 7" xfId="15583" xr:uid="{00000000-0005-0000-0000-00003D660000}"/>
    <cellStyle name="Migliaia 23 4 7 2" xfId="28933" xr:uid="{00000000-0005-0000-0000-00003E660000}"/>
    <cellStyle name="Migliaia 23 4 7 2 2" xfId="34372" xr:uid="{00000000-0005-0000-0000-00003F660000}"/>
    <cellStyle name="Migliaia 23 4 7 2 3" xfId="39674" xr:uid="{00000000-0005-0000-0000-000040660000}"/>
    <cellStyle name="Migliaia 23 4 7 3" xfId="31851" xr:uid="{00000000-0005-0000-0000-000041660000}"/>
    <cellStyle name="Migliaia 23 4 7 4" xfId="37023" xr:uid="{00000000-0005-0000-0000-000042660000}"/>
    <cellStyle name="Migliaia 23 4 7 5" xfId="19993" xr:uid="{00000000-0005-0000-0000-000043660000}"/>
    <cellStyle name="Migliaia 23 4 8" xfId="19990" xr:uid="{00000000-0005-0000-0000-000044660000}"/>
    <cellStyle name="Migliaia 23 5" xfId="1318" xr:uid="{00000000-0005-0000-0000-000045660000}"/>
    <cellStyle name="Migliaia 23 5 2" xfId="3514" xr:uid="{00000000-0005-0000-0000-000046660000}"/>
    <cellStyle name="Migliaia 23 5 2 2" xfId="13841" xr:uid="{00000000-0005-0000-0000-000047660000}"/>
    <cellStyle name="Migliaia 23 5 2 2 2" xfId="34373" xr:uid="{00000000-0005-0000-0000-000048660000}"/>
    <cellStyle name="Migliaia 23 5 2 2 3" xfId="39675" xr:uid="{00000000-0005-0000-0000-000049660000}"/>
    <cellStyle name="Migliaia 23 5 2 3" xfId="15586" xr:uid="{00000000-0005-0000-0000-00004A660000}"/>
    <cellStyle name="Migliaia 23 5 2 3 2" xfId="31852" xr:uid="{00000000-0005-0000-0000-00004B660000}"/>
    <cellStyle name="Migliaia 23 5 2 4" xfId="37024" xr:uid="{00000000-0005-0000-0000-00004C660000}"/>
    <cellStyle name="Migliaia 23 5 2 5" xfId="11675" xr:uid="{00000000-0005-0000-0000-00004D660000}"/>
    <cellStyle name="Migliaia 23 5 3" xfId="6725" xr:uid="{00000000-0005-0000-0000-00004E660000}"/>
    <cellStyle name="Migliaia 23 5 3 2" xfId="28934" xr:uid="{00000000-0005-0000-0000-00004F660000}"/>
    <cellStyle name="Migliaia 23 5 3 2 2" xfId="34374" xr:uid="{00000000-0005-0000-0000-000050660000}"/>
    <cellStyle name="Migliaia 23 5 3 2 3" xfId="39676" xr:uid="{00000000-0005-0000-0000-000051660000}"/>
    <cellStyle name="Migliaia 23 5 3 3" xfId="31853" xr:uid="{00000000-0005-0000-0000-000052660000}"/>
    <cellStyle name="Migliaia 23 5 3 4" xfId="37025" xr:uid="{00000000-0005-0000-0000-000053660000}"/>
    <cellStyle name="Migliaia 23 5 4" xfId="6105" xr:uid="{00000000-0005-0000-0000-000054660000}"/>
    <cellStyle name="Migliaia 23 5 4 2" xfId="16879" xr:uid="{00000000-0005-0000-0000-000055660000}"/>
    <cellStyle name="Migliaia 23 5 4 2 2" xfId="34375" xr:uid="{00000000-0005-0000-0000-000056660000}"/>
    <cellStyle name="Migliaia 23 5 4 2 3" xfId="39677" xr:uid="{00000000-0005-0000-0000-000057660000}"/>
    <cellStyle name="Migliaia 23 5 4 2 4" xfId="28935" xr:uid="{00000000-0005-0000-0000-000058660000}"/>
    <cellStyle name="Migliaia 23 5 4 3" xfId="31854" xr:uid="{00000000-0005-0000-0000-000059660000}"/>
    <cellStyle name="Migliaia 23 5 4 4" xfId="37026" xr:uid="{00000000-0005-0000-0000-00005A660000}"/>
    <cellStyle name="Migliaia 23 5 4 5" xfId="19995" xr:uid="{00000000-0005-0000-0000-00005B660000}"/>
    <cellStyle name="Migliaia 23 5 4 6" xfId="43047" xr:uid="{00000000-0005-0000-0000-00005C660000}"/>
    <cellStyle name="Migliaia 23 5 4 7" xfId="45911" xr:uid="{00000000-0005-0000-0000-00005D660000}"/>
    <cellStyle name="Migliaia 23 5 4 8" xfId="48927" xr:uid="{00000000-0005-0000-0000-00005E660000}"/>
    <cellStyle name="Migliaia 23 5 5" xfId="15585" xr:uid="{00000000-0005-0000-0000-00005F660000}"/>
    <cellStyle name="Migliaia 23 5 5 2" xfId="28936" xr:uid="{00000000-0005-0000-0000-000060660000}"/>
    <cellStyle name="Migliaia 23 5 5 2 2" xfId="34376" xr:uid="{00000000-0005-0000-0000-000061660000}"/>
    <cellStyle name="Migliaia 23 5 5 2 3" xfId="39678" xr:uid="{00000000-0005-0000-0000-000062660000}"/>
    <cellStyle name="Migliaia 23 5 5 3" xfId="31855" xr:uid="{00000000-0005-0000-0000-000063660000}"/>
    <cellStyle name="Migliaia 23 5 5 4" xfId="37027" xr:uid="{00000000-0005-0000-0000-000064660000}"/>
    <cellStyle name="Migliaia 23 5 5 5" xfId="19996" xr:uid="{00000000-0005-0000-0000-000065660000}"/>
    <cellStyle name="Migliaia 23 5 6" xfId="19997" xr:uid="{00000000-0005-0000-0000-000066660000}"/>
    <cellStyle name="Migliaia 23 5 6 2" xfId="28937" xr:uid="{00000000-0005-0000-0000-000067660000}"/>
    <cellStyle name="Migliaia 23 5 6 2 2" xfId="34377" xr:uid="{00000000-0005-0000-0000-000068660000}"/>
    <cellStyle name="Migliaia 23 5 6 2 3" xfId="39679" xr:uid="{00000000-0005-0000-0000-000069660000}"/>
    <cellStyle name="Migliaia 23 5 6 3" xfId="31856" xr:uid="{00000000-0005-0000-0000-00006A660000}"/>
    <cellStyle name="Migliaia 23 5 6 4" xfId="37028" xr:uid="{00000000-0005-0000-0000-00006B660000}"/>
    <cellStyle name="Migliaia 23 5 7" xfId="19994" xr:uid="{00000000-0005-0000-0000-00006C660000}"/>
    <cellStyle name="Migliaia 23 6" xfId="1313" xr:uid="{00000000-0005-0000-0000-00006D660000}"/>
    <cellStyle name="Migliaia 23 6 2" xfId="3509" xr:uid="{00000000-0005-0000-0000-00006E660000}"/>
    <cellStyle name="Migliaia 23 6 2 2" xfId="5143" xr:uid="{00000000-0005-0000-0000-00006F660000}"/>
    <cellStyle name="Migliaia 23 6 2 3" xfId="14097" xr:uid="{00000000-0005-0000-0000-000070660000}"/>
    <cellStyle name="Migliaia 23 6 2 4" xfId="15588" xr:uid="{00000000-0005-0000-0000-000071660000}"/>
    <cellStyle name="Migliaia 23 6 2 5" xfId="27795" xr:uid="{00000000-0005-0000-0000-000072660000}"/>
    <cellStyle name="Migliaia 23 6 2 6" xfId="11677" xr:uid="{00000000-0005-0000-0000-000073660000}"/>
    <cellStyle name="Migliaia 23 6 3" xfId="4895" xr:uid="{00000000-0005-0000-0000-000074660000}"/>
    <cellStyle name="Migliaia 23 6 3 2" xfId="30681" xr:uid="{00000000-0005-0000-0000-000075660000}"/>
    <cellStyle name="Migliaia 23 6 3 2 2" xfId="35841" xr:uid="{00000000-0005-0000-0000-000076660000}"/>
    <cellStyle name="Migliaia 23 6 3 2 3" xfId="41143" xr:uid="{00000000-0005-0000-0000-000077660000}"/>
    <cellStyle name="Migliaia 23 6 3 3" xfId="33190" xr:uid="{00000000-0005-0000-0000-000078660000}"/>
    <cellStyle name="Migliaia 23 6 3 4" xfId="38492" xr:uid="{00000000-0005-0000-0000-000079660000}"/>
    <cellStyle name="Migliaia 23 6 4" xfId="15587" xr:uid="{00000000-0005-0000-0000-00007A660000}"/>
    <cellStyle name="Migliaia 23 6 4 2" xfId="34378" xr:uid="{00000000-0005-0000-0000-00007B660000}"/>
    <cellStyle name="Migliaia 23 6 4 3" xfId="39680" xr:uid="{00000000-0005-0000-0000-00007C660000}"/>
    <cellStyle name="Migliaia 23 6 4 4" xfId="28938" xr:uid="{00000000-0005-0000-0000-00007D660000}"/>
    <cellStyle name="Migliaia 23 6 5" xfId="31857" xr:uid="{00000000-0005-0000-0000-00007E660000}"/>
    <cellStyle name="Migliaia 23 6 6" xfId="37029" xr:uid="{00000000-0005-0000-0000-00007F660000}"/>
    <cellStyle name="Migliaia 23 6 7" xfId="11676" xr:uid="{00000000-0005-0000-0000-000080660000}"/>
    <cellStyle name="Migliaia 23 7" xfId="3180" xr:uid="{00000000-0005-0000-0000-000081660000}"/>
    <cellStyle name="Migliaia 23 7 2" xfId="9653" xr:uid="{00000000-0005-0000-0000-000082660000}"/>
    <cellStyle name="Migliaia 23 7 2 2" xfId="30682" xr:uid="{00000000-0005-0000-0000-000083660000}"/>
    <cellStyle name="Migliaia 23 7 2 2 2" xfId="35842" xr:uid="{00000000-0005-0000-0000-000084660000}"/>
    <cellStyle name="Migliaia 23 7 2 2 3" xfId="41144" xr:uid="{00000000-0005-0000-0000-000085660000}"/>
    <cellStyle name="Migliaia 23 7 2 3" xfId="33191" xr:uid="{00000000-0005-0000-0000-000086660000}"/>
    <cellStyle name="Migliaia 23 7 2 4" xfId="38493" xr:uid="{00000000-0005-0000-0000-000087660000}"/>
    <cellStyle name="Migliaia 23 7 3" xfId="15589" xr:uid="{00000000-0005-0000-0000-000088660000}"/>
    <cellStyle name="Migliaia 23 7 3 2" xfId="34379" xr:uid="{00000000-0005-0000-0000-000089660000}"/>
    <cellStyle name="Migliaia 23 7 3 3" xfId="39681" xr:uid="{00000000-0005-0000-0000-00008A660000}"/>
    <cellStyle name="Migliaia 23 7 3 4" xfId="28939" xr:uid="{00000000-0005-0000-0000-00008B660000}"/>
    <cellStyle name="Migliaia 23 7 4" xfId="31858" xr:uid="{00000000-0005-0000-0000-00008C660000}"/>
    <cellStyle name="Migliaia 23 7 5" xfId="37030" xr:uid="{00000000-0005-0000-0000-00008D660000}"/>
    <cellStyle name="Migliaia 23 7 6" xfId="11678" xr:uid="{00000000-0005-0000-0000-00008E660000}"/>
    <cellStyle name="Migliaia 23 8" xfId="2742" xr:uid="{00000000-0005-0000-0000-00008F660000}"/>
    <cellStyle name="Migliaia 23 8 2" xfId="9358" xr:uid="{00000000-0005-0000-0000-000090660000}"/>
    <cellStyle name="Migliaia 23 8 2 2" xfId="30683" xr:uid="{00000000-0005-0000-0000-000091660000}"/>
    <cellStyle name="Migliaia 23 8 2 2 2" xfId="35843" xr:uid="{00000000-0005-0000-0000-000092660000}"/>
    <cellStyle name="Migliaia 23 8 2 2 3" xfId="41145" xr:uid="{00000000-0005-0000-0000-000093660000}"/>
    <cellStyle name="Migliaia 23 8 2 3" xfId="33192" xr:uid="{00000000-0005-0000-0000-000094660000}"/>
    <cellStyle name="Migliaia 23 8 2 4" xfId="38494" xr:uid="{00000000-0005-0000-0000-000095660000}"/>
    <cellStyle name="Migliaia 23 8 3" xfId="15590" xr:uid="{00000000-0005-0000-0000-000096660000}"/>
    <cellStyle name="Migliaia 23 8 3 2" xfId="34380" xr:uid="{00000000-0005-0000-0000-000097660000}"/>
    <cellStyle name="Migliaia 23 8 3 3" xfId="39682" xr:uid="{00000000-0005-0000-0000-000098660000}"/>
    <cellStyle name="Migliaia 23 8 3 4" xfId="28940" xr:uid="{00000000-0005-0000-0000-000099660000}"/>
    <cellStyle name="Migliaia 23 8 4" xfId="31859" xr:uid="{00000000-0005-0000-0000-00009A660000}"/>
    <cellStyle name="Migliaia 23 8 5" xfId="37031" xr:uid="{00000000-0005-0000-0000-00009B660000}"/>
    <cellStyle name="Migliaia 23 8 6" xfId="11679" xr:uid="{00000000-0005-0000-0000-00009C660000}"/>
    <cellStyle name="Migliaia 23 9" xfId="12594" xr:uid="{00000000-0005-0000-0000-00009D660000}"/>
    <cellStyle name="Migliaia 23 9 2" xfId="28941" xr:uid="{00000000-0005-0000-0000-00009E660000}"/>
    <cellStyle name="Migliaia 23 9 2 2" xfId="34381" xr:uid="{00000000-0005-0000-0000-00009F660000}"/>
    <cellStyle name="Migliaia 23 9 2 3" xfId="39683" xr:uid="{00000000-0005-0000-0000-0000A0660000}"/>
    <cellStyle name="Migliaia 23 9 3" xfId="31860" xr:uid="{00000000-0005-0000-0000-0000A1660000}"/>
    <cellStyle name="Migliaia 23 9 4" xfId="37032" xr:uid="{00000000-0005-0000-0000-0000A2660000}"/>
    <cellStyle name="Migliaia 24" xfId="284" xr:uid="{00000000-0005-0000-0000-0000A3660000}"/>
    <cellStyle name="Migliaia 24 10" xfId="15591" xr:uid="{00000000-0005-0000-0000-0000A4660000}"/>
    <cellStyle name="Migliaia 24 10 2" xfId="34382" xr:uid="{00000000-0005-0000-0000-0000A5660000}"/>
    <cellStyle name="Migliaia 24 10 3" xfId="39684" xr:uid="{00000000-0005-0000-0000-0000A6660000}"/>
    <cellStyle name="Migliaia 24 10 4" xfId="28942" xr:uid="{00000000-0005-0000-0000-0000A7660000}"/>
    <cellStyle name="Migliaia 24 11" xfId="31861" xr:uid="{00000000-0005-0000-0000-0000A8660000}"/>
    <cellStyle name="Migliaia 24 12" xfId="37033" xr:uid="{00000000-0005-0000-0000-0000A9660000}"/>
    <cellStyle name="Migliaia 24 2" xfId="285" xr:uid="{00000000-0005-0000-0000-0000AA660000}"/>
    <cellStyle name="Migliaia 24 2 2" xfId="1320" xr:uid="{00000000-0005-0000-0000-0000AB660000}"/>
    <cellStyle name="Migliaia 24 2 2 2" xfId="3516" xr:uid="{00000000-0005-0000-0000-0000AC660000}"/>
    <cellStyle name="Migliaia 24 2 2 2 2" xfId="9808" xr:uid="{00000000-0005-0000-0000-0000AD660000}"/>
    <cellStyle name="Migliaia 24 2 2 2 2 2" xfId="34383" xr:uid="{00000000-0005-0000-0000-0000AE660000}"/>
    <cellStyle name="Migliaia 24 2 2 2 2 3" xfId="39685" xr:uid="{00000000-0005-0000-0000-0000AF660000}"/>
    <cellStyle name="Migliaia 24 2 2 2 3" xfId="13842" xr:uid="{00000000-0005-0000-0000-0000B0660000}"/>
    <cellStyle name="Migliaia 24 2 2 2 4" xfId="15594" xr:uid="{00000000-0005-0000-0000-0000B1660000}"/>
    <cellStyle name="Migliaia 24 2 2 2 4 2" xfId="37034" xr:uid="{00000000-0005-0000-0000-0000B2660000}"/>
    <cellStyle name="Migliaia 24 2 2 2 5" xfId="11680" xr:uid="{00000000-0005-0000-0000-0000B3660000}"/>
    <cellStyle name="Migliaia 24 2 2 3" xfId="7033" xr:uid="{00000000-0005-0000-0000-0000B4660000}"/>
    <cellStyle name="Migliaia 24 2 2 3 2" xfId="30684" xr:uid="{00000000-0005-0000-0000-0000B5660000}"/>
    <cellStyle name="Migliaia 24 2 2 3 2 2" xfId="35844" xr:uid="{00000000-0005-0000-0000-0000B6660000}"/>
    <cellStyle name="Migliaia 24 2 2 3 2 3" xfId="41146" xr:uid="{00000000-0005-0000-0000-0000B7660000}"/>
    <cellStyle name="Migliaia 24 2 2 3 3" xfId="33193" xr:uid="{00000000-0005-0000-0000-0000B8660000}"/>
    <cellStyle name="Migliaia 24 2 2 3 4" xfId="38495" xr:uid="{00000000-0005-0000-0000-0000B9660000}"/>
    <cellStyle name="Migliaia 24 2 2 4" xfId="6106" xr:uid="{00000000-0005-0000-0000-0000BA660000}"/>
    <cellStyle name="Migliaia 24 2 2 4 2" xfId="16880" xr:uid="{00000000-0005-0000-0000-0000BB660000}"/>
    <cellStyle name="Migliaia 24 2 2 4 3" xfId="32973" xr:uid="{00000000-0005-0000-0000-0000BC660000}"/>
    <cellStyle name="Migliaia 24 2 2 4 4" xfId="45912" xr:uid="{00000000-0005-0000-0000-0000BD660000}"/>
    <cellStyle name="Migliaia 24 2 2 4 5" xfId="48928" xr:uid="{00000000-0005-0000-0000-0000BE660000}"/>
    <cellStyle name="Migliaia 24 2 2 5" xfId="15593" xr:uid="{00000000-0005-0000-0000-0000BF660000}"/>
    <cellStyle name="Migliaia 24 2 2 6" xfId="19999" xr:uid="{00000000-0005-0000-0000-0000C0660000}"/>
    <cellStyle name="Migliaia 24 2 3" xfId="3184" xr:uid="{00000000-0005-0000-0000-0000C1660000}"/>
    <cellStyle name="Migliaia 24 2 3 2" xfId="9657" xr:uid="{00000000-0005-0000-0000-0000C2660000}"/>
    <cellStyle name="Migliaia 24 2 3 2 2" xfId="30685" xr:uid="{00000000-0005-0000-0000-0000C3660000}"/>
    <cellStyle name="Migliaia 24 2 3 2 2 2" xfId="35845" xr:uid="{00000000-0005-0000-0000-0000C4660000}"/>
    <cellStyle name="Migliaia 24 2 3 2 2 3" xfId="41147" xr:uid="{00000000-0005-0000-0000-0000C5660000}"/>
    <cellStyle name="Migliaia 24 2 3 2 3" xfId="33194" xr:uid="{00000000-0005-0000-0000-0000C6660000}"/>
    <cellStyle name="Migliaia 24 2 3 2 4" xfId="38496" xr:uid="{00000000-0005-0000-0000-0000C7660000}"/>
    <cellStyle name="Migliaia 24 2 3 3" xfId="15595" xr:uid="{00000000-0005-0000-0000-0000C8660000}"/>
    <cellStyle name="Migliaia 24 2 3 3 2" xfId="34384" xr:uid="{00000000-0005-0000-0000-0000C9660000}"/>
    <cellStyle name="Migliaia 24 2 3 3 3" xfId="39686" xr:uid="{00000000-0005-0000-0000-0000CA660000}"/>
    <cellStyle name="Migliaia 24 2 3 3 4" xfId="28943" xr:uid="{00000000-0005-0000-0000-0000CB660000}"/>
    <cellStyle name="Migliaia 24 2 3 4" xfId="31862" xr:uid="{00000000-0005-0000-0000-0000CC660000}"/>
    <cellStyle name="Migliaia 24 2 3 5" xfId="37035" xr:uid="{00000000-0005-0000-0000-0000CD660000}"/>
    <cellStyle name="Migliaia 24 2 3 6" xfId="11681" xr:uid="{00000000-0005-0000-0000-0000CE660000}"/>
    <cellStyle name="Migliaia 24 2 4" xfId="2747" xr:uid="{00000000-0005-0000-0000-0000CF660000}"/>
    <cellStyle name="Migliaia 24 2 4 2" xfId="9362" xr:uid="{00000000-0005-0000-0000-0000D0660000}"/>
    <cellStyle name="Migliaia 24 2 4 2 2" xfId="34385" xr:uid="{00000000-0005-0000-0000-0000D1660000}"/>
    <cellStyle name="Migliaia 24 2 4 2 3" xfId="39687" xr:uid="{00000000-0005-0000-0000-0000D2660000}"/>
    <cellStyle name="Migliaia 24 2 4 3" xfId="14050" xr:uid="{00000000-0005-0000-0000-0000D3660000}"/>
    <cellStyle name="Migliaia 24 2 4 4" xfId="15596" xr:uid="{00000000-0005-0000-0000-0000D4660000}"/>
    <cellStyle name="Migliaia 24 2 4 4 2" xfId="37036" xr:uid="{00000000-0005-0000-0000-0000D5660000}"/>
    <cellStyle name="Migliaia 24 2 4 5" xfId="11682" xr:uid="{00000000-0005-0000-0000-0000D6660000}"/>
    <cellStyle name="Migliaia 24 2 5" xfId="8548" xr:uid="{00000000-0005-0000-0000-0000D7660000}"/>
    <cellStyle name="Migliaia 24 2 5 2" xfId="28944" xr:uid="{00000000-0005-0000-0000-0000D8660000}"/>
    <cellStyle name="Migliaia 24 2 5 2 2" xfId="34386" xr:uid="{00000000-0005-0000-0000-0000D9660000}"/>
    <cellStyle name="Migliaia 24 2 5 2 3" xfId="39688" xr:uid="{00000000-0005-0000-0000-0000DA660000}"/>
    <cellStyle name="Migliaia 24 2 5 3" xfId="31863" xr:uid="{00000000-0005-0000-0000-0000DB660000}"/>
    <cellStyle name="Migliaia 24 2 5 4" xfId="37037" xr:uid="{00000000-0005-0000-0000-0000DC660000}"/>
    <cellStyle name="Migliaia 24 2 6" xfId="15592" xr:uid="{00000000-0005-0000-0000-0000DD660000}"/>
    <cellStyle name="Migliaia 24 2 6 2" xfId="28945" xr:uid="{00000000-0005-0000-0000-0000DE660000}"/>
    <cellStyle name="Migliaia 24 2 6 2 2" xfId="34387" xr:uid="{00000000-0005-0000-0000-0000DF660000}"/>
    <cellStyle name="Migliaia 24 2 6 2 3" xfId="39689" xr:uid="{00000000-0005-0000-0000-0000E0660000}"/>
    <cellStyle name="Migliaia 24 2 6 3" xfId="31864" xr:uid="{00000000-0005-0000-0000-0000E1660000}"/>
    <cellStyle name="Migliaia 24 2 6 4" xfId="37038" xr:uid="{00000000-0005-0000-0000-0000E2660000}"/>
    <cellStyle name="Migliaia 24 2 6 5" xfId="20000" xr:uid="{00000000-0005-0000-0000-0000E3660000}"/>
    <cellStyle name="Migliaia 24 2 7" xfId="19998" xr:uid="{00000000-0005-0000-0000-0000E4660000}"/>
    <cellStyle name="Migliaia 24 3" xfId="286" xr:uid="{00000000-0005-0000-0000-0000E5660000}"/>
    <cellStyle name="Migliaia 24 3 10" xfId="20001" xr:uid="{00000000-0005-0000-0000-0000E6660000}"/>
    <cellStyle name="Migliaia 24 3 11" xfId="11683" xr:uid="{00000000-0005-0000-0000-0000E7660000}"/>
    <cellStyle name="Migliaia 24 3 2" xfId="1322" xr:uid="{00000000-0005-0000-0000-0000E8660000}"/>
    <cellStyle name="Migliaia 24 3 2 2" xfId="3518" xr:uid="{00000000-0005-0000-0000-0000E9660000}"/>
    <cellStyle name="Migliaia 24 3 2 2 2" xfId="7379" xr:uid="{00000000-0005-0000-0000-0000EA660000}"/>
    <cellStyle name="Migliaia 24 3 2 2 2 2" xfId="13843" xr:uid="{00000000-0005-0000-0000-0000EB660000}"/>
    <cellStyle name="Migliaia 24 3 2 2 2 2 2" xfId="17289" xr:uid="{00000000-0005-0000-0000-0000EC660000}"/>
    <cellStyle name="Migliaia 24 3 2 2 2 2 2 2" xfId="34388" xr:uid="{00000000-0005-0000-0000-0000ED660000}"/>
    <cellStyle name="Migliaia 24 3 2 2 2 2 3" xfId="39690" xr:uid="{00000000-0005-0000-0000-0000EE660000}"/>
    <cellStyle name="Migliaia 24 3 2 2 2 2 4" xfId="28946" xr:uid="{00000000-0005-0000-0000-0000EF660000}"/>
    <cellStyle name="Migliaia 24 3 2 2 2 3" xfId="31865" xr:uid="{00000000-0005-0000-0000-0000F0660000}"/>
    <cellStyle name="Migliaia 24 3 2 2 2 4" xfId="37039" xr:uid="{00000000-0005-0000-0000-0000F1660000}"/>
    <cellStyle name="Migliaia 24 3 2 2 2 5" xfId="41750" xr:uid="{00000000-0005-0000-0000-0000F2660000}"/>
    <cellStyle name="Migliaia 24 3 2 2 2 6" xfId="46334" xr:uid="{00000000-0005-0000-0000-0000F3660000}"/>
    <cellStyle name="Migliaia 24 3 2 2 2 7" xfId="49350" xr:uid="{00000000-0005-0000-0000-0000F4660000}"/>
    <cellStyle name="Migliaia 24 3 2 2 2 8" xfId="13086" xr:uid="{00000000-0005-0000-0000-0000F5660000}"/>
    <cellStyle name="Migliaia 24 3 2 2 3" xfId="7100" xr:uid="{00000000-0005-0000-0000-0000F6660000}"/>
    <cellStyle name="Migliaia 24 3 2 2 4" xfId="6107" xr:uid="{00000000-0005-0000-0000-0000F7660000}"/>
    <cellStyle name="Migliaia 24 3 2 2 4 2" xfId="16881" xr:uid="{00000000-0005-0000-0000-0000F8660000}"/>
    <cellStyle name="Migliaia 24 3 2 2 4 3" xfId="42491" xr:uid="{00000000-0005-0000-0000-0000F9660000}"/>
    <cellStyle name="Migliaia 24 3 2 2 4 4" xfId="45913" xr:uid="{00000000-0005-0000-0000-0000FA660000}"/>
    <cellStyle name="Migliaia 24 3 2 2 4 5" xfId="48929" xr:uid="{00000000-0005-0000-0000-0000FB660000}"/>
    <cellStyle name="Migliaia 24 3 2 2 5" xfId="15599" xr:uid="{00000000-0005-0000-0000-0000FC660000}"/>
    <cellStyle name="Migliaia 24 3 2 2 6" xfId="20003" xr:uid="{00000000-0005-0000-0000-0000FD660000}"/>
    <cellStyle name="Migliaia 24 3 2 3" xfId="2749" xr:uid="{00000000-0005-0000-0000-0000FE660000}"/>
    <cellStyle name="Migliaia 24 3 2 3 2" xfId="7845" xr:uid="{00000000-0005-0000-0000-0000FF660000}"/>
    <cellStyle name="Migliaia 24 3 2 3 2 2" xfId="34389" xr:uid="{00000000-0005-0000-0000-000000670000}"/>
    <cellStyle name="Migliaia 24 3 2 3 2 3" xfId="39691" xr:uid="{00000000-0005-0000-0000-000001670000}"/>
    <cellStyle name="Migliaia 24 3 2 3 2 4" xfId="28947" xr:uid="{00000000-0005-0000-0000-000002670000}"/>
    <cellStyle name="Migliaia 24 3 2 3 3" xfId="7380" xr:uid="{00000000-0005-0000-0000-000003670000}"/>
    <cellStyle name="Migliaia 24 3 2 3 4" xfId="15600" xr:uid="{00000000-0005-0000-0000-000004670000}"/>
    <cellStyle name="Migliaia 24 3 2 3 4 2" xfId="37040" xr:uid="{00000000-0005-0000-0000-000005670000}"/>
    <cellStyle name="Migliaia 24 3 2 3 5" xfId="11684" xr:uid="{00000000-0005-0000-0000-000006670000}"/>
    <cellStyle name="Migliaia 24 3 2 4" xfId="6726" xr:uid="{00000000-0005-0000-0000-000007670000}"/>
    <cellStyle name="Migliaia 24 3 2 4 2" xfId="13505" xr:uid="{00000000-0005-0000-0000-000008670000}"/>
    <cellStyle name="Migliaia 24 3 2 4 2 2" xfId="34390" xr:uid="{00000000-0005-0000-0000-000009670000}"/>
    <cellStyle name="Migliaia 24 3 2 4 2 3" xfId="39692" xr:uid="{00000000-0005-0000-0000-00000A670000}"/>
    <cellStyle name="Migliaia 24 3 2 4 3" xfId="31866" xr:uid="{00000000-0005-0000-0000-00000B670000}"/>
    <cellStyle name="Migliaia 24 3 2 4 4" xfId="37041" xr:uid="{00000000-0005-0000-0000-00000C670000}"/>
    <cellStyle name="Migliaia 24 3 2 4 5" xfId="12597" xr:uid="{00000000-0005-0000-0000-00000D670000}"/>
    <cellStyle name="Migliaia 24 3 2 5" xfId="12807" xr:uid="{00000000-0005-0000-0000-00000E670000}"/>
    <cellStyle name="Migliaia 24 3 2 5 2" xfId="28948" xr:uid="{00000000-0005-0000-0000-00000F670000}"/>
    <cellStyle name="Migliaia 24 3 2 5 2 2" xfId="34391" xr:uid="{00000000-0005-0000-0000-000010670000}"/>
    <cellStyle name="Migliaia 24 3 2 5 2 3" xfId="39693" xr:uid="{00000000-0005-0000-0000-000011670000}"/>
    <cellStyle name="Migliaia 24 3 2 5 3" xfId="31867" xr:uid="{00000000-0005-0000-0000-000012670000}"/>
    <cellStyle name="Migliaia 24 3 2 5 4" xfId="37042" xr:uid="{00000000-0005-0000-0000-000013670000}"/>
    <cellStyle name="Migliaia 24 3 2 6" xfId="15598" xr:uid="{00000000-0005-0000-0000-000014670000}"/>
    <cellStyle name="Migliaia 24 3 2 6 2" xfId="28949" xr:uid="{00000000-0005-0000-0000-000015670000}"/>
    <cellStyle name="Migliaia 24 3 2 6 2 2" xfId="34392" xr:uid="{00000000-0005-0000-0000-000016670000}"/>
    <cellStyle name="Migliaia 24 3 2 6 2 3" xfId="39694" xr:uid="{00000000-0005-0000-0000-000017670000}"/>
    <cellStyle name="Migliaia 24 3 2 6 3" xfId="31868" xr:uid="{00000000-0005-0000-0000-000018670000}"/>
    <cellStyle name="Migliaia 24 3 2 6 4" xfId="37043" xr:uid="{00000000-0005-0000-0000-000019670000}"/>
    <cellStyle name="Migliaia 24 3 2 6 5" xfId="20004" xr:uid="{00000000-0005-0000-0000-00001A670000}"/>
    <cellStyle name="Migliaia 24 3 2 7" xfId="20002" xr:uid="{00000000-0005-0000-0000-00001B670000}"/>
    <cellStyle name="Migliaia 24 3 3" xfId="1321" xr:uid="{00000000-0005-0000-0000-00001C670000}"/>
    <cellStyle name="Migliaia 24 3 3 2" xfId="3517" xr:uid="{00000000-0005-0000-0000-00001D670000}"/>
    <cellStyle name="Migliaia 24 3 3 2 2" xfId="5146" xr:uid="{00000000-0005-0000-0000-00001E670000}"/>
    <cellStyle name="Migliaia 24 3 3 2 2 2" xfId="34394" xr:uid="{00000000-0005-0000-0000-00001F670000}"/>
    <cellStyle name="Migliaia 24 3 3 2 2 3" xfId="39696" xr:uid="{00000000-0005-0000-0000-000020670000}"/>
    <cellStyle name="Migliaia 24 3 3 2 3" xfId="13626" xr:uid="{00000000-0005-0000-0000-000021670000}"/>
    <cellStyle name="Migliaia 24 3 3 2 4" xfId="15602" xr:uid="{00000000-0005-0000-0000-000022670000}"/>
    <cellStyle name="Migliaia 24 3 3 2 4 2" xfId="37045" xr:uid="{00000000-0005-0000-0000-000023670000}"/>
    <cellStyle name="Migliaia 24 3 3 2 5" xfId="11686" xr:uid="{00000000-0005-0000-0000-000024670000}"/>
    <cellStyle name="Migliaia 24 3 3 3" xfId="4898" xr:uid="{00000000-0005-0000-0000-000025670000}"/>
    <cellStyle name="Migliaia 24 3 3 3 2" xfId="28951" xr:uid="{00000000-0005-0000-0000-000026670000}"/>
    <cellStyle name="Migliaia 24 3 3 3 2 2" xfId="34395" xr:uid="{00000000-0005-0000-0000-000027670000}"/>
    <cellStyle name="Migliaia 24 3 3 3 2 3" xfId="39697" xr:uid="{00000000-0005-0000-0000-000028670000}"/>
    <cellStyle name="Migliaia 24 3 3 3 3" xfId="31870" xr:uid="{00000000-0005-0000-0000-000029670000}"/>
    <cellStyle name="Migliaia 24 3 3 3 4" xfId="37046" xr:uid="{00000000-0005-0000-0000-00002A670000}"/>
    <cellStyle name="Migliaia 24 3 3 4" xfId="15601" xr:uid="{00000000-0005-0000-0000-00002B670000}"/>
    <cellStyle name="Migliaia 24 3 3 4 2" xfId="28952" xr:uid="{00000000-0005-0000-0000-00002C670000}"/>
    <cellStyle name="Migliaia 24 3 3 4 2 2" xfId="34396" xr:uid="{00000000-0005-0000-0000-00002D670000}"/>
    <cellStyle name="Migliaia 24 3 3 4 2 3" xfId="39698" xr:uid="{00000000-0005-0000-0000-00002E670000}"/>
    <cellStyle name="Migliaia 24 3 3 4 3" xfId="31871" xr:uid="{00000000-0005-0000-0000-00002F670000}"/>
    <cellStyle name="Migliaia 24 3 3 4 4" xfId="37047" xr:uid="{00000000-0005-0000-0000-000030670000}"/>
    <cellStyle name="Migliaia 24 3 3 4 5" xfId="20005" xr:uid="{00000000-0005-0000-0000-000031670000}"/>
    <cellStyle name="Migliaia 24 3 3 5" xfId="20006" xr:uid="{00000000-0005-0000-0000-000032670000}"/>
    <cellStyle name="Migliaia 24 3 3 5 2" xfId="28953" xr:uid="{00000000-0005-0000-0000-000033670000}"/>
    <cellStyle name="Migliaia 24 3 3 5 2 2" xfId="34397" xr:uid="{00000000-0005-0000-0000-000034670000}"/>
    <cellStyle name="Migliaia 24 3 3 5 2 3" xfId="39699" xr:uid="{00000000-0005-0000-0000-000035670000}"/>
    <cellStyle name="Migliaia 24 3 3 5 3" xfId="31872" xr:uid="{00000000-0005-0000-0000-000036670000}"/>
    <cellStyle name="Migliaia 24 3 3 5 4" xfId="37048" xr:uid="{00000000-0005-0000-0000-000037670000}"/>
    <cellStyle name="Migliaia 24 3 3 6" xfId="28950" xr:uid="{00000000-0005-0000-0000-000038670000}"/>
    <cellStyle name="Migliaia 24 3 3 6 2" xfId="34393" xr:uid="{00000000-0005-0000-0000-000039670000}"/>
    <cellStyle name="Migliaia 24 3 3 6 3" xfId="39695" xr:uid="{00000000-0005-0000-0000-00003A670000}"/>
    <cellStyle name="Migliaia 24 3 3 7" xfId="31869" xr:uid="{00000000-0005-0000-0000-00003B670000}"/>
    <cellStyle name="Migliaia 24 3 3 8" xfId="37044" xr:uid="{00000000-0005-0000-0000-00003C670000}"/>
    <cellStyle name="Migliaia 24 3 3 9" xfId="11685" xr:uid="{00000000-0005-0000-0000-00003D670000}"/>
    <cellStyle name="Migliaia 24 3 4" xfId="2401" xr:uid="{00000000-0005-0000-0000-00003E670000}"/>
    <cellStyle name="Migliaia 24 3 4 2" xfId="3913" xr:uid="{00000000-0005-0000-0000-00003F670000}"/>
    <cellStyle name="Migliaia 24 3 4 2 2" xfId="9868" xr:uid="{00000000-0005-0000-0000-000040670000}"/>
    <cellStyle name="Migliaia 24 3 4 2 3" xfId="14020" xr:uid="{00000000-0005-0000-0000-000041670000}"/>
    <cellStyle name="Migliaia 24 3 4 2 4" xfId="15604" xr:uid="{00000000-0005-0000-0000-000042670000}"/>
    <cellStyle name="Migliaia 24 3 4 2 5" xfId="27796" xr:uid="{00000000-0005-0000-0000-000043670000}"/>
    <cellStyle name="Migliaia 24 3 4 2 6" xfId="11688" xr:uid="{00000000-0005-0000-0000-000044670000}"/>
    <cellStyle name="Migliaia 24 3 4 3" xfId="9116" xr:uid="{00000000-0005-0000-0000-000045670000}"/>
    <cellStyle name="Migliaia 24 3 4 3 2" xfId="30686" xr:uid="{00000000-0005-0000-0000-000046670000}"/>
    <cellStyle name="Migliaia 24 3 4 3 2 2" xfId="35846" xr:uid="{00000000-0005-0000-0000-000047670000}"/>
    <cellStyle name="Migliaia 24 3 4 3 2 3" xfId="41148" xr:uid="{00000000-0005-0000-0000-000048670000}"/>
    <cellStyle name="Migliaia 24 3 4 3 3" xfId="33195" xr:uid="{00000000-0005-0000-0000-000049670000}"/>
    <cellStyle name="Migliaia 24 3 4 3 4" xfId="38497" xr:uid="{00000000-0005-0000-0000-00004A670000}"/>
    <cellStyle name="Migliaia 24 3 4 4" xfId="15603" xr:uid="{00000000-0005-0000-0000-00004B670000}"/>
    <cellStyle name="Migliaia 24 3 4 4 2" xfId="34398" xr:uid="{00000000-0005-0000-0000-00004C670000}"/>
    <cellStyle name="Migliaia 24 3 4 4 3" xfId="39700" xr:uid="{00000000-0005-0000-0000-00004D670000}"/>
    <cellStyle name="Migliaia 24 3 4 4 4" xfId="28954" xr:uid="{00000000-0005-0000-0000-00004E670000}"/>
    <cellStyle name="Migliaia 24 3 4 5" xfId="31873" xr:uid="{00000000-0005-0000-0000-00004F670000}"/>
    <cellStyle name="Migliaia 24 3 4 6" xfId="37049" xr:uid="{00000000-0005-0000-0000-000050670000}"/>
    <cellStyle name="Migliaia 24 3 4 7" xfId="11687" xr:uid="{00000000-0005-0000-0000-000051670000}"/>
    <cellStyle name="Migliaia 24 3 5" xfId="3185" xr:uid="{00000000-0005-0000-0000-000052670000}"/>
    <cellStyle name="Migliaia 24 3 5 2" xfId="9658" xr:uid="{00000000-0005-0000-0000-000053670000}"/>
    <cellStyle name="Migliaia 24 3 5 2 2" xfId="30687" xr:uid="{00000000-0005-0000-0000-000054670000}"/>
    <cellStyle name="Migliaia 24 3 5 2 2 2" xfId="35847" xr:uid="{00000000-0005-0000-0000-000055670000}"/>
    <cellStyle name="Migliaia 24 3 5 2 2 3" xfId="41149" xr:uid="{00000000-0005-0000-0000-000056670000}"/>
    <cellStyle name="Migliaia 24 3 5 2 3" xfId="33196" xr:uid="{00000000-0005-0000-0000-000057670000}"/>
    <cellStyle name="Migliaia 24 3 5 2 4" xfId="38498" xr:uid="{00000000-0005-0000-0000-000058670000}"/>
    <cellStyle name="Migliaia 24 3 5 3" xfId="15605" xr:uid="{00000000-0005-0000-0000-000059670000}"/>
    <cellStyle name="Migliaia 24 3 5 3 2" xfId="34399" xr:uid="{00000000-0005-0000-0000-00005A670000}"/>
    <cellStyle name="Migliaia 24 3 5 3 3" xfId="39701" xr:uid="{00000000-0005-0000-0000-00005B670000}"/>
    <cellStyle name="Migliaia 24 3 5 3 4" xfId="28955" xr:uid="{00000000-0005-0000-0000-00005C670000}"/>
    <cellStyle name="Migliaia 24 3 5 4" xfId="31874" xr:uid="{00000000-0005-0000-0000-00005D670000}"/>
    <cellStyle name="Migliaia 24 3 5 5" xfId="37050" xr:uid="{00000000-0005-0000-0000-00005E670000}"/>
    <cellStyle name="Migliaia 24 3 5 6" xfId="11689" xr:uid="{00000000-0005-0000-0000-00005F670000}"/>
    <cellStyle name="Migliaia 24 3 6" xfId="2748" xr:uid="{00000000-0005-0000-0000-000060670000}"/>
    <cellStyle name="Migliaia 24 3 6 2" xfId="9363" xr:uid="{00000000-0005-0000-0000-000061670000}"/>
    <cellStyle name="Migliaia 24 3 6 2 2" xfId="34400" xr:uid="{00000000-0005-0000-0000-000062670000}"/>
    <cellStyle name="Migliaia 24 3 6 2 3" xfId="39702" xr:uid="{00000000-0005-0000-0000-000063670000}"/>
    <cellStyle name="Migliaia 24 3 6 3" xfId="13449" xr:uid="{00000000-0005-0000-0000-000064670000}"/>
    <cellStyle name="Migliaia 24 3 6 4" xfId="15606" xr:uid="{00000000-0005-0000-0000-000065670000}"/>
    <cellStyle name="Migliaia 24 3 6 4 2" xfId="37051" xr:uid="{00000000-0005-0000-0000-000066670000}"/>
    <cellStyle name="Migliaia 24 3 6 5" xfId="11690" xr:uid="{00000000-0005-0000-0000-000067670000}"/>
    <cellStyle name="Migliaia 24 3 7" xfId="7709" xr:uid="{00000000-0005-0000-0000-000068670000}"/>
    <cellStyle name="Migliaia 24 3 7 2" xfId="28956" xr:uid="{00000000-0005-0000-0000-000069670000}"/>
    <cellStyle name="Migliaia 24 3 7 2 2" xfId="34401" xr:uid="{00000000-0005-0000-0000-00006A670000}"/>
    <cellStyle name="Migliaia 24 3 7 2 3" xfId="39703" xr:uid="{00000000-0005-0000-0000-00006B670000}"/>
    <cellStyle name="Migliaia 24 3 7 3" xfId="31875" xr:uid="{00000000-0005-0000-0000-00006C670000}"/>
    <cellStyle name="Migliaia 24 3 7 4" xfId="37052" xr:uid="{00000000-0005-0000-0000-00006D670000}"/>
    <cellStyle name="Migliaia 24 3 8" xfId="12808" xr:uid="{00000000-0005-0000-0000-00006E670000}"/>
    <cellStyle name="Migliaia 24 3 8 2" xfId="28957" xr:uid="{00000000-0005-0000-0000-00006F670000}"/>
    <cellStyle name="Migliaia 24 3 8 2 2" xfId="34402" xr:uid="{00000000-0005-0000-0000-000070670000}"/>
    <cellStyle name="Migliaia 24 3 8 2 3" xfId="39704" xr:uid="{00000000-0005-0000-0000-000071670000}"/>
    <cellStyle name="Migliaia 24 3 8 3" xfId="31876" xr:uid="{00000000-0005-0000-0000-000072670000}"/>
    <cellStyle name="Migliaia 24 3 8 4" xfId="37053" xr:uid="{00000000-0005-0000-0000-000073670000}"/>
    <cellStyle name="Migliaia 24 3 8 5" xfId="20007" xr:uid="{00000000-0005-0000-0000-000074670000}"/>
    <cellStyle name="Migliaia 24 3 9" xfId="15597" xr:uid="{00000000-0005-0000-0000-000075670000}"/>
    <cellStyle name="Migliaia 24 4" xfId="1323" xr:uid="{00000000-0005-0000-0000-000076670000}"/>
    <cellStyle name="Migliaia 24 4 2" xfId="3519" xr:uid="{00000000-0005-0000-0000-000077670000}"/>
    <cellStyle name="Migliaia 24 4 2 2" xfId="4244" xr:uid="{00000000-0005-0000-0000-000078670000}"/>
    <cellStyle name="Migliaia 24 4 2 2 2" xfId="28958" xr:uid="{00000000-0005-0000-0000-000079670000}"/>
    <cellStyle name="Migliaia 24 4 2 2 2 2" xfId="34403" xr:uid="{00000000-0005-0000-0000-00007A670000}"/>
    <cellStyle name="Migliaia 24 4 2 2 2 3" xfId="39705" xr:uid="{00000000-0005-0000-0000-00007B670000}"/>
    <cellStyle name="Migliaia 24 4 2 2 3" xfId="31877" xr:uid="{00000000-0005-0000-0000-00007C670000}"/>
    <cellStyle name="Migliaia 24 4 2 2 4" xfId="37054" xr:uid="{00000000-0005-0000-0000-00007D670000}"/>
    <cellStyle name="Migliaia 24 4 2 3" xfId="7381" xr:uid="{00000000-0005-0000-0000-00007E670000}"/>
    <cellStyle name="Migliaia 24 4 2 3 2" xfId="28959" xr:uid="{00000000-0005-0000-0000-00007F670000}"/>
    <cellStyle name="Migliaia 24 4 2 3 2 2" xfId="34404" xr:uid="{00000000-0005-0000-0000-000080670000}"/>
    <cellStyle name="Migliaia 24 4 2 3 2 3" xfId="39706" xr:uid="{00000000-0005-0000-0000-000081670000}"/>
    <cellStyle name="Migliaia 24 4 2 3 3" xfId="31878" xr:uid="{00000000-0005-0000-0000-000082670000}"/>
    <cellStyle name="Migliaia 24 4 2 3 4" xfId="37055" xr:uid="{00000000-0005-0000-0000-000083670000}"/>
    <cellStyle name="Migliaia 24 4 2 4" xfId="6728" xr:uid="{00000000-0005-0000-0000-000084670000}"/>
    <cellStyle name="Migliaia 24 4 2 5" xfId="6109" xr:uid="{00000000-0005-0000-0000-000085670000}"/>
    <cellStyle name="Migliaia 24 4 2 5 2" xfId="16883" xr:uid="{00000000-0005-0000-0000-000086670000}"/>
    <cellStyle name="Migliaia 24 4 2 5 3" xfId="42835" xr:uid="{00000000-0005-0000-0000-000087670000}"/>
    <cellStyle name="Migliaia 24 4 2 5 4" xfId="45915" xr:uid="{00000000-0005-0000-0000-000088670000}"/>
    <cellStyle name="Migliaia 24 4 2 5 5" xfId="48931" xr:uid="{00000000-0005-0000-0000-000089670000}"/>
    <cellStyle name="Migliaia 24 4 2 6" xfId="15608" xr:uid="{00000000-0005-0000-0000-00008A670000}"/>
    <cellStyle name="Migliaia 24 4 2 7" xfId="20009" xr:uid="{00000000-0005-0000-0000-00008B670000}"/>
    <cellStyle name="Migliaia 24 4 3" xfId="4245" xr:uid="{00000000-0005-0000-0000-00008C670000}"/>
    <cellStyle name="Migliaia 24 4 3 2" xfId="13627" xr:uid="{00000000-0005-0000-0000-00008D670000}"/>
    <cellStyle name="Migliaia 24 4 3 2 2" xfId="34405" xr:uid="{00000000-0005-0000-0000-00008E670000}"/>
    <cellStyle name="Migliaia 24 4 3 2 3" xfId="39707" xr:uid="{00000000-0005-0000-0000-00008F670000}"/>
    <cellStyle name="Migliaia 24 4 3 3" xfId="31879" xr:uid="{00000000-0005-0000-0000-000090670000}"/>
    <cellStyle name="Migliaia 24 4 3 4" xfId="37056" xr:uid="{00000000-0005-0000-0000-000091670000}"/>
    <cellStyle name="Migliaia 24 4 3 5" xfId="12806" xr:uid="{00000000-0005-0000-0000-000092670000}"/>
    <cellStyle name="Migliaia 24 4 4" xfId="7382" xr:uid="{00000000-0005-0000-0000-000093670000}"/>
    <cellStyle name="Migliaia 24 4 4 2" xfId="28960" xr:uid="{00000000-0005-0000-0000-000094670000}"/>
    <cellStyle name="Migliaia 24 4 4 2 2" xfId="34406" xr:uid="{00000000-0005-0000-0000-000095670000}"/>
    <cellStyle name="Migliaia 24 4 4 2 3" xfId="39708" xr:uid="{00000000-0005-0000-0000-000096670000}"/>
    <cellStyle name="Migliaia 24 4 4 3" xfId="31880" xr:uid="{00000000-0005-0000-0000-000097670000}"/>
    <cellStyle name="Migliaia 24 4 4 4" xfId="37057" xr:uid="{00000000-0005-0000-0000-000098670000}"/>
    <cellStyle name="Migliaia 24 4 5" xfId="6727" xr:uid="{00000000-0005-0000-0000-000099670000}"/>
    <cellStyle name="Migliaia 24 4 5 2" xfId="28961" xr:uid="{00000000-0005-0000-0000-00009A670000}"/>
    <cellStyle name="Migliaia 24 4 5 2 2" xfId="34407" xr:uid="{00000000-0005-0000-0000-00009B670000}"/>
    <cellStyle name="Migliaia 24 4 5 2 3" xfId="39709" xr:uid="{00000000-0005-0000-0000-00009C670000}"/>
    <cellStyle name="Migliaia 24 4 5 3" xfId="31881" xr:uid="{00000000-0005-0000-0000-00009D670000}"/>
    <cellStyle name="Migliaia 24 4 5 4" xfId="37058" xr:uid="{00000000-0005-0000-0000-00009E670000}"/>
    <cellStyle name="Migliaia 24 4 6" xfId="6108" xr:uid="{00000000-0005-0000-0000-00009F670000}"/>
    <cellStyle name="Migliaia 24 4 6 2" xfId="16882" xr:uid="{00000000-0005-0000-0000-0000A0670000}"/>
    <cellStyle name="Migliaia 24 4 6 2 2" xfId="34408" xr:uid="{00000000-0005-0000-0000-0000A1670000}"/>
    <cellStyle name="Migliaia 24 4 6 2 3" xfId="39710" xr:uid="{00000000-0005-0000-0000-0000A2670000}"/>
    <cellStyle name="Migliaia 24 4 6 2 4" xfId="28962" xr:uid="{00000000-0005-0000-0000-0000A3670000}"/>
    <cellStyle name="Migliaia 24 4 6 3" xfId="31882" xr:uid="{00000000-0005-0000-0000-0000A4670000}"/>
    <cellStyle name="Migliaia 24 4 6 4" xfId="37059" xr:uid="{00000000-0005-0000-0000-0000A5670000}"/>
    <cellStyle name="Migliaia 24 4 6 5" xfId="20010" xr:uid="{00000000-0005-0000-0000-0000A6670000}"/>
    <cellStyle name="Migliaia 24 4 6 6" xfId="42093" xr:uid="{00000000-0005-0000-0000-0000A7670000}"/>
    <cellStyle name="Migliaia 24 4 6 7" xfId="45914" xr:uid="{00000000-0005-0000-0000-0000A8670000}"/>
    <cellStyle name="Migliaia 24 4 6 8" xfId="48930" xr:uid="{00000000-0005-0000-0000-0000A9670000}"/>
    <cellStyle name="Migliaia 24 4 7" xfId="15607" xr:uid="{00000000-0005-0000-0000-0000AA670000}"/>
    <cellStyle name="Migliaia 24 4 7 2" xfId="28963" xr:uid="{00000000-0005-0000-0000-0000AB670000}"/>
    <cellStyle name="Migliaia 24 4 7 2 2" xfId="34409" xr:uid="{00000000-0005-0000-0000-0000AC670000}"/>
    <cellStyle name="Migliaia 24 4 7 2 3" xfId="39711" xr:uid="{00000000-0005-0000-0000-0000AD670000}"/>
    <cellStyle name="Migliaia 24 4 7 3" xfId="31883" xr:uid="{00000000-0005-0000-0000-0000AE670000}"/>
    <cellStyle name="Migliaia 24 4 7 4" xfId="37060" xr:uid="{00000000-0005-0000-0000-0000AF670000}"/>
    <cellStyle name="Migliaia 24 4 7 5" xfId="20011" xr:uid="{00000000-0005-0000-0000-0000B0670000}"/>
    <cellStyle name="Migliaia 24 4 8" xfId="20008" xr:uid="{00000000-0005-0000-0000-0000B1670000}"/>
    <cellStyle name="Migliaia 24 5" xfId="1324" xr:uid="{00000000-0005-0000-0000-0000B2670000}"/>
    <cellStyle name="Migliaia 24 5 2" xfId="3520" xr:uid="{00000000-0005-0000-0000-0000B3670000}"/>
    <cellStyle name="Migliaia 24 5 2 2" xfId="13844" xr:uid="{00000000-0005-0000-0000-0000B4670000}"/>
    <cellStyle name="Migliaia 24 5 2 2 2" xfId="34410" xr:uid="{00000000-0005-0000-0000-0000B5670000}"/>
    <cellStyle name="Migliaia 24 5 2 2 3" xfId="39712" xr:uid="{00000000-0005-0000-0000-0000B6670000}"/>
    <cellStyle name="Migliaia 24 5 2 3" xfId="15610" xr:uid="{00000000-0005-0000-0000-0000B7670000}"/>
    <cellStyle name="Migliaia 24 5 2 3 2" xfId="31884" xr:uid="{00000000-0005-0000-0000-0000B8670000}"/>
    <cellStyle name="Migliaia 24 5 2 4" xfId="37061" xr:uid="{00000000-0005-0000-0000-0000B9670000}"/>
    <cellStyle name="Migliaia 24 5 2 5" xfId="11691" xr:uid="{00000000-0005-0000-0000-0000BA670000}"/>
    <cellStyle name="Migliaia 24 5 3" xfId="6729" xr:uid="{00000000-0005-0000-0000-0000BB670000}"/>
    <cellStyle name="Migliaia 24 5 3 2" xfId="28964" xr:uid="{00000000-0005-0000-0000-0000BC670000}"/>
    <cellStyle name="Migliaia 24 5 3 2 2" xfId="34411" xr:uid="{00000000-0005-0000-0000-0000BD670000}"/>
    <cellStyle name="Migliaia 24 5 3 2 3" xfId="39713" xr:uid="{00000000-0005-0000-0000-0000BE670000}"/>
    <cellStyle name="Migliaia 24 5 3 3" xfId="31885" xr:uid="{00000000-0005-0000-0000-0000BF670000}"/>
    <cellStyle name="Migliaia 24 5 3 4" xfId="37062" xr:uid="{00000000-0005-0000-0000-0000C0670000}"/>
    <cellStyle name="Migliaia 24 5 4" xfId="6110" xr:uid="{00000000-0005-0000-0000-0000C1670000}"/>
    <cellStyle name="Migliaia 24 5 4 2" xfId="16884" xr:uid="{00000000-0005-0000-0000-0000C2670000}"/>
    <cellStyle name="Migliaia 24 5 4 2 2" xfId="34412" xr:uid="{00000000-0005-0000-0000-0000C3670000}"/>
    <cellStyle name="Migliaia 24 5 4 2 3" xfId="39714" xr:uid="{00000000-0005-0000-0000-0000C4670000}"/>
    <cellStyle name="Migliaia 24 5 4 2 4" xfId="28965" xr:uid="{00000000-0005-0000-0000-0000C5670000}"/>
    <cellStyle name="Migliaia 24 5 4 3" xfId="31886" xr:uid="{00000000-0005-0000-0000-0000C6670000}"/>
    <cellStyle name="Migliaia 24 5 4 4" xfId="37063" xr:uid="{00000000-0005-0000-0000-0000C7670000}"/>
    <cellStyle name="Migliaia 24 5 4 5" xfId="20013" xr:uid="{00000000-0005-0000-0000-0000C8670000}"/>
    <cellStyle name="Migliaia 24 5 4 6" xfId="43447" xr:uid="{00000000-0005-0000-0000-0000C9670000}"/>
    <cellStyle name="Migliaia 24 5 4 7" xfId="45916" xr:uid="{00000000-0005-0000-0000-0000CA670000}"/>
    <cellStyle name="Migliaia 24 5 4 8" xfId="48932" xr:uid="{00000000-0005-0000-0000-0000CB670000}"/>
    <cellStyle name="Migliaia 24 5 5" xfId="15609" xr:uid="{00000000-0005-0000-0000-0000CC670000}"/>
    <cellStyle name="Migliaia 24 5 5 2" xfId="28966" xr:uid="{00000000-0005-0000-0000-0000CD670000}"/>
    <cellStyle name="Migliaia 24 5 5 2 2" xfId="34413" xr:uid="{00000000-0005-0000-0000-0000CE670000}"/>
    <cellStyle name="Migliaia 24 5 5 2 3" xfId="39715" xr:uid="{00000000-0005-0000-0000-0000CF670000}"/>
    <cellStyle name="Migliaia 24 5 5 3" xfId="31887" xr:uid="{00000000-0005-0000-0000-0000D0670000}"/>
    <cellStyle name="Migliaia 24 5 5 4" xfId="37064" xr:uid="{00000000-0005-0000-0000-0000D1670000}"/>
    <cellStyle name="Migliaia 24 5 5 5" xfId="20014" xr:uid="{00000000-0005-0000-0000-0000D2670000}"/>
    <cellStyle name="Migliaia 24 5 6" xfId="20015" xr:uid="{00000000-0005-0000-0000-0000D3670000}"/>
    <cellStyle name="Migliaia 24 5 6 2" xfId="28967" xr:uid="{00000000-0005-0000-0000-0000D4670000}"/>
    <cellStyle name="Migliaia 24 5 6 2 2" xfId="34414" xr:uid="{00000000-0005-0000-0000-0000D5670000}"/>
    <cellStyle name="Migliaia 24 5 6 2 3" xfId="39716" xr:uid="{00000000-0005-0000-0000-0000D6670000}"/>
    <cellStyle name="Migliaia 24 5 6 3" xfId="31888" xr:uid="{00000000-0005-0000-0000-0000D7670000}"/>
    <cellStyle name="Migliaia 24 5 6 4" xfId="37065" xr:uid="{00000000-0005-0000-0000-0000D8670000}"/>
    <cellStyle name="Migliaia 24 5 7" xfId="20012" xr:uid="{00000000-0005-0000-0000-0000D9670000}"/>
    <cellStyle name="Migliaia 24 6" xfId="1319" xr:uid="{00000000-0005-0000-0000-0000DA670000}"/>
    <cellStyle name="Migliaia 24 6 2" xfId="3515" xr:uid="{00000000-0005-0000-0000-0000DB670000}"/>
    <cellStyle name="Migliaia 24 6 2 2" xfId="5145" xr:uid="{00000000-0005-0000-0000-0000DC670000}"/>
    <cellStyle name="Migliaia 24 6 2 3" xfId="14096" xr:uid="{00000000-0005-0000-0000-0000DD670000}"/>
    <cellStyle name="Migliaia 24 6 2 4" xfId="15612" xr:uid="{00000000-0005-0000-0000-0000DE670000}"/>
    <cellStyle name="Migliaia 24 6 2 5" xfId="27797" xr:uid="{00000000-0005-0000-0000-0000DF670000}"/>
    <cellStyle name="Migliaia 24 6 2 6" xfId="11693" xr:uid="{00000000-0005-0000-0000-0000E0670000}"/>
    <cellStyle name="Migliaia 24 6 3" xfId="4897" xr:uid="{00000000-0005-0000-0000-0000E1670000}"/>
    <cellStyle name="Migliaia 24 6 3 2" xfId="30688" xr:uid="{00000000-0005-0000-0000-0000E2670000}"/>
    <cellStyle name="Migliaia 24 6 3 2 2" xfId="35848" xr:uid="{00000000-0005-0000-0000-0000E3670000}"/>
    <cellStyle name="Migliaia 24 6 3 2 3" xfId="41150" xr:uid="{00000000-0005-0000-0000-0000E4670000}"/>
    <cellStyle name="Migliaia 24 6 3 3" xfId="33197" xr:uid="{00000000-0005-0000-0000-0000E5670000}"/>
    <cellStyle name="Migliaia 24 6 3 4" xfId="38499" xr:uid="{00000000-0005-0000-0000-0000E6670000}"/>
    <cellStyle name="Migliaia 24 6 4" xfId="15611" xr:uid="{00000000-0005-0000-0000-0000E7670000}"/>
    <cellStyle name="Migliaia 24 6 4 2" xfId="34415" xr:uid="{00000000-0005-0000-0000-0000E8670000}"/>
    <cellStyle name="Migliaia 24 6 4 3" xfId="39717" xr:uid="{00000000-0005-0000-0000-0000E9670000}"/>
    <cellStyle name="Migliaia 24 6 4 4" xfId="28968" xr:uid="{00000000-0005-0000-0000-0000EA670000}"/>
    <cellStyle name="Migliaia 24 6 5" xfId="31889" xr:uid="{00000000-0005-0000-0000-0000EB670000}"/>
    <cellStyle name="Migliaia 24 6 6" xfId="37066" xr:uid="{00000000-0005-0000-0000-0000EC670000}"/>
    <cellStyle name="Migliaia 24 6 7" xfId="11692" xr:uid="{00000000-0005-0000-0000-0000ED670000}"/>
    <cellStyle name="Migliaia 24 7" xfId="3183" xr:uid="{00000000-0005-0000-0000-0000EE670000}"/>
    <cellStyle name="Migliaia 24 7 2" xfId="9656" xr:uid="{00000000-0005-0000-0000-0000EF670000}"/>
    <cellStyle name="Migliaia 24 7 2 2" xfId="30689" xr:uid="{00000000-0005-0000-0000-0000F0670000}"/>
    <cellStyle name="Migliaia 24 7 2 2 2" xfId="35849" xr:uid="{00000000-0005-0000-0000-0000F1670000}"/>
    <cellStyle name="Migliaia 24 7 2 2 3" xfId="41151" xr:uid="{00000000-0005-0000-0000-0000F2670000}"/>
    <cellStyle name="Migliaia 24 7 2 3" xfId="33198" xr:uid="{00000000-0005-0000-0000-0000F3670000}"/>
    <cellStyle name="Migliaia 24 7 2 4" xfId="38500" xr:uid="{00000000-0005-0000-0000-0000F4670000}"/>
    <cellStyle name="Migliaia 24 7 3" xfId="15613" xr:uid="{00000000-0005-0000-0000-0000F5670000}"/>
    <cellStyle name="Migliaia 24 7 3 2" xfId="34416" xr:uid="{00000000-0005-0000-0000-0000F6670000}"/>
    <cellStyle name="Migliaia 24 7 3 3" xfId="39718" xr:uid="{00000000-0005-0000-0000-0000F7670000}"/>
    <cellStyle name="Migliaia 24 7 3 4" xfId="28969" xr:uid="{00000000-0005-0000-0000-0000F8670000}"/>
    <cellStyle name="Migliaia 24 7 4" xfId="31890" xr:uid="{00000000-0005-0000-0000-0000F9670000}"/>
    <cellStyle name="Migliaia 24 7 5" xfId="37067" xr:uid="{00000000-0005-0000-0000-0000FA670000}"/>
    <cellStyle name="Migliaia 24 7 6" xfId="11694" xr:uid="{00000000-0005-0000-0000-0000FB670000}"/>
    <cellStyle name="Migliaia 24 8" xfId="2746" xr:uid="{00000000-0005-0000-0000-0000FC670000}"/>
    <cellStyle name="Migliaia 24 8 2" xfId="9361" xr:uid="{00000000-0005-0000-0000-0000FD670000}"/>
    <cellStyle name="Migliaia 24 8 2 2" xfId="30690" xr:uid="{00000000-0005-0000-0000-0000FE670000}"/>
    <cellStyle name="Migliaia 24 8 2 2 2" xfId="35850" xr:uid="{00000000-0005-0000-0000-0000FF670000}"/>
    <cellStyle name="Migliaia 24 8 2 2 3" xfId="41152" xr:uid="{00000000-0005-0000-0000-000000680000}"/>
    <cellStyle name="Migliaia 24 8 2 3" xfId="33199" xr:uid="{00000000-0005-0000-0000-000001680000}"/>
    <cellStyle name="Migliaia 24 8 2 4" xfId="38501" xr:uid="{00000000-0005-0000-0000-000002680000}"/>
    <cellStyle name="Migliaia 24 8 3" xfId="15614" xr:uid="{00000000-0005-0000-0000-000003680000}"/>
    <cellStyle name="Migliaia 24 8 3 2" xfId="34417" xr:uid="{00000000-0005-0000-0000-000004680000}"/>
    <cellStyle name="Migliaia 24 8 3 3" xfId="39719" xr:uid="{00000000-0005-0000-0000-000005680000}"/>
    <cellStyle name="Migliaia 24 8 3 4" xfId="28970" xr:uid="{00000000-0005-0000-0000-000006680000}"/>
    <cellStyle name="Migliaia 24 8 4" xfId="31891" xr:uid="{00000000-0005-0000-0000-000007680000}"/>
    <cellStyle name="Migliaia 24 8 5" xfId="37068" xr:uid="{00000000-0005-0000-0000-000008680000}"/>
    <cellStyle name="Migliaia 24 8 6" xfId="11695" xr:uid="{00000000-0005-0000-0000-000009680000}"/>
    <cellStyle name="Migliaia 24 9" xfId="12596" xr:uid="{00000000-0005-0000-0000-00000A680000}"/>
    <cellStyle name="Migliaia 24 9 2" xfId="28971" xr:uid="{00000000-0005-0000-0000-00000B680000}"/>
    <cellStyle name="Migliaia 24 9 2 2" xfId="34418" xr:uid="{00000000-0005-0000-0000-00000C680000}"/>
    <cellStyle name="Migliaia 24 9 2 3" xfId="39720" xr:uid="{00000000-0005-0000-0000-00000D680000}"/>
    <cellStyle name="Migliaia 24 9 3" xfId="31892" xr:uid="{00000000-0005-0000-0000-00000E680000}"/>
    <cellStyle name="Migliaia 24 9 4" xfId="37069" xr:uid="{00000000-0005-0000-0000-00000F680000}"/>
    <cellStyle name="Migliaia 25" xfId="287" xr:uid="{00000000-0005-0000-0000-000010680000}"/>
    <cellStyle name="Migliaia 25 10" xfId="15615" xr:uid="{00000000-0005-0000-0000-000011680000}"/>
    <cellStyle name="Migliaia 25 10 2" xfId="34419" xr:uid="{00000000-0005-0000-0000-000012680000}"/>
    <cellStyle name="Migliaia 25 10 3" xfId="39721" xr:uid="{00000000-0005-0000-0000-000013680000}"/>
    <cellStyle name="Migliaia 25 10 4" xfId="28972" xr:uid="{00000000-0005-0000-0000-000014680000}"/>
    <cellStyle name="Migliaia 25 11" xfId="31893" xr:uid="{00000000-0005-0000-0000-000015680000}"/>
    <cellStyle name="Migliaia 25 12" xfId="37070" xr:uid="{00000000-0005-0000-0000-000016680000}"/>
    <cellStyle name="Migliaia 25 2" xfId="288" xr:uid="{00000000-0005-0000-0000-000017680000}"/>
    <cellStyle name="Migliaia 25 2 2" xfId="1326" xr:uid="{00000000-0005-0000-0000-000018680000}"/>
    <cellStyle name="Migliaia 25 2 2 2" xfId="3522" xr:uid="{00000000-0005-0000-0000-000019680000}"/>
    <cellStyle name="Migliaia 25 2 2 2 2" xfId="9809" xr:uid="{00000000-0005-0000-0000-00001A680000}"/>
    <cellStyle name="Migliaia 25 2 2 2 2 2" xfId="34420" xr:uid="{00000000-0005-0000-0000-00001B680000}"/>
    <cellStyle name="Migliaia 25 2 2 2 2 3" xfId="39722" xr:uid="{00000000-0005-0000-0000-00001C680000}"/>
    <cellStyle name="Migliaia 25 2 2 2 3" xfId="13845" xr:uid="{00000000-0005-0000-0000-00001D680000}"/>
    <cellStyle name="Migliaia 25 2 2 2 4" xfId="15618" xr:uid="{00000000-0005-0000-0000-00001E680000}"/>
    <cellStyle name="Migliaia 25 2 2 2 4 2" xfId="37071" xr:uid="{00000000-0005-0000-0000-00001F680000}"/>
    <cellStyle name="Migliaia 25 2 2 2 5" xfId="11696" xr:uid="{00000000-0005-0000-0000-000020680000}"/>
    <cellStyle name="Migliaia 25 2 2 3" xfId="7034" xr:uid="{00000000-0005-0000-0000-000021680000}"/>
    <cellStyle name="Migliaia 25 2 2 3 2" xfId="30691" xr:uid="{00000000-0005-0000-0000-000022680000}"/>
    <cellStyle name="Migliaia 25 2 2 3 2 2" xfId="35851" xr:uid="{00000000-0005-0000-0000-000023680000}"/>
    <cellStyle name="Migliaia 25 2 2 3 2 3" xfId="41153" xr:uid="{00000000-0005-0000-0000-000024680000}"/>
    <cellStyle name="Migliaia 25 2 2 3 3" xfId="33200" xr:uid="{00000000-0005-0000-0000-000025680000}"/>
    <cellStyle name="Migliaia 25 2 2 3 4" xfId="38502" xr:uid="{00000000-0005-0000-0000-000026680000}"/>
    <cellStyle name="Migliaia 25 2 2 4" xfId="6111" xr:uid="{00000000-0005-0000-0000-000027680000}"/>
    <cellStyle name="Migliaia 25 2 2 4 2" xfId="16885" xr:uid="{00000000-0005-0000-0000-000028680000}"/>
    <cellStyle name="Migliaia 25 2 2 4 3" xfId="43407" xr:uid="{00000000-0005-0000-0000-000029680000}"/>
    <cellStyle name="Migliaia 25 2 2 4 4" xfId="45917" xr:uid="{00000000-0005-0000-0000-00002A680000}"/>
    <cellStyle name="Migliaia 25 2 2 4 5" xfId="48933" xr:uid="{00000000-0005-0000-0000-00002B680000}"/>
    <cellStyle name="Migliaia 25 2 2 5" xfId="15617" xr:uid="{00000000-0005-0000-0000-00002C680000}"/>
    <cellStyle name="Migliaia 25 2 2 6" xfId="20017" xr:uid="{00000000-0005-0000-0000-00002D680000}"/>
    <cellStyle name="Migliaia 25 2 3" xfId="3187" xr:uid="{00000000-0005-0000-0000-00002E680000}"/>
    <cellStyle name="Migliaia 25 2 3 2" xfId="9660" xr:uid="{00000000-0005-0000-0000-00002F680000}"/>
    <cellStyle name="Migliaia 25 2 3 2 2" xfId="30692" xr:uid="{00000000-0005-0000-0000-000030680000}"/>
    <cellStyle name="Migliaia 25 2 3 2 2 2" xfId="35852" xr:uid="{00000000-0005-0000-0000-000031680000}"/>
    <cellStyle name="Migliaia 25 2 3 2 2 3" xfId="41154" xr:uid="{00000000-0005-0000-0000-000032680000}"/>
    <cellStyle name="Migliaia 25 2 3 2 3" xfId="33201" xr:uid="{00000000-0005-0000-0000-000033680000}"/>
    <cellStyle name="Migliaia 25 2 3 2 4" xfId="38503" xr:uid="{00000000-0005-0000-0000-000034680000}"/>
    <cellStyle name="Migliaia 25 2 3 3" xfId="15619" xr:uid="{00000000-0005-0000-0000-000035680000}"/>
    <cellStyle name="Migliaia 25 2 3 3 2" xfId="34421" xr:uid="{00000000-0005-0000-0000-000036680000}"/>
    <cellStyle name="Migliaia 25 2 3 3 3" xfId="39723" xr:uid="{00000000-0005-0000-0000-000037680000}"/>
    <cellStyle name="Migliaia 25 2 3 3 4" xfId="28973" xr:uid="{00000000-0005-0000-0000-000038680000}"/>
    <cellStyle name="Migliaia 25 2 3 4" xfId="31894" xr:uid="{00000000-0005-0000-0000-000039680000}"/>
    <cellStyle name="Migliaia 25 2 3 5" xfId="37072" xr:uid="{00000000-0005-0000-0000-00003A680000}"/>
    <cellStyle name="Migliaia 25 2 3 6" xfId="11697" xr:uid="{00000000-0005-0000-0000-00003B680000}"/>
    <cellStyle name="Migliaia 25 2 4" xfId="2751" xr:uid="{00000000-0005-0000-0000-00003C680000}"/>
    <cellStyle name="Migliaia 25 2 4 2" xfId="9365" xr:uid="{00000000-0005-0000-0000-00003D680000}"/>
    <cellStyle name="Migliaia 25 2 4 2 2" xfId="34422" xr:uid="{00000000-0005-0000-0000-00003E680000}"/>
    <cellStyle name="Migliaia 25 2 4 2 3" xfId="39724" xr:uid="{00000000-0005-0000-0000-00003F680000}"/>
    <cellStyle name="Migliaia 25 2 4 3" xfId="13987" xr:uid="{00000000-0005-0000-0000-000040680000}"/>
    <cellStyle name="Migliaia 25 2 4 4" xfId="15620" xr:uid="{00000000-0005-0000-0000-000041680000}"/>
    <cellStyle name="Migliaia 25 2 4 4 2" xfId="37073" xr:uid="{00000000-0005-0000-0000-000042680000}"/>
    <cellStyle name="Migliaia 25 2 4 5" xfId="11698" xr:uid="{00000000-0005-0000-0000-000043680000}"/>
    <cellStyle name="Migliaia 25 2 5" xfId="8549" xr:uid="{00000000-0005-0000-0000-000044680000}"/>
    <cellStyle name="Migliaia 25 2 5 2" xfId="28974" xr:uid="{00000000-0005-0000-0000-000045680000}"/>
    <cellStyle name="Migliaia 25 2 5 2 2" xfId="34423" xr:uid="{00000000-0005-0000-0000-000046680000}"/>
    <cellStyle name="Migliaia 25 2 5 2 3" xfId="39725" xr:uid="{00000000-0005-0000-0000-000047680000}"/>
    <cellStyle name="Migliaia 25 2 5 3" xfId="31895" xr:uid="{00000000-0005-0000-0000-000048680000}"/>
    <cellStyle name="Migliaia 25 2 5 4" xfId="37074" xr:uid="{00000000-0005-0000-0000-000049680000}"/>
    <cellStyle name="Migliaia 25 2 6" xfId="15616" xr:uid="{00000000-0005-0000-0000-00004A680000}"/>
    <cellStyle name="Migliaia 25 2 6 2" xfId="28975" xr:uid="{00000000-0005-0000-0000-00004B680000}"/>
    <cellStyle name="Migliaia 25 2 6 2 2" xfId="34424" xr:uid="{00000000-0005-0000-0000-00004C680000}"/>
    <cellStyle name="Migliaia 25 2 6 2 3" xfId="39726" xr:uid="{00000000-0005-0000-0000-00004D680000}"/>
    <cellStyle name="Migliaia 25 2 6 3" xfId="31896" xr:uid="{00000000-0005-0000-0000-00004E680000}"/>
    <cellStyle name="Migliaia 25 2 6 4" xfId="37075" xr:uid="{00000000-0005-0000-0000-00004F680000}"/>
    <cellStyle name="Migliaia 25 2 6 5" xfId="20018" xr:uid="{00000000-0005-0000-0000-000050680000}"/>
    <cellStyle name="Migliaia 25 2 7" xfId="20016" xr:uid="{00000000-0005-0000-0000-000051680000}"/>
    <cellStyle name="Migliaia 25 3" xfId="289" xr:uid="{00000000-0005-0000-0000-000052680000}"/>
    <cellStyle name="Migliaia 25 3 10" xfId="20019" xr:uid="{00000000-0005-0000-0000-000053680000}"/>
    <cellStyle name="Migliaia 25 3 11" xfId="11699" xr:uid="{00000000-0005-0000-0000-000054680000}"/>
    <cellStyle name="Migliaia 25 3 2" xfId="1328" xr:uid="{00000000-0005-0000-0000-000055680000}"/>
    <cellStyle name="Migliaia 25 3 2 2" xfId="3524" xr:uid="{00000000-0005-0000-0000-000056680000}"/>
    <cellStyle name="Migliaia 25 3 2 2 2" xfId="7383" xr:uid="{00000000-0005-0000-0000-000057680000}"/>
    <cellStyle name="Migliaia 25 3 2 2 2 2" xfId="13846" xr:uid="{00000000-0005-0000-0000-000058680000}"/>
    <cellStyle name="Migliaia 25 3 2 2 2 2 2" xfId="17290" xr:uid="{00000000-0005-0000-0000-000059680000}"/>
    <cellStyle name="Migliaia 25 3 2 2 2 2 2 2" xfId="34425" xr:uid="{00000000-0005-0000-0000-00005A680000}"/>
    <cellStyle name="Migliaia 25 3 2 2 2 2 3" xfId="39727" xr:uid="{00000000-0005-0000-0000-00005B680000}"/>
    <cellStyle name="Migliaia 25 3 2 2 2 2 4" xfId="28976" xr:uid="{00000000-0005-0000-0000-00005C680000}"/>
    <cellStyle name="Migliaia 25 3 2 2 2 3" xfId="31897" xr:uid="{00000000-0005-0000-0000-00005D680000}"/>
    <cellStyle name="Migliaia 25 3 2 2 2 4" xfId="37076" xr:uid="{00000000-0005-0000-0000-00005E680000}"/>
    <cellStyle name="Migliaia 25 3 2 2 2 5" xfId="42913" xr:uid="{00000000-0005-0000-0000-00005F680000}"/>
    <cellStyle name="Migliaia 25 3 2 2 2 6" xfId="46335" xr:uid="{00000000-0005-0000-0000-000060680000}"/>
    <cellStyle name="Migliaia 25 3 2 2 2 7" xfId="49351" xr:uid="{00000000-0005-0000-0000-000061680000}"/>
    <cellStyle name="Migliaia 25 3 2 2 2 8" xfId="13087" xr:uid="{00000000-0005-0000-0000-000062680000}"/>
    <cellStyle name="Migliaia 25 3 2 2 3" xfId="6564" xr:uid="{00000000-0005-0000-0000-000063680000}"/>
    <cellStyle name="Migliaia 25 3 2 2 4" xfId="6112" xr:uid="{00000000-0005-0000-0000-000064680000}"/>
    <cellStyle name="Migliaia 25 3 2 2 4 2" xfId="16886" xr:uid="{00000000-0005-0000-0000-000065680000}"/>
    <cellStyle name="Migliaia 25 3 2 2 4 3" xfId="41676" xr:uid="{00000000-0005-0000-0000-000066680000}"/>
    <cellStyle name="Migliaia 25 3 2 2 4 4" xfId="45918" xr:uid="{00000000-0005-0000-0000-000067680000}"/>
    <cellStyle name="Migliaia 25 3 2 2 4 5" xfId="48934" xr:uid="{00000000-0005-0000-0000-000068680000}"/>
    <cellStyle name="Migliaia 25 3 2 2 5" xfId="15623" xr:uid="{00000000-0005-0000-0000-000069680000}"/>
    <cellStyle name="Migliaia 25 3 2 2 6" xfId="20021" xr:uid="{00000000-0005-0000-0000-00006A680000}"/>
    <cellStyle name="Migliaia 25 3 2 3" xfId="2753" xr:uid="{00000000-0005-0000-0000-00006B680000}"/>
    <cellStyle name="Migliaia 25 3 2 3 2" xfId="7844" xr:uid="{00000000-0005-0000-0000-00006C680000}"/>
    <cellStyle name="Migliaia 25 3 2 3 2 2" xfId="34426" xr:uid="{00000000-0005-0000-0000-00006D680000}"/>
    <cellStyle name="Migliaia 25 3 2 3 2 3" xfId="39728" xr:uid="{00000000-0005-0000-0000-00006E680000}"/>
    <cellStyle name="Migliaia 25 3 2 3 2 4" xfId="28977" xr:uid="{00000000-0005-0000-0000-00006F680000}"/>
    <cellStyle name="Migliaia 25 3 2 3 3" xfId="7384" xr:uid="{00000000-0005-0000-0000-000070680000}"/>
    <cellStyle name="Migliaia 25 3 2 3 4" xfId="15624" xr:uid="{00000000-0005-0000-0000-000071680000}"/>
    <cellStyle name="Migliaia 25 3 2 3 4 2" xfId="37077" xr:uid="{00000000-0005-0000-0000-000072680000}"/>
    <cellStyle name="Migliaia 25 3 2 3 5" xfId="11700" xr:uid="{00000000-0005-0000-0000-000073680000}"/>
    <cellStyle name="Migliaia 25 3 2 4" xfId="6730" xr:uid="{00000000-0005-0000-0000-000074680000}"/>
    <cellStyle name="Migliaia 25 3 2 4 2" xfId="13506" xr:uid="{00000000-0005-0000-0000-000075680000}"/>
    <cellStyle name="Migliaia 25 3 2 4 2 2" xfId="34427" xr:uid="{00000000-0005-0000-0000-000076680000}"/>
    <cellStyle name="Migliaia 25 3 2 4 2 3" xfId="39729" xr:uid="{00000000-0005-0000-0000-000077680000}"/>
    <cellStyle name="Migliaia 25 3 2 4 3" xfId="31898" xr:uid="{00000000-0005-0000-0000-000078680000}"/>
    <cellStyle name="Migliaia 25 3 2 4 4" xfId="37078" xr:uid="{00000000-0005-0000-0000-000079680000}"/>
    <cellStyle name="Migliaia 25 3 2 4 5" xfId="12599" xr:uid="{00000000-0005-0000-0000-00007A680000}"/>
    <cellStyle name="Migliaia 25 3 2 5" xfId="12804" xr:uid="{00000000-0005-0000-0000-00007B680000}"/>
    <cellStyle name="Migliaia 25 3 2 5 2" xfId="28978" xr:uid="{00000000-0005-0000-0000-00007C680000}"/>
    <cellStyle name="Migliaia 25 3 2 5 2 2" xfId="34428" xr:uid="{00000000-0005-0000-0000-00007D680000}"/>
    <cellStyle name="Migliaia 25 3 2 5 2 3" xfId="39730" xr:uid="{00000000-0005-0000-0000-00007E680000}"/>
    <cellStyle name="Migliaia 25 3 2 5 3" xfId="31899" xr:uid="{00000000-0005-0000-0000-00007F680000}"/>
    <cellStyle name="Migliaia 25 3 2 5 4" xfId="37079" xr:uid="{00000000-0005-0000-0000-000080680000}"/>
    <cellStyle name="Migliaia 25 3 2 6" xfId="15622" xr:uid="{00000000-0005-0000-0000-000081680000}"/>
    <cellStyle name="Migliaia 25 3 2 6 2" xfId="28979" xr:uid="{00000000-0005-0000-0000-000082680000}"/>
    <cellStyle name="Migliaia 25 3 2 6 2 2" xfId="34429" xr:uid="{00000000-0005-0000-0000-000083680000}"/>
    <cellStyle name="Migliaia 25 3 2 6 2 3" xfId="39731" xr:uid="{00000000-0005-0000-0000-000084680000}"/>
    <cellStyle name="Migliaia 25 3 2 6 3" xfId="31900" xr:uid="{00000000-0005-0000-0000-000085680000}"/>
    <cellStyle name="Migliaia 25 3 2 6 4" xfId="37080" xr:uid="{00000000-0005-0000-0000-000086680000}"/>
    <cellStyle name="Migliaia 25 3 2 6 5" xfId="20022" xr:uid="{00000000-0005-0000-0000-000087680000}"/>
    <cellStyle name="Migliaia 25 3 2 7" xfId="20020" xr:uid="{00000000-0005-0000-0000-000088680000}"/>
    <cellStyle name="Migliaia 25 3 3" xfId="1327" xr:uid="{00000000-0005-0000-0000-000089680000}"/>
    <cellStyle name="Migliaia 25 3 3 2" xfId="3523" xr:uid="{00000000-0005-0000-0000-00008A680000}"/>
    <cellStyle name="Migliaia 25 3 3 2 2" xfId="5148" xr:uid="{00000000-0005-0000-0000-00008B680000}"/>
    <cellStyle name="Migliaia 25 3 3 2 2 2" xfId="34431" xr:uid="{00000000-0005-0000-0000-00008C680000}"/>
    <cellStyle name="Migliaia 25 3 3 2 2 3" xfId="39733" xr:uid="{00000000-0005-0000-0000-00008D680000}"/>
    <cellStyle name="Migliaia 25 3 3 2 3" xfId="13628" xr:uid="{00000000-0005-0000-0000-00008E680000}"/>
    <cellStyle name="Migliaia 25 3 3 2 4" xfId="15626" xr:uid="{00000000-0005-0000-0000-00008F680000}"/>
    <cellStyle name="Migliaia 25 3 3 2 4 2" xfId="37082" xr:uid="{00000000-0005-0000-0000-000090680000}"/>
    <cellStyle name="Migliaia 25 3 3 2 5" xfId="11702" xr:uid="{00000000-0005-0000-0000-000091680000}"/>
    <cellStyle name="Migliaia 25 3 3 3" xfId="4900" xr:uid="{00000000-0005-0000-0000-000092680000}"/>
    <cellStyle name="Migliaia 25 3 3 3 2" xfId="28981" xr:uid="{00000000-0005-0000-0000-000093680000}"/>
    <cellStyle name="Migliaia 25 3 3 3 2 2" xfId="34432" xr:uid="{00000000-0005-0000-0000-000094680000}"/>
    <cellStyle name="Migliaia 25 3 3 3 2 3" xfId="39734" xr:uid="{00000000-0005-0000-0000-000095680000}"/>
    <cellStyle name="Migliaia 25 3 3 3 3" xfId="31902" xr:uid="{00000000-0005-0000-0000-000096680000}"/>
    <cellStyle name="Migliaia 25 3 3 3 4" xfId="37083" xr:uid="{00000000-0005-0000-0000-000097680000}"/>
    <cellStyle name="Migliaia 25 3 3 4" xfId="15625" xr:uid="{00000000-0005-0000-0000-000098680000}"/>
    <cellStyle name="Migliaia 25 3 3 4 2" xfId="28982" xr:uid="{00000000-0005-0000-0000-000099680000}"/>
    <cellStyle name="Migliaia 25 3 3 4 2 2" xfId="34433" xr:uid="{00000000-0005-0000-0000-00009A680000}"/>
    <cellStyle name="Migliaia 25 3 3 4 2 3" xfId="39735" xr:uid="{00000000-0005-0000-0000-00009B680000}"/>
    <cellStyle name="Migliaia 25 3 3 4 3" xfId="31903" xr:uid="{00000000-0005-0000-0000-00009C680000}"/>
    <cellStyle name="Migliaia 25 3 3 4 4" xfId="37084" xr:uid="{00000000-0005-0000-0000-00009D680000}"/>
    <cellStyle name="Migliaia 25 3 3 4 5" xfId="20023" xr:uid="{00000000-0005-0000-0000-00009E680000}"/>
    <cellStyle name="Migliaia 25 3 3 5" xfId="20024" xr:uid="{00000000-0005-0000-0000-00009F680000}"/>
    <cellStyle name="Migliaia 25 3 3 5 2" xfId="28983" xr:uid="{00000000-0005-0000-0000-0000A0680000}"/>
    <cellStyle name="Migliaia 25 3 3 5 2 2" xfId="34434" xr:uid="{00000000-0005-0000-0000-0000A1680000}"/>
    <cellStyle name="Migliaia 25 3 3 5 2 3" xfId="39736" xr:uid="{00000000-0005-0000-0000-0000A2680000}"/>
    <cellStyle name="Migliaia 25 3 3 5 3" xfId="31904" xr:uid="{00000000-0005-0000-0000-0000A3680000}"/>
    <cellStyle name="Migliaia 25 3 3 5 4" xfId="37085" xr:uid="{00000000-0005-0000-0000-0000A4680000}"/>
    <cellStyle name="Migliaia 25 3 3 6" xfId="28980" xr:uid="{00000000-0005-0000-0000-0000A5680000}"/>
    <cellStyle name="Migliaia 25 3 3 6 2" xfId="34430" xr:uid="{00000000-0005-0000-0000-0000A6680000}"/>
    <cellStyle name="Migliaia 25 3 3 6 3" xfId="39732" xr:uid="{00000000-0005-0000-0000-0000A7680000}"/>
    <cellStyle name="Migliaia 25 3 3 7" xfId="31901" xr:uid="{00000000-0005-0000-0000-0000A8680000}"/>
    <cellStyle name="Migliaia 25 3 3 8" xfId="37081" xr:uid="{00000000-0005-0000-0000-0000A9680000}"/>
    <cellStyle name="Migliaia 25 3 3 9" xfId="11701" xr:uid="{00000000-0005-0000-0000-0000AA680000}"/>
    <cellStyle name="Migliaia 25 3 4" xfId="2402" xr:uid="{00000000-0005-0000-0000-0000AB680000}"/>
    <cellStyle name="Migliaia 25 3 4 2" xfId="3914" xr:uid="{00000000-0005-0000-0000-0000AC680000}"/>
    <cellStyle name="Migliaia 25 3 4 2 2" xfId="9869" xr:uid="{00000000-0005-0000-0000-0000AD680000}"/>
    <cellStyle name="Migliaia 25 3 4 2 3" xfId="13990" xr:uid="{00000000-0005-0000-0000-0000AE680000}"/>
    <cellStyle name="Migliaia 25 3 4 2 4" xfId="15628" xr:uid="{00000000-0005-0000-0000-0000AF680000}"/>
    <cellStyle name="Migliaia 25 3 4 2 5" xfId="27798" xr:uid="{00000000-0005-0000-0000-0000B0680000}"/>
    <cellStyle name="Migliaia 25 3 4 2 6" xfId="11704" xr:uid="{00000000-0005-0000-0000-0000B1680000}"/>
    <cellStyle name="Migliaia 25 3 4 3" xfId="9117" xr:uid="{00000000-0005-0000-0000-0000B2680000}"/>
    <cellStyle name="Migliaia 25 3 4 3 2" xfId="30693" xr:uid="{00000000-0005-0000-0000-0000B3680000}"/>
    <cellStyle name="Migliaia 25 3 4 3 2 2" xfId="35853" xr:uid="{00000000-0005-0000-0000-0000B4680000}"/>
    <cellStyle name="Migliaia 25 3 4 3 2 3" xfId="41155" xr:uid="{00000000-0005-0000-0000-0000B5680000}"/>
    <cellStyle name="Migliaia 25 3 4 3 3" xfId="33202" xr:uid="{00000000-0005-0000-0000-0000B6680000}"/>
    <cellStyle name="Migliaia 25 3 4 3 4" xfId="38504" xr:uid="{00000000-0005-0000-0000-0000B7680000}"/>
    <cellStyle name="Migliaia 25 3 4 4" xfId="15627" xr:uid="{00000000-0005-0000-0000-0000B8680000}"/>
    <cellStyle name="Migliaia 25 3 4 4 2" xfId="34435" xr:uid="{00000000-0005-0000-0000-0000B9680000}"/>
    <cellStyle name="Migliaia 25 3 4 4 3" xfId="39737" xr:uid="{00000000-0005-0000-0000-0000BA680000}"/>
    <cellStyle name="Migliaia 25 3 4 4 4" xfId="28984" xr:uid="{00000000-0005-0000-0000-0000BB680000}"/>
    <cellStyle name="Migliaia 25 3 4 5" xfId="31905" xr:uid="{00000000-0005-0000-0000-0000BC680000}"/>
    <cellStyle name="Migliaia 25 3 4 6" xfId="37086" xr:uid="{00000000-0005-0000-0000-0000BD680000}"/>
    <cellStyle name="Migliaia 25 3 4 7" xfId="11703" xr:uid="{00000000-0005-0000-0000-0000BE680000}"/>
    <cellStyle name="Migliaia 25 3 5" xfId="3188" xr:uid="{00000000-0005-0000-0000-0000BF680000}"/>
    <cellStyle name="Migliaia 25 3 5 2" xfId="9661" xr:uid="{00000000-0005-0000-0000-0000C0680000}"/>
    <cellStyle name="Migliaia 25 3 5 2 2" xfId="30694" xr:uid="{00000000-0005-0000-0000-0000C1680000}"/>
    <cellStyle name="Migliaia 25 3 5 2 2 2" xfId="35854" xr:uid="{00000000-0005-0000-0000-0000C2680000}"/>
    <cellStyle name="Migliaia 25 3 5 2 2 3" xfId="41156" xr:uid="{00000000-0005-0000-0000-0000C3680000}"/>
    <cellStyle name="Migliaia 25 3 5 2 3" xfId="33203" xr:uid="{00000000-0005-0000-0000-0000C4680000}"/>
    <cellStyle name="Migliaia 25 3 5 2 4" xfId="38505" xr:uid="{00000000-0005-0000-0000-0000C5680000}"/>
    <cellStyle name="Migliaia 25 3 5 3" xfId="15629" xr:uid="{00000000-0005-0000-0000-0000C6680000}"/>
    <cellStyle name="Migliaia 25 3 5 3 2" xfId="34436" xr:uid="{00000000-0005-0000-0000-0000C7680000}"/>
    <cellStyle name="Migliaia 25 3 5 3 3" xfId="39738" xr:uid="{00000000-0005-0000-0000-0000C8680000}"/>
    <cellStyle name="Migliaia 25 3 5 3 4" xfId="28985" xr:uid="{00000000-0005-0000-0000-0000C9680000}"/>
    <cellStyle name="Migliaia 25 3 5 4" xfId="31906" xr:uid="{00000000-0005-0000-0000-0000CA680000}"/>
    <cellStyle name="Migliaia 25 3 5 5" xfId="37087" xr:uid="{00000000-0005-0000-0000-0000CB680000}"/>
    <cellStyle name="Migliaia 25 3 5 6" xfId="11705" xr:uid="{00000000-0005-0000-0000-0000CC680000}"/>
    <cellStyle name="Migliaia 25 3 6" xfId="2752" xr:uid="{00000000-0005-0000-0000-0000CD680000}"/>
    <cellStyle name="Migliaia 25 3 6 2" xfId="9366" xr:uid="{00000000-0005-0000-0000-0000CE680000}"/>
    <cellStyle name="Migliaia 25 3 6 2 2" xfId="34437" xr:uid="{00000000-0005-0000-0000-0000CF680000}"/>
    <cellStyle name="Migliaia 25 3 6 2 3" xfId="39739" xr:uid="{00000000-0005-0000-0000-0000D0680000}"/>
    <cellStyle name="Migliaia 25 3 6 3" xfId="13450" xr:uid="{00000000-0005-0000-0000-0000D1680000}"/>
    <cellStyle name="Migliaia 25 3 6 4" xfId="15630" xr:uid="{00000000-0005-0000-0000-0000D2680000}"/>
    <cellStyle name="Migliaia 25 3 6 4 2" xfId="37088" xr:uid="{00000000-0005-0000-0000-0000D3680000}"/>
    <cellStyle name="Migliaia 25 3 6 5" xfId="11706" xr:uid="{00000000-0005-0000-0000-0000D4680000}"/>
    <cellStyle name="Migliaia 25 3 7" xfId="7670" xr:uid="{00000000-0005-0000-0000-0000D5680000}"/>
    <cellStyle name="Migliaia 25 3 7 2" xfId="28986" xr:uid="{00000000-0005-0000-0000-0000D6680000}"/>
    <cellStyle name="Migliaia 25 3 7 2 2" xfId="34438" xr:uid="{00000000-0005-0000-0000-0000D7680000}"/>
    <cellStyle name="Migliaia 25 3 7 2 3" xfId="39740" xr:uid="{00000000-0005-0000-0000-0000D8680000}"/>
    <cellStyle name="Migliaia 25 3 7 3" xfId="31907" xr:uid="{00000000-0005-0000-0000-0000D9680000}"/>
    <cellStyle name="Migliaia 25 3 7 4" xfId="37089" xr:uid="{00000000-0005-0000-0000-0000DA680000}"/>
    <cellStyle name="Migliaia 25 3 8" xfId="12805" xr:uid="{00000000-0005-0000-0000-0000DB680000}"/>
    <cellStyle name="Migliaia 25 3 8 2" xfId="28987" xr:uid="{00000000-0005-0000-0000-0000DC680000}"/>
    <cellStyle name="Migliaia 25 3 8 2 2" xfId="34439" xr:uid="{00000000-0005-0000-0000-0000DD680000}"/>
    <cellStyle name="Migliaia 25 3 8 2 3" xfId="39741" xr:uid="{00000000-0005-0000-0000-0000DE680000}"/>
    <cellStyle name="Migliaia 25 3 8 3" xfId="31908" xr:uid="{00000000-0005-0000-0000-0000DF680000}"/>
    <cellStyle name="Migliaia 25 3 8 4" xfId="37090" xr:uid="{00000000-0005-0000-0000-0000E0680000}"/>
    <cellStyle name="Migliaia 25 3 8 5" xfId="20025" xr:uid="{00000000-0005-0000-0000-0000E1680000}"/>
    <cellStyle name="Migliaia 25 3 9" xfId="15621" xr:uid="{00000000-0005-0000-0000-0000E2680000}"/>
    <cellStyle name="Migliaia 25 4" xfId="1329" xr:uid="{00000000-0005-0000-0000-0000E3680000}"/>
    <cellStyle name="Migliaia 25 4 2" xfId="3525" xr:uid="{00000000-0005-0000-0000-0000E4680000}"/>
    <cellStyle name="Migliaia 25 4 2 2" xfId="4246" xr:uid="{00000000-0005-0000-0000-0000E5680000}"/>
    <cellStyle name="Migliaia 25 4 2 2 2" xfId="28988" xr:uid="{00000000-0005-0000-0000-0000E6680000}"/>
    <cellStyle name="Migliaia 25 4 2 2 2 2" xfId="34440" xr:uid="{00000000-0005-0000-0000-0000E7680000}"/>
    <cellStyle name="Migliaia 25 4 2 2 2 3" xfId="39742" xr:uid="{00000000-0005-0000-0000-0000E8680000}"/>
    <cellStyle name="Migliaia 25 4 2 2 3" xfId="31909" xr:uid="{00000000-0005-0000-0000-0000E9680000}"/>
    <cellStyle name="Migliaia 25 4 2 2 4" xfId="37091" xr:uid="{00000000-0005-0000-0000-0000EA680000}"/>
    <cellStyle name="Migliaia 25 4 2 3" xfId="7385" xr:uid="{00000000-0005-0000-0000-0000EB680000}"/>
    <cellStyle name="Migliaia 25 4 2 3 2" xfId="28989" xr:uid="{00000000-0005-0000-0000-0000EC680000}"/>
    <cellStyle name="Migliaia 25 4 2 3 2 2" xfId="34441" xr:uid="{00000000-0005-0000-0000-0000ED680000}"/>
    <cellStyle name="Migliaia 25 4 2 3 2 3" xfId="39743" xr:uid="{00000000-0005-0000-0000-0000EE680000}"/>
    <cellStyle name="Migliaia 25 4 2 3 3" xfId="31910" xr:uid="{00000000-0005-0000-0000-0000EF680000}"/>
    <cellStyle name="Migliaia 25 4 2 3 4" xfId="37092" xr:uid="{00000000-0005-0000-0000-0000F0680000}"/>
    <cellStyle name="Migliaia 25 4 2 4" xfId="6732" xr:uid="{00000000-0005-0000-0000-0000F1680000}"/>
    <cellStyle name="Migliaia 25 4 2 5" xfId="6114" xr:uid="{00000000-0005-0000-0000-0000F2680000}"/>
    <cellStyle name="Migliaia 25 4 2 5 2" xfId="16888" xr:uid="{00000000-0005-0000-0000-0000F3680000}"/>
    <cellStyle name="Migliaia 25 4 2 5 3" xfId="29997" xr:uid="{00000000-0005-0000-0000-0000F4680000}"/>
    <cellStyle name="Migliaia 25 4 2 5 4" xfId="45920" xr:uid="{00000000-0005-0000-0000-0000F5680000}"/>
    <cellStyle name="Migliaia 25 4 2 5 5" xfId="48936" xr:uid="{00000000-0005-0000-0000-0000F6680000}"/>
    <cellStyle name="Migliaia 25 4 2 6" xfId="15632" xr:uid="{00000000-0005-0000-0000-0000F7680000}"/>
    <cellStyle name="Migliaia 25 4 2 7" xfId="20027" xr:uid="{00000000-0005-0000-0000-0000F8680000}"/>
    <cellStyle name="Migliaia 25 4 3" xfId="4247" xr:uid="{00000000-0005-0000-0000-0000F9680000}"/>
    <cellStyle name="Migliaia 25 4 3 2" xfId="13629" xr:uid="{00000000-0005-0000-0000-0000FA680000}"/>
    <cellStyle name="Migliaia 25 4 3 2 2" xfId="34442" xr:uid="{00000000-0005-0000-0000-0000FB680000}"/>
    <cellStyle name="Migliaia 25 4 3 2 3" xfId="39744" xr:uid="{00000000-0005-0000-0000-0000FC680000}"/>
    <cellStyle name="Migliaia 25 4 3 3" xfId="31911" xr:uid="{00000000-0005-0000-0000-0000FD680000}"/>
    <cellStyle name="Migliaia 25 4 3 4" xfId="37093" xr:uid="{00000000-0005-0000-0000-0000FE680000}"/>
    <cellStyle name="Migliaia 25 4 3 5" xfId="12803" xr:uid="{00000000-0005-0000-0000-0000FF680000}"/>
    <cellStyle name="Migliaia 25 4 4" xfId="7386" xr:uid="{00000000-0005-0000-0000-000000690000}"/>
    <cellStyle name="Migliaia 25 4 4 2" xfId="28990" xr:uid="{00000000-0005-0000-0000-000001690000}"/>
    <cellStyle name="Migliaia 25 4 4 2 2" xfId="34443" xr:uid="{00000000-0005-0000-0000-000002690000}"/>
    <cellStyle name="Migliaia 25 4 4 2 3" xfId="39745" xr:uid="{00000000-0005-0000-0000-000003690000}"/>
    <cellStyle name="Migliaia 25 4 4 3" xfId="31912" xr:uid="{00000000-0005-0000-0000-000004690000}"/>
    <cellStyle name="Migliaia 25 4 4 4" xfId="37094" xr:uid="{00000000-0005-0000-0000-000005690000}"/>
    <cellStyle name="Migliaia 25 4 5" xfId="6731" xr:uid="{00000000-0005-0000-0000-000006690000}"/>
    <cellStyle name="Migliaia 25 4 5 2" xfId="28991" xr:uid="{00000000-0005-0000-0000-000007690000}"/>
    <cellStyle name="Migliaia 25 4 5 2 2" xfId="34444" xr:uid="{00000000-0005-0000-0000-000008690000}"/>
    <cellStyle name="Migliaia 25 4 5 2 3" xfId="39746" xr:uid="{00000000-0005-0000-0000-000009690000}"/>
    <cellStyle name="Migliaia 25 4 5 3" xfId="31913" xr:uid="{00000000-0005-0000-0000-00000A690000}"/>
    <cellStyle name="Migliaia 25 4 5 4" xfId="37095" xr:uid="{00000000-0005-0000-0000-00000B690000}"/>
    <cellStyle name="Migliaia 25 4 6" xfId="6113" xr:uid="{00000000-0005-0000-0000-00000C690000}"/>
    <cellStyle name="Migliaia 25 4 6 2" xfId="16887" xr:uid="{00000000-0005-0000-0000-00000D690000}"/>
    <cellStyle name="Migliaia 25 4 6 2 2" xfId="34445" xr:uid="{00000000-0005-0000-0000-00000E690000}"/>
    <cellStyle name="Migliaia 25 4 6 2 3" xfId="39747" xr:uid="{00000000-0005-0000-0000-00000F690000}"/>
    <cellStyle name="Migliaia 25 4 6 2 4" xfId="28992" xr:uid="{00000000-0005-0000-0000-000010690000}"/>
    <cellStyle name="Migliaia 25 4 6 3" xfId="31914" xr:uid="{00000000-0005-0000-0000-000011690000}"/>
    <cellStyle name="Migliaia 25 4 6 4" xfId="37096" xr:uid="{00000000-0005-0000-0000-000012690000}"/>
    <cellStyle name="Migliaia 25 4 6 5" xfId="20028" xr:uid="{00000000-0005-0000-0000-000013690000}"/>
    <cellStyle name="Migliaia 25 4 6 6" xfId="43623" xr:uid="{00000000-0005-0000-0000-000014690000}"/>
    <cellStyle name="Migliaia 25 4 6 7" xfId="45919" xr:uid="{00000000-0005-0000-0000-000015690000}"/>
    <cellStyle name="Migliaia 25 4 6 8" xfId="48935" xr:uid="{00000000-0005-0000-0000-000016690000}"/>
    <cellStyle name="Migliaia 25 4 7" xfId="15631" xr:uid="{00000000-0005-0000-0000-000017690000}"/>
    <cellStyle name="Migliaia 25 4 7 2" xfId="28993" xr:uid="{00000000-0005-0000-0000-000018690000}"/>
    <cellStyle name="Migliaia 25 4 7 2 2" xfId="34446" xr:uid="{00000000-0005-0000-0000-000019690000}"/>
    <cellStyle name="Migliaia 25 4 7 2 3" xfId="39748" xr:uid="{00000000-0005-0000-0000-00001A690000}"/>
    <cellStyle name="Migliaia 25 4 7 3" xfId="31915" xr:uid="{00000000-0005-0000-0000-00001B690000}"/>
    <cellStyle name="Migliaia 25 4 7 4" xfId="37097" xr:uid="{00000000-0005-0000-0000-00001C690000}"/>
    <cellStyle name="Migliaia 25 4 7 5" xfId="20029" xr:uid="{00000000-0005-0000-0000-00001D690000}"/>
    <cellStyle name="Migliaia 25 4 8" xfId="20026" xr:uid="{00000000-0005-0000-0000-00001E690000}"/>
    <cellStyle name="Migliaia 25 5" xfId="1330" xr:uid="{00000000-0005-0000-0000-00001F690000}"/>
    <cellStyle name="Migliaia 25 5 2" xfId="3526" xr:uid="{00000000-0005-0000-0000-000020690000}"/>
    <cellStyle name="Migliaia 25 5 2 2" xfId="13847" xr:uid="{00000000-0005-0000-0000-000021690000}"/>
    <cellStyle name="Migliaia 25 5 2 2 2" xfId="34447" xr:uid="{00000000-0005-0000-0000-000022690000}"/>
    <cellStyle name="Migliaia 25 5 2 2 3" xfId="39749" xr:uid="{00000000-0005-0000-0000-000023690000}"/>
    <cellStyle name="Migliaia 25 5 2 3" xfId="15634" xr:uid="{00000000-0005-0000-0000-000024690000}"/>
    <cellStyle name="Migliaia 25 5 2 3 2" xfId="31916" xr:uid="{00000000-0005-0000-0000-000025690000}"/>
    <cellStyle name="Migliaia 25 5 2 4" xfId="37098" xr:uid="{00000000-0005-0000-0000-000026690000}"/>
    <cellStyle name="Migliaia 25 5 2 5" xfId="11707" xr:uid="{00000000-0005-0000-0000-000027690000}"/>
    <cellStyle name="Migliaia 25 5 3" xfId="6733" xr:uid="{00000000-0005-0000-0000-000028690000}"/>
    <cellStyle name="Migliaia 25 5 3 2" xfId="28994" xr:uid="{00000000-0005-0000-0000-000029690000}"/>
    <cellStyle name="Migliaia 25 5 3 2 2" xfId="34448" xr:uid="{00000000-0005-0000-0000-00002A690000}"/>
    <cellStyle name="Migliaia 25 5 3 2 3" xfId="39750" xr:uid="{00000000-0005-0000-0000-00002B690000}"/>
    <cellStyle name="Migliaia 25 5 3 3" xfId="31917" xr:uid="{00000000-0005-0000-0000-00002C690000}"/>
    <cellStyle name="Migliaia 25 5 3 4" xfId="37099" xr:uid="{00000000-0005-0000-0000-00002D690000}"/>
    <cellStyle name="Migliaia 25 5 4" xfId="6115" xr:uid="{00000000-0005-0000-0000-00002E690000}"/>
    <cellStyle name="Migliaia 25 5 4 2" xfId="16889" xr:uid="{00000000-0005-0000-0000-00002F690000}"/>
    <cellStyle name="Migliaia 25 5 4 2 2" xfId="34449" xr:uid="{00000000-0005-0000-0000-000030690000}"/>
    <cellStyle name="Migliaia 25 5 4 2 3" xfId="39751" xr:uid="{00000000-0005-0000-0000-000031690000}"/>
    <cellStyle name="Migliaia 25 5 4 2 4" xfId="28995" xr:uid="{00000000-0005-0000-0000-000032690000}"/>
    <cellStyle name="Migliaia 25 5 4 3" xfId="31918" xr:uid="{00000000-0005-0000-0000-000033690000}"/>
    <cellStyle name="Migliaia 25 5 4 4" xfId="37100" xr:uid="{00000000-0005-0000-0000-000034690000}"/>
    <cellStyle name="Migliaia 25 5 4 5" xfId="20031" xr:uid="{00000000-0005-0000-0000-000035690000}"/>
    <cellStyle name="Migliaia 25 5 4 6" xfId="42841" xr:uid="{00000000-0005-0000-0000-000036690000}"/>
    <cellStyle name="Migliaia 25 5 4 7" xfId="45921" xr:uid="{00000000-0005-0000-0000-000037690000}"/>
    <cellStyle name="Migliaia 25 5 4 8" xfId="48937" xr:uid="{00000000-0005-0000-0000-000038690000}"/>
    <cellStyle name="Migliaia 25 5 5" xfId="15633" xr:uid="{00000000-0005-0000-0000-000039690000}"/>
    <cellStyle name="Migliaia 25 5 5 2" xfId="28996" xr:uid="{00000000-0005-0000-0000-00003A690000}"/>
    <cellStyle name="Migliaia 25 5 5 2 2" xfId="34450" xr:uid="{00000000-0005-0000-0000-00003B690000}"/>
    <cellStyle name="Migliaia 25 5 5 2 3" xfId="39752" xr:uid="{00000000-0005-0000-0000-00003C690000}"/>
    <cellStyle name="Migliaia 25 5 5 3" xfId="31919" xr:uid="{00000000-0005-0000-0000-00003D690000}"/>
    <cellStyle name="Migliaia 25 5 5 4" xfId="37101" xr:uid="{00000000-0005-0000-0000-00003E690000}"/>
    <cellStyle name="Migliaia 25 5 5 5" xfId="20032" xr:uid="{00000000-0005-0000-0000-00003F690000}"/>
    <cellStyle name="Migliaia 25 5 6" xfId="20033" xr:uid="{00000000-0005-0000-0000-000040690000}"/>
    <cellStyle name="Migliaia 25 5 6 2" xfId="28997" xr:uid="{00000000-0005-0000-0000-000041690000}"/>
    <cellStyle name="Migliaia 25 5 6 2 2" xfId="34451" xr:uid="{00000000-0005-0000-0000-000042690000}"/>
    <cellStyle name="Migliaia 25 5 6 2 3" xfId="39753" xr:uid="{00000000-0005-0000-0000-000043690000}"/>
    <cellStyle name="Migliaia 25 5 6 3" xfId="31920" xr:uid="{00000000-0005-0000-0000-000044690000}"/>
    <cellStyle name="Migliaia 25 5 6 4" xfId="37102" xr:uid="{00000000-0005-0000-0000-000045690000}"/>
    <cellStyle name="Migliaia 25 5 7" xfId="20030" xr:uid="{00000000-0005-0000-0000-000046690000}"/>
    <cellStyle name="Migliaia 25 6" xfId="1325" xr:uid="{00000000-0005-0000-0000-000047690000}"/>
    <cellStyle name="Migliaia 25 6 2" xfId="3521" xr:uid="{00000000-0005-0000-0000-000048690000}"/>
    <cellStyle name="Migliaia 25 6 2 2" xfId="5147" xr:uid="{00000000-0005-0000-0000-000049690000}"/>
    <cellStyle name="Migliaia 25 6 2 3" xfId="14095" xr:uid="{00000000-0005-0000-0000-00004A690000}"/>
    <cellStyle name="Migliaia 25 6 2 4" xfId="15636" xr:uid="{00000000-0005-0000-0000-00004B690000}"/>
    <cellStyle name="Migliaia 25 6 2 5" xfId="27799" xr:uid="{00000000-0005-0000-0000-00004C690000}"/>
    <cellStyle name="Migliaia 25 6 2 6" xfId="11709" xr:uid="{00000000-0005-0000-0000-00004D690000}"/>
    <cellStyle name="Migliaia 25 6 3" xfId="4899" xr:uid="{00000000-0005-0000-0000-00004E690000}"/>
    <cellStyle name="Migliaia 25 6 3 2" xfId="30695" xr:uid="{00000000-0005-0000-0000-00004F690000}"/>
    <cellStyle name="Migliaia 25 6 3 2 2" xfId="35855" xr:uid="{00000000-0005-0000-0000-000050690000}"/>
    <cellStyle name="Migliaia 25 6 3 2 3" xfId="41157" xr:uid="{00000000-0005-0000-0000-000051690000}"/>
    <cellStyle name="Migliaia 25 6 3 3" xfId="33204" xr:uid="{00000000-0005-0000-0000-000052690000}"/>
    <cellStyle name="Migliaia 25 6 3 4" xfId="38506" xr:uid="{00000000-0005-0000-0000-000053690000}"/>
    <cellStyle name="Migliaia 25 6 4" xfId="15635" xr:uid="{00000000-0005-0000-0000-000054690000}"/>
    <cellStyle name="Migliaia 25 6 4 2" xfId="34452" xr:uid="{00000000-0005-0000-0000-000055690000}"/>
    <cellStyle name="Migliaia 25 6 4 3" xfId="39754" xr:uid="{00000000-0005-0000-0000-000056690000}"/>
    <cellStyle name="Migliaia 25 6 4 4" xfId="28998" xr:uid="{00000000-0005-0000-0000-000057690000}"/>
    <cellStyle name="Migliaia 25 6 5" xfId="31921" xr:uid="{00000000-0005-0000-0000-000058690000}"/>
    <cellStyle name="Migliaia 25 6 6" xfId="37103" xr:uid="{00000000-0005-0000-0000-000059690000}"/>
    <cellStyle name="Migliaia 25 6 7" xfId="11708" xr:uid="{00000000-0005-0000-0000-00005A690000}"/>
    <cellStyle name="Migliaia 25 7" xfId="3186" xr:uid="{00000000-0005-0000-0000-00005B690000}"/>
    <cellStyle name="Migliaia 25 7 2" xfId="9659" xr:uid="{00000000-0005-0000-0000-00005C690000}"/>
    <cellStyle name="Migliaia 25 7 2 2" xfId="30696" xr:uid="{00000000-0005-0000-0000-00005D690000}"/>
    <cellStyle name="Migliaia 25 7 2 2 2" xfId="35856" xr:uid="{00000000-0005-0000-0000-00005E690000}"/>
    <cellStyle name="Migliaia 25 7 2 2 3" xfId="41158" xr:uid="{00000000-0005-0000-0000-00005F690000}"/>
    <cellStyle name="Migliaia 25 7 2 3" xfId="33205" xr:uid="{00000000-0005-0000-0000-000060690000}"/>
    <cellStyle name="Migliaia 25 7 2 4" xfId="38507" xr:uid="{00000000-0005-0000-0000-000061690000}"/>
    <cellStyle name="Migliaia 25 7 3" xfId="15637" xr:uid="{00000000-0005-0000-0000-000062690000}"/>
    <cellStyle name="Migliaia 25 7 3 2" xfId="34453" xr:uid="{00000000-0005-0000-0000-000063690000}"/>
    <cellStyle name="Migliaia 25 7 3 3" xfId="39755" xr:uid="{00000000-0005-0000-0000-000064690000}"/>
    <cellStyle name="Migliaia 25 7 3 4" xfId="28999" xr:uid="{00000000-0005-0000-0000-000065690000}"/>
    <cellStyle name="Migliaia 25 7 4" xfId="31922" xr:uid="{00000000-0005-0000-0000-000066690000}"/>
    <cellStyle name="Migliaia 25 7 5" xfId="37104" xr:uid="{00000000-0005-0000-0000-000067690000}"/>
    <cellStyle name="Migliaia 25 7 6" xfId="11710" xr:uid="{00000000-0005-0000-0000-000068690000}"/>
    <cellStyle name="Migliaia 25 8" xfId="2750" xr:uid="{00000000-0005-0000-0000-000069690000}"/>
    <cellStyle name="Migliaia 25 8 2" xfId="9364" xr:uid="{00000000-0005-0000-0000-00006A690000}"/>
    <cellStyle name="Migliaia 25 8 2 2" xfId="30697" xr:uid="{00000000-0005-0000-0000-00006B690000}"/>
    <cellStyle name="Migliaia 25 8 2 2 2" xfId="35857" xr:uid="{00000000-0005-0000-0000-00006C690000}"/>
    <cellStyle name="Migliaia 25 8 2 2 3" xfId="41159" xr:uid="{00000000-0005-0000-0000-00006D690000}"/>
    <cellStyle name="Migliaia 25 8 2 3" xfId="33206" xr:uid="{00000000-0005-0000-0000-00006E690000}"/>
    <cellStyle name="Migliaia 25 8 2 4" xfId="38508" xr:uid="{00000000-0005-0000-0000-00006F690000}"/>
    <cellStyle name="Migliaia 25 8 3" xfId="15638" xr:uid="{00000000-0005-0000-0000-000070690000}"/>
    <cellStyle name="Migliaia 25 8 3 2" xfId="34454" xr:uid="{00000000-0005-0000-0000-000071690000}"/>
    <cellStyle name="Migliaia 25 8 3 3" xfId="39756" xr:uid="{00000000-0005-0000-0000-000072690000}"/>
    <cellStyle name="Migliaia 25 8 3 4" xfId="29000" xr:uid="{00000000-0005-0000-0000-000073690000}"/>
    <cellStyle name="Migliaia 25 8 4" xfId="31923" xr:uid="{00000000-0005-0000-0000-000074690000}"/>
    <cellStyle name="Migliaia 25 8 5" xfId="37105" xr:uid="{00000000-0005-0000-0000-000075690000}"/>
    <cellStyle name="Migliaia 25 8 6" xfId="11711" xr:uid="{00000000-0005-0000-0000-000076690000}"/>
    <cellStyle name="Migliaia 25 9" xfId="12598" xr:uid="{00000000-0005-0000-0000-000077690000}"/>
    <cellStyle name="Migliaia 25 9 2" xfId="29001" xr:uid="{00000000-0005-0000-0000-000078690000}"/>
    <cellStyle name="Migliaia 25 9 2 2" xfId="34455" xr:uid="{00000000-0005-0000-0000-000079690000}"/>
    <cellStyle name="Migliaia 25 9 2 3" xfId="39757" xr:uid="{00000000-0005-0000-0000-00007A690000}"/>
    <cellStyle name="Migliaia 25 9 3" xfId="31924" xr:uid="{00000000-0005-0000-0000-00007B690000}"/>
    <cellStyle name="Migliaia 25 9 4" xfId="37106" xr:uid="{00000000-0005-0000-0000-00007C690000}"/>
    <cellStyle name="Migliaia 26" xfId="290" xr:uid="{00000000-0005-0000-0000-00007D690000}"/>
    <cellStyle name="Migliaia 26 10" xfId="15639" xr:uid="{00000000-0005-0000-0000-00007E690000}"/>
    <cellStyle name="Migliaia 26 10 2" xfId="34456" xr:uid="{00000000-0005-0000-0000-00007F690000}"/>
    <cellStyle name="Migliaia 26 10 3" xfId="39758" xr:uid="{00000000-0005-0000-0000-000080690000}"/>
    <cellStyle name="Migliaia 26 10 4" xfId="29002" xr:uid="{00000000-0005-0000-0000-000081690000}"/>
    <cellStyle name="Migliaia 26 11" xfId="31925" xr:uid="{00000000-0005-0000-0000-000082690000}"/>
    <cellStyle name="Migliaia 26 12" xfId="37107" xr:uid="{00000000-0005-0000-0000-000083690000}"/>
    <cellStyle name="Migliaia 26 2" xfId="291" xr:uid="{00000000-0005-0000-0000-000084690000}"/>
    <cellStyle name="Migliaia 26 2 2" xfId="1332" xr:uid="{00000000-0005-0000-0000-000085690000}"/>
    <cellStyle name="Migliaia 26 2 2 2" xfId="3528" xr:uid="{00000000-0005-0000-0000-000086690000}"/>
    <cellStyle name="Migliaia 26 2 2 2 2" xfId="9810" xr:uid="{00000000-0005-0000-0000-000087690000}"/>
    <cellStyle name="Migliaia 26 2 2 2 2 2" xfId="34457" xr:uid="{00000000-0005-0000-0000-000088690000}"/>
    <cellStyle name="Migliaia 26 2 2 2 2 3" xfId="39759" xr:uid="{00000000-0005-0000-0000-000089690000}"/>
    <cellStyle name="Migliaia 26 2 2 2 3" xfId="13848" xr:uid="{00000000-0005-0000-0000-00008A690000}"/>
    <cellStyle name="Migliaia 26 2 2 2 4" xfId="15642" xr:uid="{00000000-0005-0000-0000-00008B690000}"/>
    <cellStyle name="Migliaia 26 2 2 2 4 2" xfId="37108" xr:uid="{00000000-0005-0000-0000-00008C690000}"/>
    <cellStyle name="Migliaia 26 2 2 2 5" xfId="11712" xr:uid="{00000000-0005-0000-0000-00008D690000}"/>
    <cellStyle name="Migliaia 26 2 2 3" xfId="7035" xr:uid="{00000000-0005-0000-0000-00008E690000}"/>
    <cellStyle name="Migliaia 26 2 2 3 2" xfId="30698" xr:uid="{00000000-0005-0000-0000-00008F690000}"/>
    <cellStyle name="Migliaia 26 2 2 3 2 2" xfId="35858" xr:uid="{00000000-0005-0000-0000-000090690000}"/>
    <cellStyle name="Migliaia 26 2 2 3 2 3" xfId="41160" xr:uid="{00000000-0005-0000-0000-000091690000}"/>
    <cellStyle name="Migliaia 26 2 2 3 3" xfId="33207" xr:uid="{00000000-0005-0000-0000-000092690000}"/>
    <cellStyle name="Migliaia 26 2 2 3 4" xfId="38509" xr:uid="{00000000-0005-0000-0000-000093690000}"/>
    <cellStyle name="Migliaia 26 2 2 4" xfId="6116" xr:uid="{00000000-0005-0000-0000-000094690000}"/>
    <cellStyle name="Migliaia 26 2 2 4 2" xfId="16890" xr:uid="{00000000-0005-0000-0000-000095690000}"/>
    <cellStyle name="Migliaia 26 2 2 4 3" xfId="42094" xr:uid="{00000000-0005-0000-0000-000096690000}"/>
    <cellStyle name="Migliaia 26 2 2 4 4" xfId="45922" xr:uid="{00000000-0005-0000-0000-000097690000}"/>
    <cellStyle name="Migliaia 26 2 2 4 5" xfId="48938" xr:uid="{00000000-0005-0000-0000-000098690000}"/>
    <cellStyle name="Migliaia 26 2 2 5" xfId="15641" xr:uid="{00000000-0005-0000-0000-000099690000}"/>
    <cellStyle name="Migliaia 26 2 2 6" xfId="20035" xr:uid="{00000000-0005-0000-0000-00009A690000}"/>
    <cellStyle name="Migliaia 26 2 3" xfId="3190" xr:uid="{00000000-0005-0000-0000-00009B690000}"/>
    <cellStyle name="Migliaia 26 2 3 2" xfId="9663" xr:uid="{00000000-0005-0000-0000-00009C690000}"/>
    <cellStyle name="Migliaia 26 2 3 2 2" xfId="30699" xr:uid="{00000000-0005-0000-0000-00009D690000}"/>
    <cellStyle name="Migliaia 26 2 3 2 2 2" xfId="35859" xr:uid="{00000000-0005-0000-0000-00009E690000}"/>
    <cellStyle name="Migliaia 26 2 3 2 2 3" xfId="41161" xr:uid="{00000000-0005-0000-0000-00009F690000}"/>
    <cellStyle name="Migliaia 26 2 3 2 3" xfId="33208" xr:uid="{00000000-0005-0000-0000-0000A0690000}"/>
    <cellStyle name="Migliaia 26 2 3 2 4" xfId="38510" xr:uid="{00000000-0005-0000-0000-0000A1690000}"/>
    <cellStyle name="Migliaia 26 2 3 3" xfId="15643" xr:uid="{00000000-0005-0000-0000-0000A2690000}"/>
    <cellStyle name="Migliaia 26 2 3 3 2" xfId="34458" xr:uid="{00000000-0005-0000-0000-0000A3690000}"/>
    <cellStyle name="Migliaia 26 2 3 3 3" xfId="39760" xr:uid="{00000000-0005-0000-0000-0000A4690000}"/>
    <cellStyle name="Migliaia 26 2 3 3 4" xfId="29003" xr:uid="{00000000-0005-0000-0000-0000A5690000}"/>
    <cellStyle name="Migliaia 26 2 3 4" xfId="31926" xr:uid="{00000000-0005-0000-0000-0000A6690000}"/>
    <cellStyle name="Migliaia 26 2 3 5" xfId="37109" xr:uid="{00000000-0005-0000-0000-0000A7690000}"/>
    <cellStyle name="Migliaia 26 2 3 6" xfId="11713" xr:uid="{00000000-0005-0000-0000-0000A8690000}"/>
    <cellStyle name="Migliaia 26 2 4" xfId="2755" xr:uid="{00000000-0005-0000-0000-0000A9690000}"/>
    <cellStyle name="Migliaia 26 2 4 2" xfId="9368" xr:uid="{00000000-0005-0000-0000-0000AA690000}"/>
    <cellStyle name="Migliaia 26 2 4 2 2" xfId="34459" xr:uid="{00000000-0005-0000-0000-0000AB690000}"/>
    <cellStyle name="Migliaia 26 2 4 2 3" xfId="39761" xr:uid="{00000000-0005-0000-0000-0000AC690000}"/>
    <cellStyle name="Migliaia 26 2 4 3" xfId="14049" xr:uid="{00000000-0005-0000-0000-0000AD690000}"/>
    <cellStyle name="Migliaia 26 2 4 4" xfId="15644" xr:uid="{00000000-0005-0000-0000-0000AE690000}"/>
    <cellStyle name="Migliaia 26 2 4 4 2" xfId="37110" xr:uid="{00000000-0005-0000-0000-0000AF690000}"/>
    <cellStyle name="Migliaia 26 2 4 5" xfId="11714" xr:uid="{00000000-0005-0000-0000-0000B0690000}"/>
    <cellStyle name="Migliaia 26 2 5" xfId="8550" xr:uid="{00000000-0005-0000-0000-0000B1690000}"/>
    <cellStyle name="Migliaia 26 2 5 2" xfId="29004" xr:uid="{00000000-0005-0000-0000-0000B2690000}"/>
    <cellStyle name="Migliaia 26 2 5 2 2" xfId="34460" xr:uid="{00000000-0005-0000-0000-0000B3690000}"/>
    <cellStyle name="Migliaia 26 2 5 2 3" xfId="39762" xr:uid="{00000000-0005-0000-0000-0000B4690000}"/>
    <cellStyle name="Migliaia 26 2 5 3" xfId="31927" xr:uid="{00000000-0005-0000-0000-0000B5690000}"/>
    <cellStyle name="Migliaia 26 2 5 4" xfId="37111" xr:uid="{00000000-0005-0000-0000-0000B6690000}"/>
    <cellStyle name="Migliaia 26 2 6" xfId="15640" xr:uid="{00000000-0005-0000-0000-0000B7690000}"/>
    <cellStyle name="Migliaia 26 2 6 2" xfId="29005" xr:uid="{00000000-0005-0000-0000-0000B8690000}"/>
    <cellStyle name="Migliaia 26 2 6 2 2" xfId="34461" xr:uid="{00000000-0005-0000-0000-0000B9690000}"/>
    <cellStyle name="Migliaia 26 2 6 2 3" xfId="39763" xr:uid="{00000000-0005-0000-0000-0000BA690000}"/>
    <cellStyle name="Migliaia 26 2 6 3" xfId="31928" xr:uid="{00000000-0005-0000-0000-0000BB690000}"/>
    <cellStyle name="Migliaia 26 2 6 4" xfId="37112" xr:uid="{00000000-0005-0000-0000-0000BC690000}"/>
    <cellStyle name="Migliaia 26 2 6 5" xfId="20036" xr:uid="{00000000-0005-0000-0000-0000BD690000}"/>
    <cellStyle name="Migliaia 26 2 7" xfId="20034" xr:uid="{00000000-0005-0000-0000-0000BE690000}"/>
    <cellStyle name="Migliaia 26 3" xfId="292" xr:uid="{00000000-0005-0000-0000-0000BF690000}"/>
    <cellStyle name="Migliaia 26 3 10" xfId="20037" xr:uid="{00000000-0005-0000-0000-0000C0690000}"/>
    <cellStyle name="Migliaia 26 3 11" xfId="11715" xr:uid="{00000000-0005-0000-0000-0000C1690000}"/>
    <cellStyle name="Migliaia 26 3 2" xfId="1334" xr:uid="{00000000-0005-0000-0000-0000C2690000}"/>
    <cellStyle name="Migliaia 26 3 2 2" xfId="3530" xr:uid="{00000000-0005-0000-0000-0000C3690000}"/>
    <cellStyle name="Migliaia 26 3 2 2 2" xfId="7387" xr:uid="{00000000-0005-0000-0000-0000C4690000}"/>
    <cellStyle name="Migliaia 26 3 2 2 2 2" xfId="13849" xr:uid="{00000000-0005-0000-0000-0000C5690000}"/>
    <cellStyle name="Migliaia 26 3 2 2 2 2 2" xfId="17291" xr:uid="{00000000-0005-0000-0000-0000C6690000}"/>
    <cellStyle name="Migliaia 26 3 2 2 2 2 2 2" xfId="34462" xr:uid="{00000000-0005-0000-0000-0000C7690000}"/>
    <cellStyle name="Migliaia 26 3 2 2 2 2 3" xfId="39764" xr:uid="{00000000-0005-0000-0000-0000C8690000}"/>
    <cellStyle name="Migliaia 26 3 2 2 2 2 4" xfId="29006" xr:uid="{00000000-0005-0000-0000-0000C9690000}"/>
    <cellStyle name="Migliaia 26 3 2 2 2 3" xfId="31929" xr:uid="{00000000-0005-0000-0000-0000CA690000}"/>
    <cellStyle name="Migliaia 26 3 2 2 2 4" xfId="37113" xr:uid="{00000000-0005-0000-0000-0000CB690000}"/>
    <cellStyle name="Migliaia 26 3 2 2 2 5" xfId="20563" xr:uid="{00000000-0005-0000-0000-0000CC690000}"/>
    <cellStyle name="Migliaia 26 3 2 2 2 6" xfId="46336" xr:uid="{00000000-0005-0000-0000-0000CD690000}"/>
    <cellStyle name="Migliaia 26 3 2 2 2 7" xfId="49352" xr:uid="{00000000-0005-0000-0000-0000CE690000}"/>
    <cellStyle name="Migliaia 26 3 2 2 2 8" xfId="13088" xr:uid="{00000000-0005-0000-0000-0000CF690000}"/>
    <cellStyle name="Migliaia 26 3 2 2 3" xfId="6601" xr:uid="{00000000-0005-0000-0000-0000D0690000}"/>
    <cellStyle name="Migliaia 26 3 2 2 4" xfId="6117" xr:uid="{00000000-0005-0000-0000-0000D1690000}"/>
    <cellStyle name="Migliaia 26 3 2 2 4 2" xfId="16891" xr:uid="{00000000-0005-0000-0000-0000D2690000}"/>
    <cellStyle name="Migliaia 26 3 2 2 4 3" xfId="43425" xr:uid="{00000000-0005-0000-0000-0000D3690000}"/>
    <cellStyle name="Migliaia 26 3 2 2 4 4" xfId="45923" xr:uid="{00000000-0005-0000-0000-0000D4690000}"/>
    <cellStyle name="Migliaia 26 3 2 2 4 5" xfId="48939" xr:uid="{00000000-0005-0000-0000-0000D5690000}"/>
    <cellStyle name="Migliaia 26 3 2 2 5" xfId="15647" xr:uid="{00000000-0005-0000-0000-0000D6690000}"/>
    <cellStyle name="Migliaia 26 3 2 2 6" xfId="20039" xr:uid="{00000000-0005-0000-0000-0000D7690000}"/>
    <cellStyle name="Migliaia 26 3 2 3" xfId="2757" xr:uid="{00000000-0005-0000-0000-0000D8690000}"/>
    <cellStyle name="Migliaia 26 3 2 3 2" xfId="6557" xr:uid="{00000000-0005-0000-0000-0000D9690000}"/>
    <cellStyle name="Migliaia 26 3 2 3 2 2" xfId="34463" xr:uid="{00000000-0005-0000-0000-0000DA690000}"/>
    <cellStyle name="Migliaia 26 3 2 3 2 3" xfId="39765" xr:uid="{00000000-0005-0000-0000-0000DB690000}"/>
    <cellStyle name="Migliaia 26 3 2 3 2 4" xfId="29007" xr:uid="{00000000-0005-0000-0000-0000DC690000}"/>
    <cellStyle name="Migliaia 26 3 2 3 3" xfId="7388" xr:uid="{00000000-0005-0000-0000-0000DD690000}"/>
    <cellStyle name="Migliaia 26 3 2 3 4" xfId="15648" xr:uid="{00000000-0005-0000-0000-0000DE690000}"/>
    <cellStyle name="Migliaia 26 3 2 3 4 2" xfId="37114" xr:uid="{00000000-0005-0000-0000-0000DF690000}"/>
    <cellStyle name="Migliaia 26 3 2 3 5" xfId="11716" xr:uid="{00000000-0005-0000-0000-0000E0690000}"/>
    <cellStyle name="Migliaia 26 3 2 4" xfId="6734" xr:uid="{00000000-0005-0000-0000-0000E1690000}"/>
    <cellStyle name="Migliaia 26 3 2 4 2" xfId="13507" xr:uid="{00000000-0005-0000-0000-0000E2690000}"/>
    <cellStyle name="Migliaia 26 3 2 4 2 2" xfId="34464" xr:uid="{00000000-0005-0000-0000-0000E3690000}"/>
    <cellStyle name="Migliaia 26 3 2 4 2 3" xfId="39766" xr:uid="{00000000-0005-0000-0000-0000E4690000}"/>
    <cellStyle name="Migliaia 26 3 2 4 3" xfId="31930" xr:uid="{00000000-0005-0000-0000-0000E5690000}"/>
    <cellStyle name="Migliaia 26 3 2 4 4" xfId="37115" xr:uid="{00000000-0005-0000-0000-0000E6690000}"/>
    <cellStyle name="Migliaia 26 3 2 4 5" xfId="12601" xr:uid="{00000000-0005-0000-0000-0000E7690000}"/>
    <cellStyle name="Migliaia 26 3 2 5" xfId="12801" xr:uid="{00000000-0005-0000-0000-0000E8690000}"/>
    <cellStyle name="Migliaia 26 3 2 5 2" xfId="29008" xr:uid="{00000000-0005-0000-0000-0000E9690000}"/>
    <cellStyle name="Migliaia 26 3 2 5 2 2" xfId="34465" xr:uid="{00000000-0005-0000-0000-0000EA690000}"/>
    <cellStyle name="Migliaia 26 3 2 5 2 3" xfId="39767" xr:uid="{00000000-0005-0000-0000-0000EB690000}"/>
    <cellStyle name="Migliaia 26 3 2 5 3" xfId="31931" xr:uid="{00000000-0005-0000-0000-0000EC690000}"/>
    <cellStyle name="Migliaia 26 3 2 5 4" xfId="37116" xr:uid="{00000000-0005-0000-0000-0000ED690000}"/>
    <cellStyle name="Migliaia 26 3 2 6" xfId="15646" xr:uid="{00000000-0005-0000-0000-0000EE690000}"/>
    <cellStyle name="Migliaia 26 3 2 6 2" xfId="29009" xr:uid="{00000000-0005-0000-0000-0000EF690000}"/>
    <cellStyle name="Migliaia 26 3 2 6 2 2" xfId="34466" xr:uid="{00000000-0005-0000-0000-0000F0690000}"/>
    <cellStyle name="Migliaia 26 3 2 6 2 3" xfId="39768" xr:uid="{00000000-0005-0000-0000-0000F1690000}"/>
    <cellStyle name="Migliaia 26 3 2 6 3" xfId="31932" xr:uid="{00000000-0005-0000-0000-0000F2690000}"/>
    <cellStyle name="Migliaia 26 3 2 6 4" xfId="37117" xr:uid="{00000000-0005-0000-0000-0000F3690000}"/>
    <cellStyle name="Migliaia 26 3 2 6 5" xfId="20040" xr:uid="{00000000-0005-0000-0000-0000F4690000}"/>
    <cellStyle name="Migliaia 26 3 2 7" xfId="20038" xr:uid="{00000000-0005-0000-0000-0000F5690000}"/>
    <cellStyle name="Migliaia 26 3 3" xfId="1333" xr:uid="{00000000-0005-0000-0000-0000F6690000}"/>
    <cellStyle name="Migliaia 26 3 3 2" xfId="3529" xr:uid="{00000000-0005-0000-0000-0000F7690000}"/>
    <cellStyle name="Migliaia 26 3 3 2 2" xfId="5150" xr:uid="{00000000-0005-0000-0000-0000F8690000}"/>
    <cellStyle name="Migliaia 26 3 3 2 2 2" xfId="34468" xr:uid="{00000000-0005-0000-0000-0000F9690000}"/>
    <cellStyle name="Migliaia 26 3 3 2 2 3" xfId="39770" xr:uid="{00000000-0005-0000-0000-0000FA690000}"/>
    <cellStyle name="Migliaia 26 3 3 2 3" xfId="13630" xr:uid="{00000000-0005-0000-0000-0000FB690000}"/>
    <cellStyle name="Migliaia 26 3 3 2 4" xfId="15650" xr:uid="{00000000-0005-0000-0000-0000FC690000}"/>
    <cellStyle name="Migliaia 26 3 3 2 4 2" xfId="37119" xr:uid="{00000000-0005-0000-0000-0000FD690000}"/>
    <cellStyle name="Migliaia 26 3 3 2 5" xfId="11718" xr:uid="{00000000-0005-0000-0000-0000FE690000}"/>
    <cellStyle name="Migliaia 26 3 3 3" xfId="4902" xr:uid="{00000000-0005-0000-0000-0000FF690000}"/>
    <cellStyle name="Migliaia 26 3 3 3 2" xfId="29011" xr:uid="{00000000-0005-0000-0000-0000006A0000}"/>
    <cellStyle name="Migliaia 26 3 3 3 2 2" xfId="34469" xr:uid="{00000000-0005-0000-0000-0000016A0000}"/>
    <cellStyle name="Migliaia 26 3 3 3 2 3" xfId="39771" xr:uid="{00000000-0005-0000-0000-0000026A0000}"/>
    <cellStyle name="Migliaia 26 3 3 3 3" xfId="31934" xr:uid="{00000000-0005-0000-0000-0000036A0000}"/>
    <cellStyle name="Migliaia 26 3 3 3 4" xfId="37120" xr:uid="{00000000-0005-0000-0000-0000046A0000}"/>
    <cellStyle name="Migliaia 26 3 3 4" xfId="15649" xr:uid="{00000000-0005-0000-0000-0000056A0000}"/>
    <cellStyle name="Migliaia 26 3 3 4 2" xfId="29012" xr:uid="{00000000-0005-0000-0000-0000066A0000}"/>
    <cellStyle name="Migliaia 26 3 3 4 2 2" xfId="34470" xr:uid="{00000000-0005-0000-0000-0000076A0000}"/>
    <cellStyle name="Migliaia 26 3 3 4 2 3" xfId="39772" xr:uid="{00000000-0005-0000-0000-0000086A0000}"/>
    <cellStyle name="Migliaia 26 3 3 4 3" xfId="31935" xr:uid="{00000000-0005-0000-0000-0000096A0000}"/>
    <cellStyle name="Migliaia 26 3 3 4 4" xfId="37121" xr:uid="{00000000-0005-0000-0000-00000A6A0000}"/>
    <cellStyle name="Migliaia 26 3 3 4 5" xfId="20041" xr:uid="{00000000-0005-0000-0000-00000B6A0000}"/>
    <cellStyle name="Migliaia 26 3 3 5" xfId="20042" xr:uid="{00000000-0005-0000-0000-00000C6A0000}"/>
    <cellStyle name="Migliaia 26 3 3 5 2" xfId="29013" xr:uid="{00000000-0005-0000-0000-00000D6A0000}"/>
    <cellStyle name="Migliaia 26 3 3 5 2 2" xfId="34471" xr:uid="{00000000-0005-0000-0000-00000E6A0000}"/>
    <cellStyle name="Migliaia 26 3 3 5 2 3" xfId="39773" xr:uid="{00000000-0005-0000-0000-00000F6A0000}"/>
    <cellStyle name="Migliaia 26 3 3 5 3" xfId="31936" xr:uid="{00000000-0005-0000-0000-0000106A0000}"/>
    <cellStyle name="Migliaia 26 3 3 5 4" xfId="37122" xr:uid="{00000000-0005-0000-0000-0000116A0000}"/>
    <cellStyle name="Migliaia 26 3 3 6" xfId="29010" xr:uid="{00000000-0005-0000-0000-0000126A0000}"/>
    <cellStyle name="Migliaia 26 3 3 6 2" xfId="34467" xr:uid="{00000000-0005-0000-0000-0000136A0000}"/>
    <cellStyle name="Migliaia 26 3 3 6 3" xfId="39769" xr:uid="{00000000-0005-0000-0000-0000146A0000}"/>
    <cellStyle name="Migliaia 26 3 3 7" xfId="31933" xr:uid="{00000000-0005-0000-0000-0000156A0000}"/>
    <cellStyle name="Migliaia 26 3 3 8" xfId="37118" xr:uid="{00000000-0005-0000-0000-0000166A0000}"/>
    <cellStyle name="Migliaia 26 3 3 9" xfId="11717" xr:uid="{00000000-0005-0000-0000-0000176A0000}"/>
    <cellStyle name="Migliaia 26 3 4" xfId="2403" xr:uid="{00000000-0005-0000-0000-0000186A0000}"/>
    <cellStyle name="Migliaia 26 3 4 2" xfId="3915" xr:uid="{00000000-0005-0000-0000-0000196A0000}"/>
    <cellStyle name="Migliaia 26 3 4 2 2" xfId="9870" xr:uid="{00000000-0005-0000-0000-00001A6A0000}"/>
    <cellStyle name="Migliaia 26 3 4 2 3" xfId="13559" xr:uid="{00000000-0005-0000-0000-00001B6A0000}"/>
    <cellStyle name="Migliaia 26 3 4 2 4" xfId="15652" xr:uid="{00000000-0005-0000-0000-00001C6A0000}"/>
    <cellStyle name="Migliaia 26 3 4 2 5" xfId="27800" xr:uid="{00000000-0005-0000-0000-00001D6A0000}"/>
    <cellStyle name="Migliaia 26 3 4 2 6" xfId="11720" xr:uid="{00000000-0005-0000-0000-00001E6A0000}"/>
    <cellStyle name="Migliaia 26 3 4 3" xfId="9118" xr:uid="{00000000-0005-0000-0000-00001F6A0000}"/>
    <cellStyle name="Migliaia 26 3 4 3 2" xfId="30700" xr:uid="{00000000-0005-0000-0000-0000206A0000}"/>
    <cellStyle name="Migliaia 26 3 4 3 2 2" xfId="35860" xr:uid="{00000000-0005-0000-0000-0000216A0000}"/>
    <cellStyle name="Migliaia 26 3 4 3 2 3" xfId="41162" xr:uid="{00000000-0005-0000-0000-0000226A0000}"/>
    <cellStyle name="Migliaia 26 3 4 3 3" xfId="33209" xr:uid="{00000000-0005-0000-0000-0000236A0000}"/>
    <cellStyle name="Migliaia 26 3 4 3 4" xfId="38511" xr:uid="{00000000-0005-0000-0000-0000246A0000}"/>
    <cellStyle name="Migliaia 26 3 4 4" xfId="15651" xr:uid="{00000000-0005-0000-0000-0000256A0000}"/>
    <cellStyle name="Migliaia 26 3 4 4 2" xfId="34472" xr:uid="{00000000-0005-0000-0000-0000266A0000}"/>
    <cellStyle name="Migliaia 26 3 4 4 3" xfId="39774" xr:uid="{00000000-0005-0000-0000-0000276A0000}"/>
    <cellStyle name="Migliaia 26 3 4 4 4" xfId="29014" xr:uid="{00000000-0005-0000-0000-0000286A0000}"/>
    <cellStyle name="Migliaia 26 3 4 5" xfId="31937" xr:uid="{00000000-0005-0000-0000-0000296A0000}"/>
    <cellStyle name="Migliaia 26 3 4 6" xfId="37123" xr:uid="{00000000-0005-0000-0000-00002A6A0000}"/>
    <cellStyle name="Migliaia 26 3 4 7" xfId="11719" xr:uid="{00000000-0005-0000-0000-00002B6A0000}"/>
    <cellStyle name="Migliaia 26 3 5" xfId="3191" xr:uid="{00000000-0005-0000-0000-00002C6A0000}"/>
    <cellStyle name="Migliaia 26 3 5 2" xfId="9664" xr:uid="{00000000-0005-0000-0000-00002D6A0000}"/>
    <cellStyle name="Migliaia 26 3 5 2 2" xfId="30701" xr:uid="{00000000-0005-0000-0000-00002E6A0000}"/>
    <cellStyle name="Migliaia 26 3 5 2 2 2" xfId="35861" xr:uid="{00000000-0005-0000-0000-00002F6A0000}"/>
    <cellStyle name="Migliaia 26 3 5 2 2 3" xfId="41163" xr:uid="{00000000-0005-0000-0000-0000306A0000}"/>
    <cellStyle name="Migliaia 26 3 5 2 3" xfId="33210" xr:uid="{00000000-0005-0000-0000-0000316A0000}"/>
    <cellStyle name="Migliaia 26 3 5 2 4" xfId="38512" xr:uid="{00000000-0005-0000-0000-0000326A0000}"/>
    <cellStyle name="Migliaia 26 3 5 3" xfId="15653" xr:uid="{00000000-0005-0000-0000-0000336A0000}"/>
    <cellStyle name="Migliaia 26 3 5 3 2" xfId="34473" xr:uid="{00000000-0005-0000-0000-0000346A0000}"/>
    <cellStyle name="Migliaia 26 3 5 3 3" xfId="39775" xr:uid="{00000000-0005-0000-0000-0000356A0000}"/>
    <cellStyle name="Migliaia 26 3 5 3 4" xfId="29015" xr:uid="{00000000-0005-0000-0000-0000366A0000}"/>
    <cellStyle name="Migliaia 26 3 5 4" xfId="31938" xr:uid="{00000000-0005-0000-0000-0000376A0000}"/>
    <cellStyle name="Migliaia 26 3 5 5" xfId="37124" xr:uid="{00000000-0005-0000-0000-0000386A0000}"/>
    <cellStyle name="Migliaia 26 3 5 6" xfId="11721" xr:uid="{00000000-0005-0000-0000-0000396A0000}"/>
    <cellStyle name="Migliaia 26 3 6" xfId="2756" xr:uid="{00000000-0005-0000-0000-00003A6A0000}"/>
    <cellStyle name="Migliaia 26 3 6 2" xfId="9369" xr:uid="{00000000-0005-0000-0000-00003B6A0000}"/>
    <cellStyle name="Migliaia 26 3 6 2 2" xfId="34474" xr:uid="{00000000-0005-0000-0000-00003C6A0000}"/>
    <cellStyle name="Migliaia 26 3 6 2 3" xfId="39776" xr:uid="{00000000-0005-0000-0000-00003D6A0000}"/>
    <cellStyle name="Migliaia 26 3 6 3" xfId="13574" xr:uid="{00000000-0005-0000-0000-00003E6A0000}"/>
    <cellStyle name="Migliaia 26 3 6 4" xfId="15654" xr:uid="{00000000-0005-0000-0000-00003F6A0000}"/>
    <cellStyle name="Migliaia 26 3 6 4 2" xfId="37125" xr:uid="{00000000-0005-0000-0000-0000406A0000}"/>
    <cellStyle name="Migliaia 26 3 6 5" xfId="11722" xr:uid="{00000000-0005-0000-0000-0000416A0000}"/>
    <cellStyle name="Migliaia 26 3 7" xfId="6520" xr:uid="{00000000-0005-0000-0000-0000426A0000}"/>
    <cellStyle name="Migliaia 26 3 7 2" xfId="29016" xr:uid="{00000000-0005-0000-0000-0000436A0000}"/>
    <cellStyle name="Migliaia 26 3 7 2 2" xfId="34475" xr:uid="{00000000-0005-0000-0000-0000446A0000}"/>
    <cellStyle name="Migliaia 26 3 7 2 3" xfId="39777" xr:uid="{00000000-0005-0000-0000-0000456A0000}"/>
    <cellStyle name="Migliaia 26 3 7 3" xfId="31939" xr:uid="{00000000-0005-0000-0000-0000466A0000}"/>
    <cellStyle name="Migliaia 26 3 7 4" xfId="37126" xr:uid="{00000000-0005-0000-0000-0000476A0000}"/>
    <cellStyle name="Migliaia 26 3 8" xfId="12802" xr:uid="{00000000-0005-0000-0000-0000486A0000}"/>
    <cellStyle name="Migliaia 26 3 8 2" xfId="29017" xr:uid="{00000000-0005-0000-0000-0000496A0000}"/>
    <cellStyle name="Migliaia 26 3 8 2 2" xfId="34476" xr:uid="{00000000-0005-0000-0000-00004A6A0000}"/>
    <cellStyle name="Migliaia 26 3 8 2 3" xfId="39778" xr:uid="{00000000-0005-0000-0000-00004B6A0000}"/>
    <cellStyle name="Migliaia 26 3 8 3" xfId="31940" xr:uid="{00000000-0005-0000-0000-00004C6A0000}"/>
    <cellStyle name="Migliaia 26 3 8 4" xfId="37127" xr:uid="{00000000-0005-0000-0000-00004D6A0000}"/>
    <cellStyle name="Migliaia 26 3 8 5" xfId="20043" xr:uid="{00000000-0005-0000-0000-00004E6A0000}"/>
    <cellStyle name="Migliaia 26 3 9" xfId="15645" xr:uid="{00000000-0005-0000-0000-00004F6A0000}"/>
    <cellStyle name="Migliaia 26 4" xfId="1335" xr:uid="{00000000-0005-0000-0000-0000506A0000}"/>
    <cellStyle name="Migliaia 26 4 2" xfId="3531" xr:uid="{00000000-0005-0000-0000-0000516A0000}"/>
    <cellStyle name="Migliaia 26 4 2 2" xfId="4248" xr:uid="{00000000-0005-0000-0000-0000526A0000}"/>
    <cellStyle name="Migliaia 26 4 2 2 2" xfId="29018" xr:uid="{00000000-0005-0000-0000-0000536A0000}"/>
    <cellStyle name="Migliaia 26 4 2 2 2 2" xfId="34477" xr:uid="{00000000-0005-0000-0000-0000546A0000}"/>
    <cellStyle name="Migliaia 26 4 2 2 2 3" xfId="39779" xr:uid="{00000000-0005-0000-0000-0000556A0000}"/>
    <cellStyle name="Migliaia 26 4 2 2 3" xfId="31941" xr:uid="{00000000-0005-0000-0000-0000566A0000}"/>
    <cellStyle name="Migliaia 26 4 2 2 4" xfId="37128" xr:uid="{00000000-0005-0000-0000-0000576A0000}"/>
    <cellStyle name="Migliaia 26 4 2 3" xfId="7389" xr:uid="{00000000-0005-0000-0000-0000586A0000}"/>
    <cellStyle name="Migliaia 26 4 2 3 2" xfId="29019" xr:uid="{00000000-0005-0000-0000-0000596A0000}"/>
    <cellStyle name="Migliaia 26 4 2 3 2 2" xfId="34478" xr:uid="{00000000-0005-0000-0000-00005A6A0000}"/>
    <cellStyle name="Migliaia 26 4 2 3 2 3" xfId="39780" xr:uid="{00000000-0005-0000-0000-00005B6A0000}"/>
    <cellStyle name="Migliaia 26 4 2 3 3" xfId="31942" xr:uid="{00000000-0005-0000-0000-00005C6A0000}"/>
    <cellStyle name="Migliaia 26 4 2 3 4" xfId="37129" xr:uid="{00000000-0005-0000-0000-00005D6A0000}"/>
    <cellStyle name="Migliaia 26 4 2 4" xfId="6736" xr:uid="{00000000-0005-0000-0000-00005E6A0000}"/>
    <cellStyle name="Migliaia 26 4 2 5" xfId="6119" xr:uid="{00000000-0005-0000-0000-00005F6A0000}"/>
    <cellStyle name="Migliaia 26 4 2 5 2" xfId="16893" xr:uid="{00000000-0005-0000-0000-0000606A0000}"/>
    <cellStyle name="Migliaia 26 4 2 5 3" xfId="43978" xr:uid="{00000000-0005-0000-0000-0000616A0000}"/>
    <cellStyle name="Migliaia 26 4 2 5 4" xfId="45925" xr:uid="{00000000-0005-0000-0000-0000626A0000}"/>
    <cellStyle name="Migliaia 26 4 2 5 5" xfId="48941" xr:uid="{00000000-0005-0000-0000-0000636A0000}"/>
    <cellStyle name="Migliaia 26 4 2 6" xfId="15656" xr:uid="{00000000-0005-0000-0000-0000646A0000}"/>
    <cellStyle name="Migliaia 26 4 2 7" xfId="20045" xr:uid="{00000000-0005-0000-0000-0000656A0000}"/>
    <cellStyle name="Migliaia 26 4 3" xfId="4249" xr:uid="{00000000-0005-0000-0000-0000666A0000}"/>
    <cellStyle name="Migliaia 26 4 3 2" xfId="13631" xr:uid="{00000000-0005-0000-0000-0000676A0000}"/>
    <cellStyle name="Migliaia 26 4 3 2 2" xfId="34479" xr:uid="{00000000-0005-0000-0000-0000686A0000}"/>
    <cellStyle name="Migliaia 26 4 3 2 3" xfId="39781" xr:uid="{00000000-0005-0000-0000-0000696A0000}"/>
    <cellStyle name="Migliaia 26 4 3 3" xfId="31943" xr:uid="{00000000-0005-0000-0000-00006A6A0000}"/>
    <cellStyle name="Migliaia 26 4 3 4" xfId="37130" xr:uid="{00000000-0005-0000-0000-00006B6A0000}"/>
    <cellStyle name="Migliaia 26 4 3 5" xfId="12800" xr:uid="{00000000-0005-0000-0000-00006C6A0000}"/>
    <cellStyle name="Migliaia 26 4 4" xfId="7390" xr:uid="{00000000-0005-0000-0000-00006D6A0000}"/>
    <cellStyle name="Migliaia 26 4 4 2" xfId="29020" xr:uid="{00000000-0005-0000-0000-00006E6A0000}"/>
    <cellStyle name="Migliaia 26 4 4 2 2" xfId="34480" xr:uid="{00000000-0005-0000-0000-00006F6A0000}"/>
    <cellStyle name="Migliaia 26 4 4 2 3" xfId="39782" xr:uid="{00000000-0005-0000-0000-0000706A0000}"/>
    <cellStyle name="Migliaia 26 4 4 3" xfId="31944" xr:uid="{00000000-0005-0000-0000-0000716A0000}"/>
    <cellStyle name="Migliaia 26 4 4 4" xfId="37131" xr:uid="{00000000-0005-0000-0000-0000726A0000}"/>
    <cellStyle name="Migliaia 26 4 5" xfId="6735" xr:uid="{00000000-0005-0000-0000-0000736A0000}"/>
    <cellStyle name="Migliaia 26 4 5 2" xfId="29021" xr:uid="{00000000-0005-0000-0000-0000746A0000}"/>
    <cellStyle name="Migliaia 26 4 5 2 2" xfId="34481" xr:uid="{00000000-0005-0000-0000-0000756A0000}"/>
    <cellStyle name="Migliaia 26 4 5 2 3" xfId="39783" xr:uid="{00000000-0005-0000-0000-0000766A0000}"/>
    <cellStyle name="Migliaia 26 4 5 3" xfId="31945" xr:uid="{00000000-0005-0000-0000-0000776A0000}"/>
    <cellStyle name="Migliaia 26 4 5 4" xfId="37132" xr:uid="{00000000-0005-0000-0000-0000786A0000}"/>
    <cellStyle name="Migliaia 26 4 6" xfId="6118" xr:uid="{00000000-0005-0000-0000-0000796A0000}"/>
    <cellStyle name="Migliaia 26 4 6 2" xfId="16892" xr:uid="{00000000-0005-0000-0000-00007A6A0000}"/>
    <cellStyle name="Migliaia 26 4 6 2 2" xfId="34482" xr:uid="{00000000-0005-0000-0000-00007B6A0000}"/>
    <cellStyle name="Migliaia 26 4 6 2 3" xfId="39784" xr:uid="{00000000-0005-0000-0000-00007C6A0000}"/>
    <cellStyle name="Migliaia 26 4 6 2 4" xfId="29022" xr:uid="{00000000-0005-0000-0000-00007D6A0000}"/>
    <cellStyle name="Migliaia 26 4 6 3" xfId="31946" xr:uid="{00000000-0005-0000-0000-00007E6A0000}"/>
    <cellStyle name="Migliaia 26 4 6 4" xfId="37133" xr:uid="{00000000-0005-0000-0000-00007F6A0000}"/>
    <cellStyle name="Migliaia 26 4 6 5" xfId="20046" xr:uid="{00000000-0005-0000-0000-0000806A0000}"/>
    <cellStyle name="Migliaia 26 4 6 6" xfId="44018" xr:uid="{00000000-0005-0000-0000-0000816A0000}"/>
    <cellStyle name="Migliaia 26 4 6 7" xfId="45924" xr:uid="{00000000-0005-0000-0000-0000826A0000}"/>
    <cellStyle name="Migliaia 26 4 6 8" xfId="48940" xr:uid="{00000000-0005-0000-0000-0000836A0000}"/>
    <cellStyle name="Migliaia 26 4 7" xfId="15655" xr:uid="{00000000-0005-0000-0000-0000846A0000}"/>
    <cellStyle name="Migliaia 26 4 7 2" xfId="29023" xr:uid="{00000000-0005-0000-0000-0000856A0000}"/>
    <cellStyle name="Migliaia 26 4 7 2 2" xfId="34483" xr:uid="{00000000-0005-0000-0000-0000866A0000}"/>
    <cellStyle name="Migliaia 26 4 7 2 3" xfId="39785" xr:uid="{00000000-0005-0000-0000-0000876A0000}"/>
    <cellStyle name="Migliaia 26 4 7 3" xfId="31947" xr:uid="{00000000-0005-0000-0000-0000886A0000}"/>
    <cellStyle name="Migliaia 26 4 7 4" xfId="37134" xr:uid="{00000000-0005-0000-0000-0000896A0000}"/>
    <cellStyle name="Migliaia 26 4 7 5" xfId="20047" xr:uid="{00000000-0005-0000-0000-00008A6A0000}"/>
    <cellStyle name="Migliaia 26 4 8" xfId="20044" xr:uid="{00000000-0005-0000-0000-00008B6A0000}"/>
    <cellStyle name="Migliaia 26 5" xfId="1336" xr:uid="{00000000-0005-0000-0000-00008C6A0000}"/>
    <cellStyle name="Migliaia 26 5 2" xfId="3532" xr:uid="{00000000-0005-0000-0000-00008D6A0000}"/>
    <cellStyle name="Migliaia 26 5 2 2" xfId="13850" xr:uid="{00000000-0005-0000-0000-00008E6A0000}"/>
    <cellStyle name="Migliaia 26 5 2 2 2" xfId="34484" xr:uid="{00000000-0005-0000-0000-00008F6A0000}"/>
    <cellStyle name="Migliaia 26 5 2 2 3" xfId="39786" xr:uid="{00000000-0005-0000-0000-0000906A0000}"/>
    <cellStyle name="Migliaia 26 5 2 3" xfId="15658" xr:uid="{00000000-0005-0000-0000-0000916A0000}"/>
    <cellStyle name="Migliaia 26 5 2 3 2" xfId="31948" xr:uid="{00000000-0005-0000-0000-0000926A0000}"/>
    <cellStyle name="Migliaia 26 5 2 4" xfId="37135" xr:uid="{00000000-0005-0000-0000-0000936A0000}"/>
    <cellStyle name="Migliaia 26 5 2 5" xfId="11723" xr:uid="{00000000-0005-0000-0000-0000946A0000}"/>
    <cellStyle name="Migliaia 26 5 3" xfId="6737" xr:uid="{00000000-0005-0000-0000-0000956A0000}"/>
    <cellStyle name="Migliaia 26 5 3 2" xfId="29024" xr:uid="{00000000-0005-0000-0000-0000966A0000}"/>
    <cellStyle name="Migliaia 26 5 3 2 2" xfId="34485" xr:uid="{00000000-0005-0000-0000-0000976A0000}"/>
    <cellStyle name="Migliaia 26 5 3 2 3" xfId="39787" xr:uid="{00000000-0005-0000-0000-0000986A0000}"/>
    <cellStyle name="Migliaia 26 5 3 3" xfId="31949" xr:uid="{00000000-0005-0000-0000-0000996A0000}"/>
    <cellStyle name="Migliaia 26 5 3 4" xfId="37136" xr:uid="{00000000-0005-0000-0000-00009A6A0000}"/>
    <cellStyle name="Migliaia 26 5 4" xfId="6120" xr:uid="{00000000-0005-0000-0000-00009B6A0000}"/>
    <cellStyle name="Migliaia 26 5 4 2" xfId="16894" xr:uid="{00000000-0005-0000-0000-00009C6A0000}"/>
    <cellStyle name="Migliaia 26 5 4 2 2" xfId="34486" xr:uid="{00000000-0005-0000-0000-00009D6A0000}"/>
    <cellStyle name="Migliaia 26 5 4 2 3" xfId="39788" xr:uid="{00000000-0005-0000-0000-00009E6A0000}"/>
    <cellStyle name="Migliaia 26 5 4 2 4" xfId="29025" xr:uid="{00000000-0005-0000-0000-00009F6A0000}"/>
    <cellStyle name="Migliaia 26 5 4 3" xfId="31950" xr:uid="{00000000-0005-0000-0000-0000A06A0000}"/>
    <cellStyle name="Migliaia 26 5 4 4" xfId="37137" xr:uid="{00000000-0005-0000-0000-0000A16A0000}"/>
    <cellStyle name="Migliaia 26 5 4 5" xfId="20049" xr:uid="{00000000-0005-0000-0000-0000A26A0000}"/>
    <cellStyle name="Migliaia 26 5 4 6" xfId="43107" xr:uid="{00000000-0005-0000-0000-0000A36A0000}"/>
    <cellStyle name="Migliaia 26 5 4 7" xfId="45926" xr:uid="{00000000-0005-0000-0000-0000A46A0000}"/>
    <cellStyle name="Migliaia 26 5 4 8" xfId="48942" xr:uid="{00000000-0005-0000-0000-0000A56A0000}"/>
    <cellStyle name="Migliaia 26 5 5" xfId="15657" xr:uid="{00000000-0005-0000-0000-0000A66A0000}"/>
    <cellStyle name="Migliaia 26 5 5 2" xfId="29026" xr:uid="{00000000-0005-0000-0000-0000A76A0000}"/>
    <cellStyle name="Migliaia 26 5 5 2 2" xfId="34487" xr:uid="{00000000-0005-0000-0000-0000A86A0000}"/>
    <cellStyle name="Migliaia 26 5 5 2 3" xfId="39789" xr:uid="{00000000-0005-0000-0000-0000A96A0000}"/>
    <cellStyle name="Migliaia 26 5 5 3" xfId="31951" xr:uid="{00000000-0005-0000-0000-0000AA6A0000}"/>
    <cellStyle name="Migliaia 26 5 5 4" xfId="37138" xr:uid="{00000000-0005-0000-0000-0000AB6A0000}"/>
    <cellStyle name="Migliaia 26 5 5 5" xfId="20050" xr:uid="{00000000-0005-0000-0000-0000AC6A0000}"/>
    <cellStyle name="Migliaia 26 5 6" xfId="20051" xr:uid="{00000000-0005-0000-0000-0000AD6A0000}"/>
    <cellStyle name="Migliaia 26 5 6 2" xfId="29027" xr:uid="{00000000-0005-0000-0000-0000AE6A0000}"/>
    <cellStyle name="Migliaia 26 5 6 2 2" xfId="34488" xr:uid="{00000000-0005-0000-0000-0000AF6A0000}"/>
    <cellStyle name="Migliaia 26 5 6 2 3" xfId="39790" xr:uid="{00000000-0005-0000-0000-0000B06A0000}"/>
    <cellStyle name="Migliaia 26 5 6 3" xfId="31952" xr:uid="{00000000-0005-0000-0000-0000B16A0000}"/>
    <cellStyle name="Migliaia 26 5 6 4" xfId="37139" xr:uid="{00000000-0005-0000-0000-0000B26A0000}"/>
    <cellStyle name="Migliaia 26 5 7" xfId="20048" xr:uid="{00000000-0005-0000-0000-0000B36A0000}"/>
    <cellStyle name="Migliaia 26 6" xfId="1331" xr:uid="{00000000-0005-0000-0000-0000B46A0000}"/>
    <cellStyle name="Migliaia 26 6 2" xfId="3527" xr:uid="{00000000-0005-0000-0000-0000B56A0000}"/>
    <cellStyle name="Migliaia 26 6 2 2" xfId="5149" xr:uid="{00000000-0005-0000-0000-0000B66A0000}"/>
    <cellStyle name="Migliaia 26 6 2 3" xfId="14094" xr:uid="{00000000-0005-0000-0000-0000B76A0000}"/>
    <cellStyle name="Migliaia 26 6 2 4" xfId="15660" xr:uid="{00000000-0005-0000-0000-0000B86A0000}"/>
    <cellStyle name="Migliaia 26 6 2 5" xfId="27801" xr:uid="{00000000-0005-0000-0000-0000B96A0000}"/>
    <cellStyle name="Migliaia 26 6 2 6" xfId="11725" xr:uid="{00000000-0005-0000-0000-0000BA6A0000}"/>
    <cellStyle name="Migliaia 26 6 3" xfId="4901" xr:uid="{00000000-0005-0000-0000-0000BB6A0000}"/>
    <cellStyle name="Migliaia 26 6 3 2" xfId="30702" xr:uid="{00000000-0005-0000-0000-0000BC6A0000}"/>
    <cellStyle name="Migliaia 26 6 3 2 2" xfId="35862" xr:uid="{00000000-0005-0000-0000-0000BD6A0000}"/>
    <cellStyle name="Migliaia 26 6 3 2 3" xfId="41164" xr:uid="{00000000-0005-0000-0000-0000BE6A0000}"/>
    <cellStyle name="Migliaia 26 6 3 3" xfId="33211" xr:uid="{00000000-0005-0000-0000-0000BF6A0000}"/>
    <cellStyle name="Migliaia 26 6 3 4" xfId="38513" xr:uid="{00000000-0005-0000-0000-0000C06A0000}"/>
    <cellStyle name="Migliaia 26 6 4" xfId="15659" xr:uid="{00000000-0005-0000-0000-0000C16A0000}"/>
    <cellStyle name="Migliaia 26 6 4 2" xfId="34489" xr:uid="{00000000-0005-0000-0000-0000C26A0000}"/>
    <cellStyle name="Migliaia 26 6 4 3" xfId="39791" xr:uid="{00000000-0005-0000-0000-0000C36A0000}"/>
    <cellStyle name="Migliaia 26 6 4 4" xfId="29028" xr:uid="{00000000-0005-0000-0000-0000C46A0000}"/>
    <cellStyle name="Migliaia 26 6 5" xfId="31953" xr:uid="{00000000-0005-0000-0000-0000C56A0000}"/>
    <cellStyle name="Migliaia 26 6 6" xfId="37140" xr:uid="{00000000-0005-0000-0000-0000C66A0000}"/>
    <cellStyle name="Migliaia 26 6 7" xfId="11724" xr:uid="{00000000-0005-0000-0000-0000C76A0000}"/>
    <cellStyle name="Migliaia 26 7" xfId="3189" xr:uid="{00000000-0005-0000-0000-0000C86A0000}"/>
    <cellStyle name="Migliaia 26 7 2" xfId="9662" xr:uid="{00000000-0005-0000-0000-0000C96A0000}"/>
    <cellStyle name="Migliaia 26 7 2 2" xfId="30703" xr:uid="{00000000-0005-0000-0000-0000CA6A0000}"/>
    <cellStyle name="Migliaia 26 7 2 2 2" xfId="35863" xr:uid="{00000000-0005-0000-0000-0000CB6A0000}"/>
    <cellStyle name="Migliaia 26 7 2 2 3" xfId="41165" xr:uid="{00000000-0005-0000-0000-0000CC6A0000}"/>
    <cellStyle name="Migliaia 26 7 2 3" xfId="33212" xr:uid="{00000000-0005-0000-0000-0000CD6A0000}"/>
    <cellStyle name="Migliaia 26 7 2 4" xfId="38514" xr:uid="{00000000-0005-0000-0000-0000CE6A0000}"/>
    <cellStyle name="Migliaia 26 7 3" xfId="15661" xr:uid="{00000000-0005-0000-0000-0000CF6A0000}"/>
    <cellStyle name="Migliaia 26 7 3 2" xfId="34490" xr:uid="{00000000-0005-0000-0000-0000D06A0000}"/>
    <cellStyle name="Migliaia 26 7 3 3" xfId="39792" xr:uid="{00000000-0005-0000-0000-0000D16A0000}"/>
    <cellStyle name="Migliaia 26 7 3 4" xfId="29029" xr:uid="{00000000-0005-0000-0000-0000D26A0000}"/>
    <cellStyle name="Migliaia 26 7 4" xfId="31954" xr:uid="{00000000-0005-0000-0000-0000D36A0000}"/>
    <cellStyle name="Migliaia 26 7 5" xfId="37141" xr:uid="{00000000-0005-0000-0000-0000D46A0000}"/>
    <cellStyle name="Migliaia 26 7 6" xfId="11726" xr:uid="{00000000-0005-0000-0000-0000D56A0000}"/>
    <cellStyle name="Migliaia 26 8" xfId="2754" xr:uid="{00000000-0005-0000-0000-0000D66A0000}"/>
    <cellStyle name="Migliaia 26 8 2" xfId="9367" xr:uid="{00000000-0005-0000-0000-0000D76A0000}"/>
    <cellStyle name="Migliaia 26 8 2 2" xfId="30704" xr:uid="{00000000-0005-0000-0000-0000D86A0000}"/>
    <cellStyle name="Migliaia 26 8 2 2 2" xfId="35864" xr:uid="{00000000-0005-0000-0000-0000D96A0000}"/>
    <cellStyle name="Migliaia 26 8 2 2 3" xfId="41166" xr:uid="{00000000-0005-0000-0000-0000DA6A0000}"/>
    <cellStyle name="Migliaia 26 8 2 3" xfId="33213" xr:uid="{00000000-0005-0000-0000-0000DB6A0000}"/>
    <cellStyle name="Migliaia 26 8 2 4" xfId="38515" xr:uid="{00000000-0005-0000-0000-0000DC6A0000}"/>
    <cellStyle name="Migliaia 26 8 3" xfId="15662" xr:uid="{00000000-0005-0000-0000-0000DD6A0000}"/>
    <cellStyle name="Migliaia 26 8 3 2" xfId="34491" xr:uid="{00000000-0005-0000-0000-0000DE6A0000}"/>
    <cellStyle name="Migliaia 26 8 3 3" xfId="39793" xr:uid="{00000000-0005-0000-0000-0000DF6A0000}"/>
    <cellStyle name="Migliaia 26 8 3 4" xfId="29030" xr:uid="{00000000-0005-0000-0000-0000E06A0000}"/>
    <cellStyle name="Migliaia 26 8 4" xfId="31955" xr:uid="{00000000-0005-0000-0000-0000E16A0000}"/>
    <cellStyle name="Migliaia 26 8 5" xfId="37142" xr:uid="{00000000-0005-0000-0000-0000E26A0000}"/>
    <cellStyle name="Migliaia 26 8 6" xfId="11727" xr:uid="{00000000-0005-0000-0000-0000E36A0000}"/>
    <cellStyle name="Migliaia 26 9" xfId="12600" xr:uid="{00000000-0005-0000-0000-0000E46A0000}"/>
    <cellStyle name="Migliaia 26 9 2" xfId="29031" xr:uid="{00000000-0005-0000-0000-0000E56A0000}"/>
    <cellStyle name="Migliaia 26 9 2 2" xfId="34492" xr:uid="{00000000-0005-0000-0000-0000E66A0000}"/>
    <cellStyle name="Migliaia 26 9 2 3" xfId="39794" xr:uid="{00000000-0005-0000-0000-0000E76A0000}"/>
    <cellStyle name="Migliaia 26 9 3" xfId="31956" xr:uid="{00000000-0005-0000-0000-0000E86A0000}"/>
    <cellStyle name="Migliaia 26 9 4" xfId="37143" xr:uid="{00000000-0005-0000-0000-0000E96A0000}"/>
    <cellStyle name="Migliaia 27" xfId="293" xr:uid="{00000000-0005-0000-0000-0000EA6A0000}"/>
    <cellStyle name="Migliaia 27 10" xfId="15663" xr:uid="{00000000-0005-0000-0000-0000EB6A0000}"/>
    <cellStyle name="Migliaia 27 10 2" xfId="34493" xr:uid="{00000000-0005-0000-0000-0000EC6A0000}"/>
    <cellStyle name="Migliaia 27 10 3" xfId="39795" xr:uid="{00000000-0005-0000-0000-0000ED6A0000}"/>
    <cellStyle name="Migliaia 27 10 4" xfId="29032" xr:uid="{00000000-0005-0000-0000-0000EE6A0000}"/>
    <cellStyle name="Migliaia 27 11" xfId="31957" xr:uid="{00000000-0005-0000-0000-0000EF6A0000}"/>
    <cellStyle name="Migliaia 27 12" xfId="37144" xr:uid="{00000000-0005-0000-0000-0000F06A0000}"/>
    <cellStyle name="Migliaia 27 2" xfId="294" xr:uid="{00000000-0005-0000-0000-0000F16A0000}"/>
    <cellStyle name="Migliaia 27 2 2" xfId="1338" xr:uid="{00000000-0005-0000-0000-0000F26A0000}"/>
    <cellStyle name="Migliaia 27 2 2 2" xfId="3534" xr:uid="{00000000-0005-0000-0000-0000F36A0000}"/>
    <cellStyle name="Migliaia 27 2 2 2 2" xfId="9811" xr:uid="{00000000-0005-0000-0000-0000F46A0000}"/>
    <cellStyle name="Migliaia 27 2 2 2 2 2" xfId="34494" xr:uid="{00000000-0005-0000-0000-0000F56A0000}"/>
    <cellStyle name="Migliaia 27 2 2 2 2 3" xfId="39796" xr:uid="{00000000-0005-0000-0000-0000F66A0000}"/>
    <cellStyle name="Migliaia 27 2 2 2 3" xfId="13851" xr:uid="{00000000-0005-0000-0000-0000F76A0000}"/>
    <cellStyle name="Migliaia 27 2 2 2 4" xfId="15666" xr:uid="{00000000-0005-0000-0000-0000F86A0000}"/>
    <cellStyle name="Migliaia 27 2 2 2 4 2" xfId="37145" xr:uid="{00000000-0005-0000-0000-0000F96A0000}"/>
    <cellStyle name="Migliaia 27 2 2 2 5" xfId="11728" xr:uid="{00000000-0005-0000-0000-0000FA6A0000}"/>
    <cellStyle name="Migliaia 27 2 2 3" xfId="7036" xr:uid="{00000000-0005-0000-0000-0000FB6A0000}"/>
    <cellStyle name="Migliaia 27 2 2 3 2" xfId="30705" xr:uid="{00000000-0005-0000-0000-0000FC6A0000}"/>
    <cellStyle name="Migliaia 27 2 2 3 2 2" xfId="35865" xr:uid="{00000000-0005-0000-0000-0000FD6A0000}"/>
    <cellStyle name="Migliaia 27 2 2 3 2 3" xfId="41167" xr:uid="{00000000-0005-0000-0000-0000FE6A0000}"/>
    <cellStyle name="Migliaia 27 2 2 3 3" xfId="33214" xr:uid="{00000000-0005-0000-0000-0000FF6A0000}"/>
    <cellStyle name="Migliaia 27 2 2 3 4" xfId="38516" xr:uid="{00000000-0005-0000-0000-0000006B0000}"/>
    <cellStyle name="Migliaia 27 2 2 4" xfId="6121" xr:uid="{00000000-0005-0000-0000-0000016B0000}"/>
    <cellStyle name="Migliaia 27 2 2 4 2" xfId="16895" xr:uid="{00000000-0005-0000-0000-0000026B0000}"/>
    <cellStyle name="Migliaia 27 2 2 4 3" xfId="41677" xr:uid="{00000000-0005-0000-0000-0000036B0000}"/>
    <cellStyle name="Migliaia 27 2 2 4 4" xfId="45927" xr:uid="{00000000-0005-0000-0000-0000046B0000}"/>
    <cellStyle name="Migliaia 27 2 2 4 5" xfId="48943" xr:uid="{00000000-0005-0000-0000-0000056B0000}"/>
    <cellStyle name="Migliaia 27 2 2 5" xfId="15665" xr:uid="{00000000-0005-0000-0000-0000066B0000}"/>
    <cellStyle name="Migliaia 27 2 2 6" xfId="20053" xr:uid="{00000000-0005-0000-0000-0000076B0000}"/>
    <cellStyle name="Migliaia 27 2 3" xfId="3193" xr:uid="{00000000-0005-0000-0000-0000086B0000}"/>
    <cellStyle name="Migliaia 27 2 3 2" xfId="9666" xr:uid="{00000000-0005-0000-0000-0000096B0000}"/>
    <cellStyle name="Migliaia 27 2 3 2 2" xfId="30706" xr:uid="{00000000-0005-0000-0000-00000A6B0000}"/>
    <cellStyle name="Migliaia 27 2 3 2 2 2" xfId="35866" xr:uid="{00000000-0005-0000-0000-00000B6B0000}"/>
    <cellStyle name="Migliaia 27 2 3 2 2 3" xfId="41168" xr:uid="{00000000-0005-0000-0000-00000C6B0000}"/>
    <cellStyle name="Migliaia 27 2 3 2 3" xfId="33215" xr:uid="{00000000-0005-0000-0000-00000D6B0000}"/>
    <cellStyle name="Migliaia 27 2 3 2 4" xfId="38517" xr:uid="{00000000-0005-0000-0000-00000E6B0000}"/>
    <cellStyle name="Migliaia 27 2 3 3" xfId="15667" xr:uid="{00000000-0005-0000-0000-00000F6B0000}"/>
    <cellStyle name="Migliaia 27 2 3 3 2" xfId="34495" xr:uid="{00000000-0005-0000-0000-0000106B0000}"/>
    <cellStyle name="Migliaia 27 2 3 3 3" xfId="39797" xr:uid="{00000000-0005-0000-0000-0000116B0000}"/>
    <cellStyle name="Migliaia 27 2 3 3 4" xfId="29033" xr:uid="{00000000-0005-0000-0000-0000126B0000}"/>
    <cellStyle name="Migliaia 27 2 3 4" xfId="31958" xr:uid="{00000000-0005-0000-0000-0000136B0000}"/>
    <cellStyle name="Migliaia 27 2 3 5" xfId="37146" xr:uid="{00000000-0005-0000-0000-0000146B0000}"/>
    <cellStyle name="Migliaia 27 2 3 6" xfId="11729" xr:uid="{00000000-0005-0000-0000-0000156B0000}"/>
    <cellStyle name="Migliaia 27 2 4" xfId="2759" xr:uid="{00000000-0005-0000-0000-0000166B0000}"/>
    <cellStyle name="Migliaia 27 2 4 2" xfId="9371" xr:uid="{00000000-0005-0000-0000-0000176B0000}"/>
    <cellStyle name="Migliaia 27 2 4 2 2" xfId="34496" xr:uid="{00000000-0005-0000-0000-0000186B0000}"/>
    <cellStyle name="Migliaia 27 2 4 2 3" xfId="39798" xr:uid="{00000000-0005-0000-0000-0000196B0000}"/>
    <cellStyle name="Migliaia 27 2 4 3" xfId="14147" xr:uid="{00000000-0005-0000-0000-00001A6B0000}"/>
    <cellStyle name="Migliaia 27 2 4 4" xfId="15668" xr:uid="{00000000-0005-0000-0000-00001B6B0000}"/>
    <cellStyle name="Migliaia 27 2 4 4 2" xfId="37147" xr:uid="{00000000-0005-0000-0000-00001C6B0000}"/>
    <cellStyle name="Migliaia 27 2 4 5" xfId="11730" xr:uid="{00000000-0005-0000-0000-00001D6B0000}"/>
    <cellStyle name="Migliaia 27 2 5" xfId="8551" xr:uid="{00000000-0005-0000-0000-00001E6B0000}"/>
    <cellStyle name="Migliaia 27 2 5 2" xfId="29034" xr:uid="{00000000-0005-0000-0000-00001F6B0000}"/>
    <cellStyle name="Migliaia 27 2 5 2 2" xfId="34497" xr:uid="{00000000-0005-0000-0000-0000206B0000}"/>
    <cellStyle name="Migliaia 27 2 5 2 3" xfId="39799" xr:uid="{00000000-0005-0000-0000-0000216B0000}"/>
    <cellStyle name="Migliaia 27 2 5 3" xfId="31959" xr:uid="{00000000-0005-0000-0000-0000226B0000}"/>
    <cellStyle name="Migliaia 27 2 5 4" xfId="37148" xr:uid="{00000000-0005-0000-0000-0000236B0000}"/>
    <cellStyle name="Migliaia 27 2 6" xfId="15664" xr:uid="{00000000-0005-0000-0000-0000246B0000}"/>
    <cellStyle name="Migliaia 27 2 6 2" xfId="29035" xr:uid="{00000000-0005-0000-0000-0000256B0000}"/>
    <cellStyle name="Migliaia 27 2 6 2 2" xfId="34498" xr:uid="{00000000-0005-0000-0000-0000266B0000}"/>
    <cellStyle name="Migliaia 27 2 6 2 3" xfId="39800" xr:uid="{00000000-0005-0000-0000-0000276B0000}"/>
    <cellStyle name="Migliaia 27 2 6 3" xfId="31960" xr:uid="{00000000-0005-0000-0000-0000286B0000}"/>
    <cellStyle name="Migliaia 27 2 6 4" xfId="37149" xr:uid="{00000000-0005-0000-0000-0000296B0000}"/>
    <cellStyle name="Migliaia 27 2 6 5" xfId="20054" xr:uid="{00000000-0005-0000-0000-00002A6B0000}"/>
    <cellStyle name="Migliaia 27 2 7" xfId="20052" xr:uid="{00000000-0005-0000-0000-00002B6B0000}"/>
    <cellStyle name="Migliaia 27 3" xfId="295" xr:uid="{00000000-0005-0000-0000-00002C6B0000}"/>
    <cellStyle name="Migliaia 27 3 10" xfId="20055" xr:uid="{00000000-0005-0000-0000-00002D6B0000}"/>
    <cellStyle name="Migliaia 27 3 11" xfId="11731" xr:uid="{00000000-0005-0000-0000-00002E6B0000}"/>
    <cellStyle name="Migliaia 27 3 2" xfId="1340" xr:uid="{00000000-0005-0000-0000-00002F6B0000}"/>
    <cellStyle name="Migliaia 27 3 2 2" xfId="3536" xr:uid="{00000000-0005-0000-0000-0000306B0000}"/>
    <cellStyle name="Migliaia 27 3 2 2 2" xfId="7391" xr:uid="{00000000-0005-0000-0000-0000316B0000}"/>
    <cellStyle name="Migliaia 27 3 2 2 2 2" xfId="13852" xr:uid="{00000000-0005-0000-0000-0000326B0000}"/>
    <cellStyle name="Migliaia 27 3 2 2 2 2 2" xfId="17292" xr:uid="{00000000-0005-0000-0000-0000336B0000}"/>
    <cellStyle name="Migliaia 27 3 2 2 2 2 2 2" xfId="34499" xr:uid="{00000000-0005-0000-0000-0000346B0000}"/>
    <cellStyle name="Migliaia 27 3 2 2 2 2 3" xfId="39801" xr:uid="{00000000-0005-0000-0000-0000356B0000}"/>
    <cellStyle name="Migliaia 27 3 2 2 2 2 4" xfId="29036" xr:uid="{00000000-0005-0000-0000-0000366B0000}"/>
    <cellStyle name="Migliaia 27 3 2 2 2 3" xfId="31961" xr:uid="{00000000-0005-0000-0000-0000376B0000}"/>
    <cellStyle name="Migliaia 27 3 2 2 2 4" xfId="37150" xr:uid="{00000000-0005-0000-0000-0000386B0000}"/>
    <cellStyle name="Migliaia 27 3 2 2 2 5" xfId="44026" xr:uid="{00000000-0005-0000-0000-0000396B0000}"/>
    <cellStyle name="Migliaia 27 3 2 2 2 6" xfId="46337" xr:uid="{00000000-0005-0000-0000-00003A6B0000}"/>
    <cellStyle name="Migliaia 27 3 2 2 2 7" xfId="49353" xr:uid="{00000000-0005-0000-0000-00003B6B0000}"/>
    <cellStyle name="Migliaia 27 3 2 2 2 8" xfId="13089" xr:uid="{00000000-0005-0000-0000-00003C6B0000}"/>
    <cellStyle name="Migliaia 27 3 2 2 3" xfId="6983" xr:uid="{00000000-0005-0000-0000-00003D6B0000}"/>
    <cellStyle name="Migliaia 27 3 2 2 4" xfId="6122" xr:uid="{00000000-0005-0000-0000-00003E6B0000}"/>
    <cellStyle name="Migliaia 27 3 2 2 4 2" xfId="16896" xr:uid="{00000000-0005-0000-0000-00003F6B0000}"/>
    <cellStyle name="Migliaia 27 3 2 2 4 3" xfId="43346" xr:uid="{00000000-0005-0000-0000-0000406B0000}"/>
    <cellStyle name="Migliaia 27 3 2 2 4 4" xfId="45928" xr:uid="{00000000-0005-0000-0000-0000416B0000}"/>
    <cellStyle name="Migliaia 27 3 2 2 4 5" xfId="48944" xr:uid="{00000000-0005-0000-0000-0000426B0000}"/>
    <cellStyle name="Migliaia 27 3 2 2 5" xfId="15671" xr:uid="{00000000-0005-0000-0000-0000436B0000}"/>
    <cellStyle name="Migliaia 27 3 2 2 6" xfId="20057" xr:uid="{00000000-0005-0000-0000-0000446B0000}"/>
    <cellStyle name="Migliaia 27 3 2 3" xfId="2761" xr:uid="{00000000-0005-0000-0000-0000456B0000}"/>
    <cellStyle name="Migliaia 27 3 2 3 2" xfId="7843" xr:uid="{00000000-0005-0000-0000-0000466B0000}"/>
    <cellStyle name="Migliaia 27 3 2 3 2 2" xfId="34500" xr:uid="{00000000-0005-0000-0000-0000476B0000}"/>
    <cellStyle name="Migliaia 27 3 2 3 2 3" xfId="39802" xr:uid="{00000000-0005-0000-0000-0000486B0000}"/>
    <cellStyle name="Migliaia 27 3 2 3 2 4" xfId="29037" xr:uid="{00000000-0005-0000-0000-0000496B0000}"/>
    <cellStyle name="Migliaia 27 3 2 3 3" xfId="7392" xr:uid="{00000000-0005-0000-0000-00004A6B0000}"/>
    <cellStyle name="Migliaia 27 3 2 3 4" xfId="15672" xr:uid="{00000000-0005-0000-0000-00004B6B0000}"/>
    <cellStyle name="Migliaia 27 3 2 3 4 2" xfId="37151" xr:uid="{00000000-0005-0000-0000-00004C6B0000}"/>
    <cellStyle name="Migliaia 27 3 2 3 5" xfId="11732" xr:uid="{00000000-0005-0000-0000-00004D6B0000}"/>
    <cellStyle name="Migliaia 27 3 2 4" xfId="6738" xr:uid="{00000000-0005-0000-0000-00004E6B0000}"/>
    <cellStyle name="Migliaia 27 3 2 4 2" xfId="13508" xr:uid="{00000000-0005-0000-0000-00004F6B0000}"/>
    <cellStyle name="Migliaia 27 3 2 4 2 2" xfId="34501" xr:uid="{00000000-0005-0000-0000-0000506B0000}"/>
    <cellStyle name="Migliaia 27 3 2 4 2 3" xfId="39803" xr:uid="{00000000-0005-0000-0000-0000516B0000}"/>
    <cellStyle name="Migliaia 27 3 2 4 3" xfId="31962" xr:uid="{00000000-0005-0000-0000-0000526B0000}"/>
    <cellStyle name="Migliaia 27 3 2 4 4" xfId="37152" xr:uid="{00000000-0005-0000-0000-0000536B0000}"/>
    <cellStyle name="Migliaia 27 3 2 4 5" xfId="12603" xr:uid="{00000000-0005-0000-0000-0000546B0000}"/>
    <cellStyle name="Migliaia 27 3 2 5" xfId="12798" xr:uid="{00000000-0005-0000-0000-0000556B0000}"/>
    <cellStyle name="Migliaia 27 3 2 5 2" xfId="29038" xr:uid="{00000000-0005-0000-0000-0000566B0000}"/>
    <cellStyle name="Migliaia 27 3 2 5 2 2" xfId="34502" xr:uid="{00000000-0005-0000-0000-0000576B0000}"/>
    <cellStyle name="Migliaia 27 3 2 5 2 3" xfId="39804" xr:uid="{00000000-0005-0000-0000-0000586B0000}"/>
    <cellStyle name="Migliaia 27 3 2 5 3" xfId="31963" xr:uid="{00000000-0005-0000-0000-0000596B0000}"/>
    <cellStyle name="Migliaia 27 3 2 5 4" xfId="37153" xr:uid="{00000000-0005-0000-0000-00005A6B0000}"/>
    <cellStyle name="Migliaia 27 3 2 6" xfId="15670" xr:uid="{00000000-0005-0000-0000-00005B6B0000}"/>
    <cellStyle name="Migliaia 27 3 2 6 2" xfId="29039" xr:uid="{00000000-0005-0000-0000-00005C6B0000}"/>
    <cellStyle name="Migliaia 27 3 2 6 2 2" xfId="34503" xr:uid="{00000000-0005-0000-0000-00005D6B0000}"/>
    <cellStyle name="Migliaia 27 3 2 6 2 3" xfId="39805" xr:uid="{00000000-0005-0000-0000-00005E6B0000}"/>
    <cellStyle name="Migliaia 27 3 2 6 3" xfId="31964" xr:uid="{00000000-0005-0000-0000-00005F6B0000}"/>
    <cellStyle name="Migliaia 27 3 2 6 4" xfId="37154" xr:uid="{00000000-0005-0000-0000-0000606B0000}"/>
    <cellStyle name="Migliaia 27 3 2 6 5" xfId="20058" xr:uid="{00000000-0005-0000-0000-0000616B0000}"/>
    <cellStyle name="Migliaia 27 3 2 7" xfId="20056" xr:uid="{00000000-0005-0000-0000-0000626B0000}"/>
    <cellStyle name="Migliaia 27 3 3" xfId="1339" xr:uid="{00000000-0005-0000-0000-0000636B0000}"/>
    <cellStyle name="Migliaia 27 3 3 2" xfId="3535" xr:uid="{00000000-0005-0000-0000-0000646B0000}"/>
    <cellStyle name="Migliaia 27 3 3 2 2" xfId="5152" xr:uid="{00000000-0005-0000-0000-0000656B0000}"/>
    <cellStyle name="Migliaia 27 3 3 2 2 2" xfId="34505" xr:uid="{00000000-0005-0000-0000-0000666B0000}"/>
    <cellStyle name="Migliaia 27 3 3 2 2 3" xfId="39807" xr:uid="{00000000-0005-0000-0000-0000676B0000}"/>
    <cellStyle name="Migliaia 27 3 3 2 3" xfId="13632" xr:uid="{00000000-0005-0000-0000-0000686B0000}"/>
    <cellStyle name="Migliaia 27 3 3 2 4" xfId="15674" xr:uid="{00000000-0005-0000-0000-0000696B0000}"/>
    <cellStyle name="Migliaia 27 3 3 2 4 2" xfId="37156" xr:uid="{00000000-0005-0000-0000-00006A6B0000}"/>
    <cellStyle name="Migliaia 27 3 3 2 5" xfId="11734" xr:uid="{00000000-0005-0000-0000-00006B6B0000}"/>
    <cellStyle name="Migliaia 27 3 3 3" xfId="4904" xr:uid="{00000000-0005-0000-0000-00006C6B0000}"/>
    <cellStyle name="Migliaia 27 3 3 3 2" xfId="29041" xr:uid="{00000000-0005-0000-0000-00006D6B0000}"/>
    <cellStyle name="Migliaia 27 3 3 3 2 2" xfId="34506" xr:uid="{00000000-0005-0000-0000-00006E6B0000}"/>
    <cellStyle name="Migliaia 27 3 3 3 2 3" xfId="39808" xr:uid="{00000000-0005-0000-0000-00006F6B0000}"/>
    <cellStyle name="Migliaia 27 3 3 3 3" xfId="31966" xr:uid="{00000000-0005-0000-0000-0000706B0000}"/>
    <cellStyle name="Migliaia 27 3 3 3 4" xfId="37157" xr:uid="{00000000-0005-0000-0000-0000716B0000}"/>
    <cellStyle name="Migliaia 27 3 3 4" xfId="15673" xr:uid="{00000000-0005-0000-0000-0000726B0000}"/>
    <cellStyle name="Migliaia 27 3 3 4 2" xfId="29042" xr:uid="{00000000-0005-0000-0000-0000736B0000}"/>
    <cellStyle name="Migliaia 27 3 3 4 2 2" xfId="34507" xr:uid="{00000000-0005-0000-0000-0000746B0000}"/>
    <cellStyle name="Migliaia 27 3 3 4 2 3" xfId="39809" xr:uid="{00000000-0005-0000-0000-0000756B0000}"/>
    <cellStyle name="Migliaia 27 3 3 4 3" xfId="31967" xr:uid="{00000000-0005-0000-0000-0000766B0000}"/>
    <cellStyle name="Migliaia 27 3 3 4 4" xfId="37158" xr:uid="{00000000-0005-0000-0000-0000776B0000}"/>
    <cellStyle name="Migliaia 27 3 3 4 5" xfId="20059" xr:uid="{00000000-0005-0000-0000-0000786B0000}"/>
    <cellStyle name="Migliaia 27 3 3 5" xfId="20060" xr:uid="{00000000-0005-0000-0000-0000796B0000}"/>
    <cellStyle name="Migliaia 27 3 3 5 2" xfId="29043" xr:uid="{00000000-0005-0000-0000-00007A6B0000}"/>
    <cellStyle name="Migliaia 27 3 3 5 2 2" xfId="34508" xr:uid="{00000000-0005-0000-0000-00007B6B0000}"/>
    <cellStyle name="Migliaia 27 3 3 5 2 3" xfId="39810" xr:uid="{00000000-0005-0000-0000-00007C6B0000}"/>
    <cellStyle name="Migliaia 27 3 3 5 3" xfId="31968" xr:uid="{00000000-0005-0000-0000-00007D6B0000}"/>
    <cellStyle name="Migliaia 27 3 3 5 4" xfId="37159" xr:uid="{00000000-0005-0000-0000-00007E6B0000}"/>
    <cellStyle name="Migliaia 27 3 3 6" xfId="29040" xr:uid="{00000000-0005-0000-0000-00007F6B0000}"/>
    <cellStyle name="Migliaia 27 3 3 6 2" xfId="34504" xr:uid="{00000000-0005-0000-0000-0000806B0000}"/>
    <cellStyle name="Migliaia 27 3 3 6 3" xfId="39806" xr:uid="{00000000-0005-0000-0000-0000816B0000}"/>
    <cellStyle name="Migliaia 27 3 3 7" xfId="31965" xr:uid="{00000000-0005-0000-0000-0000826B0000}"/>
    <cellStyle name="Migliaia 27 3 3 8" xfId="37155" xr:uid="{00000000-0005-0000-0000-0000836B0000}"/>
    <cellStyle name="Migliaia 27 3 3 9" xfId="11733" xr:uid="{00000000-0005-0000-0000-0000846B0000}"/>
    <cellStyle name="Migliaia 27 3 4" xfId="2404" xr:uid="{00000000-0005-0000-0000-0000856B0000}"/>
    <cellStyle name="Migliaia 27 3 4 2" xfId="3916" xr:uid="{00000000-0005-0000-0000-0000866B0000}"/>
    <cellStyle name="Migliaia 27 3 4 2 2" xfId="9871" xr:uid="{00000000-0005-0000-0000-0000876B0000}"/>
    <cellStyle name="Migliaia 27 3 4 2 3" xfId="14017" xr:uid="{00000000-0005-0000-0000-0000886B0000}"/>
    <cellStyle name="Migliaia 27 3 4 2 4" xfId="15676" xr:uid="{00000000-0005-0000-0000-0000896B0000}"/>
    <cellStyle name="Migliaia 27 3 4 2 5" xfId="27802" xr:uid="{00000000-0005-0000-0000-00008A6B0000}"/>
    <cellStyle name="Migliaia 27 3 4 2 6" xfId="11736" xr:uid="{00000000-0005-0000-0000-00008B6B0000}"/>
    <cellStyle name="Migliaia 27 3 4 3" xfId="9119" xr:uid="{00000000-0005-0000-0000-00008C6B0000}"/>
    <cellStyle name="Migliaia 27 3 4 3 2" xfId="30707" xr:uid="{00000000-0005-0000-0000-00008D6B0000}"/>
    <cellStyle name="Migliaia 27 3 4 3 2 2" xfId="35867" xr:uid="{00000000-0005-0000-0000-00008E6B0000}"/>
    <cellStyle name="Migliaia 27 3 4 3 2 3" xfId="41169" xr:uid="{00000000-0005-0000-0000-00008F6B0000}"/>
    <cellStyle name="Migliaia 27 3 4 3 3" xfId="33216" xr:uid="{00000000-0005-0000-0000-0000906B0000}"/>
    <cellStyle name="Migliaia 27 3 4 3 4" xfId="38518" xr:uid="{00000000-0005-0000-0000-0000916B0000}"/>
    <cellStyle name="Migliaia 27 3 4 4" xfId="15675" xr:uid="{00000000-0005-0000-0000-0000926B0000}"/>
    <cellStyle name="Migliaia 27 3 4 4 2" xfId="34509" xr:uid="{00000000-0005-0000-0000-0000936B0000}"/>
    <cellStyle name="Migliaia 27 3 4 4 3" xfId="39811" xr:uid="{00000000-0005-0000-0000-0000946B0000}"/>
    <cellStyle name="Migliaia 27 3 4 4 4" xfId="29044" xr:uid="{00000000-0005-0000-0000-0000956B0000}"/>
    <cellStyle name="Migliaia 27 3 4 5" xfId="31969" xr:uid="{00000000-0005-0000-0000-0000966B0000}"/>
    <cellStyle name="Migliaia 27 3 4 6" xfId="37160" xr:uid="{00000000-0005-0000-0000-0000976B0000}"/>
    <cellStyle name="Migliaia 27 3 4 7" xfId="11735" xr:uid="{00000000-0005-0000-0000-0000986B0000}"/>
    <cellStyle name="Migliaia 27 3 5" xfId="3194" xr:uid="{00000000-0005-0000-0000-0000996B0000}"/>
    <cellStyle name="Migliaia 27 3 5 2" xfId="9667" xr:uid="{00000000-0005-0000-0000-00009A6B0000}"/>
    <cellStyle name="Migliaia 27 3 5 2 2" xfId="30708" xr:uid="{00000000-0005-0000-0000-00009B6B0000}"/>
    <cellStyle name="Migliaia 27 3 5 2 2 2" xfId="35868" xr:uid="{00000000-0005-0000-0000-00009C6B0000}"/>
    <cellStyle name="Migliaia 27 3 5 2 2 3" xfId="41170" xr:uid="{00000000-0005-0000-0000-00009D6B0000}"/>
    <cellStyle name="Migliaia 27 3 5 2 3" xfId="33217" xr:uid="{00000000-0005-0000-0000-00009E6B0000}"/>
    <cellStyle name="Migliaia 27 3 5 2 4" xfId="38519" xr:uid="{00000000-0005-0000-0000-00009F6B0000}"/>
    <cellStyle name="Migliaia 27 3 5 3" xfId="15677" xr:uid="{00000000-0005-0000-0000-0000A06B0000}"/>
    <cellStyle name="Migliaia 27 3 5 3 2" xfId="34510" xr:uid="{00000000-0005-0000-0000-0000A16B0000}"/>
    <cellStyle name="Migliaia 27 3 5 3 3" xfId="39812" xr:uid="{00000000-0005-0000-0000-0000A26B0000}"/>
    <cellStyle name="Migliaia 27 3 5 3 4" xfId="29045" xr:uid="{00000000-0005-0000-0000-0000A36B0000}"/>
    <cellStyle name="Migliaia 27 3 5 4" xfId="31970" xr:uid="{00000000-0005-0000-0000-0000A46B0000}"/>
    <cellStyle name="Migliaia 27 3 5 5" xfId="37161" xr:uid="{00000000-0005-0000-0000-0000A56B0000}"/>
    <cellStyle name="Migliaia 27 3 5 6" xfId="11737" xr:uid="{00000000-0005-0000-0000-0000A66B0000}"/>
    <cellStyle name="Migliaia 27 3 6" xfId="2760" xr:uid="{00000000-0005-0000-0000-0000A76B0000}"/>
    <cellStyle name="Migliaia 27 3 6 2" xfId="9372" xr:uid="{00000000-0005-0000-0000-0000A86B0000}"/>
    <cellStyle name="Migliaia 27 3 6 2 2" xfId="34511" xr:uid="{00000000-0005-0000-0000-0000A96B0000}"/>
    <cellStyle name="Migliaia 27 3 6 2 3" xfId="39813" xr:uid="{00000000-0005-0000-0000-0000AA6B0000}"/>
    <cellStyle name="Migliaia 27 3 6 3" xfId="13451" xr:uid="{00000000-0005-0000-0000-0000AB6B0000}"/>
    <cellStyle name="Migliaia 27 3 6 4" xfId="15678" xr:uid="{00000000-0005-0000-0000-0000AC6B0000}"/>
    <cellStyle name="Migliaia 27 3 6 4 2" xfId="37162" xr:uid="{00000000-0005-0000-0000-0000AD6B0000}"/>
    <cellStyle name="Migliaia 27 3 6 5" xfId="11738" xr:uid="{00000000-0005-0000-0000-0000AE6B0000}"/>
    <cellStyle name="Migliaia 27 3 7" xfId="6961" xr:uid="{00000000-0005-0000-0000-0000AF6B0000}"/>
    <cellStyle name="Migliaia 27 3 7 2" xfId="29046" xr:uid="{00000000-0005-0000-0000-0000B06B0000}"/>
    <cellStyle name="Migliaia 27 3 7 2 2" xfId="34512" xr:uid="{00000000-0005-0000-0000-0000B16B0000}"/>
    <cellStyle name="Migliaia 27 3 7 2 3" xfId="39814" xr:uid="{00000000-0005-0000-0000-0000B26B0000}"/>
    <cellStyle name="Migliaia 27 3 7 3" xfId="31971" xr:uid="{00000000-0005-0000-0000-0000B36B0000}"/>
    <cellStyle name="Migliaia 27 3 7 4" xfId="37163" xr:uid="{00000000-0005-0000-0000-0000B46B0000}"/>
    <cellStyle name="Migliaia 27 3 8" xfId="12799" xr:uid="{00000000-0005-0000-0000-0000B56B0000}"/>
    <cellStyle name="Migliaia 27 3 8 2" xfId="29047" xr:uid="{00000000-0005-0000-0000-0000B66B0000}"/>
    <cellStyle name="Migliaia 27 3 8 2 2" xfId="34513" xr:uid="{00000000-0005-0000-0000-0000B76B0000}"/>
    <cellStyle name="Migliaia 27 3 8 2 3" xfId="39815" xr:uid="{00000000-0005-0000-0000-0000B86B0000}"/>
    <cellStyle name="Migliaia 27 3 8 3" xfId="31972" xr:uid="{00000000-0005-0000-0000-0000B96B0000}"/>
    <cellStyle name="Migliaia 27 3 8 4" xfId="37164" xr:uid="{00000000-0005-0000-0000-0000BA6B0000}"/>
    <cellStyle name="Migliaia 27 3 8 5" xfId="20061" xr:uid="{00000000-0005-0000-0000-0000BB6B0000}"/>
    <cellStyle name="Migliaia 27 3 9" xfId="15669" xr:uid="{00000000-0005-0000-0000-0000BC6B0000}"/>
    <cellStyle name="Migliaia 27 4" xfId="1341" xr:uid="{00000000-0005-0000-0000-0000BD6B0000}"/>
    <cellStyle name="Migliaia 27 4 2" xfId="3537" xr:uid="{00000000-0005-0000-0000-0000BE6B0000}"/>
    <cellStyle name="Migliaia 27 4 2 2" xfId="4250" xr:uid="{00000000-0005-0000-0000-0000BF6B0000}"/>
    <cellStyle name="Migliaia 27 4 2 2 2" xfId="29048" xr:uid="{00000000-0005-0000-0000-0000C06B0000}"/>
    <cellStyle name="Migliaia 27 4 2 2 2 2" xfId="34514" xr:uid="{00000000-0005-0000-0000-0000C16B0000}"/>
    <cellStyle name="Migliaia 27 4 2 2 2 3" xfId="39816" xr:uid="{00000000-0005-0000-0000-0000C26B0000}"/>
    <cellStyle name="Migliaia 27 4 2 2 3" xfId="31973" xr:uid="{00000000-0005-0000-0000-0000C36B0000}"/>
    <cellStyle name="Migliaia 27 4 2 2 4" xfId="37165" xr:uid="{00000000-0005-0000-0000-0000C46B0000}"/>
    <cellStyle name="Migliaia 27 4 2 3" xfId="7393" xr:uid="{00000000-0005-0000-0000-0000C56B0000}"/>
    <cellStyle name="Migliaia 27 4 2 3 2" xfId="29049" xr:uid="{00000000-0005-0000-0000-0000C66B0000}"/>
    <cellStyle name="Migliaia 27 4 2 3 2 2" xfId="34515" xr:uid="{00000000-0005-0000-0000-0000C76B0000}"/>
    <cellStyle name="Migliaia 27 4 2 3 2 3" xfId="39817" xr:uid="{00000000-0005-0000-0000-0000C86B0000}"/>
    <cellStyle name="Migliaia 27 4 2 3 3" xfId="31974" xr:uid="{00000000-0005-0000-0000-0000C96B0000}"/>
    <cellStyle name="Migliaia 27 4 2 3 4" xfId="37166" xr:uid="{00000000-0005-0000-0000-0000CA6B0000}"/>
    <cellStyle name="Migliaia 27 4 2 4" xfId="6740" xr:uid="{00000000-0005-0000-0000-0000CB6B0000}"/>
    <cellStyle name="Migliaia 27 4 2 5" xfId="6124" xr:uid="{00000000-0005-0000-0000-0000CC6B0000}"/>
    <cellStyle name="Migliaia 27 4 2 5 2" xfId="16898" xr:uid="{00000000-0005-0000-0000-0000CD6B0000}"/>
    <cellStyle name="Migliaia 27 4 2 5 3" xfId="41678" xr:uid="{00000000-0005-0000-0000-0000CE6B0000}"/>
    <cellStyle name="Migliaia 27 4 2 5 4" xfId="45930" xr:uid="{00000000-0005-0000-0000-0000CF6B0000}"/>
    <cellStyle name="Migliaia 27 4 2 5 5" xfId="48946" xr:uid="{00000000-0005-0000-0000-0000D06B0000}"/>
    <cellStyle name="Migliaia 27 4 2 6" xfId="15680" xr:uid="{00000000-0005-0000-0000-0000D16B0000}"/>
    <cellStyle name="Migliaia 27 4 2 7" xfId="20063" xr:uid="{00000000-0005-0000-0000-0000D26B0000}"/>
    <cellStyle name="Migliaia 27 4 3" xfId="4251" xr:uid="{00000000-0005-0000-0000-0000D36B0000}"/>
    <cellStyle name="Migliaia 27 4 3 2" xfId="13633" xr:uid="{00000000-0005-0000-0000-0000D46B0000}"/>
    <cellStyle name="Migliaia 27 4 3 2 2" xfId="34516" xr:uid="{00000000-0005-0000-0000-0000D56B0000}"/>
    <cellStyle name="Migliaia 27 4 3 2 3" xfId="39818" xr:uid="{00000000-0005-0000-0000-0000D66B0000}"/>
    <cellStyle name="Migliaia 27 4 3 3" xfId="31975" xr:uid="{00000000-0005-0000-0000-0000D76B0000}"/>
    <cellStyle name="Migliaia 27 4 3 4" xfId="37167" xr:uid="{00000000-0005-0000-0000-0000D86B0000}"/>
    <cellStyle name="Migliaia 27 4 3 5" xfId="12797" xr:uid="{00000000-0005-0000-0000-0000D96B0000}"/>
    <cellStyle name="Migliaia 27 4 4" xfId="7394" xr:uid="{00000000-0005-0000-0000-0000DA6B0000}"/>
    <cellStyle name="Migliaia 27 4 4 2" xfId="29050" xr:uid="{00000000-0005-0000-0000-0000DB6B0000}"/>
    <cellStyle name="Migliaia 27 4 4 2 2" xfId="34517" xr:uid="{00000000-0005-0000-0000-0000DC6B0000}"/>
    <cellStyle name="Migliaia 27 4 4 2 3" xfId="39819" xr:uid="{00000000-0005-0000-0000-0000DD6B0000}"/>
    <cellStyle name="Migliaia 27 4 4 3" xfId="31976" xr:uid="{00000000-0005-0000-0000-0000DE6B0000}"/>
    <cellStyle name="Migliaia 27 4 4 4" xfId="37168" xr:uid="{00000000-0005-0000-0000-0000DF6B0000}"/>
    <cellStyle name="Migliaia 27 4 5" xfId="6739" xr:uid="{00000000-0005-0000-0000-0000E06B0000}"/>
    <cellStyle name="Migliaia 27 4 5 2" xfId="29051" xr:uid="{00000000-0005-0000-0000-0000E16B0000}"/>
    <cellStyle name="Migliaia 27 4 5 2 2" xfId="34518" xr:uid="{00000000-0005-0000-0000-0000E26B0000}"/>
    <cellStyle name="Migliaia 27 4 5 2 3" xfId="39820" xr:uid="{00000000-0005-0000-0000-0000E36B0000}"/>
    <cellStyle name="Migliaia 27 4 5 3" xfId="31977" xr:uid="{00000000-0005-0000-0000-0000E46B0000}"/>
    <cellStyle name="Migliaia 27 4 5 4" xfId="37169" xr:uid="{00000000-0005-0000-0000-0000E56B0000}"/>
    <cellStyle name="Migliaia 27 4 6" xfId="6123" xr:uid="{00000000-0005-0000-0000-0000E66B0000}"/>
    <cellStyle name="Migliaia 27 4 6 2" xfId="16897" xr:uid="{00000000-0005-0000-0000-0000E76B0000}"/>
    <cellStyle name="Migliaia 27 4 6 2 2" xfId="34519" xr:uid="{00000000-0005-0000-0000-0000E86B0000}"/>
    <cellStyle name="Migliaia 27 4 6 2 3" xfId="39821" xr:uid="{00000000-0005-0000-0000-0000E96B0000}"/>
    <cellStyle name="Migliaia 27 4 6 2 4" xfId="29052" xr:uid="{00000000-0005-0000-0000-0000EA6B0000}"/>
    <cellStyle name="Migliaia 27 4 6 3" xfId="31978" xr:uid="{00000000-0005-0000-0000-0000EB6B0000}"/>
    <cellStyle name="Migliaia 27 4 6 4" xfId="37170" xr:uid="{00000000-0005-0000-0000-0000EC6B0000}"/>
    <cellStyle name="Migliaia 27 4 6 5" xfId="20064" xr:uid="{00000000-0005-0000-0000-0000ED6B0000}"/>
    <cellStyle name="Migliaia 27 4 6 6" xfId="19691" xr:uid="{00000000-0005-0000-0000-0000EE6B0000}"/>
    <cellStyle name="Migliaia 27 4 6 7" xfId="45929" xr:uid="{00000000-0005-0000-0000-0000EF6B0000}"/>
    <cellStyle name="Migliaia 27 4 6 8" xfId="48945" xr:uid="{00000000-0005-0000-0000-0000F06B0000}"/>
    <cellStyle name="Migliaia 27 4 7" xfId="15679" xr:uid="{00000000-0005-0000-0000-0000F16B0000}"/>
    <cellStyle name="Migliaia 27 4 7 2" xfId="29053" xr:uid="{00000000-0005-0000-0000-0000F26B0000}"/>
    <cellStyle name="Migliaia 27 4 7 2 2" xfId="34520" xr:uid="{00000000-0005-0000-0000-0000F36B0000}"/>
    <cellStyle name="Migliaia 27 4 7 2 3" xfId="39822" xr:uid="{00000000-0005-0000-0000-0000F46B0000}"/>
    <cellStyle name="Migliaia 27 4 7 3" xfId="31979" xr:uid="{00000000-0005-0000-0000-0000F56B0000}"/>
    <cellStyle name="Migliaia 27 4 7 4" xfId="37171" xr:uid="{00000000-0005-0000-0000-0000F66B0000}"/>
    <cellStyle name="Migliaia 27 4 7 5" xfId="20065" xr:uid="{00000000-0005-0000-0000-0000F76B0000}"/>
    <cellStyle name="Migliaia 27 4 8" xfId="20062" xr:uid="{00000000-0005-0000-0000-0000F86B0000}"/>
    <cellStyle name="Migliaia 27 5" xfId="1342" xr:uid="{00000000-0005-0000-0000-0000F96B0000}"/>
    <cellStyle name="Migliaia 27 5 2" xfId="3538" xr:uid="{00000000-0005-0000-0000-0000FA6B0000}"/>
    <cellStyle name="Migliaia 27 5 2 2" xfId="13853" xr:uid="{00000000-0005-0000-0000-0000FB6B0000}"/>
    <cellStyle name="Migliaia 27 5 2 2 2" xfId="34521" xr:uid="{00000000-0005-0000-0000-0000FC6B0000}"/>
    <cellStyle name="Migliaia 27 5 2 2 3" xfId="39823" xr:uid="{00000000-0005-0000-0000-0000FD6B0000}"/>
    <cellStyle name="Migliaia 27 5 2 3" xfId="15682" xr:uid="{00000000-0005-0000-0000-0000FE6B0000}"/>
    <cellStyle name="Migliaia 27 5 2 3 2" xfId="31980" xr:uid="{00000000-0005-0000-0000-0000FF6B0000}"/>
    <cellStyle name="Migliaia 27 5 2 4" xfId="37172" xr:uid="{00000000-0005-0000-0000-0000006C0000}"/>
    <cellStyle name="Migliaia 27 5 2 5" xfId="11739" xr:uid="{00000000-0005-0000-0000-0000016C0000}"/>
    <cellStyle name="Migliaia 27 5 3" xfId="6741" xr:uid="{00000000-0005-0000-0000-0000026C0000}"/>
    <cellStyle name="Migliaia 27 5 3 2" xfId="29054" xr:uid="{00000000-0005-0000-0000-0000036C0000}"/>
    <cellStyle name="Migliaia 27 5 3 2 2" xfId="34522" xr:uid="{00000000-0005-0000-0000-0000046C0000}"/>
    <cellStyle name="Migliaia 27 5 3 2 3" xfId="39824" xr:uid="{00000000-0005-0000-0000-0000056C0000}"/>
    <cellStyle name="Migliaia 27 5 3 3" xfId="31981" xr:uid="{00000000-0005-0000-0000-0000066C0000}"/>
    <cellStyle name="Migliaia 27 5 3 4" xfId="37173" xr:uid="{00000000-0005-0000-0000-0000076C0000}"/>
    <cellStyle name="Migliaia 27 5 4" xfId="6125" xr:uid="{00000000-0005-0000-0000-0000086C0000}"/>
    <cellStyle name="Migliaia 27 5 4 2" xfId="16899" xr:uid="{00000000-0005-0000-0000-0000096C0000}"/>
    <cellStyle name="Migliaia 27 5 4 2 2" xfId="34523" xr:uid="{00000000-0005-0000-0000-00000A6C0000}"/>
    <cellStyle name="Migliaia 27 5 4 2 3" xfId="39825" xr:uid="{00000000-0005-0000-0000-00000B6C0000}"/>
    <cellStyle name="Migliaia 27 5 4 2 4" xfId="29055" xr:uid="{00000000-0005-0000-0000-00000C6C0000}"/>
    <cellStyle name="Migliaia 27 5 4 3" xfId="31982" xr:uid="{00000000-0005-0000-0000-00000D6C0000}"/>
    <cellStyle name="Migliaia 27 5 4 4" xfId="37174" xr:uid="{00000000-0005-0000-0000-00000E6C0000}"/>
    <cellStyle name="Migliaia 27 5 4 5" xfId="20067" xr:uid="{00000000-0005-0000-0000-00000F6C0000}"/>
    <cellStyle name="Migliaia 27 5 4 6" xfId="27747" xr:uid="{00000000-0005-0000-0000-0000106C0000}"/>
    <cellStyle name="Migliaia 27 5 4 7" xfId="45931" xr:uid="{00000000-0005-0000-0000-0000116C0000}"/>
    <cellStyle name="Migliaia 27 5 4 8" xfId="48947" xr:uid="{00000000-0005-0000-0000-0000126C0000}"/>
    <cellStyle name="Migliaia 27 5 5" xfId="15681" xr:uid="{00000000-0005-0000-0000-0000136C0000}"/>
    <cellStyle name="Migliaia 27 5 5 2" xfId="29056" xr:uid="{00000000-0005-0000-0000-0000146C0000}"/>
    <cellStyle name="Migliaia 27 5 5 2 2" xfId="34524" xr:uid="{00000000-0005-0000-0000-0000156C0000}"/>
    <cellStyle name="Migliaia 27 5 5 2 3" xfId="39826" xr:uid="{00000000-0005-0000-0000-0000166C0000}"/>
    <cellStyle name="Migliaia 27 5 5 3" xfId="31983" xr:uid="{00000000-0005-0000-0000-0000176C0000}"/>
    <cellStyle name="Migliaia 27 5 5 4" xfId="37175" xr:uid="{00000000-0005-0000-0000-0000186C0000}"/>
    <cellStyle name="Migliaia 27 5 5 5" xfId="20068" xr:uid="{00000000-0005-0000-0000-0000196C0000}"/>
    <cellStyle name="Migliaia 27 5 6" xfId="20069" xr:uid="{00000000-0005-0000-0000-00001A6C0000}"/>
    <cellStyle name="Migliaia 27 5 6 2" xfId="29057" xr:uid="{00000000-0005-0000-0000-00001B6C0000}"/>
    <cellStyle name="Migliaia 27 5 6 2 2" xfId="34525" xr:uid="{00000000-0005-0000-0000-00001C6C0000}"/>
    <cellStyle name="Migliaia 27 5 6 2 3" xfId="39827" xr:uid="{00000000-0005-0000-0000-00001D6C0000}"/>
    <cellStyle name="Migliaia 27 5 6 3" xfId="31984" xr:uid="{00000000-0005-0000-0000-00001E6C0000}"/>
    <cellStyle name="Migliaia 27 5 6 4" xfId="37176" xr:uid="{00000000-0005-0000-0000-00001F6C0000}"/>
    <cellStyle name="Migliaia 27 5 7" xfId="20066" xr:uid="{00000000-0005-0000-0000-0000206C0000}"/>
    <cellStyle name="Migliaia 27 6" xfId="1337" xr:uid="{00000000-0005-0000-0000-0000216C0000}"/>
    <cellStyle name="Migliaia 27 6 2" xfId="3533" xr:uid="{00000000-0005-0000-0000-0000226C0000}"/>
    <cellStyle name="Migliaia 27 6 2 2" xfId="5151" xr:uid="{00000000-0005-0000-0000-0000236C0000}"/>
    <cellStyle name="Migliaia 27 6 2 3" xfId="14093" xr:uid="{00000000-0005-0000-0000-0000246C0000}"/>
    <cellStyle name="Migliaia 27 6 2 4" xfId="15684" xr:uid="{00000000-0005-0000-0000-0000256C0000}"/>
    <cellStyle name="Migliaia 27 6 2 5" xfId="27803" xr:uid="{00000000-0005-0000-0000-0000266C0000}"/>
    <cellStyle name="Migliaia 27 6 2 6" xfId="11741" xr:uid="{00000000-0005-0000-0000-0000276C0000}"/>
    <cellStyle name="Migliaia 27 6 3" xfId="4903" xr:uid="{00000000-0005-0000-0000-0000286C0000}"/>
    <cellStyle name="Migliaia 27 6 3 2" xfId="30709" xr:uid="{00000000-0005-0000-0000-0000296C0000}"/>
    <cellStyle name="Migliaia 27 6 3 2 2" xfId="35869" xr:uid="{00000000-0005-0000-0000-00002A6C0000}"/>
    <cellStyle name="Migliaia 27 6 3 2 3" xfId="41171" xr:uid="{00000000-0005-0000-0000-00002B6C0000}"/>
    <cellStyle name="Migliaia 27 6 3 3" xfId="33218" xr:uid="{00000000-0005-0000-0000-00002C6C0000}"/>
    <cellStyle name="Migliaia 27 6 3 4" xfId="38520" xr:uid="{00000000-0005-0000-0000-00002D6C0000}"/>
    <cellStyle name="Migliaia 27 6 4" xfId="15683" xr:uid="{00000000-0005-0000-0000-00002E6C0000}"/>
    <cellStyle name="Migliaia 27 6 4 2" xfId="34526" xr:uid="{00000000-0005-0000-0000-00002F6C0000}"/>
    <cellStyle name="Migliaia 27 6 4 3" xfId="39828" xr:uid="{00000000-0005-0000-0000-0000306C0000}"/>
    <cellStyle name="Migliaia 27 6 4 4" xfId="29058" xr:uid="{00000000-0005-0000-0000-0000316C0000}"/>
    <cellStyle name="Migliaia 27 6 5" xfId="31985" xr:uid="{00000000-0005-0000-0000-0000326C0000}"/>
    <cellStyle name="Migliaia 27 6 6" xfId="37177" xr:uid="{00000000-0005-0000-0000-0000336C0000}"/>
    <cellStyle name="Migliaia 27 6 7" xfId="11740" xr:uid="{00000000-0005-0000-0000-0000346C0000}"/>
    <cellStyle name="Migliaia 27 7" xfId="3192" xr:uid="{00000000-0005-0000-0000-0000356C0000}"/>
    <cellStyle name="Migliaia 27 7 2" xfId="9665" xr:uid="{00000000-0005-0000-0000-0000366C0000}"/>
    <cellStyle name="Migliaia 27 7 2 2" xfId="30710" xr:uid="{00000000-0005-0000-0000-0000376C0000}"/>
    <cellStyle name="Migliaia 27 7 2 2 2" xfId="35870" xr:uid="{00000000-0005-0000-0000-0000386C0000}"/>
    <cellStyle name="Migliaia 27 7 2 2 3" xfId="41172" xr:uid="{00000000-0005-0000-0000-0000396C0000}"/>
    <cellStyle name="Migliaia 27 7 2 3" xfId="33219" xr:uid="{00000000-0005-0000-0000-00003A6C0000}"/>
    <cellStyle name="Migliaia 27 7 2 4" xfId="38521" xr:uid="{00000000-0005-0000-0000-00003B6C0000}"/>
    <cellStyle name="Migliaia 27 7 3" xfId="15685" xr:uid="{00000000-0005-0000-0000-00003C6C0000}"/>
    <cellStyle name="Migliaia 27 7 3 2" xfId="34527" xr:uid="{00000000-0005-0000-0000-00003D6C0000}"/>
    <cellStyle name="Migliaia 27 7 3 3" xfId="39829" xr:uid="{00000000-0005-0000-0000-00003E6C0000}"/>
    <cellStyle name="Migliaia 27 7 3 4" xfId="29059" xr:uid="{00000000-0005-0000-0000-00003F6C0000}"/>
    <cellStyle name="Migliaia 27 7 4" xfId="31986" xr:uid="{00000000-0005-0000-0000-0000406C0000}"/>
    <cellStyle name="Migliaia 27 7 5" xfId="37178" xr:uid="{00000000-0005-0000-0000-0000416C0000}"/>
    <cellStyle name="Migliaia 27 7 6" xfId="11742" xr:uid="{00000000-0005-0000-0000-0000426C0000}"/>
    <cellStyle name="Migliaia 27 8" xfId="2758" xr:uid="{00000000-0005-0000-0000-0000436C0000}"/>
    <cellStyle name="Migliaia 27 8 2" xfId="9370" xr:uid="{00000000-0005-0000-0000-0000446C0000}"/>
    <cellStyle name="Migliaia 27 8 2 2" xfId="30711" xr:uid="{00000000-0005-0000-0000-0000456C0000}"/>
    <cellStyle name="Migliaia 27 8 2 2 2" xfId="35871" xr:uid="{00000000-0005-0000-0000-0000466C0000}"/>
    <cellStyle name="Migliaia 27 8 2 2 3" xfId="41173" xr:uid="{00000000-0005-0000-0000-0000476C0000}"/>
    <cellStyle name="Migliaia 27 8 2 3" xfId="33220" xr:uid="{00000000-0005-0000-0000-0000486C0000}"/>
    <cellStyle name="Migliaia 27 8 2 4" xfId="38522" xr:uid="{00000000-0005-0000-0000-0000496C0000}"/>
    <cellStyle name="Migliaia 27 8 3" xfId="15686" xr:uid="{00000000-0005-0000-0000-00004A6C0000}"/>
    <cellStyle name="Migliaia 27 8 3 2" xfId="34528" xr:uid="{00000000-0005-0000-0000-00004B6C0000}"/>
    <cellStyle name="Migliaia 27 8 3 3" xfId="39830" xr:uid="{00000000-0005-0000-0000-00004C6C0000}"/>
    <cellStyle name="Migliaia 27 8 3 4" xfId="29060" xr:uid="{00000000-0005-0000-0000-00004D6C0000}"/>
    <cellStyle name="Migliaia 27 8 4" xfId="31987" xr:uid="{00000000-0005-0000-0000-00004E6C0000}"/>
    <cellStyle name="Migliaia 27 8 5" xfId="37179" xr:uid="{00000000-0005-0000-0000-00004F6C0000}"/>
    <cellStyle name="Migliaia 27 8 6" xfId="11743" xr:uid="{00000000-0005-0000-0000-0000506C0000}"/>
    <cellStyle name="Migliaia 27 9" xfId="12602" xr:uid="{00000000-0005-0000-0000-0000516C0000}"/>
    <cellStyle name="Migliaia 27 9 2" xfId="29061" xr:uid="{00000000-0005-0000-0000-0000526C0000}"/>
    <cellStyle name="Migliaia 27 9 2 2" xfId="34529" xr:uid="{00000000-0005-0000-0000-0000536C0000}"/>
    <cellStyle name="Migliaia 27 9 2 3" xfId="39831" xr:uid="{00000000-0005-0000-0000-0000546C0000}"/>
    <cellStyle name="Migliaia 27 9 3" xfId="31988" xr:uid="{00000000-0005-0000-0000-0000556C0000}"/>
    <cellStyle name="Migliaia 27 9 4" xfId="37180" xr:uid="{00000000-0005-0000-0000-0000566C0000}"/>
    <cellStyle name="Migliaia 28" xfId="296" xr:uid="{00000000-0005-0000-0000-0000576C0000}"/>
    <cellStyle name="Migliaia 28 10" xfId="15687" xr:uid="{00000000-0005-0000-0000-0000586C0000}"/>
    <cellStyle name="Migliaia 28 10 2" xfId="34530" xr:uid="{00000000-0005-0000-0000-0000596C0000}"/>
    <cellStyle name="Migliaia 28 10 3" xfId="39832" xr:uid="{00000000-0005-0000-0000-00005A6C0000}"/>
    <cellStyle name="Migliaia 28 10 4" xfId="29062" xr:uid="{00000000-0005-0000-0000-00005B6C0000}"/>
    <cellStyle name="Migliaia 28 11" xfId="31989" xr:uid="{00000000-0005-0000-0000-00005C6C0000}"/>
    <cellStyle name="Migliaia 28 12" xfId="37181" xr:uid="{00000000-0005-0000-0000-00005D6C0000}"/>
    <cellStyle name="Migliaia 28 2" xfId="297" xr:uid="{00000000-0005-0000-0000-00005E6C0000}"/>
    <cellStyle name="Migliaia 28 2 2" xfId="1344" xr:uid="{00000000-0005-0000-0000-00005F6C0000}"/>
    <cellStyle name="Migliaia 28 2 2 2" xfId="3540" xr:uid="{00000000-0005-0000-0000-0000606C0000}"/>
    <cellStyle name="Migliaia 28 2 2 2 2" xfId="9812" xr:uid="{00000000-0005-0000-0000-0000616C0000}"/>
    <cellStyle name="Migliaia 28 2 2 2 2 2" xfId="34531" xr:uid="{00000000-0005-0000-0000-0000626C0000}"/>
    <cellStyle name="Migliaia 28 2 2 2 2 3" xfId="39833" xr:uid="{00000000-0005-0000-0000-0000636C0000}"/>
    <cellStyle name="Migliaia 28 2 2 2 3" xfId="13854" xr:uid="{00000000-0005-0000-0000-0000646C0000}"/>
    <cellStyle name="Migliaia 28 2 2 2 4" xfId="15690" xr:uid="{00000000-0005-0000-0000-0000656C0000}"/>
    <cellStyle name="Migliaia 28 2 2 2 4 2" xfId="37182" xr:uid="{00000000-0005-0000-0000-0000666C0000}"/>
    <cellStyle name="Migliaia 28 2 2 2 5" xfId="11744" xr:uid="{00000000-0005-0000-0000-0000676C0000}"/>
    <cellStyle name="Migliaia 28 2 2 3" xfId="7037" xr:uid="{00000000-0005-0000-0000-0000686C0000}"/>
    <cellStyle name="Migliaia 28 2 2 3 2" xfId="30712" xr:uid="{00000000-0005-0000-0000-0000696C0000}"/>
    <cellStyle name="Migliaia 28 2 2 3 2 2" xfId="35872" xr:uid="{00000000-0005-0000-0000-00006A6C0000}"/>
    <cellStyle name="Migliaia 28 2 2 3 2 3" xfId="41174" xr:uid="{00000000-0005-0000-0000-00006B6C0000}"/>
    <cellStyle name="Migliaia 28 2 2 3 3" xfId="33221" xr:uid="{00000000-0005-0000-0000-00006C6C0000}"/>
    <cellStyle name="Migliaia 28 2 2 3 4" xfId="38523" xr:uid="{00000000-0005-0000-0000-00006D6C0000}"/>
    <cellStyle name="Migliaia 28 2 2 4" xfId="6126" xr:uid="{00000000-0005-0000-0000-00006E6C0000}"/>
    <cellStyle name="Migliaia 28 2 2 4 2" xfId="16900" xr:uid="{00000000-0005-0000-0000-00006F6C0000}"/>
    <cellStyle name="Migliaia 28 2 2 4 3" xfId="41679" xr:uid="{00000000-0005-0000-0000-0000706C0000}"/>
    <cellStyle name="Migliaia 28 2 2 4 4" xfId="45932" xr:uid="{00000000-0005-0000-0000-0000716C0000}"/>
    <cellStyle name="Migliaia 28 2 2 4 5" xfId="48948" xr:uid="{00000000-0005-0000-0000-0000726C0000}"/>
    <cellStyle name="Migliaia 28 2 2 5" xfId="15689" xr:uid="{00000000-0005-0000-0000-0000736C0000}"/>
    <cellStyle name="Migliaia 28 2 2 6" xfId="20071" xr:uid="{00000000-0005-0000-0000-0000746C0000}"/>
    <cellStyle name="Migliaia 28 2 3" xfId="3196" xr:uid="{00000000-0005-0000-0000-0000756C0000}"/>
    <cellStyle name="Migliaia 28 2 3 2" xfId="9669" xr:uid="{00000000-0005-0000-0000-0000766C0000}"/>
    <cellStyle name="Migliaia 28 2 3 2 2" xfId="30713" xr:uid="{00000000-0005-0000-0000-0000776C0000}"/>
    <cellStyle name="Migliaia 28 2 3 2 2 2" xfId="35873" xr:uid="{00000000-0005-0000-0000-0000786C0000}"/>
    <cellStyle name="Migliaia 28 2 3 2 2 3" xfId="41175" xr:uid="{00000000-0005-0000-0000-0000796C0000}"/>
    <cellStyle name="Migliaia 28 2 3 2 3" xfId="33222" xr:uid="{00000000-0005-0000-0000-00007A6C0000}"/>
    <cellStyle name="Migliaia 28 2 3 2 4" xfId="38524" xr:uid="{00000000-0005-0000-0000-00007B6C0000}"/>
    <cellStyle name="Migliaia 28 2 3 3" xfId="15691" xr:uid="{00000000-0005-0000-0000-00007C6C0000}"/>
    <cellStyle name="Migliaia 28 2 3 3 2" xfId="34532" xr:uid="{00000000-0005-0000-0000-00007D6C0000}"/>
    <cellStyle name="Migliaia 28 2 3 3 3" xfId="39834" xr:uid="{00000000-0005-0000-0000-00007E6C0000}"/>
    <cellStyle name="Migliaia 28 2 3 3 4" xfId="29063" xr:uid="{00000000-0005-0000-0000-00007F6C0000}"/>
    <cellStyle name="Migliaia 28 2 3 4" xfId="31990" xr:uid="{00000000-0005-0000-0000-0000806C0000}"/>
    <cellStyle name="Migliaia 28 2 3 5" xfId="37183" xr:uid="{00000000-0005-0000-0000-0000816C0000}"/>
    <cellStyle name="Migliaia 28 2 3 6" xfId="11745" xr:uid="{00000000-0005-0000-0000-0000826C0000}"/>
    <cellStyle name="Migliaia 28 2 4" xfId="2763" xr:uid="{00000000-0005-0000-0000-0000836C0000}"/>
    <cellStyle name="Migliaia 28 2 4 2" xfId="9374" xr:uid="{00000000-0005-0000-0000-0000846C0000}"/>
    <cellStyle name="Migliaia 28 2 4 2 2" xfId="34533" xr:uid="{00000000-0005-0000-0000-0000856C0000}"/>
    <cellStyle name="Migliaia 28 2 4 2 3" xfId="39835" xr:uid="{00000000-0005-0000-0000-0000866C0000}"/>
    <cellStyle name="Migliaia 28 2 4 3" xfId="14146" xr:uid="{00000000-0005-0000-0000-0000876C0000}"/>
    <cellStyle name="Migliaia 28 2 4 4" xfId="15692" xr:uid="{00000000-0005-0000-0000-0000886C0000}"/>
    <cellStyle name="Migliaia 28 2 4 4 2" xfId="37184" xr:uid="{00000000-0005-0000-0000-0000896C0000}"/>
    <cellStyle name="Migliaia 28 2 4 5" xfId="11746" xr:uid="{00000000-0005-0000-0000-00008A6C0000}"/>
    <cellStyle name="Migliaia 28 2 5" xfId="8552" xr:uid="{00000000-0005-0000-0000-00008B6C0000}"/>
    <cellStyle name="Migliaia 28 2 5 2" xfId="29064" xr:uid="{00000000-0005-0000-0000-00008C6C0000}"/>
    <cellStyle name="Migliaia 28 2 5 2 2" xfId="34534" xr:uid="{00000000-0005-0000-0000-00008D6C0000}"/>
    <cellStyle name="Migliaia 28 2 5 2 3" xfId="39836" xr:uid="{00000000-0005-0000-0000-00008E6C0000}"/>
    <cellStyle name="Migliaia 28 2 5 3" xfId="31991" xr:uid="{00000000-0005-0000-0000-00008F6C0000}"/>
    <cellStyle name="Migliaia 28 2 5 4" xfId="37185" xr:uid="{00000000-0005-0000-0000-0000906C0000}"/>
    <cellStyle name="Migliaia 28 2 6" xfId="15688" xr:uid="{00000000-0005-0000-0000-0000916C0000}"/>
    <cellStyle name="Migliaia 28 2 6 2" xfId="29065" xr:uid="{00000000-0005-0000-0000-0000926C0000}"/>
    <cellStyle name="Migliaia 28 2 6 2 2" xfId="34535" xr:uid="{00000000-0005-0000-0000-0000936C0000}"/>
    <cellStyle name="Migliaia 28 2 6 2 3" xfId="39837" xr:uid="{00000000-0005-0000-0000-0000946C0000}"/>
    <cellStyle name="Migliaia 28 2 6 3" xfId="31992" xr:uid="{00000000-0005-0000-0000-0000956C0000}"/>
    <cellStyle name="Migliaia 28 2 6 4" xfId="37186" xr:uid="{00000000-0005-0000-0000-0000966C0000}"/>
    <cellStyle name="Migliaia 28 2 6 5" xfId="20072" xr:uid="{00000000-0005-0000-0000-0000976C0000}"/>
    <cellStyle name="Migliaia 28 2 7" xfId="20070" xr:uid="{00000000-0005-0000-0000-0000986C0000}"/>
    <cellStyle name="Migliaia 28 3" xfId="298" xr:uid="{00000000-0005-0000-0000-0000996C0000}"/>
    <cellStyle name="Migliaia 28 3 10" xfId="20073" xr:uid="{00000000-0005-0000-0000-00009A6C0000}"/>
    <cellStyle name="Migliaia 28 3 11" xfId="11747" xr:uid="{00000000-0005-0000-0000-00009B6C0000}"/>
    <cellStyle name="Migliaia 28 3 2" xfId="1346" xr:uid="{00000000-0005-0000-0000-00009C6C0000}"/>
    <cellStyle name="Migliaia 28 3 2 2" xfId="3542" xr:uid="{00000000-0005-0000-0000-00009D6C0000}"/>
    <cellStyle name="Migliaia 28 3 2 2 2" xfId="7395" xr:uid="{00000000-0005-0000-0000-00009E6C0000}"/>
    <cellStyle name="Migliaia 28 3 2 2 2 2" xfId="13855" xr:uid="{00000000-0005-0000-0000-00009F6C0000}"/>
    <cellStyle name="Migliaia 28 3 2 2 2 2 2" xfId="17293" xr:uid="{00000000-0005-0000-0000-0000A06C0000}"/>
    <cellStyle name="Migliaia 28 3 2 2 2 2 2 2" xfId="34536" xr:uid="{00000000-0005-0000-0000-0000A16C0000}"/>
    <cellStyle name="Migliaia 28 3 2 2 2 2 3" xfId="39838" xr:uid="{00000000-0005-0000-0000-0000A26C0000}"/>
    <cellStyle name="Migliaia 28 3 2 2 2 2 4" xfId="29066" xr:uid="{00000000-0005-0000-0000-0000A36C0000}"/>
    <cellStyle name="Migliaia 28 3 2 2 2 3" xfId="31993" xr:uid="{00000000-0005-0000-0000-0000A46C0000}"/>
    <cellStyle name="Migliaia 28 3 2 2 2 4" xfId="37187" xr:uid="{00000000-0005-0000-0000-0000A56C0000}"/>
    <cellStyle name="Migliaia 28 3 2 2 2 5" xfId="28091" xr:uid="{00000000-0005-0000-0000-0000A66C0000}"/>
    <cellStyle name="Migliaia 28 3 2 2 2 6" xfId="46338" xr:uid="{00000000-0005-0000-0000-0000A76C0000}"/>
    <cellStyle name="Migliaia 28 3 2 2 2 7" xfId="49354" xr:uid="{00000000-0005-0000-0000-0000A86C0000}"/>
    <cellStyle name="Migliaia 28 3 2 2 2 8" xfId="13090" xr:uid="{00000000-0005-0000-0000-0000A96C0000}"/>
    <cellStyle name="Migliaia 28 3 2 2 3" xfId="6984" xr:uid="{00000000-0005-0000-0000-0000AA6C0000}"/>
    <cellStyle name="Migliaia 28 3 2 2 4" xfId="6127" xr:uid="{00000000-0005-0000-0000-0000AB6C0000}"/>
    <cellStyle name="Migliaia 28 3 2 2 4 2" xfId="16901" xr:uid="{00000000-0005-0000-0000-0000AC6C0000}"/>
    <cellStyle name="Migliaia 28 3 2 2 4 3" xfId="31425" xr:uid="{00000000-0005-0000-0000-0000AD6C0000}"/>
    <cellStyle name="Migliaia 28 3 2 2 4 4" xfId="45933" xr:uid="{00000000-0005-0000-0000-0000AE6C0000}"/>
    <cellStyle name="Migliaia 28 3 2 2 4 5" xfId="48949" xr:uid="{00000000-0005-0000-0000-0000AF6C0000}"/>
    <cellStyle name="Migliaia 28 3 2 2 5" xfId="15695" xr:uid="{00000000-0005-0000-0000-0000B06C0000}"/>
    <cellStyle name="Migliaia 28 3 2 2 6" xfId="20075" xr:uid="{00000000-0005-0000-0000-0000B16C0000}"/>
    <cellStyle name="Migliaia 28 3 2 3" xfId="2765" xr:uid="{00000000-0005-0000-0000-0000B26C0000}"/>
    <cellStyle name="Migliaia 28 3 2 3 2" xfId="7084" xr:uid="{00000000-0005-0000-0000-0000B36C0000}"/>
    <cellStyle name="Migliaia 28 3 2 3 2 2" xfId="34537" xr:uid="{00000000-0005-0000-0000-0000B46C0000}"/>
    <cellStyle name="Migliaia 28 3 2 3 2 3" xfId="39839" xr:uid="{00000000-0005-0000-0000-0000B56C0000}"/>
    <cellStyle name="Migliaia 28 3 2 3 2 4" xfId="29067" xr:uid="{00000000-0005-0000-0000-0000B66C0000}"/>
    <cellStyle name="Migliaia 28 3 2 3 3" xfId="7396" xr:uid="{00000000-0005-0000-0000-0000B76C0000}"/>
    <cellStyle name="Migliaia 28 3 2 3 4" xfId="15696" xr:uid="{00000000-0005-0000-0000-0000B86C0000}"/>
    <cellStyle name="Migliaia 28 3 2 3 4 2" xfId="37188" xr:uid="{00000000-0005-0000-0000-0000B96C0000}"/>
    <cellStyle name="Migliaia 28 3 2 3 5" xfId="11748" xr:uid="{00000000-0005-0000-0000-0000BA6C0000}"/>
    <cellStyle name="Migliaia 28 3 2 4" xfId="6742" xr:uid="{00000000-0005-0000-0000-0000BB6C0000}"/>
    <cellStyle name="Migliaia 28 3 2 4 2" xfId="13509" xr:uid="{00000000-0005-0000-0000-0000BC6C0000}"/>
    <cellStyle name="Migliaia 28 3 2 4 2 2" xfId="34538" xr:uid="{00000000-0005-0000-0000-0000BD6C0000}"/>
    <cellStyle name="Migliaia 28 3 2 4 2 3" xfId="39840" xr:uid="{00000000-0005-0000-0000-0000BE6C0000}"/>
    <cellStyle name="Migliaia 28 3 2 4 3" xfId="31994" xr:uid="{00000000-0005-0000-0000-0000BF6C0000}"/>
    <cellStyle name="Migliaia 28 3 2 4 4" xfId="37189" xr:uid="{00000000-0005-0000-0000-0000C06C0000}"/>
    <cellStyle name="Migliaia 28 3 2 4 5" xfId="12605" xr:uid="{00000000-0005-0000-0000-0000C16C0000}"/>
    <cellStyle name="Migliaia 28 3 2 5" xfId="12795" xr:uid="{00000000-0005-0000-0000-0000C26C0000}"/>
    <cellStyle name="Migliaia 28 3 2 5 2" xfId="29068" xr:uid="{00000000-0005-0000-0000-0000C36C0000}"/>
    <cellStyle name="Migliaia 28 3 2 5 2 2" xfId="34539" xr:uid="{00000000-0005-0000-0000-0000C46C0000}"/>
    <cellStyle name="Migliaia 28 3 2 5 2 3" xfId="39841" xr:uid="{00000000-0005-0000-0000-0000C56C0000}"/>
    <cellStyle name="Migliaia 28 3 2 5 3" xfId="31995" xr:uid="{00000000-0005-0000-0000-0000C66C0000}"/>
    <cellStyle name="Migliaia 28 3 2 5 4" xfId="37190" xr:uid="{00000000-0005-0000-0000-0000C76C0000}"/>
    <cellStyle name="Migliaia 28 3 2 6" xfId="15694" xr:uid="{00000000-0005-0000-0000-0000C86C0000}"/>
    <cellStyle name="Migliaia 28 3 2 6 2" xfId="29069" xr:uid="{00000000-0005-0000-0000-0000C96C0000}"/>
    <cellStyle name="Migliaia 28 3 2 6 2 2" xfId="34540" xr:uid="{00000000-0005-0000-0000-0000CA6C0000}"/>
    <cellStyle name="Migliaia 28 3 2 6 2 3" xfId="39842" xr:uid="{00000000-0005-0000-0000-0000CB6C0000}"/>
    <cellStyle name="Migliaia 28 3 2 6 3" xfId="31996" xr:uid="{00000000-0005-0000-0000-0000CC6C0000}"/>
    <cellStyle name="Migliaia 28 3 2 6 4" xfId="37191" xr:uid="{00000000-0005-0000-0000-0000CD6C0000}"/>
    <cellStyle name="Migliaia 28 3 2 6 5" xfId="20076" xr:uid="{00000000-0005-0000-0000-0000CE6C0000}"/>
    <cellStyle name="Migliaia 28 3 2 7" xfId="20074" xr:uid="{00000000-0005-0000-0000-0000CF6C0000}"/>
    <cellStyle name="Migliaia 28 3 3" xfId="1345" xr:uid="{00000000-0005-0000-0000-0000D06C0000}"/>
    <cellStyle name="Migliaia 28 3 3 2" xfId="3541" xr:uid="{00000000-0005-0000-0000-0000D16C0000}"/>
    <cellStyle name="Migliaia 28 3 3 2 2" xfId="5154" xr:uid="{00000000-0005-0000-0000-0000D26C0000}"/>
    <cellStyle name="Migliaia 28 3 3 2 2 2" xfId="34542" xr:uid="{00000000-0005-0000-0000-0000D36C0000}"/>
    <cellStyle name="Migliaia 28 3 3 2 2 3" xfId="39844" xr:uid="{00000000-0005-0000-0000-0000D46C0000}"/>
    <cellStyle name="Migliaia 28 3 3 2 3" xfId="13634" xr:uid="{00000000-0005-0000-0000-0000D56C0000}"/>
    <cellStyle name="Migliaia 28 3 3 2 4" xfId="15698" xr:uid="{00000000-0005-0000-0000-0000D66C0000}"/>
    <cellStyle name="Migliaia 28 3 3 2 4 2" xfId="37193" xr:uid="{00000000-0005-0000-0000-0000D76C0000}"/>
    <cellStyle name="Migliaia 28 3 3 2 5" xfId="11750" xr:uid="{00000000-0005-0000-0000-0000D86C0000}"/>
    <cellStyle name="Migliaia 28 3 3 3" xfId="4906" xr:uid="{00000000-0005-0000-0000-0000D96C0000}"/>
    <cellStyle name="Migliaia 28 3 3 3 2" xfId="29071" xr:uid="{00000000-0005-0000-0000-0000DA6C0000}"/>
    <cellStyle name="Migliaia 28 3 3 3 2 2" xfId="34543" xr:uid="{00000000-0005-0000-0000-0000DB6C0000}"/>
    <cellStyle name="Migliaia 28 3 3 3 2 3" xfId="39845" xr:uid="{00000000-0005-0000-0000-0000DC6C0000}"/>
    <cellStyle name="Migliaia 28 3 3 3 3" xfId="31998" xr:uid="{00000000-0005-0000-0000-0000DD6C0000}"/>
    <cellStyle name="Migliaia 28 3 3 3 4" xfId="37194" xr:uid="{00000000-0005-0000-0000-0000DE6C0000}"/>
    <cellStyle name="Migliaia 28 3 3 4" xfId="15697" xr:uid="{00000000-0005-0000-0000-0000DF6C0000}"/>
    <cellStyle name="Migliaia 28 3 3 4 2" xfId="29072" xr:uid="{00000000-0005-0000-0000-0000E06C0000}"/>
    <cellStyle name="Migliaia 28 3 3 4 2 2" xfId="34544" xr:uid="{00000000-0005-0000-0000-0000E16C0000}"/>
    <cellStyle name="Migliaia 28 3 3 4 2 3" xfId="39846" xr:uid="{00000000-0005-0000-0000-0000E26C0000}"/>
    <cellStyle name="Migliaia 28 3 3 4 3" xfId="31999" xr:uid="{00000000-0005-0000-0000-0000E36C0000}"/>
    <cellStyle name="Migliaia 28 3 3 4 4" xfId="37195" xr:uid="{00000000-0005-0000-0000-0000E46C0000}"/>
    <cellStyle name="Migliaia 28 3 3 4 5" xfId="20077" xr:uid="{00000000-0005-0000-0000-0000E56C0000}"/>
    <cellStyle name="Migliaia 28 3 3 5" xfId="20078" xr:uid="{00000000-0005-0000-0000-0000E66C0000}"/>
    <cellStyle name="Migliaia 28 3 3 5 2" xfId="29073" xr:uid="{00000000-0005-0000-0000-0000E76C0000}"/>
    <cellStyle name="Migliaia 28 3 3 5 2 2" xfId="34545" xr:uid="{00000000-0005-0000-0000-0000E86C0000}"/>
    <cellStyle name="Migliaia 28 3 3 5 2 3" xfId="39847" xr:uid="{00000000-0005-0000-0000-0000E96C0000}"/>
    <cellStyle name="Migliaia 28 3 3 5 3" xfId="32000" xr:uid="{00000000-0005-0000-0000-0000EA6C0000}"/>
    <cellStyle name="Migliaia 28 3 3 5 4" xfId="37196" xr:uid="{00000000-0005-0000-0000-0000EB6C0000}"/>
    <cellStyle name="Migliaia 28 3 3 6" xfId="29070" xr:uid="{00000000-0005-0000-0000-0000EC6C0000}"/>
    <cellStyle name="Migliaia 28 3 3 6 2" xfId="34541" xr:uid="{00000000-0005-0000-0000-0000ED6C0000}"/>
    <cellStyle name="Migliaia 28 3 3 6 3" xfId="39843" xr:uid="{00000000-0005-0000-0000-0000EE6C0000}"/>
    <cellStyle name="Migliaia 28 3 3 7" xfId="31997" xr:uid="{00000000-0005-0000-0000-0000EF6C0000}"/>
    <cellStyle name="Migliaia 28 3 3 8" xfId="37192" xr:uid="{00000000-0005-0000-0000-0000F06C0000}"/>
    <cellStyle name="Migliaia 28 3 3 9" xfId="11749" xr:uid="{00000000-0005-0000-0000-0000F16C0000}"/>
    <cellStyle name="Migliaia 28 3 4" xfId="2405" xr:uid="{00000000-0005-0000-0000-0000F26C0000}"/>
    <cellStyle name="Migliaia 28 3 4 2" xfId="3917" xr:uid="{00000000-0005-0000-0000-0000F36C0000}"/>
    <cellStyle name="Migliaia 28 3 4 2 2" xfId="9872" xr:uid="{00000000-0005-0000-0000-0000F46C0000}"/>
    <cellStyle name="Migliaia 28 3 4 2 3" xfId="14018" xr:uid="{00000000-0005-0000-0000-0000F56C0000}"/>
    <cellStyle name="Migliaia 28 3 4 2 4" xfId="15700" xr:uid="{00000000-0005-0000-0000-0000F66C0000}"/>
    <cellStyle name="Migliaia 28 3 4 2 5" xfId="27804" xr:uid="{00000000-0005-0000-0000-0000F76C0000}"/>
    <cellStyle name="Migliaia 28 3 4 2 6" xfId="11752" xr:uid="{00000000-0005-0000-0000-0000F86C0000}"/>
    <cellStyle name="Migliaia 28 3 4 3" xfId="9120" xr:uid="{00000000-0005-0000-0000-0000F96C0000}"/>
    <cellStyle name="Migliaia 28 3 4 3 2" xfId="30714" xr:uid="{00000000-0005-0000-0000-0000FA6C0000}"/>
    <cellStyle name="Migliaia 28 3 4 3 2 2" xfId="35874" xr:uid="{00000000-0005-0000-0000-0000FB6C0000}"/>
    <cellStyle name="Migliaia 28 3 4 3 2 3" xfId="41176" xr:uid="{00000000-0005-0000-0000-0000FC6C0000}"/>
    <cellStyle name="Migliaia 28 3 4 3 3" xfId="33223" xr:uid="{00000000-0005-0000-0000-0000FD6C0000}"/>
    <cellStyle name="Migliaia 28 3 4 3 4" xfId="38525" xr:uid="{00000000-0005-0000-0000-0000FE6C0000}"/>
    <cellStyle name="Migliaia 28 3 4 4" xfId="15699" xr:uid="{00000000-0005-0000-0000-0000FF6C0000}"/>
    <cellStyle name="Migliaia 28 3 4 4 2" xfId="34546" xr:uid="{00000000-0005-0000-0000-0000006D0000}"/>
    <cellStyle name="Migliaia 28 3 4 4 3" xfId="39848" xr:uid="{00000000-0005-0000-0000-0000016D0000}"/>
    <cellStyle name="Migliaia 28 3 4 4 4" xfId="29074" xr:uid="{00000000-0005-0000-0000-0000026D0000}"/>
    <cellStyle name="Migliaia 28 3 4 5" xfId="32001" xr:uid="{00000000-0005-0000-0000-0000036D0000}"/>
    <cellStyle name="Migliaia 28 3 4 6" xfId="37197" xr:uid="{00000000-0005-0000-0000-0000046D0000}"/>
    <cellStyle name="Migliaia 28 3 4 7" xfId="11751" xr:uid="{00000000-0005-0000-0000-0000056D0000}"/>
    <cellStyle name="Migliaia 28 3 5" xfId="3197" xr:uid="{00000000-0005-0000-0000-0000066D0000}"/>
    <cellStyle name="Migliaia 28 3 5 2" xfId="9670" xr:uid="{00000000-0005-0000-0000-0000076D0000}"/>
    <cellStyle name="Migliaia 28 3 5 2 2" xfId="30715" xr:uid="{00000000-0005-0000-0000-0000086D0000}"/>
    <cellStyle name="Migliaia 28 3 5 2 2 2" xfId="35875" xr:uid="{00000000-0005-0000-0000-0000096D0000}"/>
    <cellStyle name="Migliaia 28 3 5 2 2 3" xfId="41177" xr:uid="{00000000-0005-0000-0000-00000A6D0000}"/>
    <cellStyle name="Migliaia 28 3 5 2 3" xfId="33224" xr:uid="{00000000-0005-0000-0000-00000B6D0000}"/>
    <cellStyle name="Migliaia 28 3 5 2 4" xfId="38526" xr:uid="{00000000-0005-0000-0000-00000C6D0000}"/>
    <cellStyle name="Migliaia 28 3 5 3" xfId="15701" xr:uid="{00000000-0005-0000-0000-00000D6D0000}"/>
    <cellStyle name="Migliaia 28 3 5 3 2" xfId="34547" xr:uid="{00000000-0005-0000-0000-00000E6D0000}"/>
    <cellStyle name="Migliaia 28 3 5 3 3" xfId="39849" xr:uid="{00000000-0005-0000-0000-00000F6D0000}"/>
    <cellStyle name="Migliaia 28 3 5 3 4" xfId="29075" xr:uid="{00000000-0005-0000-0000-0000106D0000}"/>
    <cellStyle name="Migliaia 28 3 5 4" xfId="32002" xr:uid="{00000000-0005-0000-0000-0000116D0000}"/>
    <cellStyle name="Migliaia 28 3 5 5" xfId="37198" xr:uid="{00000000-0005-0000-0000-0000126D0000}"/>
    <cellStyle name="Migliaia 28 3 5 6" xfId="11753" xr:uid="{00000000-0005-0000-0000-0000136D0000}"/>
    <cellStyle name="Migliaia 28 3 6" xfId="2764" xr:uid="{00000000-0005-0000-0000-0000146D0000}"/>
    <cellStyle name="Migliaia 28 3 6 2" xfId="9375" xr:uid="{00000000-0005-0000-0000-0000156D0000}"/>
    <cellStyle name="Migliaia 28 3 6 2 2" xfId="34548" xr:uid="{00000000-0005-0000-0000-0000166D0000}"/>
    <cellStyle name="Migliaia 28 3 6 2 3" xfId="39850" xr:uid="{00000000-0005-0000-0000-0000176D0000}"/>
    <cellStyle name="Migliaia 28 3 6 3" xfId="14048" xr:uid="{00000000-0005-0000-0000-0000186D0000}"/>
    <cellStyle name="Migliaia 28 3 6 4" xfId="15702" xr:uid="{00000000-0005-0000-0000-0000196D0000}"/>
    <cellStyle name="Migliaia 28 3 6 4 2" xfId="37199" xr:uid="{00000000-0005-0000-0000-00001A6D0000}"/>
    <cellStyle name="Migliaia 28 3 6 5" xfId="11754" xr:uid="{00000000-0005-0000-0000-00001B6D0000}"/>
    <cellStyle name="Migliaia 28 3 7" xfId="6647" xr:uid="{00000000-0005-0000-0000-00001C6D0000}"/>
    <cellStyle name="Migliaia 28 3 7 2" xfId="29076" xr:uid="{00000000-0005-0000-0000-00001D6D0000}"/>
    <cellStyle name="Migliaia 28 3 7 2 2" xfId="34549" xr:uid="{00000000-0005-0000-0000-00001E6D0000}"/>
    <cellStyle name="Migliaia 28 3 7 2 3" xfId="39851" xr:uid="{00000000-0005-0000-0000-00001F6D0000}"/>
    <cellStyle name="Migliaia 28 3 7 3" xfId="32003" xr:uid="{00000000-0005-0000-0000-0000206D0000}"/>
    <cellStyle name="Migliaia 28 3 7 4" xfId="37200" xr:uid="{00000000-0005-0000-0000-0000216D0000}"/>
    <cellStyle name="Migliaia 28 3 8" xfId="12796" xr:uid="{00000000-0005-0000-0000-0000226D0000}"/>
    <cellStyle name="Migliaia 28 3 8 2" xfId="29077" xr:uid="{00000000-0005-0000-0000-0000236D0000}"/>
    <cellStyle name="Migliaia 28 3 8 2 2" xfId="34550" xr:uid="{00000000-0005-0000-0000-0000246D0000}"/>
    <cellStyle name="Migliaia 28 3 8 2 3" xfId="39852" xr:uid="{00000000-0005-0000-0000-0000256D0000}"/>
    <cellStyle name="Migliaia 28 3 8 3" xfId="32004" xr:uid="{00000000-0005-0000-0000-0000266D0000}"/>
    <cellStyle name="Migliaia 28 3 8 4" xfId="37201" xr:uid="{00000000-0005-0000-0000-0000276D0000}"/>
    <cellStyle name="Migliaia 28 3 8 5" xfId="20079" xr:uid="{00000000-0005-0000-0000-0000286D0000}"/>
    <cellStyle name="Migliaia 28 3 9" xfId="15693" xr:uid="{00000000-0005-0000-0000-0000296D0000}"/>
    <cellStyle name="Migliaia 28 4" xfId="1347" xr:uid="{00000000-0005-0000-0000-00002A6D0000}"/>
    <cellStyle name="Migliaia 28 4 2" xfId="3543" xr:uid="{00000000-0005-0000-0000-00002B6D0000}"/>
    <cellStyle name="Migliaia 28 4 2 2" xfId="4252" xr:uid="{00000000-0005-0000-0000-00002C6D0000}"/>
    <cellStyle name="Migliaia 28 4 2 2 2" xfId="29078" xr:uid="{00000000-0005-0000-0000-00002D6D0000}"/>
    <cellStyle name="Migliaia 28 4 2 2 2 2" xfId="34551" xr:uid="{00000000-0005-0000-0000-00002E6D0000}"/>
    <cellStyle name="Migliaia 28 4 2 2 2 3" xfId="39853" xr:uid="{00000000-0005-0000-0000-00002F6D0000}"/>
    <cellStyle name="Migliaia 28 4 2 2 3" xfId="32005" xr:uid="{00000000-0005-0000-0000-0000306D0000}"/>
    <cellStyle name="Migliaia 28 4 2 2 4" xfId="37202" xr:uid="{00000000-0005-0000-0000-0000316D0000}"/>
    <cellStyle name="Migliaia 28 4 2 3" xfId="7397" xr:uid="{00000000-0005-0000-0000-0000326D0000}"/>
    <cellStyle name="Migliaia 28 4 2 3 2" xfId="29079" xr:uid="{00000000-0005-0000-0000-0000336D0000}"/>
    <cellStyle name="Migliaia 28 4 2 3 2 2" xfId="34552" xr:uid="{00000000-0005-0000-0000-0000346D0000}"/>
    <cellStyle name="Migliaia 28 4 2 3 2 3" xfId="39854" xr:uid="{00000000-0005-0000-0000-0000356D0000}"/>
    <cellStyle name="Migliaia 28 4 2 3 3" xfId="32006" xr:uid="{00000000-0005-0000-0000-0000366D0000}"/>
    <cellStyle name="Migliaia 28 4 2 3 4" xfId="37203" xr:uid="{00000000-0005-0000-0000-0000376D0000}"/>
    <cellStyle name="Migliaia 28 4 2 4" xfId="6744" xr:uid="{00000000-0005-0000-0000-0000386D0000}"/>
    <cellStyle name="Migliaia 28 4 2 5" xfId="6129" xr:uid="{00000000-0005-0000-0000-0000396D0000}"/>
    <cellStyle name="Migliaia 28 4 2 5 2" xfId="16903" xr:uid="{00000000-0005-0000-0000-00003A6D0000}"/>
    <cellStyle name="Migliaia 28 4 2 5 3" xfId="28536" xr:uid="{00000000-0005-0000-0000-00003B6D0000}"/>
    <cellStyle name="Migliaia 28 4 2 5 4" xfId="45935" xr:uid="{00000000-0005-0000-0000-00003C6D0000}"/>
    <cellStyle name="Migliaia 28 4 2 5 5" xfId="48951" xr:uid="{00000000-0005-0000-0000-00003D6D0000}"/>
    <cellStyle name="Migliaia 28 4 2 6" xfId="15704" xr:uid="{00000000-0005-0000-0000-00003E6D0000}"/>
    <cellStyle name="Migliaia 28 4 2 7" xfId="20081" xr:uid="{00000000-0005-0000-0000-00003F6D0000}"/>
    <cellStyle name="Migliaia 28 4 3" xfId="4253" xr:uid="{00000000-0005-0000-0000-0000406D0000}"/>
    <cellStyle name="Migliaia 28 4 3 2" xfId="13635" xr:uid="{00000000-0005-0000-0000-0000416D0000}"/>
    <cellStyle name="Migliaia 28 4 3 2 2" xfId="34553" xr:uid="{00000000-0005-0000-0000-0000426D0000}"/>
    <cellStyle name="Migliaia 28 4 3 2 3" xfId="39855" xr:uid="{00000000-0005-0000-0000-0000436D0000}"/>
    <cellStyle name="Migliaia 28 4 3 3" xfId="32007" xr:uid="{00000000-0005-0000-0000-0000446D0000}"/>
    <cellStyle name="Migliaia 28 4 3 4" xfId="37204" xr:uid="{00000000-0005-0000-0000-0000456D0000}"/>
    <cellStyle name="Migliaia 28 4 3 5" xfId="12794" xr:uid="{00000000-0005-0000-0000-0000466D0000}"/>
    <cellStyle name="Migliaia 28 4 4" xfId="7398" xr:uid="{00000000-0005-0000-0000-0000476D0000}"/>
    <cellStyle name="Migliaia 28 4 4 2" xfId="29080" xr:uid="{00000000-0005-0000-0000-0000486D0000}"/>
    <cellStyle name="Migliaia 28 4 4 2 2" xfId="34554" xr:uid="{00000000-0005-0000-0000-0000496D0000}"/>
    <cellStyle name="Migliaia 28 4 4 2 3" xfId="39856" xr:uid="{00000000-0005-0000-0000-00004A6D0000}"/>
    <cellStyle name="Migliaia 28 4 4 3" xfId="32008" xr:uid="{00000000-0005-0000-0000-00004B6D0000}"/>
    <cellStyle name="Migliaia 28 4 4 4" xfId="37205" xr:uid="{00000000-0005-0000-0000-00004C6D0000}"/>
    <cellStyle name="Migliaia 28 4 5" xfId="6743" xr:uid="{00000000-0005-0000-0000-00004D6D0000}"/>
    <cellStyle name="Migliaia 28 4 5 2" xfId="29081" xr:uid="{00000000-0005-0000-0000-00004E6D0000}"/>
    <cellStyle name="Migliaia 28 4 5 2 2" xfId="34555" xr:uid="{00000000-0005-0000-0000-00004F6D0000}"/>
    <cellStyle name="Migliaia 28 4 5 2 3" xfId="39857" xr:uid="{00000000-0005-0000-0000-0000506D0000}"/>
    <cellStyle name="Migliaia 28 4 5 3" xfId="32009" xr:uid="{00000000-0005-0000-0000-0000516D0000}"/>
    <cellStyle name="Migliaia 28 4 5 4" xfId="37206" xr:uid="{00000000-0005-0000-0000-0000526D0000}"/>
    <cellStyle name="Migliaia 28 4 6" xfId="6128" xr:uid="{00000000-0005-0000-0000-0000536D0000}"/>
    <cellStyle name="Migliaia 28 4 6 2" xfId="16902" xr:uid="{00000000-0005-0000-0000-0000546D0000}"/>
    <cellStyle name="Migliaia 28 4 6 2 2" xfId="34556" xr:uid="{00000000-0005-0000-0000-0000556D0000}"/>
    <cellStyle name="Migliaia 28 4 6 2 3" xfId="39858" xr:uid="{00000000-0005-0000-0000-0000566D0000}"/>
    <cellStyle name="Migliaia 28 4 6 2 4" xfId="29082" xr:uid="{00000000-0005-0000-0000-0000576D0000}"/>
    <cellStyle name="Migliaia 28 4 6 3" xfId="32010" xr:uid="{00000000-0005-0000-0000-0000586D0000}"/>
    <cellStyle name="Migliaia 28 4 6 4" xfId="37207" xr:uid="{00000000-0005-0000-0000-0000596D0000}"/>
    <cellStyle name="Migliaia 28 4 6 5" xfId="20082" xr:uid="{00000000-0005-0000-0000-00005A6D0000}"/>
    <cellStyle name="Migliaia 28 4 6 6" xfId="41680" xr:uid="{00000000-0005-0000-0000-00005B6D0000}"/>
    <cellStyle name="Migliaia 28 4 6 7" xfId="45934" xr:uid="{00000000-0005-0000-0000-00005C6D0000}"/>
    <cellStyle name="Migliaia 28 4 6 8" xfId="48950" xr:uid="{00000000-0005-0000-0000-00005D6D0000}"/>
    <cellStyle name="Migliaia 28 4 7" xfId="15703" xr:uid="{00000000-0005-0000-0000-00005E6D0000}"/>
    <cellStyle name="Migliaia 28 4 7 2" xfId="29083" xr:uid="{00000000-0005-0000-0000-00005F6D0000}"/>
    <cellStyle name="Migliaia 28 4 7 2 2" xfId="34557" xr:uid="{00000000-0005-0000-0000-0000606D0000}"/>
    <cellStyle name="Migliaia 28 4 7 2 3" xfId="39859" xr:uid="{00000000-0005-0000-0000-0000616D0000}"/>
    <cellStyle name="Migliaia 28 4 7 3" xfId="32011" xr:uid="{00000000-0005-0000-0000-0000626D0000}"/>
    <cellStyle name="Migliaia 28 4 7 4" xfId="37208" xr:uid="{00000000-0005-0000-0000-0000636D0000}"/>
    <cellStyle name="Migliaia 28 4 7 5" xfId="20083" xr:uid="{00000000-0005-0000-0000-0000646D0000}"/>
    <cellStyle name="Migliaia 28 4 8" xfId="20080" xr:uid="{00000000-0005-0000-0000-0000656D0000}"/>
    <cellStyle name="Migliaia 28 5" xfId="1348" xr:uid="{00000000-0005-0000-0000-0000666D0000}"/>
    <cellStyle name="Migliaia 28 5 2" xfId="3544" xr:uid="{00000000-0005-0000-0000-0000676D0000}"/>
    <cellStyle name="Migliaia 28 5 2 2" xfId="13856" xr:uid="{00000000-0005-0000-0000-0000686D0000}"/>
    <cellStyle name="Migliaia 28 5 2 2 2" xfId="34558" xr:uid="{00000000-0005-0000-0000-0000696D0000}"/>
    <cellStyle name="Migliaia 28 5 2 2 3" xfId="39860" xr:uid="{00000000-0005-0000-0000-00006A6D0000}"/>
    <cellStyle name="Migliaia 28 5 2 3" xfId="15706" xr:uid="{00000000-0005-0000-0000-00006B6D0000}"/>
    <cellStyle name="Migliaia 28 5 2 3 2" xfId="32012" xr:uid="{00000000-0005-0000-0000-00006C6D0000}"/>
    <cellStyle name="Migliaia 28 5 2 4" xfId="37209" xr:uid="{00000000-0005-0000-0000-00006D6D0000}"/>
    <cellStyle name="Migliaia 28 5 2 5" xfId="11755" xr:uid="{00000000-0005-0000-0000-00006E6D0000}"/>
    <cellStyle name="Migliaia 28 5 3" xfId="6745" xr:uid="{00000000-0005-0000-0000-00006F6D0000}"/>
    <cellStyle name="Migliaia 28 5 3 2" xfId="29084" xr:uid="{00000000-0005-0000-0000-0000706D0000}"/>
    <cellStyle name="Migliaia 28 5 3 2 2" xfId="34559" xr:uid="{00000000-0005-0000-0000-0000716D0000}"/>
    <cellStyle name="Migliaia 28 5 3 2 3" xfId="39861" xr:uid="{00000000-0005-0000-0000-0000726D0000}"/>
    <cellStyle name="Migliaia 28 5 3 3" xfId="32013" xr:uid="{00000000-0005-0000-0000-0000736D0000}"/>
    <cellStyle name="Migliaia 28 5 3 4" xfId="37210" xr:uid="{00000000-0005-0000-0000-0000746D0000}"/>
    <cellStyle name="Migliaia 28 5 4" xfId="6130" xr:uid="{00000000-0005-0000-0000-0000756D0000}"/>
    <cellStyle name="Migliaia 28 5 4 2" xfId="16904" xr:uid="{00000000-0005-0000-0000-0000766D0000}"/>
    <cellStyle name="Migliaia 28 5 4 2 2" xfId="34560" xr:uid="{00000000-0005-0000-0000-0000776D0000}"/>
    <cellStyle name="Migliaia 28 5 4 2 3" xfId="39862" xr:uid="{00000000-0005-0000-0000-0000786D0000}"/>
    <cellStyle name="Migliaia 28 5 4 2 4" xfId="29085" xr:uid="{00000000-0005-0000-0000-0000796D0000}"/>
    <cellStyle name="Migliaia 28 5 4 3" xfId="32014" xr:uid="{00000000-0005-0000-0000-00007A6D0000}"/>
    <cellStyle name="Migliaia 28 5 4 4" xfId="37211" xr:uid="{00000000-0005-0000-0000-00007B6D0000}"/>
    <cellStyle name="Migliaia 28 5 4 5" xfId="20085" xr:uid="{00000000-0005-0000-0000-00007C6D0000}"/>
    <cellStyle name="Migliaia 28 5 4 6" xfId="41681" xr:uid="{00000000-0005-0000-0000-00007D6D0000}"/>
    <cellStyle name="Migliaia 28 5 4 7" xfId="45936" xr:uid="{00000000-0005-0000-0000-00007E6D0000}"/>
    <cellStyle name="Migliaia 28 5 4 8" xfId="48952" xr:uid="{00000000-0005-0000-0000-00007F6D0000}"/>
    <cellStyle name="Migliaia 28 5 5" xfId="15705" xr:uid="{00000000-0005-0000-0000-0000806D0000}"/>
    <cellStyle name="Migliaia 28 5 5 2" xfId="29086" xr:uid="{00000000-0005-0000-0000-0000816D0000}"/>
    <cellStyle name="Migliaia 28 5 5 2 2" xfId="34561" xr:uid="{00000000-0005-0000-0000-0000826D0000}"/>
    <cellStyle name="Migliaia 28 5 5 2 3" xfId="39863" xr:uid="{00000000-0005-0000-0000-0000836D0000}"/>
    <cellStyle name="Migliaia 28 5 5 3" xfId="32015" xr:uid="{00000000-0005-0000-0000-0000846D0000}"/>
    <cellStyle name="Migliaia 28 5 5 4" xfId="37212" xr:uid="{00000000-0005-0000-0000-0000856D0000}"/>
    <cellStyle name="Migliaia 28 5 5 5" xfId="20086" xr:uid="{00000000-0005-0000-0000-0000866D0000}"/>
    <cellStyle name="Migliaia 28 5 6" xfId="20087" xr:uid="{00000000-0005-0000-0000-0000876D0000}"/>
    <cellStyle name="Migliaia 28 5 6 2" xfId="29087" xr:uid="{00000000-0005-0000-0000-0000886D0000}"/>
    <cellStyle name="Migliaia 28 5 6 2 2" xfId="34562" xr:uid="{00000000-0005-0000-0000-0000896D0000}"/>
    <cellStyle name="Migliaia 28 5 6 2 3" xfId="39864" xr:uid="{00000000-0005-0000-0000-00008A6D0000}"/>
    <cellStyle name="Migliaia 28 5 6 3" xfId="32016" xr:uid="{00000000-0005-0000-0000-00008B6D0000}"/>
    <cellStyle name="Migliaia 28 5 6 4" xfId="37213" xr:uid="{00000000-0005-0000-0000-00008C6D0000}"/>
    <cellStyle name="Migliaia 28 5 7" xfId="20084" xr:uid="{00000000-0005-0000-0000-00008D6D0000}"/>
    <cellStyle name="Migliaia 28 6" xfId="1343" xr:uid="{00000000-0005-0000-0000-00008E6D0000}"/>
    <cellStyle name="Migliaia 28 6 2" xfId="3539" xr:uid="{00000000-0005-0000-0000-00008F6D0000}"/>
    <cellStyle name="Migliaia 28 6 2 2" xfId="5153" xr:uid="{00000000-0005-0000-0000-0000906D0000}"/>
    <cellStyle name="Migliaia 28 6 2 3" xfId="14092" xr:uid="{00000000-0005-0000-0000-0000916D0000}"/>
    <cellStyle name="Migliaia 28 6 2 4" xfId="15708" xr:uid="{00000000-0005-0000-0000-0000926D0000}"/>
    <cellStyle name="Migliaia 28 6 2 5" xfId="27805" xr:uid="{00000000-0005-0000-0000-0000936D0000}"/>
    <cellStyle name="Migliaia 28 6 2 6" xfId="11757" xr:uid="{00000000-0005-0000-0000-0000946D0000}"/>
    <cellStyle name="Migliaia 28 6 3" xfId="4905" xr:uid="{00000000-0005-0000-0000-0000956D0000}"/>
    <cellStyle name="Migliaia 28 6 3 2" xfId="30716" xr:uid="{00000000-0005-0000-0000-0000966D0000}"/>
    <cellStyle name="Migliaia 28 6 3 2 2" xfId="35876" xr:uid="{00000000-0005-0000-0000-0000976D0000}"/>
    <cellStyle name="Migliaia 28 6 3 2 3" xfId="41178" xr:uid="{00000000-0005-0000-0000-0000986D0000}"/>
    <cellStyle name="Migliaia 28 6 3 3" xfId="33225" xr:uid="{00000000-0005-0000-0000-0000996D0000}"/>
    <cellStyle name="Migliaia 28 6 3 4" xfId="38527" xr:uid="{00000000-0005-0000-0000-00009A6D0000}"/>
    <cellStyle name="Migliaia 28 6 4" xfId="15707" xr:uid="{00000000-0005-0000-0000-00009B6D0000}"/>
    <cellStyle name="Migliaia 28 6 4 2" xfId="34563" xr:uid="{00000000-0005-0000-0000-00009C6D0000}"/>
    <cellStyle name="Migliaia 28 6 4 3" xfId="39865" xr:uid="{00000000-0005-0000-0000-00009D6D0000}"/>
    <cellStyle name="Migliaia 28 6 4 4" xfId="29088" xr:uid="{00000000-0005-0000-0000-00009E6D0000}"/>
    <cellStyle name="Migliaia 28 6 5" xfId="32017" xr:uid="{00000000-0005-0000-0000-00009F6D0000}"/>
    <cellStyle name="Migliaia 28 6 6" xfId="37214" xr:uid="{00000000-0005-0000-0000-0000A06D0000}"/>
    <cellStyle name="Migliaia 28 6 7" xfId="11756" xr:uid="{00000000-0005-0000-0000-0000A16D0000}"/>
    <cellStyle name="Migliaia 28 7" xfId="3195" xr:uid="{00000000-0005-0000-0000-0000A26D0000}"/>
    <cellStyle name="Migliaia 28 7 2" xfId="9668" xr:uid="{00000000-0005-0000-0000-0000A36D0000}"/>
    <cellStyle name="Migliaia 28 7 2 2" xfId="30717" xr:uid="{00000000-0005-0000-0000-0000A46D0000}"/>
    <cellStyle name="Migliaia 28 7 2 2 2" xfId="35877" xr:uid="{00000000-0005-0000-0000-0000A56D0000}"/>
    <cellStyle name="Migliaia 28 7 2 2 3" xfId="41179" xr:uid="{00000000-0005-0000-0000-0000A66D0000}"/>
    <cellStyle name="Migliaia 28 7 2 3" xfId="33226" xr:uid="{00000000-0005-0000-0000-0000A76D0000}"/>
    <cellStyle name="Migliaia 28 7 2 4" xfId="38528" xr:uid="{00000000-0005-0000-0000-0000A86D0000}"/>
    <cellStyle name="Migliaia 28 7 3" xfId="15709" xr:uid="{00000000-0005-0000-0000-0000A96D0000}"/>
    <cellStyle name="Migliaia 28 7 3 2" xfId="34564" xr:uid="{00000000-0005-0000-0000-0000AA6D0000}"/>
    <cellStyle name="Migliaia 28 7 3 3" xfId="39866" xr:uid="{00000000-0005-0000-0000-0000AB6D0000}"/>
    <cellStyle name="Migliaia 28 7 3 4" xfId="29089" xr:uid="{00000000-0005-0000-0000-0000AC6D0000}"/>
    <cellStyle name="Migliaia 28 7 4" xfId="32018" xr:uid="{00000000-0005-0000-0000-0000AD6D0000}"/>
    <cellStyle name="Migliaia 28 7 5" xfId="37215" xr:uid="{00000000-0005-0000-0000-0000AE6D0000}"/>
    <cellStyle name="Migliaia 28 7 6" xfId="11758" xr:uid="{00000000-0005-0000-0000-0000AF6D0000}"/>
    <cellStyle name="Migliaia 28 8" xfId="2762" xr:uid="{00000000-0005-0000-0000-0000B06D0000}"/>
    <cellStyle name="Migliaia 28 8 2" xfId="9373" xr:uid="{00000000-0005-0000-0000-0000B16D0000}"/>
    <cellStyle name="Migliaia 28 8 2 2" xfId="30718" xr:uid="{00000000-0005-0000-0000-0000B26D0000}"/>
    <cellStyle name="Migliaia 28 8 2 2 2" xfId="35878" xr:uid="{00000000-0005-0000-0000-0000B36D0000}"/>
    <cellStyle name="Migliaia 28 8 2 2 3" xfId="41180" xr:uid="{00000000-0005-0000-0000-0000B46D0000}"/>
    <cellStyle name="Migliaia 28 8 2 3" xfId="33227" xr:uid="{00000000-0005-0000-0000-0000B56D0000}"/>
    <cellStyle name="Migliaia 28 8 2 4" xfId="38529" xr:uid="{00000000-0005-0000-0000-0000B66D0000}"/>
    <cellStyle name="Migliaia 28 8 3" xfId="15710" xr:uid="{00000000-0005-0000-0000-0000B76D0000}"/>
    <cellStyle name="Migliaia 28 8 3 2" xfId="34565" xr:uid="{00000000-0005-0000-0000-0000B86D0000}"/>
    <cellStyle name="Migliaia 28 8 3 3" xfId="39867" xr:uid="{00000000-0005-0000-0000-0000B96D0000}"/>
    <cellStyle name="Migliaia 28 8 3 4" xfId="29090" xr:uid="{00000000-0005-0000-0000-0000BA6D0000}"/>
    <cellStyle name="Migliaia 28 8 4" xfId="32019" xr:uid="{00000000-0005-0000-0000-0000BB6D0000}"/>
    <cellStyle name="Migliaia 28 8 5" xfId="37216" xr:uid="{00000000-0005-0000-0000-0000BC6D0000}"/>
    <cellStyle name="Migliaia 28 8 6" xfId="11759" xr:uid="{00000000-0005-0000-0000-0000BD6D0000}"/>
    <cellStyle name="Migliaia 28 9" xfId="12604" xr:uid="{00000000-0005-0000-0000-0000BE6D0000}"/>
    <cellStyle name="Migliaia 28 9 2" xfId="29091" xr:uid="{00000000-0005-0000-0000-0000BF6D0000}"/>
    <cellStyle name="Migliaia 28 9 2 2" xfId="34566" xr:uid="{00000000-0005-0000-0000-0000C06D0000}"/>
    <cellStyle name="Migliaia 28 9 2 3" xfId="39868" xr:uid="{00000000-0005-0000-0000-0000C16D0000}"/>
    <cellStyle name="Migliaia 28 9 3" xfId="32020" xr:uid="{00000000-0005-0000-0000-0000C26D0000}"/>
    <cellStyle name="Migliaia 28 9 4" xfId="37217" xr:uid="{00000000-0005-0000-0000-0000C36D0000}"/>
    <cellStyle name="Migliaia 29" xfId="299" xr:uid="{00000000-0005-0000-0000-0000C46D0000}"/>
    <cellStyle name="Migliaia 29 10" xfId="15711" xr:uid="{00000000-0005-0000-0000-0000C56D0000}"/>
    <cellStyle name="Migliaia 29 10 2" xfId="34567" xr:uid="{00000000-0005-0000-0000-0000C66D0000}"/>
    <cellStyle name="Migliaia 29 10 3" xfId="39869" xr:uid="{00000000-0005-0000-0000-0000C76D0000}"/>
    <cellStyle name="Migliaia 29 10 4" xfId="29092" xr:uid="{00000000-0005-0000-0000-0000C86D0000}"/>
    <cellStyle name="Migliaia 29 11" xfId="32021" xr:uid="{00000000-0005-0000-0000-0000C96D0000}"/>
    <cellStyle name="Migliaia 29 12" xfId="37218" xr:uid="{00000000-0005-0000-0000-0000CA6D0000}"/>
    <cellStyle name="Migliaia 29 2" xfId="300" xr:uid="{00000000-0005-0000-0000-0000CB6D0000}"/>
    <cellStyle name="Migliaia 29 2 2" xfId="1350" xr:uid="{00000000-0005-0000-0000-0000CC6D0000}"/>
    <cellStyle name="Migliaia 29 2 2 2" xfId="3546" xr:uid="{00000000-0005-0000-0000-0000CD6D0000}"/>
    <cellStyle name="Migliaia 29 2 2 2 2" xfId="9813" xr:uid="{00000000-0005-0000-0000-0000CE6D0000}"/>
    <cellStyle name="Migliaia 29 2 2 2 2 2" xfId="34568" xr:uid="{00000000-0005-0000-0000-0000CF6D0000}"/>
    <cellStyle name="Migliaia 29 2 2 2 2 3" xfId="39870" xr:uid="{00000000-0005-0000-0000-0000D06D0000}"/>
    <cellStyle name="Migliaia 29 2 2 2 3" xfId="13857" xr:uid="{00000000-0005-0000-0000-0000D16D0000}"/>
    <cellStyle name="Migliaia 29 2 2 2 4" xfId="15714" xr:uid="{00000000-0005-0000-0000-0000D26D0000}"/>
    <cellStyle name="Migliaia 29 2 2 2 4 2" xfId="37219" xr:uid="{00000000-0005-0000-0000-0000D36D0000}"/>
    <cellStyle name="Migliaia 29 2 2 2 5" xfId="11760" xr:uid="{00000000-0005-0000-0000-0000D46D0000}"/>
    <cellStyle name="Migliaia 29 2 2 3" xfId="7038" xr:uid="{00000000-0005-0000-0000-0000D56D0000}"/>
    <cellStyle name="Migliaia 29 2 2 3 2" xfId="30719" xr:uid="{00000000-0005-0000-0000-0000D66D0000}"/>
    <cellStyle name="Migliaia 29 2 2 3 2 2" xfId="35879" xr:uid="{00000000-0005-0000-0000-0000D76D0000}"/>
    <cellStyle name="Migliaia 29 2 2 3 2 3" xfId="41181" xr:uid="{00000000-0005-0000-0000-0000D86D0000}"/>
    <cellStyle name="Migliaia 29 2 2 3 3" xfId="33228" xr:uid="{00000000-0005-0000-0000-0000D96D0000}"/>
    <cellStyle name="Migliaia 29 2 2 3 4" xfId="38530" xr:uid="{00000000-0005-0000-0000-0000DA6D0000}"/>
    <cellStyle name="Migliaia 29 2 2 4" xfId="6131" xr:uid="{00000000-0005-0000-0000-0000DB6D0000}"/>
    <cellStyle name="Migliaia 29 2 2 4 2" xfId="16905" xr:uid="{00000000-0005-0000-0000-0000DC6D0000}"/>
    <cellStyle name="Migliaia 29 2 2 4 3" xfId="42753" xr:uid="{00000000-0005-0000-0000-0000DD6D0000}"/>
    <cellStyle name="Migliaia 29 2 2 4 4" xfId="45937" xr:uid="{00000000-0005-0000-0000-0000DE6D0000}"/>
    <cellStyle name="Migliaia 29 2 2 4 5" xfId="48953" xr:uid="{00000000-0005-0000-0000-0000DF6D0000}"/>
    <cellStyle name="Migliaia 29 2 2 5" xfId="15713" xr:uid="{00000000-0005-0000-0000-0000E06D0000}"/>
    <cellStyle name="Migliaia 29 2 2 6" xfId="20093" xr:uid="{00000000-0005-0000-0000-0000E16D0000}"/>
    <cellStyle name="Migliaia 29 2 3" xfId="3199" xr:uid="{00000000-0005-0000-0000-0000E26D0000}"/>
    <cellStyle name="Migliaia 29 2 3 2" xfId="9672" xr:uid="{00000000-0005-0000-0000-0000E36D0000}"/>
    <cellStyle name="Migliaia 29 2 3 2 2" xfId="30720" xr:uid="{00000000-0005-0000-0000-0000E46D0000}"/>
    <cellStyle name="Migliaia 29 2 3 2 2 2" xfId="35880" xr:uid="{00000000-0005-0000-0000-0000E56D0000}"/>
    <cellStyle name="Migliaia 29 2 3 2 2 3" xfId="41182" xr:uid="{00000000-0005-0000-0000-0000E66D0000}"/>
    <cellStyle name="Migliaia 29 2 3 2 3" xfId="33229" xr:uid="{00000000-0005-0000-0000-0000E76D0000}"/>
    <cellStyle name="Migliaia 29 2 3 2 4" xfId="38531" xr:uid="{00000000-0005-0000-0000-0000E86D0000}"/>
    <cellStyle name="Migliaia 29 2 3 3" xfId="15715" xr:uid="{00000000-0005-0000-0000-0000E96D0000}"/>
    <cellStyle name="Migliaia 29 2 3 3 2" xfId="34569" xr:uid="{00000000-0005-0000-0000-0000EA6D0000}"/>
    <cellStyle name="Migliaia 29 2 3 3 3" xfId="39871" xr:uid="{00000000-0005-0000-0000-0000EB6D0000}"/>
    <cellStyle name="Migliaia 29 2 3 3 4" xfId="29094" xr:uid="{00000000-0005-0000-0000-0000EC6D0000}"/>
    <cellStyle name="Migliaia 29 2 3 4" xfId="32023" xr:uid="{00000000-0005-0000-0000-0000ED6D0000}"/>
    <cellStyle name="Migliaia 29 2 3 5" xfId="37220" xr:uid="{00000000-0005-0000-0000-0000EE6D0000}"/>
    <cellStyle name="Migliaia 29 2 3 6" xfId="11761" xr:uid="{00000000-0005-0000-0000-0000EF6D0000}"/>
    <cellStyle name="Migliaia 29 2 4" xfId="2767" xr:uid="{00000000-0005-0000-0000-0000F06D0000}"/>
    <cellStyle name="Migliaia 29 2 4 2" xfId="9377" xr:uid="{00000000-0005-0000-0000-0000F16D0000}"/>
    <cellStyle name="Migliaia 29 2 4 2 2" xfId="34570" xr:uid="{00000000-0005-0000-0000-0000F26D0000}"/>
    <cellStyle name="Migliaia 29 2 4 2 3" xfId="39872" xr:uid="{00000000-0005-0000-0000-0000F36D0000}"/>
    <cellStyle name="Migliaia 29 2 4 3" xfId="14145" xr:uid="{00000000-0005-0000-0000-0000F46D0000}"/>
    <cellStyle name="Migliaia 29 2 4 4" xfId="15716" xr:uid="{00000000-0005-0000-0000-0000F56D0000}"/>
    <cellStyle name="Migliaia 29 2 4 4 2" xfId="37221" xr:uid="{00000000-0005-0000-0000-0000F66D0000}"/>
    <cellStyle name="Migliaia 29 2 4 5" xfId="11762" xr:uid="{00000000-0005-0000-0000-0000F76D0000}"/>
    <cellStyle name="Migliaia 29 2 5" xfId="8553" xr:uid="{00000000-0005-0000-0000-0000F86D0000}"/>
    <cellStyle name="Migliaia 29 2 5 2" xfId="29096" xr:uid="{00000000-0005-0000-0000-0000F96D0000}"/>
    <cellStyle name="Migliaia 29 2 5 2 2" xfId="34571" xr:uid="{00000000-0005-0000-0000-0000FA6D0000}"/>
    <cellStyle name="Migliaia 29 2 5 2 3" xfId="39873" xr:uid="{00000000-0005-0000-0000-0000FB6D0000}"/>
    <cellStyle name="Migliaia 29 2 5 3" xfId="32025" xr:uid="{00000000-0005-0000-0000-0000FC6D0000}"/>
    <cellStyle name="Migliaia 29 2 5 4" xfId="37222" xr:uid="{00000000-0005-0000-0000-0000FD6D0000}"/>
    <cellStyle name="Migliaia 29 2 6" xfId="15712" xr:uid="{00000000-0005-0000-0000-0000FE6D0000}"/>
    <cellStyle name="Migliaia 29 2 6 2" xfId="29097" xr:uid="{00000000-0005-0000-0000-0000FF6D0000}"/>
    <cellStyle name="Migliaia 29 2 6 2 2" xfId="34572" xr:uid="{00000000-0005-0000-0000-0000006E0000}"/>
    <cellStyle name="Migliaia 29 2 6 2 3" xfId="39874" xr:uid="{00000000-0005-0000-0000-0000016E0000}"/>
    <cellStyle name="Migliaia 29 2 6 3" xfId="32026" xr:uid="{00000000-0005-0000-0000-0000026E0000}"/>
    <cellStyle name="Migliaia 29 2 6 4" xfId="37223" xr:uid="{00000000-0005-0000-0000-0000036E0000}"/>
    <cellStyle name="Migliaia 29 2 6 5" xfId="20098" xr:uid="{00000000-0005-0000-0000-0000046E0000}"/>
    <cellStyle name="Migliaia 29 2 7" xfId="20092" xr:uid="{00000000-0005-0000-0000-0000056E0000}"/>
    <cellStyle name="Migliaia 29 3" xfId="301" xr:uid="{00000000-0005-0000-0000-0000066E0000}"/>
    <cellStyle name="Migliaia 29 3 10" xfId="20099" xr:uid="{00000000-0005-0000-0000-0000076E0000}"/>
    <cellStyle name="Migliaia 29 3 11" xfId="11763" xr:uid="{00000000-0005-0000-0000-0000086E0000}"/>
    <cellStyle name="Migliaia 29 3 2" xfId="1352" xr:uid="{00000000-0005-0000-0000-0000096E0000}"/>
    <cellStyle name="Migliaia 29 3 2 2" xfId="3548" xr:uid="{00000000-0005-0000-0000-00000A6E0000}"/>
    <cellStyle name="Migliaia 29 3 2 2 2" xfId="7399" xr:uid="{00000000-0005-0000-0000-00000B6E0000}"/>
    <cellStyle name="Migliaia 29 3 2 2 2 2" xfId="13858" xr:uid="{00000000-0005-0000-0000-00000C6E0000}"/>
    <cellStyle name="Migliaia 29 3 2 2 2 2 2" xfId="17294" xr:uid="{00000000-0005-0000-0000-00000D6E0000}"/>
    <cellStyle name="Migliaia 29 3 2 2 2 2 2 2" xfId="34573" xr:uid="{00000000-0005-0000-0000-00000E6E0000}"/>
    <cellStyle name="Migliaia 29 3 2 2 2 2 3" xfId="39875" xr:uid="{00000000-0005-0000-0000-00000F6E0000}"/>
    <cellStyle name="Migliaia 29 3 2 2 2 2 4" xfId="29098" xr:uid="{00000000-0005-0000-0000-0000106E0000}"/>
    <cellStyle name="Migliaia 29 3 2 2 2 3" xfId="32027" xr:uid="{00000000-0005-0000-0000-0000116E0000}"/>
    <cellStyle name="Migliaia 29 3 2 2 2 4" xfId="37224" xr:uid="{00000000-0005-0000-0000-0000126E0000}"/>
    <cellStyle name="Migliaia 29 3 2 2 2 5" xfId="32631" xr:uid="{00000000-0005-0000-0000-0000136E0000}"/>
    <cellStyle name="Migliaia 29 3 2 2 2 6" xfId="46339" xr:uid="{00000000-0005-0000-0000-0000146E0000}"/>
    <cellStyle name="Migliaia 29 3 2 2 2 7" xfId="49355" xr:uid="{00000000-0005-0000-0000-0000156E0000}"/>
    <cellStyle name="Migliaia 29 3 2 2 2 8" xfId="13091" xr:uid="{00000000-0005-0000-0000-0000166E0000}"/>
    <cellStyle name="Migliaia 29 3 2 2 3" xfId="7600" xr:uid="{00000000-0005-0000-0000-0000176E0000}"/>
    <cellStyle name="Migliaia 29 3 2 2 4" xfId="6132" xr:uid="{00000000-0005-0000-0000-0000186E0000}"/>
    <cellStyle name="Migliaia 29 3 2 2 4 2" xfId="16906" xr:uid="{00000000-0005-0000-0000-0000196E0000}"/>
    <cellStyle name="Migliaia 29 3 2 2 4 3" xfId="41682" xr:uid="{00000000-0005-0000-0000-00001A6E0000}"/>
    <cellStyle name="Migliaia 29 3 2 2 4 4" xfId="45938" xr:uid="{00000000-0005-0000-0000-00001B6E0000}"/>
    <cellStyle name="Migliaia 29 3 2 2 4 5" xfId="48954" xr:uid="{00000000-0005-0000-0000-00001C6E0000}"/>
    <cellStyle name="Migliaia 29 3 2 2 5" xfId="15719" xr:uid="{00000000-0005-0000-0000-00001D6E0000}"/>
    <cellStyle name="Migliaia 29 3 2 2 6" xfId="20101" xr:uid="{00000000-0005-0000-0000-00001E6E0000}"/>
    <cellStyle name="Migliaia 29 3 2 3" xfId="2769" xr:uid="{00000000-0005-0000-0000-00001F6E0000}"/>
    <cellStyle name="Migliaia 29 3 2 3 2" xfId="7655" xr:uid="{00000000-0005-0000-0000-0000206E0000}"/>
    <cellStyle name="Migliaia 29 3 2 3 2 2" xfId="34574" xr:uid="{00000000-0005-0000-0000-0000216E0000}"/>
    <cellStyle name="Migliaia 29 3 2 3 2 3" xfId="39876" xr:uid="{00000000-0005-0000-0000-0000226E0000}"/>
    <cellStyle name="Migliaia 29 3 2 3 2 4" xfId="29099" xr:uid="{00000000-0005-0000-0000-0000236E0000}"/>
    <cellStyle name="Migliaia 29 3 2 3 3" xfId="7400" xr:uid="{00000000-0005-0000-0000-0000246E0000}"/>
    <cellStyle name="Migliaia 29 3 2 3 4" xfId="15720" xr:uid="{00000000-0005-0000-0000-0000256E0000}"/>
    <cellStyle name="Migliaia 29 3 2 3 4 2" xfId="37225" xr:uid="{00000000-0005-0000-0000-0000266E0000}"/>
    <cellStyle name="Migliaia 29 3 2 3 5" xfId="11764" xr:uid="{00000000-0005-0000-0000-0000276E0000}"/>
    <cellStyle name="Migliaia 29 3 2 4" xfId="6746" xr:uid="{00000000-0005-0000-0000-0000286E0000}"/>
    <cellStyle name="Migliaia 29 3 2 4 2" xfId="13510" xr:uid="{00000000-0005-0000-0000-0000296E0000}"/>
    <cellStyle name="Migliaia 29 3 2 4 2 2" xfId="34575" xr:uid="{00000000-0005-0000-0000-00002A6E0000}"/>
    <cellStyle name="Migliaia 29 3 2 4 2 3" xfId="39877" xr:uid="{00000000-0005-0000-0000-00002B6E0000}"/>
    <cellStyle name="Migliaia 29 3 2 4 3" xfId="32029" xr:uid="{00000000-0005-0000-0000-00002C6E0000}"/>
    <cellStyle name="Migliaia 29 3 2 4 4" xfId="37226" xr:uid="{00000000-0005-0000-0000-00002D6E0000}"/>
    <cellStyle name="Migliaia 29 3 2 4 5" xfId="12607" xr:uid="{00000000-0005-0000-0000-00002E6E0000}"/>
    <cellStyle name="Migliaia 29 3 2 5" xfId="12792" xr:uid="{00000000-0005-0000-0000-00002F6E0000}"/>
    <cellStyle name="Migliaia 29 3 2 5 2" xfId="29101" xr:uid="{00000000-0005-0000-0000-0000306E0000}"/>
    <cellStyle name="Migliaia 29 3 2 5 2 2" xfId="34576" xr:uid="{00000000-0005-0000-0000-0000316E0000}"/>
    <cellStyle name="Migliaia 29 3 2 5 2 3" xfId="39878" xr:uid="{00000000-0005-0000-0000-0000326E0000}"/>
    <cellStyle name="Migliaia 29 3 2 5 3" xfId="32030" xr:uid="{00000000-0005-0000-0000-0000336E0000}"/>
    <cellStyle name="Migliaia 29 3 2 5 4" xfId="37227" xr:uid="{00000000-0005-0000-0000-0000346E0000}"/>
    <cellStyle name="Migliaia 29 3 2 6" xfId="15718" xr:uid="{00000000-0005-0000-0000-0000356E0000}"/>
    <cellStyle name="Migliaia 29 3 2 6 2" xfId="29102" xr:uid="{00000000-0005-0000-0000-0000366E0000}"/>
    <cellStyle name="Migliaia 29 3 2 6 2 2" xfId="34577" xr:uid="{00000000-0005-0000-0000-0000376E0000}"/>
    <cellStyle name="Migliaia 29 3 2 6 2 3" xfId="39879" xr:uid="{00000000-0005-0000-0000-0000386E0000}"/>
    <cellStyle name="Migliaia 29 3 2 6 3" xfId="32031" xr:uid="{00000000-0005-0000-0000-0000396E0000}"/>
    <cellStyle name="Migliaia 29 3 2 6 4" xfId="37228" xr:uid="{00000000-0005-0000-0000-00003A6E0000}"/>
    <cellStyle name="Migliaia 29 3 2 6 5" xfId="20105" xr:uid="{00000000-0005-0000-0000-00003B6E0000}"/>
    <cellStyle name="Migliaia 29 3 2 7" xfId="20100" xr:uid="{00000000-0005-0000-0000-00003C6E0000}"/>
    <cellStyle name="Migliaia 29 3 3" xfId="1351" xr:uid="{00000000-0005-0000-0000-00003D6E0000}"/>
    <cellStyle name="Migliaia 29 3 3 2" xfId="3547" xr:uid="{00000000-0005-0000-0000-00003E6E0000}"/>
    <cellStyle name="Migliaia 29 3 3 2 2" xfId="5156" xr:uid="{00000000-0005-0000-0000-00003F6E0000}"/>
    <cellStyle name="Migliaia 29 3 3 2 2 2" xfId="34579" xr:uid="{00000000-0005-0000-0000-0000406E0000}"/>
    <cellStyle name="Migliaia 29 3 3 2 2 3" xfId="39881" xr:uid="{00000000-0005-0000-0000-0000416E0000}"/>
    <cellStyle name="Migliaia 29 3 3 2 3" xfId="13636" xr:uid="{00000000-0005-0000-0000-0000426E0000}"/>
    <cellStyle name="Migliaia 29 3 3 2 4" xfId="15722" xr:uid="{00000000-0005-0000-0000-0000436E0000}"/>
    <cellStyle name="Migliaia 29 3 3 2 4 2" xfId="37230" xr:uid="{00000000-0005-0000-0000-0000446E0000}"/>
    <cellStyle name="Migliaia 29 3 3 2 5" xfId="11766" xr:uid="{00000000-0005-0000-0000-0000456E0000}"/>
    <cellStyle name="Migliaia 29 3 3 3" xfId="4908" xr:uid="{00000000-0005-0000-0000-0000466E0000}"/>
    <cellStyle name="Migliaia 29 3 3 3 2" xfId="29105" xr:uid="{00000000-0005-0000-0000-0000476E0000}"/>
    <cellStyle name="Migliaia 29 3 3 3 2 2" xfId="34580" xr:uid="{00000000-0005-0000-0000-0000486E0000}"/>
    <cellStyle name="Migliaia 29 3 3 3 2 3" xfId="39882" xr:uid="{00000000-0005-0000-0000-0000496E0000}"/>
    <cellStyle name="Migliaia 29 3 3 3 3" xfId="32034" xr:uid="{00000000-0005-0000-0000-00004A6E0000}"/>
    <cellStyle name="Migliaia 29 3 3 3 4" xfId="37231" xr:uid="{00000000-0005-0000-0000-00004B6E0000}"/>
    <cellStyle name="Migliaia 29 3 3 4" xfId="15721" xr:uid="{00000000-0005-0000-0000-00004C6E0000}"/>
    <cellStyle name="Migliaia 29 3 3 4 2" xfId="29106" xr:uid="{00000000-0005-0000-0000-00004D6E0000}"/>
    <cellStyle name="Migliaia 29 3 3 4 2 2" xfId="34581" xr:uid="{00000000-0005-0000-0000-00004E6E0000}"/>
    <cellStyle name="Migliaia 29 3 3 4 2 3" xfId="39883" xr:uid="{00000000-0005-0000-0000-00004F6E0000}"/>
    <cellStyle name="Migliaia 29 3 3 4 3" xfId="32035" xr:uid="{00000000-0005-0000-0000-0000506E0000}"/>
    <cellStyle name="Migliaia 29 3 3 4 4" xfId="37232" xr:uid="{00000000-0005-0000-0000-0000516E0000}"/>
    <cellStyle name="Migliaia 29 3 3 4 5" xfId="20109" xr:uid="{00000000-0005-0000-0000-0000526E0000}"/>
    <cellStyle name="Migliaia 29 3 3 5" xfId="20110" xr:uid="{00000000-0005-0000-0000-0000536E0000}"/>
    <cellStyle name="Migliaia 29 3 3 5 2" xfId="29107" xr:uid="{00000000-0005-0000-0000-0000546E0000}"/>
    <cellStyle name="Migliaia 29 3 3 5 2 2" xfId="34582" xr:uid="{00000000-0005-0000-0000-0000556E0000}"/>
    <cellStyle name="Migliaia 29 3 3 5 2 3" xfId="39884" xr:uid="{00000000-0005-0000-0000-0000566E0000}"/>
    <cellStyle name="Migliaia 29 3 3 5 3" xfId="32036" xr:uid="{00000000-0005-0000-0000-0000576E0000}"/>
    <cellStyle name="Migliaia 29 3 3 5 4" xfId="37233" xr:uid="{00000000-0005-0000-0000-0000586E0000}"/>
    <cellStyle name="Migliaia 29 3 3 6" xfId="29103" xr:uid="{00000000-0005-0000-0000-0000596E0000}"/>
    <cellStyle name="Migliaia 29 3 3 6 2" xfId="34578" xr:uid="{00000000-0005-0000-0000-00005A6E0000}"/>
    <cellStyle name="Migliaia 29 3 3 6 3" xfId="39880" xr:uid="{00000000-0005-0000-0000-00005B6E0000}"/>
    <cellStyle name="Migliaia 29 3 3 7" xfId="32032" xr:uid="{00000000-0005-0000-0000-00005C6E0000}"/>
    <cellStyle name="Migliaia 29 3 3 8" xfId="37229" xr:uid="{00000000-0005-0000-0000-00005D6E0000}"/>
    <cellStyle name="Migliaia 29 3 3 9" xfId="11765" xr:uid="{00000000-0005-0000-0000-00005E6E0000}"/>
    <cellStyle name="Migliaia 29 3 4" xfId="2406" xr:uid="{00000000-0005-0000-0000-00005F6E0000}"/>
    <cellStyle name="Migliaia 29 3 4 2" xfId="3918" xr:uid="{00000000-0005-0000-0000-0000606E0000}"/>
    <cellStyle name="Migliaia 29 3 4 2 2" xfId="9873" xr:uid="{00000000-0005-0000-0000-0000616E0000}"/>
    <cellStyle name="Migliaia 29 3 4 2 3" xfId="13560" xr:uid="{00000000-0005-0000-0000-0000626E0000}"/>
    <cellStyle name="Migliaia 29 3 4 2 4" xfId="15724" xr:uid="{00000000-0005-0000-0000-0000636E0000}"/>
    <cellStyle name="Migliaia 29 3 4 2 5" xfId="27810" xr:uid="{00000000-0005-0000-0000-0000646E0000}"/>
    <cellStyle name="Migliaia 29 3 4 2 6" xfId="11768" xr:uid="{00000000-0005-0000-0000-0000656E0000}"/>
    <cellStyle name="Migliaia 29 3 4 3" xfId="9121" xr:uid="{00000000-0005-0000-0000-0000666E0000}"/>
    <cellStyle name="Migliaia 29 3 4 3 2" xfId="30721" xr:uid="{00000000-0005-0000-0000-0000676E0000}"/>
    <cellStyle name="Migliaia 29 3 4 3 2 2" xfId="35881" xr:uid="{00000000-0005-0000-0000-0000686E0000}"/>
    <cellStyle name="Migliaia 29 3 4 3 2 3" xfId="41183" xr:uid="{00000000-0005-0000-0000-0000696E0000}"/>
    <cellStyle name="Migliaia 29 3 4 3 3" xfId="33230" xr:uid="{00000000-0005-0000-0000-00006A6E0000}"/>
    <cellStyle name="Migliaia 29 3 4 3 4" xfId="38532" xr:uid="{00000000-0005-0000-0000-00006B6E0000}"/>
    <cellStyle name="Migliaia 29 3 4 4" xfId="15723" xr:uid="{00000000-0005-0000-0000-00006C6E0000}"/>
    <cellStyle name="Migliaia 29 3 4 4 2" xfId="34583" xr:uid="{00000000-0005-0000-0000-00006D6E0000}"/>
    <cellStyle name="Migliaia 29 3 4 4 3" xfId="39885" xr:uid="{00000000-0005-0000-0000-00006E6E0000}"/>
    <cellStyle name="Migliaia 29 3 4 4 4" xfId="29108" xr:uid="{00000000-0005-0000-0000-00006F6E0000}"/>
    <cellStyle name="Migliaia 29 3 4 5" xfId="32037" xr:uid="{00000000-0005-0000-0000-0000706E0000}"/>
    <cellStyle name="Migliaia 29 3 4 6" xfId="37234" xr:uid="{00000000-0005-0000-0000-0000716E0000}"/>
    <cellStyle name="Migliaia 29 3 4 7" xfId="11767" xr:uid="{00000000-0005-0000-0000-0000726E0000}"/>
    <cellStyle name="Migliaia 29 3 5" xfId="3200" xr:uid="{00000000-0005-0000-0000-0000736E0000}"/>
    <cellStyle name="Migliaia 29 3 5 2" xfId="9673" xr:uid="{00000000-0005-0000-0000-0000746E0000}"/>
    <cellStyle name="Migliaia 29 3 5 2 2" xfId="30722" xr:uid="{00000000-0005-0000-0000-0000756E0000}"/>
    <cellStyle name="Migliaia 29 3 5 2 2 2" xfId="35882" xr:uid="{00000000-0005-0000-0000-0000766E0000}"/>
    <cellStyle name="Migliaia 29 3 5 2 2 3" xfId="41184" xr:uid="{00000000-0005-0000-0000-0000776E0000}"/>
    <cellStyle name="Migliaia 29 3 5 2 3" xfId="33231" xr:uid="{00000000-0005-0000-0000-0000786E0000}"/>
    <cellStyle name="Migliaia 29 3 5 2 4" xfId="38533" xr:uid="{00000000-0005-0000-0000-0000796E0000}"/>
    <cellStyle name="Migliaia 29 3 5 3" xfId="15725" xr:uid="{00000000-0005-0000-0000-00007A6E0000}"/>
    <cellStyle name="Migliaia 29 3 5 3 2" xfId="34584" xr:uid="{00000000-0005-0000-0000-00007B6E0000}"/>
    <cellStyle name="Migliaia 29 3 5 3 3" xfId="39886" xr:uid="{00000000-0005-0000-0000-00007C6E0000}"/>
    <cellStyle name="Migliaia 29 3 5 3 4" xfId="29109" xr:uid="{00000000-0005-0000-0000-00007D6E0000}"/>
    <cellStyle name="Migliaia 29 3 5 4" xfId="32038" xr:uid="{00000000-0005-0000-0000-00007E6E0000}"/>
    <cellStyle name="Migliaia 29 3 5 5" xfId="37235" xr:uid="{00000000-0005-0000-0000-00007F6E0000}"/>
    <cellStyle name="Migliaia 29 3 5 6" xfId="11769" xr:uid="{00000000-0005-0000-0000-0000806E0000}"/>
    <cellStyle name="Migliaia 29 3 6" xfId="2768" xr:uid="{00000000-0005-0000-0000-0000816E0000}"/>
    <cellStyle name="Migliaia 29 3 6 2" xfId="9378" xr:uid="{00000000-0005-0000-0000-0000826E0000}"/>
    <cellStyle name="Migliaia 29 3 6 2 2" xfId="34585" xr:uid="{00000000-0005-0000-0000-0000836E0000}"/>
    <cellStyle name="Migliaia 29 3 6 2 3" xfId="39887" xr:uid="{00000000-0005-0000-0000-0000846E0000}"/>
    <cellStyle name="Migliaia 29 3 6 3" xfId="14047" xr:uid="{00000000-0005-0000-0000-0000856E0000}"/>
    <cellStyle name="Migliaia 29 3 6 4" xfId="15726" xr:uid="{00000000-0005-0000-0000-0000866E0000}"/>
    <cellStyle name="Migliaia 29 3 6 4 2" xfId="37236" xr:uid="{00000000-0005-0000-0000-0000876E0000}"/>
    <cellStyle name="Migliaia 29 3 6 5" xfId="11770" xr:uid="{00000000-0005-0000-0000-0000886E0000}"/>
    <cellStyle name="Migliaia 29 3 7" xfId="7868" xr:uid="{00000000-0005-0000-0000-0000896E0000}"/>
    <cellStyle name="Migliaia 29 3 7 2" xfId="29111" xr:uid="{00000000-0005-0000-0000-00008A6E0000}"/>
    <cellStyle name="Migliaia 29 3 7 2 2" xfId="34586" xr:uid="{00000000-0005-0000-0000-00008B6E0000}"/>
    <cellStyle name="Migliaia 29 3 7 2 3" xfId="39888" xr:uid="{00000000-0005-0000-0000-00008C6E0000}"/>
    <cellStyle name="Migliaia 29 3 7 3" xfId="32040" xr:uid="{00000000-0005-0000-0000-00008D6E0000}"/>
    <cellStyle name="Migliaia 29 3 7 4" xfId="37237" xr:uid="{00000000-0005-0000-0000-00008E6E0000}"/>
    <cellStyle name="Migliaia 29 3 8" xfId="12793" xr:uid="{00000000-0005-0000-0000-00008F6E0000}"/>
    <cellStyle name="Migliaia 29 3 8 2" xfId="29112" xr:uid="{00000000-0005-0000-0000-0000906E0000}"/>
    <cellStyle name="Migliaia 29 3 8 2 2" xfId="34587" xr:uid="{00000000-0005-0000-0000-0000916E0000}"/>
    <cellStyle name="Migliaia 29 3 8 2 3" xfId="39889" xr:uid="{00000000-0005-0000-0000-0000926E0000}"/>
    <cellStyle name="Migliaia 29 3 8 3" xfId="32041" xr:uid="{00000000-0005-0000-0000-0000936E0000}"/>
    <cellStyle name="Migliaia 29 3 8 4" xfId="37238" xr:uid="{00000000-0005-0000-0000-0000946E0000}"/>
    <cellStyle name="Migliaia 29 3 8 5" xfId="20115" xr:uid="{00000000-0005-0000-0000-0000956E0000}"/>
    <cellStyle name="Migliaia 29 3 9" xfId="15717" xr:uid="{00000000-0005-0000-0000-0000966E0000}"/>
    <cellStyle name="Migliaia 29 4" xfId="1353" xr:uid="{00000000-0005-0000-0000-0000976E0000}"/>
    <cellStyle name="Migliaia 29 4 2" xfId="3549" xr:uid="{00000000-0005-0000-0000-0000986E0000}"/>
    <cellStyle name="Migliaia 29 4 2 2" xfId="4254" xr:uid="{00000000-0005-0000-0000-0000996E0000}"/>
    <cellStyle name="Migliaia 29 4 2 2 2" xfId="29113" xr:uid="{00000000-0005-0000-0000-00009A6E0000}"/>
    <cellStyle name="Migliaia 29 4 2 2 2 2" xfId="34588" xr:uid="{00000000-0005-0000-0000-00009B6E0000}"/>
    <cellStyle name="Migliaia 29 4 2 2 2 3" xfId="39890" xr:uid="{00000000-0005-0000-0000-00009C6E0000}"/>
    <cellStyle name="Migliaia 29 4 2 2 3" xfId="32042" xr:uid="{00000000-0005-0000-0000-00009D6E0000}"/>
    <cellStyle name="Migliaia 29 4 2 2 4" xfId="37239" xr:uid="{00000000-0005-0000-0000-00009E6E0000}"/>
    <cellStyle name="Migliaia 29 4 2 3" xfId="7401" xr:uid="{00000000-0005-0000-0000-00009F6E0000}"/>
    <cellStyle name="Migliaia 29 4 2 3 2" xfId="29114" xr:uid="{00000000-0005-0000-0000-0000A06E0000}"/>
    <cellStyle name="Migliaia 29 4 2 3 2 2" xfId="34589" xr:uid="{00000000-0005-0000-0000-0000A16E0000}"/>
    <cellStyle name="Migliaia 29 4 2 3 2 3" xfId="39891" xr:uid="{00000000-0005-0000-0000-0000A26E0000}"/>
    <cellStyle name="Migliaia 29 4 2 3 3" xfId="32043" xr:uid="{00000000-0005-0000-0000-0000A36E0000}"/>
    <cellStyle name="Migliaia 29 4 2 3 4" xfId="37240" xr:uid="{00000000-0005-0000-0000-0000A46E0000}"/>
    <cellStyle name="Migliaia 29 4 2 4" xfId="6748" xr:uid="{00000000-0005-0000-0000-0000A56E0000}"/>
    <cellStyle name="Migliaia 29 4 2 5" xfId="6134" xr:uid="{00000000-0005-0000-0000-0000A66E0000}"/>
    <cellStyle name="Migliaia 29 4 2 5 2" xfId="16908" xr:uid="{00000000-0005-0000-0000-0000A76E0000}"/>
    <cellStyle name="Migliaia 29 4 2 5 3" xfId="43625" xr:uid="{00000000-0005-0000-0000-0000A86E0000}"/>
    <cellStyle name="Migliaia 29 4 2 5 4" xfId="45940" xr:uid="{00000000-0005-0000-0000-0000A96E0000}"/>
    <cellStyle name="Migliaia 29 4 2 5 5" xfId="48956" xr:uid="{00000000-0005-0000-0000-0000AA6E0000}"/>
    <cellStyle name="Migliaia 29 4 2 6" xfId="15728" xr:uid="{00000000-0005-0000-0000-0000AB6E0000}"/>
    <cellStyle name="Migliaia 29 4 2 7" xfId="20117" xr:uid="{00000000-0005-0000-0000-0000AC6E0000}"/>
    <cellStyle name="Migliaia 29 4 3" xfId="4255" xr:uid="{00000000-0005-0000-0000-0000AD6E0000}"/>
    <cellStyle name="Migliaia 29 4 3 2" xfId="13637" xr:uid="{00000000-0005-0000-0000-0000AE6E0000}"/>
    <cellStyle name="Migliaia 29 4 3 2 2" xfId="34590" xr:uid="{00000000-0005-0000-0000-0000AF6E0000}"/>
    <cellStyle name="Migliaia 29 4 3 2 3" xfId="39892" xr:uid="{00000000-0005-0000-0000-0000B06E0000}"/>
    <cellStyle name="Migliaia 29 4 3 3" xfId="32044" xr:uid="{00000000-0005-0000-0000-0000B16E0000}"/>
    <cellStyle name="Migliaia 29 4 3 4" xfId="37241" xr:uid="{00000000-0005-0000-0000-0000B26E0000}"/>
    <cellStyle name="Migliaia 29 4 3 5" xfId="12791" xr:uid="{00000000-0005-0000-0000-0000B36E0000}"/>
    <cellStyle name="Migliaia 29 4 4" xfId="7402" xr:uid="{00000000-0005-0000-0000-0000B46E0000}"/>
    <cellStyle name="Migliaia 29 4 4 2" xfId="29115" xr:uid="{00000000-0005-0000-0000-0000B56E0000}"/>
    <cellStyle name="Migliaia 29 4 4 2 2" xfId="34591" xr:uid="{00000000-0005-0000-0000-0000B66E0000}"/>
    <cellStyle name="Migliaia 29 4 4 2 3" xfId="39893" xr:uid="{00000000-0005-0000-0000-0000B76E0000}"/>
    <cellStyle name="Migliaia 29 4 4 3" xfId="32045" xr:uid="{00000000-0005-0000-0000-0000B86E0000}"/>
    <cellStyle name="Migliaia 29 4 4 4" xfId="37242" xr:uid="{00000000-0005-0000-0000-0000B96E0000}"/>
    <cellStyle name="Migliaia 29 4 5" xfId="6747" xr:uid="{00000000-0005-0000-0000-0000BA6E0000}"/>
    <cellStyle name="Migliaia 29 4 5 2" xfId="29116" xr:uid="{00000000-0005-0000-0000-0000BB6E0000}"/>
    <cellStyle name="Migliaia 29 4 5 2 2" xfId="34592" xr:uid="{00000000-0005-0000-0000-0000BC6E0000}"/>
    <cellStyle name="Migliaia 29 4 5 2 3" xfId="39894" xr:uid="{00000000-0005-0000-0000-0000BD6E0000}"/>
    <cellStyle name="Migliaia 29 4 5 3" xfId="32046" xr:uid="{00000000-0005-0000-0000-0000BE6E0000}"/>
    <cellStyle name="Migliaia 29 4 5 4" xfId="37243" xr:uid="{00000000-0005-0000-0000-0000BF6E0000}"/>
    <cellStyle name="Migliaia 29 4 6" xfId="6133" xr:uid="{00000000-0005-0000-0000-0000C06E0000}"/>
    <cellStyle name="Migliaia 29 4 6 2" xfId="16907" xr:uid="{00000000-0005-0000-0000-0000C16E0000}"/>
    <cellStyle name="Migliaia 29 4 6 2 2" xfId="34593" xr:uid="{00000000-0005-0000-0000-0000C26E0000}"/>
    <cellStyle name="Migliaia 29 4 6 2 3" xfId="39895" xr:uid="{00000000-0005-0000-0000-0000C36E0000}"/>
    <cellStyle name="Migliaia 29 4 6 2 4" xfId="29117" xr:uid="{00000000-0005-0000-0000-0000C46E0000}"/>
    <cellStyle name="Migliaia 29 4 6 3" xfId="32047" xr:uid="{00000000-0005-0000-0000-0000C56E0000}"/>
    <cellStyle name="Migliaia 29 4 6 4" xfId="37244" xr:uid="{00000000-0005-0000-0000-0000C66E0000}"/>
    <cellStyle name="Migliaia 29 4 6 5" xfId="20119" xr:uid="{00000000-0005-0000-0000-0000C76E0000}"/>
    <cellStyle name="Migliaia 29 4 6 6" xfId="41683" xr:uid="{00000000-0005-0000-0000-0000C86E0000}"/>
    <cellStyle name="Migliaia 29 4 6 7" xfId="45939" xr:uid="{00000000-0005-0000-0000-0000C96E0000}"/>
    <cellStyle name="Migliaia 29 4 6 8" xfId="48955" xr:uid="{00000000-0005-0000-0000-0000CA6E0000}"/>
    <cellStyle name="Migliaia 29 4 7" xfId="15727" xr:uid="{00000000-0005-0000-0000-0000CB6E0000}"/>
    <cellStyle name="Migliaia 29 4 7 2" xfId="29118" xr:uid="{00000000-0005-0000-0000-0000CC6E0000}"/>
    <cellStyle name="Migliaia 29 4 7 2 2" xfId="34594" xr:uid="{00000000-0005-0000-0000-0000CD6E0000}"/>
    <cellStyle name="Migliaia 29 4 7 2 3" xfId="39896" xr:uid="{00000000-0005-0000-0000-0000CE6E0000}"/>
    <cellStyle name="Migliaia 29 4 7 3" xfId="32048" xr:uid="{00000000-0005-0000-0000-0000CF6E0000}"/>
    <cellStyle name="Migliaia 29 4 7 4" xfId="37245" xr:uid="{00000000-0005-0000-0000-0000D06E0000}"/>
    <cellStyle name="Migliaia 29 4 7 5" xfId="20120" xr:uid="{00000000-0005-0000-0000-0000D16E0000}"/>
    <cellStyle name="Migliaia 29 4 8" xfId="20116" xr:uid="{00000000-0005-0000-0000-0000D26E0000}"/>
    <cellStyle name="Migliaia 29 5" xfId="1354" xr:uid="{00000000-0005-0000-0000-0000D36E0000}"/>
    <cellStyle name="Migliaia 29 5 2" xfId="3550" xr:uid="{00000000-0005-0000-0000-0000D46E0000}"/>
    <cellStyle name="Migliaia 29 5 2 2" xfId="13859" xr:uid="{00000000-0005-0000-0000-0000D56E0000}"/>
    <cellStyle name="Migliaia 29 5 2 2 2" xfId="34595" xr:uid="{00000000-0005-0000-0000-0000D66E0000}"/>
    <cellStyle name="Migliaia 29 5 2 2 3" xfId="39897" xr:uid="{00000000-0005-0000-0000-0000D76E0000}"/>
    <cellStyle name="Migliaia 29 5 2 3" xfId="15730" xr:uid="{00000000-0005-0000-0000-0000D86E0000}"/>
    <cellStyle name="Migliaia 29 5 2 3 2" xfId="32049" xr:uid="{00000000-0005-0000-0000-0000D96E0000}"/>
    <cellStyle name="Migliaia 29 5 2 4" xfId="37246" xr:uid="{00000000-0005-0000-0000-0000DA6E0000}"/>
    <cellStyle name="Migliaia 29 5 2 5" xfId="11771" xr:uid="{00000000-0005-0000-0000-0000DB6E0000}"/>
    <cellStyle name="Migliaia 29 5 3" xfId="6749" xr:uid="{00000000-0005-0000-0000-0000DC6E0000}"/>
    <cellStyle name="Migliaia 29 5 3 2" xfId="29119" xr:uid="{00000000-0005-0000-0000-0000DD6E0000}"/>
    <cellStyle name="Migliaia 29 5 3 2 2" xfId="34596" xr:uid="{00000000-0005-0000-0000-0000DE6E0000}"/>
    <cellStyle name="Migliaia 29 5 3 2 3" xfId="39898" xr:uid="{00000000-0005-0000-0000-0000DF6E0000}"/>
    <cellStyle name="Migliaia 29 5 3 3" xfId="32050" xr:uid="{00000000-0005-0000-0000-0000E06E0000}"/>
    <cellStyle name="Migliaia 29 5 3 4" xfId="37247" xr:uid="{00000000-0005-0000-0000-0000E16E0000}"/>
    <cellStyle name="Migliaia 29 5 4" xfId="6135" xr:uid="{00000000-0005-0000-0000-0000E26E0000}"/>
    <cellStyle name="Migliaia 29 5 4 2" xfId="16909" xr:uid="{00000000-0005-0000-0000-0000E36E0000}"/>
    <cellStyle name="Migliaia 29 5 4 2 2" xfId="34597" xr:uid="{00000000-0005-0000-0000-0000E46E0000}"/>
    <cellStyle name="Migliaia 29 5 4 2 3" xfId="39899" xr:uid="{00000000-0005-0000-0000-0000E56E0000}"/>
    <cellStyle name="Migliaia 29 5 4 2 4" xfId="29120" xr:uid="{00000000-0005-0000-0000-0000E66E0000}"/>
    <cellStyle name="Migliaia 29 5 4 3" xfId="32051" xr:uid="{00000000-0005-0000-0000-0000E76E0000}"/>
    <cellStyle name="Migliaia 29 5 4 4" xfId="37248" xr:uid="{00000000-0005-0000-0000-0000E86E0000}"/>
    <cellStyle name="Migliaia 29 5 4 5" xfId="20122" xr:uid="{00000000-0005-0000-0000-0000E96E0000}"/>
    <cellStyle name="Migliaia 29 5 4 6" xfId="43921" xr:uid="{00000000-0005-0000-0000-0000EA6E0000}"/>
    <cellStyle name="Migliaia 29 5 4 7" xfId="45941" xr:uid="{00000000-0005-0000-0000-0000EB6E0000}"/>
    <cellStyle name="Migliaia 29 5 4 8" xfId="48957" xr:uid="{00000000-0005-0000-0000-0000EC6E0000}"/>
    <cellStyle name="Migliaia 29 5 5" xfId="15729" xr:uid="{00000000-0005-0000-0000-0000ED6E0000}"/>
    <cellStyle name="Migliaia 29 5 5 2" xfId="29121" xr:uid="{00000000-0005-0000-0000-0000EE6E0000}"/>
    <cellStyle name="Migliaia 29 5 5 2 2" xfId="34598" xr:uid="{00000000-0005-0000-0000-0000EF6E0000}"/>
    <cellStyle name="Migliaia 29 5 5 2 3" xfId="39900" xr:uid="{00000000-0005-0000-0000-0000F06E0000}"/>
    <cellStyle name="Migliaia 29 5 5 3" xfId="32052" xr:uid="{00000000-0005-0000-0000-0000F16E0000}"/>
    <cellStyle name="Migliaia 29 5 5 4" xfId="37249" xr:uid="{00000000-0005-0000-0000-0000F26E0000}"/>
    <cellStyle name="Migliaia 29 5 5 5" xfId="20123" xr:uid="{00000000-0005-0000-0000-0000F36E0000}"/>
    <cellStyle name="Migliaia 29 5 6" xfId="20124" xr:uid="{00000000-0005-0000-0000-0000F46E0000}"/>
    <cellStyle name="Migliaia 29 5 6 2" xfId="29122" xr:uid="{00000000-0005-0000-0000-0000F56E0000}"/>
    <cellStyle name="Migliaia 29 5 6 2 2" xfId="34599" xr:uid="{00000000-0005-0000-0000-0000F66E0000}"/>
    <cellStyle name="Migliaia 29 5 6 2 3" xfId="39901" xr:uid="{00000000-0005-0000-0000-0000F76E0000}"/>
    <cellStyle name="Migliaia 29 5 6 3" xfId="32053" xr:uid="{00000000-0005-0000-0000-0000F86E0000}"/>
    <cellStyle name="Migliaia 29 5 6 4" xfId="37250" xr:uid="{00000000-0005-0000-0000-0000F96E0000}"/>
    <cellStyle name="Migliaia 29 5 7" xfId="20121" xr:uid="{00000000-0005-0000-0000-0000FA6E0000}"/>
    <cellStyle name="Migliaia 29 6" xfId="1349" xr:uid="{00000000-0005-0000-0000-0000FB6E0000}"/>
    <cellStyle name="Migliaia 29 6 2" xfId="3545" xr:uid="{00000000-0005-0000-0000-0000FC6E0000}"/>
    <cellStyle name="Migliaia 29 6 2 2" xfId="5155" xr:uid="{00000000-0005-0000-0000-0000FD6E0000}"/>
    <cellStyle name="Migliaia 29 6 2 3" xfId="14091" xr:uid="{00000000-0005-0000-0000-0000FE6E0000}"/>
    <cellStyle name="Migliaia 29 6 2 4" xfId="15732" xr:uid="{00000000-0005-0000-0000-0000FF6E0000}"/>
    <cellStyle name="Migliaia 29 6 2 5" xfId="27813" xr:uid="{00000000-0005-0000-0000-0000006F0000}"/>
    <cellStyle name="Migliaia 29 6 2 6" xfId="11773" xr:uid="{00000000-0005-0000-0000-0000016F0000}"/>
    <cellStyle name="Migliaia 29 6 3" xfId="4907" xr:uid="{00000000-0005-0000-0000-0000026F0000}"/>
    <cellStyle name="Migliaia 29 6 3 2" xfId="30723" xr:uid="{00000000-0005-0000-0000-0000036F0000}"/>
    <cellStyle name="Migliaia 29 6 3 2 2" xfId="35883" xr:uid="{00000000-0005-0000-0000-0000046F0000}"/>
    <cellStyle name="Migliaia 29 6 3 2 3" xfId="41185" xr:uid="{00000000-0005-0000-0000-0000056F0000}"/>
    <cellStyle name="Migliaia 29 6 3 3" xfId="33232" xr:uid="{00000000-0005-0000-0000-0000066F0000}"/>
    <cellStyle name="Migliaia 29 6 3 4" xfId="38534" xr:uid="{00000000-0005-0000-0000-0000076F0000}"/>
    <cellStyle name="Migliaia 29 6 4" xfId="15731" xr:uid="{00000000-0005-0000-0000-0000086F0000}"/>
    <cellStyle name="Migliaia 29 6 4 2" xfId="34600" xr:uid="{00000000-0005-0000-0000-0000096F0000}"/>
    <cellStyle name="Migliaia 29 6 4 3" xfId="39902" xr:uid="{00000000-0005-0000-0000-00000A6F0000}"/>
    <cellStyle name="Migliaia 29 6 4 4" xfId="29123" xr:uid="{00000000-0005-0000-0000-00000B6F0000}"/>
    <cellStyle name="Migliaia 29 6 5" xfId="32054" xr:uid="{00000000-0005-0000-0000-00000C6F0000}"/>
    <cellStyle name="Migliaia 29 6 6" xfId="37251" xr:uid="{00000000-0005-0000-0000-00000D6F0000}"/>
    <cellStyle name="Migliaia 29 6 7" xfId="11772" xr:uid="{00000000-0005-0000-0000-00000E6F0000}"/>
    <cellStyle name="Migliaia 29 7" xfId="3198" xr:uid="{00000000-0005-0000-0000-00000F6F0000}"/>
    <cellStyle name="Migliaia 29 7 2" xfId="9671" xr:uid="{00000000-0005-0000-0000-0000106F0000}"/>
    <cellStyle name="Migliaia 29 7 2 2" xfId="30724" xr:uid="{00000000-0005-0000-0000-0000116F0000}"/>
    <cellStyle name="Migliaia 29 7 2 2 2" xfId="35884" xr:uid="{00000000-0005-0000-0000-0000126F0000}"/>
    <cellStyle name="Migliaia 29 7 2 2 3" xfId="41186" xr:uid="{00000000-0005-0000-0000-0000136F0000}"/>
    <cellStyle name="Migliaia 29 7 2 3" xfId="33233" xr:uid="{00000000-0005-0000-0000-0000146F0000}"/>
    <cellStyle name="Migliaia 29 7 2 4" xfId="38535" xr:uid="{00000000-0005-0000-0000-0000156F0000}"/>
    <cellStyle name="Migliaia 29 7 3" xfId="15733" xr:uid="{00000000-0005-0000-0000-0000166F0000}"/>
    <cellStyle name="Migliaia 29 7 3 2" xfId="34601" xr:uid="{00000000-0005-0000-0000-0000176F0000}"/>
    <cellStyle name="Migliaia 29 7 3 3" xfId="39903" xr:uid="{00000000-0005-0000-0000-0000186F0000}"/>
    <cellStyle name="Migliaia 29 7 3 4" xfId="29124" xr:uid="{00000000-0005-0000-0000-0000196F0000}"/>
    <cellStyle name="Migliaia 29 7 4" xfId="32055" xr:uid="{00000000-0005-0000-0000-00001A6F0000}"/>
    <cellStyle name="Migliaia 29 7 5" xfId="37252" xr:uid="{00000000-0005-0000-0000-00001B6F0000}"/>
    <cellStyle name="Migliaia 29 7 6" xfId="11774" xr:uid="{00000000-0005-0000-0000-00001C6F0000}"/>
    <cellStyle name="Migliaia 29 8" xfId="2766" xr:uid="{00000000-0005-0000-0000-00001D6F0000}"/>
    <cellStyle name="Migliaia 29 8 2" xfId="9376" xr:uid="{00000000-0005-0000-0000-00001E6F0000}"/>
    <cellStyle name="Migliaia 29 8 2 2" xfId="30725" xr:uid="{00000000-0005-0000-0000-00001F6F0000}"/>
    <cellStyle name="Migliaia 29 8 2 2 2" xfId="35885" xr:uid="{00000000-0005-0000-0000-0000206F0000}"/>
    <cellStyle name="Migliaia 29 8 2 2 3" xfId="41187" xr:uid="{00000000-0005-0000-0000-0000216F0000}"/>
    <cellStyle name="Migliaia 29 8 2 3" xfId="33234" xr:uid="{00000000-0005-0000-0000-0000226F0000}"/>
    <cellStyle name="Migliaia 29 8 2 4" xfId="38536" xr:uid="{00000000-0005-0000-0000-0000236F0000}"/>
    <cellStyle name="Migliaia 29 8 3" xfId="15734" xr:uid="{00000000-0005-0000-0000-0000246F0000}"/>
    <cellStyle name="Migliaia 29 8 3 2" xfId="34602" xr:uid="{00000000-0005-0000-0000-0000256F0000}"/>
    <cellStyle name="Migliaia 29 8 3 3" xfId="39904" xr:uid="{00000000-0005-0000-0000-0000266F0000}"/>
    <cellStyle name="Migliaia 29 8 3 4" xfId="29125" xr:uid="{00000000-0005-0000-0000-0000276F0000}"/>
    <cellStyle name="Migliaia 29 8 4" xfId="32056" xr:uid="{00000000-0005-0000-0000-0000286F0000}"/>
    <cellStyle name="Migliaia 29 8 5" xfId="37253" xr:uid="{00000000-0005-0000-0000-0000296F0000}"/>
    <cellStyle name="Migliaia 29 8 6" xfId="11775" xr:uid="{00000000-0005-0000-0000-00002A6F0000}"/>
    <cellStyle name="Migliaia 29 9" xfId="12606" xr:uid="{00000000-0005-0000-0000-00002B6F0000}"/>
    <cellStyle name="Migliaia 29 9 2" xfId="29126" xr:uid="{00000000-0005-0000-0000-00002C6F0000}"/>
    <cellStyle name="Migliaia 29 9 2 2" xfId="34603" xr:uid="{00000000-0005-0000-0000-00002D6F0000}"/>
    <cellStyle name="Migliaia 29 9 2 3" xfId="39905" xr:uid="{00000000-0005-0000-0000-00002E6F0000}"/>
    <cellStyle name="Migliaia 29 9 3" xfId="32057" xr:uid="{00000000-0005-0000-0000-00002F6F0000}"/>
    <cellStyle name="Migliaia 29 9 4" xfId="37254" xr:uid="{00000000-0005-0000-0000-0000306F0000}"/>
    <cellStyle name="Migliaia 3" xfId="302" xr:uid="{00000000-0005-0000-0000-0000316F0000}"/>
    <cellStyle name="Migliaia 3 10" xfId="15735" xr:uid="{00000000-0005-0000-0000-0000326F0000}"/>
    <cellStyle name="Migliaia 3 10 2" xfId="34604" xr:uid="{00000000-0005-0000-0000-0000336F0000}"/>
    <cellStyle name="Migliaia 3 10 3" xfId="39906" xr:uid="{00000000-0005-0000-0000-0000346F0000}"/>
    <cellStyle name="Migliaia 3 10 4" xfId="29127" xr:uid="{00000000-0005-0000-0000-0000356F0000}"/>
    <cellStyle name="Migliaia 3 11" xfId="32058" xr:uid="{00000000-0005-0000-0000-0000366F0000}"/>
    <cellStyle name="Migliaia 3 12" xfId="37255" xr:uid="{00000000-0005-0000-0000-0000376F0000}"/>
    <cellStyle name="Migliaia 3 2" xfId="303" xr:uid="{00000000-0005-0000-0000-0000386F0000}"/>
    <cellStyle name="Migliaia 3 2 2" xfId="1356" xr:uid="{00000000-0005-0000-0000-0000396F0000}"/>
    <cellStyle name="Migliaia 3 2 2 2" xfId="3552" xr:uid="{00000000-0005-0000-0000-00003A6F0000}"/>
    <cellStyle name="Migliaia 3 2 2 2 2" xfId="9814" xr:uid="{00000000-0005-0000-0000-00003B6F0000}"/>
    <cellStyle name="Migliaia 3 2 2 2 2 2" xfId="34605" xr:uid="{00000000-0005-0000-0000-00003C6F0000}"/>
    <cellStyle name="Migliaia 3 2 2 2 2 3" xfId="39907" xr:uid="{00000000-0005-0000-0000-00003D6F0000}"/>
    <cellStyle name="Migliaia 3 2 2 2 3" xfId="13860" xr:uid="{00000000-0005-0000-0000-00003E6F0000}"/>
    <cellStyle name="Migliaia 3 2 2 2 4" xfId="15738" xr:uid="{00000000-0005-0000-0000-00003F6F0000}"/>
    <cellStyle name="Migliaia 3 2 2 2 4 2" xfId="37256" xr:uid="{00000000-0005-0000-0000-0000406F0000}"/>
    <cellStyle name="Migliaia 3 2 2 2 5" xfId="11776" xr:uid="{00000000-0005-0000-0000-0000416F0000}"/>
    <cellStyle name="Migliaia 3 2 2 3" xfId="7039" xr:uid="{00000000-0005-0000-0000-0000426F0000}"/>
    <cellStyle name="Migliaia 3 2 2 3 2" xfId="30726" xr:uid="{00000000-0005-0000-0000-0000436F0000}"/>
    <cellStyle name="Migliaia 3 2 2 3 2 2" xfId="35886" xr:uid="{00000000-0005-0000-0000-0000446F0000}"/>
    <cellStyle name="Migliaia 3 2 2 3 2 3" xfId="41188" xr:uid="{00000000-0005-0000-0000-0000456F0000}"/>
    <cellStyle name="Migliaia 3 2 2 3 3" xfId="33235" xr:uid="{00000000-0005-0000-0000-0000466F0000}"/>
    <cellStyle name="Migliaia 3 2 2 3 4" xfId="38537" xr:uid="{00000000-0005-0000-0000-0000476F0000}"/>
    <cellStyle name="Migliaia 3 2 2 4" xfId="6136" xr:uid="{00000000-0005-0000-0000-0000486F0000}"/>
    <cellStyle name="Migliaia 3 2 2 4 2" xfId="16910" xr:uid="{00000000-0005-0000-0000-0000496F0000}"/>
    <cellStyle name="Migliaia 3 2 2 4 3" xfId="41684" xr:uid="{00000000-0005-0000-0000-00004A6F0000}"/>
    <cellStyle name="Migliaia 3 2 2 4 4" xfId="45942" xr:uid="{00000000-0005-0000-0000-00004B6F0000}"/>
    <cellStyle name="Migliaia 3 2 2 4 5" xfId="48958" xr:uid="{00000000-0005-0000-0000-00004C6F0000}"/>
    <cellStyle name="Migliaia 3 2 2 5" xfId="15737" xr:uid="{00000000-0005-0000-0000-00004D6F0000}"/>
    <cellStyle name="Migliaia 3 2 2 6" xfId="20126" xr:uid="{00000000-0005-0000-0000-00004E6F0000}"/>
    <cellStyle name="Migliaia 3 2 3" xfId="3202" xr:uid="{00000000-0005-0000-0000-00004F6F0000}"/>
    <cellStyle name="Migliaia 3 2 3 2" xfId="9675" xr:uid="{00000000-0005-0000-0000-0000506F0000}"/>
    <cellStyle name="Migliaia 3 2 3 2 2" xfId="30727" xr:uid="{00000000-0005-0000-0000-0000516F0000}"/>
    <cellStyle name="Migliaia 3 2 3 2 2 2" xfId="35887" xr:uid="{00000000-0005-0000-0000-0000526F0000}"/>
    <cellStyle name="Migliaia 3 2 3 2 2 3" xfId="41189" xr:uid="{00000000-0005-0000-0000-0000536F0000}"/>
    <cellStyle name="Migliaia 3 2 3 2 3" xfId="33236" xr:uid="{00000000-0005-0000-0000-0000546F0000}"/>
    <cellStyle name="Migliaia 3 2 3 2 4" xfId="38538" xr:uid="{00000000-0005-0000-0000-0000556F0000}"/>
    <cellStyle name="Migliaia 3 2 3 3" xfId="15739" xr:uid="{00000000-0005-0000-0000-0000566F0000}"/>
    <cellStyle name="Migliaia 3 2 3 3 2" xfId="34606" xr:uid="{00000000-0005-0000-0000-0000576F0000}"/>
    <cellStyle name="Migliaia 3 2 3 3 3" xfId="39908" xr:uid="{00000000-0005-0000-0000-0000586F0000}"/>
    <cellStyle name="Migliaia 3 2 3 3 4" xfId="29128" xr:uid="{00000000-0005-0000-0000-0000596F0000}"/>
    <cellStyle name="Migliaia 3 2 3 4" xfId="32059" xr:uid="{00000000-0005-0000-0000-00005A6F0000}"/>
    <cellStyle name="Migliaia 3 2 3 5" xfId="37257" xr:uid="{00000000-0005-0000-0000-00005B6F0000}"/>
    <cellStyle name="Migliaia 3 2 3 6" xfId="11777" xr:uid="{00000000-0005-0000-0000-00005C6F0000}"/>
    <cellStyle name="Migliaia 3 2 4" xfId="2771" xr:uid="{00000000-0005-0000-0000-00005D6F0000}"/>
    <cellStyle name="Migliaia 3 2 4 2" xfId="9380" xr:uid="{00000000-0005-0000-0000-00005E6F0000}"/>
    <cellStyle name="Migliaia 3 2 4 2 2" xfId="34607" xr:uid="{00000000-0005-0000-0000-00005F6F0000}"/>
    <cellStyle name="Migliaia 3 2 4 2 3" xfId="39909" xr:uid="{00000000-0005-0000-0000-0000606F0000}"/>
    <cellStyle name="Migliaia 3 2 4 3" xfId="14144" xr:uid="{00000000-0005-0000-0000-0000616F0000}"/>
    <cellStyle name="Migliaia 3 2 4 4" xfId="15740" xr:uid="{00000000-0005-0000-0000-0000626F0000}"/>
    <cellStyle name="Migliaia 3 2 4 4 2" xfId="37258" xr:uid="{00000000-0005-0000-0000-0000636F0000}"/>
    <cellStyle name="Migliaia 3 2 4 5" xfId="11778" xr:uid="{00000000-0005-0000-0000-0000646F0000}"/>
    <cellStyle name="Migliaia 3 2 5" xfId="8554" xr:uid="{00000000-0005-0000-0000-0000656F0000}"/>
    <cellStyle name="Migliaia 3 2 5 2" xfId="29129" xr:uid="{00000000-0005-0000-0000-0000666F0000}"/>
    <cellStyle name="Migliaia 3 2 5 2 2" xfId="34608" xr:uid="{00000000-0005-0000-0000-0000676F0000}"/>
    <cellStyle name="Migliaia 3 2 5 2 3" xfId="39910" xr:uid="{00000000-0005-0000-0000-0000686F0000}"/>
    <cellStyle name="Migliaia 3 2 5 3" xfId="32060" xr:uid="{00000000-0005-0000-0000-0000696F0000}"/>
    <cellStyle name="Migliaia 3 2 5 4" xfId="37259" xr:uid="{00000000-0005-0000-0000-00006A6F0000}"/>
    <cellStyle name="Migliaia 3 2 6" xfId="15736" xr:uid="{00000000-0005-0000-0000-00006B6F0000}"/>
    <cellStyle name="Migliaia 3 2 6 2" xfId="29130" xr:uid="{00000000-0005-0000-0000-00006C6F0000}"/>
    <cellStyle name="Migliaia 3 2 6 2 2" xfId="34609" xr:uid="{00000000-0005-0000-0000-00006D6F0000}"/>
    <cellStyle name="Migliaia 3 2 6 2 3" xfId="39911" xr:uid="{00000000-0005-0000-0000-00006E6F0000}"/>
    <cellStyle name="Migliaia 3 2 6 3" xfId="32061" xr:uid="{00000000-0005-0000-0000-00006F6F0000}"/>
    <cellStyle name="Migliaia 3 2 6 4" xfId="37260" xr:uid="{00000000-0005-0000-0000-0000706F0000}"/>
    <cellStyle name="Migliaia 3 2 6 5" xfId="20127" xr:uid="{00000000-0005-0000-0000-0000716F0000}"/>
    <cellStyle name="Migliaia 3 2 7" xfId="20125" xr:uid="{00000000-0005-0000-0000-0000726F0000}"/>
    <cellStyle name="Migliaia 3 3" xfId="304" xr:uid="{00000000-0005-0000-0000-0000736F0000}"/>
    <cellStyle name="Migliaia 3 3 10" xfId="20128" xr:uid="{00000000-0005-0000-0000-0000746F0000}"/>
    <cellStyle name="Migliaia 3 3 11" xfId="11779" xr:uid="{00000000-0005-0000-0000-0000756F0000}"/>
    <cellStyle name="Migliaia 3 3 2" xfId="1358" xr:uid="{00000000-0005-0000-0000-0000766F0000}"/>
    <cellStyle name="Migliaia 3 3 2 2" xfId="3554" xr:uid="{00000000-0005-0000-0000-0000776F0000}"/>
    <cellStyle name="Migliaia 3 3 2 2 2" xfId="7403" xr:uid="{00000000-0005-0000-0000-0000786F0000}"/>
    <cellStyle name="Migliaia 3 3 2 2 2 2" xfId="13861" xr:uid="{00000000-0005-0000-0000-0000796F0000}"/>
    <cellStyle name="Migliaia 3 3 2 2 2 2 2" xfId="17295" xr:uid="{00000000-0005-0000-0000-00007A6F0000}"/>
    <cellStyle name="Migliaia 3 3 2 2 2 2 2 2" xfId="34610" xr:uid="{00000000-0005-0000-0000-00007B6F0000}"/>
    <cellStyle name="Migliaia 3 3 2 2 2 2 3" xfId="39912" xr:uid="{00000000-0005-0000-0000-00007C6F0000}"/>
    <cellStyle name="Migliaia 3 3 2 2 2 2 4" xfId="29131" xr:uid="{00000000-0005-0000-0000-00007D6F0000}"/>
    <cellStyle name="Migliaia 3 3 2 2 2 3" xfId="32062" xr:uid="{00000000-0005-0000-0000-00007E6F0000}"/>
    <cellStyle name="Migliaia 3 3 2 2 2 4" xfId="37261" xr:uid="{00000000-0005-0000-0000-00007F6F0000}"/>
    <cellStyle name="Migliaia 3 3 2 2 2 5" xfId="43739" xr:uid="{00000000-0005-0000-0000-0000806F0000}"/>
    <cellStyle name="Migliaia 3 3 2 2 2 6" xfId="46340" xr:uid="{00000000-0005-0000-0000-0000816F0000}"/>
    <cellStyle name="Migliaia 3 3 2 2 2 7" xfId="49356" xr:uid="{00000000-0005-0000-0000-0000826F0000}"/>
    <cellStyle name="Migliaia 3 3 2 2 2 8" xfId="13092" xr:uid="{00000000-0005-0000-0000-0000836F0000}"/>
    <cellStyle name="Migliaia 3 3 2 2 3" xfId="6985" xr:uid="{00000000-0005-0000-0000-0000846F0000}"/>
    <cellStyle name="Migliaia 3 3 2 2 4" xfId="6137" xr:uid="{00000000-0005-0000-0000-0000856F0000}"/>
    <cellStyle name="Migliaia 3 3 2 2 4 2" xfId="16911" xr:uid="{00000000-0005-0000-0000-0000866F0000}"/>
    <cellStyle name="Migliaia 3 3 2 2 4 3" xfId="43048" xr:uid="{00000000-0005-0000-0000-0000876F0000}"/>
    <cellStyle name="Migliaia 3 3 2 2 4 4" xfId="45943" xr:uid="{00000000-0005-0000-0000-0000886F0000}"/>
    <cellStyle name="Migliaia 3 3 2 2 4 5" xfId="48959" xr:uid="{00000000-0005-0000-0000-0000896F0000}"/>
    <cellStyle name="Migliaia 3 3 2 2 5" xfId="15743" xr:uid="{00000000-0005-0000-0000-00008A6F0000}"/>
    <cellStyle name="Migliaia 3 3 2 2 6" xfId="20130" xr:uid="{00000000-0005-0000-0000-00008B6F0000}"/>
    <cellStyle name="Migliaia 3 3 2 3" xfId="2773" xr:uid="{00000000-0005-0000-0000-00008C6F0000}"/>
    <cellStyle name="Migliaia 3 3 2 3 2" xfId="6530" xr:uid="{00000000-0005-0000-0000-00008D6F0000}"/>
    <cellStyle name="Migliaia 3 3 2 3 2 2" xfId="34611" xr:uid="{00000000-0005-0000-0000-00008E6F0000}"/>
    <cellStyle name="Migliaia 3 3 2 3 2 3" xfId="39913" xr:uid="{00000000-0005-0000-0000-00008F6F0000}"/>
    <cellStyle name="Migliaia 3 3 2 3 2 4" xfId="29132" xr:uid="{00000000-0005-0000-0000-0000906F0000}"/>
    <cellStyle name="Migliaia 3 3 2 3 3" xfId="7404" xr:uid="{00000000-0005-0000-0000-0000916F0000}"/>
    <cellStyle name="Migliaia 3 3 2 3 4" xfId="15744" xr:uid="{00000000-0005-0000-0000-0000926F0000}"/>
    <cellStyle name="Migliaia 3 3 2 3 4 2" xfId="37262" xr:uid="{00000000-0005-0000-0000-0000936F0000}"/>
    <cellStyle name="Migliaia 3 3 2 3 5" xfId="11780" xr:uid="{00000000-0005-0000-0000-0000946F0000}"/>
    <cellStyle name="Migliaia 3 3 2 4" xfId="6750" xr:uid="{00000000-0005-0000-0000-0000956F0000}"/>
    <cellStyle name="Migliaia 3 3 2 4 2" xfId="13511" xr:uid="{00000000-0005-0000-0000-0000966F0000}"/>
    <cellStyle name="Migliaia 3 3 2 4 2 2" xfId="34612" xr:uid="{00000000-0005-0000-0000-0000976F0000}"/>
    <cellStyle name="Migliaia 3 3 2 4 2 3" xfId="39914" xr:uid="{00000000-0005-0000-0000-0000986F0000}"/>
    <cellStyle name="Migliaia 3 3 2 4 3" xfId="32063" xr:uid="{00000000-0005-0000-0000-0000996F0000}"/>
    <cellStyle name="Migliaia 3 3 2 4 4" xfId="37263" xr:uid="{00000000-0005-0000-0000-00009A6F0000}"/>
    <cellStyle name="Migliaia 3 3 2 4 5" xfId="12609" xr:uid="{00000000-0005-0000-0000-00009B6F0000}"/>
    <cellStyle name="Migliaia 3 3 2 5" xfId="12789" xr:uid="{00000000-0005-0000-0000-00009C6F0000}"/>
    <cellStyle name="Migliaia 3 3 2 5 2" xfId="29134" xr:uid="{00000000-0005-0000-0000-00009D6F0000}"/>
    <cellStyle name="Migliaia 3 3 2 5 2 2" xfId="34613" xr:uid="{00000000-0005-0000-0000-00009E6F0000}"/>
    <cellStyle name="Migliaia 3 3 2 5 2 3" xfId="39915" xr:uid="{00000000-0005-0000-0000-00009F6F0000}"/>
    <cellStyle name="Migliaia 3 3 2 5 3" xfId="32064" xr:uid="{00000000-0005-0000-0000-0000A06F0000}"/>
    <cellStyle name="Migliaia 3 3 2 5 4" xfId="37264" xr:uid="{00000000-0005-0000-0000-0000A16F0000}"/>
    <cellStyle name="Migliaia 3 3 2 6" xfId="15742" xr:uid="{00000000-0005-0000-0000-0000A26F0000}"/>
    <cellStyle name="Migliaia 3 3 2 6 2" xfId="29135" xr:uid="{00000000-0005-0000-0000-0000A36F0000}"/>
    <cellStyle name="Migliaia 3 3 2 6 2 2" xfId="34614" xr:uid="{00000000-0005-0000-0000-0000A46F0000}"/>
    <cellStyle name="Migliaia 3 3 2 6 2 3" xfId="39916" xr:uid="{00000000-0005-0000-0000-0000A56F0000}"/>
    <cellStyle name="Migliaia 3 3 2 6 3" xfId="32065" xr:uid="{00000000-0005-0000-0000-0000A66F0000}"/>
    <cellStyle name="Migliaia 3 3 2 6 4" xfId="37265" xr:uid="{00000000-0005-0000-0000-0000A76F0000}"/>
    <cellStyle name="Migliaia 3 3 2 6 5" xfId="20133" xr:uid="{00000000-0005-0000-0000-0000A86F0000}"/>
    <cellStyle name="Migliaia 3 3 2 7" xfId="20129" xr:uid="{00000000-0005-0000-0000-0000A96F0000}"/>
    <cellStyle name="Migliaia 3 3 3" xfId="1357" xr:uid="{00000000-0005-0000-0000-0000AA6F0000}"/>
    <cellStyle name="Migliaia 3 3 3 2" xfId="3553" xr:uid="{00000000-0005-0000-0000-0000AB6F0000}"/>
    <cellStyle name="Migliaia 3 3 3 2 2" xfId="5158" xr:uid="{00000000-0005-0000-0000-0000AC6F0000}"/>
    <cellStyle name="Migliaia 3 3 3 2 2 2" xfId="34616" xr:uid="{00000000-0005-0000-0000-0000AD6F0000}"/>
    <cellStyle name="Migliaia 3 3 3 2 2 3" xfId="39918" xr:uid="{00000000-0005-0000-0000-0000AE6F0000}"/>
    <cellStyle name="Migliaia 3 3 3 2 3" xfId="13638" xr:uid="{00000000-0005-0000-0000-0000AF6F0000}"/>
    <cellStyle name="Migliaia 3 3 3 2 4" xfId="15746" xr:uid="{00000000-0005-0000-0000-0000B06F0000}"/>
    <cellStyle name="Migliaia 3 3 3 2 4 2" xfId="37267" xr:uid="{00000000-0005-0000-0000-0000B16F0000}"/>
    <cellStyle name="Migliaia 3 3 3 2 5" xfId="11782" xr:uid="{00000000-0005-0000-0000-0000B26F0000}"/>
    <cellStyle name="Migliaia 3 3 3 3" xfId="4910" xr:uid="{00000000-0005-0000-0000-0000B36F0000}"/>
    <cellStyle name="Migliaia 3 3 3 3 2" xfId="29138" xr:uid="{00000000-0005-0000-0000-0000B46F0000}"/>
    <cellStyle name="Migliaia 3 3 3 3 2 2" xfId="34617" xr:uid="{00000000-0005-0000-0000-0000B56F0000}"/>
    <cellStyle name="Migliaia 3 3 3 3 2 3" xfId="39919" xr:uid="{00000000-0005-0000-0000-0000B66F0000}"/>
    <cellStyle name="Migliaia 3 3 3 3 3" xfId="32067" xr:uid="{00000000-0005-0000-0000-0000B76F0000}"/>
    <cellStyle name="Migliaia 3 3 3 3 4" xfId="37268" xr:uid="{00000000-0005-0000-0000-0000B86F0000}"/>
    <cellStyle name="Migliaia 3 3 3 4" xfId="15745" xr:uid="{00000000-0005-0000-0000-0000B96F0000}"/>
    <cellStyle name="Migliaia 3 3 3 4 2" xfId="29139" xr:uid="{00000000-0005-0000-0000-0000BA6F0000}"/>
    <cellStyle name="Migliaia 3 3 3 4 2 2" xfId="34618" xr:uid="{00000000-0005-0000-0000-0000BB6F0000}"/>
    <cellStyle name="Migliaia 3 3 3 4 2 3" xfId="39920" xr:uid="{00000000-0005-0000-0000-0000BC6F0000}"/>
    <cellStyle name="Migliaia 3 3 3 4 3" xfId="32068" xr:uid="{00000000-0005-0000-0000-0000BD6F0000}"/>
    <cellStyle name="Migliaia 3 3 3 4 4" xfId="37269" xr:uid="{00000000-0005-0000-0000-0000BE6F0000}"/>
    <cellStyle name="Migliaia 3 3 3 4 5" xfId="20137" xr:uid="{00000000-0005-0000-0000-0000BF6F0000}"/>
    <cellStyle name="Migliaia 3 3 3 5" xfId="20138" xr:uid="{00000000-0005-0000-0000-0000C06F0000}"/>
    <cellStyle name="Migliaia 3 3 3 5 2" xfId="29140" xr:uid="{00000000-0005-0000-0000-0000C16F0000}"/>
    <cellStyle name="Migliaia 3 3 3 5 2 2" xfId="34619" xr:uid="{00000000-0005-0000-0000-0000C26F0000}"/>
    <cellStyle name="Migliaia 3 3 3 5 2 3" xfId="39921" xr:uid="{00000000-0005-0000-0000-0000C36F0000}"/>
    <cellStyle name="Migliaia 3 3 3 5 3" xfId="32069" xr:uid="{00000000-0005-0000-0000-0000C46F0000}"/>
    <cellStyle name="Migliaia 3 3 3 5 4" xfId="37270" xr:uid="{00000000-0005-0000-0000-0000C56F0000}"/>
    <cellStyle name="Migliaia 3 3 3 6" xfId="29136" xr:uid="{00000000-0005-0000-0000-0000C66F0000}"/>
    <cellStyle name="Migliaia 3 3 3 6 2" xfId="34615" xr:uid="{00000000-0005-0000-0000-0000C76F0000}"/>
    <cellStyle name="Migliaia 3 3 3 6 3" xfId="39917" xr:uid="{00000000-0005-0000-0000-0000C86F0000}"/>
    <cellStyle name="Migliaia 3 3 3 7" xfId="32066" xr:uid="{00000000-0005-0000-0000-0000C96F0000}"/>
    <cellStyle name="Migliaia 3 3 3 8" xfId="37266" xr:uid="{00000000-0005-0000-0000-0000CA6F0000}"/>
    <cellStyle name="Migliaia 3 3 3 9" xfId="11781" xr:uid="{00000000-0005-0000-0000-0000CB6F0000}"/>
    <cellStyle name="Migliaia 3 3 4" xfId="2407" xr:uid="{00000000-0005-0000-0000-0000CC6F0000}"/>
    <cellStyle name="Migliaia 3 3 4 2" xfId="3919" xr:uid="{00000000-0005-0000-0000-0000CD6F0000}"/>
    <cellStyle name="Migliaia 3 3 4 2 2" xfId="9874" xr:uid="{00000000-0005-0000-0000-0000CE6F0000}"/>
    <cellStyle name="Migliaia 3 3 4 2 3" xfId="14061" xr:uid="{00000000-0005-0000-0000-0000CF6F0000}"/>
    <cellStyle name="Migliaia 3 3 4 2 4" xfId="15748" xr:uid="{00000000-0005-0000-0000-0000D06F0000}"/>
    <cellStyle name="Migliaia 3 3 4 2 5" xfId="27814" xr:uid="{00000000-0005-0000-0000-0000D16F0000}"/>
    <cellStyle name="Migliaia 3 3 4 2 6" xfId="11784" xr:uid="{00000000-0005-0000-0000-0000D26F0000}"/>
    <cellStyle name="Migliaia 3 3 4 3" xfId="9122" xr:uid="{00000000-0005-0000-0000-0000D36F0000}"/>
    <cellStyle name="Migliaia 3 3 4 3 2" xfId="30728" xr:uid="{00000000-0005-0000-0000-0000D46F0000}"/>
    <cellStyle name="Migliaia 3 3 4 3 2 2" xfId="35888" xr:uid="{00000000-0005-0000-0000-0000D56F0000}"/>
    <cellStyle name="Migliaia 3 3 4 3 2 3" xfId="41190" xr:uid="{00000000-0005-0000-0000-0000D66F0000}"/>
    <cellStyle name="Migliaia 3 3 4 3 3" xfId="33237" xr:uid="{00000000-0005-0000-0000-0000D76F0000}"/>
    <cellStyle name="Migliaia 3 3 4 3 4" xfId="38539" xr:uid="{00000000-0005-0000-0000-0000D86F0000}"/>
    <cellStyle name="Migliaia 3 3 4 4" xfId="15747" xr:uid="{00000000-0005-0000-0000-0000D96F0000}"/>
    <cellStyle name="Migliaia 3 3 4 4 2" xfId="34620" xr:uid="{00000000-0005-0000-0000-0000DA6F0000}"/>
    <cellStyle name="Migliaia 3 3 4 4 3" xfId="39922" xr:uid="{00000000-0005-0000-0000-0000DB6F0000}"/>
    <cellStyle name="Migliaia 3 3 4 4 4" xfId="29141" xr:uid="{00000000-0005-0000-0000-0000DC6F0000}"/>
    <cellStyle name="Migliaia 3 3 4 5" xfId="32070" xr:uid="{00000000-0005-0000-0000-0000DD6F0000}"/>
    <cellStyle name="Migliaia 3 3 4 6" xfId="37271" xr:uid="{00000000-0005-0000-0000-0000DE6F0000}"/>
    <cellStyle name="Migliaia 3 3 4 7" xfId="11783" xr:uid="{00000000-0005-0000-0000-0000DF6F0000}"/>
    <cellStyle name="Migliaia 3 3 5" xfId="3203" xr:uid="{00000000-0005-0000-0000-0000E06F0000}"/>
    <cellStyle name="Migliaia 3 3 5 2" xfId="9676" xr:uid="{00000000-0005-0000-0000-0000E16F0000}"/>
    <cellStyle name="Migliaia 3 3 5 2 2" xfId="30729" xr:uid="{00000000-0005-0000-0000-0000E26F0000}"/>
    <cellStyle name="Migliaia 3 3 5 2 2 2" xfId="35889" xr:uid="{00000000-0005-0000-0000-0000E36F0000}"/>
    <cellStyle name="Migliaia 3 3 5 2 2 3" xfId="41191" xr:uid="{00000000-0005-0000-0000-0000E46F0000}"/>
    <cellStyle name="Migliaia 3 3 5 2 3" xfId="33238" xr:uid="{00000000-0005-0000-0000-0000E56F0000}"/>
    <cellStyle name="Migliaia 3 3 5 2 4" xfId="38540" xr:uid="{00000000-0005-0000-0000-0000E66F0000}"/>
    <cellStyle name="Migliaia 3 3 5 3" xfId="15749" xr:uid="{00000000-0005-0000-0000-0000E76F0000}"/>
    <cellStyle name="Migliaia 3 3 5 3 2" xfId="34621" xr:uid="{00000000-0005-0000-0000-0000E86F0000}"/>
    <cellStyle name="Migliaia 3 3 5 3 3" xfId="39923" xr:uid="{00000000-0005-0000-0000-0000E96F0000}"/>
    <cellStyle name="Migliaia 3 3 5 3 4" xfId="29142" xr:uid="{00000000-0005-0000-0000-0000EA6F0000}"/>
    <cellStyle name="Migliaia 3 3 5 4" xfId="32071" xr:uid="{00000000-0005-0000-0000-0000EB6F0000}"/>
    <cellStyle name="Migliaia 3 3 5 5" xfId="37272" xr:uid="{00000000-0005-0000-0000-0000EC6F0000}"/>
    <cellStyle name="Migliaia 3 3 5 6" xfId="11785" xr:uid="{00000000-0005-0000-0000-0000ED6F0000}"/>
    <cellStyle name="Migliaia 3 3 6" xfId="2772" xr:uid="{00000000-0005-0000-0000-0000EE6F0000}"/>
    <cellStyle name="Migliaia 3 3 6 2" xfId="9381" xr:uid="{00000000-0005-0000-0000-0000EF6F0000}"/>
    <cellStyle name="Migliaia 3 3 6 2 2" xfId="34622" xr:uid="{00000000-0005-0000-0000-0000F06F0000}"/>
    <cellStyle name="Migliaia 3 3 6 2 3" xfId="39924" xr:uid="{00000000-0005-0000-0000-0000F16F0000}"/>
    <cellStyle name="Migliaia 3 3 6 3" xfId="14143" xr:uid="{00000000-0005-0000-0000-0000F26F0000}"/>
    <cellStyle name="Migliaia 3 3 6 4" xfId="15750" xr:uid="{00000000-0005-0000-0000-0000F36F0000}"/>
    <cellStyle name="Migliaia 3 3 6 4 2" xfId="37273" xr:uid="{00000000-0005-0000-0000-0000F46F0000}"/>
    <cellStyle name="Migliaia 3 3 6 5" xfId="11786" xr:uid="{00000000-0005-0000-0000-0000F56F0000}"/>
    <cellStyle name="Migliaia 3 3 7" xfId="6959" xr:uid="{00000000-0005-0000-0000-0000F66F0000}"/>
    <cellStyle name="Migliaia 3 3 7 2" xfId="29144" xr:uid="{00000000-0005-0000-0000-0000F76F0000}"/>
    <cellStyle name="Migliaia 3 3 7 2 2" xfId="34623" xr:uid="{00000000-0005-0000-0000-0000F86F0000}"/>
    <cellStyle name="Migliaia 3 3 7 2 3" xfId="39925" xr:uid="{00000000-0005-0000-0000-0000F96F0000}"/>
    <cellStyle name="Migliaia 3 3 7 3" xfId="32073" xr:uid="{00000000-0005-0000-0000-0000FA6F0000}"/>
    <cellStyle name="Migliaia 3 3 7 4" xfId="37274" xr:uid="{00000000-0005-0000-0000-0000FB6F0000}"/>
    <cellStyle name="Migliaia 3 3 8" xfId="12790" xr:uid="{00000000-0005-0000-0000-0000FC6F0000}"/>
    <cellStyle name="Migliaia 3 3 8 2" xfId="29145" xr:uid="{00000000-0005-0000-0000-0000FD6F0000}"/>
    <cellStyle name="Migliaia 3 3 8 2 2" xfId="34624" xr:uid="{00000000-0005-0000-0000-0000FE6F0000}"/>
    <cellStyle name="Migliaia 3 3 8 2 3" xfId="39926" xr:uid="{00000000-0005-0000-0000-0000FF6F0000}"/>
    <cellStyle name="Migliaia 3 3 8 3" xfId="32074" xr:uid="{00000000-0005-0000-0000-000000700000}"/>
    <cellStyle name="Migliaia 3 3 8 4" xfId="37275" xr:uid="{00000000-0005-0000-0000-000001700000}"/>
    <cellStyle name="Migliaia 3 3 8 5" xfId="20143" xr:uid="{00000000-0005-0000-0000-000002700000}"/>
    <cellStyle name="Migliaia 3 3 9" xfId="15741" xr:uid="{00000000-0005-0000-0000-000003700000}"/>
    <cellStyle name="Migliaia 3 4" xfId="1359" xr:uid="{00000000-0005-0000-0000-000004700000}"/>
    <cellStyle name="Migliaia 3 4 2" xfId="3555" xr:uid="{00000000-0005-0000-0000-000005700000}"/>
    <cellStyle name="Migliaia 3 4 2 2" xfId="4256" xr:uid="{00000000-0005-0000-0000-000006700000}"/>
    <cellStyle name="Migliaia 3 4 2 2 2" xfId="29146" xr:uid="{00000000-0005-0000-0000-000007700000}"/>
    <cellStyle name="Migliaia 3 4 2 2 2 2" xfId="34625" xr:uid="{00000000-0005-0000-0000-000008700000}"/>
    <cellStyle name="Migliaia 3 4 2 2 2 3" xfId="39927" xr:uid="{00000000-0005-0000-0000-000009700000}"/>
    <cellStyle name="Migliaia 3 4 2 2 3" xfId="32075" xr:uid="{00000000-0005-0000-0000-00000A700000}"/>
    <cellStyle name="Migliaia 3 4 2 2 4" xfId="37276" xr:uid="{00000000-0005-0000-0000-00000B700000}"/>
    <cellStyle name="Migliaia 3 4 2 3" xfId="7405" xr:uid="{00000000-0005-0000-0000-00000C700000}"/>
    <cellStyle name="Migliaia 3 4 2 3 2" xfId="29147" xr:uid="{00000000-0005-0000-0000-00000D700000}"/>
    <cellStyle name="Migliaia 3 4 2 3 2 2" xfId="34626" xr:uid="{00000000-0005-0000-0000-00000E700000}"/>
    <cellStyle name="Migliaia 3 4 2 3 2 3" xfId="39928" xr:uid="{00000000-0005-0000-0000-00000F700000}"/>
    <cellStyle name="Migliaia 3 4 2 3 3" xfId="32076" xr:uid="{00000000-0005-0000-0000-000010700000}"/>
    <cellStyle name="Migliaia 3 4 2 3 4" xfId="37277" xr:uid="{00000000-0005-0000-0000-000011700000}"/>
    <cellStyle name="Migliaia 3 4 2 4" xfId="6752" xr:uid="{00000000-0005-0000-0000-000012700000}"/>
    <cellStyle name="Migliaia 3 4 2 5" xfId="6139" xr:uid="{00000000-0005-0000-0000-000013700000}"/>
    <cellStyle name="Migliaia 3 4 2 5 2" xfId="16913" xr:uid="{00000000-0005-0000-0000-000014700000}"/>
    <cellStyle name="Migliaia 3 4 2 5 3" xfId="43624" xr:uid="{00000000-0005-0000-0000-000015700000}"/>
    <cellStyle name="Migliaia 3 4 2 5 4" xfId="45945" xr:uid="{00000000-0005-0000-0000-000016700000}"/>
    <cellStyle name="Migliaia 3 4 2 5 5" xfId="48961" xr:uid="{00000000-0005-0000-0000-000017700000}"/>
    <cellStyle name="Migliaia 3 4 2 6" xfId="15752" xr:uid="{00000000-0005-0000-0000-000018700000}"/>
    <cellStyle name="Migliaia 3 4 2 7" xfId="20145" xr:uid="{00000000-0005-0000-0000-000019700000}"/>
    <cellStyle name="Migliaia 3 4 3" xfId="4257" xr:uid="{00000000-0005-0000-0000-00001A700000}"/>
    <cellStyle name="Migliaia 3 4 3 2" xfId="13639" xr:uid="{00000000-0005-0000-0000-00001B700000}"/>
    <cellStyle name="Migliaia 3 4 3 2 2" xfId="34627" xr:uid="{00000000-0005-0000-0000-00001C700000}"/>
    <cellStyle name="Migliaia 3 4 3 2 3" xfId="39929" xr:uid="{00000000-0005-0000-0000-00001D700000}"/>
    <cellStyle name="Migliaia 3 4 3 3" xfId="32077" xr:uid="{00000000-0005-0000-0000-00001E700000}"/>
    <cellStyle name="Migliaia 3 4 3 4" xfId="37278" xr:uid="{00000000-0005-0000-0000-00001F700000}"/>
    <cellStyle name="Migliaia 3 4 3 5" xfId="12788" xr:uid="{00000000-0005-0000-0000-000020700000}"/>
    <cellStyle name="Migliaia 3 4 4" xfId="7406" xr:uid="{00000000-0005-0000-0000-000021700000}"/>
    <cellStyle name="Migliaia 3 4 4 2" xfId="29148" xr:uid="{00000000-0005-0000-0000-000022700000}"/>
    <cellStyle name="Migliaia 3 4 4 2 2" xfId="34628" xr:uid="{00000000-0005-0000-0000-000023700000}"/>
    <cellStyle name="Migliaia 3 4 4 2 3" xfId="39930" xr:uid="{00000000-0005-0000-0000-000024700000}"/>
    <cellStyle name="Migliaia 3 4 4 3" xfId="32078" xr:uid="{00000000-0005-0000-0000-000025700000}"/>
    <cellStyle name="Migliaia 3 4 4 4" xfId="37279" xr:uid="{00000000-0005-0000-0000-000026700000}"/>
    <cellStyle name="Migliaia 3 4 5" xfId="6751" xr:uid="{00000000-0005-0000-0000-000027700000}"/>
    <cellStyle name="Migliaia 3 4 5 2" xfId="29149" xr:uid="{00000000-0005-0000-0000-000028700000}"/>
    <cellStyle name="Migliaia 3 4 5 2 2" xfId="34629" xr:uid="{00000000-0005-0000-0000-000029700000}"/>
    <cellStyle name="Migliaia 3 4 5 2 3" xfId="39931" xr:uid="{00000000-0005-0000-0000-00002A700000}"/>
    <cellStyle name="Migliaia 3 4 5 3" xfId="32079" xr:uid="{00000000-0005-0000-0000-00002B700000}"/>
    <cellStyle name="Migliaia 3 4 5 4" xfId="37280" xr:uid="{00000000-0005-0000-0000-00002C700000}"/>
    <cellStyle name="Migliaia 3 4 6" xfId="6138" xr:uid="{00000000-0005-0000-0000-00002D700000}"/>
    <cellStyle name="Migliaia 3 4 6 2" xfId="16912" xr:uid="{00000000-0005-0000-0000-00002E700000}"/>
    <cellStyle name="Migliaia 3 4 6 2 2" xfId="34630" xr:uid="{00000000-0005-0000-0000-00002F700000}"/>
    <cellStyle name="Migliaia 3 4 6 2 3" xfId="39932" xr:uid="{00000000-0005-0000-0000-000030700000}"/>
    <cellStyle name="Migliaia 3 4 6 2 4" xfId="29150" xr:uid="{00000000-0005-0000-0000-000031700000}"/>
    <cellStyle name="Migliaia 3 4 6 3" xfId="32080" xr:uid="{00000000-0005-0000-0000-000032700000}"/>
    <cellStyle name="Migliaia 3 4 6 4" xfId="37281" xr:uid="{00000000-0005-0000-0000-000033700000}"/>
    <cellStyle name="Migliaia 3 4 6 5" xfId="20147" xr:uid="{00000000-0005-0000-0000-000034700000}"/>
    <cellStyle name="Migliaia 3 4 6 6" xfId="41685" xr:uid="{00000000-0005-0000-0000-000035700000}"/>
    <cellStyle name="Migliaia 3 4 6 7" xfId="45944" xr:uid="{00000000-0005-0000-0000-000036700000}"/>
    <cellStyle name="Migliaia 3 4 6 8" xfId="48960" xr:uid="{00000000-0005-0000-0000-000037700000}"/>
    <cellStyle name="Migliaia 3 4 7" xfId="15751" xr:uid="{00000000-0005-0000-0000-000038700000}"/>
    <cellStyle name="Migliaia 3 4 7 2" xfId="29151" xr:uid="{00000000-0005-0000-0000-000039700000}"/>
    <cellStyle name="Migliaia 3 4 7 2 2" xfId="34631" xr:uid="{00000000-0005-0000-0000-00003A700000}"/>
    <cellStyle name="Migliaia 3 4 7 2 3" xfId="39933" xr:uid="{00000000-0005-0000-0000-00003B700000}"/>
    <cellStyle name="Migliaia 3 4 7 3" xfId="32081" xr:uid="{00000000-0005-0000-0000-00003C700000}"/>
    <cellStyle name="Migliaia 3 4 7 4" xfId="37282" xr:uid="{00000000-0005-0000-0000-00003D700000}"/>
    <cellStyle name="Migliaia 3 4 7 5" xfId="20148" xr:uid="{00000000-0005-0000-0000-00003E700000}"/>
    <cellStyle name="Migliaia 3 4 8" xfId="20144" xr:uid="{00000000-0005-0000-0000-00003F700000}"/>
    <cellStyle name="Migliaia 3 5" xfId="1360" xr:uid="{00000000-0005-0000-0000-000040700000}"/>
    <cellStyle name="Migliaia 3 5 2" xfId="3556" xr:uid="{00000000-0005-0000-0000-000041700000}"/>
    <cellStyle name="Migliaia 3 5 2 2" xfId="13862" xr:uid="{00000000-0005-0000-0000-000042700000}"/>
    <cellStyle name="Migliaia 3 5 2 2 2" xfId="34632" xr:uid="{00000000-0005-0000-0000-000043700000}"/>
    <cellStyle name="Migliaia 3 5 2 2 3" xfId="39934" xr:uid="{00000000-0005-0000-0000-000044700000}"/>
    <cellStyle name="Migliaia 3 5 2 3" xfId="15754" xr:uid="{00000000-0005-0000-0000-000045700000}"/>
    <cellStyle name="Migliaia 3 5 2 3 2" xfId="32082" xr:uid="{00000000-0005-0000-0000-000046700000}"/>
    <cellStyle name="Migliaia 3 5 2 4" xfId="37283" xr:uid="{00000000-0005-0000-0000-000047700000}"/>
    <cellStyle name="Migliaia 3 5 2 5" xfId="11787" xr:uid="{00000000-0005-0000-0000-000048700000}"/>
    <cellStyle name="Migliaia 3 5 3" xfId="6753" xr:uid="{00000000-0005-0000-0000-000049700000}"/>
    <cellStyle name="Migliaia 3 5 3 2" xfId="29152" xr:uid="{00000000-0005-0000-0000-00004A700000}"/>
    <cellStyle name="Migliaia 3 5 3 2 2" xfId="34633" xr:uid="{00000000-0005-0000-0000-00004B700000}"/>
    <cellStyle name="Migliaia 3 5 3 2 3" xfId="39935" xr:uid="{00000000-0005-0000-0000-00004C700000}"/>
    <cellStyle name="Migliaia 3 5 3 3" xfId="32083" xr:uid="{00000000-0005-0000-0000-00004D700000}"/>
    <cellStyle name="Migliaia 3 5 3 4" xfId="37284" xr:uid="{00000000-0005-0000-0000-00004E700000}"/>
    <cellStyle name="Migliaia 3 5 4" xfId="6140" xr:uid="{00000000-0005-0000-0000-00004F700000}"/>
    <cellStyle name="Migliaia 3 5 4 2" xfId="16914" xr:uid="{00000000-0005-0000-0000-000050700000}"/>
    <cellStyle name="Migliaia 3 5 4 2 2" xfId="34634" xr:uid="{00000000-0005-0000-0000-000051700000}"/>
    <cellStyle name="Migliaia 3 5 4 2 3" xfId="39936" xr:uid="{00000000-0005-0000-0000-000052700000}"/>
    <cellStyle name="Migliaia 3 5 4 2 4" xfId="29153" xr:uid="{00000000-0005-0000-0000-000053700000}"/>
    <cellStyle name="Migliaia 3 5 4 3" xfId="32084" xr:uid="{00000000-0005-0000-0000-000054700000}"/>
    <cellStyle name="Migliaia 3 5 4 4" xfId="37285" xr:uid="{00000000-0005-0000-0000-000055700000}"/>
    <cellStyle name="Migliaia 3 5 4 5" xfId="20150" xr:uid="{00000000-0005-0000-0000-000056700000}"/>
    <cellStyle name="Migliaia 3 5 4 6" xfId="41686" xr:uid="{00000000-0005-0000-0000-000057700000}"/>
    <cellStyle name="Migliaia 3 5 4 7" xfId="45946" xr:uid="{00000000-0005-0000-0000-000058700000}"/>
    <cellStyle name="Migliaia 3 5 4 8" xfId="48962" xr:uid="{00000000-0005-0000-0000-000059700000}"/>
    <cellStyle name="Migliaia 3 5 5" xfId="15753" xr:uid="{00000000-0005-0000-0000-00005A700000}"/>
    <cellStyle name="Migliaia 3 5 5 2" xfId="29154" xr:uid="{00000000-0005-0000-0000-00005B700000}"/>
    <cellStyle name="Migliaia 3 5 5 2 2" xfId="34635" xr:uid="{00000000-0005-0000-0000-00005C700000}"/>
    <cellStyle name="Migliaia 3 5 5 2 3" xfId="39937" xr:uid="{00000000-0005-0000-0000-00005D700000}"/>
    <cellStyle name="Migliaia 3 5 5 3" xfId="32085" xr:uid="{00000000-0005-0000-0000-00005E700000}"/>
    <cellStyle name="Migliaia 3 5 5 4" xfId="37286" xr:uid="{00000000-0005-0000-0000-00005F700000}"/>
    <cellStyle name="Migliaia 3 5 5 5" xfId="20151" xr:uid="{00000000-0005-0000-0000-000060700000}"/>
    <cellStyle name="Migliaia 3 5 6" xfId="20152" xr:uid="{00000000-0005-0000-0000-000061700000}"/>
    <cellStyle name="Migliaia 3 5 6 2" xfId="29155" xr:uid="{00000000-0005-0000-0000-000062700000}"/>
    <cellStyle name="Migliaia 3 5 6 2 2" xfId="34636" xr:uid="{00000000-0005-0000-0000-000063700000}"/>
    <cellStyle name="Migliaia 3 5 6 2 3" xfId="39938" xr:uid="{00000000-0005-0000-0000-000064700000}"/>
    <cellStyle name="Migliaia 3 5 6 3" xfId="32086" xr:uid="{00000000-0005-0000-0000-000065700000}"/>
    <cellStyle name="Migliaia 3 5 6 4" xfId="37287" xr:uid="{00000000-0005-0000-0000-000066700000}"/>
    <cellStyle name="Migliaia 3 5 7" xfId="20149" xr:uid="{00000000-0005-0000-0000-000067700000}"/>
    <cellStyle name="Migliaia 3 6" xfId="1355" xr:uid="{00000000-0005-0000-0000-000068700000}"/>
    <cellStyle name="Migliaia 3 6 2" xfId="3551" xr:uid="{00000000-0005-0000-0000-000069700000}"/>
    <cellStyle name="Migliaia 3 6 2 2" xfId="5157" xr:uid="{00000000-0005-0000-0000-00006A700000}"/>
    <cellStyle name="Migliaia 3 6 2 3" xfId="14090" xr:uid="{00000000-0005-0000-0000-00006B700000}"/>
    <cellStyle name="Migliaia 3 6 2 4" xfId="15756" xr:uid="{00000000-0005-0000-0000-00006C700000}"/>
    <cellStyle name="Migliaia 3 6 2 5" xfId="27817" xr:uid="{00000000-0005-0000-0000-00006D700000}"/>
    <cellStyle name="Migliaia 3 6 2 6" xfId="11789" xr:uid="{00000000-0005-0000-0000-00006E700000}"/>
    <cellStyle name="Migliaia 3 6 3" xfId="4909" xr:uid="{00000000-0005-0000-0000-00006F700000}"/>
    <cellStyle name="Migliaia 3 6 3 2" xfId="30730" xr:uid="{00000000-0005-0000-0000-000070700000}"/>
    <cellStyle name="Migliaia 3 6 3 2 2" xfId="35890" xr:uid="{00000000-0005-0000-0000-000071700000}"/>
    <cellStyle name="Migliaia 3 6 3 2 3" xfId="41192" xr:uid="{00000000-0005-0000-0000-000072700000}"/>
    <cellStyle name="Migliaia 3 6 3 3" xfId="33239" xr:uid="{00000000-0005-0000-0000-000073700000}"/>
    <cellStyle name="Migliaia 3 6 3 4" xfId="38541" xr:uid="{00000000-0005-0000-0000-000074700000}"/>
    <cellStyle name="Migliaia 3 6 4" xfId="15755" xr:uid="{00000000-0005-0000-0000-000075700000}"/>
    <cellStyle name="Migliaia 3 6 4 2" xfId="34637" xr:uid="{00000000-0005-0000-0000-000076700000}"/>
    <cellStyle name="Migliaia 3 6 4 3" xfId="39939" xr:uid="{00000000-0005-0000-0000-000077700000}"/>
    <cellStyle name="Migliaia 3 6 4 4" xfId="29156" xr:uid="{00000000-0005-0000-0000-000078700000}"/>
    <cellStyle name="Migliaia 3 6 5" xfId="32087" xr:uid="{00000000-0005-0000-0000-000079700000}"/>
    <cellStyle name="Migliaia 3 6 6" xfId="37288" xr:uid="{00000000-0005-0000-0000-00007A700000}"/>
    <cellStyle name="Migliaia 3 6 7" xfId="11788" xr:uid="{00000000-0005-0000-0000-00007B700000}"/>
    <cellStyle name="Migliaia 3 7" xfId="3201" xr:uid="{00000000-0005-0000-0000-00007C700000}"/>
    <cellStyle name="Migliaia 3 7 2" xfId="9674" xr:uid="{00000000-0005-0000-0000-00007D700000}"/>
    <cellStyle name="Migliaia 3 7 2 2" xfId="30731" xr:uid="{00000000-0005-0000-0000-00007E700000}"/>
    <cellStyle name="Migliaia 3 7 2 2 2" xfId="35891" xr:uid="{00000000-0005-0000-0000-00007F700000}"/>
    <cellStyle name="Migliaia 3 7 2 2 3" xfId="41193" xr:uid="{00000000-0005-0000-0000-000080700000}"/>
    <cellStyle name="Migliaia 3 7 2 3" xfId="33240" xr:uid="{00000000-0005-0000-0000-000081700000}"/>
    <cellStyle name="Migliaia 3 7 2 4" xfId="38542" xr:uid="{00000000-0005-0000-0000-000082700000}"/>
    <cellStyle name="Migliaia 3 7 3" xfId="15757" xr:uid="{00000000-0005-0000-0000-000083700000}"/>
    <cellStyle name="Migliaia 3 7 3 2" xfId="34638" xr:uid="{00000000-0005-0000-0000-000084700000}"/>
    <cellStyle name="Migliaia 3 7 3 3" xfId="39940" xr:uid="{00000000-0005-0000-0000-000085700000}"/>
    <cellStyle name="Migliaia 3 7 3 4" xfId="29157" xr:uid="{00000000-0005-0000-0000-000086700000}"/>
    <cellStyle name="Migliaia 3 7 4" xfId="32088" xr:uid="{00000000-0005-0000-0000-000087700000}"/>
    <cellStyle name="Migliaia 3 7 5" xfId="37289" xr:uid="{00000000-0005-0000-0000-000088700000}"/>
    <cellStyle name="Migliaia 3 7 6" xfId="11790" xr:uid="{00000000-0005-0000-0000-000089700000}"/>
    <cellStyle name="Migliaia 3 8" xfId="2770" xr:uid="{00000000-0005-0000-0000-00008A700000}"/>
    <cellStyle name="Migliaia 3 8 2" xfId="9379" xr:uid="{00000000-0005-0000-0000-00008B700000}"/>
    <cellStyle name="Migliaia 3 8 2 2" xfId="30732" xr:uid="{00000000-0005-0000-0000-00008C700000}"/>
    <cellStyle name="Migliaia 3 8 2 2 2" xfId="35892" xr:uid="{00000000-0005-0000-0000-00008D700000}"/>
    <cellStyle name="Migliaia 3 8 2 2 3" xfId="41194" xr:uid="{00000000-0005-0000-0000-00008E700000}"/>
    <cellStyle name="Migliaia 3 8 2 3" xfId="33241" xr:uid="{00000000-0005-0000-0000-00008F700000}"/>
    <cellStyle name="Migliaia 3 8 2 4" xfId="38543" xr:uid="{00000000-0005-0000-0000-000090700000}"/>
    <cellStyle name="Migliaia 3 8 3" xfId="15758" xr:uid="{00000000-0005-0000-0000-000091700000}"/>
    <cellStyle name="Migliaia 3 8 3 2" xfId="34639" xr:uid="{00000000-0005-0000-0000-000092700000}"/>
    <cellStyle name="Migliaia 3 8 3 3" xfId="39941" xr:uid="{00000000-0005-0000-0000-000093700000}"/>
    <cellStyle name="Migliaia 3 8 3 4" xfId="29158" xr:uid="{00000000-0005-0000-0000-000094700000}"/>
    <cellStyle name="Migliaia 3 8 4" xfId="32089" xr:uid="{00000000-0005-0000-0000-000095700000}"/>
    <cellStyle name="Migliaia 3 8 5" xfId="37290" xr:uid="{00000000-0005-0000-0000-000096700000}"/>
    <cellStyle name="Migliaia 3 8 6" xfId="11791" xr:uid="{00000000-0005-0000-0000-000097700000}"/>
    <cellStyle name="Migliaia 3 9" xfId="12608" xr:uid="{00000000-0005-0000-0000-000098700000}"/>
    <cellStyle name="Migliaia 3 9 2" xfId="29159" xr:uid="{00000000-0005-0000-0000-000099700000}"/>
    <cellStyle name="Migliaia 3 9 2 2" xfId="34640" xr:uid="{00000000-0005-0000-0000-00009A700000}"/>
    <cellStyle name="Migliaia 3 9 2 3" xfId="39942" xr:uid="{00000000-0005-0000-0000-00009B700000}"/>
    <cellStyle name="Migliaia 3 9 3" xfId="32090" xr:uid="{00000000-0005-0000-0000-00009C700000}"/>
    <cellStyle name="Migliaia 3 9 4" xfId="37291" xr:uid="{00000000-0005-0000-0000-00009D700000}"/>
    <cellStyle name="Migliaia 30" xfId="305" xr:uid="{00000000-0005-0000-0000-00009E700000}"/>
    <cellStyle name="Migliaia 30 10" xfId="15759" xr:uid="{00000000-0005-0000-0000-00009F700000}"/>
    <cellStyle name="Migliaia 30 10 2" xfId="34641" xr:uid="{00000000-0005-0000-0000-0000A0700000}"/>
    <cellStyle name="Migliaia 30 10 3" xfId="39943" xr:uid="{00000000-0005-0000-0000-0000A1700000}"/>
    <cellStyle name="Migliaia 30 10 4" xfId="29160" xr:uid="{00000000-0005-0000-0000-0000A2700000}"/>
    <cellStyle name="Migliaia 30 11" xfId="32091" xr:uid="{00000000-0005-0000-0000-0000A3700000}"/>
    <cellStyle name="Migliaia 30 12" xfId="37292" xr:uid="{00000000-0005-0000-0000-0000A4700000}"/>
    <cellStyle name="Migliaia 30 2" xfId="306" xr:uid="{00000000-0005-0000-0000-0000A5700000}"/>
    <cellStyle name="Migliaia 30 2 2" xfId="1362" xr:uid="{00000000-0005-0000-0000-0000A6700000}"/>
    <cellStyle name="Migliaia 30 2 2 2" xfId="3558" xr:uid="{00000000-0005-0000-0000-0000A7700000}"/>
    <cellStyle name="Migliaia 30 2 2 2 2" xfId="9815" xr:uid="{00000000-0005-0000-0000-0000A8700000}"/>
    <cellStyle name="Migliaia 30 2 2 2 2 2" xfId="34642" xr:uid="{00000000-0005-0000-0000-0000A9700000}"/>
    <cellStyle name="Migliaia 30 2 2 2 2 3" xfId="39944" xr:uid="{00000000-0005-0000-0000-0000AA700000}"/>
    <cellStyle name="Migliaia 30 2 2 2 3" xfId="13863" xr:uid="{00000000-0005-0000-0000-0000AB700000}"/>
    <cellStyle name="Migliaia 30 2 2 2 4" xfId="15762" xr:uid="{00000000-0005-0000-0000-0000AC700000}"/>
    <cellStyle name="Migliaia 30 2 2 2 4 2" xfId="37293" xr:uid="{00000000-0005-0000-0000-0000AD700000}"/>
    <cellStyle name="Migliaia 30 2 2 2 5" xfId="11792" xr:uid="{00000000-0005-0000-0000-0000AE700000}"/>
    <cellStyle name="Migliaia 30 2 2 3" xfId="7040" xr:uid="{00000000-0005-0000-0000-0000AF700000}"/>
    <cellStyle name="Migliaia 30 2 2 3 2" xfId="30733" xr:uid="{00000000-0005-0000-0000-0000B0700000}"/>
    <cellStyle name="Migliaia 30 2 2 3 2 2" xfId="35893" xr:uid="{00000000-0005-0000-0000-0000B1700000}"/>
    <cellStyle name="Migliaia 30 2 2 3 2 3" xfId="41195" xr:uid="{00000000-0005-0000-0000-0000B2700000}"/>
    <cellStyle name="Migliaia 30 2 2 3 3" xfId="33242" xr:uid="{00000000-0005-0000-0000-0000B3700000}"/>
    <cellStyle name="Migliaia 30 2 2 3 4" xfId="38544" xr:uid="{00000000-0005-0000-0000-0000B4700000}"/>
    <cellStyle name="Migliaia 30 2 2 4" xfId="6141" xr:uid="{00000000-0005-0000-0000-0000B5700000}"/>
    <cellStyle name="Migliaia 30 2 2 4 2" xfId="16915" xr:uid="{00000000-0005-0000-0000-0000B6700000}"/>
    <cellStyle name="Migliaia 30 2 2 4 3" xfId="19690" xr:uid="{00000000-0005-0000-0000-0000B7700000}"/>
    <cellStyle name="Migliaia 30 2 2 4 4" xfId="45947" xr:uid="{00000000-0005-0000-0000-0000B8700000}"/>
    <cellStyle name="Migliaia 30 2 2 4 5" xfId="48963" xr:uid="{00000000-0005-0000-0000-0000B9700000}"/>
    <cellStyle name="Migliaia 30 2 2 5" xfId="15761" xr:uid="{00000000-0005-0000-0000-0000BA700000}"/>
    <cellStyle name="Migliaia 30 2 2 6" xfId="20155" xr:uid="{00000000-0005-0000-0000-0000BB700000}"/>
    <cellStyle name="Migliaia 30 2 3" xfId="3205" xr:uid="{00000000-0005-0000-0000-0000BC700000}"/>
    <cellStyle name="Migliaia 30 2 3 2" xfId="9678" xr:uid="{00000000-0005-0000-0000-0000BD700000}"/>
    <cellStyle name="Migliaia 30 2 3 2 2" xfId="30734" xr:uid="{00000000-0005-0000-0000-0000BE700000}"/>
    <cellStyle name="Migliaia 30 2 3 2 2 2" xfId="35894" xr:uid="{00000000-0005-0000-0000-0000BF700000}"/>
    <cellStyle name="Migliaia 30 2 3 2 2 3" xfId="41196" xr:uid="{00000000-0005-0000-0000-0000C0700000}"/>
    <cellStyle name="Migliaia 30 2 3 2 3" xfId="33243" xr:uid="{00000000-0005-0000-0000-0000C1700000}"/>
    <cellStyle name="Migliaia 30 2 3 2 4" xfId="38545" xr:uid="{00000000-0005-0000-0000-0000C2700000}"/>
    <cellStyle name="Migliaia 30 2 3 3" xfId="15763" xr:uid="{00000000-0005-0000-0000-0000C3700000}"/>
    <cellStyle name="Migliaia 30 2 3 3 2" xfId="34643" xr:uid="{00000000-0005-0000-0000-0000C4700000}"/>
    <cellStyle name="Migliaia 30 2 3 3 3" xfId="39945" xr:uid="{00000000-0005-0000-0000-0000C5700000}"/>
    <cellStyle name="Migliaia 30 2 3 3 4" xfId="29161" xr:uid="{00000000-0005-0000-0000-0000C6700000}"/>
    <cellStyle name="Migliaia 30 2 3 4" xfId="32092" xr:uid="{00000000-0005-0000-0000-0000C7700000}"/>
    <cellStyle name="Migliaia 30 2 3 5" xfId="37294" xr:uid="{00000000-0005-0000-0000-0000C8700000}"/>
    <cellStyle name="Migliaia 30 2 3 6" xfId="11793" xr:uid="{00000000-0005-0000-0000-0000C9700000}"/>
    <cellStyle name="Migliaia 30 2 4" xfId="2775" xr:uid="{00000000-0005-0000-0000-0000CA700000}"/>
    <cellStyle name="Migliaia 30 2 4 2" xfId="9383" xr:uid="{00000000-0005-0000-0000-0000CB700000}"/>
    <cellStyle name="Migliaia 30 2 4 2 2" xfId="34644" xr:uid="{00000000-0005-0000-0000-0000CC700000}"/>
    <cellStyle name="Migliaia 30 2 4 2 3" xfId="39946" xr:uid="{00000000-0005-0000-0000-0000CD700000}"/>
    <cellStyle name="Migliaia 30 2 4 3" xfId="14142" xr:uid="{00000000-0005-0000-0000-0000CE700000}"/>
    <cellStyle name="Migliaia 30 2 4 4" xfId="15764" xr:uid="{00000000-0005-0000-0000-0000CF700000}"/>
    <cellStyle name="Migliaia 30 2 4 4 2" xfId="37295" xr:uid="{00000000-0005-0000-0000-0000D0700000}"/>
    <cellStyle name="Migliaia 30 2 4 5" xfId="11794" xr:uid="{00000000-0005-0000-0000-0000D1700000}"/>
    <cellStyle name="Migliaia 30 2 5" xfId="8555" xr:uid="{00000000-0005-0000-0000-0000D2700000}"/>
    <cellStyle name="Migliaia 30 2 5 2" xfId="29162" xr:uid="{00000000-0005-0000-0000-0000D3700000}"/>
    <cellStyle name="Migliaia 30 2 5 2 2" xfId="34645" xr:uid="{00000000-0005-0000-0000-0000D4700000}"/>
    <cellStyle name="Migliaia 30 2 5 2 3" xfId="39947" xr:uid="{00000000-0005-0000-0000-0000D5700000}"/>
    <cellStyle name="Migliaia 30 2 5 3" xfId="32093" xr:uid="{00000000-0005-0000-0000-0000D6700000}"/>
    <cellStyle name="Migliaia 30 2 5 4" xfId="37296" xr:uid="{00000000-0005-0000-0000-0000D7700000}"/>
    <cellStyle name="Migliaia 30 2 6" xfId="15760" xr:uid="{00000000-0005-0000-0000-0000D8700000}"/>
    <cellStyle name="Migliaia 30 2 6 2" xfId="29163" xr:uid="{00000000-0005-0000-0000-0000D9700000}"/>
    <cellStyle name="Migliaia 30 2 6 2 2" xfId="34646" xr:uid="{00000000-0005-0000-0000-0000DA700000}"/>
    <cellStyle name="Migliaia 30 2 6 2 3" xfId="39948" xr:uid="{00000000-0005-0000-0000-0000DB700000}"/>
    <cellStyle name="Migliaia 30 2 6 3" xfId="32094" xr:uid="{00000000-0005-0000-0000-0000DC700000}"/>
    <cellStyle name="Migliaia 30 2 6 4" xfId="37297" xr:uid="{00000000-0005-0000-0000-0000DD700000}"/>
    <cellStyle name="Migliaia 30 2 6 5" xfId="20156" xr:uid="{00000000-0005-0000-0000-0000DE700000}"/>
    <cellStyle name="Migliaia 30 2 7" xfId="20154" xr:uid="{00000000-0005-0000-0000-0000DF700000}"/>
    <cellStyle name="Migliaia 30 3" xfId="307" xr:uid="{00000000-0005-0000-0000-0000E0700000}"/>
    <cellStyle name="Migliaia 30 3 10" xfId="20157" xr:uid="{00000000-0005-0000-0000-0000E1700000}"/>
    <cellStyle name="Migliaia 30 3 11" xfId="11795" xr:uid="{00000000-0005-0000-0000-0000E2700000}"/>
    <cellStyle name="Migliaia 30 3 2" xfId="1364" xr:uid="{00000000-0005-0000-0000-0000E3700000}"/>
    <cellStyle name="Migliaia 30 3 2 2" xfId="3560" xr:uid="{00000000-0005-0000-0000-0000E4700000}"/>
    <cellStyle name="Migliaia 30 3 2 2 2" xfId="7407" xr:uid="{00000000-0005-0000-0000-0000E5700000}"/>
    <cellStyle name="Migliaia 30 3 2 2 2 2" xfId="13864" xr:uid="{00000000-0005-0000-0000-0000E6700000}"/>
    <cellStyle name="Migliaia 30 3 2 2 2 2 2" xfId="17296" xr:uid="{00000000-0005-0000-0000-0000E7700000}"/>
    <cellStyle name="Migliaia 30 3 2 2 2 2 2 2" xfId="34647" xr:uid="{00000000-0005-0000-0000-0000E8700000}"/>
    <cellStyle name="Migliaia 30 3 2 2 2 2 3" xfId="39949" xr:uid="{00000000-0005-0000-0000-0000E9700000}"/>
    <cellStyle name="Migliaia 30 3 2 2 2 2 4" xfId="29164" xr:uid="{00000000-0005-0000-0000-0000EA700000}"/>
    <cellStyle name="Migliaia 30 3 2 2 2 3" xfId="32095" xr:uid="{00000000-0005-0000-0000-0000EB700000}"/>
    <cellStyle name="Migliaia 30 3 2 2 2 4" xfId="37298" xr:uid="{00000000-0005-0000-0000-0000EC700000}"/>
    <cellStyle name="Migliaia 30 3 2 2 2 5" xfId="42195" xr:uid="{00000000-0005-0000-0000-0000ED700000}"/>
    <cellStyle name="Migliaia 30 3 2 2 2 6" xfId="46341" xr:uid="{00000000-0005-0000-0000-0000EE700000}"/>
    <cellStyle name="Migliaia 30 3 2 2 2 7" xfId="49357" xr:uid="{00000000-0005-0000-0000-0000EF700000}"/>
    <cellStyle name="Migliaia 30 3 2 2 2 8" xfId="13093" xr:uid="{00000000-0005-0000-0000-0000F0700000}"/>
    <cellStyle name="Migliaia 30 3 2 2 3" xfId="6986" xr:uid="{00000000-0005-0000-0000-0000F1700000}"/>
    <cellStyle name="Migliaia 30 3 2 2 4" xfId="6142" xr:uid="{00000000-0005-0000-0000-0000F2700000}"/>
    <cellStyle name="Migliaia 30 3 2 2 4 2" xfId="16916" xr:uid="{00000000-0005-0000-0000-0000F3700000}"/>
    <cellStyle name="Migliaia 30 3 2 2 4 3" xfId="41687" xr:uid="{00000000-0005-0000-0000-0000F4700000}"/>
    <cellStyle name="Migliaia 30 3 2 2 4 4" xfId="45948" xr:uid="{00000000-0005-0000-0000-0000F5700000}"/>
    <cellStyle name="Migliaia 30 3 2 2 4 5" xfId="48964" xr:uid="{00000000-0005-0000-0000-0000F6700000}"/>
    <cellStyle name="Migliaia 30 3 2 2 5" xfId="15767" xr:uid="{00000000-0005-0000-0000-0000F7700000}"/>
    <cellStyle name="Migliaia 30 3 2 2 6" xfId="20159" xr:uid="{00000000-0005-0000-0000-0000F8700000}"/>
    <cellStyle name="Migliaia 30 3 2 3" xfId="2777" xr:uid="{00000000-0005-0000-0000-0000F9700000}"/>
    <cellStyle name="Migliaia 30 3 2 3 2" xfId="7654" xr:uid="{00000000-0005-0000-0000-0000FA700000}"/>
    <cellStyle name="Migliaia 30 3 2 3 2 2" xfId="34648" xr:uid="{00000000-0005-0000-0000-0000FB700000}"/>
    <cellStyle name="Migliaia 30 3 2 3 2 3" xfId="39950" xr:uid="{00000000-0005-0000-0000-0000FC700000}"/>
    <cellStyle name="Migliaia 30 3 2 3 2 4" xfId="29165" xr:uid="{00000000-0005-0000-0000-0000FD700000}"/>
    <cellStyle name="Migliaia 30 3 2 3 3" xfId="7408" xr:uid="{00000000-0005-0000-0000-0000FE700000}"/>
    <cellStyle name="Migliaia 30 3 2 3 4" xfId="15768" xr:uid="{00000000-0005-0000-0000-0000FF700000}"/>
    <cellStyle name="Migliaia 30 3 2 3 4 2" xfId="37299" xr:uid="{00000000-0005-0000-0000-000000710000}"/>
    <cellStyle name="Migliaia 30 3 2 3 5" xfId="11796" xr:uid="{00000000-0005-0000-0000-000001710000}"/>
    <cellStyle name="Migliaia 30 3 2 4" xfId="6754" xr:uid="{00000000-0005-0000-0000-000002710000}"/>
    <cellStyle name="Migliaia 30 3 2 4 2" xfId="13512" xr:uid="{00000000-0005-0000-0000-000003710000}"/>
    <cellStyle name="Migliaia 30 3 2 4 2 2" xfId="34649" xr:uid="{00000000-0005-0000-0000-000004710000}"/>
    <cellStyle name="Migliaia 30 3 2 4 2 3" xfId="39951" xr:uid="{00000000-0005-0000-0000-000005710000}"/>
    <cellStyle name="Migliaia 30 3 2 4 3" xfId="32096" xr:uid="{00000000-0005-0000-0000-000006710000}"/>
    <cellStyle name="Migliaia 30 3 2 4 4" xfId="37300" xr:uid="{00000000-0005-0000-0000-000007710000}"/>
    <cellStyle name="Migliaia 30 3 2 4 5" xfId="12611" xr:uid="{00000000-0005-0000-0000-000008710000}"/>
    <cellStyle name="Migliaia 30 3 2 5" xfId="12786" xr:uid="{00000000-0005-0000-0000-000009710000}"/>
    <cellStyle name="Migliaia 30 3 2 5 2" xfId="29166" xr:uid="{00000000-0005-0000-0000-00000A710000}"/>
    <cellStyle name="Migliaia 30 3 2 5 2 2" xfId="34650" xr:uid="{00000000-0005-0000-0000-00000B710000}"/>
    <cellStyle name="Migliaia 30 3 2 5 2 3" xfId="39952" xr:uid="{00000000-0005-0000-0000-00000C710000}"/>
    <cellStyle name="Migliaia 30 3 2 5 3" xfId="32097" xr:uid="{00000000-0005-0000-0000-00000D710000}"/>
    <cellStyle name="Migliaia 30 3 2 5 4" xfId="37301" xr:uid="{00000000-0005-0000-0000-00000E710000}"/>
    <cellStyle name="Migliaia 30 3 2 6" xfId="15766" xr:uid="{00000000-0005-0000-0000-00000F710000}"/>
    <cellStyle name="Migliaia 30 3 2 6 2" xfId="29167" xr:uid="{00000000-0005-0000-0000-000010710000}"/>
    <cellStyle name="Migliaia 30 3 2 6 2 2" xfId="34651" xr:uid="{00000000-0005-0000-0000-000011710000}"/>
    <cellStyle name="Migliaia 30 3 2 6 2 3" xfId="39953" xr:uid="{00000000-0005-0000-0000-000012710000}"/>
    <cellStyle name="Migliaia 30 3 2 6 3" xfId="32098" xr:uid="{00000000-0005-0000-0000-000013710000}"/>
    <cellStyle name="Migliaia 30 3 2 6 4" xfId="37302" xr:uid="{00000000-0005-0000-0000-000014710000}"/>
    <cellStyle name="Migliaia 30 3 2 6 5" xfId="20160" xr:uid="{00000000-0005-0000-0000-000015710000}"/>
    <cellStyle name="Migliaia 30 3 2 7" xfId="20158" xr:uid="{00000000-0005-0000-0000-000016710000}"/>
    <cellStyle name="Migliaia 30 3 3" xfId="1363" xr:uid="{00000000-0005-0000-0000-000017710000}"/>
    <cellStyle name="Migliaia 30 3 3 2" xfId="3559" xr:uid="{00000000-0005-0000-0000-000018710000}"/>
    <cellStyle name="Migliaia 30 3 3 2 2" xfId="5160" xr:uid="{00000000-0005-0000-0000-000019710000}"/>
    <cellStyle name="Migliaia 30 3 3 2 2 2" xfId="34653" xr:uid="{00000000-0005-0000-0000-00001A710000}"/>
    <cellStyle name="Migliaia 30 3 3 2 2 3" xfId="39955" xr:uid="{00000000-0005-0000-0000-00001B710000}"/>
    <cellStyle name="Migliaia 30 3 3 2 3" xfId="13640" xr:uid="{00000000-0005-0000-0000-00001C710000}"/>
    <cellStyle name="Migliaia 30 3 3 2 4" xfId="15770" xr:uid="{00000000-0005-0000-0000-00001D710000}"/>
    <cellStyle name="Migliaia 30 3 3 2 4 2" xfId="37304" xr:uid="{00000000-0005-0000-0000-00001E710000}"/>
    <cellStyle name="Migliaia 30 3 3 2 5" xfId="11798" xr:uid="{00000000-0005-0000-0000-00001F710000}"/>
    <cellStyle name="Migliaia 30 3 3 3" xfId="4912" xr:uid="{00000000-0005-0000-0000-000020710000}"/>
    <cellStyle name="Migliaia 30 3 3 3 2" xfId="29170" xr:uid="{00000000-0005-0000-0000-000021710000}"/>
    <cellStyle name="Migliaia 30 3 3 3 2 2" xfId="34654" xr:uid="{00000000-0005-0000-0000-000022710000}"/>
    <cellStyle name="Migliaia 30 3 3 3 2 3" xfId="39956" xr:uid="{00000000-0005-0000-0000-000023710000}"/>
    <cellStyle name="Migliaia 30 3 3 3 3" xfId="32100" xr:uid="{00000000-0005-0000-0000-000024710000}"/>
    <cellStyle name="Migliaia 30 3 3 3 4" xfId="37305" xr:uid="{00000000-0005-0000-0000-000025710000}"/>
    <cellStyle name="Migliaia 30 3 3 4" xfId="15769" xr:uid="{00000000-0005-0000-0000-000026710000}"/>
    <cellStyle name="Migliaia 30 3 3 4 2" xfId="29171" xr:uid="{00000000-0005-0000-0000-000027710000}"/>
    <cellStyle name="Migliaia 30 3 3 4 2 2" xfId="34655" xr:uid="{00000000-0005-0000-0000-000028710000}"/>
    <cellStyle name="Migliaia 30 3 3 4 2 3" xfId="39957" xr:uid="{00000000-0005-0000-0000-000029710000}"/>
    <cellStyle name="Migliaia 30 3 3 4 3" xfId="32101" xr:uid="{00000000-0005-0000-0000-00002A710000}"/>
    <cellStyle name="Migliaia 30 3 3 4 4" xfId="37306" xr:uid="{00000000-0005-0000-0000-00002B710000}"/>
    <cellStyle name="Migliaia 30 3 3 4 5" xfId="20162" xr:uid="{00000000-0005-0000-0000-00002C710000}"/>
    <cellStyle name="Migliaia 30 3 3 5" xfId="20163" xr:uid="{00000000-0005-0000-0000-00002D710000}"/>
    <cellStyle name="Migliaia 30 3 3 5 2" xfId="29172" xr:uid="{00000000-0005-0000-0000-00002E710000}"/>
    <cellStyle name="Migliaia 30 3 3 5 2 2" xfId="34656" xr:uid="{00000000-0005-0000-0000-00002F710000}"/>
    <cellStyle name="Migliaia 30 3 3 5 2 3" xfId="39958" xr:uid="{00000000-0005-0000-0000-000030710000}"/>
    <cellStyle name="Migliaia 30 3 3 5 3" xfId="32102" xr:uid="{00000000-0005-0000-0000-000031710000}"/>
    <cellStyle name="Migliaia 30 3 3 5 4" xfId="37307" xr:uid="{00000000-0005-0000-0000-000032710000}"/>
    <cellStyle name="Migliaia 30 3 3 6" xfId="29168" xr:uid="{00000000-0005-0000-0000-000033710000}"/>
    <cellStyle name="Migliaia 30 3 3 6 2" xfId="34652" xr:uid="{00000000-0005-0000-0000-000034710000}"/>
    <cellStyle name="Migliaia 30 3 3 6 3" xfId="39954" xr:uid="{00000000-0005-0000-0000-000035710000}"/>
    <cellStyle name="Migliaia 30 3 3 7" xfId="32099" xr:uid="{00000000-0005-0000-0000-000036710000}"/>
    <cellStyle name="Migliaia 30 3 3 8" xfId="37303" xr:uid="{00000000-0005-0000-0000-000037710000}"/>
    <cellStyle name="Migliaia 30 3 3 9" xfId="11797" xr:uid="{00000000-0005-0000-0000-000038710000}"/>
    <cellStyle name="Migliaia 30 3 4" xfId="2408" xr:uid="{00000000-0005-0000-0000-000039710000}"/>
    <cellStyle name="Migliaia 30 3 4 2" xfId="3920" xr:uid="{00000000-0005-0000-0000-00003A710000}"/>
    <cellStyle name="Migliaia 30 3 4 2 2" xfId="9875" xr:uid="{00000000-0005-0000-0000-00003B710000}"/>
    <cellStyle name="Migliaia 30 3 4 2 3" xfId="13561" xr:uid="{00000000-0005-0000-0000-00003C710000}"/>
    <cellStyle name="Migliaia 30 3 4 2 4" xfId="15772" xr:uid="{00000000-0005-0000-0000-00003D710000}"/>
    <cellStyle name="Migliaia 30 3 4 2 5" xfId="27820" xr:uid="{00000000-0005-0000-0000-00003E710000}"/>
    <cellStyle name="Migliaia 30 3 4 2 6" xfId="11800" xr:uid="{00000000-0005-0000-0000-00003F710000}"/>
    <cellStyle name="Migliaia 30 3 4 3" xfId="9123" xr:uid="{00000000-0005-0000-0000-000040710000}"/>
    <cellStyle name="Migliaia 30 3 4 3 2" xfId="30735" xr:uid="{00000000-0005-0000-0000-000041710000}"/>
    <cellStyle name="Migliaia 30 3 4 3 2 2" xfId="35895" xr:uid="{00000000-0005-0000-0000-000042710000}"/>
    <cellStyle name="Migliaia 30 3 4 3 2 3" xfId="41197" xr:uid="{00000000-0005-0000-0000-000043710000}"/>
    <cellStyle name="Migliaia 30 3 4 3 3" xfId="33244" xr:uid="{00000000-0005-0000-0000-000044710000}"/>
    <cellStyle name="Migliaia 30 3 4 3 4" xfId="38546" xr:uid="{00000000-0005-0000-0000-000045710000}"/>
    <cellStyle name="Migliaia 30 3 4 4" xfId="15771" xr:uid="{00000000-0005-0000-0000-000046710000}"/>
    <cellStyle name="Migliaia 30 3 4 4 2" xfId="34657" xr:uid="{00000000-0005-0000-0000-000047710000}"/>
    <cellStyle name="Migliaia 30 3 4 4 3" xfId="39959" xr:uid="{00000000-0005-0000-0000-000048710000}"/>
    <cellStyle name="Migliaia 30 3 4 4 4" xfId="29173" xr:uid="{00000000-0005-0000-0000-000049710000}"/>
    <cellStyle name="Migliaia 30 3 4 5" xfId="32103" xr:uid="{00000000-0005-0000-0000-00004A710000}"/>
    <cellStyle name="Migliaia 30 3 4 6" xfId="37308" xr:uid="{00000000-0005-0000-0000-00004B710000}"/>
    <cellStyle name="Migliaia 30 3 4 7" xfId="11799" xr:uid="{00000000-0005-0000-0000-00004C710000}"/>
    <cellStyle name="Migliaia 30 3 5" xfId="3206" xr:uid="{00000000-0005-0000-0000-00004D710000}"/>
    <cellStyle name="Migliaia 30 3 5 2" xfId="9679" xr:uid="{00000000-0005-0000-0000-00004E710000}"/>
    <cellStyle name="Migliaia 30 3 5 2 2" xfId="30736" xr:uid="{00000000-0005-0000-0000-00004F710000}"/>
    <cellStyle name="Migliaia 30 3 5 2 2 2" xfId="35896" xr:uid="{00000000-0005-0000-0000-000050710000}"/>
    <cellStyle name="Migliaia 30 3 5 2 2 3" xfId="41198" xr:uid="{00000000-0005-0000-0000-000051710000}"/>
    <cellStyle name="Migliaia 30 3 5 2 3" xfId="33245" xr:uid="{00000000-0005-0000-0000-000052710000}"/>
    <cellStyle name="Migliaia 30 3 5 2 4" xfId="38547" xr:uid="{00000000-0005-0000-0000-000053710000}"/>
    <cellStyle name="Migliaia 30 3 5 3" xfId="15773" xr:uid="{00000000-0005-0000-0000-000054710000}"/>
    <cellStyle name="Migliaia 30 3 5 3 2" xfId="34658" xr:uid="{00000000-0005-0000-0000-000055710000}"/>
    <cellStyle name="Migliaia 30 3 5 3 3" xfId="39960" xr:uid="{00000000-0005-0000-0000-000056710000}"/>
    <cellStyle name="Migliaia 30 3 5 3 4" xfId="29174" xr:uid="{00000000-0005-0000-0000-000057710000}"/>
    <cellStyle name="Migliaia 30 3 5 4" xfId="32104" xr:uid="{00000000-0005-0000-0000-000058710000}"/>
    <cellStyle name="Migliaia 30 3 5 5" xfId="37309" xr:uid="{00000000-0005-0000-0000-000059710000}"/>
    <cellStyle name="Migliaia 30 3 5 6" xfId="11801" xr:uid="{00000000-0005-0000-0000-00005A710000}"/>
    <cellStyle name="Migliaia 30 3 6" xfId="2776" xr:uid="{00000000-0005-0000-0000-00005B710000}"/>
    <cellStyle name="Migliaia 30 3 6 2" xfId="9384" xr:uid="{00000000-0005-0000-0000-00005C710000}"/>
    <cellStyle name="Migliaia 30 3 6 2 2" xfId="34659" xr:uid="{00000000-0005-0000-0000-00005D710000}"/>
    <cellStyle name="Migliaia 30 3 6 2 3" xfId="39961" xr:uid="{00000000-0005-0000-0000-00005E710000}"/>
    <cellStyle name="Migliaia 30 3 6 3" xfId="14141" xr:uid="{00000000-0005-0000-0000-00005F710000}"/>
    <cellStyle name="Migliaia 30 3 6 4" xfId="15774" xr:uid="{00000000-0005-0000-0000-000060710000}"/>
    <cellStyle name="Migliaia 30 3 6 4 2" xfId="37310" xr:uid="{00000000-0005-0000-0000-000061710000}"/>
    <cellStyle name="Migliaia 30 3 6 5" xfId="11802" xr:uid="{00000000-0005-0000-0000-000062710000}"/>
    <cellStyle name="Migliaia 30 3 7" xfId="6960" xr:uid="{00000000-0005-0000-0000-000063710000}"/>
    <cellStyle name="Migliaia 30 3 7 2" xfId="29175" xr:uid="{00000000-0005-0000-0000-000064710000}"/>
    <cellStyle name="Migliaia 30 3 7 2 2" xfId="34660" xr:uid="{00000000-0005-0000-0000-000065710000}"/>
    <cellStyle name="Migliaia 30 3 7 2 3" xfId="39962" xr:uid="{00000000-0005-0000-0000-000066710000}"/>
    <cellStyle name="Migliaia 30 3 7 3" xfId="32105" xr:uid="{00000000-0005-0000-0000-000067710000}"/>
    <cellStyle name="Migliaia 30 3 7 4" xfId="37311" xr:uid="{00000000-0005-0000-0000-000068710000}"/>
    <cellStyle name="Migliaia 30 3 8" xfId="12787" xr:uid="{00000000-0005-0000-0000-000069710000}"/>
    <cellStyle name="Migliaia 30 3 8 2" xfId="29176" xr:uid="{00000000-0005-0000-0000-00006A710000}"/>
    <cellStyle name="Migliaia 30 3 8 2 2" xfId="34661" xr:uid="{00000000-0005-0000-0000-00006B710000}"/>
    <cellStyle name="Migliaia 30 3 8 2 3" xfId="39963" xr:uid="{00000000-0005-0000-0000-00006C710000}"/>
    <cellStyle name="Migliaia 30 3 8 3" xfId="32106" xr:uid="{00000000-0005-0000-0000-00006D710000}"/>
    <cellStyle name="Migliaia 30 3 8 4" xfId="37312" xr:uid="{00000000-0005-0000-0000-00006E710000}"/>
    <cellStyle name="Migliaia 30 3 8 5" xfId="20165" xr:uid="{00000000-0005-0000-0000-00006F710000}"/>
    <cellStyle name="Migliaia 30 3 9" xfId="15765" xr:uid="{00000000-0005-0000-0000-000070710000}"/>
    <cellStyle name="Migliaia 30 4" xfId="1365" xr:uid="{00000000-0005-0000-0000-000071710000}"/>
    <cellStyle name="Migliaia 30 4 2" xfId="3561" xr:uid="{00000000-0005-0000-0000-000072710000}"/>
    <cellStyle name="Migliaia 30 4 2 2" xfId="4258" xr:uid="{00000000-0005-0000-0000-000073710000}"/>
    <cellStyle name="Migliaia 30 4 2 2 2" xfId="29177" xr:uid="{00000000-0005-0000-0000-000074710000}"/>
    <cellStyle name="Migliaia 30 4 2 2 2 2" xfId="34662" xr:uid="{00000000-0005-0000-0000-000075710000}"/>
    <cellStyle name="Migliaia 30 4 2 2 2 3" xfId="39964" xr:uid="{00000000-0005-0000-0000-000076710000}"/>
    <cellStyle name="Migliaia 30 4 2 2 3" xfId="32107" xr:uid="{00000000-0005-0000-0000-000077710000}"/>
    <cellStyle name="Migliaia 30 4 2 2 4" xfId="37313" xr:uid="{00000000-0005-0000-0000-000078710000}"/>
    <cellStyle name="Migliaia 30 4 2 3" xfId="7409" xr:uid="{00000000-0005-0000-0000-000079710000}"/>
    <cellStyle name="Migliaia 30 4 2 3 2" xfId="29178" xr:uid="{00000000-0005-0000-0000-00007A710000}"/>
    <cellStyle name="Migliaia 30 4 2 3 2 2" xfId="34663" xr:uid="{00000000-0005-0000-0000-00007B710000}"/>
    <cellStyle name="Migliaia 30 4 2 3 2 3" xfId="39965" xr:uid="{00000000-0005-0000-0000-00007C710000}"/>
    <cellStyle name="Migliaia 30 4 2 3 3" xfId="32108" xr:uid="{00000000-0005-0000-0000-00007D710000}"/>
    <cellStyle name="Migliaia 30 4 2 3 4" xfId="37314" xr:uid="{00000000-0005-0000-0000-00007E710000}"/>
    <cellStyle name="Migliaia 30 4 2 4" xfId="6756" xr:uid="{00000000-0005-0000-0000-00007F710000}"/>
    <cellStyle name="Migliaia 30 4 2 5" xfId="6144" xr:uid="{00000000-0005-0000-0000-000080710000}"/>
    <cellStyle name="Migliaia 30 4 2 5 2" xfId="16918" xr:uid="{00000000-0005-0000-0000-000081710000}"/>
    <cellStyle name="Migliaia 30 4 2 5 3" xfId="41688" xr:uid="{00000000-0005-0000-0000-000082710000}"/>
    <cellStyle name="Migliaia 30 4 2 5 4" xfId="45950" xr:uid="{00000000-0005-0000-0000-000083710000}"/>
    <cellStyle name="Migliaia 30 4 2 5 5" xfId="48966" xr:uid="{00000000-0005-0000-0000-000084710000}"/>
    <cellStyle name="Migliaia 30 4 2 6" xfId="15776" xr:uid="{00000000-0005-0000-0000-000085710000}"/>
    <cellStyle name="Migliaia 30 4 2 7" xfId="20167" xr:uid="{00000000-0005-0000-0000-000086710000}"/>
    <cellStyle name="Migliaia 30 4 3" xfId="4259" xr:uid="{00000000-0005-0000-0000-000087710000}"/>
    <cellStyle name="Migliaia 30 4 3 2" xfId="13641" xr:uid="{00000000-0005-0000-0000-000088710000}"/>
    <cellStyle name="Migliaia 30 4 3 2 2" xfId="34664" xr:uid="{00000000-0005-0000-0000-000089710000}"/>
    <cellStyle name="Migliaia 30 4 3 2 3" xfId="39966" xr:uid="{00000000-0005-0000-0000-00008A710000}"/>
    <cellStyle name="Migliaia 30 4 3 3" xfId="32109" xr:uid="{00000000-0005-0000-0000-00008B710000}"/>
    <cellStyle name="Migliaia 30 4 3 4" xfId="37315" xr:uid="{00000000-0005-0000-0000-00008C710000}"/>
    <cellStyle name="Migliaia 30 4 3 5" xfId="12785" xr:uid="{00000000-0005-0000-0000-00008D710000}"/>
    <cellStyle name="Migliaia 30 4 4" xfId="7410" xr:uid="{00000000-0005-0000-0000-00008E710000}"/>
    <cellStyle name="Migliaia 30 4 4 2" xfId="29179" xr:uid="{00000000-0005-0000-0000-00008F710000}"/>
    <cellStyle name="Migliaia 30 4 4 2 2" xfId="34665" xr:uid="{00000000-0005-0000-0000-000090710000}"/>
    <cellStyle name="Migliaia 30 4 4 2 3" xfId="39967" xr:uid="{00000000-0005-0000-0000-000091710000}"/>
    <cellStyle name="Migliaia 30 4 4 3" xfId="32110" xr:uid="{00000000-0005-0000-0000-000092710000}"/>
    <cellStyle name="Migliaia 30 4 4 4" xfId="37316" xr:uid="{00000000-0005-0000-0000-000093710000}"/>
    <cellStyle name="Migliaia 30 4 5" xfId="6755" xr:uid="{00000000-0005-0000-0000-000094710000}"/>
    <cellStyle name="Migliaia 30 4 5 2" xfId="29180" xr:uid="{00000000-0005-0000-0000-000095710000}"/>
    <cellStyle name="Migliaia 30 4 5 2 2" xfId="34666" xr:uid="{00000000-0005-0000-0000-000096710000}"/>
    <cellStyle name="Migliaia 30 4 5 2 3" xfId="39968" xr:uid="{00000000-0005-0000-0000-000097710000}"/>
    <cellStyle name="Migliaia 30 4 5 3" xfId="32111" xr:uid="{00000000-0005-0000-0000-000098710000}"/>
    <cellStyle name="Migliaia 30 4 5 4" xfId="37317" xr:uid="{00000000-0005-0000-0000-000099710000}"/>
    <cellStyle name="Migliaia 30 4 6" xfId="6143" xr:uid="{00000000-0005-0000-0000-00009A710000}"/>
    <cellStyle name="Migliaia 30 4 6 2" xfId="16917" xr:uid="{00000000-0005-0000-0000-00009B710000}"/>
    <cellStyle name="Migliaia 30 4 6 2 2" xfId="34667" xr:uid="{00000000-0005-0000-0000-00009C710000}"/>
    <cellStyle name="Migliaia 30 4 6 2 3" xfId="39969" xr:uid="{00000000-0005-0000-0000-00009D710000}"/>
    <cellStyle name="Migliaia 30 4 6 2 4" xfId="29181" xr:uid="{00000000-0005-0000-0000-00009E710000}"/>
    <cellStyle name="Migliaia 30 4 6 3" xfId="32112" xr:uid="{00000000-0005-0000-0000-00009F710000}"/>
    <cellStyle name="Migliaia 30 4 6 4" xfId="37318" xr:uid="{00000000-0005-0000-0000-0000A0710000}"/>
    <cellStyle name="Migliaia 30 4 6 5" xfId="20168" xr:uid="{00000000-0005-0000-0000-0000A1710000}"/>
    <cellStyle name="Migliaia 30 4 6 6" xfId="42754" xr:uid="{00000000-0005-0000-0000-0000A2710000}"/>
    <cellStyle name="Migliaia 30 4 6 7" xfId="45949" xr:uid="{00000000-0005-0000-0000-0000A3710000}"/>
    <cellStyle name="Migliaia 30 4 6 8" xfId="48965" xr:uid="{00000000-0005-0000-0000-0000A4710000}"/>
    <cellStyle name="Migliaia 30 4 7" xfId="15775" xr:uid="{00000000-0005-0000-0000-0000A5710000}"/>
    <cellStyle name="Migliaia 30 4 7 2" xfId="29182" xr:uid="{00000000-0005-0000-0000-0000A6710000}"/>
    <cellStyle name="Migliaia 30 4 7 2 2" xfId="34668" xr:uid="{00000000-0005-0000-0000-0000A7710000}"/>
    <cellStyle name="Migliaia 30 4 7 2 3" xfId="39970" xr:uid="{00000000-0005-0000-0000-0000A8710000}"/>
    <cellStyle name="Migliaia 30 4 7 3" xfId="32113" xr:uid="{00000000-0005-0000-0000-0000A9710000}"/>
    <cellStyle name="Migliaia 30 4 7 4" xfId="37319" xr:uid="{00000000-0005-0000-0000-0000AA710000}"/>
    <cellStyle name="Migliaia 30 4 7 5" xfId="20169" xr:uid="{00000000-0005-0000-0000-0000AB710000}"/>
    <cellStyle name="Migliaia 30 4 8" xfId="20166" xr:uid="{00000000-0005-0000-0000-0000AC710000}"/>
    <cellStyle name="Migliaia 30 5" xfId="1366" xr:uid="{00000000-0005-0000-0000-0000AD710000}"/>
    <cellStyle name="Migliaia 30 5 2" xfId="3562" xr:uid="{00000000-0005-0000-0000-0000AE710000}"/>
    <cellStyle name="Migliaia 30 5 2 2" xfId="13865" xr:uid="{00000000-0005-0000-0000-0000AF710000}"/>
    <cellStyle name="Migliaia 30 5 2 2 2" xfId="34669" xr:uid="{00000000-0005-0000-0000-0000B0710000}"/>
    <cellStyle name="Migliaia 30 5 2 2 3" xfId="39971" xr:uid="{00000000-0005-0000-0000-0000B1710000}"/>
    <cellStyle name="Migliaia 30 5 2 3" xfId="15778" xr:uid="{00000000-0005-0000-0000-0000B2710000}"/>
    <cellStyle name="Migliaia 30 5 2 3 2" xfId="32114" xr:uid="{00000000-0005-0000-0000-0000B3710000}"/>
    <cellStyle name="Migliaia 30 5 2 4" xfId="37320" xr:uid="{00000000-0005-0000-0000-0000B4710000}"/>
    <cellStyle name="Migliaia 30 5 2 5" xfId="11803" xr:uid="{00000000-0005-0000-0000-0000B5710000}"/>
    <cellStyle name="Migliaia 30 5 3" xfId="6757" xr:uid="{00000000-0005-0000-0000-0000B6710000}"/>
    <cellStyle name="Migliaia 30 5 3 2" xfId="29183" xr:uid="{00000000-0005-0000-0000-0000B7710000}"/>
    <cellStyle name="Migliaia 30 5 3 2 2" xfId="34670" xr:uid="{00000000-0005-0000-0000-0000B8710000}"/>
    <cellStyle name="Migliaia 30 5 3 2 3" xfId="39972" xr:uid="{00000000-0005-0000-0000-0000B9710000}"/>
    <cellStyle name="Migliaia 30 5 3 3" xfId="32115" xr:uid="{00000000-0005-0000-0000-0000BA710000}"/>
    <cellStyle name="Migliaia 30 5 3 4" xfId="37321" xr:uid="{00000000-0005-0000-0000-0000BB710000}"/>
    <cellStyle name="Migliaia 30 5 4" xfId="6145" xr:uid="{00000000-0005-0000-0000-0000BC710000}"/>
    <cellStyle name="Migliaia 30 5 4 2" xfId="16919" xr:uid="{00000000-0005-0000-0000-0000BD710000}"/>
    <cellStyle name="Migliaia 30 5 4 2 2" xfId="34671" xr:uid="{00000000-0005-0000-0000-0000BE710000}"/>
    <cellStyle name="Migliaia 30 5 4 2 3" xfId="39973" xr:uid="{00000000-0005-0000-0000-0000BF710000}"/>
    <cellStyle name="Migliaia 30 5 4 2 4" xfId="29184" xr:uid="{00000000-0005-0000-0000-0000C0710000}"/>
    <cellStyle name="Migliaia 30 5 4 3" xfId="32116" xr:uid="{00000000-0005-0000-0000-0000C1710000}"/>
    <cellStyle name="Migliaia 30 5 4 4" xfId="37322" xr:uid="{00000000-0005-0000-0000-0000C2710000}"/>
    <cellStyle name="Migliaia 30 5 4 5" xfId="20171" xr:uid="{00000000-0005-0000-0000-0000C3710000}"/>
    <cellStyle name="Migliaia 30 5 4 6" xfId="43049" xr:uid="{00000000-0005-0000-0000-0000C4710000}"/>
    <cellStyle name="Migliaia 30 5 4 7" xfId="45951" xr:uid="{00000000-0005-0000-0000-0000C5710000}"/>
    <cellStyle name="Migliaia 30 5 4 8" xfId="48967" xr:uid="{00000000-0005-0000-0000-0000C6710000}"/>
    <cellStyle name="Migliaia 30 5 5" xfId="15777" xr:uid="{00000000-0005-0000-0000-0000C7710000}"/>
    <cellStyle name="Migliaia 30 5 5 2" xfId="29185" xr:uid="{00000000-0005-0000-0000-0000C8710000}"/>
    <cellStyle name="Migliaia 30 5 5 2 2" xfId="34672" xr:uid="{00000000-0005-0000-0000-0000C9710000}"/>
    <cellStyle name="Migliaia 30 5 5 2 3" xfId="39974" xr:uid="{00000000-0005-0000-0000-0000CA710000}"/>
    <cellStyle name="Migliaia 30 5 5 3" xfId="32117" xr:uid="{00000000-0005-0000-0000-0000CB710000}"/>
    <cellStyle name="Migliaia 30 5 5 4" xfId="37323" xr:uid="{00000000-0005-0000-0000-0000CC710000}"/>
    <cellStyle name="Migliaia 30 5 5 5" xfId="20172" xr:uid="{00000000-0005-0000-0000-0000CD710000}"/>
    <cellStyle name="Migliaia 30 5 6" xfId="20173" xr:uid="{00000000-0005-0000-0000-0000CE710000}"/>
    <cellStyle name="Migliaia 30 5 6 2" xfId="29186" xr:uid="{00000000-0005-0000-0000-0000CF710000}"/>
    <cellStyle name="Migliaia 30 5 6 2 2" xfId="34673" xr:uid="{00000000-0005-0000-0000-0000D0710000}"/>
    <cellStyle name="Migliaia 30 5 6 2 3" xfId="39975" xr:uid="{00000000-0005-0000-0000-0000D1710000}"/>
    <cellStyle name="Migliaia 30 5 6 3" xfId="32118" xr:uid="{00000000-0005-0000-0000-0000D2710000}"/>
    <cellStyle name="Migliaia 30 5 6 4" xfId="37324" xr:uid="{00000000-0005-0000-0000-0000D3710000}"/>
    <cellStyle name="Migliaia 30 5 7" xfId="20170" xr:uid="{00000000-0005-0000-0000-0000D4710000}"/>
    <cellStyle name="Migliaia 30 6" xfId="1361" xr:uid="{00000000-0005-0000-0000-0000D5710000}"/>
    <cellStyle name="Migliaia 30 6 2" xfId="3557" xr:uid="{00000000-0005-0000-0000-0000D6710000}"/>
    <cellStyle name="Migliaia 30 6 2 2" xfId="5159" xr:uid="{00000000-0005-0000-0000-0000D7710000}"/>
    <cellStyle name="Migliaia 30 6 2 3" xfId="14089" xr:uid="{00000000-0005-0000-0000-0000D8710000}"/>
    <cellStyle name="Migliaia 30 6 2 4" xfId="15780" xr:uid="{00000000-0005-0000-0000-0000D9710000}"/>
    <cellStyle name="Migliaia 30 6 2 5" xfId="27822" xr:uid="{00000000-0005-0000-0000-0000DA710000}"/>
    <cellStyle name="Migliaia 30 6 2 6" xfId="11805" xr:uid="{00000000-0005-0000-0000-0000DB710000}"/>
    <cellStyle name="Migliaia 30 6 3" xfId="4911" xr:uid="{00000000-0005-0000-0000-0000DC710000}"/>
    <cellStyle name="Migliaia 30 6 3 2" xfId="30737" xr:uid="{00000000-0005-0000-0000-0000DD710000}"/>
    <cellStyle name="Migliaia 30 6 3 2 2" xfId="35897" xr:uid="{00000000-0005-0000-0000-0000DE710000}"/>
    <cellStyle name="Migliaia 30 6 3 2 3" xfId="41199" xr:uid="{00000000-0005-0000-0000-0000DF710000}"/>
    <cellStyle name="Migliaia 30 6 3 3" xfId="33246" xr:uid="{00000000-0005-0000-0000-0000E0710000}"/>
    <cellStyle name="Migliaia 30 6 3 4" xfId="38548" xr:uid="{00000000-0005-0000-0000-0000E1710000}"/>
    <cellStyle name="Migliaia 30 6 4" xfId="15779" xr:uid="{00000000-0005-0000-0000-0000E2710000}"/>
    <cellStyle name="Migliaia 30 6 4 2" xfId="34674" xr:uid="{00000000-0005-0000-0000-0000E3710000}"/>
    <cellStyle name="Migliaia 30 6 4 3" xfId="39976" xr:uid="{00000000-0005-0000-0000-0000E4710000}"/>
    <cellStyle name="Migliaia 30 6 4 4" xfId="29187" xr:uid="{00000000-0005-0000-0000-0000E5710000}"/>
    <cellStyle name="Migliaia 30 6 5" xfId="32119" xr:uid="{00000000-0005-0000-0000-0000E6710000}"/>
    <cellStyle name="Migliaia 30 6 6" xfId="37325" xr:uid="{00000000-0005-0000-0000-0000E7710000}"/>
    <cellStyle name="Migliaia 30 6 7" xfId="11804" xr:uid="{00000000-0005-0000-0000-0000E8710000}"/>
    <cellStyle name="Migliaia 30 7" xfId="3204" xr:uid="{00000000-0005-0000-0000-0000E9710000}"/>
    <cellStyle name="Migliaia 30 7 2" xfId="9677" xr:uid="{00000000-0005-0000-0000-0000EA710000}"/>
    <cellStyle name="Migliaia 30 7 2 2" xfId="30738" xr:uid="{00000000-0005-0000-0000-0000EB710000}"/>
    <cellStyle name="Migliaia 30 7 2 2 2" xfId="35898" xr:uid="{00000000-0005-0000-0000-0000EC710000}"/>
    <cellStyle name="Migliaia 30 7 2 2 3" xfId="41200" xr:uid="{00000000-0005-0000-0000-0000ED710000}"/>
    <cellStyle name="Migliaia 30 7 2 3" xfId="33247" xr:uid="{00000000-0005-0000-0000-0000EE710000}"/>
    <cellStyle name="Migliaia 30 7 2 4" xfId="38549" xr:uid="{00000000-0005-0000-0000-0000EF710000}"/>
    <cellStyle name="Migliaia 30 7 3" xfId="15781" xr:uid="{00000000-0005-0000-0000-0000F0710000}"/>
    <cellStyle name="Migliaia 30 7 3 2" xfId="34675" xr:uid="{00000000-0005-0000-0000-0000F1710000}"/>
    <cellStyle name="Migliaia 30 7 3 3" xfId="39977" xr:uid="{00000000-0005-0000-0000-0000F2710000}"/>
    <cellStyle name="Migliaia 30 7 3 4" xfId="29188" xr:uid="{00000000-0005-0000-0000-0000F3710000}"/>
    <cellStyle name="Migliaia 30 7 4" xfId="32120" xr:uid="{00000000-0005-0000-0000-0000F4710000}"/>
    <cellStyle name="Migliaia 30 7 5" xfId="37326" xr:uid="{00000000-0005-0000-0000-0000F5710000}"/>
    <cellStyle name="Migliaia 30 7 6" xfId="11806" xr:uid="{00000000-0005-0000-0000-0000F6710000}"/>
    <cellStyle name="Migliaia 30 8" xfId="2774" xr:uid="{00000000-0005-0000-0000-0000F7710000}"/>
    <cellStyle name="Migliaia 30 8 2" xfId="9382" xr:uid="{00000000-0005-0000-0000-0000F8710000}"/>
    <cellStyle name="Migliaia 30 8 2 2" xfId="30739" xr:uid="{00000000-0005-0000-0000-0000F9710000}"/>
    <cellStyle name="Migliaia 30 8 2 2 2" xfId="35899" xr:uid="{00000000-0005-0000-0000-0000FA710000}"/>
    <cellStyle name="Migliaia 30 8 2 2 3" xfId="41201" xr:uid="{00000000-0005-0000-0000-0000FB710000}"/>
    <cellStyle name="Migliaia 30 8 2 3" xfId="33248" xr:uid="{00000000-0005-0000-0000-0000FC710000}"/>
    <cellStyle name="Migliaia 30 8 2 4" xfId="38550" xr:uid="{00000000-0005-0000-0000-0000FD710000}"/>
    <cellStyle name="Migliaia 30 8 3" xfId="15782" xr:uid="{00000000-0005-0000-0000-0000FE710000}"/>
    <cellStyle name="Migliaia 30 8 3 2" xfId="34676" xr:uid="{00000000-0005-0000-0000-0000FF710000}"/>
    <cellStyle name="Migliaia 30 8 3 3" xfId="39978" xr:uid="{00000000-0005-0000-0000-000000720000}"/>
    <cellStyle name="Migliaia 30 8 3 4" xfId="29189" xr:uid="{00000000-0005-0000-0000-000001720000}"/>
    <cellStyle name="Migliaia 30 8 4" xfId="32121" xr:uid="{00000000-0005-0000-0000-000002720000}"/>
    <cellStyle name="Migliaia 30 8 5" xfId="37327" xr:uid="{00000000-0005-0000-0000-000003720000}"/>
    <cellStyle name="Migliaia 30 8 6" xfId="11807" xr:uid="{00000000-0005-0000-0000-000004720000}"/>
    <cellStyle name="Migliaia 30 9" xfId="12610" xr:uid="{00000000-0005-0000-0000-000005720000}"/>
    <cellStyle name="Migliaia 30 9 2" xfId="29190" xr:uid="{00000000-0005-0000-0000-000006720000}"/>
    <cellStyle name="Migliaia 30 9 2 2" xfId="34677" xr:uid="{00000000-0005-0000-0000-000007720000}"/>
    <cellStyle name="Migliaia 30 9 2 3" xfId="39979" xr:uid="{00000000-0005-0000-0000-000008720000}"/>
    <cellStyle name="Migliaia 30 9 3" xfId="32122" xr:uid="{00000000-0005-0000-0000-000009720000}"/>
    <cellStyle name="Migliaia 30 9 4" xfId="37328" xr:uid="{00000000-0005-0000-0000-00000A720000}"/>
    <cellStyle name="Migliaia 31" xfId="308" xr:uid="{00000000-0005-0000-0000-00000B720000}"/>
    <cellStyle name="Migliaia 31 10" xfId="15783" xr:uid="{00000000-0005-0000-0000-00000C720000}"/>
    <cellStyle name="Migliaia 31 10 2" xfId="34678" xr:uid="{00000000-0005-0000-0000-00000D720000}"/>
    <cellStyle name="Migliaia 31 10 3" xfId="39980" xr:uid="{00000000-0005-0000-0000-00000E720000}"/>
    <cellStyle name="Migliaia 31 10 4" xfId="29191" xr:uid="{00000000-0005-0000-0000-00000F720000}"/>
    <cellStyle name="Migliaia 31 11" xfId="32123" xr:uid="{00000000-0005-0000-0000-000010720000}"/>
    <cellStyle name="Migliaia 31 12" xfId="37329" xr:uid="{00000000-0005-0000-0000-000011720000}"/>
    <cellStyle name="Migliaia 31 2" xfId="309" xr:uid="{00000000-0005-0000-0000-000012720000}"/>
    <cellStyle name="Migliaia 31 2 2" xfId="1368" xr:uid="{00000000-0005-0000-0000-000013720000}"/>
    <cellStyle name="Migliaia 31 2 2 2" xfId="3564" xr:uid="{00000000-0005-0000-0000-000014720000}"/>
    <cellStyle name="Migliaia 31 2 2 2 2" xfId="9816" xr:uid="{00000000-0005-0000-0000-000015720000}"/>
    <cellStyle name="Migliaia 31 2 2 2 2 2" xfId="34679" xr:uid="{00000000-0005-0000-0000-000016720000}"/>
    <cellStyle name="Migliaia 31 2 2 2 2 3" xfId="39981" xr:uid="{00000000-0005-0000-0000-000017720000}"/>
    <cellStyle name="Migliaia 31 2 2 2 3" xfId="13866" xr:uid="{00000000-0005-0000-0000-000018720000}"/>
    <cellStyle name="Migliaia 31 2 2 2 4" xfId="15786" xr:uid="{00000000-0005-0000-0000-000019720000}"/>
    <cellStyle name="Migliaia 31 2 2 2 4 2" xfId="37330" xr:uid="{00000000-0005-0000-0000-00001A720000}"/>
    <cellStyle name="Migliaia 31 2 2 2 5" xfId="11808" xr:uid="{00000000-0005-0000-0000-00001B720000}"/>
    <cellStyle name="Migliaia 31 2 2 3" xfId="7041" xr:uid="{00000000-0005-0000-0000-00001C720000}"/>
    <cellStyle name="Migliaia 31 2 2 3 2" xfId="30740" xr:uid="{00000000-0005-0000-0000-00001D720000}"/>
    <cellStyle name="Migliaia 31 2 2 3 2 2" xfId="35900" xr:uid="{00000000-0005-0000-0000-00001E720000}"/>
    <cellStyle name="Migliaia 31 2 2 3 2 3" xfId="41202" xr:uid="{00000000-0005-0000-0000-00001F720000}"/>
    <cellStyle name="Migliaia 31 2 2 3 3" xfId="33249" xr:uid="{00000000-0005-0000-0000-000020720000}"/>
    <cellStyle name="Migliaia 31 2 2 3 4" xfId="38551" xr:uid="{00000000-0005-0000-0000-000021720000}"/>
    <cellStyle name="Migliaia 31 2 2 4" xfId="6146" xr:uid="{00000000-0005-0000-0000-000022720000}"/>
    <cellStyle name="Migliaia 31 2 2 4 2" xfId="16920" xr:uid="{00000000-0005-0000-0000-000023720000}"/>
    <cellStyle name="Migliaia 31 2 2 4 3" xfId="43347" xr:uid="{00000000-0005-0000-0000-000024720000}"/>
    <cellStyle name="Migliaia 31 2 2 4 4" xfId="45952" xr:uid="{00000000-0005-0000-0000-000025720000}"/>
    <cellStyle name="Migliaia 31 2 2 4 5" xfId="48968" xr:uid="{00000000-0005-0000-0000-000026720000}"/>
    <cellStyle name="Migliaia 31 2 2 5" xfId="15785" xr:uid="{00000000-0005-0000-0000-000027720000}"/>
    <cellStyle name="Migliaia 31 2 2 6" xfId="20175" xr:uid="{00000000-0005-0000-0000-000028720000}"/>
    <cellStyle name="Migliaia 31 2 3" xfId="3208" xr:uid="{00000000-0005-0000-0000-000029720000}"/>
    <cellStyle name="Migliaia 31 2 3 2" xfId="9681" xr:uid="{00000000-0005-0000-0000-00002A720000}"/>
    <cellStyle name="Migliaia 31 2 3 2 2" xfId="30741" xr:uid="{00000000-0005-0000-0000-00002B720000}"/>
    <cellStyle name="Migliaia 31 2 3 2 2 2" xfId="35901" xr:uid="{00000000-0005-0000-0000-00002C720000}"/>
    <cellStyle name="Migliaia 31 2 3 2 2 3" xfId="41203" xr:uid="{00000000-0005-0000-0000-00002D720000}"/>
    <cellStyle name="Migliaia 31 2 3 2 3" xfId="33250" xr:uid="{00000000-0005-0000-0000-00002E720000}"/>
    <cellStyle name="Migliaia 31 2 3 2 4" xfId="38552" xr:uid="{00000000-0005-0000-0000-00002F720000}"/>
    <cellStyle name="Migliaia 31 2 3 3" xfId="15787" xr:uid="{00000000-0005-0000-0000-000030720000}"/>
    <cellStyle name="Migliaia 31 2 3 3 2" xfId="34680" xr:uid="{00000000-0005-0000-0000-000031720000}"/>
    <cellStyle name="Migliaia 31 2 3 3 3" xfId="39982" xr:uid="{00000000-0005-0000-0000-000032720000}"/>
    <cellStyle name="Migliaia 31 2 3 3 4" xfId="29192" xr:uid="{00000000-0005-0000-0000-000033720000}"/>
    <cellStyle name="Migliaia 31 2 3 4" xfId="32124" xr:uid="{00000000-0005-0000-0000-000034720000}"/>
    <cellStyle name="Migliaia 31 2 3 5" xfId="37331" xr:uid="{00000000-0005-0000-0000-000035720000}"/>
    <cellStyle name="Migliaia 31 2 3 6" xfId="11809" xr:uid="{00000000-0005-0000-0000-000036720000}"/>
    <cellStyle name="Migliaia 31 2 4" xfId="2779" xr:uid="{00000000-0005-0000-0000-000037720000}"/>
    <cellStyle name="Migliaia 31 2 4 2" xfId="9386" xr:uid="{00000000-0005-0000-0000-000038720000}"/>
    <cellStyle name="Migliaia 31 2 4 2 2" xfId="34681" xr:uid="{00000000-0005-0000-0000-000039720000}"/>
    <cellStyle name="Migliaia 31 2 4 2 3" xfId="39983" xr:uid="{00000000-0005-0000-0000-00003A720000}"/>
    <cellStyle name="Migliaia 31 2 4 3" xfId="13480" xr:uid="{00000000-0005-0000-0000-00003B720000}"/>
    <cellStyle name="Migliaia 31 2 4 4" xfId="15788" xr:uid="{00000000-0005-0000-0000-00003C720000}"/>
    <cellStyle name="Migliaia 31 2 4 4 2" xfId="37332" xr:uid="{00000000-0005-0000-0000-00003D720000}"/>
    <cellStyle name="Migliaia 31 2 4 5" xfId="11810" xr:uid="{00000000-0005-0000-0000-00003E720000}"/>
    <cellStyle name="Migliaia 31 2 5" xfId="8556" xr:uid="{00000000-0005-0000-0000-00003F720000}"/>
    <cellStyle name="Migliaia 31 2 5 2" xfId="29193" xr:uid="{00000000-0005-0000-0000-000040720000}"/>
    <cellStyle name="Migliaia 31 2 5 2 2" xfId="34682" xr:uid="{00000000-0005-0000-0000-000041720000}"/>
    <cellStyle name="Migliaia 31 2 5 2 3" xfId="39984" xr:uid="{00000000-0005-0000-0000-000042720000}"/>
    <cellStyle name="Migliaia 31 2 5 3" xfId="32125" xr:uid="{00000000-0005-0000-0000-000043720000}"/>
    <cellStyle name="Migliaia 31 2 5 4" xfId="37333" xr:uid="{00000000-0005-0000-0000-000044720000}"/>
    <cellStyle name="Migliaia 31 2 6" xfId="15784" xr:uid="{00000000-0005-0000-0000-000045720000}"/>
    <cellStyle name="Migliaia 31 2 6 2" xfId="29194" xr:uid="{00000000-0005-0000-0000-000046720000}"/>
    <cellStyle name="Migliaia 31 2 6 2 2" xfId="34683" xr:uid="{00000000-0005-0000-0000-000047720000}"/>
    <cellStyle name="Migliaia 31 2 6 2 3" xfId="39985" xr:uid="{00000000-0005-0000-0000-000048720000}"/>
    <cellStyle name="Migliaia 31 2 6 3" xfId="32126" xr:uid="{00000000-0005-0000-0000-000049720000}"/>
    <cellStyle name="Migliaia 31 2 6 4" xfId="37334" xr:uid="{00000000-0005-0000-0000-00004A720000}"/>
    <cellStyle name="Migliaia 31 2 6 5" xfId="20176" xr:uid="{00000000-0005-0000-0000-00004B720000}"/>
    <cellStyle name="Migliaia 31 2 7" xfId="20174" xr:uid="{00000000-0005-0000-0000-00004C720000}"/>
    <cellStyle name="Migliaia 31 3" xfId="310" xr:uid="{00000000-0005-0000-0000-00004D720000}"/>
    <cellStyle name="Migliaia 31 3 10" xfId="20177" xr:uid="{00000000-0005-0000-0000-00004E720000}"/>
    <cellStyle name="Migliaia 31 3 11" xfId="11811" xr:uid="{00000000-0005-0000-0000-00004F720000}"/>
    <cellStyle name="Migliaia 31 3 2" xfId="1370" xr:uid="{00000000-0005-0000-0000-000050720000}"/>
    <cellStyle name="Migliaia 31 3 2 2" xfId="3566" xr:uid="{00000000-0005-0000-0000-000051720000}"/>
    <cellStyle name="Migliaia 31 3 2 2 2" xfId="7411" xr:uid="{00000000-0005-0000-0000-000052720000}"/>
    <cellStyle name="Migliaia 31 3 2 2 2 2" xfId="13867" xr:uid="{00000000-0005-0000-0000-000053720000}"/>
    <cellStyle name="Migliaia 31 3 2 2 2 2 2" xfId="17297" xr:uid="{00000000-0005-0000-0000-000054720000}"/>
    <cellStyle name="Migliaia 31 3 2 2 2 2 2 2" xfId="34684" xr:uid="{00000000-0005-0000-0000-000055720000}"/>
    <cellStyle name="Migliaia 31 3 2 2 2 2 3" xfId="39986" xr:uid="{00000000-0005-0000-0000-000056720000}"/>
    <cellStyle name="Migliaia 31 3 2 2 2 2 4" xfId="29195" xr:uid="{00000000-0005-0000-0000-000057720000}"/>
    <cellStyle name="Migliaia 31 3 2 2 2 3" xfId="32127" xr:uid="{00000000-0005-0000-0000-000058720000}"/>
    <cellStyle name="Migliaia 31 3 2 2 2 4" xfId="37335" xr:uid="{00000000-0005-0000-0000-000059720000}"/>
    <cellStyle name="Migliaia 31 3 2 2 2 5" xfId="20562" xr:uid="{00000000-0005-0000-0000-00005A720000}"/>
    <cellStyle name="Migliaia 31 3 2 2 2 6" xfId="46342" xr:uid="{00000000-0005-0000-0000-00005B720000}"/>
    <cellStyle name="Migliaia 31 3 2 2 2 7" xfId="49358" xr:uid="{00000000-0005-0000-0000-00005C720000}"/>
    <cellStyle name="Migliaia 31 3 2 2 2 8" xfId="13094" xr:uid="{00000000-0005-0000-0000-00005D720000}"/>
    <cellStyle name="Migliaia 31 3 2 2 3" xfId="6987" xr:uid="{00000000-0005-0000-0000-00005E720000}"/>
    <cellStyle name="Migliaia 31 3 2 2 4" xfId="6147" xr:uid="{00000000-0005-0000-0000-00005F720000}"/>
    <cellStyle name="Migliaia 31 3 2 2 4 2" xfId="16921" xr:uid="{00000000-0005-0000-0000-000060720000}"/>
    <cellStyle name="Migliaia 31 3 2 2 4 3" xfId="41689" xr:uid="{00000000-0005-0000-0000-000061720000}"/>
    <cellStyle name="Migliaia 31 3 2 2 4 4" xfId="45953" xr:uid="{00000000-0005-0000-0000-000062720000}"/>
    <cellStyle name="Migliaia 31 3 2 2 4 5" xfId="48969" xr:uid="{00000000-0005-0000-0000-000063720000}"/>
    <cellStyle name="Migliaia 31 3 2 2 5" xfId="15791" xr:uid="{00000000-0005-0000-0000-000064720000}"/>
    <cellStyle name="Migliaia 31 3 2 2 6" xfId="20179" xr:uid="{00000000-0005-0000-0000-000065720000}"/>
    <cellStyle name="Migliaia 31 3 2 3" xfId="2781" xr:uid="{00000000-0005-0000-0000-000066720000}"/>
    <cellStyle name="Migliaia 31 3 2 3 2" xfId="7842" xr:uid="{00000000-0005-0000-0000-000067720000}"/>
    <cellStyle name="Migliaia 31 3 2 3 2 2" xfId="34685" xr:uid="{00000000-0005-0000-0000-000068720000}"/>
    <cellStyle name="Migliaia 31 3 2 3 2 3" xfId="39987" xr:uid="{00000000-0005-0000-0000-000069720000}"/>
    <cellStyle name="Migliaia 31 3 2 3 2 4" xfId="29196" xr:uid="{00000000-0005-0000-0000-00006A720000}"/>
    <cellStyle name="Migliaia 31 3 2 3 3" xfId="7412" xr:uid="{00000000-0005-0000-0000-00006B720000}"/>
    <cellStyle name="Migliaia 31 3 2 3 4" xfId="15792" xr:uid="{00000000-0005-0000-0000-00006C720000}"/>
    <cellStyle name="Migliaia 31 3 2 3 4 2" xfId="37336" xr:uid="{00000000-0005-0000-0000-00006D720000}"/>
    <cellStyle name="Migliaia 31 3 2 3 5" xfId="11812" xr:uid="{00000000-0005-0000-0000-00006E720000}"/>
    <cellStyle name="Migliaia 31 3 2 4" xfId="6758" xr:uid="{00000000-0005-0000-0000-00006F720000}"/>
    <cellStyle name="Migliaia 31 3 2 4 2" xfId="13513" xr:uid="{00000000-0005-0000-0000-000070720000}"/>
    <cellStyle name="Migliaia 31 3 2 4 2 2" xfId="34686" xr:uid="{00000000-0005-0000-0000-000071720000}"/>
    <cellStyle name="Migliaia 31 3 2 4 2 3" xfId="39988" xr:uid="{00000000-0005-0000-0000-000072720000}"/>
    <cellStyle name="Migliaia 31 3 2 4 3" xfId="32128" xr:uid="{00000000-0005-0000-0000-000073720000}"/>
    <cellStyle name="Migliaia 31 3 2 4 4" xfId="37337" xr:uid="{00000000-0005-0000-0000-000074720000}"/>
    <cellStyle name="Migliaia 31 3 2 4 5" xfId="12613" xr:uid="{00000000-0005-0000-0000-000075720000}"/>
    <cellStyle name="Migliaia 31 3 2 5" xfId="12783" xr:uid="{00000000-0005-0000-0000-000076720000}"/>
    <cellStyle name="Migliaia 31 3 2 5 2" xfId="29197" xr:uid="{00000000-0005-0000-0000-000077720000}"/>
    <cellStyle name="Migliaia 31 3 2 5 2 2" xfId="34687" xr:uid="{00000000-0005-0000-0000-000078720000}"/>
    <cellStyle name="Migliaia 31 3 2 5 2 3" xfId="39989" xr:uid="{00000000-0005-0000-0000-000079720000}"/>
    <cellStyle name="Migliaia 31 3 2 5 3" xfId="32129" xr:uid="{00000000-0005-0000-0000-00007A720000}"/>
    <cellStyle name="Migliaia 31 3 2 5 4" xfId="37338" xr:uid="{00000000-0005-0000-0000-00007B720000}"/>
    <cellStyle name="Migliaia 31 3 2 6" xfId="15790" xr:uid="{00000000-0005-0000-0000-00007C720000}"/>
    <cellStyle name="Migliaia 31 3 2 6 2" xfId="29198" xr:uid="{00000000-0005-0000-0000-00007D720000}"/>
    <cellStyle name="Migliaia 31 3 2 6 2 2" xfId="34688" xr:uid="{00000000-0005-0000-0000-00007E720000}"/>
    <cellStyle name="Migliaia 31 3 2 6 2 3" xfId="39990" xr:uid="{00000000-0005-0000-0000-00007F720000}"/>
    <cellStyle name="Migliaia 31 3 2 6 3" xfId="32130" xr:uid="{00000000-0005-0000-0000-000080720000}"/>
    <cellStyle name="Migliaia 31 3 2 6 4" xfId="37339" xr:uid="{00000000-0005-0000-0000-000081720000}"/>
    <cellStyle name="Migliaia 31 3 2 6 5" xfId="20180" xr:uid="{00000000-0005-0000-0000-000082720000}"/>
    <cellStyle name="Migliaia 31 3 2 7" xfId="20178" xr:uid="{00000000-0005-0000-0000-000083720000}"/>
    <cellStyle name="Migliaia 31 3 3" xfId="1369" xr:uid="{00000000-0005-0000-0000-000084720000}"/>
    <cellStyle name="Migliaia 31 3 3 2" xfId="3565" xr:uid="{00000000-0005-0000-0000-000085720000}"/>
    <cellStyle name="Migliaia 31 3 3 2 2" xfId="5162" xr:uid="{00000000-0005-0000-0000-000086720000}"/>
    <cellStyle name="Migliaia 31 3 3 2 2 2" xfId="34690" xr:uid="{00000000-0005-0000-0000-000087720000}"/>
    <cellStyle name="Migliaia 31 3 3 2 2 3" xfId="39992" xr:uid="{00000000-0005-0000-0000-000088720000}"/>
    <cellStyle name="Migliaia 31 3 3 2 3" xfId="13642" xr:uid="{00000000-0005-0000-0000-000089720000}"/>
    <cellStyle name="Migliaia 31 3 3 2 4" xfId="15794" xr:uid="{00000000-0005-0000-0000-00008A720000}"/>
    <cellStyle name="Migliaia 31 3 3 2 4 2" xfId="37341" xr:uid="{00000000-0005-0000-0000-00008B720000}"/>
    <cellStyle name="Migliaia 31 3 3 2 5" xfId="11814" xr:uid="{00000000-0005-0000-0000-00008C720000}"/>
    <cellStyle name="Migliaia 31 3 3 3" xfId="4914" xr:uid="{00000000-0005-0000-0000-00008D720000}"/>
    <cellStyle name="Migliaia 31 3 3 3 2" xfId="29200" xr:uid="{00000000-0005-0000-0000-00008E720000}"/>
    <cellStyle name="Migliaia 31 3 3 3 2 2" xfId="34691" xr:uid="{00000000-0005-0000-0000-00008F720000}"/>
    <cellStyle name="Migliaia 31 3 3 3 2 3" xfId="39993" xr:uid="{00000000-0005-0000-0000-000090720000}"/>
    <cellStyle name="Migliaia 31 3 3 3 3" xfId="32132" xr:uid="{00000000-0005-0000-0000-000091720000}"/>
    <cellStyle name="Migliaia 31 3 3 3 4" xfId="37342" xr:uid="{00000000-0005-0000-0000-000092720000}"/>
    <cellStyle name="Migliaia 31 3 3 4" xfId="15793" xr:uid="{00000000-0005-0000-0000-000093720000}"/>
    <cellStyle name="Migliaia 31 3 3 4 2" xfId="29201" xr:uid="{00000000-0005-0000-0000-000094720000}"/>
    <cellStyle name="Migliaia 31 3 3 4 2 2" xfId="34692" xr:uid="{00000000-0005-0000-0000-000095720000}"/>
    <cellStyle name="Migliaia 31 3 3 4 2 3" xfId="39994" xr:uid="{00000000-0005-0000-0000-000096720000}"/>
    <cellStyle name="Migliaia 31 3 3 4 3" xfId="32133" xr:uid="{00000000-0005-0000-0000-000097720000}"/>
    <cellStyle name="Migliaia 31 3 3 4 4" xfId="37343" xr:uid="{00000000-0005-0000-0000-000098720000}"/>
    <cellStyle name="Migliaia 31 3 3 4 5" xfId="20181" xr:uid="{00000000-0005-0000-0000-000099720000}"/>
    <cellStyle name="Migliaia 31 3 3 5" xfId="20182" xr:uid="{00000000-0005-0000-0000-00009A720000}"/>
    <cellStyle name="Migliaia 31 3 3 5 2" xfId="29202" xr:uid="{00000000-0005-0000-0000-00009B720000}"/>
    <cellStyle name="Migliaia 31 3 3 5 2 2" xfId="34693" xr:uid="{00000000-0005-0000-0000-00009C720000}"/>
    <cellStyle name="Migliaia 31 3 3 5 2 3" xfId="39995" xr:uid="{00000000-0005-0000-0000-00009D720000}"/>
    <cellStyle name="Migliaia 31 3 3 5 3" xfId="32134" xr:uid="{00000000-0005-0000-0000-00009E720000}"/>
    <cellStyle name="Migliaia 31 3 3 5 4" xfId="37344" xr:uid="{00000000-0005-0000-0000-00009F720000}"/>
    <cellStyle name="Migliaia 31 3 3 6" xfId="29199" xr:uid="{00000000-0005-0000-0000-0000A0720000}"/>
    <cellStyle name="Migliaia 31 3 3 6 2" xfId="34689" xr:uid="{00000000-0005-0000-0000-0000A1720000}"/>
    <cellStyle name="Migliaia 31 3 3 6 3" xfId="39991" xr:uid="{00000000-0005-0000-0000-0000A2720000}"/>
    <cellStyle name="Migliaia 31 3 3 7" xfId="32131" xr:uid="{00000000-0005-0000-0000-0000A3720000}"/>
    <cellStyle name="Migliaia 31 3 3 8" xfId="37340" xr:uid="{00000000-0005-0000-0000-0000A4720000}"/>
    <cellStyle name="Migliaia 31 3 3 9" xfId="11813" xr:uid="{00000000-0005-0000-0000-0000A5720000}"/>
    <cellStyle name="Migliaia 31 3 4" xfId="2409" xr:uid="{00000000-0005-0000-0000-0000A6720000}"/>
    <cellStyle name="Migliaia 31 3 4 2" xfId="3921" xr:uid="{00000000-0005-0000-0000-0000A7720000}"/>
    <cellStyle name="Migliaia 31 3 4 2 2" xfId="9876" xr:uid="{00000000-0005-0000-0000-0000A8720000}"/>
    <cellStyle name="Migliaia 31 3 4 2 3" xfId="13466" xr:uid="{00000000-0005-0000-0000-0000A9720000}"/>
    <cellStyle name="Migliaia 31 3 4 2 4" xfId="15796" xr:uid="{00000000-0005-0000-0000-0000AA720000}"/>
    <cellStyle name="Migliaia 31 3 4 2 5" xfId="27823" xr:uid="{00000000-0005-0000-0000-0000AB720000}"/>
    <cellStyle name="Migliaia 31 3 4 2 6" xfId="11816" xr:uid="{00000000-0005-0000-0000-0000AC720000}"/>
    <cellStyle name="Migliaia 31 3 4 3" xfId="9124" xr:uid="{00000000-0005-0000-0000-0000AD720000}"/>
    <cellStyle name="Migliaia 31 3 4 3 2" xfId="30742" xr:uid="{00000000-0005-0000-0000-0000AE720000}"/>
    <cellStyle name="Migliaia 31 3 4 3 2 2" xfId="35902" xr:uid="{00000000-0005-0000-0000-0000AF720000}"/>
    <cellStyle name="Migliaia 31 3 4 3 2 3" xfId="41204" xr:uid="{00000000-0005-0000-0000-0000B0720000}"/>
    <cellStyle name="Migliaia 31 3 4 3 3" xfId="33251" xr:uid="{00000000-0005-0000-0000-0000B1720000}"/>
    <cellStyle name="Migliaia 31 3 4 3 4" xfId="38553" xr:uid="{00000000-0005-0000-0000-0000B2720000}"/>
    <cellStyle name="Migliaia 31 3 4 4" xfId="15795" xr:uid="{00000000-0005-0000-0000-0000B3720000}"/>
    <cellStyle name="Migliaia 31 3 4 4 2" xfId="34694" xr:uid="{00000000-0005-0000-0000-0000B4720000}"/>
    <cellStyle name="Migliaia 31 3 4 4 3" xfId="39996" xr:uid="{00000000-0005-0000-0000-0000B5720000}"/>
    <cellStyle name="Migliaia 31 3 4 4 4" xfId="29203" xr:uid="{00000000-0005-0000-0000-0000B6720000}"/>
    <cellStyle name="Migliaia 31 3 4 5" xfId="32135" xr:uid="{00000000-0005-0000-0000-0000B7720000}"/>
    <cellStyle name="Migliaia 31 3 4 6" xfId="37345" xr:uid="{00000000-0005-0000-0000-0000B8720000}"/>
    <cellStyle name="Migliaia 31 3 4 7" xfId="11815" xr:uid="{00000000-0005-0000-0000-0000B9720000}"/>
    <cellStyle name="Migliaia 31 3 5" xfId="3209" xr:uid="{00000000-0005-0000-0000-0000BA720000}"/>
    <cellStyle name="Migliaia 31 3 5 2" xfId="9682" xr:uid="{00000000-0005-0000-0000-0000BB720000}"/>
    <cellStyle name="Migliaia 31 3 5 2 2" xfId="30743" xr:uid="{00000000-0005-0000-0000-0000BC720000}"/>
    <cellStyle name="Migliaia 31 3 5 2 2 2" xfId="35903" xr:uid="{00000000-0005-0000-0000-0000BD720000}"/>
    <cellStyle name="Migliaia 31 3 5 2 2 3" xfId="41205" xr:uid="{00000000-0005-0000-0000-0000BE720000}"/>
    <cellStyle name="Migliaia 31 3 5 2 3" xfId="33252" xr:uid="{00000000-0005-0000-0000-0000BF720000}"/>
    <cellStyle name="Migliaia 31 3 5 2 4" xfId="38554" xr:uid="{00000000-0005-0000-0000-0000C0720000}"/>
    <cellStyle name="Migliaia 31 3 5 3" xfId="15797" xr:uid="{00000000-0005-0000-0000-0000C1720000}"/>
    <cellStyle name="Migliaia 31 3 5 3 2" xfId="34695" xr:uid="{00000000-0005-0000-0000-0000C2720000}"/>
    <cellStyle name="Migliaia 31 3 5 3 3" xfId="39997" xr:uid="{00000000-0005-0000-0000-0000C3720000}"/>
    <cellStyle name="Migliaia 31 3 5 3 4" xfId="29204" xr:uid="{00000000-0005-0000-0000-0000C4720000}"/>
    <cellStyle name="Migliaia 31 3 5 4" xfId="32136" xr:uid="{00000000-0005-0000-0000-0000C5720000}"/>
    <cellStyle name="Migliaia 31 3 5 5" xfId="37346" xr:uid="{00000000-0005-0000-0000-0000C6720000}"/>
    <cellStyle name="Migliaia 31 3 5 6" xfId="11817" xr:uid="{00000000-0005-0000-0000-0000C7720000}"/>
    <cellStyle name="Migliaia 31 3 6" xfId="2780" xr:uid="{00000000-0005-0000-0000-0000C8720000}"/>
    <cellStyle name="Migliaia 31 3 6 2" xfId="9387" xr:uid="{00000000-0005-0000-0000-0000C9720000}"/>
    <cellStyle name="Migliaia 31 3 6 2 2" xfId="34696" xr:uid="{00000000-0005-0000-0000-0000CA720000}"/>
    <cellStyle name="Migliaia 31 3 6 2 3" xfId="39998" xr:uid="{00000000-0005-0000-0000-0000CB720000}"/>
    <cellStyle name="Migliaia 31 3 6 3" xfId="14140" xr:uid="{00000000-0005-0000-0000-0000CC720000}"/>
    <cellStyle name="Migliaia 31 3 6 4" xfId="15798" xr:uid="{00000000-0005-0000-0000-0000CD720000}"/>
    <cellStyle name="Migliaia 31 3 6 4 2" xfId="37347" xr:uid="{00000000-0005-0000-0000-0000CE720000}"/>
    <cellStyle name="Migliaia 31 3 6 5" xfId="11818" xr:uid="{00000000-0005-0000-0000-0000CF720000}"/>
    <cellStyle name="Migliaia 31 3 7" xfId="6646" xr:uid="{00000000-0005-0000-0000-0000D0720000}"/>
    <cellStyle name="Migliaia 31 3 7 2" xfId="29205" xr:uid="{00000000-0005-0000-0000-0000D1720000}"/>
    <cellStyle name="Migliaia 31 3 7 2 2" xfId="34697" xr:uid="{00000000-0005-0000-0000-0000D2720000}"/>
    <cellStyle name="Migliaia 31 3 7 2 3" xfId="39999" xr:uid="{00000000-0005-0000-0000-0000D3720000}"/>
    <cellStyle name="Migliaia 31 3 7 3" xfId="32137" xr:uid="{00000000-0005-0000-0000-0000D4720000}"/>
    <cellStyle name="Migliaia 31 3 7 4" xfId="37348" xr:uid="{00000000-0005-0000-0000-0000D5720000}"/>
    <cellStyle name="Migliaia 31 3 8" xfId="12784" xr:uid="{00000000-0005-0000-0000-0000D6720000}"/>
    <cellStyle name="Migliaia 31 3 8 2" xfId="29206" xr:uid="{00000000-0005-0000-0000-0000D7720000}"/>
    <cellStyle name="Migliaia 31 3 8 2 2" xfId="34698" xr:uid="{00000000-0005-0000-0000-0000D8720000}"/>
    <cellStyle name="Migliaia 31 3 8 2 3" xfId="40000" xr:uid="{00000000-0005-0000-0000-0000D9720000}"/>
    <cellStyle name="Migliaia 31 3 8 3" xfId="32138" xr:uid="{00000000-0005-0000-0000-0000DA720000}"/>
    <cellStyle name="Migliaia 31 3 8 4" xfId="37349" xr:uid="{00000000-0005-0000-0000-0000DB720000}"/>
    <cellStyle name="Migliaia 31 3 8 5" xfId="20183" xr:uid="{00000000-0005-0000-0000-0000DC720000}"/>
    <cellStyle name="Migliaia 31 3 9" xfId="15789" xr:uid="{00000000-0005-0000-0000-0000DD720000}"/>
    <cellStyle name="Migliaia 31 4" xfId="1371" xr:uid="{00000000-0005-0000-0000-0000DE720000}"/>
    <cellStyle name="Migliaia 31 4 2" xfId="3567" xr:uid="{00000000-0005-0000-0000-0000DF720000}"/>
    <cellStyle name="Migliaia 31 4 2 2" xfId="4260" xr:uid="{00000000-0005-0000-0000-0000E0720000}"/>
    <cellStyle name="Migliaia 31 4 2 2 2" xfId="29207" xr:uid="{00000000-0005-0000-0000-0000E1720000}"/>
    <cellStyle name="Migliaia 31 4 2 2 2 2" xfId="34699" xr:uid="{00000000-0005-0000-0000-0000E2720000}"/>
    <cellStyle name="Migliaia 31 4 2 2 2 3" xfId="40001" xr:uid="{00000000-0005-0000-0000-0000E3720000}"/>
    <cellStyle name="Migliaia 31 4 2 2 3" xfId="32139" xr:uid="{00000000-0005-0000-0000-0000E4720000}"/>
    <cellStyle name="Migliaia 31 4 2 2 4" xfId="37350" xr:uid="{00000000-0005-0000-0000-0000E5720000}"/>
    <cellStyle name="Migliaia 31 4 2 3" xfId="7413" xr:uid="{00000000-0005-0000-0000-0000E6720000}"/>
    <cellStyle name="Migliaia 31 4 2 3 2" xfId="29208" xr:uid="{00000000-0005-0000-0000-0000E7720000}"/>
    <cellStyle name="Migliaia 31 4 2 3 2 2" xfId="34700" xr:uid="{00000000-0005-0000-0000-0000E8720000}"/>
    <cellStyle name="Migliaia 31 4 2 3 2 3" xfId="40002" xr:uid="{00000000-0005-0000-0000-0000E9720000}"/>
    <cellStyle name="Migliaia 31 4 2 3 3" xfId="32140" xr:uid="{00000000-0005-0000-0000-0000EA720000}"/>
    <cellStyle name="Migliaia 31 4 2 3 4" xfId="37351" xr:uid="{00000000-0005-0000-0000-0000EB720000}"/>
    <cellStyle name="Migliaia 31 4 2 4" xfId="6760" xr:uid="{00000000-0005-0000-0000-0000EC720000}"/>
    <cellStyle name="Migliaia 31 4 2 5" xfId="6149" xr:uid="{00000000-0005-0000-0000-0000ED720000}"/>
    <cellStyle name="Migliaia 31 4 2 5 2" xfId="16923" xr:uid="{00000000-0005-0000-0000-0000EE720000}"/>
    <cellStyle name="Migliaia 31 4 2 5 3" xfId="41690" xr:uid="{00000000-0005-0000-0000-0000EF720000}"/>
    <cellStyle name="Migliaia 31 4 2 5 4" xfId="45955" xr:uid="{00000000-0005-0000-0000-0000F0720000}"/>
    <cellStyle name="Migliaia 31 4 2 5 5" xfId="48971" xr:uid="{00000000-0005-0000-0000-0000F1720000}"/>
    <cellStyle name="Migliaia 31 4 2 6" xfId="15800" xr:uid="{00000000-0005-0000-0000-0000F2720000}"/>
    <cellStyle name="Migliaia 31 4 2 7" xfId="20185" xr:uid="{00000000-0005-0000-0000-0000F3720000}"/>
    <cellStyle name="Migliaia 31 4 3" xfId="4261" xr:uid="{00000000-0005-0000-0000-0000F4720000}"/>
    <cellStyle name="Migliaia 31 4 3 2" xfId="13643" xr:uid="{00000000-0005-0000-0000-0000F5720000}"/>
    <cellStyle name="Migliaia 31 4 3 2 2" xfId="34701" xr:uid="{00000000-0005-0000-0000-0000F6720000}"/>
    <cellStyle name="Migliaia 31 4 3 2 3" xfId="40003" xr:uid="{00000000-0005-0000-0000-0000F7720000}"/>
    <cellStyle name="Migliaia 31 4 3 3" xfId="32141" xr:uid="{00000000-0005-0000-0000-0000F8720000}"/>
    <cellStyle name="Migliaia 31 4 3 4" xfId="37352" xr:uid="{00000000-0005-0000-0000-0000F9720000}"/>
    <cellStyle name="Migliaia 31 4 3 5" xfId="12782" xr:uid="{00000000-0005-0000-0000-0000FA720000}"/>
    <cellStyle name="Migliaia 31 4 4" xfId="7414" xr:uid="{00000000-0005-0000-0000-0000FB720000}"/>
    <cellStyle name="Migliaia 31 4 4 2" xfId="29209" xr:uid="{00000000-0005-0000-0000-0000FC720000}"/>
    <cellStyle name="Migliaia 31 4 4 2 2" xfId="34702" xr:uid="{00000000-0005-0000-0000-0000FD720000}"/>
    <cellStyle name="Migliaia 31 4 4 2 3" xfId="40004" xr:uid="{00000000-0005-0000-0000-0000FE720000}"/>
    <cellStyle name="Migliaia 31 4 4 3" xfId="32142" xr:uid="{00000000-0005-0000-0000-0000FF720000}"/>
    <cellStyle name="Migliaia 31 4 4 4" xfId="37353" xr:uid="{00000000-0005-0000-0000-000000730000}"/>
    <cellStyle name="Migliaia 31 4 5" xfId="6759" xr:uid="{00000000-0005-0000-0000-000001730000}"/>
    <cellStyle name="Migliaia 31 4 5 2" xfId="29210" xr:uid="{00000000-0005-0000-0000-000002730000}"/>
    <cellStyle name="Migliaia 31 4 5 2 2" xfId="34703" xr:uid="{00000000-0005-0000-0000-000003730000}"/>
    <cellStyle name="Migliaia 31 4 5 2 3" xfId="40005" xr:uid="{00000000-0005-0000-0000-000004730000}"/>
    <cellStyle name="Migliaia 31 4 5 3" xfId="32143" xr:uid="{00000000-0005-0000-0000-000005730000}"/>
    <cellStyle name="Migliaia 31 4 5 4" xfId="37354" xr:uid="{00000000-0005-0000-0000-000006730000}"/>
    <cellStyle name="Migliaia 31 4 6" xfId="6148" xr:uid="{00000000-0005-0000-0000-000007730000}"/>
    <cellStyle name="Migliaia 31 4 6 2" xfId="16922" xr:uid="{00000000-0005-0000-0000-000008730000}"/>
    <cellStyle name="Migliaia 31 4 6 2 2" xfId="34704" xr:uid="{00000000-0005-0000-0000-000009730000}"/>
    <cellStyle name="Migliaia 31 4 6 2 3" xfId="40006" xr:uid="{00000000-0005-0000-0000-00000A730000}"/>
    <cellStyle name="Migliaia 31 4 6 2 4" xfId="29211" xr:uid="{00000000-0005-0000-0000-00000B730000}"/>
    <cellStyle name="Migliaia 31 4 6 3" xfId="32144" xr:uid="{00000000-0005-0000-0000-00000C730000}"/>
    <cellStyle name="Migliaia 31 4 6 4" xfId="37355" xr:uid="{00000000-0005-0000-0000-00000D730000}"/>
    <cellStyle name="Migliaia 31 4 6 5" xfId="20186" xr:uid="{00000000-0005-0000-0000-00000E730000}"/>
    <cellStyle name="Migliaia 31 4 6 6" xfId="43922" xr:uid="{00000000-0005-0000-0000-00000F730000}"/>
    <cellStyle name="Migliaia 31 4 6 7" xfId="45954" xr:uid="{00000000-0005-0000-0000-000010730000}"/>
    <cellStyle name="Migliaia 31 4 6 8" xfId="48970" xr:uid="{00000000-0005-0000-0000-000011730000}"/>
    <cellStyle name="Migliaia 31 4 7" xfId="15799" xr:uid="{00000000-0005-0000-0000-000012730000}"/>
    <cellStyle name="Migliaia 31 4 7 2" xfId="29212" xr:uid="{00000000-0005-0000-0000-000013730000}"/>
    <cellStyle name="Migliaia 31 4 7 2 2" xfId="34705" xr:uid="{00000000-0005-0000-0000-000014730000}"/>
    <cellStyle name="Migliaia 31 4 7 2 3" xfId="40007" xr:uid="{00000000-0005-0000-0000-000015730000}"/>
    <cellStyle name="Migliaia 31 4 7 3" xfId="32145" xr:uid="{00000000-0005-0000-0000-000016730000}"/>
    <cellStyle name="Migliaia 31 4 7 4" xfId="37356" xr:uid="{00000000-0005-0000-0000-000017730000}"/>
    <cellStyle name="Migliaia 31 4 7 5" xfId="20187" xr:uid="{00000000-0005-0000-0000-000018730000}"/>
    <cellStyle name="Migliaia 31 4 8" xfId="20184" xr:uid="{00000000-0005-0000-0000-000019730000}"/>
    <cellStyle name="Migliaia 31 5" xfId="1372" xr:uid="{00000000-0005-0000-0000-00001A730000}"/>
    <cellStyle name="Migliaia 31 5 2" xfId="3568" xr:uid="{00000000-0005-0000-0000-00001B730000}"/>
    <cellStyle name="Migliaia 31 5 2 2" xfId="13868" xr:uid="{00000000-0005-0000-0000-00001C730000}"/>
    <cellStyle name="Migliaia 31 5 2 2 2" xfId="34706" xr:uid="{00000000-0005-0000-0000-00001D730000}"/>
    <cellStyle name="Migliaia 31 5 2 2 3" xfId="40008" xr:uid="{00000000-0005-0000-0000-00001E730000}"/>
    <cellStyle name="Migliaia 31 5 2 3" xfId="15802" xr:uid="{00000000-0005-0000-0000-00001F730000}"/>
    <cellStyle name="Migliaia 31 5 2 3 2" xfId="32146" xr:uid="{00000000-0005-0000-0000-000020730000}"/>
    <cellStyle name="Migliaia 31 5 2 4" xfId="37357" xr:uid="{00000000-0005-0000-0000-000021730000}"/>
    <cellStyle name="Migliaia 31 5 2 5" xfId="11819" xr:uid="{00000000-0005-0000-0000-000022730000}"/>
    <cellStyle name="Migliaia 31 5 3" xfId="6761" xr:uid="{00000000-0005-0000-0000-000023730000}"/>
    <cellStyle name="Migliaia 31 5 3 2" xfId="29213" xr:uid="{00000000-0005-0000-0000-000024730000}"/>
    <cellStyle name="Migliaia 31 5 3 2 2" xfId="34707" xr:uid="{00000000-0005-0000-0000-000025730000}"/>
    <cellStyle name="Migliaia 31 5 3 2 3" xfId="40009" xr:uid="{00000000-0005-0000-0000-000026730000}"/>
    <cellStyle name="Migliaia 31 5 3 3" xfId="32147" xr:uid="{00000000-0005-0000-0000-000027730000}"/>
    <cellStyle name="Migliaia 31 5 3 4" xfId="37358" xr:uid="{00000000-0005-0000-0000-000028730000}"/>
    <cellStyle name="Migliaia 31 5 4" xfId="6150" xr:uid="{00000000-0005-0000-0000-000029730000}"/>
    <cellStyle name="Migliaia 31 5 4 2" xfId="16924" xr:uid="{00000000-0005-0000-0000-00002A730000}"/>
    <cellStyle name="Migliaia 31 5 4 2 2" xfId="34708" xr:uid="{00000000-0005-0000-0000-00002B730000}"/>
    <cellStyle name="Migliaia 31 5 4 2 3" xfId="40010" xr:uid="{00000000-0005-0000-0000-00002C730000}"/>
    <cellStyle name="Migliaia 31 5 4 2 4" xfId="29214" xr:uid="{00000000-0005-0000-0000-00002D730000}"/>
    <cellStyle name="Migliaia 31 5 4 3" xfId="32148" xr:uid="{00000000-0005-0000-0000-00002E730000}"/>
    <cellStyle name="Migliaia 31 5 4 4" xfId="37359" xr:uid="{00000000-0005-0000-0000-00002F730000}"/>
    <cellStyle name="Migliaia 31 5 4 5" xfId="20189" xr:uid="{00000000-0005-0000-0000-000030730000}"/>
    <cellStyle name="Migliaia 31 5 4 6" xfId="41691" xr:uid="{00000000-0005-0000-0000-000031730000}"/>
    <cellStyle name="Migliaia 31 5 4 7" xfId="45956" xr:uid="{00000000-0005-0000-0000-000032730000}"/>
    <cellStyle name="Migliaia 31 5 4 8" xfId="48972" xr:uid="{00000000-0005-0000-0000-000033730000}"/>
    <cellStyle name="Migliaia 31 5 5" xfId="15801" xr:uid="{00000000-0005-0000-0000-000034730000}"/>
    <cellStyle name="Migliaia 31 5 5 2" xfId="29215" xr:uid="{00000000-0005-0000-0000-000035730000}"/>
    <cellStyle name="Migliaia 31 5 5 2 2" xfId="34709" xr:uid="{00000000-0005-0000-0000-000036730000}"/>
    <cellStyle name="Migliaia 31 5 5 2 3" xfId="40011" xr:uid="{00000000-0005-0000-0000-000037730000}"/>
    <cellStyle name="Migliaia 31 5 5 3" xfId="32149" xr:uid="{00000000-0005-0000-0000-000038730000}"/>
    <cellStyle name="Migliaia 31 5 5 4" xfId="37360" xr:uid="{00000000-0005-0000-0000-000039730000}"/>
    <cellStyle name="Migliaia 31 5 5 5" xfId="20190" xr:uid="{00000000-0005-0000-0000-00003A730000}"/>
    <cellStyle name="Migliaia 31 5 6" xfId="20191" xr:uid="{00000000-0005-0000-0000-00003B730000}"/>
    <cellStyle name="Migliaia 31 5 6 2" xfId="29216" xr:uid="{00000000-0005-0000-0000-00003C730000}"/>
    <cellStyle name="Migliaia 31 5 6 2 2" xfId="34710" xr:uid="{00000000-0005-0000-0000-00003D730000}"/>
    <cellStyle name="Migliaia 31 5 6 2 3" xfId="40012" xr:uid="{00000000-0005-0000-0000-00003E730000}"/>
    <cellStyle name="Migliaia 31 5 6 3" xfId="32150" xr:uid="{00000000-0005-0000-0000-00003F730000}"/>
    <cellStyle name="Migliaia 31 5 6 4" xfId="37361" xr:uid="{00000000-0005-0000-0000-000040730000}"/>
    <cellStyle name="Migliaia 31 5 7" xfId="20188" xr:uid="{00000000-0005-0000-0000-000041730000}"/>
    <cellStyle name="Migliaia 31 6" xfId="1367" xr:uid="{00000000-0005-0000-0000-000042730000}"/>
    <cellStyle name="Migliaia 31 6 2" xfId="3563" xr:uid="{00000000-0005-0000-0000-000043730000}"/>
    <cellStyle name="Migliaia 31 6 2 2" xfId="5161" xr:uid="{00000000-0005-0000-0000-000044730000}"/>
    <cellStyle name="Migliaia 31 6 2 3" xfId="14088" xr:uid="{00000000-0005-0000-0000-000045730000}"/>
    <cellStyle name="Migliaia 31 6 2 4" xfId="15804" xr:uid="{00000000-0005-0000-0000-000046730000}"/>
    <cellStyle name="Migliaia 31 6 2 5" xfId="27824" xr:uid="{00000000-0005-0000-0000-000047730000}"/>
    <cellStyle name="Migliaia 31 6 2 6" xfId="11821" xr:uid="{00000000-0005-0000-0000-000048730000}"/>
    <cellStyle name="Migliaia 31 6 3" xfId="4913" xr:uid="{00000000-0005-0000-0000-000049730000}"/>
    <cellStyle name="Migliaia 31 6 3 2" xfId="30744" xr:uid="{00000000-0005-0000-0000-00004A730000}"/>
    <cellStyle name="Migliaia 31 6 3 2 2" xfId="35904" xr:uid="{00000000-0005-0000-0000-00004B730000}"/>
    <cellStyle name="Migliaia 31 6 3 2 3" xfId="41206" xr:uid="{00000000-0005-0000-0000-00004C730000}"/>
    <cellStyle name="Migliaia 31 6 3 3" xfId="33253" xr:uid="{00000000-0005-0000-0000-00004D730000}"/>
    <cellStyle name="Migliaia 31 6 3 4" xfId="38555" xr:uid="{00000000-0005-0000-0000-00004E730000}"/>
    <cellStyle name="Migliaia 31 6 4" xfId="15803" xr:uid="{00000000-0005-0000-0000-00004F730000}"/>
    <cellStyle name="Migliaia 31 6 4 2" xfId="34711" xr:uid="{00000000-0005-0000-0000-000050730000}"/>
    <cellStyle name="Migliaia 31 6 4 3" xfId="40013" xr:uid="{00000000-0005-0000-0000-000051730000}"/>
    <cellStyle name="Migliaia 31 6 4 4" xfId="29217" xr:uid="{00000000-0005-0000-0000-000052730000}"/>
    <cellStyle name="Migliaia 31 6 5" xfId="32151" xr:uid="{00000000-0005-0000-0000-000053730000}"/>
    <cellStyle name="Migliaia 31 6 6" xfId="37362" xr:uid="{00000000-0005-0000-0000-000054730000}"/>
    <cellStyle name="Migliaia 31 6 7" xfId="11820" xr:uid="{00000000-0005-0000-0000-000055730000}"/>
    <cellStyle name="Migliaia 31 7" xfId="3207" xr:uid="{00000000-0005-0000-0000-000056730000}"/>
    <cellStyle name="Migliaia 31 7 2" xfId="9680" xr:uid="{00000000-0005-0000-0000-000057730000}"/>
    <cellStyle name="Migliaia 31 7 2 2" xfId="30745" xr:uid="{00000000-0005-0000-0000-000058730000}"/>
    <cellStyle name="Migliaia 31 7 2 2 2" xfId="35905" xr:uid="{00000000-0005-0000-0000-000059730000}"/>
    <cellStyle name="Migliaia 31 7 2 2 3" xfId="41207" xr:uid="{00000000-0005-0000-0000-00005A730000}"/>
    <cellStyle name="Migliaia 31 7 2 3" xfId="33254" xr:uid="{00000000-0005-0000-0000-00005B730000}"/>
    <cellStyle name="Migliaia 31 7 2 4" xfId="38556" xr:uid="{00000000-0005-0000-0000-00005C730000}"/>
    <cellStyle name="Migliaia 31 7 3" xfId="15805" xr:uid="{00000000-0005-0000-0000-00005D730000}"/>
    <cellStyle name="Migliaia 31 7 3 2" xfId="34712" xr:uid="{00000000-0005-0000-0000-00005E730000}"/>
    <cellStyle name="Migliaia 31 7 3 3" xfId="40014" xr:uid="{00000000-0005-0000-0000-00005F730000}"/>
    <cellStyle name="Migliaia 31 7 3 4" xfId="29218" xr:uid="{00000000-0005-0000-0000-000060730000}"/>
    <cellStyle name="Migliaia 31 7 4" xfId="32152" xr:uid="{00000000-0005-0000-0000-000061730000}"/>
    <cellStyle name="Migliaia 31 7 5" xfId="37363" xr:uid="{00000000-0005-0000-0000-000062730000}"/>
    <cellStyle name="Migliaia 31 7 6" xfId="11822" xr:uid="{00000000-0005-0000-0000-000063730000}"/>
    <cellStyle name="Migliaia 31 8" xfId="2778" xr:uid="{00000000-0005-0000-0000-000064730000}"/>
    <cellStyle name="Migliaia 31 8 2" xfId="9385" xr:uid="{00000000-0005-0000-0000-000065730000}"/>
    <cellStyle name="Migliaia 31 8 2 2" xfId="30746" xr:uid="{00000000-0005-0000-0000-000066730000}"/>
    <cellStyle name="Migliaia 31 8 2 2 2" xfId="35906" xr:uid="{00000000-0005-0000-0000-000067730000}"/>
    <cellStyle name="Migliaia 31 8 2 2 3" xfId="41208" xr:uid="{00000000-0005-0000-0000-000068730000}"/>
    <cellStyle name="Migliaia 31 8 2 3" xfId="33255" xr:uid="{00000000-0005-0000-0000-000069730000}"/>
    <cellStyle name="Migliaia 31 8 2 4" xfId="38557" xr:uid="{00000000-0005-0000-0000-00006A730000}"/>
    <cellStyle name="Migliaia 31 8 3" xfId="15806" xr:uid="{00000000-0005-0000-0000-00006B730000}"/>
    <cellStyle name="Migliaia 31 8 3 2" xfId="34713" xr:uid="{00000000-0005-0000-0000-00006C730000}"/>
    <cellStyle name="Migliaia 31 8 3 3" xfId="40015" xr:uid="{00000000-0005-0000-0000-00006D730000}"/>
    <cellStyle name="Migliaia 31 8 3 4" xfId="29219" xr:uid="{00000000-0005-0000-0000-00006E730000}"/>
    <cellStyle name="Migliaia 31 8 4" xfId="32153" xr:uid="{00000000-0005-0000-0000-00006F730000}"/>
    <cellStyle name="Migliaia 31 8 5" xfId="37364" xr:uid="{00000000-0005-0000-0000-000070730000}"/>
    <cellStyle name="Migliaia 31 8 6" xfId="11823" xr:uid="{00000000-0005-0000-0000-000071730000}"/>
    <cellStyle name="Migliaia 31 9" xfId="12612" xr:uid="{00000000-0005-0000-0000-000072730000}"/>
    <cellStyle name="Migliaia 31 9 2" xfId="29220" xr:uid="{00000000-0005-0000-0000-000073730000}"/>
    <cellStyle name="Migliaia 31 9 2 2" xfId="34714" xr:uid="{00000000-0005-0000-0000-000074730000}"/>
    <cellStyle name="Migliaia 31 9 2 3" xfId="40016" xr:uid="{00000000-0005-0000-0000-000075730000}"/>
    <cellStyle name="Migliaia 31 9 3" xfId="32154" xr:uid="{00000000-0005-0000-0000-000076730000}"/>
    <cellStyle name="Migliaia 31 9 4" xfId="37365" xr:uid="{00000000-0005-0000-0000-000077730000}"/>
    <cellStyle name="Migliaia 32" xfId="311" xr:uid="{00000000-0005-0000-0000-000078730000}"/>
    <cellStyle name="Migliaia 32 10" xfId="15807" xr:uid="{00000000-0005-0000-0000-000079730000}"/>
    <cellStyle name="Migliaia 32 10 2" xfId="34715" xr:uid="{00000000-0005-0000-0000-00007A730000}"/>
    <cellStyle name="Migliaia 32 10 3" xfId="40017" xr:uid="{00000000-0005-0000-0000-00007B730000}"/>
    <cellStyle name="Migliaia 32 10 4" xfId="29221" xr:uid="{00000000-0005-0000-0000-00007C730000}"/>
    <cellStyle name="Migliaia 32 11" xfId="32155" xr:uid="{00000000-0005-0000-0000-00007D730000}"/>
    <cellStyle name="Migliaia 32 12" xfId="37366" xr:uid="{00000000-0005-0000-0000-00007E730000}"/>
    <cellStyle name="Migliaia 32 2" xfId="312" xr:uid="{00000000-0005-0000-0000-00007F730000}"/>
    <cellStyle name="Migliaia 32 2 2" xfId="1374" xr:uid="{00000000-0005-0000-0000-000080730000}"/>
    <cellStyle name="Migliaia 32 2 2 2" xfId="3570" xr:uid="{00000000-0005-0000-0000-000081730000}"/>
    <cellStyle name="Migliaia 32 2 2 2 2" xfId="9817" xr:uid="{00000000-0005-0000-0000-000082730000}"/>
    <cellStyle name="Migliaia 32 2 2 2 2 2" xfId="34716" xr:uid="{00000000-0005-0000-0000-000083730000}"/>
    <cellStyle name="Migliaia 32 2 2 2 2 3" xfId="40018" xr:uid="{00000000-0005-0000-0000-000084730000}"/>
    <cellStyle name="Migliaia 32 2 2 2 3" xfId="13869" xr:uid="{00000000-0005-0000-0000-000085730000}"/>
    <cellStyle name="Migliaia 32 2 2 2 4" xfId="15810" xr:uid="{00000000-0005-0000-0000-000086730000}"/>
    <cellStyle name="Migliaia 32 2 2 2 4 2" xfId="37367" xr:uid="{00000000-0005-0000-0000-000087730000}"/>
    <cellStyle name="Migliaia 32 2 2 2 5" xfId="11824" xr:uid="{00000000-0005-0000-0000-000088730000}"/>
    <cellStyle name="Migliaia 32 2 2 3" xfId="7042" xr:uid="{00000000-0005-0000-0000-000089730000}"/>
    <cellStyle name="Migliaia 32 2 2 3 2" xfId="30747" xr:uid="{00000000-0005-0000-0000-00008A730000}"/>
    <cellStyle name="Migliaia 32 2 2 3 2 2" xfId="35907" xr:uid="{00000000-0005-0000-0000-00008B730000}"/>
    <cellStyle name="Migliaia 32 2 2 3 2 3" xfId="41209" xr:uid="{00000000-0005-0000-0000-00008C730000}"/>
    <cellStyle name="Migliaia 32 2 2 3 3" xfId="33256" xr:uid="{00000000-0005-0000-0000-00008D730000}"/>
    <cellStyle name="Migliaia 32 2 2 3 4" xfId="38558" xr:uid="{00000000-0005-0000-0000-00008E730000}"/>
    <cellStyle name="Migliaia 32 2 2 4" xfId="6151" xr:uid="{00000000-0005-0000-0000-00008F730000}"/>
    <cellStyle name="Migliaia 32 2 2 4 2" xfId="16925" xr:uid="{00000000-0005-0000-0000-000090730000}"/>
    <cellStyle name="Migliaia 32 2 2 4 3" xfId="41692" xr:uid="{00000000-0005-0000-0000-000091730000}"/>
    <cellStyle name="Migliaia 32 2 2 4 4" xfId="45957" xr:uid="{00000000-0005-0000-0000-000092730000}"/>
    <cellStyle name="Migliaia 32 2 2 4 5" xfId="48973" xr:uid="{00000000-0005-0000-0000-000093730000}"/>
    <cellStyle name="Migliaia 32 2 2 5" xfId="15809" xr:uid="{00000000-0005-0000-0000-000094730000}"/>
    <cellStyle name="Migliaia 32 2 2 6" xfId="20197" xr:uid="{00000000-0005-0000-0000-000095730000}"/>
    <cellStyle name="Migliaia 32 2 3" xfId="3211" xr:uid="{00000000-0005-0000-0000-000096730000}"/>
    <cellStyle name="Migliaia 32 2 3 2" xfId="9684" xr:uid="{00000000-0005-0000-0000-000097730000}"/>
    <cellStyle name="Migliaia 32 2 3 2 2" xfId="30748" xr:uid="{00000000-0005-0000-0000-000098730000}"/>
    <cellStyle name="Migliaia 32 2 3 2 2 2" xfId="35908" xr:uid="{00000000-0005-0000-0000-000099730000}"/>
    <cellStyle name="Migliaia 32 2 3 2 2 3" xfId="41210" xr:uid="{00000000-0005-0000-0000-00009A730000}"/>
    <cellStyle name="Migliaia 32 2 3 2 3" xfId="33257" xr:uid="{00000000-0005-0000-0000-00009B730000}"/>
    <cellStyle name="Migliaia 32 2 3 2 4" xfId="38559" xr:uid="{00000000-0005-0000-0000-00009C730000}"/>
    <cellStyle name="Migliaia 32 2 3 3" xfId="15811" xr:uid="{00000000-0005-0000-0000-00009D730000}"/>
    <cellStyle name="Migliaia 32 2 3 3 2" xfId="34717" xr:uid="{00000000-0005-0000-0000-00009E730000}"/>
    <cellStyle name="Migliaia 32 2 3 3 3" xfId="40019" xr:uid="{00000000-0005-0000-0000-00009F730000}"/>
    <cellStyle name="Migliaia 32 2 3 3 4" xfId="29222" xr:uid="{00000000-0005-0000-0000-0000A0730000}"/>
    <cellStyle name="Migliaia 32 2 3 4" xfId="32156" xr:uid="{00000000-0005-0000-0000-0000A1730000}"/>
    <cellStyle name="Migliaia 32 2 3 5" xfId="37368" xr:uid="{00000000-0005-0000-0000-0000A2730000}"/>
    <cellStyle name="Migliaia 32 2 3 6" xfId="11825" xr:uid="{00000000-0005-0000-0000-0000A3730000}"/>
    <cellStyle name="Migliaia 32 2 4" xfId="2783" xr:uid="{00000000-0005-0000-0000-0000A4730000}"/>
    <cellStyle name="Migliaia 32 2 4 2" xfId="9389" xr:uid="{00000000-0005-0000-0000-0000A5730000}"/>
    <cellStyle name="Migliaia 32 2 4 2 2" xfId="34718" xr:uid="{00000000-0005-0000-0000-0000A6730000}"/>
    <cellStyle name="Migliaia 32 2 4 2 3" xfId="40020" xr:uid="{00000000-0005-0000-0000-0000A7730000}"/>
    <cellStyle name="Migliaia 32 2 4 3" xfId="14139" xr:uid="{00000000-0005-0000-0000-0000A8730000}"/>
    <cellStyle name="Migliaia 32 2 4 4" xfId="15812" xr:uid="{00000000-0005-0000-0000-0000A9730000}"/>
    <cellStyle name="Migliaia 32 2 4 4 2" xfId="37369" xr:uid="{00000000-0005-0000-0000-0000AA730000}"/>
    <cellStyle name="Migliaia 32 2 4 5" xfId="11826" xr:uid="{00000000-0005-0000-0000-0000AB730000}"/>
    <cellStyle name="Migliaia 32 2 5" xfId="8557" xr:uid="{00000000-0005-0000-0000-0000AC730000}"/>
    <cellStyle name="Migliaia 32 2 5 2" xfId="29224" xr:uid="{00000000-0005-0000-0000-0000AD730000}"/>
    <cellStyle name="Migliaia 32 2 5 2 2" xfId="34719" xr:uid="{00000000-0005-0000-0000-0000AE730000}"/>
    <cellStyle name="Migliaia 32 2 5 2 3" xfId="40021" xr:uid="{00000000-0005-0000-0000-0000AF730000}"/>
    <cellStyle name="Migliaia 32 2 5 3" xfId="32158" xr:uid="{00000000-0005-0000-0000-0000B0730000}"/>
    <cellStyle name="Migliaia 32 2 5 4" xfId="37370" xr:uid="{00000000-0005-0000-0000-0000B1730000}"/>
    <cellStyle name="Migliaia 32 2 6" xfId="15808" xr:uid="{00000000-0005-0000-0000-0000B2730000}"/>
    <cellStyle name="Migliaia 32 2 6 2" xfId="29225" xr:uid="{00000000-0005-0000-0000-0000B3730000}"/>
    <cellStyle name="Migliaia 32 2 6 2 2" xfId="34720" xr:uid="{00000000-0005-0000-0000-0000B4730000}"/>
    <cellStyle name="Migliaia 32 2 6 2 3" xfId="40022" xr:uid="{00000000-0005-0000-0000-0000B5730000}"/>
    <cellStyle name="Migliaia 32 2 6 3" xfId="32159" xr:uid="{00000000-0005-0000-0000-0000B6730000}"/>
    <cellStyle name="Migliaia 32 2 6 4" xfId="37371" xr:uid="{00000000-0005-0000-0000-0000B7730000}"/>
    <cellStyle name="Migliaia 32 2 6 5" xfId="20199" xr:uid="{00000000-0005-0000-0000-0000B8730000}"/>
    <cellStyle name="Migliaia 32 2 7" xfId="20196" xr:uid="{00000000-0005-0000-0000-0000B9730000}"/>
    <cellStyle name="Migliaia 32 3" xfId="313" xr:uid="{00000000-0005-0000-0000-0000BA730000}"/>
    <cellStyle name="Migliaia 32 3 10" xfId="20200" xr:uid="{00000000-0005-0000-0000-0000BB730000}"/>
    <cellStyle name="Migliaia 32 3 11" xfId="11827" xr:uid="{00000000-0005-0000-0000-0000BC730000}"/>
    <cellStyle name="Migliaia 32 3 2" xfId="1376" xr:uid="{00000000-0005-0000-0000-0000BD730000}"/>
    <cellStyle name="Migliaia 32 3 2 2" xfId="3572" xr:uid="{00000000-0005-0000-0000-0000BE730000}"/>
    <cellStyle name="Migliaia 32 3 2 2 2" xfId="7415" xr:uid="{00000000-0005-0000-0000-0000BF730000}"/>
    <cellStyle name="Migliaia 32 3 2 2 2 2" xfId="13870" xr:uid="{00000000-0005-0000-0000-0000C0730000}"/>
    <cellStyle name="Migliaia 32 3 2 2 2 2 2" xfId="17298" xr:uid="{00000000-0005-0000-0000-0000C1730000}"/>
    <cellStyle name="Migliaia 32 3 2 2 2 2 2 2" xfId="34721" xr:uid="{00000000-0005-0000-0000-0000C2730000}"/>
    <cellStyle name="Migliaia 32 3 2 2 2 2 3" xfId="40023" xr:uid="{00000000-0005-0000-0000-0000C3730000}"/>
    <cellStyle name="Migliaia 32 3 2 2 2 2 4" xfId="29226" xr:uid="{00000000-0005-0000-0000-0000C4730000}"/>
    <cellStyle name="Migliaia 32 3 2 2 2 3" xfId="32160" xr:uid="{00000000-0005-0000-0000-0000C5730000}"/>
    <cellStyle name="Migliaia 32 3 2 2 2 4" xfId="37372" xr:uid="{00000000-0005-0000-0000-0000C6730000}"/>
    <cellStyle name="Migliaia 32 3 2 2 2 5" xfId="43361" xr:uid="{00000000-0005-0000-0000-0000C7730000}"/>
    <cellStyle name="Migliaia 32 3 2 2 2 6" xfId="46343" xr:uid="{00000000-0005-0000-0000-0000C8730000}"/>
    <cellStyle name="Migliaia 32 3 2 2 2 7" xfId="49359" xr:uid="{00000000-0005-0000-0000-0000C9730000}"/>
    <cellStyle name="Migliaia 32 3 2 2 2 8" xfId="13095" xr:uid="{00000000-0005-0000-0000-0000CA730000}"/>
    <cellStyle name="Migliaia 32 3 2 2 3" xfId="6565" xr:uid="{00000000-0005-0000-0000-0000CB730000}"/>
    <cellStyle name="Migliaia 32 3 2 2 4" xfId="6152" xr:uid="{00000000-0005-0000-0000-0000CC730000}"/>
    <cellStyle name="Migliaia 32 3 2 2 4 2" xfId="16926" xr:uid="{00000000-0005-0000-0000-0000CD730000}"/>
    <cellStyle name="Migliaia 32 3 2 2 4 3" xfId="43628" xr:uid="{00000000-0005-0000-0000-0000CE730000}"/>
    <cellStyle name="Migliaia 32 3 2 2 4 4" xfId="45958" xr:uid="{00000000-0005-0000-0000-0000CF730000}"/>
    <cellStyle name="Migliaia 32 3 2 2 4 5" xfId="48974" xr:uid="{00000000-0005-0000-0000-0000D0730000}"/>
    <cellStyle name="Migliaia 32 3 2 2 5" xfId="15815" xr:uid="{00000000-0005-0000-0000-0000D1730000}"/>
    <cellStyle name="Migliaia 32 3 2 2 6" xfId="20202" xr:uid="{00000000-0005-0000-0000-0000D2730000}"/>
    <cellStyle name="Migliaia 32 3 2 3" xfId="2785" xr:uid="{00000000-0005-0000-0000-0000D3730000}"/>
    <cellStyle name="Migliaia 32 3 2 3 2" xfId="7841" xr:uid="{00000000-0005-0000-0000-0000D4730000}"/>
    <cellStyle name="Migliaia 32 3 2 3 2 2" xfId="34722" xr:uid="{00000000-0005-0000-0000-0000D5730000}"/>
    <cellStyle name="Migliaia 32 3 2 3 2 3" xfId="40024" xr:uid="{00000000-0005-0000-0000-0000D6730000}"/>
    <cellStyle name="Migliaia 32 3 2 3 2 4" xfId="29227" xr:uid="{00000000-0005-0000-0000-0000D7730000}"/>
    <cellStyle name="Migliaia 32 3 2 3 3" xfId="7416" xr:uid="{00000000-0005-0000-0000-0000D8730000}"/>
    <cellStyle name="Migliaia 32 3 2 3 4" xfId="15816" xr:uid="{00000000-0005-0000-0000-0000D9730000}"/>
    <cellStyle name="Migliaia 32 3 2 3 4 2" xfId="37373" xr:uid="{00000000-0005-0000-0000-0000DA730000}"/>
    <cellStyle name="Migliaia 32 3 2 3 5" xfId="11828" xr:uid="{00000000-0005-0000-0000-0000DB730000}"/>
    <cellStyle name="Migliaia 32 3 2 4" xfId="6762" xr:uid="{00000000-0005-0000-0000-0000DC730000}"/>
    <cellStyle name="Migliaia 32 3 2 4 2" xfId="13514" xr:uid="{00000000-0005-0000-0000-0000DD730000}"/>
    <cellStyle name="Migliaia 32 3 2 4 2 2" xfId="34723" xr:uid="{00000000-0005-0000-0000-0000DE730000}"/>
    <cellStyle name="Migliaia 32 3 2 4 2 3" xfId="40025" xr:uid="{00000000-0005-0000-0000-0000DF730000}"/>
    <cellStyle name="Migliaia 32 3 2 4 3" xfId="32162" xr:uid="{00000000-0005-0000-0000-0000E0730000}"/>
    <cellStyle name="Migliaia 32 3 2 4 4" xfId="37374" xr:uid="{00000000-0005-0000-0000-0000E1730000}"/>
    <cellStyle name="Migliaia 32 3 2 4 5" xfId="12615" xr:uid="{00000000-0005-0000-0000-0000E2730000}"/>
    <cellStyle name="Migliaia 32 3 2 5" xfId="12780" xr:uid="{00000000-0005-0000-0000-0000E3730000}"/>
    <cellStyle name="Migliaia 32 3 2 5 2" xfId="29228" xr:uid="{00000000-0005-0000-0000-0000E4730000}"/>
    <cellStyle name="Migliaia 32 3 2 5 2 2" xfId="34724" xr:uid="{00000000-0005-0000-0000-0000E5730000}"/>
    <cellStyle name="Migliaia 32 3 2 5 2 3" xfId="40026" xr:uid="{00000000-0005-0000-0000-0000E6730000}"/>
    <cellStyle name="Migliaia 32 3 2 5 3" xfId="32163" xr:uid="{00000000-0005-0000-0000-0000E7730000}"/>
    <cellStyle name="Migliaia 32 3 2 5 4" xfId="37375" xr:uid="{00000000-0005-0000-0000-0000E8730000}"/>
    <cellStyle name="Migliaia 32 3 2 6" xfId="15814" xr:uid="{00000000-0005-0000-0000-0000E9730000}"/>
    <cellStyle name="Migliaia 32 3 2 6 2" xfId="29229" xr:uid="{00000000-0005-0000-0000-0000EA730000}"/>
    <cellStyle name="Migliaia 32 3 2 6 2 2" xfId="34725" xr:uid="{00000000-0005-0000-0000-0000EB730000}"/>
    <cellStyle name="Migliaia 32 3 2 6 2 3" xfId="40027" xr:uid="{00000000-0005-0000-0000-0000EC730000}"/>
    <cellStyle name="Migliaia 32 3 2 6 3" xfId="32164" xr:uid="{00000000-0005-0000-0000-0000ED730000}"/>
    <cellStyle name="Migliaia 32 3 2 6 4" xfId="37376" xr:uid="{00000000-0005-0000-0000-0000EE730000}"/>
    <cellStyle name="Migliaia 32 3 2 6 5" xfId="20205" xr:uid="{00000000-0005-0000-0000-0000EF730000}"/>
    <cellStyle name="Migliaia 32 3 2 7" xfId="20201" xr:uid="{00000000-0005-0000-0000-0000F0730000}"/>
    <cellStyle name="Migliaia 32 3 3" xfId="1375" xr:uid="{00000000-0005-0000-0000-0000F1730000}"/>
    <cellStyle name="Migliaia 32 3 3 2" xfId="3571" xr:uid="{00000000-0005-0000-0000-0000F2730000}"/>
    <cellStyle name="Migliaia 32 3 3 2 2" xfId="5164" xr:uid="{00000000-0005-0000-0000-0000F3730000}"/>
    <cellStyle name="Migliaia 32 3 3 2 2 2" xfId="34727" xr:uid="{00000000-0005-0000-0000-0000F4730000}"/>
    <cellStyle name="Migliaia 32 3 3 2 2 3" xfId="40029" xr:uid="{00000000-0005-0000-0000-0000F5730000}"/>
    <cellStyle name="Migliaia 32 3 3 2 3" xfId="13644" xr:uid="{00000000-0005-0000-0000-0000F6730000}"/>
    <cellStyle name="Migliaia 32 3 3 2 4" xfId="15818" xr:uid="{00000000-0005-0000-0000-0000F7730000}"/>
    <cellStyle name="Migliaia 32 3 3 2 4 2" xfId="37378" xr:uid="{00000000-0005-0000-0000-0000F8730000}"/>
    <cellStyle name="Migliaia 32 3 3 2 5" xfId="11830" xr:uid="{00000000-0005-0000-0000-0000F9730000}"/>
    <cellStyle name="Migliaia 32 3 3 3" xfId="4916" xr:uid="{00000000-0005-0000-0000-0000FA730000}"/>
    <cellStyle name="Migliaia 32 3 3 3 2" xfId="29232" xr:uid="{00000000-0005-0000-0000-0000FB730000}"/>
    <cellStyle name="Migliaia 32 3 3 3 2 2" xfId="34728" xr:uid="{00000000-0005-0000-0000-0000FC730000}"/>
    <cellStyle name="Migliaia 32 3 3 3 2 3" xfId="40030" xr:uid="{00000000-0005-0000-0000-0000FD730000}"/>
    <cellStyle name="Migliaia 32 3 3 3 3" xfId="32167" xr:uid="{00000000-0005-0000-0000-0000FE730000}"/>
    <cellStyle name="Migliaia 32 3 3 3 4" xfId="37379" xr:uid="{00000000-0005-0000-0000-0000FF730000}"/>
    <cellStyle name="Migliaia 32 3 3 4" xfId="15817" xr:uid="{00000000-0005-0000-0000-000000740000}"/>
    <cellStyle name="Migliaia 32 3 3 4 2" xfId="29233" xr:uid="{00000000-0005-0000-0000-000001740000}"/>
    <cellStyle name="Migliaia 32 3 3 4 2 2" xfId="34729" xr:uid="{00000000-0005-0000-0000-000002740000}"/>
    <cellStyle name="Migliaia 32 3 3 4 2 3" xfId="40031" xr:uid="{00000000-0005-0000-0000-000003740000}"/>
    <cellStyle name="Migliaia 32 3 3 4 3" xfId="32168" xr:uid="{00000000-0005-0000-0000-000004740000}"/>
    <cellStyle name="Migliaia 32 3 3 4 4" xfId="37380" xr:uid="{00000000-0005-0000-0000-000005740000}"/>
    <cellStyle name="Migliaia 32 3 3 4 5" xfId="20207" xr:uid="{00000000-0005-0000-0000-000006740000}"/>
    <cellStyle name="Migliaia 32 3 3 5" xfId="20208" xr:uid="{00000000-0005-0000-0000-000007740000}"/>
    <cellStyle name="Migliaia 32 3 3 5 2" xfId="29234" xr:uid="{00000000-0005-0000-0000-000008740000}"/>
    <cellStyle name="Migliaia 32 3 3 5 2 2" xfId="34730" xr:uid="{00000000-0005-0000-0000-000009740000}"/>
    <cellStyle name="Migliaia 32 3 3 5 2 3" xfId="40032" xr:uid="{00000000-0005-0000-0000-00000A740000}"/>
    <cellStyle name="Migliaia 32 3 3 5 3" xfId="32169" xr:uid="{00000000-0005-0000-0000-00000B740000}"/>
    <cellStyle name="Migliaia 32 3 3 5 4" xfId="37381" xr:uid="{00000000-0005-0000-0000-00000C740000}"/>
    <cellStyle name="Migliaia 32 3 3 6" xfId="29230" xr:uid="{00000000-0005-0000-0000-00000D740000}"/>
    <cellStyle name="Migliaia 32 3 3 6 2" xfId="34726" xr:uid="{00000000-0005-0000-0000-00000E740000}"/>
    <cellStyle name="Migliaia 32 3 3 6 3" xfId="40028" xr:uid="{00000000-0005-0000-0000-00000F740000}"/>
    <cellStyle name="Migliaia 32 3 3 7" xfId="32165" xr:uid="{00000000-0005-0000-0000-000010740000}"/>
    <cellStyle name="Migliaia 32 3 3 8" xfId="37377" xr:uid="{00000000-0005-0000-0000-000011740000}"/>
    <cellStyle name="Migliaia 32 3 3 9" xfId="11829" xr:uid="{00000000-0005-0000-0000-000012740000}"/>
    <cellStyle name="Migliaia 32 3 4" xfId="2410" xr:uid="{00000000-0005-0000-0000-000013740000}"/>
    <cellStyle name="Migliaia 32 3 4 2" xfId="3922" xr:uid="{00000000-0005-0000-0000-000014740000}"/>
    <cellStyle name="Migliaia 32 3 4 2 2" xfId="9877" xr:uid="{00000000-0005-0000-0000-000015740000}"/>
    <cellStyle name="Migliaia 32 3 4 2 3" xfId="14016" xr:uid="{00000000-0005-0000-0000-000016740000}"/>
    <cellStyle name="Migliaia 32 3 4 2 4" xfId="15820" xr:uid="{00000000-0005-0000-0000-000017740000}"/>
    <cellStyle name="Migliaia 32 3 4 2 5" xfId="27829" xr:uid="{00000000-0005-0000-0000-000018740000}"/>
    <cellStyle name="Migliaia 32 3 4 2 6" xfId="11832" xr:uid="{00000000-0005-0000-0000-000019740000}"/>
    <cellStyle name="Migliaia 32 3 4 3" xfId="9125" xr:uid="{00000000-0005-0000-0000-00001A740000}"/>
    <cellStyle name="Migliaia 32 3 4 3 2" xfId="30749" xr:uid="{00000000-0005-0000-0000-00001B740000}"/>
    <cellStyle name="Migliaia 32 3 4 3 2 2" xfId="35909" xr:uid="{00000000-0005-0000-0000-00001C740000}"/>
    <cellStyle name="Migliaia 32 3 4 3 2 3" xfId="41211" xr:uid="{00000000-0005-0000-0000-00001D740000}"/>
    <cellStyle name="Migliaia 32 3 4 3 3" xfId="33258" xr:uid="{00000000-0005-0000-0000-00001E740000}"/>
    <cellStyle name="Migliaia 32 3 4 3 4" xfId="38560" xr:uid="{00000000-0005-0000-0000-00001F740000}"/>
    <cellStyle name="Migliaia 32 3 4 4" xfId="15819" xr:uid="{00000000-0005-0000-0000-000020740000}"/>
    <cellStyle name="Migliaia 32 3 4 4 2" xfId="34731" xr:uid="{00000000-0005-0000-0000-000021740000}"/>
    <cellStyle name="Migliaia 32 3 4 4 3" xfId="40033" xr:uid="{00000000-0005-0000-0000-000022740000}"/>
    <cellStyle name="Migliaia 32 3 4 4 4" xfId="29235" xr:uid="{00000000-0005-0000-0000-000023740000}"/>
    <cellStyle name="Migliaia 32 3 4 5" xfId="32170" xr:uid="{00000000-0005-0000-0000-000024740000}"/>
    <cellStyle name="Migliaia 32 3 4 6" xfId="37382" xr:uid="{00000000-0005-0000-0000-000025740000}"/>
    <cellStyle name="Migliaia 32 3 4 7" xfId="11831" xr:uid="{00000000-0005-0000-0000-000026740000}"/>
    <cellStyle name="Migliaia 32 3 5" xfId="3212" xr:uid="{00000000-0005-0000-0000-000027740000}"/>
    <cellStyle name="Migliaia 32 3 5 2" xfId="9685" xr:uid="{00000000-0005-0000-0000-000028740000}"/>
    <cellStyle name="Migliaia 32 3 5 2 2" xfId="30750" xr:uid="{00000000-0005-0000-0000-000029740000}"/>
    <cellStyle name="Migliaia 32 3 5 2 2 2" xfId="35910" xr:uid="{00000000-0005-0000-0000-00002A740000}"/>
    <cellStyle name="Migliaia 32 3 5 2 2 3" xfId="41212" xr:uid="{00000000-0005-0000-0000-00002B740000}"/>
    <cellStyle name="Migliaia 32 3 5 2 3" xfId="33259" xr:uid="{00000000-0005-0000-0000-00002C740000}"/>
    <cellStyle name="Migliaia 32 3 5 2 4" xfId="38561" xr:uid="{00000000-0005-0000-0000-00002D740000}"/>
    <cellStyle name="Migliaia 32 3 5 3" xfId="15821" xr:uid="{00000000-0005-0000-0000-00002E740000}"/>
    <cellStyle name="Migliaia 32 3 5 3 2" xfId="34732" xr:uid="{00000000-0005-0000-0000-00002F740000}"/>
    <cellStyle name="Migliaia 32 3 5 3 3" xfId="40034" xr:uid="{00000000-0005-0000-0000-000030740000}"/>
    <cellStyle name="Migliaia 32 3 5 3 4" xfId="29236" xr:uid="{00000000-0005-0000-0000-000031740000}"/>
    <cellStyle name="Migliaia 32 3 5 4" xfId="32171" xr:uid="{00000000-0005-0000-0000-000032740000}"/>
    <cellStyle name="Migliaia 32 3 5 5" xfId="37383" xr:uid="{00000000-0005-0000-0000-000033740000}"/>
    <cellStyle name="Migliaia 32 3 5 6" xfId="11833" xr:uid="{00000000-0005-0000-0000-000034740000}"/>
    <cellStyle name="Migliaia 32 3 6" xfId="2784" xr:uid="{00000000-0005-0000-0000-000035740000}"/>
    <cellStyle name="Migliaia 32 3 6 2" xfId="9390" xr:uid="{00000000-0005-0000-0000-000036740000}"/>
    <cellStyle name="Migliaia 32 3 6 2 2" xfId="34733" xr:uid="{00000000-0005-0000-0000-000037740000}"/>
    <cellStyle name="Migliaia 32 3 6 2 3" xfId="40035" xr:uid="{00000000-0005-0000-0000-000038740000}"/>
    <cellStyle name="Migliaia 32 3 6 3" xfId="14046" xr:uid="{00000000-0005-0000-0000-000039740000}"/>
    <cellStyle name="Migliaia 32 3 6 4" xfId="15822" xr:uid="{00000000-0005-0000-0000-00003A740000}"/>
    <cellStyle name="Migliaia 32 3 6 4 2" xfId="37384" xr:uid="{00000000-0005-0000-0000-00003B740000}"/>
    <cellStyle name="Migliaia 32 3 6 5" xfId="11834" xr:uid="{00000000-0005-0000-0000-00003C740000}"/>
    <cellStyle name="Migliaia 32 3 7" xfId="7673" xr:uid="{00000000-0005-0000-0000-00003D740000}"/>
    <cellStyle name="Migliaia 32 3 7 2" xfId="29237" xr:uid="{00000000-0005-0000-0000-00003E740000}"/>
    <cellStyle name="Migliaia 32 3 7 2 2" xfId="34734" xr:uid="{00000000-0005-0000-0000-00003F740000}"/>
    <cellStyle name="Migliaia 32 3 7 2 3" xfId="40036" xr:uid="{00000000-0005-0000-0000-000040740000}"/>
    <cellStyle name="Migliaia 32 3 7 3" xfId="32172" xr:uid="{00000000-0005-0000-0000-000041740000}"/>
    <cellStyle name="Migliaia 32 3 7 4" xfId="37385" xr:uid="{00000000-0005-0000-0000-000042740000}"/>
    <cellStyle name="Migliaia 32 3 8" xfId="12781" xr:uid="{00000000-0005-0000-0000-000043740000}"/>
    <cellStyle name="Migliaia 32 3 8 2" xfId="29238" xr:uid="{00000000-0005-0000-0000-000044740000}"/>
    <cellStyle name="Migliaia 32 3 8 2 2" xfId="34735" xr:uid="{00000000-0005-0000-0000-000045740000}"/>
    <cellStyle name="Migliaia 32 3 8 2 3" xfId="40037" xr:uid="{00000000-0005-0000-0000-000046740000}"/>
    <cellStyle name="Migliaia 32 3 8 3" xfId="32173" xr:uid="{00000000-0005-0000-0000-000047740000}"/>
    <cellStyle name="Migliaia 32 3 8 4" xfId="37386" xr:uid="{00000000-0005-0000-0000-000048740000}"/>
    <cellStyle name="Migliaia 32 3 8 5" xfId="20212" xr:uid="{00000000-0005-0000-0000-000049740000}"/>
    <cellStyle name="Migliaia 32 3 9" xfId="15813" xr:uid="{00000000-0005-0000-0000-00004A740000}"/>
    <cellStyle name="Migliaia 32 4" xfId="1377" xr:uid="{00000000-0005-0000-0000-00004B740000}"/>
    <cellStyle name="Migliaia 32 4 2" xfId="3573" xr:uid="{00000000-0005-0000-0000-00004C740000}"/>
    <cellStyle name="Migliaia 32 4 2 2" xfId="4262" xr:uid="{00000000-0005-0000-0000-00004D740000}"/>
    <cellStyle name="Migliaia 32 4 2 2 2" xfId="29239" xr:uid="{00000000-0005-0000-0000-00004E740000}"/>
    <cellStyle name="Migliaia 32 4 2 2 2 2" xfId="34736" xr:uid="{00000000-0005-0000-0000-00004F740000}"/>
    <cellStyle name="Migliaia 32 4 2 2 2 3" xfId="40038" xr:uid="{00000000-0005-0000-0000-000050740000}"/>
    <cellStyle name="Migliaia 32 4 2 2 3" xfId="32174" xr:uid="{00000000-0005-0000-0000-000051740000}"/>
    <cellStyle name="Migliaia 32 4 2 2 4" xfId="37387" xr:uid="{00000000-0005-0000-0000-000052740000}"/>
    <cellStyle name="Migliaia 32 4 2 3" xfId="7417" xr:uid="{00000000-0005-0000-0000-000053740000}"/>
    <cellStyle name="Migliaia 32 4 2 3 2" xfId="29240" xr:uid="{00000000-0005-0000-0000-000054740000}"/>
    <cellStyle name="Migliaia 32 4 2 3 2 2" xfId="34737" xr:uid="{00000000-0005-0000-0000-000055740000}"/>
    <cellStyle name="Migliaia 32 4 2 3 2 3" xfId="40039" xr:uid="{00000000-0005-0000-0000-000056740000}"/>
    <cellStyle name="Migliaia 32 4 2 3 3" xfId="32175" xr:uid="{00000000-0005-0000-0000-000057740000}"/>
    <cellStyle name="Migliaia 32 4 2 3 4" xfId="37388" xr:uid="{00000000-0005-0000-0000-000058740000}"/>
    <cellStyle name="Migliaia 32 4 2 4" xfId="6764" xr:uid="{00000000-0005-0000-0000-000059740000}"/>
    <cellStyle name="Migliaia 32 4 2 5" xfId="6154" xr:uid="{00000000-0005-0000-0000-00005A740000}"/>
    <cellStyle name="Migliaia 32 4 2 5 2" xfId="16928" xr:uid="{00000000-0005-0000-0000-00005B740000}"/>
    <cellStyle name="Migliaia 32 4 2 5 3" xfId="41693" xr:uid="{00000000-0005-0000-0000-00005C740000}"/>
    <cellStyle name="Migliaia 32 4 2 5 4" xfId="45960" xr:uid="{00000000-0005-0000-0000-00005D740000}"/>
    <cellStyle name="Migliaia 32 4 2 5 5" xfId="48976" xr:uid="{00000000-0005-0000-0000-00005E740000}"/>
    <cellStyle name="Migliaia 32 4 2 6" xfId="15824" xr:uid="{00000000-0005-0000-0000-00005F740000}"/>
    <cellStyle name="Migliaia 32 4 2 7" xfId="20214" xr:uid="{00000000-0005-0000-0000-000060740000}"/>
    <cellStyle name="Migliaia 32 4 3" xfId="4263" xr:uid="{00000000-0005-0000-0000-000061740000}"/>
    <cellStyle name="Migliaia 32 4 3 2" xfId="13645" xr:uid="{00000000-0005-0000-0000-000062740000}"/>
    <cellStyle name="Migliaia 32 4 3 2 2" xfId="34738" xr:uid="{00000000-0005-0000-0000-000063740000}"/>
    <cellStyle name="Migliaia 32 4 3 2 3" xfId="40040" xr:uid="{00000000-0005-0000-0000-000064740000}"/>
    <cellStyle name="Migliaia 32 4 3 3" xfId="32176" xr:uid="{00000000-0005-0000-0000-000065740000}"/>
    <cellStyle name="Migliaia 32 4 3 4" xfId="37389" xr:uid="{00000000-0005-0000-0000-000066740000}"/>
    <cellStyle name="Migliaia 32 4 3 5" xfId="12779" xr:uid="{00000000-0005-0000-0000-000067740000}"/>
    <cellStyle name="Migliaia 32 4 4" xfId="7418" xr:uid="{00000000-0005-0000-0000-000068740000}"/>
    <cellStyle name="Migliaia 32 4 4 2" xfId="29241" xr:uid="{00000000-0005-0000-0000-000069740000}"/>
    <cellStyle name="Migliaia 32 4 4 2 2" xfId="34739" xr:uid="{00000000-0005-0000-0000-00006A740000}"/>
    <cellStyle name="Migliaia 32 4 4 2 3" xfId="40041" xr:uid="{00000000-0005-0000-0000-00006B740000}"/>
    <cellStyle name="Migliaia 32 4 4 3" xfId="32177" xr:uid="{00000000-0005-0000-0000-00006C740000}"/>
    <cellStyle name="Migliaia 32 4 4 4" xfId="37390" xr:uid="{00000000-0005-0000-0000-00006D740000}"/>
    <cellStyle name="Migliaia 32 4 5" xfId="6763" xr:uid="{00000000-0005-0000-0000-00006E740000}"/>
    <cellStyle name="Migliaia 32 4 5 2" xfId="29242" xr:uid="{00000000-0005-0000-0000-00006F740000}"/>
    <cellStyle name="Migliaia 32 4 5 2 2" xfId="34740" xr:uid="{00000000-0005-0000-0000-000070740000}"/>
    <cellStyle name="Migliaia 32 4 5 2 3" xfId="40042" xr:uid="{00000000-0005-0000-0000-000071740000}"/>
    <cellStyle name="Migliaia 32 4 5 3" xfId="32178" xr:uid="{00000000-0005-0000-0000-000072740000}"/>
    <cellStyle name="Migliaia 32 4 5 4" xfId="37391" xr:uid="{00000000-0005-0000-0000-000073740000}"/>
    <cellStyle name="Migliaia 32 4 6" xfId="6153" xr:uid="{00000000-0005-0000-0000-000074740000}"/>
    <cellStyle name="Migliaia 32 4 6 2" xfId="16927" xr:uid="{00000000-0005-0000-0000-000075740000}"/>
    <cellStyle name="Migliaia 32 4 6 2 2" xfId="34741" xr:uid="{00000000-0005-0000-0000-000076740000}"/>
    <cellStyle name="Migliaia 32 4 6 2 3" xfId="40043" xr:uid="{00000000-0005-0000-0000-000077740000}"/>
    <cellStyle name="Migliaia 32 4 6 2 4" xfId="29243" xr:uid="{00000000-0005-0000-0000-000078740000}"/>
    <cellStyle name="Migliaia 32 4 6 3" xfId="32179" xr:uid="{00000000-0005-0000-0000-000079740000}"/>
    <cellStyle name="Migliaia 32 4 6 4" xfId="37392" xr:uid="{00000000-0005-0000-0000-00007A740000}"/>
    <cellStyle name="Migliaia 32 4 6 5" xfId="20215" xr:uid="{00000000-0005-0000-0000-00007B740000}"/>
    <cellStyle name="Migliaia 32 4 6 6" xfId="19687" xr:uid="{00000000-0005-0000-0000-00007C740000}"/>
    <cellStyle name="Migliaia 32 4 6 7" xfId="45959" xr:uid="{00000000-0005-0000-0000-00007D740000}"/>
    <cellStyle name="Migliaia 32 4 6 8" xfId="48975" xr:uid="{00000000-0005-0000-0000-00007E740000}"/>
    <cellStyle name="Migliaia 32 4 7" xfId="15823" xr:uid="{00000000-0005-0000-0000-00007F740000}"/>
    <cellStyle name="Migliaia 32 4 7 2" xfId="29244" xr:uid="{00000000-0005-0000-0000-000080740000}"/>
    <cellStyle name="Migliaia 32 4 7 2 2" xfId="34742" xr:uid="{00000000-0005-0000-0000-000081740000}"/>
    <cellStyle name="Migliaia 32 4 7 2 3" xfId="40044" xr:uid="{00000000-0005-0000-0000-000082740000}"/>
    <cellStyle name="Migliaia 32 4 7 3" xfId="32180" xr:uid="{00000000-0005-0000-0000-000083740000}"/>
    <cellStyle name="Migliaia 32 4 7 4" xfId="37393" xr:uid="{00000000-0005-0000-0000-000084740000}"/>
    <cellStyle name="Migliaia 32 4 7 5" xfId="20216" xr:uid="{00000000-0005-0000-0000-000085740000}"/>
    <cellStyle name="Migliaia 32 4 8" xfId="20213" xr:uid="{00000000-0005-0000-0000-000086740000}"/>
    <cellStyle name="Migliaia 32 5" xfId="1378" xr:uid="{00000000-0005-0000-0000-000087740000}"/>
    <cellStyle name="Migliaia 32 5 2" xfId="3574" xr:uid="{00000000-0005-0000-0000-000088740000}"/>
    <cellStyle name="Migliaia 32 5 2 2" xfId="13871" xr:uid="{00000000-0005-0000-0000-000089740000}"/>
    <cellStyle name="Migliaia 32 5 2 2 2" xfId="34743" xr:uid="{00000000-0005-0000-0000-00008A740000}"/>
    <cellStyle name="Migliaia 32 5 2 2 3" xfId="40045" xr:uid="{00000000-0005-0000-0000-00008B740000}"/>
    <cellStyle name="Migliaia 32 5 2 3" xfId="15826" xr:uid="{00000000-0005-0000-0000-00008C740000}"/>
    <cellStyle name="Migliaia 32 5 2 3 2" xfId="32181" xr:uid="{00000000-0005-0000-0000-00008D740000}"/>
    <cellStyle name="Migliaia 32 5 2 4" xfId="37394" xr:uid="{00000000-0005-0000-0000-00008E740000}"/>
    <cellStyle name="Migliaia 32 5 2 5" xfId="11835" xr:uid="{00000000-0005-0000-0000-00008F740000}"/>
    <cellStyle name="Migliaia 32 5 3" xfId="6765" xr:uid="{00000000-0005-0000-0000-000090740000}"/>
    <cellStyle name="Migliaia 32 5 3 2" xfId="29245" xr:uid="{00000000-0005-0000-0000-000091740000}"/>
    <cellStyle name="Migliaia 32 5 3 2 2" xfId="34744" xr:uid="{00000000-0005-0000-0000-000092740000}"/>
    <cellStyle name="Migliaia 32 5 3 2 3" xfId="40046" xr:uid="{00000000-0005-0000-0000-000093740000}"/>
    <cellStyle name="Migliaia 32 5 3 3" xfId="32182" xr:uid="{00000000-0005-0000-0000-000094740000}"/>
    <cellStyle name="Migliaia 32 5 3 4" xfId="37395" xr:uid="{00000000-0005-0000-0000-000095740000}"/>
    <cellStyle name="Migliaia 32 5 4" xfId="6155" xr:uid="{00000000-0005-0000-0000-000096740000}"/>
    <cellStyle name="Migliaia 32 5 4 2" xfId="16929" xr:uid="{00000000-0005-0000-0000-000097740000}"/>
    <cellStyle name="Migliaia 32 5 4 2 2" xfId="34745" xr:uid="{00000000-0005-0000-0000-000098740000}"/>
    <cellStyle name="Migliaia 32 5 4 2 3" xfId="40047" xr:uid="{00000000-0005-0000-0000-000099740000}"/>
    <cellStyle name="Migliaia 32 5 4 2 4" xfId="29246" xr:uid="{00000000-0005-0000-0000-00009A740000}"/>
    <cellStyle name="Migliaia 32 5 4 3" xfId="32183" xr:uid="{00000000-0005-0000-0000-00009B740000}"/>
    <cellStyle name="Migliaia 32 5 4 4" xfId="37396" xr:uid="{00000000-0005-0000-0000-00009C740000}"/>
    <cellStyle name="Migliaia 32 5 4 5" xfId="20218" xr:uid="{00000000-0005-0000-0000-00009D740000}"/>
    <cellStyle name="Migliaia 32 5 4 6" xfId="42755" xr:uid="{00000000-0005-0000-0000-00009E740000}"/>
    <cellStyle name="Migliaia 32 5 4 7" xfId="45961" xr:uid="{00000000-0005-0000-0000-00009F740000}"/>
    <cellStyle name="Migliaia 32 5 4 8" xfId="48977" xr:uid="{00000000-0005-0000-0000-0000A0740000}"/>
    <cellStyle name="Migliaia 32 5 5" xfId="15825" xr:uid="{00000000-0005-0000-0000-0000A1740000}"/>
    <cellStyle name="Migliaia 32 5 5 2" xfId="29247" xr:uid="{00000000-0005-0000-0000-0000A2740000}"/>
    <cellStyle name="Migliaia 32 5 5 2 2" xfId="34746" xr:uid="{00000000-0005-0000-0000-0000A3740000}"/>
    <cellStyle name="Migliaia 32 5 5 2 3" xfId="40048" xr:uid="{00000000-0005-0000-0000-0000A4740000}"/>
    <cellStyle name="Migliaia 32 5 5 3" xfId="32184" xr:uid="{00000000-0005-0000-0000-0000A5740000}"/>
    <cellStyle name="Migliaia 32 5 5 4" xfId="37397" xr:uid="{00000000-0005-0000-0000-0000A6740000}"/>
    <cellStyle name="Migliaia 32 5 5 5" xfId="20219" xr:uid="{00000000-0005-0000-0000-0000A7740000}"/>
    <cellStyle name="Migliaia 32 5 6" xfId="20220" xr:uid="{00000000-0005-0000-0000-0000A8740000}"/>
    <cellStyle name="Migliaia 32 5 6 2" xfId="29248" xr:uid="{00000000-0005-0000-0000-0000A9740000}"/>
    <cellStyle name="Migliaia 32 5 6 2 2" xfId="34747" xr:uid="{00000000-0005-0000-0000-0000AA740000}"/>
    <cellStyle name="Migliaia 32 5 6 2 3" xfId="40049" xr:uid="{00000000-0005-0000-0000-0000AB740000}"/>
    <cellStyle name="Migliaia 32 5 6 3" xfId="32185" xr:uid="{00000000-0005-0000-0000-0000AC740000}"/>
    <cellStyle name="Migliaia 32 5 6 4" xfId="37398" xr:uid="{00000000-0005-0000-0000-0000AD740000}"/>
    <cellStyle name="Migliaia 32 5 7" xfId="20217" xr:uid="{00000000-0005-0000-0000-0000AE740000}"/>
    <cellStyle name="Migliaia 32 6" xfId="1373" xr:uid="{00000000-0005-0000-0000-0000AF740000}"/>
    <cellStyle name="Migliaia 32 6 2" xfId="3569" xr:uid="{00000000-0005-0000-0000-0000B0740000}"/>
    <cellStyle name="Migliaia 32 6 2 2" xfId="5163" xr:uid="{00000000-0005-0000-0000-0000B1740000}"/>
    <cellStyle name="Migliaia 32 6 2 3" xfId="14087" xr:uid="{00000000-0005-0000-0000-0000B2740000}"/>
    <cellStyle name="Migliaia 32 6 2 4" xfId="15828" xr:uid="{00000000-0005-0000-0000-0000B3740000}"/>
    <cellStyle name="Migliaia 32 6 2 5" xfId="27831" xr:uid="{00000000-0005-0000-0000-0000B4740000}"/>
    <cellStyle name="Migliaia 32 6 2 6" xfId="11837" xr:uid="{00000000-0005-0000-0000-0000B5740000}"/>
    <cellStyle name="Migliaia 32 6 3" xfId="4915" xr:uid="{00000000-0005-0000-0000-0000B6740000}"/>
    <cellStyle name="Migliaia 32 6 3 2" xfId="30751" xr:uid="{00000000-0005-0000-0000-0000B7740000}"/>
    <cellStyle name="Migliaia 32 6 3 2 2" xfId="35911" xr:uid="{00000000-0005-0000-0000-0000B8740000}"/>
    <cellStyle name="Migliaia 32 6 3 2 3" xfId="41213" xr:uid="{00000000-0005-0000-0000-0000B9740000}"/>
    <cellStyle name="Migliaia 32 6 3 3" xfId="33260" xr:uid="{00000000-0005-0000-0000-0000BA740000}"/>
    <cellStyle name="Migliaia 32 6 3 4" xfId="38562" xr:uid="{00000000-0005-0000-0000-0000BB740000}"/>
    <cellStyle name="Migliaia 32 6 4" xfId="15827" xr:uid="{00000000-0005-0000-0000-0000BC740000}"/>
    <cellStyle name="Migliaia 32 6 4 2" xfId="34748" xr:uid="{00000000-0005-0000-0000-0000BD740000}"/>
    <cellStyle name="Migliaia 32 6 4 3" xfId="40050" xr:uid="{00000000-0005-0000-0000-0000BE740000}"/>
    <cellStyle name="Migliaia 32 6 4 4" xfId="29249" xr:uid="{00000000-0005-0000-0000-0000BF740000}"/>
    <cellStyle name="Migliaia 32 6 5" xfId="32186" xr:uid="{00000000-0005-0000-0000-0000C0740000}"/>
    <cellStyle name="Migliaia 32 6 6" xfId="37399" xr:uid="{00000000-0005-0000-0000-0000C1740000}"/>
    <cellStyle name="Migliaia 32 6 7" xfId="11836" xr:uid="{00000000-0005-0000-0000-0000C2740000}"/>
    <cellStyle name="Migliaia 32 7" xfId="3210" xr:uid="{00000000-0005-0000-0000-0000C3740000}"/>
    <cellStyle name="Migliaia 32 7 2" xfId="9683" xr:uid="{00000000-0005-0000-0000-0000C4740000}"/>
    <cellStyle name="Migliaia 32 7 2 2" xfId="30752" xr:uid="{00000000-0005-0000-0000-0000C5740000}"/>
    <cellStyle name="Migliaia 32 7 2 2 2" xfId="35912" xr:uid="{00000000-0005-0000-0000-0000C6740000}"/>
    <cellStyle name="Migliaia 32 7 2 2 3" xfId="41214" xr:uid="{00000000-0005-0000-0000-0000C7740000}"/>
    <cellStyle name="Migliaia 32 7 2 3" xfId="33261" xr:uid="{00000000-0005-0000-0000-0000C8740000}"/>
    <cellStyle name="Migliaia 32 7 2 4" xfId="38563" xr:uid="{00000000-0005-0000-0000-0000C9740000}"/>
    <cellStyle name="Migliaia 32 7 3" xfId="15829" xr:uid="{00000000-0005-0000-0000-0000CA740000}"/>
    <cellStyle name="Migliaia 32 7 3 2" xfId="34749" xr:uid="{00000000-0005-0000-0000-0000CB740000}"/>
    <cellStyle name="Migliaia 32 7 3 3" xfId="40051" xr:uid="{00000000-0005-0000-0000-0000CC740000}"/>
    <cellStyle name="Migliaia 32 7 3 4" xfId="29250" xr:uid="{00000000-0005-0000-0000-0000CD740000}"/>
    <cellStyle name="Migliaia 32 7 4" xfId="32187" xr:uid="{00000000-0005-0000-0000-0000CE740000}"/>
    <cellStyle name="Migliaia 32 7 5" xfId="37400" xr:uid="{00000000-0005-0000-0000-0000CF740000}"/>
    <cellStyle name="Migliaia 32 7 6" xfId="11838" xr:uid="{00000000-0005-0000-0000-0000D0740000}"/>
    <cellStyle name="Migliaia 32 8" xfId="2782" xr:uid="{00000000-0005-0000-0000-0000D1740000}"/>
    <cellStyle name="Migliaia 32 8 2" xfId="9388" xr:uid="{00000000-0005-0000-0000-0000D2740000}"/>
    <cellStyle name="Migliaia 32 8 2 2" xfId="30753" xr:uid="{00000000-0005-0000-0000-0000D3740000}"/>
    <cellStyle name="Migliaia 32 8 2 2 2" xfId="35913" xr:uid="{00000000-0005-0000-0000-0000D4740000}"/>
    <cellStyle name="Migliaia 32 8 2 2 3" xfId="41215" xr:uid="{00000000-0005-0000-0000-0000D5740000}"/>
    <cellStyle name="Migliaia 32 8 2 3" xfId="33262" xr:uid="{00000000-0005-0000-0000-0000D6740000}"/>
    <cellStyle name="Migliaia 32 8 2 4" xfId="38564" xr:uid="{00000000-0005-0000-0000-0000D7740000}"/>
    <cellStyle name="Migliaia 32 8 3" xfId="15830" xr:uid="{00000000-0005-0000-0000-0000D8740000}"/>
    <cellStyle name="Migliaia 32 8 3 2" xfId="34750" xr:uid="{00000000-0005-0000-0000-0000D9740000}"/>
    <cellStyle name="Migliaia 32 8 3 3" xfId="40052" xr:uid="{00000000-0005-0000-0000-0000DA740000}"/>
    <cellStyle name="Migliaia 32 8 3 4" xfId="29251" xr:uid="{00000000-0005-0000-0000-0000DB740000}"/>
    <cellStyle name="Migliaia 32 8 4" xfId="32188" xr:uid="{00000000-0005-0000-0000-0000DC740000}"/>
    <cellStyle name="Migliaia 32 8 5" xfId="37401" xr:uid="{00000000-0005-0000-0000-0000DD740000}"/>
    <cellStyle name="Migliaia 32 8 6" xfId="11839" xr:uid="{00000000-0005-0000-0000-0000DE740000}"/>
    <cellStyle name="Migliaia 32 9" xfId="12614" xr:uid="{00000000-0005-0000-0000-0000DF740000}"/>
    <cellStyle name="Migliaia 32 9 2" xfId="29252" xr:uid="{00000000-0005-0000-0000-0000E0740000}"/>
    <cellStyle name="Migliaia 32 9 2 2" xfId="34751" xr:uid="{00000000-0005-0000-0000-0000E1740000}"/>
    <cellStyle name="Migliaia 32 9 2 3" xfId="40053" xr:uid="{00000000-0005-0000-0000-0000E2740000}"/>
    <cellStyle name="Migliaia 32 9 3" xfId="32189" xr:uid="{00000000-0005-0000-0000-0000E3740000}"/>
    <cellStyle name="Migliaia 32 9 4" xfId="37402" xr:uid="{00000000-0005-0000-0000-0000E4740000}"/>
    <cellStyle name="Migliaia 33" xfId="314" xr:uid="{00000000-0005-0000-0000-0000E5740000}"/>
    <cellStyle name="Migliaia 33 10" xfId="15831" xr:uid="{00000000-0005-0000-0000-0000E6740000}"/>
    <cellStyle name="Migliaia 33 10 2" xfId="34752" xr:uid="{00000000-0005-0000-0000-0000E7740000}"/>
    <cellStyle name="Migliaia 33 10 3" xfId="40054" xr:uid="{00000000-0005-0000-0000-0000E8740000}"/>
    <cellStyle name="Migliaia 33 10 4" xfId="29253" xr:uid="{00000000-0005-0000-0000-0000E9740000}"/>
    <cellStyle name="Migliaia 33 11" xfId="32190" xr:uid="{00000000-0005-0000-0000-0000EA740000}"/>
    <cellStyle name="Migliaia 33 12" xfId="37403" xr:uid="{00000000-0005-0000-0000-0000EB740000}"/>
    <cellStyle name="Migliaia 33 2" xfId="315" xr:uid="{00000000-0005-0000-0000-0000EC740000}"/>
    <cellStyle name="Migliaia 33 2 2" xfId="1380" xr:uid="{00000000-0005-0000-0000-0000ED740000}"/>
    <cellStyle name="Migliaia 33 2 2 2" xfId="3576" xr:uid="{00000000-0005-0000-0000-0000EE740000}"/>
    <cellStyle name="Migliaia 33 2 2 2 2" xfId="9818" xr:uid="{00000000-0005-0000-0000-0000EF740000}"/>
    <cellStyle name="Migliaia 33 2 2 2 2 2" xfId="34753" xr:uid="{00000000-0005-0000-0000-0000F0740000}"/>
    <cellStyle name="Migliaia 33 2 2 2 2 3" xfId="40055" xr:uid="{00000000-0005-0000-0000-0000F1740000}"/>
    <cellStyle name="Migliaia 33 2 2 2 3" xfId="13872" xr:uid="{00000000-0005-0000-0000-0000F2740000}"/>
    <cellStyle name="Migliaia 33 2 2 2 4" xfId="15834" xr:uid="{00000000-0005-0000-0000-0000F3740000}"/>
    <cellStyle name="Migliaia 33 2 2 2 4 2" xfId="37404" xr:uid="{00000000-0005-0000-0000-0000F4740000}"/>
    <cellStyle name="Migliaia 33 2 2 2 5" xfId="11840" xr:uid="{00000000-0005-0000-0000-0000F5740000}"/>
    <cellStyle name="Migliaia 33 2 2 3" xfId="7043" xr:uid="{00000000-0005-0000-0000-0000F6740000}"/>
    <cellStyle name="Migliaia 33 2 2 3 2" xfId="30754" xr:uid="{00000000-0005-0000-0000-0000F7740000}"/>
    <cellStyle name="Migliaia 33 2 2 3 2 2" xfId="35914" xr:uid="{00000000-0005-0000-0000-0000F8740000}"/>
    <cellStyle name="Migliaia 33 2 2 3 2 3" xfId="41216" xr:uid="{00000000-0005-0000-0000-0000F9740000}"/>
    <cellStyle name="Migliaia 33 2 2 3 3" xfId="33263" xr:uid="{00000000-0005-0000-0000-0000FA740000}"/>
    <cellStyle name="Migliaia 33 2 2 3 4" xfId="38565" xr:uid="{00000000-0005-0000-0000-0000FB740000}"/>
    <cellStyle name="Migliaia 33 2 2 4" xfId="6156" xr:uid="{00000000-0005-0000-0000-0000FC740000}"/>
    <cellStyle name="Migliaia 33 2 2 4 2" xfId="16930" xr:uid="{00000000-0005-0000-0000-0000FD740000}"/>
    <cellStyle name="Migliaia 33 2 2 4 3" xfId="41694" xr:uid="{00000000-0005-0000-0000-0000FE740000}"/>
    <cellStyle name="Migliaia 33 2 2 4 4" xfId="45962" xr:uid="{00000000-0005-0000-0000-0000FF740000}"/>
    <cellStyle name="Migliaia 33 2 2 4 5" xfId="48978" xr:uid="{00000000-0005-0000-0000-000000750000}"/>
    <cellStyle name="Migliaia 33 2 2 5" xfId="15833" xr:uid="{00000000-0005-0000-0000-000001750000}"/>
    <cellStyle name="Migliaia 33 2 2 6" xfId="20222" xr:uid="{00000000-0005-0000-0000-000002750000}"/>
    <cellStyle name="Migliaia 33 2 3" xfId="3214" xr:uid="{00000000-0005-0000-0000-000003750000}"/>
    <cellStyle name="Migliaia 33 2 3 2" xfId="9687" xr:uid="{00000000-0005-0000-0000-000004750000}"/>
    <cellStyle name="Migliaia 33 2 3 2 2" xfId="30755" xr:uid="{00000000-0005-0000-0000-000005750000}"/>
    <cellStyle name="Migliaia 33 2 3 2 2 2" xfId="35915" xr:uid="{00000000-0005-0000-0000-000006750000}"/>
    <cellStyle name="Migliaia 33 2 3 2 2 3" xfId="41217" xr:uid="{00000000-0005-0000-0000-000007750000}"/>
    <cellStyle name="Migliaia 33 2 3 2 3" xfId="33264" xr:uid="{00000000-0005-0000-0000-000008750000}"/>
    <cellStyle name="Migliaia 33 2 3 2 4" xfId="38566" xr:uid="{00000000-0005-0000-0000-000009750000}"/>
    <cellStyle name="Migliaia 33 2 3 3" xfId="15835" xr:uid="{00000000-0005-0000-0000-00000A750000}"/>
    <cellStyle name="Migliaia 33 2 3 3 2" xfId="34754" xr:uid="{00000000-0005-0000-0000-00000B750000}"/>
    <cellStyle name="Migliaia 33 2 3 3 3" xfId="40056" xr:uid="{00000000-0005-0000-0000-00000C750000}"/>
    <cellStyle name="Migliaia 33 2 3 3 4" xfId="29254" xr:uid="{00000000-0005-0000-0000-00000D750000}"/>
    <cellStyle name="Migliaia 33 2 3 4" xfId="32191" xr:uid="{00000000-0005-0000-0000-00000E750000}"/>
    <cellStyle name="Migliaia 33 2 3 5" xfId="37405" xr:uid="{00000000-0005-0000-0000-00000F750000}"/>
    <cellStyle name="Migliaia 33 2 3 6" xfId="11841" xr:uid="{00000000-0005-0000-0000-000010750000}"/>
    <cellStyle name="Migliaia 33 2 4" xfId="2787" xr:uid="{00000000-0005-0000-0000-000011750000}"/>
    <cellStyle name="Migliaia 33 2 4 2" xfId="9392" xr:uid="{00000000-0005-0000-0000-000012750000}"/>
    <cellStyle name="Migliaia 33 2 4 2 2" xfId="34755" xr:uid="{00000000-0005-0000-0000-000013750000}"/>
    <cellStyle name="Migliaia 33 2 4 2 3" xfId="40057" xr:uid="{00000000-0005-0000-0000-000014750000}"/>
    <cellStyle name="Migliaia 33 2 4 3" xfId="13718" xr:uid="{00000000-0005-0000-0000-000015750000}"/>
    <cellStyle name="Migliaia 33 2 4 4" xfId="15836" xr:uid="{00000000-0005-0000-0000-000016750000}"/>
    <cellStyle name="Migliaia 33 2 4 4 2" xfId="37406" xr:uid="{00000000-0005-0000-0000-000017750000}"/>
    <cellStyle name="Migliaia 33 2 4 5" xfId="11842" xr:uid="{00000000-0005-0000-0000-000018750000}"/>
    <cellStyle name="Migliaia 33 2 5" xfId="8558" xr:uid="{00000000-0005-0000-0000-000019750000}"/>
    <cellStyle name="Migliaia 33 2 5 2" xfId="29255" xr:uid="{00000000-0005-0000-0000-00001A750000}"/>
    <cellStyle name="Migliaia 33 2 5 2 2" xfId="34756" xr:uid="{00000000-0005-0000-0000-00001B750000}"/>
    <cellStyle name="Migliaia 33 2 5 2 3" xfId="40058" xr:uid="{00000000-0005-0000-0000-00001C750000}"/>
    <cellStyle name="Migliaia 33 2 5 3" xfId="32192" xr:uid="{00000000-0005-0000-0000-00001D750000}"/>
    <cellStyle name="Migliaia 33 2 5 4" xfId="37407" xr:uid="{00000000-0005-0000-0000-00001E750000}"/>
    <cellStyle name="Migliaia 33 2 6" xfId="15832" xr:uid="{00000000-0005-0000-0000-00001F750000}"/>
    <cellStyle name="Migliaia 33 2 6 2" xfId="29256" xr:uid="{00000000-0005-0000-0000-000020750000}"/>
    <cellStyle name="Migliaia 33 2 6 2 2" xfId="34757" xr:uid="{00000000-0005-0000-0000-000021750000}"/>
    <cellStyle name="Migliaia 33 2 6 2 3" xfId="40059" xr:uid="{00000000-0005-0000-0000-000022750000}"/>
    <cellStyle name="Migliaia 33 2 6 3" xfId="32193" xr:uid="{00000000-0005-0000-0000-000023750000}"/>
    <cellStyle name="Migliaia 33 2 6 4" xfId="37408" xr:uid="{00000000-0005-0000-0000-000024750000}"/>
    <cellStyle name="Migliaia 33 2 6 5" xfId="20223" xr:uid="{00000000-0005-0000-0000-000025750000}"/>
    <cellStyle name="Migliaia 33 2 7" xfId="20221" xr:uid="{00000000-0005-0000-0000-000026750000}"/>
    <cellStyle name="Migliaia 33 3" xfId="316" xr:uid="{00000000-0005-0000-0000-000027750000}"/>
    <cellStyle name="Migliaia 33 3 10" xfId="20224" xr:uid="{00000000-0005-0000-0000-000028750000}"/>
    <cellStyle name="Migliaia 33 3 11" xfId="11843" xr:uid="{00000000-0005-0000-0000-000029750000}"/>
    <cellStyle name="Migliaia 33 3 2" xfId="1382" xr:uid="{00000000-0005-0000-0000-00002A750000}"/>
    <cellStyle name="Migliaia 33 3 2 2" xfId="3578" xr:uid="{00000000-0005-0000-0000-00002B750000}"/>
    <cellStyle name="Migliaia 33 3 2 2 2" xfId="7419" xr:uid="{00000000-0005-0000-0000-00002C750000}"/>
    <cellStyle name="Migliaia 33 3 2 2 2 2" xfId="13873" xr:uid="{00000000-0005-0000-0000-00002D750000}"/>
    <cellStyle name="Migliaia 33 3 2 2 2 2 2" xfId="17299" xr:uid="{00000000-0005-0000-0000-00002E750000}"/>
    <cellStyle name="Migliaia 33 3 2 2 2 2 2 2" xfId="34758" xr:uid="{00000000-0005-0000-0000-00002F750000}"/>
    <cellStyle name="Migliaia 33 3 2 2 2 2 3" xfId="40060" xr:uid="{00000000-0005-0000-0000-000030750000}"/>
    <cellStyle name="Migliaia 33 3 2 2 2 2 4" xfId="29257" xr:uid="{00000000-0005-0000-0000-000031750000}"/>
    <cellStyle name="Migliaia 33 3 2 2 2 3" xfId="32194" xr:uid="{00000000-0005-0000-0000-000032750000}"/>
    <cellStyle name="Migliaia 33 3 2 2 2 4" xfId="37409" xr:uid="{00000000-0005-0000-0000-000033750000}"/>
    <cellStyle name="Migliaia 33 3 2 2 2 5" xfId="42196" xr:uid="{00000000-0005-0000-0000-000034750000}"/>
    <cellStyle name="Migliaia 33 3 2 2 2 6" xfId="46344" xr:uid="{00000000-0005-0000-0000-000035750000}"/>
    <cellStyle name="Migliaia 33 3 2 2 2 7" xfId="49360" xr:uid="{00000000-0005-0000-0000-000036750000}"/>
    <cellStyle name="Migliaia 33 3 2 2 2 8" xfId="13096" xr:uid="{00000000-0005-0000-0000-000037750000}"/>
    <cellStyle name="Migliaia 33 3 2 2 3" xfId="6602" xr:uid="{00000000-0005-0000-0000-000038750000}"/>
    <cellStyle name="Migliaia 33 3 2 2 4" xfId="6157" xr:uid="{00000000-0005-0000-0000-000039750000}"/>
    <cellStyle name="Migliaia 33 3 2 2 4 2" xfId="16931" xr:uid="{00000000-0005-0000-0000-00003A750000}"/>
    <cellStyle name="Migliaia 33 3 2 2 4 3" xfId="43348" xr:uid="{00000000-0005-0000-0000-00003B750000}"/>
    <cellStyle name="Migliaia 33 3 2 2 4 4" xfId="45963" xr:uid="{00000000-0005-0000-0000-00003C750000}"/>
    <cellStyle name="Migliaia 33 3 2 2 4 5" xfId="48979" xr:uid="{00000000-0005-0000-0000-00003D750000}"/>
    <cellStyle name="Migliaia 33 3 2 2 5" xfId="15839" xr:uid="{00000000-0005-0000-0000-00003E750000}"/>
    <cellStyle name="Migliaia 33 3 2 2 6" xfId="20226" xr:uid="{00000000-0005-0000-0000-00003F750000}"/>
    <cellStyle name="Migliaia 33 3 2 3" xfId="2789" xr:uid="{00000000-0005-0000-0000-000040750000}"/>
    <cellStyle name="Migliaia 33 3 2 3 2" xfId="7840" xr:uid="{00000000-0005-0000-0000-000041750000}"/>
    <cellStyle name="Migliaia 33 3 2 3 2 2" xfId="34759" xr:uid="{00000000-0005-0000-0000-000042750000}"/>
    <cellStyle name="Migliaia 33 3 2 3 2 3" xfId="40061" xr:uid="{00000000-0005-0000-0000-000043750000}"/>
    <cellStyle name="Migliaia 33 3 2 3 2 4" xfId="29258" xr:uid="{00000000-0005-0000-0000-000044750000}"/>
    <cellStyle name="Migliaia 33 3 2 3 3" xfId="7420" xr:uid="{00000000-0005-0000-0000-000045750000}"/>
    <cellStyle name="Migliaia 33 3 2 3 4" xfId="15840" xr:uid="{00000000-0005-0000-0000-000046750000}"/>
    <cellStyle name="Migliaia 33 3 2 3 4 2" xfId="37410" xr:uid="{00000000-0005-0000-0000-000047750000}"/>
    <cellStyle name="Migliaia 33 3 2 3 5" xfId="11844" xr:uid="{00000000-0005-0000-0000-000048750000}"/>
    <cellStyle name="Migliaia 33 3 2 4" xfId="6766" xr:uid="{00000000-0005-0000-0000-000049750000}"/>
    <cellStyle name="Migliaia 33 3 2 4 2" xfId="13515" xr:uid="{00000000-0005-0000-0000-00004A750000}"/>
    <cellStyle name="Migliaia 33 3 2 4 2 2" xfId="34760" xr:uid="{00000000-0005-0000-0000-00004B750000}"/>
    <cellStyle name="Migliaia 33 3 2 4 2 3" xfId="40062" xr:uid="{00000000-0005-0000-0000-00004C750000}"/>
    <cellStyle name="Migliaia 33 3 2 4 3" xfId="32195" xr:uid="{00000000-0005-0000-0000-00004D750000}"/>
    <cellStyle name="Migliaia 33 3 2 4 4" xfId="37411" xr:uid="{00000000-0005-0000-0000-00004E750000}"/>
    <cellStyle name="Migliaia 33 3 2 4 5" xfId="12617" xr:uid="{00000000-0005-0000-0000-00004F750000}"/>
    <cellStyle name="Migliaia 33 3 2 5" xfId="12777" xr:uid="{00000000-0005-0000-0000-000050750000}"/>
    <cellStyle name="Migliaia 33 3 2 5 2" xfId="29259" xr:uid="{00000000-0005-0000-0000-000051750000}"/>
    <cellStyle name="Migliaia 33 3 2 5 2 2" xfId="34761" xr:uid="{00000000-0005-0000-0000-000052750000}"/>
    <cellStyle name="Migliaia 33 3 2 5 2 3" xfId="40063" xr:uid="{00000000-0005-0000-0000-000053750000}"/>
    <cellStyle name="Migliaia 33 3 2 5 3" xfId="32196" xr:uid="{00000000-0005-0000-0000-000054750000}"/>
    <cellStyle name="Migliaia 33 3 2 5 4" xfId="37412" xr:uid="{00000000-0005-0000-0000-000055750000}"/>
    <cellStyle name="Migliaia 33 3 2 6" xfId="15838" xr:uid="{00000000-0005-0000-0000-000056750000}"/>
    <cellStyle name="Migliaia 33 3 2 6 2" xfId="29260" xr:uid="{00000000-0005-0000-0000-000057750000}"/>
    <cellStyle name="Migliaia 33 3 2 6 2 2" xfId="34762" xr:uid="{00000000-0005-0000-0000-000058750000}"/>
    <cellStyle name="Migliaia 33 3 2 6 2 3" xfId="40064" xr:uid="{00000000-0005-0000-0000-000059750000}"/>
    <cellStyle name="Migliaia 33 3 2 6 3" xfId="32197" xr:uid="{00000000-0005-0000-0000-00005A750000}"/>
    <cellStyle name="Migliaia 33 3 2 6 4" xfId="37413" xr:uid="{00000000-0005-0000-0000-00005B750000}"/>
    <cellStyle name="Migliaia 33 3 2 6 5" xfId="20227" xr:uid="{00000000-0005-0000-0000-00005C750000}"/>
    <cellStyle name="Migliaia 33 3 2 7" xfId="20225" xr:uid="{00000000-0005-0000-0000-00005D750000}"/>
    <cellStyle name="Migliaia 33 3 3" xfId="1381" xr:uid="{00000000-0005-0000-0000-00005E750000}"/>
    <cellStyle name="Migliaia 33 3 3 2" xfId="3577" xr:uid="{00000000-0005-0000-0000-00005F750000}"/>
    <cellStyle name="Migliaia 33 3 3 2 2" xfId="5166" xr:uid="{00000000-0005-0000-0000-000060750000}"/>
    <cellStyle name="Migliaia 33 3 3 2 2 2" xfId="34764" xr:uid="{00000000-0005-0000-0000-000061750000}"/>
    <cellStyle name="Migliaia 33 3 3 2 2 3" xfId="40066" xr:uid="{00000000-0005-0000-0000-000062750000}"/>
    <cellStyle name="Migliaia 33 3 3 2 3" xfId="13646" xr:uid="{00000000-0005-0000-0000-000063750000}"/>
    <cellStyle name="Migliaia 33 3 3 2 4" xfId="15842" xr:uid="{00000000-0005-0000-0000-000064750000}"/>
    <cellStyle name="Migliaia 33 3 3 2 4 2" xfId="37415" xr:uid="{00000000-0005-0000-0000-000065750000}"/>
    <cellStyle name="Migliaia 33 3 3 2 5" xfId="11846" xr:uid="{00000000-0005-0000-0000-000066750000}"/>
    <cellStyle name="Migliaia 33 3 3 3" xfId="4918" xr:uid="{00000000-0005-0000-0000-000067750000}"/>
    <cellStyle name="Migliaia 33 3 3 3 2" xfId="29262" xr:uid="{00000000-0005-0000-0000-000068750000}"/>
    <cellStyle name="Migliaia 33 3 3 3 2 2" xfId="34765" xr:uid="{00000000-0005-0000-0000-000069750000}"/>
    <cellStyle name="Migliaia 33 3 3 3 2 3" xfId="40067" xr:uid="{00000000-0005-0000-0000-00006A750000}"/>
    <cellStyle name="Migliaia 33 3 3 3 3" xfId="32199" xr:uid="{00000000-0005-0000-0000-00006B750000}"/>
    <cellStyle name="Migliaia 33 3 3 3 4" xfId="37416" xr:uid="{00000000-0005-0000-0000-00006C750000}"/>
    <cellStyle name="Migliaia 33 3 3 4" xfId="15841" xr:uid="{00000000-0005-0000-0000-00006D750000}"/>
    <cellStyle name="Migliaia 33 3 3 4 2" xfId="29263" xr:uid="{00000000-0005-0000-0000-00006E750000}"/>
    <cellStyle name="Migliaia 33 3 3 4 2 2" xfId="34766" xr:uid="{00000000-0005-0000-0000-00006F750000}"/>
    <cellStyle name="Migliaia 33 3 3 4 2 3" xfId="40068" xr:uid="{00000000-0005-0000-0000-000070750000}"/>
    <cellStyle name="Migliaia 33 3 3 4 3" xfId="32200" xr:uid="{00000000-0005-0000-0000-000071750000}"/>
    <cellStyle name="Migliaia 33 3 3 4 4" xfId="37417" xr:uid="{00000000-0005-0000-0000-000072750000}"/>
    <cellStyle name="Migliaia 33 3 3 4 5" xfId="20228" xr:uid="{00000000-0005-0000-0000-000073750000}"/>
    <cellStyle name="Migliaia 33 3 3 5" xfId="20229" xr:uid="{00000000-0005-0000-0000-000074750000}"/>
    <cellStyle name="Migliaia 33 3 3 5 2" xfId="29264" xr:uid="{00000000-0005-0000-0000-000075750000}"/>
    <cellStyle name="Migliaia 33 3 3 5 2 2" xfId="34767" xr:uid="{00000000-0005-0000-0000-000076750000}"/>
    <cellStyle name="Migliaia 33 3 3 5 2 3" xfId="40069" xr:uid="{00000000-0005-0000-0000-000077750000}"/>
    <cellStyle name="Migliaia 33 3 3 5 3" xfId="32201" xr:uid="{00000000-0005-0000-0000-000078750000}"/>
    <cellStyle name="Migliaia 33 3 3 5 4" xfId="37418" xr:uid="{00000000-0005-0000-0000-000079750000}"/>
    <cellStyle name="Migliaia 33 3 3 6" xfId="29261" xr:uid="{00000000-0005-0000-0000-00007A750000}"/>
    <cellStyle name="Migliaia 33 3 3 6 2" xfId="34763" xr:uid="{00000000-0005-0000-0000-00007B750000}"/>
    <cellStyle name="Migliaia 33 3 3 6 3" xfId="40065" xr:uid="{00000000-0005-0000-0000-00007C750000}"/>
    <cellStyle name="Migliaia 33 3 3 7" xfId="32198" xr:uid="{00000000-0005-0000-0000-00007D750000}"/>
    <cellStyle name="Migliaia 33 3 3 8" xfId="37414" xr:uid="{00000000-0005-0000-0000-00007E750000}"/>
    <cellStyle name="Migliaia 33 3 3 9" xfId="11845" xr:uid="{00000000-0005-0000-0000-00007F750000}"/>
    <cellStyle name="Migliaia 33 3 4" xfId="2411" xr:uid="{00000000-0005-0000-0000-000080750000}"/>
    <cellStyle name="Migliaia 33 3 4 2" xfId="3923" xr:uid="{00000000-0005-0000-0000-000081750000}"/>
    <cellStyle name="Migliaia 33 3 4 2 2" xfId="9878" xr:uid="{00000000-0005-0000-0000-000082750000}"/>
    <cellStyle name="Migliaia 33 3 4 2 3" xfId="13471" xr:uid="{00000000-0005-0000-0000-000083750000}"/>
    <cellStyle name="Migliaia 33 3 4 2 4" xfId="15844" xr:uid="{00000000-0005-0000-0000-000084750000}"/>
    <cellStyle name="Migliaia 33 3 4 2 5" xfId="27832" xr:uid="{00000000-0005-0000-0000-000085750000}"/>
    <cellStyle name="Migliaia 33 3 4 2 6" xfId="11848" xr:uid="{00000000-0005-0000-0000-000086750000}"/>
    <cellStyle name="Migliaia 33 3 4 3" xfId="9126" xr:uid="{00000000-0005-0000-0000-000087750000}"/>
    <cellStyle name="Migliaia 33 3 4 3 2" xfId="30756" xr:uid="{00000000-0005-0000-0000-000088750000}"/>
    <cellStyle name="Migliaia 33 3 4 3 2 2" xfId="35916" xr:uid="{00000000-0005-0000-0000-000089750000}"/>
    <cellStyle name="Migliaia 33 3 4 3 2 3" xfId="41218" xr:uid="{00000000-0005-0000-0000-00008A750000}"/>
    <cellStyle name="Migliaia 33 3 4 3 3" xfId="33265" xr:uid="{00000000-0005-0000-0000-00008B750000}"/>
    <cellStyle name="Migliaia 33 3 4 3 4" xfId="38567" xr:uid="{00000000-0005-0000-0000-00008C750000}"/>
    <cellStyle name="Migliaia 33 3 4 4" xfId="15843" xr:uid="{00000000-0005-0000-0000-00008D750000}"/>
    <cellStyle name="Migliaia 33 3 4 4 2" xfId="34768" xr:uid="{00000000-0005-0000-0000-00008E750000}"/>
    <cellStyle name="Migliaia 33 3 4 4 3" xfId="40070" xr:uid="{00000000-0005-0000-0000-00008F750000}"/>
    <cellStyle name="Migliaia 33 3 4 4 4" xfId="29265" xr:uid="{00000000-0005-0000-0000-000090750000}"/>
    <cellStyle name="Migliaia 33 3 4 5" xfId="32202" xr:uid="{00000000-0005-0000-0000-000091750000}"/>
    <cellStyle name="Migliaia 33 3 4 6" xfId="37419" xr:uid="{00000000-0005-0000-0000-000092750000}"/>
    <cellStyle name="Migliaia 33 3 4 7" xfId="11847" xr:uid="{00000000-0005-0000-0000-000093750000}"/>
    <cellStyle name="Migliaia 33 3 5" xfId="3215" xr:uid="{00000000-0005-0000-0000-000094750000}"/>
    <cellStyle name="Migliaia 33 3 5 2" xfId="9688" xr:uid="{00000000-0005-0000-0000-000095750000}"/>
    <cellStyle name="Migliaia 33 3 5 2 2" xfId="30757" xr:uid="{00000000-0005-0000-0000-000096750000}"/>
    <cellStyle name="Migliaia 33 3 5 2 2 2" xfId="35917" xr:uid="{00000000-0005-0000-0000-000097750000}"/>
    <cellStyle name="Migliaia 33 3 5 2 2 3" xfId="41219" xr:uid="{00000000-0005-0000-0000-000098750000}"/>
    <cellStyle name="Migliaia 33 3 5 2 3" xfId="33266" xr:uid="{00000000-0005-0000-0000-000099750000}"/>
    <cellStyle name="Migliaia 33 3 5 2 4" xfId="38568" xr:uid="{00000000-0005-0000-0000-00009A750000}"/>
    <cellStyle name="Migliaia 33 3 5 3" xfId="15845" xr:uid="{00000000-0005-0000-0000-00009B750000}"/>
    <cellStyle name="Migliaia 33 3 5 3 2" xfId="34769" xr:uid="{00000000-0005-0000-0000-00009C750000}"/>
    <cellStyle name="Migliaia 33 3 5 3 3" xfId="40071" xr:uid="{00000000-0005-0000-0000-00009D750000}"/>
    <cellStyle name="Migliaia 33 3 5 3 4" xfId="29266" xr:uid="{00000000-0005-0000-0000-00009E750000}"/>
    <cellStyle name="Migliaia 33 3 5 4" xfId="32203" xr:uid="{00000000-0005-0000-0000-00009F750000}"/>
    <cellStyle name="Migliaia 33 3 5 5" xfId="37420" xr:uid="{00000000-0005-0000-0000-0000A0750000}"/>
    <cellStyle name="Migliaia 33 3 5 6" xfId="11849" xr:uid="{00000000-0005-0000-0000-0000A1750000}"/>
    <cellStyle name="Migliaia 33 3 6" xfId="2788" xr:uid="{00000000-0005-0000-0000-0000A2750000}"/>
    <cellStyle name="Migliaia 33 3 6 2" xfId="9393" xr:uid="{00000000-0005-0000-0000-0000A3750000}"/>
    <cellStyle name="Migliaia 33 3 6 2 2" xfId="34770" xr:uid="{00000000-0005-0000-0000-0000A4750000}"/>
    <cellStyle name="Migliaia 33 3 6 2 3" xfId="40072" xr:uid="{00000000-0005-0000-0000-0000A5750000}"/>
    <cellStyle name="Migliaia 33 3 6 3" xfId="13452" xr:uid="{00000000-0005-0000-0000-0000A6750000}"/>
    <cellStyle name="Migliaia 33 3 6 4" xfId="15846" xr:uid="{00000000-0005-0000-0000-0000A7750000}"/>
    <cellStyle name="Migliaia 33 3 6 4 2" xfId="37421" xr:uid="{00000000-0005-0000-0000-0000A8750000}"/>
    <cellStyle name="Migliaia 33 3 6 5" xfId="11850" xr:uid="{00000000-0005-0000-0000-0000A9750000}"/>
    <cellStyle name="Migliaia 33 3 7" xfId="7711" xr:uid="{00000000-0005-0000-0000-0000AA750000}"/>
    <cellStyle name="Migliaia 33 3 7 2" xfId="29267" xr:uid="{00000000-0005-0000-0000-0000AB750000}"/>
    <cellStyle name="Migliaia 33 3 7 2 2" xfId="34771" xr:uid="{00000000-0005-0000-0000-0000AC750000}"/>
    <cellStyle name="Migliaia 33 3 7 2 3" xfId="40073" xr:uid="{00000000-0005-0000-0000-0000AD750000}"/>
    <cellStyle name="Migliaia 33 3 7 3" xfId="32204" xr:uid="{00000000-0005-0000-0000-0000AE750000}"/>
    <cellStyle name="Migliaia 33 3 7 4" xfId="37422" xr:uid="{00000000-0005-0000-0000-0000AF750000}"/>
    <cellStyle name="Migliaia 33 3 8" xfId="12778" xr:uid="{00000000-0005-0000-0000-0000B0750000}"/>
    <cellStyle name="Migliaia 33 3 8 2" xfId="29268" xr:uid="{00000000-0005-0000-0000-0000B1750000}"/>
    <cellStyle name="Migliaia 33 3 8 2 2" xfId="34772" xr:uid="{00000000-0005-0000-0000-0000B2750000}"/>
    <cellStyle name="Migliaia 33 3 8 2 3" xfId="40074" xr:uid="{00000000-0005-0000-0000-0000B3750000}"/>
    <cellStyle name="Migliaia 33 3 8 3" xfId="32205" xr:uid="{00000000-0005-0000-0000-0000B4750000}"/>
    <cellStyle name="Migliaia 33 3 8 4" xfId="37423" xr:uid="{00000000-0005-0000-0000-0000B5750000}"/>
    <cellStyle name="Migliaia 33 3 8 5" xfId="20230" xr:uid="{00000000-0005-0000-0000-0000B6750000}"/>
    <cellStyle name="Migliaia 33 3 9" xfId="15837" xr:uid="{00000000-0005-0000-0000-0000B7750000}"/>
    <cellStyle name="Migliaia 33 4" xfId="1383" xr:uid="{00000000-0005-0000-0000-0000B8750000}"/>
    <cellStyle name="Migliaia 33 4 2" xfId="3579" xr:uid="{00000000-0005-0000-0000-0000B9750000}"/>
    <cellStyle name="Migliaia 33 4 2 2" xfId="4264" xr:uid="{00000000-0005-0000-0000-0000BA750000}"/>
    <cellStyle name="Migliaia 33 4 2 2 2" xfId="29269" xr:uid="{00000000-0005-0000-0000-0000BB750000}"/>
    <cellStyle name="Migliaia 33 4 2 2 2 2" xfId="34773" xr:uid="{00000000-0005-0000-0000-0000BC750000}"/>
    <cellStyle name="Migliaia 33 4 2 2 2 3" xfId="40075" xr:uid="{00000000-0005-0000-0000-0000BD750000}"/>
    <cellStyle name="Migliaia 33 4 2 2 3" xfId="32206" xr:uid="{00000000-0005-0000-0000-0000BE750000}"/>
    <cellStyle name="Migliaia 33 4 2 2 4" xfId="37424" xr:uid="{00000000-0005-0000-0000-0000BF750000}"/>
    <cellStyle name="Migliaia 33 4 2 3" xfId="7421" xr:uid="{00000000-0005-0000-0000-0000C0750000}"/>
    <cellStyle name="Migliaia 33 4 2 3 2" xfId="29270" xr:uid="{00000000-0005-0000-0000-0000C1750000}"/>
    <cellStyle name="Migliaia 33 4 2 3 2 2" xfId="34774" xr:uid="{00000000-0005-0000-0000-0000C2750000}"/>
    <cellStyle name="Migliaia 33 4 2 3 2 3" xfId="40076" xr:uid="{00000000-0005-0000-0000-0000C3750000}"/>
    <cellStyle name="Migliaia 33 4 2 3 3" xfId="32207" xr:uid="{00000000-0005-0000-0000-0000C4750000}"/>
    <cellStyle name="Migliaia 33 4 2 3 4" xfId="37425" xr:uid="{00000000-0005-0000-0000-0000C5750000}"/>
    <cellStyle name="Migliaia 33 4 2 4" xfId="6768" xr:uid="{00000000-0005-0000-0000-0000C6750000}"/>
    <cellStyle name="Migliaia 33 4 2 5" xfId="6159" xr:uid="{00000000-0005-0000-0000-0000C7750000}"/>
    <cellStyle name="Migliaia 33 4 2 5 2" xfId="16933" xr:uid="{00000000-0005-0000-0000-0000C8750000}"/>
    <cellStyle name="Migliaia 33 4 2 5 3" xfId="43923" xr:uid="{00000000-0005-0000-0000-0000C9750000}"/>
    <cellStyle name="Migliaia 33 4 2 5 4" xfId="45965" xr:uid="{00000000-0005-0000-0000-0000CA750000}"/>
    <cellStyle name="Migliaia 33 4 2 5 5" xfId="48981" xr:uid="{00000000-0005-0000-0000-0000CB750000}"/>
    <cellStyle name="Migliaia 33 4 2 6" xfId="15848" xr:uid="{00000000-0005-0000-0000-0000CC750000}"/>
    <cellStyle name="Migliaia 33 4 2 7" xfId="20232" xr:uid="{00000000-0005-0000-0000-0000CD750000}"/>
    <cellStyle name="Migliaia 33 4 3" xfId="4265" xr:uid="{00000000-0005-0000-0000-0000CE750000}"/>
    <cellStyle name="Migliaia 33 4 3 2" xfId="13647" xr:uid="{00000000-0005-0000-0000-0000CF750000}"/>
    <cellStyle name="Migliaia 33 4 3 2 2" xfId="34775" xr:uid="{00000000-0005-0000-0000-0000D0750000}"/>
    <cellStyle name="Migliaia 33 4 3 2 3" xfId="40077" xr:uid="{00000000-0005-0000-0000-0000D1750000}"/>
    <cellStyle name="Migliaia 33 4 3 3" xfId="32208" xr:uid="{00000000-0005-0000-0000-0000D2750000}"/>
    <cellStyle name="Migliaia 33 4 3 4" xfId="37426" xr:uid="{00000000-0005-0000-0000-0000D3750000}"/>
    <cellStyle name="Migliaia 33 4 3 5" xfId="12776" xr:uid="{00000000-0005-0000-0000-0000D4750000}"/>
    <cellStyle name="Migliaia 33 4 4" xfId="7422" xr:uid="{00000000-0005-0000-0000-0000D5750000}"/>
    <cellStyle name="Migliaia 33 4 4 2" xfId="29271" xr:uid="{00000000-0005-0000-0000-0000D6750000}"/>
    <cellStyle name="Migliaia 33 4 4 2 2" xfId="34776" xr:uid="{00000000-0005-0000-0000-0000D7750000}"/>
    <cellStyle name="Migliaia 33 4 4 2 3" xfId="40078" xr:uid="{00000000-0005-0000-0000-0000D8750000}"/>
    <cellStyle name="Migliaia 33 4 4 3" xfId="32209" xr:uid="{00000000-0005-0000-0000-0000D9750000}"/>
    <cellStyle name="Migliaia 33 4 4 4" xfId="37427" xr:uid="{00000000-0005-0000-0000-0000DA750000}"/>
    <cellStyle name="Migliaia 33 4 5" xfId="6767" xr:uid="{00000000-0005-0000-0000-0000DB750000}"/>
    <cellStyle name="Migliaia 33 4 5 2" xfId="29272" xr:uid="{00000000-0005-0000-0000-0000DC750000}"/>
    <cellStyle name="Migliaia 33 4 5 2 2" xfId="34777" xr:uid="{00000000-0005-0000-0000-0000DD750000}"/>
    <cellStyle name="Migliaia 33 4 5 2 3" xfId="40079" xr:uid="{00000000-0005-0000-0000-0000DE750000}"/>
    <cellStyle name="Migliaia 33 4 5 3" xfId="32210" xr:uid="{00000000-0005-0000-0000-0000DF750000}"/>
    <cellStyle name="Migliaia 33 4 5 4" xfId="37428" xr:uid="{00000000-0005-0000-0000-0000E0750000}"/>
    <cellStyle name="Migliaia 33 4 6" xfId="6158" xr:uid="{00000000-0005-0000-0000-0000E1750000}"/>
    <cellStyle name="Migliaia 33 4 6 2" xfId="16932" xr:uid="{00000000-0005-0000-0000-0000E2750000}"/>
    <cellStyle name="Migliaia 33 4 6 2 2" xfId="34778" xr:uid="{00000000-0005-0000-0000-0000E3750000}"/>
    <cellStyle name="Migliaia 33 4 6 2 3" xfId="40080" xr:uid="{00000000-0005-0000-0000-0000E4750000}"/>
    <cellStyle name="Migliaia 33 4 6 2 4" xfId="29273" xr:uid="{00000000-0005-0000-0000-0000E5750000}"/>
    <cellStyle name="Migliaia 33 4 6 3" xfId="32211" xr:uid="{00000000-0005-0000-0000-0000E6750000}"/>
    <cellStyle name="Migliaia 33 4 6 4" xfId="37429" xr:uid="{00000000-0005-0000-0000-0000E7750000}"/>
    <cellStyle name="Migliaia 33 4 6 5" xfId="20233" xr:uid="{00000000-0005-0000-0000-0000E8750000}"/>
    <cellStyle name="Migliaia 33 4 6 6" xfId="41695" xr:uid="{00000000-0005-0000-0000-0000E9750000}"/>
    <cellStyle name="Migliaia 33 4 6 7" xfId="45964" xr:uid="{00000000-0005-0000-0000-0000EA750000}"/>
    <cellStyle name="Migliaia 33 4 6 8" xfId="48980" xr:uid="{00000000-0005-0000-0000-0000EB750000}"/>
    <cellStyle name="Migliaia 33 4 7" xfId="15847" xr:uid="{00000000-0005-0000-0000-0000EC750000}"/>
    <cellStyle name="Migliaia 33 4 7 2" xfId="29274" xr:uid="{00000000-0005-0000-0000-0000ED750000}"/>
    <cellStyle name="Migliaia 33 4 7 2 2" xfId="34779" xr:uid="{00000000-0005-0000-0000-0000EE750000}"/>
    <cellStyle name="Migliaia 33 4 7 2 3" xfId="40081" xr:uid="{00000000-0005-0000-0000-0000EF750000}"/>
    <cellStyle name="Migliaia 33 4 7 3" xfId="32212" xr:uid="{00000000-0005-0000-0000-0000F0750000}"/>
    <cellStyle name="Migliaia 33 4 7 4" xfId="37430" xr:uid="{00000000-0005-0000-0000-0000F1750000}"/>
    <cellStyle name="Migliaia 33 4 7 5" xfId="20234" xr:uid="{00000000-0005-0000-0000-0000F2750000}"/>
    <cellStyle name="Migliaia 33 4 8" xfId="20231" xr:uid="{00000000-0005-0000-0000-0000F3750000}"/>
    <cellStyle name="Migliaia 33 5" xfId="1384" xr:uid="{00000000-0005-0000-0000-0000F4750000}"/>
    <cellStyle name="Migliaia 33 5 2" xfId="3580" xr:uid="{00000000-0005-0000-0000-0000F5750000}"/>
    <cellStyle name="Migliaia 33 5 2 2" xfId="13874" xr:uid="{00000000-0005-0000-0000-0000F6750000}"/>
    <cellStyle name="Migliaia 33 5 2 2 2" xfId="34780" xr:uid="{00000000-0005-0000-0000-0000F7750000}"/>
    <cellStyle name="Migliaia 33 5 2 2 3" xfId="40082" xr:uid="{00000000-0005-0000-0000-0000F8750000}"/>
    <cellStyle name="Migliaia 33 5 2 3" xfId="15850" xr:uid="{00000000-0005-0000-0000-0000F9750000}"/>
    <cellStyle name="Migliaia 33 5 2 3 2" xfId="32213" xr:uid="{00000000-0005-0000-0000-0000FA750000}"/>
    <cellStyle name="Migliaia 33 5 2 4" xfId="37431" xr:uid="{00000000-0005-0000-0000-0000FB750000}"/>
    <cellStyle name="Migliaia 33 5 2 5" xfId="11851" xr:uid="{00000000-0005-0000-0000-0000FC750000}"/>
    <cellStyle name="Migliaia 33 5 3" xfId="6769" xr:uid="{00000000-0005-0000-0000-0000FD750000}"/>
    <cellStyle name="Migliaia 33 5 3 2" xfId="29275" xr:uid="{00000000-0005-0000-0000-0000FE750000}"/>
    <cellStyle name="Migliaia 33 5 3 2 2" xfId="34781" xr:uid="{00000000-0005-0000-0000-0000FF750000}"/>
    <cellStyle name="Migliaia 33 5 3 2 3" xfId="40083" xr:uid="{00000000-0005-0000-0000-000000760000}"/>
    <cellStyle name="Migliaia 33 5 3 3" xfId="32214" xr:uid="{00000000-0005-0000-0000-000001760000}"/>
    <cellStyle name="Migliaia 33 5 3 4" xfId="37432" xr:uid="{00000000-0005-0000-0000-000002760000}"/>
    <cellStyle name="Migliaia 33 5 4" xfId="6160" xr:uid="{00000000-0005-0000-0000-000003760000}"/>
    <cellStyle name="Migliaia 33 5 4 2" xfId="16934" xr:uid="{00000000-0005-0000-0000-000004760000}"/>
    <cellStyle name="Migliaia 33 5 4 2 2" xfId="34782" xr:uid="{00000000-0005-0000-0000-000005760000}"/>
    <cellStyle name="Migliaia 33 5 4 2 3" xfId="40084" xr:uid="{00000000-0005-0000-0000-000006760000}"/>
    <cellStyle name="Migliaia 33 5 4 2 4" xfId="29276" xr:uid="{00000000-0005-0000-0000-000007760000}"/>
    <cellStyle name="Migliaia 33 5 4 3" xfId="32215" xr:uid="{00000000-0005-0000-0000-000008760000}"/>
    <cellStyle name="Migliaia 33 5 4 4" xfId="37433" xr:uid="{00000000-0005-0000-0000-000009760000}"/>
    <cellStyle name="Migliaia 33 5 4 5" xfId="20236" xr:uid="{00000000-0005-0000-0000-00000A760000}"/>
    <cellStyle name="Migliaia 33 5 4 6" xfId="20795" xr:uid="{00000000-0005-0000-0000-00000B760000}"/>
    <cellStyle name="Migliaia 33 5 4 7" xfId="45966" xr:uid="{00000000-0005-0000-0000-00000C760000}"/>
    <cellStyle name="Migliaia 33 5 4 8" xfId="48982" xr:uid="{00000000-0005-0000-0000-00000D760000}"/>
    <cellStyle name="Migliaia 33 5 5" xfId="15849" xr:uid="{00000000-0005-0000-0000-00000E760000}"/>
    <cellStyle name="Migliaia 33 5 5 2" xfId="29277" xr:uid="{00000000-0005-0000-0000-00000F760000}"/>
    <cellStyle name="Migliaia 33 5 5 2 2" xfId="34783" xr:uid="{00000000-0005-0000-0000-000010760000}"/>
    <cellStyle name="Migliaia 33 5 5 2 3" xfId="40085" xr:uid="{00000000-0005-0000-0000-000011760000}"/>
    <cellStyle name="Migliaia 33 5 5 3" xfId="32216" xr:uid="{00000000-0005-0000-0000-000012760000}"/>
    <cellStyle name="Migliaia 33 5 5 4" xfId="37434" xr:uid="{00000000-0005-0000-0000-000013760000}"/>
    <cellStyle name="Migliaia 33 5 5 5" xfId="20237" xr:uid="{00000000-0005-0000-0000-000014760000}"/>
    <cellStyle name="Migliaia 33 5 6" xfId="20238" xr:uid="{00000000-0005-0000-0000-000015760000}"/>
    <cellStyle name="Migliaia 33 5 6 2" xfId="29278" xr:uid="{00000000-0005-0000-0000-000016760000}"/>
    <cellStyle name="Migliaia 33 5 6 2 2" xfId="34784" xr:uid="{00000000-0005-0000-0000-000017760000}"/>
    <cellStyle name="Migliaia 33 5 6 2 3" xfId="40086" xr:uid="{00000000-0005-0000-0000-000018760000}"/>
    <cellStyle name="Migliaia 33 5 6 3" xfId="32217" xr:uid="{00000000-0005-0000-0000-000019760000}"/>
    <cellStyle name="Migliaia 33 5 6 4" xfId="37435" xr:uid="{00000000-0005-0000-0000-00001A760000}"/>
    <cellStyle name="Migliaia 33 5 7" xfId="20235" xr:uid="{00000000-0005-0000-0000-00001B760000}"/>
    <cellStyle name="Migliaia 33 6" xfId="1379" xr:uid="{00000000-0005-0000-0000-00001C760000}"/>
    <cellStyle name="Migliaia 33 6 2" xfId="3575" xr:uid="{00000000-0005-0000-0000-00001D760000}"/>
    <cellStyle name="Migliaia 33 6 2 2" xfId="5165" xr:uid="{00000000-0005-0000-0000-00001E760000}"/>
    <cellStyle name="Migliaia 33 6 2 3" xfId="14086" xr:uid="{00000000-0005-0000-0000-00001F760000}"/>
    <cellStyle name="Migliaia 33 6 2 4" xfId="15852" xr:uid="{00000000-0005-0000-0000-000020760000}"/>
    <cellStyle name="Migliaia 33 6 2 5" xfId="27833" xr:uid="{00000000-0005-0000-0000-000021760000}"/>
    <cellStyle name="Migliaia 33 6 2 6" xfId="11853" xr:uid="{00000000-0005-0000-0000-000022760000}"/>
    <cellStyle name="Migliaia 33 6 3" xfId="4917" xr:uid="{00000000-0005-0000-0000-000023760000}"/>
    <cellStyle name="Migliaia 33 6 3 2" xfId="30758" xr:uid="{00000000-0005-0000-0000-000024760000}"/>
    <cellStyle name="Migliaia 33 6 3 2 2" xfId="35918" xr:uid="{00000000-0005-0000-0000-000025760000}"/>
    <cellStyle name="Migliaia 33 6 3 2 3" xfId="41220" xr:uid="{00000000-0005-0000-0000-000026760000}"/>
    <cellStyle name="Migliaia 33 6 3 3" xfId="33267" xr:uid="{00000000-0005-0000-0000-000027760000}"/>
    <cellStyle name="Migliaia 33 6 3 4" xfId="38569" xr:uid="{00000000-0005-0000-0000-000028760000}"/>
    <cellStyle name="Migliaia 33 6 4" xfId="15851" xr:uid="{00000000-0005-0000-0000-000029760000}"/>
    <cellStyle name="Migliaia 33 6 4 2" xfId="34785" xr:uid="{00000000-0005-0000-0000-00002A760000}"/>
    <cellStyle name="Migliaia 33 6 4 3" xfId="40087" xr:uid="{00000000-0005-0000-0000-00002B760000}"/>
    <cellStyle name="Migliaia 33 6 4 4" xfId="29279" xr:uid="{00000000-0005-0000-0000-00002C760000}"/>
    <cellStyle name="Migliaia 33 6 5" xfId="32218" xr:uid="{00000000-0005-0000-0000-00002D760000}"/>
    <cellStyle name="Migliaia 33 6 6" xfId="37436" xr:uid="{00000000-0005-0000-0000-00002E760000}"/>
    <cellStyle name="Migliaia 33 6 7" xfId="11852" xr:uid="{00000000-0005-0000-0000-00002F760000}"/>
    <cellStyle name="Migliaia 33 7" xfId="3213" xr:uid="{00000000-0005-0000-0000-000030760000}"/>
    <cellStyle name="Migliaia 33 7 2" xfId="9686" xr:uid="{00000000-0005-0000-0000-000031760000}"/>
    <cellStyle name="Migliaia 33 7 2 2" xfId="30759" xr:uid="{00000000-0005-0000-0000-000032760000}"/>
    <cellStyle name="Migliaia 33 7 2 2 2" xfId="35919" xr:uid="{00000000-0005-0000-0000-000033760000}"/>
    <cellStyle name="Migliaia 33 7 2 2 3" xfId="41221" xr:uid="{00000000-0005-0000-0000-000034760000}"/>
    <cellStyle name="Migliaia 33 7 2 3" xfId="33268" xr:uid="{00000000-0005-0000-0000-000035760000}"/>
    <cellStyle name="Migliaia 33 7 2 4" xfId="38570" xr:uid="{00000000-0005-0000-0000-000036760000}"/>
    <cellStyle name="Migliaia 33 7 3" xfId="15853" xr:uid="{00000000-0005-0000-0000-000037760000}"/>
    <cellStyle name="Migliaia 33 7 3 2" xfId="34786" xr:uid="{00000000-0005-0000-0000-000038760000}"/>
    <cellStyle name="Migliaia 33 7 3 3" xfId="40088" xr:uid="{00000000-0005-0000-0000-000039760000}"/>
    <cellStyle name="Migliaia 33 7 3 4" xfId="29280" xr:uid="{00000000-0005-0000-0000-00003A760000}"/>
    <cellStyle name="Migliaia 33 7 4" xfId="32219" xr:uid="{00000000-0005-0000-0000-00003B760000}"/>
    <cellStyle name="Migliaia 33 7 5" xfId="37437" xr:uid="{00000000-0005-0000-0000-00003C760000}"/>
    <cellStyle name="Migliaia 33 7 6" xfId="11854" xr:uid="{00000000-0005-0000-0000-00003D760000}"/>
    <cellStyle name="Migliaia 33 8" xfId="2786" xr:uid="{00000000-0005-0000-0000-00003E760000}"/>
    <cellStyle name="Migliaia 33 8 2" xfId="9391" xr:uid="{00000000-0005-0000-0000-00003F760000}"/>
    <cellStyle name="Migliaia 33 8 2 2" xfId="30760" xr:uid="{00000000-0005-0000-0000-000040760000}"/>
    <cellStyle name="Migliaia 33 8 2 2 2" xfId="35920" xr:uid="{00000000-0005-0000-0000-000041760000}"/>
    <cellStyle name="Migliaia 33 8 2 2 3" xfId="41222" xr:uid="{00000000-0005-0000-0000-000042760000}"/>
    <cellStyle name="Migliaia 33 8 2 3" xfId="33269" xr:uid="{00000000-0005-0000-0000-000043760000}"/>
    <cellStyle name="Migliaia 33 8 2 4" xfId="38571" xr:uid="{00000000-0005-0000-0000-000044760000}"/>
    <cellStyle name="Migliaia 33 8 3" xfId="15854" xr:uid="{00000000-0005-0000-0000-000045760000}"/>
    <cellStyle name="Migliaia 33 8 3 2" xfId="34787" xr:uid="{00000000-0005-0000-0000-000046760000}"/>
    <cellStyle name="Migliaia 33 8 3 3" xfId="40089" xr:uid="{00000000-0005-0000-0000-000047760000}"/>
    <cellStyle name="Migliaia 33 8 3 4" xfId="29281" xr:uid="{00000000-0005-0000-0000-000048760000}"/>
    <cellStyle name="Migliaia 33 8 4" xfId="32220" xr:uid="{00000000-0005-0000-0000-000049760000}"/>
    <cellStyle name="Migliaia 33 8 5" xfId="37438" xr:uid="{00000000-0005-0000-0000-00004A760000}"/>
    <cellStyle name="Migliaia 33 8 6" xfId="11855" xr:uid="{00000000-0005-0000-0000-00004B760000}"/>
    <cellStyle name="Migliaia 33 9" xfId="12616" xr:uid="{00000000-0005-0000-0000-00004C760000}"/>
    <cellStyle name="Migliaia 33 9 2" xfId="29282" xr:uid="{00000000-0005-0000-0000-00004D760000}"/>
    <cellStyle name="Migliaia 33 9 2 2" xfId="34788" xr:uid="{00000000-0005-0000-0000-00004E760000}"/>
    <cellStyle name="Migliaia 33 9 2 3" xfId="40090" xr:uid="{00000000-0005-0000-0000-00004F760000}"/>
    <cellStyle name="Migliaia 33 9 3" xfId="32221" xr:uid="{00000000-0005-0000-0000-000050760000}"/>
    <cellStyle name="Migliaia 33 9 4" xfId="37439" xr:uid="{00000000-0005-0000-0000-000051760000}"/>
    <cellStyle name="Migliaia 34" xfId="317" xr:uid="{00000000-0005-0000-0000-000052760000}"/>
    <cellStyle name="Migliaia 34 10" xfId="15855" xr:uid="{00000000-0005-0000-0000-000053760000}"/>
    <cellStyle name="Migliaia 34 10 2" xfId="34789" xr:uid="{00000000-0005-0000-0000-000054760000}"/>
    <cellStyle name="Migliaia 34 10 3" xfId="40091" xr:uid="{00000000-0005-0000-0000-000055760000}"/>
    <cellStyle name="Migliaia 34 10 4" xfId="29283" xr:uid="{00000000-0005-0000-0000-000056760000}"/>
    <cellStyle name="Migliaia 34 11" xfId="32222" xr:uid="{00000000-0005-0000-0000-000057760000}"/>
    <cellStyle name="Migliaia 34 12" xfId="37440" xr:uid="{00000000-0005-0000-0000-000058760000}"/>
    <cellStyle name="Migliaia 34 2" xfId="318" xr:uid="{00000000-0005-0000-0000-000059760000}"/>
    <cellStyle name="Migliaia 34 2 2" xfId="1386" xr:uid="{00000000-0005-0000-0000-00005A760000}"/>
    <cellStyle name="Migliaia 34 2 2 2" xfId="3582" xr:uid="{00000000-0005-0000-0000-00005B760000}"/>
    <cellStyle name="Migliaia 34 2 2 2 2" xfId="9819" xr:uid="{00000000-0005-0000-0000-00005C760000}"/>
    <cellStyle name="Migliaia 34 2 2 2 2 2" xfId="34790" xr:uid="{00000000-0005-0000-0000-00005D760000}"/>
    <cellStyle name="Migliaia 34 2 2 2 2 3" xfId="40092" xr:uid="{00000000-0005-0000-0000-00005E760000}"/>
    <cellStyle name="Migliaia 34 2 2 2 3" xfId="13875" xr:uid="{00000000-0005-0000-0000-00005F760000}"/>
    <cellStyle name="Migliaia 34 2 2 2 4" xfId="15858" xr:uid="{00000000-0005-0000-0000-000060760000}"/>
    <cellStyle name="Migliaia 34 2 2 2 4 2" xfId="37441" xr:uid="{00000000-0005-0000-0000-000061760000}"/>
    <cellStyle name="Migliaia 34 2 2 2 5" xfId="11856" xr:uid="{00000000-0005-0000-0000-000062760000}"/>
    <cellStyle name="Migliaia 34 2 2 3" xfId="7044" xr:uid="{00000000-0005-0000-0000-000063760000}"/>
    <cellStyle name="Migliaia 34 2 2 3 2" xfId="30761" xr:uid="{00000000-0005-0000-0000-000064760000}"/>
    <cellStyle name="Migliaia 34 2 2 3 2 2" xfId="35921" xr:uid="{00000000-0005-0000-0000-000065760000}"/>
    <cellStyle name="Migliaia 34 2 2 3 2 3" xfId="41223" xr:uid="{00000000-0005-0000-0000-000066760000}"/>
    <cellStyle name="Migliaia 34 2 2 3 3" xfId="33270" xr:uid="{00000000-0005-0000-0000-000067760000}"/>
    <cellStyle name="Migliaia 34 2 2 3 4" xfId="38572" xr:uid="{00000000-0005-0000-0000-000068760000}"/>
    <cellStyle name="Migliaia 34 2 2 4" xfId="6161" xr:uid="{00000000-0005-0000-0000-000069760000}"/>
    <cellStyle name="Migliaia 34 2 2 4 2" xfId="16935" xr:uid="{00000000-0005-0000-0000-00006A760000}"/>
    <cellStyle name="Migliaia 34 2 2 4 3" xfId="43431" xr:uid="{00000000-0005-0000-0000-00006B760000}"/>
    <cellStyle name="Migliaia 34 2 2 4 4" xfId="45967" xr:uid="{00000000-0005-0000-0000-00006C760000}"/>
    <cellStyle name="Migliaia 34 2 2 4 5" xfId="48983" xr:uid="{00000000-0005-0000-0000-00006D760000}"/>
    <cellStyle name="Migliaia 34 2 2 5" xfId="15857" xr:uid="{00000000-0005-0000-0000-00006E760000}"/>
    <cellStyle name="Migliaia 34 2 2 6" xfId="20240" xr:uid="{00000000-0005-0000-0000-00006F760000}"/>
    <cellStyle name="Migliaia 34 2 3" xfId="3217" xr:uid="{00000000-0005-0000-0000-000070760000}"/>
    <cellStyle name="Migliaia 34 2 3 2" xfId="9690" xr:uid="{00000000-0005-0000-0000-000071760000}"/>
    <cellStyle name="Migliaia 34 2 3 2 2" xfId="30762" xr:uid="{00000000-0005-0000-0000-000072760000}"/>
    <cellStyle name="Migliaia 34 2 3 2 2 2" xfId="35922" xr:uid="{00000000-0005-0000-0000-000073760000}"/>
    <cellStyle name="Migliaia 34 2 3 2 2 3" xfId="41224" xr:uid="{00000000-0005-0000-0000-000074760000}"/>
    <cellStyle name="Migliaia 34 2 3 2 3" xfId="33271" xr:uid="{00000000-0005-0000-0000-000075760000}"/>
    <cellStyle name="Migliaia 34 2 3 2 4" xfId="38573" xr:uid="{00000000-0005-0000-0000-000076760000}"/>
    <cellStyle name="Migliaia 34 2 3 3" xfId="15859" xr:uid="{00000000-0005-0000-0000-000077760000}"/>
    <cellStyle name="Migliaia 34 2 3 3 2" xfId="34791" xr:uid="{00000000-0005-0000-0000-000078760000}"/>
    <cellStyle name="Migliaia 34 2 3 3 3" xfId="40093" xr:uid="{00000000-0005-0000-0000-000079760000}"/>
    <cellStyle name="Migliaia 34 2 3 3 4" xfId="29284" xr:uid="{00000000-0005-0000-0000-00007A760000}"/>
    <cellStyle name="Migliaia 34 2 3 4" xfId="32223" xr:uid="{00000000-0005-0000-0000-00007B760000}"/>
    <cellStyle name="Migliaia 34 2 3 5" xfId="37442" xr:uid="{00000000-0005-0000-0000-00007C760000}"/>
    <cellStyle name="Migliaia 34 2 3 6" xfId="11857" xr:uid="{00000000-0005-0000-0000-00007D760000}"/>
    <cellStyle name="Migliaia 34 2 4" xfId="2791" xr:uid="{00000000-0005-0000-0000-00007E760000}"/>
    <cellStyle name="Migliaia 34 2 4 2" xfId="9395" xr:uid="{00000000-0005-0000-0000-00007F760000}"/>
    <cellStyle name="Migliaia 34 2 4 2 2" xfId="34792" xr:uid="{00000000-0005-0000-0000-000080760000}"/>
    <cellStyle name="Migliaia 34 2 4 2 3" xfId="40094" xr:uid="{00000000-0005-0000-0000-000081760000}"/>
    <cellStyle name="Migliaia 34 2 4 3" xfId="14045" xr:uid="{00000000-0005-0000-0000-000082760000}"/>
    <cellStyle name="Migliaia 34 2 4 4" xfId="15860" xr:uid="{00000000-0005-0000-0000-000083760000}"/>
    <cellStyle name="Migliaia 34 2 4 4 2" xfId="37443" xr:uid="{00000000-0005-0000-0000-000084760000}"/>
    <cellStyle name="Migliaia 34 2 4 5" xfId="11858" xr:uid="{00000000-0005-0000-0000-000085760000}"/>
    <cellStyle name="Migliaia 34 2 5" xfId="8559" xr:uid="{00000000-0005-0000-0000-000086760000}"/>
    <cellStyle name="Migliaia 34 2 5 2" xfId="29285" xr:uid="{00000000-0005-0000-0000-000087760000}"/>
    <cellStyle name="Migliaia 34 2 5 2 2" xfId="34793" xr:uid="{00000000-0005-0000-0000-000088760000}"/>
    <cellStyle name="Migliaia 34 2 5 2 3" xfId="40095" xr:uid="{00000000-0005-0000-0000-000089760000}"/>
    <cellStyle name="Migliaia 34 2 5 3" xfId="32224" xr:uid="{00000000-0005-0000-0000-00008A760000}"/>
    <cellStyle name="Migliaia 34 2 5 4" xfId="37444" xr:uid="{00000000-0005-0000-0000-00008B760000}"/>
    <cellStyle name="Migliaia 34 2 6" xfId="15856" xr:uid="{00000000-0005-0000-0000-00008C760000}"/>
    <cellStyle name="Migliaia 34 2 6 2" xfId="29286" xr:uid="{00000000-0005-0000-0000-00008D760000}"/>
    <cellStyle name="Migliaia 34 2 6 2 2" xfId="34794" xr:uid="{00000000-0005-0000-0000-00008E760000}"/>
    <cellStyle name="Migliaia 34 2 6 2 3" xfId="40096" xr:uid="{00000000-0005-0000-0000-00008F760000}"/>
    <cellStyle name="Migliaia 34 2 6 3" xfId="32225" xr:uid="{00000000-0005-0000-0000-000090760000}"/>
    <cellStyle name="Migliaia 34 2 6 4" xfId="37445" xr:uid="{00000000-0005-0000-0000-000091760000}"/>
    <cellStyle name="Migliaia 34 2 6 5" xfId="20241" xr:uid="{00000000-0005-0000-0000-000092760000}"/>
    <cellStyle name="Migliaia 34 2 7" xfId="20239" xr:uid="{00000000-0005-0000-0000-000093760000}"/>
    <cellStyle name="Migliaia 34 3" xfId="319" xr:uid="{00000000-0005-0000-0000-000094760000}"/>
    <cellStyle name="Migliaia 34 3 10" xfId="20242" xr:uid="{00000000-0005-0000-0000-000095760000}"/>
    <cellStyle name="Migliaia 34 3 11" xfId="11859" xr:uid="{00000000-0005-0000-0000-000096760000}"/>
    <cellStyle name="Migliaia 34 3 2" xfId="1388" xr:uid="{00000000-0005-0000-0000-000097760000}"/>
    <cellStyle name="Migliaia 34 3 2 2" xfId="3584" xr:uid="{00000000-0005-0000-0000-000098760000}"/>
    <cellStyle name="Migliaia 34 3 2 2 2" xfId="7423" xr:uid="{00000000-0005-0000-0000-000099760000}"/>
    <cellStyle name="Migliaia 34 3 2 2 2 2" xfId="13876" xr:uid="{00000000-0005-0000-0000-00009A760000}"/>
    <cellStyle name="Migliaia 34 3 2 2 2 2 2" xfId="17300" xr:uid="{00000000-0005-0000-0000-00009B760000}"/>
    <cellStyle name="Migliaia 34 3 2 2 2 2 2 2" xfId="34795" xr:uid="{00000000-0005-0000-0000-00009C760000}"/>
    <cellStyle name="Migliaia 34 3 2 2 2 2 3" xfId="40097" xr:uid="{00000000-0005-0000-0000-00009D760000}"/>
    <cellStyle name="Migliaia 34 3 2 2 2 2 4" xfId="29287" xr:uid="{00000000-0005-0000-0000-00009E760000}"/>
    <cellStyle name="Migliaia 34 3 2 2 2 3" xfId="32226" xr:uid="{00000000-0005-0000-0000-00009F760000}"/>
    <cellStyle name="Migliaia 34 3 2 2 2 4" xfId="37446" xr:uid="{00000000-0005-0000-0000-0000A0760000}"/>
    <cellStyle name="Migliaia 34 3 2 2 2 5" xfId="32627" xr:uid="{00000000-0005-0000-0000-0000A1760000}"/>
    <cellStyle name="Migliaia 34 3 2 2 2 6" xfId="46345" xr:uid="{00000000-0005-0000-0000-0000A2760000}"/>
    <cellStyle name="Migliaia 34 3 2 2 2 7" xfId="49361" xr:uid="{00000000-0005-0000-0000-0000A3760000}"/>
    <cellStyle name="Migliaia 34 3 2 2 2 8" xfId="13097" xr:uid="{00000000-0005-0000-0000-0000A4760000}"/>
    <cellStyle name="Migliaia 34 3 2 2 3" xfId="6988" xr:uid="{00000000-0005-0000-0000-0000A5760000}"/>
    <cellStyle name="Migliaia 34 3 2 2 4" xfId="6162" xr:uid="{00000000-0005-0000-0000-0000A6760000}"/>
    <cellStyle name="Migliaia 34 3 2 2 4 2" xfId="16936" xr:uid="{00000000-0005-0000-0000-0000A7760000}"/>
    <cellStyle name="Migliaia 34 3 2 2 4 3" xfId="42095" xr:uid="{00000000-0005-0000-0000-0000A8760000}"/>
    <cellStyle name="Migliaia 34 3 2 2 4 4" xfId="45968" xr:uid="{00000000-0005-0000-0000-0000A9760000}"/>
    <cellStyle name="Migliaia 34 3 2 2 4 5" xfId="48984" xr:uid="{00000000-0005-0000-0000-0000AA760000}"/>
    <cellStyle name="Migliaia 34 3 2 2 5" xfId="15863" xr:uid="{00000000-0005-0000-0000-0000AB760000}"/>
    <cellStyle name="Migliaia 34 3 2 2 6" xfId="20244" xr:uid="{00000000-0005-0000-0000-0000AC760000}"/>
    <cellStyle name="Migliaia 34 3 2 3" xfId="2793" xr:uid="{00000000-0005-0000-0000-0000AD760000}"/>
    <cellStyle name="Migliaia 34 3 2 3 2" xfId="7839" xr:uid="{00000000-0005-0000-0000-0000AE760000}"/>
    <cellStyle name="Migliaia 34 3 2 3 2 2" xfId="34796" xr:uid="{00000000-0005-0000-0000-0000AF760000}"/>
    <cellStyle name="Migliaia 34 3 2 3 2 3" xfId="40098" xr:uid="{00000000-0005-0000-0000-0000B0760000}"/>
    <cellStyle name="Migliaia 34 3 2 3 2 4" xfId="29288" xr:uid="{00000000-0005-0000-0000-0000B1760000}"/>
    <cellStyle name="Migliaia 34 3 2 3 3" xfId="7424" xr:uid="{00000000-0005-0000-0000-0000B2760000}"/>
    <cellStyle name="Migliaia 34 3 2 3 4" xfId="15864" xr:uid="{00000000-0005-0000-0000-0000B3760000}"/>
    <cellStyle name="Migliaia 34 3 2 3 4 2" xfId="37447" xr:uid="{00000000-0005-0000-0000-0000B4760000}"/>
    <cellStyle name="Migliaia 34 3 2 3 5" xfId="11860" xr:uid="{00000000-0005-0000-0000-0000B5760000}"/>
    <cellStyle name="Migliaia 34 3 2 4" xfId="6770" xr:uid="{00000000-0005-0000-0000-0000B6760000}"/>
    <cellStyle name="Migliaia 34 3 2 4 2" xfId="13516" xr:uid="{00000000-0005-0000-0000-0000B7760000}"/>
    <cellStyle name="Migliaia 34 3 2 4 2 2" xfId="34797" xr:uid="{00000000-0005-0000-0000-0000B8760000}"/>
    <cellStyle name="Migliaia 34 3 2 4 2 3" xfId="40099" xr:uid="{00000000-0005-0000-0000-0000B9760000}"/>
    <cellStyle name="Migliaia 34 3 2 4 3" xfId="32227" xr:uid="{00000000-0005-0000-0000-0000BA760000}"/>
    <cellStyle name="Migliaia 34 3 2 4 4" xfId="37448" xr:uid="{00000000-0005-0000-0000-0000BB760000}"/>
    <cellStyle name="Migliaia 34 3 2 4 5" xfId="12619" xr:uid="{00000000-0005-0000-0000-0000BC760000}"/>
    <cellStyle name="Migliaia 34 3 2 5" xfId="12774" xr:uid="{00000000-0005-0000-0000-0000BD760000}"/>
    <cellStyle name="Migliaia 34 3 2 5 2" xfId="29289" xr:uid="{00000000-0005-0000-0000-0000BE760000}"/>
    <cellStyle name="Migliaia 34 3 2 5 2 2" xfId="34798" xr:uid="{00000000-0005-0000-0000-0000BF760000}"/>
    <cellStyle name="Migliaia 34 3 2 5 2 3" xfId="40100" xr:uid="{00000000-0005-0000-0000-0000C0760000}"/>
    <cellStyle name="Migliaia 34 3 2 5 3" xfId="32228" xr:uid="{00000000-0005-0000-0000-0000C1760000}"/>
    <cellStyle name="Migliaia 34 3 2 5 4" xfId="37449" xr:uid="{00000000-0005-0000-0000-0000C2760000}"/>
    <cellStyle name="Migliaia 34 3 2 6" xfId="15862" xr:uid="{00000000-0005-0000-0000-0000C3760000}"/>
    <cellStyle name="Migliaia 34 3 2 6 2" xfId="29290" xr:uid="{00000000-0005-0000-0000-0000C4760000}"/>
    <cellStyle name="Migliaia 34 3 2 6 2 2" xfId="34799" xr:uid="{00000000-0005-0000-0000-0000C5760000}"/>
    <cellStyle name="Migliaia 34 3 2 6 2 3" xfId="40101" xr:uid="{00000000-0005-0000-0000-0000C6760000}"/>
    <cellStyle name="Migliaia 34 3 2 6 3" xfId="32229" xr:uid="{00000000-0005-0000-0000-0000C7760000}"/>
    <cellStyle name="Migliaia 34 3 2 6 4" xfId="37450" xr:uid="{00000000-0005-0000-0000-0000C8760000}"/>
    <cellStyle name="Migliaia 34 3 2 6 5" xfId="20245" xr:uid="{00000000-0005-0000-0000-0000C9760000}"/>
    <cellStyle name="Migliaia 34 3 2 7" xfId="20243" xr:uid="{00000000-0005-0000-0000-0000CA760000}"/>
    <cellStyle name="Migliaia 34 3 3" xfId="1387" xr:uid="{00000000-0005-0000-0000-0000CB760000}"/>
    <cellStyle name="Migliaia 34 3 3 2" xfId="3583" xr:uid="{00000000-0005-0000-0000-0000CC760000}"/>
    <cellStyle name="Migliaia 34 3 3 2 2" xfId="5168" xr:uid="{00000000-0005-0000-0000-0000CD760000}"/>
    <cellStyle name="Migliaia 34 3 3 2 2 2" xfId="34801" xr:uid="{00000000-0005-0000-0000-0000CE760000}"/>
    <cellStyle name="Migliaia 34 3 3 2 2 3" xfId="40103" xr:uid="{00000000-0005-0000-0000-0000CF760000}"/>
    <cellStyle name="Migliaia 34 3 3 2 3" xfId="13648" xr:uid="{00000000-0005-0000-0000-0000D0760000}"/>
    <cellStyle name="Migliaia 34 3 3 2 4" xfId="15866" xr:uid="{00000000-0005-0000-0000-0000D1760000}"/>
    <cellStyle name="Migliaia 34 3 3 2 4 2" xfId="37452" xr:uid="{00000000-0005-0000-0000-0000D2760000}"/>
    <cellStyle name="Migliaia 34 3 3 2 5" xfId="11862" xr:uid="{00000000-0005-0000-0000-0000D3760000}"/>
    <cellStyle name="Migliaia 34 3 3 3" xfId="4920" xr:uid="{00000000-0005-0000-0000-0000D4760000}"/>
    <cellStyle name="Migliaia 34 3 3 3 2" xfId="29292" xr:uid="{00000000-0005-0000-0000-0000D5760000}"/>
    <cellStyle name="Migliaia 34 3 3 3 2 2" xfId="34802" xr:uid="{00000000-0005-0000-0000-0000D6760000}"/>
    <cellStyle name="Migliaia 34 3 3 3 2 3" xfId="40104" xr:uid="{00000000-0005-0000-0000-0000D7760000}"/>
    <cellStyle name="Migliaia 34 3 3 3 3" xfId="32231" xr:uid="{00000000-0005-0000-0000-0000D8760000}"/>
    <cellStyle name="Migliaia 34 3 3 3 4" xfId="37453" xr:uid="{00000000-0005-0000-0000-0000D9760000}"/>
    <cellStyle name="Migliaia 34 3 3 4" xfId="15865" xr:uid="{00000000-0005-0000-0000-0000DA760000}"/>
    <cellStyle name="Migliaia 34 3 3 4 2" xfId="29293" xr:uid="{00000000-0005-0000-0000-0000DB760000}"/>
    <cellStyle name="Migliaia 34 3 3 4 2 2" xfId="34803" xr:uid="{00000000-0005-0000-0000-0000DC760000}"/>
    <cellStyle name="Migliaia 34 3 3 4 2 3" xfId="40105" xr:uid="{00000000-0005-0000-0000-0000DD760000}"/>
    <cellStyle name="Migliaia 34 3 3 4 3" xfId="32232" xr:uid="{00000000-0005-0000-0000-0000DE760000}"/>
    <cellStyle name="Migliaia 34 3 3 4 4" xfId="37454" xr:uid="{00000000-0005-0000-0000-0000DF760000}"/>
    <cellStyle name="Migliaia 34 3 3 4 5" xfId="20246" xr:uid="{00000000-0005-0000-0000-0000E0760000}"/>
    <cellStyle name="Migliaia 34 3 3 5" xfId="20247" xr:uid="{00000000-0005-0000-0000-0000E1760000}"/>
    <cellStyle name="Migliaia 34 3 3 5 2" xfId="29294" xr:uid="{00000000-0005-0000-0000-0000E2760000}"/>
    <cellStyle name="Migliaia 34 3 3 5 2 2" xfId="34804" xr:uid="{00000000-0005-0000-0000-0000E3760000}"/>
    <cellStyle name="Migliaia 34 3 3 5 2 3" xfId="40106" xr:uid="{00000000-0005-0000-0000-0000E4760000}"/>
    <cellStyle name="Migliaia 34 3 3 5 3" xfId="32233" xr:uid="{00000000-0005-0000-0000-0000E5760000}"/>
    <cellStyle name="Migliaia 34 3 3 5 4" xfId="37455" xr:uid="{00000000-0005-0000-0000-0000E6760000}"/>
    <cellStyle name="Migliaia 34 3 3 6" xfId="29291" xr:uid="{00000000-0005-0000-0000-0000E7760000}"/>
    <cellStyle name="Migliaia 34 3 3 6 2" xfId="34800" xr:uid="{00000000-0005-0000-0000-0000E8760000}"/>
    <cellStyle name="Migliaia 34 3 3 6 3" xfId="40102" xr:uid="{00000000-0005-0000-0000-0000E9760000}"/>
    <cellStyle name="Migliaia 34 3 3 7" xfId="32230" xr:uid="{00000000-0005-0000-0000-0000EA760000}"/>
    <cellStyle name="Migliaia 34 3 3 8" xfId="37451" xr:uid="{00000000-0005-0000-0000-0000EB760000}"/>
    <cellStyle name="Migliaia 34 3 3 9" xfId="11861" xr:uid="{00000000-0005-0000-0000-0000EC760000}"/>
    <cellStyle name="Migliaia 34 3 4" xfId="2412" xr:uid="{00000000-0005-0000-0000-0000ED760000}"/>
    <cellStyle name="Migliaia 34 3 4 2" xfId="3924" xr:uid="{00000000-0005-0000-0000-0000EE760000}"/>
    <cellStyle name="Migliaia 34 3 4 2 2" xfId="9879" xr:uid="{00000000-0005-0000-0000-0000EF760000}"/>
    <cellStyle name="Migliaia 34 3 4 2 3" xfId="13995" xr:uid="{00000000-0005-0000-0000-0000F0760000}"/>
    <cellStyle name="Migliaia 34 3 4 2 4" xfId="15868" xr:uid="{00000000-0005-0000-0000-0000F1760000}"/>
    <cellStyle name="Migliaia 34 3 4 2 5" xfId="27834" xr:uid="{00000000-0005-0000-0000-0000F2760000}"/>
    <cellStyle name="Migliaia 34 3 4 2 6" xfId="11864" xr:uid="{00000000-0005-0000-0000-0000F3760000}"/>
    <cellStyle name="Migliaia 34 3 4 3" xfId="9127" xr:uid="{00000000-0005-0000-0000-0000F4760000}"/>
    <cellStyle name="Migliaia 34 3 4 3 2" xfId="30763" xr:uid="{00000000-0005-0000-0000-0000F5760000}"/>
    <cellStyle name="Migliaia 34 3 4 3 2 2" xfId="35923" xr:uid="{00000000-0005-0000-0000-0000F6760000}"/>
    <cellStyle name="Migliaia 34 3 4 3 2 3" xfId="41225" xr:uid="{00000000-0005-0000-0000-0000F7760000}"/>
    <cellStyle name="Migliaia 34 3 4 3 3" xfId="33272" xr:uid="{00000000-0005-0000-0000-0000F8760000}"/>
    <cellStyle name="Migliaia 34 3 4 3 4" xfId="38574" xr:uid="{00000000-0005-0000-0000-0000F9760000}"/>
    <cellStyle name="Migliaia 34 3 4 4" xfId="15867" xr:uid="{00000000-0005-0000-0000-0000FA760000}"/>
    <cellStyle name="Migliaia 34 3 4 4 2" xfId="34805" xr:uid="{00000000-0005-0000-0000-0000FB760000}"/>
    <cellStyle name="Migliaia 34 3 4 4 3" xfId="40107" xr:uid="{00000000-0005-0000-0000-0000FC760000}"/>
    <cellStyle name="Migliaia 34 3 4 4 4" xfId="29295" xr:uid="{00000000-0005-0000-0000-0000FD760000}"/>
    <cellStyle name="Migliaia 34 3 4 5" xfId="32234" xr:uid="{00000000-0005-0000-0000-0000FE760000}"/>
    <cellStyle name="Migliaia 34 3 4 6" xfId="37456" xr:uid="{00000000-0005-0000-0000-0000FF760000}"/>
    <cellStyle name="Migliaia 34 3 4 7" xfId="11863" xr:uid="{00000000-0005-0000-0000-000000770000}"/>
    <cellStyle name="Migliaia 34 3 5" xfId="3218" xr:uid="{00000000-0005-0000-0000-000001770000}"/>
    <cellStyle name="Migliaia 34 3 5 2" xfId="9691" xr:uid="{00000000-0005-0000-0000-000002770000}"/>
    <cellStyle name="Migliaia 34 3 5 2 2" xfId="30764" xr:uid="{00000000-0005-0000-0000-000003770000}"/>
    <cellStyle name="Migliaia 34 3 5 2 2 2" xfId="35924" xr:uid="{00000000-0005-0000-0000-000004770000}"/>
    <cellStyle name="Migliaia 34 3 5 2 2 3" xfId="41226" xr:uid="{00000000-0005-0000-0000-000005770000}"/>
    <cellStyle name="Migliaia 34 3 5 2 3" xfId="33273" xr:uid="{00000000-0005-0000-0000-000006770000}"/>
    <cellStyle name="Migliaia 34 3 5 2 4" xfId="38575" xr:uid="{00000000-0005-0000-0000-000007770000}"/>
    <cellStyle name="Migliaia 34 3 5 3" xfId="15869" xr:uid="{00000000-0005-0000-0000-000008770000}"/>
    <cellStyle name="Migliaia 34 3 5 3 2" xfId="34806" xr:uid="{00000000-0005-0000-0000-000009770000}"/>
    <cellStyle name="Migliaia 34 3 5 3 3" xfId="40108" xr:uid="{00000000-0005-0000-0000-00000A770000}"/>
    <cellStyle name="Migliaia 34 3 5 3 4" xfId="29296" xr:uid="{00000000-0005-0000-0000-00000B770000}"/>
    <cellStyle name="Migliaia 34 3 5 4" xfId="32235" xr:uid="{00000000-0005-0000-0000-00000C770000}"/>
    <cellStyle name="Migliaia 34 3 5 5" xfId="37457" xr:uid="{00000000-0005-0000-0000-00000D770000}"/>
    <cellStyle name="Migliaia 34 3 5 6" xfId="11865" xr:uid="{00000000-0005-0000-0000-00000E770000}"/>
    <cellStyle name="Migliaia 34 3 6" xfId="2792" xr:uid="{00000000-0005-0000-0000-00000F770000}"/>
    <cellStyle name="Migliaia 34 3 6 2" xfId="9396" xr:uid="{00000000-0005-0000-0000-000010770000}"/>
    <cellStyle name="Migliaia 34 3 6 2 2" xfId="34807" xr:uid="{00000000-0005-0000-0000-000011770000}"/>
    <cellStyle name="Migliaia 34 3 6 2 3" xfId="40109" xr:uid="{00000000-0005-0000-0000-000012770000}"/>
    <cellStyle name="Migliaia 34 3 6 3" xfId="13719" xr:uid="{00000000-0005-0000-0000-000013770000}"/>
    <cellStyle name="Migliaia 34 3 6 4" xfId="15870" xr:uid="{00000000-0005-0000-0000-000014770000}"/>
    <cellStyle name="Migliaia 34 3 6 4 2" xfId="37458" xr:uid="{00000000-0005-0000-0000-000015770000}"/>
    <cellStyle name="Migliaia 34 3 6 5" xfId="11866" xr:uid="{00000000-0005-0000-0000-000016770000}"/>
    <cellStyle name="Migliaia 34 3 7" xfId="7710" xr:uid="{00000000-0005-0000-0000-000017770000}"/>
    <cellStyle name="Migliaia 34 3 7 2" xfId="29297" xr:uid="{00000000-0005-0000-0000-000018770000}"/>
    <cellStyle name="Migliaia 34 3 7 2 2" xfId="34808" xr:uid="{00000000-0005-0000-0000-000019770000}"/>
    <cellStyle name="Migliaia 34 3 7 2 3" xfId="40110" xr:uid="{00000000-0005-0000-0000-00001A770000}"/>
    <cellStyle name="Migliaia 34 3 7 3" xfId="32236" xr:uid="{00000000-0005-0000-0000-00001B770000}"/>
    <cellStyle name="Migliaia 34 3 7 4" xfId="37459" xr:uid="{00000000-0005-0000-0000-00001C770000}"/>
    <cellStyle name="Migliaia 34 3 8" xfId="12775" xr:uid="{00000000-0005-0000-0000-00001D770000}"/>
    <cellStyle name="Migliaia 34 3 8 2" xfId="29298" xr:uid="{00000000-0005-0000-0000-00001E770000}"/>
    <cellStyle name="Migliaia 34 3 8 2 2" xfId="34809" xr:uid="{00000000-0005-0000-0000-00001F770000}"/>
    <cellStyle name="Migliaia 34 3 8 2 3" xfId="40111" xr:uid="{00000000-0005-0000-0000-000020770000}"/>
    <cellStyle name="Migliaia 34 3 8 3" xfId="32237" xr:uid="{00000000-0005-0000-0000-000021770000}"/>
    <cellStyle name="Migliaia 34 3 8 4" xfId="37460" xr:uid="{00000000-0005-0000-0000-000022770000}"/>
    <cellStyle name="Migliaia 34 3 8 5" xfId="20248" xr:uid="{00000000-0005-0000-0000-000023770000}"/>
    <cellStyle name="Migliaia 34 3 9" xfId="15861" xr:uid="{00000000-0005-0000-0000-000024770000}"/>
    <cellStyle name="Migliaia 34 4" xfId="1389" xr:uid="{00000000-0005-0000-0000-000025770000}"/>
    <cellStyle name="Migliaia 34 4 2" xfId="3585" xr:uid="{00000000-0005-0000-0000-000026770000}"/>
    <cellStyle name="Migliaia 34 4 2 2" xfId="4266" xr:uid="{00000000-0005-0000-0000-000027770000}"/>
    <cellStyle name="Migliaia 34 4 2 2 2" xfId="29299" xr:uid="{00000000-0005-0000-0000-000028770000}"/>
    <cellStyle name="Migliaia 34 4 2 2 2 2" xfId="34810" xr:uid="{00000000-0005-0000-0000-000029770000}"/>
    <cellStyle name="Migliaia 34 4 2 2 2 3" xfId="40112" xr:uid="{00000000-0005-0000-0000-00002A770000}"/>
    <cellStyle name="Migliaia 34 4 2 2 3" xfId="32238" xr:uid="{00000000-0005-0000-0000-00002B770000}"/>
    <cellStyle name="Migliaia 34 4 2 2 4" xfId="37461" xr:uid="{00000000-0005-0000-0000-00002C770000}"/>
    <cellStyle name="Migliaia 34 4 2 3" xfId="7425" xr:uid="{00000000-0005-0000-0000-00002D770000}"/>
    <cellStyle name="Migliaia 34 4 2 3 2" xfId="29300" xr:uid="{00000000-0005-0000-0000-00002E770000}"/>
    <cellStyle name="Migliaia 34 4 2 3 2 2" xfId="34811" xr:uid="{00000000-0005-0000-0000-00002F770000}"/>
    <cellStyle name="Migliaia 34 4 2 3 2 3" xfId="40113" xr:uid="{00000000-0005-0000-0000-000030770000}"/>
    <cellStyle name="Migliaia 34 4 2 3 3" xfId="32239" xr:uid="{00000000-0005-0000-0000-000031770000}"/>
    <cellStyle name="Migliaia 34 4 2 3 4" xfId="37462" xr:uid="{00000000-0005-0000-0000-000032770000}"/>
    <cellStyle name="Migliaia 34 4 2 4" xfId="6772" xr:uid="{00000000-0005-0000-0000-000033770000}"/>
    <cellStyle name="Migliaia 34 4 2 5" xfId="6164" xr:uid="{00000000-0005-0000-0000-000034770000}"/>
    <cellStyle name="Migliaia 34 4 2 5 2" xfId="16938" xr:uid="{00000000-0005-0000-0000-000035770000}"/>
    <cellStyle name="Migliaia 34 4 2 5 3" xfId="43151" xr:uid="{00000000-0005-0000-0000-000036770000}"/>
    <cellStyle name="Migliaia 34 4 2 5 4" xfId="45970" xr:uid="{00000000-0005-0000-0000-000037770000}"/>
    <cellStyle name="Migliaia 34 4 2 5 5" xfId="48986" xr:uid="{00000000-0005-0000-0000-000038770000}"/>
    <cellStyle name="Migliaia 34 4 2 6" xfId="15872" xr:uid="{00000000-0005-0000-0000-000039770000}"/>
    <cellStyle name="Migliaia 34 4 2 7" xfId="20250" xr:uid="{00000000-0005-0000-0000-00003A770000}"/>
    <cellStyle name="Migliaia 34 4 3" xfId="4267" xr:uid="{00000000-0005-0000-0000-00003B770000}"/>
    <cellStyle name="Migliaia 34 4 3 2" xfId="13649" xr:uid="{00000000-0005-0000-0000-00003C770000}"/>
    <cellStyle name="Migliaia 34 4 3 2 2" xfId="34812" xr:uid="{00000000-0005-0000-0000-00003D770000}"/>
    <cellStyle name="Migliaia 34 4 3 2 3" xfId="40114" xr:uid="{00000000-0005-0000-0000-00003E770000}"/>
    <cellStyle name="Migliaia 34 4 3 3" xfId="32240" xr:uid="{00000000-0005-0000-0000-00003F770000}"/>
    <cellStyle name="Migliaia 34 4 3 4" xfId="37463" xr:uid="{00000000-0005-0000-0000-000040770000}"/>
    <cellStyle name="Migliaia 34 4 3 5" xfId="12773" xr:uid="{00000000-0005-0000-0000-000041770000}"/>
    <cellStyle name="Migliaia 34 4 4" xfId="7426" xr:uid="{00000000-0005-0000-0000-000042770000}"/>
    <cellStyle name="Migliaia 34 4 4 2" xfId="29301" xr:uid="{00000000-0005-0000-0000-000043770000}"/>
    <cellStyle name="Migliaia 34 4 4 2 2" xfId="34813" xr:uid="{00000000-0005-0000-0000-000044770000}"/>
    <cellStyle name="Migliaia 34 4 4 2 3" xfId="40115" xr:uid="{00000000-0005-0000-0000-000045770000}"/>
    <cellStyle name="Migliaia 34 4 4 3" xfId="32241" xr:uid="{00000000-0005-0000-0000-000046770000}"/>
    <cellStyle name="Migliaia 34 4 4 4" xfId="37464" xr:uid="{00000000-0005-0000-0000-000047770000}"/>
    <cellStyle name="Migliaia 34 4 5" xfId="6771" xr:uid="{00000000-0005-0000-0000-000048770000}"/>
    <cellStyle name="Migliaia 34 4 5 2" xfId="29302" xr:uid="{00000000-0005-0000-0000-000049770000}"/>
    <cellStyle name="Migliaia 34 4 5 2 2" xfId="34814" xr:uid="{00000000-0005-0000-0000-00004A770000}"/>
    <cellStyle name="Migliaia 34 4 5 2 3" xfId="40116" xr:uid="{00000000-0005-0000-0000-00004B770000}"/>
    <cellStyle name="Migliaia 34 4 5 3" xfId="32242" xr:uid="{00000000-0005-0000-0000-00004C770000}"/>
    <cellStyle name="Migliaia 34 4 5 4" xfId="37465" xr:uid="{00000000-0005-0000-0000-00004D770000}"/>
    <cellStyle name="Migliaia 34 4 6" xfId="6163" xr:uid="{00000000-0005-0000-0000-00004E770000}"/>
    <cellStyle name="Migliaia 34 4 6 2" xfId="16937" xr:uid="{00000000-0005-0000-0000-00004F770000}"/>
    <cellStyle name="Migliaia 34 4 6 2 2" xfId="34815" xr:uid="{00000000-0005-0000-0000-000050770000}"/>
    <cellStyle name="Migliaia 34 4 6 2 3" xfId="40117" xr:uid="{00000000-0005-0000-0000-000051770000}"/>
    <cellStyle name="Migliaia 34 4 6 2 4" xfId="29303" xr:uid="{00000000-0005-0000-0000-000052770000}"/>
    <cellStyle name="Migliaia 34 4 6 3" xfId="32243" xr:uid="{00000000-0005-0000-0000-000053770000}"/>
    <cellStyle name="Migliaia 34 4 6 4" xfId="37466" xr:uid="{00000000-0005-0000-0000-000054770000}"/>
    <cellStyle name="Migliaia 34 4 6 5" xfId="20251" xr:uid="{00000000-0005-0000-0000-000055770000}"/>
    <cellStyle name="Migliaia 34 4 6 6" xfId="43995" xr:uid="{00000000-0005-0000-0000-000056770000}"/>
    <cellStyle name="Migliaia 34 4 6 7" xfId="45969" xr:uid="{00000000-0005-0000-0000-000057770000}"/>
    <cellStyle name="Migliaia 34 4 6 8" xfId="48985" xr:uid="{00000000-0005-0000-0000-000058770000}"/>
    <cellStyle name="Migliaia 34 4 7" xfId="15871" xr:uid="{00000000-0005-0000-0000-000059770000}"/>
    <cellStyle name="Migliaia 34 4 7 2" xfId="29304" xr:uid="{00000000-0005-0000-0000-00005A770000}"/>
    <cellStyle name="Migliaia 34 4 7 2 2" xfId="34816" xr:uid="{00000000-0005-0000-0000-00005B770000}"/>
    <cellStyle name="Migliaia 34 4 7 2 3" xfId="40118" xr:uid="{00000000-0005-0000-0000-00005C770000}"/>
    <cellStyle name="Migliaia 34 4 7 3" xfId="32244" xr:uid="{00000000-0005-0000-0000-00005D770000}"/>
    <cellStyle name="Migliaia 34 4 7 4" xfId="37467" xr:uid="{00000000-0005-0000-0000-00005E770000}"/>
    <cellStyle name="Migliaia 34 4 7 5" xfId="20252" xr:uid="{00000000-0005-0000-0000-00005F770000}"/>
    <cellStyle name="Migliaia 34 4 8" xfId="20249" xr:uid="{00000000-0005-0000-0000-000060770000}"/>
    <cellStyle name="Migliaia 34 5" xfId="1390" xr:uid="{00000000-0005-0000-0000-000061770000}"/>
    <cellStyle name="Migliaia 34 5 2" xfId="3586" xr:uid="{00000000-0005-0000-0000-000062770000}"/>
    <cellStyle name="Migliaia 34 5 2 2" xfId="13877" xr:uid="{00000000-0005-0000-0000-000063770000}"/>
    <cellStyle name="Migliaia 34 5 2 2 2" xfId="34817" xr:uid="{00000000-0005-0000-0000-000064770000}"/>
    <cellStyle name="Migliaia 34 5 2 2 3" xfId="40119" xr:uid="{00000000-0005-0000-0000-000065770000}"/>
    <cellStyle name="Migliaia 34 5 2 3" xfId="15874" xr:uid="{00000000-0005-0000-0000-000066770000}"/>
    <cellStyle name="Migliaia 34 5 2 3 2" xfId="32245" xr:uid="{00000000-0005-0000-0000-000067770000}"/>
    <cellStyle name="Migliaia 34 5 2 4" xfId="37468" xr:uid="{00000000-0005-0000-0000-000068770000}"/>
    <cellStyle name="Migliaia 34 5 2 5" xfId="11867" xr:uid="{00000000-0005-0000-0000-000069770000}"/>
    <cellStyle name="Migliaia 34 5 3" xfId="6773" xr:uid="{00000000-0005-0000-0000-00006A770000}"/>
    <cellStyle name="Migliaia 34 5 3 2" xfId="29305" xr:uid="{00000000-0005-0000-0000-00006B770000}"/>
    <cellStyle name="Migliaia 34 5 3 2 2" xfId="34818" xr:uid="{00000000-0005-0000-0000-00006C770000}"/>
    <cellStyle name="Migliaia 34 5 3 2 3" xfId="40120" xr:uid="{00000000-0005-0000-0000-00006D770000}"/>
    <cellStyle name="Migliaia 34 5 3 3" xfId="32246" xr:uid="{00000000-0005-0000-0000-00006E770000}"/>
    <cellStyle name="Migliaia 34 5 3 4" xfId="37469" xr:uid="{00000000-0005-0000-0000-00006F770000}"/>
    <cellStyle name="Migliaia 34 5 4" xfId="6165" xr:uid="{00000000-0005-0000-0000-000070770000}"/>
    <cellStyle name="Migliaia 34 5 4 2" xfId="16939" xr:uid="{00000000-0005-0000-0000-000071770000}"/>
    <cellStyle name="Migliaia 34 5 4 2 2" xfId="34819" xr:uid="{00000000-0005-0000-0000-000072770000}"/>
    <cellStyle name="Migliaia 34 5 4 2 3" xfId="40121" xr:uid="{00000000-0005-0000-0000-000073770000}"/>
    <cellStyle name="Migliaia 34 5 4 2 4" xfId="29306" xr:uid="{00000000-0005-0000-0000-000074770000}"/>
    <cellStyle name="Migliaia 34 5 4 3" xfId="32247" xr:uid="{00000000-0005-0000-0000-000075770000}"/>
    <cellStyle name="Migliaia 34 5 4 4" xfId="37470" xr:uid="{00000000-0005-0000-0000-000076770000}"/>
    <cellStyle name="Migliaia 34 5 4 5" xfId="20254" xr:uid="{00000000-0005-0000-0000-000077770000}"/>
    <cellStyle name="Migliaia 34 5 4 6" xfId="43687" xr:uid="{00000000-0005-0000-0000-000078770000}"/>
    <cellStyle name="Migliaia 34 5 4 7" xfId="45971" xr:uid="{00000000-0005-0000-0000-000079770000}"/>
    <cellStyle name="Migliaia 34 5 4 8" xfId="48987" xr:uid="{00000000-0005-0000-0000-00007A770000}"/>
    <cellStyle name="Migliaia 34 5 5" xfId="15873" xr:uid="{00000000-0005-0000-0000-00007B770000}"/>
    <cellStyle name="Migliaia 34 5 5 2" xfId="29307" xr:uid="{00000000-0005-0000-0000-00007C770000}"/>
    <cellStyle name="Migliaia 34 5 5 2 2" xfId="34820" xr:uid="{00000000-0005-0000-0000-00007D770000}"/>
    <cellStyle name="Migliaia 34 5 5 2 3" xfId="40122" xr:uid="{00000000-0005-0000-0000-00007E770000}"/>
    <cellStyle name="Migliaia 34 5 5 3" xfId="32248" xr:uid="{00000000-0005-0000-0000-00007F770000}"/>
    <cellStyle name="Migliaia 34 5 5 4" xfId="37471" xr:uid="{00000000-0005-0000-0000-000080770000}"/>
    <cellStyle name="Migliaia 34 5 5 5" xfId="20255" xr:uid="{00000000-0005-0000-0000-000081770000}"/>
    <cellStyle name="Migliaia 34 5 6" xfId="20256" xr:uid="{00000000-0005-0000-0000-000082770000}"/>
    <cellStyle name="Migliaia 34 5 6 2" xfId="29308" xr:uid="{00000000-0005-0000-0000-000083770000}"/>
    <cellStyle name="Migliaia 34 5 6 2 2" xfId="34821" xr:uid="{00000000-0005-0000-0000-000084770000}"/>
    <cellStyle name="Migliaia 34 5 6 2 3" xfId="40123" xr:uid="{00000000-0005-0000-0000-000085770000}"/>
    <cellStyle name="Migliaia 34 5 6 3" xfId="32249" xr:uid="{00000000-0005-0000-0000-000086770000}"/>
    <cellStyle name="Migliaia 34 5 6 4" xfId="37472" xr:uid="{00000000-0005-0000-0000-000087770000}"/>
    <cellStyle name="Migliaia 34 5 7" xfId="20253" xr:uid="{00000000-0005-0000-0000-000088770000}"/>
    <cellStyle name="Migliaia 34 6" xfId="1385" xr:uid="{00000000-0005-0000-0000-000089770000}"/>
    <cellStyle name="Migliaia 34 6 2" xfId="3581" xr:uid="{00000000-0005-0000-0000-00008A770000}"/>
    <cellStyle name="Migliaia 34 6 2 2" xfId="5167" xr:uid="{00000000-0005-0000-0000-00008B770000}"/>
    <cellStyle name="Migliaia 34 6 2 3" xfId="14085" xr:uid="{00000000-0005-0000-0000-00008C770000}"/>
    <cellStyle name="Migliaia 34 6 2 4" xfId="15876" xr:uid="{00000000-0005-0000-0000-00008D770000}"/>
    <cellStyle name="Migliaia 34 6 2 5" xfId="27835" xr:uid="{00000000-0005-0000-0000-00008E770000}"/>
    <cellStyle name="Migliaia 34 6 2 6" xfId="11869" xr:uid="{00000000-0005-0000-0000-00008F770000}"/>
    <cellStyle name="Migliaia 34 6 3" xfId="4919" xr:uid="{00000000-0005-0000-0000-000090770000}"/>
    <cellStyle name="Migliaia 34 6 3 2" xfId="30765" xr:uid="{00000000-0005-0000-0000-000091770000}"/>
    <cellStyle name="Migliaia 34 6 3 2 2" xfId="35925" xr:uid="{00000000-0005-0000-0000-000092770000}"/>
    <cellStyle name="Migliaia 34 6 3 2 3" xfId="41227" xr:uid="{00000000-0005-0000-0000-000093770000}"/>
    <cellStyle name="Migliaia 34 6 3 3" xfId="33274" xr:uid="{00000000-0005-0000-0000-000094770000}"/>
    <cellStyle name="Migliaia 34 6 3 4" xfId="38576" xr:uid="{00000000-0005-0000-0000-000095770000}"/>
    <cellStyle name="Migliaia 34 6 4" xfId="15875" xr:uid="{00000000-0005-0000-0000-000096770000}"/>
    <cellStyle name="Migliaia 34 6 4 2" xfId="34822" xr:uid="{00000000-0005-0000-0000-000097770000}"/>
    <cellStyle name="Migliaia 34 6 4 3" xfId="40124" xr:uid="{00000000-0005-0000-0000-000098770000}"/>
    <cellStyle name="Migliaia 34 6 4 4" xfId="29309" xr:uid="{00000000-0005-0000-0000-000099770000}"/>
    <cellStyle name="Migliaia 34 6 5" xfId="32250" xr:uid="{00000000-0005-0000-0000-00009A770000}"/>
    <cellStyle name="Migliaia 34 6 6" xfId="37473" xr:uid="{00000000-0005-0000-0000-00009B770000}"/>
    <cellStyle name="Migliaia 34 6 7" xfId="11868" xr:uid="{00000000-0005-0000-0000-00009C770000}"/>
    <cellStyle name="Migliaia 34 7" xfId="3216" xr:uid="{00000000-0005-0000-0000-00009D770000}"/>
    <cellStyle name="Migliaia 34 7 2" xfId="9689" xr:uid="{00000000-0005-0000-0000-00009E770000}"/>
    <cellStyle name="Migliaia 34 7 2 2" xfId="30766" xr:uid="{00000000-0005-0000-0000-00009F770000}"/>
    <cellStyle name="Migliaia 34 7 2 2 2" xfId="35926" xr:uid="{00000000-0005-0000-0000-0000A0770000}"/>
    <cellStyle name="Migliaia 34 7 2 2 3" xfId="41228" xr:uid="{00000000-0005-0000-0000-0000A1770000}"/>
    <cellStyle name="Migliaia 34 7 2 3" xfId="33275" xr:uid="{00000000-0005-0000-0000-0000A2770000}"/>
    <cellStyle name="Migliaia 34 7 2 4" xfId="38577" xr:uid="{00000000-0005-0000-0000-0000A3770000}"/>
    <cellStyle name="Migliaia 34 7 3" xfId="15877" xr:uid="{00000000-0005-0000-0000-0000A4770000}"/>
    <cellStyle name="Migliaia 34 7 3 2" xfId="34823" xr:uid="{00000000-0005-0000-0000-0000A5770000}"/>
    <cellStyle name="Migliaia 34 7 3 3" xfId="40125" xr:uid="{00000000-0005-0000-0000-0000A6770000}"/>
    <cellStyle name="Migliaia 34 7 3 4" xfId="29310" xr:uid="{00000000-0005-0000-0000-0000A7770000}"/>
    <cellStyle name="Migliaia 34 7 4" xfId="32251" xr:uid="{00000000-0005-0000-0000-0000A8770000}"/>
    <cellStyle name="Migliaia 34 7 5" xfId="37474" xr:uid="{00000000-0005-0000-0000-0000A9770000}"/>
    <cellStyle name="Migliaia 34 7 6" xfId="11870" xr:uid="{00000000-0005-0000-0000-0000AA770000}"/>
    <cellStyle name="Migliaia 34 8" xfId="2790" xr:uid="{00000000-0005-0000-0000-0000AB770000}"/>
    <cellStyle name="Migliaia 34 8 2" xfId="9394" xr:uid="{00000000-0005-0000-0000-0000AC770000}"/>
    <cellStyle name="Migliaia 34 8 2 2" xfId="30767" xr:uid="{00000000-0005-0000-0000-0000AD770000}"/>
    <cellStyle name="Migliaia 34 8 2 2 2" xfId="35927" xr:uid="{00000000-0005-0000-0000-0000AE770000}"/>
    <cellStyle name="Migliaia 34 8 2 2 3" xfId="41229" xr:uid="{00000000-0005-0000-0000-0000AF770000}"/>
    <cellStyle name="Migliaia 34 8 2 3" xfId="33276" xr:uid="{00000000-0005-0000-0000-0000B0770000}"/>
    <cellStyle name="Migliaia 34 8 2 4" xfId="38578" xr:uid="{00000000-0005-0000-0000-0000B1770000}"/>
    <cellStyle name="Migliaia 34 8 3" xfId="15878" xr:uid="{00000000-0005-0000-0000-0000B2770000}"/>
    <cellStyle name="Migliaia 34 8 3 2" xfId="34824" xr:uid="{00000000-0005-0000-0000-0000B3770000}"/>
    <cellStyle name="Migliaia 34 8 3 3" xfId="40126" xr:uid="{00000000-0005-0000-0000-0000B4770000}"/>
    <cellStyle name="Migliaia 34 8 3 4" xfId="29311" xr:uid="{00000000-0005-0000-0000-0000B5770000}"/>
    <cellStyle name="Migliaia 34 8 4" xfId="32252" xr:uid="{00000000-0005-0000-0000-0000B6770000}"/>
    <cellStyle name="Migliaia 34 8 5" xfId="37475" xr:uid="{00000000-0005-0000-0000-0000B7770000}"/>
    <cellStyle name="Migliaia 34 8 6" xfId="11871" xr:uid="{00000000-0005-0000-0000-0000B8770000}"/>
    <cellStyle name="Migliaia 34 9" xfId="12618" xr:uid="{00000000-0005-0000-0000-0000B9770000}"/>
    <cellStyle name="Migliaia 34 9 2" xfId="29312" xr:uid="{00000000-0005-0000-0000-0000BA770000}"/>
    <cellStyle name="Migliaia 34 9 2 2" xfId="34825" xr:uid="{00000000-0005-0000-0000-0000BB770000}"/>
    <cellStyle name="Migliaia 34 9 2 3" xfId="40127" xr:uid="{00000000-0005-0000-0000-0000BC770000}"/>
    <cellStyle name="Migliaia 34 9 3" xfId="32253" xr:uid="{00000000-0005-0000-0000-0000BD770000}"/>
    <cellStyle name="Migliaia 34 9 4" xfId="37476" xr:uid="{00000000-0005-0000-0000-0000BE770000}"/>
    <cellStyle name="Migliaia 35" xfId="320" xr:uid="{00000000-0005-0000-0000-0000BF770000}"/>
    <cellStyle name="Migliaia 35 10" xfId="15879" xr:uid="{00000000-0005-0000-0000-0000C0770000}"/>
    <cellStyle name="Migliaia 35 10 2" xfId="34826" xr:uid="{00000000-0005-0000-0000-0000C1770000}"/>
    <cellStyle name="Migliaia 35 10 3" xfId="40128" xr:uid="{00000000-0005-0000-0000-0000C2770000}"/>
    <cellStyle name="Migliaia 35 10 4" xfId="29313" xr:uid="{00000000-0005-0000-0000-0000C3770000}"/>
    <cellStyle name="Migliaia 35 11" xfId="32254" xr:uid="{00000000-0005-0000-0000-0000C4770000}"/>
    <cellStyle name="Migliaia 35 12" xfId="37477" xr:uid="{00000000-0005-0000-0000-0000C5770000}"/>
    <cellStyle name="Migliaia 35 2" xfId="321" xr:uid="{00000000-0005-0000-0000-0000C6770000}"/>
    <cellStyle name="Migliaia 35 2 2" xfId="1392" xr:uid="{00000000-0005-0000-0000-0000C7770000}"/>
    <cellStyle name="Migliaia 35 2 2 2" xfId="3588" xr:uid="{00000000-0005-0000-0000-0000C8770000}"/>
    <cellStyle name="Migliaia 35 2 2 2 2" xfId="9820" xr:uid="{00000000-0005-0000-0000-0000C9770000}"/>
    <cellStyle name="Migliaia 35 2 2 2 2 2" xfId="34827" xr:uid="{00000000-0005-0000-0000-0000CA770000}"/>
    <cellStyle name="Migliaia 35 2 2 2 2 3" xfId="40129" xr:uid="{00000000-0005-0000-0000-0000CB770000}"/>
    <cellStyle name="Migliaia 35 2 2 2 3" xfId="13878" xr:uid="{00000000-0005-0000-0000-0000CC770000}"/>
    <cellStyle name="Migliaia 35 2 2 2 4" xfId="15882" xr:uid="{00000000-0005-0000-0000-0000CD770000}"/>
    <cellStyle name="Migliaia 35 2 2 2 4 2" xfId="37478" xr:uid="{00000000-0005-0000-0000-0000CE770000}"/>
    <cellStyle name="Migliaia 35 2 2 2 5" xfId="11872" xr:uid="{00000000-0005-0000-0000-0000CF770000}"/>
    <cellStyle name="Migliaia 35 2 2 3" xfId="7045" xr:uid="{00000000-0005-0000-0000-0000D0770000}"/>
    <cellStyle name="Migliaia 35 2 2 3 2" xfId="30768" xr:uid="{00000000-0005-0000-0000-0000D1770000}"/>
    <cellStyle name="Migliaia 35 2 2 3 2 2" xfId="35928" xr:uid="{00000000-0005-0000-0000-0000D2770000}"/>
    <cellStyle name="Migliaia 35 2 2 3 2 3" xfId="41230" xr:uid="{00000000-0005-0000-0000-0000D3770000}"/>
    <cellStyle name="Migliaia 35 2 2 3 3" xfId="33277" xr:uid="{00000000-0005-0000-0000-0000D4770000}"/>
    <cellStyle name="Migliaia 35 2 2 3 4" xfId="38579" xr:uid="{00000000-0005-0000-0000-0000D5770000}"/>
    <cellStyle name="Migliaia 35 2 2 4" xfId="6166" xr:uid="{00000000-0005-0000-0000-0000D6770000}"/>
    <cellStyle name="Migliaia 35 2 2 4 2" xfId="16940" xr:uid="{00000000-0005-0000-0000-0000D7770000}"/>
    <cellStyle name="Migliaia 35 2 2 4 3" xfId="41696" xr:uid="{00000000-0005-0000-0000-0000D8770000}"/>
    <cellStyle name="Migliaia 35 2 2 4 4" xfId="45972" xr:uid="{00000000-0005-0000-0000-0000D9770000}"/>
    <cellStyle name="Migliaia 35 2 2 4 5" xfId="48988" xr:uid="{00000000-0005-0000-0000-0000DA770000}"/>
    <cellStyle name="Migliaia 35 2 2 5" xfId="15881" xr:uid="{00000000-0005-0000-0000-0000DB770000}"/>
    <cellStyle name="Migliaia 35 2 2 6" xfId="20258" xr:uid="{00000000-0005-0000-0000-0000DC770000}"/>
    <cellStyle name="Migliaia 35 2 3" xfId="3220" xr:uid="{00000000-0005-0000-0000-0000DD770000}"/>
    <cellStyle name="Migliaia 35 2 3 2" xfId="9693" xr:uid="{00000000-0005-0000-0000-0000DE770000}"/>
    <cellStyle name="Migliaia 35 2 3 2 2" xfId="30769" xr:uid="{00000000-0005-0000-0000-0000DF770000}"/>
    <cellStyle name="Migliaia 35 2 3 2 2 2" xfId="35929" xr:uid="{00000000-0005-0000-0000-0000E0770000}"/>
    <cellStyle name="Migliaia 35 2 3 2 2 3" xfId="41231" xr:uid="{00000000-0005-0000-0000-0000E1770000}"/>
    <cellStyle name="Migliaia 35 2 3 2 3" xfId="33278" xr:uid="{00000000-0005-0000-0000-0000E2770000}"/>
    <cellStyle name="Migliaia 35 2 3 2 4" xfId="38580" xr:uid="{00000000-0005-0000-0000-0000E3770000}"/>
    <cellStyle name="Migliaia 35 2 3 3" xfId="15883" xr:uid="{00000000-0005-0000-0000-0000E4770000}"/>
    <cellStyle name="Migliaia 35 2 3 3 2" xfId="34828" xr:uid="{00000000-0005-0000-0000-0000E5770000}"/>
    <cellStyle name="Migliaia 35 2 3 3 3" xfId="40130" xr:uid="{00000000-0005-0000-0000-0000E6770000}"/>
    <cellStyle name="Migliaia 35 2 3 3 4" xfId="29314" xr:uid="{00000000-0005-0000-0000-0000E7770000}"/>
    <cellStyle name="Migliaia 35 2 3 4" xfId="32255" xr:uid="{00000000-0005-0000-0000-0000E8770000}"/>
    <cellStyle name="Migliaia 35 2 3 5" xfId="37479" xr:uid="{00000000-0005-0000-0000-0000E9770000}"/>
    <cellStyle name="Migliaia 35 2 3 6" xfId="11873" xr:uid="{00000000-0005-0000-0000-0000EA770000}"/>
    <cellStyle name="Migliaia 35 2 4" xfId="2795" xr:uid="{00000000-0005-0000-0000-0000EB770000}"/>
    <cellStyle name="Migliaia 35 2 4 2" xfId="9398" xr:uid="{00000000-0005-0000-0000-0000EC770000}"/>
    <cellStyle name="Migliaia 35 2 4 2 2" xfId="34829" xr:uid="{00000000-0005-0000-0000-0000ED770000}"/>
    <cellStyle name="Migliaia 35 2 4 2 3" xfId="40131" xr:uid="{00000000-0005-0000-0000-0000EE770000}"/>
    <cellStyle name="Migliaia 35 2 4 3" xfId="13453" xr:uid="{00000000-0005-0000-0000-0000EF770000}"/>
    <cellStyle name="Migliaia 35 2 4 4" xfId="15884" xr:uid="{00000000-0005-0000-0000-0000F0770000}"/>
    <cellStyle name="Migliaia 35 2 4 4 2" xfId="37480" xr:uid="{00000000-0005-0000-0000-0000F1770000}"/>
    <cellStyle name="Migliaia 35 2 4 5" xfId="11874" xr:uid="{00000000-0005-0000-0000-0000F2770000}"/>
    <cellStyle name="Migliaia 35 2 5" xfId="8560" xr:uid="{00000000-0005-0000-0000-0000F3770000}"/>
    <cellStyle name="Migliaia 35 2 5 2" xfId="29315" xr:uid="{00000000-0005-0000-0000-0000F4770000}"/>
    <cellStyle name="Migliaia 35 2 5 2 2" xfId="34830" xr:uid="{00000000-0005-0000-0000-0000F5770000}"/>
    <cellStyle name="Migliaia 35 2 5 2 3" xfId="40132" xr:uid="{00000000-0005-0000-0000-0000F6770000}"/>
    <cellStyle name="Migliaia 35 2 5 3" xfId="32256" xr:uid="{00000000-0005-0000-0000-0000F7770000}"/>
    <cellStyle name="Migliaia 35 2 5 4" xfId="37481" xr:uid="{00000000-0005-0000-0000-0000F8770000}"/>
    <cellStyle name="Migliaia 35 2 6" xfId="15880" xr:uid="{00000000-0005-0000-0000-0000F9770000}"/>
    <cellStyle name="Migliaia 35 2 6 2" xfId="29316" xr:uid="{00000000-0005-0000-0000-0000FA770000}"/>
    <cellStyle name="Migliaia 35 2 6 2 2" xfId="34831" xr:uid="{00000000-0005-0000-0000-0000FB770000}"/>
    <cellStyle name="Migliaia 35 2 6 2 3" xfId="40133" xr:uid="{00000000-0005-0000-0000-0000FC770000}"/>
    <cellStyle name="Migliaia 35 2 6 3" xfId="32257" xr:uid="{00000000-0005-0000-0000-0000FD770000}"/>
    <cellStyle name="Migliaia 35 2 6 4" xfId="37482" xr:uid="{00000000-0005-0000-0000-0000FE770000}"/>
    <cellStyle name="Migliaia 35 2 6 5" xfId="20259" xr:uid="{00000000-0005-0000-0000-0000FF770000}"/>
    <cellStyle name="Migliaia 35 2 7" xfId="20257" xr:uid="{00000000-0005-0000-0000-000000780000}"/>
    <cellStyle name="Migliaia 35 3" xfId="322" xr:uid="{00000000-0005-0000-0000-000001780000}"/>
    <cellStyle name="Migliaia 35 3 10" xfId="20260" xr:uid="{00000000-0005-0000-0000-000002780000}"/>
    <cellStyle name="Migliaia 35 3 11" xfId="11875" xr:uid="{00000000-0005-0000-0000-000003780000}"/>
    <cellStyle name="Migliaia 35 3 2" xfId="1394" xr:uid="{00000000-0005-0000-0000-000004780000}"/>
    <cellStyle name="Migliaia 35 3 2 2" xfId="3590" xr:uid="{00000000-0005-0000-0000-000005780000}"/>
    <cellStyle name="Migliaia 35 3 2 2 2" xfId="7427" xr:uid="{00000000-0005-0000-0000-000006780000}"/>
    <cellStyle name="Migliaia 35 3 2 2 2 2" xfId="13879" xr:uid="{00000000-0005-0000-0000-000007780000}"/>
    <cellStyle name="Migliaia 35 3 2 2 2 2 2" xfId="17301" xr:uid="{00000000-0005-0000-0000-000008780000}"/>
    <cellStyle name="Migliaia 35 3 2 2 2 2 2 2" xfId="34832" xr:uid="{00000000-0005-0000-0000-000009780000}"/>
    <cellStyle name="Migliaia 35 3 2 2 2 2 3" xfId="40134" xr:uid="{00000000-0005-0000-0000-00000A780000}"/>
    <cellStyle name="Migliaia 35 3 2 2 2 2 4" xfId="29317" xr:uid="{00000000-0005-0000-0000-00000B780000}"/>
    <cellStyle name="Migliaia 35 3 2 2 2 3" xfId="32258" xr:uid="{00000000-0005-0000-0000-00000C780000}"/>
    <cellStyle name="Migliaia 35 3 2 2 2 4" xfId="37483" xr:uid="{00000000-0005-0000-0000-00000D780000}"/>
    <cellStyle name="Migliaia 35 3 2 2 2 5" xfId="43060" xr:uid="{00000000-0005-0000-0000-00000E780000}"/>
    <cellStyle name="Migliaia 35 3 2 2 2 6" xfId="46346" xr:uid="{00000000-0005-0000-0000-00000F780000}"/>
    <cellStyle name="Migliaia 35 3 2 2 2 7" xfId="49362" xr:uid="{00000000-0005-0000-0000-000010780000}"/>
    <cellStyle name="Migliaia 35 3 2 2 2 8" xfId="13098" xr:uid="{00000000-0005-0000-0000-000011780000}"/>
    <cellStyle name="Migliaia 35 3 2 2 3" xfId="6989" xr:uid="{00000000-0005-0000-0000-000012780000}"/>
    <cellStyle name="Migliaia 35 3 2 2 4" xfId="6167" xr:uid="{00000000-0005-0000-0000-000013780000}"/>
    <cellStyle name="Migliaia 35 3 2 2 4 2" xfId="16941" xr:uid="{00000000-0005-0000-0000-000014780000}"/>
    <cellStyle name="Migliaia 35 3 2 2 4 3" xfId="43050" xr:uid="{00000000-0005-0000-0000-000015780000}"/>
    <cellStyle name="Migliaia 35 3 2 2 4 4" xfId="45973" xr:uid="{00000000-0005-0000-0000-000016780000}"/>
    <cellStyle name="Migliaia 35 3 2 2 4 5" xfId="48989" xr:uid="{00000000-0005-0000-0000-000017780000}"/>
    <cellStyle name="Migliaia 35 3 2 2 5" xfId="15887" xr:uid="{00000000-0005-0000-0000-000018780000}"/>
    <cellStyle name="Migliaia 35 3 2 2 6" xfId="20262" xr:uid="{00000000-0005-0000-0000-000019780000}"/>
    <cellStyle name="Migliaia 35 3 2 3" xfId="2797" xr:uid="{00000000-0005-0000-0000-00001A780000}"/>
    <cellStyle name="Migliaia 35 3 2 3 2" xfId="7838" xr:uid="{00000000-0005-0000-0000-00001B780000}"/>
    <cellStyle name="Migliaia 35 3 2 3 2 2" xfId="34833" xr:uid="{00000000-0005-0000-0000-00001C780000}"/>
    <cellStyle name="Migliaia 35 3 2 3 2 3" xfId="40135" xr:uid="{00000000-0005-0000-0000-00001D780000}"/>
    <cellStyle name="Migliaia 35 3 2 3 2 4" xfId="29318" xr:uid="{00000000-0005-0000-0000-00001E780000}"/>
    <cellStyle name="Migliaia 35 3 2 3 3" xfId="7428" xr:uid="{00000000-0005-0000-0000-00001F780000}"/>
    <cellStyle name="Migliaia 35 3 2 3 4" xfId="15888" xr:uid="{00000000-0005-0000-0000-000020780000}"/>
    <cellStyle name="Migliaia 35 3 2 3 4 2" xfId="37484" xr:uid="{00000000-0005-0000-0000-000021780000}"/>
    <cellStyle name="Migliaia 35 3 2 3 5" xfId="11876" xr:uid="{00000000-0005-0000-0000-000022780000}"/>
    <cellStyle name="Migliaia 35 3 2 4" xfId="6774" xr:uid="{00000000-0005-0000-0000-000023780000}"/>
    <cellStyle name="Migliaia 35 3 2 4 2" xfId="13517" xr:uid="{00000000-0005-0000-0000-000024780000}"/>
    <cellStyle name="Migliaia 35 3 2 4 2 2" xfId="34834" xr:uid="{00000000-0005-0000-0000-000025780000}"/>
    <cellStyle name="Migliaia 35 3 2 4 2 3" xfId="40136" xr:uid="{00000000-0005-0000-0000-000026780000}"/>
    <cellStyle name="Migliaia 35 3 2 4 3" xfId="32259" xr:uid="{00000000-0005-0000-0000-000027780000}"/>
    <cellStyle name="Migliaia 35 3 2 4 4" xfId="37485" xr:uid="{00000000-0005-0000-0000-000028780000}"/>
    <cellStyle name="Migliaia 35 3 2 4 5" xfId="12621" xr:uid="{00000000-0005-0000-0000-000029780000}"/>
    <cellStyle name="Migliaia 35 3 2 5" xfId="12771" xr:uid="{00000000-0005-0000-0000-00002A780000}"/>
    <cellStyle name="Migliaia 35 3 2 5 2" xfId="29319" xr:uid="{00000000-0005-0000-0000-00002B780000}"/>
    <cellStyle name="Migliaia 35 3 2 5 2 2" xfId="34835" xr:uid="{00000000-0005-0000-0000-00002C780000}"/>
    <cellStyle name="Migliaia 35 3 2 5 2 3" xfId="40137" xr:uid="{00000000-0005-0000-0000-00002D780000}"/>
    <cellStyle name="Migliaia 35 3 2 5 3" xfId="32260" xr:uid="{00000000-0005-0000-0000-00002E780000}"/>
    <cellStyle name="Migliaia 35 3 2 5 4" xfId="37486" xr:uid="{00000000-0005-0000-0000-00002F780000}"/>
    <cellStyle name="Migliaia 35 3 2 6" xfId="15886" xr:uid="{00000000-0005-0000-0000-000030780000}"/>
    <cellStyle name="Migliaia 35 3 2 6 2" xfId="29320" xr:uid="{00000000-0005-0000-0000-000031780000}"/>
    <cellStyle name="Migliaia 35 3 2 6 2 2" xfId="34836" xr:uid="{00000000-0005-0000-0000-000032780000}"/>
    <cellStyle name="Migliaia 35 3 2 6 2 3" xfId="40138" xr:uid="{00000000-0005-0000-0000-000033780000}"/>
    <cellStyle name="Migliaia 35 3 2 6 3" xfId="32261" xr:uid="{00000000-0005-0000-0000-000034780000}"/>
    <cellStyle name="Migliaia 35 3 2 6 4" xfId="37487" xr:uid="{00000000-0005-0000-0000-000035780000}"/>
    <cellStyle name="Migliaia 35 3 2 6 5" xfId="20263" xr:uid="{00000000-0005-0000-0000-000036780000}"/>
    <cellStyle name="Migliaia 35 3 2 7" xfId="20261" xr:uid="{00000000-0005-0000-0000-000037780000}"/>
    <cellStyle name="Migliaia 35 3 3" xfId="1393" xr:uid="{00000000-0005-0000-0000-000038780000}"/>
    <cellStyle name="Migliaia 35 3 3 2" xfId="3589" xr:uid="{00000000-0005-0000-0000-000039780000}"/>
    <cellStyle name="Migliaia 35 3 3 2 2" xfId="5170" xr:uid="{00000000-0005-0000-0000-00003A780000}"/>
    <cellStyle name="Migliaia 35 3 3 2 2 2" xfId="34838" xr:uid="{00000000-0005-0000-0000-00003B780000}"/>
    <cellStyle name="Migliaia 35 3 3 2 2 3" xfId="40140" xr:uid="{00000000-0005-0000-0000-00003C780000}"/>
    <cellStyle name="Migliaia 35 3 3 2 3" xfId="13650" xr:uid="{00000000-0005-0000-0000-00003D780000}"/>
    <cellStyle name="Migliaia 35 3 3 2 4" xfId="15890" xr:uid="{00000000-0005-0000-0000-00003E780000}"/>
    <cellStyle name="Migliaia 35 3 3 2 4 2" xfId="37489" xr:uid="{00000000-0005-0000-0000-00003F780000}"/>
    <cellStyle name="Migliaia 35 3 3 2 5" xfId="11878" xr:uid="{00000000-0005-0000-0000-000040780000}"/>
    <cellStyle name="Migliaia 35 3 3 3" xfId="4922" xr:uid="{00000000-0005-0000-0000-000041780000}"/>
    <cellStyle name="Migliaia 35 3 3 3 2" xfId="29322" xr:uid="{00000000-0005-0000-0000-000042780000}"/>
    <cellStyle name="Migliaia 35 3 3 3 2 2" xfId="34839" xr:uid="{00000000-0005-0000-0000-000043780000}"/>
    <cellStyle name="Migliaia 35 3 3 3 2 3" xfId="40141" xr:uid="{00000000-0005-0000-0000-000044780000}"/>
    <cellStyle name="Migliaia 35 3 3 3 3" xfId="32263" xr:uid="{00000000-0005-0000-0000-000045780000}"/>
    <cellStyle name="Migliaia 35 3 3 3 4" xfId="37490" xr:uid="{00000000-0005-0000-0000-000046780000}"/>
    <cellStyle name="Migliaia 35 3 3 4" xfId="15889" xr:uid="{00000000-0005-0000-0000-000047780000}"/>
    <cellStyle name="Migliaia 35 3 3 4 2" xfId="29323" xr:uid="{00000000-0005-0000-0000-000048780000}"/>
    <cellStyle name="Migliaia 35 3 3 4 2 2" xfId="34840" xr:uid="{00000000-0005-0000-0000-000049780000}"/>
    <cellStyle name="Migliaia 35 3 3 4 2 3" xfId="40142" xr:uid="{00000000-0005-0000-0000-00004A780000}"/>
    <cellStyle name="Migliaia 35 3 3 4 3" xfId="32264" xr:uid="{00000000-0005-0000-0000-00004B780000}"/>
    <cellStyle name="Migliaia 35 3 3 4 4" xfId="37491" xr:uid="{00000000-0005-0000-0000-00004C780000}"/>
    <cellStyle name="Migliaia 35 3 3 4 5" xfId="20264" xr:uid="{00000000-0005-0000-0000-00004D780000}"/>
    <cellStyle name="Migliaia 35 3 3 5" xfId="20265" xr:uid="{00000000-0005-0000-0000-00004E780000}"/>
    <cellStyle name="Migliaia 35 3 3 5 2" xfId="29324" xr:uid="{00000000-0005-0000-0000-00004F780000}"/>
    <cellStyle name="Migliaia 35 3 3 5 2 2" xfId="34841" xr:uid="{00000000-0005-0000-0000-000050780000}"/>
    <cellStyle name="Migliaia 35 3 3 5 2 3" xfId="40143" xr:uid="{00000000-0005-0000-0000-000051780000}"/>
    <cellStyle name="Migliaia 35 3 3 5 3" xfId="32265" xr:uid="{00000000-0005-0000-0000-000052780000}"/>
    <cellStyle name="Migliaia 35 3 3 5 4" xfId="37492" xr:uid="{00000000-0005-0000-0000-000053780000}"/>
    <cellStyle name="Migliaia 35 3 3 6" xfId="29321" xr:uid="{00000000-0005-0000-0000-000054780000}"/>
    <cellStyle name="Migliaia 35 3 3 6 2" xfId="34837" xr:uid="{00000000-0005-0000-0000-000055780000}"/>
    <cellStyle name="Migliaia 35 3 3 6 3" xfId="40139" xr:uid="{00000000-0005-0000-0000-000056780000}"/>
    <cellStyle name="Migliaia 35 3 3 7" xfId="32262" xr:uid="{00000000-0005-0000-0000-000057780000}"/>
    <cellStyle name="Migliaia 35 3 3 8" xfId="37488" xr:uid="{00000000-0005-0000-0000-000058780000}"/>
    <cellStyle name="Migliaia 35 3 3 9" xfId="11877" xr:uid="{00000000-0005-0000-0000-000059780000}"/>
    <cellStyle name="Migliaia 35 3 4" xfId="2413" xr:uid="{00000000-0005-0000-0000-00005A780000}"/>
    <cellStyle name="Migliaia 35 3 4 2" xfId="3925" xr:uid="{00000000-0005-0000-0000-00005B780000}"/>
    <cellStyle name="Migliaia 35 3 4 2 2" xfId="9880" xr:uid="{00000000-0005-0000-0000-00005C780000}"/>
    <cellStyle name="Migliaia 35 3 4 2 3" xfId="13477" xr:uid="{00000000-0005-0000-0000-00005D780000}"/>
    <cellStyle name="Migliaia 35 3 4 2 4" xfId="15892" xr:uid="{00000000-0005-0000-0000-00005E780000}"/>
    <cellStyle name="Migliaia 35 3 4 2 5" xfId="27836" xr:uid="{00000000-0005-0000-0000-00005F780000}"/>
    <cellStyle name="Migliaia 35 3 4 2 6" xfId="11880" xr:uid="{00000000-0005-0000-0000-000060780000}"/>
    <cellStyle name="Migliaia 35 3 4 3" xfId="9128" xr:uid="{00000000-0005-0000-0000-000061780000}"/>
    <cellStyle name="Migliaia 35 3 4 3 2" xfId="30770" xr:uid="{00000000-0005-0000-0000-000062780000}"/>
    <cellStyle name="Migliaia 35 3 4 3 2 2" xfId="35930" xr:uid="{00000000-0005-0000-0000-000063780000}"/>
    <cellStyle name="Migliaia 35 3 4 3 2 3" xfId="41232" xr:uid="{00000000-0005-0000-0000-000064780000}"/>
    <cellStyle name="Migliaia 35 3 4 3 3" xfId="33279" xr:uid="{00000000-0005-0000-0000-000065780000}"/>
    <cellStyle name="Migliaia 35 3 4 3 4" xfId="38581" xr:uid="{00000000-0005-0000-0000-000066780000}"/>
    <cellStyle name="Migliaia 35 3 4 4" xfId="15891" xr:uid="{00000000-0005-0000-0000-000067780000}"/>
    <cellStyle name="Migliaia 35 3 4 4 2" xfId="34842" xr:uid="{00000000-0005-0000-0000-000068780000}"/>
    <cellStyle name="Migliaia 35 3 4 4 3" xfId="40144" xr:uid="{00000000-0005-0000-0000-000069780000}"/>
    <cellStyle name="Migliaia 35 3 4 4 4" xfId="29325" xr:uid="{00000000-0005-0000-0000-00006A780000}"/>
    <cellStyle name="Migliaia 35 3 4 5" xfId="32266" xr:uid="{00000000-0005-0000-0000-00006B780000}"/>
    <cellStyle name="Migliaia 35 3 4 6" xfId="37493" xr:uid="{00000000-0005-0000-0000-00006C780000}"/>
    <cellStyle name="Migliaia 35 3 4 7" xfId="11879" xr:uid="{00000000-0005-0000-0000-00006D780000}"/>
    <cellStyle name="Migliaia 35 3 5" xfId="3221" xr:uid="{00000000-0005-0000-0000-00006E780000}"/>
    <cellStyle name="Migliaia 35 3 5 2" xfId="9694" xr:uid="{00000000-0005-0000-0000-00006F780000}"/>
    <cellStyle name="Migliaia 35 3 5 2 2" xfId="30771" xr:uid="{00000000-0005-0000-0000-000070780000}"/>
    <cellStyle name="Migliaia 35 3 5 2 2 2" xfId="35931" xr:uid="{00000000-0005-0000-0000-000071780000}"/>
    <cellStyle name="Migliaia 35 3 5 2 2 3" xfId="41233" xr:uid="{00000000-0005-0000-0000-000072780000}"/>
    <cellStyle name="Migliaia 35 3 5 2 3" xfId="33280" xr:uid="{00000000-0005-0000-0000-000073780000}"/>
    <cellStyle name="Migliaia 35 3 5 2 4" xfId="38582" xr:uid="{00000000-0005-0000-0000-000074780000}"/>
    <cellStyle name="Migliaia 35 3 5 3" xfId="15893" xr:uid="{00000000-0005-0000-0000-000075780000}"/>
    <cellStyle name="Migliaia 35 3 5 3 2" xfId="34843" xr:uid="{00000000-0005-0000-0000-000076780000}"/>
    <cellStyle name="Migliaia 35 3 5 3 3" xfId="40145" xr:uid="{00000000-0005-0000-0000-000077780000}"/>
    <cellStyle name="Migliaia 35 3 5 3 4" xfId="29326" xr:uid="{00000000-0005-0000-0000-000078780000}"/>
    <cellStyle name="Migliaia 35 3 5 4" xfId="32267" xr:uid="{00000000-0005-0000-0000-000079780000}"/>
    <cellStyle name="Migliaia 35 3 5 5" xfId="37494" xr:uid="{00000000-0005-0000-0000-00007A780000}"/>
    <cellStyle name="Migliaia 35 3 5 6" xfId="11881" xr:uid="{00000000-0005-0000-0000-00007B780000}"/>
    <cellStyle name="Migliaia 35 3 6" xfId="2796" xr:uid="{00000000-0005-0000-0000-00007C780000}"/>
    <cellStyle name="Migliaia 35 3 6 2" xfId="9399" xr:uid="{00000000-0005-0000-0000-00007D780000}"/>
    <cellStyle name="Migliaia 35 3 6 2 2" xfId="34844" xr:uid="{00000000-0005-0000-0000-00007E780000}"/>
    <cellStyle name="Migliaia 35 3 6 2 3" xfId="40146" xr:uid="{00000000-0005-0000-0000-00007F780000}"/>
    <cellStyle name="Migliaia 35 3 6 3" xfId="13720" xr:uid="{00000000-0005-0000-0000-000080780000}"/>
    <cellStyle name="Migliaia 35 3 6 4" xfId="15894" xr:uid="{00000000-0005-0000-0000-000081780000}"/>
    <cellStyle name="Migliaia 35 3 6 4 2" xfId="37495" xr:uid="{00000000-0005-0000-0000-000082780000}"/>
    <cellStyle name="Migliaia 35 3 6 5" xfId="11882" xr:uid="{00000000-0005-0000-0000-000083780000}"/>
    <cellStyle name="Migliaia 35 3 7" xfId="7674" xr:uid="{00000000-0005-0000-0000-000084780000}"/>
    <cellStyle name="Migliaia 35 3 7 2" xfId="29327" xr:uid="{00000000-0005-0000-0000-000085780000}"/>
    <cellStyle name="Migliaia 35 3 7 2 2" xfId="34845" xr:uid="{00000000-0005-0000-0000-000086780000}"/>
    <cellStyle name="Migliaia 35 3 7 2 3" xfId="40147" xr:uid="{00000000-0005-0000-0000-000087780000}"/>
    <cellStyle name="Migliaia 35 3 7 3" xfId="32268" xr:uid="{00000000-0005-0000-0000-000088780000}"/>
    <cellStyle name="Migliaia 35 3 7 4" xfId="37496" xr:uid="{00000000-0005-0000-0000-000089780000}"/>
    <cellStyle name="Migliaia 35 3 8" xfId="12772" xr:uid="{00000000-0005-0000-0000-00008A780000}"/>
    <cellStyle name="Migliaia 35 3 8 2" xfId="29328" xr:uid="{00000000-0005-0000-0000-00008B780000}"/>
    <cellStyle name="Migliaia 35 3 8 2 2" xfId="34846" xr:uid="{00000000-0005-0000-0000-00008C780000}"/>
    <cellStyle name="Migliaia 35 3 8 2 3" xfId="40148" xr:uid="{00000000-0005-0000-0000-00008D780000}"/>
    <cellStyle name="Migliaia 35 3 8 3" xfId="32269" xr:uid="{00000000-0005-0000-0000-00008E780000}"/>
    <cellStyle name="Migliaia 35 3 8 4" xfId="37497" xr:uid="{00000000-0005-0000-0000-00008F780000}"/>
    <cellStyle name="Migliaia 35 3 8 5" xfId="20266" xr:uid="{00000000-0005-0000-0000-000090780000}"/>
    <cellStyle name="Migliaia 35 3 9" xfId="15885" xr:uid="{00000000-0005-0000-0000-000091780000}"/>
    <cellStyle name="Migliaia 35 4" xfId="1395" xr:uid="{00000000-0005-0000-0000-000092780000}"/>
    <cellStyle name="Migliaia 35 4 2" xfId="3591" xr:uid="{00000000-0005-0000-0000-000093780000}"/>
    <cellStyle name="Migliaia 35 4 2 2" xfId="4268" xr:uid="{00000000-0005-0000-0000-000094780000}"/>
    <cellStyle name="Migliaia 35 4 2 2 2" xfId="29329" xr:uid="{00000000-0005-0000-0000-000095780000}"/>
    <cellStyle name="Migliaia 35 4 2 2 2 2" xfId="34847" xr:uid="{00000000-0005-0000-0000-000096780000}"/>
    <cellStyle name="Migliaia 35 4 2 2 2 3" xfId="40149" xr:uid="{00000000-0005-0000-0000-000097780000}"/>
    <cellStyle name="Migliaia 35 4 2 2 3" xfId="32270" xr:uid="{00000000-0005-0000-0000-000098780000}"/>
    <cellStyle name="Migliaia 35 4 2 2 4" xfId="37498" xr:uid="{00000000-0005-0000-0000-000099780000}"/>
    <cellStyle name="Migliaia 35 4 2 3" xfId="7429" xr:uid="{00000000-0005-0000-0000-00009A780000}"/>
    <cellStyle name="Migliaia 35 4 2 3 2" xfId="29330" xr:uid="{00000000-0005-0000-0000-00009B780000}"/>
    <cellStyle name="Migliaia 35 4 2 3 2 2" xfId="34848" xr:uid="{00000000-0005-0000-0000-00009C780000}"/>
    <cellStyle name="Migliaia 35 4 2 3 2 3" xfId="40150" xr:uid="{00000000-0005-0000-0000-00009D780000}"/>
    <cellStyle name="Migliaia 35 4 2 3 3" xfId="32271" xr:uid="{00000000-0005-0000-0000-00009E780000}"/>
    <cellStyle name="Migliaia 35 4 2 3 4" xfId="37499" xr:uid="{00000000-0005-0000-0000-00009F780000}"/>
    <cellStyle name="Migliaia 35 4 2 4" xfId="6776" xr:uid="{00000000-0005-0000-0000-0000A0780000}"/>
    <cellStyle name="Migliaia 35 4 2 5" xfId="6169" xr:uid="{00000000-0005-0000-0000-0000A1780000}"/>
    <cellStyle name="Migliaia 35 4 2 5 2" xfId="16943" xr:uid="{00000000-0005-0000-0000-0000A2780000}"/>
    <cellStyle name="Migliaia 35 4 2 5 3" xfId="44001" xr:uid="{00000000-0005-0000-0000-0000A3780000}"/>
    <cellStyle name="Migliaia 35 4 2 5 4" xfId="45975" xr:uid="{00000000-0005-0000-0000-0000A4780000}"/>
    <cellStyle name="Migliaia 35 4 2 5 5" xfId="48991" xr:uid="{00000000-0005-0000-0000-0000A5780000}"/>
    <cellStyle name="Migliaia 35 4 2 6" xfId="15896" xr:uid="{00000000-0005-0000-0000-0000A6780000}"/>
    <cellStyle name="Migliaia 35 4 2 7" xfId="20268" xr:uid="{00000000-0005-0000-0000-0000A7780000}"/>
    <cellStyle name="Migliaia 35 4 3" xfId="4269" xr:uid="{00000000-0005-0000-0000-0000A8780000}"/>
    <cellStyle name="Migliaia 35 4 3 2" xfId="13651" xr:uid="{00000000-0005-0000-0000-0000A9780000}"/>
    <cellStyle name="Migliaia 35 4 3 2 2" xfId="34849" xr:uid="{00000000-0005-0000-0000-0000AA780000}"/>
    <cellStyle name="Migliaia 35 4 3 2 3" xfId="40151" xr:uid="{00000000-0005-0000-0000-0000AB780000}"/>
    <cellStyle name="Migliaia 35 4 3 3" xfId="32272" xr:uid="{00000000-0005-0000-0000-0000AC780000}"/>
    <cellStyle name="Migliaia 35 4 3 4" xfId="37500" xr:uid="{00000000-0005-0000-0000-0000AD780000}"/>
    <cellStyle name="Migliaia 35 4 3 5" xfId="12770" xr:uid="{00000000-0005-0000-0000-0000AE780000}"/>
    <cellStyle name="Migliaia 35 4 4" xfId="7430" xr:uid="{00000000-0005-0000-0000-0000AF780000}"/>
    <cellStyle name="Migliaia 35 4 4 2" xfId="29331" xr:uid="{00000000-0005-0000-0000-0000B0780000}"/>
    <cellStyle name="Migliaia 35 4 4 2 2" xfId="34850" xr:uid="{00000000-0005-0000-0000-0000B1780000}"/>
    <cellStyle name="Migliaia 35 4 4 2 3" xfId="40152" xr:uid="{00000000-0005-0000-0000-0000B2780000}"/>
    <cellStyle name="Migliaia 35 4 4 3" xfId="32273" xr:uid="{00000000-0005-0000-0000-0000B3780000}"/>
    <cellStyle name="Migliaia 35 4 4 4" xfId="37501" xr:uid="{00000000-0005-0000-0000-0000B4780000}"/>
    <cellStyle name="Migliaia 35 4 5" xfId="6775" xr:uid="{00000000-0005-0000-0000-0000B5780000}"/>
    <cellStyle name="Migliaia 35 4 5 2" xfId="29332" xr:uid="{00000000-0005-0000-0000-0000B6780000}"/>
    <cellStyle name="Migliaia 35 4 5 2 2" xfId="34851" xr:uid="{00000000-0005-0000-0000-0000B7780000}"/>
    <cellStyle name="Migliaia 35 4 5 2 3" xfId="40153" xr:uid="{00000000-0005-0000-0000-0000B8780000}"/>
    <cellStyle name="Migliaia 35 4 5 3" xfId="32274" xr:uid="{00000000-0005-0000-0000-0000B9780000}"/>
    <cellStyle name="Migliaia 35 4 5 4" xfId="37502" xr:uid="{00000000-0005-0000-0000-0000BA780000}"/>
    <cellStyle name="Migliaia 35 4 6" xfId="6168" xr:uid="{00000000-0005-0000-0000-0000BB780000}"/>
    <cellStyle name="Migliaia 35 4 6 2" xfId="16942" xr:uid="{00000000-0005-0000-0000-0000BC780000}"/>
    <cellStyle name="Migliaia 35 4 6 2 2" xfId="34852" xr:uid="{00000000-0005-0000-0000-0000BD780000}"/>
    <cellStyle name="Migliaia 35 4 6 2 3" xfId="40154" xr:uid="{00000000-0005-0000-0000-0000BE780000}"/>
    <cellStyle name="Migliaia 35 4 6 2 4" xfId="29333" xr:uid="{00000000-0005-0000-0000-0000BF780000}"/>
    <cellStyle name="Migliaia 35 4 6 3" xfId="32275" xr:uid="{00000000-0005-0000-0000-0000C0780000}"/>
    <cellStyle name="Migliaia 35 4 6 4" xfId="37503" xr:uid="{00000000-0005-0000-0000-0000C1780000}"/>
    <cellStyle name="Migliaia 35 4 6 5" xfId="20269" xr:uid="{00000000-0005-0000-0000-0000C2780000}"/>
    <cellStyle name="Migliaia 35 4 6 6" xfId="27919" xr:uid="{00000000-0005-0000-0000-0000C3780000}"/>
    <cellStyle name="Migliaia 35 4 6 7" xfId="45974" xr:uid="{00000000-0005-0000-0000-0000C4780000}"/>
    <cellStyle name="Migliaia 35 4 6 8" xfId="48990" xr:uid="{00000000-0005-0000-0000-0000C5780000}"/>
    <cellStyle name="Migliaia 35 4 7" xfId="15895" xr:uid="{00000000-0005-0000-0000-0000C6780000}"/>
    <cellStyle name="Migliaia 35 4 7 2" xfId="29334" xr:uid="{00000000-0005-0000-0000-0000C7780000}"/>
    <cellStyle name="Migliaia 35 4 7 2 2" xfId="34853" xr:uid="{00000000-0005-0000-0000-0000C8780000}"/>
    <cellStyle name="Migliaia 35 4 7 2 3" xfId="40155" xr:uid="{00000000-0005-0000-0000-0000C9780000}"/>
    <cellStyle name="Migliaia 35 4 7 3" xfId="32276" xr:uid="{00000000-0005-0000-0000-0000CA780000}"/>
    <cellStyle name="Migliaia 35 4 7 4" xfId="37504" xr:uid="{00000000-0005-0000-0000-0000CB780000}"/>
    <cellStyle name="Migliaia 35 4 7 5" xfId="20270" xr:uid="{00000000-0005-0000-0000-0000CC780000}"/>
    <cellStyle name="Migliaia 35 4 8" xfId="20267" xr:uid="{00000000-0005-0000-0000-0000CD780000}"/>
    <cellStyle name="Migliaia 35 5" xfId="1396" xr:uid="{00000000-0005-0000-0000-0000CE780000}"/>
    <cellStyle name="Migliaia 35 5 2" xfId="3592" xr:uid="{00000000-0005-0000-0000-0000CF780000}"/>
    <cellStyle name="Migliaia 35 5 2 2" xfId="13880" xr:uid="{00000000-0005-0000-0000-0000D0780000}"/>
    <cellStyle name="Migliaia 35 5 2 2 2" xfId="34854" xr:uid="{00000000-0005-0000-0000-0000D1780000}"/>
    <cellStyle name="Migliaia 35 5 2 2 3" xfId="40156" xr:uid="{00000000-0005-0000-0000-0000D2780000}"/>
    <cellStyle name="Migliaia 35 5 2 3" xfId="15898" xr:uid="{00000000-0005-0000-0000-0000D3780000}"/>
    <cellStyle name="Migliaia 35 5 2 3 2" xfId="32277" xr:uid="{00000000-0005-0000-0000-0000D4780000}"/>
    <cellStyle name="Migliaia 35 5 2 4" xfId="37505" xr:uid="{00000000-0005-0000-0000-0000D5780000}"/>
    <cellStyle name="Migliaia 35 5 2 5" xfId="11883" xr:uid="{00000000-0005-0000-0000-0000D6780000}"/>
    <cellStyle name="Migliaia 35 5 3" xfId="6777" xr:uid="{00000000-0005-0000-0000-0000D7780000}"/>
    <cellStyle name="Migliaia 35 5 3 2" xfId="29335" xr:uid="{00000000-0005-0000-0000-0000D8780000}"/>
    <cellStyle name="Migliaia 35 5 3 2 2" xfId="34855" xr:uid="{00000000-0005-0000-0000-0000D9780000}"/>
    <cellStyle name="Migliaia 35 5 3 2 3" xfId="40157" xr:uid="{00000000-0005-0000-0000-0000DA780000}"/>
    <cellStyle name="Migliaia 35 5 3 3" xfId="32278" xr:uid="{00000000-0005-0000-0000-0000DB780000}"/>
    <cellStyle name="Migliaia 35 5 3 4" xfId="37506" xr:uid="{00000000-0005-0000-0000-0000DC780000}"/>
    <cellStyle name="Migliaia 35 5 4" xfId="6170" xr:uid="{00000000-0005-0000-0000-0000DD780000}"/>
    <cellStyle name="Migliaia 35 5 4 2" xfId="16944" xr:uid="{00000000-0005-0000-0000-0000DE780000}"/>
    <cellStyle name="Migliaia 35 5 4 2 2" xfId="34856" xr:uid="{00000000-0005-0000-0000-0000DF780000}"/>
    <cellStyle name="Migliaia 35 5 4 2 3" xfId="40158" xr:uid="{00000000-0005-0000-0000-0000E0780000}"/>
    <cellStyle name="Migliaia 35 5 4 2 4" xfId="29336" xr:uid="{00000000-0005-0000-0000-0000E1780000}"/>
    <cellStyle name="Migliaia 35 5 4 3" xfId="32279" xr:uid="{00000000-0005-0000-0000-0000E2780000}"/>
    <cellStyle name="Migliaia 35 5 4 4" xfId="37507" xr:uid="{00000000-0005-0000-0000-0000E3780000}"/>
    <cellStyle name="Migliaia 35 5 4 5" xfId="20272" xr:uid="{00000000-0005-0000-0000-0000E4780000}"/>
    <cellStyle name="Migliaia 35 5 4 6" xfId="42096" xr:uid="{00000000-0005-0000-0000-0000E5780000}"/>
    <cellStyle name="Migliaia 35 5 4 7" xfId="45976" xr:uid="{00000000-0005-0000-0000-0000E6780000}"/>
    <cellStyle name="Migliaia 35 5 4 8" xfId="48992" xr:uid="{00000000-0005-0000-0000-0000E7780000}"/>
    <cellStyle name="Migliaia 35 5 5" xfId="15897" xr:uid="{00000000-0005-0000-0000-0000E8780000}"/>
    <cellStyle name="Migliaia 35 5 5 2" xfId="29337" xr:uid="{00000000-0005-0000-0000-0000E9780000}"/>
    <cellStyle name="Migliaia 35 5 5 2 2" xfId="34857" xr:uid="{00000000-0005-0000-0000-0000EA780000}"/>
    <cellStyle name="Migliaia 35 5 5 2 3" xfId="40159" xr:uid="{00000000-0005-0000-0000-0000EB780000}"/>
    <cellStyle name="Migliaia 35 5 5 3" xfId="32280" xr:uid="{00000000-0005-0000-0000-0000EC780000}"/>
    <cellStyle name="Migliaia 35 5 5 4" xfId="37508" xr:uid="{00000000-0005-0000-0000-0000ED780000}"/>
    <cellStyle name="Migliaia 35 5 5 5" xfId="20273" xr:uid="{00000000-0005-0000-0000-0000EE780000}"/>
    <cellStyle name="Migliaia 35 5 6" xfId="20274" xr:uid="{00000000-0005-0000-0000-0000EF780000}"/>
    <cellStyle name="Migliaia 35 5 6 2" xfId="29338" xr:uid="{00000000-0005-0000-0000-0000F0780000}"/>
    <cellStyle name="Migliaia 35 5 6 2 2" xfId="34858" xr:uid="{00000000-0005-0000-0000-0000F1780000}"/>
    <cellStyle name="Migliaia 35 5 6 2 3" xfId="40160" xr:uid="{00000000-0005-0000-0000-0000F2780000}"/>
    <cellStyle name="Migliaia 35 5 6 3" xfId="32281" xr:uid="{00000000-0005-0000-0000-0000F3780000}"/>
    <cellStyle name="Migliaia 35 5 6 4" xfId="37509" xr:uid="{00000000-0005-0000-0000-0000F4780000}"/>
    <cellStyle name="Migliaia 35 5 7" xfId="20271" xr:uid="{00000000-0005-0000-0000-0000F5780000}"/>
    <cellStyle name="Migliaia 35 6" xfId="1391" xr:uid="{00000000-0005-0000-0000-0000F6780000}"/>
    <cellStyle name="Migliaia 35 6 2" xfId="3587" xr:uid="{00000000-0005-0000-0000-0000F7780000}"/>
    <cellStyle name="Migliaia 35 6 2 2" xfId="5169" xr:uid="{00000000-0005-0000-0000-0000F8780000}"/>
    <cellStyle name="Migliaia 35 6 2 3" xfId="14084" xr:uid="{00000000-0005-0000-0000-0000F9780000}"/>
    <cellStyle name="Migliaia 35 6 2 4" xfId="15900" xr:uid="{00000000-0005-0000-0000-0000FA780000}"/>
    <cellStyle name="Migliaia 35 6 2 5" xfId="27837" xr:uid="{00000000-0005-0000-0000-0000FB780000}"/>
    <cellStyle name="Migliaia 35 6 2 6" xfId="11885" xr:uid="{00000000-0005-0000-0000-0000FC780000}"/>
    <cellStyle name="Migliaia 35 6 3" xfId="4921" xr:uid="{00000000-0005-0000-0000-0000FD780000}"/>
    <cellStyle name="Migliaia 35 6 3 2" xfId="30772" xr:uid="{00000000-0005-0000-0000-0000FE780000}"/>
    <cellStyle name="Migliaia 35 6 3 2 2" xfId="35932" xr:uid="{00000000-0005-0000-0000-0000FF780000}"/>
    <cellStyle name="Migliaia 35 6 3 2 3" xfId="41234" xr:uid="{00000000-0005-0000-0000-000000790000}"/>
    <cellStyle name="Migliaia 35 6 3 3" xfId="33281" xr:uid="{00000000-0005-0000-0000-000001790000}"/>
    <cellStyle name="Migliaia 35 6 3 4" xfId="38583" xr:uid="{00000000-0005-0000-0000-000002790000}"/>
    <cellStyle name="Migliaia 35 6 4" xfId="15899" xr:uid="{00000000-0005-0000-0000-000003790000}"/>
    <cellStyle name="Migliaia 35 6 4 2" xfId="34859" xr:uid="{00000000-0005-0000-0000-000004790000}"/>
    <cellStyle name="Migliaia 35 6 4 3" xfId="40161" xr:uid="{00000000-0005-0000-0000-000005790000}"/>
    <cellStyle name="Migliaia 35 6 4 4" xfId="29339" xr:uid="{00000000-0005-0000-0000-000006790000}"/>
    <cellStyle name="Migliaia 35 6 5" xfId="32282" xr:uid="{00000000-0005-0000-0000-000007790000}"/>
    <cellStyle name="Migliaia 35 6 6" xfId="37510" xr:uid="{00000000-0005-0000-0000-000008790000}"/>
    <cellStyle name="Migliaia 35 6 7" xfId="11884" xr:uid="{00000000-0005-0000-0000-000009790000}"/>
    <cellStyle name="Migliaia 35 7" xfId="3219" xr:uid="{00000000-0005-0000-0000-00000A790000}"/>
    <cellStyle name="Migliaia 35 7 2" xfId="9692" xr:uid="{00000000-0005-0000-0000-00000B790000}"/>
    <cellStyle name="Migliaia 35 7 2 2" xfId="30773" xr:uid="{00000000-0005-0000-0000-00000C790000}"/>
    <cellStyle name="Migliaia 35 7 2 2 2" xfId="35933" xr:uid="{00000000-0005-0000-0000-00000D790000}"/>
    <cellStyle name="Migliaia 35 7 2 2 3" xfId="41235" xr:uid="{00000000-0005-0000-0000-00000E790000}"/>
    <cellStyle name="Migliaia 35 7 2 3" xfId="33282" xr:uid="{00000000-0005-0000-0000-00000F790000}"/>
    <cellStyle name="Migliaia 35 7 2 4" xfId="38584" xr:uid="{00000000-0005-0000-0000-000010790000}"/>
    <cellStyle name="Migliaia 35 7 3" xfId="15901" xr:uid="{00000000-0005-0000-0000-000011790000}"/>
    <cellStyle name="Migliaia 35 7 3 2" xfId="34860" xr:uid="{00000000-0005-0000-0000-000012790000}"/>
    <cellStyle name="Migliaia 35 7 3 3" xfId="40162" xr:uid="{00000000-0005-0000-0000-000013790000}"/>
    <cellStyle name="Migliaia 35 7 3 4" xfId="29340" xr:uid="{00000000-0005-0000-0000-000014790000}"/>
    <cellStyle name="Migliaia 35 7 4" xfId="32283" xr:uid="{00000000-0005-0000-0000-000015790000}"/>
    <cellStyle name="Migliaia 35 7 5" xfId="37511" xr:uid="{00000000-0005-0000-0000-000016790000}"/>
    <cellStyle name="Migliaia 35 7 6" xfId="11886" xr:uid="{00000000-0005-0000-0000-000017790000}"/>
    <cellStyle name="Migliaia 35 8" xfId="2794" xr:uid="{00000000-0005-0000-0000-000018790000}"/>
    <cellStyle name="Migliaia 35 8 2" xfId="9397" xr:uid="{00000000-0005-0000-0000-000019790000}"/>
    <cellStyle name="Migliaia 35 8 2 2" xfId="30774" xr:uid="{00000000-0005-0000-0000-00001A790000}"/>
    <cellStyle name="Migliaia 35 8 2 2 2" xfId="35934" xr:uid="{00000000-0005-0000-0000-00001B790000}"/>
    <cellStyle name="Migliaia 35 8 2 2 3" xfId="41236" xr:uid="{00000000-0005-0000-0000-00001C790000}"/>
    <cellStyle name="Migliaia 35 8 2 3" xfId="33283" xr:uid="{00000000-0005-0000-0000-00001D790000}"/>
    <cellStyle name="Migliaia 35 8 2 4" xfId="38585" xr:uid="{00000000-0005-0000-0000-00001E790000}"/>
    <cellStyle name="Migliaia 35 8 3" xfId="15902" xr:uid="{00000000-0005-0000-0000-00001F790000}"/>
    <cellStyle name="Migliaia 35 8 3 2" xfId="34861" xr:uid="{00000000-0005-0000-0000-000020790000}"/>
    <cellStyle name="Migliaia 35 8 3 3" xfId="40163" xr:uid="{00000000-0005-0000-0000-000021790000}"/>
    <cellStyle name="Migliaia 35 8 3 4" xfId="29341" xr:uid="{00000000-0005-0000-0000-000022790000}"/>
    <cellStyle name="Migliaia 35 8 4" xfId="32284" xr:uid="{00000000-0005-0000-0000-000023790000}"/>
    <cellStyle name="Migliaia 35 8 5" xfId="37512" xr:uid="{00000000-0005-0000-0000-000024790000}"/>
    <cellStyle name="Migliaia 35 8 6" xfId="11887" xr:uid="{00000000-0005-0000-0000-000025790000}"/>
    <cellStyle name="Migliaia 35 9" xfId="12620" xr:uid="{00000000-0005-0000-0000-000026790000}"/>
    <cellStyle name="Migliaia 35 9 2" xfId="29342" xr:uid="{00000000-0005-0000-0000-000027790000}"/>
    <cellStyle name="Migliaia 35 9 2 2" xfId="34862" xr:uid="{00000000-0005-0000-0000-000028790000}"/>
    <cellStyle name="Migliaia 35 9 2 3" xfId="40164" xr:uid="{00000000-0005-0000-0000-000029790000}"/>
    <cellStyle name="Migliaia 35 9 3" xfId="32285" xr:uid="{00000000-0005-0000-0000-00002A790000}"/>
    <cellStyle name="Migliaia 35 9 4" xfId="37513" xr:uid="{00000000-0005-0000-0000-00002B790000}"/>
    <cellStyle name="Migliaia 36" xfId="323" xr:uid="{00000000-0005-0000-0000-00002C790000}"/>
    <cellStyle name="Migliaia 36 10" xfId="15903" xr:uid="{00000000-0005-0000-0000-00002D790000}"/>
    <cellStyle name="Migliaia 36 10 2" xfId="34863" xr:uid="{00000000-0005-0000-0000-00002E790000}"/>
    <cellStyle name="Migliaia 36 10 3" xfId="40165" xr:uid="{00000000-0005-0000-0000-00002F790000}"/>
    <cellStyle name="Migliaia 36 10 4" xfId="29343" xr:uid="{00000000-0005-0000-0000-000030790000}"/>
    <cellStyle name="Migliaia 36 11" xfId="32286" xr:uid="{00000000-0005-0000-0000-000031790000}"/>
    <cellStyle name="Migliaia 36 12" xfId="37514" xr:uid="{00000000-0005-0000-0000-000032790000}"/>
    <cellStyle name="Migliaia 36 2" xfId="324" xr:uid="{00000000-0005-0000-0000-000033790000}"/>
    <cellStyle name="Migliaia 36 2 2" xfId="1398" xr:uid="{00000000-0005-0000-0000-000034790000}"/>
    <cellStyle name="Migliaia 36 2 2 2" xfId="3594" xr:uid="{00000000-0005-0000-0000-000035790000}"/>
    <cellStyle name="Migliaia 36 2 2 2 2" xfId="9821" xr:uid="{00000000-0005-0000-0000-000036790000}"/>
    <cellStyle name="Migliaia 36 2 2 2 2 2" xfId="34864" xr:uid="{00000000-0005-0000-0000-000037790000}"/>
    <cellStyle name="Migliaia 36 2 2 2 2 3" xfId="40166" xr:uid="{00000000-0005-0000-0000-000038790000}"/>
    <cellStyle name="Migliaia 36 2 2 2 3" xfId="13881" xr:uid="{00000000-0005-0000-0000-000039790000}"/>
    <cellStyle name="Migliaia 36 2 2 2 4" xfId="15906" xr:uid="{00000000-0005-0000-0000-00003A790000}"/>
    <cellStyle name="Migliaia 36 2 2 2 4 2" xfId="37515" xr:uid="{00000000-0005-0000-0000-00003B790000}"/>
    <cellStyle name="Migliaia 36 2 2 2 5" xfId="11888" xr:uid="{00000000-0005-0000-0000-00003C790000}"/>
    <cellStyle name="Migliaia 36 2 2 3" xfId="7046" xr:uid="{00000000-0005-0000-0000-00003D790000}"/>
    <cellStyle name="Migliaia 36 2 2 3 2" xfId="30775" xr:uid="{00000000-0005-0000-0000-00003E790000}"/>
    <cellStyle name="Migliaia 36 2 2 3 2 2" xfId="35935" xr:uid="{00000000-0005-0000-0000-00003F790000}"/>
    <cellStyle name="Migliaia 36 2 2 3 2 3" xfId="41237" xr:uid="{00000000-0005-0000-0000-000040790000}"/>
    <cellStyle name="Migliaia 36 2 2 3 3" xfId="33284" xr:uid="{00000000-0005-0000-0000-000041790000}"/>
    <cellStyle name="Migliaia 36 2 2 3 4" xfId="38586" xr:uid="{00000000-0005-0000-0000-000042790000}"/>
    <cellStyle name="Migliaia 36 2 2 4" xfId="6171" xr:uid="{00000000-0005-0000-0000-000043790000}"/>
    <cellStyle name="Migliaia 36 2 2 4 2" xfId="16945" xr:uid="{00000000-0005-0000-0000-000044790000}"/>
    <cellStyle name="Migliaia 36 2 2 4 3" xfId="43126" xr:uid="{00000000-0005-0000-0000-000045790000}"/>
    <cellStyle name="Migliaia 36 2 2 4 4" xfId="45977" xr:uid="{00000000-0005-0000-0000-000046790000}"/>
    <cellStyle name="Migliaia 36 2 2 4 5" xfId="48993" xr:uid="{00000000-0005-0000-0000-000047790000}"/>
    <cellStyle name="Migliaia 36 2 2 5" xfId="15905" xr:uid="{00000000-0005-0000-0000-000048790000}"/>
    <cellStyle name="Migliaia 36 2 2 6" xfId="20276" xr:uid="{00000000-0005-0000-0000-000049790000}"/>
    <cellStyle name="Migliaia 36 2 3" xfId="3223" xr:uid="{00000000-0005-0000-0000-00004A790000}"/>
    <cellStyle name="Migliaia 36 2 3 2" xfId="9696" xr:uid="{00000000-0005-0000-0000-00004B790000}"/>
    <cellStyle name="Migliaia 36 2 3 2 2" xfId="30776" xr:uid="{00000000-0005-0000-0000-00004C790000}"/>
    <cellStyle name="Migliaia 36 2 3 2 2 2" xfId="35936" xr:uid="{00000000-0005-0000-0000-00004D790000}"/>
    <cellStyle name="Migliaia 36 2 3 2 2 3" xfId="41238" xr:uid="{00000000-0005-0000-0000-00004E790000}"/>
    <cellStyle name="Migliaia 36 2 3 2 3" xfId="33285" xr:uid="{00000000-0005-0000-0000-00004F790000}"/>
    <cellStyle name="Migliaia 36 2 3 2 4" xfId="38587" xr:uid="{00000000-0005-0000-0000-000050790000}"/>
    <cellStyle name="Migliaia 36 2 3 3" xfId="15907" xr:uid="{00000000-0005-0000-0000-000051790000}"/>
    <cellStyle name="Migliaia 36 2 3 3 2" xfId="34865" xr:uid="{00000000-0005-0000-0000-000052790000}"/>
    <cellStyle name="Migliaia 36 2 3 3 3" xfId="40167" xr:uid="{00000000-0005-0000-0000-000053790000}"/>
    <cellStyle name="Migliaia 36 2 3 3 4" xfId="29344" xr:uid="{00000000-0005-0000-0000-000054790000}"/>
    <cellStyle name="Migliaia 36 2 3 4" xfId="32287" xr:uid="{00000000-0005-0000-0000-000055790000}"/>
    <cellStyle name="Migliaia 36 2 3 5" xfId="37516" xr:uid="{00000000-0005-0000-0000-000056790000}"/>
    <cellStyle name="Migliaia 36 2 3 6" xfId="11889" xr:uid="{00000000-0005-0000-0000-000057790000}"/>
    <cellStyle name="Migliaia 36 2 4" xfId="2799" xr:uid="{00000000-0005-0000-0000-000058790000}"/>
    <cellStyle name="Migliaia 36 2 4 2" xfId="9401" xr:uid="{00000000-0005-0000-0000-000059790000}"/>
    <cellStyle name="Migliaia 36 2 4 2 2" xfId="34866" xr:uid="{00000000-0005-0000-0000-00005A790000}"/>
    <cellStyle name="Migliaia 36 2 4 2 3" xfId="40168" xr:uid="{00000000-0005-0000-0000-00005B790000}"/>
    <cellStyle name="Migliaia 36 2 4 3" xfId="14044" xr:uid="{00000000-0005-0000-0000-00005C790000}"/>
    <cellStyle name="Migliaia 36 2 4 4" xfId="15908" xr:uid="{00000000-0005-0000-0000-00005D790000}"/>
    <cellStyle name="Migliaia 36 2 4 4 2" xfId="37517" xr:uid="{00000000-0005-0000-0000-00005E790000}"/>
    <cellStyle name="Migliaia 36 2 4 5" xfId="11890" xr:uid="{00000000-0005-0000-0000-00005F790000}"/>
    <cellStyle name="Migliaia 36 2 5" xfId="8561" xr:uid="{00000000-0005-0000-0000-000060790000}"/>
    <cellStyle name="Migliaia 36 2 5 2" xfId="29345" xr:uid="{00000000-0005-0000-0000-000061790000}"/>
    <cellStyle name="Migliaia 36 2 5 2 2" xfId="34867" xr:uid="{00000000-0005-0000-0000-000062790000}"/>
    <cellStyle name="Migliaia 36 2 5 2 3" xfId="40169" xr:uid="{00000000-0005-0000-0000-000063790000}"/>
    <cellStyle name="Migliaia 36 2 5 3" xfId="32288" xr:uid="{00000000-0005-0000-0000-000064790000}"/>
    <cellStyle name="Migliaia 36 2 5 4" xfId="37518" xr:uid="{00000000-0005-0000-0000-000065790000}"/>
    <cellStyle name="Migliaia 36 2 6" xfId="15904" xr:uid="{00000000-0005-0000-0000-000066790000}"/>
    <cellStyle name="Migliaia 36 2 6 2" xfId="29346" xr:uid="{00000000-0005-0000-0000-000067790000}"/>
    <cellStyle name="Migliaia 36 2 6 2 2" xfId="34868" xr:uid="{00000000-0005-0000-0000-000068790000}"/>
    <cellStyle name="Migliaia 36 2 6 2 3" xfId="40170" xr:uid="{00000000-0005-0000-0000-000069790000}"/>
    <cellStyle name="Migliaia 36 2 6 3" xfId="32289" xr:uid="{00000000-0005-0000-0000-00006A790000}"/>
    <cellStyle name="Migliaia 36 2 6 4" xfId="37519" xr:uid="{00000000-0005-0000-0000-00006B790000}"/>
    <cellStyle name="Migliaia 36 2 6 5" xfId="20277" xr:uid="{00000000-0005-0000-0000-00006C790000}"/>
    <cellStyle name="Migliaia 36 2 7" xfId="20275" xr:uid="{00000000-0005-0000-0000-00006D790000}"/>
    <cellStyle name="Migliaia 36 3" xfId="325" xr:uid="{00000000-0005-0000-0000-00006E790000}"/>
    <cellStyle name="Migliaia 36 3 10" xfId="20278" xr:uid="{00000000-0005-0000-0000-00006F790000}"/>
    <cellStyle name="Migliaia 36 3 11" xfId="11891" xr:uid="{00000000-0005-0000-0000-000070790000}"/>
    <cellStyle name="Migliaia 36 3 2" xfId="1400" xr:uid="{00000000-0005-0000-0000-000071790000}"/>
    <cellStyle name="Migliaia 36 3 2 2" xfId="3596" xr:uid="{00000000-0005-0000-0000-000072790000}"/>
    <cellStyle name="Migliaia 36 3 2 2 2" xfId="7431" xr:uid="{00000000-0005-0000-0000-000073790000}"/>
    <cellStyle name="Migliaia 36 3 2 2 2 2" xfId="13882" xr:uid="{00000000-0005-0000-0000-000074790000}"/>
    <cellStyle name="Migliaia 36 3 2 2 2 2 2" xfId="17302" xr:uid="{00000000-0005-0000-0000-000075790000}"/>
    <cellStyle name="Migliaia 36 3 2 2 2 2 2 2" xfId="34869" xr:uid="{00000000-0005-0000-0000-000076790000}"/>
    <cellStyle name="Migliaia 36 3 2 2 2 2 3" xfId="40171" xr:uid="{00000000-0005-0000-0000-000077790000}"/>
    <cellStyle name="Migliaia 36 3 2 2 2 2 4" xfId="29347" xr:uid="{00000000-0005-0000-0000-000078790000}"/>
    <cellStyle name="Migliaia 36 3 2 2 2 3" xfId="32290" xr:uid="{00000000-0005-0000-0000-000079790000}"/>
    <cellStyle name="Migliaia 36 3 2 2 2 4" xfId="37520" xr:uid="{00000000-0005-0000-0000-00007A790000}"/>
    <cellStyle name="Migliaia 36 3 2 2 2 5" xfId="29670" xr:uid="{00000000-0005-0000-0000-00007B790000}"/>
    <cellStyle name="Migliaia 36 3 2 2 2 6" xfId="46347" xr:uid="{00000000-0005-0000-0000-00007C790000}"/>
    <cellStyle name="Migliaia 36 3 2 2 2 7" xfId="49363" xr:uid="{00000000-0005-0000-0000-00007D790000}"/>
    <cellStyle name="Migliaia 36 3 2 2 2 8" xfId="13099" xr:uid="{00000000-0005-0000-0000-00007E790000}"/>
    <cellStyle name="Migliaia 36 3 2 2 3" xfId="7601" xr:uid="{00000000-0005-0000-0000-00007F790000}"/>
    <cellStyle name="Migliaia 36 3 2 2 4" xfId="6172" xr:uid="{00000000-0005-0000-0000-000080790000}"/>
    <cellStyle name="Migliaia 36 3 2 2 4 2" xfId="16946" xr:uid="{00000000-0005-0000-0000-000081790000}"/>
    <cellStyle name="Migliaia 36 3 2 2 4 3" xfId="43731" xr:uid="{00000000-0005-0000-0000-000082790000}"/>
    <cellStyle name="Migliaia 36 3 2 2 4 4" xfId="45978" xr:uid="{00000000-0005-0000-0000-000083790000}"/>
    <cellStyle name="Migliaia 36 3 2 2 4 5" xfId="48994" xr:uid="{00000000-0005-0000-0000-000084790000}"/>
    <cellStyle name="Migliaia 36 3 2 2 5" xfId="15911" xr:uid="{00000000-0005-0000-0000-000085790000}"/>
    <cellStyle name="Migliaia 36 3 2 2 6" xfId="20280" xr:uid="{00000000-0005-0000-0000-000086790000}"/>
    <cellStyle name="Migliaia 36 3 2 3" xfId="2801" xr:uid="{00000000-0005-0000-0000-000087790000}"/>
    <cellStyle name="Migliaia 36 3 2 3 2" xfId="6971" xr:uid="{00000000-0005-0000-0000-000088790000}"/>
    <cellStyle name="Migliaia 36 3 2 3 2 2" xfId="34870" xr:uid="{00000000-0005-0000-0000-000089790000}"/>
    <cellStyle name="Migliaia 36 3 2 3 2 3" xfId="40172" xr:uid="{00000000-0005-0000-0000-00008A790000}"/>
    <cellStyle name="Migliaia 36 3 2 3 2 4" xfId="29348" xr:uid="{00000000-0005-0000-0000-00008B790000}"/>
    <cellStyle name="Migliaia 36 3 2 3 3" xfId="7432" xr:uid="{00000000-0005-0000-0000-00008C790000}"/>
    <cellStyle name="Migliaia 36 3 2 3 4" xfId="15912" xr:uid="{00000000-0005-0000-0000-00008D790000}"/>
    <cellStyle name="Migliaia 36 3 2 3 4 2" xfId="37521" xr:uid="{00000000-0005-0000-0000-00008E790000}"/>
    <cellStyle name="Migliaia 36 3 2 3 5" xfId="11892" xr:uid="{00000000-0005-0000-0000-00008F790000}"/>
    <cellStyle name="Migliaia 36 3 2 4" xfId="6778" xr:uid="{00000000-0005-0000-0000-000090790000}"/>
    <cellStyle name="Migliaia 36 3 2 4 2" xfId="13518" xr:uid="{00000000-0005-0000-0000-000091790000}"/>
    <cellStyle name="Migliaia 36 3 2 4 2 2" xfId="34871" xr:uid="{00000000-0005-0000-0000-000092790000}"/>
    <cellStyle name="Migliaia 36 3 2 4 2 3" xfId="40173" xr:uid="{00000000-0005-0000-0000-000093790000}"/>
    <cellStyle name="Migliaia 36 3 2 4 3" xfId="32291" xr:uid="{00000000-0005-0000-0000-000094790000}"/>
    <cellStyle name="Migliaia 36 3 2 4 4" xfId="37522" xr:uid="{00000000-0005-0000-0000-000095790000}"/>
    <cellStyle name="Migliaia 36 3 2 4 5" xfId="12623" xr:uid="{00000000-0005-0000-0000-000096790000}"/>
    <cellStyle name="Migliaia 36 3 2 5" xfId="12768" xr:uid="{00000000-0005-0000-0000-000097790000}"/>
    <cellStyle name="Migliaia 36 3 2 5 2" xfId="29349" xr:uid="{00000000-0005-0000-0000-000098790000}"/>
    <cellStyle name="Migliaia 36 3 2 5 2 2" xfId="34872" xr:uid="{00000000-0005-0000-0000-000099790000}"/>
    <cellStyle name="Migliaia 36 3 2 5 2 3" xfId="40174" xr:uid="{00000000-0005-0000-0000-00009A790000}"/>
    <cellStyle name="Migliaia 36 3 2 5 3" xfId="32292" xr:uid="{00000000-0005-0000-0000-00009B790000}"/>
    <cellStyle name="Migliaia 36 3 2 5 4" xfId="37523" xr:uid="{00000000-0005-0000-0000-00009C790000}"/>
    <cellStyle name="Migliaia 36 3 2 6" xfId="15910" xr:uid="{00000000-0005-0000-0000-00009D790000}"/>
    <cellStyle name="Migliaia 36 3 2 6 2" xfId="29350" xr:uid="{00000000-0005-0000-0000-00009E790000}"/>
    <cellStyle name="Migliaia 36 3 2 6 2 2" xfId="34873" xr:uid="{00000000-0005-0000-0000-00009F790000}"/>
    <cellStyle name="Migliaia 36 3 2 6 2 3" xfId="40175" xr:uid="{00000000-0005-0000-0000-0000A0790000}"/>
    <cellStyle name="Migliaia 36 3 2 6 3" xfId="32293" xr:uid="{00000000-0005-0000-0000-0000A1790000}"/>
    <cellStyle name="Migliaia 36 3 2 6 4" xfId="37524" xr:uid="{00000000-0005-0000-0000-0000A2790000}"/>
    <cellStyle name="Migliaia 36 3 2 6 5" xfId="20281" xr:uid="{00000000-0005-0000-0000-0000A3790000}"/>
    <cellStyle name="Migliaia 36 3 2 7" xfId="20279" xr:uid="{00000000-0005-0000-0000-0000A4790000}"/>
    <cellStyle name="Migliaia 36 3 3" xfId="1399" xr:uid="{00000000-0005-0000-0000-0000A5790000}"/>
    <cellStyle name="Migliaia 36 3 3 2" xfId="3595" xr:uid="{00000000-0005-0000-0000-0000A6790000}"/>
    <cellStyle name="Migliaia 36 3 3 2 2" xfId="5172" xr:uid="{00000000-0005-0000-0000-0000A7790000}"/>
    <cellStyle name="Migliaia 36 3 3 2 2 2" xfId="34875" xr:uid="{00000000-0005-0000-0000-0000A8790000}"/>
    <cellStyle name="Migliaia 36 3 3 2 2 3" xfId="40177" xr:uid="{00000000-0005-0000-0000-0000A9790000}"/>
    <cellStyle name="Migliaia 36 3 3 2 3" xfId="13652" xr:uid="{00000000-0005-0000-0000-0000AA790000}"/>
    <cellStyle name="Migliaia 36 3 3 2 4" xfId="15914" xr:uid="{00000000-0005-0000-0000-0000AB790000}"/>
    <cellStyle name="Migliaia 36 3 3 2 4 2" xfId="37526" xr:uid="{00000000-0005-0000-0000-0000AC790000}"/>
    <cellStyle name="Migliaia 36 3 3 2 5" xfId="11894" xr:uid="{00000000-0005-0000-0000-0000AD790000}"/>
    <cellStyle name="Migliaia 36 3 3 3" xfId="4924" xr:uid="{00000000-0005-0000-0000-0000AE790000}"/>
    <cellStyle name="Migliaia 36 3 3 3 2" xfId="29352" xr:uid="{00000000-0005-0000-0000-0000AF790000}"/>
    <cellStyle name="Migliaia 36 3 3 3 2 2" xfId="34876" xr:uid="{00000000-0005-0000-0000-0000B0790000}"/>
    <cellStyle name="Migliaia 36 3 3 3 2 3" xfId="40178" xr:uid="{00000000-0005-0000-0000-0000B1790000}"/>
    <cellStyle name="Migliaia 36 3 3 3 3" xfId="32295" xr:uid="{00000000-0005-0000-0000-0000B2790000}"/>
    <cellStyle name="Migliaia 36 3 3 3 4" xfId="37527" xr:uid="{00000000-0005-0000-0000-0000B3790000}"/>
    <cellStyle name="Migliaia 36 3 3 4" xfId="15913" xr:uid="{00000000-0005-0000-0000-0000B4790000}"/>
    <cellStyle name="Migliaia 36 3 3 4 2" xfId="29353" xr:uid="{00000000-0005-0000-0000-0000B5790000}"/>
    <cellStyle name="Migliaia 36 3 3 4 2 2" xfId="34877" xr:uid="{00000000-0005-0000-0000-0000B6790000}"/>
    <cellStyle name="Migliaia 36 3 3 4 2 3" xfId="40179" xr:uid="{00000000-0005-0000-0000-0000B7790000}"/>
    <cellStyle name="Migliaia 36 3 3 4 3" xfId="32296" xr:uid="{00000000-0005-0000-0000-0000B8790000}"/>
    <cellStyle name="Migliaia 36 3 3 4 4" xfId="37528" xr:uid="{00000000-0005-0000-0000-0000B9790000}"/>
    <cellStyle name="Migliaia 36 3 3 4 5" xfId="20282" xr:uid="{00000000-0005-0000-0000-0000BA790000}"/>
    <cellStyle name="Migliaia 36 3 3 5" xfId="20283" xr:uid="{00000000-0005-0000-0000-0000BB790000}"/>
    <cellStyle name="Migliaia 36 3 3 5 2" xfId="29354" xr:uid="{00000000-0005-0000-0000-0000BC790000}"/>
    <cellStyle name="Migliaia 36 3 3 5 2 2" xfId="34878" xr:uid="{00000000-0005-0000-0000-0000BD790000}"/>
    <cellStyle name="Migliaia 36 3 3 5 2 3" xfId="40180" xr:uid="{00000000-0005-0000-0000-0000BE790000}"/>
    <cellStyle name="Migliaia 36 3 3 5 3" xfId="32297" xr:uid="{00000000-0005-0000-0000-0000BF790000}"/>
    <cellStyle name="Migliaia 36 3 3 5 4" xfId="37529" xr:uid="{00000000-0005-0000-0000-0000C0790000}"/>
    <cellStyle name="Migliaia 36 3 3 6" xfId="29351" xr:uid="{00000000-0005-0000-0000-0000C1790000}"/>
    <cellStyle name="Migliaia 36 3 3 6 2" xfId="34874" xr:uid="{00000000-0005-0000-0000-0000C2790000}"/>
    <cellStyle name="Migliaia 36 3 3 6 3" xfId="40176" xr:uid="{00000000-0005-0000-0000-0000C3790000}"/>
    <cellStyle name="Migliaia 36 3 3 7" xfId="32294" xr:uid="{00000000-0005-0000-0000-0000C4790000}"/>
    <cellStyle name="Migliaia 36 3 3 8" xfId="37525" xr:uid="{00000000-0005-0000-0000-0000C5790000}"/>
    <cellStyle name="Migliaia 36 3 3 9" xfId="11893" xr:uid="{00000000-0005-0000-0000-0000C6790000}"/>
    <cellStyle name="Migliaia 36 3 4" xfId="2414" xr:uid="{00000000-0005-0000-0000-0000C7790000}"/>
    <cellStyle name="Migliaia 36 3 4 2" xfId="3926" xr:uid="{00000000-0005-0000-0000-0000C8790000}"/>
    <cellStyle name="Migliaia 36 3 4 2 2" xfId="9881" xr:uid="{00000000-0005-0000-0000-0000C9790000}"/>
    <cellStyle name="Migliaia 36 3 4 2 3" xfId="14014" xr:uid="{00000000-0005-0000-0000-0000CA790000}"/>
    <cellStyle name="Migliaia 36 3 4 2 4" xfId="15916" xr:uid="{00000000-0005-0000-0000-0000CB790000}"/>
    <cellStyle name="Migliaia 36 3 4 2 5" xfId="27838" xr:uid="{00000000-0005-0000-0000-0000CC790000}"/>
    <cellStyle name="Migliaia 36 3 4 2 6" xfId="11896" xr:uid="{00000000-0005-0000-0000-0000CD790000}"/>
    <cellStyle name="Migliaia 36 3 4 3" xfId="9129" xr:uid="{00000000-0005-0000-0000-0000CE790000}"/>
    <cellStyle name="Migliaia 36 3 4 3 2" xfId="30777" xr:uid="{00000000-0005-0000-0000-0000CF790000}"/>
    <cellStyle name="Migliaia 36 3 4 3 2 2" xfId="35937" xr:uid="{00000000-0005-0000-0000-0000D0790000}"/>
    <cellStyle name="Migliaia 36 3 4 3 2 3" xfId="41239" xr:uid="{00000000-0005-0000-0000-0000D1790000}"/>
    <cellStyle name="Migliaia 36 3 4 3 3" xfId="33286" xr:uid="{00000000-0005-0000-0000-0000D2790000}"/>
    <cellStyle name="Migliaia 36 3 4 3 4" xfId="38588" xr:uid="{00000000-0005-0000-0000-0000D3790000}"/>
    <cellStyle name="Migliaia 36 3 4 4" xfId="15915" xr:uid="{00000000-0005-0000-0000-0000D4790000}"/>
    <cellStyle name="Migliaia 36 3 4 4 2" xfId="34879" xr:uid="{00000000-0005-0000-0000-0000D5790000}"/>
    <cellStyle name="Migliaia 36 3 4 4 3" xfId="40181" xr:uid="{00000000-0005-0000-0000-0000D6790000}"/>
    <cellStyle name="Migliaia 36 3 4 4 4" xfId="29355" xr:uid="{00000000-0005-0000-0000-0000D7790000}"/>
    <cellStyle name="Migliaia 36 3 4 5" xfId="32298" xr:uid="{00000000-0005-0000-0000-0000D8790000}"/>
    <cellStyle name="Migliaia 36 3 4 6" xfId="37530" xr:uid="{00000000-0005-0000-0000-0000D9790000}"/>
    <cellStyle name="Migliaia 36 3 4 7" xfId="11895" xr:uid="{00000000-0005-0000-0000-0000DA790000}"/>
    <cellStyle name="Migliaia 36 3 5" xfId="3224" xr:uid="{00000000-0005-0000-0000-0000DB790000}"/>
    <cellStyle name="Migliaia 36 3 5 2" xfId="9697" xr:uid="{00000000-0005-0000-0000-0000DC790000}"/>
    <cellStyle name="Migliaia 36 3 5 2 2" xfId="30778" xr:uid="{00000000-0005-0000-0000-0000DD790000}"/>
    <cellStyle name="Migliaia 36 3 5 2 2 2" xfId="35938" xr:uid="{00000000-0005-0000-0000-0000DE790000}"/>
    <cellStyle name="Migliaia 36 3 5 2 2 3" xfId="41240" xr:uid="{00000000-0005-0000-0000-0000DF790000}"/>
    <cellStyle name="Migliaia 36 3 5 2 3" xfId="33287" xr:uid="{00000000-0005-0000-0000-0000E0790000}"/>
    <cellStyle name="Migliaia 36 3 5 2 4" xfId="38589" xr:uid="{00000000-0005-0000-0000-0000E1790000}"/>
    <cellStyle name="Migliaia 36 3 5 3" xfId="15917" xr:uid="{00000000-0005-0000-0000-0000E2790000}"/>
    <cellStyle name="Migliaia 36 3 5 3 2" xfId="34880" xr:uid="{00000000-0005-0000-0000-0000E3790000}"/>
    <cellStyle name="Migliaia 36 3 5 3 3" xfId="40182" xr:uid="{00000000-0005-0000-0000-0000E4790000}"/>
    <cellStyle name="Migliaia 36 3 5 3 4" xfId="29356" xr:uid="{00000000-0005-0000-0000-0000E5790000}"/>
    <cellStyle name="Migliaia 36 3 5 4" xfId="32299" xr:uid="{00000000-0005-0000-0000-0000E6790000}"/>
    <cellStyle name="Migliaia 36 3 5 5" xfId="37531" xr:uid="{00000000-0005-0000-0000-0000E7790000}"/>
    <cellStyle name="Migliaia 36 3 5 6" xfId="11897" xr:uid="{00000000-0005-0000-0000-0000E8790000}"/>
    <cellStyle name="Migliaia 36 3 6" xfId="2800" xr:uid="{00000000-0005-0000-0000-0000E9790000}"/>
    <cellStyle name="Migliaia 36 3 6 2" xfId="9402" xr:uid="{00000000-0005-0000-0000-0000EA790000}"/>
    <cellStyle name="Migliaia 36 3 6 2 2" xfId="34881" xr:uid="{00000000-0005-0000-0000-0000EB790000}"/>
    <cellStyle name="Migliaia 36 3 6 2 3" xfId="40183" xr:uid="{00000000-0005-0000-0000-0000EC790000}"/>
    <cellStyle name="Migliaia 36 3 6 3" xfId="13993" xr:uid="{00000000-0005-0000-0000-0000ED790000}"/>
    <cellStyle name="Migliaia 36 3 6 4" xfId="15918" xr:uid="{00000000-0005-0000-0000-0000EE790000}"/>
    <cellStyle name="Migliaia 36 3 6 4 2" xfId="37532" xr:uid="{00000000-0005-0000-0000-0000EF790000}"/>
    <cellStyle name="Migliaia 36 3 6 5" xfId="11898" xr:uid="{00000000-0005-0000-0000-0000F0790000}"/>
    <cellStyle name="Migliaia 36 3 7" xfId="6645" xr:uid="{00000000-0005-0000-0000-0000F1790000}"/>
    <cellStyle name="Migliaia 36 3 7 2" xfId="29357" xr:uid="{00000000-0005-0000-0000-0000F2790000}"/>
    <cellStyle name="Migliaia 36 3 7 2 2" xfId="34882" xr:uid="{00000000-0005-0000-0000-0000F3790000}"/>
    <cellStyle name="Migliaia 36 3 7 2 3" xfId="40184" xr:uid="{00000000-0005-0000-0000-0000F4790000}"/>
    <cellStyle name="Migliaia 36 3 7 3" xfId="32300" xr:uid="{00000000-0005-0000-0000-0000F5790000}"/>
    <cellStyle name="Migliaia 36 3 7 4" xfId="37533" xr:uid="{00000000-0005-0000-0000-0000F6790000}"/>
    <cellStyle name="Migliaia 36 3 8" xfId="12769" xr:uid="{00000000-0005-0000-0000-0000F7790000}"/>
    <cellStyle name="Migliaia 36 3 8 2" xfId="29358" xr:uid="{00000000-0005-0000-0000-0000F8790000}"/>
    <cellStyle name="Migliaia 36 3 8 2 2" xfId="34883" xr:uid="{00000000-0005-0000-0000-0000F9790000}"/>
    <cellStyle name="Migliaia 36 3 8 2 3" xfId="40185" xr:uid="{00000000-0005-0000-0000-0000FA790000}"/>
    <cellStyle name="Migliaia 36 3 8 3" xfId="32301" xr:uid="{00000000-0005-0000-0000-0000FB790000}"/>
    <cellStyle name="Migliaia 36 3 8 4" xfId="37534" xr:uid="{00000000-0005-0000-0000-0000FC790000}"/>
    <cellStyle name="Migliaia 36 3 8 5" xfId="20284" xr:uid="{00000000-0005-0000-0000-0000FD790000}"/>
    <cellStyle name="Migliaia 36 3 9" xfId="15909" xr:uid="{00000000-0005-0000-0000-0000FE790000}"/>
    <cellStyle name="Migliaia 36 4" xfId="1401" xr:uid="{00000000-0005-0000-0000-0000FF790000}"/>
    <cellStyle name="Migliaia 36 4 2" xfId="3597" xr:uid="{00000000-0005-0000-0000-0000007A0000}"/>
    <cellStyle name="Migliaia 36 4 2 2" xfId="4270" xr:uid="{00000000-0005-0000-0000-0000017A0000}"/>
    <cellStyle name="Migliaia 36 4 2 2 2" xfId="29359" xr:uid="{00000000-0005-0000-0000-0000027A0000}"/>
    <cellStyle name="Migliaia 36 4 2 2 2 2" xfId="34884" xr:uid="{00000000-0005-0000-0000-0000037A0000}"/>
    <cellStyle name="Migliaia 36 4 2 2 2 3" xfId="40186" xr:uid="{00000000-0005-0000-0000-0000047A0000}"/>
    <cellStyle name="Migliaia 36 4 2 2 3" xfId="32302" xr:uid="{00000000-0005-0000-0000-0000057A0000}"/>
    <cellStyle name="Migliaia 36 4 2 2 4" xfId="37535" xr:uid="{00000000-0005-0000-0000-0000067A0000}"/>
    <cellStyle name="Migliaia 36 4 2 3" xfId="7433" xr:uid="{00000000-0005-0000-0000-0000077A0000}"/>
    <cellStyle name="Migliaia 36 4 2 3 2" xfId="29360" xr:uid="{00000000-0005-0000-0000-0000087A0000}"/>
    <cellStyle name="Migliaia 36 4 2 3 2 2" xfId="34885" xr:uid="{00000000-0005-0000-0000-0000097A0000}"/>
    <cellStyle name="Migliaia 36 4 2 3 2 3" xfId="40187" xr:uid="{00000000-0005-0000-0000-00000A7A0000}"/>
    <cellStyle name="Migliaia 36 4 2 3 3" xfId="32303" xr:uid="{00000000-0005-0000-0000-00000B7A0000}"/>
    <cellStyle name="Migliaia 36 4 2 3 4" xfId="37536" xr:uid="{00000000-0005-0000-0000-00000C7A0000}"/>
    <cellStyle name="Migliaia 36 4 2 4" xfId="6780" xr:uid="{00000000-0005-0000-0000-00000D7A0000}"/>
    <cellStyle name="Migliaia 36 4 2 5" xfId="6174" xr:uid="{00000000-0005-0000-0000-00000E7A0000}"/>
    <cellStyle name="Migliaia 36 4 2 5 2" xfId="16948" xr:uid="{00000000-0005-0000-0000-00000F7A0000}"/>
    <cellStyle name="Migliaia 36 4 2 5 3" xfId="19437" xr:uid="{00000000-0005-0000-0000-0000107A0000}"/>
    <cellStyle name="Migliaia 36 4 2 5 4" xfId="45980" xr:uid="{00000000-0005-0000-0000-0000117A0000}"/>
    <cellStyle name="Migliaia 36 4 2 5 5" xfId="48996" xr:uid="{00000000-0005-0000-0000-0000127A0000}"/>
    <cellStyle name="Migliaia 36 4 2 6" xfId="15920" xr:uid="{00000000-0005-0000-0000-0000137A0000}"/>
    <cellStyle name="Migliaia 36 4 2 7" xfId="20286" xr:uid="{00000000-0005-0000-0000-0000147A0000}"/>
    <cellStyle name="Migliaia 36 4 3" xfId="4271" xr:uid="{00000000-0005-0000-0000-0000157A0000}"/>
    <cellStyle name="Migliaia 36 4 3 2" xfId="13653" xr:uid="{00000000-0005-0000-0000-0000167A0000}"/>
    <cellStyle name="Migliaia 36 4 3 2 2" xfId="34886" xr:uid="{00000000-0005-0000-0000-0000177A0000}"/>
    <cellStyle name="Migliaia 36 4 3 2 3" xfId="40188" xr:uid="{00000000-0005-0000-0000-0000187A0000}"/>
    <cellStyle name="Migliaia 36 4 3 3" xfId="32304" xr:uid="{00000000-0005-0000-0000-0000197A0000}"/>
    <cellStyle name="Migliaia 36 4 3 4" xfId="37537" xr:uid="{00000000-0005-0000-0000-00001A7A0000}"/>
    <cellStyle name="Migliaia 36 4 3 5" xfId="12767" xr:uid="{00000000-0005-0000-0000-00001B7A0000}"/>
    <cellStyle name="Migliaia 36 4 4" xfId="7434" xr:uid="{00000000-0005-0000-0000-00001C7A0000}"/>
    <cellStyle name="Migliaia 36 4 4 2" xfId="29361" xr:uid="{00000000-0005-0000-0000-00001D7A0000}"/>
    <cellStyle name="Migliaia 36 4 4 2 2" xfId="34887" xr:uid="{00000000-0005-0000-0000-00001E7A0000}"/>
    <cellStyle name="Migliaia 36 4 4 2 3" xfId="40189" xr:uid="{00000000-0005-0000-0000-00001F7A0000}"/>
    <cellStyle name="Migliaia 36 4 4 3" xfId="32305" xr:uid="{00000000-0005-0000-0000-0000207A0000}"/>
    <cellStyle name="Migliaia 36 4 4 4" xfId="37538" xr:uid="{00000000-0005-0000-0000-0000217A0000}"/>
    <cellStyle name="Migliaia 36 4 5" xfId="6779" xr:uid="{00000000-0005-0000-0000-0000227A0000}"/>
    <cellStyle name="Migliaia 36 4 5 2" xfId="29362" xr:uid="{00000000-0005-0000-0000-0000237A0000}"/>
    <cellStyle name="Migliaia 36 4 5 2 2" xfId="34888" xr:uid="{00000000-0005-0000-0000-0000247A0000}"/>
    <cellStyle name="Migliaia 36 4 5 2 3" xfId="40190" xr:uid="{00000000-0005-0000-0000-0000257A0000}"/>
    <cellStyle name="Migliaia 36 4 5 3" xfId="32306" xr:uid="{00000000-0005-0000-0000-0000267A0000}"/>
    <cellStyle name="Migliaia 36 4 5 4" xfId="37539" xr:uid="{00000000-0005-0000-0000-0000277A0000}"/>
    <cellStyle name="Migliaia 36 4 6" xfId="6173" xr:uid="{00000000-0005-0000-0000-0000287A0000}"/>
    <cellStyle name="Migliaia 36 4 6 2" xfId="16947" xr:uid="{00000000-0005-0000-0000-0000297A0000}"/>
    <cellStyle name="Migliaia 36 4 6 2 2" xfId="34889" xr:uid="{00000000-0005-0000-0000-00002A7A0000}"/>
    <cellStyle name="Migliaia 36 4 6 2 3" xfId="40191" xr:uid="{00000000-0005-0000-0000-00002B7A0000}"/>
    <cellStyle name="Migliaia 36 4 6 2 4" xfId="29363" xr:uid="{00000000-0005-0000-0000-00002C7A0000}"/>
    <cellStyle name="Migliaia 36 4 6 3" xfId="32307" xr:uid="{00000000-0005-0000-0000-00002D7A0000}"/>
    <cellStyle name="Migliaia 36 4 6 4" xfId="37540" xr:uid="{00000000-0005-0000-0000-00002E7A0000}"/>
    <cellStyle name="Migliaia 36 4 6 5" xfId="20287" xr:uid="{00000000-0005-0000-0000-00002F7A0000}"/>
    <cellStyle name="Migliaia 36 4 6 6" xfId="19440" xr:uid="{00000000-0005-0000-0000-0000307A0000}"/>
    <cellStyle name="Migliaia 36 4 6 7" xfId="45979" xr:uid="{00000000-0005-0000-0000-0000317A0000}"/>
    <cellStyle name="Migliaia 36 4 6 8" xfId="48995" xr:uid="{00000000-0005-0000-0000-0000327A0000}"/>
    <cellStyle name="Migliaia 36 4 7" xfId="15919" xr:uid="{00000000-0005-0000-0000-0000337A0000}"/>
    <cellStyle name="Migliaia 36 4 7 2" xfId="29364" xr:uid="{00000000-0005-0000-0000-0000347A0000}"/>
    <cellStyle name="Migliaia 36 4 7 2 2" xfId="34890" xr:uid="{00000000-0005-0000-0000-0000357A0000}"/>
    <cellStyle name="Migliaia 36 4 7 2 3" xfId="40192" xr:uid="{00000000-0005-0000-0000-0000367A0000}"/>
    <cellStyle name="Migliaia 36 4 7 3" xfId="32308" xr:uid="{00000000-0005-0000-0000-0000377A0000}"/>
    <cellStyle name="Migliaia 36 4 7 4" xfId="37541" xr:uid="{00000000-0005-0000-0000-0000387A0000}"/>
    <cellStyle name="Migliaia 36 4 7 5" xfId="20288" xr:uid="{00000000-0005-0000-0000-0000397A0000}"/>
    <cellStyle name="Migliaia 36 4 8" xfId="20285" xr:uid="{00000000-0005-0000-0000-00003A7A0000}"/>
    <cellStyle name="Migliaia 36 5" xfId="1402" xr:uid="{00000000-0005-0000-0000-00003B7A0000}"/>
    <cellStyle name="Migliaia 36 5 2" xfId="3598" xr:uid="{00000000-0005-0000-0000-00003C7A0000}"/>
    <cellStyle name="Migliaia 36 5 2 2" xfId="13883" xr:uid="{00000000-0005-0000-0000-00003D7A0000}"/>
    <cellStyle name="Migliaia 36 5 2 2 2" xfId="34891" xr:uid="{00000000-0005-0000-0000-00003E7A0000}"/>
    <cellStyle name="Migliaia 36 5 2 2 3" xfId="40193" xr:uid="{00000000-0005-0000-0000-00003F7A0000}"/>
    <cellStyle name="Migliaia 36 5 2 3" xfId="15922" xr:uid="{00000000-0005-0000-0000-0000407A0000}"/>
    <cellStyle name="Migliaia 36 5 2 3 2" xfId="32309" xr:uid="{00000000-0005-0000-0000-0000417A0000}"/>
    <cellStyle name="Migliaia 36 5 2 4" xfId="37542" xr:uid="{00000000-0005-0000-0000-0000427A0000}"/>
    <cellStyle name="Migliaia 36 5 2 5" xfId="11899" xr:uid="{00000000-0005-0000-0000-0000437A0000}"/>
    <cellStyle name="Migliaia 36 5 3" xfId="6781" xr:uid="{00000000-0005-0000-0000-0000447A0000}"/>
    <cellStyle name="Migliaia 36 5 3 2" xfId="29365" xr:uid="{00000000-0005-0000-0000-0000457A0000}"/>
    <cellStyle name="Migliaia 36 5 3 2 2" xfId="34892" xr:uid="{00000000-0005-0000-0000-0000467A0000}"/>
    <cellStyle name="Migliaia 36 5 3 2 3" xfId="40194" xr:uid="{00000000-0005-0000-0000-0000477A0000}"/>
    <cellStyle name="Migliaia 36 5 3 3" xfId="32310" xr:uid="{00000000-0005-0000-0000-0000487A0000}"/>
    <cellStyle name="Migliaia 36 5 3 4" xfId="37543" xr:uid="{00000000-0005-0000-0000-0000497A0000}"/>
    <cellStyle name="Migliaia 36 5 4" xfId="6175" xr:uid="{00000000-0005-0000-0000-00004A7A0000}"/>
    <cellStyle name="Migliaia 36 5 4 2" xfId="16949" xr:uid="{00000000-0005-0000-0000-00004B7A0000}"/>
    <cellStyle name="Migliaia 36 5 4 2 2" xfId="34893" xr:uid="{00000000-0005-0000-0000-00004C7A0000}"/>
    <cellStyle name="Migliaia 36 5 4 2 3" xfId="40195" xr:uid="{00000000-0005-0000-0000-00004D7A0000}"/>
    <cellStyle name="Migliaia 36 5 4 2 4" xfId="29366" xr:uid="{00000000-0005-0000-0000-00004E7A0000}"/>
    <cellStyle name="Migliaia 36 5 4 3" xfId="32311" xr:uid="{00000000-0005-0000-0000-00004F7A0000}"/>
    <cellStyle name="Migliaia 36 5 4 4" xfId="37544" xr:uid="{00000000-0005-0000-0000-0000507A0000}"/>
    <cellStyle name="Migliaia 36 5 4 5" xfId="20290" xr:uid="{00000000-0005-0000-0000-0000517A0000}"/>
    <cellStyle name="Migliaia 36 5 4 6" xfId="41697" xr:uid="{00000000-0005-0000-0000-0000527A0000}"/>
    <cellStyle name="Migliaia 36 5 4 7" xfId="45981" xr:uid="{00000000-0005-0000-0000-0000537A0000}"/>
    <cellStyle name="Migliaia 36 5 4 8" xfId="48997" xr:uid="{00000000-0005-0000-0000-0000547A0000}"/>
    <cellStyle name="Migliaia 36 5 5" xfId="15921" xr:uid="{00000000-0005-0000-0000-0000557A0000}"/>
    <cellStyle name="Migliaia 36 5 5 2" xfId="29367" xr:uid="{00000000-0005-0000-0000-0000567A0000}"/>
    <cellStyle name="Migliaia 36 5 5 2 2" xfId="34894" xr:uid="{00000000-0005-0000-0000-0000577A0000}"/>
    <cellStyle name="Migliaia 36 5 5 2 3" xfId="40196" xr:uid="{00000000-0005-0000-0000-0000587A0000}"/>
    <cellStyle name="Migliaia 36 5 5 3" xfId="32312" xr:uid="{00000000-0005-0000-0000-0000597A0000}"/>
    <cellStyle name="Migliaia 36 5 5 4" xfId="37545" xr:uid="{00000000-0005-0000-0000-00005A7A0000}"/>
    <cellStyle name="Migliaia 36 5 5 5" xfId="20291" xr:uid="{00000000-0005-0000-0000-00005B7A0000}"/>
    <cellStyle name="Migliaia 36 5 6" xfId="20292" xr:uid="{00000000-0005-0000-0000-00005C7A0000}"/>
    <cellStyle name="Migliaia 36 5 6 2" xfId="29368" xr:uid="{00000000-0005-0000-0000-00005D7A0000}"/>
    <cellStyle name="Migliaia 36 5 6 2 2" xfId="34895" xr:uid="{00000000-0005-0000-0000-00005E7A0000}"/>
    <cellStyle name="Migliaia 36 5 6 2 3" xfId="40197" xr:uid="{00000000-0005-0000-0000-00005F7A0000}"/>
    <cellStyle name="Migliaia 36 5 6 3" xfId="32313" xr:uid="{00000000-0005-0000-0000-0000607A0000}"/>
    <cellStyle name="Migliaia 36 5 6 4" xfId="37546" xr:uid="{00000000-0005-0000-0000-0000617A0000}"/>
    <cellStyle name="Migliaia 36 5 7" xfId="20289" xr:uid="{00000000-0005-0000-0000-0000627A0000}"/>
    <cellStyle name="Migliaia 36 6" xfId="1397" xr:uid="{00000000-0005-0000-0000-0000637A0000}"/>
    <cellStyle name="Migliaia 36 6 2" xfId="3593" xr:uid="{00000000-0005-0000-0000-0000647A0000}"/>
    <cellStyle name="Migliaia 36 6 2 2" xfId="5171" xr:uid="{00000000-0005-0000-0000-0000657A0000}"/>
    <cellStyle name="Migliaia 36 6 2 3" xfId="14083" xr:uid="{00000000-0005-0000-0000-0000667A0000}"/>
    <cellStyle name="Migliaia 36 6 2 4" xfId="15924" xr:uid="{00000000-0005-0000-0000-0000677A0000}"/>
    <cellStyle name="Migliaia 36 6 2 5" xfId="27839" xr:uid="{00000000-0005-0000-0000-0000687A0000}"/>
    <cellStyle name="Migliaia 36 6 2 6" xfId="11901" xr:uid="{00000000-0005-0000-0000-0000697A0000}"/>
    <cellStyle name="Migliaia 36 6 3" xfId="4923" xr:uid="{00000000-0005-0000-0000-00006A7A0000}"/>
    <cellStyle name="Migliaia 36 6 3 2" xfId="30779" xr:uid="{00000000-0005-0000-0000-00006B7A0000}"/>
    <cellStyle name="Migliaia 36 6 3 2 2" xfId="35939" xr:uid="{00000000-0005-0000-0000-00006C7A0000}"/>
    <cellStyle name="Migliaia 36 6 3 2 3" xfId="41241" xr:uid="{00000000-0005-0000-0000-00006D7A0000}"/>
    <cellStyle name="Migliaia 36 6 3 3" xfId="33288" xr:uid="{00000000-0005-0000-0000-00006E7A0000}"/>
    <cellStyle name="Migliaia 36 6 3 4" xfId="38590" xr:uid="{00000000-0005-0000-0000-00006F7A0000}"/>
    <cellStyle name="Migliaia 36 6 4" xfId="15923" xr:uid="{00000000-0005-0000-0000-0000707A0000}"/>
    <cellStyle name="Migliaia 36 6 4 2" xfId="34896" xr:uid="{00000000-0005-0000-0000-0000717A0000}"/>
    <cellStyle name="Migliaia 36 6 4 3" xfId="40198" xr:uid="{00000000-0005-0000-0000-0000727A0000}"/>
    <cellStyle name="Migliaia 36 6 4 4" xfId="29369" xr:uid="{00000000-0005-0000-0000-0000737A0000}"/>
    <cellStyle name="Migliaia 36 6 5" xfId="32314" xr:uid="{00000000-0005-0000-0000-0000747A0000}"/>
    <cellStyle name="Migliaia 36 6 6" xfId="37547" xr:uid="{00000000-0005-0000-0000-0000757A0000}"/>
    <cellStyle name="Migliaia 36 6 7" xfId="11900" xr:uid="{00000000-0005-0000-0000-0000767A0000}"/>
    <cellStyle name="Migliaia 36 7" xfId="3222" xr:uid="{00000000-0005-0000-0000-0000777A0000}"/>
    <cellStyle name="Migliaia 36 7 2" xfId="9695" xr:uid="{00000000-0005-0000-0000-0000787A0000}"/>
    <cellStyle name="Migliaia 36 7 2 2" xfId="30780" xr:uid="{00000000-0005-0000-0000-0000797A0000}"/>
    <cellStyle name="Migliaia 36 7 2 2 2" xfId="35940" xr:uid="{00000000-0005-0000-0000-00007A7A0000}"/>
    <cellStyle name="Migliaia 36 7 2 2 3" xfId="41242" xr:uid="{00000000-0005-0000-0000-00007B7A0000}"/>
    <cellStyle name="Migliaia 36 7 2 3" xfId="33289" xr:uid="{00000000-0005-0000-0000-00007C7A0000}"/>
    <cellStyle name="Migliaia 36 7 2 4" xfId="38591" xr:uid="{00000000-0005-0000-0000-00007D7A0000}"/>
    <cellStyle name="Migliaia 36 7 3" xfId="15925" xr:uid="{00000000-0005-0000-0000-00007E7A0000}"/>
    <cellStyle name="Migliaia 36 7 3 2" xfId="34897" xr:uid="{00000000-0005-0000-0000-00007F7A0000}"/>
    <cellStyle name="Migliaia 36 7 3 3" xfId="40199" xr:uid="{00000000-0005-0000-0000-0000807A0000}"/>
    <cellStyle name="Migliaia 36 7 3 4" xfId="29370" xr:uid="{00000000-0005-0000-0000-0000817A0000}"/>
    <cellStyle name="Migliaia 36 7 4" xfId="32315" xr:uid="{00000000-0005-0000-0000-0000827A0000}"/>
    <cellStyle name="Migliaia 36 7 5" xfId="37548" xr:uid="{00000000-0005-0000-0000-0000837A0000}"/>
    <cellStyle name="Migliaia 36 7 6" xfId="11902" xr:uid="{00000000-0005-0000-0000-0000847A0000}"/>
    <cellStyle name="Migliaia 36 8" xfId="2798" xr:uid="{00000000-0005-0000-0000-0000857A0000}"/>
    <cellStyle name="Migliaia 36 8 2" xfId="9400" xr:uid="{00000000-0005-0000-0000-0000867A0000}"/>
    <cellStyle name="Migliaia 36 8 2 2" xfId="30781" xr:uid="{00000000-0005-0000-0000-0000877A0000}"/>
    <cellStyle name="Migliaia 36 8 2 2 2" xfId="35941" xr:uid="{00000000-0005-0000-0000-0000887A0000}"/>
    <cellStyle name="Migliaia 36 8 2 2 3" xfId="41243" xr:uid="{00000000-0005-0000-0000-0000897A0000}"/>
    <cellStyle name="Migliaia 36 8 2 3" xfId="33290" xr:uid="{00000000-0005-0000-0000-00008A7A0000}"/>
    <cellStyle name="Migliaia 36 8 2 4" xfId="38592" xr:uid="{00000000-0005-0000-0000-00008B7A0000}"/>
    <cellStyle name="Migliaia 36 8 3" xfId="15926" xr:uid="{00000000-0005-0000-0000-00008C7A0000}"/>
    <cellStyle name="Migliaia 36 8 3 2" xfId="34898" xr:uid="{00000000-0005-0000-0000-00008D7A0000}"/>
    <cellStyle name="Migliaia 36 8 3 3" xfId="40200" xr:uid="{00000000-0005-0000-0000-00008E7A0000}"/>
    <cellStyle name="Migliaia 36 8 3 4" xfId="29371" xr:uid="{00000000-0005-0000-0000-00008F7A0000}"/>
    <cellStyle name="Migliaia 36 8 4" xfId="32316" xr:uid="{00000000-0005-0000-0000-0000907A0000}"/>
    <cellStyle name="Migliaia 36 8 5" xfId="37549" xr:uid="{00000000-0005-0000-0000-0000917A0000}"/>
    <cellStyle name="Migliaia 36 8 6" xfId="11903" xr:uid="{00000000-0005-0000-0000-0000927A0000}"/>
    <cellStyle name="Migliaia 36 9" xfId="12622" xr:uid="{00000000-0005-0000-0000-0000937A0000}"/>
    <cellStyle name="Migliaia 36 9 2" xfId="29372" xr:uid="{00000000-0005-0000-0000-0000947A0000}"/>
    <cellStyle name="Migliaia 36 9 2 2" xfId="34899" xr:uid="{00000000-0005-0000-0000-0000957A0000}"/>
    <cellStyle name="Migliaia 36 9 2 3" xfId="40201" xr:uid="{00000000-0005-0000-0000-0000967A0000}"/>
    <cellStyle name="Migliaia 36 9 3" xfId="32317" xr:uid="{00000000-0005-0000-0000-0000977A0000}"/>
    <cellStyle name="Migliaia 36 9 4" xfId="37550" xr:uid="{00000000-0005-0000-0000-0000987A0000}"/>
    <cellStyle name="Migliaia 37" xfId="326" xr:uid="{00000000-0005-0000-0000-0000997A0000}"/>
    <cellStyle name="Migliaia 37 10" xfId="15927" xr:uid="{00000000-0005-0000-0000-00009A7A0000}"/>
    <cellStyle name="Migliaia 37 10 2" xfId="34900" xr:uid="{00000000-0005-0000-0000-00009B7A0000}"/>
    <cellStyle name="Migliaia 37 10 3" xfId="40202" xr:uid="{00000000-0005-0000-0000-00009C7A0000}"/>
    <cellStyle name="Migliaia 37 10 4" xfId="29373" xr:uid="{00000000-0005-0000-0000-00009D7A0000}"/>
    <cellStyle name="Migliaia 37 11" xfId="32318" xr:uid="{00000000-0005-0000-0000-00009E7A0000}"/>
    <cellStyle name="Migliaia 37 12" xfId="37551" xr:uid="{00000000-0005-0000-0000-00009F7A0000}"/>
    <cellStyle name="Migliaia 37 2" xfId="327" xr:uid="{00000000-0005-0000-0000-0000A07A0000}"/>
    <cellStyle name="Migliaia 37 2 2" xfId="1404" xr:uid="{00000000-0005-0000-0000-0000A17A0000}"/>
    <cellStyle name="Migliaia 37 2 2 2" xfId="3600" xr:uid="{00000000-0005-0000-0000-0000A27A0000}"/>
    <cellStyle name="Migliaia 37 2 2 2 2" xfId="9822" xr:uid="{00000000-0005-0000-0000-0000A37A0000}"/>
    <cellStyle name="Migliaia 37 2 2 2 2 2" xfId="34901" xr:uid="{00000000-0005-0000-0000-0000A47A0000}"/>
    <cellStyle name="Migliaia 37 2 2 2 2 3" xfId="40203" xr:uid="{00000000-0005-0000-0000-0000A57A0000}"/>
    <cellStyle name="Migliaia 37 2 2 2 3" xfId="13884" xr:uid="{00000000-0005-0000-0000-0000A67A0000}"/>
    <cellStyle name="Migliaia 37 2 2 2 4" xfId="15930" xr:uid="{00000000-0005-0000-0000-0000A77A0000}"/>
    <cellStyle name="Migliaia 37 2 2 2 4 2" xfId="37552" xr:uid="{00000000-0005-0000-0000-0000A87A0000}"/>
    <cellStyle name="Migliaia 37 2 2 2 5" xfId="11904" xr:uid="{00000000-0005-0000-0000-0000A97A0000}"/>
    <cellStyle name="Migliaia 37 2 2 3" xfId="7047" xr:uid="{00000000-0005-0000-0000-0000AA7A0000}"/>
    <cellStyle name="Migliaia 37 2 2 3 2" xfId="30782" xr:uid="{00000000-0005-0000-0000-0000AB7A0000}"/>
    <cellStyle name="Migliaia 37 2 2 3 2 2" xfId="35942" xr:uid="{00000000-0005-0000-0000-0000AC7A0000}"/>
    <cellStyle name="Migliaia 37 2 2 3 2 3" xfId="41244" xr:uid="{00000000-0005-0000-0000-0000AD7A0000}"/>
    <cellStyle name="Migliaia 37 2 2 3 3" xfId="33291" xr:uid="{00000000-0005-0000-0000-0000AE7A0000}"/>
    <cellStyle name="Migliaia 37 2 2 3 4" xfId="38593" xr:uid="{00000000-0005-0000-0000-0000AF7A0000}"/>
    <cellStyle name="Migliaia 37 2 2 4" xfId="6176" xr:uid="{00000000-0005-0000-0000-0000B07A0000}"/>
    <cellStyle name="Migliaia 37 2 2 4 2" xfId="16950" xr:uid="{00000000-0005-0000-0000-0000B17A0000}"/>
    <cellStyle name="Migliaia 37 2 2 4 3" xfId="43924" xr:uid="{00000000-0005-0000-0000-0000B27A0000}"/>
    <cellStyle name="Migliaia 37 2 2 4 4" xfId="45982" xr:uid="{00000000-0005-0000-0000-0000B37A0000}"/>
    <cellStyle name="Migliaia 37 2 2 4 5" xfId="48998" xr:uid="{00000000-0005-0000-0000-0000B47A0000}"/>
    <cellStyle name="Migliaia 37 2 2 5" xfId="15929" xr:uid="{00000000-0005-0000-0000-0000B57A0000}"/>
    <cellStyle name="Migliaia 37 2 2 6" xfId="20294" xr:uid="{00000000-0005-0000-0000-0000B67A0000}"/>
    <cellStyle name="Migliaia 37 2 3" xfId="3226" xr:uid="{00000000-0005-0000-0000-0000B77A0000}"/>
    <cellStyle name="Migliaia 37 2 3 2" xfId="9699" xr:uid="{00000000-0005-0000-0000-0000B87A0000}"/>
    <cellStyle name="Migliaia 37 2 3 2 2" xfId="30783" xr:uid="{00000000-0005-0000-0000-0000B97A0000}"/>
    <cellStyle name="Migliaia 37 2 3 2 2 2" xfId="35943" xr:uid="{00000000-0005-0000-0000-0000BA7A0000}"/>
    <cellStyle name="Migliaia 37 2 3 2 2 3" xfId="41245" xr:uid="{00000000-0005-0000-0000-0000BB7A0000}"/>
    <cellStyle name="Migliaia 37 2 3 2 3" xfId="33292" xr:uid="{00000000-0005-0000-0000-0000BC7A0000}"/>
    <cellStyle name="Migliaia 37 2 3 2 4" xfId="38594" xr:uid="{00000000-0005-0000-0000-0000BD7A0000}"/>
    <cellStyle name="Migliaia 37 2 3 3" xfId="15931" xr:uid="{00000000-0005-0000-0000-0000BE7A0000}"/>
    <cellStyle name="Migliaia 37 2 3 3 2" xfId="34902" xr:uid="{00000000-0005-0000-0000-0000BF7A0000}"/>
    <cellStyle name="Migliaia 37 2 3 3 3" xfId="40204" xr:uid="{00000000-0005-0000-0000-0000C07A0000}"/>
    <cellStyle name="Migliaia 37 2 3 3 4" xfId="29374" xr:uid="{00000000-0005-0000-0000-0000C17A0000}"/>
    <cellStyle name="Migliaia 37 2 3 4" xfId="32319" xr:uid="{00000000-0005-0000-0000-0000C27A0000}"/>
    <cellStyle name="Migliaia 37 2 3 5" xfId="37553" xr:uid="{00000000-0005-0000-0000-0000C37A0000}"/>
    <cellStyle name="Migliaia 37 2 3 6" xfId="11905" xr:uid="{00000000-0005-0000-0000-0000C47A0000}"/>
    <cellStyle name="Migliaia 37 2 4" xfId="2803" xr:uid="{00000000-0005-0000-0000-0000C57A0000}"/>
    <cellStyle name="Migliaia 37 2 4 2" xfId="9404" xr:uid="{00000000-0005-0000-0000-0000C67A0000}"/>
    <cellStyle name="Migliaia 37 2 4 2 2" xfId="34903" xr:uid="{00000000-0005-0000-0000-0000C77A0000}"/>
    <cellStyle name="Migliaia 37 2 4 2 3" xfId="40205" xr:uid="{00000000-0005-0000-0000-0000C87A0000}"/>
    <cellStyle name="Migliaia 37 2 4 3" xfId="14138" xr:uid="{00000000-0005-0000-0000-0000C97A0000}"/>
    <cellStyle name="Migliaia 37 2 4 4" xfId="15932" xr:uid="{00000000-0005-0000-0000-0000CA7A0000}"/>
    <cellStyle name="Migliaia 37 2 4 4 2" xfId="37554" xr:uid="{00000000-0005-0000-0000-0000CB7A0000}"/>
    <cellStyle name="Migliaia 37 2 4 5" xfId="11906" xr:uid="{00000000-0005-0000-0000-0000CC7A0000}"/>
    <cellStyle name="Migliaia 37 2 5" xfId="8562" xr:uid="{00000000-0005-0000-0000-0000CD7A0000}"/>
    <cellStyle name="Migliaia 37 2 5 2" xfId="29375" xr:uid="{00000000-0005-0000-0000-0000CE7A0000}"/>
    <cellStyle name="Migliaia 37 2 5 2 2" xfId="34904" xr:uid="{00000000-0005-0000-0000-0000CF7A0000}"/>
    <cellStyle name="Migliaia 37 2 5 2 3" xfId="40206" xr:uid="{00000000-0005-0000-0000-0000D07A0000}"/>
    <cellStyle name="Migliaia 37 2 5 3" xfId="32320" xr:uid="{00000000-0005-0000-0000-0000D17A0000}"/>
    <cellStyle name="Migliaia 37 2 5 4" xfId="37555" xr:uid="{00000000-0005-0000-0000-0000D27A0000}"/>
    <cellStyle name="Migliaia 37 2 6" xfId="15928" xr:uid="{00000000-0005-0000-0000-0000D37A0000}"/>
    <cellStyle name="Migliaia 37 2 6 2" xfId="29376" xr:uid="{00000000-0005-0000-0000-0000D47A0000}"/>
    <cellStyle name="Migliaia 37 2 6 2 2" xfId="34905" xr:uid="{00000000-0005-0000-0000-0000D57A0000}"/>
    <cellStyle name="Migliaia 37 2 6 2 3" xfId="40207" xr:uid="{00000000-0005-0000-0000-0000D67A0000}"/>
    <cellStyle name="Migliaia 37 2 6 3" xfId="32321" xr:uid="{00000000-0005-0000-0000-0000D77A0000}"/>
    <cellStyle name="Migliaia 37 2 6 4" xfId="37556" xr:uid="{00000000-0005-0000-0000-0000D87A0000}"/>
    <cellStyle name="Migliaia 37 2 6 5" xfId="20295" xr:uid="{00000000-0005-0000-0000-0000D97A0000}"/>
    <cellStyle name="Migliaia 37 2 7" xfId="20293" xr:uid="{00000000-0005-0000-0000-0000DA7A0000}"/>
    <cellStyle name="Migliaia 37 3" xfId="328" xr:uid="{00000000-0005-0000-0000-0000DB7A0000}"/>
    <cellStyle name="Migliaia 37 3 10" xfId="20296" xr:uid="{00000000-0005-0000-0000-0000DC7A0000}"/>
    <cellStyle name="Migliaia 37 3 11" xfId="11907" xr:uid="{00000000-0005-0000-0000-0000DD7A0000}"/>
    <cellStyle name="Migliaia 37 3 2" xfId="1406" xr:uid="{00000000-0005-0000-0000-0000DE7A0000}"/>
    <cellStyle name="Migliaia 37 3 2 2" xfId="3602" xr:uid="{00000000-0005-0000-0000-0000DF7A0000}"/>
    <cellStyle name="Migliaia 37 3 2 2 2" xfId="7435" xr:uid="{00000000-0005-0000-0000-0000E07A0000}"/>
    <cellStyle name="Migliaia 37 3 2 2 2 2" xfId="13885" xr:uid="{00000000-0005-0000-0000-0000E17A0000}"/>
    <cellStyle name="Migliaia 37 3 2 2 2 2 2" xfId="17303" xr:uid="{00000000-0005-0000-0000-0000E27A0000}"/>
    <cellStyle name="Migliaia 37 3 2 2 2 2 2 2" xfId="34906" xr:uid="{00000000-0005-0000-0000-0000E37A0000}"/>
    <cellStyle name="Migliaia 37 3 2 2 2 2 3" xfId="40208" xr:uid="{00000000-0005-0000-0000-0000E47A0000}"/>
    <cellStyle name="Migliaia 37 3 2 2 2 2 4" xfId="29377" xr:uid="{00000000-0005-0000-0000-0000E57A0000}"/>
    <cellStyle name="Migliaia 37 3 2 2 2 3" xfId="32322" xr:uid="{00000000-0005-0000-0000-0000E67A0000}"/>
    <cellStyle name="Migliaia 37 3 2 2 2 4" xfId="37557" xr:uid="{00000000-0005-0000-0000-0000E77A0000}"/>
    <cellStyle name="Migliaia 37 3 2 2 2 5" xfId="43641" xr:uid="{00000000-0005-0000-0000-0000E87A0000}"/>
    <cellStyle name="Migliaia 37 3 2 2 2 6" xfId="46348" xr:uid="{00000000-0005-0000-0000-0000E97A0000}"/>
    <cellStyle name="Migliaia 37 3 2 2 2 7" xfId="49364" xr:uid="{00000000-0005-0000-0000-0000EA7A0000}"/>
    <cellStyle name="Migliaia 37 3 2 2 2 8" xfId="13100" xr:uid="{00000000-0005-0000-0000-0000EB7A0000}"/>
    <cellStyle name="Migliaia 37 3 2 2 3" xfId="6990" xr:uid="{00000000-0005-0000-0000-0000EC7A0000}"/>
    <cellStyle name="Migliaia 37 3 2 2 4" xfId="6177" xr:uid="{00000000-0005-0000-0000-0000ED7A0000}"/>
    <cellStyle name="Migliaia 37 3 2 2 4 2" xfId="16951" xr:uid="{00000000-0005-0000-0000-0000EE7A0000}"/>
    <cellStyle name="Migliaia 37 3 2 2 4 3" xfId="43626" xr:uid="{00000000-0005-0000-0000-0000EF7A0000}"/>
    <cellStyle name="Migliaia 37 3 2 2 4 4" xfId="45983" xr:uid="{00000000-0005-0000-0000-0000F07A0000}"/>
    <cellStyle name="Migliaia 37 3 2 2 4 5" xfId="48999" xr:uid="{00000000-0005-0000-0000-0000F17A0000}"/>
    <cellStyle name="Migliaia 37 3 2 2 5" xfId="15935" xr:uid="{00000000-0005-0000-0000-0000F27A0000}"/>
    <cellStyle name="Migliaia 37 3 2 2 6" xfId="20298" xr:uid="{00000000-0005-0000-0000-0000F37A0000}"/>
    <cellStyle name="Migliaia 37 3 2 3" xfId="2805" xr:uid="{00000000-0005-0000-0000-0000F47A0000}"/>
    <cellStyle name="Migliaia 37 3 2 3 2" xfId="7837" xr:uid="{00000000-0005-0000-0000-0000F57A0000}"/>
    <cellStyle name="Migliaia 37 3 2 3 2 2" xfId="34907" xr:uid="{00000000-0005-0000-0000-0000F67A0000}"/>
    <cellStyle name="Migliaia 37 3 2 3 2 3" xfId="40209" xr:uid="{00000000-0005-0000-0000-0000F77A0000}"/>
    <cellStyle name="Migliaia 37 3 2 3 2 4" xfId="29378" xr:uid="{00000000-0005-0000-0000-0000F87A0000}"/>
    <cellStyle name="Migliaia 37 3 2 3 3" xfId="7436" xr:uid="{00000000-0005-0000-0000-0000F97A0000}"/>
    <cellStyle name="Migliaia 37 3 2 3 4" xfId="15936" xr:uid="{00000000-0005-0000-0000-0000FA7A0000}"/>
    <cellStyle name="Migliaia 37 3 2 3 4 2" xfId="37558" xr:uid="{00000000-0005-0000-0000-0000FB7A0000}"/>
    <cellStyle name="Migliaia 37 3 2 3 5" xfId="11908" xr:uid="{00000000-0005-0000-0000-0000FC7A0000}"/>
    <cellStyle name="Migliaia 37 3 2 4" xfId="6782" xr:uid="{00000000-0005-0000-0000-0000FD7A0000}"/>
    <cellStyle name="Migliaia 37 3 2 4 2" xfId="13519" xr:uid="{00000000-0005-0000-0000-0000FE7A0000}"/>
    <cellStyle name="Migliaia 37 3 2 4 2 2" xfId="34908" xr:uid="{00000000-0005-0000-0000-0000FF7A0000}"/>
    <cellStyle name="Migliaia 37 3 2 4 2 3" xfId="40210" xr:uid="{00000000-0005-0000-0000-0000007B0000}"/>
    <cellStyle name="Migliaia 37 3 2 4 3" xfId="32323" xr:uid="{00000000-0005-0000-0000-0000017B0000}"/>
    <cellStyle name="Migliaia 37 3 2 4 4" xfId="37559" xr:uid="{00000000-0005-0000-0000-0000027B0000}"/>
    <cellStyle name="Migliaia 37 3 2 4 5" xfId="12625" xr:uid="{00000000-0005-0000-0000-0000037B0000}"/>
    <cellStyle name="Migliaia 37 3 2 5" xfId="12765" xr:uid="{00000000-0005-0000-0000-0000047B0000}"/>
    <cellStyle name="Migliaia 37 3 2 5 2" xfId="29379" xr:uid="{00000000-0005-0000-0000-0000057B0000}"/>
    <cellStyle name="Migliaia 37 3 2 5 2 2" xfId="34909" xr:uid="{00000000-0005-0000-0000-0000067B0000}"/>
    <cellStyle name="Migliaia 37 3 2 5 2 3" xfId="40211" xr:uid="{00000000-0005-0000-0000-0000077B0000}"/>
    <cellStyle name="Migliaia 37 3 2 5 3" xfId="32324" xr:uid="{00000000-0005-0000-0000-0000087B0000}"/>
    <cellStyle name="Migliaia 37 3 2 5 4" xfId="37560" xr:uid="{00000000-0005-0000-0000-0000097B0000}"/>
    <cellStyle name="Migliaia 37 3 2 6" xfId="15934" xr:uid="{00000000-0005-0000-0000-00000A7B0000}"/>
    <cellStyle name="Migliaia 37 3 2 6 2" xfId="29380" xr:uid="{00000000-0005-0000-0000-00000B7B0000}"/>
    <cellStyle name="Migliaia 37 3 2 6 2 2" xfId="34910" xr:uid="{00000000-0005-0000-0000-00000C7B0000}"/>
    <cellStyle name="Migliaia 37 3 2 6 2 3" xfId="40212" xr:uid="{00000000-0005-0000-0000-00000D7B0000}"/>
    <cellStyle name="Migliaia 37 3 2 6 3" xfId="32325" xr:uid="{00000000-0005-0000-0000-00000E7B0000}"/>
    <cellStyle name="Migliaia 37 3 2 6 4" xfId="37561" xr:uid="{00000000-0005-0000-0000-00000F7B0000}"/>
    <cellStyle name="Migliaia 37 3 2 6 5" xfId="20299" xr:uid="{00000000-0005-0000-0000-0000107B0000}"/>
    <cellStyle name="Migliaia 37 3 2 7" xfId="20297" xr:uid="{00000000-0005-0000-0000-0000117B0000}"/>
    <cellStyle name="Migliaia 37 3 3" xfId="1405" xr:uid="{00000000-0005-0000-0000-0000127B0000}"/>
    <cellStyle name="Migliaia 37 3 3 2" xfId="3601" xr:uid="{00000000-0005-0000-0000-0000137B0000}"/>
    <cellStyle name="Migliaia 37 3 3 2 2" xfId="5174" xr:uid="{00000000-0005-0000-0000-0000147B0000}"/>
    <cellStyle name="Migliaia 37 3 3 2 2 2" xfId="34912" xr:uid="{00000000-0005-0000-0000-0000157B0000}"/>
    <cellStyle name="Migliaia 37 3 3 2 2 3" xfId="40214" xr:uid="{00000000-0005-0000-0000-0000167B0000}"/>
    <cellStyle name="Migliaia 37 3 3 2 3" xfId="13654" xr:uid="{00000000-0005-0000-0000-0000177B0000}"/>
    <cellStyle name="Migliaia 37 3 3 2 4" xfId="15938" xr:uid="{00000000-0005-0000-0000-0000187B0000}"/>
    <cellStyle name="Migliaia 37 3 3 2 4 2" xfId="37563" xr:uid="{00000000-0005-0000-0000-0000197B0000}"/>
    <cellStyle name="Migliaia 37 3 3 2 5" xfId="11910" xr:uid="{00000000-0005-0000-0000-00001A7B0000}"/>
    <cellStyle name="Migliaia 37 3 3 3" xfId="4926" xr:uid="{00000000-0005-0000-0000-00001B7B0000}"/>
    <cellStyle name="Migliaia 37 3 3 3 2" xfId="29382" xr:uid="{00000000-0005-0000-0000-00001C7B0000}"/>
    <cellStyle name="Migliaia 37 3 3 3 2 2" xfId="34913" xr:uid="{00000000-0005-0000-0000-00001D7B0000}"/>
    <cellStyle name="Migliaia 37 3 3 3 2 3" xfId="40215" xr:uid="{00000000-0005-0000-0000-00001E7B0000}"/>
    <cellStyle name="Migliaia 37 3 3 3 3" xfId="32327" xr:uid="{00000000-0005-0000-0000-00001F7B0000}"/>
    <cellStyle name="Migliaia 37 3 3 3 4" xfId="37564" xr:uid="{00000000-0005-0000-0000-0000207B0000}"/>
    <cellStyle name="Migliaia 37 3 3 4" xfId="15937" xr:uid="{00000000-0005-0000-0000-0000217B0000}"/>
    <cellStyle name="Migliaia 37 3 3 4 2" xfId="29383" xr:uid="{00000000-0005-0000-0000-0000227B0000}"/>
    <cellStyle name="Migliaia 37 3 3 4 2 2" xfId="34914" xr:uid="{00000000-0005-0000-0000-0000237B0000}"/>
    <cellStyle name="Migliaia 37 3 3 4 2 3" xfId="40216" xr:uid="{00000000-0005-0000-0000-0000247B0000}"/>
    <cellStyle name="Migliaia 37 3 3 4 3" xfId="32328" xr:uid="{00000000-0005-0000-0000-0000257B0000}"/>
    <cellStyle name="Migliaia 37 3 3 4 4" xfId="37565" xr:uid="{00000000-0005-0000-0000-0000267B0000}"/>
    <cellStyle name="Migliaia 37 3 3 4 5" xfId="20300" xr:uid="{00000000-0005-0000-0000-0000277B0000}"/>
    <cellStyle name="Migliaia 37 3 3 5" xfId="20301" xr:uid="{00000000-0005-0000-0000-0000287B0000}"/>
    <cellStyle name="Migliaia 37 3 3 5 2" xfId="29384" xr:uid="{00000000-0005-0000-0000-0000297B0000}"/>
    <cellStyle name="Migliaia 37 3 3 5 2 2" xfId="34915" xr:uid="{00000000-0005-0000-0000-00002A7B0000}"/>
    <cellStyle name="Migliaia 37 3 3 5 2 3" xfId="40217" xr:uid="{00000000-0005-0000-0000-00002B7B0000}"/>
    <cellStyle name="Migliaia 37 3 3 5 3" xfId="32329" xr:uid="{00000000-0005-0000-0000-00002C7B0000}"/>
    <cellStyle name="Migliaia 37 3 3 5 4" xfId="37566" xr:uid="{00000000-0005-0000-0000-00002D7B0000}"/>
    <cellStyle name="Migliaia 37 3 3 6" xfId="29381" xr:uid="{00000000-0005-0000-0000-00002E7B0000}"/>
    <cellStyle name="Migliaia 37 3 3 6 2" xfId="34911" xr:uid="{00000000-0005-0000-0000-00002F7B0000}"/>
    <cellStyle name="Migliaia 37 3 3 6 3" xfId="40213" xr:uid="{00000000-0005-0000-0000-0000307B0000}"/>
    <cellStyle name="Migliaia 37 3 3 7" xfId="32326" xr:uid="{00000000-0005-0000-0000-0000317B0000}"/>
    <cellStyle name="Migliaia 37 3 3 8" xfId="37562" xr:uid="{00000000-0005-0000-0000-0000327B0000}"/>
    <cellStyle name="Migliaia 37 3 3 9" xfId="11909" xr:uid="{00000000-0005-0000-0000-0000337B0000}"/>
    <cellStyle name="Migliaia 37 3 4" xfId="2415" xr:uid="{00000000-0005-0000-0000-0000347B0000}"/>
    <cellStyle name="Migliaia 37 3 4 2" xfId="3927" xr:uid="{00000000-0005-0000-0000-0000357B0000}"/>
    <cellStyle name="Migliaia 37 3 4 2 2" xfId="9882" xr:uid="{00000000-0005-0000-0000-0000367B0000}"/>
    <cellStyle name="Migliaia 37 3 4 2 3" xfId="14015" xr:uid="{00000000-0005-0000-0000-0000377B0000}"/>
    <cellStyle name="Migliaia 37 3 4 2 4" xfId="15940" xr:uid="{00000000-0005-0000-0000-0000387B0000}"/>
    <cellStyle name="Migliaia 37 3 4 2 5" xfId="27840" xr:uid="{00000000-0005-0000-0000-0000397B0000}"/>
    <cellStyle name="Migliaia 37 3 4 2 6" xfId="11912" xr:uid="{00000000-0005-0000-0000-00003A7B0000}"/>
    <cellStyle name="Migliaia 37 3 4 3" xfId="9130" xr:uid="{00000000-0005-0000-0000-00003B7B0000}"/>
    <cellStyle name="Migliaia 37 3 4 3 2" xfId="30784" xr:uid="{00000000-0005-0000-0000-00003C7B0000}"/>
    <cellStyle name="Migliaia 37 3 4 3 2 2" xfId="35944" xr:uid="{00000000-0005-0000-0000-00003D7B0000}"/>
    <cellStyle name="Migliaia 37 3 4 3 2 3" xfId="41246" xr:uid="{00000000-0005-0000-0000-00003E7B0000}"/>
    <cellStyle name="Migliaia 37 3 4 3 3" xfId="33293" xr:uid="{00000000-0005-0000-0000-00003F7B0000}"/>
    <cellStyle name="Migliaia 37 3 4 3 4" xfId="38595" xr:uid="{00000000-0005-0000-0000-0000407B0000}"/>
    <cellStyle name="Migliaia 37 3 4 4" xfId="15939" xr:uid="{00000000-0005-0000-0000-0000417B0000}"/>
    <cellStyle name="Migliaia 37 3 4 4 2" xfId="34916" xr:uid="{00000000-0005-0000-0000-0000427B0000}"/>
    <cellStyle name="Migliaia 37 3 4 4 3" xfId="40218" xr:uid="{00000000-0005-0000-0000-0000437B0000}"/>
    <cellStyle name="Migliaia 37 3 4 4 4" xfId="29385" xr:uid="{00000000-0005-0000-0000-0000447B0000}"/>
    <cellStyle name="Migliaia 37 3 4 5" xfId="32330" xr:uid="{00000000-0005-0000-0000-0000457B0000}"/>
    <cellStyle name="Migliaia 37 3 4 6" xfId="37567" xr:uid="{00000000-0005-0000-0000-0000467B0000}"/>
    <cellStyle name="Migliaia 37 3 4 7" xfId="11911" xr:uid="{00000000-0005-0000-0000-0000477B0000}"/>
    <cellStyle name="Migliaia 37 3 5" xfId="3227" xr:uid="{00000000-0005-0000-0000-0000487B0000}"/>
    <cellStyle name="Migliaia 37 3 5 2" xfId="9700" xr:uid="{00000000-0005-0000-0000-0000497B0000}"/>
    <cellStyle name="Migliaia 37 3 5 2 2" xfId="30785" xr:uid="{00000000-0005-0000-0000-00004A7B0000}"/>
    <cellStyle name="Migliaia 37 3 5 2 2 2" xfId="35945" xr:uid="{00000000-0005-0000-0000-00004B7B0000}"/>
    <cellStyle name="Migliaia 37 3 5 2 2 3" xfId="41247" xr:uid="{00000000-0005-0000-0000-00004C7B0000}"/>
    <cellStyle name="Migliaia 37 3 5 2 3" xfId="33294" xr:uid="{00000000-0005-0000-0000-00004D7B0000}"/>
    <cellStyle name="Migliaia 37 3 5 2 4" xfId="38596" xr:uid="{00000000-0005-0000-0000-00004E7B0000}"/>
    <cellStyle name="Migliaia 37 3 5 3" xfId="15941" xr:uid="{00000000-0005-0000-0000-00004F7B0000}"/>
    <cellStyle name="Migliaia 37 3 5 3 2" xfId="34917" xr:uid="{00000000-0005-0000-0000-0000507B0000}"/>
    <cellStyle name="Migliaia 37 3 5 3 3" xfId="40219" xr:uid="{00000000-0005-0000-0000-0000517B0000}"/>
    <cellStyle name="Migliaia 37 3 5 3 4" xfId="29386" xr:uid="{00000000-0005-0000-0000-0000527B0000}"/>
    <cellStyle name="Migliaia 37 3 5 4" xfId="32331" xr:uid="{00000000-0005-0000-0000-0000537B0000}"/>
    <cellStyle name="Migliaia 37 3 5 5" xfId="37568" xr:uid="{00000000-0005-0000-0000-0000547B0000}"/>
    <cellStyle name="Migliaia 37 3 5 6" xfId="11913" xr:uid="{00000000-0005-0000-0000-0000557B0000}"/>
    <cellStyle name="Migliaia 37 3 6" xfId="2804" xr:uid="{00000000-0005-0000-0000-0000567B0000}"/>
    <cellStyle name="Migliaia 37 3 6 2" xfId="9405" xr:uid="{00000000-0005-0000-0000-0000577B0000}"/>
    <cellStyle name="Migliaia 37 3 6 2 2" xfId="34918" xr:uid="{00000000-0005-0000-0000-0000587B0000}"/>
    <cellStyle name="Migliaia 37 3 6 2 3" xfId="40220" xr:uid="{00000000-0005-0000-0000-0000597B0000}"/>
    <cellStyle name="Migliaia 37 3 6 3" xfId="13454" xr:uid="{00000000-0005-0000-0000-00005A7B0000}"/>
    <cellStyle name="Migliaia 37 3 6 4" xfId="15942" xr:uid="{00000000-0005-0000-0000-00005B7B0000}"/>
    <cellStyle name="Migliaia 37 3 6 4 2" xfId="37569" xr:uid="{00000000-0005-0000-0000-00005C7B0000}"/>
    <cellStyle name="Migliaia 37 3 6 5" xfId="11914" xr:uid="{00000000-0005-0000-0000-00005D7B0000}"/>
    <cellStyle name="Migliaia 37 3 7" xfId="7595" xr:uid="{00000000-0005-0000-0000-00005E7B0000}"/>
    <cellStyle name="Migliaia 37 3 7 2" xfId="29387" xr:uid="{00000000-0005-0000-0000-00005F7B0000}"/>
    <cellStyle name="Migliaia 37 3 7 2 2" xfId="34919" xr:uid="{00000000-0005-0000-0000-0000607B0000}"/>
    <cellStyle name="Migliaia 37 3 7 2 3" xfId="40221" xr:uid="{00000000-0005-0000-0000-0000617B0000}"/>
    <cellStyle name="Migliaia 37 3 7 3" xfId="32332" xr:uid="{00000000-0005-0000-0000-0000627B0000}"/>
    <cellStyle name="Migliaia 37 3 7 4" xfId="37570" xr:uid="{00000000-0005-0000-0000-0000637B0000}"/>
    <cellStyle name="Migliaia 37 3 8" xfId="12766" xr:uid="{00000000-0005-0000-0000-0000647B0000}"/>
    <cellStyle name="Migliaia 37 3 8 2" xfId="29388" xr:uid="{00000000-0005-0000-0000-0000657B0000}"/>
    <cellStyle name="Migliaia 37 3 8 2 2" xfId="34920" xr:uid="{00000000-0005-0000-0000-0000667B0000}"/>
    <cellStyle name="Migliaia 37 3 8 2 3" xfId="40222" xr:uid="{00000000-0005-0000-0000-0000677B0000}"/>
    <cellStyle name="Migliaia 37 3 8 3" xfId="32333" xr:uid="{00000000-0005-0000-0000-0000687B0000}"/>
    <cellStyle name="Migliaia 37 3 8 4" xfId="37571" xr:uid="{00000000-0005-0000-0000-0000697B0000}"/>
    <cellStyle name="Migliaia 37 3 8 5" xfId="20302" xr:uid="{00000000-0005-0000-0000-00006A7B0000}"/>
    <cellStyle name="Migliaia 37 3 9" xfId="15933" xr:uid="{00000000-0005-0000-0000-00006B7B0000}"/>
    <cellStyle name="Migliaia 37 4" xfId="1407" xr:uid="{00000000-0005-0000-0000-00006C7B0000}"/>
    <cellStyle name="Migliaia 37 4 2" xfId="3603" xr:uid="{00000000-0005-0000-0000-00006D7B0000}"/>
    <cellStyle name="Migliaia 37 4 2 2" xfId="4272" xr:uid="{00000000-0005-0000-0000-00006E7B0000}"/>
    <cellStyle name="Migliaia 37 4 2 2 2" xfId="29389" xr:uid="{00000000-0005-0000-0000-00006F7B0000}"/>
    <cellStyle name="Migliaia 37 4 2 2 2 2" xfId="34921" xr:uid="{00000000-0005-0000-0000-0000707B0000}"/>
    <cellStyle name="Migliaia 37 4 2 2 2 3" xfId="40223" xr:uid="{00000000-0005-0000-0000-0000717B0000}"/>
    <cellStyle name="Migliaia 37 4 2 2 3" xfId="32334" xr:uid="{00000000-0005-0000-0000-0000727B0000}"/>
    <cellStyle name="Migliaia 37 4 2 2 4" xfId="37572" xr:uid="{00000000-0005-0000-0000-0000737B0000}"/>
    <cellStyle name="Migliaia 37 4 2 3" xfId="7437" xr:uid="{00000000-0005-0000-0000-0000747B0000}"/>
    <cellStyle name="Migliaia 37 4 2 3 2" xfId="29390" xr:uid="{00000000-0005-0000-0000-0000757B0000}"/>
    <cellStyle name="Migliaia 37 4 2 3 2 2" xfId="34922" xr:uid="{00000000-0005-0000-0000-0000767B0000}"/>
    <cellStyle name="Migliaia 37 4 2 3 2 3" xfId="40224" xr:uid="{00000000-0005-0000-0000-0000777B0000}"/>
    <cellStyle name="Migliaia 37 4 2 3 3" xfId="32335" xr:uid="{00000000-0005-0000-0000-0000787B0000}"/>
    <cellStyle name="Migliaia 37 4 2 3 4" xfId="37573" xr:uid="{00000000-0005-0000-0000-0000797B0000}"/>
    <cellStyle name="Migliaia 37 4 2 4" xfId="6784" xr:uid="{00000000-0005-0000-0000-00007A7B0000}"/>
    <cellStyle name="Migliaia 37 4 2 5" xfId="6179" xr:uid="{00000000-0005-0000-0000-00007B7B0000}"/>
    <cellStyle name="Migliaia 37 4 2 5 2" xfId="16953" xr:uid="{00000000-0005-0000-0000-00007C7B0000}"/>
    <cellStyle name="Migliaia 37 4 2 5 3" xfId="19686" xr:uid="{00000000-0005-0000-0000-00007D7B0000}"/>
    <cellStyle name="Migliaia 37 4 2 5 4" xfId="45985" xr:uid="{00000000-0005-0000-0000-00007E7B0000}"/>
    <cellStyle name="Migliaia 37 4 2 5 5" xfId="49001" xr:uid="{00000000-0005-0000-0000-00007F7B0000}"/>
    <cellStyle name="Migliaia 37 4 2 6" xfId="15944" xr:uid="{00000000-0005-0000-0000-0000807B0000}"/>
    <cellStyle name="Migliaia 37 4 2 7" xfId="20304" xr:uid="{00000000-0005-0000-0000-0000817B0000}"/>
    <cellStyle name="Migliaia 37 4 3" xfId="4273" xr:uid="{00000000-0005-0000-0000-0000827B0000}"/>
    <cellStyle name="Migliaia 37 4 3 2" xfId="13655" xr:uid="{00000000-0005-0000-0000-0000837B0000}"/>
    <cellStyle name="Migliaia 37 4 3 2 2" xfId="34923" xr:uid="{00000000-0005-0000-0000-0000847B0000}"/>
    <cellStyle name="Migliaia 37 4 3 2 3" xfId="40225" xr:uid="{00000000-0005-0000-0000-0000857B0000}"/>
    <cellStyle name="Migliaia 37 4 3 3" xfId="32336" xr:uid="{00000000-0005-0000-0000-0000867B0000}"/>
    <cellStyle name="Migliaia 37 4 3 4" xfId="37574" xr:uid="{00000000-0005-0000-0000-0000877B0000}"/>
    <cellStyle name="Migliaia 37 4 3 5" xfId="12764" xr:uid="{00000000-0005-0000-0000-0000887B0000}"/>
    <cellStyle name="Migliaia 37 4 4" xfId="7438" xr:uid="{00000000-0005-0000-0000-0000897B0000}"/>
    <cellStyle name="Migliaia 37 4 4 2" xfId="29391" xr:uid="{00000000-0005-0000-0000-00008A7B0000}"/>
    <cellStyle name="Migliaia 37 4 4 2 2" xfId="34924" xr:uid="{00000000-0005-0000-0000-00008B7B0000}"/>
    <cellStyle name="Migliaia 37 4 4 2 3" xfId="40226" xr:uid="{00000000-0005-0000-0000-00008C7B0000}"/>
    <cellStyle name="Migliaia 37 4 4 3" xfId="32337" xr:uid="{00000000-0005-0000-0000-00008D7B0000}"/>
    <cellStyle name="Migliaia 37 4 4 4" xfId="37575" xr:uid="{00000000-0005-0000-0000-00008E7B0000}"/>
    <cellStyle name="Migliaia 37 4 5" xfId="6783" xr:uid="{00000000-0005-0000-0000-00008F7B0000}"/>
    <cellStyle name="Migliaia 37 4 5 2" xfId="29392" xr:uid="{00000000-0005-0000-0000-0000907B0000}"/>
    <cellStyle name="Migliaia 37 4 5 2 2" xfId="34925" xr:uid="{00000000-0005-0000-0000-0000917B0000}"/>
    <cellStyle name="Migliaia 37 4 5 2 3" xfId="40227" xr:uid="{00000000-0005-0000-0000-0000927B0000}"/>
    <cellStyle name="Migliaia 37 4 5 3" xfId="32338" xr:uid="{00000000-0005-0000-0000-0000937B0000}"/>
    <cellStyle name="Migliaia 37 4 5 4" xfId="37576" xr:uid="{00000000-0005-0000-0000-0000947B0000}"/>
    <cellStyle name="Migliaia 37 4 6" xfId="6178" xr:uid="{00000000-0005-0000-0000-0000957B0000}"/>
    <cellStyle name="Migliaia 37 4 6 2" xfId="16952" xr:uid="{00000000-0005-0000-0000-0000967B0000}"/>
    <cellStyle name="Migliaia 37 4 6 2 2" xfId="34926" xr:uid="{00000000-0005-0000-0000-0000977B0000}"/>
    <cellStyle name="Migliaia 37 4 6 2 3" xfId="40228" xr:uid="{00000000-0005-0000-0000-0000987B0000}"/>
    <cellStyle name="Migliaia 37 4 6 2 4" xfId="29393" xr:uid="{00000000-0005-0000-0000-0000997B0000}"/>
    <cellStyle name="Migliaia 37 4 6 3" xfId="32339" xr:uid="{00000000-0005-0000-0000-00009A7B0000}"/>
    <cellStyle name="Migliaia 37 4 6 4" xfId="37577" xr:uid="{00000000-0005-0000-0000-00009B7B0000}"/>
    <cellStyle name="Migliaia 37 4 6 5" xfId="20305" xr:uid="{00000000-0005-0000-0000-00009C7B0000}"/>
    <cellStyle name="Migliaia 37 4 6 6" xfId="41698" xr:uid="{00000000-0005-0000-0000-00009D7B0000}"/>
    <cellStyle name="Migliaia 37 4 6 7" xfId="45984" xr:uid="{00000000-0005-0000-0000-00009E7B0000}"/>
    <cellStyle name="Migliaia 37 4 6 8" xfId="49000" xr:uid="{00000000-0005-0000-0000-00009F7B0000}"/>
    <cellStyle name="Migliaia 37 4 7" xfId="15943" xr:uid="{00000000-0005-0000-0000-0000A07B0000}"/>
    <cellStyle name="Migliaia 37 4 7 2" xfId="29394" xr:uid="{00000000-0005-0000-0000-0000A17B0000}"/>
    <cellStyle name="Migliaia 37 4 7 2 2" xfId="34927" xr:uid="{00000000-0005-0000-0000-0000A27B0000}"/>
    <cellStyle name="Migliaia 37 4 7 2 3" xfId="40229" xr:uid="{00000000-0005-0000-0000-0000A37B0000}"/>
    <cellStyle name="Migliaia 37 4 7 3" xfId="32340" xr:uid="{00000000-0005-0000-0000-0000A47B0000}"/>
    <cellStyle name="Migliaia 37 4 7 4" xfId="37578" xr:uid="{00000000-0005-0000-0000-0000A57B0000}"/>
    <cellStyle name="Migliaia 37 4 7 5" xfId="20306" xr:uid="{00000000-0005-0000-0000-0000A67B0000}"/>
    <cellStyle name="Migliaia 37 4 8" xfId="20303" xr:uid="{00000000-0005-0000-0000-0000A77B0000}"/>
    <cellStyle name="Migliaia 37 5" xfId="1408" xr:uid="{00000000-0005-0000-0000-0000A87B0000}"/>
    <cellStyle name="Migliaia 37 5 2" xfId="3604" xr:uid="{00000000-0005-0000-0000-0000A97B0000}"/>
    <cellStyle name="Migliaia 37 5 2 2" xfId="13886" xr:uid="{00000000-0005-0000-0000-0000AA7B0000}"/>
    <cellStyle name="Migliaia 37 5 2 2 2" xfId="34928" xr:uid="{00000000-0005-0000-0000-0000AB7B0000}"/>
    <cellStyle name="Migliaia 37 5 2 2 3" xfId="40230" xr:uid="{00000000-0005-0000-0000-0000AC7B0000}"/>
    <cellStyle name="Migliaia 37 5 2 3" xfId="15946" xr:uid="{00000000-0005-0000-0000-0000AD7B0000}"/>
    <cellStyle name="Migliaia 37 5 2 3 2" xfId="32341" xr:uid="{00000000-0005-0000-0000-0000AE7B0000}"/>
    <cellStyle name="Migliaia 37 5 2 4" xfId="37579" xr:uid="{00000000-0005-0000-0000-0000AF7B0000}"/>
    <cellStyle name="Migliaia 37 5 2 5" xfId="11915" xr:uid="{00000000-0005-0000-0000-0000B07B0000}"/>
    <cellStyle name="Migliaia 37 5 3" xfId="6785" xr:uid="{00000000-0005-0000-0000-0000B17B0000}"/>
    <cellStyle name="Migliaia 37 5 3 2" xfId="29395" xr:uid="{00000000-0005-0000-0000-0000B27B0000}"/>
    <cellStyle name="Migliaia 37 5 3 2 2" xfId="34929" xr:uid="{00000000-0005-0000-0000-0000B37B0000}"/>
    <cellStyle name="Migliaia 37 5 3 2 3" xfId="40231" xr:uid="{00000000-0005-0000-0000-0000B47B0000}"/>
    <cellStyle name="Migliaia 37 5 3 3" xfId="32342" xr:uid="{00000000-0005-0000-0000-0000B57B0000}"/>
    <cellStyle name="Migliaia 37 5 3 4" xfId="37580" xr:uid="{00000000-0005-0000-0000-0000B67B0000}"/>
    <cellStyle name="Migliaia 37 5 4" xfId="6180" xr:uid="{00000000-0005-0000-0000-0000B77B0000}"/>
    <cellStyle name="Migliaia 37 5 4 2" xfId="16954" xr:uid="{00000000-0005-0000-0000-0000B87B0000}"/>
    <cellStyle name="Migliaia 37 5 4 2 2" xfId="34930" xr:uid="{00000000-0005-0000-0000-0000B97B0000}"/>
    <cellStyle name="Migliaia 37 5 4 2 3" xfId="40232" xr:uid="{00000000-0005-0000-0000-0000BA7B0000}"/>
    <cellStyle name="Migliaia 37 5 4 2 4" xfId="29396" xr:uid="{00000000-0005-0000-0000-0000BB7B0000}"/>
    <cellStyle name="Migliaia 37 5 4 3" xfId="32343" xr:uid="{00000000-0005-0000-0000-0000BC7B0000}"/>
    <cellStyle name="Migliaia 37 5 4 4" xfId="37581" xr:uid="{00000000-0005-0000-0000-0000BD7B0000}"/>
    <cellStyle name="Migliaia 37 5 4 5" xfId="20308" xr:uid="{00000000-0005-0000-0000-0000BE7B0000}"/>
    <cellStyle name="Migliaia 37 5 4 6" xfId="41699" xr:uid="{00000000-0005-0000-0000-0000BF7B0000}"/>
    <cellStyle name="Migliaia 37 5 4 7" xfId="45986" xr:uid="{00000000-0005-0000-0000-0000C07B0000}"/>
    <cellStyle name="Migliaia 37 5 4 8" xfId="49002" xr:uid="{00000000-0005-0000-0000-0000C17B0000}"/>
    <cellStyle name="Migliaia 37 5 5" xfId="15945" xr:uid="{00000000-0005-0000-0000-0000C27B0000}"/>
    <cellStyle name="Migliaia 37 5 5 2" xfId="29397" xr:uid="{00000000-0005-0000-0000-0000C37B0000}"/>
    <cellStyle name="Migliaia 37 5 5 2 2" xfId="34931" xr:uid="{00000000-0005-0000-0000-0000C47B0000}"/>
    <cellStyle name="Migliaia 37 5 5 2 3" xfId="40233" xr:uid="{00000000-0005-0000-0000-0000C57B0000}"/>
    <cellStyle name="Migliaia 37 5 5 3" xfId="32344" xr:uid="{00000000-0005-0000-0000-0000C67B0000}"/>
    <cellStyle name="Migliaia 37 5 5 4" xfId="37582" xr:uid="{00000000-0005-0000-0000-0000C77B0000}"/>
    <cellStyle name="Migliaia 37 5 5 5" xfId="20309" xr:uid="{00000000-0005-0000-0000-0000C87B0000}"/>
    <cellStyle name="Migliaia 37 5 6" xfId="20310" xr:uid="{00000000-0005-0000-0000-0000C97B0000}"/>
    <cellStyle name="Migliaia 37 5 6 2" xfId="29398" xr:uid="{00000000-0005-0000-0000-0000CA7B0000}"/>
    <cellStyle name="Migliaia 37 5 6 2 2" xfId="34932" xr:uid="{00000000-0005-0000-0000-0000CB7B0000}"/>
    <cellStyle name="Migliaia 37 5 6 2 3" xfId="40234" xr:uid="{00000000-0005-0000-0000-0000CC7B0000}"/>
    <cellStyle name="Migliaia 37 5 6 3" xfId="32345" xr:uid="{00000000-0005-0000-0000-0000CD7B0000}"/>
    <cellStyle name="Migliaia 37 5 6 4" xfId="37583" xr:uid="{00000000-0005-0000-0000-0000CE7B0000}"/>
    <cellStyle name="Migliaia 37 5 7" xfId="20307" xr:uid="{00000000-0005-0000-0000-0000CF7B0000}"/>
    <cellStyle name="Migliaia 37 6" xfId="1403" xr:uid="{00000000-0005-0000-0000-0000D07B0000}"/>
    <cellStyle name="Migliaia 37 6 2" xfId="3599" xr:uid="{00000000-0005-0000-0000-0000D17B0000}"/>
    <cellStyle name="Migliaia 37 6 2 2" xfId="5173" xr:uid="{00000000-0005-0000-0000-0000D27B0000}"/>
    <cellStyle name="Migliaia 37 6 2 3" xfId="14082" xr:uid="{00000000-0005-0000-0000-0000D37B0000}"/>
    <cellStyle name="Migliaia 37 6 2 4" xfId="15948" xr:uid="{00000000-0005-0000-0000-0000D47B0000}"/>
    <cellStyle name="Migliaia 37 6 2 5" xfId="27841" xr:uid="{00000000-0005-0000-0000-0000D57B0000}"/>
    <cellStyle name="Migliaia 37 6 2 6" xfId="11917" xr:uid="{00000000-0005-0000-0000-0000D67B0000}"/>
    <cellStyle name="Migliaia 37 6 3" xfId="4925" xr:uid="{00000000-0005-0000-0000-0000D77B0000}"/>
    <cellStyle name="Migliaia 37 6 3 2" xfId="30786" xr:uid="{00000000-0005-0000-0000-0000D87B0000}"/>
    <cellStyle name="Migliaia 37 6 3 2 2" xfId="35946" xr:uid="{00000000-0005-0000-0000-0000D97B0000}"/>
    <cellStyle name="Migliaia 37 6 3 2 3" xfId="41248" xr:uid="{00000000-0005-0000-0000-0000DA7B0000}"/>
    <cellStyle name="Migliaia 37 6 3 3" xfId="33295" xr:uid="{00000000-0005-0000-0000-0000DB7B0000}"/>
    <cellStyle name="Migliaia 37 6 3 4" xfId="38597" xr:uid="{00000000-0005-0000-0000-0000DC7B0000}"/>
    <cellStyle name="Migliaia 37 6 4" xfId="15947" xr:uid="{00000000-0005-0000-0000-0000DD7B0000}"/>
    <cellStyle name="Migliaia 37 6 4 2" xfId="34933" xr:uid="{00000000-0005-0000-0000-0000DE7B0000}"/>
    <cellStyle name="Migliaia 37 6 4 3" xfId="40235" xr:uid="{00000000-0005-0000-0000-0000DF7B0000}"/>
    <cellStyle name="Migliaia 37 6 4 4" xfId="29399" xr:uid="{00000000-0005-0000-0000-0000E07B0000}"/>
    <cellStyle name="Migliaia 37 6 5" xfId="32346" xr:uid="{00000000-0005-0000-0000-0000E17B0000}"/>
    <cellStyle name="Migliaia 37 6 6" xfId="37584" xr:uid="{00000000-0005-0000-0000-0000E27B0000}"/>
    <cellStyle name="Migliaia 37 6 7" xfId="11916" xr:uid="{00000000-0005-0000-0000-0000E37B0000}"/>
    <cellStyle name="Migliaia 37 7" xfId="3225" xr:uid="{00000000-0005-0000-0000-0000E47B0000}"/>
    <cellStyle name="Migliaia 37 7 2" xfId="9698" xr:uid="{00000000-0005-0000-0000-0000E57B0000}"/>
    <cellStyle name="Migliaia 37 7 2 2" xfId="30787" xr:uid="{00000000-0005-0000-0000-0000E67B0000}"/>
    <cellStyle name="Migliaia 37 7 2 2 2" xfId="35947" xr:uid="{00000000-0005-0000-0000-0000E77B0000}"/>
    <cellStyle name="Migliaia 37 7 2 2 3" xfId="41249" xr:uid="{00000000-0005-0000-0000-0000E87B0000}"/>
    <cellStyle name="Migliaia 37 7 2 3" xfId="33296" xr:uid="{00000000-0005-0000-0000-0000E97B0000}"/>
    <cellStyle name="Migliaia 37 7 2 4" xfId="38598" xr:uid="{00000000-0005-0000-0000-0000EA7B0000}"/>
    <cellStyle name="Migliaia 37 7 3" xfId="15949" xr:uid="{00000000-0005-0000-0000-0000EB7B0000}"/>
    <cellStyle name="Migliaia 37 7 3 2" xfId="34934" xr:uid="{00000000-0005-0000-0000-0000EC7B0000}"/>
    <cellStyle name="Migliaia 37 7 3 3" xfId="40236" xr:uid="{00000000-0005-0000-0000-0000ED7B0000}"/>
    <cellStyle name="Migliaia 37 7 3 4" xfId="29400" xr:uid="{00000000-0005-0000-0000-0000EE7B0000}"/>
    <cellStyle name="Migliaia 37 7 4" xfId="32347" xr:uid="{00000000-0005-0000-0000-0000EF7B0000}"/>
    <cellStyle name="Migliaia 37 7 5" xfId="37585" xr:uid="{00000000-0005-0000-0000-0000F07B0000}"/>
    <cellStyle name="Migliaia 37 7 6" xfId="11918" xr:uid="{00000000-0005-0000-0000-0000F17B0000}"/>
    <cellStyle name="Migliaia 37 8" xfId="2802" xr:uid="{00000000-0005-0000-0000-0000F27B0000}"/>
    <cellStyle name="Migliaia 37 8 2" xfId="9403" xr:uid="{00000000-0005-0000-0000-0000F37B0000}"/>
    <cellStyle name="Migliaia 37 8 2 2" xfId="30788" xr:uid="{00000000-0005-0000-0000-0000F47B0000}"/>
    <cellStyle name="Migliaia 37 8 2 2 2" xfId="35948" xr:uid="{00000000-0005-0000-0000-0000F57B0000}"/>
    <cellStyle name="Migliaia 37 8 2 2 3" xfId="41250" xr:uid="{00000000-0005-0000-0000-0000F67B0000}"/>
    <cellStyle name="Migliaia 37 8 2 3" xfId="33297" xr:uid="{00000000-0005-0000-0000-0000F77B0000}"/>
    <cellStyle name="Migliaia 37 8 2 4" xfId="38599" xr:uid="{00000000-0005-0000-0000-0000F87B0000}"/>
    <cellStyle name="Migliaia 37 8 3" xfId="15950" xr:uid="{00000000-0005-0000-0000-0000F97B0000}"/>
    <cellStyle name="Migliaia 37 8 3 2" xfId="34935" xr:uid="{00000000-0005-0000-0000-0000FA7B0000}"/>
    <cellStyle name="Migliaia 37 8 3 3" xfId="40237" xr:uid="{00000000-0005-0000-0000-0000FB7B0000}"/>
    <cellStyle name="Migliaia 37 8 3 4" xfId="29401" xr:uid="{00000000-0005-0000-0000-0000FC7B0000}"/>
    <cellStyle name="Migliaia 37 8 4" xfId="32348" xr:uid="{00000000-0005-0000-0000-0000FD7B0000}"/>
    <cellStyle name="Migliaia 37 8 5" xfId="37586" xr:uid="{00000000-0005-0000-0000-0000FE7B0000}"/>
    <cellStyle name="Migliaia 37 8 6" xfId="11919" xr:uid="{00000000-0005-0000-0000-0000FF7B0000}"/>
    <cellStyle name="Migliaia 37 9" xfId="12624" xr:uid="{00000000-0005-0000-0000-0000007C0000}"/>
    <cellStyle name="Migliaia 37 9 2" xfId="29402" xr:uid="{00000000-0005-0000-0000-0000017C0000}"/>
    <cellStyle name="Migliaia 37 9 2 2" xfId="34936" xr:uid="{00000000-0005-0000-0000-0000027C0000}"/>
    <cellStyle name="Migliaia 37 9 2 3" xfId="40238" xr:uid="{00000000-0005-0000-0000-0000037C0000}"/>
    <cellStyle name="Migliaia 37 9 3" xfId="32349" xr:uid="{00000000-0005-0000-0000-0000047C0000}"/>
    <cellStyle name="Migliaia 37 9 4" xfId="37587" xr:uid="{00000000-0005-0000-0000-0000057C0000}"/>
    <cellStyle name="Migliaia 38" xfId="329" xr:uid="{00000000-0005-0000-0000-0000067C0000}"/>
    <cellStyle name="Migliaia 38 10" xfId="15951" xr:uid="{00000000-0005-0000-0000-0000077C0000}"/>
    <cellStyle name="Migliaia 38 10 2" xfId="34937" xr:uid="{00000000-0005-0000-0000-0000087C0000}"/>
    <cellStyle name="Migliaia 38 10 3" xfId="40239" xr:uid="{00000000-0005-0000-0000-0000097C0000}"/>
    <cellStyle name="Migliaia 38 10 4" xfId="29403" xr:uid="{00000000-0005-0000-0000-00000A7C0000}"/>
    <cellStyle name="Migliaia 38 11" xfId="32350" xr:uid="{00000000-0005-0000-0000-00000B7C0000}"/>
    <cellStyle name="Migliaia 38 12" xfId="37588" xr:uid="{00000000-0005-0000-0000-00000C7C0000}"/>
    <cellStyle name="Migliaia 38 2" xfId="330" xr:uid="{00000000-0005-0000-0000-00000D7C0000}"/>
    <cellStyle name="Migliaia 38 2 2" xfId="1410" xr:uid="{00000000-0005-0000-0000-00000E7C0000}"/>
    <cellStyle name="Migliaia 38 2 2 2" xfId="3606" xr:uid="{00000000-0005-0000-0000-00000F7C0000}"/>
    <cellStyle name="Migliaia 38 2 2 2 2" xfId="9823" xr:uid="{00000000-0005-0000-0000-0000107C0000}"/>
    <cellStyle name="Migliaia 38 2 2 2 2 2" xfId="34938" xr:uid="{00000000-0005-0000-0000-0000117C0000}"/>
    <cellStyle name="Migliaia 38 2 2 2 2 3" xfId="40240" xr:uid="{00000000-0005-0000-0000-0000127C0000}"/>
    <cellStyle name="Migliaia 38 2 2 2 3" xfId="13887" xr:uid="{00000000-0005-0000-0000-0000137C0000}"/>
    <cellStyle name="Migliaia 38 2 2 2 4" xfId="15954" xr:uid="{00000000-0005-0000-0000-0000147C0000}"/>
    <cellStyle name="Migliaia 38 2 2 2 4 2" xfId="37589" xr:uid="{00000000-0005-0000-0000-0000157C0000}"/>
    <cellStyle name="Migliaia 38 2 2 2 5" xfId="11920" xr:uid="{00000000-0005-0000-0000-0000167C0000}"/>
    <cellStyle name="Migliaia 38 2 2 3" xfId="7048" xr:uid="{00000000-0005-0000-0000-0000177C0000}"/>
    <cellStyle name="Migliaia 38 2 2 3 2" xfId="30789" xr:uid="{00000000-0005-0000-0000-0000187C0000}"/>
    <cellStyle name="Migliaia 38 2 2 3 2 2" xfId="35949" xr:uid="{00000000-0005-0000-0000-0000197C0000}"/>
    <cellStyle name="Migliaia 38 2 2 3 2 3" xfId="41251" xr:uid="{00000000-0005-0000-0000-00001A7C0000}"/>
    <cellStyle name="Migliaia 38 2 2 3 3" xfId="33298" xr:uid="{00000000-0005-0000-0000-00001B7C0000}"/>
    <cellStyle name="Migliaia 38 2 2 3 4" xfId="38600" xr:uid="{00000000-0005-0000-0000-00001C7C0000}"/>
    <cellStyle name="Migliaia 38 2 2 4" xfId="6181" xr:uid="{00000000-0005-0000-0000-00001D7C0000}"/>
    <cellStyle name="Migliaia 38 2 2 4 2" xfId="16955" xr:uid="{00000000-0005-0000-0000-00001E7C0000}"/>
    <cellStyle name="Migliaia 38 2 2 4 3" xfId="42756" xr:uid="{00000000-0005-0000-0000-00001F7C0000}"/>
    <cellStyle name="Migliaia 38 2 2 4 4" xfId="45987" xr:uid="{00000000-0005-0000-0000-0000207C0000}"/>
    <cellStyle name="Migliaia 38 2 2 4 5" xfId="49003" xr:uid="{00000000-0005-0000-0000-0000217C0000}"/>
    <cellStyle name="Migliaia 38 2 2 5" xfId="15953" xr:uid="{00000000-0005-0000-0000-0000227C0000}"/>
    <cellStyle name="Migliaia 38 2 2 6" xfId="20312" xr:uid="{00000000-0005-0000-0000-0000237C0000}"/>
    <cellStyle name="Migliaia 38 2 3" xfId="3229" xr:uid="{00000000-0005-0000-0000-0000247C0000}"/>
    <cellStyle name="Migliaia 38 2 3 2" xfId="9702" xr:uid="{00000000-0005-0000-0000-0000257C0000}"/>
    <cellStyle name="Migliaia 38 2 3 2 2" xfId="30790" xr:uid="{00000000-0005-0000-0000-0000267C0000}"/>
    <cellStyle name="Migliaia 38 2 3 2 2 2" xfId="35950" xr:uid="{00000000-0005-0000-0000-0000277C0000}"/>
    <cellStyle name="Migliaia 38 2 3 2 2 3" xfId="41252" xr:uid="{00000000-0005-0000-0000-0000287C0000}"/>
    <cellStyle name="Migliaia 38 2 3 2 3" xfId="33299" xr:uid="{00000000-0005-0000-0000-0000297C0000}"/>
    <cellStyle name="Migliaia 38 2 3 2 4" xfId="38601" xr:uid="{00000000-0005-0000-0000-00002A7C0000}"/>
    <cellStyle name="Migliaia 38 2 3 3" xfId="15955" xr:uid="{00000000-0005-0000-0000-00002B7C0000}"/>
    <cellStyle name="Migliaia 38 2 3 3 2" xfId="34939" xr:uid="{00000000-0005-0000-0000-00002C7C0000}"/>
    <cellStyle name="Migliaia 38 2 3 3 3" xfId="40241" xr:uid="{00000000-0005-0000-0000-00002D7C0000}"/>
    <cellStyle name="Migliaia 38 2 3 3 4" xfId="29404" xr:uid="{00000000-0005-0000-0000-00002E7C0000}"/>
    <cellStyle name="Migliaia 38 2 3 4" xfId="32351" xr:uid="{00000000-0005-0000-0000-00002F7C0000}"/>
    <cellStyle name="Migliaia 38 2 3 5" xfId="37590" xr:uid="{00000000-0005-0000-0000-0000307C0000}"/>
    <cellStyle name="Migliaia 38 2 3 6" xfId="11921" xr:uid="{00000000-0005-0000-0000-0000317C0000}"/>
    <cellStyle name="Migliaia 38 2 4" xfId="2807" xr:uid="{00000000-0005-0000-0000-0000327C0000}"/>
    <cellStyle name="Migliaia 38 2 4 2" xfId="9407" xr:uid="{00000000-0005-0000-0000-0000337C0000}"/>
    <cellStyle name="Migliaia 38 2 4 2 2" xfId="34940" xr:uid="{00000000-0005-0000-0000-0000347C0000}"/>
    <cellStyle name="Migliaia 38 2 4 2 3" xfId="40242" xr:uid="{00000000-0005-0000-0000-0000357C0000}"/>
    <cellStyle name="Migliaia 38 2 4 3" xfId="14137" xr:uid="{00000000-0005-0000-0000-0000367C0000}"/>
    <cellStyle name="Migliaia 38 2 4 4" xfId="15956" xr:uid="{00000000-0005-0000-0000-0000377C0000}"/>
    <cellStyle name="Migliaia 38 2 4 4 2" xfId="37591" xr:uid="{00000000-0005-0000-0000-0000387C0000}"/>
    <cellStyle name="Migliaia 38 2 4 5" xfId="11922" xr:uid="{00000000-0005-0000-0000-0000397C0000}"/>
    <cellStyle name="Migliaia 38 2 5" xfId="8563" xr:uid="{00000000-0005-0000-0000-00003A7C0000}"/>
    <cellStyle name="Migliaia 38 2 5 2" xfId="29405" xr:uid="{00000000-0005-0000-0000-00003B7C0000}"/>
    <cellStyle name="Migliaia 38 2 5 2 2" xfId="34941" xr:uid="{00000000-0005-0000-0000-00003C7C0000}"/>
    <cellStyle name="Migliaia 38 2 5 2 3" xfId="40243" xr:uid="{00000000-0005-0000-0000-00003D7C0000}"/>
    <cellStyle name="Migliaia 38 2 5 3" xfId="32352" xr:uid="{00000000-0005-0000-0000-00003E7C0000}"/>
    <cellStyle name="Migliaia 38 2 5 4" xfId="37592" xr:uid="{00000000-0005-0000-0000-00003F7C0000}"/>
    <cellStyle name="Migliaia 38 2 6" xfId="15952" xr:uid="{00000000-0005-0000-0000-0000407C0000}"/>
    <cellStyle name="Migliaia 38 2 6 2" xfId="29406" xr:uid="{00000000-0005-0000-0000-0000417C0000}"/>
    <cellStyle name="Migliaia 38 2 6 2 2" xfId="34942" xr:uid="{00000000-0005-0000-0000-0000427C0000}"/>
    <cellStyle name="Migliaia 38 2 6 2 3" xfId="40244" xr:uid="{00000000-0005-0000-0000-0000437C0000}"/>
    <cellStyle name="Migliaia 38 2 6 3" xfId="32353" xr:uid="{00000000-0005-0000-0000-0000447C0000}"/>
    <cellStyle name="Migliaia 38 2 6 4" xfId="37593" xr:uid="{00000000-0005-0000-0000-0000457C0000}"/>
    <cellStyle name="Migliaia 38 2 6 5" xfId="20313" xr:uid="{00000000-0005-0000-0000-0000467C0000}"/>
    <cellStyle name="Migliaia 38 2 7" xfId="20311" xr:uid="{00000000-0005-0000-0000-0000477C0000}"/>
    <cellStyle name="Migliaia 38 3" xfId="331" xr:uid="{00000000-0005-0000-0000-0000487C0000}"/>
    <cellStyle name="Migliaia 38 3 10" xfId="20314" xr:uid="{00000000-0005-0000-0000-0000497C0000}"/>
    <cellStyle name="Migliaia 38 3 11" xfId="11923" xr:uid="{00000000-0005-0000-0000-00004A7C0000}"/>
    <cellStyle name="Migliaia 38 3 2" xfId="1412" xr:uid="{00000000-0005-0000-0000-00004B7C0000}"/>
    <cellStyle name="Migliaia 38 3 2 2" xfId="3608" xr:uid="{00000000-0005-0000-0000-00004C7C0000}"/>
    <cellStyle name="Migliaia 38 3 2 2 2" xfId="7439" xr:uid="{00000000-0005-0000-0000-00004D7C0000}"/>
    <cellStyle name="Migliaia 38 3 2 2 2 2" xfId="13888" xr:uid="{00000000-0005-0000-0000-00004E7C0000}"/>
    <cellStyle name="Migliaia 38 3 2 2 2 2 2" xfId="17304" xr:uid="{00000000-0005-0000-0000-00004F7C0000}"/>
    <cellStyle name="Migliaia 38 3 2 2 2 2 2 2" xfId="34943" xr:uid="{00000000-0005-0000-0000-0000507C0000}"/>
    <cellStyle name="Migliaia 38 3 2 2 2 2 3" xfId="40245" xr:uid="{00000000-0005-0000-0000-0000517C0000}"/>
    <cellStyle name="Migliaia 38 3 2 2 2 2 4" xfId="29407" xr:uid="{00000000-0005-0000-0000-0000527C0000}"/>
    <cellStyle name="Migliaia 38 3 2 2 2 3" xfId="32354" xr:uid="{00000000-0005-0000-0000-0000537C0000}"/>
    <cellStyle name="Migliaia 38 3 2 2 2 4" xfId="37594" xr:uid="{00000000-0005-0000-0000-0000547C0000}"/>
    <cellStyle name="Migliaia 38 3 2 2 2 5" xfId="42197" xr:uid="{00000000-0005-0000-0000-0000557C0000}"/>
    <cellStyle name="Migliaia 38 3 2 2 2 6" xfId="46349" xr:uid="{00000000-0005-0000-0000-0000567C0000}"/>
    <cellStyle name="Migliaia 38 3 2 2 2 7" xfId="49365" xr:uid="{00000000-0005-0000-0000-0000577C0000}"/>
    <cellStyle name="Migliaia 38 3 2 2 2 8" xfId="13101" xr:uid="{00000000-0005-0000-0000-0000587C0000}"/>
    <cellStyle name="Migliaia 38 3 2 2 3" xfId="6991" xr:uid="{00000000-0005-0000-0000-0000597C0000}"/>
    <cellStyle name="Migliaia 38 3 2 2 4" xfId="6182" xr:uid="{00000000-0005-0000-0000-00005A7C0000}"/>
    <cellStyle name="Migliaia 38 3 2 2 4 2" xfId="16956" xr:uid="{00000000-0005-0000-0000-00005B7C0000}"/>
    <cellStyle name="Migliaia 38 3 2 2 4 3" xfId="41700" xr:uid="{00000000-0005-0000-0000-00005C7C0000}"/>
    <cellStyle name="Migliaia 38 3 2 2 4 4" xfId="45988" xr:uid="{00000000-0005-0000-0000-00005D7C0000}"/>
    <cellStyle name="Migliaia 38 3 2 2 4 5" xfId="49004" xr:uid="{00000000-0005-0000-0000-00005E7C0000}"/>
    <cellStyle name="Migliaia 38 3 2 2 5" xfId="15959" xr:uid="{00000000-0005-0000-0000-00005F7C0000}"/>
    <cellStyle name="Migliaia 38 3 2 2 6" xfId="20316" xr:uid="{00000000-0005-0000-0000-0000607C0000}"/>
    <cellStyle name="Migliaia 38 3 2 3" xfId="2809" xr:uid="{00000000-0005-0000-0000-0000617C0000}"/>
    <cellStyle name="Migliaia 38 3 2 3 2" xfId="7085" xr:uid="{00000000-0005-0000-0000-0000627C0000}"/>
    <cellStyle name="Migliaia 38 3 2 3 2 2" xfId="34944" xr:uid="{00000000-0005-0000-0000-0000637C0000}"/>
    <cellStyle name="Migliaia 38 3 2 3 2 3" xfId="40246" xr:uid="{00000000-0005-0000-0000-0000647C0000}"/>
    <cellStyle name="Migliaia 38 3 2 3 2 4" xfId="29408" xr:uid="{00000000-0005-0000-0000-0000657C0000}"/>
    <cellStyle name="Migliaia 38 3 2 3 3" xfId="7440" xr:uid="{00000000-0005-0000-0000-0000667C0000}"/>
    <cellStyle name="Migliaia 38 3 2 3 4" xfId="15960" xr:uid="{00000000-0005-0000-0000-0000677C0000}"/>
    <cellStyle name="Migliaia 38 3 2 3 4 2" xfId="37595" xr:uid="{00000000-0005-0000-0000-0000687C0000}"/>
    <cellStyle name="Migliaia 38 3 2 3 5" xfId="11924" xr:uid="{00000000-0005-0000-0000-0000697C0000}"/>
    <cellStyle name="Migliaia 38 3 2 4" xfId="6786" xr:uid="{00000000-0005-0000-0000-00006A7C0000}"/>
    <cellStyle name="Migliaia 38 3 2 4 2" xfId="13520" xr:uid="{00000000-0005-0000-0000-00006B7C0000}"/>
    <cellStyle name="Migliaia 38 3 2 4 2 2" xfId="34945" xr:uid="{00000000-0005-0000-0000-00006C7C0000}"/>
    <cellStyle name="Migliaia 38 3 2 4 2 3" xfId="40247" xr:uid="{00000000-0005-0000-0000-00006D7C0000}"/>
    <cellStyle name="Migliaia 38 3 2 4 3" xfId="32355" xr:uid="{00000000-0005-0000-0000-00006E7C0000}"/>
    <cellStyle name="Migliaia 38 3 2 4 4" xfId="37596" xr:uid="{00000000-0005-0000-0000-00006F7C0000}"/>
    <cellStyle name="Migliaia 38 3 2 4 5" xfId="12627" xr:uid="{00000000-0005-0000-0000-0000707C0000}"/>
    <cellStyle name="Migliaia 38 3 2 5" xfId="12762" xr:uid="{00000000-0005-0000-0000-0000717C0000}"/>
    <cellStyle name="Migliaia 38 3 2 5 2" xfId="29409" xr:uid="{00000000-0005-0000-0000-0000727C0000}"/>
    <cellStyle name="Migliaia 38 3 2 5 2 2" xfId="34946" xr:uid="{00000000-0005-0000-0000-0000737C0000}"/>
    <cellStyle name="Migliaia 38 3 2 5 2 3" xfId="40248" xr:uid="{00000000-0005-0000-0000-0000747C0000}"/>
    <cellStyle name="Migliaia 38 3 2 5 3" xfId="32356" xr:uid="{00000000-0005-0000-0000-0000757C0000}"/>
    <cellStyle name="Migliaia 38 3 2 5 4" xfId="37597" xr:uid="{00000000-0005-0000-0000-0000767C0000}"/>
    <cellStyle name="Migliaia 38 3 2 6" xfId="15958" xr:uid="{00000000-0005-0000-0000-0000777C0000}"/>
    <cellStyle name="Migliaia 38 3 2 6 2" xfId="29410" xr:uid="{00000000-0005-0000-0000-0000787C0000}"/>
    <cellStyle name="Migliaia 38 3 2 6 2 2" xfId="34947" xr:uid="{00000000-0005-0000-0000-0000797C0000}"/>
    <cellStyle name="Migliaia 38 3 2 6 2 3" xfId="40249" xr:uid="{00000000-0005-0000-0000-00007A7C0000}"/>
    <cellStyle name="Migliaia 38 3 2 6 3" xfId="32357" xr:uid="{00000000-0005-0000-0000-00007B7C0000}"/>
    <cellStyle name="Migliaia 38 3 2 6 4" xfId="37598" xr:uid="{00000000-0005-0000-0000-00007C7C0000}"/>
    <cellStyle name="Migliaia 38 3 2 6 5" xfId="20317" xr:uid="{00000000-0005-0000-0000-00007D7C0000}"/>
    <cellStyle name="Migliaia 38 3 2 7" xfId="20315" xr:uid="{00000000-0005-0000-0000-00007E7C0000}"/>
    <cellStyle name="Migliaia 38 3 3" xfId="1411" xr:uid="{00000000-0005-0000-0000-00007F7C0000}"/>
    <cellStyle name="Migliaia 38 3 3 2" xfId="3607" xr:uid="{00000000-0005-0000-0000-0000807C0000}"/>
    <cellStyle name="Migliaia 38 3 3 2 2" xfId="5176" xr:uid="{00000000-0005-0000-0000-0000817C0000}"/>
    <cellStyle name="Migliaia 38 3 3 2 2 2" xfId="34949" xr:uid="{00000000-0005-0000-0000-0000827C0000}"/>
    <cellStyle name="Migliaia 38 3 3 2 2 3" xfId="40251" xr:uid="{00000000-0005-0000-0000-0000837C0000}"/>
    <cellStyle name="Migliaia 38 3 3 2 3" xfId="13656" xr:uid="{00000000-0005-0000-0000-0000847C0000}"/>
    <cellStyle name="Migliaia 38 3 3 2 4" xfId="15962" xr:uid="{00000000-0005-0000-0000-0000857C0000}"/>
    <cellStyle name="Migliaia 38 3 3 2 4 2" xfId="37600" xr:uid="{00000000-0005-0000-0000-0000867C0000}"/>
    <cellStyle name="Migliaia 38 3 3 2 5" xfId="11926" xr:uid="{00000000-0005-0000-0000-0000877C0000}"/>
    <cellStyle name="Migliaia 38 3 3 3" xfId="4928" xr:uid="{00000000-0005-0000-0000-0000887C0000}"/>
    <cellStyle name="Migliaia 38 3 3 3 2" xfId="29412" xr:uid="{00000000-0005-0000-0000-0000897C0000}"/>
    <cellStyle name="Migliaia 38 3 3 3 2 2" xfId="34950" xr:uid="{00000000-0005-0000-0000-00008A7C0000}"/>
    <cellStyle name="Migliaia 38 3 3 3 2 3" xfId="40252" xr:uid="{00000000-0005-0000-0000-00008B7C0000}"/>
    <cellStyle name="Migliaia 38 3 3 3 3" xfId="32359" xr:uid="{00000000-0005-0000-0000-00008C7C0000}"/>
    <cellStyle name="Migliaia 38 3 3 3 4" xfId="37601" xr:uid="{00000000-0005-0000-0000-00008D7C0000}"/>
    <cellStyle name="Migliaia 38 3 3 4" xfId="15961" xr:uid="{00000000-0005-0000-0000-00008E7C0000}"/>
    <cellStyle name="Migliaia 38 3 3 4 2" xfId="29413" xr:uid="{00000000-0005-0000-0000-00008F7C0000}"/>
    <cellStyle name="Migliaia 38 3 3 4 2 2" xfId="34951" xr:uid="{00000000-0005-0000-0000-0000907C0000}"/>
    <cellStyle name="Migliaia 38 3 3 4 2 3" xfId="40253" xr:uid="{00000000-0005-0000-0000-0000917C0000}"/>
    <cellStyle name="Migliaia 38 3 3 4 3" xfId="32360" xr:uid="{00000000-0005-0000-0000-0000927C0000}"/>
    <cellStyle name="Migliaia 38 3 3 4 4" xfId="37602" xr:uid="{00000000-0005-0000-0000-0000937C0000}"/>
    <cellStyle name="Migliaia 38 3 3 4 5" xfId="20318" xr:uid="{00000000-0005-0000-0000-0000947C0000}"/>
    <cellStyle name="Migliaia 38 3 3 5" xfId="20319" xr:uid="{00000000-0005-0000-0000-0000957C0000}"/>
    <cellStyle name="Migliaia 38 3 3 5 2" xfId="29414" xr:uid="{00000000-0005-0000-0000-0000967C0000}"/>
    <cellStyle name="Migliaia 38 3 3 5 2 2" xfId="34952" xr:uid="{00000000-0005-0000-0000-0000977C0000}"/>
    <cellStyle name="Migliaia 38 3 3 5 2 3" xfId="40254" xr:uid="{00000000-0005-0000-0000-0000987C0000}"/>
    <cellStyle name="Migliaia 38 3 3 5 3" xfId="32361" xr:uid="{00000000-0005-0000-0000-0000997C0000}"/>
    <cellStyle name="Migliaia 38 3 3 5 4" xfId="37603" xr:uid="{00000000-0005-0000-0000-00009A7C0000}"/>
    <cellStyle name="Migliaia 38 3 3 6" xfId="29411" xr:uid="{00000000-0005-0000-0000-00009B7C0000}"/>
    <cellStyle name="Migliaia 38 3 3 6 2" xfId="34948" xr:uid="{00000000-0005-0000-0000-00009C7C0000}"/>
    <cellStyle name="Migliaia 38 3 3 6 3" xfId="40250" xr:uid="{00000000-0005-0000-0000-00009D7C0000}"/>
    <cellStyle name="Migliaia 38 3 3 7" xfId="32358" xr:uid="{00000000-0005-0000-0000-00009E7C0000}"/>
    <cellStyle name="Migliaia 38 3 3 8" xfId="37599" xr:uid="{00000000-0005-0000-0000-00009F7C0000}"/>
    <cellStyle name="Migliaia 38 3 3 9" xfId="11925" xr:uid="{00000000-0005-0000-0000-0000A07C0000}"/>
    <cellStyle name="Migliaia 38 3 4" xfId="2416" xr:uid="{00000000-0005-0000-0000-0000A17C0000}"/>
    <cellStyle name="Migliaia 38 3 4 2" xfId="3928" xr:uid="{00000000-0005-0000-0000-0000A27C0000}"/>
    <cellStyle name="Migliaia 38 3 4 2 2" xfId="9883" xr:uid="{00000000-0005-0000-0000-0000A37C0000}"/>
    <cellStyle name="Migliaia 38 3 4 2 3" xfId="13562" xr:uid="{00000000-0005-0000-0000-0000A47C0000}"/>
    <cellStyle name="Migliaia 38 3 4 2 4" xfId="15964" xr:uid="{00000000-0005-0000-0000-0000A57C0000}"/>
    <cellStyle name="Migliaia 38 3 4 2 5" xfId="27842" xr:uid="{00000000-0005-0000-0000-0000A67C0000}"/>
    <cellStyle name="Migliaia 38 3 4 2 6" xfId="11928" xr:uid="{00000000-0005-0000-0000-0000A77C0000}"/>
    <cellStyle name="Migliaia 38 3 4 3" xfId="9131" xr:uid="{00000000-0005-0000-0000-0000A87C0000}"/>
    <cellStyle name="Migliaia 38 3 4 3 2" xfId="30791" xr:uid="{00000000-0005-0000-0000-0000A97C0000}"/>
    <cellStyle name="Migliaia 38 3 4 3 2 2" xfId="35951" xr:uid="{00000000-0005-0000-0000-0000AA7C0000}"/>
    <cellStyle name="Migliaia 38 3 4 3 2 3" xfId="41253" xr:uid="{00000000-0005-0000-0000-0000AB7C0000}"/>
    <cellStyle name="Migliaia 38 3 4 3 3" xfId="33300" xr:uid="{00000000-0005-0000-0000-0000AC7C0000}"/>
    <cellStyle name="Migliaia 38 3 4 3 4" xfId="38602" xr:uid="{00000000-0005-0000-0000-0000AD7C0000}"/>
    <cellStyle name="Migliaia 38 3 4 4" xfId="15963" xr:uid="{00000000-0005-0000-0000-0000AE7C0000}"/>
    <cellStyle name="Migliaia 38 3 4 4 2" xfId="34953" xr:uid="{00000000-0005-0000-0000-0000AF7C0000}"/>
    <cellStyle name="Migliaia 38 3 4 4 3" xfId="40255" xr:uid="{00000000-0005-0000-0000-0000B07C0000}"/>
    <cellStyle name="Migliaia 38 3 4 4 4" xfId="29415" xr:uid="{00000000-0005-0000-0000-0000B17C0000}"/>
    <cellStyle name="Migliaia 38 3 4 5" xfId="32362" xr:uid="{00000000-0005-0000-0000-0000B27C0000}"/>
    <cellStyle name="Migliaia 38 3 4 6" xfId="37604" xr:uid="{00000000-0005-0000-0000-0000B37C0000}"/>
    <cellStyle name="Migliaia 38 3 4 7" xfId="11927" xr:uid="{00000000-0005-0000-0000-0000B47C0000}"/>
    <cellStyle name="Migliaia 38 3 5" xfId="3230" xr:uid="{00000000-0005-0000-0000-0000B57C0000}"/>
    <cellStyle name="Migliaia 38 3 5 2" xfId="9703" xr:uid="{00000000-0005-0000-0000-0000B67C0000}"/>
    <cellStyle name="Migliaia 38 3 5 2 2" xfId="30792" xr:uid="{00000000-0005-0000-0000-0000B77C0000}"/>
    <cellStyle name="Migliaia 38 3 5 2 2 2" xfId="35952" xr:uid="{00000000-0005-0000-0000-0000B87C0000}"/>
    <cellStyle name="Migliaia 38 3 5 2 2 3" xfId="41254" xr:uid="{00000000-0005-0000-0000-0000B97C0000}"/>
    <cellStyle name="Migliaia 38 3 5 2 3" xfId="33301" xr:uid="{00000000-0005-0000-0000-0000BA7C0000}"/>
    <cellStyle name="Migliaia 38 3 5 2 4" xfId="38603" xr:uid="{00000000-0005-0000-0000-0000BB7C0000}"/>
    <cellStyle name="Migliaia 38 3 5 3" xfId="15965" xr:uid="{00000000-0005-0000-0000-0000BC7C0000}"/>
    <cellStyle name="Migliaia 38 3 5 3 2" xfId="34954" xr:uid="{00000000-0005-0000-0000-0000BD7C0000}"/>
    <cellStyle name="Migliaia 38 3 5 3 3" xfId="40256" xr:uid="{00000000-0005-0000-0000-0000BE7C0000}"/>
    <cellStyle name="Migliaia 38 3 5 3 4" xfId="29416" xr:uid="{00000000-0005-0000-0000-0000BF7C0000}"/>
    <cellStyle name="Migliaia 38 3 5 4" xfId="32363" xr:uid="{00000000-0005-0000-0000-0000C07C0000}"/>
    <cellStyle name="Migliaia 38 3 5 5" xfId="37605" xr:uid="{00000000-0005-0000-0000-0000C17C0000}"/>
    <cellStyle name="Migliaia 38 3 5 6" xfId="11929" xr:uid="{00000000-0005-0000-0000-0000C27C0000}"/>
    <cellStyle name="Migliaia 38 3 6" xfId="2808" xr:uid="{00000000-0005-0000-0000-0000C37C0000}"/>
    <cellStyle name="Migliaia 38 3 6 2" xfId="9408" xr:uid="{00000000-0005-0000-0000-0000C47C0000}"/>
    <cellStyle name="Migliaia 38 3 6 2 2" xfId="34955" xr:uid="{00000000-0005-0000-0000-0000C57C0000}"/>
    <cellStyle name="Migliaia 38 3 6 2 3" xfId="40257" xr:uid="{00000000-0005-0000-0000-0000C67C0000}"/>
    <cellStyle name="Migliaia 38 3 6 3" xfId="14043" xr:uid="{00000000-0005-0000-0000-0000C77C0000}"/>
    <cellStyle name="Migliaia 38 3 6 4" xfId="15966" xr:uid="{00000000-0005-0000-0000-0000C87C0000}"/>
    <cellStyle name="Migliaia 38 3 6 4 2" xfId="37606" xr:uid="{00000000-0005-0000-0000-0000C97C0000}"/>
    <cellStyle name="Migliaia 38 3 6 5" xfId="11930" xr:uid="{00000000-0005-0000-0000-0000CA7C0000}"/>
    <cellStyle name="Migliaia 38 3 7" xfId="7134" xr:uid="{00000000-0005-0000-0000-0000CB7C0000}"/>
    <cellStyle name="Migliaia 38 3 7 2" xfId="29417" xr:uid="{00000000-0005-0000-0000-0000CC7C0000}"/>
    <cellStyle name="Migliaia 38 3 7 2 2" xfId="34956" xr:uid="{00000000-0005-0000-0000-0000CD7C0000}"/>
    <cellStyle name="Migliaia 38 3 7 2 3" xfId="40258" xr:uid="{00000000-0005-0000-0000-0000CE7C0000}"/>
    <cellStyle name="Migliaia 38 3 7 3" xfId="32364" xr:uid="{00000000-0005-0000-0000-0000CF7C0000}"/>
    <cellStyle name="Migliaia 38 3 7 4" xfId="37607" xr:uid="{00000000-0005-0000-0000-0000D07C0000}"/>
    <cellStyle name="Migliaia 38 3 8" xfId="12763" xr:uid="{00000000-0005-0000-0000-0000D17C0000}"/>
    <cellStyle name="Migliaia 38 3 8 2" xfId="29418" xr:uid="{00000000-0005-0000-0000-0000D27C0000}"/>
    <cellStyle name="Migliaia 38 3 8 2 2" xfId="34957" xr:uid="{00000000-0005-0000-0000-0000D37C0000}"/>
    <cellStyle name="Migliaia 38 3 8 2 3" xfId="40259" xr:uid="{00000000-0005-0000-0000-0000D47C0000}"/>
    <cellStyle name="Migliaia 38 3 8 3" xfId="32365" xr:uid="{00000000-0005-0000-0000-0000D57C0000}"/>
    <cellStyle name="Migliaia 38 3 8 4" xfId="37608" xr:uid="{00000000-0005-0000-0000-0000D67C0000}"/>
    <cellStyle name="Migliaia 38 3 8 5" xfId="20320" xr:uid="{00000000-0005-0000-0000-0000D77C0000}"/>
    <cellStyle name="Migliaia 38 3 9" xfId="15957" xr:uid="{00000000-0005-0000-0000-0000D87C0000}"/>
    <cellStyle name="Migliaia 38 4" xfId="1413" xr:uid="{00000000-0005-0000-0000-0000D97C0000}"/>
    <cellStyle name="Migliaia 38 4 2" xfId="3609" xr:uid="{00000000-0005-0000-0000-0000DA7C0000}"/>
    <cellStyle name="Migliaia 38 4 2 2" xfId="4274" xr:uid="{00000000-0005-0000-0000-0000DB7C0000}"/>
    <cellStyle name="Migliaia 38 4 2 2 2" xfId="29419" xr:uid="{00000000-0005-0000-0000-0000DC7C0000}"/>
    <cellStyle name="Migliaia 38 4 2 2 2 2" xfId="34958" xr:uid="{00000000-0005-0000-0000-0000DD7C0000}"/>
    <cellStyle name="Migliaia 38 4 2 2 2 3" xfId="40260" xr:uid="{00000000-0005-0000-0000-0000DE7C0000}"/>
    <cellStyle name="Migliaia 38 4 2 2 3" xfId="32366" xr:uid="{00000000-0005-0000-0000-0000DF7C0000}"/>
    <cellStyle name="Migliaia 38 4 2 2 4" xfId="37609" xr:uid="{00000000-0005-0000-0000-0000E07C0000}"/>
    <cellStyle name="Migliaia 38 4 2 3" xfId="7441" xr:uid="{00000000-0005-0000-0000-0000E17C0000}"/>
    <cellStyle name="Migliaia 38 4 2 3 2" xfId="29420" xr:uid="{00000000-0005-0000-0000-0000E27C0000}"/>
    <cellStyle name="Migliaia 38 4 2 3 2 2" xfId="34959" xr:uid="{00000000-0005-0000-0000-0000E37C0000}"/>
    <cellStyle name="Migliaia 38 4 2 3 2 3" xfId="40261" xr:uid="{00000000-0005-0000-0000-0000E47C0000}"/>
    <cellStyle name="Migliaia 38 4 2 3 3" xfId="32367" xr:uid="{00000000-0005-0000-0000-0000E57C0000}"/>
    <cellStyle name="Migliaia 38 4 2 3 4" xfId="37610" xr:uid="{00000000-0005-0000-0000-0000E67C0000}"/>
    <cellStyle name="Migliaia 38 4 2 4" xfId="6788" xr:uid="{00000000-0005-0000-0000-0000E77C0000}"/>
    <cellStyle name="Migliaia 38 4 2 5" xfId="6184" xr:uid="{00000000-0005-0000-0000-0000E87C0000}"/>
    <cellStyle name="Migliaia 38 4 2 5 2" xfId="16958" xr:uid="{00000000-0005-0000-0000-0000E97C0000}"/>
    <cellStyle name="Migliaia 38 4 2 5 3" xfId="41701" xr:uid="{00000000-0005-0000-0000-0000EA7C0000}"/>
    <cellStyle name="Migliaia 38 4 2 5 4" xfId="45990" xr:uid="{00000000-0005-0000-0000-0000EB7C0000}"/>
    <cellStyle name="Migliaia 38 4 2 5 5" xfId="49006" xr:uid="{00000000-0005-0000-0000-0000EC7C0000}"/>
    <cellStyle name="Migliaia 38 4 2 6" xfId="15968" xr:uid="{00000000-0005-0000-0000-0000ED7C0000}"/>
    <cellStyle name="Migliaia 38 4 2 7" xfId="20322" xr:uid="{00000000-0005-0000-0000-0000EE7C0000}"/>
    <cellStyle name="Migliaia 38 4 3" xfId="4275" xr:uid="{00000000-0005-0000-0000-0000EF7C0000}"/>
    <cellStyle name="Migliaia 38 4 3 2" xfId="13657" xr:uid="{00000000-0005-0000-0000-0000F07C0000}"/>
    <cellStyle name="Migliaia 38 4 3 2 2" xfId="34960" xr:uid="{00000000-0005-0000-0000-0000F17C0000}"/>
    <cellStyle name="Migliaia 38 4 3 2 3" xfId="40262" xr:uid="{00000000-0005-0000-0000-0000F27C0000}"/>
    <cellStyle name="Migliaia 38 4 3 3" xfId="32368" xr:uid="{00000000-0005-0000-0000-0000F37C0000}"/>
    <cellStyle name="Migliaia 38 4 3 4" xfId="37611" xr:uid="{00000000-0005-0000-0000-0000F47C0000}"/>
    <cellStyle name="Migliaia 38 4 3 5" xfId="12761" xr:uid="{00000000-0005-0000-0000-0000F57C0000}"/>
    <cellStyle name="Migliaia 38 4 4" xfId="7442" xr:uid="{00000000-0005-0000-0000-0000F67C0000}"/>
    <cellStyle name="Migliaia 38 4 4 2" xfId="29421" xr:uid="{00000000-0005-0000-0000-0000F77C0000}"/>
    <cellStyle name="Migliaia 38 4 4 2 2" xfId="34961" xr:uid="{00000000-0005-0000-0000-0000F87C0000}"/>
    <cellStyle name="Migliaia 38 4 4 2 3" xfId="40263" xr:uid="{00000000-0005-0000-0000-0000F97C0000}"/>
    <cellStyle name="Migliaia 38 4 4 3" xfId="32369" xr:uid="{00000000-0005-0000-0000-0000FA7C0000}"/>
    <cellStyle name="Migliaia 38 4 4 4" xfId="37612" xr:uid="{00000000-0005-0000-0000-0000FB7C0000}"/>
    <cellStyle name="Migliaia 38 4 5" xfId="6787" xr:uid="{00000000-0005-0000-0000-0000FC7C0000}"/>
    <cellStyle name="Migliaia 38 4 5 2" xfId="29422" xr:uid="{00000000-0005-0000-0000-0000FD7C0000}"/>
    <cellStyle name="Migliaia 38 4 5 2 2" xfId="34962" xr:uid="{00000000-0005-0000-0000-0000FE7C0000}"/>
    <cellStyle name="Migliaia 38 4 5 2 3" xfId="40264" xr:uid="{00000000-0005-0000-0000-0000FF7C0000}"/>
    <cellStyle name="Migliaia 38 4 5 3" xfId="32370" xr:uid="{00000000-0005-0000-0000-0000007D0000}"/>
    <cellStyle name="Migliaia 38 4 5 4" xfId="37613" xr:uid="{00000000-0005-0000-0000-0000017D0000}"/>
    <cellStyle name="Migliaia 38 4 6" xfId="6183" xr:uid="{00000000-0005-0000-0000-0000027D0000}"/>
    <cellStyle name="Migliaia 38 4 6 2" xfId="16957" xr:uid="{00000000-0005-0000-0000-0000037D0000}"/>
    <cellStyle name="Migliaia 38 4 6 2 2" xfId="34963" xr:uid="{00000000-0005-0000-0000-0000047D0000}"/>
    <cellStyle name="Migliaia 38 4 6 2 3" xfId="40265" xr:uid="{00000000-0005-0000-0000-0000057D0000}"/>
    <cellStyle name="Migliaia 38 4 6 2 4" xfId="29423" xr:uid="{00000000-0005-0000-0000-0000067D0000}"/>
    <cellStyle name="Migliaia 38 4 6 3" xfId="32371" xr:uid="{00000000-0005-0000-0000-0000077D0000}"/>
    <cellStyle name="Migliaia 38 4 6 4" xfId="37614" xr:uid="{00000000-0005-0000-0000-0000087D0000}"/>
    <cellStyle name="Migliaia 38 4 6 5" xfId="20323" xr:uid="{00000000-0005-0000-0000-0000097D0000}"/>
    <cellStyle name="Migliaia 38 4 6 6" xfId="43349" xr:uid="{00000000-0005-0000-0000-00000A7D0000}"/>
    <cellStyle name="Migliaia 38 4 6 7" xfId="45989" xr:uid="{00000000-0005-0000-0000-00000B7D0000}"/>
    <cellStyle name="Migliaia 38 4 6 8" xfId="49005" xr:uid="{00000000-0005-0000-0000-00000C7D0000}"/>
    <cellStyle name="Migliaia 38 4 7" xfId="15967" xr:uid="{00000000-0005-0000-0000-00000D7D0000}"/>
    <cellStyle name="Migliaia 38 4 7 2" xfId="29424" xr:uid="{00000000-0005-0000-0000-00000E7D0000}"/>
    <cellStyle name="Migliaia 38 4 7 2 2" xfId="34964" xr:uid="{00000000-0005-0000-0000-00000F7D0000}"/>
    <cellStyle name="Migliaia 38 4 7 2 3" xfId="40266" xr:uid="{00000000-0005-0000-0000-0000107D0000}"/>
    <cellStyle name="Migliaia 38 4 7 3" xfId="32372" xr:uid="{00000000-0005-0000-0000-0000117D0000}"/>
    <cellStyle name="Migliaia 38 4 7 4" xfId="37615" xr:uid="{00000000-0005-0000-0000-0000127D0000}"/>
    <cellStyle name="Migliaia 38 4 7 5" xfId="20324" xr:uid="{00000000-0005-0000-0000-0000137D0000}"/>
    <cellStyle name="Migliaia 38 4 8" xfId="20321" xr:uid="{00000000-0005-0000-0000-0000147D0000}"/>
    <cellStyle name="Migliaia 38 5" xfId="1414" xr:uid="{00000000-0005-0000-0000-0000157D0000}"/>
    <cellStyle name="Migliaia 38 5 2" xfId="3610" xr:uid="{00000000-0005-0000-0000-0000167D0000}"/>
    <cellStyle name="Migliaia 38 5 2 2" xfId="13889" xr:uid="{00000000-0005-0000-0000-0000177D0000}"/>
    <cellStyle name="Migliaia 38 5 2 2 2" xfId="34965" xr:uid="{00000000-0005-0000-0000-0000187D0000}"/>
    <cellStyle name="Migliaia 38 5 2 2 3" xfId="40267" xr:uid="{00000000-0005-0000-0000-0000197D0000}"/>
    <cellStyle name="Migliaia 38 5 2 3" xfId="15970" xr:uid="{00000000-0005-0000-0000-00001A7D0000}"/>
    <cellStyle name="Migliaia 38 5 2 3 2" xfId="32373" xr:uid="{00000000-0005-0000-0000-00001B7D0000}"/>
    <cellStyle name="Migliaia 38 5 2 4" xfId="37616" xr:uid="{00000000-0005-0000-0000-00001C7D0000}"/>
    <cellStyle name="Migliaia 38 5 2 5" xfId="11931" xr:uid="{00000000-0005-0000-0000-00001D7D0000}"/>
    <cellStyle name="Migliaia 38 5 3" xfId="6789" xr:uid="{00000000-0005-0000-0000-00001E7D0000}"/>
    <cellStyle name="Migliaia 38 5 3 2" xfId="29425" xr:uid="{00000000-0005-0000-0000-00001F7D0000}"/>
    <cellStyle name="Migliaia 38 5 3 2 2" xfId="34966" xr:uid="{00000000-0005-0000-0000-0000207D0000}"/>
    <cellStyle name="Migliaia 38 5 3 2 3" xfId="40268" xr:uid="{00000000-0005-0000-0000-0000217D0000}"/>
    <cellStyle name="Migliaia 38 5 3 3" xfId="32374" xr:uid="{00000000-0005-0000-0000-0000227D0000}"/>
    <cellStyle name="Migliaia 38 5 3 4" xfId="37617" xr:uid="{00000000-0005-0000-0000-0000237D0000}"/>
    <cellStyle name="Migliaia 38 5 4" xfId="6185" xr:uid="{00000000-0005-0000-0000-0000247D0000}"/>
    <cellStyle name="Migliaia 38 5 4 2" xfId="16959" xr:uid="{00000000-0005-0000-0000-0000257D0000}"/>
    <cellStyle name="Migliaia 38 5 4 2 2" xfId="34967" xr:uid="{00000000-0005-0000-0000-0000267D0000}"/>
    <cellStyle name="Migliaia 38 5 4 2 3" xfId="40269" xr:uid="{00000000-0005-0000-0000-0000277D0000}"/>
    <cellStyle name="Migliaia 38 5 4 2 4" xfId="29426" xr:uid="{00000000-0005-0000-0000-0000287D0000}"/>
    <cellStyle name="Migliaia 38 5 4 3" xfId="32375" xr:uid="{00000000-0005-0000-0000-0000297D0000}"/>
    <cellStyle name="Migliaia 38 5 4 4" xfId="37618" xr:uid="{00000000-0005-0000-0000-00002A7D0000}"/>
    <cellStyle name="Migliaia 38 5 4 5" xfId="20326" xr:uid="{00000000-0005-0000-0000-00002B7D0000}"/>
    <cellStyle name="Migliaia 38 5 4 6" xfId="41702" xr:uid="{00000000-0005-0000-0000-00002C7D0000}"/>
    <cellStyle name="Migliaia 38 5 4 7" xfId="45991" xr:uid="{00000000-0005-0000-0000-00002D7D0000}"/>
    <cellStyle name="Migliaia 38 5 4 8" xfId="49007" xr:uid="{00000000-0005-0000-0000-00002E7D0000}"/>
    <cellStyle name="Migliaia 38 5 5" xfId="15969" xr:uid="{00000000-0005-0000-0000-00002F7D0000}"/>
    <cellStyle name="Migliaia 38 5 5 2" xfId="29427" xr:uid="{00000000-0005-0000-0000-0000307D0000}"/>
    <cellStyle name="Migliaia 38 5 5 2 2" xfId="34968" xr:uid="{00000000-0005-0000-0000-0000317D0000}"/>
    <cellStyle name="Migliaia 38 5 5 2 3" xfId="40270" xr:uid="{00000000-0005-0000-0000-0000327D0000}"/>
    <cellStyle name="Migliaia 38 5 5 3" xfId="32376" xr:uid="{00000000-0005-0000-0000-0000337D0000}"/>
    <cellStyle name="Migliaia 38 5 5 4" xfId="37619" xr:uid="{00000000-0005-0000-0000-0000347D0000}"/>
    <cellStyle name="Migliaia 38 5 5 5" xfId="20327" xr:uid="{00000000-0005-0000-0000-0000357D0000}"/>
    <cellStyle name="Migliaia 38 5 6" xfId="20328" xr:uid="{00000000-0005-0000-0000-0000367D0000}"/>
    <cellStyle name="Migliaia 38 5 6 2" xfId="29428" xr:uid="{00000000-0005-0000-0000-0000377D0000}"/>
    <cellStyle name="Migliaia 38 5 6 2 2" xfId="34969" xr:uid="{00000000-0005-0000-0000-0000387D0000}"/>
    <cellStyle name="Migliaia 38 5 6 2 3" xfId="40271" xr:uid="{00000000-0005-0000-0000-0000397D0000}"/>
    <cellStyle name="Migliaia 38 5 6 3" xfId="32377" xr:uid="{00000000-0005-0000-0000-00003A7D0000}"/>
    <cellStyle name="Migliaia 38 5 6 4" xfId="37620" xr:uid="{00000000-0005-0000-0000-00003B7D0000}"/>
    <cellStyle name="Migliaia 38 5 7" xfId="20325" xr:uid="{00000000-0005-0000-0000-00003C7D0000}"/>
    <cellStyle name="Migliaia 38 6" xfId="1409" xr:uid="{00000000-0005-0000-0000-00003D7D0000}"/>
    <cellStyle name="Migliaia 38 6 2" xfId="3605" xr:uid="{00000000-0005-0000-0000-00003E7D0000}"/>
    <cellStyle name="Migliaia 38 6 2 2" xfId="5175" xr:uid="{00000000-0005-0000-0000-00003F7D0000}"/>
    <cellStyle name="Migliaia 38 6 2 3" xfId="14081" xr:uid="{00000000-0005-0000-0000-0000407D0000}"/>
    <cellStyle name="Migliaia 38 6 2 4" xfId="15972" xr:uid="{00000000-0005-0000-0000-0000417D0000}"/>
    <cellStyle name="Migliaia 38 6 2 5" xfId="27843" xr:uid="{00000000-0005-0000-0000-0000427D0000}"/>
    <cellStyle name="Migliaia 38 6 2 6" xfId="11933" xr:uid="{00000000-0005-0000-0000-0000437D0000}"/>
    <cellStyle name="Migliaia 38 6 3" xfId="4927" xr:uid="{00000000-0005-0000-0000-0000447D0000}"/>
    <cellStyle name="Migliaia 38 6 3 2" xfId="30793" xr:uid="{00000000-0005-0000-0000-0000457D0000}"/>
    <cellStyle name="Migliaia 38 6 3 2 2" xfId="35953" xr:uid="{00000000-0005-0000-0000-0000467D0000}"/>
    <cellStyle name="Migliaia 38 6 3 2 3" xfId="41255" xr:uid="{00000000-0005-0000-0000-0000477D0000}"/>
    <cellStyle name="Migliaia 38 6 3 3" xfId="33302" xr:uid="{00000000-0005-0000-0000-0000487D0000}"/>
    <cellStyle name="Migliaia 38 6 3 4" xfId="38604" xr:uid="{00000000-0005-0000-0000-0000497D0000}"/>
    <cellStyle name="Migliaia 38 6 4" xfId="15971" xr:uid="{00000000-0005-0000-0000-00004A7D0000}"/>
    <cellStyle name="Migliaia 38 6 4 2" xfId="34970" xr:uid="{00000000-0005-0000-0000-00004B7D0000}"/>
    <cellStyle name="Migliaia 38 6 4 3" xfId="40272" xr:uid="{00000000-0005-0000-0000-00004C7D0000}"/>
    <cellStyle name="Migliaia 38 6 4 4" xfId="29429" xr:uid="{00000000-0005-0000-0000-00004D7D0000}"/>
    <cellStyle name="Migliaia 38 6 5" xfId="32378" xr:uid="{00000000-0005-0000-0000-00004E7D0000}"/>
    <cellStyle name="Migliaia 38 6 6" xfId="37621" xr:uid="{00000000-0005-0000-0000-00004F7D0000}"/>
    <cellStyle name="Migliaia 38 6 7" xfId="11932" xr:uid="{00000000-0005-0000-0000-0000507D0000}"/>
    <cellStyle name="Migliaia 38 7" xfId="3228" xr:uid="{00000000-0005-0000-0000-0000517D0000}"/>
    <cellStyle name="Migliaia 38 7 2" xfId="9701" xr:uid="{00000000-0005-0000-0000-0000527D0000}"/>
    <cellStyle name="Migliaia 38 7 2 2" xfId="30794" xr:uid="{00000000-0005-0000-0000-0000537D0000}"/>
    <cellStyle name="Migliaia 38 7 2 2 2" xfId="35954" xr:uid="{00000000-0005-0000-0000-0000547D0000}"/>
    <cellStyle name="Migliaia 38 7 2 2 3" xfId="41256" xr:uid="{00000000-0005-0000-0000-0000557D0000}"/>
    <cellStyle name="Migliaia 38 7 2 3" xfId="33303" xr:uid="{00000000-0005-0000-0000-0000567D0000}"/>
    <cellStyle name="Migliaia 38 7 2 4" xfId="38605" xr:uid="{00000000-0005-0000-0000-0000577D0000}"/>
    <cellStyle name="Migliaia 38 7 3" xfId="15973" xr:uid="{00000000-0005-0000-0000-0000587D0000}"/>
    <cellStyle name="Migliaia 38 7 3 2" xfId="34971" xr:uid="{00000000-0005-0000-0000-0000597D0000}"/>
    <cellStyle name="Migliaia 38 7 3 3" xfId="40273" xr:uid="{00000000-0005-0000-0000-00005A7D0000}"/>
    <cellStyle name="Migliaia 38 7 3 4" xfId="29430" xr:uid="{00000000-0005-0000-0000-00005B7D0000}"/>
    <cellStyle name="Migliaia 38 7 4" xfId="32379" xr:uid="{00000000-0005-0000-0000-00005C7D0000}"/>
    <cellStyle name="Migliaia 38 7 5" xfId="37622" xr:uid="{00000000-0005-0000-0000-00005D7D0000}"/>
    <cellStyle name="Migliaia 38 7 6" xfId="11934" xr:uid="{00000000-0005-0000-0000-00005E7D0000}"/>
    <cellStyle name="Migliaia 38 8" xfId="2806" xr:uid="{00000000-0005-0000-0000-00005F7D0000}"/>
    <cellStyle name="Migliaia 38 8 2" xfId="9406" xr:uid="{00000000-0005-0000-0000-0000607D0000}"/>
    <cellStyle name="Migliaia 38 8 2 2" xfId="30795" xr:uid="{00000000-0005-0000-0000-0000617D0000}"/>
    <cellStyle name="Migliaia 38 8 2 2 2" xfId="35955" xr:uid="{00000000-0005-0000-0000-0000627D0000}"/>
    <cellStyle name="Migliaia 38 8 2 2 3" xfId="41257" xr:uid="{00000000-0005-0000-0000-0000637D0000}"/>
    <cellStyle name="Migliaia 38 8 2 3" xfId="33304" xr:uid="{00000000-0005-0000-0000-0000647D0000}"/>
    <cellStyle name="Migliaia 38 8 2 4" xfId="38606" xr:uid="{00000000-0005-0000-0000-0000657D0000}"/>
    <cellStyle name="Migliaia 38 8 3" xfId="15974" xr:uid="{00000000-0005-0000-0000-0000667D0000}"/>
    <cellStyle name="Migliaia 38 8 3 2" xfId="34972" xr:uid="{00000000-0005-0000-0000-0000677D0000}"/>
    <cellStyle name="Migliaia 38 8 3 3" xfId="40274" xr:uid="{00000000-0005-0000-0000-0000687D0000}"/>
    <cellStyle name="Migliaia 38 8 3 4" xfId="29431" xr:uid="{00000000-0005-0000-0000-0000697D0000}"/>
    <cellStyle name="Migliaia 38 8 4" xfId="32380" xr:uid="{00000000-0005-0000-0000-00006A7D0000}"/>
    <cellStyle name="Migliaia 38 8 5" xfId="37623" xr:uid="{00000000-0005-0000-0000-00006B7D0000}"/>
    <cellStyle name="Migliaia 38 8 6" xfId="11935" xr:uid="{00000000-0005-0000-0000-00006C7D0000}"/>
    <cellStyle name="Migliaia 38 9" xfId="12626" xr:uid="{00000000-0005-0000-0000-00006D7D0000}"/>
    <cellStyle name="Migliaia 38 9 2" xfId="29432" xr:uid="{00000000-0005-0000-0000-00006E7D0000}"/>
    <cellStyle name="Migliaia 38 9 2 2" xfId="34973" xr:uid="{00000000-0005-0000-0000-00006F7D0000}"/>
    <cellStyle name="Migliaia 38 9 2 3" xfId="40275" xr:uid="{00000000-0005-0000-0000-0000707D0000}"/>
    <cellStyle name="Migliaia 38 9 3" xfId="32381" xr:uid="{00000000-0005-0000-0000-0000717D0000}"/>
    <cellStyle name="Migliaia 38 9 4" xfId="37624" xr:uid="{00000000-0005-0000-0000-0000727D0000}"/>
    <cellStyle name="Migliaia 39" xfId="332" xr:uid="{00000000-0005-0000-0000-0000737D0000}"/>
    <cellStyle name="Migliaia 39 10" xfId="15975" xr:uid="{00000000-0005-0000-0000-0000747D0000}"/>
    <cellStyle name="Migliaia 39 10 2" xfId="34974" xr:uid="{00000000-0005-0000-0000-0000757D0000}"/>
    <cellStyle name="Migliaia 39 10 3" xfId="40276" xr:uid="{00000000-0005-0000-0000-0000767D0000}"/>
    <cellStyle name="Migliaia 39 10 4" xfId="29433" xr:uid="{00000000-0005-0000-0000-0000777D0000}"/>
    <cellStyle name="Migliaia 39 11" xfId="32382" xr:uid="{00000000-0005-0000-0000-0000787D0000}"/>
    <cellStyle name="Migliaia 39 12" xfId="37625" xr:uid="{00000000-0005-0000-0000-0000797D0000}"/>
    <cellStyle name="Migliaia 39 2" xfId="333" xr:uid="{00000000-0005-0000-0000-00007A7D0000}"/>
    <cellStyle name="Migliaia 39 2 2" xfId="1416" xr:uid="{00000000-0005-0000-0000-00007B7D0000}"/>
    <cellStyle name="Migliaia 39 2 2 2" xfId="3612" xr:uid="{00000000-0005-0000-0000-00007C7D0000}"/>
    <cellStyle name="Migliaia 39 2 2 2 2" xfId="9824" xr:uid="{00000000-0005-0000-0000-00007D7D0000}"/>
    <cellStyle name="Migliaia 39 2 2 2 2 2" xfId="34975" xr:uid="{00000000-0005-0000-0000-00007E7D0000}"/>
    <cellStyle name="Migliaia 39 2 2 2 2 3" xfId="40277" xr:uid="{00000000-0005-0000-0000-00007F7D0000}"/>
    <cellStyle name="Migliaia 39 2 2 2 3" xfId="13890" xr:uid="{00000000-0005-0000-0000-0000807D0000}"/>
    <cellStyle name="Migliaia 39 2 2 2 4" xfId="15978" xr:uid="{00000000-0005-0000-0000-0000817D0000}"/>
    <cellStyle name="Migliaia 39 2 2 2 4 2" xfId="37626" xr:uid="{00000000-0005-0000-0000-0000827D0000}"/>
    <cellStyle name="Migliaia 39 2 2 2 5" xfId="11936" xr:uid="{00000000-0005-0000-0000-0000837D0000}"/>
    <cellStyle name="Migliaia 39 2 2 3" xfId="7049" xr:uid="{00000000-0005-0000-0000-0000847D0000}"/>
    <cellStyle name="Migliaia 39 2 2 3 2" xfId="30796" xr:uid="{00000000-0005-0000-0000-0000857D0000}"/>
    <cellStyle name="Migliaia 39 2 2 3 2 2" xfId="35956" xr:uid="{00000000-0005-0000-0000-0000867D0000}"/>
    <cellStyle name="Migliaia 39 2 2 3 2 3" xfId="41258" xr:uid="{00000000-0005-0000-0000-0000877D0000}"/>
    <cellStyle name="Migliaia 39 2 2 3 3" xfId="33305" xr:uid="{00000000-0005-0000-0000-0000887D0000}"/>
    <cellStyle name="Migliaia 39 2 2 3 4" xfId="38607" xr:uid="{00000000-0005-0000-0000-0000897D0000}"/>
    <cellStyle name="Migliaia 39 2 2 4" xfId="6186" xr:uid="{00000000-0005-0000-0000-00008A7D0000}"/>
    <cellStyle name="Migliaia 39 2 2 4 2" xfId="16960" xr:uid="{00000000-0005-0000-0000-00008B7D0000}"/>
    <cellStyle name="Migliaia 39 2 2 4 3" xfId="43052" xr:uid="{00000000-0005-0000-0000-00008C7D0000}"/>
    <cellStyle name="Migliaia 39 2 2 4 4" xfId="45992" xr:uid="{00000000-0005-0000-0000-00008D7D0000}"/>
    <cellStyle name="Migliaia 39 2 2 4 5" xfId="49008" xr:uid="{00000000-0005-0000-0000-00008E7D0000}"/>
    <cellStyle name="Migliaia 39 2 2 5" xfId="15977" xr:uid="{00000000-0005-0000-0000-00008F7D0000}"/>
    <cellStyle name="Migliaia 39 2 2 6" xfId="20330" xr:uid="{00000000-0005-0000-0000-0000907D0000}"/>
    <cellStyle name="Migliaia 39 2 3" xfId="3232" xr:uid="{00000000-0005-0000-0000-0000917D0000}"/>
    <cellStyle name="Migliaia 39 2 3 2" xfId="9705" xr:uid="{00000000-0005-0000-0000-0000927D0000}"/>
    <cellStyle name="Migliaia 39 2 3 2 2" xfId="30797" xr:uid="{00000000-0005-0000-0000-0000937D0000}"/>
    <cellStyle name="Migliaia 39 2 3 2 2 2" xfId="35957" xr:uid="{00000000-0005-0000-0000-0000947D0000}"/>
    <cellStyle name="Migliaia 39 2 3 2 2 3" xfId="41259" xr:uid="{00000000-0005-0000-0000-0000957D0000}"/>
    <cellStyle name="Migliaia 39 2 3 2 3" xfId="33306" xr:uid="{00000000-0005-0000-0000-0000967D0000}"/>
    <cellStyle name="Migliaia 39 2 3 2 4" xfId="38608" xr:uid="{00000000-0005-0000-0000-0000977D0000}"/>
    <cellStyle name="Migliaia 39 2 3 3" xfId="15979" xr:uid="{00000000-0005-0000-0000-0000987D0000}"/>
    <cellStyle name="Migliaia 39 2 3 3 2" xfId="34976" xr:uid="{00000000-0005-0000-0000-0000997D0000}"/>
    <cellStyle name="Migliaia 39 2 3 3 3" xfId="40278" xr:uid="{00000000-0005-0000-0000-00009A7D0000}"/>
    <cellStyle name="Migliaia 39 2 3 3 4" xfId="29434" xr:uid="{00000000-0005-0000-0000-00009B7D0000}"/>
    <cellStyle name="Migliaia 39 2 3 4" xfId="32383" xr:uid="{00000000-0005-0000-0000-00009C7D0000}"/>
    <cellStyle name="Migliaia 39 2 3 5" xfId="37627" xr:uid="{00000000-0005-0000-0000-00009D7D0000}"/>
    <cellStyle name="Migliaia 39 2 3 6" xfId="11937" xr:uid="{00000000-0005-0000-0000-00009E7D0000}"/>
    <cellStyle name="Migliaia 39 2 4" xfId="2811" xr:uid="{00000000-0005-0000-0000-00009F7D0000}"/>
    <cellStyle name="Migliaia 39 2 4 2" xfId="9410" xr:uid="{00000000-0005-0000-0000-0000A07D0000}"/>
    <cellStyle name="Migliaia 39 2 4 2 2" xfId="34977" xr:uid="{00000000-0005-0000-0000-0000A17D0000}"/>
    <cellStyle name="Migliaia 39 2 4 2 3" xfId="40279" xr:uid="{00000000-0005-0000-0000-0000A27D0000}"/>
    <cellStyle name="Migliaia 39 2 4 3" xfId="14136" xr:uid="{00000000-0005-0000-0000-0000A37D0000}"/>
    <cellStyle name="Migliaia 39 2 4 4" xfId="15980" xr:uid="{00000000-0005-0000-0000-0000A47D0000}"/>
    <cellStyle name="Migliaia 39 2 4 4 2" xfId="37628" xr:uid="{00000000-0005-0000-0000-0000A57D0000}"/>
    <cellStyle name="Migliaia 39 2 4 5" xfId="11938" xr:uid="{00000000-0005-0000-0000-0000A67D0000}"/>
    <cellStyle name="Migliaia 39 2 5" xfId="8564" xr:uid="{00000000-0005-0000-0000-0000A77D0000}"/>
    <cellStyle name="Migliaia 39 2 5 2" xfId="29435" xr:uid="{00000000-0005-0000-0000-0000A87D0000}"/>
    <cellStyle name="Migliaia 39 2 5 2 2" xfId="34978" xr:uid="{00000000-0005-0000-0000-0000A97D0000}"/>
    <cellStyle name="Migliaia 39 2 5 2 3" xfId="40280" xr:uid="{00000000-0005-0000-0000-0000AA7D0000}"/>
    <cellStyle name="Migliaia 39 2 5 3" xfId="32384" xr:uid="{00000000-0005-0000-0000-0000AB7D0000}"/>
    <cellStyle name="Migliaia 39 2 5 4" xfId="37629" xr:uid="{00000000-0005-0000-0000-0000AC7D0000}"/>
    <cellStyle name="Migliaia 39 2 6" xfId="15976" xr:uid="{00000000-0005-0000-0000-0000AD7D0000}"/>
    <cellStyle name="Migliaia 39 2 6 2" xfId="29436" xr:uid="{00000000-0005-0000-0000-0000AE7D0000}"/>
    <cellStyle name="Migliaia 39 2 6 2 2" xfId="34979" xr:uid="{00000000-0005-0000-0000-0000AF7D0000}"/>
    <cellStyle name="Migliaia 39 2 6 2 3" xfId="40281" xr:uid="{00000000-0005-0000-0000-0000B07D0000}"/>
    <cellStyle name="Migliaia 39 2 6 3" xfId="32385" xr:uid="{00000000-0005-0000-0000-0000B17D0000}"/>
    <cellStyle name="Migliaia 39 2 6 4" xfId="37630" xr:uid="{00000000-0005-0000-0000-0000B27D0000}"/>
    <cellStyle name="Migliaia 39 2 6 5" xfId="20331" xr:uid="{00000000-0005-0000-0000-0000B37D0000}"/>
    <cellStyle name="Migliaia 39 2 7" xfId="20329" xr:uid="{00000000-0005-0000-0000-0000B47D0000}"/>
    <cellStyle name="Migliaia 39 3" xfId="334" xr:uid="{00000000-0005-0000-0000-0000B57D0000}"/>
    <cellStyle name="Migliaia 39 3 10" xfId="20332" xr:uid="{00000000-0005-0000-0000-0000B67D0000}"/>
    <cellStyle name="Migliaia 39 3 11" xfId="11939" xr:uid="{00000000-0005-0000-0000-0000B77D0000}"/>
    <cellStyle name="Migliaia 39 3 2" xfId="1418" xr:uid="{00000000-0005-0000-0000-0000B87D0000}"/>
    <cellStyle name="Migliaia 39 3 2 2" xfId="3614" xr:uid="{00000000-0005-0000-0000-0000B97D0000}"/>
    <cellStyle name="Migliaia 39 3 2 2 2" xfId="7443" xr:uid="{00000000-0005-0000-0000-0000BA7D0000}"/>
    <cellStyle name="Migliaia 39 3 2 2 2 2" xfId="13891" xr:uid="{00000000-0005-0000-0000-0000BB7D0000}"/>
    <cellStyle name="Migliaia 39 3 2 2 2 2 2" xfId="17305" xr:uid="{00000000-0005-0000-0000-0000BC7D0000}"/>
    <cellStyle name="Migliaia 39 3 2 2 2 2 2 2" xfId="34980" xr:uid="{00000000-0005-0000-0000-0000BD7D0000}"/>
    <cellStyle name="Migliaia 39 3 2 2 2 2 3" xfId="40282" xr:uid="{00000000-0005-0000-0000-0000BE7D0000}"/>
    <cellStyle name="Migliaia 39 3 2 2 2 2 4" xfId="29437" xr:uid="{00000000-0005-0000-0000-0000BF7D0000}"/>
    <cellStyle name="Migliaia 39 3 2 2 2 3" xfId="32386" xr:uid="{00000000-0005-0000-0000-0000C07D0000}"/>
    <cellStyle name="Migliaia 39 3 2 2 2 4" xfId="37631" xr:uid="{00000000-0005-0000-0000-0000C17D0000}"/>
    <cellStyle name="Migliaia 39 3 2 2 2 5" xfId="27883" xr:uid="{00000000-0005-0000-0000-0000C27D0000}"/>
    <cellStyle name="Migliaia 39 3 2 2 2 6" xfId="46350" xr:uid="{00000000-0005-0000-0000-0000C37D0000}"/>
    <cellStyle name="Migliaia 39 3 2 2 2 7" xfId="49366" xr:uid="{00000000-0005-0000-0000-0000C47D0000}"/>
    <cellStyle name="Migliaia 39 3 2 2 2 8" xfId="13102" xr:uid="{00000000-0005-0000-0000-0000C57D0000}"/>
    <cellStyle name="Migliaia 39 3 2 2 3" xfId="6992" xr:uid="{00000000-0005-0000-0000-0000C67D0000}"/>
    <cellStyle name="Migliaia 39 3 2 2 4" xfId="6187" xr:uid="{00000000-0005-0000-0000-0000C77D0000}"/>
    <cellStyle name="Migliaia 39 3 2 2 4 2" xfId="16961" xr:uid="{00000000-0005-0000-0000-0000C87D0000}"/>
    <cellStyle name="Migliaia 39 3 2 2 4 3" xfId="43051" xr:uid="{00000000-0005-0000-0000-0000C97D0000}"/>
    <cellStyle name="Migliaia 39 3 2 2 4 4" xfId="45993" xr:uid="{00000000-0005-0000-0000-0000CA7D0000}"/>
    <cellStyle name="Migliaia 39 3 2 2 4 5" xfId="49009" xr:uid="{00000000-0005-0000-0000-0000CB7D0000}"/>
    <cellStyle name="Migliaia 39 3 2 2 5" xfId="15983" xr:uid="{00000000-0005-0000-0000-0000CC7D0000}"/>
    <cellStyle name="Migliaia 39 3 2 2 6" xfId="20334" xr:uid="{00000000-0005-0000-0000-0000CD7D0000}"/>
    <cellStyle name="Migliaia 39 3 2 3" xfId="2813" xr:uid="{00000000-0005-0000-0000-0000CE7D0000}"/>
    <cellStyle name="Migliaia 39 3 2 3 2" xfId="7653" xr:uid="{00000000-0005-0000-0000-0000CF7D0000}"/>
    <cellStyle name="Migliaia 39 3 2 3 2 2" xfId="34981" xr:uid="{00000000-0005-0000-0000-0000D07D0000}"/>
    <cellStyle name="Migliaia 39 3 2 3 2 3" xfId="40283" xr:uid="{00000000-0005-0000-0000-0000D17D0000}"/>
    <cellStyle name="Migliaia 39 3 2 3 2 4" xfId="29438" xr:uid="{00000000-0005-0000-0000-0000D27D0000}"/>
    <cellStyle name="Migliaia 39 3 2 3 3" xfId="7444" xr:uid="{00000000-0005-0000-0000-0000D37D0000}"/>
    <cellStyle name="Migliaia 39 3 2 3 4" xfId="15984" xr:uid="{00000000-0005-0000-0000-0000D47D0000}"/>
    <cellStyle name="Migliaia 39 3 2 3 4 2" xfId="37632" xr:uid="{00000000-0005-0000-0000-0000D57D0000}"/>
    <cellStyle name="Migliaia 39 3 2 3 5" xfId="11940" xr:uid="{00000000-0005-0000-0000-0000D67D0000}"/>
    <cellStyle name="Migliaia 39 3 2 4" xfId="6790" xr:uid="{00000000-0005-0000-0000-0000D77D0000}"/>
    <cellStyle name="Migliaia 39 3 2 4 2" xfId="13521" xr:uid="{00000000-0005-0000-0000-0000D87D0000}"/>
    <cellStyle name="Migliaia 39 3 2 4 2 2" xfId="34982" xr:uid="{00000000-0005-0000-0000-0000D97D0000}"/>
    <cellStyle name="Migliaia 39 3 2 4 2 3" xfId="40284" xr:uid="{00000000-0005-0000-0000-0000DA7D0000}"/>
    <cellStyle name="Migliaia 39 3 2 4 3" xfId="32388" xr:uid="{00000000-0005-0000-0000-0000DB7D0000}"/>
    <cellStyle name="Migliaia 39 3 2 4 4" xfId="37633" xr:uid="{00000000-0005-0000-0000-0000DC7D0000}"/>
    <cellStyle name="Migliaia 39 3 2 4 5" xfId="12629" xr:uid="{00000000-0005-0000-0000-0000DD7D0000}"/>
    <cellStyle name="Migliaia 39 3 2 5" xfId="12759" xr:uid="{00000000-0005-0000-0000-0000DE7D0000}"/>
    <cellStyle name="Migliaia 39 3 2 5 2" xfId="29440" xr:uid="{00000000-0005-0000-0000-0000DF7D0000}"/>
    <cellStyle name="Migliaia 39 3 2 5 2 2" xfId="34983" xr:uid="{00000000-0005-0000-0000-0000E07D0000}"/>
    <cellStyle name="Migliaia 39 3 2 5 2 3" xfId="40285" xr:uid="{00000000-0005-0000-0000-0000E17D0000}"/>
    <cellStyle name="Migliaia 39 3 2 5 3" xfId="32389" xr:uid="{00000000-0005-0000-0000-0000E27D0000}"/>
    <cellStyle name="Migliaia 39 3 2 5 4" xfId="37634" xr:uid="{00000000-0005-0000-0000-0000E37D0000}"/>
    <cellStyle name="Migliaia 39 3 2 6" xfId="15982" xr:uid="{00000000-0005-0000-0000-0000E47D0000}"/>
    <cellStyle name="Migliaia 39 3 2 6 2" xfId="29441" xr:uid="{00000000-0005-0000-0000-0000E57D0000}"/>
    <cellStyle name="Migliaia 39 3 2 6 2 2" xfId="34984" xr:uid="{00000000-0005-0000-0000-0000E67D0000}"/>
    <cellStyle name="Migliaia 39 3 2 6 2 3" xfId="40286" xr:uid="{00000000-0005-0000-0000-0000E77D0000}"/>
    <cellStyle name="Migliaia 39 3 2 6 3" xfId="32390" xr:uid="{00000000-0005-0000-0000-0000E87D0000}"/>
    <cellStyle name="Migliaia 39 3 2 6 4" xfId="37635" xr:uid="{00000000-0005-0000-0000-0000E97D0000}"/>
    <cellStyle name="Migliaia 39 3 2 6 5" xfId="20337" xr:uid="{00000000-0005-0000-0000-0000EA7D0000}"/>
    <cellStyle name="Migliaia 39 3 2 7" xfId="20333" xr:uid="{00000000-0005-0000-0000-0000EB7D0000}"/>
    <cellStyle name="Migliaia 39 3 3" xfId="1417" xr:uid="{00000000-0005-0000-0000-0000EC7D0000}"/>
    <cellStyle name="Migliaia 39 3 3 2" xfId="3613" xr:uid="{00000000-0005-0000-0000-0000ED7D0000}"/>
    <cellStyle name="Migliaia 39 3 3 2 2" xfId="5178" xr:uid="{00000000-0005-0000-0000-0000EE7D0000}"/>
    <cellStyle name="Migliaia 39 3 3 2 2 2" xfId="34986" xr:uid="{00000000-0005-0000-0000-0000EF7D0000}"/>
    <cellStyle name="Migliaia 39 3 3 2 2 3" xfId="40288" xr:uid="{00000000-0005-0000-0000-0000F07D0000}"/>
    <cellStyle name="Migliaia 39 3 3 2 3" xfId="13658" xr:uid="{00000000-0005-0000-0000-0000F17D0000}"/>
    <cellStyle name="Migliaia 39 3 3 2 4" xfId="15986" xr:uid="{00000000-0005-0000-0000-0000F27D0000}"/>
    <cellStyle name="Migliaia 39 3 3 2 4 2" xfId="37637" xr:uid="{00000000-0005-0000-0000-0000F37D0000}"/>
    <cellStyle name="Migliaia 39 3 3 2 5" xfId="11942" xr:uid="{00000000-0005-0000-0000-0000F47D0000}"/>
    <cellStyle name="Migliaia 39 3 3 3" xfId="4930" xr:uid="{00000000-0005-0000-0000-0000F57D0000}"/>
    <cellStyle name="Migliaia 39 3 3 3 2" xfId="29444" xr:uid="{00000000-0005-0000-0000-0000F67D0000}"/>
    <cellStyle name="Migliaia 39 3 3 3 2 2" xfId="34987" xr:uid="{00000000-0005-0000-0000-0000F77D0000}"/>
    <cellStyle name="Migliaia 39 3 3 3 2 3" xfId="40289" xr:uid="{00000000-0005-0000-0000-0000F87D0000}"/>
    <cellStyle name="Migliaia 39 3 3 3 3" xfId="32393" xr:uid="{00000000-0005-0000-0000-0000F97D0000}"/>
    <cellStyle name="Migliaia 39 3 3 3 4" xfId="37638" xr:uid="{00000000-0005-0000-0000-0000FA7D0000}"/>
    <cellStyle name="Migliaia 39 3 3 4" xfId="15985" xr:uid="{00000000-0005-0000-0000-0000FB7D0000}"/>
    <cellStyle name="Migliaia 39 3 3 4 2" xfId="29445" xr:uid="{00000000-0005-0000-0000-0000FC7D0000}"/>
    <cellStyle name="Migliaia 39 3 3 4 2 2" xfId="34988" xr:uid="{00000000-0005-0000-0000-0000FD7D0000}"/>
    <cellStyle name="Migliaia 39 3 3 4 2 3" xfId="40290" xr:uid="{00000000-0005-0000-0000-0000FE7D0000}"/>
    <cellStyle name="Migliaia 39 3 3 4 3" xfId="32394" xr:uid="{00000000-0005-0000-0000-0000FF7D0000}"/>
    <cellStyle name="Migliaia 39 3 3 4 4" xfId="37639" xr:uid="{00000000-0005-0000-0000-0000007E0000}"/>
    <cellStyle name="Migliaia 39 3 3 4 5" xfId="20341" xr:uid="{00000000-0005-0000-0000-0000017E0000}"/>
    <cellStyle name="Migliaia 39 3 3 5" xfId="20342" xr:uid="{00000000-0005-0000-0000-0000027E0000}"/>
    <cellStyle name="Migliaia 39 3 3 5 2" xfId="29446" xr:uid="{00000000-0005-0000-0000-0000037E0000}"/>
    <cellStyle name="Migliaia 39 3 3 5 2 2" xfId="34989" xr:uid="{00000000-0005-0000-0000-0000047E0000}"/>
    <cellStyle name="Migliaia 39 3 3 5 2 3" xfId="40291" xr:uid="{00000000-0005-0000-0000-0000057E0000}"/>
    <cellStyle name="Migliaia 39 3 3 5 3" xfId="32395" xr:uid="{00000000-0005-0000-0000-0000067E0000}"/>
    <cellStyle name="Migliaia 39 3 3 5 4" xfId="37640" xr:uid="{00000000-0005-0000-0000-0000077E0000}"/>
    <cellStyle name="Migliaia 39 3 3 6" xfId="29442" xr:uid="{00000000-0005-0000-0000-0000087E0000}"/>
    <cellStyle name="Migliaia 39 3 3 6 2" xfId="34985" xr:uid="{00000000-0005-0000-0000-0000097E0000}"/>
    <cellStyle name="Migliaia 39 3 3 6 3" xfId="40287" xr:uid="{00000000-0005-0000-0000-00000A7E0000}"/>
    <cellStyle name="Migliaia 39 3 3 7" xfId="32391" xr:uid="{00000000-0005-0000-0000-00000B7E0000}"/>
    <cellStyle name="Migliaia 39 3 3 8" xfId="37636" xr:uid="{00000000-0005-0000-0000-00000C7E0000}"/>
    <cellStyle name="Migliaia 39 3 3 9" xfId="11941" xr:uid="{00000000-0005-0000-0000-00000D7E0000}"/>
    <cellStyle name="Migliaia 39 3 4" xfId="2417" xr:uid="{00000000-0005-0000-0000-00000E7E0000}"/>
    <cellStyle name="Migliaia 39 3 4 2" xfId="3929" xr:uid="{00000000-0005-0000-0000-00000F7E0000}"/>
    <cellStyle name="Migliaia 39 3 4 2 2" xfId="9884" xr:uid="{00000000-0005-0000-0000-0000107E0000}"/>
    <cellStyle name="Migliaia 39 3 4 2 3" xfId="13563" xr:uid="{00000000-0005-0000-0000-0000117E0000}"/>
    <cellStyle name="Migliaia 39 3 4 2 4" xfId="15988" xr:uid="{00000000-0005-0000-0000-0000127E0000}"/>
    <cellStyle name="Migliaia 39 3 4 2 5" xfId="27844" xr:uid="{00000000-0005-0000-0000-0000137E0000}"/>
    <cellStyle name="Migliaia 39 3 4 2 6" xfId="11944" xr:uid="{00000000-0005-0000-0000-0000147E0000}"/>
    <cellStyle name="Migliaia 39 3 4 3" xfId="9132" xr:uid="{00000000-0005-0000-0000-0000157E0000}"/>
    <cellStyle name="Migliaia 39 3 4 3 2" xfId="30798" xr:uid="{00000000-0005-0000-0000-0000167E0000}"/>
    <cellStyle name="Migliaia 39 3 4 3 2 2" xfId="35958" xr:uid="{00000000-0005-0000-0000-0000177E0000}"/>
    <cellStyle name="Migliaia 39 3 4 3 2 3" xfId="41260" xr:uid="{00000000-0005-0000-0000-0000187E0000}"/>
    <cellStyle name="Migliaia 39 3 4 3 3" xfId="33307" xr:uid="{00000000-0005-0000-0000-0000197E0000}"/>
    <cellStyle name="Migliaia 39 3 4 3 4" xfId="38609" xr:uid="{00000000-0005-0000-0000-00001A7E0000}"/>
    <cellStyle name="Migliaia 39 3 4 4" xfId="15987" xr:uid="{00000000-0005-0000-0000-00001B7E0000}"/>
    <cellStyle name="Migliaia 39 3 4 4 2" xfId="34990" xr:uid="{00000000-0005-0000-0000-00001C7E0000}"/>
    <cellStyle name="Migliaia 39 3 4 4 3" xfId="40292" xr:uid="{00000000-0005-0000-0000-00001D7E0000}"/>
    <cellStyle name="Migliaia 39 3 4 4 4" xfId="29447" xr:uid="{00000000-0005-0000-0000-00001E7E0000}"/>
    <cellStyle name="Migliaia 39 3 4 5" xfId="32396" xr:uid="{00000000-0005-0000-0000-00001F7E0000}"/>
    <cellStyle name="Migliaia 39 3 4 6" xfId="37641" xr:uid="{00000000-0005-0000-0000-0000207E0000}"/>
    <cellStyle name="Migliaia 39 3 4 7" xfId="11943" xr:uid="{00000000-0005-0000-0000-0000217E0000}"/>
    <cellStyle name="Migliaia 39 3 5" xfId="3233" xr:uid="{00000000-0005-0000-0000-0000227E0000}"/>
    <cellStyle name="Migliaia 39 3 5 2" xfId="9706" xr:uid="{00000000-0005-0000-0000-0000237E0000}"/>
    <cellStyle name="Migliaia 39 3 5 2 2" xfId="30799" xr:uid="{00000000-0005-0000-0000-0000247E0000}"/>
    <cellStyle name="Migliaia 39 3 5 2 2 2" xfId="35959" xr:uid="{00000000-0005-0000-0000-0000257E0000}"/>
    <cellStyle name="Migliaia 39 3 5 2 2 3" xfId="41261" xr:uid="{00000000-0005-0000-0000-0000267E0000}"/>
    <cellStyle name="Migliaia 39 3 5 2 3" xfId="33308" xr:uid="{00000000-0005-0000-0000-0000277E0000}"/>
    <cellStyle name="Migliaia 39 3 5 2 4" xfId="38610" xr:uid="{00000000-0005-0000-0000-0000287E0000}"/>
    <cellStyle name="Migliaia 39 3 5 3" xfId="15989" xr:uid="{00000000-0005-0000-0000-0000297E0000}"/>
    <cellStyle name="Migliaia 39 3 5 3 2" xfId="34991" xr:uid="{00000000-0005-0000-0000-00002A7E0000}"/>
    <cellStyle name="Migliaia 39 3 5 3 3" xfId="40293" xr:uid="{00000000-0005-0000-0000-00002B7E0000}"/>
    <cellStyle name="Migliaia 39 3 5 3 4" xfId="29448" xr:uid="{00000000-0005-0000-0000-00002C7E0000}"/>
    <cellStyle name="Migliaia 39 3 5 4" xfId="32397" xr:uid="{00000000-0005-0000-0000-00002D7E0000}"/>
    <cellStyle name="Migliaia 39 3 5 5" xfId="37642" xr:uid="{00000000-0005-0000-0000-00002E7E0000}"/>
    <cellStyle name="Migliaia 39 3 5 6" xfId="11945" xr:uid="{00000000-0005-0000-0000-00002F7E0000}"/>
    <cellStyle name="Migliaia 39 3 6" xfId="2812" xr:uid="{00000000-0005-0000-0000-0000307E0000}"/>
    <cellStyle name="Migliaia 39 3 6 2" xfId="9411" xr:uid="{00000000-0005-0000-0000-0000317E0000}"/>
    <cellStyle name="Migliaia 39 3 6 2 2" xfId="34992" xr:uid="{00000000-0005-0000-0000-0000327E0000}"/>
    <cellStyle name="Migliaia 39 3 6 2 3" xfId="40294" xr:uid="{00000000-0005-0000-0000-0000337E0000}"/>
    <cellStyle name="Migliaia 39 3 6 3" xfId="14042" xr:uid="{00000000-0005-0000-0000-0000347E0000}"/>
    <cellStyle name="Migliaia 39 3 6 4" xfId="15990" xr:uid="{00000000-0005-0000-0000-0000357E0000}"/>
    <cellStyle name="Migliaia 39 3 6 4 2" xfId="37643" xr:uid="{00000000-0005-0000-0000-0000367E0000}"/>
    <cellStyle name="Migliaia 39 3 6 5" xfId="11946" xr:uid="{00000000-0005-0000-0000-0000377E0000}"/>
    <cellStyle name="Migliaia 39 3 7" xfId="7675" xr:uid="{00000000-0005-0000-0000-0000387E0000}"/>
    <cellStyle name="Migliaia 39 3 7 2" xfId="29450" xr:uid="{00000000-0005-0000-0000-0000397E0000}"/>
    <cellStyle name="Migliaia 39 3 7 2 2" xfId="34993" xr:uid="{00000000-0005-0000-0000-00003A7E0000}"/>
    <cellStyle name="Migliaia 39 3 7 2 3" xfId="40295" xr:uid="{00000000-0005-0000-0000-00003B7E0000}"/>
    <cellStyle name="Migliaia 39 3 7 3" xfId="32399" xr:uid="{00000000-0005-0000-0000-00003C7E0000}"/>
    <cellStyle name="Migliaia 39 3 7 4" xfId="37644" xr:uid="{00000000-0005-0000-0000-00003D7E0000}"/>
    <cellStyle name="Migliaia 39 3 8" xfId="12760" xr:uid="{00000000-0005-0000-0000-00003E7E0000}"/>
    <cellStyle name="Migliaia 39 3 8 2" xfId="29451" xr:uid="{00000000-0005-0000-0000-00003F7E0000}"/>
    <cellStyle name="Migliaia 39 3 8 2 2" xfId="34994" xr:uid="{00000000-0005-0000-0000-0000407E0000}"/>
    <cellStyle name="Migliaia 39 3 8 2 3" xfId="40296" xr:uid="{00000000-0005-0000-0000-0000417E0000}"/>
    <cellStyle name="Migliaia 39 3 8 3" xfId="32400" xr:uid="{00000000-0005-0000-0000-0000427E0000}"/>
    <cellStyle name="Migliaia 39 3 8 4" xfId="37645" xr:uid="{00000000-0005-0000-0000-0000437E0000}"/>
    <cellStyle name="Migliaia 39 3 8 5" xfId="20347" xr:uid="{00000000-0005-0000-0000-0000447E0000}"/>
    <cellStyle name="Migliaia 39 3 9" xfId="15981" xr:uid="{00000000-0005-0000-0000-0000457E0000}"/>
    <cellStyle name="Migliaia 39 4" xfId="1419" xr:uid="{00000000-0005-0000-0000-0000467E0000}"/>
    <cellStyle name="Migliaia 39 4 2" xfId="3615" xr:uid="{00000000-0005-0000-0000-0000477E0000}"/>
    <cellStyle name="Migliaia 39 4 2 2" xfId="4276" xr:uid="{00000000-0005-0000-0000-0000487E0000}"/>
    <cellStyle name="Migliaia 39 4 2 2 2" xfId="29452" xr:uid="{00000000-0005-0000-0000-0000497E0000}"/>
    <cellStyle name="Migliaia 39 4 2 2 2 2" xfId="34995" xr:uid="{00000000-0005-0000-0000-00004A7E0000}"/>
    <cellStyle name="Migliaia 39 4 2 2 2 3" xfId="40297" xr:uid="{00000000-0005-0000-0000-00004B7E0000}"/>
    <cellStyle name="Migliaia 39 4 2 2 3" xfId="32401" xr:uid="{00000000-0005-0000-0000-00004C7E0000}"/>
    <cellStyle name="Migliaia 39 4 2 2 4" xfId="37646" xr:uid="{00000000-0005-0000-0000-00004D7E0000}"/>
    <cellStyle name="Migliaia 39 4 2 3" xfId="7445" xr:uid="{00000000-0005-0000-0000-00004E7E0000}"/>
    <cellStyle name="Migliaia 39 4 2 3 2" xfId="29453" xr:uid="{00000000-0005-0000-0000-00004F7E0000}"/>
    <cellStyle name="Migliaia 39 4 2 3 2 2" xfId="34996" xr:uid="{00000000-0005-0000-0000-0000507E0000}"/>
    <cellStyle name="Migliaia 39 4 2 3 2 3" xfId="40298" xr:uid="{00000000-0005-0000-0000-0000517E0000}"/>
    <cellStyle name="Migliaia 39 4 2 3 3" xfId="32402" xr:uid="{00000000-0005-0000-0000-0000527E0000}"/>
    <cellStyle name="Migliaia 39 4 2 3 4" xfId="37647" xr:uid="{00000000-0005-0000-0000-0000537E0000}"/>
    <cellStyle name="Migliaia 39 4 2 4" xfId="6792" xr:uid="{00000000-0005-0000-0000-0000547E0000}"/>
    <cellStyle name="Migliaia 39 4 2 5" xfId="6189" xr:uid="{00000000-0005-0000-0000-0000557E0000}"/>
    <cellStyle name="Migliaia 39 4 2 5 2" xfId="16963" xr:uid="{00000000-0005-0000-0000-0000567E0000}"/>
    <cellStyle name="Migliaia 39 4 2 5 3" xfId="43627" xr:uid="{00000000-0005-0000-0000-0000577E0000}"/>
    <cellStyle name="Migliaia 39 4 2 5 4" xfId="45995" xr:uid="{00000000-0005-0000-0000-0000587E0000}"/>
    <cellStyle name="Migliaia 39 4 2 5 5" xfId="49011" xr:uid="{00000000-0005-0000-0000-0000597E0000}"/>
    <cellStyle name="Migliaia 39 4 2 6" xfId="15992" xr:uid="{00000000-0005-0000-0000-00005A7E0000}"/>
    <cellStyle name="Migliaia 39 4 2 7" xfId="20349" xr:uid="{00000000-0005-0000-0000-00005B7E0000}"/>
    <cellStyle name="Migliaia 39 4 3" xfId="4277" xr:uid="{00000000-0005-0000-0000-00005C7E0000}"/>
    <cellStyle name="Migliaia 39 4 3 2" xfId="13659" xr:uid="{00000000-0005-0000-0000-00005D7E0000}"/>
    <cellStyle name="Migliaia 39 4 3 2 2" xfId="34997" xr:uid="{00000000-0005-0000-0000-00005E7E0000}"/>
    <cellStyle name="Migliaia 39 4 3 2 3" xfId="40299" xr:uid="{00000000-0005-0000-0000-00005F7E0000}"/>
    <cellStyle name="Migliaia 39 4 3 3" xfId="32403" xr:uid="{00000000-0005-0000-0000-0000607E0000}"/>
    <cellStyle name="Migliaia 39 4 3 4" xfId="37648" xr:uid="{00000000-0005-0000-0000-0000617E0000}"/>
    <cellStyle name="Migliaia 39 4 3 5" xfId="12758" xr:uid="{00000000-0005-0000-0000-0000627E0000}"/>
    <cellStyle name="Migliaia 39 4 4" xfId="7446" xr:uid="{00000000-0005-0000-0000-0000637E0000}"/>
    <cellStyle name="Migliaia 39 4 4 2" xfId="29455" xr:uid="{00000000-0005-0000-0000-0000647E0000}"/>
    <cellStyle name="Migliaia 39 4 4 2 2" xfId="34998" xr:uid="{00000000-0005-0000-0000-0000657E0000}"/>
    <cellStyle name="Migliaia 39 4 4 2 3" xfId="40300" xr:uid="{00000000-0005-0000-0000-0000667E0000}"/>
    <cellStyle name="Migliaia 39 4 4 3" xfId="32404" xr:uid="{00000000-0005-0000-0000-0000677E0000}"/>
    <cellStyle name="Migliaia 39 4 4 4" xfId="37649" xr:uid="{00000000-0005-0000-0000-0000687E0000}"/>
    <cellStyle name="Migliaia 39 4 5" xfId="6791" xr:uid="{00000000-0005-0000-0000-0000697E0000}"/>
    <cellStyle name="Migliaia 39 4 5 2" xfId="29456" xr:uid="{00000000-0005-0000-0000-00006A7E0000}"/>
    <cellStyle name="Migliaia 39 4 5 2 2" xfId="34999" xr:uid="{00000000-0005-0000-0000-00006B7E0000}"/>
    <cellStyle name="Migliaia 39 4 5 2 3" xfId="40301" xr:uid="{00000000-0005-0000-0000-00006C7E0000}"/>
    <cellStyle name="Migliaia 39 4 5 3" xfId="32405" xr:uid="{00000000-0005-0000-0000-00006D7E0000}"/>
    <cellStyle name="Migliaia 39 4 5 4" xfId="37650" xr:uid="{00000000-0005-0000-0000-00006E7E0000}"/>
    <cellStyle name="Migliaia 39 4 6" xfId="6188" xr:uid="{00000000-0005-0000-0000-00006F7E0000}"/>
    <cellStyle name="Migliaia 39 4 6 2" xfId="16962" xr:uid="{00000000-0005-0000-0000-0000707E0000}"/>
    <cellStyle name="Migliaia 39 4 6 2 2" xfId="35000" xr:uid="{00000000-0005-0000-0000-0000717E0000}"/>
    <cellStyle name="Migliaia 39 4 6 2 3" xfId="40302" xr:uid="{00000000-0005-0000-0000-0000727E0000}"/>
    <cellStyle name="Migliaia 39 4 6 2 4" xfId="29457" xr:uid="{00000000-0005-0000-0000-0000737E0000}"/>
    <cellStyle name="Migliaia 39 4 6 3" xfId="32406" xr:uid="{00000000-0005-0000-0000-0000747E0000}"/>
    <cellStyle name="Migliaia 39 4 6 4" xfId="37651" xr:uid="{00000000-0005-0000-0000-0000757E0000}"/>
    <cellStyle name="Migliaia 39 4 6 5" xfId="20355" xr:uid="{00000000-0005-0000-0000-0000767E0000}"/>
    <cellStyle name="Migliaia 39 4 6 6" xfId="41703" xr:uid="{00000000-0005-0000-0000-0000777E0000}"/>
    <cellStyle name="Migliaia 39 4 6 7" xfId="45994" xr:uid="{00000000-0005-0000-0000-0000787E0000}"/>
    <cellStyle name="Migliaia 39 4 6 8" xfId="49010" xr:uid="{00000000-0005-0000-0000-0000797E0000}"/>
    <cellStyle name="Migliaia 39 4 7" xfId="15991" xr:uid="{00000000-0005-0000-0000-00007A7E0000}"/>
    <cellStyle name="Migliaia 39 4 7 2" xfId="29458" xr:uid="{00000000-0005-0000-0000-00007B7E0000}"/>
    <cellStyle name="Migliaia 39 4 7 2 2" xfId="35001" xr:uid="{00000000-0005-0000-0000-00007C7E0000}"/>
    <cellStyle name="Migliaia 39 4 7 2 3" xfId="40303" xr:uid="{00000000-0005-0000-0000-00007D7E0000}"/>
    <cellStyle name="Migliaia 39 4 7 3" xfId="32407" xr:uid="{00000000-0005-0000-0000-00007E7E0000}"/>
    <cellStyle name="Migliaia 39 4 7 4" xfId="37652" xr:uid="{00000000-0005-0000-0000-00007F7E0000}"/>
    <cellStyle name="Migliaia 39 4 7 5" xfId="20356" xr:uid="{00000000-0005-0000-0000-0000807E0000}"/>
    <cellStyle name="Migliaia 39 4 8" xfId="20348" xr:uid="{00000000-0005-0000-0000-0000817E0000}"/>
    <cellStyle name="Migliaia 39 5" xfId="1420" xr:uid="{00000000-0005-0000-0000-0000827E0000}"/>
    <cellStyle name="Migliaia 39 5 2" xfId="3616" xr:uid="{00000000-0005-0000-0000-0000837E0000}"/>
    <cellStyle name="Migliaia 39 5 2 2" xfId="13892" xr:uid="{00000000-0005-0000-0000-0000847E0000}"/>
    <cellStyle name="Migliaia 39 5 2 2 2" xfId="35002" xr:uid="{00000000-0005-0000-0000-0000857E0000}"/>
    <cellStyle name="Migliaia 39 5 2 2 3" xfId="40304" xr:uid="{00000000-0005-0000-0000-0000867E0000}"/>
    <cellStyle name="Migliaia 39 5 2 3" xfId="15994" xr:uid="{00000000-0005-0000-0000-0000877E0000}"/>
    <cellStyle name="Migliaia 39 5 2 3 2" xfId="32408" xr:uid="{00000000-0005-0000-0000-0000887E0000}"/>
    <cellStyle name="Migliaia 39 5 2 4" xfId="37653" xr:uid="{00000000-0005-0000-0000-0000897E0000}"/>
    <cellStyle name="Migliaia 39 5 2 5" xfId="11947" xr:uid="{00000000-0005-0000-0000-00008A7E0000}"/>
    <cellStyle name="Migliaia 39 5 3" xfId="6793" xr:uid="{00000000-0005-0000-0000-00008B7E0000}"/>
    <cellStyle name="Migliaia 39 5 3 2" xfId="29460" xr:uid="{00000000-0005-0000-0000-00008C7E0000}"/>
    <cellStyle name="Migliaia 39 5 3 2 2" xfId="35003" xr:uid="{00000000-0005-0000-0000-00008D7E0000}"/>
    <cellStyle name="Migliaia 39 5 3 2 3" xfId="40305" xr:uid="{00000000-0005-0000-0000-00008E7E0000}"/>
    <cellStyle name="Migliaia 39 5 3 3" xfId="32409" xr:uid="{00000000-0005-0000-0000-00008F7E0000}"/>
    <cellStyle name="Migliaia 39 5 3 4" xfId="37654" xr:uid="{00000000-0005-0000-0000-0000907E0000}"/>
    <cellStyle name="Migliaia 39 5 4" xfId="6190" xr:uid="{00000000-0005-0000-0000-0000917E0000}"/>
    <cellStyle name="Migliaia 39 5 4 2" xfId="16964" xr:uid="{00000000-0005-0000-0000-0000927E0000}"/>
    <cellStyle name="Migliaia 39 5 4 2 2" xfId="35004" xr:uid="{00000000-0005-0000-0000-0000937E0000}"/>
    <cellStyle name="Migliaia 39 5 4 2 3" xfId="40306" xr:uid="{00000000-0005-0000-0000-0000947E0000}"/>
    <cellStyle name="Migliaia 39 5 4 2 4" xfId="29461" xr:uid="{00000000-0005-0000-0000-0000957E0000}"/>
    <cellStyle name="Migliaia 39 5 4 3" xfId="32410" xr:uid="{00000000-0005-0000-0000-0000967E0000}"/>
    <cellStyle name="Migliaia 39 5 4 4" xfId="37655" xr:uid="{00000000-0005-0000-0000-0000977E0000}"/>
    <cellStyle name="Migliaia 39 5 4 5" xfId="20359" xr:uid="{00000000-0005-0000-0000-0000987E0000}"/>
    <cellStyle name="Migliaia 39 5 4 6" xfId="41704" xr:uid="{00000000-0005-0000-0000-0000997E0000}"/>
    <cellStyle name="Migliaia 39 5 4 7" xfId="45996" xr:uid="{00000000-0005-0000-0000-00009A7E0000}"/>
    <cellStyle name="Migliaia 39 5 4 8" xfId="49012" xr:uid="{00000000-0005-0000-0000-00009B7E0000}"/>
    <cellStyle name="Migliaia 39 5 5" xfId="15993" xr:uid="{00000000-0005-0000-0000-00009C7E0000}"/>
    <cellStyle name="Migliaia 39 5 5 2" xfId="29462" xr:uid="{00000000-0005-0000-0000-00009D7E0000}"/>
    <cellStyle name="Migliaia 39 5 5 2 2" xfId="35005" xr:uid="{00000000-0005-0000-0000-00009E7E0000}"/>
    <cellStyle name="Migliaia 39 5 5 2 3" xfId="40307" xr:uid="{00000000-0005-0000-0000-00009F7E0000}"/>
    <cellStyle name="Migliaia 39 5 5 3" xfId="32411" xr:uid="{00000000-0005-0000-0000-0000A07E0000}"/>
    <cellStyle name="Migliaia 39 5 5 4" xfId="37656" xr:uid="{00000000-0005-0000-0000-0000A17E0000}"/>
    <cellStyle name="Migliaia 39 5 5 5" xfId="20360" xr:uid="{00000000-0005-0000-0000-0000A27E0000}"/>
    <cellStyle name="Migliaia 39 5 6" xfId="20361" xr:uid="{00000000-0005-0000-0000-0000A37E0000}"/>
    <cellStyle name="Migliaia 39 5 6 2" xfId="29463" xr:uid="{00000000-0005-0000-0000-0000A47E0000}"/>
    <cellStyle name="Migliaia 39 5 6 2 2" xfId="35006" xr:uid="{00000000-0005-0000-0000-0000A57E0000}"/>
    <cellStyle name="Migliaia 39 5 6 2 3" xfId="40308" xr:uid="{00000000-0005-0000-0000-0000A67E0000}"/>
    <cellStyle name="Migliaia 39 5 6 3" xfId="32412" xr:uid="{00000000-0005-0000-0000-0000A77E0000}"/>
    <cellStyle name="Migliaia 39 5 6 4" xfId="37657" xr:uid="{00000000-0005-0000-0000-0000A87E0000}"/>
    <cellStyle name="Migliaia 39 5 7" xfId="20357" xr:uid="{00000000-0005-0000-0000-0000A97E0000}"/>
    <cellStyle name="Migliaia 39 6" xfId="1415" xr:uid="{00000000-0005-0000-0000-0000AA7E0000}"/>
    <cellStyle name="Migliaia 39 6 2" xfId="3611" xr:uid="{00000000-0005-0000-0000-0000AB7E0000}"/>
    <cellStyle name="Migliaia 39 6 2 2" xfId="5177" xr:uid="{00000000-0005-0000-0000-0000AC7E0000}"/>
    <cellStyle name="Migliaia 39 6 2 3" xfId="14080" xr:uid="{00000000-0005-0000-0000-0000AD7E0000}"/>
    <cellStyle name="Migliaia 39 6 2 4" xfId="15996" xr:uid="{00000000-0005-0000-0000-0000AE7E0000}"/>
    <cellStyle name="Migliaia 39 6 2 5" xfId="27847" xr:uid="{00000000-0005-0000-0000-0000AF7E0000}"/>
    <cellStyle name="Migliaia 39 6 2 6" xfId="11949" xr:uid="{00000000-0005-0000-0000-0000B07E0000}"/>
    <cellStyle name="Migliaia 39 6 3" xfId="4929" xr:uid="{00000000-0005-0000-0000-0000B17E0000}"/>
    <cellStyle name="Migliaia 39 6 3 2" xfId="30800" xr:uid="{00000000-0005-0000-0000-0000B27E0000}"/>
    <cellStyle name="Migliaia 39 6 3 2 2" xfId="35960" xr:uid="{00000000-0005-0000-0000-0000B37E0000}"/>
    <cellStyle name="Migliaia 39 6 3 2 3" xfId="41262" xr:uid="{00000000-0005-0000-0000-0000B47E0000}"/>
    <cellStyle name="Migliaia 39 6 3 3" xfId="33309" xr:uid="{00000000-0005-0000-0000-0000B57E0000}"/>
    <cellStyle name="Migliaia 39 6 3 4" xfId="38611" xr:uid="{00000000-0005-0000-0000-0000B67E0000}"/>
    <cellStyle name="Migliaia 39 6 4" xfId="15995" xr:uid="{00000000-0005-0000-0000-0000B77E0000}"/>
    <cellStyle name="Migliaia 39 6 4 2" xfId="35007" xr:uid="{00000000-0005-0000-0000-0000B87E0000}"/>
    <cellStyle name="Migliaia 39 6 4 3" xfId="40309" xr:uid="{00000000-0005-0000-0000-0000B97E0000}"/>
    <cellStyle name="Migliaia 39 6 4 4" xfId="29464" xr:uid="{00000000-0005-0000-0000-0000BA7E0000}"/>
    <cellStyle name="Migliaia 39 6 5" xfId="32413" xr:uid="{00000000-0005-0000-0000-0000BB7E0000}"/>
    <cellStyle name="Migliaia 39 6 6" xfId="37658" xr:uid="{00000000-0005-0000-0000-0000BC7E0000}"/>
    <cellStyle name="Migliaia 39 6 7" xfId="11948" xr:uid="{00000000-0005-0000-0000-0000BD7E0000}"/>
    <cellStyle name="Migliaia 39 7" xfId="3231" xr:uid="{00000000-0005-0000-0000-0000BE7E0000}"/>
    <cellStyle name="Migliaia 39 7 2" xfId="9704" xr:uid="{00000000-0005-0000-0000-0000BF7E0000}"/>
    <cellStyle name="Migliaia 39 7 2 2" xfId="30801" xr:uid="{00000000-0005-0000-0000-0000C07E0000}"/>
    <cellStyle name="Migliaia 39 7 2 2 2" xfId="35961" xr:uid="{00000000-0005-0000-0000-0000C17E0000}"/>
    <cellStyle name="Migliaia 39 7 2 2 3" xfId="41263" xr:uid="{00000000-0005-0000-0000-0000C27E0000}"/>
    <cellStyle name="Migliaia 39 7 2 3" xfId="33310" xr:uid="{00000000-0005-0000-0000-0000C37E0000}"/>
    <cellStyle name="Migliaia 39 7 2 4" xfId="38612" xr:uid="{00000000-0005-0000-0000-0000C47E0000}"/>
    <cellStyle name="Migliaia 39 7 3" xfId="15997" xr:uid="{00000000-0005-0000-0000-0000C57E0000}"/>
    <cellStyle name="Migliaia 39 7 3 2" xfId="35008" xr:uid="{00000000-0005-0000-0000-0000C67E0000}"/>
    <cellStyle name="Migliaia 39 7 3 3" xfId="40310" xr:uid="{00000000-0005-0000-0000-0000C77E0000}"/>
    <cellStyle name="Migliaia 39 7 3 4" xfId="29465" xr:uid="{00000000-0005-0000-0000-0000C87E0000}"/>
    <cellStyle name="Migliaia 39 7 4" xfId="32414" xr:uid="{00000000-0005-0000-0000-0000C97E0000}"/>
    <cellStyle name="Migliaia 39 7 5" xfId="37659" xr:uid="{00000000-0005-0000-0000-0000CA7E0000}"/>
    <cellStyle name="Migliaia 39 7 6" xfId="11950" xr:uid="{00000000-0005-0000-0000-0000CB7E0000}"/>
    <cellStyle name="Migliaia 39 8" xfId="2810" xr:uid="{00000000-0005-0000-0000-0000CC7E0000}"/>
    <cellStyle name="Migliaia 39 8 2" xfId="9409" xr:uid="{00000000-0005-0000-0000-0000CD7E0000}"/>
    <cellStyle name="Migliaia 39 8 2 2" xfId="30802" xr:uid="{00000000-0005-0000-0000-0000CE7E0000}"/>
    <cellStyle name="Migliaia 39 8 2 2 2" xfId="35962" xr:uid="{00000000-0005-0000-0000-0000CF7E0000}"/>
    <cellStyle name="Migliaia 39 8 2 2 3" xfId="41264" xr:uid="{00000000-0005-0000-0000-0000D07E0000}"/>
    <cellStyle name="Migliaia 39 8 2 3" xfId="33311" xr:uid="{00000000-0005-0000-0000-0000D17E0000}"/>
    <cellStyle name="Migliaia 39 8 2 4" xfId="38613" xr:uid="{00000000-0005-0000-0000-0000D27E0000}"/>
    <cellStyle name="Migliaia 39 8 3" xfId="15998" xr:uid="{00000000-0005-0000-0000-0000D37E0000}"/>
    <cellStyle name="Migliaia 39 8 3 2" xfId="35009" xr:uid="{00000000-0005-0000-0000-0000D47E0000}"/>
    <cellStyle name="Migliaia 39 8 3 3" xfId="40311" xr:uid="{00000000-0005-0000-0000-0000D57E0000}"/>
    <cellStyle name="Migliaia 39 8 3 4" xfId="29466" xr:uid="{00000000-0005-0000-0000-0000D67E0000}"/>
    <cellStyle name="Migliaia 39 8 4" xfId="32415" xr:uid="{00000000-0005-0000-0000-0000D77E0000}"/>
    <cellStyle name="Migliaia 39 8 5" xfId="37660" xr:uid="{00000000-0005-0000-0000-0000D87E0000}"/>
    <cellStyle name="Migliaia 39 8 6" xfId="11951" xr:uid="{00000000-0005-0000-0000-0000D97E0000}"/>
    <cellStyle name="Migliaia 39 9" xfId="12628" xr:uid="{00000000-0005-0000-0000-0000DA7E0000}"/>
    <cellStyle name="Migliaia 39 9 2" xfId="29467" xr:uid="{00000000-0005-0000-0000-0000DB7E0000}"/>
    <cellStyle name="Migliaia 39 9 2 2" xfId="35010" xr:uid="{00000000-0005-0000-0000-0000DC7E0000}"/>
    <cellStyle name="Migliaia 39 9 2 3" xfId="40312" xr:uid="{00000000-0005-0000-0000-0000DD7E0000}"/>
    <cellStyle name="Migliaia 39 9 3" xfId="32416" xr:uid="{00000000-0005-0000-0000-0000DE7E0000}"/>
    <cellStyle name="Migliaia 39 9 4" xfId="37661" xr:uid="{00000000-0005-0000-0000-0000DF7E0000}"/>
    <cellStyle name="Migliaia 4" xfId="335" xr:uid="{00000000-0005-0000-0000-0000E07E0000}"/>
    <cellStyle name="Migliaia 4 10" xfId="15999" xr:uid="{00000000-0005-0000-0000-0000E17E0000}"/>
    <cellStyle name="Migliaia 4 10 2" xfId="35011" xr:uid="{00000000-0005-0000-0000-0000E27E0000}"/>
    <cellStyle name="Migliaia 4 10 3" xfId="40313" xr:uid="{00000000-0005-0000-0000-0000E37E0000}"/>
    <cellStyle name="Migliaia 4 10 4" xfId="29468" xr:uid="{00000000-0005-0000-0000-0000E47E0000}"/>
    <cellStyle name="Migliaia 4 11" xfId="32417" xr:uid="{00000000-0005-0000-0000-0000E57E0000}"/>
    <cellStyle name="Migliaia 4 12" xfId="37662" xr:uid="{00000000-0005-0000-0000-0000E67E0000}"/>
    <cellStyle name="Migliaia 4 2" xfId="336" xr:uid="{00000000-0005-0000-0000-0000E77E0000}"/>
    <cellStyle name="Migliaia 4 2 2" xfId="1422" xr:uid="{00000000-0005-0000-0000-0000E87E0000}"/>
    <cellStyle name="Migliaia 4 2 2 2" xfId="3618" xr:uid="{00000000-0005-0000-0000-0000E97E0000}"/>
    <cellStyle name="Migliaia 4 2 2 2 2" xfId="9825" xr:uid="{00000000-0005-0000-0000-0000EA7E0000}"/>
    <cellStyle name="Migliaia 4 2 2 2 2 2" xfId="35012" xr:uid="{00000000-0005-0000-0000-0000EB7E0000}"/>
    <cellStyle name="Migliaia 4 2 2 2 2 3" xfId="40314" xr:uid="{00000000-0005-0000-0000-0000EC7E0000}"/>
    <cellStyle name="Migliaia 4 2 2 2 3" xfId="13893" xr:uid="{00000000-0005-0000-0000-0000ED7E0000}"/>
    <cellStyle name="Migliaia 4 2 2 2 4" xfId="16002" xr:uid="{00000000-0005-0000-0000-0000EE7E0000}"/>
    <cellStyle name="Migliaia 4 2 2 2 4 2" xfId="37663" xr:uid="{00000000-0005-0000-0000-0000EF7E0000}"/>
    <cellStyle name="Migliaia 4 2 2 2 5" xfId="11952" xr:uid="{00000000-0005-0000-0000-0000F07E0000}"/>
    <cellStyle name="Migliaia 4 2 2 3" xfId="7050" xr:uid="{00000000-0005-0000-0000-0000F17E0000}"/>
    <cellStyle name="Migliaia 4 2 2 3 2" xfId="30803" xr:uid="{00000000-0005-0000-0000-0000F27E0000}"/>
    <cellStyle name="Migliaia 4 2 2 3 2 2" xfId="35963" xr:uid="{00000000-0005-0000-0000-0000F37E0000}"/>
    <cellStyle name="Migliaia 4 2 2 3 2 3" xfId="41265" xr:uid="{00000000-0005-0000-0000-0000F47E0000}"/>
    <cellStyle name="Migliaia 4 2 2 3 3" xfId="33312" xr:uid="{00000000-0005-0000-0000-0000F57E0000}"/>
    <cellStyle name="Migliaia 4 2 2 3 4" xfId="38614" xr:uid="{00000000-0005-0000-0000-0000F67E0000}"/>
    <cellStyle name="Migliaia 4 2 2 4" xfId="6191" xr:uid="{00000000-0005-0000-0000-0000F77E0000}"/>
    <cellStyle name="Migliaia 4 2 2 4 2" xfId="16965" xr:uid="{00000000-0005-0000-0000-0000F87E0000}"/>
    <cellStyle name="Migliaia 4 2 2 4 3" xfId="27746" xr:uid="{00000000-0005-0000-0000-0000F97E0000}"/>
    <cellStyle name="Migliaia 4 2 2 4 4" xfId="45997" xr:uid="{00000000-0005-0000-0000-0000FA7E0000}"/>
    <cellStyle name="Migliaia 4 2 2 4 5" xfId="49013" xr:uid="{00000000-0005-0000-0000-0000FB7E0000}"/>
    <cellStyle name="Migliaia 4 2 2 5" xfId="16001" xr:uid="{00000000-0005-0000-0000-0000FC7E0000}"/>
    <cellStyle name="Migliaia 4 2 2 6" xfId="20368" xr:uid="{00000000-0005-0000-0000-0000FD7E0000}"/>
    <cellStyle name="Migliaia 4 2 3" xfId="3235" xr:uid="{00000000-0005-0000-0000-0000FE7E0000}"/>
    <cellStyle name="Migliaia 4 2 3 2" xfId="9708" xr:uid="{00000000-0005-0000-0000-0000FF7E0000}"/>
    <cellStyle name="Migliaia 4 2 3 2 2" xfId="30804" xr:uid="{00000000-0005-0000-0000-0000007F0000}"/>
    <cellStyle name="Migliaia 4 2 3 2 2 2" xfId="35964" xr:uid="{00000000-0005-0000-0000-0000017F0000}"/>
    <cellStyle name="Migliaia 4 2 3 2 2 3" xfId="41266" xr:uid="{00000000-0005-0000-0000-0000027F0000}"/>
    <cellStyle name="Migliaia 4 2 3 2 3" xfId="33313" xr:uid="{00000000-0005-0000-0000-0000037F0000}"/>
    <cellStyle name="Migliaia 4 2 3 2 4" xfId="38615" xr:uid="{00000000-0005-0000-0000-0000047F0000}"/>
    <cellStyle name="Migliaia 4 2 3 3" xfId="16003" xr:uid="{00000000-0005-0000-0000-0000057F0000}"/>
    <cellStyle name="Migliaia 4 2 3 3 2" xfId="35013" xr:uid="{00000000-0005-0000-0000-0000067F0000}"/>
    <cellStyle name="Migliaia 4 2 3 3 3" xfId="40315" xr:uid="{00000000-0005-0000-0000-0000077F0000}"/>
    <cellStyle name="Migliaia 4 2 3 3 4" xfId="29470" xr:uid="{00000000-0005-0000-0000-0000087F0000}"/>
    <cellStyle name="Migliaia 4 2 3 4" xfId="32419" xr:uid="{00000000-0005-0000-0000-0000097F0000}"/>
    <cellStyle name="Migliaia 4 2 3 5" xfId="37664" xr:uid="{00000000-0005-0000-0000-00000A7F0000}"/>
    <cellStyle name="Migliaia 4 2 3 6" xfId="11953" xr:uid="{00000000-0005-0000-0000-00000B7F0000}"/>
    <cellStyle name="Migliaia 4 2 4" xfId="2815" xr:uid="{00000000-0005-0000-0000-00000C7F0000}"/>
    <cellStyle name="Migliaia 4 2 4 2" xfId="9413" xr:uid="{00000000-0005-0000-0000-00000D7F0000}"/>
    <cellStyle name="Migliaia 4 2 4 2 2" xfId="35014" xr:uid="{00000000-0005-0000-0000-00000E7F0000}"/>
    <cellStyle name="Migliaia 4 2 4 2 3" xfId="40316" xr:uid="{00000000-0005-0000-0000-00000F7F0000}"/>
    <cellStyle name="Migliaia 4 2 4 3" xfId="14135" xr:uid="{00000000-0005-0000-0000-0000107F0000}"/>
    <cellStyle name="Migliaia 4 2 4 4" xfId="16004" xr:uid="{00000000-0005-0000-0000-0000117F0000}"/>
    <cellStyle name="Migliaia 4 2 4 4 2" xfId="37665" xr:uid="{00000000-0005-0000-0000-0000127F0000}"/>
    <cellStyle name="Migliaia 4 2 4 5" xfId="11954" xr:uid="{00000000-0005-0000-0000-0000137F0000}"/>
    <cellStyle name="Migliaia 4 2 5" xfId="8565" xr:uid="{00000000-0005-0000-0000-0000147F0000}"/>
    <cellStyle name="Migliaia 4 2 5 2" xfId="29472" xr:uid="{00000000-0005-0000-0000-0000157F0000}"/>
    <cellStyle name="Migliaia 4 2 5 2 2" xfId="35015" xr:uid="{00000000-0005-0000-0000-0000167F0000}"/>
    <cellStyle name="Migliaia 4 2 5 2 3" xfId="40317" xr:uid="{00000000-0005-0000-0000-0000177F0000}"/>
    <cellStyle name="Migliaia 4 2 5 3" xfId="32421" xr:uid="{00000000-0005-0000-0000-0000187F0000}"/>
    <cellStyle name="Migliaia 4 2 5 4" xfId="37666" xr:uid="{00000000-0005-0000-0000-0000197F0000}"/>
    <cellStyle name="Migliaia 4 2 6" xfId="16000" xr:uid="{00000000-0005-0000-0000-00001A7F0000}"/>
    <cellStyle name="Migliaia 4 2 6 2" xfId="29473" xr:uid="{00000000-0005-0000-0000-00001B7F0000}"/>
    <cellStyle name="Migliaia 4 2 6 2 2" xfId="35016" xr:uid="{00000000-0005-0000-0000-00001C7F0000}"/>
    <cellStyle name="Migliaia 4 2 6 2 3" xfId="40318" xr:uid="{00000000-0005-0000-0000-00001D7F0000}"/>
    <cellStyle name="Migliaia 4 2 6 3" xfId="32422" xr:uid="{00000000-0005-0000-0000-00001E7F0000}"/>
    <cellStyle name="Migliaia 4 2 6 4" xfId="37667" xr:uid="{00000000-0005-0000-0000-00001F7F0000}"/>
    <cellStyle name="Migliaia 4 2 6 5" xfId="20372" xr:uid="{00000000-0005-0000-0000-0000207F0000}"/>
    <cellStyle name="Migliaia 4 2 7" xfId="20367" xr:uid="{00000000-0005-0000-0000-0000217F0000}"/>
    <cellStyle name="Migliaia 4 3" xfId="337" xr:uid="{00000000-0005-0000-0000-0000227F0000}"/>
    <cellStyle name="Migliaia 4 3 10" xfId="20373" xr:uid="{00000000-0005-0000-0000-0000237F0000}"/>
    <cellStyle name="Migliaia 4 3 11" xfId="11955" xr:uid="{00000000-0005-0000-0000-0000247F0000}"/>
    <cellStyle name="Migliaia 4 3 2" xfId="1424" xr:uid="{00000000-0005-0000-0000-0000257F0000}"/>
    <cellStyle name="Migliaia 4 3 2 2" xfId="3620" xr:uid="{00000000-0005-0000-0000-0000267F0000}"/>
    <cellStyle name="Migliaia 4 3 2 2 2" xfId="7447" xr:uid="{00000000-0005-0000-0000-0000277F0000}"/>
    <cellStyle name="Migliaia 4 3 2 2 2 2" xfId="13894" xr:uid="{00000000-0005-0000-0000-0000287F0000}"/>
    <cellStyle name="Migliaia 4 3 2 2 2 2 2" xfId="17306" xr:uid="{00000000-0005-0000-0000-0000297F0000}"/>
    <cellStyle name="Migliaia 4 3 2 2 2 2 2 2" xfId="35017" xr:uid="{00000000-0005-0000-0000-00002A7F0000}"/>
    <cellStyle name="Migliaia 4 3 2 2 2 2 3" xfId="40319" xr:uid="{00000000-0005-0000-0000-00002B7F0000}"/>
    <cellStyle name="Migliaia 4 3 2 2 2 2 4" xfId="29474" xr:uid="{00000000-0005-0000-0000-00002C7F0000}"/>
    <cellStyle name="Migliaia 4 3 2 2 2 3" xfId="32423" xr:uid="{00000000-0005-0000-0000-00002D7F0000}"/>
    <cellStyle name="Migliaia 4 3 2 2 2 4" xfId="37668" xr:uid="{00000000-0005-0000-0000-00002E7F0000}"/>
    <cellStyle name="Migliaia 4 3 2 2 2 5" xfId="42526" xr:uid="{00000000-0005-0000-0000-00002F7F0000}"/>
    <cellStyle name="Migliaia 4 3 2 2 2 6" xfId="46351" xr:uid="{00000000-0005-0000-0000-0000307F0000}"/>
    <cellStyle name="Migliaia 4 3 2 2 2 7" xfId="49367" xr:uid="{00000000-0005-0000-0000-0000317F0000}"/>
    <cellStyle name="Migliaia 4 3 2 2 2 8" xfId="13104" xr:uid="{00000000-0005-0000-0000-0000327F0000}"/>
    <cellStyle name="Migliaia 4 3 2 2 3" xfId="6566" xr:uid="{00000000-0005-0000-0000-0000337F0000}"/>
    <cellStyle name="Migliaia 4 3 2 2 4" xfId="6192" xr:uid="{00000000-0005-0000-0000-0000347F0000}"/>
    <cellStyle name="Migliaia 4 3 2 2 4 2" xfId="16966" xr:uid="{00000000-0005-0000-0000-0000357F0000}"/>
    <cellStyle name="Migliaia 4 3 2 2 4 3" xfId="41705" xr:uid="{00000000-0005-0000-0000-0000367F0000}"/>
    <cellStyle name="Migliaia 4 3 2 2 4 4" xfId="45998" xr:uid="{00000000-0005-0000-0000-0000377F0000}"/>
    <cellStyle name="Migliaia 4 3 2 2 4 5" xfId="49014" xr:uid="{00000000-0005-0000-0000-0000387F0000}"/>
    <cellStyle name="Migliaia 4 3 2 2 5" xfId="16007" xr:uid="{00000000-0005-0000-0000-0000397F0000}"/>
    <cellStyle name="Migliaia 4 3 2 2 6" xfId="20375" xr:uid="{00000000-0005-0000-0000-00003A7F0000}"/>
    <cellStyle name="Migliaia 4 3 2 3" xfId="2817" xr:uid="{00000000-0005-0000-0000-00003B7F0000}"/>
    <cellStyle name="Migliaia 4 3 2 3 2" xfId="6531" xr:uid="{00000000-0005-0000-0000-00003C7F0000}"/>
    <cellStyle name="Migliaia 4 3 2 3 2 2" xfId="35018" xr:uid="{00000000-0005-0000-0000-00003D7F0000}"/>
    <cellStyle name="Migliaia 4 3 2 3 2 3" xfId="40320" xr:uid="{00000000-0005-0000-0000-00003E7F0000}"/>
    <cellStyle name="Migliaia 4 3 2 3 2 4" xfId="29475" xr:uid="{00000000-0005-0000-0000-00003F7F0000}"/>
    <cellStyle name="Migliaia 4 3 2 3 3" xfId="7448" xr:uid="{00000000-0005-0000-0000-0000407F0000}"/>
    <cellStyle name="Migliaia 4 3 2 3 4" xfId="16008" xr:uid="{00000000-0005-0000-0000-0000417F0000}"/>
    <cellStyle name="Migliaia 4 3 2 3 4 2" xfId="37669" xr:uid="{00000000-0005-0000-0000-0000427F0000}"/>
    <cellStyle name="Migliaia 4 3 2 3 5" xfId="11956" xr:uid="{00000000-0005-0000-0000-0000437F0000}"/>
    <cellStyle name="Migliaia 4 3 2 4" xfId="6794" xr:uid="{00000000-0005-0000-0000-0000447F0000}"/>
    <cellStyle name="Migliaia 4 3 2 4 2" xfId="13522" xr:uid="{00000000-0005-0000-0000-0000457F0000}"/>
    <cellStyle name="Migliaia 4 3 2 4 2 2" xfId="35019" xr:uid="{00000000-0005-0000-0000-0000467F0000}"/>
    <cellStyle name="Migliaia 4 3 2 4 2 3" xfId="40321" xr:uid="{00000000-0005-0000-0000-0000477F0000}"/>
    <cellStyle name="Migliaia 4 3 2 4 3" xfId="32425" xr:uid="{00000000-0005-0000-0000-0000487F0000}"/>
    <cellStyle name="Migliaia 4 3 2 4 4" xfId="37670" xr:uid="{00000000-0005-0000-0000-0000497F0000}"/>
    <cellStyle name="Migliaia 4 3 2 4 5" xfId="12631" xr:uid="{00000000-0005-0000-0000-00004A7F0000}"/>
    <cellStyle name="Migliaia 4 3 2 5" xfId="12756" xr:uid="{00000000-0005-0000-0000-00004B7F0000}"/>
    <cellStyle name="Migliaia 4 3 2 5 2" xfId="29477" xr:uid="{00000000-0005-0000-0000-00004C7F0000}"/>
    <cellStyle name="Migliaia 4 3 2 5 2 2" xfId="35020" xr:uid="{00000000-0005-0000-0000-00004D7F0000}"/>
    <cellStyle name="Migliaia 4 3 2 5 2 3" xfId="40322" xr:uid="{00000000-0005-0000-0000-00004E7F0000}"/>
    <cellStyle name="Migliaia 4 3 2 5 3" xfId="32426" xr:uid="{00000000-0005-0000-0000-00004F7F0000}"/>
    <cellStyle name="Migliaia 4 3 2 5 4" xfId="37671" xr:uid="{00000000-0005-0000-0000-0000507F0000}"/>
    <cellStyle name="Migliaia 4 3 2 6" xfId="16006" xr:uid="{00000000-0005-0000-0000-0000517F0000}"/>
    <cellStyle name="Migliaia 4 3 2 6 2" xfId="29478" xr:uid="{00000000-0005-0000-0000-0000527F0000}"/>
    <cellStyle name="Migliaia 4 3 2 6 2 2" xfId="35021" xr:uid="{00000000-0005-0000-0000-0000537F0000}"/>
    <cellStyle name="Migliaia 4 3 2 6 2 3" xfId="40323" xr:uid="{00000000-0005-0000-0000-0000547F0000}"/>
    <cellStyle name="Migliaia 4 3 2 6 3" xfId="32427" xr:uid="{00000000-0005-0000-0000-0000557F0000}"/>
    <cellStyle name="Migliaia 4 3 2 6 4" xfId="37672" xr:uid="{00000000-0005-0000-0000-0000567F0000}"/>
    <cellStyle name="Migliaia 4 3 2 6 5" xfId="20380" xr:uid="{00000000-0005-0000-0000-0000577F0000}"/>
    <cellStyle name="Migliaia 4 3 2 7" xfId="20374" xr:uid="{00000000-0005-0000-0000-0000587F0000}"/>
    <cellStyle name="Migliaia 4 3 3" xfId="1423" xr:uid="{00000000-0005-0000-0000-0000597F0000}"/>
    <cellStyle name="Migliaia 4 3 3 2" xfId="3619" xr:uid="{00000000-0005-0000-0000-00005A7F0000}"/>
    <cellStyle name="Migliaia 4 3 3 2 2" xfId="5180" xr:uid="{00000000-0005-0000-0000-00005B7F0000}"/>
    <cellStyle name="Migliaia 4 3 3 2 2 2" xfId="35023" xr:uid="{00000000-0005-0000-0000-00005C7F0000}"/>
    <cellStyle name="Migliaia 4 3 3 2 2 3" xfId="40325" xr:uid="{00000000-0005-0000-0000-00005D7F0000}"/>
    <cellStyle name="Migliaia 4 3 3 2 3" xfId="13660" xr:uid="{00000000-0005-0000-0000-00005E7F0000}"/>
    <cellStyle name="Migliaia 4 3 3 2 4" xfId="16010" xr:uid="{00000000-0005-0000-0000-00005F7F0000}"/>
    <cellStyle name="Migliaia 4 3 3 2 4 2" xfId="37674" xr:uid="{00000000-0005-0000-0000-0000607F0000}"/>
    <cellStyle name="Migliaia 4 3 3 2 5" xfId="11958" xr:uid="{00000000-0005-0000-0000-0000617F0000}"/>
    <cellStyle name="Migliaia 4 3 3 3" xfId="4932" xr:uid="{00000000-0005-0000-0000-0000627F0000}"/>
    <cellStyle name="Migliaia 4 3 3 3 2" xfId="29481" xr:uid="{00000000-0005-0000-0000-0000637F0000}"/>
    <cellStyle name="Migliaia 4 3 3 3 2 2" xfId="35024" xr:uid="{00000000-0005-0000-0000-0000647F0000}"/>
    <cellStyle name="Migliaia 4 3 3 3 2 3" xfId="40326" xr:uid="{00000000-0005-0000-0000-0000657F0000}"/>
    <cellStyle name="Migliaia 4 3 3 3 3" xfId="32430" xr:uid="{00000000-0005-0000-0000-0000667F0000}"/>
    <cellStyle name="Migliaia 4 3 3 3 4" xfId="37675" xr:uid="{00000000-0005-0000-0000-0000677F0000}"/>
    <cellStyle name="Migliaia 4 3 3 4" xfId="16009" xr:uid="{00000000-0005-0000-0000-0000687F0000}"/>
    <cellStyle name="Migliaia 4 3 3 4 2" xfId="29482" xr:uid="{00000000-0005-0000-0000-0000697F0000}"/>
    <cellStyle name="Migliaia 4 3 3 4 2 2" xfId="35025" xr:uid="{00000000-0005-0000-0000-00006A7F0000}"/>
    <cellStyle name="Migliaia 4 3 3 4 2 3" xfId="40327" xr:uid="{00000000-0005-0000-0000-00006B7F0000}"/>
    <cellStyle name="Migliaia 4 3 3 4 3" xfId="32431" xr:uid="{00000000-0005-0000-0000-00006C7F0000}"/>
    <cellStyle name="Migliaia 4 3 3 4 4" xfId="37676" xr:uid="{00000000-0005-0000-0000-00006D7F0000}"/>
    <cellStyle name="Migliaia 4 3 3 4 5" xfId="20384" xr:uid="{00000000-0005-0000-0000-00006E7F0000}"/>
    <cellStyle name="Migliaia 4 3 3 5" xfId="20385" xr:uid="{00000000-0005-0000-0000-00006F7F0000}"/>
    <cellStyle name="Migliaia 4 3 3 5 2" xfId="29483" xr:uid="{00000000-0005-0000-0000-0000707F0000}"/>
    <cellStyle name="Migliaia 4 3 3 5 2 2" xfId="35026" xr:uid="{00000000-0005-0000-0000-0000717F0000}"/>
    <cellStyle name="Migliaia 4 3 3 5 2 3" xfId="40328" xr:uid="{00000000-0005-0000-0000-0000727F0000}"/>
    <cellStyle name="Migliaia 4 3 3 5 3" xfId="32432" xr:uid="{00000000-0005-0000-0000-0000737F0000}"/>
    <cellStyle name="Migliaia 4 3 3 5 4" xfId="37677" xr:uid="{00000000-0005-0000-0000-0000747F0000}"/>
    <cellStyle name="Migliaia 4 3 3 6" xfId="29479" xr:uid="{00000000-0005-0000-0000-0000757F0000}"/>
    <cellStyle name="Migliaia 4 3 3 6 2" xfId="35022" xr:uid="{00000000-0005-0000-0000-0000767F0000}"/>
    <cellStyle name="Migliaia 4 3 3 6 3" xfId="40324" xr:uid="{00000000-0005-0000-0000-0000777F0000}"/>
    <cellStyle name="Migliaia 4 3 3 7" xfId="32428" xr:uid="{00000000-0005-0000-0000-0000787F0000}"/>
    <cellStyle name="Migliaia 4 3 3 8" xfId="37673" xr:uid="{00000000-0005-0000-0000-0000797F0000}"/>
    <cellStyle name="Migliaia 4 3 3 9" xfId="11957" xr:uid="{00000000-0005-0000-0000-00007A7F0000}"/>
    <cellStyle name="Migliaia 4 3 4" xfId="2418" xr:uid="{00000000-0005-0000-0000-00007B7F0000}"/>
    <cellStyle name="Migliaia 4 3 4 2" xfId="3930" xr:uid="{00000000-0005-0000-0000-00007C7F0000}"/>
    <cellStyle name="Migliaia 4 3 4 2 2" xfId="9885" xr:uid="{00000000-0005-0000-0000-00007D7F0000}"/>
    <cellStyle name="Migliaia 4 3 4 2 3" xfId="14012" xr:uid="{00000000-0005-0000-0000-00007E7F0000}"/>
    <cellStyle name="Migliaia 4 3 4 2 4" xfId="16012" xr:uid="{00000000-0005-0000-0000-00007F7F0000}"/>
    <cellStyle name="Migliaia 4 3 4 2 5" xfId="27853" xr:uid="{00000000-0005-0000-0000-0000807F0000}"/>
    <cellStyle name="Migliaia 4 3 4 2 6" xfId="11960" xr:uid="{00000000-0005-0000-0000-0000817F0000}"/>
    <cellStyle name="Migliaia 4 3 4 3" xfId="9133" xr:uid="{00000000-0005-0000-0000-0000827F0000}"/>
    <cellStyle name="Migliaia 4 3 4 3 2" xfId="30805" xr:uid="{00000000-0005-0000-0000-0000837F0000}"/>
    <cellStyle name="Migliaia 4 3 4 3 2 2" xfId="35965" xr:uid="{00000000-0005-0000-0000-0000847F0000}"/>
    <cellStyle name="Migliaia 4 3 4 3 2 3" xfId="41267" xr:uid="{00000000-0005-0000-0000-0000857F0000}"/>
    <cellStyle name="Migliaia 4 3 4 3 3" xfId="33314" xr:uid="{00000000-0005-0000-0000-0000867F0000}"/>
    <cellStyle name="Migliaia 4 3 4 3 4" xfId="38616" xr:uid="{00000000-0005-0000-0000-0000877F0000}"/>
    <cellStyle name="Migliaia 4 3 4 4" xfId="16011" xr:uid="{00000000-0005-0000-0000-0000887F0000}"/>
    <cellStyle name="Migliaia 4 3 4 4 2" xfId="35027" xr:uid="{00000000-0005-0000-0000-0000897F0000}"/>
    <cellStyle name="Migliaia 4 3 4 4 3" xfId="40329" xr:uid="{00000000-0005-0000-0000-00008A7F0000}"/>
    <cellStyle name="Migliaia 4 3 4 4 4" xfId="29484" xr:uid="{00000000-0005-0000-0000-00008B7F0000}"/>
    <cellStyle name="Migliaia 4 3 4 5" xfId="32433" xr:uid="{00000000-0005-0000-0000-00008C7F0000}"/>
    <cellStyle name="Migliaia 4 3 4 6" xfId="37678" xr:uid="{00000000-0005-0000-0000-00008D7F0000}"/>
    <cellStyle name="Migliaia 4 3 4 7" xfId="11959" xr:uid="{00000000-0005-0000-0000-00008E7F0000}"/>
    <cellStyle name="Migliaia 4 3 5" xfId="3236" xr:uid="{00000000-0005-0000-0000-00008F7F0000}"/>
    <cellStyle name="Migliaia 4 3 5 2" xfId="9709" xr:uid="{00000000-0005-0000-0000-0000907F0000}"/>
    <cellStyle name="Migliaia 4 3 5 2 2" xfId="30806" xr:uid="{00000000-0005-0000-0000-0000917F0000}"/>
    <cellStyle name="Migliaia 4 3 5 2 2 2" xfId="35966" xr:uid="{00000000-0005-0000-0000-0000927F0000}"/>
    <cellStyle name="Migliaia 4 3 5 2 2 3" xfId="41268" xr:uid="{00000000-0005-0000-0000-0000937F0000}"/>
    <cellStyle name="Migliaia 4 3 5 2 3" xfId="33315" xr:uid="{00000000-0005-0000-0000-0000947F0000}"/>
    <cellStyle name="Migliaia 4 3 5 2 4" xfId="38617" xr:uid="{00000000-0005-0000-0000-0000957F0000}"/>
    <cellStyle name="Migliaia 4 3 5 3" xfId="16013" xr:uid="{00000000-0005-0000-0000-0000967F0000}"/>
    <cellStyle name="Migliaia 4 3 5 3 2" xfId="35028" xr:uid="{00000000-0005-0000-0000-0000977F0000}"/>
    <cellStyle name="Migliaia 4 3 5 3 3" xfId="40330" xr:uid="{00000000-0005-0000-0000-0000987F0000}"/>
    <cellStyle name="Migliaia 4 3 5 3 4" xfId="29485" xr:uid="{00000000-0005-0000-0000-0000997F0000}"/>
    <cellStyle name="Migliaia 4 3 5 4" xfId="32434" xr:uid="{00000000-0005-0000-0000-00009A7F0000}"/>
    <cellStyle name="Migliaia 4 3 5 5" xfId="37679" xr:uid="{00000000-0005-0000-0000-00009B7F0000}"/>
    <cellStyle name="Migliaia 4 3 5 6" xfId="11961" xr:uid="{00000000-0005-0000-0000-00009C7F0000}"/>
    <cellStyle name="Migliaia 4 3 6" xfId="2816" xr:uid="{00000000-0005-0000-0000-00009D7F0000}"/>
    <cellStyle name="Migliaia 4 3 6 2" xfId="9414" xr:uid="{00000000-0005-0000-0000-00009E7F0000}"/>
    <cellStyle name="Migliaia 4 3 6 2 2" xfId="35029" xr:uid="{00000000-0005-0000-0000-00009F7F0000}"/>
    <cellStyle name="Migliaia 4 3 6 2 3" xfId="40331" xr:uid="{00000000-0005-0000-0000-0000A07F0000}"/>
    <cellStyle name="Migliaia 4 3 6 3" xfId="14134" xr:uid="{00000000-0005-0000-0000-0000A17F0000}"/>
    <cellStyle name="Migliaia 4 3 6 4" xfId="16014" xr:uid="{00000000-0005-0000-0000-0000A27F0000}"/>
    <cellStyle name="Migliaia 4 3 6 4 2" xfId="37680" xr:uid="{00000000-0005-0000-0000-0000A37F0000}"/>
    <cellStyle name="Migliaia 4 3 6 5" xfId="11962" xr:uid="{00000000-0005-0000-0000-0000A47F0000}"/>
    <cellStyle name="Migliaia 4 3 7" xfId="7713" xr:uid="{00000000-0005-0000-0000-0000A57F0000}"/>
    <cellStyle name="Migliaia 4 3 7 2" xfId="29487" xr:uid="{00000000-0005-0000-0000-0000A67F0000}"/>
    <cellStyle name="Migliaia 4 3 7 2 2" xfId="35030" xr:uid="{00000000-0005-0000-0000-0000A77F0000}"/>
    <cellStyle name="Migliaia 4 3 7 2 3" xfId="40332" xr:uid="{00000000-0005-0000-0000-0000A87F0000}"/>
    <cellStyle name="Migliaia 4 3 7 3" xfId="32436" xr:uid="{00000000-0005-0000-0000-0000A97F0000}"/>
    <cellStyle name="Migliaia 4 3 7 4" xfId="37681" xr:uid="{00000000-0005-0000-0000-0000AA7F0000}"/>
    <cellStyle name="Migliaia 4 3 8" xfId="12757" xr:uid="{00000000-0005-0000-0000-0000AB7F0000}"/>
    <cellStyle name="Migliaia 4 3 8 2" xfId="29488" xr:uid="{00000000-0005-0000-0000-0000AC7F0000}"/>
    <cellStyle name="Migliaia 4 3 8 2 2" xfId="35031" xr:uid="{00000000-0005-0000-0000-0000AD7F0000}"/>
    <cellStyle name="Migliaia 4 3 8 2 3" xfId="40333" xr:uid="{00000000-0005-0000-0000-0000AE7F0000}"/>
    <cellStyle name="Migliaia 4 3 8 3" xfId="32437" xr:uid="{00000000-0005-0000-0000-0000AF7F0000}"/>
    <cellStyle name="Migliaia 4 3 8 4" xfId="37682" xr:uid="{00000000-0005-0000-0000-0000B07F0000}"/>
    <cellStyle name="Migliaia 4 3 8 5" xfId="20390" xr:uid="{00000000-0005-0000-0000-0000B17F0000}"/>
    <cellStyle name="Migliaia 4 3 9" xfId="16005" xr:uid="{00000000-0005-0000-0000-0000B27F0000}"/>
    <cellStyle name="Migliaia 4 4" xfId="1425" xr:uid="{00000000-0005-0000-0000-0000B37F0000}"/>
    <cellStyle name="Migliaia 4 4 2" xfId="3621" xr:uid="{00000000-0005-0000-0000-0000B47F0000}"/>
    <cellStyle name="Migliaia 4 4 2 2" xfId="4278" xr:uid="{00000000-0005-0000-0000-0000B57F0000}"/>
    <cellStyle name="Migliaia 4 4 2 2 2" xfId="29489" xr:uid="{00000000-0005-0000-0000-0000B67F0000}"/>
    <cellStyle name="Migliaia 4 4 2 2 2 2" xfId="35032" xr:uid="{00000000-0005-0000-0000-0000B77F0000}"/>
    <cellStyle name="Migliaia 4 4 2 2 2 3" xfId="40334" xr:uid="{00000000-0005-0000-0000-0000B87F0000}"/>
    <cellStyle name="Migliaia 4 4 2 2 3" xfId="32438" xr:uid="{00000000-0005-0000-0000-0000B97F0000}"/>
    <cellStyle name="Migliaia 4 4 2 2 4" xfId="37683" xr:uid="{00000000-0005-0000-0000-0000BA7F0000}"/>
    <cellStyle name="Migliaia 4 4 2 3" xfId="7449" xr:uid="{00000000-0005-0000-0000-0000BB7F0000}"/>
    <cellStyle name="Migliaia 4 4 2 3 2" xfId="29490" xr:uid="{00000000-0005-0000-0000-0000BC7F0000}"/>
    <cellStyle name="Migliaia 4 4 2 3 2 2" xfId="35033" xr:uid="{00000000-0005-0000-0000-0000BD7F0000}"/>
    <cellStyle name="Migliaia 4 4 2 3 2 3" xfId="40335" xr:uid="{00000000-0005-0000-0000-0000BE7F0000}"/>
    <cellStyle name="Migliaia 4 4 2 3 3" xfId="32439" xr:uid="{00000000-0005-0000-0000-0000BF7F0000}"/>
    <cellStyle name="Migliaia 4 4 2 3 4" xfId="37684" xr:uid="{00000000-0005-0000-0000-0000C07F0000}"/>
    <cellStyle name="Migliaia 4 4 2 4" xfId="6796" xr:uid="{00000000-0005-0000-0000-0000C17F0000}"/>
    <cellStyle name="Migliaia 4 4 2 5" xfId="6194" xr:uid="{00000000-0005-0000-0000-0000C27F0000}"/>
    <cellStyle name="Migliaia 4 4 2 5 2" xfId="16968" xr:uid="{00000000-0005-0000-0000-0000C37F0000}"/>
    <cellStyle name="Migliaia 4 4 2 5 3" xfId="42565" xr:uid="{00000000-0005-0000-0000-0000C47F0000}"/>
    <cellStyle name="Migliaia 4 4 2 5 4" xfId="46000" xr:uid="{00000000-0005-0000-0000-0000C57F0000}"/>
    <cellStyle name="Migliaia 4 4 2 5 5" xfId="49016" xr:uid="{00000000-0005-0000-0000-0000C67F0000}"/>
    <cellStyle name="Migliaia 4 4 2 6" xfId="16016" xr:uid="{00000000-0005-0000-0000-0000C77F0000}"/>
    <cellStyle name="Migliaia 4 4 2 7" xfId="20392" xr:uid="{00000000-0005-0000-0000-0000C87F0000}"/>
    <cellStyle name="Migliaia 4 4 3" xfId="4279" xr:uid="{00000000-0005-0000-0000-0000C97F0000}"/>
    <cellStyle name="Migliaia 4 4 3 2" xfId="13661" xr:uid="{00000000-0005-0000-0000-0000CA7F0000}"/>
    <cellStyle name="Migliaia 4 4 3 2 2" xfId="35034" xr:uid="{00000000-0005-0000-0000-0000CB7F0000}"/>
    <cellStyle name="Migliaia 4 4 3 2 3" xfId="40336" xr:uid="{00000000-0005-0000-0000-0000CC7F0000}"/>
    <cellStyle name="Migliaia 4 4 3 3" xfId="32440" xr:uid="{00000000-0005-0000-0000-0000CD7F0000}"/>
    <cellStyle name="Migliaia 4 4 3 4" xfId="37685" xr:uid="{00000000-0005-0000-0000-0000CE7F0000}"/>
    <cellStyle name="Migliaia 4 4 3 5" xfId="12755" xr:uid="{00000000-0005-0000-0000-0000CF7F0000}"/>
    <cellStyle name="Migliaia 4 4 4" xfId="7450" xr:uid="{00000000-0005-0000-0000-0000D07F0000}"/>
    <cellStyle name="Migliaia 4 4 4 2" xfId="29492" xr:uid="{00000000-0005-0000-0000-0000D17F0000}"/>
    <cellStyle name="Migliaia 4 4 4 2 2" xfId="35035" xr:uid="{00000000-0005-0000-0000-0000D27F0000}"/>
    <cellStyle name="Migliaia 4 4 4 2 3" xfId="40337" xr:uid="{00000000-0005-0000-0000-0000D37F0000}"/>
    <cellStyle name="Migliaia 4 4 4 3" xfId="32441" xr:uid="{00000000-0005-0000-0000-0000D47F0000}"/>
    <cellStyle name="Migliaia 4 4 4 4" xfId="37686" xr:uid="{00000000-0005-0000-0000-0000D57F0000}"/>
    <cellStyle name="Migliaia 4 4 5" xfId="6795" xr:uid="{00000000-0005-0000-0000-0000D67F0000}"/>
    <cellStyle name="Migliaia 4 4 5 2" xfId="29493" xr:uid="{00000000-0005-0000-0000-0000D77F0000}"/>
    <cellStyle name="Migliaia 4 4 5 2 2" xfId="35036" xr:uid="{00000000-0005-0000-0000-0000D87F0000}"/>
    <cellStyle name="Migliaia 4 4 5 2 3" xfId="40338" xr:uid="{00000000-0005-0000-0000-0000D97F0000}"/>
    <cellStyle name="Migliaia 4 4 5 3" xfId="32442" xr:uid="{00000000-0005-0000-0000-0000DA7F0000}"/>
    <cellStyle name="Migliaia 4 4 5 4" xfId="37687" xr:uid="{00000000-0005-0000-0000-0000DB7F0000}"/>
    <cellStyle name="Migliaia 4 4 6" xfId="6193" xr:uid="{00000000-0005-0000-0000-0000DC7F0000}"/>
    <cellStyle name="Migliaia 4 4 6 2" xfId="16967" xr:uid="{00000000-0005-0000-0000-0000DD7F0000}"/>
    <cellStyle name="Migliaia 4 4 6 2 2" xfId="35037" xr:uid="{00000000-0005-0000-0000-0000DE7F0000}"/>
    <cellStyle name="Migliaia 4 4 6 2 3" xfId="40339" xr:uid="{00000000-0005-0000-0000-0000DF7F0000}"/>
    <cellStyle name="Migliaia 4 4 6 2 4" xfId="29494" xr:uid="{00000000-0005-0000-0000-0000E07F0000}"/>
    <cellStyle name="Migliaia 4 4 6 3" xfId="32443" xr:uid="{00000000-0005-0000-0000-0000E17F0000}"/>
    <cellStyle name="Migliaia 4 4 6 4" xfId="37688" xr:uid="{00000000-0005-0000-0000-0000E27F0000}"/>
    <cellStyle name="Migliaia 4 4 6 5" xfId="20398" xr:uid="{00000000-0005-0000-0000-0000E37F0000}"/>
    <cellStyle name="Migliaia 4 4 6 6" xfId="42757" xr:uid="{00000000-0005-0000-0000-0000E47F0000}"/>
    <cellStyle name="Migliaia 4 4 6 7" xfId="45999" xr:uid="{00000000-0005-0000-0000-0000E57F0000}"/>
    <cellStyle name="Migliaia 4 4 6 8" xfId="49015" xr:uid="{00000000-0005-0000-0000-0000E67F0000}"/>
    <cellStyle name="Migliaia 4 4 7" xfId="16015" xr:uid="{00000000-0005-0000-0000-0000E77F0000}"/>
    <cellStyle name="Migliaia 4 4 7 2" xfId="29495" xr:uid="{00000000-0005-0000-0000-0000E87F0000}"/>
    <cellStyle name="Migliaia 4 4 7 2 2" xfId="35038" xr:uid="{00000000-0005-0000-0000-0000E97F0000}"/>
    <cellStyle name="Migliaia 4 4 7 2 3" xfId="40340" xr:uid="{00000000-0005-0000-0000-0000EA7F0000}"/>
    <cellStyle name="Migliaia 4 4 7 3" xfId="32444" xr:uid="{00000000-0005-0000-0000-0000EB7F0000}"/>
    <cellStyle name="Migliaia 4 4 7 4" xfId="37689" xr:uid="{00000000-0005-0000-0000-0000EC7F0000}"/>
    <cellStyle name="Migliaia 4 4 7 5" xfId="20399" xr:uid="{00000000-0005-0000-0000-0000ED7F0000}"/>
    <cellStyle name="Migliaia 4 4 8" xfId="20391" xr:uid="{00000000-0005-0000-0000-0000EE7F0000}"/>
    <cellStyle name="Migliaia 4 5" xfId="1426" xr:uid="{00000000-0005-0000-0000-0000EF7F0000}"/>
    <cellStyle name="Migliaia 4 5 2" xfId="3622" xr:uid="{00000000-0005-0000-0000-0000F07F0000}"/>
    <cellStyle name="Migliaia 4 5 2 2" xfId="13895" xr:uid="{00000000-0005-0000-0000-0000F17F0000}"/>
    <cellStyle name="Migliaia 4 5 2 2 2" xfId="35039" xr:uid="{00000000-0005-0000-0000-0000F27F0000}"/>
    <cellStyle name="Migliaia 4 5 2 2 3" xfId="40341" xr:uid="{00000000-0005-0000-0000-0000F37F0000}"/>
    <cellStyle name="Migliaia 4 5 2 3" xfId="16018" xr:uid="{00000000-0005-0000-0000-0000F47F0000}"/>
    <cellStyle name="Migliaia 4 5 2 3 2" xfId="32445" xr:uid="{00000000-0005-0000-0000-0000F57F0000}"/>
    <cellStyle name="Migliaia 4 5 2 4" xfId="37690" xr:uid="{00000000-0005-0000-0000-0000F67F0000}"/>
    <cellStyle name="Migliaia 4 5 2 5" xfId="11963" xr:uid="{00000000-0005-0000-0000-0000F77F0000}"/>
    <cellStyle name="Migliaia 4 5 3" xfId="6797" xr:uid="{00000000-0005-0000-0000-0000F87F0000}"/>
    <cellStyle name="Migliaia 4 5 3 2" xfId="29497" xr:uid="{00000000-0005-0000-0000-0000F97F0000}"/>
    <cellStyle name="Migliaia 4 5 3 2 2" xfId="35040" xr:uid="{00000000-0005-0000-0000-0000FA7F0000}"/>
    <cellStyle name="Migliaia 4 5 3 2 3" xfId="40342" xr:uid="{00000000-0005-0000-0000-0000FB7F0000}"/>
    <cellStyle name="Migliaia 4 5 3 3" xfId="32446" xr:uid="{00000000-0005-0000-0000-0000FC7F0000}"/>
    <cellStyle name="Migliaia 4 5 3 4" xfId="37691" xr:uid="{00000000-0005-0000-0000-0000FD7F0000}"/>
    <cellStyle name="Migliaia 4 5 4" xfId="6195" xr:uid="{00000000-0005-0000-0000-0000FE7F0000}"/>
    <cellStyle name="Migliaia 4 5 4 2" xfId="16969" xr:uid="{00000000-0005-0000-0000-0000FF7F0000}"/>
    <cellStyle name="Migliaia 4 5 4 2 2" xfId="35041" xr:uid="{00000000-0005-0000-0000-000000800000}"/>
    <cellStyle name="Migliaia 4 5 4 2 3" xfId="40343" xr:uid="{00000000-0005-0000-0000-000001800000}"/>
    <cellStyle name="Migliaia 4 5 4 2 4" xfId="29498" xr:uid="{00000000-0005-0000-0000-000002800000}"/>
    <cellStyle name="Migliaia 4 5 4 3" xfId="32447" xr:uid="{00000000-0005-0000-0000-000003800000}"/>
    <cellStyle name="Migliaia 4 5 4 4" xfId="37692" xr:uid="{00000000-0005-0000-0000-000004800000}"/>
    <cellStyle name="Migliaia 4 5 4 5" xfId="20403" xr:uid="{00000000-0005-0000-0000-000005800000}"/>
    <cellStyle name="Migliaia 4 5 4 6" xfId="43925" xr:uid="{00000000-0005-0000-0000-000006800000}"/>
    <cellStyle name="Migliaia 4 5 4 7" xfId="46001" xr:uid="{00000000-0005-0000-0000-000007800000}"/>
    <cellStyle name="Migliaia 4 5 4 8" xfId="49017" xr:uid="{00000000-0005-0000-0000-000008800000}"/>
    <cellStyle name="Migliaia 4 5 5" xfId="16017" xr:uid="{00000000-0005-0000-0000-000009800000}"/>
    <cellStyle name="Migliaia 4 5 5 2" xfId="29499" xr:uid="{00000000-0005-0000-0000-00000A800000}"/>
    <cellStyle name="Migliaia 4 5 5 2 2" xfId="35042" xr:uid="{00000000-0005-0000-0000-00000B800000}"/>
    <cellStyle name="Migliaia 4 5 5 2 3" xfId="40344" xr:uid="{00000000-0005-0000-0000-00000C800000}"/>
    <cellStyle name="Migliaia 4 5 5 3" xfId="32448" xr:uid="{00000000-0005-0000-0000-00000D800000}"/>
    <cellStyle name="Migliaia 4 5 5 4" xfId="37693" xr:uid="{00000000-0005-0000-0000-00000E800000}"/>
    <cellStyle name="Migliaia 4 5 5 5" xfId="20404" xr:uid="{00000000-0005-0000-0000-00000F800000}"/>
    <cellStyle name="Migliaia 4 5 6" xfId="20405" xr:uid="{00000000-0005-0000-0000-000010800000}"/>
    <cellStyle name="Migliaia 4 5 6 2" xfId="29500" xr:uid="{00000000-0005-0000-0000-000011800000}"/>
    <cellStyle name="Migliaia 4 5 6 2 2" xfId="35043" xr:uid="{00000000-0005-0000-0000-000012800000}"/>
    <cellStyle name="Migliaia 4 5 6 2 3" xfId="40345" xr:uid="{00000000-0005-0000-0000-000013800000}"/>
    <cellStyle name="Migliaia 4 5 6 3" xfId="32449" xr:uid="{00000000-0005-0000-0000-000014800000}"/>
    <cellStyle name="Migliaia 4 5 6 4" xfId="37694" xr:uid="{00000000-0005-0000-0000-000015800000}"/>
    <cellStyle name="Migliaia 4 5 7" xfId="20400" xr:uid="{00000000-0005-0000-0000-000016800000}"/>
    <cellStyle name="Migliaia 4 6" xfId="1421" xr:uid="{00000000-0005-0000-0000-000017800000}"/>
    <cellStyle name="Migliaia 4 6 2" xfId="3617" xr:uid="{00000000-0005-0000-0000-000018800000}"/>
    <cellStyle name="Migliaia 4 6 2 2" xfId="5179" xr:uid="{00000000-0005-0000-0000-000019800000}"/>
    <cellStyle name="Migliaia 4 6 2 3" xfId="14079" xr:uid="{00000000-0005-0000-0000-00001A800000}"/>
    <cellStyle name="Migliaia 4 6 2 4" xfId="16020" xr:uid="{00000000-0005-0000-0000-00001B800000}"/>
    <cellStyle name="Migliaia 4 6 2 5" xfId="27856" xr:uid="{00000000-0005-0000-0000-00001C800000}"/>
    <cellStyle name="Migliaia 4 6 2 6" xfId="11965" xr:uid="{00000000-0005-0000-0000-00001D800000}"/>
    <cellStyle name="Migliaia 4 6 3" xfId="4931" xr:uid="{00000000-0005-0000-0000-00001E800000}"/>
    <cellStyle name="Migliaia 4 6 3 2" xfId="30807" xr:uid="{00000000-0005-0000-0000-00001F800000}"/>
    <cellStyle name="Migliaia 4 6 3 2 2" xfId="35967" xr:uid="{00000000-0005-0000-0000-000020800000}"/>
    <cellStyle name="Migliaia 4 6 3 2 3" xfId="41269" xr:uid="{00000000-0005-0000-0000-000021800000}"/>
    <cellStyle name="Migliaia 4 6 3 3" xfId="33316" xr:uid="{00000000-0005-0000-0000-000022800000}"/>
    <cellStyle name="Migliaia 4 6 3 4" xfId="38618" xr:uid="{00000000-0005-0000-0000-000023800000}"/>
    <cellStyle name="Migliaia 4 6 4" xfId="16019" xr:uid="{00000000-0005-0000-0000-000024800000}"/>
    <cellStyle name="Migliaia 4 6 4 2" xfId="35044" xr:uid="{00000000-0005-0000-0000-000025800000}"/>
    <cellStyle name="Migliaia 4 6 4 3" xfId="40346" xr:uid="{00000000-0005-0000-0000-000026800000}"/>
    <cellStyle name="Migliaia 4 6 4 4" xfId="29501" xr:uid="{00000000-0005-0000-0000-000027800000}"/>
    <cellStyle name="Migliaia 4 6 5" xfId="32450" xr:uid="{00000000-0005-0000-0000-000028800000}"/>
    <cellStyle name="Migliaia 4 6 6" xfId="37695" xr:uid="{00000000-0005-0000-0000-000029800000}"/>
    <cellStyle name="Migliaia 4 6 7" xfId="11964" xr:uid="{00000000-0005-0000-0000-00002A800000}"/>
    <cellStyle name="Migliaia 4 7" xfId="3234" xr:uid="{00000000-0005-0000-0000-00002B800000}"/>
    <cellStyle name="Migliaia 4 7 2" xfId="9707" xr:uid="{00000000-0005-0000-0000-00002C800000}"/>
    <cellStyle name="Migliaia 4 7 2 2" xfId="30808" xr:uid="{00000000-0005-0000-0000-00002D800000}"/>
    <cellStyle name="Migliaia 4 7 2 2 2" xfId="35968" xr:uid="{00000000-0005-0000-0000-00002E800000}"/>
    <cellStyle name="Migliaia 4 7 2 2 3" xfId="41270" xr:uid="{00000000-0005-0000-0000-00002F800000}"/>
    <cellStyle name="Migliaia 4 7 2 3" xfId="33317" xr:uid="{00000000-0005-0000-0000-000030800000}"/>
    <cellStyle name="Migliaia 4 7 2 4" xfId="38619" xr:uid="{00000000-0005-0000-0000-000031800000}"/>
    <cellStyle name="Migliaia 4 7 3" xfId="16021" xr:uid="{00000000-0005-0000-0000-000032800000}"/>
    <cellStyle name="Migliaia 4 7 3 2" xfId="35045" xr:uid="{00000000-0005-0000-0000-000033800000}"/>
    <cellStyle name="Migliaia 4 7 3 3" xfId="40347" xr:uid="{00000000-0005-0000-0000-000034800000}"/>
    <cellStyle name="Migliaia 4 7 3 4" xfId="29502" xr:uid="{00000000-0005-0000-0000-000035800000}"/>
    <cellStyle name="Migliaia 4 7 4" xfId="32451" xr:uid="{00000000-0005-0000-0000-000036800000}"/>
    <cellStyle name="Migliaia 4 7 5" xfId="37696" xr:uid="{00000000-0005-0000-0000-000037800000}"/>
    <cellStyle name="Migliaia 4 7 6" xfId="11966" xr:uid="{00000000-0005-0000-0000-000038800000}"/>
    <cellStyle name="Migliaia 4 8" xfId="2814" xr:uid="{00000000-0005-0000-0000-000039800000}"/>
    <cellStyle name="Migliaia 4 8 2" xfId="9412" xr:uid="{00000000-0005-0000-0000-00003A800000}"/>
    <cellStyle name="Migliaia 4 8 2 2" xfId="30809" xr:uid="{00000000-0005-0000-0000-00003B800000}"/>
    <cellStyle name="Migliaia 4 8 2 2 2" xfId="35969" xr:uid="{00000000-0005-0000-0000-00003C800000}"/>
    <cellStyle name="Migliaia 4 8 2 2 3" xfId="41271" xr:uid="{00000000-0005-0000-0000-00003D800000}"/>
    <cellStyle name="Migliaia 4 8 2 3" xfId="33318" xr:uid="{00000000-0005-0000-0000-00003E800000}"/>
    <cellStyle name="Migliaia 4 8 2 4" xfId="38620" xr:uid="{00000000-0005-0000-0000-00003F800000}"/>
    <cellStyle name="Migliaia 4 8 3" xfId="16022" xr:uid="{00000000-0005-0000-0000-000040800000}"/>
    <cellStyle name="Migliaia 4 8 3 2" xfId="35046" xr:uid="{00000000-0005-0000-0000-000041800000}"/>
    <cellStyle name="Migliaia 4 8 3 3" xfId="40348" xr:uid="{00000000-0005-0000-0000-000042800000}"/>
    <cellStyle name="Migliaia 4 8 3 4" xfId="29503" xr:uid="{00000000-0005-0000-0000-000043800000}"/>
    <cellStyle name="Migliaia 4 8 4" xfId="32452" xr:uid="{00000000-0005-0000-0000-000044800000}"/>
    <cellStyle name="Migliaia 4 8 5" xfId="37697" xr:uid="{00000000-0005-0000-0000-000045800000}"/>
    <cellStyle name="Migliaia 4 8 6" xfId="11967" xr:uid="{00000000-0005-0000-0000-000046800000}"/>
    <cellStyle name="Migliaia 4 9" xfId="12630" xr:uid="{00000000-0005-0000-0000-000047800000}"/>
    <cellStyle name="Migliaia 4 9 2" xfId="29504" xr:uid="{00000000-0005-0000-0000-000048800000}"/>
    <cellStyle name="Migliaia 4 9 2 2" xfId="35047" xr:uid="{00000000-0005-0000-0000-000049800000}"/>
    <cellStyle name="Migliaia 4 9 2 3" xfId="40349" xr:uid="{00000000-0005-0000-0000-00004A800000}"/>
    <cellStyle name="Migliaia 4 9 3" xfId="32453" xr:uid="{00000000-0005-0000-0000-00004B800000}"/>
    <cellStyle name="Migliaia 4 9 4" xfId="37698" xr:uid="{00000000-0005-0000-0000-00004C800000}"/>
    <cellStyle name="Migliaia 40" xfId="338" xr:uid="{00000000-0005-0000-0000-00004D800000}"/>
    <cellStyle name="Migliaia 40 10" xfId="16023" xr:uid="{00000000-0005-0000-0000-00004E800000}"/>
    <cellStyle name="Migliaia 40 10 2" xfId="35048" xr:uid="{00000000-0005-0000-0000-00004F800000}"/>
    <cellStyle name="Migliaia 40 10 3" xfId="40350" xr:uid="{00000000-0005-0000-0000-000050800000}"/>
    <cellStyle name="Migliaia 40 10 4" xfId="29505" xr:uid="{00000000-0005-0000-0000-000051800000}"/>
    <cellStyle name="Migliaia 40 11" xfId="32454" xr:uid="{00000000-0005-0000-0000-000052800000}"/>
    <cellStyle name="Migliaia 40 12" xfId="37699" xr:uid="{00000000-0005-0000-0000-000053800000}"/>
    <cellStyle name="Migliaia 40 2" xfId="339" xr:uid="{00000000-0005-0000-0000-000054800000}"/>
    <cellStyle name="Migliaia 40 2 2" xfId="1428" xr:uid="{00000000-0005-0000-0000-000055800000}"/>
    <cellStyle name="Migliaia 40 2 2 2" xfId="3624" xr:uid="{00000000-0005-0000-0000-000056800000}"/>
    <cellStyle name="Migliaia 40 2 2 2 2" xfId="9826" xr:uid="{00000000-0005-0000-0000-000057800000}"/>
    <cellStyle name="Migliaia 40 2 2 2 2 2" xfId="35049" xr:uid="{00000000-0005-0000-0000-000058800000}"/>
    <cellStyle name="Migliaia 40 2 2 2 2 3" xfId="40351" xr:uid="{00000000-0005-0000-0000-000059800000}"/>
    <cellStyle name="Migliaia 40 2 2 2 3" xfId="13896" xr:uid="{00000000-0005-0000-0000-00005A800000}"/>
    <cellStyle name="Migliaia 40 2 2 2 4" xfId="16026" xr:uid="{00000000-0005-0000-0000-00005B800000}"/>
    <cellStyle name="Migliaia 40 2 2 2 4 2" xfId="37700" xr:uid="{00000000-0005-0000-0000-00005C800000}"/>
    <cellStyle name="Migliaia 40 2 2 2 5" xfId="11968" xr:uid="{00000000-0005-0000-0000-00005D800000}"/>
    <cellStyle name="Migliaia 40 2 2 3" xfId="7051" xr:uid="{00000000-0005-0000-0000-00005E800000}"/>
    <cellStyle name="Migliaia 40 2 2 3 2" xfId="30810" xr:uid="{00000000-0005-0000-0000-00005F800000}"/>
    <cellStyle name="Migliaia 40 2 2 3 2 2" xfId="35970" xr:uid="{00000000-0005-0000-0000-000060800000}"/>
    <cellStyle name="Migliaia 40 2 2 3 2 3" xfId="41272" xr:uid="{00000000-0005-0000-0000-000061800000}"/>
    <cellStyle name="Migliaia 40 2 2 3 3" xfId="33319" xr:uid="{00000000-0005-0000-0000-000062800000}"/>
    <cellStyle name="Migliaia 40 2 2 3 4" xfId="38621" xr:uid="{00000000-0005-0000-0000-000063800000}"/>
    <cellStyle name="Migliaia 40 2 2 4" xfId="6196" xr:uid="{00000000-0005-0000-0000-000064800000}"/>
    <cellStyle name="Migliaia 40 2 2 4 2" xfId="16970" xr:uid="{00000000-0005-0000-0000-000065800000}"/>
    <cellStyle name="Migliaia 40 2 2 4 3" xfId="43350" xr:uid="{00000000-0005-0000-0000-000066800000}"/>
    <cellStyle name="Migliaia 40 2 2 4 4" xfId="46002" xr:uid="{00000000-0005-0000-0000-000067800000}"/>
    <cellStyle name="Migliaia 40 2 2 4 5" xfId="49018" xr:uid="{00000000-0005-0000-0000-000068800000}"/>
    <cellStyle name="Migliaia 40 2 2 5" xfId="16025" xr:uid="{00000000-0005-0000-0000-000069800000}"/>
    <cellStyle name="Migliaia 40 2 2 6" xfId="20412" xr:uid="{00000000-0005-0000-0000-00006A800000}"/>
    <cellStyle name="Migliaia 40 2 3" xfId="3238" xr:uid="{00000000-0005-0000-0000-00006B800000}"/>
    <cellStyle name="Migliaia 40 2 3 2" xfId="9711" xr:uid="{00000000-0005-0000-0000-00006C800000}"/>
    <cellStyle name="Migliaia 40 2 3 2 2" xfId="30811" xr:uid="{00000000-0005-0000-0000-00006D800000}"/>
    <cellStyle name="Migliaia 40 2 3 2 2 2" xfId="35971" xr:uid="{00000000-0005-0000-0000-00006E800000}"/>
    <cellStyle name="Migliaia 40 2 3 2 2 3" xfId="41273" xr:uid="{00000000-0005-0000-0000-00006F800000}"/>
    <cellStyle name="Migliaia 40 2 3 2 3" xfId="33320" xr:uid="{00000000-0005-0000-0000-000070800000}"/>
    <cellStyle name="Migliaia 40 2 3 2 4" xfId="38622" xr:uid="{00000000-0005-0000-0000-000071800000}"/>
    <cellStyle name="Migliaia 40 2 3 3" xfId="16027" xr:uid="{00000000-0005-0000-0000-000072800000}"/>
    <cellStyle name="Migliaia 40 2 3 3 2" xfId="35050" xr:uid="{00000000-0005-0000-0000-000073800000}"/>
    <cellStyle name="Migliaia 40 2 3 3 3" xfId="40352" xr:uid="{00000000-0005-0000-0000-000074800000}"/>
    <cellStyle name="Migliaia 40 2 3 3 4" xfId="29507" xr:uid="{00000000-0005-0000-0000-000075800000}"/>
    <cellStyle name="Migliaia 40 2 3 4" xfId="32456" xr:uid="{00000000-0005-0000-0000-000076800000}"/>
    <cellStyle name="Migliaia 40 2 3 5" xfId="37701" xr:uid="{00000000-0005-0000-0000-000077800000}"/>
    <cellStyle name="Migliaia 40 2 3 6" xfId="11969" xr:uid="{00000000-0005-0000-0000-000078800000}"/>
    <cellStyle name="Migliaia 40 2 4" xfId="2819" xr:uid="{00000000-0005-0000-0000-000079800000}"/>
    <cellStyle name="Migliaia 40 2 4 2" xfId="9416" xr:uid="{00000000-0005-0000-0000-00007A800000}"/>
    <cellStyle name="Migliaia 40 2 4 2 2" xfId="35051" xr:uid="{00000000-0005-0000-0000-00007B800000}"/>
    <cellStyle name="Migliaia 40 2 4 2 3" xfId="40353" xr:uid="{00000000-0005-0000-0000-00007C800000}"/>
    <cellStyle name="Migliaia 40 2 4 3" xfId="14133" xr:uid="{00000000-0005-0000-0000-00007D800000}"/>
    <cellStyle name="Migliaia 40 2 4 4" xfId="16028" xr:uid="{00000000-0005-0000-0000-00007E800000}"/>
    <cellStyle name="Migliaia 40 2 4 4 2" xfId="37702" xr:uid="{00000000-0005-0000-0000-00007F800000}"/>
    <cellStyle name="Migliaia 40 2 4 5" xfId="11970" xr:uid="{00000000-0005-0000-0000-000080800000}"/>
    <cellStyle name="Migliaia 40 2 5" xfId="8566" xr:uid="{00000000-0005-0000-0000-000081800000}"/>
    <cellStyle name="Migliaia 40 2 5 2" xfId="29509" xr:uid="{00000000-0005-0000-0000-000082800000}"/>
    <cellStyle name="Migliaia 40 2 5 2 2" xfId="35052" xr:uid="{00000000-0005-0000-0000-000083800000}"/>
    <cellStyle name="Migliaia 40 2 5 2 3" xfId="40354" xr:uid="{00000000-0005-0000-0000-000084800000}"/>
    <cellStyle name="Migliaia 40 2 5 3" xfId="32458" xr:uid="{00000000-0005-0000-0000-000085800000}"/>
    <cellStyle name="Migliaia 40 2 5 4" xfId="37703" xr:uid="{00000000-0005-0000-0000-000086800000}"/>
    <cellStyle name="Migliaia 40 2 6" xfId="16024" xr:uid="{00000000-0005-0000-0000-000087800000}"/>
    <cellStyle name="Migliaia 40 2 6 2" xfId="29510" xr:uid="{00000000-0005-0000-0000-000088800000}"/>
    <cellStyle name="Migliaia 40 2 6 2 2" xfId="35053" xr:uid="{00000000-0005-0000-0000-000089800000}"/>
    <cellStyle name="Migliaia 40 2 6 2 3" xfId="40355" xr:uid="{00000000-0005-0000-0000-00008A800000}"/>
    <cellStyle name="Migliaia 40 2 6 3" xfId="32459" xr:uid="{00000000-0005-0000-0000-00008B800000}"/>
    <cellStyle name="Migliaia 40 2 6 4" xfId="37704" xr:uid="{00000000-0005-0000-0000-00008C800000}"/>
    <cellStyle name="Migliaia 40 2 6 5" xfId="20417" xr:uid="{00000000-0005-0000-0000-00008D800000}"/>
    <cellStyle name="Migliaia 40 2 7" xfId="20411" xr:uid="{00000000-0005-0000-0000-00008E800000}"/>
    <cellStyle name="Migliaia 40 3" xfId="340" xr:uid="{00000000-0005-0000-0000-00008F800000}"/>
    <cellStyle name="Migliaia 40 3 10" xfId="20418" xr:uid="{00000000-0005-0000-0000-000090800000}"/>
    <cellStyle name="Migliaia 40 3 11" xfId="11971" xr:uid="{00000000-0005-0000-0000-000091800000}"/>
    <cellStyle name="Migliaia 40 3 2" xfId="1430" xr:uid="{00000000-0005-0000-0000-000092800000}"/>
    <cellStyle name="Migliaia 40 3 2 2" xfId="3626" xr:uid="{00000000-0005-0000-0000-000093800000}"/>
    <cellStyle name="Migliaia 40 3 2 2 2" xfId="7451" xr:uid="{00000000-0005-0000-0000-000094800000}"/>
    <cellStyle name="Migliaia 40 3 2 2 2 2" xfId="13897" xr:uid="{00000000-0005-0000-0000-000095800000}"/>
    <cellStyle name="Migliaia 40 3 2 2 2 2 2" xfId="17307" xr:uid="{00000000-0005-0000-0000-000096800000}"/>
    <cellStyle name="Migliaia 40 3 2 2 2 2 2 2" xfId="35054" xr:uid="{00000000-0005-0000-0000-000097800000}"/>
    <cellStyle name="Migliaia 40 3 2 2 2 2 3" xfId="40356" xr:uid="{00000000-0005-0000-0000-000098800000}"/>
    <cellStyle name="Migliaia 40 3 2 2 2 2 4" xfId="29511" xr:uid="{00000000-0005-0000-0000-000099800000}"/>
    <cellStyle name="Migliaia 40 3 2 2 2 3" xfId="32460" xr:uid="{00000000-0005-0000-0000-00009A800000}"/>
    <cellStyle name="Migliaia 40 3 2 2 2 4" xfId="37705" xr:uid="{00000000-0005-0000-0000-00009B800000}"/>
    <cellStyle name="Migliaia 40 3 2 2 2 5" xfId="42198" xr:uid="{00000000-0005-0000-0000-00009C800000}"/>
    <cellStyle name="Migliaia 40 3 2 2 2 6" xfId="46352" xr:uid="{00000000-0005-0000-0000-00009D800000}"/>
    <cellStyle name="Migliaia 40 3 2 2 2 7" xfId="49368" xr:uid="{00000000-0005-0000-0000-00009E800000}"/>
    <cellStyle name="Migliaia 40 3 2 2 2 8" xfId="13105" xr:uid="{00000000-0005-0000-0000-00009F800000}"/>
    <cellStyle name="Migliaia 40 3 2 2 3" xfId="6603" xr:uid="{00000000-0005-0000-0000-0000A0800000}"/>
    <cellStyle name="Migliaia 40 3 2 2 4" xfId="6197" xr:uid="{00000000-0005-0000-0000-0000A1800000}"/>
    <cellStyle name="Migliaia 40 3 2 2 4 2" xfId="16971" xr:uid="{00000000-0005-0000-0000-0000A2800000}"/>
    <cellStyle name="Migliaia 40 3 2 2 4 3" xfId="42872" xr:uid="{00000000-0005-0000-0000-0000A3800000}"/>
    <cellStyle name="Migliaia 40 3 2 2 4 4" xfId="46003" xr:uid="{00000000-0005-0000-0000-0000A4800000}"/>
    <cellStyle name="Migliaia 40 3 2 2 4 5" xfId="49019" xr:uid="{00000000-0005-0000-0000-0000A5800000}"/>
    <cellStyle name="Migliaia 40 3 2 2 5" xfId="16031" xr:uid="{00000000-0005-0000-0000-0000A6800000}"/>
    <cellStyle name="Migliaia 40 3 2 2 6" xfId="20420" xr:uid="{00000000-0005-0000-0000-0000A7800000}"/>
    <cellStyle name="Migliaia 40 3 2 3" xfId="2821" xr:uid="{00000000-0005-0000-0000-0000A8800000}"/>
    <cellStyle name="Migliaia 40 3 2 3 2" xfId="7652" xr:uid="{00000000-0005-0000-0000-0000A9800000}"/>
    <cellStyle name="Migliaia 40 3 2 3 2 2" xfId="35055" xr:uid="{00000000-0005-0000-0000-0000AA800000}"/>
    <cellStyle name="Migliaia 40 3 2 3 2 3" xfId="40357" xr:uid="{00000000-0005-0000-0000-0000AB800000}"/>
    <cellStyle name="Migliaia 40 3 2 3 2 4" xfId="29512" xr:uid="{00000000-0005-0000-0000-0000AC800000}"/>
    <cellStyle name="Migliaia 40 3 2 3 3" xfId="7452" xr:uid="{00000000-0005-0000-0000-0000AD800000}"/>
    <cellStyle name="Migliaia 40 3 2 3 4" xfId="16032" xr:uid="{00000000-0005-0000-0000-0000AE800000}"/>
    <cellStyle name="Migliaia 40 3 2 3 4 2" xfId="37706" xr:uid="{00000000-0005-0000-0000-0000AF800000}"/>
    <cellStyle name="Migliaia 40 3 2 3 5" xfId="11972" xr:uid="{00000000-0005-0000-0000-0000B0800000}"/>
    <cellStyle name="Migliaia 40 3 2 4" xfId="6798" xr:uid="{00000000-0005-0000-0000-0000B1800000}"/>
    <cellStyle name="Migliaia 40 3 2 4 2" xfId="13523" xr:uid="{00000000-0005-0000-0000-0000B2800000}"/>
    <cellStyle name="Migliaia 40 3 2 4 2 2" xfId="35056" xr:uid="{00000000-0005-0000-0000-0000B3800000}"/>
    <cellStyle name="Migliaia 40 3 2 4 2 3" xfId="40358" xr:uid="{00000000-0005-0000-0000-0000B4800000}"/>
    <cellStyle name="Migliaia 40 3 2 4 3" xfId="32462" xr:uid="{00000000-0005-0000-0000-0000B5800000}"/>
    <cellStyle name="Migliaia 40 3 2 4 4" xfId="37707" xr:uid="{00000000-0005-0000-0000-0000B6800000}"/>
    <cellStyle name="Migliaia 40 3 2 4 5" xfId="12633" xr:uid="{00000000-0005-0000-0000-0000B7800000}"/>
    <cellStyle name="Migliaia 40 3 2 5" xfId="12753" xr:uid="{00000000-0005-0000-0000-0000B8800000}"/>
    <cellStyle name="Migliaia 40 3 2 5 2" xfId="29514" xr:uid="{00000000-0005-0000-0000-0000B9800000}"/>
    <cellStyle name="Migliaia 40 3 2 5 2 2" xfId="35057" xr:uid="{00000000-0005-0000-0000-0000BA800000}"/>
    <cellStyle name="Migliaia 40 3 2 5 2 3" xfId="40359" xr:uid="{00000000-0005-0000-0000-0000BB800000}"/>
    <cellStyle name="Migliaia 40 3 2 5 3" xfId="32463" xr:uid="{00000000-0005-0000-0000-0000BC800000}"/>
    <cellStyle name="Migliaia 40 3 2 5 4" xfId="37708" xr:uid="{00000000-0005-0000-0000-0000BD800000}"/>
    <cellStyle name="Migliaia 40 3 2 6" xfId="16030" xr:uid="{00000000-0005-0000-0000-0000BE800000}"/>
    <cellStyle name="Migliaia 40 3 2 6 2" xfId="29515" xr:uid="{00000000-0005-0000-0000-0000BF800000}"/>
    <cellStyle name="Migliaia 40 3 2 6 2 2" xfId="35058" xr:uid="{00000000-0005-0000-0000-0000C0800000}"/>
    <cellStyle name="Migliaia 40 3 2 6 2 3" xfId="40360" xr:uid="{00000000-0005-0000-0000-0000C1800000}"/>
    <cellStyle name="Migliaia 40 3 2 6 3" xfId="32464" xr:uid="{00000000-0005-0000-0000-0000C2800000}"/>
    <cellStyle name="Migliaia 40 3 2 6 4" xfId="37709" xr:uid="{00000000-0005-0000-0000-0000C3800000}"/>
    <cellStyle name="Migliaia 40 3 2 6 5" xfId="20425" xr:uid="{00000000-0005-0000-0000-0000C4800000}"/>
    <cellStyle name="Migliaia 40 3 2 7" xfId="20419" xr:uid="{00000000-0005-0000-0000-0000C5800000}"/>
    <cellStyle name="Migliaia 40 3 3" xfId="1429" xr:uid="{00000000-0005-0000-0000-0000C6800000}"/>
    <cellStyle name="Migliaia 40 3 3 2" xfId="3625" xr:uid="{00000000-0005-0000-0000-0000C7800000}"/>
    <cellStyle name="Migliaia 40 3 3 2 2" xfId="5182" xr:uid="{00000000-0005-0000-0000-0000C8800000}"/>
    <cellStyle name="Migliaia 40 3 3 2 2 2" xfId="35060" xr:uid="{00000000-0005-0000-0000-0000C9800000}"/>
    <cellStyle name="Migliaia 40 3 3 2 2 3" xfId="40362" xr:uid="{00000000-0005-0000-0000-0000CA800000}"/>
    <cellStyle name="Migliaia 40 3 3 2 3" xfId="13662" xr:uid="{00000000-0005-0000-0000-0000CB800000}"/>
    <cellStyle name="Migliaia 40 3 3 2 4" xfId="16034" xr:uid="{00000000-0005-0000-0000-0000CC800000}"/>
    <cellStyle name="Migliaia 40 3 3 2 4 2" xfId="37711" xr:uid="{00000000-0005-0000-0000-0000CD800000}"/>
    <cellStyle name="Migliaia 40 3 3 2 5" xfId="11974" xr:uid="{00000000-0005-0000-0000-0000CE800000}"/>
    <cellStyle name="Migliaia 40 3 3 3" xfId="4934" xr:uid="{00000000-0005-0000-0000-0000CF800000}"/>
    <cellStyle name="Migliaia 40 3 3 3 2" xfId="29518" xr:uid="{00000000-0005-0000-0000-0000D0800000}"/>
    <cellStyle name="Migliaia 40 3 3 3 2 2" xfId="35061" xr:uid="{00000000-0005-0000-0000-0000D1800000}"/>
    <cellStyle name="Migliaia 40 3 3 3 2 3" xfId="40363" xr:uid="{00000000-0005-0000-0000-0000D2800000}"/>
    <cellStyle name="Migliaia 40 3 3 3 3" xfId="32467" xr:uid="{00000000-0005-0000-0000-0000D3800000}"/>
    <cellStyle name="Migliaia 40 3 3 3 4" xfId="37712" xr:uid="{00000000-0005-0000-0000-0000D4800000}"/>
    <cellStyle name="Migliaia 40 3 3 4" xfId="16033" xr:uid="{00000000-0005-0000-0000-0000D5800000}"/>
    <cellStyle name="Migliaia 40 3 3 4 2" xfId="29519" xr:uid="{00000000-0005-0000-0000-0000D6800000}"/>
    <cellStyle name="Migliaia 40 3 3 4 2 2" xfId="35062" xr:uid="{00000000-0005-0000-0000-0000D7800000}"/>
    <cellStyle name="Migliaia 40 3 3 4 2 3" xfId="40364" xr:uid="{00000000-0005-0000-0000-0000D8800000}"/>
    <cellStyle name="Migliaia 40 3 3 4 3" xfId="32468" xr:uid="{00000000-0005-0000-0000-0000D9800000}"/>
    <cellStyle name="Migliaia 40 3 3 4 4" xfId="37713" xr:uid="{00000000-0005-0000-0000-0000DA800000}"/>
    <cellStyle name="Migliaia 40 3 3 4 5" xfId="20429" xr:uid="{00000000-0005-0000-0000-0000DB800000}"/>
    <cellStyle name="Migliaia 40 3 3 5" xfId="20430" xr:uid="{00000000-0005-0000-0000-0000DC800000}"/>
    <cellStyle name="Migliaia 40 3 3 5 2" xfId="29520" xr:uid="{00000000-0005-0000-0000-0000DD800000}"/>
    <cellStyle name="Migliaia 40 3 3 5 2 2" xfId="35063" xr:uid="{00000000-0005-0000-0000-0000DE800000}"/>
    <cellStyle name="Migliaia 40 3 3 5 2 3" xfId="40365" xr:uid="{00000000-0005-0000-0000-0000DF800000}"/>
    <cellStyle name="Migliaia 40 3 3 5 3" xfId="32469" xr:uid="{00000000-0005-0000-0000-0000E0800000}"/>
    <cellStyle name="Migliaia 40 3 3 5 4" xfId="37714" xr:uid="{00000000-0005-0000-0000-0000E1800000}"/>
    <cellStyle name="Migliaia 40 3 3 6" xfId="29516" xr:uid="{00000000-0005-0000-0000-0000E2800000}"/>
    <cellStyle name="Migliaia 40 3 3 6 2" xfId="35059" xr:uid="{00000000-0005-0000-0000-0000E3800000}"/>
    <cellStyle name="Migliaia 40 3 3 6 3" xfId="40361" xr:uid="{00000000-0005-0000-0000-0000E4800000}"/>
    <cellStyle name="Migliaia 40 3 3 7" xfId="32465" xr:uid="{00000000-0005-0000-0000-0000E5800000}"/>
    <cellStyle name="Migliaia 40 3 3 8" xfId="37710" xr:uid="{00000000-0005-0000-0000-0000E6800000}"/>
    <cellStyle name="Migliaia 40 3 3 9" xfId="11973" xr:uid="{00000000-0005-0000-0000-0000E7800000}"/>
    <cellStyle name="Migliaia 40 3 4" xfId="2419" xr:uid="{00000000-0005-0000-0000-0000E8800000}"/>
    <cellStyle name="Migliaia 40 3 4 2" xfId="3931" xr:uid="{00000000-0005-0000-0000-0000E9800000}"/>
    <cellStyle name="Migliaia 40 3 4 2 2" xfId="9886" xr:uid="{00000000-0005-0000-0000-0000EA800000}"/>
    <cellStyle name="Migliaia 40 3 4 2 3" xfId="14013" xr:uid="{00000000-0005-0000-0000-0000EB800000}"/>
    <cellStyle name="Migliaia 40 3 4 2 4" xfId="16036" xr:uid="{00000000-0005-0000-0000-0000EC800000}"/>
    <cellStyle name="Migliaia 40 3 4 2 5" xfId="27862" xr:uid="{00000000-0005-0000-0000-0000ED800000}"/>
    <cellStyle name="Migliaia 40 3 4 2 6" xfId="11976" xr:uid="{00000000-0005-0000-0000-0000EE800000}"/>
    <cellStyle name="Migliaia 40 3 4 3" xfId="9134" xr:uid="{00000000-0005-0000-0000-0000EF800000}"/>
    <cellStyle name="Migliaia 40 3 4 3 2" xfId="30812" xr:uid="{00000000-0005-0000-0000-0000F0800000}"/>
    <cellStyle name="Migliaia 40 3 4 3 2 2" xfId="35972" xr:uid="{00000000-0005-0000-0000-0000F1800000}"/>
    <cellStyle name="Migliaia 40 3 4 3 2 3" xfId="41274" xr:uid="{00000000-0005-0000-0000-0000F2800000}"/>
    <cellStyle name="Migliaia 40 3 4 3 3" xfId="33321" xr:uid="{00000000-0005-0000-0000-0000F3800000}"/>
    <cellStyle name="Migliaia 40 3 4 3 4" xfId="38623" xr:uid="{00000000-0005-0000-0000-0000F4800000}"/>
    <cellStyle name="Migliaia 40 3 4 4" xfId="16035" xr:uid="{00000000-0005-0000-0000-0000F5800000}"/>
    <cellStyle name="Migliaia 40 3 4 4 2" xfId="35064" xr:uid="{00000000-0005-0000-0000-0000F6800000}"/>
    <cellStyle name="Migliaia 40 3 4 4 3" xfId="40366" xr:uid="{00000000-0005-0000-0000-0000F7800000}"/>
    <cellStyle name="Migliaia 40 3 4 4 4" xfId="29521" xr:uid="{00000000-0005-0000-0000-0000F8800000}"/>
    <cellStyle name="Migliaia 40 3 4 5" xfId="32470" xr:uid="{00000000-0005-0000-0000-0000F9800000}"/>
    <cellStyle name="Migliaia 40 3 4 6" xfId="37715" xr:uid="{00000000-0005-0000-0000-0000FA800000}"/>
    <cellStyle name="Migliaia 40 3 4 7" xfId="11975" xr:uid="{00000000-0005-0000-0000-0000FB800000}"/>
    <cellStyle name="Migliaia 40 3 5" xfId="3239" xr:uid="{00000000-0005-0000-0000-0000FC800000}"/>
    <cellStyle name="Migliaia 40 3 5 2" xfId="9712" xr:uid="{00000000-0005-0000-0000-0000FD800000}"/>
    <cellStyle name="Migliaia 40 3 5 2 2" xfId="30813" xr:uid="{00000000-0005-0000-0000-0000FE800000}"/>
    <cellStyle name="Migliaia 40 3 5 2 2 2" xfId="35973" xr:uid="{00000000-0005-0000-0000-0000FF800000}"/>
    <cellStyle name="Migliaia 40 3 5 2 2 3" xfId="41275" xr:uid="{00000000-0005-0000-0000-000000810000}"/>
    <cellStyle name="Migliaia 40 3 5 2 3" xfId="33322" xr:uid="{00000000-0005-0000-0000-000001810000}"/>
    <cellStyle name="Migliaia 40 3 5 2 4" xfId="38624" xr:uid="{00000000-0005-0000-0000-000002810000}"/>
    <cellStyle name="Migliaia 40 3 5 3" xfId="16037" xr:uid="{00000000-0005-0000-0000-000003810000}"/>
    <cellStyle name="Migliaia 40 3 5 3 2" xfId="35065" xr:uid="{00000000-0005-0000-0000-000004810000}"/>
    <cellStyle name="Migliaia 40 3 5 3 3" xfId="40367" xr:uid="{00000000-0005-0000-0000-000005810000}"/>
    <cellStyle name="Migliaia 40 3 5 3 4" xfId="29522" xr:uid="{00000000-0005-0000-0000-000006810000}"/>
    <cellStyle name="Migliaia 40 3 5 4" xfId="32471" xr:uid="{00000000-0005-0000-0000-000007810000}"/>
    <cellStyle name="Migliaia 40 3 5 5" xfId="37716" xr:uid="{00000000-0005-0000-0000-000008810000}"/>
    <cellStyle name="Migliaia 40 3 5 6" xfId="11977" xr:uid="{00000000-0005-0000-0000-000009810000}"/>
    <cellStyle name="Migliaia 40 3 6" xfId="2820" xr:uid="{00000000-0005-0000-0000-00000A810000}"/>
    <cellStyle name="Migliaia 40 3 6 2" xfId="9417" xr:uid="{00000000-0005-0000-0000-00000B810000}"/>
    <cellStyle name="Migliaia 40 3 6 2 2" xfId="35066" xr:uid="{00000000-0005-0000-0000-00000C810000}"/>
    <cellStyle name="Migliaia 40 3 6 2 3" xfId="40368" xr:uid="{00000000-0005-0000-0000-00000D810000}"/>
    <cellStyle name="Migliaia 40 3 6 3" xfId="14132" xr:uid="{00000000-0005-0000-0000-00000E810000}"/>
    <cellStyle name="Migliaia 40 3 6 4" xfId="16038" xr:uid="{00000000-0005-0000-0000-00000F810000}"/>
    <cellStyle name="Migliaia 40 3 6 4 2" xfId="37717" xr:uid="{00000000-0005-0000-0000-000010810000}"/>
    <cellStyle name="Migliaia 40 3 6 5" xfId="11978" xr:uid="{00000000-0005-0000-0000-000011810000}"/>
    <cellStyle name="Migliaia 40 3 7" xfId="6958" xr:uid="{00000000-0005-0000-0000-000012810000}"/>
    <cellStyle name="Migliaia 40 3 7 2" xfId="29523" xr:uid="{00000000-0005-0000-0000-000013810000}"/>
    <cellStyle name="Migliaia 40 3 7 2 2" xfId="35067" xr:uid="{00000000-0005-0000-0000-000014810000}"/>
    <cellStyle name="Migliaia 40 3 7 2 3" xfId="40369" xr:uid="{00000000-0005-0000-0000-000015810000}"/>
    <cellStyle name="Migliaia 40 3 7 3" xfId="32472" xr:uid="{00000000-0005-0000-0000-000016810000}"/>
    <cellStyle name="Migliaia 40 3 7 4" xfId="37718" xr:uid="{00000000-0005-0000-0000-000017810000}"/>
    <cellStyle name="Migliaia 40 3 8" xfId="12754" xr:uid="{00000000-0005-0000-0000-000018810000}"/>
    <cellStyle name="Migliaia 40 3 8 2" xfId="29524" xr:uid="{00000000-0005-0000-0000-000019810000}"/>
    <cellStyle name="Migliaia 40 3 8 2 2" xfId="35068" xr:uid="{00000000-0005-0000-0000-00001A810000}"/>
    <cellStyle name="Migliaia 40 3 8 2 3" xfId="40370" xr:uid="{00000000-0005-0000-0000-00001B810000}"/>
    <cellStyle name="Migliaia 40 3 8 3" xfId="32473" xr:uid="{00000000-0005-0000-0000-00001C810000}"/>
    <cellStyle name="Migliaia 40 3 8 4" xfId="37719" xr:uid="{00000000-0005-0000-0000-00001D810000}"/>
    <cellStyle name="Migliaia 40 3 8 5" xfId="20432" xr:uid="{00000000-0005-0000-0000-00001E810000}"/>
    <cellStyle name="Migliaia 40 3 9" xfId="16029" xr:uid="{00000000-0005-0000-0000-00001F810000}"/>
    <cellStyle name="Migliaia 40 4" xfId="1431" xr:uid="{00000000-0005-0000-0000-000020810000}"/>
    <cellStyle name="Migliaia 40 4 2" xfId="3627" xr:uid="{00000000-0005-0000-0000-000021810000}"/>
    <cellStyle name="Migliaia 40 4 2 2" xfId="4280" xr:uid="{00000000-0005-0000-0000-000022810000}"/>
    <cellStyle name="Migliaia 40 4 2 2 2" xfId="29525" xr:uid="{00000000-0005-0000-0000-000023810000}"/>
    <cellStyle name="Migliaia 40 4 2 2 2 2" xfId="35069" xr:uid="{00000000-0005-0000-0000-000024810000}"/>
    <cellStyle name="Migliaia 40 4 2 2 2 3" xfId="40371" xr:uid="{00000000-0005-0000-0000-000025810000}"/>
    <cellStyle name="Migliaia 40 4 2 2 3" xfId="32474" xr:uid="{00000000-0005-0000-0000-000026810000}"/>
    <cellStyle name="Migliaia 40 4 2 2 4" xfId="37720" xr:uid="{00000000-0005-0000-0000-000027810000}"/>
    <cellStyle name="Migliaia 40 4 2 3" xfId="7453" xr:uid="{00000000-0005-0000-0000-000028810000}"/>
    <cellStyle name="Migliaia 40 4 2 3 2" xfId="29526" xr:uid="{00000000-0005-0000-0000-000029810000}"/>
    <cellStyle name="Migliaia 40 4 2 3 2 2" xfId="35070" xr:uid="{00000000-0005-0000-0000-00002A810000}"/>
    <cellStyle name="Migliaia 40 4 2 3 2 3" xfId="40372" xr:uid="{00000000-0005-0000-0000-00002B810000}"/>
    <cellStyle name="Migliaia 40 4 2 3 3" xfId="32475" xr:uid="{00000000-0005-0000-0000-00002C810000}"/>
    <cellStyle name="Migliaia 40 4 2 3 4" xfId="37721" xr:uid="{00000000-0005-0000-0000-00002D810000}"/>
    <cellStyle name="Migliaia 40 4 2 4" xfId="6800" xr:uid="{00000000-0005-0000-0000-00002E810000}"/>
    <cellStyle name="Migliaia 40 4 2 5" xfId="6199" xr:uid="{00000000-0005-0000-0000-00002F810000}"/>
    <cellStyle name="Migliaia 40 4 2 5 2" xfId="16973" xr:uid="{00000000-0005-0000-0000-000030810000}"/>
    <cellStyle name="Migliaia 40 4 2 5 3" xfId="42566" xr:uid="{00000000-0005-0000-0000-000031810000}"/>
    <cellStyle name="Migliaia 40 4 2 5 4" xfId="46005" xr:uid="{00000000-0005-0000-0000-000032810000}"/>
    <cellStyle name="Migliaia 40 4 2 5 5" xfId="49021" xr:uid="{00000000-0005-0000-0000-000033810000}"/>
    <cellStyle name="Migliaia 40 4 2 6" xfId="16040" xr:uid="{00000000-0005-0000-0000-000034810000}"/>
    <cellStyle name="Migliaia 40 4 2 7" xfId="20434" xr:uid="{00000000-0005-0000-0000-000035810000}"/>
    <cellStyle name="Migliaia 40 4 3" xfId="4281" xr:uid="{00000000-0005-0000-0000-000036810000}"/>
    <cellStyle name="Migliaia 40 4 3 2" xfId="13663" xr:uid="{00000000-0005-0000-0000-000037810000}"/>
    <cellStyle name="Migliaia 40 4 3 2 2" xfId="35071" xr:uid="{00000000-0005-0000-0000-000038810000}"/>
    <cellStyle name="Migliaia 40 4 3 2 3" xfId="40373" xr:uid="{00000000-0005-0000-0000-000039810000}"/>
    <cellStyle name="Migliaia 40 4 3 3" xfId="32476" xr:uid="{00000000-0005-0000-0000-00003A810000}"/>
    <cellStyle name="Migliaia 40 4 3 4" xfId="37722" xr:uid="{00000000-0005-0000-0000-00003B810000}"/>
    <cellStyle name="Migliaia 40 4 3 5" xfId="12752" xr:uid="{00000000-0005-0000-0000-00003C810000}"/>
    <cellStyle name="Migliaia 40 4 4" xfId="7454" xr:uid="{00000000-0005-0000-0000-00003D810000}"/>
    <cellStyle name="Migliaia 40 4 4 2" xfId="29527" xr:uid="{00000000-0005-0000-0000-00003E810000}"/>
    <cellStyle name="Migliaia 40 4 4 2 2" xfId="35072" xr:uid="{00000000-0005-0000-0000-00003F810000}"/>
    <cellStyle name="Migliaia 40 4 4 2 3" xfId="40374" xr:uid="{00000000-0005-0000-0000-000040810000}"/>
    <cellStyle name="Migliaia 40 4 4 3" xfId="32477" xr:uid="{00000000-0005-0000-0000-000041810000}"/>
    <cellStyle name="Migliaia 40 4 4 4" xfId="37723" xr:uid="{00000000-0005-0000-0000-000042810000}"/>
    <cellStyle name="Migliaia 40 4 5" xfId="6799" xr:uid="{00000000-0005-0000-0000-000043810000}"/>
    <cellStyle name="Migliaia 40 4 5 2" xfId="29528" xr:uid="{00000000-0005-0000-0000-000044810000}"/>
    <cellStyle name="Migliaia 40 4 5 2 2" xfId="35073" xr:uid="{00000000-0005-0000-0000-000045810000}"/>
    <cellStyle name="Migliaia 40 4 5 2 3" xfId="40375" xr:uid="{00000000-0005-0000-0000-000046810000}"/>
    <cellStyle name="Migliaia 40 4 5 3" xfId="32478" xr:uid="{00000000-0005-0000-0000-000047810000}"/>
    <cellStyle name="Migliaia 40 4 5 4" xfId="37724" xr:uid="{00000000-0005-0000-0000-000048810000}"/>
    <cellStyle name="Migliaia 40 4 6" xfId="6198" xr:uid="{00000000-0005-0000-0000-000049810000}"/>
    <cellStyle name="Migliaia 40 4 6 2" xfId="16972" xr:uid="{00000000-0005-0000-0000-00004A810000}"/>
    <cellStyle name="Migliaia 40 4 6 2 2" xfId="35074" xr:uid="{00000000-0005-0000-0000-00004B810000}"/>
    <cellStyle name="Migliaia 40 4 6 2 3" xfId="40376" xr:uid="{00000000-0005-0000-0000-00004C810000}"/>
    <cellStyle name="Migliaia 40 4 6 2 4" xfId="29529" xr:uid="{00000000-0005-0000-0000-00004D810000}"/>
    <cellStyle name="Migliaia 40 4 6 3" xfId="32479" xr:uid="{00000000-0005-0000-0000-00004E810000}"/>
    <cellStyle name="Migliaia 40 4 6 4" xfId="37725" xr:uid="{00000000-0005-0000-0000-00004F810000}"/>
    <cellStyle name="Migliaia 40 4 6 5" xfId="20435" xr:uid="{00000000-0005-0000-0000-000050810000}"/>
    <cellStyle name="Migliaia 40 4 6 6" xfId="41706" xr:uid="{00000000-0005-0000-0000-000051810000}"/>
    <cellStyle name="Migliaia 40 4 6 7" xfId="46004" xr:uid="{00000000-0005-0000-0000-000052810000}"/>
    <cellStyle name="Migliaia 40 4 6 8" xfId="49020" xr:uid="{00000000-0005-0000-0000-000053810000}"/>
    <cellStyle name="Migliaia 40 4 7" xfId="16039" xr:uid="{00000000-0005-0000-0000-000054810000}"/>
    <cellStyle name="Migliaia 40 4 7 2" xfId="29530" xr:uid="{00000000-0005-0000-0000-000055810000}"/>
    <cellStyle name="Migliaia 40 4 7 2 2" xfId="35075" xr:uid="{00000000-0005-0000-0000-000056810000}"/>
    <cellStyle name="Migliaia 40 4 7 2 3" xfId="40377" xr:uid="{00000000-0005-0000-0000-000057810000}"/>
    <cellStyle name="Migliaia 40 4 7 3" xfId="32480" xr:uid="{00000000-0005-0000-0000-000058810000}"/>
    <cellStyle name="Migliaia 40 4 7 4" xfId="37726" xr:uid="{00000000-0005-0000-0000-000059810000}"/>
    <cellStyle name="Migliaia 40 4 7 5" xfId="20436" xr:uid="{00000000-0005-0000-0000-00005A810000}"/>
    <cellStyle name="Migliaia 40 4 8" xfId="20433" xr:uid="{00000000-0005-0000-0000-00005B810000}"/>
    <cellStyle name="Migliaia 40 5" xfId="1432" xr:uid="{00000000-0005-0000-0000-00005C810000}"/>
    <cellStyle name="Migliaia 40 5 2" xfId="3628" xr:uid="{00000000-0005-0000-0000-00005D810000}"/>
    <cellStyle name="Migliaia 40 5 2 2" xfId="13898" xr:uid="{00000000-0005-0000-0000-00005E810000}"/>
    <cellStyle name="Migliaia 40 5 2 2 2" xfId="35076" xr:uid="{00000000-0005-0000-0000-00005F810000}"/>
    <cellStyle name="Migliaia 40 5 2 2 3" xfId="40378" xr:uid="{00000000-0005-0000-0000-000060810000}"/>
    <cellStyle name="Migliaia 40 5 2 3" xfId="16042" xr:uid="{00000000-0005-0000-0000-000061810000}"/>
    <cellStyle name="Migliaia 40 5 2 3 2" xfId="32481" xr:uid="{00000000-0005-0000-0000-000062810000}"/>
    <cellStyle name="Migliaia 40 5 2 4" xfId="37727" xr:uid="{00000000-0005-0000-0000-000063810000}"/>
    <cellStyle name="Migliaia 40 5 2 5" xfId="11979" xr:uid="{00000000-0005-0000-0000-000064810000}"/>
    <cellStyle name="Migliaia 40 5 3" xfId="6801" xr:uid="{00000000-0005-0000-0000-000065810000}"/>
    <cellStyle name="Migliaia 40 5 3 2" xfId="29531" xr:uid="{00000000-0005-0000-0000-000066810000}"/>
    <cellStyle name="Migliaia 40 5 3 2 2" xfId="35077" xr:uid="{00000000-0005-0000-0000-000067810000}"/>
    <cellStyle name="Migliaia 40 5 3 2 3" xfId="40379" xr:uid="{00000000-0005-0000-0000-000068810000}"/>
    <cellStyle name="Migliaia 40 5 3 3" xfId="32482" xr:uid="{00000000-0005-0000-0000-000069810000}"/>
    <cellStyle name="Migliaia 40 5 3 4" xfId="37728" xr:uid="{00000000-0005-0000-0000-00006A810000}"/>
    <cellStyle name="Migliaia 40 5 4" xfId="6200" xr:uid="{00000000-0005-0000-0000-00006B810000}"/>
    <cellStyle name="Migliaia 40 5 4 2" xfId="16974" xr:uid="{00000000-0005-0000-0000-00006C810000}"/>
    <cellStyle name="Migliaia 40 5 4 2 2" xfId="35078" xr:uid="{00000000-0005-0000-0000-00006D810000}"/>
    <cellStyle name="Migliaia 40 5 4 2 3" xfId="40380" xr:uid="{00000000-0005-0000-0000-00006E810000}"/>
    <cellStyle name="Migliaia 40 5 4 2 4" xfId="29532" xr:uid="{00000000-0005-0000-0000-00006F810000}"/>
    <cellStyle name="Migliaia 40 5 4 3" xfId="32483" xr:uid="{00000000-0005-0000-0000-000070810000}"/>
    <cellStyle name="Migliaia 40 5 4 4" xfId="37729" xr:uid="{00000000-0005-0000-0000-000071810000}"/>
    <cellStyle name="Migliaia 40 5 4 5" xfId="20438" xr:uid="{00000000-0005-0000-0000-000072810000}"/>
    <cellStyle name="Migliaia 40 5 4 6" xfId="42873" xr:uid="{00000000-0005-0000-0000-000073810000}"/>
    <cellStyle name="Migliaia 40 5 4 7" xfId="46006" xr:uid="{00000000-0005-0000-0000-000074810000}"/>
    <cellStyle name="Migliaia 40 5 4 8" xfId="49022" xr:uid="{00000000-0005-0000-0000-000075810000}"/>
    <cellStyle name="Migliaia 40 5 5" xfId="16041" xr:uid="{00000000-0005-0000-0000-000076810000}"/>
    <cellStyle name="Migliaia 40 5 5 2" xfId="29533" xr:uid="{00000000-0005-0000-0000-000077810000}"/>
    <cellStyle name="Migliaia 40 5 5 2 2" xfId="35079" xr:uid="{00000000-0005-0000-0000-000078810000}"/>
    <cellStyle name="Migliaia 40 5 5 2 3" xfId="40381" xr:uid="{00000000-0005-0000-0000-000079810000}"/>
    <cellStyle name="Migliaia 40 5 5 3" xfId="32484" xr:uid="{00000000-0005-0000-0000-00007A810000}"/>
    <cellStyle name="Migliaia 40 5 5 4" xfId="37730" xr:uid="{00000000-0005-0000-0000-00007B810000}"/>
    <cellStyle name="Migliaia 40 5 5 5" xfId="20439" xr:uid="{00000000-0005-0000-0000-00007C810000}"/>
    <cellStyle name="Migliaia 40 5 6" xfId="20440" xr:uid="{00000000-0005-0000-0000-00007D810000}"/>
    <cellStyle name="Migliaia 40 5 6 2" xfId="29534" xr:uid="{00000000-0005-0000-0000-00007E810000}"/>
    <cellStyle name="Migliaia 40 5 6 2 2" xfId="35080" xr:uid="{00000000-0005-0000-0000-00007F810000}"/>
    <cellStyle name="Migliaia 40 5 6 2 3" xfId="40382" xr:uid="{00000000-0005-0000-0000-000080810000}"/>
    <cellStyle name="Migliaia 40 5 6 3" xfId="32485" xr:uid="{00000000-0005-0000-0000-000081810000}"/>
    <cellStyle name="Migliaia 40 5 6 4" xfId="37731" xr:uid="{00000000-0005-0000-0000-000082810000}"/>
    <cellStyle name="Migliaia 40 5 7" xfId="20437" xr:uid="{00000000-0005-0000-0000-000083810000}"/>
    <cellStyle name="Migliaia 40 6" xfId="1427" xr:uid="{00000000-0005-0000-0000-000084810000}"/>
    <cellStyle name="Migliaia 40 6 2" xfId="3623" xr:uid="{00000000-0005-0000-0000-000085810000}"/>
    <cellStyle name="Migliaia 40 6 2 2" xfId="5181" xr:uid="{00000000-0005-0000-0000-000086810000}"/>
    <cellStyle name="Migliaia 40 6 2 3" xfId="14078" xr:uid="{00000000-0005-0000-0000-000087810000}"/>
    <cellStyle name="Migliaia 40 6 2 4" xfId="16044" xr:uid="{00000000-0005-0000-0000-000088810000}"/>
    <cellStyle name="Migliaia 40 6 2 5" xfId="27864" xr:uid="{00000000-0005-0000-0000-000089810000}"/>
    <cellStyle name="Migliaia 40 6 2 6" xfId="11981" xr:uid="{00000000-0005-0000-0000-00008A810000}"/>
    <cellStyle name="Migliaia 40 6 3" xfId="4933" xr:uid="{00000000-0005-0000-0000-00008B810000}"/>
    <cellStyle name="Migliaia 40 6 3 2" xfId="30814" xr:uid="{00000000-0005-0000-0000-00008C810000}"/>
    <cellStyle name="Migliaia 40 6 3 2 2" xfId="35974" xr:uid="{00000000-0005-0000-0000-00008D810000}"/>
    <cellStyle name="Migliaia 40 6 3 2 3" xfId="41276" xr:uid="{00000000-0005-0000-0000-00008E810000}"/>
    <cellStyle name="Migliaia 40 6 3 3" xfId="33323" xr:uid="{00000000-0005-0000-0000-00008F810000}"/>
    <cellStyle name="Migliaia 40 6 3 4" xfId="38625" xr:uid="{00000000-0005-0000-0000-000090810000}"/>
    <cellStyle name="Migliaia 40 6 4" xfId="16043" xr:uid="{00000000-0005-0000-0000-000091810000}"/>
    <cellStyle name="Migliaia 40 6 4 2" xfId="35081" xr:uid="{00000000-0005-0000-0000-000092810000}"/>
    <cellStyle name="Migliaia 40 6 4 3" xfId="40383" xr:uid="{00000000-0005-0000-0000-000093810000}"/>
    <cellStyle name="Migliaia 40 6 4 4" xfId="29535" xr:uid="{00000000-0005-0000-0000-000094810000}"/>
    <cellStyle name="Migliaia 40 6 5" xfId="32486" xr:uid="{00000000-0005-0000-0000-000095810000}"/>
    <cellStyle name="Migliaia 40 6 6" xfId="37732" xr:uid="{00000000-0005-0000-0000-000096810000}"/>
    <cellStyle name="Migliaia 40 6 7" xfId="11980" xr:uid="{00000000-0005-0000-0000-000097810000}"/>
    <cellStyle name="Migliaia 40 7" xfId="3237" xr:uid="{00000000-0005-0000-0000-000098810000}"/>
    <cellStyle name="Migliaia 40 7 2" xfId="9710" xr:uid="{00000000-0005-0000-0000-000099810000}"/>
    <cellStyle name="Migliaia 40 7 2 2" xfId="30815" xr:uid="{00000000-0005-0000-0000-00009A810000}"/>
    <cellStyle name="Migliaia 40 7 2 2 2" xfId="35975" xr:uid="{00000000-0005-0000-0000-00009B810000}"/>
    <cellStyle name="Migliaia 40 7 2 2 3" xfId="41277" xr:uid="{00000000-0005-0000-0000-00009C810000}"/>
    <cellStyle name="Migliaia 40 7 2 3" xfId="33324" xr:uid="{00000000-0005-0000-0000-00009D810000}"/>
    <cellStyle name="Migliaia 40 7 2 4" xfId="38626" xr:uid="{00000000-0005-0000-0000-00009E810000}"/>
    <cellStyle name="Migliaia 40 7 3" xfId="16045" xr:uid="{00000000-0005-0000-0000-00009F810000}"/>
    <cellStyle name="Migliaia 40 7 3 2" xfId="35082" xr:uid="{00000000-0005-0000-0000-0000A0810000}"/>
    <cellStyle name="Migliaia 40 7 3 3" xfId="40384" xr:uid="{00000000-0005-0000-0000-0000A1810000}"/>
    <cellStyle name="Migliaia 40 7 3 4" xfId="29536" xr:uid="{00000000-0005-0000-0000-0000A2810000}"/>
    <cellStyle name="Migliaia 40 7 4" xfId="32487" xr:uid="{00000000-0005-0000-0000-0000A3810000}"/>
    <cellStyle name="Migliaia 40 7 5" xfId="37733" xr:uid="{00000000-0005-0000-0000-0000A4810000}"/>
    <cellStyle name="Migliaia 40 7 6" xfId="11982" xr:uid="{00000000-0005-0000-0000-0000A5810000}"/>
    <cellStyle name="Migliaia 40 8" xfId="2818" xr:uid="{00000000-0005-0000-0000-0000A6810000}"/>
    <cellStyle name="Migliaia 40 8 2" xfId="9415" xr:uid="{00000000-0005-0000-0000-0000A7810000}"/>
    <cellStyle name="Migliaia 40 8 2 2" xfId="30816" xr:uid="{00000000-0005-0000-0000-0000A8810000}"/>
    <cellStyle name="Migliaia 40 8 2 2 2" xfId="35976" xr:uid="{00000000-0005-0000-0000-0000A9810000}"/>
    <cellStyle name="Migliaia 40 8 2 2 3" xfId="41278" xr:uid="{00000000-0005-0000-0000-0000AA810000}"/>
    <cellStyle name="Migliaia 40 8 2 3" xfId="33325" xr:uid="{00000000-0005-0000-0000-0000AB810000}"/>
    <cellStyle name="Migliaia 40 8 2 4" xfId="38627" xr:uid="{00000000-0005-0000-0000-0000AC810000}"/>
    <cellStyle name="Migliaia 40 8 3" xfId="16046" xr:uid="{00000000-0005-0000-0000-0000AD810000}"/>
    <cellStyle name="Migliaia 40 8 3 2" xfId="35083" xr:uid="{00000000-0005-0000-0000-0000AE810000}"/>
    <cellStyle name="Migliaia 40 8 3 3" xfId="40385" xr:uid="{00000000-0005-0000-0000-0000AF810000}"/>
    <cellStyle name="Migliaia 40 8 3 4" xfId="29537" xr:uid="{00000000-0005-0000-0000-0000B0810000}"/>
    <cellStyle name="Migliaia 40 8 4" xfId="32488" xr:uid="{00000000-0005-0000-0000-0000B1810000}"/>
    <cellStyle name="Migliaia 40 8 5" xfId="37734" xr:uid="{00000000-0005-0000-0000-0000B2810000}"/>
    <cellStyle name="Migliaia 40 8 6" xfId="11983" xr:uid="{00000000-0005-0000-0000-0000B3810000}"/>
    <cellStyle name="Migliaia 40 9" xfId="12632" xr:uid="{00000000-0005-0000-0000-0000B4810000}"/>
    <cellStyle name="Migliaia 40 9 2" xfId="29538" xr:uid="{00000000-0005-0000-0000-0000B5810000}"/>
    <cellStyle name="Migliaia 40 9 2 2" xfId="35084" xr:uid="{00000000-0005-0000-0000-0000B6810000}"/>
    <cellStyle name="Migliaia 40 9 2 3" xfId="40386" xr:uid="{00000000-0005-0000-0000-0000B7810000}"/>
    <cellStyle name="Migliaia 40 9 3" xfId="32489" xr:uid="{00000000-0005-0000-0000-0000B8810000}"/>
    <cellStyle name="Migliaia 40 9 4" xfId="37735" xr:uid="{00000000-0005-0000-0000-0000B9810000}"/>
    <cellStyle name="Migliaia 41" xfId="341" xr:uid="{00000000-0005-0000-0000-0000BA810000}"/>
    <cellStyle name="Migliaia 41 10" xfId="16047" xr:uid="{00000000-0005-0000-0000-0000BB810000}"/>
    <cellStyle name="Migliaia 41 10 2" xfId="35085" xr:uid="{00000000-0005-0000-0000-0000BC810000}"/>
    <cellStyle name="Migliaia 41 10 3" xfId="40387" xr:uid="{00000000-0005-0000-0000-0000BD810000}"/>
    <cellStyle name="Migliaia 41 10 4" xfId="29539" xr:uid="{00000000-0005-0000-0000-0000BE810000}"/>
    <cellStyle name="Migliaia 41 11" xfId="32490" xr:uid="{00000000-0005-0000-0000-0000BF810000}"/>
    <cellStyle name="Migliaia 41 12" xfId="37736" xr:uid="{00000000-0005-0000-0000-0000C0810000}"/>
    <cellStyle name="Migliaia 41 2" xfId="342" xr:uid="{00000000-0005-0000-0000-0000C1810000}"/>
    <cellStyle name="Migliaia 41 2 2" xfId="1434" xr:uid="{00000000-0005-0000-0000-0000C2810000}"/>
    <cellStyle name="Migliaia 41 2 2 2" xfId="3630" xr:uid="{00000000-0005-0000-0000-0000C3810000}"/>
    <cellStyle name="Migliaia 41 2 2 2 2" xfId="9827" xr:uid="{00000000-0005-0000-0000-0000C4810000}"/>
    <cellStyle name="Migliaia 41 2 2 2 2 2" xfId="35086" xr:uid="{00000000-0005-0000-0000-0000C5810000}"/>
    <cellStyle name="Migliaia 41 2 2 2 2 3" xfId="40388" xr:uid="{00000000-0005-0000-0000-0000C6810000}"/>
    <cellStyle name="Migliaia 41 2 2 2 3" xfId="13899" xr:uid="{00000000-0005-0000-0000-0000C7810000}"/>
    <cellStyle name="Migliaia 41 2 2 2 4" xfId="16050" xr:uid="{00000000-0005-0000-0000-0000C8810000}"/>
    <cellStyle name="Migliaia 41 2 2 2 4 2" xfId="37737" xr:uid="{00000000-0005-0000-0000-0000C9810000}"/>
    <cellStyle name="Migliaia 41 2 2 2 5" xfId="11984" xr:uid="{00000000-0005-0000-0000-0000CA810000}"/>
    <cellStyle name="Migliaia 41 2 2 3" xfId="7052" xr:uid="{00000000-0005-0000-0000-0000CB810000}"/>
    <cellStyle name="Migliaia 41 2 2 3 2" xfId="30817" xr:uid="{00000000-0005-0000-0000-0000CC810000}"/>
    <cellStyle name="Migliaia 41 2 2 3 2 2" xfId="35977" xr:uid="{00000000-0005-0000-0000-0000CD810000}"/>
    <cellStyle name="Migliaia 41 2 2 3 2 3" xfId="41279" xr:uid="{00000000-0005-0000-0000-0000CE810000}"/>
    <cellStyle name="Migliaia 41 2 2 3 3" xfId="33326" xr:uid="{00000000-0005-0000-0000-0000CF810000}"/>
    <cellStyle name="Migliaia 41 2 2 3 4" xfId="38628" xr:uid="{00000000-0005-0000-0000-0000D0810000}"/>
    <cellStyle name="Migliaia 41 2 2 4" xfId="6201" xr:uid="{00000000-0005-0000-0000-0000D1810000}"/>
    <cellStyle name="Migliaia 41 2 2 4 2" xfId="16975" xr:uid="{00000000-0005-0000-0000-0000D2810000}"/>
    <cellStyle name="Migliaia 41 2 2 4 3" xfId="43630" xr:uid="{00000000-0005-0000-0000-0000D3810000}"/>
    <cellStyle name="Migliaia 41 2 2 4 4" xfId="46007" xr:uid="{00000000-0005-0000-0000-0000D4810000}"/>
    <cellStyle name="Migliaia 41 2 2 4 5" xfId="49023" xr:uid="{00000000-0005-0000-0000-0000D5810000}"/>
    <cellStyle name="Migliaia 41 2 2 5" xfId="16049" xr:uid="{00000000-0005-0000-0000-0000D6810000}"/>
    <cellStyle name="Migliaia 41 2 2 6" xfId="20442" xr:uid="{00000000-0005-0000-0000-0000D7810000}"/>
    <cellStyle name="Migliaia 41 2 3" xfId="3241" xr:uid="{00000000-0005-0000-0000-0000D8810000}"/>
    <cellStyle name="Migliaia 41 2 3 2" xfId="9714" xr:uid="{00000000-0005-0000-0000-0000D9810000}"/>
    <cellStyle name="Migliaia 41 2 3 2 2" xfId="30818" xr:uid="{00000000-0005-0000-0000-0000DA810000}"/>
    <cellStyle name="Migliaia 41 2 3 2 2 2" xfId="35978" xr:uid="{00000000-0005-0000-0000-0000DB810000}"/>
    <cellStyle name="Migliaia 41 2 3 2 2 3" xfId="41280" xr:uid="{00000000-0005-0000-0000-0000DC810000}"/>
    <cellStyle name="Migliaia 41 2 3 2 3" xfId="33327" xr:uid="{00000000-0005-0000-0000-0000DD810000}"/>
    <cellStyle name="Migliaia 41 2 3 2 4" xfId="38629" xr:uid="{00000000-0005-0000-0000-0000DE810000}"/>
    <cellStyle name="Migliaia 41 2 3 3" xfId="16051" xr:uid="{00000000-0005-0000-0000-0000DF810000}"/>
    <cellStyle name="Migliaia 41 2 3 3 2" xfId="35087" xr:uid="{00000000-0005-0000-0000-0000E0810000}"/>
    <cellStyle name="Migliaia 41 2 3 3 3" xfId="40389" xr:uid="{00000000-0005-0000-0000-0000E1810000}"/>
    <cellStyle name="Migliaia 41 2 3 3 4" xfId="29540" xr:uid="{00000000-0005-0000-0000-0000E2810000}"/>
    <cellStyle name="Migliaia 41 2 3 4" xfId="32491" xr:uid="{00000000-0005-0000-0000-0000E3810000}"/>
    <cellStyle name="Migliaia 41 2 3 5" xfId="37738" xr:uid="{00000000-0005-0000-0000-0000E4810000}"/>
    <cellStyle name="Migliaia 41 2 3 6" xfId="11985" xr:uid="{00000000-0005-0000-0000-0000E5810000}"/>
    <cellStyle name="Migliaia 41 2 4" xfId="2823" xr:uid="{00000000-0005-0000-0000-0000E6810000}"/>
    <cellStyle name="Migliaia 41 2 4 2" xfId="9419" xr:uid="{00000000-0005-0000-0000-0000E7810000}"/>
    <cellStyle name="Migliaia 41 2 4 2 2" xfId="35088" xr:uid="{00000000-0005-0000-0000-0000E8810000}"/>
    <cellStyle name="Migliaia 41 2 4 2 3" xfId="40390" xr:uid="{00000000-0005-0000-0000-0000E9810000}"/>
    <cellStyle name="Migliaia 41 2 4 3" xfId="13585" xr:uid="{00000000-0005-0000-0000-0000EA810000}"/>
    <cellStyle name="Migliaia 41 2 4 4" xfId="16052" xr:uid="{00000000-0005-0000-0000-0000EB810000}"/>
    <cellStyle name="Migliaia 41 2 4 4 2" xfId="37739" xr:uid="{00000000-0005-0000-0000-0000EC810000}"/>
    <cellStyle name="Migliaia 41 2 4 5" xfId="11986" xr:uid="{00000000-0005-0000-0000-0000ED810000}"/>
    <cellStyle name="Migliaia 41 2 5" xfId="8567" xr:uid="{00000000-0005-0000-0000-0000EE810000}"/>
    <cellStyle name="Migliaia 41 2 5 2" xfId="29541" xr:uid="{00000000-0005-0000-0000-0000EF810000}"/>
    <cellStyle name="Migliaia 41 2 5 2 2" xfId="35089" xr:uid="{00000000-0005-0000-0000-0000F0810000}"/>
    <cellStyle name="Migliaia 41 2 5 2 3" xfId="40391" xr:uid="{00000000-0005-0000-0000-0000F1810000}"/>
    <cellStyle name="Migliaia 41 2 5 3" xfId="32492" xr:uid="{00000000-0005-0000-0000-0000F2810000}"/>
    <cellStyle name="Migliaia 41 2 5 4" xfId="37740" xr:uid="{00000000-0005-0000-0000-0000F3810000}"/>
    <cellStyle name="Migliaia 41 2 6" xfId="16048" xr:uid="{00000000-0005-0000-0000-0000F4810000}"/>
    <cellStyle name="Migliaia 41 2 6 2" xfId="29542" xr:uid="{00000000-0005-0000-0000-0000F5810000}"/>
    <cellStyle name="Migliaia 41 2 6 2 2" xfId="35090" xr:uid="{00000000-0005-0000-0000-0000F6810000}"/>
    <cellStyle name="Migliaia 41 2 6 2 3" xfId="40392" xr:uid="{00000000-0005-0000-0000-0000F7810000}"/>
    <cellStyle name="Migliaia 41 2 6 3" xfId="32493" xr:uid="{00000000-0005-0000-0000-0000F8810000}"/>
    <cellStyle name="Migliaia 41 2 6 4" xfId="37741" xr:uid="{00000000-0005-0000-0000-0000F9810000}"/>
    <cellStyle name="Migliaia 41 2 6 5" xfId="20443" xr:uid="{00000000-0005-0000-0000-0000FA810000}"/>
    <cellStyle name="Migliaia 41 2 7" xfId="20441" xr:uid="{00000000-0005-0000-0000-0000FB810000}"/>
    <cellStyle name="Migliaia 41 3" xfId="343" xr:uid="{00000000-0005-0000-0000-0000FC810000}"/>
    <cellStyle name="Migliaia 41 3 10" xfId="20444" xr:uid="{00000000-0005-0000-0000-0000FD810000}"/>
    <cellStyle name="Migliaia 41 3 11" xfId="11987" xr:uid="{00000000-0005-0000-0000-0000FE810000}"/>
    <cellStyle name="Migliaia 41 3 2" xfId="1436" xr:uid="{00000000-0005-0000-0000-0000FF810000}"/>
    <cellStyle name="Migliaia 41 3 2 2" xfId="3632" xr:uid="{00000000-0005-0000-0000-000000820000}"/>
    <cellStyle name="Migliaia 41 3 2 2 2" xfId="7455" xr:uid="{00000000-0005-0000-0000-000001820000}"/>
    <cellStyle name="Migliaia 41 3 2 2 2 2" xfId="13900" xr:uid="{00000000-0005-0000-0000-000002820000}"/>
    <cellStyle name="Migliaia 41 3 2 2 2 2 2" xfId="17308" xr:uid="{00000000-0005-0000-0000-000003820000}"/>
    <cellStyle name="Migliaia 41 3 2 2 2 2 2 2" xfId="35091" xr:uid="{00000000-0005-0000-0000-000004820000}"/>
    <cellStyle name="Migliaia 41 3 2 2 2 2 3" xfId="40393" xr:uid="{00000000-0005-0000-0000-000005820000}"/>
    <cellStyle name="Migliaia 41 3 2 2 2 2 4" xfId="29543" xr:uid="{00000000-0005-0000-0000-000006820000}"/>
    <cellStyle name="Migliaia 41 3 2 2 2 3" xfId="32494" xr:uid="{00000000-0005-0000-0000-000007820000}"/>
    <cellStyle name="Migliaia 41 3 2 2 2 4" xfId="37742" xr:uid="{00000000-0005-0000-0000-000008820000}"/>
    <cellStyle name="Migliaia 41 3 2 2 2 5" xfId="31832" xr:uid="{00000000-0005-0000-0000-000009820000}"/>
    <cellStyle name="Migliaia 41 3 2 2 2 6" xfId="46353" xr:uid="{00000000-0005-0000-0000-00000A820000}"/>
    <cellStyle name="Migliaia 41 3 2 2 2 7" xfId="49369" xr:uid="{00000000-0005-0000-0000-00000B820000}"/>
    <cellStyle name="Migliaia 41 3 2 2 2 8" xfId="13106" xr:uid="{00000000-0005-0000-0000-00000C820000}"/>
    <cellStyle name="Migliaia 41 3 2 2 3" xfId="6993" xr:uid="{00000000-0005-0000-0000-00000D820000}"/>
    <cellStyle name="Migliaia 41 3 2 2 4" xfId="6202" xr:uid="{00000000-0005-0000-0000-00000E820000}"/>
    <cellStyle name="Migliaia 41 3 2 2 4 2" xfId="16976" xr:uid="{00000000-0005-0000-0000-00000F820000}"/>
    <cellStyle name="Migliaia 41 3 2 2 4 3" xfId="19685" xr:uid="{00000000-0005-0000-0000-000010820000}"/>
    <cellStyle name="Migliaia 41 3 2 2 4 4" xfId="46008" xr:uid="{00000000-0005-0000-0000-000011820000}"/>
    <cellStyle name="Migliaia 41 3 2 2 4 5" xfId="49024" xr:uid="{00000000-0005-0000-0000-000012820000}"/>
    <cellStyle name="Migliaia 41 3 2 2 5" xfId="16055" xr:uid="{00000000-0005-0000-0000-000013820000}"/>
    <cellStyle name="Migliaia 41 3 2 2 6" xfId="20446" xr:uid="{00000000-0005-0000-0000-000014820000}"/>
    <cellStyle name="Migliaia 41 3 2 3" xfId="2825" xr:uid="{00000000-0005-0000-0000-000015820000}"/>
    <cellStyle name="Migliaia 41 3 2 3 2" xfId="7836" xr:uid="{00000000-0005-0000-0000-000016820000}"/>
    <cellStyle name="Migliaia 41 3 2 3 2 2" xfId="35092" xr:uid="{00000000-0005-0000-0000-000017820000}"/>
    <cellStyle name="Migliaia 41 3 2 3 2 3" xfId="40394" xr:uid="{00000000-0005-0000-0000-000018820000}"/>
    <cellStyle name="Migliaia 41 3 2 3 2 4" xfId="29544" xr:uid="{00000000-0005-0000-0000-000019820000}"/>
    <cellStyle name="Migliaia 41 3 2 3 3" xfId="7456" xr:uid="{00000000-0005-0000-0000-00001A820000}"/>
    <cellStyle name="Migliaia 41 3 2 3 4" xfId="16056" xr:uid="{00000000-0005-0000-0000-00001B820000}"/>
    <cellStyle name="Migliaia 41 3 2 3 4 2" xfId="37743" xr:uid="{00000000-0005-0000-0000-00001C820000}"/>
    <cellStyle name="Migliaia 41 3 2 3 5" xfId="11988" xr:uid="{00000000-0005-0000-0000-00001D820000}"/>
    <cellStyle name="Migliaia 41 3 2 4" xfId="6802" xr:uid="{00000000-0005-0000-0000-00001E820000}"/>
    <cellStyle name="Migliaia 41 3 2 4 2" xfId="13524" xr:uid="{00000000-0005-0000-0000-00001F820000}"/>
    <cellStyle name="Migliaia 41 3 2 4 2 2" xfId="35093" xr:uid="{00000000-0005-0000-0000-000020820000}"/>
    <cellStyle name="Migliaia 41 3 2 4 2 3" xfId="40395" xr:uid="{00000000-0005-0000-0000-000021820000}"/>
    <cellStyle name="Migliaia 41 3 2 4 3" xfId="32495" xr:uid="{00000000-0005-0000-0000-000022820000}"/>
    <cellStyle name="Migliaia 41 3 2 4 4" xfId="37744" xr:uid="{00000000-0005-0000-0000-000023820000}"/>
    <cellStyle name="Migliaia 41 3 2 4 5" xfId="12635" xr:uid="{00000000-0005-0000-0000-000024820000}"/>
    <cellStyle name="Migliaia 41 3 2 5" xfId="12750" xr:uid="{00000000-0005-0000-0000-000025820000}"/>
    <cellStyle name="Migliaia 41 3 2 5 2" xfId="29545" xr:uid="{00000000-0005-0000-0000-000026820000}"/>
    <cellStyle name="Migliaia 41 3 2 5 2 2" xfId="35094" xr:uid="{00000000-0005-0000-0000-000027820000}"/>
    <cellStyle name="Migliaia 41 3 2 5 2 3" xfId="40396" xr:uid="{00000000-0005-0000-0000-000028820000}"/>
    <cellStyle name="Migliaia 41 3 2 5 3" xfId="32496" xr:uid="{00000000-0005-0000-0000-000029820000}"/>
    <cellStyle name="Migliaia 41 3 2 5 4" xfId="37745" xr:uid="{00000000-0005-0000-0000-00002A820000}"/>
    <cellStyle name="Migliaia 41 3 2 6" xfId="16054" xr:uid="{00000000-0005-0000-0000-00002B820000}"/>
    <cellStyle name="Migliaia 41 3 2 6 2" xfId="29546" xr:uid="{00000000-0005-0000-0000-00002C820000}"/>
    <cellStyle name="Migliaia 41 3 2 6 2 2" xfId="35095" xr:uid="{00000000-0005-0000-0000-00002D820000}"/>
    <cellStyle name="Migliaia 41 3 2 6 2 3" xfId="40397" xr:uid="{00000000-0005-0000-0000-00002E820000}"/>
    <cellStyle name="Migliaia 41 3 2 6 3" xfId="32497" xr:uid="{00000000-0005-0000-0000-00002F820000}"/>
    <cellStyle name="Migliaia 41 3 2 6 4" xfId="37746" xr:uid="{00000000-0005-0000-0000-000030820000}"/>
    <cellStyle name="Migliaia 41 3 2 6 5" xfId="20447" xr:uid="{00000000-0005-0000-0000-000031820000}"/>
    <cellStyle name="Migliaia 41 3 2 7" xfId="20445" xr:uid="{00000000-0005-0000-0000-000032820000}"/>
    <cellStyle name="Migliaia 41 3 3" xfId="1435" xr:uid="{00000000-0005-0000-0000-000033820000}"/>
    <cellStyle name="Migliaia 41 3 3 2" xfId="3631" xr:uid="{00000000-0005-0000-0000-000034820000}"/>
    <cellStyle name="Migliaia 41 3 3 2 2" xfId="5184" xr:uid="{00000000-0005-0000-0000-000035820000}"/>
    <cellStyle name="Migliaia 41 3 3 2 2 2" xfId="35097" xr:uid="{00000000-0005-0000-0000-000036820000}"/>
    <cellStyle name="Migliaia 41 3 3 2 2 3" xfId="40399" xr:uid="{00000000-0005-0000-0000-000037820000}"/>
    <cellStyle name="Migliaia 41 3 3 2 3" xfId="13664" xr:uid="{00000000-0005-0000-0000-000038820000}"/>
    <cellStyle name="Migliaia 41 3 3 2 4" xfId="16058" xr:uid="{00000000-0005-0000-0000-000039820000}"/>
    <cellStyle name="Migliaia 41 3 3 2 4 2" xfId="37748" xr:uid="{00000000-0005-0000-0000-00003A820000}"/>
    <cellStyle name="Migliaia 41 3 3 2 5" xfId="11990" xr:uid="{00000000-0005-0000-0000-00003B820000}"/>
    <cellStyle name="Migliaia 41 3 3 3" xfId="4936" xr:uid="{00000000-0005-0000-0000-00003C820000}"/>
    <cellStyle name="Migliaia 41 3 3 3 2" xfId="29548" xr:uid="{00000000-0005-0000-0000-00003D820000}"/>
    <cellStyle name="Migliaia 41 3 3 3 2 2" xfId="35098" xr:uid="{00000000-0005-0000-0000-00003E820000}"/>
    <cellStyle name="Migliaia 41 3 3 3 2 3" xfId="40400" xr:uid="{00000000-0005-0000-0000-00003F820000}"/>
    <cellStyle name="Migliaia 41 3 3 3 3" xfId="32499" xr:uid="{00000000-0005-0000-0000-000040820000}"/>
    <cellStyle name="Migliaia 41 3 3 3 4" xfId="37749" xr:uid="{00000000-0005-0000-0000-000041820000}"/>
    <cellStyle name="Migliaia 41 3 3 4" xfId="16057" xr:uid="{00000000-0005-0000-0000-000042820000}"/>
    <cellStyle name="Migliaia 41 3 3 4 2" xfId="29549" xr:uid="{00000000-0005-0000-0000-000043820000}"/>
    <cellStyle name="Migliaia 41 3 3 4 2 2" xfId="35099" xr:uid="{00000000-0005-0000-0000-000044820000}"/>
    <cellStyle name="Migliaia 41 3 3 4 2 3" xfId="40401" xr:uid="{00000000-0005-0000-0000-000045820000}"/>
    <cellStyle name="Migliaia 41 3 3 4 3" xfId="32500" xr:uid="{00000000-0005-0000-0000-000046820000}"/>
    <cellStyle name="Migliaia 41 3 3 4 4" xfId="37750" xr:uid="{00000000-0005-0000-0000-000047820000}"/>
    <cellStyle name="Migliaia 41 3 3 4 5" xfId="20448" xr:uid="{00000000-0005-0000-0000-000048820000}"/>
    <cellStyle name="Migliaia 41 3 3 5" xfId="20449" xr:uid="{00000000-0005-0000-0000-000049820000}"/>
    <cellStyle name="Migliaia 41 3 3 5 2" xfId="29550" xr:uid="{00000000-0005-0000-0000-00004A820000}"/>
    <cellStyle name="Migliaia 41 3 3 5 2 2" xfId="35100" xr:uid="{00000000-0005-0000-0000-00004B820000}"/>
    <cellStyle name="Migliaia 41 3 3 5 2 3" xfId="40402" xr:uid="{00000000-0005-0000-0000-00004C820000}"/>
    <cellStyle name="Migliaia 41 3 3 5 3" xfId="32501" xr:uid="{00000000-0005-0000-0000-00004D820000}"/>
    <cellStyle name="Migliaia 41 3 3 5 4" xfId="37751" xr:uid="{00000000-0005-0000-0000-00004E820000}"/>
    <cellStyle name="Migliaia 41 3 3 6" xfId="29547" xr:uid="{00000000-0005-0000-0000-00004F820000}"/>
    <cellStyle name="Migliaia 41 3 3 6 2" xfId="35096" xr:uid="{00000000-0005-0000-0000-000050820000}"/>
    <cellStyle name="Migliaia 41 3 3 6 3" xfId="40398" xr:uid="{00000000-0005-0000-0000-000051820000}"/>
    <cellStyle name="Migliaia 41 3 3 7" xfId="32498" xr:uid="{00000000-0005-0000-0000-000052820000}"/>
    <cellStyle name="Migliaia 41 3 3 8" xfId="37747" xr:uid="{00000000-0005-0000-0000-000053820000}"/>
    <cellStyle name="Migliaia 41 3 3 9" xfId="11989" xr:uid="{00000000-0005-0000-0000-000054820000}"/>
    <cellStyle name="Migliaia 41 3 4" xfId="2420" xr:uid="{00000000-0005-0000-0000-000055820000}"/>
    <cellStyle name="Migliaia 41 3 4 2" xfId="3932" xr:uid="{00000000-0005-0000-0000-000056820000}"/>
    <cellStyle name="Migliaia 41 3 4 2 2" xfId="9887" xr:uid="{00000000-0005-0000-0000-000057820000}"/>
    <cellStyle name="Migliaia 41 3 4 2 3" xfId="13991" xr:uid="{00000000-0005-0000-0000-000058820000}"/>
    <cellStyle name="Migliaia 41 3 4 2 4" xfId="16060" xr:uid="{00000000-0005-0000-0000-000059820000}"/>
    <cellStyle name="Migliaia 41 3 4 2 5" xfId="27865" xr:uid="{00000000-0005-0000-0000-00005A820000}"/>
    <cellStyle name="Migliaia 41 3 4 2 6" xfId="11992" xr:uid="{00000000-0005-0000-0000-00005B820000}"/>
    <cellStyle name="Migliaia 41 3 4 3" xfId="9135" xr:uid="{00000000-0005-0000-0000-00005C820000}"/>
    <cellStyle name="Migliaia 41 3 4 3 2" xfId="30819" xr:uid="{00000000-0005-0000-0000-00005D820000}"/>
    <cellStyle name="Migliaia 41 3 4 3 2 2" xfId="35979" xr:uid="{00000000-0005-0000-0000-00005E820000}"/>
    <cellStyle name="Migliaia 41 3 4 3 2 3" xfId="41281" xr:uid="{00000000-0005-0000-0000-00005F820000}"/>
    <cellStyle name="Migliaia 41 3 4 3 3" xfId="33328" xr:uid="{00000000-0005-0000-0000-000060820000}"/>
    <cellStyle name="Migliaia 41 3 4 3 4" xfId="38630" xr:uid="{00000000-0005-0000-0000-000061820000}"/>
    <cellStyle name="Migliaia 41 3 4 4" xfId="16059" xr:uid="{00000000-0005-0000-0000-000062820000}"/>
    <cellStyle name="Migliaia 41 3 4 4 2" xfId="35101" xr:uid="{00000000-0005-0000-0000-000063820000}"/>
    <cellStyle name="Migliaia 41 3 4 4 3" xfId="40403" xr:uid="{00000000-0005-0000-0000-000064820000}"/>
    <cellStyle name="Migliaia 41 3 4 4 4" xfId="29551" xr:uid="{00000000-0005-0000-0000-000065820000}"/>
    <cellStyle name="Migliaia 41 3 4 5" xfId="32502" xr:uid="{00000000-0005-0000-0000-000066820000}"/>
    <cellStyle name="Migliaia 41 3 4 6" xfId="37752" xr:uid="{00000000-0005-0000-0000-000067820000}"/>
    <cellStyle name="Migliaia 41 3 4 7" xfId="11991" xr:uid="{00000000-0005-0000-0000-000068820000}"/>
    <cellStyle name="Migliaia 41 3 5" xfId="3242" xr:uid="{00000000-0005-0000-0000-000069820000}"/>
    <cellStyle name="Migliaia 41 3 5 2" xfId="9715" xr:uid="{00000000-0005-0000-0000-00006A820000}"/>
    <cellStyle name="Migliaia 41 3 5 2 2" xfId="30820" xr:uid="{00000000-0005-0000-0000-00006B820000}"/>
    <cellStyle name="Migliaia 41 3 5 2 2 2" xfId="35980" xr:uid="{00000000-0005-0000-0000-00006C820000}"/>
    <cellStyle name="Migliaia 41 3 5 2 2 3" xfId="41282" xr:uid="{00000000-0005-0000-0000-00006D820000}"/>
    <cellStyle name="Migliaia 41 3 5 2 3" xfId="33329" xr:uid="{00000000-0005-0000-0000-00006E820000}"/>
    <cellStyle name="Migliaia 41 3 5 2 4" xfId="38631" xr:uid="{00000000-0005-0000-0000-00006F820000}"/>
    <cellStyle name="Migliaia 41 3 5 3" xfId="16061" xr:uid="{00000000-0005-0000-0000-000070820000}"/>
    <cellStyle name="Migliaia 41 3 5 3 2" xfId="35102" xr:uid="{00000000-0005-0000-0000-000071820000}"/>
    <cellStyle name="Migliaia 41 3 5 3 3" xfId="40404" xr:uid="{00000000-0005-0000-0000-000072820000}"/>
    <cellStyle name="Migliaia 41 3 5 3 4" xfId="29552" xr:uid="{00000000-0005-0000-0000-000073820000}"/>
    <cellStyle name="Migliaia 41 3 5 4" xfId="32503" xr:uid="{00000000-0005-0000-0000-000074820000}"/>
    <cellStyle name="Migliaia 41 3 5 5" xfId="37753" xr:uid="{00000000-0005-0000-0000-000075820000}"/>
    <cellStyle name="Migliaia 41 3 5 6" xfId="11993" xr:uid="{00000000-0005-0000-0000-000076820000}"/>
    <cellStyle name="Migliaia 41 3 6" xfId="2824" xr:uid="{00000000-0005-0000-0000-000077820000}"/>
    <cellStyle name="Migliaia 41 3 6 2" xfId="9420" xr:uid="{00000000-0005-0000-0000-000078820000}"/>
    <cellStyle name="Migliaia 41 3 6 2 2" xfId="35103" xr:uid="{00000000-0005-0000-0000-000079820000}"/>
    <cellStyle name="Migliaia 41 3 6 2 3" xfId="40405" xr:uid="{00000000-0005-0000-0000-00007A820000}"/>
    <cellStyle name="Migliaia 41 3 6 3" xfId="14131" xr:uid="{00000000-0005-0000-0000-00007B820000}"/>
    <cellStyle name="Migliaia 41 3 6 4" xfId="16062" xr:uid="{00000000-0005-0000-0000-00007C820000}"/>
    <cellStyle name="Migliaia 41 3 6 4 2" xfId="37754" xr:uid="{00000000-0005-0000-0000-00007D820000}"/>
    <cellStyle name="Migliaia 41 3 6 5" xfId="11994" xr:uid="{00000000-0005-0000-0000-00007E820000}"/>
    <cellStyle name="Migliaia 41 3 7" xfId="7712" xr:uid="{00000000-0005-0000-0000-00007F820000}"/>
    <cellStyle name="Migliaia 41 3 7 2" xfId="29553" xr:uid="{00000000-0005-0000-0000-000080820000}"/>
    <cellStyle name="Migliaia 41 3 7 2 2" xfId="35104" xr:uid="{00000000-0005-0000-0000-000081820000}"/>
    <cellStyle name="Migliaia 41 3 7 2 3" xfId="40406" xr:uid="{00000000-0005-0000-0000-000082820000}"/>
    <cellStyle name="Migliaia 41 3 7 3" xfId="32504" xr:uid="{00000000-0005-0000-0000-000083820000}"/>
    <cellStyle name="Migliaia 41 3 7 4" xfId="37755" xr:uid="{00000000-0005-0000-0000-000084820000}"/>
    <cellStyle name="Migliaia 41 3 8" xfId="12751" xr:uid="{00000000-0005-0000-0000-000085820000}"/>
    <cellStyle name="Migliaia 41 3 8 2" xfId="29554" xr:uid="{00000000-0005-0000-0000-000086820000}"/>
    <cellStyle name="Migliaia 41 3 8 2 2" xfId="35105" xr:uid="{00000000-0005-0000-0000-000087820000}"/>
    <cellStyle name="Migliaia 41 3 8 2 3" xfId="40407" xr:uid="{00000000-0005-0000-0000-000088820000}"/>
    <cellStyle name="Migliaia 41 3 8 3" xfId="32505" xr:uid="{00000000-0005-0000-0000-000089820000}"/>
    <cellStyle name="Migliaia 41 3 8 4" xfId="37756" xr:uid="{00000000-0005-0000-0000-00008A820000}"/>
    <cellStyle name="Migliaia 41 3 8 5" xfId="20450" xr:uid="{00000000-0005-0000-0000-00008B820000}"/>
    <cellStyle name="Migliaia 41 3 9" xfId="16053" xr:uid="{00000000-0005-0000-0000-00008C820000}"/>
    <cellStyle name="Migliaia 41 4" xfId="1437" xr:uid="{00000000-0005-0000-0000-00008D820000}"/>
    <cellStyle name="Migliaia 41 4 2" xfId="3633" xr:uid="{00000000-0005-0000-0000-00008E820000}"/>
    <cellStyle name="Migliaia 41 4 2 2" xfId="4282" xr:uid="{00000000-0005-0000-0000-00008F820000}"/>
    <cellStyle name="Migliaia 41 4 2 2 2" xfId="29555" xr:uid="{00000000-0005-0000-0000-000090820000}"/>
    <cellStyle name="Migliaia 41 4 2 2 2 2" xfId="35106" xr:uid="{00000000-0005-0000-0000-000091820000}"/>
    <cellStyle name="Migliaia 41 4 2 2 2 3" xfId="40408" xr:uid="{00000000-0005-0000-0000-000092820000}"/>
    <cellStyle name="Migliaia 41 4 2 2 3" xfId="32506" xr:uid="{00000000-0005-0000-0000-000093820000}"/>
    <cellStyle name="Migliaia 41 4 2 2 4" xfId="37757" xr:uid="{00000000-0005-0000-0000-000094820000}"/>
    <cellStyle name="Migliaia 41 4 2 3" xfId="7457" xr:uid="{00000000-0005-0000-0000-000095820000}"/>
    <cellStyle name="Migliaia 41 4 2 3 2" xfId="29556" xr:uid="{00000000-0005-0000-0000-000096820000}"/>
    <cellStyle name="Migliaia 41 4 2 3 2 2" xfId="35107" xr:uid="{00000000-0005-0000-0000-000097820000}"/>
    <cellStyle name="Migliaia 41 4 2 3 2 3" xfId="40409" xr:uid="{00000000-0005-0000-0000-000098820000}"/>
    <cellStyle name="Migliaia 41 4 2 3 3" xfId="32507" xr:uid="{00000000-0005-0000-0000-000099820000}"/>
    <cellStyle name="Migliaia 41 4 2 3 4" xfId="37758" xr:uid="{00000000-0005-0000-0000-00009A820000}"/>
    <cellStyle name="Migliaia 41 4 2 4" xfId="6804" xr:uid="{00000000-0005-0000-0000-00009B820000}"/>
    <cellStyle name="Migliaia 41 4 2 5" xfId="6204" xr:uid="{00000000-0005-0000-0000-00009C820000}"/>
    <cellStyle name="Migliaia 41 4 2 5 2" xfId="16978" xr:uid="{00000000-0005-0000-0000-00009D820000}"/>
    <cellStyle name="Migliaia 41 4 2 5 3" xfId="27745" xr:uid="{00000000-0005-0000-0000-00009E820000}"/>
    <cellStyle name="Migliaia 41 4 2 5 4" xfId="46010" xr:uid="{00000000-0005-0000-0000-00009F820000}"/>
    <cellStyle name="Migliaia 41 4 2 5 5" xfId="49026" xr:uid="{00000000-0005-0000-0000-0000A0820000}"/>
    <cellStyle name="Migliaia 41 4 2 6" xfId="16064" xr:uid="{00000000-0005-0000-0000-0000A1820000}"/>
    <cellStyle name="Migliaia 41 4 2 7" xfId="20452" xr:uid="{00000000-0005-0000-0000-0000A2820000}"/>
    <cellStyle name="Migliaia 41 4 3" xfId="4283" xr:uid="{00000000-0005-0000-0000-0000A3820000}"/>
    <cellStyle name="Migliaia 41 4 3 2" xfId="13665" xr:uid="{00000000-0005-0000-0000-0000A4820000}"/>
    <cellStyle name="Migliaia 41 4 3 2 2" xfId="35108" xr:uid="{00000000-0005-0000-0000-0000A5820000}"/>
    <cellStyle name="Migliaia 41 4 3 2 3" xfId="40410" xr:uid="{00000000-0005-0000-0000-0000A6820000}"/>
    <cellStyle name="Migliaia 41 4 3 3" xfId="32508" xr:uid="{00000000-0005-0000-0000-0000A7820000}"/>
    <cellStyle name="Migliaia 41 4 3 4" xfId="37759" xr:uid="{00000000-0005-0000-0000-0000A8820000}"/>
    <cellStyle name="Migliaia 41 4 3 5" xfId="12749" xr:uid="{00000000-0005-0000-0000-0000A9820000}"/>
    <cellStyle name="Migliaia 41 4 4" xfId="7458" xr:uid="{00000000-0005-0000-0000-0000AA820000}"/>
    <cellStyle name="Migliaia 41 4 4 2" xfId="29557" xr:uid="{00000000-0005-0000-0000-0000AB820000}"/>
    <cellStyle name="Migliaia 41 4 4 2 2" xfId="35109" xr:uid="{00000000-0005-0000-0000-0000AC820000}"/>
    <cellStyle name="Migliaia 41 4 4 2 3" xfId="40411" xr:uid="{00000000-0005-0000-0000-0000AD820000}"/>
    <cellStyle name="Migliaia 41 4 4 3" xfId="32509" xr:uid="{00000000-0005-0000-0000-0000AE820000}"/>
    <cellStyle name="Migliaia 41 4 4 4" xfId="37760" xr:uid="{00000000-0005-0000-0000-0000AF820000}"/>
    <cellStyle name="Migliaia 41 4 5" xfId="6803" xr:uid="{00000000-0005-0000-0000-0000B0820000}"/>
    <cellStyle name="Migliaia 41 4 5 2" xfId="29558" xr:uid="{00000000-0005-0000-0000-0000B1820000}"/>
    <cellStyle name="Migliaia 41 4 5 2 2" xfId="35110" xr:uid="{00000000-0005-0000-0000-0000B2820000}"/>
    <cellStyle name="Migliaia 41 4 5 2 3" xfId="40412" xr:uid="{00000000-0005-0000-0000-0000B3820000}"/>
    <cellStyle name="Migliaia 41 4 5 3" xfId="32510" xr:uid="{00000000-0005-0000-0000-0000B4820000}"/>
    <cellStyle name="Migliaia 41 4 5 4" xfId="37761" xr:uid="{00000000-0005-0000-0000-0000B5820000}"/>
    <cellStyle name="Migliaia 41 4 6" xfId="6203" xr:uid="{00000000-0005-0000-0000-0000B6820000}"/>
    <cellStyle name="Migliaia 41 4 6 2" xfId="16977" xr:uid="{00000000-0005-0000-0000-0000B7820000}"/>
    <cellStyle name="Migliaia 41 4 6 2 2" xfId="35111" xr:uid="{00000000-0005-0000-0000-0000B8820000}"/>
    <cellStyle name="Migliaia 41 4 6 2 3" xfId="40413" xr:uid="{00000000-0005-0000-0000-0000B9820000}"/>
    <cellStyle name="Migliaia 41 4 6 2 4" xfId="29559" xr:uid="{00000000-0005-0000-0000-0000BA820000}"/>
    <cellStyle name="Migliaia 41 4 6 3" xfId="32511" xr:uid="{00000000-0005-0000-0000-0000BB820000}"/>
    <cellStyle name="Migliaia 41 4 6 4" xfId="37762" xr:uid="{00000000-0005-0000-0000-0000BC820000}"/>
    <cellStyle name="Migliaia 41 4 6 5" xfId="20453" xr:uid="{00000000-0005-0000-0000-0000BD820000}"/>
    <cellStyle name="Migliaia 41 4 6 6" xfId="41707" xr:uid="{00000000-0005-0000-0000-0000BE820000}"/>
    <cellStyle name="Migliaia 41 4 6 7" xfId="46009" xr:uid="{00000000-0005-0000-0000-0000BF820000}"/>
    <cellStyle name="Migliaia 41 4 6 8" xfId="49025" xr:uid="{00000000-0005-0000-0000-0000C0820000}"/>
    <cellStyle name="Migliaia 41 4 7" xfId="16063" xr:uid="{00000000-0005-0000-0000-0000C1820000}"/>
    <cellStyle name="Migliaia 41 4 7 2" xfId="29560" xr:uid="{00000000-0005-0000-0000-0000C2820000}"/>
    <cellStyle name="Migliaia 41 4 7 2 2" xfId="35112" xr:uid="{00000000-0005-0000-0000-0000C3820000}"/>
    <cellStyle name="Migliaia 41 4 7 2 3" xfId="40414" xr:uid="{00000000-0005-0000-0000-0000C4820000}"/>
    <cellStyle name="Migliaia 41 4 7 3" xfId="32512" xr:uid="{00000000-0005-0000-0000-0000C5820000}"/>
    <cellStyle name="Migliaia 41 4 7 4" xfId="37763" xr:uid="{00000000-0005-0000-0000-0000C6820000}"/>
    <cellStyle name="Migliaia 41 4 7 5" xfId="20454" xr:uid="{00000000-0005-0000-0000-0000C7820000}"/>
    <cellStyle name="Migliaia 41 4 8" xfId="20451" xr:uid="{00000000-0005-0000-0000-0000C8820000}"/>
    <cellStyle name="Migliaia 41 5" xfId="1438" xr:uid="{00000000-0005-0000-0000-0000C9820000}"/>
    <cellStyle name="Migliaia 41 5 2" xfId="3634" xr:uid="{00000000-0005-0000-0000-0000CA820000}"/>
    <cellStyle name="Migliaia 41 5 2 2" xfId="13901" xr:uid="{00000000-0005-0000-0000-0000CB820000}"/>
    <cellStyle name="Migliaia 41 5 2 2 2" xfId="35113" xr:uid="{00000000-0005-0000-0000-0000CC820000}"/>
    <cellStyle name="Migliaia 41 5 2 2 3" xfId="40415" xr:uid="{00000000-0005-0000-0000-0000CD820000}"/>
    <cellStyle name="Migliaia 41 5 2 3" xfId="16066" xr:uid="{00000000-0005-0000-0000-0000CE820000}"/>
    <cellStyle name="Migliaia 41 5 2 3 2" xfId="32513" xr:uid="{00000000-0005-0000-0000-0000CF820000}"/>
    <cellStyle name="Migliaia 41 5 2 4" xfId="37764" xr:uid="{00000000-0005-0000-0000-0000D0820000}"/>
    <cellStyle name="Migliaia 41 5 2 5" xfId="11995" xr:uid="{00000000-0005-0000-0000-0000D1820000}"/>
    <cellStyle name="Migliaia 41 5 3" xfId="6805" xr:uid="{00000000-0005-0000-0000-0000D2820000}"/>
    <cellStyle name="Migliaia 41 5 3 2" xfId="29561" xr:uid="{00000000-0005-0000-0000-0000D3820000}"/>
    <cellStyle name="Migliaia 41 5 3 2 2" xfId="35114" xr:uid="{00000000-0005-0000-0000-0000D4820000}"/>
    <cellStyle name="Migliaia 41 5 3 2 3" xfId="40416" xr:uid="{00000000-0005-0000-0000-0000D5820000}"/>
    <cellStyle name="Migliaia 41 5 3 3" xfId="32514" xr:uid="{00000000-0005-0000-0000-0000D6820000}"/>
    <cellStyle name="Migliaia 41 5 3 4" xfId="37765" xr:uid="{00000000-0005-0000-0000-0000D7820000}"/>
    <cellStyle name="Migliaia 41 5 4" xfId="6205" xr:uid="{00000000-0005-0000-0000-0000D8820000}"/>
    <cellStyle name="Migliaia 41 5 4 2" xfId="16979" xr:uid="{00000000-0005-0000-0000-0000D9820000}"/>
    <cellStyle name="Migliaia 41 5 4 2 2" xfId="35115" xr:uid="{00000000-0005-0000-0000-0000DA820000}"/>
    <cellStyle name="Migliaia 41 5 4 2 3" xfId="40417" xr:uid="{00000000-0005-0000-0000-0000DB820000}"/>
    <cellStyle name="Migliaia 41 5 4 2 4" xfId="29562" xr:uid="{00000000-0005-0000-0000-0000DC820000}"/>
    <cellStyle name="Migliaia 41 5 4 3" xfId="32515" xr:uid="{00000000-0005-0000-0000-0000DD820000}"/>
    <cellStyle name="Migliaia 41 5 4 4" xfId="37766" xr:uid="{00000000-0005-0000-0000-0000DE820000}"/>
    <cellStyle name="Migliaia 41 5 4 5" xfId="20456" xr:uid="{00000000-0005-0000-0000-0000DF820000}"/>
    <cellStyle name="Migliaia 41 5 4 6" xfId="42567" xr:uid="{00000000-0005-0000-0000-0000E0820000}"/>
    <cellStyle name="Migliaia 41 5 4 7" xfId="46011" xr:uid="{00000000-0005-0000-0000-0000E1820000}"/>
    <cellStyle name="Migliaia 41 5 4 8" xfId="49027" xr:uid="{00000000-0005-0000-0000-0000E2820000}"/>
    <cellStyle name="Migliaia 41 5 5" xfId="16065" xr:uid="{00000000-0005-0000-0000-0000E3820000}"/>
    <cellStyle name="Migliaia 41 5 5 2" xfId="29563" xr:uid="{00000000-0005-0000-0000-0000E4820000}"/>
    <cellStyle name="Migliaia 41 5 5 2 2" xfId="35116" xr:uid="{00000000-0005-0000-0000-0000E5820000}"/>
    <cellStyle name="Migliaia 41 5 5 2 3" xfId="40418" xr:uid="{00000000-0005-0000-0000-0000E6820000}"/>
    <cellStyle name="Migliaia 41 5 5 3" xfId="32516" xr:uid="{00000000-0005-0000-0000-0000E7820000}"/>
    <cellStyle name="Migliaia 41 5 5 4" xfId="37767" xr:uid="{00000000-0005-0000-0000-0000E8820000}"/>
    <cellStyle name="Migliaia 41 5 5 5" xfId="20457" xr:uid="{00000000-0005-0000-0000-0000E9820000}"/>
    <cellStyle name="Migliaia 41 5 6" xfId="20458" xr:uid="{00000000-0005-0000-0000-0000EA820000}"/>
    <cellStyle name="Migliaia 41 5 6 2" xfId="29564" xr:uid="{00000000-0005-0000-0000-0000EB820000}"/>
    <cellStyle name="Migliaia 41 5 6 2 2" xfId="35117" xr:uid="{00000000-0005-0000-0000-0000EC820000}"/>
    <cellStyle name="Migliaia 41 5 6 2 3" xfId="40419" xr:uid="{00000000-0005-0000-0000-0000ED820000}"/>
    <cellStyle name="Migliaia 41 5 6 3" xfId="32517" xr:uid="{00000000-0005-0000-0000-0000EE820000}"/>
    <cellStyle name="Migliaia 41 5 6 4" xfId="37768" xr:uid="{00000000-0005-0000-0000-0000EF820000}"/>
    <cellStyle name="Migliaia 41 5 7" xfId="20455" xr:uid="{00000000-0005-0000-0000-0000F0820000}"/>
    <cellStyle name="Migliaia 41 6" xfId="1433" xr:uid="{00000000-0005-0000-0000-0000F1820000}"/>
    <cellStyle name="Migliaia 41 6 2" xfId="3629" xr:uid="{00000000-0005-0000-0000-0000F2820000}"/>
    <cellStyle name="Migliaia 41 6 2 2" xfId="5183" xr:uid="{00000000-0005-0000-0000-0000F3820000}"/>
    <cellStyle name="Migliaia 41 6 2 3" xfId="14077" xr:uid="{00000000-0005-0000-0000-0000F4820000}"/>
    <cellStyle name="Migliaia 41 6 2 4" xfId="16068" xr:uid="{00000000-0005-0000-0000-0000F5820000}"/>
    <cellStyle name="Migliaia 41 6 2 5" xfId="27866" xr:uid="{00000000-0005-0000-0000-0000F6820000}"/>
    <cellStyle name="Migliaia 41 6 2 6" xfId="11997" xr:uid="{00000000-0005-0000-0000-0000F7820000}"/>
    <cellStyle name="Migliaia 41 6 3" xfId="4935" xr:uid="{00000000-0005-0000-0000-0000F8820000}"/>
    <cellStyle name="Migliaia 41 6 3 2" xfId="30821" xr:uid="{00000000-0005-0000-0000-0000F9820000}"/>
    <cellStyle name="Migliaia 41 6 3 2 2" xfId="35981" xr:uid="{00000000-0005-0000-0000-0000FA820000}"/>
    <cellStyle name="Migliaia 41 6 3 2 3" xfId="41283" xr:uid="{00000000-0005-0000-0000-0000FB820000}"/>
    <cellStyle name="Migliaia 41 6 3 3" xfId="33330" xr:uid="{00000000-0005-0000-0000-0000FC820000}"/>
    <cellStyle name="Migliaia 41 6 3 4" xfId="38632" xr:uid="{00000000-0005-0000-0000-0000FD820000}"/>
    <cellStyle name="Migliaia 41 6 4" xfId="16067" xr:uid="{00000000-0005-0000-0000-0000FE820000}"/>
    <cellStyle name="Migliaia 41 6 4 2" xfId="35118" xr:uid="{00000000-0005-0000-0000-0000FF820000}"/>
    <cellStyle name="Migliaia 41 6 4 3" xfId="40420" xr:uid="{00000000-0005-0000-0000-000000830000}"/>
    <cellStyle name="Migliaia 41 6 4 4" xfId="29565" xr:uid="{00000000-0005-0000-0000-000001830000}"/>
    <cellStyle name="Migliaia 41 6 5" xfId="32518" xr:uid="{00000000-0005-0000-0000-000002830000}"/>
    <cellStyle name="Migliaia 41 6 6" xfId="37769" xr:uid="{00000000-0005-0000-0000-000003830000}"/>
    <cellStyle name="Migliaia 41 6 7" xfId="11996" xr:uid="{00000000-0005-0000-0000-000004830000}"/>
    <cellStyle name="Migliaia 41 7" xfId="3240" xr:uid="{00000000-0005-0000-0000-000005830000}"/>
    <cellStyle name="Migliaia 41 7 2" xfId="9713" xr:uid="{00000000-0005-0000-0000-000006830000}"/>
    <cellStyle name="Migliaia 41 7 2 2" xfId="30822" xr:uid="{00000000-0005-0000-0000-000007830000}"/>
    <cellStyle name="Migliaia 41 7 2 2 2" xfId="35982" xr:uid="{00000000-0005-0000-0000-000008830000}"/>
    <cellStyle name="Migliaia 41 7 2 2 3" xfId="41284" xr:uid="{00000000-0005-0000-0000-000009830000}"/>
    <cellStyle name="Migliaia 41 7 2 3" xfId="33331" xr:uid="{00000000-0005-0000-0000-00000A830000}"/>
    <cellStyle name="Migliaia 41 7 2 4" xfId="38633" xr:uid="{00000000-0005-0000-0000-00000B830000}"/>
    <cellStyle name="Migliaia 41 7 3" xfId="16069" xr:uid="{00000000-0005-0000-0000-00000C830000}"/>
    <cellStyle name="Migliaia 41 7 3 2" xfId="35119" xr:uid="{00000000-0005-0000-0000-00000D830000}"/>
    <cellStyle name="Migliaia 41 7 3 3" xfId="40421" xr:uid="{00000000-0005-0000-0000-00000E830000}"/>
    <cellStyle name="Migliaia 41 7 3 4" xfId="29566" xr:uid="{00000000-0005-0000-0000-00000F830000}"/>
    <cellStyle name="Migliaia 41 7 4" xfId="32519" xr:uid="{00000000-0005-0000-0000-000010830000}"/>
    <cellStyle name="Migliaia 41 7 5" xfId="37770" xr:uid="{00000000-0005-0000-0000-000011830000}"/>
    <cellStyle name="Migliaia 41 7 6" xfId="11998" xr:uid="{00000000-0005-0000-0000-000012830000}"/>
    <cellStyle name="Migliaia 41 8" xfId="2822" xr:uid="{00000000-0005-0000-0000-000013830000}"/>
    <cellStyle name="Migliaia 41 8 2" xfId="9418" xr:uid="{00000000-0005-0000-0000-000014830000}"/>
    <cellStyle name="Migliaia 41 8 2 2" xfId="30823" xr:uid="{00000000-0005-0000-0000-000015830000}"/>
    <cellStyle name="Migliaia 41 8 2 2 2" xfId="35983" xr:uid="{00000000-0005-0000-0000-000016830000}"/>
    <cellStyle name="Migliaia 41 8 2 2 3" xfId="41285" xr:uid="{00000000-0005-0000-0000-000017830000}"/>
    <cellStyle name="Migliaia 41 8 2 3" xfId="33332" xr:uid="{00000000-0005-0000-0000-000018830000}"/>
    <cellStyle name="Migliaia 41 8 2 4" xfId="38634" xr:uid="{00000000-0005-0000-0000-000019830000}"/>
    <cellStyle name="Migliaia 41 8 3" xfId="16070" xr:uid="{00000000-0005-0000-0000-00001A830000}"/>
    <cellStyle name="Migliaia 41 8 3 2" xfId="35120" xr:uid="{00000000-0005-0000-0000-00001B830000}"/>
    <cellStyle name="Migliaia 41 8 3 3" xfId="40422" xr:uid="{00000000-0005-0000-0000-00001C830000}"/>
    <cellStyle name="Migliaia 41 8 3 4" xfId="29567" xr:uid="{00000000-0005-0000-0000-00001D830000}"/>
    <cellStyle name="Migliaia 41 8 4" xfId="32520" xr:uid="{00000000-0005-0000-0000-00001E830000}"/>
    <cellStyle name="Migliaia 41 8 5" xfId="37771" xr:uid="{00000000-0005-0000-0000-00001F830000}"/>
    <cellStyle name="Migliaia 41 8 6" xfId="11999" xr:uid="{00000000-0005-0000-0000-000020830000}"/>
    <cellStyle name="Migliaia 41 9" xfId="12634" xr:uid="{00000000-0005-0000-0000-000021830000}"/>
    <cellStyle name="Migliaia 41 9 2" xfId="29568" xr:uid="{00000000-0005-0000-0000-000022830000}"/>
    <cellStyle name="Migliaia 41 9 2 2" xfId="35121" xr:uid="{00000000-0005-0000-0000-000023830000}"/>
    <cellStyle name="Migliaia 41 9 2 3" xfId="40423" xr:uid="{00000000-0005-0000-0000-000024830000}"/>
    <cellStyle name="Migliaia 41 9 3" xfId="32521" xr:uid="{00000000-0005-0000-0000-000025830000}"/>
    <cellStyle name="Migliaia 41 9 4" xfId="37772" xr:uid="{00000000-0005-0000-0000-000026830000}"/>
    <cellStyle name="Migliaia 42" xfId="344" xr:uid="{00000000-0005-0000-0000-000027830000}"/>
    <cellStyle name="Migliaia 42 10" xfId="16071" xr:uid="{00000000-0005-0000-0000-000028830000}"/>
    <cellStyle name="Migliaia 42 10 2" xfId="35122" xr:uid="{00000000-0005-0000-0000-000029830000}"/>
    <cellStyle name="Migliaia 42 10 3" xfId="40424" xr:uid="{00000000-0005-0000-0000-00002A830000}"/>
    <cellStyle name="Migliaia 42 10 4" xfId="29569" xr:uid="{00000000-0005-0000-0000-00002B830000}"/>
    <cellStyle name="Migliaia 42 11" xfId="32522" xr:uid="{00000000-0005-0000-0000-00002C830000}"/>
    <cellStyle name="Migliaia 42 12" xfId="37773" xr:uid="{00000000-0005-0000-0000-00002D830000}"/>
    <cellStyle name="Migliaia 42 2" xfId="345" xr:uid="{00000000-0005-0000-0000-00002E830000}"/>
    <cellStyle name="Migliaia 42 2 2" xfId="1440" xr:uid="{00000000-0005-0000-0000-00002F830000}"/>
    <cellStyle name="Migliaia 42 2 2 2" xfId="3636" xr:uid="{00000000-0005-0000-0000-000030830000}"/>
    <cellStyle name="Migliaia 42 2 2 2 2" xfId="9828" xr:uid="{00000000-0005-0000-0000-000031830000}"/>
    <cellStyle name="Migliaia 42 2 2 2 2 2" xfId="35123" xr:uid="{00000000-0005-0000-0000-000032830000}"/>
    <cellStyle name="Migliaia 42 2 2 2 2 3" xfId="40425" xr:uid="{00000000-0005-0000-0000-000033830000}"/>
    <cellStyle name="Migliaia 42 2 2 2 3" xfId="13902" xr:uid="{00000000-0005-0000-0000-000034830000}"/>
    <cellStyle name="Migliaia 42 2 2 2 4" xfId="16074" xr:uid="{00000000-0005-0000-0000-000035830000}"/>
    <cellStyle name="Migliaia 42 2 2 2 4 2" xfId="37774" xr:uid="{00000000-0005-0000-0000-000036830000}"/>
    <cellStyle name="Migliaia 42 2 2 2 5" xfId="12000" xr:uid="{00000000-0005-0000-0000-000037830000}"/>
    <cellStyle name="Migliaia 42 2 2 3" xfId="7053" xr:uid="{00000000-0005-0000-0000-000038830000}"/>
    <cellStyle name="Migliaia 42 2 2 3 2" xfId="30824" xr:uid="{00000000-0005-0000-0000-000039830000}"/>
    <cellStyle name="Migliaia 42 2 2 3 2 2" xfId="35984" xr:uid="{00000000-0005-0000-0000-00003A830000}"/>
    <cellStyle name="Migliaia 42 2 2 3 2 3" xfId="41286" xr:uid="{00000000-0005-0000-0000-00003B830000}"/>
    <cellStyle name="Migliaia 42 2 2 3 3" xfId="33333" xr:uid="{00000000-0005-0000-0000-00003C830000}"/>
    <cellStyle name="Migliaia 42 2 2 3 4" xfId="38635" xr:uid="{00000000-0005-0000-0000-00003D830000}"/>
    <cellStyle name="Migliaia 42 2 2 4" xfId="6206" xr:uid="{00000000-0005-0000-0000-00003E830000}"/>
    <cellStyle name="Migliaia 42 2 2 4 2" xfId="16980" xr:uid="{00000000-0005-0000-0000-00003F830000}"/>
    <cellStyle name="Migliaia 42 2 2 4 3" xfId="42758" xr:uid="{00000000-0005-0000-0000-000040830000}"/>
    <cellStyle name="Migliaia 42 2 2 4 4" xfId="46012" xr:uid="{00000000-0005-0000-0000-000041830000}"/>
    <cellStyle name="Migliaia 42 2 2 4 5" xfId="49028" xr:uid="{00000000-0005-0000-0000-000042830000}"/>
    <cellStyle name="Migliaia 42 2 2 5" xfId="16073" xr:uid="{00000000-0005-0000-0000-000043830000}"/>
    <cellStyle name="Migliaia 42 2 2 6" xfId="20460" xr:uid="{00000000-0005-0000-0000-000044830000}"/>
    <cellStyle name="Migliaia 42 2 3" xfId="3244" xr:uid="{00000000-0005-0000-0000-000045830000}"/>
    <cellStyle name="Migliaia 42 2 3 2" xfId="9717" xr:uid="{00000000-0005-0000-0000-000046830000}"/>
    <cellStyle name="Migliaia 42 2 3 2 2" xfId="30825" xr:uid="{00000000-0005-0000-0000-000047830000}"/>
    <cellStyle name="Migliaia 42 2 3 2 2 2" xfId="35985" xr:uid="{00000000-0005-0000-0000-000048830000}"/>
    <cellStyle name="Migliaia 42 2 3 2 2 3" xfId="41287" xr:uid="{00000000-0005-0000-0000-000049830000}"/>
    <cellStyle name="Migliaia 42 2 3 2 3" xfId="33334" xr:uid="{00000000-0005-0000-0000-00004A830000}"/>
    <cellStyle name="Migliaia 42 2 3 2 4" xfId="38636" xr:uid="{00000000-0005-0000-0000-00004B830000}"/>
    <cellStyle name="Migliaia 42 2 3 3" xfId="16075" xr:uid="{00000000-0005-0000-0000-00004C830000}"/>
    <cellStyle name="Migliaia 42 2 3 3 2" xfId="35124" xr:uid="{00000000-0005-0000-0000-00004D830000}"/>
    <cellStyle name="Migliaia 42 2 3 3 3" xfId="40426" xr:uid="{00000000-0005-0000-0000-00004E830000}"/>
    <cellStyle name="Migliaia 42 2 3 3 4" xfId="29570" xr:uid="{00000000-0005-0000-0000-00004F830000}"/>
    <cellStyle name="Migliaia 42 2 3 4" xfId="32523" xr:uid="{00000000-0005-0000-0000-000050830000}"/>
    <cellStyle name="Migliaia 42 2 3 5" xfId="37775" xr:uid="{00000000-0005-0000-0000-000051830000}"/>
    <cellStyle name="Migliaia 42 2 3 6" xfId="12001" xr:uid="{00000000-0005-0000-0000-000052830000}"/>
    <cellStyle name="Migliaia 42 2 4" xfId="2827" xr:uid="{00000000-0005-0000-0000-000053830000}"/>
    <cellStyle name="Migliaia 42 2 4 2" xfId="9422" xr:uid="{00000000-0005-0000-0000-000054830000}"/>
    <cellStyle name="Migliaia 42 2 4 2 2" xfId="35125" xr:uid="{00000000-0005-0000-0000-000055830000}"/>
    <cellStyle name="Migliaia 42 2 4 2 3" xfId="40427" xr:uid="{00000000-0005-0000-0000-000056830000}"/>
    <cellStyle name="Migliaia 42 2 4 3" xfId="14130" xr:uid="{00000000-0005-0000-0000-000057830000}"/>
    <cellStyle name="Migliaia 42 2 4 4" xfId="16076" xr:uid="{00000000-0005-0000-0000-000058830000}"/>
    <cellStyle name="Migliaia 42 2 4 4 2" xfId="37776" xr:uid="{00000000-0005-0000-0000-000059830000}"/>
    <cellStyle name="Migliaia 42 2 4 5" xfId="12002" xr:uid="{00000000-0005-0000-0000-00005A830000}"/>
    <cellStyle name="Migliaia 42 2 5" xfId="8568" xr:uid="{00000000-0005-0000-0000-00005B830000}"/>
    <cellStyle name="Migliaia 42 2 5 2" xfId="29571" xr:uid="{00000000-0005-0000-0000-00005C830000}"/>
    <cellStyle name="Migliaia 42 2 5 2 2" xfId="35126" xr:uid="{00000000-0005-0000-0000-00005D830000}"/>
    <cellStyle name="Migliaia 42 2 5 2 3" xfId="40428" xr:uid="{00000000-0005-0000-0000-00005E830000}"/>
    <cellStyle name="Migliaia 42 2 5 3" xfId="32524" xr:uid="{00000000-0005-0000-0000-00005F830000}"/>
    <cellStyle name="Migliaia 42 2 5 4" xfId="37777" xr:uid="{00000000-0005-0000-0000-000060830000}"/>
    <cellStyle name="Migliaia 42 2 6" xfId="16072" xr:uid="{00000000-0005-0000-0000-000061830000}"/>
    <cellStyle name="Migliaia 42 2 6 2" xfId="29572" xr:uid="{00000000-0005-0000-0000-000062830000}"/>
    <cellStyle name="Migliaia 42 2 6 2 2" xfId="35127" xr:uid="{00000000-0005-0000-0000-000063830000}"/>
    <cellStyle name="Migliaia 42 2 6 2 3" xfId="40429" xr:uid="{00000000-0005-0000-0000-000064830000}"/>
    <cellStyle name="Migliaia 42 2 6 3" xfId="32525" xr:uid="{00000000-0005-0000-0000-000065830000}"/>
    <cellStyle name="Migliaia 42 2 6 4" xfId="37778" xr:uid="{00000000-0005-0000-0000-000066830000}"/>
    <cellStyle name="Migliaia 42 2 6 5" xfId="20461" xr:uid="{00000000-0005-0000-0000-000067830000}"/>
    <cellStyle name="Migliaia 42 2 7" xfId="20459" xr:uid="{00000000-0005-0000-0000-000068830000}"/>
    <cellStyle name="Migliaia 42 3" xfId="346" xr:uid="{00000000-0005-0000-0000-000069830000}"/>
    <cellStyle name="Migliaia 42 3 10" xfId="20462" xr:uid="{00000000-0005-0000-0000-00006A830000}"/>
    <cellStyle name="Migliaia 42 3 11" xfId="12003" xr:uid="{00000000-0005-0000-0000-00006B830000}"/>
    <cellStyle name="Migliaia 42 3 2" xfId="1442" xr:uid="{00000000-0005-0000-0000-00006C830000}"/>
    <cellStyle name="Migliaia 42 3 2 2" xfId="3638" xr:uid="{00000000-0005-0000-0000-00006D830000}"/>
    <cellStyle name="Migliaia 42 3 2 2 2" xfId="7459" xr:uid="{00000000-0005-0000-0000-00006E830000}"/>
    <cellStyle name="Migliaia 42 3 2 2 2 2" xfId="13903" xr:uid="{00000000-0005-0000-0000-00006F830000}"/>
    <cellStyle name="Migliaia 42 3 2 2 2 2 2" xfId="17309" xr:uid="{00000000-0005-0000-0000-000070830000}"/>
    <cellStyle name="Migliaia 42 3 2 2 2 2 2 2" xfId="35128" xr:uid="{00000000-0005-0000-0000-000071830000}"/>
    <cellStyle name="Migliaia 42 3 2 2 2 2 3" xfId="40430" xr:uid="{00000000-0005-0000-0000-000072830000}"/>
    <cellStyle name="Migliaia 42 3 2 2 2 2 4" xfId="29573" xr:uid="{00000000-0005-0000-0000-000073830000}"/>
    <cellStyle name="Migliaia 42 3 2 2 2 3" xfId="32526" xr:uid="{00000000-0005-0000-0000-000074830000}"/>
    <cellStyle name="Migliaia 42 3 2 2 2 4" xfId="37779" xr:uid="{00000000-0005-0000-0000-000075830000}"/>
    <cellStyle name="Migliaia 42 3 2 2 2 5" xfId="19432" xr:uid="{00000000-0005-0000-0000-000076830000}"/>
    <cellStyle name="Migliaia 42 3 2 2 2 6" xfId="46354" xr:uid="{00000000-0005-0000-0000-000077830000}"/>
    <cellStyle name="Migliaia 42 3 2 2 2 7" xfId="49370" xr:uid="{00000000-0005-0000-0000-000078830000}"/>
    <cellStyle name="Migliaia 42 3 2 2 2 8" xfId="13107" xr:uid="{00000000-0005-0000-0000-000079830000}"/>
    <cellStyle name="Migliaia 42 3 2 2 3" xfId="6994" xr:uid="{00000000-0005-0000-0000-00007A830000}"/>
    <cellStyle name="Migliaia 42 3 2 2 4" xfId="6207" xr:uid="{00000000-0005-0000-0000-00007B830000}"/>
    <cellStyle name="Migliaia 42 3 2 2 4 2" xfId="16981" xr:uid="{00000000-0005-0000-0000-00007C830000}"/>
    <cellStyle name="Migliaia 42 3 2 2 4 3" xfId="42874" xr:uid="{00000000-0005-0000-0000-00007D830000}"/>
    <cellStyle name="Migliaia 42 3 2 2 4 4" xfId="46013" xr:uid="{00000000-0005-0000-0000-00007E830000}"/>
    <cellStyle name="Migliaia 42 3 2 2 4 5" xfId="49029" xr:uid="{00000000-0005-0000-0000-00007F830000}"/>
    <cellStyle name="Migliaia 42 3 2 2 5" xfId="16079" xr:uid="{00000000-0005-0000-0000-000080830000}"/>
    <cellStyle name="Migliaia 42 3 2 2 6" xfId="20464" xr:uid="{00000000-0005-0000-0000-000081830000}"/>
    <cellStyle name="Migliaia 42 3 2 3" xfId="2829" xr:uid="{00000000-0005-0000-0000-000082830000}"/>
    <cellStyle name="Migliaia 42 3 2 3 2" xfId="7835" xr:uid="{00000000-0005-0000-0000-000083830000}"/>
    <cellStyle name="Migliaia 42 3 2 3 2 2" xfId="35129" xr:uid="{00000000-0005-0000-0000-000084830000}"/>
    <cellStyle name="Migliaia 42 3 2 3 2 3" xfId="40431" xr:uid="{00000000-0005-0000-0000-000085830000}"/>
    <cellStyle name="Migliaia 42 3 2 3 2 4" xfId="29574" xr:uid="{00000000-0005-0000-0000-000086830000}"/>
    <cellStyle name="Migliaia 42 3 2 3 3" xfId="7460" xr:uid="{00000000-0005-0000-0000-000087830000}"/>
    <cellStyle name="Migliaia 42 3 2 3 4" xfId="16080" xr:uid="{00000000-0005-0000-0000-000088830000}"/>
    <cellStyle name="Migliaia 42 3 2 3 4 2" xfId="37780" xr:uid="{00000000-0005-0000-0000-000089830000}"/>
    <cellStyle name="Migliaia 42 3 2 3 5" xfId="12004" xr:uid="{00000000-0005-0000-0000-00008A830000}"/>
    <cellStyle name="Migliaia 42 3 2 4" xfId="6806" xr:uid="{00000000-0005-0000-0000-00008B830000}"/>
    <cellStyle name="Migliaia 42 3 2 4 2" xfId="13525" xr:uid="{00000000-0005-0000-0000-00008C830000}"/>
    <cellStyle name="Migliaia 42 3 2 4 2 2" xfId="35130" xr:uid="{00000000-0005-0000-0000-00008D830000}"/>
    <cellStyle name="Migliaia 42 3 2 4 2 3" xfId="40432" xr:uid="{00000000-0005-0000-0000-00008E830000}"/>
    <cellStyle name="Migliaia 42 3 2 4 3" xfId="32527" xr:uid="{00000000-0005-0000-0000-00008F830000}"/>
    <cellStyle name="Migliaia 42 3 2 4 4" xfId="37781" xr:uid="{00000000-0005-0000-0000-000090830000}"/>
    <cellStyle name="Migliaia 42 3 2 4 5" xfId="12637" xr:uid="{00000000-0005-0000-0000-000091830000}"/>
    <cellStyle name="Migliaia 42 3 2 5" xfId="12747" xr:uid="{00000000-0005-0000-0000-000092830000}"/>
    <cellStyle name="Migliaia 42 3 2 5 2" xfId="29575" xr:uid="{00000000-0005-0000-0000-000093830000}"/>
    <cellStyle name="Migliaia 42 3 2 5 2 2" xfId="35131" xr:uid="{00000000-0005-0000-0000-000094830000}"/>
    <cellStyle name="Migliaia 42 3 2 5 2 3" xfId="40433" xr:uid="{00000000-0005-0000-0000-000095830000}"/>
    <cellStyle name="Migliaia 42 3 2 5 3" xfId="32528" xr:uid="{00000000-0005-0000-0000-000096830000}"/>
    <cellStyle name="Migliaia 42 3 2 5 4" xfId="37782" xr:uid="{00000000-0005-0000-0000-000097830000}"/>
    <cellStyle name="Migliaia 42 3 2 6" xfId="16078" xr:uid="{00000000-0005-0000-0000-000098830000}"/>
    <cellStyle name="Migliaia 42 3 2 6 2" xfId="29576" xr:uid="{00000000-0005-0000-0000-000099830000}"/>
    <cellStyle name="Migliaia 42 3 2 6 2 2" xfId="35132" xr:uid="{00000000-0005-0000-0000-00009A830000}"/>
    <cellStyle name="Migliaia 42 3 2 6 2 3" xfId="40434" xr:uid="{00000000-0005-0000-0000-00009B830000}"/>
    <cellStyle name="Migliaia 42 3 2 6 3" xfId="32529" xr:uid="{00000000-0005-0000-0000-00009C830000}"/>
    <cellStyle name="Migliaia 42 3 2 6 4" xfId="37783" xr:uid="{00000000-0005-0000-0000-00009D830000}"/>
    <cellStyle name="Migliaia 42 3 2 6 5" xfId="20465" xr:uid="{00000000-0005-0000-0000-00009E830000}"/>
    <cellStyle name="Migliaia 42 3 2 7" xfId="20463" xr:uid="{00000000-0005-0000-0000-00009F830000}"/>
    <cellStyle name="Migliaia 42 3 3" xfId="1441" xr:uid="{00000000-0005-0000-0000-0000A0830000}"/>
    <cellStyle name="Migliaia 42 3 3 2" xfId="3637" xr:uid="{00000000-0005-0000-0000-0000A1830000}"/>
    <cellStyle name="Migliaia 42 3 3 2 2" xfId="5186" xr:uid="{00000000-0005-0000-0000-0000A2830000}"/>
    <cellStyle name="Migliaia 42 3 3 2 2 2" xfId="35134" xr:uid="{00000000-0005-0000-0000-0000A3830000}"/>
    <cellStyle name="Migliaia 42 3 3 2 2 3" xfId="40436" xr:uid="{00000000-0005-0000-0000-0000A4830000}"/>
    <cellStyle name="Migliaia 42 3 3 2 3" xfId="13666" xr:uid="{00000000-0005-0000-0000-0000A5830000}"/>
    <cellStyle name="Migliaia 42 3 3 2 4" xfId="16082" xr:uid="{00000000-0005-0000-0000-0000A6830000}"/>
    <cellStyle name="Migliaia 42 3 3 2 4 2" xfId="37785" xr:uid="{00000000-0005-0000-0000-0000A7830000}"/>
    <cellStyle name="Migliaia 42 3 3 2 5" xfId="12006" xr:uid="{00000000-0005-0000-0000-0000A8830000}"/>
    <cellStyle name="Migliaia 42 3 3 3" xfId="4938" xr:uid="{00000000-0005-0000-0000-0000A9830000}"/>
    <cellStyle name="Migliaia 42 3 3 3 2" xfId="29578" xr:uid="{00000000-0005-0000-0000-0000AA830000}"/>
    <cellStyle name="Migliaia 42 3 3 3 2 2" xfId="35135" xr:uid="{00000000-0005-0000-0000-0000AB830000}"/>
    <cellStyle name="Migliaia 42 3 3 3 2 3" xfId="40437" xr:uid="{00000000-0005-0000-0000-0000AC830000}"/>
    <cellStyle name="Migliaia 42 3 3 3 3" xfId="32531" xr:uid="{00000000-0005-0000-0000-0000AD830000}"/>
    <cellStyle name="Migliaia 42 3 3 3 4" xfId="37786" xr:uid="{00000000-0005-0000-0000-0000AE830000}"/>
    <cellStyle name="Migliaia 42 3 3 4" xfId="16081" xr:uid="{00000000-0005-0000-0000-0000AF830000}"/>
    <cellStyle name="Migliaia 42 3 3 4 2" xfId="29579" xr:uid="{00000000-0005-0000-0000-0000B0830000}"/>
    <cellStyle name="Migliaia 42 3 3 4 2 2" xfId="35136" xr:uid="{00000000-0005-0000-0000-0000B1830000}"/>
    <cellStyle name="Migliaia 42 3 3 4 2 3" xfId="40438" xr:uid="{00000000-0005-0000-0000-0000B2830000}"/>
    <cellStyle name="Migliaia 42 3 3 4 3" xfId="32532" xr:uid="{00000000-0005-0000-0000-0000B3830000}"/>
    <cellStyle name="Migliaia 42 3 3 4 4" xfId="37787" xr:uid="{00000000-0005-0000-0000-0000B4830000}"/>
    <cellStyle name="Migliaia 42 3 3 4 5" xfId="20466" xr:uid="{00000000-0005-0000-0000-0000B5830000}"/>
    <cellStyle name="Migliaia 42 3 3 5" xfId="20467" xr:uid="{00000000-0005-0000-0000-0000B6830000}"/>
    <cellStyle name="Migliaia 42 3 3 5 2" xfId="29580" xr:uid="{00000000-0005-0000-0000-0000B7830000}"/>
    <cellStyle name="Migliaia 42 3 3 5 2 2" xfId="35137" xr:uid="{00000000-0005-0000-0000-0000B8830000}"/>
    <cellStyle name="Migliaia 42 3 3 5 2 3" xfId="40439" xr:uid="{00000000-0005-0000-0000-0000B9830000}"/>
    <cellStyle name="Migliaia 42 3 3 5 3" xfId="32533" xr:uid="{00000000-0005-0000-0000-0000BA830000}"/>
    <cellStyle name="Migliaia 42 3 3 5 4" xfId="37788" xr:uid="{00000000-0005-0000-0000-0000BB830000}"/>
    <cellStyle name="Migliaia 42 3 3 6" xfId="29577" xr:uid="{00000000-0005-0000-0000-0000BC830000}"/>
    <cellStyle name="Migliaia 42 3 3 6 2" xfId="35133" xr:uid="{00000000-0005-0000-0000-0000BD830000}"/>
    <cellStyle name="Migliaia 42 3 3 6 3" xfId="40435" xr:uid="{00000000-0005-0000-0000-0000BE830000}"/>
    <cellStyle name="Migliaia 42 3 3 7" xfId="32530" xr:uid="{00000000-0005-0000-0000-0000BF830000}"/>
    <cellStyle name="Migliaia 42 3 3 8" xfId="37784" xr:uid="{00000000-0005-0000-0000-0000C0830000}"/>
    <cellStyle name="Migliaia 42 3 3 9" xfId="12005" xr:uid="{00000000-0005-0000-0000-0000C1830000}"/>
    <cellStyle name="Migliaia 42 3 4" xfId="2421" xr:uid="{00000000-0005-0000-0000-0000C2830000}"/>
    <cellStyle name="Migliaia 42 3 4 2" xfId="3933" xr:uid="{00000000-0005-0000-0000-0000C3830000}"/>
    <cellStyle name="Migliaia 42 3 4 2 2" xfId="9888" xr:uid="{00000000-0005-0000-0000-0000C4830000}"/>
    <cellStyle name="Migliaia 42 3 4 2 3" xfId="14060" xr:uid="{00000000-0005-0000-0000-0000C5830000}"/>
    <cellStyle name="Migliaia 42 3 4 2 4" xfId="16084" xr:uid="{00000000-0005-0000-0000-0000C6830000}"/>
    <cellStyle name="Migliaia 42 3 4 2 5" xfId="27867" xr:uid="{00000000-0005-0000-0000-0000C7830000}"/>
    <cellStyle name="Migliaia 42 3 4 2 6" xfId="12008" xr:uid="{00000000-0005-0000-0000-0000C8830000}"/>
    <cellStyle name="Migliaia 42 3 4 3" xfId="9136" xr:uid="{00000000-0005-0000-0000-0000C9830000}"/>
    <cellStyle name="Migliaia 42 3 4 3 2" xfId="30826" xr:uid="{00000000-0005-0000-0000-0000CA830000}"/>
    <cellStyle name="Migliaia 42 3 4 3 2 2" xfId="35986" xr:uid="{00000000-0005-0000-0000-0000CB830000}"/>
    <cellStyle name="Migliaia 42 3 4 3 2 3" xfId="41288" xr:uid="{00000000-0005-0000-0000-0000CC830000}"/>
    <cellStyle name="Migliaia 42 3 4 3 3" xfId="33335" xr:uid="{00000000-0005-0000-0000-0000CD830000}"/>
    <cellStyle name="Migliaia 42 3 4 3 4" xfId="38637" xr:uid="{00000000-0005-0000-0000-0000CE830000}"/>
    <cellStyle name="Migliaia 42 3 4 4" xfId="16083" xr:uid="{00000000-0005-0000-0000-0000CF830000}"/>
    <cellStyle name="Migliaia 42 3 4 4 2" xfId="35138" xr:uid="{00000000-0005-0000-0000-0000D0830000}"/>
    <cellStyle name="Migliaia 42 3 4 4 3" xfId="40440" xr:uid="{00000000-0005-0000-0000-0000D1830000}"/>
    <cellStyle name="Migliaia 42 3 4 4 4" xfId="29581" xr:uid="{00000000-0005-0000-0000-0000D2830000}"/>
    <cellStyle name="Migliaia 42 3 4 5" xfId="32534" xr:uid="{00000000-0005-0000-0000-0000D3830000}"/>
    <cellStyle name="Migliaia 42 3 4 6" xfId="37789" xr:uid="{00000000-0005-0000-0000-0000D4830000}"/>
    <cellStyle name="Migliaia 42 3 4 7" xfId="12007" xr:uid="{00000000-0005-0000-0000-0000D5830000}"/>
    <cellStyle name="Migliaia 42 3 5" xfId="3245" xr:uid="{00000000-0005-0000-0000-0000D6830000}"/>
    <cellStyle name="Migliaia 42 3 5 2" xfId="9718" xr:uid="{00000000-0005-0000-0000-0000D7830000}"/>
    <cellStyle name="Migliaia 42 3 5 2 2" xfId="30827" xr:uid="{00000000-0005-0000-0000-0000D8830000}"/>
    <cellStyle name="Migliaia 42 3 5 2 2 2" xfId="35987" xr:uid="{00000000-0005-0000-0000-0000D9830000}"/>
    <cellStyle name="Migliaia 42 3 5 2 2 3" xfId="41289" xr:uid="{00000000-0005-0000-0000-0000DA830000}"/>
    <cellStyle name="Migliaia 42 3 5 2 3" xfId="33336" xr:uid="{00000000-0005-0000-0000-0000DB830000}"/>
    <cellStyle name="Migliaia 42 3 5 2 4" xfId="38638" xr:uid="{00000000-0005-0000-0000-0000DC830000}"/>
    <cellStyle name="Migliaia 42 3 5 3" xfId="16085" xr:uid="{00000000-0005-0000-0000-0000DD830000}"/>
    <cellStyle name="Migliaia 42 3 5 3 2" xfId="35139" xr:uid="{00000000-0005-0000-0000-0000DE830000}"/>
    <cellStyle name="Migliaia 42 3 5 3 3" xfId="40441" xr:uid="{00000000-0005-0000-0000-0000DF830000}"/>
    <cellStyle name="Migliaia 42 3 5 3 4" xfId="29582" xr:uid="{00000000-0005-0000-0000-0000E0830000}"/>
    <cellStyle name="Migliaia 42 3 5 4" xfId="32535" xr:uid="{00000000-0005-0000-0000-0000E1830000}"/>
    <cellStyle name="Migliaia 42 3 5 5" xfId="37790" xr:uid="{00000000-0005-0000-0000-0000E2830000}"/>
    <cellStyle name="Migliaia 42 3 5 6" xfId="12009" xr:uid="{00000000-0005-0000-0000-0000E3830000}"/>
    <cellStyle name="Migliaia 42 3 6" xfId="2828" xr:uid="{00000000-0005-0000-0000-0000E4830000}"/>
    <cellStyle name="Migliaia 42 3 6 2" xfId="9423" xr:uid="{00000000-0005-0000-0000-0000E5830000}"/>
    <cellStyle name="Migliaia 42 3 6 2 2" xfId="35140" xr:uid="{00000000-0005-0000-0000-0000E6830000}"/>
    <cellStyle name="Migliaia 42 3 6 2 3" xfId="40442" xr:uid="{00000000-0005-0000-0000-0000E7830000}"/>
    <cellStyle name="Migliaia 42 3 6 3" xfId="14041" xr:uid="{00000000-0005-0000-0000-0000E8830000}"/>
    <cellStyle name="Migliaia 42 3 6 4" xfId="16086" xr:uid="{00000000-0005-0000-0000-0000E9830000}"/>
    <cellStyle name="Migliaia 42 3 6 4 2" xfId="37791" xr:uid="{00000000-0005-0000-0000-0000EA830000}"/>
    <cellStyle name="Migliaia 42 3 6 5" xfId="12010" xr:uid="{00000000-0005-0000-0000-0000EB830000}"/>
    <cellStyle name="Migliaia 42 3 7" xfId="7676" xr:uid="{00000000-0005-0000-0000-0000EC830000}"/>
    <cellStyle name="Migliaia 42 3 7 2" xfId="29583" xr:uid="{00000000-0005-0000-0000-0000ED830000}"/>
    <cellStyle name="Migliaia 42 3 7 2 2" xfId="35141" xr:uid="{00000000-0005-0000-0000-0000EE830000}"/>
    <cellStyle name="Migliaia 42 3 7 2 3" xfId="40443" xr:uid="{00000000-0005-0000-0000-0000EF830000}"/>
    <cellStyle name="Migliaia 42 3 7 3" xfId="32536" xr:uid="{00000000-0005-0000-0000-0000F0830000}"/>
    <cellStyle name="Migliaia 42 3 7 4" xfId="37792" xr:uid="{00000000-0005-0000-0000-0000F1830000}"/>
    <cellStyle name="Migliaia 42 3 8" xfId="12748" xr:uid="{00000000-0005-0000-0000-0000F2830000}"/>
    <cellStyle name="Migliaia 42 3 8 2" xfId="29584" xr:uid="{00000000-0005-0000-0000-0000F3830000}"/>
    <cellStyle name="Migliaia 42 3 8 2 2" xfId="35142" xr:uid="{00000000-0005-0000-0000-0000F4830000}"/>
    <cellStyle name="Migliaia 42 3 8 2 3" xfId="40444" xr:uid="{00000000-0005-0000-0000-0000F5830000}"/>
    <cellStyle name="Migliaia 42 3 8 3" xfId="32537" xr:uid="{00000000-0005-0000-0000-0000F6830000}"/>
    <cellStyle name="Migliaia 42 3 8 4" xfId="37793" xr:uid="{00000000-0005-0000-0000-0000F7830000}"/>
    <cellStyle name="Migliaia 42 3 8 5" xfId="20468" xr:uid="{00000000-0005-0000-0000-0000F8830000}"/>
    <cellStyle name="Migliaia 42 3 9" xfId="16077" xr:uid="{00000000-0005-0000-0000-0000F9830000}"/>
    <cellStyle name="Migliaia 42 4" xfId="1443" xr:uid="{00000000-0005-0000-0000-0000FA830000}"/>
    <cellStyle name="Migliaia 42 4 2" xfId="3639" xr:uid="{00000000-0005-0000-0000-0000FB830000}"/>
    <cellStyle name="Migliaia 42 4 2 2" xfId="4284" xr:uid="{00000000-0005-0000-0000-0000FC830000}"/>
    <cellStyle name="Migliaia 42 4 2 2 2" xfId="29585" xr:uid="{00000000-0005-0000-0000-0000FD830000}"/>
    <cellStyle name="Migliaia 42 4 2 2 2 2" xfId="35143" xr:uid="{00000000-0005-0000-0000-0000FE830000}"/>
    <cellStyle name="Migliaia 42 4 2 2 2 3" xfId="40445" xr:uid="{00000000-0005-0000-0000-0000FF830000}"/>
    <cellStyle name="Migliaia 42 4 2 2 3" xfId="32538" xr:uid="{00000000-0005-0000-0000-000000840000}"/>
    <cellStyle name="Migliaia 42 4 2 2 4" xfId="37794" xr:uid="{00000000-0005-0000-0000-000001840000}"/>
    <cellStyle name="Migliaia 42 4 2 3" xfId="7461" xr:uid="{00000000-0005-0000-0000-000002840000}"/>
    <cellStyle name="Migliaia 42 4 2 3 2" xfId="29586" xr:uid="{00000000-0005-0000-0000-000003840000}"/>
    <cellStyle name="Migliaia 42 4 2 3 2 2" xfId="35144" xr:uid="{00000000-0005-0000-0000-000004840000}"/>
    <cellStyle name="Migliaia 42 4 2 3 2 3" xfId="40446" xr:uid="{00000000-0005-0000-0000-000005840000}"/>
    <cellStyle name="Migliaia 42 4 2 3 3" xfId="32539" xr:uid="{00000000-0005-0000-0000-000006840000}"/>
    <cellStyle name="Migliaia 42 4 2 3 4" xfId="37795" xr:uid="{00000000-0005-0000-0000-000007840000}"/>
    <cellStyle name="Migliaia 42 4 2 4" xfId="6808" xr:uid="{00000000-0005-0000-0000-000008840000}"/>
    <cellStyle name="Migliaia 42 4 2 5" xfId="6209" xr:uid="{00000000-0005-0000-0000-000009840000}"/>
    <cellStyle name="Migliaia 42 4 2 5 2" xfId="16983" xr:uid="{00000000-0005-0000-0000-00000A840000}"/>
    <cellStyle name="Migliaia 42 4 2 5 3" xfId="20794" xr:uid="{00000000-0005-0000-0000-00000B840000}"/>
    <cellStyle name="Migliaia 42 4 2 5 4" xfId="46015" xr:uid="{00000000-0005-0000-0000-00000C840000}"/>
    <cellStyle name="Migliaia 42 4 2 5 5" xfId="49031" xr:uid="{00000000-0005-0000-0000-00000D840000}"/>
    <cellStyle name="Migliaia 42 4 2 6" xfId="16088" xr:uid="{00000000-0005-0000-0000-00000E840000}"/>
    <cellStyle name="Migliaia 42 4 2 7" xfId="20470" xr:uid="{00000000-0005-0000-0000-00000F840000}"/>
    <cellStyle name="Migliaia 42 4 3" xfId="4285" xr:uid="{00000000-0005-0000-0000-000010840000}"/>
    <cellStyle name="Migliaia 42 4 3 2" xfId="13667" xr:uid="{00000000-0005-0000-0000-000011840000}"/>
    <cellStyle name="Migliaia 42 4 3 2 2" xfId="35145" xr:uid="{00000000-0005-0000-0000-000012840000}"/>
    <cellStyle name="Migliaia 42 4 3 2 3" xfId="40447" xr:uid="{00000000-0005-0000-0000-000013840000}"/>
    <cellStyle name="Migliaia 42 4 3 3" xfId="32540" xr:uid="{00000000-0005-0000-0000-000014840000}"/>
    <cellStyle name="Migliaia 42 4 3 4" xfId="37796" xr:uid="{00000000-0005-0000-0000-000015840000}"/>
    <cellStyle name="Migliaia 42 4 3 5" xfId="12746" xr:uid="{00000000-0005-0000-0000-000016840000}"/>
    <cellStyle name="Migliaia 42 4 4" xfId="7462" xr:uid="{00000000-0005-0000-0000-000017840000}"/>
    <cellStyle name="Migliaia 42 4 4 2" xfId="29588" xr:uid="{00000000-0005-0000-0000-000018840000}"/>
    <cellStyle name="Migliaia 42 4 4 2 2" xfId="35146" xr:uid="{00000000-0005-0000-0000-000019840000}"/>
    <cellStyle name="Migliaia 42 4 4 2 3" xfId="40448" xr:uid="{00000000-0005-0000-0000-00001A840000}"/>
    <cellStyle name="Migliaia 42 4 4 3" xfId="32541" xr:uid="{00000000-0005-0000-0000-00001B840000}"/>
    <cellStyle name="Migliaia 42 4 4 4" xfId="37797" xr:uid="{00000000-0005-0000-0000-00001C840000}"/>
    <cellStyle name="Migliaia 42 4 5" xfId="6807" xr:uid="{00000000-0005-0000-0000-00001D840000}"/>
    <cellStyle name="Migliaia 42 4 5 2" xfId="29589" xr:uid="{00000000-0005-0000-0000-00001E840000}"/>
    <cellStyle name="Migliaia 42 4 5 2 2" xfId="35147" xr:uid="{00000000-0005-0000-0000-00001F840000}"/>
    <cellStyle name="Migliaia 42 4 5 2 3" xfId="40449" xr:uid="{00000000-0005-0000-0000-000020840000}"/>
    <cellStyle name="Migliaia 42 4 5 3" xfId="32542" xr:uid="{00000000-0005-0000-0000-000021840000}"/>
    <cellStyle name="Migliaia 42 4 5 4" xfId="37798" xr:uid="{00000000-0005-0000-0000-000022840000}"/>
    <cellStyle name="Migliaia 42 4 6" xfId="6208" xr:uid="{00000000-0005-0000-0000-000023840000}"/>
    <cellStyle name="Migliaia 42 4 6 2" xfId="16982" xr:uid="{00000000-0005-0000-0000-000024840000}"/>
    <cellStyle name="Migliaia 42 4 6 2 2" xfId="35148" xr:uid="{00000000-0005-0000-0000-000025840000}"/>
    <cellStyle name="Migliaia 42 4 6 2 3" xfId="40450" xr:uid="{00000000-0005-0000-0000-000026840000}"/>
    <cellStyle name="Migliaia 42 4 6 2 4" xfId="29590" xr:uid="{00000000-0005-0000-0000-000027840000}"/>
    <cellStyle name="Migliaia 42 4 6 3" xfId="32543" xr:uid="{00000000-0005-0000-0000-000028840000}"/>
    <cellStyle name="Migliaia 42 4 6 4" xfId="37799" xr:uid="{00000000-0005-0000-0000-000029840000}"/>
    <cellStyle name="Migliaia 42 4 6 5" xfId="20475" xr:uid="{00000000-0005-0000-0000-00002A840000}"/>
    <cellStyle name="Migliaia 42 4 6 6" xfId="43352" xr:uid="{00000000-0005-0000-0000-00002B840000}"/>
    <cellStyle name="Migliaia 42 4 6 7" xfId="46014" xr:uid="{00000000-0005-0000-0000-00002C840000}"/>
    <cellStyle name="Migliaia 42 4 6 8" xfId="49030" xr:uid="{00000000-0005-0000-0000-00002D840000}"/>
    <cellStyle name="Migliaia 42 4 7" xfId="16087" xr:uid="{00000000-0005-0000-0000-00002E840000}"/>
    <cellStyle name="Migliaia 42 4 7 2" xfId="29591" xr:uid="{00000000-0005-0000-0000-00002F840000}"/>
    <cellStyle name="Migliaia 42 4 7 2 2" xfId="35149" xr:uid="{00000000-0005-0000-0000-000030840000}"/>
    <cellStyle name="Migliaia 42 4 7 2 3" xfId="40451" xr:uid="{00000000-0005-0000-0000-000031840000}"/>
    <cellStyle name="Migliaia 42 4 7 3" xfId="32544" xr:uid="{00000000-0005-0000-0000-000032840000}"/>
    <cellStyle name="Migliaia 42 4 7 4" xfId="37800" xr:uid="{00000000-0005-0000-0000-000033840000}"/>
    <cellStyle name="Migliaia 42 4 7 5" xfId="20476" xr:uid="{00000000-0005-0000-0000-000034840000}"/>
    <cellStyle name="Migliaia 42 4 8" xfId="20469" xr:uid="{00000000-0005-0000-0000-000035840000}"/>
    <cellStyle name="Migliaia 42 5" xfId="1444" xr:uid="{00000000-0005-0000-0000-000036840000}"/>
    <cellStyle name="Migliaia 42 5 2" xfId="3640" xr:uid="{00000000-0005-0000-0000-000037840000}"/>
    <cellStyle name="Migliaia 42 5 2 2" xfId="13904" xr:uid="{00000000-0005-0000-0000-000038840000}"/>
    <cellStyle name="Migliaia 42 5 2 2 2" xfId="35150" xr:uid="{00000000-0005-0000-0000-000039840000}"/>
    <cellStyle name="Migliaia 42 5 2 2 3" xfId="40452" xr:uid="{00000000-0005-0000-0000-00003A840000}"/>
    <cellStyle name="Migliaia 42 5 2 3" xfId="16090" xr:uid="{00000000-0005-0000-0000-00003B840000}"/>
    <cellStyle name="Migliaia 42 5 2 3 2" xfId="32545" xr:uid="{00000000-0005-0000-0000-00003C840000}"/>
    <cellStyle name="Migliaia 42 5 2 4" xfId="37801" xr:uid="{00000000-0005-0000-0000-00003D840000}"/>
    <cellStyle name="Migliaia 42 5 2 5" xfId="12011" xr:uid="{00000000-0005-0000-0000-00003E840000}"/>
    <cellStyle name="Migliaia 42 5 3" xfId="6809" xr:uid="{00000000-0005-0000-0000-00003F840000}"/>
    <cellStyle name="Migliaia 42 5 3 2" xfId="29593" xr:uid="{00000000-0005-0000-0000-000040840000}"/>
    <cellStyle name="Migliaia 42 5 3 2 2" xfId="35151" xr:uid="{00000000-0005-0000-0000-000041840000}"/>
    <cellStyle name="Migliaia 42 5 3 2 3" xfId="40453" xr:uid="{00000000-0005-0000-0000-000042840000}"/>
    <cellStyle name="Migliaia 42 5 3 3" xfId="32546" xr:uid="{00000000-0005-0000-0000-000043840000}"/>
    <cellStyle name="Migliaia 42 5 3 4" xfId="37802" xr:uid="{00000000-0005-0000-0000-000044840000}"/>
    <cellStyle name="Migliaia 42 5 4" xfId="6210" xr:uid="{00000000-0005-0000-0000-000045840000}"/>
    <cellStyle name="Migliaia 42 5 4 2" xfId="16984" xr:uid="{00000000-0005-0000-0000-000046840000}"/>
    <cellStyle name="Migliaia 42 5 4 2 2" xfId="35152" xr:uid="{00000000-0005-0000-0000-000047840000}"/>
    <cellStyle name="Migliaia 42 5 4 2 3" xfId="40454" xr:uid="{00000000-0005-0000-0000-000048840000}"/>
    <cellStyle name="Migliaia 42 5 4 2 4" xfId="29594" xr:uid="{00000000-0005-0000-0000-000049840000}"/>
    <cellStyle name="Migliaia 42 5 4 3" xfId="32547" xr:uid="{00000000-0005-0000-0000-00004A840000}"/>
    <cellStyle name="Migliaia 42 5 4 4" xfId="37803" xr:uid="{00000000-0005-0000-0000-00004B840000}"/>
    <cellStyle name="Migliaia 42 5 4 5" xfId="20480" xr:uid="{00000000-0005-0000-0000-00004C840000}"/>
    <cellStyle name="Migliaia 42 5 4 6" xfId="43133" xr:uid="{00000000-0005-0000-0000-00004D840000}"/>
    <cellStyle name="Migliaia 42 5 4 7" xfId="46016" xr:uid="{00000000-0005-0000-0000-00004E840000}"/>
    <cellStyle name="Migliaia 42 5 4 8" xfId="49032" xr:uid="{00000000-0005-0000-0000-00004F840000}"/>
    <cellStyle name="Migliaia 42 5 5" xfId="16089" xr:uid="{00000000-0005-0000-0000-000050840000}"/>
    <cellStyle name="Migliaia 42 5 5 2" xfId="29595" xr:uid="{00000000-0005-0000-0000-000051840000}"/>
    <cellStyle name="Migliaia 42 5 5 2 2" xfId="35153" xr:uid="{00000000-0005-0000-0000-000052840000}"/>
    <cellStyle name="Migliaia 42 5 5 2 3" xfId="40455" xr:uid="{00000000-0005-0000-0000-000053840000}"/>
    <cellStyle name="Migliaia 42 5 5 3" xfId="32548" xr:uid="{00000000-0005-0000-0000-000054840000}"/>
    <cellStyle name="Migliaia 42 5 5 4" xfId="37804" xr:uid="{00000000-0005-0000-0000-000055840000}"/>
    <cellStyle name="Migliaia 42 5 5 5" xfId="20481" xr:uid="{00000000-0005-0000-0000-000056840000}"/>
    <cellStyle name="Migliaia 42 5 6" xfId="20482" xr:uid="{00000000-0005-0000-0000-000057840000}"/>
    <cellStyle name="Migliaia 42 5 6 2" xfId="29596" xr:uid="{00000000-0005-0000-0000-000058840000}"/>
    <cellStyle name="Migliaia 42 5 6 2 2" xfId="35154" xr:uid="{00000000-0005-0000-0000-000059840000}"/>
    <cellStyle name="Migliaia 42 5 6 2 3" xfId="40456" xr:uid="{00000000-0005-0000-0000-00005A840000}"/>
    <cellStyle name="Migliaia 42 5 6 3" xfId="32549" xr:uid="{00000000-0005-0000-0000-00005B840000}"/>
    <cellStyle name="Migliaia 42 5 6 4" xfId="37805" xr:uid="{00000000-0005-0000-0000-00005C840000}"/>
    <cellStyle name="Migliaia 42 5 7" xfId="20477" xr:uid="{00000000-0005-0000-0000-00005D840000}"/>
    <cellStyle name="Migliaia 42 6" xfId="1439" xr:uid="{00000000-0005-0000-0000-00005E840000}"/>
    <cellStyle name="Migliaia 42 6 2" xfId="3635" xr:uid="{00000000-0005-0000-0000-00005F840000}"/>
    <cellStyle name="Migliaia 42 6 2 2" xfId="5185" xr:uid="{00000000-0005-0000-0000-000060840000}"/>
    <cellStyle name="Migliaia 42 6 2 3" xfId="14076" xr:uid="{00000000-0005-0000-0000-000061840000}"/>
    <cellStyle name="Migliaia 42 6 2 4" xfId="16092" xr:uid="{00000000-0005-0000-0000-000062840000}"/>
    <cellStyle name="Migliaia 42 6 2 5" xfId="27868" xr:uid="{00000000-0005-0000-0000-000063840000}"/>
    <cellStyle name="Migliaia 42 6 2 6" xfId="12013" xr:uid="{00000000-0005-0000-0000-000064840000}"/>
    <cellStyle name="Migliaia 42 6 3" xfId="4937" xr:uid="{00000000-0005-0000-0000-000065840000}"/>
    <cellStyle name="Migliaia 42 6 3 2" xfId="30828" xr:uid="{00000000-0005-0000-0000-000066840000}"/>
    <cellStyle name="Migliaia 42 6 3 2 2" xfId="35988" xr:uid="{00000000-0005-0000-0000-000067840000}"/>
    <cellStyle name="Migliaia 42 6 3 2 3" xfId="41290" xr:uid="{00000000-0005-0000-0000-000068840000}"/>
    <cellStyle name="Migliaia 42 6 3 3" xfId="33337" xr:uid="{00000000-0005-0000-0000-000069840000}"/>
    <cellStyle name="Migliaia 42 6 3 4" xfId="38639" xr:uid="{00000000-0005-0000-0000-00006A840000}"/>
    <cellStyle name="Migliaia 42 6 4" xfId="16091" xr:uid="{00000000-0005-0000-0000-00006B840000}"/>
    <cellStyle name="Migliaia 42 6 4 2" xfId="35155" xr:uid="{00000000-0005-0000-0000-00006C840000}"/>
    <cellStyle name="Migliaia 42 6 4 3" xfId="40457" xr:uid="{00000000-0005-0000-0000-00006D840000}"/>
    <cellStyle name="Migliaia 42 6 4 4" xfId="29597" xr:uid="{00000000-0005-0000-0000-00006E840000}"/>
    <cellStyle name="Migliaia 42 6 5" xfId="32550" xr:uid="{00000000-0005-0000-0000-00006F840000}"/>
    <cellStyle name="Migliaia 42 6 6" xfId="37806" xr:uid="{00000000-0005-0000-0000-000070840000}"/>
    <cellStyle name="Migliaia 42 6 7" xfId="12012" xr:uid="{00000000-0005-0000-0000-000071840000}"/>
    <cellStyle name="Migliaia 42 7" xfId="3243" xr:uid="{00000000-0005-0000-0000-000072840000}"/>
    <cellStyle name="Migliaia 42 7 2" xfId="9716" xr:uid="{00000000-0005-0000-0000-000073840000}"/>
    <cellStyle name="Migliaia 42 7 2 2" xfId="30829" xr:uid="{00000000-0005-0000-0000-000074840000}"/>
    <cellStyle name="Migliaia 42 7 2 2 2" xfId="35989" xr:uid="{00000000-0005-0000-0000-000075840000}"/>
    <cellStyle name="Migliaia 42 7 2 2 3" xfId="41291" xr:uid="{00000000-0005-0000-0000-000076840000}"/>
    <cellStyle name="Migliaia 42 7 2 3" xfId="33338" xr:uid="{00000000-0005-0000-0000-000077840000}"/>
    <cellStyle name="Migliaia 42 7 2 4" xfId="38640" xr:uid="{00000000-0005-0000-0000-000078840000}"/>
    <cellStyle name="Migliaia 42 7 3" xfId="16093" xr:uid="{00000000-0005-0000-0000-000079840000}"/>
    <cellStyle name="Migliaia 42 7 3 2" xfId="35156" xr:uid="{00000000-0005-0000-0000-00007A840000}"/>
    <cellStyle name="Migliaia 42 7 3 3" xfId="40458" xr:uid="{00000000-0005-0000-0000-00007B840000}"/>
    <cellStyle name="Migliaia 42 7 3 4" xfId="29598" xr:uid="{00000000-0005-0000-0000-00007C840000}"/>
    <cellStyle name="Migliaia 42 7 4" xfId="32551" xr:uid="{00000000-0005-0000-0000-00007D840000}"/>
    <cellStyle name="Migliaia 42 7 5" xfId="37807" xr:uid="{00000000-0005-0000-0000-00007E840000}"/>
    <cellStyle name="Migliaia 42 7 6" xfId="12014" xr:uid="{00000000-0005-0000-0000-00007F840000}"/>
    <cellStyle name="Migliaia 42 8" xfId="2826" xr:uid="{00000000-0005-0000-0000-000080840000}"/>
    <cellStyle name="Migliaia 42 8 2" xfId="9421" xr:uid="{00000000-0005-0000-0000-000081840000}"/>
    <cellStyle name="Migliaia 42 8 2 2" xfId="30830" xr:uid="{00000000-0005-0000-0000-000082840000}"/>
    <cellStyle name="Migliaia 42 8 2 2 2" xfId="35990" xr:uid="{00000000-0005-0000-0000-000083840000}"/>
    <cellStyle name="Migliaia 42 8 2 2 3" xfId="41292" xr:uid="{00000000-0005-0000-0000-000084840000}"/>
    <cellStyle name="Migliaia 42 8 2 3" xfId="33339" xr:uid="{00000000-0005-0000-0000-000085840000}"/>
    <cellStyle name="Migliaia 42 8 2 4" xfId="38641" xr:uid="{00000000-0005-0000-0000-000086840000}"/>
    <cellStyle name="Migliaia 42 8 3" xfId="16094" xr:uid="{00000000-0005-0000-0000-000087840000}"/>
    <cellStyle name="Migliaia 42 8 3 2" xfId="35157" xr:uid="{00000000-0005-0000-0000-000088840000}"/>
    <cellStyle name="Migliaia 42 8 3 3" xfId="40459" xr:uid="{00000000-0005-0000-0000-000089840000}"/>
    <cellStyle name="Migliaia 42 8 3 4" xfId="29599" xr:uid="{00000000-0005-0000-0000-00008A840000}"/>
    <cellStyle name="Migliaia 42 8 4" xfId="32552" xr:uid="{00000000-0005-0000-0000-00008B840000}"/>
    <cellStyle name="Migliaia 42 8 5" xfId="37808" xr:uid="{00000000-0005-0000-0000-00008C840000}"/>
    <cellStyle name="Migliaia 42 8 6" xfId="12015" xr:uid="{00000000-0005-0000-0000-00008D840000}"/>
    <cellStyle name="Migliaia 42 9" xfId="12636" xr:uid="{00000000-0005-0000-0000-00008E840000}"/>
    <cellStyle name="Migliaia 42 9 2" xfId="29600" xr:uid="{00000000-0005-0000-0000-00008F840000}"/>
    <cellStyle name="Migliaia 42 9 2 2" xfId="35158" xr:uid="{00000000-0005-0000-0000-000090840000}"/>
    <cellStyle name="Migliaia 42 9 2 3" xfId="40460" xr:uid="{00000000-0005-0000-0000-000091840000}"/>
    <cellStyle name="Migliaia 42 9 3" xfId="32553" xr:uid="{00000000-0005-0000-0000-000092840000}"/>
    <cellStyle name="Migliaia 42 9 4" xfId="37809" xr:uid="{00000000-0005-0000-0000-000093840000}"/>
    <cellStyle name="Migliaia 43" xfId="347" xr:uid="{00000000-0005-0000-0000-000094840000}"/>
    <cellStyle name="Migliaia 43 10" xfId="16095" xr:uid="{00000000-0005-0000-0000-000095840000}"/>
    <cellStyle name="Migliaia 43 10 2" xfId="35159" xr:uid="{00000000-0005-0000-0000-000096840000}"/>
    <cellStyle name="Migliaia 43 10 3" xfId="40461" xr:uid="{00000000-0005-0000-0000-000097840000}"/>
    <cellStyle name="Migliaia 43 10 4" xfId="29601" xr:uid="{00000000-0005-0000-0000-000098840000}"/>
    <cellStyle name="Migliaia 43 11" xfId="32554" xr:uid="{00000000-0005-0000-0000-000099840000}"/>
    <cellStyle name="Migliaia 43 12" xfId="37810" xr:uid="{00000000-0005-0000-0000-00009A840000}"/>
    <cellStyle name="Migliaia 43 2" xfId="348" xr:uid="{00000000-0005-0000-0000-00009B840000}"/>
    <cellStyle name="Migliaia 43 2 2" xfId="1446" xr:uid="{00000000-0005-0000-0000-00009C840000}"/>
    <cellStyle name="Migliaia 43 2 2 2" xfId="3642" xr:uid="{00000000-0005-0000-0000-00009D840000}"/>
    <cellStyle name="Migliaia 43 2 2 2 2" xfId="9829" xr:uid="{00000000-0005-0000-0000-00009E840000}"/>
    <cellStyle name="Migliaia 43 2 2 2 2 2" xfId="35160" xr:uid="{00000000-0005-0000-0000-00009F840000}"/>
    <cellStyle name="Migliaia 43 2 2 2 2 3" xfId="40462" xr:uid="{00000000-0005-0000-0000-0000A0840000}"/>
    <cellStyle name="Migliaia 43 2 2 2 3" xfId="13905" xr:uid="{00000000-0005-0000-0000-0000A1840000}"/>
    <cellStyle name="Migliaia 43 2 2 2 4" xfId="16098" xr:uid="{00000000-0005-0000-0000-0000A2840000}"/>
    <cellStyle name="Migliaia 43 2 2 2 4 2" xfId="37811" xr:uid="{00000000-0005-0000-0000-0000A3840000}"/>
    <cellStyle name="Migliaia 43 2 2 2 5" xfId="12016" xr:uid="{00000000-0005-0000-0000-0000A4840000}"/>
    <cellStyle name="Migliaia 43 2 2 3" xfId="7054" xr:uid="{00000000-0005-0000-0000-0000A5840000}"/>
    <cellStyle name="Migliaia 43 2 2 3 2" xfId="30831" xr:uid="{00000000-0005-0000-0000-0000A6840000}"/>
    <cellStyle name="Migliaia 43 2 2 3 2 2" xfId="35991" xr:uid="{00000000-0005-0000-0000-0000A7840000}"/>
    <cellStyle name="Migliaia 43 2 2 3 2 3" xfId="41293" xr:uid="{00000000-0005-0000-0000-0000A8840000}"/>
    <cellStyle name="Migliaia 43 2 2 3 3" xfId="33340" xr:uid="{00000000-0005-0000-0000-0000A9840000}"/>
    <cellStyle name="Migliaia 43 2 2 3 4" xfId="38642" xr:uid="{00000000-0005-0000-0000-0000AA840000}"/>
    <cellStyle name="Migliaia 43 2 2 4" xfId="6211" xr:uid="{00000000-0005-0000-0000-0000AB840000}"/>
    <cellStyle name="Migliaia 43 2 2 4 2" xfId="16985" xr:uid="{00000000-0005-0000-0000-0000AC840000}"/>
    <cellStyle name="Migliaia 43 2 2 4 3" xfId="42097" xr:uid="{00000000-0005-0000-0000-0000AD840000}"/>
    <cellStyle name="Migliaia 43 2 2 4 4" xfId="46017" xr:uid="{00000000-0005-0000-0000-0000AE840000}"/>
    <cellStyle name="Migliaia 43 2 2 4 5" xfId="49033" xr:uid="{00000000-0005-0000-0000-0000AF840000}"/>
    <cellStyle name="Migliaia 43 2 2 5" xfId="16097" xr:uid="{00000000-0005-0000-0000-0000B0840000}"/>
    <cellStyle name="Migliaia 43 2 2 6" xfId="20489" xr:uid="{00000000-0005-0000-0000-0000B1840000}"/>
    <cellStyle name="Migliaia 43 2 3" xfId="3247" xr:uid="{00000000-0005-0000-0000-0000B2840000}"/>
    <cellStyle name="Migliaia 43 2 3 2" xfId="9720" xr:uid="{00000000-0005-0000-0000-0000B3840000}"/>
    <cellStyle name="Migliaia 43 2 3 2 2" xfId="30832" xr:uid="{00000000-0005-0000-0000-0000B4840000}"/>
    <cellStyle name="Migliaia 43 2 3 2 2 2" xfId="35992" xr:uid="{00000000-0005-0000-0000-0000B5840000}"/>
    <cellStyle name="Migliaia 43 2 3 2 2 3" xfId="41294" xr:uid="{00000000-0005-0000-0000-0000B6840000}"/>
    <cellStyle name="Migliaia 43 2 3 2 3" xfId="33341" xr:uid="{00000000-0005-0000-0000-0000B7840000}"/>
    <cellStyle name="Migliaia 43 2 3 2 4" xfId="38643" xr:uid="{00000000-0005-0000-0000-0000B8840000}"/>
    <cellStyle name="Migliaia 43 2 3 3" xfId="16099" xr:uid="{00000000-0005-0000-0000-0000B9840000}"/>
    <cellStyle name="Migliaia 43 2 3 3 2" xfId="35161" xr:uid="{00000000-0005-0000-0000-0000BA840000}"/>
    <cellStyle name="Migliaia 43 2 3 3 3" xfId="40463" xr:uid="{00000000-0005-0000-0000-0000BB840000}"/>
    <cellStyle name="Migliaia 43 2 3 3 4" xfId="29603" xr:uid="{00000000-0005-0000-0000-0000BC840000}"/>
    <cellStyle name="Migliaia 43 2 3 4" xfId="32556" xr:uid="{00000000-0005-0000-0000-0000BD840000}"/>
    <cellStyle name="Migliaia 43 2 3 5" xfId="37812" xr:uid="{00000000-0005-0000-0000-0000BE840000}"/>
    <cellStyle name="Migliaia 43 2 3 6" xfId="12017" xr:uid="{00000000-0005-0000-0000-0000BF840000}"/>
    <cellStyle name="Migliaia 43 2 4" xfId="2831" xr:uid="{00000000-0005-0000-0000-0000C0840000}"/>
    <cellStyle name="Migliaia 43 2 4 2" xfId="9425" xr:uid="{00000000-0005-0000-0000-0000C1840000}"/>
    <cellStyle name="Migliaia 43 2 4 2 2" xfId="35162" xr:uid="{00000000-0005-0000-0000-0000C2840000}"/>
    <cellStyle name="Migliaia 43 2 4 2 3" xfId="40464" xr:uid="{00000000-0005-0000-0000-0000C3840000}"/>
    <cellStyle name="Migliaia 43 2 4 3" xfId="13721" xr:uid="{00000000-0005-0000-0000-0000C4840000}"/>
    <cellStyle name="Migliaia 43 2 4 4" xfId="16100" xr:uid="{00000000-0005-0000-0000-0000C5840000}"/>
    <cellStyle name="Migliaia 43 2 4 4 2" xfId="37813" xr:uid="{00000000-0005-0000-0000-0000C6840000}"/>
    <cellStyle name="Migliaia 43 2 4 5" xfId="12018" xr:uid="{00000000-0005-0000-0000-0000C7840000}"/>
    <cellStyle name="Migliaia 43 2 5" xfId="8569" xr:uid="{00000000-0005-0000-0000-0000C8840000}"/>
    <cellStyle name="Migliaia 43 2 5 2" xfId="29604" xr:uid="{00000000-0005-0000-0000-0000C9840000}"/>
    <cellStyle name="Migliaia 43 2 5 2 2" xfId="35163" xr:uid="{00000000-0005-0000-0000-0000CA840000}"/>
    <cellStyle name="Migliaia 43 2 5 2 3" xfId="40465" xr:uid="{00000000-0005-0000-0000-0000CB840000}"/>
    <cellStyle name="Migliaia 43 2 5 3" xfId="32558" xr:uid="{00000000-0005-0000-0000-0000CC840000}"/>
    <cellStyle name="Migliaia 43 2 5 4" xfId="37814" xr:uid="{00000000-0005-0000-0000-0000CD840000}"/>
    <cellStyle name="Migliaia 43 2 6" xfId="16096" xr:uid="{00000000-0005-0000-0000-0000CE840000}"/>
    <cellStyle name="Migliaia 43 2 6 2" xfId="29605" xr:uid="{00000000-0005-0000-0000-0000CF840000}"/>
    <cellStyle name="Migliaia 43 2 6 2 2" xfId="35164" xr:uid="{00000000-0005-0000-0000-0000D0840000}"/>
    <cellStyle name="Migliaia 43 2 6 2 3" xfId="40466" xr:uid="{00000000-0005-0000-0000-0000D1840000}"/>
    <cellStyle name="Migliaia 43 2 6 3" xfId="32559" xr:uid="{00000000-0005-0000-0000-0000D2840000}"/>
    <cellStyle name="Migliaia 43 2 6 4" xfId="37815" xr:uid="{00000000-0005-0000-0000-0000D3840000}"/>
    <cellStyle name="Migliaia 43 2 6 5" xfId="20494" xr:uid="{00000000-0005-0000-0000-0000D4840000}"/>
    <cellStyle name="Migliaia 43 2 7" xfId="20488" xr:uid="{00000000-0005-0000-0000-0000D5840000}"/>
    <cellStyle name="Migliaia 43 3" xfId="349" xr:uid="{00000000-0005-0000-0000-0000D6840000}"/>
    <cellStyle name="Migliaia 43 3 10" xfId="20495" xr:uid="{00000000-0005-0000-0000-0000D7840000}"/>
    <cellStyle name="Migliaia 43 3 11" xfId="12019" xr:uid="{00000000-0005-0000-0000-0000D8840000}"/>
    <cellStyle name="Migliaia 43 3 2" xfId="1448" xr:uid="{00000000-0005-0000-0000-0000D9840000}"/>
    <cellStyle name="Migliaia 43 3 2 2" xfId="3644" xr:uid="{00000000-0005-0000-0000-0000DA840000}"/>
    <cellStyle name="Migliaia 43 3 2 2 2" xfId="7463" xr:uid="{00000000-0005-0000-0000-0000DB840000}"/>
    <cellStyle name="Migliaia 43 3 2 2 2 2" xfId="13906" xr:uid="{00000000-0005-0000-0000-0000DC840000}"/>
    <cellStyle name="Migliaia 43 3 2 2 2 2 2" xfId="17310" xr:uid="{00000000-0005-0000-0000-0000DD840000}"/>
    <cellStyle name="Migliaia 43 3 2 2 2 2 2 2" xfId="35165" xr:uid="{00000000-0005-0000-0000-0000DE840000}"/>
    <cellStyle name="Migliaia 43 3 2 2 2 2 3" xfId="40467" xr:uid="{00000000-0005-0000-0000-0000DF840000}"/>
    <cellStyle name="Migliaia 43 3 2 2 2 2 4" xfId="29606" xr:uid="{00000000-0005-0000-0000-0000E0840000}"/>
    <cellStyle name="Migliaia 43 3 2 2 2 3" xfId="32560" xr:uid="{00000000-0005-0000-0000-0000E1840000}"/>
    <cellStyle name="Migliaia 43 3 2 2 2 4" xfId="37816" xr:uid="{00000000-0005-0000-0000-0000E2840000}"/>
    <cellStyle name="Migliaia 43 3 2 2 2 5" xfId="42199" xr:uid="{00000000-0005-0000-0000-0000E3840000}"/>
    <cellStyle name="Migliaia 43 3 2 2 2 6" xfId="46355" xr:uid="{00000000-0005-0000-0000-0000E4840000}"/>
    <cellStyle name="Migliaia 43 3 2 2 2 7" xfId="49371" xr:uid="{00000000-0005-0000-0000-0000E5840000}"/>
    <cellStyle name="Migliaia 43 3 2 2 2 8" xfId="13108" xr:uid="{00000000-0005-0000-0000-0000E6840000}"/>
    <cellStyle name="Migliaia 43 3 2 2 3" xfId="7602" xr:uid="{00000000-0005-0000-0000-0000E7840000}"/>
    <cellStyle name="Migliaia 43 3 2 2 4" xfId="6212" xr:uid="{00000000-0005-0000-0000-0000E8840000}"/>
    <cellStyle name="Migliaia 43 3 2 2 4 2" xfId="16986" xr:uid="{00000000-0005-0000-0000-0000E9840000}"/>
    <cellStyle name="Migliaia 43 3 2 2 4 3" xfId="43706" xr:uid="{00000000-0005-0000-0000-0000EA840000}"/>
    <cellStyle name="Migliaia 43 3 2 2 4 4" xfId="46018" xr:uid="{00000000-0005-0000-0000-0000EB840000}"/>
    <cellStyle name="Migliaia 43 3 2 2 4 5" xfId="49034" xr:uid="{00000000-0005-0000-0000-0000EC840000}"/>
    <cellStyle name="Migliaia 43 3 2 2 5" xfId="16103" xr:uid="{00000000-0005-0000-0000-0000ED840000}"/>
    <cellStyle name="Migliaia 43 3 2 2 6" xfId="20497" xr:uid="{00000000-0005-0000-0000-0000EE840000}"/>
    <cellStyle name="Migliaia 43 3 2 3" xfId="2833" xr:uid="{00000000-0005-0000-0000-0000EF840000}"/>
    <cellStyle name="Migliaia 43 3 2 3 2" xfId="7834" xr:uid="{00000000-0005-0000-0000-0000F0840000}"/>
    <cellStyle name="Migliaia 43 3 2 3 2 2" xfId="35166" xr:uid="{00000000-0005-0000-0000-0000F1840000}"/>
    <cellStyle name="Migliaia 43 3 2 3 2 3" xfId="40468" xr:uid="{00000000-0005-0000-0000-0000F2840000}"/>
    <cellStyle name="Migliaia 43 3 2 3 2 4" xfId="29607" xr:uid="{00000000-0005-0000-0000-0000F3840000}"/>
    <cellStyle name="Migliaia 43 3 2 3 3" xfId="7464" xr:uid="{00000000-0005-0000-0000-0000F4840000}"/>
    <cellStyle name="Migliaia 43 3 2 3 4" xfId="16104" xr:uid="{00000000-0005-0000-0000-0000F5840000}"/>
    <cellStyle name="Migliaia 43 3 2 3 4 2" xfId="37817" xr:uid="{00000000-0005-0000-0000-0000F6840000}"/>
    <cellStyle name="Migliaia 43 3 2 3 5" xfId="12020" xr:uid="{00000000-0005-0000-0000-0000F7840000}"/>
    <cellStyle name="Migliaia 43 3 2 4" xfId="6810" xr:uid="{00000000-0005-0000-0000-0000F8840000}"/>
    <cellStyle name="Migliaia 43 3 2 4 2" xfId="13526" xr:uid="{00000000-0005-0000-0000-0000F9840000}"/>
    <cellStyle name="Migliaia 43 3 2 4 2 2" xfId="35167" xr:uid="{00000000-0005-0000-0000-0000FA840000}"/>
    <cellStyle name="Migliaia 43 3 2 4 2 3" xfId="40469" xr:uid="{00000000-0005-0000-0000-0000FB840000}"/>
    <cellStyle name="Migliaia 43 3 2 4 3" xfId="32562" xr:uid="{00000000-0005-0000-0000-0000FC840000}"/>
    <cellStyle name="Migliaia 43 3 2 4 4" xfId="37818" xr:uid="{00000000-0005-0000-0000-0000FD840000}"/>
    <cellStyle name="Migliaia 43 3 2 4 5" xfId="12639" xr:uid="{00000000-0005-0000-0000-0000FE840000}"/>
    <cellStyle name="Migliaia 43 3 2 5" xfId="12744" xr:uid="{00000000-0005-0000-0000-0000FF840000}"/>
    <cellStyle name="Migliaia 43 3 2 5 2" xfId="29609" xr:uid="{00000000-0005-0000-0000-000000850000}"/>
    <cellStyle name="Migliaia 43 3 2 5 2 2" xfId="35168" xr:uid="{00000000-0005-0000-0000-000001850000}"/>
    <cellStyle name="Migliaia 43 3 2 5 2 3" xfId="40470" xr:uid="{00000000-0005-0000-0000-000002850000}"/>
    <cellStyle name="Migliaia 43 3 2 5 3" xfId="32563" xr:uid="{00000000-0005-0000-0000-000003850000}"/>
    <cellStyle name="Migliaia 43 3 2 5 4" xfId="37819" xr:uid="{00000000-0005-0000-0000-000004850000}"/>
    <cellStyle name="Migliaia 43 3 2 6" xfId="16102" xr:uid="{00000000-0005-0000-0000-000005850000}"/>
    <cellStyle name="Migliaia 43 3 2 6 2" xfId="29610" xr:uid="{00000000-0005-0000-0000-000006850000}"/>
    <cellStyle name="Migliaia 43 3 2 6 2 2" xfId="35169" xr:uid="{00000000-0005-0000-0000-000007850000}"/>
    <cellStyle name="Migliaia 43 3 2 6 2 3" xfId="40471" xr:uid="{00000000-0005-0000-0000-000008850000}"/>
    <cellStyle name="Migliaia 43 3 2 6 3" xfId="32564" xr:uid="{00000000-0005-0000-0000-000009850000}"/>
    <cellStyle name="Migliaia 43 3 2 6 4" xfId="37820" xr:uid="{00000000-0005-0000-0000-00000A850000}"/>
    <cellStyle name="Migliaia 43 3 2 6 5" xfId="20502" xr:uid="{00000000-0005-0000-0000-00000B850000}"/>
    <cellStyle name="Migliaia 43 3 2 7" xfId="20496" xr:uid="{00000000-0005-0000-0000-00000C850000}"/>
    <cellStyle name="Migliaia 43 3 3" xfId="1447" xr:uid="{00000000-0005-0000-0000-00000D850000}"/>
    <cellStyle name="Migliaia 43 3 3 2" xfId="3643" xr:uid="{00000000-0005-0000-0000-00000E850000}"/>
    <cellStyle name="Migliaia 43 3 3 2 2" xfId="5188" xr:uid="{00000000-0005-0000-0000-00000F850000}"/>
    <cellStyle name="Migliaia 43 3 3 2 2 2" xfId="35171" xr:uid="{00000000-0005-0000-0000-000010850000}"/>
    <cellStyle name="Migliaia 43 3 3 2 2 3" xfId="40473" xr:uid="{00000000-0005-0000-0000-000011850000}"/>
    <cellStyle name="Migliaia 43 3 3 2 3" xfId="13668" xr:uid="{00000000-0005-0000-0000-000012850000}"/>
    <cellStyle name="Migliaia 43 3 3 2 4" xfId="16106" xr:uid="{00000000-0005-0000-0000-000013850000}"/>
    <cellStyle name="Migliaia 43 3 3 2 4 2" xfId="37822" xr:uid="{00000000-0005-0000-0000-000014850000}"/>
    <cellStyle name="Migliaia 43 3 3 2 5" xfId="12022" xr:uid="{00000000-0005-0000-0000-000015850000}"/>
    <cellStyle name="Migliaia 43 3 3 3" xfId="4940" xr:uid="{00000000-0005-0000-0000-000016850000}"/>
    <cellStyle name="Migliaia 43 3 3 3 2" xfId="29613" xr:uid="{00000000-0005-0000-0000-000017850000}"/>
    <cellStyle name="Migliaia 43 3 3 3 2 2" xfId="35172" xr:uid="{00000000-0005-0000-0000-000018850000}"/>
    <cellStyle name="Migliaia 43 3 3 3 2 3" xfId="40474" xr:uid="{00000000-0005-0000-0000-000019850000}"/>
    <cellStyle name="Migliaia 43 3 3 3 3" xfId="32567" xr:uid="{00000000-0005-0000-0000-00001A850000}"/>
    <cellStyle name="Migliaia 43 3 3 3 4" xfId="37823" xr:uid="{00000000-0005-0000-0000-00001B850000}"/>
    <cellStyle name="Migliaia 43 3 3 4" xfId="16105" xr:uid="{00000000-0005-0000-0000-00001C850000}"/>
    <cellStyle name="Migliaia 43 3 3 4 2" xfId="29614" xr:uid="{00000000-0005-0000-0000-00001D850000}"/>
    <cellStyle name="Migliaia 43 3 3 4 2 2" xfId="35173" xr:uid="{00000000-0005-0000-0000-00001E850000}"/>
    <cellStyle name="Migliaia 43 3 3 4 2 3" xfId="40475" xr:uid="{00000000-0005-0000-0000-00001F850000}"/>
    <cellStyle name="Migliaia 43 3 3 4 3" xfId="32568" xr:uid="{00000000-0005-0000-0000-000020850000}"/>
    <cellStyle name="Migliaia 43 3 3 4 4" xfId="37824" xr:uid="{00000000-0005-0000-0000-000021850000}"/>
    <cellStyle name="Migliaia 43 3 3 4 5" xfId="20506" xr:uid="{00000000-0005-0000-0000-000022850000}"/>
    <cellStyle name="Migliaia 43 3 3 5" xfId="20507" xr:uid="{00000000-0005-0000-0000-000023850000}"/>
    <cellStyle name="Migliaia 43 3 3 5 2" xfId="29615" xr:uid="{00000000-0005-0000-0000-000024850000}"/>
    <cellStyle name="Migliaia 43 3 3 5 2 2" xfId="35174" xr:uid="{00000000-0005-0000-0000-000025850000}"/>
    <cellStyle name="Migliaia 43 3 3 5 2 3" xfId="40476" xr:uid="{00000000-0005-0000-0000-000026850000}"/>
    <cellStyle name="Migliaia 43 3 3 5 3" xfId="32569" xr:uid="{00000000-0005-0000-0000-000027850000}"/>
    <cellStyle name="Migliaia 43 3 3 5 4" xfId="37825" xr:uid="{00000000-0005-0000-0000-000028850000}"/>
    <cellStyle name="Migliaia 43 3 3 6" xfId="29611" xr:uid="{00000000-0005-0000-0000-000029850000}"/>
    <cellStyle name="Migliaia 43 3 3 6 2" xfId="35170" xr:uid="{00000000-0005-0000-0000-00002A850000}"/>
    <cellStyle name="Migliaia 43 3 3 6 3" xfId="40472" xr:uid="{00000000-0005-0000-0000-00002B850000}"/>
    <cellStyle name="Migliaia 43 3 3 7" xfId="32565" xr:uid="{00000000-0005-0000-0000-00002C850000}"/>
    <cellStyle name="Migliaia 43 3 3 8" xfId="37821" xr:uid="{00000000-0005-0000-0000-00002D850000}"/>
    <cellStyle name="Migliaia 43 3 3 9" xfId="12021" xr:uid="{00000000-0005-0000-0000-00002E850000}"/>
    <cellStyle name="Migliaia 43 3 4" xfId="2422" xr:uid="{00000000-0005-0000-0000-00002F850000}"/>
    <cellStyle name="Migliaia 43 3 4 2" xfId="3934" xr:uid="{00000000-0005-0000-0000-000030850000}"/>
    <cellStyle name="Migliaia 43 3 4 2 2" xfId="9889" xr:uid="{00000000-0005-0000-0000-000031850000}"/>
    <cellStyle name="Migliaia 43 3 4 2 3" xfId="13564" xr:uid="{00000000-0005-0000-0000-000032850000}"/>
    <cellStyle name="Migliaia 43 3 4 2 4" xfId="16108" xr:uid="{00000000-0005-0000-0000-000033850000}"/>
    <cellStyle name="Migliaia 43 3 4 2 5" xfId="27874" xr:uid="{00000000-0005-0000-0000-000034850000}"/>
    <cellStyle name="Migliaia 43 3 4 2 6" xfId="12024" xr:uid="{00000000-0005-0000-0000-000035850000}"/>
    <cellStyle name="Migliaia 43 3 4 3" xfId="9137" xr:uid="{00000000-0005-0000-0000-000036850000}"/>
    <cellStyle name="Migliaia 43 3 4 3 2" xfId="30833" xr:uid="{00000000-0005-0000-0000-000037850000}"/>
    <cellStyle name="Migliaia 43 3 4 3 2 2" xfId="35993" xr:uid="{00000000-0005-0000-0000-000038850000}"/>
    <cellStyle name="Migliaia 43 3 4 3 2 3" xfId="41295" xr:uid="{00000000-0005-0000-0000-000039850000}"/>
    <cellStyle name="Migliaia 43 3 4 3 3" xfId="33342" xr:uid="{00000000-0005-0000-0000-00003A850000}"/>
    <cellStyle name="Migliaia 43 3 4 3 4" xfId="38644" xr:uid="{00000000-0005-0000-0000-00003B850000}"/>
    <cellStyle name="Migliaia 43 3 4 4" xfId="16107" xr:uid="{00000000-0005-0000-0000-00003C850000}"/>
    <cellStyle name="Migliaia 43 3 4 4 2" xfId="35175" xr:uid="{00000000-0005-0000-0000-00003D850000}"/>
    <cellStyle name="Migliaia 43 3 4 4 3" xfId="40477" xr:uid="{00000000-0005-0000-0000-00003E850000}"/>
    <cellStyle name="Migliaia 43 3 4 4 4" xfId="29616" xr:uid="{00000000-0005-0000-0000-00003F850000}"/>
    <cellStyle name="Migliaia 43 3 4 5" xfId="32570" xr:uid="{00000000-0005-0000-0000-000040850000}"/>
    <cellStyle name="Migliaia 43 3 4 6" xfId="37826" xr:uid="{00000000-0005-0000-0000-000041850000}"/>
    <cellStyle name="Migliaia 43 3 4 7" xfId="12023" xr:uid="{00000000-0005-0000-0000-000042850000}"/>
    <cellStyle name="Migliaia 43 3 5" xfId="3248" xr:uid="{00000000-0005-0000-0000-000043850000}"/>
    <cellStyle name="Migliaia 43 3 5 2" xfId="9721" xr:uid="{00000000-0005-0000-0000-000044850000}"/>
    <cellStyle name="Migliaia 43 3 5 2 2" xfId="30834" xr:uid="{00000000-0005-0000-0000-000045850000}"/>
    <cellStyle name="Migliaia 43 3 5 2 2 2" xfId="35994" xr:uid="{00000000-0005-0000-0000-000046850000}"/>
    <cellStyle name="Migliaia 43 3 5 2 2 3" xfId="41296" xr:uid="{00000000-0005-0000-0000-000047850000}"/>
    <cellStyle name="Migliaia 43 3 5 2 3" xfId="33343" xr:uid="{00000000-0005-0000-0000-000048850000}"/>
    <cellStyle name="Migliaia 43 3 5 2 4" xfId="38645" xr:uid="{00000000-0005-0000-0000-000049850000}"/>
    <cellStyle name="Migliaia 43 3 5 3" xfId="16109" xr:uid="{00000000-0005-0000-0000-00004A850000}"/>
    <cellStyle name="Migliaia 43 3 5 3 2" xfId="35176" xr:uid="{00000000-0005-0000-0000-00004B850000}"/>
    <cellStyle name="Migliaia 43 3 5 3 3" xfId="40478" xr:uid="{00000000-0005-0000-0000-00004C850000}"/>
    <cellStyle name="Migliaia 43 3 5 3 4" xfId="29617" xr:uid="{00000000-0005-0000-0000-00004D850000}"/>
    <cellStyle name="Migliaia 43 3 5 4" xfId="32571" xr:uid="{00000000-0005-0000-0000-00004E850000}"/>
    <cellStyle name="Migliaia 43 3 5 5" xfId="37827" xr:uid="{00000000-0005-0000-0000-00004F850000}"/>
    <cellStyle name="Migliaia 43 3 5 6" xfId="12025" xr:uid="{00000000-0005-0000-0000-000050850000}"/>
    <cellStyle name="Migliaia 43 3 6" xfId="2832" xr:uid="{00000000-0005-0000-0000-000051850000}"/>
    <cellStyle name="Migliaia 43 3 6 2" xfId="9426" xr:uid="{00000000-0005-0000-0000-000052850000}"/>
    <cellStyle name="Migliaia 43 3 6 2 2" xfId="35177" xr:uid="{00000000-0005-0000-0000-000053850000}"/>
    <cellStyle name="Migliaia 43 3 6 2 3" xfId="40479" xr:uid="{00000000-0005-0000-0000-000054850000}"/>
    <cellStyle name="Migliaia 43 3 6 3" xfId="13455" xr:uid="{00000000-0005-0000-0000-000055850000}"/>
    <cellStyle name="Migliaia 43 3 6 4" xfId="16110" xr:uid="{00000000-0005-0000-0000-000056850000}"/>
    <cellStyle name="Migliaia 43 3 6 4 2" xfId="37828" xr:uid="{00000000-0005-0000-0000-000057850000}"/>
    <cellStyle name="Migliaia 43 3 6 5" xfId="12026" xr:uid="{00000000-0005-0000-0000-000058850000}"/>
    <cellStyle name="Migliaia 43 3 7" xfId="6644" xr:uid="{00000000-0005-0000-0000-000059850000}"/>
    <cellStyle name="Migliaia 43 3 7 2" xfId="29619" xr:uid="{00000000-0005-0000-0000-00005A850000}"/>
    <cellStyle name="Migliaia 43 3 7 2 2" xfId="35178" xr:uid="{00000000-0005-0000-0000-00005B850000}"/>
    <cellStyle name="Migliaia 43 3 7 2 3" xfId="40480" xr:uid="{00000000-0005-0000-0000-00005C850000}"/>
    <cellStyle name="Migliaia 43 3 7 3" xfId="32573" xr:uid="{00000000-0005-0000-0000-00005D850000}"/>
    <cellStyle name="Migliaia 43 3 7 4" xfId="37829" xr:uid="{00000000-0005-0000-0000-00005E850000}"/>
    <cellStyle name="Migliaia 43 3 8" xfId="12745" xr:uid="{00000000-0005-0000-0000-00005F850000}"/>
    <cellStyle name="Migliaia 43 3 8 2" xfId="29620" xr:uid="{00000000-0005-0000-0000-000060850000}"/>
    <cellStyle name="Migliaia 43 3 8 2 2" xfId="35179" xr:uid="{00000000-0005-0000-0000-000061850000}"/>
    <cellStyle name="Migliaia 43 3 8 2 3" xfId="40481" xr:uid="{00000000-0005-0000-0000-000062850000}"/>
    <cellStyle name="Migliaia 43 3 8 3" xfId="32574" xr:uid="{00000000-0005-0000-0000-000063850000}"/>
    <cellStyle name="Migliaia 43 3 8 4" xfId="37830" xr:uid="{00000000-0005-0000-0000-000064850000}"/>
    <cellStyle name="Migliaia 43 3 8 5" xfId="20512" xr:uid="{00000000-0005-0000-0000-000065850000}"/>
    <cellStyle name="Migliaia 43 3 9" xfId="16101" xr:uid="{00000000-0005-0000-0000-000066850000}"/>
    <cellStyle name="Migliaia 43 4" xfId="1449" xr:uid="{00000000-0005-0000-0000-000067850000}"/>
    <cellStyle name="Migliaia 43 4 2" xfId="3645" xr:uid="{00000000-0005-0000-0000-000068850000}"/>
    <cellStyle name="Migliaia 43 4 2 2" xfId="4286" xr:uid="{00000000-0005-0000-0000-000069850000}"/>
    <cellStyle name="Migliaia 43 4 2 2 2" xfId="29621" xr:uid="{00000000-0005-0000-0000-00006A850000}"/>
    <cellStyle name="Migliaia 43 4 2 2 2 2" xfId="35180" xr:uid="{00000000-0005-0000-0000-00006B850000}"/>
    <cellStyle name="Migliaia 43 4 2 2 2 3" xfId="40482" xr:uid="{00000000-0005-0000-0000-00006C850000}"/>
    <cellStyle name="Migliaia 43 4 2 2 3" xfId="32575" xr:uid="{00000000-0005-0000-0000-00006D850000}"/>
    <cellStyle name="Migliaia 43 4 2 2 4" xfId="37831" xr:uid="{00000000-0005-0000-0000-00006E850000}"/>
    <cellStyle name="Migliaia 43 4 2 3" xfId="7465" xr:uid="{00000000-0005-0000-0000-00006F850000}"/>
    <cellStyle name="Migliaia 43 4 2 3 2" xfId="29622" xr:uid="{00000000-0005-0000-0000-000070850000}"/>
    <cellStyle name="Migliaia 43 4 2 3 2 2" xfId="35181" xr:uid="{00000000-0005-0000-0000-000071850000}"/>
    <cellStyle name="Migliaia 43 4 2 3 2 3" xfId="40483" xr:uid="{00000000-0005-0000-0000-000072850000}"/>
    <cellStyle name="Migliaia 43 4 2 3 3" xfId="32576" xr:uid="{00000000-0005-0000-0000-000073850000}"/>
    <cellStyle name="Migliaia 43 4 2 3 4" xfId="37832" xr:uid="{00000000-0005-0000-0000-000074850000}"/>
    <cellStyle name="Migliaia 43 4 2 4" xfId="6812" xr:uid="{00000000-0005-0000-0000-000075850000}"/>
    <cellStyle name="Migliaia 43 4 2 5" xfId="6214" xr:uid="{00000000-0005-0000-0000-000076850000}"/>
    <cellStyle name="Migliaia 43 4 2 5 2" xfId="16988" xr:uid="{00000000-0005-0000-0000-000077850000}"/>
    <cellStyle name="Migliaia 43 4 2 5 3" xfId="42813" xr:uid="{00000000-0005-0000-0000-000078850000}"/>
    <cellStyle name="Migliaia 43 4 2 5 4" xfId="46020" xr:uid="{00000000-0005-0000-0000-000079850000}"/>
    <cellStyle name="Migliaia 43 4 2 5 5" xfId="49036" xr:uid="{00000000-0005-0000-0000-00007A850000}"/>
    <cellStyle name="Migliaia 43 4 2 6" xfId="16112" xr:uid="{00000000-0005-0000-0000-00007B850000}"/>
    <cellStyle name="Migliaia 43 4 2 7" xfId="20514" xr:uid="{00000000-0005-0000-0000-00007C850000}"/>
    <cellStyle name="Migliaia 43 4 3" xfId="4287" xr:uid="{00000000-0005-0000-0000-00007D850000}"/>
    <cellStyle name="Migliaia 43 4 3 2" xfId="13669" xr:uid="{00000000-0005-0000-0000-00007E850000}"/>
    <cellStyle name="Migliaia 43 4 3 2 2" xfId="35182" xr:uid="{00000000-0005-0000-0000-00007F850000}"/>
    <cellStyle name="Migliaia 43 4 3 2 3" xfId="40484" xr:uid="{00000000-0005-0000-0000-000080850000}"/>
    <cellStyle name="Migliaia 43 4 3 3" xfId="32577" xr:uid="{00000000-0005-0000-0000-000081850000}"/>
    <cellStyle name="Migliaia 43 4 3 4" xfId="37833" xr:uid="{00000000-0005-0000-0000-000082850000}"/>
    <cellStyle name="Migliaia 43 4 3 5" xfId="12743" xr:uid="{00000000-0005-0000-0000-000083850000}"/>
    <cellStyle name="Migliaia 43 4 4" xfId="7466" xr:uid="{00000000-0005-0000-0000-000084850000}"/>
    <cellStyle name="Migliaia 43 4 4 2" xfId="29624" xr:uid="{00000000-0005-0000-0000-000085850000}"/>
    <cellStyle name="Migliaia 43 4 4 2 2" xfId="35183" xr:uid="{00000000-0005-0000-0000-000086850000}"/>
    <cellStyle name="Migliaia 43 4 4 2 3" xfId="40485" xr:uid="{00000000-0005-0000-0000-000087850000}"/>
    <cellStyle name="Migliaia 43 4 4 3" xfId="32578" xr:uid="{00000000-0005-0000-0000-000088850000}"/>
    <cellStyle name="Migliaia 43 4 4 4" xfId="37834" xr:uid="{00000000-0005-0000-0000-000089850000}"/>
    <cellStyle name="Migliaia 43 4 5" xfId="6811" xr:uid="{00000000-0005-0000-0000-00008A850000}"/>
    <cellStyle name="Migliaia 43 4 5 2" xfId="29625" xr:uid="{00000000-0005-0000-0000-00008B850000}"/>
    <cellStyle name="Migliaia 43 4 5 2 2" xfId="35184" xr:uid="{00000000-0005-0000-0000-00008C850000}"/>
    <cellStyle name="Migliaia 43 4 5 2 3" xfId="40486" xr:uid="{00000000-0005-0000-0000-00008D850000}"/>
    <cellStyle name="Migliaia 43 4 5 3" xfId="32579" xr:uid="{00000000-0005-0000-0000-00008E850000}"/>
    <cellStyle name="Migliaia 43 4 5 4" xfId="37835" xr:uid="{00000000-0005-0000-0000-00008F850000}"/>
    <cellStyle name="Migliaia 43 4 6" xfId="6213" xr:uid="{00000000-0005-0000-0000-000090850000}"/>
    <cellStyle name="Migliaia 43 4 6 2" xfId="16987" xr:uid="{00000000-0005-0000-0000-000091850000}"/>
    <cellStyle name="Migliaia 43 4 6 2 2" xfId="35185" xr:uid="{00000000-0005-0000-0000-000092850000}"/>
    <cellStyle name="Migliaia 43 4 6 2 3" xfId="40487" xr:uid="{00000000-0005-0000-0000-000093850000}"/>
    <cellStyle name="Migliaia 43 4 6 2 4" xfId="29626" xr:uid="{00000000-0005-0000-0000-000094850000}"/>
    <cellStyle name="Migliaia 43 4 6 3" xfId="32580" xr:uid="{00000000-0005-0000-0000-000095850000}"/>
    <cellStyle name="Migliaia 43 4 6 4" xfId="37836" xr:uid="{00000000-0005-0000-0000-000096850000}"/>
    <cellStyle name="Migliaia 43 4 6 5" xfId="20520" xr:uid="{00000000-0005-0000-0000-000097850000}"/>
    <cellStyle name="Migliaia 43 4 6 6" xfId="42713" xr:uid="{00000000-0005-0000-0000-000098850000}"/>
    <cellStyle name="Migliaia 43 4 6 7" xfId="46019" xr:uid="{00000000-0005-0000-0000-000099850000}"/>
    <cellStyle name="Migliaia 43 4 6 8" xfId="49035" xr:uid="{00000000-0005-0000-0000-00009A850000}"/>
    <cellStyle name="Migliaia 43 4 7" xfId="16111" xr:uid="{00000000-0005-0000-0000-00009B850000}"/>
    <cellStyle name="Migliaia 43 4 7 2" xfId="29627" xr:uid="{00000000-0005-0000-0000-00009C850000}"/>
    <cellStyle name="Migliaia 43 4 7 2 2" xfId="35186" xr:uid="{00000000-0005-0000-0000-00009D850000}"/>
    <cellStyle name="Migliaia 43 4 7 2 3" xfId="40488" xr:uid="{00000000-0005-0000-0000-00009E850000}"/>
    <cellStyle name="Migliaia 43 4 7 3" xfId="32581" xr:uid="{00000000-0005-0000-0000-00009F850000}"/>
    <cellStyle name="Migliaia 43 4 7 4" xfId="37837" xr:uid="{00000000-0005-0000-0000-0000A0850000}"/>
    <cellStyle name="Migliaia 43 4 7 5" xfId="20521" xr:uid="{00000000-0005-0000-0000-0000A1850000}"/>
    <cellStyle name="Migliaia 43 4 8" xfId="20513" xr:uid="{00000000-0005-0000-0000-0000A2850000}"/>
    <cellStyle name="Migliaia 43 5" xfId="1450" xr:uid="{00000000-0005-0000-0000-0000A3850000}"/>
    <cellStyle name="Migliaia 43 5 2" xfId="3646" xr:uid="{00000000-0005-0000-0000-0000A4850000}"/>
    <cellStyle name="Migliaia 43 5 2 2" xfId="13907" xr:uid="{00000000-0005-0000-0000-0000A5850000}"/>
    <cellStyle name="Migliaia 43 5 2 2 2" xfId="35187" xr:uid="{00000000-0005-0000-0000-0000A6850000}"/>
    <cellStyle name="Migliaia 43 5 2 2 3" xfId="40489" xr:uid="{00000000-0005-0000-0000-0000A7850000}"/>
    <cellStyle name="Migliaia 43 5 2 3" xfId="16114" xr:uid="{00000000-0005-0000-0000-0000A8850000}"/>
    <cellStyle name="Migliaia 43 5 2 3 2" xfId="32582" xr:uid="{00000000-0005-0000-0000-0000A9850000}"/>
    <cellStyle name="Migliaia 43 5 2 4" xfId="37838" xr:uid="{00000000-0005-0000-0000-0000AA850000}"/>
    <cellStyle name="Migliaia 43 5 2 5" xfId="12027" xr:uid="{00000000-0005-0000-0000-0000AB850000}"/>
    <cellStyle name="Migliaia 43 5 3" xfId="6813" xr:uid="{00000000-0005-0000-0000-0000AC850000}"/>
    <cellStyle name="Migliaia 43 5 3 2" xfId="29629" xr:uid="{00000000-0005-0000-0000-0000AD850000}"/>
    <cellStyle name="Migliaia 43 5 3 2 2" xfId="35188" xr:uid="{00000000-0005-0000-0000-0000AE850000}"/>
    <cellStyle name="Migliaia 43 5 3 2 3" xfId="40490" xr:uid="{00000000-0005-0000-0000-0000AF850000}"/>
    <cellStyle name="Migliaia 43 5 3 3" xfId="32583" xr:uid="{00000000-0005-0000-0000-0000B0850000}"/>
    <cellStyle name="Migliaia 43 5 3 4" xfId="37839" xr:uid="{00000000-0005-0000-0000-0000B1850000}"/>
    <cellStyle name="Migliaia 43 5 4" xfId="6215" xr:uid="{00000000-0005-0000-0000-0000B2850000}"/>
    <cellStyle name="Migliaia 43 5 4 2" xfId="16989" xr:uid="{00000000-0005-0000-0000-0000B3850000}"/>
    <cellStyle name="Migliaia 43 5 4 2 2" xfId="35189" xr:uid="{00000000-0005-0000-0000-0000B4850000}"/>
    <cellStyle name="Migliaia 43 5 4 2 3" xfId="40491" xr:uid="{00000000-0005-0000-0000-0000B5850000}"/>
    <cellStyle name="Migliaia 43 5 4 2 4" xfId="29630" xr:uid="{00000000-0005-0000-0000-0000B6850000}"/>
    <cellStyle name="Migliaia 43 5 4 3" xfId="32584" xr:uid="{00000000-0005-0000-0000-0000B7850000}"/>
    <cellStyle name="Migliaia 43 5 4 4" xfId="37840" xr:uid="{00000000-0005-0000-0000-0000B8850000}"/>
    <cellStyle name="Migliaia 43 5 4 5" xfId="20525" xr:uid="{00000000-0005-0000-0000-0000B9850000}"/>
    <cellStyle name="Migliaia 43 5 4 6" xfId="41708" xr:uid="{00000000-0005-0000-0000-0000BA850000}"/>
    <cellStyle name="Migliaia 43 5 4 7" xfId="46021" xr:uid="{00000000-0005-0000-0000-0000BB850000}"/>
    <cellStyle name="Migliaia 43 5 4 8" xfId="49037" xr:uid="{00000000-0005-0000-0000-0000BC850000}"/>
    <cellStyle name="Migliaia 43 5 5" xfId="16113" xr:uid="{00000000-0005-0000-0000-0000BD850000}"/>
    <cellStyle name="Migliaia 43 5 5 2" xfId="29631" xr:uid="{00000000-0005-0000-0000-0000BE850000}"/>
    <cellStyle name="Migliaia 43 5 5 2 2" xfId="35190" xr:uid="{00000000-0005-0000-0000-0000BF850000}"/>
    <cellStyle name="Migliaia 43 5 5 2 3" xfId="40492" xr:uid="{00000000-0005-0000-0000-0000C0850000}"/>
    <cellStyle name="Migliaia 43 5 5 3" xfId="32585" xr:uid="{00000000-0005-0000-0000-0000C1850000}"/>
    <cellStyle name="Migliaia 43 5 5 4" xfId="37841" xr:uid="{00000000-0005-0000-0000-0000C2850000}"/>
    <cellStyle name="Migliaia 43 5 5 5" xfId="20526" xr:uid="{00000000-0005-0000-0000-0000C3850000}"/>
    <cellStyle name="Migliaia 43 5 6" xfId="20527" xr:uid="{00000000-0005-0000-0000-0000C4850000}"/>
    <cellStyle name="Migliaia 43 5 6 2" xfId="29632" xr:uid="{00000000-0005-0000-0000-0000C5850000}"/>
    <cellStyle name="Migliaia 43 5 6 2 2" xfId="35191" xr:uid="{00000000-0005-0000-0000-0000C6850000}"/>
    <cellStyle name="Migliaia 43 5 6 2 3" xfId="40493" xr:uid="{00000000-0005-0000-0000-0000C7850000}"/>
    <cellStyle name="Migliaia 43 5 6 3" xfId="32586" xr:uid="{00000000-0005-0000-0000-0000C8850000}"/>
    <cellStyle name="Migliaia 43 5 6 4" xfId="37842" xr:uid="{00000000-0005-0000-0000-0000C9850000}"/>
    <cellStyle name="Migliaia 43 5 7" xfId="20522" xr:uid="{00000000-0005-0000-0000-0000CA850000}"/>
    <cellStyle name="Migliaia 43 6" xfId="1445" xr:uid="{00000000-0005-0000-0000-0000CB850000}"/>
    <cellStyle name="Migliaia 43 6 2" xfId="3641" xr:uid="{00000000-0005-0000-0000-0000CC850000}"/>
    <cellStyle name="Migliaia 43 6 2 2" xfId="5187" xr:uid="{00000000-0005-0000-0000-0000CD850000}"/>
    <cellStyle name="Migliaia 43 6 2 3" xfId="14075" xr:uid="{00000000-0005-0000-0000-0000CE850000}"/>
    <cellStyle name="Migliaia 43 6 2 4" xfId="16116" xr:uid="{00000000-0005-0000-0000-0000CF850000}"/>
    <cellStyle name="Migliaia 43 6 2 5" xfId="27876" xr:uid="{00000000-0005-0000-0000-0000D0850000}"/>
    <cellStyle name="Migliaia 43 6 2 6" xfId="12029" xr:uid="{00000000-0005-0000-0000-0000D1850000}"/>
    <cellStyle name="Migliaia 43 6 3" xfId="4939" xr:uid="{00000000-0005-0000-0000-0000D2850000}"/>
    <cellStyle name="Migliaia 43 6 3 2" xfId="30835" xr:uid="{00000000-0005-0000-0000-0000D3850000}"/>
    <cellStyle name="Migliaia 43 6 3 2 2" xfId="35995" xr:uid="{00000000-0005-0000-0000-0000D4850000}"/>
    <cellStyle name="Migliaia 43 6 3 2 3" xfId="41297" xr:uid="{00000000-0005-0000-0000-0000D5850000}"/>
    <cellStyle name="Migliaia 43 6 3 3" xfId="33344" xr:uid="{00000000-0005-0000-0000-0000D6850000}"/>
    <cellStyle name="Migliaia 43 6 3 4" xfId="38646" xr:uid="{00000000-0005-0000-0000-0000D7850000}"/>
    <cellStyle name="Migliaia 43 6 4" xfId="16115" xr:uid="{00000000-0005-0000-0000-0000D8850000}"/>
    <cellStyle name="Migliaia 43 6 4 2" xfId="35192" xr:uid="{00000000-0005-0000-0000-0000D9850000}"/>
    <cellStyle name="Migliaia 43 6 4 3" xfId="40494" xr:uid="{00000000-0005-0000-0000-0000DA850000}"/>
    <cellStyle name="Migliaia 43 6 4 4" xfId="29633" xr:uid="{00000000-0005-0000-0000-0000DB850000}"/>
    <cellStyle name="Migliaia 43 6 5" xfId="32587" xr:uid="{00000000-0005-0000-0000-0000DC850000}"/>
    <cellStyle name="Migliaia 43 6 6" xfId="37843" xr:uid="{00000000-0005-0000-0000-0000DD850000}"/>
    <cellStyle name="Migliaia 43 6 7" xfId="12028" xr:uid="{00000000-0005-0000-0000-0000DE850000}"/>
    <cellStyle name="Migliaia 43 7" xfId="3246" xr:uid="{00000000-0005-0000-0000-0000DF850000}"/>
    <cellStyle name="Migliaia 43 7 2" xfId="9719" xr:uid="{00000000-0005-0000-0000-0000E0850000}"/>
    <cellStyle name="Migliaia 43 7 2 2" xfId="30836" xr:uid="{00000000-0005-0000-0000-0000E1850000}"/>
    <cellStyle name="Migliaia 43 7 2 2 2" xfId="35996" xr:uid="{00000000-0005-0000-0000-0000E2850000}"/>
    <cellStyle name="Migliaia 43 7 2 2 3" xfId="41298" xr:uid="{00000000-0005-0000-0000-0000E3850000}"/>
    <cellStyle name="Migliaia 43 7 2 3" xfId="33345" xr:uid="{00000000-0005-0000-0000-0000E4850000}"/>
    <cellStyle name="Migliaia 43 7 2 4" xfId="38647" xr:uid="{00000000-0005-0000-0000-0000E5850000}"/>
    <cellStyle name="Migliaia 43 7 3" xfId="16117" xr:uid="{00000000-0005-0000-0000-0000E6850000}"/>
    <cellStyle name="Migliaia 43 7 3 2" xfId="35193" xr:uid="{00000000-0005-0000-0000-0000E7850000}"/>
    <cellStyle name="Migliaia 43 7 3 3" xfId="40495" xr:uid="{00000000-0005-0000-0000-0000E8850000}"/>
    <cellStyle name="Migliaia 43 7 3 4" xfId="29634" xr:uid="{00000000-0005-0000-0000-0000E9850000}"/>
    <cellStyle name="Migliaia 43 7 4" xfId="32588" xr:uid="{00000000-0005-0000-0000-0000EA850000}"/>
    <cellStyle name="Migliaia 43 7 5" xfId="37844" xr:uid="{00000000-0005-0000-0000-0000EB850000}"/>
    <cellStyle name="Migliaia 43 7 6" xfId="12030" xr:uid="{00000000-0005-0000-0000-0000EC850000}"/>
    <cellStyle name="Migliaia 43 8" xfId="2830" xr:uid="{00000000-0005-0000-0000-0000ED850000}"/>
    <cellStyle name="Migliaia 43 8 2" xfId="9424" xr:uid="{00000000-0005-0000-0000-0000EE850000}"/>
    <cellStyle name="Migliaia 43 8 2 2" xfId="30837" xr:uid="{00000000-0005-0000-0000-0000EF850000}"/>
    <cellStyle name="Migliaia 43 8 2 2 2" xfId="35997" xr:uid="{00000000-0005-0000-0000-0000F0850000}"/>
    <cellStyle name="Migliaia 43 8 2 2 3" xfId="41299" xr:uid="{00000000-0005-0000-0000-0000F1850000}"/>
    <cellStyle name="Migliaia 43 8 2 3" xfId="33346" xr:uid="{00000000-0005-0000-0000-0000F2850000}"/>
    <cellStyle name="Migliaia 43 8 2 4" xfId="38648" xr:uid="{00000000-0005-0000-0000-0000F3850000}"/>
    <cellStyle name="Migliaia 43 8 3" xfId="16118" xr:uid="{00000000-0005-0000-0000-0000F4850000}"/>
    <cellStyle name="Migliaia 43 8 3 2" xfId="35194" xr:uid="{00000000-0005-0000-0000-0000F5850000}"/>
    <cellStyle name="Migliaia 43 8 3 3" xfId="40496" xr:uid="{00000000-0005-0000-0000-0000F6850000}"/>
    <cellStyle name="Migliaia 43 8 3 4" xfId="29635" xr:uid="{00000000-0005-0000-0000-0000F7850000}"/>
    <cellStyle name="Migliaia 43 8 4" xfId="32589" xr:uid="{00000000-0005-0000-0000-0000F8850000}"/>
    <cellStyle name="Migliaia 43 8 5" xfId="37845" xr:uid="{00000000-0005-0000-0000-0000F9850000}"/>
    <cellStyle name="Migliaia 43 8 6" xfId="12031" xr:uid="{00000000-0005-0000-0000-0000FA850000}"/>
    <cellStyle name="Migliaia 43 9" xfId="12638" xr:uid="{00000000-0005-0000-0000-0000FB850000}"/>
    <cellStyle name="Migliaia 43 9 2" xfId="29636" xr:uid="{00000000-0005-0000-0000-0000FC850000}"/>
    <cellStyle name="Migliaia 43 9 2 2" xfId="35195" xr:uid="{00000000-0005-0000-0000-0000FD850000}"/>
    <cellStyle name="Migliaia 43 9 2 3" xfId="40497" xr:uid="{00000000-0005-0000-0000-0000FE850000}"/>
    <cellStyle name="Migliaia 43 9 3" xfId="32590" xr:uid="{00000000-0005-0000-0000-0000FF850000}"/>
    <cellStyle name="Migliaia 43 9 4" xfId="37846" xr:uid="{00000000-0005-0000-0000-000000860000}"/>
    <cellStyle name="Migliaia 44" xfId="350" xr:uid="{00000000-0005-0000-0000-000001860000}"/>
    <cellStyle name="Migliaia 44 10" xfId="16119" xr:uid="{00000000-0005-0000-0000-000002860000}"/>
    <cellStyle name="Migliaia 44 10 2" xfId="35196" xr:uid="{00000000-0005-0000-0000-000003860000}"/>
    <cellStyle name="Migliaia 44 10 3" xfId="40498" xr:uid="{00000000-0005-0000-0000-000004860000}"/>
    <cellStyle name="Migliaia 44 10 4" xfId="29637" xr:uid="{00000000-0005-0000-0000-000005860000}"/>
    <cellStyle name="Migliaia 44 11" xfId="32591" xr:uid="{00000000-0005-0000-0000-000006860000}"/>
    <cellStyle name="Migliaia 44 12" xfId="37847" xr:uid="{00000000-0005-0000-0000-000007860000}"/>
    <cellStyle name="Migliaia 44 2" xfId="351" xr:uid="{00000000-0005-0000-0000-000008860000}"/>
    <cellStyle name="Migliaia 44 2 2" xfId="1452" xr:uid="{00000000-0005-0000-0000-000009860000}"/>
    <cellStyle name="Migliaia 44 2 2 2" xfId="3648" xr:uid="{00000000-0005-0000-0000-00000A860000}"/>
    <cellStyle name="Migliaia 44 2 2 2 2" xfId="9830" xr:uid="{00000000-0005-0000-0000-00000B860000}"/>
    <cellStyle name="Migliaia 44 2 2 2 2 2" xfId="35197" xr:uid="{00000000-0005-0000-0000-00000C860000}"/>
    <cellStyle name="Migliaia 44 2 2 2 2 3" xfId="40499" xr:uid="{00000000-0005-0000-0000-00000D860000}"/>
    <cellStyle name="Migliaia 44 2 2 2 3" xfId="13908" xr:uid="{00000000-0005-0000-0000-00000E860000}"/>
    <cellStyle name="Migliaia 44 2 2 2 4" xfId="16122" xr:uid="{00000000-0005-0000-0000-00000F860000}"/>
    <cellStyle name="Migliaia 44 2 2 2 4 2" xfId="37848" xr:uid="{00000000-0005-0000-0000-000010860000}"/>
    <cellStyle name="Migliaia 44 2 2 2 5" xfId="12032" xr:uid="{00000000-0005-0000-0000-000011860000}"/>
    <cellStyle name="Migliaia 44 2 2 3" xfId="7055" xr:uid="{00000000-0005-0000-0000-000012860000}"/>
    <cellStyle name="Migliaia 44 2 2 3 2" xfId="30838" xr:uid="{00000000-0005-0000-0000-000013860000}"/>
    <cellStyle name="Migliaia 44 2 2 3 2 2" xfId="35998" xr:uid="{00000000-0005-0000-0000-000014860000}"/>
    <cellStyle name="Migliaia 44 2 2 3 2 3" xfId="41300" xr:uid="{00000000-0005-0000-0000-000015860000}"/>
    <cellStyle name="Migliaia 44 2 2 3 3" xfId="33347" xr:uid="{00000000-0005-0000-0000-000016860000}"/>
    <cellStyle name="Migliaia 44 2 2 3 4" xfId="38649" xr:uid="{00000000-0005-0000-0000-000017860000}"/>
    <cellStyle name="Migliaia 44 2 2 4" xfId="6216" xr:uid="{00000000-0005-0000-0000-000018860000}"/>
    <cellStyle name="Migliaia 44 2 2 4 2" xfId="16990" xr:uid="{00000000-0005-0000-0000-000019860000}"/>
    <cellStyle name="Migliaia 44 2 2 4 3" xfId="43053" xr:uid="{00000000-0005-0000-0000-00001A860000}"/>
    <cellStyle name="Migliaia 44 2 2 4 4" xfId="46022" xr:uid="{00000000-0005-0000-0000-00001B860000}"/>
    <cellStyle name="Migliaia 44 2 2 4 5" xfId="49038" xr:uid="{00000000-0005-0000-0000-00001C860000}"/>
    <cellStyle name="Migliaia 44 2 2 5" xfId="16121" xr:uid="{00000000-0005-0000-0000-00001D860000}"/>
    <cellStyle name="Migliaia 44 2 2 6" xfId="20534" xr:uid="{00000000-0005-0000-0000-00001E860000}"/>
    <cellStyle name="Migliaia 44 2 3" xfId="3250" xr:uid="{00000000-0005-0000-0000-00001F860000}"/>
    <cellStyle name="Migliaia 44 2 3 2" xfId="9723" xr:uid="{00000000-0005-0000-0000-000020860000}"/>
    <cellStyle name="Migliaia 44 2 3 2 2" xfId="30839" xr:uid="{00000000-0005-0000-0000-000021860000}"/>
    <cellStyle name="Migliaia 44 2 3 2 2 2" xfId="35999" xr:uid="{00000000-0005-0000-0000-000022860000}"/>
    <cellStyle name="Migliaia 44 2 3 2 2 3" xfId="41301" xr:uid="{00000000-0005-0000-0000-000023860000}"/>
    <cellStyle name="Migliaia 44 2 3 2 3" xfId="33348" xr:uid="{00000000-0005-0000-0000-000024860000}"/>
    <cellStyle name="Migliaia 44 2 3 2 4" xfId="38650" xr:uid="{00000000-0005-0000-0000-000025860000}"/>
    <cellStyle name="Migliaia 44 2 3 3" xfId="16123" xr:uid="{00000000-0005-0000-0000-000026860000}"/>
    <cellStyle name="Migliaia 44 2 3 3 2" xfId="35198" xr:uid="{00000000-0005-0000-0000-000027860000}"/>
    <cellStyle name="Migliaia 44 2 3 3 3" xfId="40500" xr:uid="{00000000-0005-0000-0000-000028860000}"/>
    <cellStyle name="Migliaia 44 2 3 3 4" xfId="29639" xr:uid="{00000000-0005-0000-0000-000029860000}"/>
    <cellStyle name="Migliaia 44 2 3 4" xfId="32593" xr:uid="{00000000-0005-0000-0000-00002A860000}"/>
    <cellStyle name="Migliaia 44 2 3 5" xfId="37849" xr:uid="{00000000-0005-0000-0000-00002B860000}"/>
    <cellStyle name="Migliaia 44 2 3 6" xfId="12033" xr:uid="{00000000-0005-0000-0000-00002C860000}"/>
    <cellStyle name="Migliaia 44 2 4" xfId="2835" xr:uid="{00000000-0005-0000-0000-00002D860000}"/>
    <cellStyle name="Migliaia 44 2 4 2" xfId="9428" xr:uid="{00000000-0005-0000-0000-00002E860000}"/>
    <cellStyle name="Migliaia 44 2 4 2 2" xfId="35199" xr:uid="{00000000-0005-0000-0000-00002F860000}"/>
    <cellStyle name="Migliaia 44 2 4 2 3" xfId="40501" xr:uid="{00000000-0005-0000-0000-000030860000}"/>
    <cellStyle name="Migliaia 44 2 4 3" xfId="14040" xr:uid="{00000000-0005-0000-0000-000031860000}"/>
    <cellStyle name="Migliaia 44 2 4 4" xfId="16124" xr:uid="{00000000-0005-0000-0000-000032860000}"/>
    <cellStyle name="Migliaia 44 2 4 4 2" xfId="37850" xr:uid="{00000000-0005-0000-0000-000033860000}"/>
    <cellStyle name="Migliaia 44 2 4 5" xfId="12034" xr:uid="{00000000-0005-0000-0000-000034860000}"/>
    <cellStyle name="Migliaia 44 2 5" xfId="8570" xr:uid="{00000000-0005-0000-0000-000035860000}"/>
    <cellStyle name="Migliaia 44 2 5 2" xfId="29640" xr:uid="{00000000-0005-0000-0000-000036860000}"/>
    <cellStyle name="Migliaia 44 2 5 2 2" xfId="35200" xr:uid="{00000000-0005-0000-0000-000037860000}"/>
    <cellStyle name="Migliaia 44 2 5 2 3" xfId="40502" xr:uid="{00000000-0005-0000-0000-000038860000}"/>
    <cellStyle name="Migliaia 44 2 5 3" xfId="32594" xr:uid="{00000000-0005-0000-0000-000039860000}"/>
    <cellStyle name="Migliaia 44 2 5 4" xfId="37851" xr:uid="{00000000-0005-0000-0000-00003A860000}"/>
    <cellStyle name="Migliaia 44 2 6" xfId="16120" xr:uid="{00000000-0005-0000-0000-00003B860000}"/>
    <cellStyle name="Migliaia 44 2 6 2" xfId="29641" xr:uid="{00000000-0005-0000-0000-00003C860000}"/>
    <cellStyle name="Migliaia 44 2 6 2 2" xfId="35201" xr:uid="{00000000-0005-0000-0000-00003D860000}"/>
    <cellStyle name="Migliaia 44 2 6 2 3" xfId="40503" xr:uid="{00000000-0005-0000-0000-00003E860000}"/>
    <cellStyle name="Migliaia 44 2 6 3" xfId="32595" xr:uid="{00000000-0005-0000-0000-00003F860000}"/>
    <cellStyle name="Migliaia 44 2 6 4" xfId="37852" xr:uid="{00000000-0005-0000-0000-000040860000}"/>
    <cellStyle name="Migliaia 44 2 6 5" xfId="20536" xr:uid="{00000000-0005-0000-0000-000041860000}"/>
    <cellStyle name="Migliaia 44 2 7" xfId="20533" xr:uid="{00000000-0005-0000-0000-000042860000}"/>
    <cellStyle name="Migliaia 44 3" xfId="352" xr:uid="{00000000-0005-0000-0000-000043860000}"/>
    <cellStyle name="Migliaia 44 3 10" xfId="20537" xr:uid="{00000000-0005-0000-0000-000044860000}"/>
    <cellStyle name="Migliaia 44 3 11" xfId="12035" xr:uid="{00000000-0005-0000-0000-000045860000}"/>
    <cellStyle name="Migliaia 44 3 2" xfId="1454" xr:uid="{00000000-0005-0000-0000-000046860000}"/>
    <cellStyle name="Migliaia 44 3 2 2" xfId="3650" xr:uid="{00000000-0005-0000-0000-000047860000}"/>
    <cellStyle name="Migliaia 44 3 2 2 2" xfId="7467" xr:uid="{00000000-0005-0000-0000-000048860000}"/>
    <cellStyle name="Migliaia 44 3 2 2 2 2" xfId="13909" xr:uid="{00000000-0005-0000-0000-000049860000}"/>
    <cellStyle name="Migliaia 44 3 2 2 2 2 2" xfId="17311" xr:uid="{00000000-0005-0000-0000-00004A860000}"/>
    <cellStyle name="Migliaia 44 3 2 2 2 2 2 2" xfId="35202" xr:uid="{00000000-0005-0000-0000-00004B860000}"/>
    <cellStyle name="Migliaia 44 3 2 2 2 2 3" xfId="40504" xr:uid="{00000000-0005-0000-0000-00004C860000}"/>
    <cellStyle name="Migliaia 44 3 2 2 2 2 4" xfId="29642" xr:uid="{00000000-0005-0000-0000-00004D860000}"/>
    <cellStyle name="Migliaia 44 3 2 2 2 3" xfId="32596" xr:uid="{00000000-0005-0000-0000-00004E860000}"/>
    <cellStyle name="Migliaia 44 3 2 2 2 4" xfId="37853" xr:uid="{00000000-0005-0000-0000-00004F860000}"/>
    <cellStyle name="Migliaia 44 3 2 2 2 5" xfId="42661" xr:uid="{00000000-0005-0000-0000-000050860000}"/>
    <cellStyle name="Migliaia 44 3 2 2 2 6" xfId="46356" xr:uid="{00000000-0005-0000-0000-000051860000}"/>
    <cellStyle name="Migliaia 44 3 2 2 2 7" xfId="49372" xr:uid="{00000000-0005-0000-0000-000052860000}"/>
    <cellStyle name="Migliaia 44 3 2 2 2 8" xfId="13109" xr:uid="{00000000-0005-0000-0000-000053860000}"/>
    <cellStyle name="Migliaia 44 3 2 2 3" xfId="6995" xr:uid="{00000000-0005-0000-0000-000054860000}"/>
    <cellStyle name="Migliaia 44 3 2 2 4" xfId="6217" xr:uid="{00000000-0005-0000-0000-000055860000}"/>
    <cellStyle name="Migliaia 44 3 2 2 4 2" xfId="16991" xr:uid="{00000000-0005-0000-0000-000056860000}"/>
    <cellStyle name="Migliaia 44 3 2 2 4 3" xfId="27918" xr:uid="{00000000-0005-0000-0000-000057860000}"/>
    <cellStyle name="Migliaia 44 3 2 2 4 4" xfId="46023" xr:uid="{00000000-0005-0000-0000-000058860000}"/>
    <cellStyle name="Migliaia 44 3 2 2 4 5" xfId="49039" xr:uid="{00000000-0005-0000-0000-000059860000}"/>
    <cellStyle name="Migliaia 44 3 2 2 5" xfId="16127" xr:uid="{00000000-0005-0000-0000-00005A860000}"/>
    <cellStyle name="Migliaia 44 3 2 2 6" xfId="20539" xr:uid="{00000000-0005-0000-0000-00005B860000}"/>
    <cellStyle name="Migliaia 44 3 2 3" xfId="2837" xr:uid="{00000000-0005-0000-0000-00005C860000}"/>
    <cellStyle name="Migliaia 44 3 2 3 2" xfId="7833" xr:uid="{00000000-0005-0000-0000-00005D860000}"/>
    <cellStyle name="Migliaia 44 3 2 3 2 2" xfId="35203" xr:uid="{00000000-0005-0000-0000-00005E860000}"/>
    <cellStyle name="Migliaia 44 3 2 3 2 3" xfId="40505" xr:uid="{00000000-0005-0000-0000-00005F860000}"/>
    <cellStyle name="Migliaia 44 3 2 3 2 4" xfId="29643" xr:uid="{00000000-0005-0000-0000-000060860000}"/>
    <cellStyle name="Migliaia 44 3 2 3 3" xfId="7468" xr:uid="{00000000-0005-0000-0000-000061860000}"/>
    <cellStyle name="Migliaia 44 3 2 3 4" xfId="16128" xr:uid="{00000000-0005-0000-0000-000062860000}"/>
    <cellStyle name="Migliaia 44 3 2 3 4 2" xfId="37854" xr:uid="{00000000-0005-0000-0000-000063860000}"/>
    <cellStyle name="Migliaia 44 3 2 3 5" xfId="12036" xr:uid="{00000000-0005-0000-0000-000064860000}"/>
    <cellStyle name="Migliaia 44 3 2 4" xfId="6814" xr:uid="{00000000-0005-0000-0000-000065860000}"/>
    <cellStyle name="Migliaia 44 3 2 4 2" xfId="13527" xr:uid="{00000000-0005-0000-0000-000066860000}"/>
    <cellStyle name="Migliaia 44 3 2 4 2 2" xfId="35204" xr:uid="{00000000-0005-0000-0000-000067860000}"/>
    <cellStyle name="Migliaia 44 3 2 4 2 3" xfId="40506" xr:uid="{00000000-0005-0000-0000-000068860000}"/>
    <cellStyle name="Migliaia 44 3 2 4 3" xfId="32597" xr:uid="{00000000-0005-0000-0000-000069860000}"/>
    <cellStyle name="Migliaia 44 3 2 4 4" xfId="37855" xr:uid="{00000000-0005-0000-0000-00006A860000}"/>
    <cellStyle name="Migliaia 44 3 2 4 5" xfId="12641" xr:uid="{00000000-0005-0000-0000-00006B860000}"/>
    <cellStyle name="Migliaia 44 3 2 5" xfId="12741" xr:uid="{00000000-0005-0000-0000-00006C860000}"/>
    <cellStyle name="Migliaia 44 3 2 5 2" xfId="29644" xr:uid="{00000000-0005-0000-0000-00006D860000}"/>
    <cellStyle name="Migliaia 44 3 2 5 2 2" xfId="35205" xr:uid="{00000000-0005-0000-0000-00006E860000}"/>
    <cellStyle name="Migliaia 44 3 2 5 2 3" xfId="40507" xr:uid="{00000000-0005-0000-0000-00006F860000}"/>
    <cellStyle name="Migliaia 44 3 2 5 3" xfId="32598" xr:uid="{00000000-0005-0000-0000-000070860000}"/>
    <cellStyle name="Migliaia 44 3 2 5 4" xfId="37856" xr:uid="{00000000-0005-0000-0000-000071860000}"/>
    <cellStyle name="Migliaia 44 3 2 6" xfId="16126" xr:uid="{00000000-0005-0000-0000-000072860000}"/>
    <cellStyle name="Migliaia 44 3 2 6 2" xfId="29645" xr:uid="{00000000-0005-0000-0000-000073860000}"/>
    <cellStyle name="Migliaia 44 3 2 6 2 2" xfId="35206" xr:uid="{00000000-0005-0000-0000-000074860000}"/>
    <cellStyle name="Migliaia 44 3 2 6 2 3" xfId="40508" xr:uid="{00000000-0005-0000-0000-000075860000}"/>
    <cellStyle name="Migliaia 44 3 2 6 3" xfId="32599" xr:uid="{00000000-0005-0000-0000-000076860000}"/>
    <cellStyle name="Migliaia 44 3 2 6 4" xfId="37857" xr:uid="{00000000-0005-0000-0000-000077860000}"/>
    <cellStyle name="Migliaia 44 3 2 6 5" xfId="20540" xr:uid="{00000000-0005-0000-0000-000078860000}"/>
    <cellStyle name="Migliaia 44 3 2 7" xfId="20538" xr:uid="{00000000-0005-0000-0000-000079860000}"/>
    <cellStyle name="Migliaia 44 3 3" xfId="1453" xr:uid="{00000000-0005-0000-0000-00007A860000}"/>
    <cellStyle name="Migliaia 44 3 3 2" xfId="3649" xr:uid="{00000000-0005-0000-0000-00007B860000}"/>
    <cellStyle name="Migliaia 44 3 3 2 2" xfId="5190" xr:uid="{00000000-0005-0000-0000-00007C860000}"/>
    <cellStyle name="Migliaia 44 3 3 2 2 2" xfId="35208" xr:uid="{00000000-0005-0000-0000-00007D860000}"/>
    <cellStyle name="Migliaia 44 3 3 2 2 3" xfId="40510" xr:uid="{00000000-0005-0000-0000-00007E860000}"/>
    <cellStyle name="Migliaia 44 3 3 2 3" xfId="13670" xr:uid="{00000000-0005-0000-0000-00007F860000}"/>
    <cellStyle name="Migliaia 44 3 3 2 4" xfId="16130" xr:uid="{00000000-0005-0000-0000-000080860000}"/>
    <cellStyle name="Migliaia 44 3 3 2 4 2" xfId="37859" xr:uid="{00000000-0005-0000-0000-000081860000}"/>
    <cellStyle name="Migliaia 44 3 3 2 5" xfId="12038" xr:uid="{00000000-0005-0000-0000-000082860000}"/>
    <cellStyle name="Migliaia 44 3 3 3" xfId="4942" xr:uid="{00000000-0005-0000-0000-000083860000}"/>
    <cellStyle name="Migliaia 44 3 3 3 2" xfId="29647" xr:uid="{00000000-0005-0000-0000-000084860000}"/>
    <cellStyle name="Migliaia 44 3 3 3 2 2" xfId="35209" xr:uid="{00000000-0005-0000-0000-000085860000}"/>
    <cellStyle name="Migliaia 44 3 3 3 2 3" xfId="40511" xr:uid="{00000000-0005-0000-0000-000086860000}"/>
    <cellStyle name="Migliaia 44 3 3 3 3" xfId="32601" xr:uid="{00000000-0005-0000-0000-000087860000}"/>
    <cellStyle name="Migliaia 44 3 3 3 4" xfId="37860" xr:uid="{00000000-0005-0000-0000-000088860000}"/>
    <cellStyle name="Migliaia 44 3 3 4" xfId="16129" xr:uid="{00000000-0005-0000-0000-000089860000}"/>
    <cellStyle name="Migliaia 44 3 3 4 2" xfId="29648" xr:uid="{00000000-0005-0000-0000-00008A860000}"/>
    <cellStyle name="Migliaia 44 3 3 4 2 2" xfId="35210" xr:uid="{00000000-0005-0000-0000-00008B860000}"/>
    <cellStyle name="Migliaia 44 3 3 4 2 3" xfId="40512" xr:uid="{00000000-0005-0000-0000-00008C860000}"/>
    <cellStyle name="Migliaia 44 3 3 4 3" xfId="32602" xr:uid="{00000000-0005-0000-0000-00008D860000}"/>
    <cellStyle name="Migliaia 44 3 3 4 4" xfId="37861" xr:uid="{00000000-0005-0000-0000-00008E860000}"/>
    <cellStyle name="Migliaia 44 3 3 4 5" xfId="20541" xr:uid="{00000000-0005-0000-0000-00008F860000}"/>
    <cellStyle name="Migliaia 44 3 3 5" xfId="20542" xr:uid="{00000000-0005-0000-0000-000090860000}"/>
    <cellStyle name="Migliaia 44 3 3 5 2" xfId="29649" xr:uid="{00000000-0005-0000-0000-000091860000}"/>
    <cellStyle name="Migliaia 44 3 3 5 2 2" xfId="35211" xr:uid="{00000000-0005-0000-0000-000092860000}"/>
    <cellStyle name="Migliaia 44 3 3 5 2 3" xfId="40513" xr:uid="{00000000-0005-0000-0000-000093860000}"/>
    <cellStyle name="Migliaia 44 3 3 5 3" xfId="32603" xr:uid="{00000000-0005-0000-0000-000094860000}"/>
    <cellStyle name="Migliaia 44 3 3 5 4" xfId="37862" xr:uid="{00000000-0005-0000-0000-000095860000}"/>
    <cellStyle name="Migliaia 44 3 3 6" xfId="29646" xr:uid="{00000000-0005-0000-0000-000096860000}"/>
    <cellStyle name="Migliaia 44 3 3 6 2" xfId="35207" xr:uid="{00000000-0005-0000-0000-000097860000}"/>
    <cellStyle name="Migliaia 44 3 3 6 3" xfId="40509" xr:uid="{00000000-0005-0000-0000-000098860000}"/>
    <cellStyle name="Migliaia 44 3 3 7" xfId="32600" xr:uid="{00000000-0005-0000-0000-000099860000}"/>
    <cellStyle name="Migliaia 44 3 3 8" xfId="37858" xr:uid="{00000000-0005-0000-0000-00009A860000}"/>
    <cellStyle name="Migliaia 44 3 3 9" xfId="12037" xr:uid="{00000000-0005-0000-0000-00009B860000}"/>
    <cellStyle name="Migliaia 44 3 4" xfId="2423" xr:uid="{00000000-0005-0000-0000-00009C860000}"/>
    <cellStyle name="Migliaia 44 3 4 2" xfId="3935" xr:uid="{00000000-0005-0000-0000-00009D860000}"/>
    <cellStyle name="Migliaia 44 3 4 2 2" xfId="9890" xr:uid="{00000000-0005-0000-0000-00009E860000}"/>
    <cellStyle name="Migliaia 44 3 4 2 3" xfId="13565" xr:uid="{00000000-0005-0000-0000-00009F860000}"/>
    <cellStyle name="Migliaia 44 3 4 2 4" xfId="16132" xr:uid="{00000000-0005-0000-0000-0000A0860000}"/>
    <cellStyle name="Migliaia 44 3 4 2 5" xfId="27881" xr:uid="{00000000-0005-0000-0000-0000A1860000}"/>
    <cellStyle name="Migliaia 44 3 4 2 6" xfId="12040" xr:uid="{00000000-0005-0000-0000-0000A2860000}"/>
    <cellStyle name="Migliaia 44 3 4 3" xfId="9138" xr:uid="{00000000-0005-0000-0000-0000A3860000}"/>
    <cellStyle name="Migliaia 44 3 4 3 2" xfId="30840" xr:uid="{00000000-0005-0000-0000-0000A4860000}"/>
    <cellStyle name="Migliaia 44 3 4 3 2 2" xfId="36000" xr:uid="{00000000-0005-0000-0000-0000A5860000}"/>
    <cellStyle name="Migliaia 44 3 4 3 2 3" xfId="41302" xr:uid="{00000000-0005-0000-0000-0000A6860000}"/>
    <cellStyle name="Migliaia 44 3 4 3 3" xfId="33349" xr:uid="{00000000-0005-0000-0000-0000A7860000}"/>
    <cellStyle name="Migliaia 44 3 4 3 4" xfId="38651" xr:uid="{00000000-0005-0000-0000-0000A8860000}"/>
    <cellStyle name="Migliaia 44 3 4 4" xfId="16131" xr:uid="{00000000-0005-0000-0000-0000A9860000}"/>
    <cellStyle name="Migliaia 44 3 4 4 2" xfId="35212" xr:uid="{00000000-0005-0000-0000-0000AA860000}"/>
    <cellStyle name="Migliaia 44 3 4 4 3" xfId="40514" xr:uid="{00000000-0005-0000-0000-0000AB860000}"/>
    <cellStyle name="Migliaia 44 3 4 4 4" xfId="29650" xr:uid="{00000000-0005-0000-0000-0000AC860000}"/>
    <cellStyle name="Migliaia 44 3 4 5" xfId="32604" xr:uid="{00000000-0005-0000-0000-0000AD860000}"/>
    <cellStyle name="Migliaia 44 3 4 6" xfId="37863" xr:uid="{00000000-0005-0000-0000-0000AE860000}"/>
    <cellStyle name="Migliaia 44 3 4 7" xfId="12039" xr:uid="{00000000-0005-0000-0000-0000AF860000}"/>
    <cellStyle name="Migliaia 44 3 5" xfId="3251" xr:uid="{00000000-0005-0000-0000-0000B0860000}"/>
    <cellStyle name="Migliaia 44 3 5 2" xfId="9724" xr:uid="{00000000-0005-0000-0000-0000B1860000}"/>
    <cellStyle name="Migliaia 44 3 5 2 2" xfId="30841" xr:uid="{00000000-0005-0000-0000-0000B2860000}"/>
    <cellStyle name="Migliaia 44 3 5 2 2 2" xfId="36001" xr:uid="{00000000-0005-0000-0000-0000B3860000}"/>
    <cellStyle name="Migliaia 44 3 5 2 2 3" xfId="41303" xr:uid="{00000000-0005-0000-0000-0000B4860000}"/>
    <cellStyle name="Migliaia 44 3 5 2 3" xfId="33350" xr:uid="{00000000-0005-0000-0000-0000B5860000}"/>
    <cellStyle name="Migliaia 44 3 5 2 4" xfId="38652" xr:uid="{00000000-0005-0000-0000-0000B6860000}"/>
    <cellStyle name="Migliaia 44 3 5 3" xfId="16133" xr:uid="{00000000-0005-0000-0000-0000B7860000}"/>
    <cellStyle name="Migliaia 44 3 5 3 2" xfId="35213" xr:uid="{00000000-0005-0000-0000-0000B8860000}"/>
    <cellStyle name="Migliaia 44 3 5 3 3" xfId="40515" xr:uid="{00000000-0005-0000-0000-0000B9860000}"/>
    <cellStyle name="Migliaia 44 3 5 3 4" xfId="29651" xr:uid="{00000000-0005-0000-0000-0000BA860000}"/>
    <cellStyle name="Migliaia 44 3 5 4" xfId="32605" xr:uid="{00000000-0005-0000-0000-0000BB860000}"/>
    <cellStyle name="Migliaia 44 3 5 5" xfId="37864" xr:uid="{00000000-0005-0000-0000-0000BC860000}"/>
    <cellStyle name="Migliaia 44 3 5 6" xfId="12041" xr:uid="{00000000-0005-0000-0000-0000BD860000}"/>
    <cellStyle name="Migliaia 44 3 6" xfId="2836" xr:uid="{00000000-0005-0000-0000-0000BE860000}"/>
    <cellStyle name="Migliaia 44 3 6 2" xfId="9429" xr:uid="{00000000-0005-0000-0000-0000BF860000}"/>
    <cellStyle name="Migliaia 44 3 6 2 2" xfId="35214" xr:uid="{00000000-0005-0000-0000-0000C0860000}"/>
    <cellStyle name="Migliaia 44 3 6 2 3" xfId="40516" xr:uid="{00000000-0005-0000-0000-0000C1860000}"/>
    <cellStyle name="Migliaia 44 3 6 3" xfId="13722" xr:uid="{00000000-0005-0000-0000-0000C2860000}"/>
    <cellStyle name="Migliaia 44 3 6 4" xfId="16134" xr:uid="{00000000-0005-0000-0000-0000C3860000}"/>
    <cellStyle name="Migliaia 44 3 6 4 2" xfId="37865" xr:uid="{00000000-0005-0000-0000-0000C4860000}"/>
    <cellStyle name="Migliaia 44 3 6 5" xfId="12042" xr:uid="{00000000-0005-0000-0000-0000C5860000}"/>
    <cellStyle name="Migliaia 44 3 7" xfId="6957" xr:uid="{00000000-0005-0000-0000-0000C6860000}"/>
    <cellStyle name="Migliaia 44 3 7 2" xfId="29652" xr:uid="{00000000-0005-0000-0000-0000C7860000}"/>
    <cellStyle name="Migliaia 44 3 7 2 2" xfId="35215" xr:uid="{00000000-0005-0000-0000-0000C8860000}"/>
    <cellStyle name="Migliaia 44 3 7 2 3" xfId="40517" xr:uid="{00000000-0005-0000-0000-0000C9860000}"/>
    <cellStyle name="Migliaia 44 3 7 3" xfId="32606" xr:uid="{00000000-0005-0000-0000-0000CA860000}"/>
    <cellStyle name="Migliaia 44 3 7 4" xfId="37866" xr:uid="{00000000-0005-0000-0000-0000CB860000}"/>
    <cellStyle name="Migliaia 44 3 8" xfId="12742" xr:uid="{00000000-0005-0000-0000-0000CC860000}"/>
    <cellStyle name="Migliaia 44 3 8 2" xfId="29653" xr:uid="{00000000-0005-0000-0000-0000CD860000}"/>
    <cellStyle name="Migliaia 44 3 8 2 2" xfId="35216" xr:uid="{00000000-0005-0000-0000-0000CE860000}"/>
    <cellStyle name="Migliaia 44 3 8 2 3" xfId="40518" xr:uid="{00000000-0005-0000-0000-0000CF860000}"/>
    <cellStyle name="Migliaia 44 3 8 3" xfId="32607" xr:uid="{00000000-0005-0000-0000-0000D0860000}"/>
    <cellStyle name="Migliaia 44 3 8 4" xfId="37867" xr:uid="{00000000-0005-0000-0000-0000D1860000}"/>
    <cellStyle name="Migliaia 44 3 8 5" xfId="20543" xr:uid="{00000000-0005-0000-0000-0000D2860000}"/>
    <cellStyle name="Migliaia 44 3 9" xfId="16125" xr:uid="{00000000-0005-0000-0000-0000D3860000}"/>
    <cellStyle name="Migliaia 44 4" xfId="1455" xr:uid="{00000000-0005-0000-0000-0000D4860000}"/>
    <cellStyle name="Migliaia 44 4 2" xfId="3651" xr:uid="{00000000-0005-0000-0000-0000D5860000}"/>
    <cellStyle name="Migliaia 44 4 2 2" xfId="4288" xr:uid="{00000000-0005-0000-0000-0000D6860000}"/>
    <cellStyle name="Migliaia 44 4 2 2 2" xfId="29654" xr:uid="{00000000-0005-0000-0000-0000D7860000}"/>
    <cellStyle name="Migliaia 44 4 2 2 2 2" xfId="35217" xr:uid="{00000000-0005-0000-0000-0000D8860000}"/>
    <cellStyle name="Migliaia 44 4 2 2 2 3" xfId="40519" xr:uid="{00000000-0005-0000-0000-0000D9860000}"/>
    <cellStyle name="Migliaia 44 4 2 2 3" xfId="32608" xr:uid="{00000000-0005-0000-0000-0000DA860000}"/>
    <cellStyle name="Migliaia 44 4 2 2 4" xfId="37868" xr:uid="{00000000-0005-0000-0000-0000DB860000}"/>
    <cellStyle name="Migliaia 44 4 2 3" xfId="7469" xr:uid="{00000000-0005-0000-0000-0000DC860000}"/>
    <cellStyle name="Migliaia 44 4 2 3 2" xfId="29655" xr:uid="{00000000-0005-0000-0000-0000DD860000}"/>
    <cellStyle name="Migliaia 44 4 2 3 2 2" xfId="35218" xr:uid="{00000000-0005-0000-0000-0000DE860000}"/>
    <cellStyle name="Migliaia 44 4 2 3 2 3" xfId="40520" xr:uid="{00000000-0005-0000-0000-0000DF860000}"/>
    <cellStyle name="Migliaia 44 4 2 3 3" xfId="32609" xr:uid="{00000000-0005-0000-0000-0000E0860000}"/>
    <cellStyle name="Migliaia 44 4 2 3 4" xfId="37869" xr:uid="{00000000-0005-0000-0000-0000E1860000}"/>
    <cellStyle name="Migliaia 44 4 2 4" xfId="6816" xr:uid="{00000000-0005-0000-0000-0000E2860000}"/>
    <cellStyle name="Migliaia 44 4 2 5" xfId="6219" xr:uid="{00000000-0005-0000-0000-0000E3860000}"/>
    <cellStyle name="Migliaia 44 4 2 5 2" xfId="16993" xr:uid="{00000000-0005-0000-0000-0000E4860000}"/>
    <cellStyle name="Migliaia 44 4 2 5 3" xfId="42098" xr:uid="{00000000-0005-0000-0000-0000E5860000}"/>
    <cellStyle name="Migliaia 44 4 2 5 4" xfId="46025" xr:uid="{00000000-0005-0000-0000-0000E6860000}"/>
    <cellStyle name="Migliaia 44 4 2 5 5" xfId="49041" xr:uid="{00000000-0005-0000-0000-0000E7860000}"/>
    <cellStyle name="Migliaia 44 4 2 6" xfId="16136" xr:uid="{00000000-0005-0000-0000-0000E8860000}"/>
    <cellStyle name="Migliaia 44 4 2 7" xfId="20545" xr:uid="{00000000-0005-0000-0000-0000E9860000}"/>
    <cellStyle name="Migliaia 44 4 3" xfId="4289" xr:uid="{00000000-0005-0000-0000-0000EA860000}"/>
    <cellStyle name="Migliaia 44 4 3 2" xfId="13671" xr:uid="{00000000-0005-0000-0000-0000EB860000}"/>
    <cellStyle name="Migliaia 44 4 3 2 2" xfId="35219" xr:uid="{00000000-0005-0000-0000-0000EC860000}"/>
    <cellStyle name="Migliaia 44 4 3 2 3" xfId="40521" xr:uid="{00000000-0005-0000-0000-0000ED860000}"/>
    <cellStyle name="Migliaia 44 4 3 3" xfId="32610" xr:uid="{00000000-0005-0000-0000-0000EE860000}"/>
    <cellStyle name="Migliaia 44 4 3 4" xfId="37870" xr:uid="{00000000-0005-0000-0000-0000EF860000}"/>
    <cellStyle name="Migliaia 44 4 3 5" xfId="12740" xr:uid="{00000000-0005-0000-0000-0000F0860000}"/>
    <cellStyle name="Migliaia 44 4 4" xfId="7470" xr:uid="{00000000-0005-0000-0000-0000F1860000}"/>
    <cellStyle name="Migliaia 44 4 4 2" xfId="29656" xr:uid="{00000000-0005-0000-0000-0000F2860000}"/>
    <cellStyle name="Migliaia 44 4 4 2 2" xfId="35220" xr:uid="{00000000-0005-0000-0000-0000F3860000}"/>
    <cellStyle name="Migliaia 44 4 4 2 3" xfId="40522" xr:uid="{00000000-0005-0000-0000-0000F4860000}"/>
    <cellStyle name="Migliaia 44 4 4 3" xfId="32611" xr:uid="{00000000-0005-0000-0000-0000F5860000}"/>
    <cellStyle name="Migliaia 44 4 4 4" xfId="37871" xr:uid="{00000000-0005-0000-0000-0000F6860000}"/>
    <cellStyle name="Migliaia 44 4 5" xfId="6815" xr:uid="{00000000-0005-0000-0000-0000F7860000}"/>
    <cellStyle name="Migliaia 44 4 5 2" xfId="29657" xr:uid="{00000000-0005-0000-0000-0000F8860000}"/>
    <cellStyle name="Migliaia 44 4 5 2 2" xfId="35221" xr:uid="{00000000-0005-0000-0000-0000F9860000}"/>
    <cellStyle name="Migliaia 44 4 5 2 3" xfId="40523" xr:uid="{00000000-0005-0000-0000-0000FA860000}"/>
    <cellStyle name="Migliaia 44 4 5 3" xfId="32612" xr:uid="{00000000-0005-0000-0000-0000FB860000}"/>
    <cellStyle name="Migliaia 44 4 5 4" xfId="37872" xr:uid="{00000000-0005-0000-0000-0000FC860000}"/>
    <cellStyle name="Migliaia 44 4 6" xfId="6218" xr:uid="{00000000-0005-0000-0000-0000FD860000}"/>
    <cellStyle name="Migliaia 44 4 6 2" xfId="16992" xr:uid="{00000000-0005-0000-0000-0000FE860000}"/>
    <cellStyle name="Migliaia 44 4 6 2 2" xfId="35222" xr:uid="{00000000-0005-0000-0000-0000FF860000}"/>
    <cellStyle name="Migliaia 44 4 6 2 3" xfId="40524" xr:uid="{00000000-0005-0000-0000-000000870000}"/>
    <cellStyle name="Migliaia 44 4 6 2 4" xfId="29658" xr:uid="{00000000-0005-0000-0000-000001870000}"/>
    <cellStyle name="Migliaia 44 4 6 3" xfId="32613" xr:uid="{00000000-0005-0000-0000-000002870000}"/>
    <cellStyle name="Migliaia 44 4 6 4" xfId="37873" xr:uid="{00000000-0005-0000-0000-000003870000}"/>
    <cellStyle name="Migliaia 44 4 6 5" xfId="20546" xr:uid="{00000000-0005-0000-0000-000004870000}"/>
    <cellStyle name="Migliaia 44 4 6 6" xfId="43714" xr:uid="{00000000-0005-0000-0000-000005870000}"/>
    <cellStyle name="Migliaia 44 4 6 7" xfId="46024" xr:uid="{00000000-0005-0000-0000-000006870000}"/>
    <cellStyle name="Migliaia 44 4 6 8" xfId="49040" xr:uid="{00000000-0005-0000-0000-000007870000}"/>
    <cellStyle name="Migliaia 44 4 7" xfId="16135" xr:uid="{00000000-0005-0000-0000-000008870000}"/>
    <cellStyle name="Migliaia 44 4 7 2" xfId="29659" xr:uid="{00000000-0005-0000-0000-000009870000}"/>
    <cellStyle name="Migliaia 44 4 7 2 2" xfId="35223" xr:uid="{00000000-0005-0000-0000-00000A870000}"/>
    <cellStyle name="Migliaia 44 4 7 2 3" xfId="40525" xr:uid="{00000000-0005-0000-0000-00000B870000}"/>
    <cellStyle name="Migliaia 44 4 7 3" xfId="32614" xr:uid="{00000000-0005-0000-0000-00000C870000}"/>
    <cellStyle name="Migliaia 44 4 7 4" xfId="37874" xr:uid="{00000000-0005-0000-0000-00000D870000}"/>
    <cellStyle name="Migliaia 44 4 7 5" xfId="20547" xr:uid="{00000000-0005-0000-0000-00000E870000}"/>
    <cellStyle name="Migliaia 44 4 8" xfId="20544" xr:uid="{00000000-0005-0000-0000-00000F870000}"/>
    <cellStyle name="Migliaia 44 5" xfId="1456" xr:uid="{00000000-0005-0000-0000-000010870000}"/>
    <cellStyle name="Migliaia 44 5 2" xfId="3652" xr:uid="{00000000-0005-0000-0000-000011870000}"/>
    <cellStyle name="Migliaia 44 5 2 2" xfId="13910" xr:uid="{00000000-0005-0000-0000-000012870000}"/>
    <cellStyle name="Migliaia 44 5 2 2 2" xfId="35224" xr:uid="{00000000-0005-0000-0000-000013870000}"/>
    <cellStyle name="Migliaia 44 5 2 2 3" xfId="40526" xr:uid="{00000000-0005-0000-0000-000014870000}"/>
    <cellStyle name="Migliaia 44 5 2 3" xfId="16138" xr:uid="{00000000-0005-0000-0000-000015870000}"/>
    <cellStyle name="Migliaia 44 5 2 3 2" xfId="32615" xr:uid="{00000000-0005-0000-0000-000016870000}"/>
    <cellStyle name="Migliaia 44 5 2 4" xfId="37875" xr:uid="{00000000-0005-0000-0000-000017870000}"/>
    <cellStyle name="Migliaia 44 5 2 5" xfId="12043" xr:uid="{00000000-0005-0000-0000-000018870000}"/>
    <cellStyle name="Migliaia 44 5 3" xfId="6817" xr:uid="{00000000-0005-0000-0000-000019870000}"/>
    <cellStyle name="Migliaia 44 5 3 2" xfId="29660" xr:uid="{00000000-0005-0000-0000-00001A870000}"/>
    <cellStyle name="Migliaia 44 5 3 2 2" xfId="35225" xr:uid="{00000000-0005-0000-0000-00001B870000}"/>
    <cellStyle name="Migliaia 44 5 3 2 3" xfId="40527" xr:uid="{00000000-0005-0000-0000-00001C870000}"/>
    <cellStyle name="Migliaia 44 5 3 3" xfId="32616" xr:uid="{00000000-0005-0000-0000-00001D870000}"/>
    <cellStyle name="Migliaia 44 5 3 4" xfId="37876" xr:uid="{00000000-0005-0000-0000-00001E870000}"/>
    <cellStyle name="Migliaia 44 5 4" xfId="6220" xr:uid="{00000000-0005-0000-0000-00001F870000}"/>
    <cellStyle name="Migliaia 44 5 4 2" xfId="16994" xr:uid="{00000000-0005-0000-0000-000020870000}"/>
    <cellStyle name="Migliaia 44 5 4 2 2" xfId="35226" xr:uid="{00000000-0005-0000-0000-000021870000}"/>
    <cellStyle name="Migliaia 44 5 4 2 3" xfId="40528" xr:uid="{00000000-0005-0000-0000-000022870000}"/>
    <cellStyle name="Migliaia 44 5 4 2 4" xfId="29661" xr:uid="{00000000-0005-0000-0000-000023870000}"/>
    <cellStyle name="Migliaia 44 5 4 3" xfId="32617" xr:uid="{00000000-0005-0000-0000-000024870000}"/>
    <cellStyle name="Migliaia 44 5 4 4" xfId="37877" xr:uid="{00000000-0005-0000-0000-000025870000}"/>
    <cellStyle name="Migliaia 44 5 4 5" xfId="20550" xr:uid="{00000000-0005-0000-0000-000026870000}"/>
    <cellStyle name="Migliaia 44 5 4 6" xfId="42593" xr:uid="{00000000-0005-0000-0000-000027870000}"/>
    <cellStyle name="Migliaia 44 5 4 7" xfId="46026" xr:uid="{00000000-0005-0000-0000-000028870000}"/>
    <cellStyle name="Migliaia 44 5 4 8" xfId="49042" xr:uid="{00000000-0005-0000-0000-000029870000}"/>
    <cellStyle name="Migliaia 44 5 5" xfId="16137" xr:uid="{00000000-0005-0000-0000-00002A870000}"/>
    <cellStyle name="Migliaia 44 5 5 2" xfId="29662" xr:uid="{00000000-0005-0000-0000-00002B870000}"/>
    <cellStyle name="Migliaia 44 5 5 2 2" xfId="35227" xr:uid="{00000000-0005-0000-0000-00002C870000}"/>
    <cellStyle name="Migliaia 44 5 5 2 3" xfId="40529" xr:uid="{00000000-0005-0000-0000-00002D870000}"/>
    <cellStyle name="Migliaia 44 5 5 3" xfId="32618" xr:uid="{00000000-0005-0000-0000-00002E870000}"/>
    <cellStyle name="Migliaia 44 5 5 4" xfId="37878" xr:uid="{00000000-0005-0000-0000-00002F870000}"/>
    <cellStyle name="Migliaia 44 5 5 5" xfId="20551" xr:uid="{00000000-0005-0000-0000-000030870000}"/>
    <cellStyle name="Migliaia 44 5 6" xfId="20552" xr:uid="{00000000-0005-0000-0000-000031870000}"/>
    <cellStyle name="Migliaia 44 5 6 2" xfId="29663" xr:uid="{00000000-0005-0000-0000-000032870000}"/>
    <cellStyle name="Migliaia 44 5 6 2 2" xfId="35228" xr:uid="{00000000-0005-0000-0000-000033870000}"/>
    <cellStyle name="Migliaia 44 5 6 2 3" xfId="40530" xr:uid="{00000000-0005-0000-0000-000034870000}"/>
    <cellStyle name="Migliaia 44 5 6 3" xfId="32619" xr:uid="{00000000-0005-0000-0000-000035870000}"/>
    <cellStyle name="Migliaia 44 5 6 4" xfId="37879" xr:uid="{00000000-0005-0000-0000-000036870000}"/>
    <cellStyle name="Migliaia 44 5 7" xfId="20548" xr:uid="{00000000-0005-0000-0000-000037870000}"/>
    <cellStyle name="Migliaia 44 6" xfId="1451" xr:uid="{00000000-0005-0000-0000-000038870000}"/>
    <cellStyle name="Migliaia 44 6 2" xfId="3647" xr:uid="{00000000-0005-0000-0000-000039870000}"/>
    <cellStyle name="Migliaia 44 6 2 2" xfId="5189" xr:uid="{00000000-0005-0000-0000-00003A870000}"/>
    <cellStyle name="Migliaia 44 6 2 3" xfId="14074" xr:uid="{00000000-0005-0000-0000-00003B870000}"/>
    <cellStyle name="Migliaia 44 6 2 4" xfId="16140" xr:uid="{00000000-0005-0000-0000-00003C870000}"/>
    <cellStyle name="Migliaia 44 6 2 5" xfId="27882" xr:uid="{00000000-0005-0000-0000-00003D870000}"/>
    <cellStyle name="Migliaia 44 6 2 6" xfId="12045" xr:uid="{00000000-0005-0000-0000-00003E870000}"/>
    <cellStyle name="Migliaia 44 6 3" xfId="4941" xr:uid="{00000000-0005-0000-0000-00003F870000}"/>
    <cellStyle name="Migliaia 44 6 3 2" xfId="30842" xr:uid="{00000000-0005-0000-0000-000040870000}"/>
    <cellStyle name="Migliaia 44 6 3 2 2" xfId="36002" xr:uid="{00000000-0005-0000-0000-000041870000}"/>
    <cellStyle name="Migliaia 44 6 3 2 3" xfId="41304" xr:uid="{00000000-0005-0000-0000-000042870000}"/>
    <cellStyle name="Migliaia 44 6 3 3" xfId="33351" xr:uid="{00000000-0005-0000-0000-000043870000}"/>
    <cellStyle name="Migliaia 44 6 3 4" xfId="38653" xr:uid="{00000000-0005-0000-0000-000044870000}"/>
    <cellStyle name="Migliaia 44 6 4" xfId="16139" xr:uid="{00000000-0005-0000-0000-000045870000}"/>
    <cellStyle name="Migliaia 44 6 4 2" xfId="35229" xr:uid="{00000000-0005-0000-0000-000046870000}"/>
    <cellStyle name="Migliaia 44 6 4 3" xfId="40531" xr:uid="{00000000-0005-0000-0000-000047870000}"/>
    <cellStyle name="Migliaia 44 6 4 4" xfId="29664" xr:uid="{00000000-0005-0000-0000-000048870000}"/>
    <cellStyle name="Migliaia 44 6 5" xfId="32620" xr:uid="{00000000-0005-0000-0000-000049870000}"/>
    <cellStyle name="Migliaia 44 6 6" xfId="37880" xr:uid="{00000000-0005-0000-0000-00004A870000}"/>
    <cellStyle name="Migliaia 44 6 7" xfId="12044" xr:uid="{00000000-0005-0000-0000-00004B870000}"/>
    <cellStyle name="Migliaia 44 7" xfId="3249" xr:uid="{00000000-0005-0000-0000-00004C870000}"/>
    <cellStyle name="Migliaia 44 7 2" xfId="9722" xr:uid="{00000000-0005-0000-0000-00004D870000}"/>
    <cellStyle name="Migliaia 44 7 2 2" xfId="30843" xr:uid="{00000000-0005-0000-0000-00004E870000}"/>
    <cellStyle name="Migliaia 44 7 2 2 2" xfId="36003" xr:uid="{00000000-0005-0000-0000-00004F870000}"/>
    <cellStyle name="Migliaia 44 7 2 2 3" xfId="41305" xr:uid="{00000000-0005-0000-0000-000050870000}"/>
    <cellStyle name="Migliaia 44 7 2 3" xfId="33352" xr:uid="{00000000-0005-0000-0000-000051870000}"/>
    <cellStyle name="Migliaia 44 7 2 4" xfId="38654" xr:uid="{00000000-0005-0000-0000-000052870000}"/>
    <cellStyle name="Migliaia 44 7 3" xfId="16141" xr:uid="{00000000-0005-0000-0000-000053870000}"/>
    <cellStyle name="Migliaia 44 7 3 2" xfId="35230" xr:uid="{00000000-0005-0000-0000-000054870000}"/>
    <cellStyle name="Migliaia 44 7 3 3" xfId="40532" xr:uid="{00000000-0005-0000-0000-000055870000}"/>
    <cellStyle name="Migliaia 44 7 3 4" xfId="29665" xr:uid="{00000000-0005-0000-0000-000056870000}"/>
    <cellStyle name="Migliaia 44 7 4" xfId="32621" xr:uid="{00000000-0005-0000-0000-000057870000}"/>
    <cellStyle name="Migliaia 44 7 5" xfId="37881" xr:uid="{00000000-0005-0000-0000-000058870000}"/>
    <cellStyle name="Migliaia 44 7 6" xfId="12046" xr:uid="{00000000-0005-0000-0000-000059870000}"/>
    <cellStyle name="Migliaia 44 8" xfId="2834" xr:uid="{00000000-0005-0000-0000-00005A870000}"/>
    <cellStyle name="Migliaia 44 8 2" xfId="9427" xr:uid="{00000000-0005-0000-0000-00005B870000}"/>
    <cellStyle name="Migliaia 44 8 2 2" xfId="30844" xr:uid="{00000000-0005-0000-0000-00005C870000}"/>
    <cellStyle name="Migliaia 44 8 2 2 2" xfId="36004" xr:uid="{00000000-0005-0000-0000-00005D870000}"/>
    <cellStyle name="Migliaia 44 8 2 2 3" xfId="41306" xr:uid="{00000000-0005-0000-0000-00005E870000}"/>
    <cellStyle name="Migliaia 44 8 2 3" xfId="33353" xr:uid="{00000000-0005-0000-0000-00005F870000}"/>
    <cellStyle name="Migliaia 44 8 2 4" xfId="38655" xr:uid="{00000000-0005-0000-0000-000060870000}"/>
    <cellStyle name="Migliaia 44 8 3" xfId="16142" xr:uid="{00000000-0005-0000-0000-000061870000}"/>
    <cellStyle name="Migliaia 44 8 3 2" xfId="35231" xr:uid="{00000000-0005-0000-0000-000062870000}"/>
    <cellStyle name="Migliaia 44 8 3 3" xfId="40533" xr:uid="{00000000-0005-0000-0000-000063870000}"/>
    <cellStyle name="Migliaia 44 8 3 4" xfId="29666" xr:uid="{00000000-0005-0000-0000-000064870000}"/>
    <cellStyle name="Migliaia 44 8 4" xfId="32622" xr:uid="{00000000-0005-0000-0000-000065870000}"/>
    <cellStyle name="Migliaia 44 8 5" xfId="37882" xr:uid="{00000000-0005-0000-0000-000066870000}"/>
    <cellStyle name="Migliaia 44 8 6" xfId="12047" xr:uid="{00000000-0005-0000-0000-000067870000}"/>
    <cellStyle name="Migliaia 44 9" xfId="12640" xr:uid="{00000000-0005-0000-0000-000068870000}"/>
    <cellStyle name="Migliaia 44 9 2" xfId="29667" xr:uid="{00000000-0005-0000-0000-000069870000}"/>
    <cellStyle name="Migliaia 44 9 2 2" xfId="35232" xr:uid="{00000000-0005-0000-0000-00006A870000}"/>
    <cellStyle name="Migliaia 44 9 2 3" xfId="40534" xr:uid="{00000000-0005-0000-0000-00006B870000}"/>
    <cellStyle name="Migliaia 44 9 3" xfId="32623" xr:uid="{00000000-0005-0000-0000-00006C870000}"/>
    <cellStyle name="Migliaia 44 9 4" xfId="37883" xr:uid="{00000000-0005-0000-0000-00006D870000}"/>
    <cellStyle name="Migliaia 45" xfId="353" xr:uid="{00000000-0005-0000-0000-00006E870000}"/>
    <cellStyle name="Migliaia 45 10" xfId="16143" xr:uid="{00000000-0005-0000-0000-00006F870000}"/>
    <cellStyle name="Migliaia 45 10 2" xfId="35233" xr:uid="{00000000-0005-0000-0000-000070870000}"/>
    <cellStyle name="Migliaia 45 10 3" xfId="40535" xr:uid="{00000000-0005-0000-0000-000071870000}"/>
    <cellStyle name="Migliaia 45 10 4" xfId="29668" xr:uid="{00000000-0005-0000-0000-000072870000}"/>
    <cellStyle name="Migliaia 45 11" xfId="32624" xr:uid="{00000000-0005-0000-0000-000073870000}"/>
    <cellStyle name="Migliaia 45 12" xfId="37884" xr:uid="{00000000-0005-0000-0000-000074870000}"/>
    <cellStyle name="Migliaia 45 2" xfId="354" xr:uid="{00000000-0005-0000-0000-000075870000}"/>
    <cellStyle name="Migliaia 45 2 2" xfId="1458" xr:uid="{00000000-0005-0000-0000-000076870000}"/>
    <cellStyle name="Migliaia 45 2 2 2" xfId="3654" xr:uid="{00000000-0005-0000-0000-000077870000}"/>
    <cellStyle name="Migliaia 45 2 2 2 2" xfId="9831" xr:uid="{00000000-0005-0000-0000-000078870000}"/>
    <cellStyle name="Migliaia 45 2 2 2 2 2" xfId="35234" xr:uid="{00000000-0005-0000-0000-000079870000}"/>
    <cellStyle name="Migliaia 45 2 2 2 2 3" xfId="40536" xr:uid="{00000000-0005-0000-0000-00007A870000}"/>
    <cellStyle name="Migliaia 45 2 2 2 3" xfId="13911" xr:uid="{00000000-0005-0000-0000-00007B870000}"/>
    <cellStyle name="Migliaia 45 2 2 2 4" xfId="16146" xr:uid="{00000000-0005-0000-0000-00007C870000}"/>
    <cellStyle name="Migliaia 45 2 2 2 4 2" xfId="37885" xr:uid="{00000000-0005-0000-0000-00007D870000}"/>
    <cellStyle name="Migliaia 45 2 2 2 5" xfId="12048" xr:uid="{00000000-0005-0000-0000-00007E870000}"/>
    <cellStyle name="Migliaia 45 2 2 3" xfId="7056" xr:uid="{00000000-0005-0000-0000-00007F870000}"/>
    <cellStyle name="Migliaia 45 2 2 3 2" xfId="30845" xr:uid="{00000000-0005-0000-0000-000080870000}"/>
    <cellStyle name="Migliaia 45 2 2 3 2 2" xfId="36005" xr:uid="{00000000-0005-0000-0000-000081870000}"/>
    <cellStyle name="Migliaia 45 2 2 3 2 3" xfId="41307" xr:uid="{00000000-0005-0000-0000-000082870000}"/>
    <cellStyle name="Migliaia 45 2 2 3 3" xfId="33354" xr:uid="{00000000-0005-0000-0000-000083870000}"/>
    <cellStyle name="Migliaia 45 2 2 3 4" xfId="38656" xr:uid="{00000000-0005-0000-0000-000084870000}"/>
    <cellStyle name="Migliaia 45 2 2 4" xfId="6221" xr:uid="{00000000-0005-0000-0000-000085870000}"/>
    <cellStyle name="Migliaia 45 2 2 4 2" xfId="16995" xr:uid="{00000000-0005-0000-0000-000086870000}"/>
    <cellStyle name="Migliaia 45 2 2 4 3" xfId="43305" xr:uid="{00000000-0005-0000-0000-000087870000}"/>
    <cellStyle name="Migliaia 45 2 2 4 4" xfId="46027" xr:uid="{00000000-0005-0000-0000-000088870000}"/>
    <cellStyle name="Migliaia 45 2 2 4 5" xfId="49043" xr:uid="{00000000-0005-0000-0000-000089870000}"/>
    <cellStyle name="Migliaia 45 2 2 5" xfId="16145" xr:uid="{00000000-0005-0000-0000-00008A870000}"/>
    <cellStyle name="Migliaia 45 2 2 6" xfId="20556" xr:uid="{00000000-0005-0000-0000-00008B870000}"/>
    <cellStyle name="Migliaia 45 2 3" xfId="3253" xr:uid="{00000000-0005-0000-0000-00008C870000}"/>
    <cellStyle name="Migliaia 45 2 3 2" xfId="9726" xr:uid="{00000000-0005-0000-0000-00008D870000}"/>
    <cellStyle name="Migliaia 45 2 3 2 2" xfId="30846" xr:uid="{00000000-0005-0000-0000-00008E870000}"/>
    <cellStyle name="Migliaia 45 2 3 2 2 2" xfId="36006" xr:uid="{00000000-0005-0000-0000-00008F870000}"/>
    <cellStyle name="Migliaia 45 2 3 2 2 3" xfId="41308" xr:uid="{00000000-0005-0000-0000-000090870000}"/>
    <cellStyle name="Migliaia 45 2 3 2 3" xfId="33355" xr:uid="{00000000-0005-0000-0000-000091870000}"/>
    <cellStyle name="Migliaia 45 2 3 2 4" xfId="38657" xr:uid="{00000000-0005-0000-0000-000092870000}"/>
    <cellStyle name="Migliaia 45 2 3 3" xfId="16147" xr:uid="{00000000-0005-0000-0000-000093870000}"/>
    <cellStyle name="Migliaia 45 2 3 3 2" xfId="35235" xr:uid="{00000000-0005-0000-0000-000094870000}"/>
    <cellStyle name="Migliaia 45 2 3 3 3" xfId="40537" xr:uid="{00000000-0005-0000-0000-000095870000}"/>
    <cellStyle name="Migliaia 45 2 3 3 4" xfId="29669" xr:uid="{00000000-0005-0000-0000-000096870000}"/>
    <cellStyle name="Migliaia 45 2 3 4" xfId="32626" xr:uid="{00000000-0005-0000-0000-000097870000}"/>
    <cellStyle name="Migliaia 45 2 3 5" xfId="37886" xr:uid="{00000000-0005-0000-0000-000098870000}"/>
    <cellStyle name="Migliaia 45 2 3 6" xfId="12049" xr:uid="{00000000-0005-0000-0000-000099870000}"/>
    <cellStyle name="Migliaia 45 2 4" xfId="2839" xr:uid="{00000000-0005-0000-0000-00009A870000}"/>
    <cellStyle name="Migliaia 45 2 4 2" xfId="9431" xr:uid="{00000000-0005-0000-0000-00009B870000}"/>
    <cellStyle name="Migliaia 45 2 4 2 2" xfId="35236" xr:uid="{00000000-0005-0000-0000-00009C870000}"/>
    <cellStyle name="Migliaia 45 2 4 2 3" xfId="40538" xr:uid="{00000000-0005-0000-0000-00009D870000}"/>
    <cellStyle name="Migliaia 45 2 4 3" xfId="13456" xr:uid="{00000000-0005-0000-0000-00009E870000}"/>
    <cellStyle name="Migliaia 45 2 4 4" xfId="16148" xr:uid="{00000000-0005-0000-0000-00009F870000}"/>
    <cellStyle name="Migliaia 45 2 4 4 2" xfId="37887" xr:uid="{00000000-0005-0000-0000-0000A0870000}"/>
    <cellStyle name="Migliaia 45 2 4 5" xfId="12050" xr:uid="{00000000-0005-0000-0000-0000A1870000}"/>
    <cellStyle name="Migliaia 45 2 5" xfId="8571" xr:uid="{00000000-0005-0000-0000-0000A2870000}"/>
    <cellStyle name="Migliaia 45 2 5 2" xfId="29671" xr:uid="{00000000-0005-0000-0000-0000A3870000}"/>
    <cellStyle name="Migliaia 45 2 5 2 2" xfId="35237" xr:uid="{00000000-0005-0000-0000-0000A4870000}"/>
    <cellStyle name="Migliaia 45 2 5 2 3" xfId="40539" xr:uid="{00000000-0005-0000-0000-0000A5870000}"/>
    <cellStyle name="Migliaia 45 2 5 3" xfId="32628" xr:uid="{00000000-0005-0000-0000-0000A6870000}"/>
    <cellStyle name="Migliaia 45 2 5 4" xfId="37888" xr:uid="{00000000-0005-0000-0000-0000A7870000}"/>
    <cellStyle name="Migliaia 45 2 6" xfId="16144" xr:uid="{00000000-0005-0000-0000-0000A8870000}"/>
    <cellStyle name="Migliaia 45 2 6 2" xfId="29672" xr:uid="{00000000-0005-0000-0000-0000A9870000}"/>
    <cellStyle name="Migliaia 45 2 6 2 2" xfId="35238" xr:uid="{00000000-0005-0000-0000-0000AA870000}"/>
    <cellStyle name="Migliaia 45 2 6 2 3" xfId="40540" xr:uid="{00000000-0005-0000-0000-0000AB870000}"/>
    <cellStyle name="Migliaia 45 2 6 3" xfId="32629" xr:uid="{00000000-0005-0000-0000-0000AC870000}"/>
    <cellStyle name="Migliaia 45 2 6 4" xfId="37889" xr:uid="{00000000-0005-0000-0000-0000AD870000}"/>
    <cellStyle name="Migliaia 45 2 6 5" xfId="20558" xr:uid="{00000000-0005-0000-0000-0000AE870000}"/>
    <cellStyle name="Migliaia 45 2 7" xfId="20555" xr:uid="{00000000-0005-0000-0000-0000AF870000}"/>
    <cellStyle name="Migliaia 45 3" xfId="355" xr:uid="{00000000-0005-0000-0000-0000B0870000}"/>
    <cellStyle name="Migliaia 45 3 10" xfId="20559" xr:uid="{00000000-0005-0000-0000-0000B1870000}"/>
    <cellStyle name="Migliaia 45 3 11" xfId="12051" xr:uid="{00000000-0005-0000-0000-0000B2870000}"/>
    <cellStyle name="Migliaia 45 3 2" xfId="1460" xr:uid="{00000000-0005-0000-0000-0000B3870000}"/>
    <cellStyle name="Migliaia 45 3 2 2" xfId="3656" xr:uid="{00000000-0005-0000-0000-0000B4870000}"/>
    <cellStyle name="Migliaia 45 3 2 2 2" xfId="7471" xr:uid="{00000000-0005-0000-0000-0000B5870000}"/>
    <cellStyle name="Migliaia 45 3 2 2 2 2" xfId="13912" xr:uid="{00000000-0005-0000-0000-0000B6870000}"/>
    <cellStyle name="Migliaia 45 3 2 2 2 2 2" xfId="17312" xr:uid="{00000000-0005-0000-0000-0000B7870000}"/>
    <cellStyle name="Migliaia 45 3 2 2 2 2 2 2" xfId="35239" xr:uid="{00000000-0005-0000-0000-0000B8870000}"/>
    <cellStyle name="Migliaia 45 3 2 2 2 2 3" xfId="40541" xr:uid="{00000000-0005-0000-0000-0000B9870000}"/>
    <cellStyle name="Migliaia 45 3 2 2 2 2 4" xfId="29673" xr:uid="{00000000-0005-0000-0000-0000BA870000}"/>
    <cellStyle name="Migliaia 45 3 2 2 2 3" xfId="32630" xr:uid="{00000000-0005-0000-0000-0000BB870000}"/>
    <cellStyle name="Migliaia 45 3 2 2 2 4" xfId="37890" xr:uid="{00000000-0005-0000-0000-0000BC870000}"/>
    <cellStyle name="Migliaia 45 3 2 2 2 5" xfId="42534" xr:uid="{00000000-0005-0000-0000-0000BD870000}"/>
    <cellStyle name="Migliaia 45 3 2 2 2 6" xfId="46357" xr:uid="{00000000-0005-0000-0000-0000BE870000}"/>
    <cellStyle name="Migliaia 45 3 2 2 2 7" xfId="49373" xr:uid="{00000000-0005-0000-0000-0000BF870000}"/>
    <cellStyle name="Migliaia 45 3 2 2 2 8" xfId="13110" xr:uid="{00000000-0005-0000-0000-0000C0870000}"/>
    <cellStyle name="Migliaia 45 3 2 2 3" xfId="6996" xr:uid="{00000000-0005-0000-0000-0000C1870000}"/>
    <cellStyle name="Migliaia 45 3 2 2 4" xfId="6222" xr:uid="{00000000-0005-0000-0000-0000C2870000}"/>
    <cellStyle name="Migliaia 45 3 2 2 4 2" xfId="16996" xr:uid="{00000000-0005-0000-0000-0000C3870000}"/>
    <cellStyle name="Migliaia 45 3 2 2 4 3" xfId="43408" xr:uid="{00000000-0005-0000-0000-0000C4870000}"/>
    <cellStyle name="Migliaia 45 3 2 2 4 4" xfId="46028" xr:uid="{00000000-0005-0000-0000-0000C5870000}"/>
    <cellStyle name="Migliaia 45 3 2 2 4 5" xfId="49044" xr:uid="{00000000-0005-0000-0000-0000C6870000}"/>
    <cellStyle name="Migliaia 45 3 2 2 5" xfId="16151" xr:uid="{00000000-0005-0000-0000-0000C7870000}"/>
    <cellStyle name="Migliaia 45 3 2 2 6" xfId="20561" xr:uid="{00000000-0005-0000-0000-0000C8870000}"/>
    <cellStyle name="Migliaia 45 3 2 3" xfId="2841" xr:uid="{00000000-0005-0000-0000-0000C9870000}"/>
    <cellStyle name="Migliaia 45 3 2 3 2" xfId="7832" xr:uid="{00000000-0005-0000-0000-0000CA870000}"/>
    <cellStyle name="Migliaia 45 3 2 3 2 2" xfId="35240" xr:uid="{00000000-0005-0000-0000-0000CB870000}"/>
    <cellStyle name="Migliaia 45 3 2 3 2 3" xfId="40542" xr:uid="{00000000-0005-0000-0000-0000CC870000}"/>
    <cellStyle name="Migliaia 45 3 2 3 2 4" xfId="29674" xr:uid="{00000000-0005-0000-0000-0000CD870000}"/>
    <cellStyle name="Migliaia 45 3 2 3 3" xfId="7472" xr:uid="{00000000-0005-0000-0000-0000CE870000}"/>
    <cellStyle name="Migliaia 45 3 2 3 4" xfId="16152" xr:uid="{00000000-0005-0000-0000-0000CF870000}"/>
    <cellStyle name="Migliaia 45 3 2 3 4 2" xfId="37891" xr:uid="{00000000-0005-0000-0000-0000D0870000}"/>
    <cellStyle name="Migliaia 45 3 2 3 5" xfId="12052" xr:uid="{00000000-0005-0000-0000-0000D1870000}"/>
    <cellStyle name="Migliaia 45 3 2 4" xfId="6818" xr:uid="{00000000-0005-0000-0000-0000D2870000}"/>
    <cellStyle name="Migliaia 45 3 2 4 2" xfId="13528" xr:uid="{00000000-0005-0000-0000-0000D3870000}"/>
    <cellStyle name="Migliaia 45 3 2 4 2 2" xfId="35241" xr:uid="{00000000-0005-0000-0000-0000D4870000}"/>
    <cellStyle name="Migliaia 45 3 2 4 2 3" xfId="40543" xr:uid="{00000000-0005-0000-0000-0000D5870000}"/>
    <cellStyle name="Migliaia 45 3 2 4 3" xfId="32632" xr:uid="{00000000-0005-0000-0000-0000D6870000}"/>
    <cellStyle name="Migliaia 45 3 2 4 4" xfId="37892" xr:uid="{00000000-0005-0000-0000-0000D7870000}"/>
    <cellStyle name="Migliaia 45 3 2 4 5" xfId="12643" xr:uid="{00000000-0005-0000-0000-0000D8870000}"/>
    <cellStyle name="Migliaia 45 3 2 5" xfId="12738" xr:uid="{00000000-0005-0000-0000-0000D9870000}"/>
    <cellStyle name="Migliaia 45 3 2 5 2" xfId="29675" xr:uid="{00000000-0005-0000-0000-0000DA870000}"/>
    <cellStyle name="Migliaia 45 3 2 5 2 2" xfId="35242" xr:uid="{00000000-0005-0000-0000-0000DB870000}"/>
    <cellStyle name="Migliaia 45 3 2 5 2 3" xfId="40544" xr:uid="{00000000-0005-0000-0000-0000DC870000}"/>
    <cellStyle name="Migliaia 45 3 2 5 3" xfId="32633" xr:uid="{00000000-0005-0000-0000-0000DD870000}"/>
    <cellStyle name="Migliaia 45 3 2 5 4" xfId="37893" xr:uid="{00000000-0005-0000-0000-0000DE870000}"/>
    <cellStyle name="Migliaia 45 3 2 6" xfId="16150" xr:uid="{00000000-0005-0000-0000-0000DF870000}"/>
    <cellStyle name="Migliaia 45 3 2 6 2" xfId="29676" xr:uid="{00000000-0005-0000-0000-0000E0870000}"/>
    <cellStyle name="Migliaia 45 3 2 6 2 2" xfId="35243" xr:uid="{00000000-0005-0000-0000-0000E1870000}"/>
    <cellStyle name="Migliaia 45 3 2 6 2 3" xfId="40545" xr:uid="{00000000-0005-0000-0000-0000E2870000}"/>
    <cellStyle name="Migliaia 45 3 2 6 3" xfId="32634" xr:uid="{00000000-0005-0000-0000-0000E3870000}"/>
    <cellStyle name="Migliaia 45 3 2 6 4" xfId="37894" xr:uid="{00000000-0005-0000-0000-0000E4870000}"/>
    <cellStyle name="Migliaia 45 3 2 6 5" xfId="20564" xr:uid="{00000000-0005-0000-0000-0000E5870000}"/>
    <cellStyle name="Migliaia 45 3 2 7" xfId="20560" xr:uid="{00000000-0005-0000-0000-0000E6870000}"/>
    <cellStyle name="Migliaia 45 3 3" xfId="1459" xr:uid="{00000000-0005-0000-0000-0000E7870000}"/>
    <cellStyle name="Migliaia 45 3 3 2" xfId="3655" xr:uid="{00000000-0005-0000-0000-0000E8870000}"/>
    <cellStyle name="Migliaia 45 3 3 2 2" xfId="5192" xr:uid="{00000000-0005-0000-0000-0000E9870000}"/>
    <cellStyle name="Migliaia 45 3 3 2 2 2" xfId="35245" xr:uid="{00000000-0005-0000-0000-0000EA870000}"/>
    <cellStyle name="Migliaia 45 3 3 2 2 3" xfId="40547" xr:uid="{00000000-0005-0000-0000-0000EB870000}"/>
    <cellStyle name="Migliaia 45 3 3 2 3" xfId="13672" xr:uid="{00000000-0005-0000-0000-0000EC870000}"/>
    <cellStyle name="Migliaia 45 3 3 2 4" xfId="16154" xr:uid="{00000000-0005-0000-0000-0000ED870000}"/>
    <cellStyle name="Migliaia 45 3 3 2 4 2" xfId="37896" xr:uid="{00000000-0005-0000-0000-0000EE870000}"/>
    <cellStyle name="Migliaia 45 3 3 2 5" xfId="12054" xr:uid="{00000000-0005-0000-0000-0000EF870000}"/>
    <cellStyle name="Migliaia 45 3 3 3" xfId="4944" xr:uid="{00000000-0005-0000-0000-0000F0870000}"/>
    <cellStyle name="Migliaia 45 3 3 3 2" xfId="29679" xr:uid="{00000000-0005-0000-0000-0000F1870000}"/>
    <cellStyle name="Migliaia 45 3 3 3 2 2" xfId="35246" xr:uid="{00000000-0005-0000-0000-0000F2870000}"/>
    <cellStyle name="Migliaia 45 3 3 3 2 3" xfId="40548" xr:uid="{00000000-0005-0000-0000-0000F3870000}"/>
    <cellStyle name="Migliaia 45 3 3 3 3" xfId="32637" xr:uid="{00000000-0005-0000-0000-0000F4870000}"/>
    <cellStyle name="Migliaia 45 3 3 3 4" xfId="37897" xr:uid="{00000000-0005-0000-0000-0000F5870000}"/>
    <cellStyle name="Migliaia 45 3 3 4" xfId="16153" xr:uid="{00000000-0005-0000-0000-0000F6870000}"/>
    <cellStyle name="Migliaia 45 3 3 4 2" xfId="29680" xr:uid="{00000000-0005-0000-0000-0000F7870000}"/>
    <cellStyle name="Migliaia 45 3 3 4 2 2" xfId="35247" xr:uid="{00000000-0005-0000-0000-0000F8870000}"/>
    <cellStyle name="Migliaia 45 3 3 4 2 3" xfId="40549" xr:uid="{00000000-0005-0000-0000-0000F9870000}"/>
    <cellStyle name="Migliaia 45 3 3 4 3" xfId="32638" xr:uid="{00000000-0005-0000-0000-0000FA870000}"/>
    <cellStyle name="Migliaia 45 3 3 4 4" xfId="37898" xr:uid="{00000000-0005-0000-0000-0000FB870000}"/>
    <cellStyle name="Migliaia 45 3 3 4 5" xfId="20565" xr:uid="{00000000-0005-0000-0000-0000FC870000}"/>
    <cellStyle name="Migliaia 45 3 3 5" xfId="20566" xr:uid="{00000000-0005-0000-0000-0000FD870000}"/>
    <cellStyle name="Migliaia 45 3 3 5 2" xfId="29681" xr:uid="{00000000-0005-0000-0000-0000FE870000}"/>
    <cellStyle name="Migliaia 45 3 3 5 2 2" xfId="35248" xr:uid="{00000000-0005-0000-0000-0000FF870000}"/>
    <cellStyle name="Migliaia 45 3 3 5 2 3" xfId="40550" xr:uid="{00000000-0005-0000-0000-000000880000}"/>
    <cellStyle name="Migliaia 45 3 3 5 3" xfId="32639" xr:uid="{00000000-0005-0000-0000-000001880000}"/>
    <cellStyle name="Migliaia 45 3 3 5 4" xfId="37899" xr:uid="{00000000-0005-0000-0000-000002880000}"/>
    <cellStyle name="Migliaia 45 3 3 6" xfId="29677" xr:uid="{00000000-0005-0000-0000-000003880000}"/>
    <cellStyle name="Migliaia 45 3 3 6 2" xfId="35244" xr:uid="{00000000-0005-0000-0000-000004880000}"/>
    <cellStyle name="Migliaia 45 3 3 6 3" xfId="40546" xr:uid="{00000000-0005-0000-0000-000005880000}"/>
    <cellStyle name="Migliaia 45 3 3 7" xfId="32635" xr:uid="{00000000-0005-0000-0000-000006880000}"/>
    <cellStyle name="Migliaia 45 3 3 8" xfId="37895" xr:uid="{00000000-0005-0000-0000-000007880000}"/>
    <cellStyle name="Migliaia 45 3 3 9" xfId="12053" xr:uid="{00000000-0005-0000-0000-000008880000}"/>
    <cellStyle name="Migliaia 45 3 4" xfId="2424" xr:uid="{00000000-0005-0000-0000-000009880000}"/>
    <cellStyle name="Migliaia 45 3 4 2" xfId="3936" xr:uid="{00000000-0005-0000-0000-00000A880000}"/>
    <cellStyle name="Migliaia 45 3 4 2 2" xfId="9891" xr:uid="{00000000-0005-0000-0000-00000B880000}"/>
    <cellStyle name="Migliaia 45 3 4 2 3" xfId="14011" xr:uid="{00000000-0005-0000-0000-00000C880000}"/>
    <cellStyle name="Migliaia 45 3 4 2 4" xfId="16156" xr:uid="{00000000-0005-0000-0000-00000D880000}"/>
    <cellStyle name="Migliaia 45 3 4 2 5" xfId="27884" xr:uid="{00000000-0005-0000-0000-00000E880000}"/>
    <cellStyle name="Migliaia 45 3 4 2 6" xfId="12056" xr:uid="{00000000-0005-0000-0000-00000F880000}"/>
    <cellStyle name="Migliaia 45 3 4 3" xfId="9139" xr:uid="{00000000-0005-0000-0000-000010880000}"/>
    <cellStyle name="Migliaia 45 3 4 3 2" xfId="30847" xr:uid="{00000000-0005-0000-0000-000011880000}"/>
    <cellStyle name="Migliaia 45 3 4 3 2 2" xfId="36007" xr:uid="{00000000-0005-0000-0000-000012880000}"/>
    <cellStyle name="Migliaia 45 3 4 3 2 3" xfId="41309" xr:uid="{00000000-0005-0000-0000-000013880000}"/>
    <cellStyle name="Migliaia 45 3 4 3 3" xfId="33356" xr:uid="{00000000-0005-0000-0000-000014880000}"/>
    <cellStyle name="Migliaia 45 3 4 3 4" xfId="38658" xr:uid="{00000000-0005-0000-0000-000015880000}"/>
    <cellStyle name="Migliaia 45 3 4 4" xfId="16155" xr:uid="{00000000-0005-0000-0000-000016880000}"/>
    <cellStyle name="Migliaia 45 3 4 4 2" xfId="35249" xr:uid="{00000000-0005-0000-0000-000017880000}"/>
    <cellStyle name="Migliaia 45 3 4 4 3" xfId="40551" xr:uid="{00000000-0005-0000-0000-000018880000}"/>
    <cellStyle name="Migliaia 45 3 4 4 4" xfId="29682" xr:uid="{00000000-0005-0000-0000-000019880000}"/>
    <cellStyle name="Migliaia 45 3 4 5" xfId="32640" xr:uid="{00000000-0005-0000-0000-00001A880000}"/>
    <cellStyle name="Migliaia 45 3 4 6" xfId="37900" xr:uid="{00000000-0005-0000-0000-00001B880000}"/>
    <cellStyle name="Migliaia 45 3 4 7" xfId="12055" xr:uid="{00000000-0005-0000-0000-00001C880000}"/>
    <cellStyle name="Migliaia 45 3 5" xfId="3254" xr:uid="{00000000-0005-0000-0000-00001D880000}"/>
    <cellStyle name="Migliaia 45 3 5 2" xfId="9727" xr:uid="{00000000-0005-0000-0000-00001E880000}"/>
    <cellStyle name="Migliaia 45 3 5 2 2" xfId="30848" xr:uid="{00000000-0005-0000-0000-00001F880000}"/>
    <cellStyle name="Migliaia 45 3 5 2 2 2" xfId="36008" xr:uid="{00000000-0005-0000-0000-000020880000}"/>
    <cellStyle name="Migliaia 45 3 5 2 2 3" xfId="41310" xr:uid="{00000000-0005-0000-0000-000021880000}"/>
    <cellStyle name="Migliaia 45 3 5 2 3" xfId="33357" xr:uid="{00000000-0005-0000-0000-000022880000}"/>
    <cellStyle name="Migliaia 45 3 5 2 4" xfId="38659" xr:uid="{00000000-0005-0000-0000-000023880000}"/>
    <cellStyle name="Migliaia 45 3 5 3" xfId="16157" xr:uid="{00000000-0005-0000-0000-000024880000}"/>
    <cellStyle name="Migliaia 45 3 5 3 2" xfId="35250" xr:uid="{00000000-0005-0000-0000-000025880000}"/>
    <cellStyle name="Migliaia 45 3 5 3 3" xfId="40552" xr:uid="{00000000-0005-0000-0000-000026880000}"/>
    <cellStyle name="Migliaia 45 3 5 3 4" xfId="29683" xr:uid="{00000000-0005-0000-0000-000027880000}"/>
    <cellStyle name="Migliaia 45 3 5 4" xfId="32641" xr:uid="{00000000-0005-0000-0000-000028880000}"/>
    <cellStyle name="Migliaia 45 3 5 5" xfId="37901" xr:uid="{00000000-0005-0000-0000-000029880000}"/>
    <cellStyle name="Migliaia 45 3 5 6" xfId="12057" xr:uid="{00000000-0005-0000-0000-00002A880000}"/>
    <cellStyle name="Migliaia 45 3 6" xfId="2840" xr:uid="{00000000-0005-0000-0000-00002B880000}"/>
    <cellStyle name="Migliaia 45 3 6 2" xfId="9432" xr:uid="{00000000-0005-0000-0000-00002C880000}"/>
    <cellStyle name="Migliaia 45 3 6 2 2" xfId="35251" xr:uid="{00000000-0005-0000-0000-00002D880000}"/>
    <cellStyle name="Migliaia 45 3 6 2 3" xfId="40553" xr:uid="{00000000-0005-0000-0000-00002E880000}"/>
    <cellStyle name="Migliaia 45 3 6 3" xfId="13723" xr:uid="{00000000-0005-0000-0000-00002F880000}"/>
    <cellStyle name="Migliaia 45 3 6 4" xfId="16158" xr:uid="{00000000-0005-0000-0000-000030880000}"/>
    <cellStyle name="Migliaia 45 3 6 4 2" xfId="37902" xr:uid="{00000000-0005-0000-0000-000031880000}"/>
    <cellStyle name="Migliaia 45 3 6 5" xfId="12058" xr:uid="{00000000-0005-0000-0000-000032880000}"/>
    <cellStyle name="Migliaia 45 3 7" xfId="6944" xr:uid="{00000000-0005-0000-0000-000033880000}"/>
    <cellStyle name="Migliaia 45 3 7 2" xfId="29685" xr:uid="{00000000-0005-0000-0000-000034880000}"/>
    <cellStyle name="Migliaia 45 3 7 2 2" xfId="35252" xr:uid="{00000000-0005-0000-0000-000035880000}"/>
    <cellStyle name="Migliaia 45 3 7 2 3" xfId="40554" xr:uid="{00000000-0005-0000-0000-000036880000}"/>
    <cellStyle name="Migliaia 45 3 7 3" xfId="32643" xr:uid="{00000000-0005-0000-0000-000037880000}"/>
    <cellStyle name="Migliaia 45 3 7 4" xfId="37903" xr:uid="{00000000-0005-0000-0000-000038880000}"/>
    <cellStyle name="Migliaia 45 3 8" xfId="12739" xr:uid="{00000000-0005-0000-0000-000039880000}"/>
    <cellStyle name="Migliaia 45 3 8 2" xfId="29686" xr:uid="{00000000-0005-0000-0000-00003A880000}"/>
    <cellStyle name="Migliaia 45 3 8 2 2" xfId="35253" xr:uid="{00000000-0005-0000-0000-00003B880000}"/>
    <cellStyle name="Migliaia 45 3 8 2 3" xfId="40555" xr:uid="{00000000-0005-0000-0000-00003C880000}"/>
    <cellStyle name="Migliaia 45 3 8 3" xfId="32644" xr:uid="{00000000-0005-0000-0000-00003D880000}"/>
    <cellStyle name="Migliaia 45 3 8 4" xfId="37904" xr:uid="{00000000-0005-0000-0000-00003E880000}"/>
    <cellStyle name="Migliaia 45 3 8 5" xfId="20570" xr:uid="{00000000-0005-0000-0000-00003F880000}"/>
    <cellStyle name="Migliaia 45 3 9" xfId="16149" xr:uid="{00000000-0005-0000-0000-000040880000}"/>
    <cellStyle name="Migliaia 45 4" xfId="1461" xr:uid="{00000000-0005-0000-0000-000041880000}"/>
    <cellStyle name="Migliaia 45 4 2" xfId="3657" xr:uid="{00000000-0005-0000-0000-000042880000}"/>
    <cellStyle name="Migliaia 45 4 2 2" xfId="4290" xr:uid="{00000000-0005-0000-0000-000043880000}"/>
    <cellStyle name="Migliaia 45 4 2 2 2" xfId="29687" xr:uid="{00000000-0005-0000-0000-000044880000}"/>
    <cellStyle name="Migliaia 45 4 2 2 2 2" xfId="35254" xr:uid="{00000000-0005-0000-0000-000045880000}"/>
    <cellStyle name="Migliaia 45 4 2 2 2 3" xfId="40556" xr:uid="{00000000-0005-0000-0000-000046880000}"/>
    <cellStyle name="Migliaia 45 4 2 2 3" xfId="32645" xr:uid="{00000000-0005-0000-0000-000047880000}"/>
    <cellStyle name="Migliaia 45 4 2 2 4" xfId="37905" xr:uid="{00000000-0005-0000-0000-000048880000}"/>
    <cellStyle name="Migliaia 45 4 2 3" xfId="7473" xr:uid="{00000000-0005-0000-0000-000049880000}"/>
    <cellStyle name="Migliaia 45 4 2 3 2" xfId="29688" xr:uid="{00000000-0005-0000-0000-00004A880000}"/>
    <cellStyle name="Migliaia 45 4 2 3 2 2" xfId="35255" xr:uid="{00000000-0005-0000-0000-00004B880000}"/>
    <cellStyle name="Migliaia 45 4 2 3 2 3" xfId="40557" xr:uid="{00000000-0005-0000-0000-00004C880000}"/>
    <cellStyle name="Migliaia 45 4 2 3 3" xfId="32646" xr:uid="{00000000-0005-0000-0000-00004D880000}"/>
    <cellStyle name="Migliaia 45 4 2 3 4" xfId="37906" xr:uid="{00000000-0005-0000-0000-00004E880000}"/>
    <cellStyle name="Migliaia 45 4 2 4" xfId="6820" xr:uid="{00000000-0005-0000-0000-00004F880000}"/>
    <cellStyle name="Migliaia 45 4 2 5" xfId="6224" xr:uid="{00000000-0005-0000-0000-000050880000}"/>
    <cellStyle name="Migliaia 45 4 2 5 2" xfId="16998" xr:uid="{00000000-0005-0000-0000-000051880000}"/>
    <cellStyle name="Migliaia 45 4 2 5 3" xfId="42568" xr:uid="{00000000-0005-0000-0000-000052880000}"/>
    <cellStyle name="Migliaia 45 4 2 5 4" xfId="46030" xr:uid="{00000000-0005-0000-0000-000053880000}"/>
    <cellStyle name="Migliaia 45 4 2 5 5" xfId="49046" xr:uid="{00000000-0005-0000-0000-000054880000}"/>
    <cellStyle name="Migliaia 45 4 2 6" xfId="16160" xr:uid="{00000000-0005-0000-0000-000055880000}"/>
    <cellStyle name="Migliaia 45 4 2 7" xfId="20572" xr:uid="{00000000-0005-0000-0000-000056880000}"/>
    <cellStyle name="Migliaia 45 4 3" xfId="4291" xr:uid="{00000000-0005-0000-0000-000057880000}"/>
    <cellStyle name="Migliaia 45 4 3 2" xfId="13673" xr:uid="{00000000-0005-0000-0000-000058880000}"/>
    <cellStyle name="Migliaia 45 4 3 2 2" xfId="35256" xr:uid="{00000000-0005-0000-0000-000059880000}"/>
    <cellStyle name="Migliaia 45 4 3 2 3" xfId="40558" xr:uid="{00000000-0005-0000-0000-00005A880000}"/>
    <cellStyle name="Migliaia 45 4 3 3" xfId="32647" xr:uid="{00000000-0005-0000-0000-00005B880000}"/>
    <cellStyle name="Migliaia 45 4 3 4" xfId="37907" xr:uid="{00000000-0005-0000-0000-00005C880000}"/>
    <cellStyle name="Migliaia 45 4 3 5" xfId="12737" xr:uid="{00000000-0005-0000-0000-00005D880000}"/>
    <cellStyle name="Migliaia 45 4 4" xfId="7474" xr:uid="{00000000-0005-0000-0000-00005E880000}"/>
    <cellStyle name="Migliaia 45 4 4 2" xfId="29689" xr:uid="{00000000-0005-0000-0000-00005F880000}"/>
    <cellStyle name="Migliaia 45 4 4 2 2" xfId="35257" xr:uid="{00000000-0005-0000-0000-000060880000}"/>
    <cellStyle name="Migliaia 45 4 4 2 3" xfId="40559" xr:uid="{00000000-0005-0000-0000-000061880000}"/>
    <cellStyle name="Migliaia 45 4 4 3" xfId="32648" xr:uid="{00000000-0005-0000-0000-000062880000}"/>
    <cellStyle name="Migliaia 45 4 4 4" xfId="37908" xr:uid="{00000000-0005-0000-0000-000063880000}"/>
    <cellStyle name="Migliaia 45 4 5" xfId="6819" xr:uid="{00000000-0005-0000-0000-000064880000}"/>
    <cellStyle name="Migliaia 45 4 5 2" xfId="29690" xr:uid="{00000000-0005-0000-0000-000065880000}"/>
    <cellStyle name="Migliaia 45 4 5 2 2" xfId="35258" xr:uid="{00000000-0005-0000-0000-000066880000}"/>
    <cellStyle name="Migliaia 45 4 5 2 3" xfId="40560" xr:uid="{00000000-0005-0000-0000-000067880000}"/>
    <cellStyle name="Migliaia 45 4 5 3" xfId="32649" xr:uid="{00000000-0005-0000-0000-000068880000}"/>
    <cellStyle name="Migliaia 45 4 5 4" xfId="37909" xr:uid="{00000000-0005-0000-0000-000069880000}"/>
    <cellStyle name="Migliaia 45 4 6" xfId="6223" xr:uid="{00000000-0005-0000-0000-00006A880000}"/>
    <cellStyle name="Migliaia 45 4 6 2" xfId="16997" xr:uid="{00000000-0005-0000-0000-00006B880000}"/>
    <cellStyle name="Migliaia 45 4 6 2 2" xfId="35259" xr:uid="{00000000-0005-0000-0000-00006C880000}"/>
    <cellStyle name="Migliaia 45 4 6 2 3" xfId="40561" xr:uid="{00000000-0005-0000-0000-00006D880000}"/>
    <cellStyle name="Migliaia 45 4 6 2 4" xfId="29691" xr:uid="{00000000-0005-0000-0000-00006E880000}"/>
    <cellStyle name="Migliaia 45 4 6 3" xfId="32650" xr:uid="{00000000-0005-0000-0000-00006F880000}"/>
    <cellStyle name="Migliaia 45 4 6 4" xfId="37910" xr:uid="{00000000-0005-0000-0000-000070880000}"/>
    <cellStyle name="Migliaia 45 4 6 5" xfId="20576" xr:uid="{00000000-0005-0000-0000-000071880000}"/>
    <cellStyle name="Migliaia 45 4 6 6" xfId="43926" xr:uid="{00000000-0005-0000-0000-000072880000}"/>
    <cellStyle name="Migliaia 45 4 6 7" xfId="46029" xr:uid="{00000000-0005-0000-0000-000073880000}"/>
    <cellStyle name="Migliaia 45 4 6 8" xfId="49045" xr:uid="{00000000-0005-0000-0000-000074880000}"/>
    <cellStyle name="Migliaia 45 4 7" xfId="16159" xr:uid="{00000000-0005-0000-0000-000075880000}"/>
    <cellStyle name="Migliaia 45 4 7 2" xfId="29692" xr:uid="{00000000-0005-0000-0000-000076880000}"/>
    <cellStyle name="Migliaia 45 4 7 2 2" xfId="35260" xr:uid="{00000000-0005-0000-0000-000077880000}"/>
    <cellStyle name="Migliaia 45 4 7 2 3" xfId="40562" xr:uid="{00000000-0005-0000-0000-000078880000}"/>
    <cellStyle name="Migliaia 45 4 7 3" xfId="32651" xr:uid="{00000000-0005-0000-0000-000079880000}"/>
    <cellStyle name="Migliaia 45 4 7 4" xfId="37911" xr:uid="{00000000-0005-0000-0000-00007A880000}"/>
    <cellStyle name="Migliaia 45 4 7 5" xfId="20577" xr:uid="{00000000-0005-0000-0000-00007B880000}"/>
    <cellStyle name="Migliaia 45 4 8" xfId="20571" xr:uid="{00000000-0005-0000-0000-00007C880000}"/>
    <cellStyle name="Migliaia 45 5" xfId="1462" xr:uid="{00000000-0005-0000-0000-00007D880000}"/>
    <cellStyle name="Migliaia 45 5 2" xfId="3658" xr:uid="{00000000-0005-0000-0000-00007E880000}"/>
    <cellStyle name="Migliaia 45 5 2 2" xfId="13913" xr:uid="{00000000-0005-0000-0000-00007F880000}"/>
    <cellStyle name="Migliaia 45 5 2 2 2" xfId="35261" xr:uid="{00000000-0005-0000-0000-000080880000}"/>
    <cellStyle name="Migliaia 45 5 2 2 3" xfId="40563" xr:uid="{00000000-0005-0000-0000-000081880000}"/>
    <cellStyle name="Migliaia 45 5 2 3" xfId="16162" xr:uid="{00000000-0005-0000-0000-000082880000}"/>
    <cellStyle name="Migliaia 45 5 2 3 2" xfId="32652" xr:uid="{00000000-0005-0000-0000-000083880000}"/>
    <cellStyle name="Migliaia 45 5 2 4" xfId="37912" xr:uid="{00000000-0005-0000-0000-000084880000}"/>
    <cellStyle name="Migliaia 45 5 2 5" xfId="12059" xr:uid="{00000000-0005-0000-0000-000085880000}"/>
    <cellStyle name="Migliaia 45 5 3" xfId="6821" xr:uid="{00000000-0005-0000-0000-000086880000}"/>
    <cellStyle name="Migliaia 45 5 3 2" xfId="29693" xr:uid="{00000000-0005-0000-0000-000087880000}"/>
    <cellStyle name="Migliaia 45 5 3 2 2" xfId="35262" xr:uid="{00000000-0005-0000-0000-000088880000}"/>
    <cellStyle name="Migliaia 45 5 3 2 3" xfId="40564" xr:uid="{00000000-0005-0000-0000-000089880000}"/>
    <cellStyle name="Migliaia 45 5 3 3" xfId="32653" xr:uid="{00000000-0005-0000-0000-00008A880000}"/>
    <cellStyle name="Migliaia 45 5 3 4" xfId="37913" xr:uid="{00000000-0005-0000-0000-00008B880000}"/>
    <cellStyle name="Migliaia 45 5 4" xfId="6225" xr:uid="{00000000-0005-0000-0000-00008C880000}"/>
    <cellStyle name="Migliaia 45 5 4 2" xfId="16999" xr:uid="{00000000-0005-0000-0000-00008D880000}"/>
    <cellStyle name="Migliaia 45 5 4 2 2" xfId="35263" xr:uid="{00000000-0005-0000-0000-00008E880000}"/>
    <cellStyle name="Migliaia 45 5 4 2 3" xfId="40565" xr:uid="{00000000-0005-0000-0000-00008F880000}"/>
    <cellStyle name="Migliaia 45 5 4 2 4" xfId="29694" xr:uid="{00000000-0005-0000-0000-000090880000}"/>
    <cellStyle name="Migliaia 45 5 4 3" xfId="32654" xr:uid="{00000000-0005-0000-0000-000091880000}"/>
    <cellStyle name="Migliaia 45 5 4 4" xfId="37914" xr:uid="{00000000-0005-0000-0000-000092880000}"/>
    <cellStyle name="Migliaia 45 5 4 5" xfId="20579" xr:uid="{00000000-0005-0000-0000-000093880000}"/>
    <cellStyle name="Migliaia 45 5 4 6" xfId="42875" xr:uid="{00000000-0005-0000-0000-000094880000}"/>
    <cellStyle name="Migliaia 45 5 4 7" xfId="46031" xr:uid="{00000000-0005-0000-0000-000095880000}"/>
    <cellStyle name="Migliaia 45 5 4 8" xfId="49047" xr:uid="{00000000-0005-0000-0000-000096880000}"/>
    <cellStyle name="Migliaia 45 5 5" xfId="16161" xr:uid="{00000000-0005-0000-0000-000097880000}"/>
    <cellStyle name="Migliaia 45 5 5 2" xfId="29695" xr:uid="{00000000-0005-0000-0000-000098880000}"/>
    <cellStyle name="Migliaia 45 5 5 2 2" xfId="35264" xr:uid="{00000000-0005-0000-0000-000099880000}"/>
    <cellStyle name="Migliaia 45 5 5 2 3" xfId="40566" xr:uid="{00000000-0005-0000-0000-00009A880000}"/>
    <cellStyle name="Migliaia 45 5 5 3" xfId="32655" xr:uid="{00000000-0005-0000-0000-00009B880000}"/>
    <cellStyle name="Migliaia 45 5 5 4" xfId="37915" xr:uid="{00000000-0005-0000-0000-00009C880000}"/>
    <cellStyle name="Migliaia 45 5 5 5" xfId="20580" xr:uid="{00000000-0005-0000-0000-00009D880000}"/>
    <cellStyle name="Migliaia 45 5 6" xfId="20581" xr:uid="{00000000-0005-0000-0000-00009E880000}"/>
    <cellStyle name="Migliaia 45 5 6 2" xfId="29696" xr:uid="{00000000-0005-0000-0000-00009F880000}"/>
    <cellStyle name="Migliaia 45 5 6 2 2" xfId="35265" xr:uid="{00000000-0005-0000-0000-0000A0880000}"/>
    <cellStyle name="Migliaia 45 5 6 2 3" xfId="40567" xr:uid="{00000000-0005-0000-0000-0000A1880000}"/>
    <cellStyle name="Migliaia 45 5 6 3" xfId="32656" xr:uid="{00000000-0005-0000-0000-0000A2880000}"/>
    <cellStyle name="Migliaia 45 5 6 4" xfId="37916" xr:uid="{00000000-0005-0000-0000-0000A3880000}"/>
    <cellStyle name="Migliaia 45 5 7" xfId="20578" xr:uid="{00000000-0005-0000-0000-0000A4880000}"/>
    <cellStyle name="Migliaia 45 6" xfId="1457" xr:uid="{00000000-0005-0000-0000-0000A5880000}"/>
    <cellStyle name="Migliaia 45 6 2" xfId="3653" xr:uid="{00000000-0005-0000-0000-0000A6880000}"/>
    <cellStyle name="Migliaia 45 6 2 2" xfId="5191" xr:uid="{00000000-0005-0000-0000-0000A7880000}"/>
    <cellStyle name="Migliaia 45 6 2 3" xfId="14073" xr:uid="{00000000-0005-0000-0000-0000A8880000}"/>
    <cellStyle name="Migliaia 45 6 2 4" xfId="16164" xr:uid="{00000000-0005-0000-0000-0000A9880000}"/>
    <cellStyle name="Migliaia 45 6 2 5" xfId="27887" xr:uid="{00000000-0005-0000-0000-0000AA880000}"/>
    <cellStyle name="Migliaia 45 6 2 6" xfId="12061" xr:uid="{00000000-0005-0000-0000-0000AB880000}"/>
    <cellStyle name="Migliaia 45 6 3" xfId="4943" xr:uid="{00000000-0005-0000-0000-0000AC880000}"/>
    <cellStyle name="Migliaia 45 6 3 2" xfId="30849" xr:uid="{00000000-0005-0000-0000-0000AD880000}"/>
    <cellStyle name="Migliaia 45 6 3 2 2" xfId="36009" xr:uid="{00000000-0005-0000-0000-0000AE880000}"/>
    <cellStyle name="Migliaia 45 6 3 2 3" xfId="41311" xr:uid="{00000000-0005-0000-0000-0000AF880000}"/>
    <cellStyle name="Migliaia 45 6 3 3" xfId="33358" xr:uid="{00000000-0005-0000-0000-0000B0880000}"/>
    <cellStyle name="Migliaia 45 6 3 4" xfId="38660" xr:uid="{00000000-0005-0000-0000-0000B1880000}"/>
    <cellStyle name="Migliaia 45 6 4" xfId="16163" xr:uid="{00000000-0005-0000-0000-0000B2880000}"/>
    <cellStyle name="Migliaia 45 6 4 2" xfId="35266" xr:uid="{00000000-0005-0000-0000-0000B3880000}"/>
    <cellStyle name="Migliaia 45 6 4 3" xfId="40568" xr:uid="{00000000-0005-0000-0000-0000B4880000}"/>
    <cellStyle name="Migliaia 45 6 4 4" xfId="29697" xr:uid="{00000000-0005-0000-0000-0000B5880000}"/>
    <cellStyle name="Migliaia 45 6 5" xfId="32657" xr:uid="{00000000-0005-0000-0000-0000B6880000}"/>
    <cellStyle name="Migliaia 45 6 6" xfId="37917" xr:uid="{00000000-0005-0000-0000-0000B7880000}"/>
    <cellStyle name="Migliaia 45 6 7" xfId="12060" xr:uid="{00000000-0005-0000-0000-0000B8880000}"/>
    <cellStyle name="Migliaia 45 7" xfId="3252" xr:uid="{00000000-0005-0000-0000-0000B9880000}"/>
    <cellStyle name="Migliaia 45 7 2" xfId="9725" xr:uid="{00000000-0005-0000-0000-0000BA880000}"/>
    <cellStyle name="Migliaia 45 7 2 2" xfId="30850" xr:uid="{00000000-0005-0000-0000-0000BB880000}"/>
    <cellStyle name="Migliaia 45 7 2 2 2" xfId="36010" xr:uid="{00000000-0005-0000-0000-0000BC880000}"/>
    <cellStyle name="Migliaia 45 7 2 2 3" xfId="41312" xr:uid="{00000000-0005-0000-0000-0000BD880000}"/>
    <cellStyle name="Migliaia 45 7 2 3" xfId="33359" xr:uid="{00000000-0005-0000-0000-0000BE880000}"/>
    <cellStyle name="Migliaia 45 7 2 4" xfId="38661" xr:uid="{00000000-0005-0000-0000-0000BF880000}"/>
    <cellStyle name="Migliaia 45 7 3" xfId="16165" xr:uid="{00000000-0005-0000-0000-0000C0880000}"/>
    <cellStyle name="Migliaia 45 7 3 2" xfId="35267" xr:uid="{00000000-0005-0000-0000-0000C1880000}"/>
    <cellStyle name="Migliaia 45 7 3 3" xfId="40569" xr:uid="{00000000-0005-0000-0000-0000C2880000}"/>
    <cellStyle name="Migliaia 45 7 3 4" xfId="29698" xr:uid="{00000000-0005-0000-0000-0000C3880000}"/>
    <cellStyle name="Migliaia 45 7 4" xfId="32658" xr:uid="{00000000-0005-0000-0000-0000C4880000}"/>
    <cellStyle name="Migliaia 45 7 5" xfId="37918" xr:uid="{00000000-0005-0000-0000-0000C5880000}"/>
    <cellStyle name="Migliaia 45 7 6" xfId="12062" xr:uid="{00000000-0005-0000-0000-0000C6880000}"/>
    <cellStyle name="Migliaia 45 8" xfId="2838" xr:uid="{00000000-0005-0000-0000-0000C7880000}"/>
    <cellStyle name="Migliaia 45 8 2" xfId="9430" xr:uid="{00000000-0005-0000-0000-0000C8880000}"/>
    <cellStyle name="Migliaia 45 8 2 2" xfId="30851" xr:uid="{00000000-0005-0000-0000-0000C9880000}"/>
    <cellStyle name="Migliaia 45 8 2 2 2" xfId="36011" xr:uid="{00000000-0005-0000-0000-0000CA880000}"/>
    <cellStyle name="Migliaia 45 8 2 2 3" xfId="41313" xr:uid="{00000000-0005-0000-0000-0000CB880000}"/>
    <cellStyle name="Migliaia 45 8 2 3" xfId="33360" xr:uid="{00000000-0005-0000-0000-0000CC880000}"/>
    <cellStyle name="Migliaia 45 8 2 4" xfId="38662" xr:uid="{00000000-0005-0000-0000-0000CD880000}"/>
    <cellStyle name="Migliaia 45 8 3" xfId="16166" xr:uid="{00000000-0005-0000-0000-0000CE880000}"/>
    <cellStyle name="Migliaia 45 8 3 2" xfId="35268" xr:uid="{00000000-0005-0000-0000-0000CF880000}"/>
    <cellStyle name="Migliaia 45 8 3 3" xfId="40570" xr:uid="{00000000-0005-0000-0000-0000D0880000}"/>
    <cellStyle name="Migliaia 45 8 3 4" xfId="29699" xr:uid="{00000000-0005-0000-0000-0000D1880000}"/>
    <cellStyle name="Migliaia 45 8 4" xfId="32659" xr:uid="{00000000-0005-0000-0000-0000D2880000}"/>
    <cellStyle name="Migliaia 45 8 5" xfId="37919" xr:uid="{00000000-0005-0000-0000-0000D3880000}"/>
    <cellStyle name="Migliaia 45 8 6" xfId="12063" xr:uid="{00000000-0005-0000-0000-0000D4880000}"/>
    <cellStyle name="Migliaia 45 9" xfId="12642" xr:uid="{00000000-0005-0000-0000-0000D5880000}"/>
    <cellStyle name="Migliaia 45 9 2" xfId="29700" xr:uid="{00000000-0005-0000-0000-0000D6880000}"/>
    <cellStyle name="Migliaia 45 9 2 2" xfId="35269" xr:uid="{00000000-0005-0000-0000-0000D7880000}"/>
    <cellStyle name="Migliaia 45 9 2 3" xfId="40571" xr:uid="{00000000-0005-0000-0000-0000D8880000}"/>
    <cellStyle name="Migliaia 45 9 3" xfId="32660" xr:uid="{00000000-0005-0000-0000-0000D9880000}"/>
    <cellStyle name="Migliaia 45 9 4" xfId="37920" xr:uid="{00000000-0005-0000-0000-0000DA880000}"/>
    <cellStyle name="Migliaia 46" xfId="356" xr:uid="{00000000-0005-0000-0000-0000DB880000}"/>
    <cellStyle name="Migliaia 46 10" xfId="16167" xr:uid="{00000000-0005-0000-0000-0000DC880000}"/>
    <cellStyle name="Migliaia 46 10 2" xfId="35270" xr:uid="{00000000-0005-0000-0000-0000DD880000}"/>
    <cellStyle name="Migliaia 46 10 3" xfId="40572" xr:uid="{00000000-0005-0000-0000-0000DE880000}"/>
    <cellStyle name="Migliaia 46 10 4" xfId="29701" xr:uid="{00000000-0005-0000-0000-0000DF880000}"/>
    <cellStyle name="Migliaia 46 11" xfId="32661" xr:uid="{00000000-0005-0000-0000-0000E0880000}"/>
    <cellStyle name="Migliaia 46 12" xfId="37921" xr:uid="{00000000-0005-0000-0000-0000E1880000}"/>
    <cellStyle name="Migliaia 46 2" xfId="357" xr:uid="{00000000-0005-0000-0000-0000E2880000}"/>
    <cellStyle name="Migliaia 46 2 2" xfId="1464" xr:uid="{00000000-0005-0000-0000-0000E3880000}"/>
    <cellStyle name="Migliaia 46 2 2 2" xfId="3660" xr:uid="{00000000-0005-0000-0000-0000E4880000}"/>
    <cellStyle name="Migliaia 46 2 2 2 2" xfId="9832" xr:uid="{00000000-0005-0000-0000-0000E5880000}"/>
    <cellStyle name="Migliaia 46 2 2 2 2 2" xfId="35271" xr:uid="{00000000-0005-0000-0000-0000E6880000}"/>
    <cellStyle name="Migliaia 46 2 2 2 2 3" xfId="40573" xr:uid="{00000000-0005-0000-0000-0000E7880000}"/>
    <cellStyle name="Migliaia 46 2 2 2 3" xfId="13914" xr:uid="{00000000-0005-0000-0000-0000E8880000}"/>
    <cellStyle name="Migliaia 46 2 2 2 4" xfId="16170" xr:uid="{00000000-0005-0000-0000-0000E9880000}"/>
    <cellStyle name="Migliaia 46 2 2 2 4 2" xfId="37922" xr:uid="{00000000-0005-0000-0000-0000EA880000}"/>
    <cellStyle name="Migliaia 46 2 2 2 5" xfId="12064" xr:uid="{00000000-0005-0000-0000-0000EB880000}"/>
    <cellStyle name="Migliaia 46 2 2 3" xfId="7057" xr:uid="{00000000-0005-0000-0000-0000EC880000}"/>
    <cellStyle name="Migliaia 46 2 2 3 2" xfId="30852" xr:uid="{00000000-0005-0000-0000-0000ED880000}"/>
    <cellStyle name="Migliaia 46 2 2 3 2 2" xfId="36012" xr:uid="{00000000-0005-0000-0000-0000EE880000}"/>
    <cellStyle name="Migliaia 46 2 2 3 2 3" xfId="41314" xr:uid="{00000000-0005-0000-0000-0000EF880000}"/>
    <cellStyle name="Migliaia 46 2 2 3 3" xfId="33361" xr:uid="{00000000-0005-0000-0000-0000F0880000}"/>
    <cellStyle name="Migliaia 46 2 2 3 4" xfId="38663" xr:uid="{00000000-0005-0000-0000-0000F1880000}"/>
    <cellStyle name="Migliaia 46 2 2 4" xfId="6226" xr:uid="{00000000-0005-0000-0000-0000F2880000}"/>
    <cellStyle name="Migliaia 46 2 2 4 2" xfId="17000" xr:uid="{00000000-0005-0000-0000-0000F3880000}"/>
    <cellStyle name="Migliaia 46 2 2 4 3" xfId="42569" xr:uid="{00000000-0005-0000-0000-0000F4880000}"/>
    <cellStyle name="Migliaia 46 2 2 4 4" xfId="46032" xr:uid="{00000000-0005-0000-0000-0000F5880000}"/>
    <cellStyle name="Migliaia 46 2 2 4 5" xfId="49048" xr:uid="{00000000-0005-0000-0000-0000F6880000}"/>
    <cellStyle name="Migliaia 46 2 2 5" xfId="16169" xr:uid="{00000000-0005-0000-0000-0000F7880000}"/>
    <cellStyle name="Migliaia 46 2 2 6" xfId="20584" xr:uid="{00000000-0005-0000-0000-0000F8880000}"/>
    <cellStyle name="Migliaia 46 2 3" xfId="3256" xr:uid="{00000000-0005-0000-0000-0000F9880000}"/>
    <cellStyle name="Migliaia 46 2 3 2" xfId="9729" xr:uid="{00000000-0005-0000-0000-0000FA880000}"/>
    <cellStyle name="Migliaia 46 2 3 2 2" xfId="30853" xr:uid="{00000000-0005-0000-0000-0000FB880000}"/>
    <cellStyle name="Migliaia 46 2 3 2 2 2" xfId="36013" xr:uid="{00000000-0005-0000-0000-0000FC880000}"/>
    <cellStyle name="Migliaia 46 2 3 2 2 3" xfId="41315" xr:uid="{00000000-0005-0000-0000-0000FD880000}"/>
    <cellStyle name="Migliaia 46 2 3 2 3" xfId="33362" xr:uid="{00000000-0005-0000-0000-0000FE880000}"/>
    <cellStyle name="Migliaia 46 2 3 2 4" xfId="38664" xr:uid="{00000000-0005-0000-0000-0000FF880000}"/>
    <cellStyle name="Migliaia 46 2 3 3" xfId="16171" xr:uid="{00000000-0005-0000-0000-000000890000}"/>
    <cellStyle name="Migliaia 46 2 3 3 2" xfId="35272" xr:uid="{00000000-0005-0000-0000-000001890000}"/>
    <cellStyle name="Migliaia 46 2 3 3 3" xfId="40574" xr:uid="{00000000-0005-0000-0000-000002890000}"/>
    <cellStyle name="Migliaia 46 2 3 3 4" xfId="29702" xr:uid="{00000000-0005-0000-0000-000003890000}"/>
    <cellStyle name="Migliaia 46 2 3 4" xfId="32662" xr:uid="{00000000-0005-0000-0000-000004890000}"/>
    <cellStyle name="Migliaia 46 2 3 5" xfId="37923" xr:uid="{00000000-0005-0000-0000-000005890000}"/>
    <cellStyle name="Migliaia 46 2 3 6" xfId="12065" xr:uid="{00000000-0005-0000-0000-000006890000}"/>
    <cellStyle name="Migliaia 46 2 4" xfId="2843" xr:uid="{00000000-0005-0000-0000-000007890000}"/>
    <cellStyle name="Migliaia 46 2 4 2" xfId="9434" xr:uid="{00000000-0005-0000-0000-000008890000}"/>
    <cellStyle name="Migliaia 46 2 4 2 2" xfId="35273" xr:uid="{00000000-0005-0000-0000-000009890000}"/>
    <cellStyle name="Migliaia 46 2 4 2 3" xfId="40575" xr:uid="{00000000-0005-0000-0000-00000A890000}"/>
    <cellStyle name="Migliaia 46 2 4 3" xfId="14039" xr:uid="{00000000-0005-0000-0000-00000B890000}"/>
    <cellStyle name="Migliaia 46 2 4 4" xfId="16172" xr:uid="{00000000-0005-0000-0000-00000C890000}"/>
    <cellStyle name="Migliaia 46 2 4 4 2" xfId="37924" xr:uid="{00000000-0005-0000-0000-00000D890000}"/>
    <cellStyle name="Migliaia 46 2 4 5" xfId="12066" xr:uid="{00000000-0005-0000-0000-00000E890000}"/>
    <cellStyle name="Migliaia 46 2 5" xfId="8572" xr:uid="{00000000-0005-0000-0000-00000F890000}"/>
    <cellStyle name="Migliaia 46 2 5 2" xfId="29703" xr:uid="{00000000-0005-0000-0000-000010890000}"/>
    <cellStyle name="Migliaia 46 2 5 2 2" xfId="35274" xr:uid="{00000000-0005-0000-0000-000011890000}"/>
    <cellStyle name="Migliaia 46 2 5 2 3" xfId="40576" xr:uid="{00000000-0005-0000-0000-000012890000}"/>
    <cellStyle name="Migliaia 46 2 5 3" xfId="32664" xr:uid="{00000000-0005-0000-0000-000013890000}"/>
    <cellStyle name="Migliaia 46 2 5 4" xfId="37925" xr:uid="{00000000-0005-0000-0000-000014890000}"/>
    <cellStyle name="Migliaia 46 2 6" xfId="16168" xr:uid="{00000000-0005-0000-0000-000015890000}"/>
    <cellStyle name="Migliaia 46 2 6 2" xfId="29704" xr:uid="{00000000-0005-0000-0000-000016890000}"/>
    <cellStyle name="Migliaia 46 2 6 2 2" xfId="35275" xr:uid="{00000000-0005-0000-0000-000017890000}"/>
    <cellStyle name="Migliaia 46 2 6 2 3" xfId="40577" xr:uid="{00000000-0005-0000-0000-000018890000}"/>
    <cellStyle name="Migliaia 46 2 6 3" xfId="32665" xr:uid="{00000000-0005-0000-0000-000019890000}"/>
    <cellStyle name="Migliaia 46 2 6 4" xfId="37926" xr:uid="{00000000-0005-0000-0000-00001A890000}"/>
    <cellStyle name="Migliaia 46 2 6 5" xfId="20585" xr:uid="{00000000-0005-0000-0000-00001B890000}"/>
    <cellStyle name="Migliaia 46 2 7" xfId="20583" xr:uid="{00000000-0005-0000-0000-00001C890000}"/>
    <cellStyle name="Migliaia 46 3" xfId="358" xr:uid="{00000000-0005-0000-0000-00001D890000}"/>
    <cellStyle name="Migliaia 46 3 10" xfId="20586" xr:uid="{00000000-0005-0000-0000-00001E890000}"/>
    <cellStyle name="Migliaia 46 3 11" xfId="12067" xr:uid="{00000000-0005-0000-0000-00001F890000}"/>
    <cellStyle name="Migliaia 46 3 2" xfId="1466" xr:uid="{00000000-0005-0000-0000-000020890000}"/>
    <cellStyle name="Migliaia 46 3 2 2" xfId="3662" xr:uid="{00000000-0005-0000-0000-000021890000}"/>
    <cellStyle name="Migliaia 46 3 2 2 2" xfId="7475" xr:uid="{00000000-0005-0000-0000-000022890000}"/>
    <cellStyle name="Migliaia 46 3 2 2 2 2" xfId="13915" xr:uid="{00000000-0005-0000-0000-000023890000}"/>
    <cellStyle name="Migliaia 46 3 2 2 2 2 2" xfId="17313" xr:uid="{00000000-0005-0000-0000-000024890000}"/>
    <cellStyle name="Migliaia 46 3 2 2 2 2 2 2" xfId="35276" xr:uid="{00000000-0005-0000-0000-000025890000}"/>
    <cellStyle name="Migliaia 46 3 2 2 2 2 3" xfId="40578" xr:uid="{00000000-0005-0000-0000-000026890000}"/>
    <cellStyle name="Migliaia 46 3 2 2 2 2 4" xfId="29705" xr:uid="{00000000-0005-0000-0000-000027890000}"/>
    <cellStyle name="Migliaia 46 3 2 2 2 3" xfId="32666" xr:uid="{00000000-0005-0000-0000-000028890000}"/>
    <cellStyle name="Migliaia 46 3 2 2 2 4" xfId="37927" xr:uid="{00000000-0005-0000-0000-000029890000}"/>
    <cellStyle name="Migliaia 46 3 2 2 2 5" xfId="19933" xr:uid="{00000000-0005-0000-0000-00002A890000}"/>
    <cellStyle name="Migliaia 46 3 2 2 2 6" xfId="46358" xr:uid="{00000000-0005-0000-0000-00002B890000}"/>
    <cellStyle name="Migliaia 46 3 2 2 2 7" xfId="49374" xr:uid="{00000000-0005-0000-0000-00002C890000}"/>
    <cellStyle name="Migliaia 46 3 2 2 2 8" xfId="13111" xr:uid="{00000000-0005-0000-0000-00002D890000}"/>
    <cellStyle name="Migliaia 46 3 2 2 3" xfId="6997" xr:uid="{00000000-0005-0000-0000-00002E890000}"/>
    <cellStyle name="Migliaia 46 3 2 2 4" xfId="6227" xr:uid="{00000000-0005-0000-0000-00002F890000}"/>
    <cellStyle name="Migliaia 46 3 2 2 4 2" xfId="17001" xr:uid="{00000000-0005-0000-0000-000030890000}"/>
    <cellStyle name="Migliaia 46 3 2 2 4 3" xfId="19684" xr:uid="{00000000-0005-0000-0000-000031890000}"/>
    <cellStyle name="Migliaia 46 3 2 2 4 4" xfId="46033" xr:uid="{00000000-0005-0000-0000-000032890000}"/>
    <cellStyle name="Migliaia 46 3 2 2 4 5" xfId="49049" xr:uid="{00000000-0005-0000-0000-000033890000}"/>
    <cellStyle name="Migliaia 46 3 2 2 5" xfId="16175" xr:uid="{00000000-0005-0000-0000-000034890000}"/>
    <cellStyle name="Migliaia 46 3 2 2 6" xfId="20588" xr:uid="{00000000-0005-0000-0000-000035890000}"/>
    <cellStyle name="Migliaia 46 3 2 3" xfId="2845" xr:uid="{00000000-0005-0000-0000-000036890000}"/>
    <cellStyle name="Migliaia 46 3 2 3 2" xfId="7598" xr:uid="{00000000-0005-0000-0000-000037890000}"/>
    <cellStyle name="Migliaia 46 3 2 3 2 2" xfId="35277" xr:uid="{00000000-0005-0000-0000-000038890000}"/>
    <cellStyle name="Migliaia 46 3 2 3 2 3" xfId="40579" xr:uid="{00000000-0005-0000-0000-000039890000}"/>
    <cellStyle name="Migliaia 46 3 2 3 2 4" xfId="29706" xr:uid="{00000000-0005-0000-0000-00003A890000}"/>
    <cellStyle name="Migliaia 46 3 2 3 3" xfId="7476" xr:uid="{00000000-0005-0000-0000-00003B890000}"/>
    <cellStyle name="Migliaia 46 3 2 3 4" xfId="16176" xr:uid="{00000000-0005-0000-0000-00003C890000}"/>
    <cellStyle name="Migliaia 46 3 2 3 4 2" xfId="37928" xr:uid="{00000000-0005-0000-0000-00003D890000}"/>
    <cellStyle name="Migliaia 46 3 2 3 5" xfId="12068" xr:uid="{00000000-0005-0000-0000-00003E890000}"/>
    <cellStyle name="Migliaia 46 3 2 4" xfId="6822" xr:uid="{00000000-0005-0000-0000-00003F890000}"/>
    <cellStyle name="Migliaia 46 3 2 4 2" xfId="13529" xr:uid="{00000000-0005-0000-0000-000040890000}"/>
    <cellStyle name="Migliaia 46 3 2 4 2 2" xfId="35278" xr:uid="{00000000-0005-0000-0000-000041890000}"/>
    <cellStyle name="Migliaia 46 3 2 4 2 3" xfId="40580" xr:uid="{00000000-0005-0000-0000-000042890000}"/>
    <cellStyle name="Migliaia 46 3 2 4 3" xfId="32667" xr:uid="{00000000-0005-0000-0000-000043890000}"/>
    <cellStyle name="Migliaia 46 3 2 4 4" xfId="37929" xr:uid="{00000000-0005-0000-0000-000044890000}"/>
    <cellStyle name="Migliaia 46 3 2 4 5" xfId="12645" xr:uid="{00000000-0005-0000-0000-000045890000}"/>
    <cellStyle name="Migliaia 46 3 2 5" xfId="12735" xr:uid="{00000000-0005-0000-0000-000046890000}"/>
    <cellStyle name="Migliaia 46 3 2 5 2" xfId="29707" xr:uid="{00000000-0005-0000-0000-000047890000}"/>
    <cellStyle name="Migliaia 46 3 2 5 2 2" xfId="35279" xr:uid="{00000000-0005-0000-0000-000048890000}"/>
    <cellStyle name="Migliaia 46 3 2 5 2 3" xfId="40581" xr:uid="{00000000-0005-0000-0000-000049890000}"/>
    <cellStyle name="Migliaia 46 3 2 5 3" xfId="32668" xr:uid="{00000000-0005-0000-0000-00004A890000}"/>
    <cellStyle name="Migliaia 46 3 2 5 4" xfId="37930" xr:uid="{00000000-0005-0000-0000-00004B890000}"/>
    <cellStyle name="Migliaia 46 3 2 6" xfId="16174" xr:uid="{00000000-0005-0000-0000-00004C890000}"/>
    <cellStyle name="Migliaia 46 3 2 6 2" xfId="29708" xr:uid="{00000000-0005-0000-0000-00004D890000}"/>
    <cellStyle name="Migliaia 46 3 2 6 2 2" xfId="35280" xr:uid="{00000000-0005-0000-0000-00004E890000}"/>
    <cellStyle name="Migliaia 46 3 2 6 2 3" xfId="40582" xr:uid="{00000000-0005-0000-0000-00004F890000}"/>
    <cellStyle name="Migliaia 46 3 2 6 3" xfId="32669" xr:uid="{00000000-0005-0000-0000-000050890000}"/>
    <cellStyle name="Migliaia 46 3 2 6 4" xfId="37931" xr:uid="{00000000-0005-0000-0000-000051890000}"/>
    <cellStyle name="Migliaia 46 3 2 6 5" xfId="20589" xr:uid="{00000000-0005-0000-0000-000052890000}"/>
    <cellStyle name="Migliaia 46 3 2 7" xfId="20587" xr:uid="{00000000-0005-0000-0000-000053890000}"/>
    <cellStyle name="Migliaia 46 3 3" xfId="1465" xr:uid="{00000000-0005-0000-0000-000054890000}"/>
    <cellStyle name="Migliaia 46 3 3 2" xfId="3661" xr:uid="{00000000-0005-0000-0000-000055890000}"/>
    <cellStyle name="Migliaia 46 3 3 2 2" xfId="5194" xr:uid="{00000000-0005-0000-0000-000056890000}"/>
    <cellStyle name="Migliaia 46 3 3 2 2 2" xfId="35282" xr:uid="{00000000-0005-0000-0000-000057890000}"/>
    <cellStyle name="Migliaia 46 3 3 2 2 3" xfId="40584" xr:uid="{00000000-0005-0000-0000-000058890000}"/>
    <cellStyle name="Migliaia 46 3 3 2 3" xfId="13674" xr:uid="{00000000-0005-0000-0000-000059890000}"/>
    <cellStyle name="Migliaia 46 3 3 2 4" xfId="16178" xr:uid="{00000000-0005-0000-0000-00005A890000}"/>
    <cellStyle name="Migliaia 46 3 3 2 4 2" xfId="37933" xr:uid="{00000000-0005-0000-0000-00005B890000}"/>
    <cellStyle name="Migliaia 46 3 3 2 5" xfId="12070" xr:uid="{00000000-0005-0000-0000-00005C890000}"/>
    <cellStyle name="Migliaia 46 3 3 3" xfId="4946" xr:uid="{00000000-0005-0000-0000-00005D890000}"/>
    <cellStyle name="Migliaia 46 3 3 3 2" xfId="29710" xr:uid="{00000000-0005-0000-0000-00005E890000}"/>
    <cellStyle name="Migliaia 46 3 3 3 2 2" xfId="35283" xr:uid="{00000000-0005-0000-0000-00005F890000}"/>
    <cellStyle name="Migliaia 46 3 3 3 2 3" xfId="40585" xr:uid="{00000000-0005-0000-0000-000060890000}"/>
    <cellStyle name="Migliaia 46 3 3 3 3" xfId="32671" xr:uid="{00000000-0005-0000-0000-000061890000}"/>
    <cellStyle name="Migliaia 46 3 3 3 4" xfId="37934" xr:uid="{00000000-0005-0000-0000-000062890000}"/>
    <cellStyle name="Migliaia 46 3 3 4" xfId="16177" xr:uid="{00000000-0005-0000-0000-000063890000}"/>
    <cellStyle name="Migliaia 46 3 3 4 2" xfId="29711" xr:uid="{00000000-0005-0000-0000-000064890000}"/>
    <cellStyle name="Migliaia 46 3 3 4 2 2" xfId="35284" xr:uid="{00000000-0005-0000-0000-000065890000}"/>
    <cellStyle name="Migliaia 46 3 3 4 2 3" xfId="40586" xr:uid="{00000000-0005-0000-0000-000066890000}"/>
    <cellStyle name="Migliaia 46 3 3 4 3" xfId="32672" xr:uid="{00000000-0005-0000-0000-000067890000}"/>
    <cellStyle name="Migliaia 46 3 3 4 4" xfId="37935" xr:uid="{00000000-0005-0000-0000-000068890000}"/>
    <cellStyle name="Migliaia 46 3 3 4 5" xfId="20590" xr:uid="{00000000-0005-0000-0000-000069890000}"/>
    <cellStyle name="Migliaia 46 3 3 5" xfId="20591" xr:uid="{00000000-0005-0000-0000-00006A890000}"/>
    <cellStyle name="Migliaia 46 3 3 5 2" xfId="29712" xr:uid="{00000000-0005-0000-0000-00006B890000}"/>
    <cellStyle name="Migliaia 46 3 3 5 2 2" xfId="35285" xr:uid="{00000000-0005-0000-0000-00006C890000}"/>
    <cellStyle name="Migliaia 46 3 3 5 2 3" xfId="40587" xr:uid="{00000000-0005-0000-0000-00006D890000}"/>
    <cellStyle name="Migliaia 46 3 3 5 3" xfId="32673" xr:uid="{00000000-0005-0000-0000-00006E890000}"/>
    <cellStyle name="Migliaia 46 3 3 5 4" xfId="37936" xr:uid="{00000000-0005-0000-0000-00006F890000}"/>
    <cellStyle name="Migliaia 46 3 3 6" xfId="29709" xr:uid="{00000000-0005-0000-0000-000070890000}"/>
    <cellStyle name="Migliaia 46 3 3 6 2" xfId="35281" xr:uid="{00000000-0005-0000-0000-000071890000}"/>
    <cellStyle name="Migliaia 46 3 3 6 3" xfId="40583" xr:uid="{00000000-0005-0000-0000-000072890000}"/>
    <cellStyle name="Migliaia 46 3 3 7" xfId="32670" xr:uid="{00000000-0005-0000-0000-000073890000}"/>
    <cellStyle name="Migliaia 46 3 3 8" xfId="37932" xr:uid="{00000000-0005-0000-0000-000074890000}"/>
    <cellStyle name="Migliaia 46 3 3 9" xfId="12069" xr:uid="{00000000-0005-0000-0000-000075890000}"/>
    <cellStyle name="Migliaia 46 3 4" xfId="2425" xr:uid="{00000000-0005-0000-0000-000076890000}"/>
    <cellStyle name="Migliaia 46 3 4 2" xfId="3937" xr:uid="{00000000-0005-0000-0000-000077890000}"/>
    <cellStyle name="Migliaia 46 3 4 2 2" xfId="9892" xr:uid="{00000000-0005-0000-0000-000078890000}"/>
    <cellStyle name="Migliaia 46 3 4 2 3" xfId="13479" xr:uid="{00000000-0005-0000-0000-000079890000}"/>
    <cellStyle name="Migliaia 46 3 4 2 4" xfId="16180" xr:uid="{00000000-0005-0000-0000-00007A890000}"/>
    <cellStyle name="Migliaia 46 3 4 2 5" xfId="27889" xr:uid="{00000000-0005-0000-0000-00007B890000}"/>
    <cellStyle name="Migliaia 46 3 4 2 6" xfId="12072" xr:uid="{00000000-0005-0000-0000-00007C890000}"/>
    <cellStyle name="Migliaia 46 3 4 3" xfId="9140" xr:uid="{00000000-0005-0000-0000-00007D890000}"/>
    <cellStyle name="Migliaia 46 3 4 3 2" xfId="30854" xr:uid="{00000000-0005-0000-0000-00007E890000}"/>
    <cellStyle name="Migliaia 46 3 4 3 2 2" xfId="36014" xr:uid="{00000000-0005-0000-0000-00007F890000}"/>
    <cellStyle name="Migliaia 46 3 4 3 2 3" xfId="41316" xr:uid="{00000000-0005-0000-0000-000080890000}"/>
    <cellStyle name="Migliaia 46 3 4 3 3" xfId="33363" xr:uid="{00000000-0005-0000-0000-000081890000}"/>
    <cellStyle name="Migliaia 46 3 4 3 4" xfId="38665" xr:uid="{00000000-0005-0000-0000-000082890000}"/>
    <cellStyle name="Migliaia 46 3 4 4" xfId="16179" xr:uid="{00000000-0005-0000-0000-000083890000}"/>
    <cellStyle name="Migliaia 46 3 4 4 2" xfId="35286" xr:uid="{00000000-0005-0000-0000-000084890000}"/>
    <cellStyle name="Migliaia 46 3 4 4 3" xfId="40588" xr:uid="{00000000-0005-0000-0000-000085890000}"/>
    <cellStyle name="Migliaia 46 3 4 4 4" xfId="29713" xr:uid="{00000000-0005-0000-0000-000086890000}"/>
    <cellStyle name="Migliaia 46 3 4 5" xfId="32674" xr:uid="{00000000-0005-0000-0000-000087890000}"/>
    <cellStyle name="Migliaia 46 3 4 6" xfId="37937" xr:uid="{00000000-0005-0000-0000-000088890000}"/>
    <cellStyle name="Migliaia 46 3 4 7" xfId="12071" xr:uid="{00000000-0005-0000-0000-000089890000}"/>
    <cellStyle name="Migliaia 46 3 5" xfId="3257" xr:uid="{00000000-0005-0000-0000-00008A890000}"/>
    <cellStyle name="Migliaia 46 3 5 2" xfId="9730" xr:uid="{00000000-0005-0000-0000-00008B890000}"/>
    <cellStyle name="Migliaia 46 3 5 2 2" xfId="30855" xr:uid="{00000000-0005-0000-0000-00008C890000}"/>
    <cellStyle name="Migliaia 46 3 5 2 2 2" xfId="36015" xr:uid="{00000000-0005-0000-0000-00008D890000}"/>
    <cellStyle name="Migliaia 46 3 5 2 2 3" xfId="41317" xr:uid="{00000000-0005-0000-0000-00008E890000}"/>
    <cellStyle name="Migliaia 46 3 5 2 3" xfId="33364" xr:uid="{00000000-0005-0000-0000-00008F890000}"/>
    <cellStyle name="Migliaia 46 3 5 2 4" xfId="38666" xr:uid="{00000000-0005-0000-0000-000090890000}"/>
    <cellStyle name="Migliaia 46 3 5 3" xfId="16181" xr:uid="{00000000-0005-0000-0000-000091890000}"/>
    <cellStyle name="Migliaia 46 3 5 3 2" xfId="35287" xr:uid="{00000000-0005-0000-0000-000092890000}"/>
    <cellStyle name="Migliaia 46 3 5 3 3" xfId="40589" xr:uid="{00000000-0005-0000-0000-000093890000}"/>
    <cellStyle name="Migliaia 46 3 5 3 4" xfId="29714" xr:uid="{00000000-0005-0000-0000-000094890000}"/>
    <cellStyle name="Migliaia 46 3 5 4" xfId="32675" xr:uid="{00000000-0005-0000-0000-000095890000}"/>
    <cellStyle name="Migliaia 46 3 5 5" xfId="37938" xr:uid="{00000000-0005-0000-0000-000096890000}"/>
    <cellStyle name="Migliaia 46 3 5 6" xfId="12073" xr:uid="{00000000-0005-0000-0000-000097890000}"/>
    <cellStyle name="Migliaia 46 3 6" xfId="2844" xr:uid="{00000000-0005-0000-0000-000098890000}"/>
    <cellStyle name="Migliaia 46 3 6 2" xfId="9435" xr:uid="{00000000-0005-0000-0000-000099890000}"/>
    <cellStyle name="Migliaia 46 3 6 2 2" xfId="35288" xr:uid="{00000000-0005-0000-0000-00009A890000}"/>
    <cellStyle name="Migliaia 46 3 6 2 3" xfId="40590" xr:uid="{00000000-0005-0000-0000-00009B890000}"/>
    <cellStyle name="Migliaia 46 3 6 3" xfId="13575" xr:uid="{00000000-0005-0000-0000-00009C890000}"/>
    <cellStyle name="Migliaia 46 3 6 4" xfId="16182" xr:uid="{00000000-0005-0000-0000-00009D890000}"/>
    <cellStyle name="Migliaia 46 3 6 4 2" xfId="37939" xr:uid="{00000000-0005-0000-0000-00009E890000}"/>
    <cellStyle name="Migliaia 46 3 6 5" xfId="12074" xr:uid="{00000000-0005-0000-0000-00009F890000}"/>
    <cellStyle name="Migliaia 46 3 7" xfId="7677" xr:uid="{00000000-0005-0000-0000-0000A0890000}"/>
    <cellStyle name="Migliaia 46 3 7 2" xfId="29715" xr:uid="{00000000-0005-0000-0000-0000A1890000}"/>
    <cellStyle name="Migliaia 46 3 7 2 2" xfId="35289" xr:uid="{00000000-0005-0000-0000-0000A2890000}"/>
    <cellStyle name="Migliaia 46 3 7 2 3" xfId="40591" xr:uid="{00000000-0005-0000-0000-0000A3890000}"/>
    <cellStyle name="Migliaia 46 3 7 3" xfId="32676" xr:uid="{00000000-0005-0000-0000-0000A4890000}"/>
    <cellStyle name="Migliaia 46 3 7 4" xfId="37940" xr:uid="{00000000-0005-0000-0000-0000A5890000}"/>
    <cellStyle name="Migliaia 46 3 8" xfId="12736" xr:uid="{00000000-0005-0000-0000-0000A6890000}"/>
    <cellStyle name="Migliaia 46 3 8 2" xfId="29716" xr:uid="{00000000-0005-0000-0000-0000A7890000}"/>
    <cellStyle name="Migliaia 46 3 8 2 2" xfId="35290" xr:uid="{00000000-0005-0000-0000-0000A8890000}"/>
    <cellStyle name="Migliaia 46 3 8 2 3" xfId="40592" xr:uid="{00000000-0005-0000-0000-0000A9890000}"/>
    <cellStyle name="Migliaia 46 3 8 3" xfId="32677" xr:uid="{00000000-0005-0000-0000-0000AA890000}"/>
    <cellStyle name="Migliaia 46 3 8 4" xfId="37941" xr:uid="{00000000-0005-0000-0000-0000AB890000}"/>
    <cellStyle name="Migliaia 46 3 8 5" xfId="20592" xr:uid="{00000000-0005-0000-0000-0000AC890000}"/>
    <cellStyle name="Migliaia 46 3 9" xfId="16173" xr:uid="{00000000-0005-0000-0000-0000AD890000}"/>
    <cellStyle name="Migliaia 46 4" xfId="1467" xr:uid="{00000000-0005-0000-0000-0000AE890000}"/>
    <cellStyle name="Migliaia 46 4 2" xfId="3663" xr:uid="{00000000-0005-0000-0000-0000AF890000}"/>
    <cellStyle name="Migliaia 46 4 2 2" xfId="4292" xr:uid="{00000000-0005-0000-0000-0000B0890000}"/>
    <cellStyle name="Migliaia 46 4 2 2 2" xfId="29717" xr:uid="{00000000-0005-0000-0000-0000B1890000}"/>
    <cellStyle name="Migliaia 46 4 2 2 2 2" xfId="35291" xr:uid="{00000000-0005-0000-0000-0000B2890000}"/>
    <cellStyle name="Migliaia 46 4 2 2 2 3" xfId="40593" xr:uid="{00000000-0005-0000-0000-0000B3890000}"/>
    <cellStyle name="Migliaia 46 4 2 2 3" xfId="32678" xr:uid="{00000000-0005-0000-0000-0000B4890000}"/>
    <cellStyle name="Migliaia 46 4 2 2 4" xfId="37942" xr:uid="{00000000-0005-0000-0000-0000B5890000}"/>
    <cellStyle name="Migliaia 46 4 2 3" xfId="7477" xr:uid="{00000000-0005-0000-0000-0000B6890000}"/>
    <cellStyle name="Migliaia 46 4 2 3 2" xfId="29718" xr:uid="{00000000-0005-0000-0000-0000B7890000}"/>
    <cellStyle name="Migliaia 46 4 2 3 2 2" xfId="35292" xr:uid="{00000000-0005-0000-0000-0000B8890000}"/>
    <cellStyle name="Migliaia 46 4 2 3 2 3" xfId="40594" xr:uid="{00000000-0005-0000-0000-0000B9890000}"/>
    <cellStyle name="Migliaia 46 4 2 3 3" xfId="32679" xr:uid="{00000000-0005-0000-0000-0000BA890000}"/>
    <cellStyle name="Migliaia 46 4 2 3 4" xfId="37943" xr:uid="{00000000-0005-0000-0000-0000BB890000}"/>
    <cellStyle name="Migliaia 46 4 2 4" xfId="6824" xr:uid="{00000000-0005-0000-0000-0000BC890000}"/>
    <cellStyle name="Migliaia 46 4 2 5" xfId="6229" xr:uid="{00000000-0005-0000-0000-0000BD890000}"/>
    <cellStyle name="Migliaia 46 4 2 5 2" xfId="17003" xr:uid="{00000000-0005-0000-0000-0000BE890000}"/>
    <cellStyle name="Migliaia 46 4 2 5 3" xfId="42759" xr:uid="{00000000-0005-0000-0000-0000BF890000}"/>
    <cellStyle name="Migliaia 46 4 2 5 4" xfId="46035" xr:uid="{00000000-0005-0000-0000-0000C0890000}"/>
    <cellStyle name="Migliaia 46 4 2 5 5" xfId="49051" xr:uid="{00000000-0005-0000-0000-0000C1890000}"/>
    <cellStyle name="Migliaia 46 4 2 6" xfId="16184" xr:uid="{00000000-0005-0000-0000-0000C2890000}"/>
    <cellStyle name="Migliaia 46 4 2 7" xfId="20594" xr:uid="{00000000-0005-0000-0000-0000C3890000}"/>
    <cellStyle name="Migliaia 46 4 3" xfId="4293" xr:uid="{00000000-0005-0000-0000-0000C4890000}"/>
    <cellStyle name="Migliaia 46 4 3 2" xfId="13675" xr:uid="{00000000-0005-0000-0000-0000C5890000}"/>
    <cellStyle name="Migliaia 46 4 3 2 2" xfId="35293" xr:uid="{00000000-0005-0000-0000-0000C6890000}"/>
    <cellStyle name="Migliaia 46 4 3 2 3" xfId="40595" xr:uid="{00000000-0005-0000-0000-0000C7890000}"/>
    <cellStyle name="Migliaia 46 4 3 3" xfId="32680" xr:uid="{00000000-0005-0000-0000-0000C8890000}"/>
    <cellStyle name="Migliaia 46 4 3 4" xfId="37944" xr:uid="{00000000-0005-0000-0000-0000C9890000}"/>
    <cellStyle name="Migliaia 46 4 3 5" xfId="12734" xr:uid="{00000000-0005-0000-0000-0000CA890000}"/>
    <cellStyle name="Migliaia 46 4 4" xfId="7478" xr:uid="{00000000-0005-0000-0000-0000CB890000}"/>
    <cellStyle name="Migliaia 46 4 4 2" xfId="29719" xr:uid="{00000000-0005-0000-0000-0000CC890000}"/>
    <cellStyle name="Migliaia 46 4 4 2 2" xfId="35294" xr:uid="{00000000-0005-0000-0000-0000CD890000}"/>
    <cellStyle name="Migliaia 46 4 4 2 3" xfId="40596" xr:uid="{00000000-0005-0000-0000-0000CE890000}"/>
    <cellStyle name="Migliaia 46 4 4 3" xfId="32681" xr:uid="{00000000-0005-0000-0000-0000CF890000}"/>
    <cellStyle name="Migliaia 46 4 4 4" xfId="37945" xr:uid="{00000000-0005-0000-0000-0000D0890000}"/>
    <cellStyle name="Migliaia 46 4 5" xfId="6823" xr:uid="{00000000-0005-0000-0000-0000D1890000}"/>
    <cellStyle name="Migliaia 46 4 5 2" xfId="29720" xr:uid="{00000000-0005-0000-0000-0000D2890000}"/>
    <cellStyle name="Migliaia 46 4 5 2 2" xfId="35295" xr:uid="{00000000-0005-0000-0000-0000D3890000}"/>
    <cellStyle name="Migliaia 46 4 5 2 3" xfId="40597" xr:uid="{00000000-0005-0000-0000-0000D4890000}"/>
    <cellStyle name="Migliaia 46 4 5 3" xfId="32682" xr:uid="{00000000-0005-0000-0000-0000D5890000}"/>
    <cellStyle name="Migliaia 46 4 5 4" xfId="37946" xr:uid="{00000000-0005-0000-0000-0000D6890000}"/>
    <cellStyle name="Migliaia 46 4 6" xfId="6228" xr:uid="{00000000-0005-0000-0000-0000D7890000}"/>
    <cellStyle name="Migliaia 46 4 6 2" xfId="17002" xr:uid="{00000000-0005-0000-0000-0000D8890000}"/>
    <cellStyle name="Migliaia 46 4 6 2 2" xfId="35296" xr:uid="{00000000-0005-0000-0000-0000D9890000}"/>
    <cellStyle name="Migliaia 46 4 6 2 3" xfId="40598" xr:uid="{00000000-0005-0000-0000-0000DA890000}"/>
    <cellStyle name="Migliaia 46 4 6 2 4" xfId="29721" xr:uid="{00000000-0005-0000-0000-0000DB890000}"/>
    <cellStyle name="Migliaia 46 4 6 3" xfId="32683" xr:uid="{00000000-0005-0000-0000-0000DC890000}"/>
    <cellStyle name="Migliaia 46 4 6 4" xfId="37947" xr:uid="{00000000-0005-0000-0000-0000DD890000}"/>
    <cellStyle name="Migliaia 46 4 6 5" xfId="20595" xr:uid="{00000000-0005-0000-0000-0000DE890000}"/>
    <cellStyle name="Migliaia 46 4 6 6" xfId="42876" xr:uid="{00000000-0005-0000-0000-0000DF890000}"/>
    <cellStyle name="Migliaia 46 4 6 7" xfId="46034" xr:uid="{00000000-0005-0000-0000-0000E0890000}"/>
    <cellStyle name="Migliaia 46 4 6 8" xfId="49050" xr:uid="{00000000-0005-0000-0000-0000E1890000}"/>
    <cellStyle name="Migliaia 46 4 7" xfId="16183" xr:uid="{00000000-0005-0000-0000-0000E2890000}"/>
    <cellStyle name="Migliaia 46 4 7 2" xfId="29722" xr:uid="{00000000-0005-0000-0000-0000E3890000}"/>
    <cellStyle name="Migliaia 46 4 7 2 2" xfId="35297" xr:uid="{00000000-0005-0000-0000-0000E4890000}"/>
    <cellStyle name="Migliaia 46 4 7 2 3" xfId="40599" xr:uid="{00000000-0005-0000-0000-0000E5890000}"/>
    <cellStyle name="Migliaia 46 4 7 3" xfId="32684" xr:uid="{00000000-0005-0000-0000-0000E6890000}"/>
    <cellStyle name="Migliaia 46 4 7 4" xfId="37948" xr:uid="{00000000-0005-0000-0000-0000E7890000}"/>
    <cellStyle name="Migliaia 46 4 7 5" xfId="20596" xr:uid="{00000000-0005-0000-0000-0000E8890000}"/>
    <cellStyle name="Migliaia 46 4 8" xfId="20593" xr:uid="{00000000-0005-0000-0000-0000E9890000}"/>
    <cellStyle name="Migliaia 46 5" xfId="1468" xr:uid="{00000000-0005-0000-0000-0000EA890000}"/>
    <cellStyle name="Migliaia 46 5 2" xfId="3664" xr:uid="{00000000-0005-0000-0000-0000EB890000}"/>
    <cellStyle name="Migliaia 46 5 2 2" xfId="13916" xr:uid="{00000000-0005-0000-0000-0000EC890000}"/>
    <cellStyle name="Migliaia 46 5 2 2 2" xfId="35298" xr:uid="{00000000-0005-0000-0000-0000ED890000}"/>
    <cellStyle name="Migliaia 46 5 2 2 3" xfId="40600" xr:uid="{00000000-0005-0000-0000-0000EE890000}"/>
    <cellStyle name="Migliaia 46 5 2 3" xfId="16186" xr:uid="{00000000-0005-0000-0000-0000EF890000}"/>
    <cellStyle name="Migliaia 46 5 2 3 2" xfId="32685" xr:uid="{00000000-0005-0000-0000-0000F0890000}"/>
    <cellStyle name="Migliaia 46 5 2 4" xfId="37949" xr:uid="{00000000-0005-0000-0000-0000F1890000}"/>
    <cellStyle name="Migliaia 46 5 2 5" xfId="12075" xr:uid="{00000000-0005-0000-0000-0000F2890000}"/>
    <cellStyle name="Migliaia 46 5 3" xfId="6825" xr:uid="{00000000-0005-0000-0000-0000F3890000}"/>
    <cellStyle name="Migliaia 46 5 3 2" xfId="29723" xr:uid="{00000000-0005-0000-0000-0000F4890000}"/>
    <cellStyle name="Migliaia 46 5 3 2 2" xfId="35299" xr:uid="{00000000-0005-0000-0000-0000F5890000}"/>
    <cellStyle name="Migliaia 46 5 3 2 3" xfId="40601" xr:uid="{00000000-0005-0000-0000-0000F6890000}"/>
    <cellStyle name="Migliaia 46 5 3 3" xfId="32686" xr:uid="{00000000-0005-0000-0000-0000F7890000}"/>
    <cellStyle name="Migliaia 46 5 3 4" xfId="37950" xr:uid="{00000000-0005-0000-0000-0000F8890000}"/>
    <cellStyle name="Migliaia 46 5 4" xfId="6230" xr:uid="{00000000-0005-0000-0000-0000F9890000}"/>
    <cellStyle name="Migliaia 46 5 4 2" xfId="17004" xr:uid="{00000000-0005-0000-0000-0000FA890000}"/>
    <cellStyle name="Migliaia 46 5 4 2 2" xfId="35300" xr:uid="{00000000-0005-0000-0000-0000FB890000}"/>
    <cellStyle name="Migliaia 46 5 4 2 3" xfId="40602" xr:uid="{00000000-0005-0000-0000-0000FC890000}"/>
    <cellStyle name="Migliaia 46 5 4 2 4" xfId="29724" xr:uid="{00000000-0005-0000-0000-0000FD890000}"/>
    <cellStyle name="Migliaia 46 5 4 3" xfId="32687" xr:uid="{00000000-0005-0000-0000-0000FE890000}"/>
    <cellStyle name="Migliaia 46 5 4 4" xfId="37951" xr:uid="{00000000-0005-0000-0000-0000FF890000}"/>
    <cellStyle name="Migliaia 46 5 4 5" xfId="20598" xr:uid="{00000000-0005-0000-0000-0000008A0000}"/>
    <cellStyle name="Migliaia 46 5 4 6" xfId="41709" xr:uid="{00000000-0005-0000-0000-0000018A0000}"/>
    <cellStyle name="Migliaia 46 5 4 7" xfId="46036" xr:uid="{00000000-0005-0000-0000-0000028A0000}"/>
    <cellStyle name="Migliaia 46 5 4 8" xfId="49052" xr:uid="{00000000-0005-0000-0000-0000038A0000}"/>
    <cellStyle name="Migliaia 46 5 5" xfId="16185" xr:uid="{00000000-0005-0000-0000-0000048A0000}"/>
    <cellStyle name="Migliaia 46 5 5 2" xfId="29725" xr:uid="{00000000-0005-0000-0000-0000058A0000}"/>
    <cellStyle name="Migliaia 46 5 5 2 2" xfId="35301" xr:uid="{00000000-0005-0000-0000-0000068A0000}"/>
    <cellStyle name="Migliaia 46 5 5 2 3" xfId="40603" xr:uid="{00000000-0005-0000-0000-0000078A0000}"/>
    <cellStyle name="Migliaia 46 5 5 3" xfId="32688" xr:uid="{00000000-0005-0000-0000-0000088A0000}"/>
    <cellStyle name="Migliaia 46 5 5 4" xfId="37952" xr:uid="{00000000-0005-0000-0000-0000098A0000}"/>
    <cellStyle name="Migliaia 46 5 5 5" xfId="20599" xr:uid="{00000000-0005-0000-0000-00000A8A0000}"/>
    <cellStyle name="Migliaia 46 5 6" xfId="20600" xr:uid="{00000000-0005-0000-0000-00000B8A0000}"/>
    <cellStyle name="Migliaia 46 5 6 2" xfId="29726" xr:uid="{00000000-0005-0000-0000-00000C8A0000}"/>
    <cellStyle name="Migliaia 46 5 6 2 2" xfId="35302" xr:uid="{00000000-0005-0000-0000-00000D8A0000}"/>
    <cellStyle name="Migliaia 46 5 6 2 3" xfId="40604" xr:uid="{00000000-0005-0000-0000-00000E8A0000}"/>
    <cellStyle name="Migliaia 46 5 6 3" xfId="32689" xr:uid="{00000000-0005-0000-0000-00000F8A0000}"/>
    <cellStyle name="Migliaia 46 5 6 4" xfId="37953" xr:uid="{00000000-0005-0000-0000-0000108A0000}"/>
    <cellStyle name="Migliaia 46 5 7" xfId="20597" xr:uid="{00000000-0005-0000-0000-0000118A0000}"/>
    <cellStyle name="Migliaia 46 6" xfId="1463" xr:uid="{00000000-0005-0000-0000-0000128A0000}"/>
    <cellStyle name="Migliaia 46 6 2" xfId="3659" xr:uid="{00000000-0005-0000-0000-0000138A0000}"/>
    <cellStyle name="Migliaia 46 6 2 2" xfId="5193" xr:uid="{00000000-0005-0000-0000-0000148A0000}"/>
    <cellStyle name="Migliaia 46 6 2 3" xfId="14072" xr:uid="{00000000-0005-0000-0000-0000158A0000}"/>
    <cellStyle name="Migliaia 46 6 2 4" xfId="16188" xr:uid="{00000000-0005-0000-0000-0000168A0000}"/>
    <cellStyle name="Migliaia 46 6 2 5" xfId="27890" xr:uid="{00000000-0005-0000-0000-0000178A0000}"/>
    <cellStyle name="Migliaia 46 6 2 6" xfId="12077" xr:uid="{00000000-0005-0000-0000-0000188A0000}"/>
    <cellStyle name="Migliaia 46 6 3" xfId="4945" xr:uid="{00000000-0005-0000-0000-0000198A0000}"/>
    <cellStyle name="Migliaia 46 6 3 2" xfId="30856" xr:uid="{00000000-0005-0000-0000-00001A8A0000}"/>
    <cellStyle name="Migliaia 46 6 3 2 2" xfId="36016" xr:uid="{00000000-0005-0000-0000-00001B8A0000}"/>
    <cellStyle name="Migliaia 46 6 3 2 3" xfId="41318" xr:uid="{00000000-0005-0000-0000-00001C8A0000}"/>
    <cellStyle name="Migliaia 46 6 3 3" xfId="33365" xr:uid="{00000000-0005-0000-0000-00001D8A0000}"/>
    <cellStyle name="Migliaia 46 6 3 4" xfId="38667" xr:uid="{00000000-0005-0000-0000-00001E8A0000}"/>
    <cellStyle name="Migliaia 46 6 4" xfId="16187" xr:uid="{00000000-0005-0000-0000-00001F8A0000}"/>
    <cellStyle name="Migliaia 46 6 4 2" xfId="35303" xr:uid="{00000000-0005-0000-0000-0000208A0000}"/>
    <cellStyle name="Migliaia 46 6 4 3" xfId="40605" xr:uid="{00000000-0005-0000-0000-0000218A0000}"/>
    <cellStyle name="Migliaia 46 6 4 4" xfId="29727" xr:uid="{00000000-0005-0000-0000-0000228A0000}"/>
    <cellStyle name="Migliaia 46 6 5" xfId="32690" xr:uid="{00000000-0005-0000-0000-0000238A0000}"/>
    <cellStyle name="Migliaia 46 6 6" xfId="37954" xr:uid="{00000000-0005-0000-0000-0000248A0000}"/>
    <cellStyle name="Migliaia 46 6 7" xfId="12076" xr:uid="{00000000-0005-0000-0000-0000258A0000}"/>
    <cellStyle name="Migliaia 46 7" xfId="3255" xr:uid="{00000000-0005-0000-0000-0000268A0000}"/>
    <cellStyle name="Migliaia 46 7 2" xfId="9728" xr:uid="{00000000-0005-0000-0000-0000278A0000}"/>
    <cellStyle name="Migliaia 46 7 2 2" xfId="30857" xr:uid="{00000000-0005-0000-0000-0000288A0000}"/>
    <cellStyle name="Migliaia 46 7 2 2 2" xfId="36017" xr:uid="{00000000-0005-0000-0000-0000298A0000}"/>
    <cellStyle name="Migliaia 46 7 2 2 3" xfId="41319" xr:uid="{00000000-0005-0000-0000-00002A8A0000}"/>
    <cellStyle name="Migliaia 46 7 2 3" xfId="33366" xr:uid="{00000000-0005-0000-0000-00002B8A0000}"/>
    <cellStyle name="Migliaia 46 7 2 4" xfId="38668" xr:uid="{00000000-0005-0000-0000-00002C8A0000}"/>
    <cellStyle name="Migliaia 46 7 3" xfId="16189" xr:uid="{00000000-0005-0000-0000-00002D8A0000}"/>
    <cellStyle name="Migliaia 46 7 3 2" xfId="35304" xr:uid="{00000000-0005-0000-0000-00002E8A0000}"/>
    <cellStyle name="Migliaia 46 7 3 3" xfId="40606" xr:uid="{00000000-0005-0000-0000-00002F8A0000}"/>
    <cellStyle name="Migliaia 46 7 3 4" xfId="29728" xr:uid="{00000000-0005-0000-0000-0000308A0000}"/>
    <cellStyle name="Migliaia 46 7 4" xfId="32691" xr:uid="{00000000-0005-0000-0000-0000318A0000}"/>
    <cellStyle name="Migliaia 46 7 5" xfId="37955" xr:uid="{00000000-0005-0000-0000-0000328A0000}"/>
    <cellStyle name="Migliaia 46 7 6" xfId="12078" xr:uid="{00000000-0005-0000-0000-0000338A0000}"/>
    <cellStyle name="Migliaia 46 8" xfId="2842" xr:uid="{00000000-0005-0000-0000-0000348A0000}"/>
    <cellStyle name="Migliaia 46 8 2" xfId="9433" xr:uid="{00000000-0005-0000-0000-0000358A0000}"/>
    <cellStyle name="Migliaia 46 8 2 2" xfId="30858" xr:uid="{00000000-0005-0000-0000-0000368A0000}"/>
    <cellStyle name="Migliaia 46 8 2 2 2" xfId="36018" xr:uid="{00000000-0005-0000-0000-0000378A0000}"/>
    <cellStyle name="Migliaia 46 8 2 2 3" xfId="41320" xr:uid="{00000000-0005-0000-0000-0000388A0000}"/>
    <cellStyle name="Migliaia 46 8 2 3" xfId="33367" xr:uid="{00000000-0005-0000-0000-0000398A0000}"/>
    <cellStyle name="Migliaia 46 8 2 4" xfId="38669" xr:uid="{00000000-0005-0000-0000-00003A8A0000}"/>
    <cellStyle name="Migliaia 46 8 3" xfId="16190" xr:uid="{00000000-0005-0000-0000-00003B8A0000}"/>
    <cellStyle name="Migliaia 46 8 3 2" xfId="35305" xr:uid="{00000000-0005-0000-0000-00003C8A0000}"/>
    <cellStyle name="Migliaia 46 8 3 3" xfId="40607" xr:uid="{00000000-0005-0000-0000-00003D8A0000}"/>
    <cellStyle name="Migliaia 46 8 3 4" xfId="29729" xr:uid="{00000000-0005-0000-0000-00003E8A0000}"/>
    <cellStyle name="Migliaia 46 8 4" xfId="32692" xr:uid="{00000000-0005-0000-0000-00003F8A0000}"/>
    <cellStyle name="Migliaia 46 8 5" xfId="37956" xr:uid="{00000000-0005-0000-0000-0000408A0000}"/>
    <cellStyle name="Migliaia 46 8 6" xfId="12079" xr:uid="{00000000-0005-0000-0000-0000418A0000}"/>
    <cellStyle name="Migliaia 46 9" xfId="12644" xr:uid="{00000000-0005-0000-0000-0000428A0000}"/>
    <cellStyle name="Migliaia 46 9 2" xfId="29730" xr:uid="{00000000-0005-0000-0000-0000438A0000}"/>
    <cellStyle name="Migliaia 46 9 2 2" xfId="35306" xr:uid="{00000000-0005-0000-0000-0000448A0000}"/>
    <cellStyle name="Migliaia 46 9 2 3" xfId="40608" xr:uid="{00000000-0005-0000-0000-0000458A0000}"/>
    <cellStyle name="Migliaia 46 9 3" xfId="32693" xr:uid="{00000000-0005-0000-0000-0000468A0000}"/>
    <cellStyle name="Migliaia 46 9 4" xfId="37957" xr:uid="{00000000-0005-0000-0000-0000478A0000}"/>
    <cellStyle name="Migliaia 47" xfId="359" xr:uid="{00000000-0005-0000-0000-0000488A0000}"/>
    <cellStyle name="Migliaia 47 10" xfId="16191" xr:uid="{00000000-0005-0000-0000-0000498A0000}"/>
    <cellStyle name="Migliaia 47 10 2" xfId="35307" xr:uid="{00000000-0005-0000-0000-00004A8A0000}"/>
    <cellStyle name="Migliaia 47 10 3" xfId="40609" xr:uid="{00000000-0005-0000-0000-00004B8A0000}"/>
    <cellStyle name="Migliaia 47 10 4" xfId="29731" xr:uid="{00000000-0005-0000-0000-00004C8A0000}"/>
    <cellStyle name="Migliaia 47 11" xfId="32694" xr:uid="{00000000-0005-0000-0000-00004D8A0000}"/>
    <cellStyle name="Migliaia 47 12" xfId="37958" xr:uid="{00000000-0005-0000-0000-00004E8A0000}"/>
    <cellStyle name="Migliaia 47 2" xfId="360" xr:uid="{00000000-0005-0000-0000-00004F8A0000}"/>
    <cellStyle name="Migliaia 47 2 2" xfId="1470" xr:uid="{00000000-0005-0000-0000-0000508A0000}"/>
    <cellStyle name="Migliaia 47 2 2 2" xfId="3666" xr:uid="{00000000-0005-0000-0000-0000518A0000}"/>
    <cellStyle name="Migliaia 47 2 2 2 2" xfId="9833" xr:uid="{00000000-0005-0000-0000-0000528A0000}"/>
    <cellStyle name="Migliaia 47 2 2 2 2 2" xfId="35308" xr:uid="{00000000-0005-0000-0000-0000538A0000}"/>
    <cellStyle name="Migliaia 47 2 2 2 2 3" xfId="40610" xr:uid="{00000000-0005-0000-0000-0000548A0000}"/>
    <cellStyle name="Migliaia 47 2 2 2 3" xfId="13917" xr:uid="{00000000-0005-0000-0000-0000558A0000}"/>
    <cellStyle name="Migliaia 47 2 2 2 4" xfId="16194" xr:uid="{00000000-0005-0000-0000-0000568A0000}"/>
    <cellStyle name="Migliaia 47 2 2 2 4 2" xfId="37959" xr:uid="{00000000-0005-0000-0000-0000578A0000}"/>
    <cellStyle name="Migliaia 47 2 2 2 5" xfId="12080" xr:uid="{00000000-0005-0000-0000-0000588A0000}"/>
    <cellStyle name="Migliaia 47 2 2 3" xfId="7058" xr:uid="{00000000-0005-0000-0000-0000598A0000}"/>
    <cellStyle name="Migliaia 47 2 2 3 2" xfId="30859" xr:uid="{00000000-0005-0000-0000-00005A8A0000}"/>
    <cellStyle name="Migliaia 47 2 2 3 2 2" xfId="36019" xr:uid="{00000000-0005-0000-0000-00005B8A0000}"/>
    <cellStyle name="Migliaia 47 2 2 3 2 3" xfId="41321" xr:uid="{00000000-0005-0000-0000-00005C8A0000}"/>
    <cellStyle name="Migliaia 47 2 2 3 3" xfId="33368" xr:uid="{00000000-0005-0000-0000-00005D8A0000}"/>
    <cellStyle name="Migliaia 47 2 2 3 4" xfId="38670" xr:uid="{00000000-0005-0000-0000-00005E8A0000}"/>
    <cellStyle name="Migliaia 47 2 2 4" xfId="6231" xr:uid="{00000000-0005-0000-0000-00005F8A0000}"/>
    <cellStyle name="Migliaia 47 2 2 4 2" xfId="17005" xr:uid="{00000000-0005-0000-0000-0000608A0000}"/>
    <cellStyle name="Migliaia 47 2 2 4 3" xfId="43353" xr:uid="{00000000-0005-0000-0000-0000618A0000}"/>
    <cellStyle name="Migliaia 47 2 2 4 4" xfId="46037" xr:uid="{00000000-0005-0000-0000-0000628A0000}"/>
    <cellStyle name="Migliaia 47 2 2 4 5" xfId="49053" xr:uid="{00000000-0005-0000-0000-0000638A0000}"/>
    <cellStyle name="Migliaia 47 2 2 5" xfId="16193" xr:uid="{00000000-0005-0000-0000-0000648A0000}"/>
    <cellStyle name="Migliaia 47 2 2 6" xfId="20602" xr:uid="{00000000-0005-0000-0000-0000658A0000}"/>
    <cellStyle name="Migliaia 47 2 3" xfId="3259" xr:uid="{00000000-0005-0000-0000-0000668A0000}"/>
    <cellStyle name="Migliaia 47 2 3 2" xfId="9732" xr:uid="{00000000-0005-0000-0000-0000678A0000}"/>
    <cellStyle name="Migliaia 47 2 3 2 2" xfId="30860" xr:uid="{00000000-0005-0000-0000-0000688A0000}"/>
    <cellStyle name="Migliaia 47 2 3 2 2 2" xfId="36020" xr:uid="{00000000-0005-0000-0000-0000698A0000}"/>
    <cellStyle name="Migliaia 47 2 3 2 2 3" xfId="41322" xr:uid="{00000000-0005-0000-0000-00006A8A0000}"/>
    <cellStyle name="Migliaia 47 2 3 2 3" xfId="33369" xr:uid="{00000000-0005-0000-0000-00006B8A0000}"/>
    <cellStyle name="Migliaia 47 2 3 2 4" xfId="38671" xr:uid="{00000000-0005-0000-0000-00006C8A0000}"/>
    <cellStyle name="Migliaia 47 2 3 3" xfId="16195" xr:uid="{00000000-0005-0000-0000-00006D8A0000}"/>
    <cellStyle name="Migliaia 47 2 3 3 2" xfId="35309" xr:uid="{00000000-0005-0000-0000-00006E8A0000}"/>
    <cellStyle name="Migliaia 47 2 3 3 3" xfId="40611" xr:uid="{00000000-0005-0000-0000-00006F8A0000}"/>
    <cellStyle name="Migliaia 47 2 3 3 4" xfId="29732" xr:uid="{00000000-0005-0000-0000-0000708A0000}"/>
    <cellStyle name="Migliaia 47 2 3 4" xfId="32695" xr:uid="{00000000-0005-0000-0000-0000718A0000}"/>
    <cellStyle name="Migliaia 47 2 3 5" xfId="37960" xr:uid="{00000000-0005-0000-0000-0000728A0000}"/>
    <cellStyle name="Migliaia 47 2 3 6" xfId="12081" xr:uid="{00000000-0005-0000-0000-0000738A0000}"/>
    <cellStyle name="Migliaia 47 2 4" xfId="2847" xr:uid="{00000000-0005-0000-0000-0000748A0000}"/>
    <cellStyle name="Migliaia 47 2 4 2" xfId="9437" xr:uid="{00000000-0005-0000-0000-0000758A0000}"/>
    <cellStyle name="Migliaia 47 2 4 2 2" xfId="35310" xr:uid="{00000000-0005-0000-0000-0000768A0000}"/>
    <cellStyle name="Migliaia 47 2 4 2 3" xfId="40612" xr:uid="{00000000-0005-0000-0000-0000778A0000}"/>
    <cellStyle name="Migliaia 47 2 4 3" xfId="14129" xr:uid="{00000000-0005-0000-0000-0000788A0000}"/>
    <cellStyle name="Migliaia 47 2 4 4" xfId="16196" xr:uid="{00000000-0005-0000-0000-0000798A0000}"/>
    <cellStyle name="Migliaia 47 2 4 4 2" xfId="37961" xr:uid="{00000000-0005-0000-0000-00007A8A0000}"/>
    <cellStyle name="Migliaia 47 2 4 5" xfId="12082" xr:uid="{00000000-0005-0000-0000-00007B8A0000}"/>
    <cellStyle name="Migliaia 47 2 5" xfId="8573" xr:uid="{00000000-0005-0000-0000-00007C8A0000}"/>
    <cellStyle name="Migliaia 47 2 5 2" xfId="29734" xr:uid="{00000000-0005-0000-0000-00007D8A0000}"/>
    <cellStyle name="Migliaia 47 2 5 2 2" xfId="35311" xr:uid="{00000000-0005-0000-0000-00007E8A0000}"/>
    <cellStyle name="Migliaia 47 2 5 2 3" xfId="40613" xr:uid="{00000000-0005-0000-0000-00007F8A0000}"/>
    <cellStyle name="Migliaia 47 2 5 3" xfId="32696" xr:uid="{00000000-0005-0000-0000-0000808A0000}"/>
    <cellStyle name="Migliaia 47 2 5 4" xfId="37962" xr:uid="{00000000-0005-0000-0000-0000818A0000}"/>
    <cellStyle name="Migliaia 47 2 6" xfId="16192" xr:uid="{00000000-0005-0000-0000-0000828A0000}"/>
    <cellStyle name="Migliaia 47 2 6 2" xfId="29735" xr:uid="{00000000-0005-0000-0000-0000838A0000}"/>
    <cellStyle name="Migliaia 47 2 6 2 2" xfId="35312" xr:uid="{00000000-0005-0000-0000-0000848A0000}"/>
    <cellStyle name="Migliaia 47 2 6 2 3" xfId="40614" xr:uid="{00000000-0005-0000-0000-0000858A0000}"/>
    <cellStyle name="Migliaia 47 2 6 3" xfId="32697" xr:uid="{00000000-0005-0000-0000-0000868A0000}"/>
    <cellStyle name="Migliaia 47 2 6 4" xfId="37963" xr:uid="{00000000-0005-0000-0000-0000878A0000}"/>
    <cellStyle name="Migliaia 47 2 6 5" xfId="20604" xr:uid="{00000000-0005-0000-0000-0000888A0000}"/>
    <cellStyle name="Migliaia 47 2 7" xfId="20601" xr:uid="{00000000-0005-0000-0000-0000898A0000}"/>
    <cellStyle name="Migliaia 47 3" xfId="361" xr:uid="{00000000-0005-0000-0000-00008A8A0000}"/>
    <cellStyle name="Migliaia 47 3 10" xfId="20605" xr:uid="{00000000-0005-0000-0000-00008B8A0000}"/>
    <cellStyle name="Migliaia 47 3 11" xfId="12083" xr:uid="{00000000-0005-0000-0000-00008C8A0000}"/>
    <cellStyle name="Migliaia 47 3 2" xfId="1472" xr:uid="{00000000-0005-0000-0000-00008D8A0000}"/>
    <cellStyle name="Migliaia 47 3 2 2" xfId="3668" xr:uid="{00000000-0005-0000-0000-00008E8A0000}"/>
    <cellStyle name="Migliaia 47 3 2 2 2" xfId="7479" xr:uid="{00000000-0005-0000-0000-00008F8A0000}"/>
    <cellStyle name="Migliaia 47 3 2 2 2 2" xfId="13918" xr:uid="{00000000-0005-0000-0000-0000908A0000}"/>
    <cellStyle name="Migliaia 47 3 2 2 2 2 2" xfId="17314" xr:uid="{00000000-0005-0000-0000-0000918A0000}"/>
    <cellStyle name="Migliaia 47 3 2 2 2 2 2 2" xfId="35313" xr:uid="{00000000-0005-0000-0000-0000928A0000}"/>
    <cellStyle name="Migliaia 47 3 2 2 2 2 3" xfId="40615" xr:uid="{00000000-0005-0000-0000-0000938A0000}"/>
    <cellStyle name="Migliaia 47 3 2 2 2 2 4" xfId="29736" xr:uid="{00000000-0005-0000-0000-0000948A0000}"/>
    <cellStyle name="Migliaia 47 3 2 2 2 3" xfId="32698" xr:uid="{00000000-0005-0000-0000-0000958A0000}"/>
    <cellStyle name="Migliaia 47 3 2 2 2 4" xfId="37964" xr:uid="{00000000-0005-0000-0000-0000968A0000}"/>
    <cellStyle name="Migliaia 47 3 2 2 2 5" xfId="20557" xr:uid="{00000000-0005-0000-0000-0000978A0000}"/>
    <cellStyle name="Migliaia 47 3 2 2 2 6" xfId="46359" xr:uid="{00000000-0005-0000-0000-0000988A0000}"/>
    <cellStyle name="Migliaia 47 3 2 2 2 7" xfId="49375" xr:uid="{00000000-0005-0000-0000-0000998A0000}"/>
    <cellStyle name="Migliaia 47 3 2 2 2 8" xfId="13112" xr:uid="{00000000-0005-0000-0000-00009A8A0000}"/>
    <cellStyle name="Migliaia 47 3 2 2 3" xfId="6567" xr:uid="{00000000-0005-0000-0000-00009B8A0000}"/>
    <cellStyle name="Migliaia 47 3 2 2 4" xfId="6232" xr:uid="{00000000-0005-0000-0000-00009C8A0000}"/>
    <cellStyle name="Migliaia 47 3 2 2 4 2" xfId="17006" xr:uid="{00000000-0005-0000-0000-00009D8A0000}"/>
    <cellStyle name="Migliaia 47 3 2 2 4 3" xfId="20793" xr:uid="{00000000-0005-0000-0000-00009E8A0000}"/>
    <cellStyle name="Migliaia 47 3 2 2 4 4" xfId="46038" xr:uid="{00000000-0005-0000-0000-00009F8A0000}"/>
    <cellStyle name="Migliaia 47 3 2 2 4 5" xfId="49054" xr:uid="{00000000-0005-0000-0000-0000A08A0000}"/>
    <cellStyle name="Migliaia 47 3 2 2 5" xfId="16199" xr:uid="{00000000-0005-0000-0000-0000A18A0000}"/>
    <cellStyle name="Migliaia 47 3 2 2 6" xfId="20607" xr:uid="{00000000-0005-0000-0000-0000A28A0000}"/>
    <cellStyle name="Migliaia 47 3 2 3" xfId="2849" xr:uid="{00000000-0005-0000-0000-0000A38A0000}"/>
    <cellStyle name="Migliaia 47 3 2 3 2" xfId="7831" xr:uid="{00000000-0005-0000-0000-0000A48A0000}"/>
    <cellStyle name="Migliaia 47 3 2 3 2 2" xfId="35314" xr:uid="{00000000-0005-0000-0000-0000A58A0000}"/>
    <cellStyle name="Migliaia 47 3 2 3 2 3" xfId="40616" xr:uid="{00000000-0005-0000-0000-0000A68A0000}"/>
    <cellStyle name="Migliaia 47 3 2 3 2 4" xfId="29737" xr:uid="{00000000-0005-0000-0000-0000A78A0000}"/>
    <cellStyle name="Migliaia 47 3 2 3 3" xfId="7480" xr:uid="{00000000-0005-0000-0000-0000A88A0000}"/>
    <cellStyle name="Migliaia 47 3 2 3 4" xfId="16200" xr:uid="{00000000-0005-0000-0000-0000A98A0000}"/>
    <cellStyle name="Migliaia 47 3 2 3 4 2" xfId="37965" xr:uid="{00000000-0005-0000-0000-0000AA8A0000}"/>
    <cellStyle name="Migliaia 47 3 2 3 5" xfId="12084" xr:uid="{00000000-0005-0000-0000-0000AB8A0000}"/>
    <cellStyle name="Migliaia 47 3 2 4" xfId="6826" xr:uid="{00000000-0005-0000-0000-0000AC8A0000}"/>
    <cellStyle name="Migliaia 47 3 2 4 2" xfId="13530" xr:uid="{00000000-0005-0000-0000-0000AD8A0000}"/>
    <cellStyle name="Migliaia 47 3 2 4 2 2" xfId="35315" xr:uid="{00000000-0005-0000-0000-0000AE8A0000}"/>
    <cellStyle name="Migliaia 47 3 2 4 2 3" xfId="40617" xr:uid="{00000000-0005-0000-0000-0000AF8A0000}"/>
    <cellStyle name="Migliaia 47 3 2 4 3" xfId="32699" xr:uid="{00000000-0005-0000-0000-0000B08A0000}"/>
    <cellStyle name="Migliaia 47 3 2 4 4" xfId="37966" xr:uid="{00000000-0005-0000-0000-0000B18A0000}"/>
    <cellStyle name="Migliaia 47 3 2 4 5" xfId="12647" xr:uid="{00000000-0005-0000-0000-0000B28A0000}"/>
    <cellStyle name="Migliaia 47 3 2 5" xfId="12732" xr:uid="{00000000-0005-0000-0000-0000B38A0000}"/>
    <cellStyle name="Migliaia 47 3 2 5 2" xfId="29738" xr:uid="{00000000-0005-0000-0000-0000B48A0000}"/>
    <cellStyle name="Migliaia 47 3 2 5 2 2" xfId="35316" xr:uid="{00000000-0005-0000-0000-0000B58A0000}"/>
    <cellStyle name="Migliaia 47 3 2 5 2 3" xfId="40618" xr:uid="{00000000-0005-0000-0000-0000B68A0000}"/>
    <cellStyle name="Migliaia 47 3 2 5 3" xfId="32700" xr:uid="{00000000-0005-0000-0000-0000B78A0000}"/>
    <cellStyle name="Migliaia 47 3 2 5 4" xfId="37967" xr:uid="{00000000-0005-0000-0000-0000B88A0000}"/>
    <cellStyle name="Migliaia 47 3 2 6" xfId="16198" xr:uid="{00000000-0005-0000-0000-0000B98A0000}"/>
    <cellStyle name="Migliaia 47 3 2 6 2" xfId="29739" xr:uid="{00000000-0005-0000-0000-0000BA8A0000}"/>
    <cellStyle name="Migliaia 47 3 2 6 2 2" xfId="35317" xr:uid="{00000000-0005-0000-0000-0000BB8A0000}"/>
    <cellStyle name="Migliaia 47 3 2 6 2 3" xfId="40619" xr:uid="{00000000-0005-0000-0000-0000BC8A0000}"/>
    <cellStyle name="Migliaia 47 3 2 6 3" xfId="32701" xr:uid="{00000000-0005-0000-0000-0000BD8A0000}"/>
    <cellStyle name="Migliaia 47 3 2 6 4" xfId="37968" xr:uid="{00000000-0005-0000-0000-0000BE8A0000}"/>
    <cellStyle name="Migliaia 47 3 2 6 5" xfId="20609" xr:uid="{00000000-0005-0000-0000-0000BF8A0000}"/>
    <cellStyle name="Migliaia 47 3 2 7" xfId="20606" xr:uid="{00000000-0005-0000-0000-0000C08A0000}"/>
    <cellStyle name="Migliaia 47 3 3" xfId="1471" xr:uid="{00000000-0005-0000-0000-0000C18A0000}"/>
    <cellStyle name="Migliaia 47 3 3 2" xfId="3667" xr:uid="{00000000-0005-0000-0000-0000C28A0000}"/>
    <cellStyle name="Migliaia 47 3 3 2 2" xfId="5196" xr:uid="{00000000-0005-0000-0000-0000C38A0000}"/>
    <cellStyle name="Migliaia 47 3 3 2 2 2" xfId="35319" xr:uid="{00000000-0005-0000-0000-0000C48A0000}"/>
    <cellStyle name="Migliaia 47 3 3 2 2 3" xfId="40621" xr:uid="{00000000-0005-0000-0000-0000C58A0000}"/>
    <cellStyle name="Migliaia 47 3 3 2 3" xfId="13676" xr:uid="{00000000-0005-0000-0000-0000C68A0000}"/>
    <cellStyle name="Migliaia 47 3 3 2 4" xfId="16202" xr:uid="{00000000-0005-0000-0000-0000C78A0000}"/>
    <cellStyle name="Migliaia 47 3 3 2 4 2" xfId="37970" xr:uid="{00000000-0005-0000-0000-0000C88A0000}"/>
    <cellStyle name="Migliaia 47 3 3 2 5" xfId="12086" xr:uid="{00000000-0005-0000-0000-0000C98A0000}"/>
    <cellStyle name="Migliaia 47 3 3 3" xfId="4948" xr:uid="{00000000-0005-0000-0000-0000CA8A0000}"/>
    <cellStyle name="Migliaia 47 3 3 3 2" xfId="29741" xr:uid="{00000000-0005-0000-0000-0000CB8A0000}"/>
    <cellStyle name="Migliaia 47 3 3 3 2 2" xfId="35320" xr:uid="{00000000-0005-0000-0000-0000CC8A0000}"/>
    <cellStyle name="Migliaia 47 3 3 3 2 3" xfId="40622" xr:uid="{00000000-0005-0000-0000-0000CD8A0000}"/>
    <cellStyle name="Migliaia 47 3 3 3 3" xfId="32704" xr:uid="{00000000-0005-0000-0000-0000CE8A0000}"/>
    <cellStyle name="Migliaia 47 3 3 3 4" xfId="37971" xr:uid="{00000000-0005-0000-0000-0000CF8A0000}"/>
    <cellStyle name="Migliaia 47 3 3 4" xfId="16201" xr:uid="{00000000-0005-0000-0000-0000D08A0000}"/>
    <cellStyle name="Migliaia 47 3 3 4 2" xfId="29742" xr:uid="{00000000-0005-0000-0000-0000D18A0000}"/>
    <cellStyle name="Migliaia 47 3 3 4 2 2" xfId="35321" xr:uid="{00000000-0005-0000-0000-0000D28A0000}"/>
    <cellStyle name="Migliaia 47 3 3 4 2 3" xfId="40623" xr:uid="{00000000-0005-0000-0000-0000D38A0000}"/>
    <cellStyle name="Migliaia 47 3 3 4 3" xfId="32705" xr:uid="{00000000-0005-0000-0000-0000D48A0000}"/>
    <cellStyle name="Migliaia 47 3 3 4 4" xfId="37972" xr:uid="{00000000-0005-0000-0000-0000D58A0000}"/>
    <cellStyle name="Migliaia 47 3 3 4 5" xfId="20610" xr:uid="{00000000-0005-0000-0000-0000D68A0000}"/>
    <cellStyle name="Migliaia 47 3 3 5" xfId="20611" xr:uid="{00000000-0005-0000-0000-0000D78A0000}"/>
    <cellStyle name="Migliaia 47 3 3 5 2" xfId="29743" xr:uid="{00000000-0005-0000-0000-0000D88A0000}"/>
    <cellStyle name="Migliaia 47 3 3 5 2 2" xfId="35322" xr:uid="{00000000-0005-0000-0000-0000D98A0000}"/>
    <cellStyle name="Migliaia 47 3 3 5 2 3" xfId="40624" xr:uid="{00000000-0005-0000-0000-0000DA8A0000}"/>
    <cellStyle name="Migliaia 47 3 3 5 3" xfId="32706" xr:uid="{00000000-0005-0000-0000-0000DB8A0000}"/>
    <cellStyle name="Migliaia 47 3 3 5 4" xfId="37973" xr:uid="{00000000-0005-0000-0000-0000DC8A0000}"/>
    <cellStyle name="Migliaia 47 3 3 6" xfId="29740" xr:uid="{00000000-0005-0000-0000-0000DD8A0000}"/>
    <cellStyle name="Migliaia 47 3 3 6 2" xfId="35318" xr:uid="{00000000-0005-0000-0000-0000DE8A0000}"/>
    <cellStyle name="Migliaia 47 3 3 6 3" xfId="40620" xr:uid="{00000000-0005-0000-0000-0000DF8A0000}"/>
    <cellStyle name="Migliaia 47 3 3 7" xfId="32702" xr:uid="{00000000-0005-0000-0000-0000E08A0000}"/>
    <cellStyle name="Migliaia 47 3 3 8" xfId="37969" xr:uid="{00000000-0005-0000-0000-0000E18A0000}"/>
    <cellStyle name="Migliaia 47 3 3 9" xfId="12085" xr:uid="{00000000-0005-0000-0000-0000E28A0000}"/>
    <cellStyle name="Migliaia 47 3 4" xfId="2426" xr:uid="{00000000-0005-0000-0000-0000E38A0000}"/>
    <cellStyle name="Migliaia 47 3 4 2" xfId="3938" xr:uid="{00000000-0005-0000-0000-0000E48A0000}"/>
    <cellStyle name="Migliaia 47 3 4 2 2" xfId="9893" xr:uid="{00000000-0005-0000-0000-0000E58A0000}"/>
    <cellStyle name="Migliaia 47 3 4 2 3" xfId="13589" xr:uid="{00000000-0005-0000-0000-0000E68A0000}"/>
    <cellStyle name="Migliaia 47 3 4 2 4" xfId="16204" xr:uid="{00000000-0005-0000-0000-0000E78A0000}"/>
    <cellStyle name="Migliaia 47 3 4 2 5" xfId="27892" xr:uid="{00000000-0005-0000-0000-0000E88A0000}"/>
    <cellStyle name="Migliaia 47 3 4 2 6" xfId="12088" xr:uid="{00000000-0005-0000-0000-0000E98A0000}"/>
    <cellStyle name="Migliaia 47 3 4 3" xfId="9141" xr:uid="{00000000-0005-0000-0000-0000EA8A0000}"/>
    <cellStyle name="Migliaia 47 3 4 3 2" xfId="30861" xr:uid="{00000000-0005-0000-0000-0000EB8A0000}"/>
    <cellStyle name="Migliaia 47 3 4 3 2 2" xfId="36021" xr:uid="{00000000-0005-0000-0000-0000EC8A0000}"/>
    <cellStyle name="Migliaia 47 3 4 3 2 3" xfId="41323" xr:uid="{00000000-0005-0000-0000-0000ED8A0000}"/>
    <cellStyle name="Migliaia 47 3 4 3 3" xfId="33370" xr:uid="{00000000-0005-0000-0000-0000EE8A0000}"/>
    <cellStyle name="Migliaia 47 3 4 3 4" xfId="38672" xr:uid="{00000000-0005-0000-0000-0000EF8A0000}"/>
    <cellStyle name="Migliaia 47 3 4 4" xfId="16203" xr:uid="{00000000-0005-0000-0000-0000F08A0000}"/>
    <cellStyle name="Migliaia 47 3 4 4 2" xfId="35323" xr:uid="{00000000-0005-0000-0000-0000F18A0000}"/>
    <cellStyle name="Migliaia 47 3 4 4 3" xfId="40625" xr:uid="{00000000-0005-0000-0000-0000F28A0000}"/>
    <cellStyle name="Migliaia 47 3 4 4 4" xfId="29744" xr:uid="{00000000-0005-0000-0000-0000F38A0000}"/>
    <cellStyle name="Migliaia 47 3 4 5" xfId="32707" xr:uid="{00000000-0005-0000-0000-0000F48A0000}"/>
    <cellStyle name="Migliaia 47 3 4 6" xfId="37974" xr:uid="{00000000-0005-0000-0000-0000F58A0000}"/>
    <cellStyle name="Migliaia 47 3 4 7" xfId="12087" xr:uid="{00000000-0005-0000-0000-0000F68A0000}"/>
    <cellStyle name="Migliaia 47 3 5" xfId="3260" xr:uid="{00000000-0005-0000-0000-0000F78A0000}"/>
    <cellStyle name="Migliaia 47 3 5 2" xfId="9733" xr:uid="{00000000-0005-0000-0000-0000F88A0000}"/>
    <cellStyle name="Migliaia 47 3 5 2 2" xfId="30862" xr:uid="{00000000-0005-0000-0000-0000F98A0000}"/>
    <cellStyle name="Migliaia 47 3 5 2 2 2" xfId="36022" xr:uid="{00000000-0005-0000-0000-0000FA8A0000}"/>
    <cellStyle name="Migliaia 47 3 5 2 2 3" xfId="41324" xr:uid="{00000000-0005-0000-0000-0000FB8A0000}"/>
    <cellStyle name="Migliaia 47 3 5 2 3" xfId="33371" xr:uid="{00000000-0005-0000-0000-0000FC8A0000}"/>
    <cellStyle name="Migliaia 47 3 5 2 4" xfId="38673" xr:uid="{00000000-0005-0000-0000-0000FD8A0000}"/>
    <cellStyle name="Migliaia 47 3 5 3" xfId="16205" xr:uid="{00000000-0005-0000-0000-0000FE8A0000}"/>
    <cellStyle name="Migliaia 47 3 5 3 2" xfId="35324" xr:uid="{00000000-0005-0000-0000-0000FF8A0000}"/>
    <cellStyle name="Migliaia 47 3 5 3 3" xfId="40626" xr:uid="{00000000-0005-0000-0000-0000008B0000}"/>
    <cellStyle name="Migliaia 47 3 5 3 4" xfId="29745" xr:uid="{00000000-0005-0000-0000-0000018B0000}"/>
    <cellStyle name="Migliaia 47 3 5 4" xfId="32708" xr:uid="{00000000-0005-0000-0000-0000028B0000}"/>
    <cellStyle name="Migliaia 47 3 5 5" xfId="37975" xr:uid="{00000000-0005-0000-0000-0000038B0000}"/>
    <cellStyle name="Migliaia 47 3 5 6" xfId="12089" xr:uid="{00000000-0005-0000-0000-0000048B0000}"/>
    <cellStyle name="Migliaia 47 3 6" xfId="2848" xr:uid="{00000000-0005-0000-0000-0000058B0000}"/>
    <cellStyle name="Migliaia 47 3 6 2" xfId="9438" xr:uid="{00000000-0005-0000-0000-0000068B0000}"/>
    <cellStyle name="Migliaia 47 3 6 2 2" xfId="35325" xr:uid="{00000000-0005-0000-0000-0000078B0000}"/>
    <cellStyle name="Migliaia 47 3 6 2 3" xfId="40627" xr:uid="{00000000-0005-0000-0000-0000088B0000}"/>
    <cellStyle name="Migliaia 47 3 6 3" xfId="13457" xr:uid="{00000000-0005-0000-0000-0000098B0000}"/>
    <cellStyle name="Migliaia 47 3 6 4" xfId="16206" xr:uid="{00000000-0005-0000-0000-00000A8B0000}"/>
    <cellStyle name="Migliaia 47 3 6 4 2" xfId="37976" xr:uid="{00000000-0005-0000-0000-00000B8B0000}"/>
    <cellStyle name="Migliaia 47 3 6 5" xfId="12090" xr:uid="{00000000-0005-0000-0000-00000C8B0000}"/>
    <cellStyle name="Migliaia 47 3 7" xfId="6589" xr:uid="{00000000-0005-0000-0000-00000D8B0000}"/>
    <cellStyle name="Migliaia 47 3 7 2" xfId="29746" xr:uid="{00000000-0005-0000-0000-00000E8B0000}"/>
    <cellStyle name="Migliaia 47 3 7 2 2" xfId="35326" xr:uid="{00000000-0005-0000-0000-00000F8B0000}"/>
    <cellStyle name="Migliaia 47 3 7 2 3" xfId="40628" xr:uid="{00000000-0005-0000-0000-0000108B0000}"/>
    <cellStyle name="Migliaia 47 3 7 3" xfId="32709" xr:uid="{00000000-0005-0000-0000-0000118B0000}"/>
    <cellStyle name="Migliaia 47 3 7 4" xfId="37977" xr:uid="{00000000-0005-0000-0000-0000128B0000}"/>
    <cellStyle name="Migliaia 47 3 8" xfId="12733" xr:uid="{00000000-0005-0000-0000-0000138B0000}"/>
    <cellStyle name="Migliaia 47 3 8 2" xfId="29747" xr:uid="{00000000-0005-0000-0000-0000148B0000}"/>
    <cellStyle name="Migliaia 47 3 8 2 2" xfId="35327" xr:uid="{00000000-0005-0000-0000-0000158B0000}"/>
    <cellStyle name="Migliaia 47 3 8 2 3" xfId="40629" xr:uid="{00000000-0005-0000-0000-0000168B0000}"/>
    <cellStyle name="Migliaia 47 3 8 3" xfId="32710" xr:uid="{00000000-0005-0000-0000-0000178B0000}"/>
    <cellStyle name="Migliaia 47 3 8 4" xfId="37978" xr:uid="{00000000-0005-0000-0000-0000188B0000}"/>
    <cellStyle name="Migliaia 47 3 8 5" xfId="20615" xr:uid="{00000000-0005-0000-0000-0000198B0000}"/>
    <cellStyle name="Migliaia 47 3 9" xfId="16197" xr:uid="{00000000-0005-0000-0000-00001A8B0000}"/>
    <cellStyle name="Migliaia 47 4" xfId="1473" xr:uid="{00000000-0005-0000-0000-00001B8B0000}"/>
    <cellStyle name="Migliaia 47 4 2" xfId="3669" xr:uid="{00000000-0005-0000-0000-00001C8B0000}"/>
    <cellStyle name="Migliaia 47 4 2 2" xfId="4294" xr:uid="{00000000-0005-0000-0000-00001D8B0000}"/>
    <cellStyle name="Migliaia 47 4 2 2 2" xfId="29748" xr:uid="{00000000-0005-0000-0000-00001E8B0000}"/>
    <cellStyle name="Migliaia 47 4 2 2 2 2" xfId="35328" xr:uid="{00000000-0005-0000-0000-00001F8B0000}"/>
    <cellStyle name="Migliaia 47 4 2 2 2 3" xfId="40630" xr:uid="{00000000-0005-0000-0000-0000208B0000}"/>
    <cellStyle name="Migliaia 47 4 2 2 3" xfId="32711" xr:uid="{00000000-0005-0000-0000-0000218B0000}"/>
    <cellStyle name="Migliaia 47 4 2 2 4" xfId="37979" xr:uid="{00000000-0005-0000-0000-0000228B0000}"/>
    <cellStyle name="Migliaia 47 4 2 3" xfId="7481" xr:uid="{00000000-0005-0000-0000-0000238B0000}"/>
    <cellStyle name="Migliaia 47 4 2 3 2" xfId="29749" xr:uid="{00000000-0005-0000-0000-0000248B0000}"/>
    <cellStyle name="Migliaia 47 4 2 3 2 2" xfId="35329" xr:uid="{00000000-0005-0000-0000-0000258B0000}"/>
    <cellStyle name="Migliaia 47 4 2 3 2 3" xfId="40631" xr:uid="{00000000-0005-0000-0000-0000268B0000}"/>
    <cellStyle name="Migliaia 47 4 2 3 3" xfId="32712" xr:uid="{00000000-0005-0000-0000-0000278B0000}"/>
    <cellStyle name="Migliaia 47 4 2 3 4" xfId="37980" xr:uid="{00000000-0005-0000-0000-0000288B0000}"/>
    <cellStyle name="Migliaia 47 4 2 4" xfId="6828" xr:uid="{00000000-0005-0000-0000-0000298B0000}"/>
    <cellStyle name="Migliaia 47 4 2 5" xfId="6234" xr:uid="{00000000-0005-0000-0000-00002A8B0000}"/>
    <cellStyle name="Migliaia 47 4 2 5 2" xfId="17008" xr:uid="{00000000-0005-0000-0000-00002B8B0000}"/>
    <cellStyle name="Migliaia 47 4 2 5 3" xfId="28002" xr:uid="{00000000-0005-0000-0000-00002C8B0000}"/>
    <cellStyle name="Migliaia 47 4 2 5 4" xfId="46040" xr:uid="{00000000-0005-0000-0000-00002D8B0000}"/>
    <cellStyle name="Migliaia 47 4 2 5 5" xfId="49056" xr:uid="{00000000-0005-0000-0000-00002E8B0000}"/>
    <cellStyle name="Migliaia 47 4 2 6" xfId="16208" xr:uid="{00000000-0005-0000-0000-00002F8B0000}"/>
    <cellStyle name="Migliaia 47 4 2 7" xfId="20617" xr:uid="{00000000-0005-0000-0000-0000308B0000}"/>
    <cellStyle name="Migliaia 47 4 3" xfId="4295" xr:uid="{00000000-0005-0000-0000-0000318B0000}"/>
    <cellStyle name="Migliaia 47 4 3 2" xfId="13677" xr:uid="{00000000-0005-0000-0000-0000328B0000}"/>
    <cellStyle name="Migliaia 47 4 3 2 2" xfId="35330" xr:uid="{00000000-0005-0000-0000-0000338B0000}"/>
    <cellStyle name="Migliaia 47 4 3 2 3" xfId="40632" xr:uid="{00000000-0005-0000-0000-0000348B0000}"/>
    <cellStyle name="Migliaia 47 4 3 3" xfId="32713" xr:uid="{00000000-0005-0000-0000-0000358B0000}"/>
    <cellStyle name="Migliaia 47 4 3 4" xfId="37981" xr:uid="{00000000-0005-0000-0000-0000368B0000}"/>
    <cellStyle name="Migliaia 47 4 3 5" xfId="12731" xr:uid="{00000000-0005-0000-0000-0000378B0000}"/>
    <cellStyle name="Migliaia 47 4 4" xfId="7482" xr:uid="{00000000-0005-0000-0000-0000388B0000}"/>
    <cellStyle name="Migliaia 47 4 4 2" xfId="29750" xr:uid="{00000000-0005-0000-0000-0000398B0000}"/>
    <cellStyle name="Migliaia 47 4 4 2 2" xfId="35331" xr:uid="{00000000-0005-0000-0000-00003A8B0000}"/>
    <cellStyle name="Migliaia 47 4 4 2 3" xfId="40633" xr:uid="{00000000-0005-0000-0000-00003B8B0000}"/>
    <cellStyle name="Migliaia 47 4 4 3" xfId="32714" xr:uid="{00000000-0005-0000-0000-00003C8B0000}"/>
    <cellStyle name="Migliaia 47 4 4 4" xfId="37982" xr:uid="{00000000-0005-0000-0000-00003D8B0000}"/>
    <cellStyle name="Migliaia 47 4 5" xfId="6827" xr:uid="{00000000-0005-0000-0000-00003E8B0000}"/>
    <cellStyle name="Migliaia 47 4 5 2" xfId="29751" xr:uid="{00000000-0005-0000-0000-00003F8B0000}"/>
    <cellStyle name="Migliaia 47 4 5 2 2" xfId="35332" xr:uid="{00000000-0005-0000-0000-0000408B0000}"/>
    <cellStyle name="Migliaia 47 4 5 2 3" xfId="40634" xr:uid="{00000000-0005-0000-0000-0000418B0000}"/>
    <cellStyle name="Migliaia 47 4 5 3" xfId="32715" xr:uid="{00000000-0005-0000-0000-0000428B0000}"/>
    <cellStyle name="Migliaia 47 4 5 4" xfId="37983" xr:uid="{00000000-0005-0000-0000-0000438B0000}"/>
    <cellStyle name="Migliaia 47 4 6" xfId="6233" xr:uid="{00000000-0005-0000-0000-0000448B0000}"/>
    <cellStyle name="Migliaia 47 4 6 2" xfId="17007" xr:uid="{00000000-0005-0000-0000-0000458B0000}"/>
    <cellStyle name="Migliaia 47 4 6 2 2" xfId="35333" xr:uid="{00000000-0005-0000-0000-0000468B0000}"/>
    <cellStyle name="Migliaia 47 4 6 2 3" xfId="40635" xr:uid="{00000000-0005-0000-0000-0000478B0000}"/>
    <cellStyle name="Migliaia 47 4 6 2 4" xfId="29752" xr:uid="{00000000-0005-0000-0000-0000488B0000}"/>
    <cellStyle name="Migliaia 47 4 6 3" xfId="32716" xr:uid="{00000000-0005-0000-0000-0000498B0000}"/>
    <cellStyle name="Migliaia 47 4 6 4" xfId="37984" xr:uid="{00000000-0005-0000-0000-00004A8B0000}"/>
    <cellStyle name="Migliaia 47 4 6 5" xfId="20619" xr:uid="{00000000-0005-0000-0000-00004B8B0000}"/>
    <cellStyle name="Migliaia 47 4 6 6" xfId="42658" xr:uid="{00000000-0005-0000-0000-00004C8B0000}"/>
    <cellStyle name="Migliaia 47 4 6 7" xfId="46039" xr:uid="{00000000-0005-0000-0000-00004D8B0000}"/>
    <cellStyle name="Migliaia 47 4 6 8" xfId="49055" xr:uid="{00000000-0005-0000-0000-00004E8B0000}"/>
    <cellStyle name="Migliaia 47 4 7" xfId="16207" xr:uid="{00000000-0005-0000-0000-00004F8B0000}"/>
    <cellStyle name="Migliaia 47 4 7 2" xfId="29753" xr:uid="{00000000-0005-0000-0000-0000508B0000}"/>
    <cellStyle name="Migliaia 47 4 7 2 2" xfId="35334" xr:uid="{00000000-0005-0000-0000-0000518B0000}"/>
    <cellStyle name="Migliaia 47 4 7 2 3" xfId="40636" xr:uid="{00000000-0005-0000-0000-0000528B0000}"/>
    <cellStyle name="Migliaia 47 4 7 3" xfId="32717" xr:uid="{00000000-0005-0000-0000-0000538B0000}"/>
    <cellStyle name="Migliaia 47 4 7 4" xfId="37985" xr:uid="{00000000-0005-0000-0000-0000548B0000}"/>
    <cellStyle name="Migliaia 47 4 7 5" xfId="20620" xr:uid="{00000000-0005-0000-0000-0000558B0000}"/>
    <cellStyle name="Migliaia 47 4 8" xfId="20616" xr:uid="{00000000-0005-0000-0000-0000568B0000}"/>
    <cellStyle name="Migliaia 47 5" xfId="1474" xr:uid="{00000000-0005-0000-0000-0000578B0000}"/>
    <cellStyle name="Migliaia 47 5 2" xfId="3670" xr:uid="{00000000-0005-0000-0000-0000588B0000}"/>
    <cellStyle name="Migliaia 47 5 2 2" xfId="13919" xr:uid="{00000000-0005-0000-0000-0000598B0000}"/>
    <cellStyle name="Migliaia 47 5 2 2 2" xfId="35335" xr:uid="{00000000-0005-0000-0000-00005A8B0000}"/>
    <cellStyle name="Migliaia 47 5 2 2 3" xfId="40637" xr:uid="{00000000-0005-0000-0000-00005B8B0000}"/>
    <cellStyle name="Migliaia 47 5 2 3" xfId="16210" xr:uid="{00000000-0005-0000-0000-00005C8B0000}"/>
    <cellStyle name="Migliaia 47 5 2 3 2" xfId="32718" xr:uid="{00000000-0005-0000-0000-00005D8B0000}"/>
    <cellStyle name="Migliaia 47 5 2 4" xfId="37986" xr:uid="{00000000-0005-0000-0000-00005E8B0000}"/>
    <cellStyle name="Migliaia 47 5 2 5" xfId="12091" xr:uid="{00000000-0005-0000-0000-00005F8B0000}"/>
    <cellStyle name="Migliaia 47 5 3" xfId="6829" xr:uid="{00000000-0005-0000-0000-0000608B0000}"/>
    <cellStyle name="Migliaia 47 5 3 2" xfId="29754" xr:uid="{00000000-0005-0000-0000-0000618B0000}"/>
    <cellStyle name="Migliaia 47 5 3 2 2" xfId="35336" xr:uid="{00000000-0005-0000-0000-0000628B0000}"/>
    <cellStyle name="Migliaia 47 5 3 2 3" xfId="40638" xr:uid="{00000000-0005-0000-0000-0000638B0000}"/>
    <cellStyle name="Migliaia 47 5 3 3" xfId="32719" xr:uid="{00000000-0005-0000-0000-0000648B0000}"/>
    <cellStyle name="Migliaia 47 5 3 4" xfId="37987" xr:uid="{00000000-0005-0000-0000-0000658B0000}"/>
    <cellStyle name="Migliaia 47 5 4" xfId="6235" xr:uid="{00000000-0005-0000-0000-0000668B0000}"/>
    <cellStyle name="Migliaia 47 5 4 2" xfId="17009" xr:uid="{00000000-0005-0000-0000-0000678B0000}"/>
    <cellStyle name="Migliaia 47 5 4 2 2" xfId="35337" xr:uid="{00000000-0005-0000-0000-0000688B0000}"/>
    <cellStyle name="Migliaia 47 5 4 2 3" xfId="40639" xr:uid="{00000000-0005-0000-0000-0000698B0000}"/>
    <cellStyle name="Migliaia 47 5 4 2 4" xfId="29755" xr:uid="{00000000-0005-0000-0000-00006A8B0000}"/>
    <cellStyle name="Migliaia 47 5 4 3" xfId="32720" xr:uid="{00000000-0005-0000-0000-00006B8B0000}"/>
    <cellStyle name="Migliaia 47 5 4 4" xfId="37988" xr:uid="{00000000-0005-0000-0000-00006C8B0000}"/>
    <cellStyle name="Migliaia 47 5 4 5" xfId="20622" xr:uid="{00000000-0005-0000-0000-00006D8B0000}"/>
    <cellStyle name="Migliaia 47 5 4 6" xfId="43186" xr:uid="{00000000-0005-0000-0000-00006E8B0000}"/>
    <cellStyle name="Migliaia 47 5 4 7" xfId="46041" xr:uid="{00000000-0005-0000-0000-00006F8B0000}"/>
    <cellStyle name="Migliaia 47 5 4 8" xfId="49057" xr:uid="{00000000-0005-0000-0000-0000708B0000}"/>
    <cellStyle name="Migliaia 47 5 5" xfId="16209" xr:uid="{00000000-0005-0000-0000-0000718B0000}"/>
    <cellStyle name="Migliaia 47 5 5 2" xfId="29756" xr:uid="{00000000-0005-0000-0000-0000728B0000}"/>
    <cellStyle name="Migliaia 47 5 5 2 2" xfId="35338" xr:uid="{00000000-0005-0000-0000-0000738B0000}"/>
    <cellStyle name="Migliaia 47 5 5 2 3" xfId="40640" xr:uid="{00000000-0005-0000-0000-0000748B0000}"/>
    <cellStyle name="Migliaia 47 5 5 3" xfId="32721" xr:uid="{00000000-0005-0000-0000-0000758B0000}"/>
    <cellStyle name="Migliaia 47 5 5 4" xfId="37989" xr:uid="{00000000-0005-0000-0000-0000768B0000}"/>
    <cellStyle name="Migliaia 47 5 5 5" xfId="20623" xr:uid="{00000000-0005-0000-0000-0000778B0000}"/>
    <cellStyle name="Migliaia 47 5 6" xfId="20624" xr:uid="{00000000-0005-0000-0000-0000788B0000}"/>
    <cellStyle name="Migliaia 47 5 6 2" xfId="29757" xr:uid="{00000000-0005-0000-0000-0000798B0000}"/>
    <cellStyle name="Migliaia 47 5 6 2 2" xfId="35339" xr:uid="{00000000-0005-0000-0000-00007A8B0000}"/>
    <cellStyle name="Migliaia 47 5 6 2 3" xfId="40641" xr:uid="{00000000-0005-0000-0000-00007B8B0000}"/>
    <cellStyle name="Migliaia 47 5 6 3" xfId="32722" xr:uid="{00000000-0005-0000-0000-00007C8B0000}"/>
    <cellStyle name="Migliaia 47 5 6 4" xfId="37990" xr:uid="{00000000-0005-0000-0000-00007D8B0000}"/>
    <cellStyle name="Migliaia 47 5 7" xfId="20621" xr:uid="{00000000-0005-0000-0000-00007E8B0000}"/>
    <cellStyle name="Migliaia 47 6" xfId="1469" xr:uid="{00000000-0005-0000-0000-00007F8B0000}"/>
    <cellStyle name="Migliaia 47 6 2" xfId="3665" xr:uid="{00000000-0005-0000-0000-0000808B0000}"/>
    <cellStyle name="Migliaia 47 6 2 2" xfId="5195" xr:uid="{00000000-0005-0000-0000-0000818B0000}"/>
    <cellStyle name="Migliaia 47 6 2 3" xfId="14071" xr:uid="{00000000-0005-0000-0000-0000828B0000}"/>
    <cellStyle name="Migliaia 47 6 2 4" xfId="16212" xr:uid="{00000000-0005-0000-0000-0000838B0000}"/>
    <cellStyle name="Migliaia 47 6 2 5" xfId="27894" xr:uid="{00000000-0005-0000-0000-0000848B0000}"/>
    <cellStyle name="Migliaia 47 6 2 6" xfId="12093" xr:uid="{00000000-0005-0000-0000-0000858B0000}"/>
    <cellStyle name="Migliaia 47 6 3" xfId="4947" xr:uid="{00000000-0005-0000-0000-0000868B0000}"/>
    <cellStyle name="Migliaia 47 6 3 2" xfId="30863" xr:uid="{00000000-0005-0000-0000-0000878B0000}"/>
    <cellStyle name="Migliaia 47 6 3 2 2" xfId="36023" xr:uid="{00000000-0005-0000-0000-0000888B0000}"/>
    <cellStyle name="Migliaia 47 6 3 2 3" xfId="41325" xr:uid="{00000000-0005-0000-0000-0000898B0000}"/>
    <cellStyle name="Migliaia 47 6 3 3" xfId="33372" xr:uid="{00000000-0005-0000-0000-00008A8B0000}"/>
    <cellStyle name="Migliaia 47 6 3 4" xfId="38674" xr:uid="{00000000-0005-0000-0000-00008B8B0000}"/>
    <cellStyle name="Migliaia 47 6 4" xfId="16211" xr:uid="{00000000-0005-0000-0000-00008C8B0000}"/>
    <cellStyle name="Migliaia 47 6 4 2" xfId="35340" xr:uid="{00000000-0005-0000-0000-00008D8B0000}"/>
    <cellStyle name="Migliaia 47 6 4 3" xfId="40642" xr:uid="{00000000-0005-0000-0000-00008E8B0000}"/>
    <cellStyle name="Migliaia 47 6 4 4" xfId="29758" xr:uid="{00000000-0005-0000-0000-00008F8B0000}"/>
    <cellStyle name="Migliaia 47 6 5" xfId="32723" xr:uid="{00000000-0005-0000-0000-0000908B0000}"/>
    <cellStyle name="Migliaia 47 6 6" xfId="37991" xr:uid="{00000000-0005-0000-0000-0000918B0000}"/>
    <cellStyle name="Migliaia 47 6 7" xfId="12092" xr:uid="{00000000-0005-0000-0000-0000928B0000}"/>
    <cellStyle name="Migliaia 47 7" xfId="3258" xr:uid="{00000000-0005-0000-0000-0000938B0000}"/>
    <cellStyle name="Migliaia 47 7 2" xfId="9731" xr:uid="{00000000-0005-0000-0000-0000948B0000}"/>
    <cellStyle name="Migliaia 47 7 2 2" xfId="30864" xr:uid="{00000000-0005-0000-0000-0000958B0000}"/>
    <cellStyle name="Migliaia 47 7 2 2 2" xfId="36024" xr:uid="{00000000-0005-0000-0000-0000968B0000}"/>
    <cellStyle name="Migliaia 47 7 2 2 3" xfId="41326" xr:uid="{00000000-0005-0000-0000-0000978B0000}"/>
    <cellStyle name="Migliaia 47 7 2 3" xfId="33373" xr:uid="{00000000-0005-0000-0000-0000988B0000}"/>
    <cellStyle name="Migliaia 47 7 2 4" xfId="38675" xr:uid="{00000000-0005-0000-0000-0000998B0000}"/>
    <cellStyle name="Migliaia 47 7 3" xfId="16213" xr:uid="{00000000-0005-0000-0000-00009A8B0000}"/>
    <cellStyle name="Migliaia 47 7 3 2" xfId="35341" xr:uid="{00000000-0005-0000-0000-00009B8B0000}"/>
    <cellStyle name="Migliaia 47 7 3 3" xfId="40643" xr:uid="{00000000-0005-0000-0000-00009C8B0000}"/>
    <cellStyle name="Migliaia 47 7 3 4" xfId="29759" xr:uid="{00000000-0005-0000-0000-00009D8B0000}"/>
    <cellStyle name="Migliaia 47 7 4" xfId="32724" xr:uid="{00000000-0005-0000-0000-00009E8B0000}"/>
    <cellStyle name="Migliaia 47 7 5" xfId="37992" xr:uid="{00000000-0005-0000-0000-00009F8B0000}"/>
    <cellStyle name="Migliaia 47 7 6" xfId="12094" xr:uid="{00000000-0005-0000-0000-0000A08B0000}"/>
    <cellStyle name="Migliaia 47 8" xfId="2846" xr:uid="{00000000-0005-0000-0000-0000A18B0000}"/>
    <cellStyle name="Migliaia 47 8 2" xfId="9436" xr:uid="{00000000-0005-0000-0000-0000A28B0000}"/>
    <cellStyle name="Migliaia 47 8 2 2" xfId="30865" xr:uid="{00000000-0005-0000-0000-0000A38B0000}"/>
    <cellStyle name="Migliaia 47 8 2 2 2" xfId="36025" xr:uid="{00000000-0005-0000-0000-0000A48B0000}"/>
    <cellStyle name="Migliaia 47 8 2 2 3" xfId="41327" xr:uid="{00000000-0005-0000-0000-0000A58B0000}"/>
    <cellStyle name="Migliaia 47 8 2 3" xfId="33374" xr:uid="{00000000-0005-0000-0000-0000A68B0000}"/>
    <cellStyle name="Migliaia 47 8 2 4" xfId="38676" xr:uid="{00000000-0005-0000-0000-0000A78B0000}"/>
    <cellStyle name="Migliaia 47 8 3" xfId="16214" xr:uid="{00000000-0005-0000-0000-0000A88B0000}"/>
    <cellStyle name="Migliaia 47 8 3 2" xfId="35342" xr:uid="{00000000-0005-0000-0000-0000A98B0000}"/>
    <cellStyle name="Migliaia 47 8 3 3" xfId="40644" xr:uid="{00000000-0005-0000-0000-0000AA8B0000}"/>
    <cellStyle name="Migliaia 47 8 3 4" xfId="29760" xr:uid="{00000000-0005-0000-0000-0000AB8B0000}"/>
    <cellStyle name="Migliaia 47 8 4" xfId="32725" xr:uid="{00000000-0005-0000-0000-0000AC8B0000}"/>
    <cellStyle name="Migliaia 47 8 5" xfId="37993" xr:uid="{00000000-0005-0000-0000-0000AD8B0000}"/>
    <cellStyle name="Migliaia 47 8 6" xfId="12095" xr:uid="{00000000-0005-0000-0000-0000AE8B0000}"/>
    <cellStyle name="Migliaia 47 9" xfId="12646" xr:uid="{00000000-0005-0000-0000-0000AF8B0000}"/>
    <cellStyle name="Migliaia 47 9 2" xfId="29761" xr:uid="{00000000-0005-0000-0000-0000B08B0000}"/>
    <cellStyle name="Migliaia 47 9 2 2" xfId="35343" xr:uid="{00000000-0005-0000-0000-0000B18B0000}"/>
    <cellStyle name="Migliaia 47 9 2 3" xfId="40645" xr:uid="{00000000-0005-0000-0000-0000B28B0000}"/>
    <cellStyle name="Migliaia 47 9 3" xfId="32726" xr:uid="{00000000-0005-0000-0000-0000B38B0000}"/>
    <cellStyle name="Migliaia 47 9 4" xfId="37994" xr:uid="{00000000-0005-0000-0000-0000B48B0000}"/>
    <cellStyle name="Migliaia 48" xfId="362" xr:uid="{00000000-0005-0000-0000-0000B58B0000}"/>
    <cellStyle name="Migliaia 48 10" xfId="16215" xr:uid="{00000000-0005-0000-0000-0000B68B0000}"/>
    <cellStyle name="Migliaia 48 10 2" xfId="35344" xr:uid="{00000000-0005-0000-0000-0000B78B0000}"/>
    <cellStyle name="Migliaia 48 10 3" xfId="40646" xr:uid="{00000000-0005-0000-0000-0000B88B0000}"/>
    <cellStyle name="Migliaia 48 10 4" xfId="29762" xr:uid="{00000000-0005-0000-0000-0000B98B0000}"/>
    <cellStyle name="Migliaia 48 11" xfId="32727" xr:uid="{00000000-0005-0000-0000-0000BA8B0000}"/>
    <cellStyle name="Migliaia 48 12" xfId="37995" xr:uid="{00000000-0005-0000-0000-0000BB8B0000}"/>
    <cellStyle name="Migliaia 48 2" xfId="363" xr:uid="{00000000-0005-0000-0000-0000BC8B0000}"/>
    <cellStyle name="Migliaia 48 2 2" xfId="1476" xr:uid="{00000000-0005-0000-0000-0000BD8B0000}"/>
    <cellStyle name="Migliaia 48 2 2 2" xfId="3672" xr:uid="{00000000-0005-0000-0000-0000BE8B0000}"/>
    <cellStyle name="Migliaia 48 2 2 2 2" xfId="9834" xr:uid="{00000000-0005-0000-0000-0000BF8B0000}"/>
    <cellStyle name="Migliaia 48 2 2 2 2 2" xfId="35345" xr:uid="{00000000-0005-0000-0000-0000C08B0000}"/>
    <cellStyle name="Migliaia 48 2 2 2 2 3" xfId="40647" xr:uid="{00000000-0005-0000-0000-0000C18B0000}"/>
    <cellStyle name="Migliaia 48 2 2 2 3" xfId="13920" xr:uid="{00000000-0005-0000-0000-0000C28B0000}"/>
    <cellStyle name="Migliaia 48 2 2 2 4" xfId="16218" xr:uid="{00000000-0005-0000-0000-0000C38B0000}"/>
    <cellStyle name="Migliaia 48 2 2 2 4 2" xfId="37996" xr:uid="{00000000-0005-0000-0000-0000C48B0000}"/>
    <cellStyle name="Migliaia 48 2 2 2 5" xfId="12096" xr:uid="{00000000-0005-0000-0000-0000C58B0000}"/>
    <cellStyle name="Migliaia 48 2 2 3" xfId="7059" xr:uid="{00000000-0005-0000-0000-0000C68B0000}"/>
    <cellStyle name="Migliaia 48 2 2 3 2" xfId="30866" xr:uid="{00000000-0005-0000-0000-0000C78B0000}"/>
    <cellStyle name="Migliaia 48 2 2 3 2 2" xfId="36026" xr:uid="{00000000-0005-0000-0000-0000C88B0000}"/>
    <cellStyle name="Migliaia 48 2 2 3 2 3" xfId="41328" xr:uid="{00000000-0005-0000-0000-0000C98B0000}"/>
    <cellStyle name="Migliaia 48 2 2 3 3" xfId="33375" xr:uid="{00000000-0005-0000-0000-0000CA8B0000}"/>
    <cellStyle name="Migliaia 48 2 2 3 4" xfId="38677" xr:uid="{00000000-0005-0000-0000-0000CB8B0000}"/>
    <cellStyle name="Migliaia 48 2 2 4" xfId="6236" xr:uid="{00000000-0005-0000-0000-0000CC8B0000}"/>
    <cellStyle name="Migliaia 48 2 2 4 2" xfId="17010" xr:uid="{00000000-0005-0000-0000-0000CD8B0000}"/>
    <cellStyle name="Migliaia 48 2 2 4 3" xfId="43881" xr:uid="{00000000-0005-0000-0000-0000CE8B0000}"/>
    <cellStyle name="Migliaia 48 2 2 4 4" xfId="46042" xr:uid="{00000000-0005-0000-0000-0000CF8B0000}"/>
    <cellStyle name="Migliaia 48 2 2 4 5" xfId="49058" xr:uid="{00000000-0005-0000-0000-0000D08B0000}"/>
    <cellStyle name="Migliaia 48 2 2 5" xfId="16217" xr:uid="{00000000-0005-0000-0000-0000D18B0000}"/>
    <cellStyle name="Migliaia 48 2 2 6" xfId="20631" xr:uid="{00000000-0005-0000-0000-0000D28B0000}"/>
    <cellStyle name="Migliaia 48 2 3" xfId="3262" xr:uid="{00000000-0005-0000-0000-0000D38B0000}"/>
    <cellStyle name="Migliaia 48 2 3 2" xfId="9735" xr:uid="{00000000-0005-0000-0000-0000D48B0000}"/>
    <cellStyle name="Migliaia 48 2 3 2 2" xfId="30867" xr:uid="{00000000-0005-0000-0000-0000D58B0000}"/>
    <cellStyle name="Migliaia 48 2 3 2 2 2" xfId="36027" xr:uid="{00000000-0005-0000-0000-0000D68B0000}"/>
    <cellStyle name="Migliaia 48 2 3 2 2 3" xfId="41329" xr:uid="{00000000-0005-0000-0000-0000D78B0000}"/>
    <cellStyle name="Migliaia 48 2 3 2 3" xfId="33376" xr:uid="{00000000-0005-0000-0000-0000D88B0000}"/>
    <cellStyle name="Migliaia 48 2 3 2 4" xfId="38678" xr:uid="{00000000-0005-0000-0000-0000D98B0000}"/>
    <cellStyle name="Migliaia 48 2 3 3" xfId="16219" xr:uid="{00000000-0005-0000-0000-0000DA8B0000}"/>
    <cellStyle name="Migliaia 48 2 3 3 2" xfId="35346" xr:uid="{00000000-0005-0000-0000-0000DB8B0000}"/>
    <cellStyle name="Migliaia 48 2 3 3 3" xfId="40648" xr:uid="{00000000-0005-0000-0000-0000DC8B0000}"/>
    <cellStyle name="Migliaia 48 2 3 3 4" xfId="29764" xr:uid="{00000000-0005-0000-0000-0000DD8B0000}"/>
    <cellStyle name="Migliaia 48 2 3 4" xfId="32729" xr:uid="{00000000-0005-0000-0000-0000DE8B0000}"/>
    <cellStyle name="Migliaia 48 2 3 5" xfId="37997" xr:uid="{00000000-0005-0000-0000-0000DF8B0000}"/>
    <cellStyle name="Migliaia 48 2 3 6" xfId="12097" xr:uid="{00000000-0005-0000-0000-0000E08B0000}"/>
    <cellStyle name="Migliaia 48 2 4" xfId="2851" xr:uid="{00000000-0005-0000-0000-0000E18B0000}"/>
    <cellStyle name="Migliaia 48 2 4 2" xfId="9440" xr:uid="{00000000-0005-0000-0000-0000E28B0000}"/>
    <cellStyle name="Migliaia 48 2 4 2 2" xfId="35347" xr:uid="{00000000-0005-0000-0000-0000E38B0000}"/>
    <cellStyle name="Migliaia 48 2 4 2 3" xfId="40649" xr:uid="{00000000-0005-0000-0000-0000E48B0000}"/>
    <cellStyle name="Migliaia 48 2 4 3" xfId="14128" xr:uid="{00000000-0005-0000-0000-0000E58B0000}"/>
    <cellStyle name="Migliaia 48 2 4 4" xfId="16220" xr:uid="{00000000-0005-0000-0000-0000E68B0000}"/>
    <cellStyle name="Migliaia 48 2 4 4 2" xfId="37998" xr:uid="{00000000-0005-0000-0000-0000E78B0000}"/>
    <cellStyle name="Migliaia 48 2 4 5" xfId="12098" xr:uid="{00000000-0005-0000-0000-0000E88B0000}"/>
    <cellStyle name="Migliaia 48 2 5" xfId="8574" xr:uid="{00000000-0005-0000-0000-0000E98B0000}"/>
    <cellStyle name="Migliaia 48 2 5 2" xfId="29765" xr:uid="{00000000-0005-0000-0000-0000EA8B0000}"/>
    <cellStyle name="Migliaia 48 2 5 2 2" xfId="35348" xr:uid="{00000000-0005-0000-0000-0000EB8B0000}"/>
    <cellStyle name="Migliaia 48 2 5 2 3" xfId="40650" xr:uid="{00000000-0005-0000-0000-0000EC8B0000}"/>
    <cellStyle name="Migliaia 48 2 5 3" xfId="32730" xr:uid="{00000000-0005-0000-0000-0000ED8B0000}"/>
    <cellStyle name="Migliaia 48 2 5 4" xfId="37999" xr:uid="{00000000-0005-0000-0000-0000EE8B0000}"/>
    <cellStyle name="Migliaia 48 2 6" xfId="16216" xr:uid="{00000000-0005-0000-0000-0000EF8B0000}"/>
    <cellStyle name="Migliaia 48 2 6 2" xfId="29766" xr:uid="{00000000-0005-0000-0000-0000F08B0000}"/>
    <cellStyle name="Migliaia 48 2 6 2 2" xfId="35349" xr:uid="{00000000-0005-0000-0000-0000F18B0000}"/>
    <cellStyle name="Migliaia 48 2 6 2 3" xfId="40651" xr:uid="{00000000-0005-0000-0000-0000F28B0000}"/>
    <cellStyle name="Migliaia 48 2 6 3" xfId="32731" xr:uid="{00000000-0005-0000-0000-0000F38B0000}"/>
    <cellStyle name="Migliaia 48 2 6 4" xfId="38000" xr:uid="{00000000-0005-0000-0000-0000F48B0000}"/>
    <cellStyle name="Migliaia 48 2 6 5" xfId="20633" xr:uid="{00000000-0005-0000-0000-0000F58B0000}"/>
    <cellStyle name="Migliaia 48 2 7" xfId="20630" xr:uid="{00000000-0005-0000-0000-0000F68B0000}"/>
    <cellStyle name="Migliaia 48 3" xfId="364" xr:uid="{00000000-0005-0000-0000-0000F78B0000}"/>
    <cellStyle name="Migliaia 48 3 10" xfId="20634" xr:uid="{00000000-0005-0000-0000-0000F88B0000}"/>
    <cellStyle name="Migliaia 48 3 11" xfId="12099" xr:uid="{00000000-0005-0000-0000-0000F98B0000}"/>
    <cellStyle name="Migliaia 48 3 2" xfId="1478" xr:uid="{00000000-0005-0000-0000-0000FA8B0000}"/>
    <cellStyle name="Migliaia 48 3 2 2" xfId="3674" xr:uid="{00000000-0005-0000-0000-0000FB8B0000}"/>
    <cellStyle name="Migliaia 48 3 2 2 2" xfId="7483" xr:uid="{00000000-0005-0000-0000-0000FC8B0000}"/>
    <cellStyle name="Migliaia 48 3 2 2 2 2" xfId="13921" xr:uid="{00000000-0005-0000-0000-0000FD8B0000}"/>
    <cellStyle name="Migliaia 48 3 2 2 2 2 2" xfId="17315" xr:uid="{00000000-0005-0000-0000-0000FE8B0000}"/>
    <cellStyle name="Migliaia 48 3 2 2 2 2 2 2" xfId="35350" xr:uid="{00000000-0005-0000-0000-0000FF8B0000}"/>
    <cellStyle name="Migliaia 48 3 2 2 2 2 3" xfId="40652" xr:uid="{00000000-0005-0000-0000-0000008C0000}"/>
    <cellStyle name="Migliaia 48 3 2 2 2 2 4" xfId="29767" xr:uid="{00000000-0005-0000-0000-0000018C0000}"/>
    <cellStyle name="Migliaia 48 3 2 2 2 3" xfId="32732" xr:uid="{00000000-0005-0000-0000-0000028C0000}"/>
    <cellStyle name="Migliaia 48 3 2 2 2 4" xfId="38001" xr:uid="{00000000-0005-0000-0000-0000038C0000}"/>
    <cellStyle name="Migliaia 48 3 2 2 2 5" xfId="44027" xr:uid="{00000000-0005-0000-0000-0000048C0000}"/>
    <cellStyle name="Migliaia 48 3 2 2 2 6" xfId="46360" xr:uid="{00000000-0005-0000-0000-0000058C0000}"/>
    <cellStyle name="Migliaia 48 3 2 2 2 7" xfId="49376" xr:uid="{00000000-0005-0000-0000-0000068C0000}"/>
    <cellStyle name="Migliaia 48 3 2 2 2 8" xfId="13113" xr:uid="{00000000-0005-0000-0000-0000078C0000}"/>
    <cellStyle name="Migliaia 48 3 2 2 3" xfId="6604" xr:uid="{00000000-0005-0000-0000-0000088C0000}"/>
    <cellStyle name="Migliaia 48 3 2 2 4" xfId="6237" xr:uid="{00000000-0005-0000-0000-0000098C0000}"/>
    <cellStyle name="Migliaia 48 3 2 2 4 2" xfId="17011" xr:uid="{00000000-0005-0000-0000-00000A8C0000}"/>
    <cellStyle name="Migliaia 48 3 2 2 4 3" xfId="43979" xr:uid="{00000000-0005-0000-0000-00000B8C0000}"/>
    <cellStyle name="Migliaia 48 3 2 2 4 4" xfId="46043" xr:uid="{00000000-0005-0000-0000-00000C8C0000}"/>
    <cellStyle name="Migliaia 48 3 2 2 4 5" xfId="49059" xr:uid="{00000000-0005-0000-0000-00000D8C0000}"/>
    <cellStyle name="Migliaia 48 3 2 2 5" xfId="16223" xr:uid="{00000000-0005-0000-0000-00000E8C0000}"/>
    <cellStyle name="Migliaia 48 3 2 2 6" xfId="20636" xr:uid="{00000000-0005-0000-0000-00000F8C0000}"/>
    <cellStyle name="Migliaia 48 3 2 3" xfId="2853" xr:uid="{00000000-0005-0000-0000-0000108C0000}"/>
    <cellStyle name="Migliaia 48 3 2 3 2" xfId="6532" xr:uid="{00000000-0005-0000-0000-0000118C0000}"/>
    <cellStyle name="Migliaia 48 3 2 3 2 2" xfId="35351" xr:uid="{00000000-0005-0000-0000-0000128C0000}"/>
    <cellStyle name="Migliaia 48 3 2 3 2 3" xfId="40653" xr:uid="{00000000-0005-0000-0000-0000138C0000}"/>
    <cellStyle name="Migliaia 48 3 2 3 2 4" xfId="29768" xr:uid="{00000000-0005-0000-0000-0000148C0000}"/>
    <cellStyle name="Migliaia 48 3 2 3 3" xfId="7484" xr:uid="{00000000-0005-0000-0000-0000158C0000}"/>
    <cellStyle name="Migliaia 48 3 2 3 4" xfId="16224" xr:uid="{00000000-0005-0000-0000-0000168C0000}"/>
    <cellStyle name="Migliaia 48 3 2 3 4 2" xfId="38002" xr:uid="{00000000-0005-0000-0000-0000178C0000}"/>
    <cellStyle name="Migliaia 48 3 2 3 5" xfId="12100" xr:uid="{00000000-0005-0000-0000-0000188C0000}"/>
    <cellStyle name="Migliaia 48 3 2 4" xfId="6830" xr:uid="{00000000-0005-0000-0000-0000198C0000}"/>
    <cellStyle name="Migliaia 48 3 2 4 2" xfId="13531" xr:uid="{00000000-0005-0000-0000-00001A8C0000}"/>
    <cellStyle name="Migliaia 48 3 2 4 2 2" xfId="35352" xr:uid="{00000000-0005-0000-0000-00001B8C0000}"/>
    <cellStyle name="Migliaia 48 3 2 4 2 3" xfId="40654" xr:uid="{00000000-0005-0000-0000-00001C8C0000}"/>
    <cellStyle name="Migliaia 48 3 2 4 3" xfId="32733" xr:uid="{00000000-0005-0000-0000-00001D8C0000}"/>
    <cellStyle name="Migliaia 48 3 2 4 4" xfId="38003" xr:uid="{00000000-0005-0000-0000-00001E8C0000}"/>
    <cellStyle name="Migliaia 48 3 2 4 5" xfId="12649" xr:uid="{00000000-0005-0000-0000-00001F8C0000}"/>
    <cellStyle name="Migliaia 48 3 2 5" xfId="12729" xr:uid="{00000000-0005-0000-0000-0000208C0000}"/>
    <cellStyle name="Migliaia 48 3 2 5 2" xfId="29769" xr:uid="{00000000-0005-0000-0000-0000218C0000}"/>
    <cellStyle name="Migliaia 48 3 2 5 2 2" xfId="35353" xr:uid="{00000000-0005-0000-0000-0000228C0000}"/>
    <cellStyle name="Migliaia 48 3 2 5 2 3" xfId="40655" xr:uid="{00000000-0005-0000-0000-0000238C0000}"/>
    <cellStyle name="Migliaia 48 3 2 5 3" xfId="32734" xr:uid="{00000000-0005-0000-0000-0000248C0000}"/>
    <cellStyle name="Migliaia 48 3 2 5 4" xfId="38004" xr:uid="{00000000-0005-0000-0000-0000258C0000}"/>
    <cellStyle name="Migliaia 48 3 2 6" xfId="16222" xr:uid="{00000000-0005-0000-0000-0000268C0000}"/>
    <cellStyle name="Migliaia 48 3 2 6 2" xfId="29770" xr:uid="{00000000-0005-0000-0000-0000278C0000}"/>
    <cellStyle name="Migliaia 48 3 2 6 2 2" xfId="35354" xr:uid="{00000000-0005-0000-0000-0000288C0000}"/>
    <cellStyle name="Migliaia 48 3 2 6 2 3" xfId="40656" xr:uid="{00000000-0005-0000-0000-0000298C0000}"/>
    <cellStyle name="Migliaia 48 3 2 6 3" xfId="32735" xr:uid="{00000000-0005-0000-0000-00002A8C0000}"/>
    <cellStyle name="Migliaia 48 3 2 6 4" xfId="38005" xr:uid="{00000000-0005-0000-0000-00002B8C0000}"/>
    <cellStyle name="Migliaia 48 3 2 6 5" xfId="20637" xr:uid="{00000000-0005-0000-0000-00002C8C0000}"/>
    <cellStyle name="Migliaia 48 3 2 7" xfId="20635" xr:uid="{00000000-0005-0000-0000-00002D8C0000}"/>
    <cellStyle name="Migliaia 48 3 3" xfId="1477" xr:uid="{00000000-0005-0000-0000-00002E8C0000}"/>
    <cellStyle name="Migliaia 48 3 3 2" xfId="3673" xr:uid="{00000000-0005-0000-0000-00002F8C0000}"/>
    <cellStyle name="Migliaia 48 3 3 2 2" xfId="5198" xr:uid="{00000000-0005-0000-0000-0000308C0000}"/>
    <cellStyle name="Migliaia 48 3 3 2 2 2" xfId="35356" xr:uid="{00000000-0005-0000-0000-0000318C0000}"/>
    <cellStyle name="Migliaia 48 3 3 2 2 3" xfId="40658" xr:uid="{00000000-0005-0000-0000-0000328C0000}"/>
    <cellStyle name="Migliaia 48 3 3 2 3" xfId="13678" xr:uid="{00000000-0005-0000-0000-0000338C0000}"/>
    <cellStyle name="Migliaia 48 3 3 2 4" xfId="16226" xr:uid="{00000000-0005-0000-0000-0000348C0000}"/>
    <cellStyle name="Migliaia 48 3 3 2 4 2" xfId="38007" xr:uid="{00000000-0005-0000-0000-0000358C0000}"/>
    <cellStyle name="Migliaia 48 3 3 2 5" xfId="12102" xr:uid="{00000000-0005-0000-0000-0000368C0000}"/>
    <cellStyle name="Migliaia 48 3 3 3" xfId="4950" xr:uid="{00000000-0005-0000-0000-0000378C0000}"/>
    <cellStyle name="Migliaia 48 3 3 3 2" xfId="29772" xr:uid="{00000000-0005-0000-0000-0000388C0000}"/>
    <cellStyle name="Migliaia 48 3 3 3 2 2" xfId="35357" xr:uid="{00000000-0005-0000-0000-0000398C0000}"/>
    <cellStyle name="Migliaia 48 3 3 3 2 3" xfId="40659" xr:uid="{00000000-0005-0000-0000-00003A8C0000}"/>
    <cellStyle name="Migliaia 48 3 3 3 3" xfId="32737" xr:uid="{00000000-0005-0000-0000-00003B8C0000}"/>
    <cellStyle name="Migliaia 48 3 3 3 4" xfId="38008" xr:uid="{00000000-0005-0000-0000-00003C8C0000}"/>
    <cellStyle name="Migliaia 48 3 3 4" xfId="16225" xr:uid="{00000000-0005-0000-0000-00003D8C0000}"/>
    <cellStyle name="Migliaia 48 3 3 4 2" xfId="29773" xr:uid="{00000000-0005-0000-0000-00003E8C0000}"/>
    <cellStyle name="Migliaia 48 3 3 4 2 2" xfId="35358" xr:uid="{00000000-0005-0000-0000-00003F8C0000}"/>
    <cellStyle name="Migliaia 48 3 3 4 2 3" xfId="40660" xr:uid="{00000000-0005-0000-0000-0000408C0000}"/>
    <cellStyle name="Migliaia 48 3 3 4 3" xfId="32738" xr:uid="{00000000-0005-0000-0000-0000418C0000}"/>
    <cellStyle name="Migliaia 48 3 3 4 4" xfId="38009" xr:uid="{00000000-0005-0000-0000-0000428C0000}"/>
    <cellStyle name="Migliaia 48 3 3 4 5" xfId="20638" xr:uid="{00000000-0005-0000-0000-0000438C0000}"/>
    <cellStyle name="Migliaia 48 3 3 5" xfId="20639" xr:uid="{00000000-0005-0000-0000-0000448C0000}"/>
    <cellStyle name="Migliaia 48 3 3 5 2" xfId="29774" xr:uid="{00000000-0005-0000-0000-0000458C0000}"/>
    <cellStyle name="Migliaia 48 3 3 5 2 2" xfId="35359" xr:uid="{00000000-0005-0000-0000-0000468C0000}"/>
    <cellStyle name="Migliaia 48 3 3 5 2 3" xfId="40661" xr:uid="{00000000-0005-0000-0000-0000478C0000}"/>
    <cellStyle name="Migliaia 48 3 3 5 3" xfId="32739" xr:uid="{00000000-0005-0000-0000-0000488C0000}"/>
    <cellStyle name="Migliaia 48 3 3 5 4" xfId="38010" xr:uid="{00000000-0005-0000-0000-0000498C0000}"/>
    <cellStyle name="Migliaia 48 3 3 6" xfId="29771" xr:uid="{00000000-0005-0000-0000-00004A8C0000}"/>
    <cellStyle name="Migliaia 48 3 3 6 2" xfId="35355" xr:uid="{00000000-0005-0000-0000-00004B8C0000}"/>
    <cellStyle name="Migliaia 48 3 3 6 3" xfId="40657" xr:uid="{00000000-0005-0000-0000-00004C8C0000}"/>
    <cellStyle name="Migliaia 48 3 3 7" xfId="32736" xr:uid="{00000000-0005-0000-0000-00004D8C0000}"/>
    <cellStyle name="Migliaia 48 3 3 8" xfId="38006" xr:uid="{00000000-0005-0000-0000-00004E8C0000}"/>
    <cellStyle name="Migliaia 48 3 3 9" xfId="12101" xr:uid="{00000000-0005-0000-0000-00004F8C0000}"/>
    <cellStyle name="Migliaia 48 3 4" xfId="2427" xr:uid="{00000000-0005-0000-0000-0000508C0000}"/>
    <cellStyle name="Migliaia 48 3 4 2" xfId="3939" xr:uid="{00000000-0005-0000-0000-0000518C0000}"/>
    <cellStyle name="Migliaia 48 3 4 2 2" xfId="9894" xr:uid="{00000000-0005-0000-0000-0000528C0000}"/>
    <cellStyle name="Migliaia 48 3 4 2 3" xfId="13566" xr:uid="{00000000-0005-0000-0000-0000538C0000}"/>
    <cellStyle name="Migliaia 48 3 4 2 4" xfId="16228" xr:uid="{00000000-0005-0000-0000-0000548C0000}"/>
    <cellStyle name="Migliaia 48 3 4 2 5" xfId="27898" xr:uid="{00000000-0005-0000-0000-0000558C0000}"/>
    <cellStyle name="Migliaia 48 3 4 2 6" xfId="12104" xr:uid="{00000000-0005-0000-0000-0000568C0000}"/>
    <cellStyle name="Migliaia 48 3 4 3" xfId="9142" xr:uid="{00000000-0005-0000-0000-0000578C0000}"/>
    <cellStyle name="Migliaia 48 3 4 3 2" xfId="30868" xr:uid="{00000000-0005-0000-0000-0000588C0000}"/>
    <cellStyle name="Migliaia 48 3 4 3 2 2" xfId="36028" xr:uid="{00000000-0005-0000-0000-0000598C0000}"/>
    <cellStyle name="Migliaia 48 3 4 3 2 3" xfId="41330" xr:uid="{00000000-0005-0000-0000-00005A8C0000}"/>
    <cellStyle name="Migliaia 48 3 4 3 3" xfId="33377" xr:uid="{00000000-0005-0000-0000-00005B8C0000}"/>
    <cellStyle name="Migliaia 48 3 4 3 4" xfId="38679" xr:uid="{00000000-0005-0000-0000-00005C8C0000}"/>
    <cellStyle name="Migliaia 48 3 4 4" xfId="16227" xr:uid="{00000000-0005-0000-0000-00005D8C0000}"/>
    <cellStyle name="Migliaia 48 3 4 4 2" xfId="35360" xr:uid="{00000000-0005-0000-0000-00005E8C0000}"/>
    <cellStyle name="Migliaia 48 3 4 4 3" xfId="40662" xr:uid="{00000000-0005-0000-0000-00005F8C0000}"/>
    <cellStyle name="Migliaia 48 3 4 4 4" xfId="29775" xr:uid="{00000000-0005-0000-0000-0000608C0000}"/>
    <cellStyle name="Migliaia 48 3 4 5" xfId="32740" xr:uid="{00000000-0005-0000-0000-0000618C0000}"/>
    <cellStyle name="Migliaia 48 3 4 6" xfId="38011" xr:uid="{00000000-0005-0000-0000-0000628C0000}"/>
    <cellStyle name="Migliaia 48 3 4 7" xfId="12103" xr:uid="{00000000-0005-0000-0000-0000638C0000}"/>
    <cellStyle name="Migliaia 48 3 5" xfId="3263" xr:uid="{00000000-0005-0000-0000-0000648C0000}"/>
    <cellStyle name="Migliaia 48 3 5 2" xfId="9736" xr:uid="{00000000-0005-0000-0000-0000658C0000}"/>
    <cellStyle name="Migliaia 48 3 5 2 2" xfId="30869" xr:uid="{00000000-0005-0000-0000-0000668C0000}"/>
    <cellStyle name="Migliaia 48 3 5 2 2 2" xfId="36029" xr:uid="{00000000-0005-0000-0000-0000678C0000}"/>
    <cellStyle name="Migliaia 48 3 5 2 2 3" xfId="41331" xr:uid="{00000000-0005-0000-0000-0000688C0000}"/>
    <cellStyle name="Migliaia 48 3 5 2 3" xfId="33378" xr:uid="{00000000-0005-0000-0000-0000698C0000}"/>
    <cellStyle name="Migliaia 48 3 5 2 4" xfId="38680" xr:uid="{00000000-0005-0000-0000-00006A8C0000}"/>
    <cellStyle name="Migliaia 48 3 5 3" xfId="16229" xr:uid="{00000000-0005-0000-0000-00006B8C0000}"/>
    <cellStyle name="Migliaia 48 3 5 3 2" xfId="35361" xr:uid="{00000000-0005-0000-0000-00006C8C0000}"/>
    <cellStyle name="Migliaia 48 3 5 3 3" xfId="40663" xr:uid="{00000000-0005-0000-0000-00006D8C0000}"/>
    <cellStyle name="Migliaia 48 3 5 3 4" xfId="29776" xr:uid="{00000000-0005-0000-0000-00006E8C0000}"/>
    <cellStyle name="Migliaia 48 3 5 4" xfId="32741" xr:uid="{00000000-0005-0000-0000-00006F8C0000}"/>
    <cellStyle name="Migliaia 48 3 5 5" xfId="38012" xr:uid="{00000000-0005-0000-0000-0000708C0000}"/>
    <cellStyle name="Migliaia 48 3 5 6" xfId="12105" xr:uid="{00000000-0005-0000-0000-0000718C0000}"/>
    <cellStyle name="Migliaia 48 3 6" xfId="2852" xr:uid="{00000000-0005-0000-0000-0000728C0000}"/>
    <cellStyle name="Migliaia 48 3 6 2" xfId="9441" xr:uid="{00000000-0005-0000-0000-0000738C0000}"/>
    <cellStyle name="Migliaia 48 3 6 2 2" xfId="35362" xr:uid="{00000000-0005-0000-0000-0000748C0000}"/>
    <cellStyle name="Migliaia 48 3 6 2 3" xfId="40664" xr:uid="{00000000-0005-0000-0000-0000758C0000}"/>
    <cellStyle name="Migliaia 48 3 6 3" xfId="14038" xr:uid="{00000000-0005-0000-0000-0000768C0000}"/>
    <cellStyle name="Migliaia 48 3 6 4" xfId="16230" xr:uid="{00000000-0005-0000-0000-0000778C0000}"/>
    <cellStyle name="Migliaia 48 3 6 4 2" xfId="38013" xr:uid="{00000000-0005-0000-0000-0000788C0000}"/>
    <cellStyle name="Migliaia 48 3 6 5" xfId="12106" xr:uid="{00000000-0005-0000-0000-0000798C0000}"/>
    <cellStyle name="Migliaia 48 3 7" xfId="6595" xr:uid="{00000000-0005-0000-0000-00007A8C0000}"/>
    <cellStyle name="Migliaia 48 3 7 2" xfId="29777" xr:uid="{00000000-0005-0000-0000-00007B8C0000}"/>
    <cellStyle name="Migliaia 48 3 7 2 2" xfId="35363" xr:uid="{00000000-0005-0000-0000-00007C8C0000}"/>
    <cellStyle name="Migliaia 48 3 7 2 3" xfId="40665" xr:uid="{00000000-0005-0000-0000-00007D8C0000}"/>
    <cellStyle name="Migliaia 48 3 7 3" xfId="32742" xr:uid="{00000000-0005-0000-0000-00007E8C0000}"/>
    <cellStyle name="Migliaia 48 3 7 4" xfId="38014" xr:uid="{00000000-0005-0000-0000-00007F8C0000}"/>
    <cellStyle name="Migliaia 48 3 8" xfId="12730" xr:uid="{00000000-0005-0000-0000-0000808C0000}"/>
    <cellStyle name="Migliaia 48 3 8 2" xfId="29778" xr:uid="{00000000-0005-0000-0000-0000818C0000}"/>
    <cellStyle name="Migliaia 48 3 8 2 2" xfId="35364" xr:uid="{00000000-0005-0000-0000-0000828C0000}"/>
    <cellStyle name="Migliaia 48 3 8 2 3" xfId="40666" xr:uid="{00000000-0005-0000-0000-0000838C0000}"/>
    <cellStyle name="Migliaia 48 3 8 3" xfId="32743" xr:uid="{00000000-0005-0000-0000-0000848C0000}"/>
    <cellStyle name="Migliaia 48 3 8 4" xfId="38015" xr:uid="{00000000-0005-0000-0000-0000858C0000}"/>
    <cellStyle name="Migliaia 48 3 8 5" xfId="20640" xr:uid="{00000000-0005-0000-0000-0000868C0000}"/>
    <cellStyle name="Migliaia 48 3 9" xfId="16221" xr:uid="{00000000-0005-0000-0000-0000878C0000}"/>
    <cellStyle name="Migliaia 48 4" xfId="1479" xr:uid="{00000000-0005-0000-0000-0000888C0000}"/>
    <cellStyle name="Migliaia 48 4 2" xfId="3675" xr:uid="{00000000-0005-0000-0000-0000898C0000}"/>
    <cellStyle name="Migliaia 48 4 2 2" xfId="4296" xr:uid="{00000000-0005-0000-0000-00008A8C0000}"/>
    <cellStyle name="Migliaia 48 4 2 2 2" xfId="29779" xr:uid="{00000000-0005-0000-0000-00008B8C0000}"/>
    <cellStyle name="Migliaia 48 4 2 2 2 2" xfId="35365" xr:uid="{00000000-0005-0000-0000-00008C8C0000}"/>
    <cellStyle name="Migliaia 48 4 2 2 2 3" xfId="40667" xr:uid="{00000000-0005-0000-0000-00008D8C0000}"/>
    <cellStyle name="Migliaia 48 4 2 2 3" xfId="32744" xr:uid="{00000000-0005-0000-0000-00008E8C0000}"/>
    <cellStyle name="Migliaia 48 4 2 2 4" xfId="38016" xr:uid="{00000000-0005-0000-0000-00008F8C0000}"/>
    <cellStyle name="Migliaia 48 4 2 3" xfId="7485" xr:uid="{00000000-0005-0000-0000-0000908C0000}"/>
    <cellStyle name="Migliaia 48 4 2 3 2" xfId="29780" xr:uid="{00000000-0005-0000-0000-0000918C0000}"/>
    <cellStyle name="Migliaia 48 4 2 3 2 2" xfId="35366" xr:uid="{00000000-0005-0000-0000-0000928C0000}"/>
    <cellStyle name="Migliaia 48 4 2 3 2 3" xfId="40668" xr:uid="{00000000-0005-0000-0000-0000938C0000}"/>
    <cellStyle name="Migliaia 48 4 2 3 3" xfId="32745" xr:uid="{00000000-0005-0000-0000-0000948C0000}"/>
    <cellStyle name="Migliaia 48 4 2 3 4" xfId="38017" xr:uid="{00000000-0005-0000-0000-0000958C0000}"/>
    <cellStyle name="Migliaia 48 4 2 4" xfId="6832" xr:uid="{00000000-0005-0000-0000-0000968C0000}"/>
    <cellStyle name="Migliaia 48 4 2 5" xfId="6239" xr:uid="{00000000-0005-0000-0000-0000978C0000}"/>
    <cellStyle name="Migliaia 48 4 2 5 2" xfId="17013" xr:uid="{00000000-0005-0000-0000-0000988C0000}"/>
    <cellStyle name="Migliaia 48 4 2 5 3" xfId="43927" xr:uid="{00000000-0005-0000-0000-0000998C0000}"/>
    <cellStyle name="Migliaia 48 4 2 5 4" xfId="46045" xr:uid="{00000000-0005-0000-0000-00009A8C0000}"/>
    <cellStyle name="Migliaia 48 4 2 5 5" xfId="49061" xr:uid="{00000000-0005-0000-0000-00009B8C0000}"/>
    <cellStyle name="Migliaia 48 4 2 6" xfId="16232" xr:uid="{00000000-0005-0000-0000-00009C8C0000}"/>
    <cellStyle name="Migliaia 48 4 2 7" xfId="20642" xr:uid="{00000000-0005-0000-0000-00009D8C0000}"/>
    <cellStyle name="Migliaia 48 4 3" xfId="4297" xr:uid="{00000000-0005-0000-0000-00009E8C0000}"/>
    <cellStyle name="Migliaia 48 4 3 2" xfId="13679" xr:uid="{00000000-0005-0000-0000-00009F8C0000}"/>
    <cellStyle name="Migliaia 48 4 3 2 2" xfId="35367" xr:uid="{00000000-0005-0000-0000-0000A08C0000}"/>
    <cellStyle name="Migliaia 48 4 3 2 3" xfId="40669" xr:uid="{00000000-0005-0000-0000-0000A18C0000}"/>
    <cellStyle name="Migliaia 48 4 3 3" xfId="32746" xr:uid="{00000000-0005-0000-0000-0000A28C0000}"/>
    <cellStyle name="Migliaia 48 4 3 4" xfId="38018" xr:uid="{00000000-0005-0000-0000-0000A38C0000}"/>
    <cellStyle name="Migliaia 48 4 3 5" xfId="12728" xr:uid="{00000000-0005-0000-0000-0000A48C0000}"/>
    <cellStyle name="Migliaia 48 4 4" xfId="7486" xr:uid="{00000000-0005-0000-0000-0000A58C0000}"/>
    <cellStyle name="Migliaia 48 4 4 2" xfId="29781" xr:uid="{00000000-0005-0000-0000-0000A68C0000}"/>
    <cellStyle name="Migliaia 48 4 4 2 2" xfId="35368" xr:uid="{00000000-0005-0000-0000-0000A78C0000}"/>
    <cellStyle name="Migliaia 48 4 4 2 3" xfId="40670" xr:uid="{00000000-0005-0000-0000-0000A88C0000}"/>
    <cellStyle name="Migliaia 48 4 4 3" xfId="32747" xr:uid="{00000000-0005-0000-0000-0000A98C0000}"/>
    <cellStyle name="Migliaia 48 4 4 4" xfId="38019" xr:uid="{00000000-0005-0000-0000-0000AA8C0000}"/>
    <cellStyle name="Migliaia 48 4 5" xfId="6831" xr:uid="{00000000-0005-0000-0000-0000AB8C0000}"/>
    <cellStyle name="Migliaia 48 4 5 2" xfId="29782" xr:uid="{00000000-0005-0000-0000-0000AC8C0000}"/>
    <cellStyle name="Migliaia 48 4 5 2 2" xfId="35369" xr:uid="{00000000-0005-0000-0000-0000AD8C0000}"/>
    <cellStyle name="Migliaia 48 4 5 2 3" xfId="40671" xr:uid="{00000000-0005-0000-0000-0000AE8C0000}"/>
    <cellStyle name="Migliaia 48 4 5 3" xfId="32748" xr:uid="{00000000-0005-0000-0000-0000AF8C0000}"/>
    <cellStyle name="Migliaia 48 4 5 4" xfId="38020" xr:uid="{00000000-0005-0000-0000-0000B08C0000}"/>
    <cellStyle name="Migliaia 48 4 6" xfId="6238" xr:uid="{00000000-0005-0000-0000-0000B18C0000}"/>
    <cellStyle name="Migliaia 48 4 6 2" xfId="17012" xr:uid="{00000000-0005-0000-0000-0000B28C0000}"/>
    <cellStyle name="Migliaia 48 4 6 2 2" xfId="35370" xr:uid="{00000000-0005-0000-0000-0000B38C0000}"/>
    <cellStyle name="Migliaia 48 4 6 2 3" xfId="40672" xr:uid="{00000000-0005-0000-0000-0000B48C0000}"/>
    <cellStyle name="Migliaia 48 4 6 2 4" xfId="29783" xr:uid="{00000000-0005-0000-0000-0000B58C0000}"/>
    <cellStyle name="Migliaia 48 4 6 3" xfId="32749" xr:uid="{00000000-0005-0000-0000-0000B68C0000}"/>
    <cellStyle name="Migliaia 48 4 6 4" xfId="38021" xr:uid="{00000000-0005-0000-0000-0000B78C0000}"/>
    <cellStyle name="Migliaia 48 4 6 5" xfId="20643" xr:uid="{00000000-0005-0000-0000-0000B88C0000}"/>
    <cellStyle name="Migliaia 48 4 6 6" xfId="42536" xr:uid="{00000000-0005-0000-0000-0000B98C0000}"/>
    <cellStyle name="Migliaia 48 4 6 7" xfId="46044" xr:uid="{00000000-0005-0000-0000-0000BA8C0000}"/>
    <cellStyle name="Migliaia 48 4 6 8" xfId="49060" xr:uid="{00000000-0005-0000-0000-0000BB8C0000}"/>
    <cellStyle name="Migliaia 48 4 7" xfId="16231" xr:uid="{00000000-0005-0000-0000-0000BC8C0000}"/>
    <cellStyle name="Migliaia 48 4 7 2" xfId="29784" xr:uid="{00000000-0005-0000-0000-0000BD8C0000}"/>
    <cellStyle name="Migliaia 48 4 7 2 2" xfId="35371" xr:uid="{00000000-0005-0000-0000-0000BE8C0000}"/>
    <cellStyle name="Migliaia 48 4 7 2 3" xfId="40673" xr:uid="{00000000-0005-0000-0000-0000BF8C0000}"/>
    <cellStyle name="Migliaia 48 4 7 3" xfId="32750" xr:uid="{00000000-0005-0000-0000-0000C08C0000}"/>
    <cellStyle name="Migliaia 48 4 7 4" xfId="38022" xr:uid="{00000000-0005-0000-0000-0000C18C0000}"/>
    <cellStyle name="Migliaia 48 4 7 5" xfId="20644" xr:uid="{00000000-0005-0000-0000-0000C28C0000}"/>
    <cellStyle name="Migliaia 48 4 8" xfId="20641" xr:uid="{00000000-0005-0000-0000-0000C38C0000}"/>
    <cellStyle name="Migliaia 48 5" xfId="1480" xr:uid="{00000000-0005-0000-0000-0000C48C0000}"/>
    <cellStyle name="Migliaia 48 5 2" xfId="3676" xr:uid="{00000000-0005-0000-0000-0000C58C0000}"/>
    <cellStyle name="Migliaia 48 5 2 2" xfId="13922" xr:uid="{00000000-0005-0000-0000-0000C68C0000}"/>
    <cellStyle name="Migliaia 48 5 2 2 2" xfId="35372" xr:uid="{00000000-0005-0000-0000-0000C78C0000}"/>
    <cellStyle name="Migliaia 48 5 2 2 3" xfId="40674" xr:uid="{00000000-0005-0000-0000-0000C88C0000}"/>
    <cellStyle name="Migliaia 48 5 2 3" xfId="16234" xr:uid="{00000000-0005-0000-0000-0000C98C0000}"/>
    <cellStyle name="Migliaia 48 5 2 3 2" xfId="32751" xr:uid="{00000000-0005-0000-0000-0000CA8C0000}"/>
    <cellStyle name="Migliaia 48 5 2 4" xfId="38023" xr:uid="{00000000-0005-0000-0000-0000CB8C0000}"/>
    <cellStyle name="Migliaia 48 5 2 5" xfId="12107" xr:uid="{00000000-0005-0000-0000-0000CC8C0000}"/>
    <cellStyle name="Migliaia 48 5 3" xfId="6833" xr:uid="{00000000-0005-0000-0000-0000CD8C0000}"/>
    <cellStyle name="Migliaia 48 5 3 2" xfId="29785" xr:uid="{00000000-0005-0000-0000-0000CE8C0000}"/>
    <cellStyle name="Migliaia 48 5 3 2 2" xfId="35373" xr:uid="{00000000-0005-0000-0000-0000CF8C0000}"/>
    <cellStyle name="Migliaia 48 5 3 2 3" xfId="40675" xr:uid="{00000000-0005-0000-0000-0000D08C0000}"/>
    <cellStyle name="Migliaia 48 5 3 3" xfId="32752" xr:uid="{00000000-0005-0000-0000-0000D18C0000}"/>
    <cellStyle name="Migliaia 48 5 3 4" xfId="38024" xr:uid="{00000000-0005-0000-0000-0000D28C0000}"/>
    <cellStyle name="Migliaia 48 5 4" xfId="6240" xr:uid="{00000000-0005-0000-0000-0000D38C0000}"/>
    <cellStyle name="Migliaia 48 5 4 2" xfId="17014" xr:uid="{00000000-0005-0000-0000-0000D48C0000}"/>
    <cellStyle name="Migliaia 48 5 4 2 2" xfId="35374" xr:uid="{00000000-0005-0000-0000-0000D58C0000}"/>
    <cellStyle name="Migliaia 48 5 4 2 3" xfId="40676" xr:uid="{00000000-0005-0000-0000-0000D68C0000}"/>
    <cellStyle name="Migliaia 48 5 4 2 4" xfId="29786" xr:uid="{00000000-0005-0000-0000-0000D78C0000}"/>
    <cellStyle name="Migliaia 48 5 4 3" xfId="32753" xr:uid="{00000000-0005-0000-0000-0000D88C0000}"/>
    <cellStyle name="Migliaia 48 5 4 4" xfId="38025" xr:uid="{00000000-0005-0000-0000-0000D98C0000}"/>
    <cellStyle name="Migliaia 48 5 4 5" xfId="20646" xr:uid="{00000000-0005-0000-0000-0000DA8C0000}"/>
    <cellStyle name="Migliaia 48 5 4 6" xfId="42440" xr:uid="{00000000-0005-0000-0000-0000DB8C0000}"/>
    <cellStyle name="Migliaia 48 5 4 7" xfId="46046" xr:uid="{00000000-0005-0000-0000-0000DC8C0000}"/>
    <cellStyle name="Migliaia 48 5 4 8" xfId="49062" xr:uid="{00000000-0005-0000-0000-0000DD8C0000}"/>
    <cellStyle name="Migliaia 48 5 5" xfId="16233" xr:uid="{00000000-0005-0000-0000-0000DE8C0000}"/>
    <cellStyle name="Migliaia 48 5 5 2" xfId="29787" xr:uid="{00000000-0005-0000-0000-0000DF8C0000}"/>
    <cellStyle name="Migliaia 48 5 5 2 2" xfId="35375" xr:uid="{00000000-0005-0000-0000-0000E08C0000}"/>
    <cellStyle name="Migliaia 48 5 5 2 3" xfId="40677" xr:uid="{00000000-0005-0000-0000-0000E18C0000}"/>
    <cellStyle name="Migliaia 48 5 5 3" xfId="32754" xr:uid="{00000000-0005-0000-0000-0000E28C0000}"/>
    <cellStyle name="Migliaia 48 5 5 4" xfId="38026" xr:uid="{00000000-0005-0000-0000-0000E38C0000}"/>
    <cellStyle name="Migliaia 48 5 5 5" xfId="20647" xr:uid="{00000000-0005-0000-0000-0000E48C0000}"/>
    <cellStyle name="Migliaia 48 5 6" xfId="20648" xr:uid="{00000000-0005-0000-0000-0000E58C0000}"/>
    <cellStyle name="Migliaia 48 5 6 2" xfId="29788" xr:uid="{00000000-0005-0000-0000-0000E68C0000}"/>
    <cellStyle name="Migliaia 48 5 6 2 2" xfId="35376" xr:uid="{00000000-0005-0000-0000-0000E78C0000}"/>
    <cellStyle name="Migliaia 48 5 6 2 3" xfId="40678" xr:uid="{00000000-0005-0000-0000-0000E88C0000}"/>
    <cellStyle name="Migliaia 48 5 6 3" xfId="32755" xr:uid="{00000000-0005-0000-0000-0000E98C0000}"/>
    <cellStyle name="Migliaia 48 5 6 4" xfId="38027" xr:uid="{00000000-0005-0000-0000-0000EA8C0000}"/>
    <cellStyle name="Migliaia 48 5 7" xfId="20645" xr:uid="{00000000-0005-0000-0000-0000EB8C0000}"/>
    <cellStyle name="Migliaia 48 6" xfId="1475" xr:uid="{00000000-0005-0000-0000-0000EC8C0000}"/>
    <cellStyle name="Migliaia 48 6 2" xfId="3671" xr:uid="{00000000-0005-0000-0000-0000ED8C0000}"/>
    <cellStyle name="Migliaia 48 6 2 2" xfId="5197" xr:uid="{00000000-0005-0000-0000-0000EE8C0000}"/>
    <cellStyle name="Migliaia 48 6 2 3" xfId="14070" xr:uid="{00000000-0005-0000-0000-0000EF8C0000}"/>
    <cellStyle name="Migliaia 48 6 2 4" xfId="16236" xr:uid="{00000000-0005-0000-0000-0000F08C0000}"/>
    <cellStyle name="Migliaia 48 6 2 5" xfId="27899" xr:uid="{00000000-0005-0000-0000-0000F18C0000}"/>
    <cellStyle name="Migliaia 48 6 2 6" xfId="12109" xr:uid="{00000000-0005-0000-0000-0000F28C0000}"/>
    <cellStyle name="Migliaia 48 6 3" xfId="4949" xr:uid="{00000000-0005-0000-0000-0000F38C0000}"/>
    <cellStyle name="Migliaia 48 6 3 2" xfId="30870" xr:uid="{00000000-0005-0000-0000-0000F48C0000}"/>
    <cellStyle name="Migliaia 48 6 3 2 2" xfId="36030" xr:uid="{00000000-0005-0000-0000-0000F58C0000}"/>
    <cellStyle name="Migliaia 48 6 3 2 3" xfId="41332" xr:uid="{00000000-0005-0000-0000-0000F68C0000}"/>
    <cellStyle name="Migliaia 48 6 3 3" xfId="33379" xr:uid="{00000000-0005-0000-0000-0000F78C0000}"/>
    <cellStyle name="Migliaia 48 6 3 4" xfId="38681" xr:uid="{00000000-0005-0000-0000-0000F88C0000}"/>
    <cellStyle name="Migliaia 48 6 4" xfId="16235" xr:uid="{00000000-0005-0000-0000-0000F98C0000}"/>
    <cellStyle name="Migliaia 48 6 4 2" xfId="35377" xr:uid="{00000000-0005-0000-0000-0000FA8C0000}"/>
    <cellStyle name="Migliaia 48 6 4 3" xfId="40679" xr:uid="{00000000-0005-0000-0000-0000FB8C0000}"/>
    <cellStyle name="Migliaia 48 6 4 4" xfId="29789" xr:uid="{00000000-0005-0000-0000-0000FC8C0000}"/>
    <cellStyle name="Migliaia 48 6 5" xfId="32756" xr:uid="{00000000-0005-0000-0000-0000FD8C0000}"/>
    <cellStyle name="Migliaia 48 6 6" xfId="38028" xr:uid="{00000000-0005-0000-0000-0000FE8C0000}"/>
    <cellStyle name="Migliaia 48 6 7" xfId="12108" xr:uid="{00000000-0005-0000-0000-0000FF8C0000}"/>
    <cellStyle name="Migliaia 48 7" xfId="3261" xr:uid="{00000000-0005-0000-0000-0000008D0000}"/>
    <cellStyle name="Migliaia 48 7 2" xfId="9734" xr:uid="{00000000-0005-0000-0000-0000018D0000}"/>
    <cellStyle name="Migliaia 48 7 2 2" xfId="30871" xr:uid="{00000000-0005-0000-0000-0000028D0000}"/>
    <cellStyle name="Migliaia 48 7 2 2 2" xfId="36031" xr:uid="{00000000-0005-0000-0000-0000038D0000}"/>
    <cellStyle name="Migliaia 48 7 2 2 3" xfId="41333" xr:uid="{00000000-0005-0000-0000-0000048D0000}"/>
    <cellStyle name="Migliaia 48 7 2 3" xfId="33380" xr:uid="{00000000-0005-0000-0000-0000058D0000}"/>
    <cellStyle name="Migliaia 48 7 2 4" xfId="38682" xr:uid="{00000000-0005-0000-0000-0000068D0000}"/>
    <cellStyle name="Migliaia 48 7 3" xfId="16237" xr:uid="{00000000-0005-0000-0000-0000078D0000}"/>
    <cellStyle name="Migliaia 48 7 3 2" xfId="35378" xr:uid="{00000000-0005-0000-0000-0000088D0000}"/>
    <cellStyle name="Migliaia 48 7 3 3" xfId="40680" xr:uid="{00000000-0005-0000-0000-0000098D0000}"/>
    <cellStyle name="Migliaia 48 7 3 4" xfId="29790" xr:uid="{00000000-0005-0000-0000-00000A8D0000}"/>
    <cellStyle name="Migliaia 48 7 4" xfId="32757" xr:uid="{00000000-0005-0000-0000-00000B8D0000}"/>
    <cellStyle name="Migliaia 48 7 5" xfId="38029" xr:uid="{00000000-0005-0000-0000-00000C8D0000}"/>
    <cellStyle name="Migliaia 48 7 6" xfId="12110" xr:uid="{00000000-0005-0000-0000-00000D8D0000}"/>
    <cellStyle name="Migliaia 48 8" xfId="2850" xr:uid="{00000000-0005-0000-0000-00000E8D0000}"/>
    <cellStyle name="Migliaia 48 8 2" xfId="9439" xr:uid="{00000000-0005-0000-0000-00000F8D0000}"/>
    <cellStyle name="Migliaia 48 8 2 2" xfId="30872" xr:uid="{00000000-0005-0000-0000-0000108D0000}"/>
    <cellStyle name="Migliaia 48 8 2 2 2" xfId="36032" xr:uid="{00000000-0005-0000-0000-0000118D0000}"/>
    <cellStyle name="Migliaia 48 8 2 2 3" xfId="41334" xr:uid="{00000000-0005-0000-0000-0000128D0000}"/>
    <cellStyle name="Migliaia 48 8 2 3" xfId="33381" xr:uid="{00000000-0005-0000-0000-0000138D0000}"/>
    <cellStyle name="Migliaia 48 8 2 4" xfId="38683" xr:uid="{00000000-0005-0000-0000-0000148D0000}"/>
    <cellStyle name="Migliaia 48 8 3" xfId="16238" xr:uid="{00000000-0005-0000-0000-0000158D0000}"/>
    <cellStyle name="Migliaia 48 8 3 2" xfId="35379" xr:uid="{00000000-0005-0000-0000-0000168D0000}"/>
    <cellStyle name="Migliaia 48 8 3 3" xfId="40681" xr:uid="{00000000-0005-0000-0000-0000178D0000}"/>
    <cellStyle name="Migliaia 48 8 3 4" xfId="29791" xr:uid="{00000000-0005-0000-0000-0000188D0000}"/>
    <cellStyle name="Migliaia 48 8 4" xfId="32758" xr:uid="{00000000-0005-0000-0000-0000198D0000}"/>
    <cellStyle name="Migliaia 48 8 5" xfId="38030" xr:uid="{00000000-0005-0000-0000-00001A8D0000}"/>
    <cellStyle name="Migliaia 48 8 6" xfId="12111" xr:uid="{00000000-0005-0000-0000-00001B8D0000}"/>
    <cellStyle name="Migliaia 48 9" xfId="12648" xr:uid="{00000000-0005-0000-0000-00001C8D0000}"/>
    <cellStyle name="Migliaia 48 9 2" xfId="29792" xr:uid="{00000000-0005-0000-0000-00001D8D0000}"/>
    <cellStyle name="Migliaia 48 9 2 2" xfId="35380" xr:uid="{00000000-0005-0000-0000-00001E8D0000}"/>
    <cellStyle name="Migliaia 48 9 2 3" xfId="40682" xr:uid="{00000000-0005-0000-0000-00001F8D0000}"/>
    <cellStyle name="Migliaia 48 9 3" xfId="32759" xr:uid="{00000000-0005-0000-0000-0000208D0000}"/>
    <cellStyle name="Migliaia 48 9 4" xfId="38031" xr:uid="{00000000-0005-0000-0000-0000218D0000}"/>
    <cellStyle name="Migliaia 49" xfId="365" xr:uid="{00000000-0005-0000-0000-0000228D0000}"/>
    <cellStyle name="Migliaia 49 10" xfId="16239" xr:uid="{00000000-0005-0000-0000-0000238D0000}"/>
    <cellStyle name="Migliaia 49 10 2" xfId="35381" xr:uid="{00000000-0005-0000-0000-0000248D0000}"/>
    <cellStyle name="Migliaia 49 10 3" xfId="40683" xr:uid="{00000000-0005-0000-0000-0000258D0000}"/>
    <cellStyle name="Migliaia 49 10 4" xfId="29793" xr:uid="{00000000-0005-0000-0000-0000268D0000}"/>
    <cellStyle name="Migliaia 49 11" xfId="32760" xr:uid="{00000000-0005-0000-0000-0000278D0000}"/>
    <cellStyle name="Migliaia 49 12" xfId="38032" xr:uid="{00000000-0005-0000-0000-0000288D0000}"/>
    <cellStyle name="Migliaia 49 2" xfId="366" xr:uid="{00000000-0005-0000-0000-0000298D0000}"/>
    <cellStyle name="Migliaia 49 2 2" xfId="1482" xr:uid="{00000000-0005-0000-0000-00002A8D0000}"/>
    <cellStyle name="Migliaia 49 2 2 2" xfId="3678" xr:uid="{00000000-0005-0000-0000-00002B8D0000}"/>
    <cellStyle name="Migliaia 49 2 2 2 2" xfId="9835" xr:uid="{00000000-0005-0000-0000-00002C8D0000}"/>
    <cellStyle name="Migliaia 49 2 2 2 2 2" xfId="35382" xr:uid="{00000000-0005-0000-0000-00002D8D0000}"/>
    <cellStyle name="Migliaia 49 2 2 2 2 3" xfId="40684" xr:uid="{00000000-0005-0000-0000-00002E8D0000}"/>
    <cellStyle name="Migliaia 49 2 2 2 3" xfId="13923" xr:uid="{00000000-0005-0000-0000-00002F8D0000}"/>
    <cellStyle name="Migliaia 49 2 2 2 4" xfId="16242" xr:uid="{00000000-0005-0000-0000-0000308D0000}"/>
    <cellStyle name="Migliaia 49 2 2 2 4 2" xfId="38033" xr:uid="{00000000-0005-0000-0000-0000318D0000}"/>
    <cellStyle name="Migliaia 49 2 2 2 5" xfId="12112" xr:uid="{00000000-0005-0000-0000-0000328D0000}"/>
    <cellStyle name="Migliaia 49 2 2 3" xfId="7060" xr:uid="{00000000-0005-0000-0000-0000338D0000}"/>
    <cellStyle name="Migliaia 49 2 2 3 2" xfId="30873" xr:uid="{00000000-0005-0000-0000-0000348D0000}"/>
    <cellStyle name="Migliaia 49 2 2 3 2 2" xfId="36033" xr:uid="{00000000-0005-0000-0000-0000358D0000}"/>
    <cellStyle name="Migliaia 49 2 2 3 2 3" xfId="41335" xr:uid="{00000000-0005-0000-0000-0000368D0000}"/>
    <cellStyle name="Migliaia 49 2 2 3 3" xfId="33382" xr:uid="{00000000-0005-0000-0000-0000378D0000}"/>
    <cellStyle name="Migliaia 49 2 2 3 4" xfId="38684" xr:uid="{00000000-0005-0000-0000-0000388D0000}"/>
    <cellStyle name="Migliaia 49 2 2 4" xfId="6241" xr:uid="{00000000-0005-0000-0000-0000398D0000}"/>
    <cellStyle name="Migliaia 49 2 2 4 2" xfId="17015" xr:uid="{00000000-0005-0000-0000-00003A8D0000}"/>
    <cellStyle name="Migliaia 49 2 2 4 3" xfId="43250" xr:uid="{00000000-0005-0000-0000-00003B8D0000}"/>
    <cellStyle name="Migliaia 49 2 2 4 4" xfId="46047" xr:uid="{00000000-0005-0000-0000-00003C8D0000}"/>
    <cellStyle name="Migliaia 49 2 2 4 5" xfId="49063" xr:uid="{00000000-0005-0000-0000-00003D8D0000}"/>
    <cellStyle name="Migliaia 49 2 2 5" xfId="16241" xr:uid="{00000000-0005-0000-0000-00003E8D0000}"/>
    <cellStyle name="Migliaia 49 2 2 6" xfId="20650" xr:uid="{00000000-0005-0000-0000-00003F8D0000}"/>
    <cellStyle name="Migliaia 49 2 3" xfId="3265" xr:uid="{00000000-0005-0000-0000-0000408D0000}"/>
    <cellStyle name="Migliaia 49 2 3 2" xfId="9738" xr:uid="{00000000-0005-0000-0000-0000418D0000}"/>
    <cellStyle name="Migliaia 49 2 3 2 2" xfId="30874" xr:uid="{00000000-0005-0000-0000-0000428D0000}"/>
    <cellStyle name="Migliaia 49 2 3 2 2 2" xfId="36034" xr:uid="{00000000-0005-0000-0000-0000438D0000}"/>
    <cellStyle name="Migliaia 49 2 3 2 2 3" xfId="41336" xr:uid="{00000000-0005-0000-0000-0000448D0000}"/>
    <cellStyle name="Migliaia 49 2 3 2 3" xfId="33383" xr:uid="{00000000-0005-0000-0000-0000458D0000}"/>
    <cellStyle name="Migliaia 49 2 3 2 4" xfId="38685" xr:uid="{00000000-0005-0000-0000-0000468D0000}"/>
    <cellStyle name="Migliaia 49 2 3 3" xfId="16243" xr:uid="{00000000-0005-0000-0000-0000478D0000}"/>
    <cellStyle name="Migliaia 49 2 3 3 2" xfId="35383" xr:uid="{00000000-0005-0000-0000-0000488D0000}"/>
    <cellStyle name="Migliaia 49 2 3 3 3" xfId="40685" xr:uid="{00000000-0005-0000-0000-0000498D0000}"/>
    <cellStyle name="Migliaia 49 2 3 3 4" xfId="29794" xr:uid="{00000000-0005-0000-0000-00004A8D0000}"/>
    <cellStyle name="Migliaia 49 2 3 4" xfId="32761" xr:uid="{00000000-0005-0000-0000-00004B8D0000}"/>
    <cellStyle name="Migliaia 49 2 3 5" xfId="38034" xr:uid="{00000000-0005-0000-0000-00004C8D0000}"/>
    <cellStyle name="Migliaia 49 2 3 6" xfId="12113" xr:uid="{00000000-0005-0000-0000-00004D8D0000}"/>
    <cellStyle name="Migliaia 49 2 4" xfId="2855" xr:uid="{00000000-0005-0000-0000-00004E8D0000}"/>
    <cellStyle name="Migliaia 49 2 4 2" xfId="9443" xr:uid="{00000000-0005-0000-0000-00004F8D0000}"/>
    <cellStyle name="Migliaia 49 2 4 2 2" xfId="35384" xr:uid="{00000000-0005-0000-0000-0000508D0000}"/>
    <cellStyle name="Migliaia 49 2 4 2 3" xfId="40686" xr:uid="{00000000-0005-0000-0000-0000518D0000}"/>
    <cellStyle name="Migliaia 49 2 4 3" xfId="14127" xr:uid="{00000000-0005-0000-0000-0000528D0000}"/>
    <cellStyle name="Migliaia 49 2 4 4" xfId="16244" xr:uid="{00000000-0005-0000-0000-0000538D0000}"/>
    <cellStyle name="Migliaia 49 2 4 4 2" xfId="38035" xr:uid="{00000000-0005-0000-0000-0000548D0000}"/>
    <cellStyle name="Migliaia 49 2 4 5" xfId="12114" xr:uid="{00000000-0005-0000-0000-0000558D0000}"/>
    <cellStyle name="Migliaia 49 2 5" xfId="8575" xr:uid="{00000000-0005-0000-0000-0000568D0000}"/>
    <cellStyle name="Migliaia 49 2 5 2" xfId="29795" xr:uid="{00000000-0005-0000-0000-0000578D0000}"/>
    <cellStyle name="Migliaia 49 2 5 2 2" xfId="35385" xr:uid="{00000000-0005-0000-0000-0000588D0000}"/>
    <cellStyle name="Migliaia 49 2 5 2 3" xfId="40687" xr:uid="{00000000-0005-0000-0000-0000598D0000}"/>
    <cellStyle name="Migliaia 49 2 5 3" xfId="32762" xr:uid="{00000000-0005-0000-0000-00005A8D0000}"/>
    <cellStyle name="Migliaia 49 2 5 4" xfId="38036" xr:uid="{00000000-0005-0000-0000-00005B8D0000}"/>
    <cellStyle name="Migliaia 49 2 6" xfId="16240" xr:uid="{00000000-0005-0000-0000-00005C8D0000}"/>
    <cellStyle name="Migliaia 49 2 6 2" xfId="29796" xr:uid="{00000000-0005-0000-0000-00005D8D0000}"/>
    <cellStyle name="Migliaia 49 2 6 2 2" xfId="35386" xr:uid="{00000000-0005-0000-0000-00005E8D0000}"/>
    <cellStyle name="Migliaia 49 2 6 2 3" xfId="40688" xr:uid="{00000000-0005-0000-0000-00005F8D0000}"/>
    <cellStyle name="Migliaia 49 2 6 3" xfId="32763" xr:uid="{00000000-0005-0000-0000-0000608D0000}"/>
    <cellStyle name="Migliaia 49 2 6 4" xfId="38037" xr:uid="{00000000-0005-0000-0000-0000618D0000}"/>
    <cellStyle name="Migliaia 49 2 6 5" xfId="20651" xr:uid="{00000000-0005-0000-0000-0000628D0000}"/>
    <cellStyle name="Migliaia 49 2 7" xfId="20649" xr:uid="{00000000-0005-0000-0000-0000638D0000}"/>
    <cellStyle name="Migliaia 49 3" xfId="367" xr:uid="{00000000-0005-0000-0000-0000648D0000}"/>
    <cellStyle name="Migliaia 49 3 10" xfId="20652" xr:uid="{00000000-0005-0000-0000-0000658D0000}"/>
    <cellStyle name="Migliaia 49 3 11" xfId="12115" xr:uid="{00000000-0005-0000-0000-0000668D0000}"/>
    <cellStyle name="Migliaia 49 3 2" xfId="1484" xr:uid="{00000000-0005-0000-0000-0000678D0000}"/>
    <cellStyle name="Migliaia 49 3 2 2" xfId="3680" xr:uid="{00000000-0005-0000-0000-0000688D0000}"/>
    <cellStyle name="Migliaia 49 3 2 2 2" xfId="7487" xr:uid="{00000000-0005-0000-0000-0000698D0000}"/>
    <cellStyle name="Migliaia 49 3 2 2 2 2" xfId="13924" xr:uid="{00000000-0005-0000-0000-00006A8D0000}"/>
    <cellStyle name="Migliaia 49 3 2 2 2 2 2" xfId="17316" xr:uid="{00000000-0005-0000-0000-00006B8D0000}"/>
    <cellStyle name="Migliaia 49 3 2 2 2 2 2 2" xfId="35387" xr:uid="{00000000-0005-0000-0000-00006C8D0000}"/>
    <cellStyle name="Migliaia 49 3 2 2 2 2 3" xfId="40689" xr:uid="{00000000-0005-0000-0000-00006D8D0000}"/>
    <cellStyle name="Migliaia 49 3 2 2 2 2 4" xfId="29797" xr:uid="{00000000-0005-0000-0000-00006E8D0000}"/>
    <cellStyle name="Migliaia 49 3 2 2 2 3" xfId="32764" xr:uid="{00000000-0005-0000-0000-00006F8D0000}"/>
    <cellStyle name="Migliaia 49 3 2 2 2 4" xfId="38038" xr:uid="{00000000-0005-0000-0000-0000708D0000}"/>
    <cellStyle name="Migliaia 49 3 2 2 2 5" xfId="42200" xr:uid="{00000000-0005-0000-0000-0000718D0000}"/>
    <cellStyle name="Migliaia 49 3 2 2 2 6" xfId="46361" xr:uid="{00000000-0005-0000-0000-0000728D0000}"/>
    <cellStyle name="Migliaia 49 3 2 2 2 7" xfId="49377" xr:uid="{00000000-0005-0000-0000-0000738D0000}"/>
    <cellStyle name="Migliaia 49 3 2 2 2 8" xfId="13114" xr:uid="{00000000-0005-0000-0000-0000748D0000}"/>
    <cellStyle name="Migliaia 49 3 2 2 3" xfId="6998" xr:uid="{00000000-0005-0000-0000-0000758D0000}"/>
    <cellStyle name="Migliaia 49 3 2 2 4" xfId="6242" xr:uid="{00000000-0005-0000-0000-0000768D0000}"/>
    <cellStyle name="Migliaia 49 3 2 2 4 2" xfId="17016" xr:uid="{00000000-0005-0000-0000-0000778D0000}"/>
    <cellStyle name="Migliaia 49 3 2 2 4 3" xfId="42099" xr:uid="{00000000-0005-0000-0000-0000788D0000}"/>
    <cellStyle name="Migliaia 49 3 2 2 4 4" xfId="46048" xr:uid="{00000000-0005-0000-0000-0000798D0000}"/>
    <cellStyle name="Migliaia 49 3 2 2 4 5" xfId="49064" xr:uid="{00000000-0005-0000-0000-00007A8D0000}"/>
    <cellStyle name="Migliaia 49 3 2 2 5" xfId="16247" xr:uid="{00000000-0005-0000-0000-00007B8D0000}"/>
    <cellStyle name="Migliaia 49 3 2 2 6" xfId="20654" xr:uid="{00000000-0005-0000-0000-00007C8D0000}"/>
    <cellStyle name="Migliaia 49 3 2 3" xfId="2857" xr:uid="{00000000-0005-0000-0000-00007D8D0000}"/>
    <cellStyle name="Migliaia 49 3 2 3 2" xfId="7651" xr:uid="{00000000-0005-0000-0000-00007E8D0000}"/>
    <cellStyle name="Migliaia 49 3 2 3 2 2" xfId="35388" xr:uid="{00000000-0005-0000-0000-00007F8D0000}"/>
    <cellStyle name="Migliaia 49 3 2 3 2 3" xfId="40690" xr:uid="{00000000-0005-0000-0000-0000808D0000}"/>
    <cellStyle name="Migliaia 49 3 2 3 2 4" xfId="29798" xr:uid="{00000000-0005-0000-0000-0000818D0000}"/>
    <cellStyle name="Migliaia 49 3 2 3 3" xfId="7488" xr:uid="{00000000-0005-0000-0000-0000828D0000}"/>
    <cellStyle name="Migliaia 49 3 2 3 4" xfId="16248" xr:uid="{00000000-0005-0000-0000-0000838D0000}"/>
    <cellStyle name="Migliaia 49 3 2 3 4 2" xfId="38039" xr:uid="{00000000-0005-0000-0000-0000848D0000}"/>
    <cellStyle name="Migliaia 49 3 2 3 5" xfId="12116" xr:uid="{00000000-0005-0000-0000-0000858D0000}"/>
    <cellStyle name="Migliaia 49 3 2 4" xfId="6834" xr:uid="{00000000-0005-0000-0000-0000868D0000}"/>
    <cellStyle name="Migliaia 49 3 2 4 2" xfId="13532" xr:uid="{00000000-0005-0000-0000-0000878D0000}"/>
    <cellStyle name="Migliaia 49 3 2 4 2 2" xfId="35389" xr:uid="{00000000-0005-0000-0000-0000888D0000}"/>
    <cellStyle name="Migliaia 49 3 2 4 2 3" xfId="40691" xr:uid="{00000000-0005-0000-0000-0000898D0000}"/>
    <cellStyle name="Migliaia 49 3 2 4 3" xfId="32765" xr:uid="{00000000-0005-0000-0000-00008A8D0000}"/>
    <cellStyle name="Migliaia 49 3 2 4 4" xfId="38040" xr:uid="{00000000-0005-0000-0000-00008B8D0000}"/>
    <cellStyle name="Migliaia 49 3 2 4 5" xfId="12651" xr:uid="{00000000-0005-0000-0000-00008C8D0000}"/>
    <cellStyle name="Migliaia 49 3 2 5" xfId="12726" xr:uid="{00000000-0005-0000-0000-00008D8D0000}"/>
    <cellStyle name="Migliaia 49 3 2 5 2" xfId="29799" xr:uid="{00000000-0005-0000-0000-00008E8D0000}"/>
    <cellStyle name="Migliaia 49 3 2 5 2 2" xfId="35390" xr:uid="{00000000-0005-0000-0000-00008F8D0000}"/>
    <cellStyle name="Migliaia 49 3 2 5 2 3" xfId="40692" xr:uid="{00000000-0005-0000-0000-0000908D0000}"/>
    <cellStyle name="Migliaia 49 3 2 5 3" xfId="32766" xr:uid="{00000000-0005-0000-0000-0000918D0000}"/>
    <cellStyle name="Migliaia 49 3 2 5 4" xfId="38041" xr:uid="{00000000-0005-0000-0000-0000928D0000}"/>
    <cellStyle name="Migliaia 49 3 2 6" xfId="16246" xr:uid="{00000000-0005-0000-0000-0000938D0000}"/>
    <cellStyle name="Migliaia 49 3 2 6 2" xfId="29800" xr:uid="{00000000-0005-0000-0000-0000948D0000}"/>
    <cellStyle name="Migliaia 49 3 2 6 2 2" xfId="35391" xr:uid="{00000000-0005-0000-0000-0000958D0000}"/>
    <cellStyle name="Migliaia 49 3 2 6 2 3" xfId="40693" xr:uid="{00000000-0005-0000-0000-0000968D0000}"/>
    <cellStyle name="Migliaia 49 3 2 6 3" xfId="32767" xr:uid="{00000000-0005-0000-0000-0000978D0000}"/>
    <cellStyle name="Migliaia 49 3 2 6 4" xfId="38042" xr:uid="{00000000-0005-0000-0000-0000988D0000}"/>
    <cellStyle name="Migliaia 49 3 2 6 5" xfId="20655" xr:uid="{00000000-0005-0000-0000-0000998D0000}"/>
    <cellStyle name="Migliaia 49 3 2 7" xfId="20653" xr:uid="{00000000-0005-0000-0000-00009A8D0000}"/>
    <cellStyle name="Migliaia 49 3 3" xfId="1483" xr:uid="{00000000-0005-0000-0000-00009B8D0000}"/>
    <cellStyle name="Migliaia 49 3 3 2" xfId="3679" xr:uid="{00000000-0005-0000-0000-00009C8D0000}"/>
    <cellStyle name="Migliaia 49 3 3 2 2" xfId="5200" xr:uid="{00000000-0005-0000-0000-00009D8D0000}"/>
    <cellStyle name="Migliaia 49 3 3 2 2 2" xfId="35393" xr:uid="{00000000-0005-0000-0000-00009E8D0000}"/>
    <cellStyle name="Migliaia 49 3 3 2 2 3" xfId="40695" xr:uid="{00000000-0005-0000-0000-00009F8D0000}"/>
    <cellStyle name="Migliaia 49 3 3 2 3" xfId="13680" xr:uid="{00000000-0005-0000-0000-0000A08D0000}"/>
    <cellStyle name="Migliaia 49 3 3 2 4" xfId="16250" xr:uid="{00000000-0005-0000-0000-0000A18D0000}"/>
    <cellStyle name="Migliaia 49 3 3 2 4 2" xfId="38044" xr:uid="{00000000-0005-0000-0000-0000A28D0000}"/>
    <cellStyle name="Migliaia 49 3 3 2 5" xfId="12118" xr:uid="{00000000-0005-0000-0000-0000A38D0000}"/>
    <cellStyle name="Migliaia 49 3 3 3" xfId="4952" xr:uid="{00000000-0005-0000-0000-0000A48D0000}"/>
    <cellStyle name="Migliaia 49 3 3 3 2" xfId="29802" xr:uid="{00000000-0005-0000-0000-0000A58D0000}"/>
    <cellStyle name="Migliaia 49 3 3 3 2 2" xfId="35394" xr:uid="{00000000-0005-0000-0000-0000A68D0000}"/>
    <cellStyle name="Migliaia 49 3 3 3 2 3" xfId="40696" xr:uid="{00000000-0005-0000-0000-0000A78D0000}"/>
    <cellStyle name="Migliaia 49 3 3 3 3" xfId="32769" xr:uid="{00000000-0005-0000-0000-0000A88D0000}"/>
    <cellStyle name="Migliaia 49 3 3 3 4" xfId="38045" xr:uid="{00000000-0005-0000-0000-0000A98D0000}"/>
    <cellStyle name="Migliaia 49 3 3 4" xfId="16249" xr:uid="{00000000-0005-0000-0000-0000AA8D0000}"/>
    <cellStyle name="Migliaia 49 3 3 4 2" xfId="29803" xr:uid="{00000000-0005-0000-0000-0000AB8D0000}"/>
    <cellStyle name="Migliaia 49 3 3 4 2 2" xfId="35395" xr:uid="{00000000-0005-0000-0000-0000AC8D0000}"/>
    <cellStyle name="Migliaia 49 3 3 4 2 3" xfId="40697" xr:uid="{00000000-0005-0000-0000-0000AD8D0000}"/>
    <cellStyle name="Migliaia 49 3 3 4 3" xfId="32770" xr:uid="{00000000-0005-0000-0000-0000AE8D0000}"/>
    <cellStyle name="Migliaia 49 3 3 4 4" xfId="38046" xr:uid="{00000000-0005-0000-0000-0000AF8D0000}"/>
    <cellStyle name="Migliaia 49 3 3 4 5" xfId="20656" xr:uid="{00000000-0005-0000-0000-0000B08D0000}"/>
    <cellStyle name="Migliaia 49 3 3 5" xfId="20657" xr:uid="{00000000-0005-0000-0000-0000B18D0000}"/>
    <cellStyle name="Migliaia 49 3 3 5 2" xfId="29804" xr:uid="{00000000-0005-0000-0000-0000B28D0000}"/>
    <cellStyle name="Migliaia 49 3 3 5 2 2" xfId="35396" xr:uid="{00000000-0005-0000-0000-0000B38D0000}"/>
    <cellStyle name="Migliaia 49 3 3 5 2 3" xfId="40698" xr:uid="{00000000-0005-0000-0000-0000B48D0000}"/>
    <cellStyle name="Migliaia 49 3 3 5 3" xfId="32771" xr:uid="{00000000-0005-0000-0000-0000B58D0000}"/>
    <cellStyle name="Migliaia 49 3 3 5 4" xfId="38047" xr:uid="{00000000-0005-0000-0000-0000B68D0000}"/>
    <cellStyle name="Migliaia 49 3 3 6" xfId="29801" xr:uid="{00000000-0005-0000-0000-0000B78D0000}"/>
    <cellStyle name="Migliaia 49 3 3 6 2" xfId="35392" xr:uid="{00000000-0005-0000-0000-0000B88D0000}"/>
    <cellStyle name="Migliaia 49 3 3 6 3" xfId="40694" xr:uid="{00000000-0005-0000-0000-0000B98D0000}"/>
    <cellStyle name="Migliaia 49 3 3 7" xfId="32768" xr:uid="{00000000-0005-0000-0000-0000BA8D0000}"/>
    <cellStyle name="Migliaia 49 3 3 8" xfId="38043" xr:uid="{00000000-0005-0000-0000-0000BB8D0000}"/>
    <cellStyle name="Migliaia 49 3 3 9" xfId="12117" xr:uid="{00000000-0005-0000-0000-0000BC8D0000}"/>
    <cellStyle name="Migliaia 49 3 4" xfId="2428" xr:uid="{00000000-0005-0000-0000-0000BD8D0000}"/>
    <cellStyle name="Migliaia 49 3 4 2" xfId="3940" xr:uid="{00000000-0005-0000-0000-0000BE8D0000}"/>
    <cellStyle name="Migliaia 49 3 4 2 2" xfId="9895" xr:uid="{00000000-0005-0000-0000-0000BF8D0000}"/>
    <cellStyle name="Migliaia 49 3 4 2 3" xfId="14009" xr:uid="{00000000-0005-0000-0000-0000C08D0000}"/>
    <cellStyle name="Migliaia 49 3 4 2 4" xfId="16252" xr:uid="{00000000-0005-0000-0000-0000C18D0000}"/>
    <cellStyle name="Migliaia 49 3 4 2 5" xfId="27900" xr:uid="{00000000-0005-0000-0000-0000C28D0000}"/>
    <cellStyle name="Migliaia 49 3 4 2 6" xfId="12120" xr:uid="{00000000-0005-0000-0000-0000C38D0000}"/>
    <cellStyle name="Migliaia 49 3 4 3" xfId="9143" xr:uid="{00000000-0005-0000-0000-0000C48D0000}"/>
    <cellStyle name="Migliaia 49 3 4 3 2" xfId="30875" xr:uid="{00000000-0005-0000-0000-0000C58D0000}"/>
    <cellStyle name="Migliaia 49 3 4 3 2 2" xfId="36035" xr:uid="{00000000-0005-0000-0000-0000C68D0000}"/>
    <cellStyle name="Migliaia 49 3 4 3 2 3" xfId="41337" xr:uid="{00000000-0005-0000-0000-0000C78D0000}"/>
    <cellStyle name="Migliaia 49 3 4 3 3" xfId="33384" xr:uid="{00000000-0005-0000-0000-0000C88D0000}"/>
    <cellStyle name="Migliaia 49 3 4 3 4" xfId="38686" xr:uid="{00000000-0005-0000-0000-0000C98D0000}"/>
    <cellStyle name="Migliaia 49 3 4 4" xfId="16251" xr:uid="{00000000-0005-0000-0000-0000CA8D0000}"/>
    <cellStyle name="Migliaia 49 3 4 4 2" xfId="35397" xr:uid="{00000000-0005-0000-0000-0000CB8D0000}"/>
    <cellStyle name="Migliaia 49 3 4 4 3" xfId="40699" xr:uid="{00000000-0005-0000-0000-0000CC8D0000}"/>
    <cellStyle name="Migliaia 49 3 4 4 4" xfId="29805" xr:uid="{00000000-0005-0000-0000-0000CD8D0000}"/>
    <cellStyle name="Migliaia 49 3 4 5" xfId="32772" xr:uid="{00000000-0005-0000-0000-0000CE8D0000}"/>
    <cellStyle name="Migliaia 49 3 4 6" xfId="38048" xr:uid="{00000000-0005-0000-0000-0000CF8D0000}"/>
    <cellStyle name="Migliaia 49 3 4 7" xfId="12119" xr:uid="{00000000-0005-0000-0000-0000D08D0000}"/>
    <cellStyle name="Migliaia 49 3 5" xfId="3266" xr:uid="{00000000-0005-0000-0000-0000D18D0000}"/>
    <cellStyle name="Migliaia 49 3 5 2" xfId="9739" xr:uid="{00000000-0005-0000-0000-0000D28D0000}"/>
    <cellStyle name="Migliaia 49 3 5 2 2" xfId="30876" xr:uid="{00000000-0005-0000-0000-0000D38D0000}"/>
    <cellStyle name="Migliaia 49 3 5 2 2 2" xfId="36036" xr:uid="{00000000-0005-0000-0000-0000D48D0000}"/>
    <cellStyle name="Migliaia 49 3 5 2 2 3" xfId="41338" xr:uid="{00000000-0005-0000-0000-0000D58D0000}"/>
    <cellStyle name="Migliaia 49 3 5 2 3" xfId="33385" xr:uid="{00000000-0005-0000-0000-0000D68D0000}"/>
    <cellStyle name="Migliaia 49 3 5 2 4" xfId="38687" xr:uid="{00000000-0005-0000-0000-0000D78D0000}"/>
    <cellStyle name="Migliaia 49 3 5 3" xfId="16253" xr:uid="{00000000-0005-0000-0000-0000D88D0000}"/>
    <cellStyle name="Migliaia 49 3 5 3 2" xfId="35398" xr:uid="{00000000-0005-0000-0000-0000D98D0000}"/>
    <cellStyle name="Migliaia 49 3 5 3 3" xfId="40700" xr:uid="{00000000-0005-0000-0000-0000DA8D0000}"/>
    <cellStyle name="Migliaia 49 3 5 3 4" xfId="29806" xr:uid="{00000000-0005-0000-0000-0000DB8D0000}"/>
    <cellStyle name="Migliaia 49 3 5 4" xfId="32773" xr:uid="{00000000-0005-0000-0000-0000DC8D0000}"/>
    <cellStyle name="Migliaia 49 3 5 5" xfId="38049" xr:uid="{00000000-0005-0000-0000-0000DD8D0000}"/>
    <cellStyle name="Migliaia 49 3 5 6" xfId="12121" xr:uid="{00000000-0005-0000-0000-0000DE8D0000}"/>
    <cellStyle name="Migliaia 49 3 6" xfId="2856" xr:uid="{00000000-0005-0000-0000-0000DF8D0000}"/>
    <cellStyle name="Migliaia 49 3 6 2" xfId="9444" xr:uid="{00000000-0005-0000-0000-0000E08D0000}"/>
    <cellStyle name="Migliaia 49 3 6 2 2" xfId="35399" xr:uid="{00000000-0005-0000-0000-0000E18D0000}"/>
    <cellStyle name="Migliaia 49 3 6 2 3" xfId="40701" xr:uid="{00000000-0005-0000-0000-0000E28D0000}"/>
    <cellStyle name="Migliaia 49 3 6 3" xfId="14037" xr:uid="{00000000-0005-0000-0000-0000E38D0000}"/>
    <cellStyle name="Migliaia 49 3 6 4" xfId="16254" xr:uid="{00000000-0005-0000-0000-0000E48D0000}"/>
    <cellStyle name="Migliaia 49 3 6 4 2" xfId="38050" xr:uid="{00000000-0005-0000-0000-0000E58D0000}"/>
    <cellStyle name="Migliaia 49 3 6 5" xfId="12122" xr:uid="{00000000-0005-0000-0000-0000E68D0000}"/>
    <cellStyle name="Migliaia 49 3 7" xfId="7714" xr:uid="{00000000-0005-0000-0000-0000E78D0000}"/>
    <cellStyle name="Migliaia 49 3 7 2" xfId="29807" xr:uid="{00000000-0005-0000-0000-0000E88D0000}"/>
    <cellStyle name="Migliaia 49 3 7 2 2" xfId="35400" xr:uid="{00000000-0005-0000-0000-0000E98D0000}"/>
    <cellStyle name="Migliaia 49 3 7 2 3" xfId="40702" xr:uid="{00000000-0005-0000-0000-0000EA8D0000}"/>
    <cellStyle name="Migliaia 49 3 7 3" xfId="32774" xr:uid="{00000000-0005-0000-0000-0000EB8D0000}"/>
    <cellStyle name="Migliaia 49 3 7 4" xfId="38051" xr:uid="{00000000-0005-0000-0000-0000EC8D0000}"/>
    <cellStyle name="Migliaia 49 3 8" xfId="12727" xr:uid="{00000000-0005-0000-0000-0000ED8D0000}"/>
    <cellStyle name="Migliaia 49 3 8 2" xfId="29808" xr:uid="{00000000-0005-0000-0000-0000EE8D0000}"/>
    <cellStyle name="Migliaia 49 3 8 2 2" xfId="35401" xr:uid="{00000000-0005-0000-0000-0000EF8D0000}"/>
    <cellStyle name="Migliaia 49 3 8 2 3" xfId="40703" xr:uid="{00000000-0005-0000-0000-0000F08D0000}"/>
    <cellStyle name="Migliaia 49 3 8 3" xfId="32775" xr:uid="{00000000-0005-0000-0000-0000F18D0000}"/>
    <cellStyle name="Migliaia 49 3 8 4" xfId="38052" xr:uid="{00000000-0005-0000-0000-0000F28D0000}"/>
    <cellStyle name="Migliaia 49 3 8 5" xfId="20658" xr:uid="{00000000-0005-0000-0000-0000F38D0000}"/>
    <cellStyle name="Migliaia 49 3 9" xfId="16245" xr:uid="{00000000-0005-0000-0000-0000F48D0000}"/>
    <cellStyle name="Migliaia 49 4" xfId="1485" xr:uid="{00000000-0005-0000-0000-0000F58D0000}"/>
    <cellStyle name="Migliaia 49 4 2" xfId="3681" xr:uid="{00000000-0005-0000-0000-0000F68D0000}"/>
    <cellStyle name="Migliaia 49 4 2 2" xfId="4298" xr:uid="{00000000-0005-0000-0000-0000F78D0000}"/>
    <cellStyle name="Migliaia 49 4 2 2 2" xfId="29809" xr:uid="{00000000-0005-0000-0000-0000F88D0000}"/>
    <cellStyle name="Migliaia 49 4 2 2 2 2" xfId="35402" xr:uid="{00000000-0005-0000-0000-0000F98D0000}"/>
    <cellStyle name="Migliaia 49 4 2 2 2 3" xfId="40704" xr:uid="{00000000-0005-0000-0000-0000FA8D0000}"/>
    <cellStyle name="Migliaia 49 4 2 2 3" xfId="32776" xr:uid="{00000000-0005-0000-0000-0000FB8D0000}"/>
    <cellStyle name="Migliaia 49 4 2 2 4" xfId="38053" xr:uid="{00000000-0005-0000-0000-0000FC8D0000}"/>
    <cellStyle name="Migliaia 49 4 2 3" xfId="7489" xr:uid="{00000000-0005-0000-0000-0000FD8D0000}"/>
    <cellStyle name="Migliaia 49 4 2 3 2" xfId="29810" xr:uid="{00000000-0005-0000-0000-0000FE8D0000}"/>
    <cellStyle name="Migliaia 49 4 2 3 2 2" xfId="35403" xr:uid="{00000000-0005-0000-0000-0000FF8D0000}"/>
    <cellStyle name="Migliaia 49 4 2 3 2 3" xfId="40705" xr:uid="{00000000-0005-0000-0000-0000008E0000}"/>
    <cellStyle name="Migliaia 49 4 2 3 3" xfId="32777" xr:uid="{00000000-0005-0000-0000-0000018E0000}"/>
    <cellStyle name="Migliaia 49 4 2 3 4" xfId="38054" xr:uid="{00000000-0005-0000-0000-0000028E0000}"/>
    <cellStyle name="Migliaia 49 4 2 4" xfId="6836" xr:uid="{00000000-0005-0000-0000-0000038E0000}"/>
    <cellStyle name="Migliaia 49 4 2 5" xfId="6244" xr:uid="{00000000-0005-0000-0000-0000048E0000}"/>
    <cellStyle name="Migliaia 49 4 2 5 2" xfId="17018" xr:uid="{00000000-0005-0000-0000-0000058E0000}"/>
    <cellStyle name="Migliaia 49 4 2 5 3" xfId="43010" xr:uid="{00000000-0005-0000-0000-0000068E0000}"/>
    <cellStyle name="Migliaia 49 4 2 5 4" xfId="46050" xr:uid="{00000000-0005-0000-0000-0000078E0000}"/>
    <cellStyle name="Migliaia 49 4 2 5 5" xfId="49066" xr:uid="{00000000-0005-0000-0000-0000088E0000}"/>
    <cellStyle name="Migliaia 49 4 2 6" xfId="16256" xr:uid="{00000000-0005-0000-0000-0000098E0000}"/>
    <cellStyle name="Migliaia 49 4 2 7" xfId="20660" xr:uid="{00000000-0005-0000-0000-00000A8E0000}"/>
    <cellStyle name="Migliaia 49 4 3" xfId="4299" xr:uid="{00000000-0005-0000-0000-00000B8E0000}"/>
    <cellStyle name="Migliaia 49 4 3 2" xfId="13681" xr:uid="{00000000-0005-0000-0000-00000C8E0000}"/>
    <cellStyle name="Migliaia 49 4 3 2 2" xfId="35404" xr:uid="{00000000-0005-0000-0000-00000D8E0000}"/>
    <cellStyle name="Migliaia 49 4 3 2 3" xfId="40706" xr:uid="{00000000-0005-0000-0000-00000E8E0000}"/>
    <cellStyle name="Migliaia 49 4 3 3" xfId="32778" xr:uid="{00000000-0005-0000-0000-00000F8E0000}"/>
    <cellStyle name="Migliaia 49 4 3 4" xfId="38055" xr:uid="{00000000-0005-0000-0000-0000108E0000}"/>
    <cellStyle name="Migliaia 49 4 3 5" xfId="12725" xr:uid="{00000000-0005-0000-0000-0000118E0000}"/>
    <cellStyle name="Migliaia 49 4 4" xfId="7490" xr:uid="{00000000-0005-0000-0000-0000128E0000}"/>
    <cellStyle name="Migliaia 49 4 4 2" xfId="29811" xr:uid="{00000000-0005-0000-0000-0000138E0000}"/>
    <cellStyle name="Migliaia 49 4 4 2 2" xfId="35405" xr:uid="{00000000-0005-0000-0000-0000148E0000}"/>
    <cellStyle name="Migliaia 49 4 4 2 3" xfId="40707" xr:uid="{00000000-0005-0000-0000-0000158E0000}"/>
    <cellStyle name="Migliaia 49 4 4 3" xfId="32779" xr:uid="{00000000-0005-0000-0000-0000168E0000}"/>
    <cellStyle name="Migliaia 49 4 4 4" xfId="38056" xr:uid="{00000000-0005-0000-0000-0000178E0000}"/>
    <cellStyle name="Migliaia 49 4 5" xfId="6835" xr:uid="{00000000-0005-0000-0000-0000188E0000}"/>
    <cellStyle name="Migliaia 49 4 5 2" xfId="29812" xr:uid="{00000000-0005-0000-0000-0000198E0000}"/>
    <cellStyle name="Migliaia 49 4 5 2 2" xfId="35406" xr:uid="{00000000-0005-0000-0000-00001A8E0000}"/>
    <cellStyle name="Migliaia 49 4 5 2 3" xfId="40708" xr:uid="{00000000-0005-0000-0000-00001B8E0000}"/>
    <cellStyle name="Migliaia 49 4 5 3" xfId="32780" xr:uid="{00000000-0005-0000-0000-00001C8E0000}"/>
    <cellStyle name="Migliaia 49 4 5 4" xfId="38057" xr:uid="{00000000-0005-0000-0000-00001D8E0000}"/>
    <cellStyle name="Migliaia 49 4 6" xfId="6243" xr:uid="{00000000-0005-0000-0000-00001E8E0000}"/>
    <cellStyle name="Migliaia 49 4 6 2" xfId="17017" xr:uid="{00000000-0005-0000-0000-00001F8E0000}"/>
    <cellStyle name="Migliaia 49 4 6 2 2" xfId="35407" xr:uid="{00000000-0005-0000-0000-0000208E0000}"/>
    <cellStyle name="Migliaia 49 4 6 2 3" xfId="40709" xr:uid="{00000000-0005-0000-0000-0000218E0000}"/>
    <cellStyle name="Migliaia 49 4 6 2 4" xfId="29813" xr:uid="{00000000-0005-0000-0000-0000228E0000}"/>
    <cellStyle name="Migliaia 49 4 6 3" xfId="32781" xr:uid="{00000000-0005-0000-0000-0000238E0000}"/>
    <cellStyle name="Migliaia 49 4 6 4" xfId="38058" xr:uid="{00000000-0005-0000-0000-0000248E0000}"/>
    <cellStyle name="Migliaia 49 4 6 5" xfId="20661" xr:uid="{00000000-0005-0000-0000-0000258E0000}"/>
    <cellStyle name="Migliaia 49 4 6 6" xfId="43765" xr:uid="{00000000-0005-0000-0000-0000268E0000}"/>
    <cellStyle name="Migliaia 49 4 6 7" xfId="46049" xr:uid="{00000000-0005-0000-0000-0000278E0000}"/>
    <cellStyle name="Migliaia 49 4 6 8" xfId="49065" xr:uid="{00000000-0005-0000-0000-0000288E0000}"/>
    <cellStyle name="Migliaia 49 4 7" xfId="16255" xr:uid="{00000000-0005-0000-0000-0000298E0000}"/>
    <cellStyle name="Migliaia 49 4 7 2" xfId="29814" xr:uid="{00000000-0005-0000-0000-00002A8E0000}"/>
    <cellStyle name="Migliaia 49 4 7 2 2" xfId="35408" xr:uid="{00000000-0005-0000-0000-00002B8E0000}"/>
    <cellStyle name="Migliaia 49 4 7 2 3" xfId="40710" xr:uid="{00000000-0005-0000-0000-00002C8E0000}"/>
    <cellStyle name="Migliaia 49 4 7 3" xfId="32782" xr:uid="{00000000-0005-0000-0000-00002D8E0000}"/>
    <cellStyle name="Migliaia 49 4 7 4" xfId="38059" xr:uid="{00000000-0005-0000-0000-00002E8E0000}"/>
    <cellStyle name="Migliaia 49 4 7 5" xfId="20662" xr:uid="{00000000-0005-0000-0000-00002F8E0000}"/>
    <cellStyle name="Migliaia 49 4 8" xfId="20659" xr:uid="{00000000-0005-0000-0000-0000308E0000}"/>
    <cellStyle name="Migliaia 49 5" xfId="1486" xr:uid="{00000000-0005-0000-0000-0000318E0000}"/>
    <cellStyle name="Migliaia 49 5 2" xfId="3682" xr:uid="{00000000-0005-0000-0000-0000328E0000}"/>
    <cellStyle name="Migliaia 49 5 2 2" xfId="13925" xr:uid="{00000000-0005-0000-0000-0000338E0000}"/>
    <cellStyle name="Migliaia 49 5 2 2 2" xfId="35409" xr:uid="{00000000-0005-0000-0000-0000348E0000}"/>
    <cellStyle name="Migliaia 49 5 2 2 3" xfId="40711" xr:uid="{00000000-0005-0000-0000-0000358E0000}"/>
    <cellStyle name="Migliaia 49 5 2 3" xfId="16258" xr:uid="{00000000-0005-0000-0000-0000368E0000}"/>
    <cellStyle name="Migliaia 49 5 2 3 2" xfId="32783" xr:uid="{00000000-0005-0000-0000-0000378E0000}"/>
    <cellStyle name="Migliaia 49 5 2 4" xfId="38060" xr:uid="{00000000-0005-0000-0000-0000388E0000}"/>
    <cellStyle name="Migliaia 49 5 2 5" xfId="12123" xr:uid="{00000000-0005-0000-0000-0000398E0000}"/>
    <cellStyle name="Migliaia 49 5 3" xfId="6837" xr:uid="{00000000-0005-0000-0000-00003A8E0000}"/>
    <cellStyle name="Migliaia 49 5 3 2" xfId="29815" xr:uid="{00000000-0005-0000-0000-00003B8E0000}"/>
    <cellStyle name="Migliaia 49 5 3 2 2" xfId="35410" xr:uid="{00000000-0005-0000-0000-00003C8E0000}"/>
    <cellStyle name="Migliaia 49 5 3 2 3" xfId="40712" xr:uid="{00000000-0005-0000-0000-00003D8E0000}"/>
    <cellStyle name="Migliaia 49 5 3 3" xfId="32784" xr:uid="{00000000-0005-0000-0000-00003E8E0000}"/>
    <cellStyle name="Migliaia 49 5 3 4" xfId="38061" xr:uid="{00000000-0005-0000-0000-00003F8E0000}"/>
    <cellStyle name="Migliaia 49 5 4" xfId="6245" xr:uid="{00000000-0005-0000-0000-0000408E0000}"/>
    <cellStyle name="Migliaia 49 5 4 2" xfId="17019" xr:uid="{00000000-0005-0000-0000-0000418E0000}"/>
    <cellStyle name="Migliaia 49 5 4 2 2" xfId="35411" xr:uid="{00000000-0005-0000-0000-0000428E0000}"/>
    <cellStyle name="Migliaia 49 5 4 2 3" xfId="40713" xr:uid="{00000000-0005-0000-0000-0000438E0000}"/>
    <cellStyle name="Migliaia 49 5 4 2 4" xfId="29816" xr:uid="{00000000-0005-0000-0000-0000448E0000}"/>
    <cellStyle name="Migliaia 49 5 4 3" xfId="32785" xr:uid="{00000000-0005-0000-0000-0000458E0000}"/>
    <cellStyle name="Migliaia 49 5 4 4" xfId="38062" xr:uid="{00000000-0005-0000-0000-0000468E0000}"/>
    <cellStyle name="Migliaia 49 5 4 5" xfId="20664" xr:uid="{00000000-0005-0000-0000-0000478E0000}"/>
    <cellStyle name="Migliaia 49 5 4 6" xfId="43108" xr:uid="{00000000-0005-0000-0000-0000488E0000}"/>
    <cellStyle name="Migliaia 49 5 4 7" xfId="46051" xr:uid="{00000000-0005-0000-0000-0000498E0000}"/>
    <cellStyle name="Migliaia 49 5 4 8" xfId="49067" xr:uid="{00000000-0005-0000-0000-00004A8E0000}"/>
    <cellStyle name="Migliaia 49 5 5" xfId="16257" xr:uid="{00000000-0005-0000-0000-00004B8E0000}"/>
    <cellStyle name="Migliaia 49 5 5 2" xfId="29817" xr:uid="{00000000-0005-0000-0000-00004C8E0000}"/>
    <cellStyle name="Migliaia 49 5 5 2 2" xfId="35412" xr:uid="{00000000-0005-0000-0000-00004D8E0000}"/>
    <cellStyle name="Migliaia 49 5 5 2 3" xfId="40714" xr:uid="{00000000-0005-0000-0000-00004E8E0000}"/>
    <cellStyle name="Migliaia 49 5 5 3" xfId="32786" xr:uid="{00000000-0005-0000-0000-00004F8E0000}"/>
    <cellStyle name="Migliaia 49 5 5 4" xfId="38063" xr:uid="{00000000-0005-0000-0000-0000508E0000}"/>
    <cellStyle name="Migliaia 49 5 5 5" xfId="20665" xr:uid="{00000000-0005-0000-0000-0000518E0000}"/>
    <cellStyle name="Migliaia 49 5 6" xfId="20666" xr:uid="{00000000-0005-0000-0000-0000528E0000}"/>
    <cellStyle name="Migliaia 49 5 6 2" xfId="29818" xr:uid="{00000000-0005-0000-0000-0000538E0000}"/>
    <cellStyle name="Migliaia 49 5 6 2 2" xfId="35413" xr:uid="{00000000-0005-0000-0000-0000548E0000}"/>
    <cellStyle name="Migliaia 49 5 6 2 3" xfId="40715" xr:uid="{00000000-0005-0000-0000-0000558E0000}"/>
    <cellStyle name="Migliaia 49 5 6 3" xfId="32787" xr:uid="{00000000-0005-0000-0000-0000568E0000}"/>
    <cellStyle name="Migliaia 49 5 6 4" xfId="38064" xr:uid="{00000000-0005-0000-0000-0000578E0000}"/>
    <cellStyle name="Migliaia 49 5 7" xfId="20663" xr:uid="{00000000-0005-0000-0000-0000588E0000}"/>
    <cellStyle name="Migliaia 49 6" xfId="1481" xr:uid="{00000000-0005-0000-0000-0000598E0000}"/>
    <cellStyle name="Migliaia 49 6 2" xfId="3677" xr:uid="{00000000-0005-0000-0000-00005A8E0000}"/>
    <cellStyle name="Migliaia 49 6 2 2" xfId="5199" xr:uid="{00000000-0005-0000-0000-00005B8E0000}"/>
    <cellStyle name="Migliaia 49 6 2 3" xfId="14069" xr:uid="{00000000-0005-0000-0000-00005C8E0000}"/>
    <cellStyle name="Migliaia 49 6 2 4" xfId="16260" xr:uid="{00000000-0005-0000-0000-00005D8E0000}"/>
    <cellStyle name="Migliaia 49 6 2 5" xfId="27901" xr:uid="{00000000-0005-0000-0000-00005E8E0000}"/>
    <cellStyle name="Migliaia 49 6 2 6" xfId="12125" xr:uid="{00000000-0005-0000-0000-00005F8E0000}"/>
    <cellStyle name="Migliaia 49 6 3" xfId="4951" xr:uid="{00000000-0005-0000-0000-0000608E0000}"/>
    <cellStyle name="Migliaia 49 6 3 2" xfId="30877" xr:uid="{00000000-0005-0000-0000-0000618E0000}"/>
    <cellStyle name="Migliaia 49 6 3 2 2" xfId="36037" xr:uid="{00000000-0005-0000-0000-0000628E0000}"/>
    <cellStyle name="Migliaia 49 6 3 2 3" xfId="41339" xr:uid="{00000000-0005-0000-0000-0000638E0000}"/>
    <cellStyle name="Migliaia 49 6 3 3" xfId="33386" xr:uid="{00000000-0005-0000-0000-0000648E0000}"/>
    <cellStyle name="Migliaia 49 6 3 4" xfId="38688" xr:uid="{00000000-0005-0000-0000-0000658E0000}"/>
    <cellStyle name="Migliaia 49 6 4" xfId="16259" xr:uid="{00000000-0005-0000-0000-0000668E0000}"/>
    <cellStyle name="Migliaia 49 6 4 2" xfId="35414" xr:uid="{00000000-0005-0000-0000-0000678E0000}"/>
    <cellStyle name="Migliaia 49 6 4 3" xfId="40716" xr:uid="{00000000-0005-0000-0000-0000688E0000}"/>
    <cellStyle name="Migliaia 49 6 4 4" xfId="29819" xr:uid="{00000000-0005-0000-0000-0000698E0000}"/>
    <cellStyle name="Migliaia 49 6 5" xfId="32788" xr:uid="{00000000-0005-0000-0000-00006A8E0000}"/>
    <cellStyle name="Migliaia 49 6 6" xfId="38065" xr:uid="{00000000-0005-0000-0000-00006B8E0000}"/>
    <cellStyle name="Migliaia 49 6 7" xfId="12124" xr:uid="{00000000-0005-0000-0000-00006C8E0000}"/>
    <cellStyle name="Migliaia 49 7" xfId="3264" xr:uid="{00000000-0005-0000-0000-00006D8E0000}"/>
    <cellStyle name="Migliaia 49 7 2" xfId="9737" xr:uid="{00000000-0005-0000-0000-00006E8E0000}"/>
    <cellStyle name="Migliaia 49 7 2 2" xfId="30878" xr:uid="{00000000-0005-0000-0000-00006F8E0000}"/>
    <cellStyle name="Migliaia 49 7 2 2 2" xfId="36038" xr:uid="{00000000-0005-0000-0000-0000708E0000}"/>
    <cellStyle name="Migliaia 49 7 2 2 3" xfId="41340" xr:uid="{00000000-0005-0000-0000-0000718E0000}"/>
    <cellStyle name="Migliaia 49 7 2 3" xfId="33387" xr:uid="{00000000-0005-0000-0000-0000728E0000}"/>
    <cellStyle name="Migliaia 49 7 2 4" xfId="38689" xr:uid="{00000000-0005-0000-0000-0000738E0000}"/>
    <cellStyle name="Migliaia 49 7 3" xfId="16261" xr:uid="{00000000-0005-0000-0000-0000748E0000}"/>
    <cellStyle name="Migliaia 49 7 3 2" xfId="35415" xr:uid="{00000000-0005-0000-0000-0000758E0000}"/>
    <cellStyle name="Migliaia 49 7 3 3" xfId="40717" xr:uid="{00000000-0005-0000-0000-0000768E0000}"/>
    <cellStyle name="Migliaia 49 7 3 4" xfId="29820" xr:uid="{00000000-0005-0000-0000-0000778E0000}"/>
    <cellStyle name="Migliaia 49 7 4" xfId="32789" xr:uid="{00000000-0005-0000-0000-0000788E0000}"/>
    <cellStyle name="Migliaia 49 7 5" xfId="38066" xr:uid="{00000000-0005-0000-0000-0000798E0000}"/>
    <cellStyle name="Migliaia 49 7 6" xfId="12126" xr:uid="{00000000-0005-0000-0000-00007A8E0000}"/>
    <cellStyle name="Migliaia 49 8" xfId="2854" xr:uid="{00000000-0005-0000-0000-00007B8E0000}"/>
    <cellStyle name="Migliaia 49 8 2" xfId="9442" xr:uid="{00000000-0005-0000-0000-00007C8E0000}"/>
    <cellStyle name="Migliaia 49 8 2 2" xfId="30879" xr:uid="{00000000-0005-0000-0000-00007D8E0000}"/>
    <cellStyle name="Migliaia 49 8 2 2 2" xfId="36039" xr:uid="{00000000-0005-0000-0000-00007E8E0000}"/>
    <cellStyle name="Migliaia 49 8 2 2 3" xfId="41341" xr:uid="{00000000-0005-0000-0000-00007F8E0000}"/>
    <cellStyle name="Migliaia 49 8 2 3" xfId="33388" xr:uid="{00000000-0005-0000-0000-0000808E0000}"/>
    <cellStyle name="Migliaia 49 8 2 4" xfId="38690" xr:uid="{00000000-0005-0000-0000-0000818E0000}"/>
    <cellStyle name="Migliaia 49 8 3" xfId="16262" xr:uid="{00000000-0005-0000-0000-0000828E0000}"/>
    <cellStyle name="Migliaia 49 8 3 2" xfId="35416" xr:uid="{00000000-0005-0000-0000-0000838E0000}"/>
    <cellStyle name="Migliaia 49 8 3 3" xfId="40718" xr:uid="{00000000-0005-0000-0000-0000848E0000}"/>
    <cellStyle name="Migliaia 49 8 3 4" xfId="29821" xr:uid="{00000000-0005-0000-0000-0000858E0000}"/>
    <cellStyle name="Migliaia 49 8 4" xfId="32790" xr:uid="{00000000-0005-0000-0000-0000868E0000}"/>
    <cellStyle name="Migliaia 49 8 5" xfId="38067" xr:uid="{00000000-0005-0000-0000-0000878E0000}"/>
    <cellStyle name="Migliaia 49 8 6" xfId="12127" xr:uid="{00000000-0005-0000-0000-0000888E0000}"/>
    <cellStyle name="Migliaia 49 9" xfId="12650" xr:uid="{00000000-0005-0000-0000-0000898E0000}"/>
    <cellStyle name="Migliaia 49 9 2" xfId="29822" xr:uid="{00000000-0005-0000-0000-00008A8E0000}"/>
    <cellStyle name="Migliaia 49 9 2 2" xfId="35417" xr:uid="{00000000-0005-0000-0000-00008B8E0000}"/>
    <cellStyle name="Migliaia 49 9 2 3" xfId="40719" xr:uid="{00000000-0005-0000-0000-00008C8E0000}"/>
    <cellStyle name="Migliaia 49 9 3" xfId="32791" xr:uid="{00000000-0005-0000-0000-00008D8E0000}"/>
    <cellStyle name="Migliaia 49 9 4" xfId="38068" xr:uid="{00000000-0005-0000-0000-00008E8E0000}"/>
    <cellStyle name="Migliaia 5" xfId="368" xr:uid="{00000000-0005-0000-0000-00008F8E0000}"/>
    <cellStyle name="Migliaia 5 10" xfId="16263" xr:uid="{00000000-0005-0000-0000-0000908E0000}"/>
    <cellStyle name="Migliaia 5 10 2" xfId="35418" xr:uid="{00000000-0005-0000-0000-0000918E0000}"/>
    <cellStyle name="Migliaia 5 10 3" xfId="40720" xr:uid="{00000000-0005-0000-0000-0000928E0000}"/>
    <cellStyle name="Migliaia 5 10 4" xfId="29823" xr:uid="{00000000-0005-0000-0000-0000938E0000}"/>
    <cellStyle name="Migliaia 5 11" xfId="32792" xr:uid="{00000000-0005-0000-0000-0000948E0000}"/>
    <cellStyle name="Migliaia 5 12" xfId="38069" xr:uid="{00000000-0005-0000-0000-0000958E0000}"/>
    <cellStyle name="Migliaia 5 2" xfId="369" xr:uid="{00000000-0005-0000-0000-0000968E0000}"/>
    <cellStyle name="Migliaia 5 2 2" xfId="1488" xr:uid="{00000000-0005-0000-0000-0000978E0000}"/>
    <cellStyle name="Migliaia 5 2 2 2" xfId="3684" xr:uid="{00000000-0005-0000-0000-0000988E0000}"/>
    <cellStyle name="Migliaia 5 2 2 2 2" xfId="9836" xr:uid="{00000000-0005-0000-0000-0000998E0000}"/>
    <cellStyle name="Migliaia 5 2 2 2 2 2" xfId="35419" xr:uid="{00000000-0005-0000-0000-00009A8E0000}"/>
    <cellStyle name="Migliaia 5 2 2 2 2 3" xfId="40721" xr:uid="{00000000-0005-0000-0000-00009B8E0000}"/>
    <cellStyle name="Migliaia 5 2 2 2 3" xfId="13926" xr:uid="{00000000-0005-0000-0000-00009C8E0000}"/>
    <cellStyle name="Migliaia 5 2 2 2 4" xfId="16266" xr:uid="{00000000-0005-0000-0000-00009D8E0000}"/>
    <cellStyle name="Migliaia 5 2 2 2 4 2" xfId="38070" xr:uid="{00000000-0005-0000-0000-00009E8E0000}"/>
    <cellStyle name="Migliaia 5 2 2 2 5" xfId="12128" xr:uid="{00000000-0005-0000-0000-00009F8E0000}"/>
    <cellStyle name="Migliaia 5 2 2 3" xfId="7061" xr:uid="{00000000-0005-0000-0000-0000A08E0000}"/>
    <cellStyle name="Migliaia 5 2 2 3 2" xfId="30880" xr:uid="{00000000-0005-0000-0000-0000A18E0000}"/>
    <cellStyle name="Migliaia 5 2 2 3 2 2" xfId="36040" xr:uid="{00000000-0005-0000-0000-0000A28E0000}"/>
    <cellStyle name="Migliaia 5 2 2 3 2 3" xfId="41342" xr:uid="{00000000-0005-0000-0000-0000A38E0000}"/>
    <cellStyle name="Migliaia 5 2 2 3 3" xfId="33389" xr:uid="{00000000-0005-0000-0000-0000A48E0000}"/>
    <cellStyle name="Migliaia 5 2 2 3 4" xfId="38691" xr:uid="{00000000-0005-0000-0000-0000A58E0000}"/>
    <cellStyle name="Migliaia 5 2 2 4" xfId="6246" xr:uid="{00000000-0005-0000-0000-0000A68E0000}"/>
    <cellStyle name="Migliaia 5 2 2 4 2" xfId="17020" xr:uid="{00000000-0005-0000-0000-0000A78E0000}"/>
    <cellStyle name="Migliaia 5 2 2 4 3" xfId="42871" xr:uid="{00000000-0005-0000-0000-0000A88E0000}"/>
    <cellStyle name="Migliaia 5 2 2 4 4" xfId="46052" xr:uid="{00000000-0005-0000-0000-0000A98E0000}"/>
    <cellStyle name="Migliaia 5 2 2 4 5" xfId="49068" xr:uid="{00000000-0005-0000-0000-0000AA8E0000}"/>
    <cellStyle name="Migliaia 5 2 2 5" xfId="16265" xr:uid="{00000000-0005-0000-0000-0000AB8E0000}"/>
    <cellStyle name="Migliaia 5 2 2 6" xfId="20668" xr:uid="{00000000-0005-0000-0000-0000AC8E0000}"/>
    <cellStyle name="Migliaia 5 2 3" xfId="3268" xr:uid="{00000000-0005-0000-0000-0000AD8E0000}"/>
    <cellStyle name="Migliaia 5 2 3 2" xfId="9741" xr:uid="{00000000-0005-0000-0000-0000AE8E0000}"/>
    <cellStyle name="Migliaia 5 2 3 2 2" xfId="30881" xr:uid="{00000000-0005-0000-0000-0000AF8E0000}"/>
    <cellStyle name="Migliaia 5 2 3 2 2 2" xfId="36041" xr:uid="{00000000-0005-0000-0000-0000B08E0000}"/>
    <cellStyle name="Migliaia 5 2 3 2 2 3" xfId="41343" xr:uid="{00000000-0005-0000-0000-0000B18E0000}"/>
    <cellStyle name="Migliaia 5 2 3 2 3" xfId="33390" xr:uid="{00000000-0005-0000-0000-0000B28E0000}"/>
    <cellStyle name="Migliaia 5 2 3 2 4" xfId="38692" xr:uid="{00000000-0005-0000-0000-0000B38E0000}"/>
    <cellStyle name="Migliaia 5 2 3 3" xfId="16267" xr:uid="{00000000-0005-0000-0000-0000B48E0000}"/>
    <cellStyle name="Migliaia 5 2 3 3 2" xfId="35420" xr:uid="{00000000-0005-0000-0000-0000B58E0000}"/>
    <cellStyle name="Migliaia 5 2 3 3 3" xfId="40722" xr:uid="{00000000-0005-0000-0000-0000B68E0000}"/>
    <cellStyle name="Migliaia 5 2 3 3 4" xfId="29824" xr:uid="{00000000-0005-0000-0000-0000B78E0000}"/>
    <cellStyle name="Migliaia 5 2 3 4" xfId="32793" xr:uid="{00000000-0005-0000-0000-0000B88E0000}"/>
    <cellStyle name="Migliaia 5 2 3 5" xfId="38071" xr:uid="{00000000-0005-0000-0000-0000B98E0000}"/>
    <cellStyle name="Migliaia 5 2 3 6" xfId="12129" xr:uid="{00000000-0005-0000-0000-0000BA8E0000}"/>
    <cellStyle name="Migliaia 5 2 4" xfId="2859" xr:uid="{00000000-0005-0000-0000-0000BB8E0000}"/>
    <cellStyle name="Migliaia 5 2 4 2" xfId="9446" xr:uid="{00000000-0005-0000-0000-0000BC8E0000}"/>
    <cellStyle name="Migliaia 5 2 4 2 2" xfId="35421" xr:uid="{00000000-0005-0000-0000-0000BD8E0000}"/>
    <cellStyle name="Migliaia 5 2 4 2 3" xfId="40723" xr:uid="{00000000-0005-0000-0000-0000BE8E0000}"/>
    <cellStyle name="Migliaia 5 2 4 3" xfId="14126" xr:uid="{00000000-0005-0000-0000-0000BF8E0000}"/>
    <cellStyle name="Migliaia 5 2 4 4" xfId="16268" xr:uid="{00000000-0005-0000-0000-0000C08E0000}"/>
    <cellStyle name="Migliaia 5 2 4 4 2" xfId="38072" xr:uid="{00000000-0005-0000-0000-0000C18E0000}"/>
    <cellStyle name="Migliaia 5 2 4 5" xfId="12130" xr:uid="{00000000-0005-0000-0000-0000C28E0000}"/>
    <cellStyle name="Migliaia 5 2 5" xfId="8576" xr:uid="{00000000-0005-0000-0000-0000C38E0000}"/>
    <cellStyle name="Migliaia 5 2 5 2" xfId="29825" xr:uid="{00000000-0005-0000-0000-0000C48E0000}"/>
    <cellStyle name="Migliaia 5 2 5 2 2" xfId="35422" xr:uid="{00000000-0005-0000-0000-0000C58E0000}"/>
    <cellStyle name="Migliaia 5 2 5 2 3" xfId="40724" xr:uid="{00000000-0005-0000-0000-0000C68E0000}"/>
    <cellStyle name="Migliaia 5 2 5 3" xfId="32794" xr:uid="{00000000-0005-0000-0000-0000C78E0000}"/>
    <cellStyle name="Migliaia 5 2 5 4" xfId="38073" xr:uid="{00000000-0005-0000-0000-0000C88E0000}"/>
    <cellStyle name="Migliaia 5 2 6" xfId="16264" xr:uid="{00000000-0005-0000-0000-0000C98E0000}"/>
    <cellStyle name="Migliaia 5 2 6 2" xfId="29826" xr:uid="{00000000-0005-0000-0000-0000CA8E0000}"/>
    <cellStyle name="Migliaia 5 2 6 2 2" xfId="35423" xr:uid="{00000000-0005-0000-0000-0000CB8E0000}"/>
    <cellStyle name="Migliaia 5 2 6 2 3" xfId="40725" xr:uid="{00000000-0005-0000-0000-0000CC8E0000}"/>
    <cellStyle name="Migliaia 5 2 6 3" xfId="32795" xr:uid="{00000000-0005-0000-0000-0000CD8E0000}"/>
    <cellStyle name="Migliaia 5 2 6 4" xfId="38074" xr:uid="{00000000-0005-0000-0000-0000CE8E0000}"/>
    <cellStyle name="Migliaia 5 2 6 5" xfId="20669" xr:uid="{00000000-0005-0000-0000-0000CF8E0000}"/>
    <cellStyle name="Migliaia 5 2 7" xfId="20667" xr:uid="{00000000-0005-0000-0000-0000D08E0000}"/>
    <cellStyle name="Migliaia 5 3" xfId="370" xr:uid="{00000000-0005-0000-0000-0000D18E0000}"/>
    <cellStyle name="Migliaia 5 3 10" xfId="20670" xr:uid="{00000000-0005-0000-0000-0000D28E0000}"/>
    <cellStyle name="Migliaia 5 3 11" xfId="12131" xr:uid="{00000000-0005-0000-0000-0000D38E0000}"/>
    <cellStyle name="Migliaia 5 3 2" xfId="1490" xr:uid="{00000000-0005-0000-0000-0000D48E0000}"/>
    <cellStyle name="Migliaia 5 3 2 2" xfId="3686" xr:uid="{00000000-0005-0000-0000-0000D58E0000}"/>
    <cellStyle name="Migliaia 5 3 2 2 2" xfId="7491" xr:uid="{00000000-0005-0000-0000-0000D68E0000}"/>
    <cellStyle name="Migliaia 5 3 2 2 2 2" xfId="13927" xr:uid="{00000000-0005-0000-0000-0000D78E0000}"/>
    <cellStyle name="Migliaia 5 3 2 2 2 2 2" xfId="17317" xr:uid="{00000000-0005-0000-0000-0000D88E0000}"/>
    <cellStyle name="Migliaia 5 3 2 2 2 2 2 2" xfId="35424" xr:uid="{00000000-0005-0000-0000-0000D98E0000}"/>
    <cellStyle name="Migliaia 5 3 2 2 2 2 3" xfId="40726" xr:uid="{00000000-0005-0000-0000-0000DA8E0000}"/>
    <cellStyle name="Migliaia 5 3 2 2 2 2 4" xfId="29827" xr:uid="{00000000-0005-0000-0000-0000DB8E0000}"/>
    <cellStyle name="Migliaia 5 3 2 2 2 3" xfId="32796" xr:uid="{00000000-0005-0000-0000-0000DC8E0000}"/>
    <cellStyle name="Migliaia 5 3 2 2 2 4" xfId="38075" xr:uid="{00000000-0005-0000-0000-0000DD8E0000}"/>
    <cellStyle name="Migliaia 5 3 2 2 2 5" xfId="32625" xr:uid="{00000000-0005-0000-0000-0000DE8E0000}"/>
    <cellStyle name="Migliaia 5 3 2 2 2 6" xfId="46362" xr:uid="{00000000-0005-0000-0000-0000DF8E0000}"/>
    <cellStyle name="Migliaia 5 3 2 2 2 7" xfId="49378" xr:uid="{00000000-0005-0000-0000-0000E08E0000}"/>
    <cellStyle name="Migliaia 5 3 2 2 2 8" xfId="13115" xr:uid="{00000000-0005-0000-0000-0000E18E0000}"/>
    <cellStyle name="Migliaia 5 3 2 2 3" xfId="6999" xr:uid="{00000000-0005-0000-0000-0000E28E0000}"/>
    <cellStyle name="Migliaia 5 3 2 2 4" xfId="6247" xr:uid="{00000000-0005-0000-0000-0000E38E0000}"/>
    <cellStyle name="Migliaia 5 3 2 2 4 2" xfId="17021" xr:uid="{00000000-0005-0000-0000-0000E48E0000}"/>
    <cellStyle name="Migliaia 5 3 2 2 4 3" xfId="32728" xr:uid="{00000000-0005-0000-0000-0000E58E0000}"/>
    <cellStyle name="Migliaia 5 3 2 2 4 4" xfId="46053" xr:uid="{00000000-0005-0000-0000-0000E68E0000}"/>
    <cellStyle name="Migliaia 5 3 2 2 4 5" xfId="49069" xr:uid="{00000000-0005-0000-0000-0000E78E0000}"/>
    <cellStyle name="Migliaia 5 3 2 2 5" xfId="16271" xr:uid="{00000000-0005-0000-0000-0000E88E0000}"/>
    <cellStyle name="Migliaia 5 3 2 2 6" xfId="20672" xr:uid="{00000000-0005-0000-0000-0000E98E0000}"/>
    <cellStyle name="Migliaia 5 3 2 3" xfId="2861" xr:uid="{00000000-0005-0000-0000-0000EA8E0000}"/>
    <cellStyle name="Migliaia 5 3 2 3 2" xfId="7086" xr:uid="{00000000-0005-0000-0000-0000EB8E0000}"/>
    <cellStyle name="Migliaia 5 3 2 3 2 2" xfId="35425" xr:uid="{00000000-0005-0000-0000-0000EC8E0000}"/>
    <cellStyle name="Migliaia 5 3 2 3 2 3" xfId="40727" xr:uid="{00000000-0005-0000-0000-0000ED8E0000}"/>
    <cellStyle name="Migliaia 5 3 2 3 2 4" xfId="29828" xr:uid="{00000000-0005-0000-0000-0000EE8E0000}"/>
    <cellStyle name="Migliaia 5 3 2 3 3" xfId="7492" xr:uid="{00000000-0005-0000-0000-0000EF8E0000}"/>
    <cellStyle name="Migliaia 5 3 2 3 4" xfId="16272" xr:uid="{00000000-0005-0000-0000-0000F08E0000}"/>
    <cellStyle name="Migliaia 5 3 2 3 4 2" xfId="38076" xr:uid="{00000000-0005-0000-0000-0000F18E0000}"/>
    <cellStyle name="Migliaia 5 3 2 3 5" xfId="12132" xr:uid="{00000000-0005-0000-0000-0000F28E0000}"/>
    <cellStyle name="Migliaia 5 3 2 4" xfId="6838" xr:uid="{00000000-0005-0000-0000-0000F38E0000}"/>
    <cellStyle name="Migliaia 5 3 2 4 2" xfId="13533" xr:uid="{00000000-0005-0000-0000-0000F48E0000}"/>
    <cellStyle name="Migliaia 5 3 2 4 2 2" xfId="35426" xr:uid="{00000000-0005-0000-0000-0000F58E0000}"/>
    <cellStyle name="Migliaia 5 3 2 4 2 3" xfId="40728" xr:uid="{00000000-0005-0000-0000-0000F68E0000}"/>
    <cellStyle name="Migliaia 5 3 2 4 3" xfId="32797" xr:uid="{00000000-0005-0000-0000-0000F78E0000}"/>
    <cellStyle name="Migliaia 5 3 2 4 4" xfId="38077" xr:uid="{00000000-0005-0000-0000-0000F88E0000}"/>
    <cellStyle name="Migliaia 5 3 2 4 5" xfId="12653" xr:uid="{00000000-0005-0000-0000-0000F98E0000}"/>
    <cellStyle name="Migliaia 5 3 2 5" xfId="12723" xr:uid="{00000000-0005-0000-0000-0000FA8E0000}"/>
    <cellStyle name="Migliaia 5 3 2 5 2" xfId="29829" xr:uid="{00000000-0005-0000-0000-0000FB8E0000}"/>
    <cellStyle name="Migliaia 5 3 2 5 2 2" xfId="35427" xr:uid="{00000000-0005-0000-0000-0000FC8E0000}"/>
    <cellStyle name="Migliaia 5 3 2 5 2 3" xfId="40729" xr:uid="{00000000-0005-0000-0000-0000FD8E0000}"/>
    <cellStyle name="Migliaia 5 3 2 5 3" xfId="32798" xr:uid="{00000000-0005-0000-0000-0000FE8E0000}"/>
    <cellStyle name="Migliaia 5 3 2 5 4" xfId="38078" xr:uid="{00000000-0005-0000-0000-0000FF8E0000}"/>
    <cellStyle name="Migliaia 5 3 2 6" xfId="16270" xr:uid="{00000000-0005-0000-0000-0000008F0000}"/>
    <cellStyle name="Migliaia 5 3 2 6 2" xfId="29830" xr:uid="{00000000-0005-0000-0000-0000018F0000}"/>
    <cellStyle name="Migliaia 5 3 2 6 2 2" xfId="35428" xr:uid="{00000000-0005-0000-0000-0000028F0000}"/>
    <cellStyle name="Migliaia 5 3 2 6 2 3" xfId="40730" xr:uid="{00000000-0005-0000-0000-0000038F0000}"/>
    <cellStyle name="Migliaia 5 3 2 6 3" xfId="32799" xr:uid="{00000000-0005-0000-0000-0000048F0000}"/>
    <cellStyle name="Migliaia 5 3 2 6 4" xfId="38079" xr:uid="{00000000-0005-0000-0000-0000058F0000}"/>
    <cellStyle name="Migliaia 5 3 2 6 5" xfId="20673" xr:uid="{00000000-0005-0000-0000-0000068F0000}"/>
    <cellStyle name="Migliaia 5 3 2 7" xfId="20671" xr:uid="{00000000-0005-0000-0000-0000078F0000}"/>
    <cellStyle name="Migliaia 5 3 3" xfId="1489" xr:uid="{00000000-0005-0000-0000-0000088F0000}"/>
    <cellStyle name="Migliaia 5 3 3 2" xfId="3685" xr:uid="{00000000-0005-0000-0000-0000098F0000}"/>
    <cellStyle name="Migliaia 5 3 3 2 2" xfId="5202" xr:uid="{00000000-0005-0000-0000-00000A8F0000}"/>
    <cellStyle name="Migliaia 5 3 3 2 2 2" xfId="35430" xr:uid="{00000000-0005-0000-0000-00000B8F0000}"/>
    <cellStyle name="Migliaia 5 3 3 2 2 3" xfId="40732" xr:uid="{00000000-0005-0000-0000-00000C8F0000}"/>
    <cellStyle name="Migliaia 5 3 3 2 3" xfId="13682" xr:uid="{00000000-0005-0000-0000-00000D8F0000}"/>
    <cellStyle name="Migliaia 5 3 3 2 4" xfId="16274" xr:uid="{00000000-0005-0000-0000-00000E8F0000}"/>
    <cellStyle name="Migliaia 5 3 3 2 4 2" xfId="38081" xr:uid="{00000000-0005-0000-0000-00000F8F0000}"/>
    <cellStyle name="Migliaia 5 3 3 2 5" xfId="12134" xr:uid="{00000000-0005-0000-0000-0000108F0000}"/>
    <cellStyle name="Migliaia 5 3 3 3" xfId="4954" xr:uid="{00000000-0005-0000-0000-0000118F0000}"/>
    <cellStyle name="Migliaia 5 3 3 3 2" xfId="29832" xr:uid="{00000000-0005-0000-0000-0000128F0000}"/>
    <cellStyle name="Migliaia 5 3 3 3 2 2" xfId="35431" xr:uid="{00000000-0005-0000-0000-0000138F0000}"/>
    <cellStyle name="Migliaia 5 3 3 3 2 3" xfId="40733" xr:uid="{00000000-0005-0000-0000-0000148F0000}"/>
    <cellStyle name="Migliaia 5 3 3 3 3" xfId="32801" xr:uid="{00000000-0005-0000-0000-0000158F0000}"/>
    <cellStyle name="Migliaia 5 3 3 3 4" xfId="38082" xr:uid="{00000000-0005-0000-0000-0000168F0000}"/>
    <cellStyle name="Migliaia 5 3 3 4" xfId="16273" xr:uid="{00000000-0005-0000-0000-0000178F0000}"/>
    <cellStyle name="Migliaia 5 3 3 4 2" xfId="29833" xr:uid="{00000000-0005-0000-0000-0000188F0000}"/>
    <cellStyle name="Migliaia 5 3 3 4 2 2" xfId="35432" xr:uid="{00000000-0005-0000-0000-0000198F0000}"/>
    <cellStyle name="Migliaia 5 3 3 4 2 3" xfId="40734" xr:uid="{00000000-0005-0000-0000-00001A8F0000}"/>
    <cellStyle name="Migliaia 5 3 3 4 3" xfId="32802" xr:uid="{00000000-0005-0000-0000-00001B8F0000}"/>
    <cellStyle name="Migliaia 5 3 3 4 4" xfId="38083" xr:uid="{00000000-0005-0000-0000-00001C8F0000}"/>
    <cellStyle name="Migliaia 5 3 3 4 5" xfId="20674" xr:uid="{00000000-0005-0000-0000-00001D8F0000}"/>
    <cellStyle name="Migliaia 5 3 3 5" xfId="20675" xr:uid="{00000000-0005-0000-0000-00001E8F0000}"/>
    <cellStyle name="Migliaia 5 3 3 5 2" xfId="29834" xr:uid="{00000000-0005-0000-0000-00001F8F0000}"/>
    <cellStyle name="Migliaia 5 3 3 5 2 2" xfId="35433" xr:uid="{00000000-0005-0000-0000-0000208F0000}"/>
    <cellStyle name="Migliaia 5 3 3 5 2 3" xfId="40735" xr:uid="{00000000-0005-0000-0000-0000218F0000}"/>
    <cellStyle name="Migliaia 5 3 3 5 3" xfId="32803" xr:uid="{00000000-0005-0000-0000-0000228F0000}"/>
    <cellStyle name="Migliaia 5 3 3 5 4" xfId="38084" xr:uid="{00000000-0005-0000-0000-0000238F0000}"/>
    <cellStyle name="Migliaia 5 3 3 6" xfId="29831" xr:uid="{00000000-0005-0000-0000-0000248F0000}"/>
    <cellStyle name="Migliaia 5 3 3 6 2" xfId="35429" xr:uid="{00000000-0005-0000-0000-0000258F0000}"/>
    <cellStyle name="Migliaia 5 3 3 6 3" xfId="40731" xr:uid="{00000000-0005-0000-0000-0000268F0000}"/>
    <cellStyle name="Migliaia 5 3 3 7" xfId="32800" xr:uid="{00000000-0005-0000-0000-0000278F0000}"/>
    <cellStyle name="Migliaia 5 3 3 8" xfId="38080" xr:uid="{00000000-0005-0000-0000-0000288F0000}"/>
    <cellStyle name="Migliaia 5 3 3 9" xfId="12133" xr:uid="{00000000-0005-0000-0000-0000298F0000}"/>
    <cellStyle name="Migliaia 5 3 4" xfId="2429" xr:uid="{00000000-0005-0000-0000-00002A8F0000}"/>
    <cellStyle name="Migliaia 5 3 4 2" xfId="3941" xr:uid="{00000000-0005-0000-0000-00002B8F0000}"/>
    <cellStyle name="Migliaia 5 3 4 2 2" xfId="9896" xr:uid="{00000000-0005-0000-0000-00002C8F0000}"/>
    <cellStyle name="Migliaia 5 3 4 2 3" xfId="14010" xr:uid="{00000000-0005-0000-0000-00002D8F0000}"/>
    <cellStyle name="Migliaia 5 3 4 2 4" xfId="16276" xr:uid="{00000000-0005-0000-0000-00002E8F0000}"/>
    <cellStyle name="Migliaia 5 3 4 2 5" xfId="27902" xr:uid="{00000000-0005-0000-0000-00002F8F0000}"/>
    <cellStyle name="Migliaia 5 3 4 2 6" xfId="12136" xr:uid="{00000000-0005-0000-0000-0000308F0000}"/>
    <cellStyle name="Migliaia 5 3 4 3" xfId="9144" xr:uid="{00000000-0005-0000-0000-0000318F0000}"/>
    <cellStyle name="Migliaia 5 3 4 3 2" xfId="30882" xr:uid="{00000000-0005-0000-0000-0000328F0000}"/>
    <cellStyle name="Migliaia 5 3 4 3 2 2" xfId="36042" xr:uid="{00000000-0005-0000-0000-0000338F0000}"/>
    <cellStyle name="Migliaia 5 3 4 3 2 3" xfId="41344" xr:uid="{00000000-0005-0000-0000-0000348F0000}"/>
    <cellStyle name="Migliaia 5 3 4 3 3" xfId="33391" xr:uid="{00000000-0005-0000-0000-0000358F0000}"/>
    <cellStyle name="Migliaia 5 3 4 3 4" xfId="38693" xr:uid="{00000000-0005-0000-0000-0000368F0000}"/>
    <cellStyle name="Migliaia 5 3 4 4" xfId="16275" xr:uid="{00000000-0005-0000-0000-0000378F0000}"/>
    <cellStyle name="Migliaia 5 3 4 4 2" xfId="35434" xr:uid="{00000000-0005-0000-0000-0000388F0000}"/>
    <cellStyle name="Migliaia 5 3 4 4 3" xfId="40736" xr:uid="{00000000-0005-0000-0000-0000398F0000}"/>
    <cellStyle name="Migliaia 5 3 4 4 4" xfId="29835" xr:uid="{00000000-0005-0000-0000-00003A8F0000}"/>
    <cellStyle name="Migliaia 5 3 4 5" xfId="32804" xr:uid="{00000000-0005-0000-0000-00003B8F0000}"/>
    <cellStyle name="Migliaia 5 3 4 6" xfId="38085" xr:uid="{00000000-0005-0000-0000-00003C8F0000}"/>
    <cellStyle name="Migliaia 5 3 4 7" xfId="12135" xr:uid="{00000000-0005-0000-0000-00003D8F0000}"/>
    <cellStyle name="Migliaia 5 3 5" xfId="3269" xr:uid="{00000000-0005-0000-0000-00003E8F0000}"/>
    <cellStyle name="Migliaia 5 3 5 2" xfId="9742" xr:uid="{00000000-0005-0000-0000-00003F8F0000}"/>
    <cellStyle name="Migliaia 5 3 5 2 2" xfId="30883" xr:uid="{00000000-0005-0000-0000-0000408F0000}"/>
    <cellStyle name="Migliaia 5 3 5 2 2 2" xfId="36043" xr:uid="{00000000-0005-0000-0000-0000418F0000}"/>
    <cellStyle name="Migliaia 5 3 5 2 2 3" xfId="41345" xr:uid="{00000000-0005-0000-0000-0000428F0000}"/>
    <cellStyle name="Migliaia 5 3 5 2 3" xfId="33392" xr:uid="{00000000-0005-0000-0000-0000438F0000}"/>
    <cellStyle name="Migliaia 5 3 5 2 4" xfId="38694" xr:uid="{00000000-0005-0000-0000-0000448F0000}"/>
    <cellStyle name="Migliaia 5 3 5 3" xfId="16277" xr:uid="{00000000-0005-0000-0000-0000458F0000}"/>
    <cellStyle name="Migliaia 5 3 5 3 2" xfId="35435" xr:uid="{00000000-0005-0000-0000-0000468F0000}"/>
    <cellStyle name="Migliaia 5 3 5 3 3" xfId="40737" xr:uid="{00000000-0005-0000-0000-0000478F0000}"/>
    <cellStyle name="Migliaia 5 3 5 3 4" xfId="29836" xr:uid="{00000000-0005-0000-0000-0000488F0000}"/>
    <cellStyle name="Migliaia 5 3 5 4" xfId="32805" xr:uid="{00000000-0005-0000-0000-0000498F0000}"/>
    <cellStyle name="Migliaia 5 3 5 5" xfId="38086" xr:uid="{00000000-0005-0000-0000-00004A8F0000}"/>
    <cellStyle name="Migliaia 5 3 5 6" xfId="12137" xr:uid="{00000000-0005-0000-0000-00004B8F0000}"/>
    <cellStyle name="Migliaia 5 3 6" xfId="2860" xr:uid="{00000000-0005-0000-0000-00004C8F0000}"/>
    <cellStyle name="Migliaia 5 3 6 2" xfId="9447" xr:uid="{00000000-0005-0000-0000-00004D8F0000}"/>
    <cellStyle name="Migliaia 5 3 6 2 2" xfId="35436" xr:uid="{00000000-0005-0000-0000-00004E8F0000}"/>
    <cellStyle name="Migliaia 5 3 6 2 3" xfId="40738" xr:uid="{00000000-0005-0000-0000-00004F8F0000}"/>
    <cellStyle name="Migliaia 5 3 6 3" xfId="14125" xr:uid="{00000000-0005-0000-0000-0000508F0000}"/>
    <cellStyle name="Migliaia 5 3 6 4" xfId="16278" xr:uid="{00000000-0005-0000-0000-0000518F0000}"/>
    <cellStyle name="Migliaia 5 3 6 4 2" xfId="38087" xr:uid="{00000000-0005-0000-0000-0000528F0000}"/>
    <cellStyle name="Migliaia 5 3 6 5" xfId="12138" xr:uid="{00000000-0005-0000-0000-0000538F0000}"/>
    <cellStyle name="Migliaia 5 3 7" xfId="7678" xr:uid="{00000000-0005-0000-0000-0000548F0000}"/>
    <cellStyle name="Migliaia 5 3 7 2" xfId="29837" xr:uid="{00000000-0005-0000-0000-0000558F0000}"/>
    <cellStyle name="Migliaia 5 3 7 2 2" xfId="35437" xr:uid="{00000000-0005-0000-0000-0000568F0000}"/>
    <cellStyle name="Migliaia 5 3 7 2 3" xfId="40739" xr:uid="{00000000-0005-0000-0000-0000578F0000}"/>
    <cellStyle name="Migliaia 5 3 7 3" xfId="32806" xr:uid="{00000000-0005-0000-0000-0000588F0000}"/>
    <cellStyle name="Migliaia 5 3 7 4" xfId="38088" xr:uid="{00000000-0005-0000-0000-0000598F0000}"/>
    <cellStyle name="Migliaia 5 3 8" xfId="12724" xr:uid="{00000000-0005-0000-0000-00005A8F0000}"/>
    <cellStyle name="Migliaia 5 3 8 2" xfId="29838" xr:uid="{00000000-0005-0000-0000-00005B8F0000}"/>
    <cellStyle name="Migliaia 5 3 8 2 2" xfId="35438" xr:uid="{00000000-0005-0000-0000-00005C8F0000}"/>
    <cellStyle name="Migliaia 5 3 8 2 3" xfId="40740" xr:uid="{00000000-0005-0000-0000-00005D8F0000}"/>
    <cellStyle name="Migliaia 5 3 8 3" xfId="32807" xr:uid="{00000000-0005-0000-0000-00005E8F0000}"/>
    <cellStyle name="Migliaia 5 3 8 4" xfId="38089" xr:uid="{00000000-0005-0000-0000-00005F8F0000}"/>
    <cellStyle name="Migliaia 5 3 8 5" xfId="20676" xr:uid="{00000000-0005-0000-0000-0000608F0000}"/>
    <cellStyle name="Migliaia 5 3 9" xfId="16269" xr:uid="{00000000-0005-0000-0000-0000618F0000}"/>
    <cellStyle name="Migliaia 5 4" xfId="1491" xr:uid="{00000000-0005-0000-0000-0000628F0000}"/>
    <cellStyle name="Migliaia 5 4 2" xfId="3687" xr:uid="{00000000-0005-0000-0000-0000638F0000}"/>
    <cellStyle name="Migliaia 5 4 2 2" xfId="4300" xr:uid="{00000000-0005-0000-0000-0000648F0000}"/>
    <cellStyle name="Migliaia 5 4 2 2 2" xfId="29839" xr:uid="{00000000-0005-0000-0000-0000658F0000}"/>
    <cellStyle name="Migliaia 5 4 2 2 2 2" xfId="35439" xr:uid="{00000000-0005-0000-0000-0000668F0000}"/>
    <cellStyle name="Migliaia 5 4 2 2 2 3" xfId="40741" xr:uid="{00000000-0005-0000-0000-0000678F0000}"/>
    <cellStyle name="Migliaia 5 4 2 2 3" xfId="32808" xr:uid="{00000000-0005-0000-0000-0000688F0000}"/>
    <cellStyle name="Migliaia 5 4 2 2 4" xfId="38090" xr:uid="{00000000-0005-0000-0000-0000698F0000}"/>
    <cellStyle name="Migliaia 5 4 2 3" xfId="7493" xr:uid="{00000000-0005-0000-0000-00006A8F0000}"/>
    <cellStyle name="Migliaia 5 4 2 3 2" xfId="29840" xr:uid="{00000000-0005-0000-0000-00006B8F0000}"/>
    <cellStyle name="Migliaia 5 4 2 3 2 2" xfId="35440" xr:uid="{00000000-0005-0000-0000-00006C8F0000}"/>
    <cellStyle name="Migliaia 5 4 2 3 2 3" xfId="40742" xr:uid="{00000000-0005-0000-0000-00006D8F0000}"/>
    <cellStyle name="Migliaia 5 4 2 3 3" xfId="32809" xr:uid="{00000000-0005-0000-0000-00006E8F0000}"/>
    <cellStyle name="Migliaia 5 4 2 3 4" xfId="38091" xr:uid="{00000000-0005-0000-0000-00006F8F0000}"/>
    <cellStyle name="Migliaia 5 4 2 4" xfId="6840" xr:uid="{00000000-0005-0000-0000-0000708F0000}"/>
    <cellStyle name="Migliaia 5 4 2 5" xfId="6249" xr:uid="{00000000-0005-0000-0000-0000718F0000}"/>
    <cellStyle name="Migliaia 5 4 2 5 2" xfId="17023" xr:uid="{00000000-0005-0000-0000-0000728F0000}"/>
    <cellStyle name="Migliaia 5 4 2 5 3" xfId="42154" xr:uid="{00000000-0005-0000-0000-0000738F0000}"/>
    <cellStyle name="Migliaia 5 4 2 5 4" xfId="46055" xr:uid="{00000000-0005-0000-0000-0000748F0000}"/>
    <cellStyle name="Migliaia 5 4 2 5 5" xfId="49071" xr:uid="{00000000-0005-0000-0000-0000758F0000}"/>
    <cellStyle name="Migliaia 5 4 2 6" xfId="16280" xr:uid="{00000000-0005-0000-0000-0000768F0000}"/>
    <cellStyle name="Migliaia 5 4 2 7" xfId="20678" xr:uid="{00000000-0005-0000-0000-0000778F0000}"/>
    <cellStyle name="Migliaia 5 4 3" xfId="4301" xr:uid="{00000000-0005-0000-0000-0000788F0000}"/>
    <cellStyle name="Migliaia 5 4 3 2" xfId="13683" xr:uid="{00000000-0005-0000-0000-0000798F0000}"/>
    <cellStyle name="Migliaia 5 4 3 2 2" xfId="35441" xr:uid="{00000000-0005-0000-0000-00007A8F0000}"/>
    <cellStyle name="Migliaia 5 4 3 2 3" xfId="40743" xr:uid="{00000000-0005-0000-0000-00007B8F0000}"/>
    <cellStyle name="Migliaia 5 4 3 3" xfId="32810" xr:uid="{00000000-0005-0000-0000-00007C8F0000}"/>
    <cellStyle name="Migliaia 5 4 3 4" xfId="38092" xr:uid="{00000000-0005-0000-0000-00007D8F0000}"/>
    <cellStyle name="Migliaia 5 4 3 5" xfId="12722" xr:uid="{00000000-0005-0000-0000-00007E8F0000}"/>
    <cellStyle name="Migliaia 5 4 4" xfId="7494" xr:uid="{00000000-0005-0000-0000-00007F8F0000}"/>
    <cellStyle name="Migliaia 5 4 4 2" xfId="29841" xr:uid="{00000000-0005-0000-0000-0000808F0000}"/>
    <cellStyle name="Migliaia 5 4 4 2 2" xfId="35442" xr:uid="{00000000-0005-0000-0000-0000818F0000}"/>
    <cellStyle name="Migliaia 5 4 4 2 3" xfId="40744" xr:uid="{00000000-0005-0000-0000-0000828F0000}"/>
    <cellStyle name="Migliaia 5 4 4 3" xfId="32811" xr:uid="{00000000-0005-0000-0000-0000838F0000}"/>
    <cellStyle name="Migliaia 5 4 4 4" xfId="38093" xr:uid="{00000000-0005-0000-0000-0000848F0000}"/>
    <cellStyle name="Migliaia 5 4 5" xfId="6839" xr:uid="{00000000-0005-0000-0000-0000858F0000}"/>
    <cellStyle name="Migliaia 5 4 5 2" xfId="29842" xr:uid="{00000000-0005-0000-0000-0000868F0000}"/>
    <cellStyle name="Migliaia 5 4 5 2 2" xfId="35443" xr:uid="{00000000-0005-0000-0000-0000878F0000}"/>
    <cellStyle name="Migliaia 5 4 5 2 3" xfId="40745" xr:uid="{00000000-0005-0000-0000-0000888F0000}"/>
    <cellStyle name="Migliaia 5 4 5 3" xfId="32812" xr:uid="{00000000-0005-0000-0000-0000898F0000}"/>
    <cellStyle name="Migliaia 5 4 5 4" xfId="38094" xr:uid="{00000000-0005-0000-0000-00008A8F0000}"/>
    <cellStyle name="Migliaia 5 4 6" xfId="6248" xr:uid="{00000000-0005-0000-0000-00008B8F0000}"/>
    <cellStyle name="Migliaia 5 4 6 2" xfId="17022" xr:uid="{00000000-0005-0000-0000-00008C8F0000}"/>
    <cellStyle name="Migliaia 5 4 6 2 2" xfId="35444" xr:uid="{00000000-0005-0000-0000-00008D8F0000}"/>
    <cellStyle name="Migliaia 5 4 6 2 3" xfId="40746" xr:uid="{00000000-0005-0000-0000-00008E8F0000}"/>
    <cellStyle name="Migliaia 5 4 6 2 4" xfId="29843" xr:uid="{00000000-0005-0000-0000-00008F8F0000}"/>
    <cellStyle name="Migliaia 5 4 6 3" xfId="32813" xr:uid="{00000000-0005-0000-0000-0000908F0000}"/>
    <cellStyle name="Migliaia 5 4 6 4" xfId="38095" xr:uid="{00000000-0005-0000-0000-0000918F0000}"/>
    <cellStyle name="Migliaia 5 4 6 5" xfId="20679" xr:uid="{00000000-0005-0000-0000-0000928F0000}"/>
    <cellStyle name="Migliaia 5 4 6 6" xfId="27790" xr:uid="{00000000-0005-0000-0000-0000938F0000}"/>
    <cellStyle name="Migliaia 5 4 6 7" xfId="46054" xr:uid="{00000000-0005-0000-0000-0000948F0000}"/>
    <cellStyle name="Migliaia 5 4 6 8" xfId="49070" xr:uid="{00000000-0005-0000-0000-0000958F0000}"/>
    <cellStyle name="Migliaia 5 4 7" xfId="16279" xr:uid="{00000000-0005-0000-0000-0000968F0000}"/>
    <cellStyle name="Migliaia 5 4 7 2" xfId="29844" xr:uid="{00000000-0005-0000-0000-0000978F0000}"/>
    <cellStyle name="Migliaia 5 4 7 2 2" xfId="35445" xr:uid="{00000000-0005-0000-0000-0000988F0000}"/>
    <cellStyle name="Migliaia 5 4 7 2 3" xfId="40747" xr:uid="{00000000-0005-0000-0000-0000998F0000}"/>
    <cellStyle name="Migliaia 5 4 7 3" xfId="32814" xr:uid="{00000000-0005-0000-0000-00009A8F0000}"/>
    <cellStyle name="Migliaia 5 4 7 4" xfId="38096" xr:uid="{00000000-0005-0000-0000-00009B8F0000}"/>
    <cellStyle name="Migliaia 5 4 7 5" xfId="20680" xr:uid="{00000000-0005-0000-0000-00009C8F0000}"/>
    <cellStyle name="Migliaia 5 4 8" xfId="20677" xr:uid="{00000000-0005-0000-0000-00009D8F0000}"/>
    <cellStyle name="Migliaia 5 5" xfId="1492" xr:uid="{00000000-0005-0000-0000-00009E8F0000}"/>
    <cellStyle name="Migliaia 5 5 2" xfId="3688" xr:uid="{00000000-0005-0000-0000-00009F8F0000}"/>
    <cellStyle name="Migliaia 5 5 2 2" xfId="13928" xr:uid="{00000000-0005-0000-0000-0000A08F0000}"/>
    <cellStyle name="Migliaia 5 5 2 2 2" xfId="35446" xr:uid="{00000000-0005-0000-0000-0000A18F0000}"/>
    <cellStyle name="Migliaia 5 5 2 2 3" xfId="40748" xr:uid="{00000000-0005-0000-0000-0000A28F0000}"/>
    <cellStyle name="Migliaia 5 5 2 3" xfId="16282" xr:uid="{00000000-0005-0000-0000-0000A38F0000}"/>
    <cellStyle name="Migliaia 5 5 2 3 2" xfId="32815" xr:uid="{00000000-0005-0000-0000-0000A48F0000}"/>
    <cellStyle name="Migliaia 5 5 2 4" xfId="38097" xr:uid="{00000000-0005-0000-0000-0000A58F0000}"/>
    <cellStyle name="Migliaia 5 5 2 5" xfId="12139" xr:uid="{00000000-0005-0000-0000-0000A68F0000}"/>
    <cellStyle name="Migliaia 5 5 3" xfId="6841" xr:uid="{00000000-0005-0000-0000-0000A78F0000}"/>
    <cellStyle name="Migliaia 5 5 3 2" xfId="29845" xr:uid="{00000000-0005-0000-0000-0000A88F0000}"/>
    <cellStyle name="Migliaia 5 5 3 2 2" xfId="35447" xr:uid="{00000000-0005-0000-0000-0000A98F0000}"/>
    <cellStyle name="Migliaia 5 5 3 2 3" xfId="40749" xr:uid="{00000000-0005-0000-0000-0000AA8F0000}"/>
    <cellStyle name="Migliaia 5 5 3 3" xfId="32816" xr:uid="{00000000-0005-0000-0000-0000AB8F0000}"/>
    <cellStyle name="Migliaia 5 5 3 4" xfId="38098" xr:uid="{00000000-0005-0000-0000-0000AC8F0000}"/>
    <cellStyle name="Migliaia 5 5 4" xfId="6250" xr:uid="{00000000-0005-0000-0000-0000AD8F0000}"/>
    <cellStyle name="Migliaia 5 5 4 2" xfId="17024" xr:uid="{00000000-0005-0000-0000-0000AE8F0000}"/>
    <cellStyle name="Migliaia 5 5 4 2 2" xfId="35448" xr:uid="{00000000-0005-0000-0000-0000AF8F0000}"/>
    <cellStyle name="Migliaia 5 5 4 2 3" xfId="40750" xr:uid="{00000000-0005-0000-0000-0000B08F0000}"/>
    <cellStyle name="Migliaia 5 5 4 2 4" xfId="29846" xr:uid="{00000000-0005-0000-0000-0000B18F0000}"/>
    <cellStyle name="Migliaia 5 5 4 3" xfId="32817" xr:uid="{00000000-0005-0000-0000-0000B28F0000}"/>
    <cellStyle name="Migliaia 5 5 4 4" xfId="38099" xr:uid="{00000000-0005-0000-0000-0000B38F0000}"/>
    <cellStyle name="Migliaia 5 5 4 5" xfId="20682" xr:uid="{00000000-0005-0000-0000-0000B48F0000}"/>
    <cellStyle name="Migliaia 5 5 4 6" xfId="20164" xr:uid="{00000000-0005-0000-0000-0000B58F0000}"/>
    <cellStyle name="Migliaia 5 5 4 7" xfId="46056" xr:uid="{00000000-0005-0000-0000-0000B68F0000}"/>
    <cellStyle name="Migliaia 5 5 4 8" xfId="49072" xr:uid="{00000000-0005-0000-0000-0000B78F0000}"/>
    <cellStyle name="Migliaia 5 5 5" xfId="16281" xr:uid="{00000000-0005-0000-0000-0000B88F0000}"/>
    <cellStyle name="Migliaia 5 5 5 2" xfId="29847" xr:uid="{00000000-0005-0000-0000-0000B98F0000}"/>
    <cellStyle name="Migliaia 5 5 5 2 2" xfId="35449" xr:uid="{00000000-0005-0000-0000-0000BA8F0000}"/>
    <cellStyle name="Migliaia 5 5 5 2 3" xfId="40751" xr:uid="{00000000-0005-0000-0000-0000BB8F0000}"/>
    <cellStyle name="Migliaia 5 5 5 3" xfId="32818" xr:uid="{00000000-0005-0000-0000-0000BC8F0000}"/>
    <cellStyle name="Migliaia 5 5 5 4" xfId="38100" xr:uid="{00000000-0005-0000-0000-0000BD8F0000}"/>
    <cellStyle name="Migliaia 5 5 5 5" xfId="20683" xr:uid="{00000000-0005-0000-0000-0000BE8F0000}"/>
    <cellStyle name="Migliaia 5 5 6" xfId="20684" xr:uid="{00000000-0005-0000-0000-0000BF8F0000}"/>
    <cellStyle name="Migliaia 5 5 6 2" xfId="29848" xr:uid="{00000000-0005-0000-0000-0000C08F0000}"/>
    <cellStyle name="Migliaia 5 5 6 2 2" xfId="35450" xr:uid="{00000000-0005-0000-0000-0000C18F0000}"/>
    <cellStyle name="Migliaia 5 5 6 2 3" xfId="40752" xr:uid="{00000000-0005-0000-0000-0000C28F0000}"/>
    <cellStyle name="Migliaia 5 5 6 3" xfId="32819" xr:uid="{00000000-0005-0000-0000-0000C38F0000}"/>
    <cellStyle name="Migliaia 5 5 6 4" xfId="38101" xr:uid="{00000000-0005-0000-0000-0000C48F0000}"/>
    <cellStyle name="Migliaia 5 5 7" xfId="20681" xr:uid="{00000000-0005-0000-0000-0000C58F0000}"/>
    <cellStyle name="Migliaia 5 6" xfId="1487" xr:uid="{00000000-0005-0000-0000-0000C68F0000}"/>
    <cellStyle name="Migliaia 5 6 2" xfId="3683" xr:uid="{00000000-0005-0000-0000-0000C78F0000}"/>
    <cellStyle name="Migliaia 5 6 2 2" xfId="5201" xr:uid="{00000000-0005-0000-0000-0000C88F0000}"/>
    <cellStyle name="Migliaia 5 6 2 3" xfId="14068" xr:uid="{00000000-0005-0000-0000-0000C98F0000}"/>
    <cellStyle name="Migliaia 5 6 2 4" xfId="16284" xr:uid="{00000000-0005-0000-0000-0000CA8F0000}"/>
    <cellStyle name="Migliaia 5 6 2 5" xfId="27903" xr:uid="{00000000-0005-0000-0000-0000CB8F0000}"/>
    <cellStyle name="Migliaia 5 6 2 6" xfId="12141" xr:uid="{00000000-0005-0000-0000-0000CC8F0000}"/>
    <cellStyle name="Migliaia 5 6 3" xfId="4953" xr:uid="{00000000-0005-0000-0000-0000CD8F0000}"/>
    <cellStyle name="Migliaia 5 6 3 2" xfId="30884" xr:uid="{00000000-0005-0000-0000-0000CE8F0000}"/>
    <cellStyle name="Migliaia 5 6 3 2 2" xfId="36044" xr:uid="{00000000-0005-0000-0000-0000CF8F0000}"/>
    <cellStyle name="Migliaia 5 6 3 2 3" xfId="41346" xr:uid="{00000000-0005-0000-0000-0000D08F0000}"/>
    <cellStyle name="Migliaia 5 6 3 3" xfId="33393" xr:uid="{00000000-0005-0000-0000-0000D18F0000}"/>
    <cellStyle name="Migliaia 5 6 3 4" xfId="38695" xr:uid="{00000000-0005-0000-0000-0000D28F0000}"/>
    <cellStyle name="Migliaia 5 6 4" xfId="16283" xr:uid="{00000000-0005-0000-0000-0000D38F0000}"/>
    <cellStyle name="Migliaia 5 6 4 2" xfId="35451" xr:uid="{00000000-0005-0000-0000-0000D48F0000}"/>
    <cellStyle name="Migliaia 5 6 4 3" xfId="40753" xr:uid="{00000000-0005-0000-0000-0000D58F0000}"/>
    <cellStyle name="Migliaia 5 6 4 4" xfId="29849" xr:uid="{00000000-0005-0000-0000-0000D68F0000}"/>
    <cellStyle name="Migliaia 5 6 5" xfId="32820" xr:uid="{00000000-0005-0000-0000-0000D78F0000}"/>
    <cellStyle name="Migliaia 5 6 6" xfId="38102" xr:uid="{00000000-0005-0000-0000-0000D88F0000}"/>
    <cellStyle name="Migliaia 5 6 7" xfId="12140" xr:uid="{00000000-0005-0000-0000-0000D98F0000}"/>
    <cellStyle name="Migliaia 5 7" xfId="3267" xr:uid="{00000000-0005-0000-0000-0000DA8F0000}"/>
    <cellStyle name="Migliaia 5 7 2" xfId="9740" xr:uid="{00000000-0005-0000-0000-0000DB8F0000}"/>
    <cellStyle name="Migliaia 5 7 2 2" xfId="30885" xr:uid="{00000000-0005-0000-0000-0000DC8F0000}"/>
    <cellStyle name="Migliaia 5 7 2 2 2" xfId="36045" xr:uid="{00000000-0005-0000-0000-0000DD8F0000}"/>
    <cellStyle name="Migliaia 5 7 2 2 3" xfId="41347" xr:uid="{00000000-0005-0000-0000-0000DE8F0000}"/>
    <cellStyle name="Migliaia 5 7 2 3" xfId="33394" xr:uid="{00000000-0005-0000-0000-0000DF8F0000}"/>
    <cellStyle name="Migliaia 5 7 2 4" xfId="38696" xr:uid="{00000000-0005-0000-0000-0000E08F0000}"/>
    <cellStyle name="Migliaia 5 7 3" xfId="16285" xr:uid="{00000000-0005-0000-0000-0000E18F0000}"/>
    <cellStyle name="Migliaia 5 7 3 2" xfId="35452" xr:uid="{00000000-0005-0000-0000-0000E28F0000}"/>
    <cellStyle name="Migliaia 5 7 3 3" xfId="40754" xr:uid="{00000000-0005-0000-0000-0000E38F0000}"/>
    <cellStyle name="Migliaia 5 7 3 4" xfId="29850" xr:uid="{00000000-0005-0000-0000-0000E48F0000}"/>
    <cellStyle name="Migliaia 5 7 4" xfId="32821" xr:uid="{00000000-0005-0000-0000-0000E58F0000}"/>
    <cellStyle name="Migliaia 5 7 5" xfId="38103" xr:uid="{00000000-0005-0000-0000-0000E68F0000}"/>
    <cellStyle name="Migliaia 5 7 6" xfId="12142" xr:uid="{00000000-0005-0000-0000-0000E78F0000}"/>
    <cellStyle name="Migliaia 5 8" xfId="2858" xr:uid="{00000000-0005-0000-0000-0000E88F0000}"/>
    <cellStyle name="Migliaia 5 8 2" xfId="9445" xr:uid="{00000000-0005-0000-0000-0000E98F0000}"/>
    <cellStyle name="Migliaia 5 8 2 2" xfId="30886" xr:uid="{00000000-0005-0000-0000-0000EA8F0000}"/>
    <cellStyle name="Migliaia 5 8 2 2 2" xfId="36046" xr:uid="{00000000-0005-0000-0000-0000EB8F0000}"/>
    <cellStyle name="Migliaia 5 8 2 2 3" xfId="41348" xr:uid="{00000000-0005-0000-0000-0000EC8F0000}"/>
    <cellStyle name="Migliaia 5 8 2 3" xfId="33395" xr:uid="{00000000-0005-0000-0000-0000ED8F0000}"/>
    <cellStyle name="Migliaia 5 8 2 4" xfId="38697" xr:uid="{00000000-0005-0000-0000-0000EE8F0000}"/>
    <cellStyle name="Migliaia 5 8 3" xfId="16286" xr:uid="{00000000-0005-0000-0000-0000EF8F0000}"/>
    <cellStyle name="Migliaia 5 8 3 2" xfId="35453" xr:uid="{00000000-0005-0000-0000-0000F08F0000}"/>
    <cellStyle name="Migliaia 5 8 3 3" xfId="40755" xr:uid="{00000000-0005-0000-0000-0000F18F0000}"/>
    <cellStyle name="Migliaia 5 8 3 4" xfId="29851" xr:uid="{00000000-0005-0000-0000-0000F28F0000}"/>
    <cellStyle name="Migliaia 5 8 4" xfId="32822" xr:uid="{00000000-0005-0000-0000-0000F38F0000}"/>
    <cellStyle name="Migliaia 5 8 5" xfId="38104" xr:uid="{00000000-0005-0000-0000-0000F48F0000}"/>
    <cellStyle name="Migliaia 5 8 6" xfId="12143" xr:uid="{00000000-0005-0000-0000-0000F58F0000}"/>
    <cellStyle name="Migliaia 5 9" xfId="12652" xr:uid="{00000000-0005-0000-0000-0000F68F0000}"/>
    <cellStyle name="Migliaia 5 9 2" xfId="29852" xr:uid="{00000000-0005-0000-0000-0000F78F0000}"/>
    <cellStyle name="Migliaia 5 9 2 2" xfId="35454" xr:uid="{00000000-0005-0000-0000-0000F88F0000}"/>
    <cellStyle name="Migliaia 5 9 2 3" xfId="40756" xr:uid="{00000000-0005-0000-0000-0000F98F0000}"/>
    <cellStyle name="Migliaia 5 9 3" xfId="32823" xr:uid="{00000000-0005-0000-0000-0000FA8F0000}"/>
    <cellStyle name="Migliaia 5 9 4" xfId="38105" xr:uid="{00000000-0005-0000-0000-0000FB8F0000}"/>
    <cellStyle name="Migliaia 50" xfId="371" xr:uid="{00000000-0005-0000-0000-0000FC8F0000}"/>
    <cellStyle name="Migliaia 50 10" xfId="16287" xr:uid="{00000000-0005-0000-0000-0000FD8F0000}"/>
    <cellStyle name="Migliaia 50 10 2" xfId="35455" xr:uid="{00000000-0005-0000-0000-0000FE8F0000}"/>
    <cellStyle name="Migliaia 50 10 3" xfId="40757" xr:uid="{00000000-0005-0000-0000-0000FF8F0000}"/>
    <cellStyle name="Migliaia 50 10 4" xfId="29853" xr:uid="{00000000-0005-0000-0000-000000900000}"/>
    <cellStyle name="Migliaia 50 11" xfId="32824" xr:uid="{00000000-0005-0000-0000-000001900000}"/>
    <cellStyle name="Migliaia 50 12" xfId="38106" xr:uid="{00000000-0005-0000-0000-000002900000}"/>
    <cellStyle name="Migliaia 50 2" xfId="372" xr:uid="{00000000-0005-0000-0000-000003900000}"/>
    <cellStyle name="Migliaia 50 2 2" xfId="1494" xr:uid="{00000000-0005-0000-0000-000004900000}"/>
    <cellStyle name="Migliaia 50 2 2 2" xfId="3690" xr:uid="{00000000-0005-0000-0000-000005900000}"/>
    <cellStyle name="Migliaia 50 2 2 2 2" xfId="9837" xr:uid="{00000000-0005-0000-0000-000006900000}"/>
    <cellStyle name="Migliaia 50 2 2 2 2 2" xfId="35456" xr:uid="{00000000-0005-0000-0000-000007900000}"/>
    <cellStyle name="Migliaia 50 2 2 2 2 3" xfId="40758" xr:uid="{00000000-0005-0000-0000-000008900000}"/>
    <cellStyle name="Migliaia 50 2 2 2 3" xfId="13929" xr:uid="{00000000-0005-0000-0000-000009900000}"/>
    <cellStyle name="Migliaia 50 2 2 2 4" xfId="16290" xr:uid="{00000000-0005-0000-0000-00000A900000}"/>
    <cellStyle name="Migliaia 50 2 2 2 4 2" xfId="38107" xr:uid="{00000000-0005-0000-0000-00000B900000}"/>
    <cellStyle name="Migliaia 50 2 2 2 5" xfId="12144" xr:uid="{00000000-0005-0000-0000-00000C900000}"/>
    <cellStyle name="Migliaia 50 2 2 3" xfId="7062" xr:uid="{00000000-0005-0000-0000-00000D900000}"/>
    <cellStyle name="Migliaia 50 2 2 3 2" xfId="30887" xr:uid="{00000000-0005-0000-0000-00000E900000}"/>
    <cellStyle name="Migliaia 50 2 2 3 2 2" xfId="36047" xr:uid="{00000000-0005-0000-0000-00000F900000}"/>
    <cellStyle name="Migliaia 50 2 2 3 2 3" xfId="41349" xr:uid="{00000000-0005-0000-0000-000010900000}"/>
    <cellStyle name="Migliaia 50 2 2 3 3" xfId="33396" xr:uid="{00000000-0005-0000-0000-000011900000}"/>
    <cellStyle name="Migliaia 50 2 2 3 4" xfId="38698" xr:uid="{00000000-0005-0000-0000-000012900000}"/>
    <cellStyle name="Migliaia 50 2 2 4" xfId="6251" xr:uid="{00000000-0005-0000-0000-000013900000}"/>
    <cellStyle name="Migliaia 50 2 2 4 2" xfId="17025" xr:uid="{00000000-0005-0000-0000-000014900000}"/>
    <cellStyle name="Migliaia 50 2 2 4 3" xfId="43054" xr:uid="{00000000-0005-0000-0000-000015900000}"/>
    <cellStyle name="Migliaia 50 2 2 4 4" xfId="46057" xr:uid="{00000000-0005-0000-0000-000016900000}"/>
    <cellStyle name="Migliaia 50 2 2 4 5" xfId="49073" xr:uid="{00000000-0005-0000-0000-000017900000}"/>
    <cellStyle name="Migliaia 50 2 2 5" xfId="16289" xr:uid="{00000000-0005-0000-0000-000018900000}"/>
    <cellStyle name="Migliaia 50 2 2 6" xfId="20686" xr:uid="{00000000-0005-0000-0000-000019900000}"/>
    <cellStyle name="Migliaia 50 2 3" xfId="3271" xr:uid="{00000000-0005-0000-0000-00001A900000}"/>
    <cellStyle name="Migliaia 50 2 3 2" xfId="9744" xr:uid="{00000000-0005-0000-0000-00001B900000}"/>
    <cellStyle name="Migliaia 50 2 3 2 2" xfId="30888" xr:uid="{00000000-0005-0000-0000-00001C900000}"/>
    <cellStyle name="Migliaia 50 2 3 2 2 2" xfId="36048" xr:uid="{00000000-0005-0000-0000-00001D900000}"/>
    <cellStyle name="Migliaia 50 2 3 2 2 3" xfId="41350" xr:uid="{00000000-0005-0000-0000-00001E900000}"/>
    <cellStyle name="Migliaia 50 2 3 2 3" xfId="33397" xr:uid="{00000000-0005-0000-0000-00001F900000}"/>
    <cellStyle name="Migliaia 50 2 3 2 4" xfId="38699" xr:uid="{00000000-0005-0000-0000-000020900000}"/>
    <cellStyle name="Migliaia 50 2 3 3" xfId="16291" xr:uid="{00000000-0005-0000-0000-000021900000}"/>
    <cellStyle name="Migliaia 50 2 3 3 2" xfId="35457" xr:uid="{00000000-0005-0000-0000-000022900000}"/>
    <cellStyle name="Migliaia 50 2 3 3 3" xfId="40759" xr:uid="{00000000-0005-0000-0000-000023900000}"/>
    <cellStyle name="Migliaia 50 2 3 3 4" xfId="29854" xr:uid="{00000000-0005-0000-0000-000024900000}"/>
    <cellStyle name="Migliaia 50 2 3 4" xfId="32825" xr:uid="{00000000-0005-0000-0000-000025900000}"/>
    <cellStyle name="Migliaia 50 2 3 5" xfId="38108" xr:uid="{00000000-0005-0000-0000-000026900000}"/>
    <cellStyle name="Migliaia 50 2 3 6" xfId="12145" xr:uid="{00000000-0005-0000-0000-000027900000}"/>
    <cellStyle name="Migliaia 50 2 4" xfId="2863" xr:uid="{00000000-0005-0000-0000-000028900000}"/>
    <cellStyle name="Migliaia 50 2 4 2" xfId="9449" xr:uid="{00000000-0005-0000-0000-000029900000}"/>
    <cellStyle name="Migliaia 50 2 4 2 2" xfId="35458" xr:uid="{00000000-0005-0000-0000-00002A900000}"/>
    <cellStyle name="Migliaia 50 2 4 2 3" xfId="40760" xr:uid="{00000000-0005-0000-0000-00002B900000}"/>
    <cellStyle name="Migliaia 50 2 4 3" xfId="14124" xr:uid="{00000000-0005-0000-0000-00002C900000}"/>
    <cellStyle name="Migliaia 50 2 4 4" xfId="16292" xr:uid="{00000000-0005-0000-0000-00002D900000}"/>
    <cellStyle name="Migliaia 50 2 4 4 2" xfId="38109" xr:uid="{00000000-0005-0000-0000-00002E900000}"/>
    <cellStyle name="Migliaia 50 2 4 5" xfId="12146" xr:uid="{00000000-0005-0000-0000-00002F900000}"/>
    <cellStyle name="Migliaia 50 2 5" xfId="8577" xr:uid="{00000000-0005-0000-0000-000030900000}"/>
    <cellStyle name="Migliaia 50 2 5 2" xfId="29855" xr:uid="{00000000-0005-0000-0000-000031900000}"/>
    <cellStyle name="Migliaia 50 2 5 2 2" xfId="35459" xr:uid="{00000000-0005-0000-0000-000032900000}"/>
    <cellStyle name="Migliaia 50 2 5 2 3" xfId="40761" xr:uid="{00000000-0005-0000-0000-000033900000}"/>
    <cellStyle name="Migliaia 50 2 5 3" xfId="32826" xr:uid="{00000000-0005-0000-0000-000034900000}"/>
    <cellStyle name="Migliaia 50 2 5 4" xfId="38110" xr:uid="{00000000-0005-0000-0000-000035900000}"/>
    <cellStyle name="Migliaia 50 2 6" xfId="16288" xr:uid="{00000000-0005-0000-0000-000036900000}"/>
    <cellStyle name="Migliaia 50 2 6 2" xfId="29856" xr:uid="{00000000-0005-0000-0000-000037900000}"/>
    <cellStyle name="Migliaia 50 2 6 2 2" xfId="35460" xr:uid="{00000000-0005-0000-0000-000038900000}"/>
    <cellStyle name="Migliaia 50 2 6 2 3" xfId="40762" xr:uid="{00000000-0005-0000-0000-000039900000}"/>
    <cellStyle name="Migliaia 50 2 6 3" xfId="32827" xr:uid="{00000000-0005-0000-0000-00003A900000}"/>
    <cellStyle name="Migliaia 50 2 6 4" xfId="38111" xr:uid="{00000000-0005-0000-0000-00003B900000}"/>
    <cellStyle name="Migliaia 50 2 6 5" xfId="20687" xr:uid="{00000000-0005-0000-0000-00003C900000}"/>
    <cellStyle name="Migliaia 50 2 7" xfId="20685" xr:uid="{00000000-0005-0000-0000-00003D900000}"/>
    <cellStyle name="Migliaia 50 3" xfId="373" xr:uid="{00000000-0005-0000-0000-00003E900000}"/>
    <cellStyle name="Migliaia 50 3 10" xfId="20688" xr:uid="{00000000-0005-0000-0000-00003F900000}"/>
    <cellStyle name="Migliaia 50 3 11" xfId="12147" xr:uid="{00000000-0005-0000-0000-000040900000}"/>
    <cellStyle name="Migliaia 50 3 2" xfId="1496" xr:uid="{00000000-0005-0000-0000-000041900000}"/>
    <cellStyle name="Migliaia 50 3 2 2" xfId="3692" xr:uid="{00000000-0005-0000-0000-000042900000}"/>
    <cellStyle name="Migliaia 50 3 2 2 2" xfId="7495" xr:uid="{00000000-0005-0000-0000-000043900000}"/>
    <cellStyle name="Migliaia 50 3 2 2 2 2" xfId="13930" xr:uid="{00000000-0005-0000-0000-000044900000}"/>
    <cellStyle name="Migliaia 50 3 2 2 2 2 2" xfId="17318" xr:uid="{00000000-0005-0000-0000-000045900000}"/>
    <cellStyle name="Migliaia 50 3 2 2 2 2 2 2" xfId="35461" xr:uid="{00000000-0005-0000-0000-000046900000}"/>
    <cellStyle name="Migliaia 50 3 2 2 2 2 3" xfId="40763" xr:uid="{00000000-0005-0000-0000-000047900000}"/>
    <cellStyle name="Migliaia 50 3 2 2 2 2 4" xfId="29857" xr:uid="{00000000-0005-0000-0000-000048900000}"/>
    <cellStyle name="Migliaia 50 3 2 2 2 3" xfId="32828" xr:uid="{00000000-0005-0000-0000-000049900000}"/>
    <cellStyle name="Migliaia 50 3 2 2 2 4" xfId="38112" xr:uid="{00000000-0005-0000-0000-00004A900000}"/>
    <cellStyle name="Migliaia 50 3 2 2 2 5" xfId="43740" xr:uid="{00000000-0005-0000-0000-00004B900000}"/>
    <cellStyle name="Migliaia 50 3 2 2 2 6" xfId="46363" xr:uid="{00000000-0005-0000-0000-00004C900000}"/>
    <cellStyle name="Migliaia 50 3 2 2 2 7" xfId="49379" xr:uid="{00000000-0005-0000-0000-00004D900000}"/>
    <cellStyle name="Migliaia 50 3 2 2 2 8" xfId="13116" xr:uid="{00000000-0005-0000-0000-00004E900000}"/>
    <cellStyle name="Migliaia 50 3 2 2 3" xfId="7748" xr:uid="{00000000-0005-0000-0000-00004F900000}"/>
    <cellStyle name="Migliaia 50 3 2 2 4" xfId="6252" xr:uid="{00000000-0005-0000-0000-000050900000}"/>
    <cellStyle name="Migliaia 50 3 2 2 4 2" xfId="17026" xr:uid="{00000000-0005-0000-0000-000051900000}"/>
    <cellStyle name="Migliaia 50 3 2 2 4 3" xfId="42441" xr:uid="{00000000-0005-0000-0000-000052900000}"/>
    <cellStyle name="Migliaia 50 3 2 2 4 4" xfId="46058" xr:uid="{00000000-0005-0000-0000-000053900000}"/>
    <cellStyle name="Migliaia 50 3 2 2 4 5" xfId="49074" xr:uid="{00000000-0005-0000-0000-000054900000}"/>
    <cellStyle name="Migliaia 50 3 2 2 5" xfId="16295" xr:uid="{00000000-0005-0000-0000-000055900000}"/>
    <cellStyle name="Migliaia 50 3 2 2 6" xfId="20690" xr:uid="{00000000-0005-0000-0000-000056900000}"/>
    <cellStyle name="Migliaia 50 3 2 3" xfId="2865" xr:uid="{00000000-0005-0000-0000-000057900000}"/>
    <cellStyle name="Migliaia 50 3 2 3 2" xfId="7650" xr:uid="{00000000-0005-0000-0000-000058900000}"/>
    <cellStyle name="Migliaia 50 3 2 3 2 2" xfId="35462" xr:uid="{00000000-0005-0000-0000-000059900000}"/>
    <cellStyle name="Migliaia 50 3 2 3 2 3" xfId="40764" xr:uid="{00000000-0005-0000-0000-00005A900000}"/>
    <cellStyle name="Migliaia 50 3 2 3 2 4" xfId="29858" xr:uid="{00000000-0005-0000-0000-00005B900000}"/>
    <cellStyle name="Migliaia 50 3 2 3 3" xfId="7496" xr:uid="{00000000-0005-0000-0000-00005C900000}"/>
    <cellStyle name="Migliaia 50 3 2 3 4" xfId="16296" xr:uid="{00000000-0005-0000-0000-00005D900000}"/>
    <cellStyle name="Migliaia 50 3 2 3 4 2" xfId="38113" xr:uid="{00000000-0005-0000-0000-00005E900000}"/>
    <cellStyle name="Migliaia 50 3 2 3 5" xfId="12148" xr:uid="{00000000-0005-0000-0000-00005F900000}"/>
    <cellStyle name="Migliaia 50 3 2 4" xfId="6843" xr:uid="{00000000-0005-0000-0000-000060900000}"/>
    <cellStyle name="Migliaia 50 3 2 4 2" xfId="13534" xr:uid="{00000000-0005-0000-0000-000061900000}"/>
    <cellStyle name="Migliaia 50 3 2 4 2 2" xfId="35463" xr:uid="{00000000-0005-0000-0000-000062900000}"/>
    <cellStyle name="Migliaia 50 3 2 4 2 3" xfId="40765" xr:uid="{00000000-0005-0000-0000-000063900000}"/>
    <cellStyle name="Migliaia 50 3 2 4 3" xfId="32829" xr:uid="{00000000-0005-0000-0000-000064900000}"/>
    <cellStyle name="Migliaia 50 3 2 4 4" xfId="38114" xr:uid="{00000000-0005-0000-0000-000065900000}"/>
    <cellStyle name="Migliaia 50 3 2 4 5" xfId="12655" xr:uid="{00000000-0005-0000-0000-000066900000}"/>
    <cellStyle name="Migliaia 50 3 2 5" xfId="12720" xr:uid="{00000000-0005-0000-0000-000067900000}"/>
    <cellStyle name="Migliaia 50 3 2 5 2" xfId="29859" xr:uid="{00000000-0005-0000-0000-000068900000}"/>
    <cellStyle name="Migliaia 50 3 2 5 2 2" xfId="35464" xr:uid="{00000000-0005-0000-0000-000069900000}"/>
    <cellStyle name="Migliaia 50 3 2 5 2 3" xfId="40766" xr:uid="{00000000-0005-0000-0000-00006A900000}"/>
    <cellStyle name="Migliaia 50 3 2 5 3" xfId="32830" xr:uid="{00000000-0005-0000-0000-00006B900000}"/>
    <cellStyle name="Migliaia 50 3 2 5 4" xfId="38115" xr:uid="{00000000-0005-0000-0000-00006C900000}"/>
    <cellStyle name="Migliaia 50 3 2 6" xfId="16294" xr:uid="{00000000-0005-0000-0000-00006D900000}"/>
    <cellStyle name="Migliaia 50 3 2 6 2" xfId="29860" xr:uid="{00000000-0005-0000-0000-00006E900000}"/>
    <cellStyle name="Migliaia 50 3 2 6 2 2" xfId="35465" xr:uid="{00000000-0005-0000-0000-00006F900000}"/>
    <cellStyle name="Migliaia 50 3 2 6 2 3" xfId="40767" xr:uid="{00000000-0005-0000-0000-000070900000}"/>
    <cellStyle name="Migliaia 50 3 2 6 3" xfId="32831" xr:uid="{00000000-0005-0000-0000-000071900000}"/>
    <cellStyle name="Migliaia 50 3 2 6 4" xfId="38116" xr:uid="{00000000-0005-0000-0000-000072900000}"/>
    <cellStyle name="Migliaia 50 3 2 6 5" xfId="20691" xr:uid="{00000000-0005-0000-0000-000073900000}"/>
    <cellStyle name="Migliaia 50 3 2 7" xfId="20689" xr:uid="{00000000-0005-0000-0000-000074900000}"/>
    <cellStyle name="Migliaia 50 3 3" xfId="1495" xr:uid="{00000000-0005-0000-0000-000075900000}"/>
    <cellStyle name="Migliaia 50 3 3 2" xfId="3691" xr:uid="{00000000-0005-0000-0000-000076900000}"/>
    <cellStyle name="Migliaia 50 3 3 2 2" xfId="5204" xr:uid="{00000000-0005-0000-0000-000077900000}"/>
    <cellStyle name="Migliaia 50 3 3 2 2 2" xfId="35467" xr:uid="{00000000-0005-0000-0000-000078900000}"/>
    <cellStyle name="Migliaia 50 3 3 2 2 3" xfId="40769" xr:uid="{00000000-0005-0000-0000-000079900000}"/>
    <cellStyle name="Migliaia 50 3 3 2 3" xfId="13684" xr:uid="{00000000-0005-0000-0000-00007A900000}"/>
    <cellStyle name="Migliaia 50 3 3 2 4" xfId="16298" xr:uid="{00000000-0005-0000-0000-00007B900000}"/>
    <cellStyle name="Migliaia 50 3 3 2 4 2" xfId="38118" xr:uid="{00000000-0005-0000-0000-00007C900000}"/>
    <cellStyle name="Migliaia 50 3 3 2 5" xfId="12150" xr:uid="{00000000-0005-0000-0000-00007D900000}"/>
    <cellStyle name="Migliaia 50 3 3 3" xfId="4956" xr:uid="{00000000-0005-0000-0000-00007E900000}"/>
    <cellStyle name="Migliaia 50 3 3 3 2" xfId="29862" xr:uid="{00000000-0005-0000-0000-00007F900000}"/>
    <cellStyle name="Migliaia 50 3 3 3 2 2" xfId="35468" xr:uid="{00000000-0005-0000-0000-000080900000}"/>
    <cellStyle name="Migliaia 50 3 3 3 2 3" xfId="40770" xr:uid="{00000000-0005-0000-0000-000081900000}"/>
    <cellStyle name="Migliaia 50 3 3 3 3" xfId="32833" xr:uid="{00000000-0005-0000-0000-000082900000}"/>
    <cellStyle name="Migliaia 50 3 3 3 4" xfId="38119" xr:uid="{00000000-0005-0000-0000-000083900000}"/>
    <cellStyle name="Migliaia 50 3 3 4" xfId="16297" xr:uid="{00000000-0005-0000-0000-000084900000}"/>
    <cellStyle name="Migliaia 50 3 3 4 2" xfId="29863" xr:uid="{00000000-0005-0000-0000-000085900000}"/>
    <cellStyle name="Migliaia 50 3 3 4 2 2" xfId="35469" xr:uid="{00000000-0005-0000-0000-000086900000}"/>
    <cellStyle name="Migliaia 50 3 3 4 2 3" xfId="40771" xr:uid="{00000000-0005-0000-0000-000087900000}"/>
    <cellStyle name="Migliaia 50 3 3 4 3" xfId="32834" xr:uid="{00000000-0005-0000-0000-000088900000}"/>
    <cellStyle name="Migliaia 50 3 3 4 4" xfId="38120" xr:uid="{00000000-0005-0000-0000-000089900000}"/>
    <cellStyle name="Migliaia 50 3 3 4 5" xfId="20692" xr:uid="{00000000-0005-0000-0000-00008A900000}"/>
    <cellStyle name="Migliaia 50 3 3 5" xfId="20693" xr:uid="{00000000-0005-0000-0000-00008B900000}"/>
    <cellStyle name="Migliaia 50 3 3 5 2" xfId="29864" xr:uid="{00000000-0005-0000-0000-00008C900000}"/>
    <cellStyle name="Migliaia 50 3 3 5 2 2" xfId="35470" xr:uid="{00000000-0005-0000-0000-00008D900000}"/>
    <cellStyle name="Migliaia 50 3 3 5 2 3" xfId="40772" xr:uid="{00000000-0005-0000-0000-00008E900000}"/>
    <cellStyle name="Migliaia 50 3 3 5 3" xfId="32835" xr:uid="{00000000-0005-0000-0000-00008F900000}"/>
    <cellStyle name="Migliaia 50 3 3 5 4" xfId="38121" xr:uid="{00000000-0005-0000-0000-000090900000}"/>
    <cellStyle name="Migliaia 50 3 3 6" xfId="29861" xr:uid="{00000000-0005-0000-0000-000091900000}"/>
    <cellStyle name="Migliaia 50 3 3 6 2" xfId="35466" xr:uid="{00000000-0005-0000-0000-000092900000}"/>
    <cellStyle name="Migliaia 50 3 3 6 3" xfId="40768" xr:uid="{00000000-0005-0000-0000-000093900000}"/>
    <cellStyle name="Migliaia 50 3 3 7" xfId="32832" xr:uid="{00000000-0005-0000-0000-000094900000}"/>
    <cellStyle name="Migliaia 50 3 3 8" xfId="38117" xr:uid="{00000000-0005-0000-0000-000095900000}"/>
    <cellStyle name="Migliaia 50 3 3 9" xfId="12149" xr:uid="{00000000-0005-0000-0000-000096900000}"/>
    <cellStyle name="Migliaia 50 3 4" xfId="2430" xr:uid="{00000000-0005-0000-0000-000097900000}"/>
    <cellStyle name="Migliaia 50 3 4 2" xfId="3942" xr:uid="{00000000-0005-0000-0000-000098900000}"/>
    <cellStyle name="Migliaia 50 3 4 2 2" xfId="9897" xr:uid="{00000000-0005-0000-0000-000099900000}"/>
    <cellStyle name="Migliaia 50 3 4 2 3" xfId="13467" xr:uid="{00000000-0005-0000-0000-00009A900000}"/>
    <cellStyle name="Migliaia 50 3 4 2 4" xfId="16300" xr:uid="{00000000-0005-0000-0000-00009B900000}"/>
    <cellStyle name="Migliaia 50 3 4 2 5" xfId="27904" xr:uid="{00000000-0005-0000-0000-00009C900000}"/>
    <cellStyle name="Migliaia 50 3 4 2 6" xfId="12152" xr:uid="{00000000-0005-0000-0000-00009D900000}"/>
    <cellStyle name="Migliaia 50 3 4 3" xfId="9145" xr:uid="{00000000-0005-0000-0000-00009E900000}"/>
    <cellStyle name="Migliaia 50 3 4 3 2" xfId="30889" xr:uid="{00000000-0005-0000-0000-00009F900000}"/>
    <cellStyle name="Migliaia 50 3 4 3 2 2" xfId="36049" xr:uid="{00000000-0005-0000-0000-0000A0900000}"/>
    <cellStyle name="Migliaia 50 3 4 3 2 3" xfId="41351" xr:uid="{00000000-0005-0000-0000-0000A1900000}"/>
    <cellStyle name="Migliaia 50 3 4 3 3" xfId="33398" xr:uid="{00000000-0005-0000-0000-0000A2900000}"/>
    <cellStyle name="Migliaia 50 3 4 3 4" xfId="38700" xr:uid="{00000000-0005-0000-0000-0000A3900000}"/>
    <cellStyle name="Migliaia 50 3 4 4" xfId="16299" xr:uid="{00000000-0005-0000-0000-0000A4900000}"/>
    <cellStyle name="Migliaia 50 3 4 4 2" xfId="35471" xr:uid="{00000000-0005-0000-0000-0000A5900000}"/>
    <cellStyle name="Migliaia 50 3 4 4 3" xfId="40773" xr:uid="{00000000-0005-0000-0000-0000A6900000}"/>
    <cellStyle name="Migliaia 50 3 4 4 4" xfId="29865" xr:uid="{00000000-0005-0000-0000-0000A7900000}"/>
    <cellStyle name="Migliaia 50 3 4 5" xfId="32836" xr:uid="{00000000-0005-0000-0000-0000A8900000}"/>
    <cellStyle name="Migliaia 50 3 4 6" xfId="38122" xr:uid="{00000000-0005-0000-0000-0000A9900000}"/>
    <cellStyle name="Migliaia 50 3 4 7" xfId="12151" xr:uid="{00000000-0005-0000-0000-0000AA900000}"/>
    <cellStyle name="Migliaia 50 3 5" xfId="3272" xr:uid="{00000000-0005-0000-0000-0000AB900000}"/>
    <cellStyle name="Migliaia 50 3 5 2" xfId="9745" xr:uid="{00000000-0005-0000-0000-0000AC900000}"/>
    <cellStyle name="Migliaia 50 3 5 2 2" xfId="30890" xr:uid="{00000000-0005-0000-0000-0000AD900000}"/>
    <cellStyle name="Migliaia 50 3 5 2 2 2" xfId="36050" xr:uid="{00000000-0005-0000-0000-0000AE900000}"/>
    <cellStyle name="Migliaia 50 3 5 2 2 3" xfId="41352" xr:uid="{00000000-0005-0000-0000-0000AF900000}"/>
    <cellStyle name="Migliaia 50 3 5 2 3" xfId="33399" xr:uid="{00000000-0005-0000-0000-0000B0900000}"/>
    <cellStyle name="Migliaia 50 3 5 2 4" xfId="38701" xr:uid="{00000000-0005-0000-0000-0000B1900000}"/>
    <cellStyle name="Migliaia 50 3 5 3" xfId="16301" xr:uid="{00000000-0005-0000-0000-0000B2900000}"/>
    <cellStyle name="Migliaia 50 3 5 3 2" xfId="35472" xr:uid="{00000000-0005-0000-0000-0000B3900000}"/>
    <cellStyle name="Migliaia 50 3 5 3 3" xfId="40774" xr:uid="{00000000-0005-0000-0000-0000B4900000}"/>
    <cellStyle name="Migliaia 50 3 5 3 4" xfId="29866" xr:uid="{00000000-0005-0000-0000-0000B5900000}"/>
    <cellStyle name="Migliaia 50 3 5 4" xfId="32837" xr:uid="{00000000-0005-0000-0000-0000B6900000}"/>
    <cellStyle name="Migliaia 50 3 5 5" xfId="38123" xr:uid="{00000000-0005-0000-0000-0000B7900000}"/>
    <cellStyle name="Migliaia 50 3 5 6" xfId="12153" xr:uid="{00000000-0005-0000-0000-0000B8900000}"/>
    <cellStyle name="Migliaia 50 3 6" xfId="2864" xr:uid="{00000000-0005-0000-0000-0000B9900000}"/>
    <cellStyle name="Migliaia 50 3 6 2" xfId="9450" xr:uid="{00000000-0005-0000-0000-0000BA900000}"/>
    <cellStyle name="Migliaia 50 3 6 2 2" xfId="35473" xr:uid="{00000000-0005-0000-0000-0000BB900000}"/>
    <cellStyle name="Migliaia 50 3 6 2 3" xfId="40775" xr:uid="{00000000-0005-0000-0000-0000BC900000}"/>
    <cellStyle name="Migliaia 50 3 6 3" xfId="14123" xr:uid="{00000000-0005-0000-0000-0000BD900000}"/>
    <cellStyle name="Migliaia 50 3 6 4" xfId="16302" xr:uid="{00000000-0005-0000-0000-0000BE900000}"/>
    <cellStyle name="Migliaia 50 3 6 4 2" xfId="38124" xr:uid="{00000000-0005-0000-0000-0000BF900000}"/>
    <cellStyle name="Migliaia 50 3 6 5" xfId="12154" xr:uid="{00000000-0005-0000-0000-0000C0900000}"/>
    <cellStyle name="Migliaia 50 3 7" xfId="6643" xr:uid="{00000000-0005-0000-0000-0000C1900000}"/>
    <cellStyle name="Migliaia 50 3 7 2" xfId="29867" xr:uid="{00000000-0005-0000-0000-0000C2900000}"/>
    <cellStyle name="Migliaia 50 3 7 2 2" xfId="35474" xr:uid="{00000000-0005-0000-0000-0000C3900000}"/>
    <cellStyle name="Migliaia 50 3 7 2 3" xfId="40776" xr:uid="{00000000-0005-0000-0000-0000C4900000}"/>
    <cellStyle name="Migliaia 50 3 7 3" xfId="32838" xr:uid="{00000000-0005-0000-0000-0000C5900000}"/>
    <cellStyle name="Migliaia 50 3 7 4" xfId="38125" xr:uid="{00000000-0005-0000-0000-0000C6900000}"/>
    <cellStyle name="Migliaia 50 3 8" xfId="12721" xr:uid="{00000000-0005-0000-0000-0000C7900000}"/>
    <cellStyle name="Migliaia 50 3 8 2" xfId="29868" xr:uid="{00000000-0005-0000-0000-0000C8900000}"/>
    <cellStyle name="Migliaia 50 3 8 2 2" xfId="35475" xr:uid="{00000000-0005-0000-0000-0000C9900000}"/>
    <cellStyle name="Migliaia 50 3 8 2 3" xfId="40777" xr:uid="{00000000-0005-0000-0000-0000CA900000}"/>
    <cellStyle name="Migliaia 50 3 8 3" xfId="32839" xr:uid="{00000000-0005-0000-0000-0000CB900000}"/>
    <cellStyle name="Migliaia 50 3 8 4" xfId="38126" xr:uid="{00000000-0005-0000-0000-0000CC900000}"/>
    <cellStyle name="Migliaia 50 3 8 5" xfId="20694" xr:uid="{00000000-0005-0000-0000-0000CD900000}"/>
    <cellStyle name="Migliaia 50 3 9" xfId="16293" xr:uid="{00000000-0005-0000-0000-0000CE900000}"/>
    <cellStyle name="Migliaia 50 4" xfId="1497" xr:uid="{00000000-0005-0000-0000-0000CF900000}"/>
    <cellStyle name="Migliaia 50 4 2" xfId="3693" xr:uid="{00000000-0005-0000-0000-0000D0900000}"/>
    <cellStyle name="Migliaia 50 4 2 2" xfId="4302" xr:uid="{00000000-0005-0000-0000-0000D1900000}"/>
    <cellStyle name="Migliaia 50 4 2 2 2" xfId="29869" xr:uid="{00000000-0005-0000-0000-0000D2900000}"/>
    <cellStyle name="Migliaia 50 4 2 2 2 2" xfId="35476" xr:uid="{00000000-0005-0000-0000-0000D3900000}"/>
    <cellStyle name="Migliaia 50 4 2 2 2 3" xfId="40778" xr:uid="{00000000-0005-0000-0000-0000D4900000}"/>
    <cellStyle name="Migliaia 50 4 2 2 3" xfId="32840" xr:uid="{00000000-0005-0000-0000-0000D5900000}"/>
    <cellStyle name="Migliaia 50 4 2 2 4" xfId="38127" xr:uid="{00000000-0005-0000-0000-0000D6900000}"/>
    <cellStyle name="Migliaia 50 4 2 3" xfId="7497" xr:uid="{00000000-0005-0000-0000-0000D7900000}"/>
    <cellStyle name="Migliaia 50 4 2 3 2" xfId="29870" xr:uid="{00000000-0005-0000-0000-0000D8900000}"/>
    <cellStyle name="Migliaia 50 4 2 3 2 2" xfId="35477" xr:uid="{00000000-0005-0000-0000-0000D9900000}"/>
    <cellStyle name="Migliaia 50 4 2 3 2 3" xfId="40779" xr:uid="{00000000-0005-0000-0000-0000DA900000}"/>
    <cellStyle name="Migliaia 50 4 2 3 3" xfId="32841" xr:uid="{00000000-0005-0000-0000-0000DB900000}"/>
    <cellStyle name="Migliaia 50 4 2 3 4" xfId="38128" xr:uid="{00000000-0005-0000-0000-0000DC900000}"/>
    <cellStyle name="Migliaia 50 4 2 4" xfId="6845" xr:uid="{00000000-0005-0000-0000-0000DD900000}"/>
    <cellStyle name="Migliaia 50 4 2 5" xfId="6254" xr:uid="{00000000-0005-0000-0000-0000DE900000}"/>
    <cellStyle name="Migliaia 50 4 2 5 2" xfId="17028" xr:uid="{00000000-0005-0000-0000-0000DF900000}"/>
    <cellStyle name="Migliaia 50 4 2 5 3" xfId="28001" xr:uid="{00000000-0005-0000-0000-0000E0900000}"/>
    <cellStyle name="Migliaia 50 4 2 5 4" xfId="46060" xr:uid="{00000000-0005-0000-0000-0000E1900000}"/>
    <cellStyle name="Migliaia 50 4 2 5 5" xfId="49076" xr:uid="{00000000-0005-0000-0000-0000E2900000}"/>
    <cellStyle name="Migliaia 50 4 2 6" xfId="16304" xr:uid="{00000000-0005-0000-0000-0000E3900000}"/>
    <cellStyle name="Migliaia 50 4 2 7" xfId="20696" xr:uid="{00000000-0005-0000-0000-0000E4900000}"/>
    <cellStyle name="Migliaia 50 4 3" xfId="4303" xr:uid="{00000000-0005-0000-0000-0000E5900000}"/>
    <cellStyle name="Migliaia 50 4 3 2" xfId="13685" xr:uid="{00000000-0005-0000-0000-0000E6900000}"/>
    <cellStyle name="Migliaia 50 4 3 2 2" xfId="35478" xr:uid="{00000000-0005-0000-0000-0000E7900000}"/>
    <cellStyle name="Migliaia 50 4 3 2 3" xfId="40780" xr:uid="{00000000-0005-0000-0000-0000E8900000}"/>
    <cellStyle name="Migliaia 50 4 3 3" xfId="32842" xr:uid="{00000000-0005-0000-0000-0000E9900000}"/>
    <cellStyle name="Migliaia 50 4 3 4" xfId="38129" xr:uid="{00000000-0005-0000-0000-0000EA900000}"/>
    <cellStyle name="Migliaia 50 4 3 5" xfId="12719" xr:uid="{00000000-0005-0000-0000-0000EB900000}"/>
    <cellStyle name="Migliaia 50 4 4" xfId="7498" xr:uid="{00000000-0005-0000-0000-0000EC900000}"/>
    <cellStyle name="Migliaia 50 4 4 2" xfId="29871" xr:uid="{00000000-0005-0000-0000-0000ED900000}"/>
    <cellStyle name="Migliaia 50 4 4 2 2" xfId="35479" xr:uid="{00000000-0005-0000-0000-0000EE900000}"/>
    <cellStyle name="Migliaia 50 4 4 2 3" xfId="40781" xr:uid="{00000000-0005-0000-0000-0000EF900000}"/>
    <cellStyle name="Migliaia 50 4 4 3" xfId="32843" xr:uid="{00000000-0005-0000-0000-0000F0900000}"/>
    <cellStyle name="Migliaia 50 4 4 4" xfId="38130" xr:uid="{00000000-0005-0000-0000-0000F1900000}"/>
    <cellStyle name="Migliaia 50 4 5" xfId="6844" xr:uid="{00000000-0005-0000-0000-0000F2900000}"/>
    <cellStyle name="Migliaia 50 4 5 2" xfId="29872" xr:uid="{00000000-0005-0000-0000-0000F3900000}"/>
    <cellStyle name="Migliaia 50 4 5 2 2" xfId="35480" xr:uid="{00000000-0005-0000-0000-0000F4900000}"/>
    <cellStyle name="Migliaia 50 4 5 2 3" xfId="40782" xr:uid="{00000000-0005-0000-0000-0000F5900000}"/>
    <cellStyle name="Migliaia 50 4 5 3" xfId="32844" xr:uid="{00000000-0005-0000-0000-0000F6900000}"/>
    <cellStyle name="Migliaia 50 4 5 4" xfId="38131" xr:uid="{00000000-0005-0000-0000-0000F7900000}"/>
    <cellStyle name="Migliaia 50 4 6" xfId="6253" xr:uid="{00000000-0005-0000-0000-0000F8900000}"/>
    <cellStyle name="Migliaia 50 4 6 2" xfId="17027" xr:uid="{00000000-0005-0000-0000-0000F9900000}"/>
    <cellStyle name="Migliaia 50 4 6 2 2" xfId="35481" xr:uid="{00000000-0005-0000-0000-0000FA900000}"/>
    <cellStyle name="Migliaia 50 4 6 2 3" xfId="40783" xr:uid="{00000000-0005-0000-0000-0000FB900000}"/>
    <cellStyle name="Migliaia 50 4 6 2 4" xfId="29873" xr:uid="{00000000-0005-0000-0000-0000FC900000}"/>
    <cellStyle name="Migliaia 50 4 6 3" xfId="32845" xr:uid="{00000000-0005-0000-0000-0000FD900000}"/>
    <cellStyle name="Migliaia 50 4 6 4" xfId="38132" xr:uid="{00000000-0005-0000-0000-0000FE900000}"/>
    <cellStyle name="Migliaia 50 4 6 5" xfId="20697" xr:uid="{00000000-0005-0000-0000-0000FF900000}"/>
    <cellStyle name="Migliaia 50 4 6 6" xfId="43828" xr:uid="{00000000-0005-0000-0000-000000910000}"/>
    <cellStyle name="Migliaia 50 4 6 7" xfId="46059" xr:uid="{00000000-0005-0000-0000-000001910000}"/>
    <cellStyle name="Migliaia 50 4 6 8" xfId="49075" xr:uid="{00000000-0005-0000-0000-000002910000}"/>
    <cellStyle name="Migliaia 50 4 7" xfId="16303" xr:uid="{00000000-0005-0000-0000-000003910000}"/>
    <cellStyle name="Migliaia 50 4 7 2" xfId="29874" xr:uid="{00000000-0005-0000-0000-000004910000}"/>
    <cellStyle name="Migliaia 50 4 7 2 2" xfId="35482" xr:uid="{00000000-0005-0000-0000-000005910000}"/>
    <cellStyle name="Migliaia 50 4 7 2 3" xfId="40784" xr:uid="{00000000-0005-0000-0000-000006910000}"/>
    <cellStyle name="Migliaia 50 4 7 3" xfId="32846" xr:uid="{00000000-0005-0000-0000-000007910000}"/>
    <cellStyle name="Migliaia 50 4 7 4" xfId="38133" xr:uid="{00000000-0005-0000-0000-000008910000}"/>
    <cellStyle name="Migliaia 50 4 7 5" xfId="20698" xr:uid="{00000000-0005-0000-0000-000009910000}"/>
    <cellStyle name="Migliaia 50 4 8" xfId="20695" xr:uid="{00000000-0005-0000-0000-00000A910000}"/>
    <cellStyle name="Migliaia 50 5" xfId="1498" xr:uid="{00000000-0005-0000-0000-00000B910000}"/>
    <cellStyle name="Migliaia 50 5 2" xfId="3694" xr:uid="{00000000-0005-0000-0000-00000C910000}"/>
    <cellStyle name="Migliaia 50 5 2 2" xfId="13931" xr:uid="{00000000-0005-0000-0000-00000D910000}"/>
    <cellStyle name="Migliaia 50 5 2 2 2" xfId="35483" xr:uid="{00000000-0005-0000-0000-00000E910000}"/>
    <cellStyle name="Migliaia 50 5 2 2 3" xfId="40785" xr:uid="{00000000-0005-0000-0000-00000F910000}"/>
    <cellStyle name="Migliaia 50 5 2 3" xfId="16306" xr:uid="{00000000-0005-0000-0000-000010910000}"/>
    <cellStyle name="Migliaia 50 5 2 3 2" xfId="32847" xr:uid="{00000000-0005-0000-0000-000011910000}"/>
    <cellStyle name="Migliaia 50 5 2 4" xfId="38134" xr:uid="{00000000-0005-0000-0000-000012910000}"/>
    <cellStyle name="Migliaia 50 5 2 5" xfId="12155" xr:uid="{00000000-0005-0000-0000-000013910000}"/>
    <cellStyle name="Migliaia 50 5 3" xfId="6846" xr:uid="{00000000-0005-0000-0000-000014910000}"/>
    <cellStyle name="Migliaia 50 5 3 2" xfId="29875" xr:uid="{00000000-0005-0000-0000-000015910000}"/>
    <cellStyle name="Migliaia 50 5 3 2 2" xfId="35484" xr:uid="{00000000-0005-0000-0000-000016910000}"/>
    <cellStyle name="Migliaia 50 5 3 2 3" xfId="40786" xr:uid="{00000000-0005-0000-0000-000017910000}"/>
    <cellStyle name="Migliaia 50 5 3 3" xfId="32848" xr:uid="{00000000-0005-0000-0000-000018910000}"/>
    <cellStyle name="Migliaia 50 5 3 4" xfId="38135" xr:uid="{00000000-0005-0000-0000-000019910000}"/>
    <cellStyle name="Migliaia 50 5 4" xfId="6255" xr:uid="{00000000-0005-0000-0000-00001A910000}"/>
    <cellStyle name="Migliaia 50 5 4 2" xfId="17029" xr:uid="{00000000-0005-0000-0000-00001B910000}"/>
    <cellStyle name="Migliaia 50 5 4 2 2" xfId="35485" xr:uid="{00000000-0005-0000-0000-00001C910000}"/>
    <cellStyle name="Migliaia 50 5 4 2 3" xfId="40787" xr:uid="{00000000-0005-0000-0000-00001D910000}"/>
    <cellStyle name="Migliaia 50 5 4 2 4" xfId="29876" xr:uid="{00000000-0005-0000-0000-00001E910000}"/>
    <cellStyle name="Migliaia 50 5 4 3" xfId="32849" xr:uid="{00000000-0005-0000-0000-00001F910000}"/>
    <cellStyle name="Migliaia 50 5 4 4" xfId="38136" xr:uid="{00000000-0005-0000-0000-000020910000}"/>
    <cellStyle name="Migliaia 50 5 4 5" xfId="20700" xr:uid="{00000000-0005-0000-0000-000021910000}"/>
    <cellStyle name="Migliaia 50 5 4 6" xfId="42897" xr:uid="{00000000-0005-0000-0000-000022910000}"/>
    <cellStyle name="Migliaia 50 5 4 7" xfId="46061" xr:uid="{00000000-0005-0000-0000-000023910000}"/>
    <cellStyle name="Migliaia 50 5 4 8" xfId="49077" xr:uid="{00000000-0005-0000-0000-000024910000}"/>
    <cellStyle name="Migliaia 50 5 5" xfId="16305" xr:uid="{00000000-0005-0000-0000-000025910000}"/>
    <cellStyle name="Migliaia 50 5 5 2" xfId="29877" xr:uid="{00000000-0005-0000-0000-000026910000}"/>
    <cellStyle name="Migliaia 50 5 5 2 2" xfId="35486" xr:uid="{00000000-0005-0000-0000-000027910000}"/>
    <cellStyle name="Migliaia 50 5 5 2 3" xfId="40788" xr:uid="{00000000-0005-0000-0000-000028910000}"/>
    <cellStyle name="Migliaia 50 5 5 3" xfId="32850" xr:uid="{00000000-0005-0000-0000-000029910000}"/>
    <cellStyle name="Migliaia 50 5 5 4" xfId="38137" xr:uid="{00000000-0005-0000-0000-00002A910000}"/>
    <cellStyle name="Migliaia 50 5 5 5" xfId="20701" xr:uid="{00000000-0005-0000-0000-00002B910000}"/>
    <cellStyle name="Migliaia 50 5 6" xfId="20702" xr:uid="{00000000-0005-0000-0000-00002C910000}"/>
    <cellStyle name="Migliaia 50 5 6 2" xfId="29878" xr:uid="{00000000-0005-0000-0000-00002D910000}"/>
    <cellStyle name="Migliaia 50 5 6 2 2" xfId="35487" xr:uid="{00000000-0005-0000-0000-00002E910000}"/>
    <cellStyle name="Migliaia 50 5 6 2 3" xfId="40789" xr:uid="{00000000-0005-0000-0000-00002F910000}"/>
    <cellStyle name="Migliaia 50 5 6 3" xfId="32851" xr:uid="{00000000-0005-0000-0000-000030910000}"/>
    <cellStyle name="Migliaia 50 5 6 4" xfId="38138" xr:uid="{00000000-0005-0000-0000-000031910000}"/>
    <cellStyle name="Migliaia 50 5 7" xfId="20699" xr:uid="{00000000-0005-0000-0000-000032910000}"/>
    <cellStyle name="Migliaia 50 6" xfId="1493" xr:uid="{00000000-0005-0000-0000-000033910000}"/>
    <cellStyle name="Migliaia 50 6 2" xfId="3689" xr:uid="{00000000-0005-0000-0000-000034910000}"/>
    <cellStyle name="Migliaia 50 6 2 2" xfId="5203" xr:uid="{00000000-0005-0000-0000-000035910000}"/>
    <cellStyle name="Migliaia 50 6 2 3" xfId="14067" xr:uid="{00000000-0005-0000-0000-000036910000}"/>
    <cellStyle name="Migliaia 50 6 2 4" xfId="16308" xr:uid="{00000000-0005-0000-0000-000037910000}"/>
    <cellStyle name="Migliaia 50 6 2 5" xfId="27905" xr:uid="{00000000-0005-0000-0000-000038910000}"/>
    <cellStyle name="Migliaia 50 6 2 6" xfId="12157" xr:uid="{00000000-0005-0000-0000-000039910000}"/>
    <cellStyle name="Migliaia 50 6 3" xfId="4955" xr:uid="{00000000-0005-0000-0000-00003A910000}"/>
    <cellStyle name="Migliaia 50 6 3 2" xfId="30891" xr:uid="{00000000-0005-0000-0000-00003B910000}"/>
    <cellStyle name="Migliaia 50 6 3 2 2" xfId="36051" xr:uid="{00000000-0005-0000-0000-00003C910000}"/>
    <cellStyle name="Migliaia 50 6 3 2 3" xfId="41353" xr:uid="{00000000-0005-0000-0000-00003D910000}"/>
    <cellStyle name="Migliaia 50 6 3 3" xfId="33400" xr:uid="{00000000-0005-0000-0000-00003E910000}"/>
    <cellStyle name="Migliaia 50 6 3 4" xfId="38702" xr:uid="{00000000-0005-0000-0000-00003F910000}"/>
    <cellStyle name="Migliaia 50 6 4" xfId="16307" xr:uid="{00000000-0005-0000-0000-000040910000}"/>
    <cellStyle name="Migliaia 50 6 4 2" xfId="35488" xr:uid="{00000000-0005-0000-0000-000041910000}"/>
    <cellStyle name="Migliaia 50 6 4 3" xfId="40790" xr:uid="{00000000-0005-0000-0000-000042910000}"/>
    <cellStyle name="Migliaia 50 6 4 4" xfId="29879" xr:uid="{00000000-0005-0000-0000-000043910000}"/>
    <cellStyle name="Migliaia 50 6 5" xfId="32852" xr:uid="{00000000-0005-0000-0000-000044910000}"/>
    <cellStyle name="Migliaia 50 6 6" xfId="38139" xr:uid="{00000000-0005-0000-0000-000045910000}"/>
    <cellStyle name="Migliaia 50 6 7" xfId="12156" xr:uid="{00000000-0005-0000-0000-000046910000}"/>
    <cellStyle name="Migliaia 50 7" xfId="3270" xr:uid="{00000000-0005-0000-0000-000047910000}"/>
    <cellStyle name="Migliaia 50 7 2" xfId="9743" xr:uid="{00000000-0005-0000-0000-000048910000}"/>
    <cellStyle name="Migliaia 50 7 2 2" xfId="30892" xr:uid="{00000000-0005-0000-0000-000049910000}"/>
    <cellStyle name="Migliaia 50 7 2 2 2" xfId="36052" xr:uid="{00000000-0005-0000-0000-00004A910000}"/>
    <cellStyle name="Migliaia 50 7 2 2 3" xfId="41354" xr:uid="{00000000-0005-0000-0000-00004B910000}"/>
    <cellStyle name="Migliaia 50 7 2 3" xfId="33401" xr:uid="{00000000-0005-0000-0000-00004C910000}"/>
    <cellStyle name="Migliaia 50 7 2 4" xfId="38703" xr:uid="{00000000-0005-0000-0000-00004D910000}"/>
    <cellStyle name="Migliaia 50 7 3" xfId="16309" xr:uid="{00000000-0005-0000-0000-00004E910000}"/>
    <cellStyle name="Migliaia 50 7 3 2" xfId="35489" xr:uid="{00000000-0005-0000-0000-00004F910000}"/>
    <cellStyle name="Migliaia 50 7 3 3" xfId="40791" xr:uid="{00000000-0005-0000-0000-000050910000}"/>
    <cellStyle name="Migliaia 50 7 3 4" xfId="29880" xr:uid="{00000000-0005-0000-0000-000051910000}"/>
    <cellStyle name="Migliaia 50 7 4" xfId="32853" xr:uid="{00000000-0005-0000-0000-000052910000}"/>
    <cellStyle name="Migliaia 50 7 5" xfId="38140" xr:uid="{00000000-0005-0000-0000-000053910000}"/>
    <cellStyle name="Migliaia 50 7 6" xfId="12158" xr:uid="{00000000-0005-0000-0000-000054910000}"/>
    <cellStyle name="Migliaia 50 8" xfId="2862" xr:uid="{00000000-0005-0000-0000-000055910000}"/>
    <cellStyle name="Migliaia 50 8 2" xfId="9448" xr:uid="{00000000-0005-0000-0000-000056910000}"/>
    <cellStyle name="Migliaia 50 8 2 2" xfId="30893" xr:uid="{00000000-0005-0000-0000-000057910000}"/>
    <cellStyle name="Migliaia 50 8 2 2 2" xfId="36053" xr:uid="{00000000-0005-0000-0000-000058910000}"/>
    <cellStyle name="Migliaia 50 8 2 2 3" xfId="41355" xr:uid="{00000000-0005-0000-0000-000059910000}"/>
    <cellStyle name="Migliaia 50 8 2 3" xfId="33402" xr:uid="{00000000-0005-0000-0000-00005A910000}"/>
    <cellStyle name="Migliaia 50 8 2 4" xfId="38704" xr:uid="{00000000-0005-0000-0000-00005B910000}"/>
    <cellStyle name="Migliaia 50 8 3" xfId="16310" xr:uid="{00000000-0005-0000-0000-00005C910000}"/>
    <cellStyle name="Migliaia 50 8 3 2" xfId="35490" xr:uid="{00000000-0005-0000-0000-00005D910000}"/>
    <cellStyle name="Migliaia 50 8 3 3" xfId="40792" xr:uid="{00000000-0005-0000-0000-00005E910000}"/>
    <cellStyle name="Migliaia 50 8 3 4" xfId="29881" xr:uid="{00000000-0005-0000-0000-00005F910000}"/>
    <cellStyle name="Migliaia 50 8 4" xfId="32854" xr:uid="{00000000-0005-0000-0000-000060910000}"/>
    <cellStyle name="Migliaia 50 8 5" xfId="38141" xr:uid="{00000000-0005-0000-0000-000061910000}"/>
    <cellStyle name="Migliaia 50 8 6" xfId="12159" xr:uid="{00000000-0005-0000-0000-000062910000}"/>
    <cellStyle name="Migliaia 50 9" xfId="12654" xr:uid="{00000000-0005-0000-0000-000063910000}"/>
    <cellStyle name="Migliaia 50 9 2" xfId="29882" xr:uid="{00000000-0005-0000-0000-000064910000}"/>
    <cellStyle name="Migliaia 50 9 2 2" xfId="35491" xr:uid="{00000000-0005-0000-0000-000065910000}"/>
    <cellStyle name="Migliaia 50 9 2 3" xfId="40793" xr:uid="{00000000-0005-0000-0000-000066910000}"/>
    <cellStyle name="Migliaia 50 9 3" xfId="32855" xr:uid="{00000000-0005-0000-0000-000067910000}"/>
    <cellStyle name="Migliaia 50 9 4" xfId="38142" xr:uid="{00000000-0005-0000-0000-000068910000}"/>
    <cellStyle name="Migliaia 51" xfId="374" xr:uid="{00000000-0005-0000-0000-000069910000}"/>
    <cellStyle name="Migliaia 51 10" xfId="16311" xr:uid="{00000000-0005-0000-0000-00006A910000}"/>
    <cellStyle name="Migliaia 51 10 2" xfId="35492" xr:uid="{00000000-0005-0000-0000-00006B910000}"/>
    <cellStyle name="Migliaia 51 10 3" xfId="40794" xr:uid="{00000000-0005-0000-0000-00006C910000}"/>
    <cellStyle name="Migliaia 51 10 4" xfId="29883" xr:uid="{00000000-0005-0000-0000-00006D910000}"/>
    <cellStyle name="Migliaia 51 11" xfId="32856" xr:uid="{00000000-0005-0000-0000-00006E910000}"/>
    <cellStyle name="Migliaia 51 12" xfId="38143" xr:uid="{00000000-0005-0000-0000-00006F910000}"/>
    <cellStyle name="Migliaia 51 2" xfId="375" xr:uid="{00000000-0005-0000-0000-000070910000}"/>
    <cellStyle name="Migliaia 51 2 2" xfId="1500" xr:uid="{00000000-0005-0000-0000-000071910000}"/>
    <cellStyle name="Migliaia 51 2 2 2" xfId="3696" xr:uid="{00000000-0005-0000-0000-000072910000}"/>
    <cellStyle name="Migliaia 51 2 2 2 2" xfId="9838" xr:uid="{00000000-0005-0000-0000-000073910000}"/>
    <cellStyle name="Migliaia 51 2 2 2 2 2" xfId="35493" xr:uid="{00000000-0005-0000-0000-000074910000}"/>
    <cellStyle name="Migliaia 51 2 2 2 2 3" xfId="40795" xr:uid="{00000000-0005-0000-0000-000075910000}"/>
    <cellStyle name="Migliaia 51 2 2 2 3" xfId="13932" xr:uid="{00000000-0005-0000-0000-000076910000}"/>
    <cellStyle name="Migliaia 51 2 2 2 4" xfId="16314" xr:uid="{00000000-0005-0000-0000-000077910000}"/>
    <cellStyle name="Migliaia 51 2 2 2 4 2" xfId="38144" xr:uid="{00000000-0005-0000-0000-000078910000}"/>
    <cellStyle name="Migliaia 51 2 2 2 5" xfId="12160" xr:uid="{00000000-0005-0000-0000-000079910000}"/>
    <cellStyle name="Migliaia 51 2 2 3" xfId="7063" xr:uid="{00000000-0005-0000-0000-00007A910000}"/>
    <cellStyle name="Migliaia 51 2 2 3 2" xfId="30894" xr:uid="{00000000-0005-0000-0000-00007B910000}"/>
    <cellStyle name="Migliaia 51 2 2 3 2 2" xfId="36054" xr:uid="{00000000-0005-0000-0000-00007C910000}"/>
    <cellStyle name="Migliaia 51 2 2 3 2 3" xfId="41356" xr:uid="{00000000-0005-0000-0000-00007D910000}"/>
    <cellStyle name="Migliaia 51 2 2 3 3" xfId="33403" xr:uid="{00000000-0005-0000-0000-00007E910000}"/>
    <cellStyle name="Migliaia 51 2 2 3 4" xfId="38705" xr:uid="{00000000-0005-0000-0000-00007F910000}"/>
    <cellStyle name="Migliaia 51 2 2 4" xfId="6256" xr:uid="{00000000-0005-0000-0000-000080910000}"/>
    <cellStyle name="Migliaia 51 2 2 4 2" xfId="17030" xr:uid="{00000000-0005-0000-0000-000081910000}"/>
    <cellStyle name="Migliaia 51 2 2 4 3" xfId="43589" xr:uid="{00000000-0005-0000-0000-000082910000}"/>
    <cellStyle name="Migliaia 51 2 2 4 4" xfId="46062" xr:uid="{00000000-0005-0000-0000-000083910000}"/>
    <cellStyle name="Migliaia 51 2 2 4 5" xfId="49078" xr:uid="{00000000-0005-0000-0000-000084910000}"/>
    <cellStyle name="Migliaia 51 2 2 5" xfId="16313" xr:uid="{00000000-0005-0000-0000-000085910000}"/>
    <cellStyle name="Migliaia 51 2 2 6" xfId="20704" xr:uid="{00000000-0005-0000-0000-000086910000}"/>
    <cellStyle name="Migliaia 51 2 3" xfId="3274" xr:uid="{00000000-0005-0000-0000-000087910000}"/>
    <cellStyle name="Migliaia 51 2 3 2" xfId="9747" xr:uid="{00000000-0005-0000-0000-000088910000}"/>
    <cellStyle name="Migliaia 51 2 3 2 2" xfId="30895" xr:uid="{00000000-0005-0000-0000-000089910000}"/>
    <cellStyle name="Migliaia 51 2 3 2 2 2" xfId="36055" xr:uid="{00000000-0005-0000-0000-00008A910000}"/>
    <cellStyle name="Migliaia 51 2 3 2 2 3" xfId="41357" xr:uid="{00000000-0005-0000-0000-00008B910000}"/>
    <cellStyle name="Migliaia 51 2 3 2 3" xfId="33404" xr:uid="{00000000-0005-0000-0000-00008C910000}"/>
    <cellStyle name="Migliaia 51 2 3 2 4" xfId="38706" xr:uid="{00000000-0005-0000-0000-00008D910000}"/>
    <cellStyle name="Migliaia 51 2 3 3" xfId="16315" xr:uid="{00000000-0005-0000-0000-00008E910000}"/>
    <cellStyle name="Migliaia 51 2 3 3 2" xfId="35494" xr:uid="{00000000-0005-0000-0000-00008F910000}"/>
    <cellStyle name="Migliaia 51 2 3 3 3" xfId="40796" xr:uid="{00000000-0005-0000-0000-000090910000}"/>
    <cellStyle name="Migliaia 51 2 3 3 4" xfId="29884" xr:uid="{00000000-0005-0000-0000-000091910000}"/>
    <cellStyle name="Migliaia 51 2 3 4" xfId="32857" xr:uid="{00000000-0005-0000-0000-000092910000}"/>
    <cellStyle name="Migliaia 51 2 3 5" xfId="38145" xr:uid="{00000000-0005-0000-0000-000093910000}"/>
    <cellStyle name="Migliaia 51 2 3 6" xfId="12161" xr:uid="{00000000-0005-0000-0000-000094910000}"/>
    <cellStyle name="Migliaia 51 2 4" xfId="2867" xr:uid="{00000000-0005-0000-0000-000095910000}"/>
    <cellStyle name="Migliaia 51 2 4 2" xfId="9452" xr:uid="{00000000-0005-0000-0000-000096910000}"/>
    <cellStyle name="Migliaia 51 2 4 2 2" xfId="35495" xr:uid="{00000000-0005-0000-0000-000097910000}"/>
    <cellStyle name="Migliaia 51 2 4 2 3" xfId="40797" xr:uid="{00000000-0005-0000-0000-000098910000}"/>
    <cellStyle name="Migliaia 51 2 4 3" xfId="13586" xr:uid="{00000000-0005-0000-0000-000099910000}"/>
    <cellStyle name="Migliaia 51 2 4 4" xfId="16316" xr:uid="{00000000-0005-0000-0000-00009A910000}"/>
    <cellStyle name="Migliaia 51 2 4 4 2" xfId="38146" xr:uid="{00000000-0005-0000-0000-00009B910000}"/>
    <cellStyle name="Migliaia 51 2 4 5" xfId="12162" xr:uid="{00000000-0005-0000-0000-00009C910000}"/>
    <cellStyle name="Migliaia 51 2 5" xfId="8578" xr:uid="{00000000-0005-0000-0000-00009D910000}"/>
    <cellStyle name="Migliaia 51 2 5 2" xfId="29885" xr:uid="{00000000-0005-0000-0000-00009E910000}"/>
    <cellStyle name="Migliaia 51 2 5 2 2" xfId="35496" xr:uid="{00000000-0005-0000-0000-00009F910000}"/>
    <cellStyle name="Migliaia 51 2 5 2 3" xfId="40798" xr:uid="{00000000-0005-0000-0000-0000A0910000}"/>
    <cellStyle name="Migliaia 51 2 5 3" xfId="32858" xr:uid="{00000000-0005-0000-0000-0000A1910000}"/>
    <cellStyle name="Migliaia 51 2 5 4" xfId="38147" xr:uid="{00000000-0005-0000-0000-0000A2910000}"/>
    <cellStyle name="Migliaia 51 2 6" xfId="16312" xr:uid="{00000000-0005-0000-0000-0000A3910000}"/>
    <cellStyle name="Migliaia 51 2 6 2" xfId="29886" xr:uid="{00000000-0005-0000-0000-0000A4910000}"/>
    <cellStyle name="Migliaia 51 2 6 2 2" xfId="35497" xr:uid="{00000000-0005-0000-0000-0000A5910000}"/>
    <cellStyle name="Migliaia 51 2 6 2 3" xfId="40799" xr:uid="{00000000-0005-0000-0000-0000A6910000}"/>
    <cellStyle name="Migliaia 51 2 6 3" xfId="32859" xr:uid="{00000000-0005-0000-0000-0000A7910000}"/>
    <cellStyle name="Migliaia 51 2 6 4" xfId="38148" xr:uid="{00000000-0005-0000-0000-0000A8910000}"/>
    <cellStyle name="Migliaia 51 2 6 5" xfId="20705" xr:uid="{00000000-0005-0000-0000-0000A9910000}"/>
    <cellStyle name="Migliaia 51 2 7" xfId="20703" xr:uid="{00000000-0005-0000-0000-0000AA910000}"/>
    <cellStyle name="Migliaia 51 3" xfId="376" xr:uid="{00000000-0005-0000-0000-0000AB910000}"/>
    <cellStyle name="Migliaia 51 3 10" xfId="20706" xr:uid="{00000000-0005-0000-0000-0000AC910000}"/>
    <cellStyle name="Migliaia 51 3 11" xfId="12163" xr:uid="{00000000-0005-0000-0000-0000AD910000}"/>
    <cellStyle name="Migliaia 51 3 2" xfId="1502" xr:uid="{00000000-0005-0000-0000-0000AE910000}"/>
    <cellStyle name="Migliaia 51 3 2 2" xfId="3698" xr:uid="{00000000-0005-0000-0000-0000AF910000}"/>
    <cellStyle name="Migliaia 51 3 2 2 2" xfId="7499" xr:uid="{00000000-0005-0000-0000-0000B0910000}"/>
    <cellStyle name="Migliaia 51 3 2 2 2 2" xfId="13933" xr:uid="{00000000-0005-0000-0000-0000B1910000}"/>
    <cellStyle name="Migliaia 51 3 2 2 2 2 2" xfId="17319" xr:uid="{00000000-0005-0000-0000-0000B2910000}"/>
    <cellStyle name="Migliaia 51 3 2 2 2 2 2 2" xfId="35498" xr:uid="{00000000-0005-0000-0000-0000B3910000}"/>
    <cellStyle name="Migliaia 51 3 2 2 2 2 3" xfId="40800" xr:uid="{00000000-0005-0000-0000-0000B4910000}"/>
    <cellStyle name="Migliaia 51 3 2 2 2 2 4" xfId="29887" xr:uid="{00000000-0005-0000-0000-0000B5910000}"/>
    <cellStyle name="Migliaia 51 3 2 2 2 3" xfId="32860" xr:uid="{00000000-0005-0000-0000-0000B6910000}"/>
    <cellStyle name="Migliaia 51 3 2 2 2 4" xfId="38149" xr:uid="{00000000-0005-0000-0000-0000B7910000}"/>
    <cellStyle name="Migliaia 51 3 2 2 2 5" xfId="42201" xr:uid="{00000000-0005-0000-0000-0000B8910000}"/>
    <cellStyle name="Migliaia 51 3 2 2 2 6" xfId="46364" xr:uid="{00000000-0005-0000-0000-0000B9910000}"/>
    <cellStyle name="Migliaia 51 3 2 2 2 7" xfId="49380" xr:uid="{00000000-0005-0000-0000-0000BA910000}"/>
    <cellStyle name="Migliaia 51 3 2 2 2 8" xfId="13118" xr:uid="{00000000-0005-0000-0000-0000BB910000}"/>
    <cellStyle name="Migliaia 51 3 2 2 3" xfId="7633" xr:uid="{00000000-0005-0000-0000-0000BC910000}"/>
    <cellStyle name="Migliaia 51 3 2 2 4" xfId="6257" xr:uid="{00000000-0005-0000-0000-0000BD910000}"/>
    <cellStyle name="Migliaia 51 3 2 2 4 2" xfId="17031" xr:uid="{00000000-0005-0000-0000-0000BE910000}"/>
    <cellStyle name="Migliaia 51 3 2 2 4 3" xfId="43688" xr:uid="{00000000-0005-0000-0000-0000BF910000}"/>
    <cellStyle name="Migliaia 51 3 2 2 4 4" xfId="46063" xr:uid="{00000000-0005-0000-0000-0000C0910000}"/>
    <cellStyle name="Migliaia 51 3 2 2 4 5" xfId="49079" xr:uid="{00000000-0005-0000-0000-0000C1910000}"/>
    <cellStyle name="Migliaia 51 3 2 2 5" xfId="16319" xr:uid="{00000000-0005-0000-0000-0000C2910000}"/>
    <cellStyle name="Migliaia 51 3 2 2 6" xfId="20708" xr:uid="{00000000-0005-0000-0000-0000C3910000}"/>
    <cellStyle name="Migliaia 51 3 2 3" xfId="2869" xr:uid="{00000000-0005-0000-0000-0000C4910000}"/>
    <cellStyle name="Migliaia 51 3 2 3 2" xfId="7830" xr:uid="{00000000-0005-0000-0000-0000C5910000}"/>
    <cellStyle name="Migliaia 51 3 2 3 2 2" xfId="35499" xr:uid="{00000000-0005-0000-0000-0000C6910000}"/>
    <cellStyle name="Migliaia 51 3 2 3 2 3" xfId="40801" xr:uid="{00000000-0005-0000-0000-0000C7910000}"/>
    <cellStyle name="Migliaia 51 3 2 3 2 4" xfId="29888" xr:uid="{00000000-0005-0000-0000-0000C8910000}"/>
    <cellStyle name="Migliaia 51 3 2 3 3" xfId="7500" xr:uid="{00000000-0005-0000-0000-0000C9910000}"/>
    <cellStyle name="Migliaia 51 3 2 3 4" xfId="16320" xr:uid="{00000000-0005-0000-0000-0000CA910000}"/>
    <cellStyle name="Migliaia 51 3 2 3 4 2" xfId="38150" xr:uid="{00000000-0005-0000-0000-0000CB910000}"/>
    <cellStyle name="Migliaia 51 3 2 3 5" xfId="12164" xr:uid="{00000000-0005-0000-0000-0000CC910000}"/>
    <cellStyle name="Migliaia 51 3 2 4" xfId="6848" xr:uid="{00000000-0005-0000-0000-0000CD910000}"/>
    <cellStyle name="Migliaia 51 3 2 4 2" xfId="13535" xr:uid="{00000000-0005-0000-0000-0000CE910000}"/>
    <cellStyle name="Migliaia 51 3 2 4 2 2" xfId="35500" xr:uid="{00000000-0005-0000-0000-0000CF910000}"/>
    <cellStyle name="Migliaia 51 3 2 4 2 3" xfId="40802" xr:uid="{00000000-0005-0000-0000-0000D0910000}"/>
    <cellStyle name="Migliaia 51 3 2 4 3" xfId="32861" xr:uid="{00000000-0005-0000-0000-0000D1910000}"/>
    <cellStyle name="Migliaia 51 3 2 4 4" xfId="38151" xr:uid="{00000000-0005-0000-0000-0000D2910000}"/>
    <cellStyle name="Migliaia 51 3 2 4 5" xfId="12657" xr:uid="{00000000-0005-0000-0000-0000D3910000}"/>
    <cellStyle name="Migliaia 51 3 2 5" xfId="12717" xr:uid="{00000000-0005-0000-0000-0000D4910000}"/>
    <cellStyle name="Migliaia 51 3 2 5 2" xfId="29889" xr:uid="{00000000-0005-0000-0000-0000D5910000}"/>
    <cellStyle name="Migliaia 51 3 2 5 2 2" xfId="35501" xr:uid="{00000000-0005-0000-0000-0000D6910000}"/>
    <cellStyle name="Migliaia 51 3 2 5 2 3" xfId="40803" xr:uid="{00000000-0005-0000-0000-0000D7910000}"/>
    <cellStyle name="Migliaia 51 3 2 5 3" xfId="32862" xr:uid="{00000000-0005-0000-0000-0000D8910000}"/>
    <cellStyle name="Migliaia 51 3 2 5 4" xfId="38152" xr:uid="{00000000-0005-0000-0000-0000D9910000}"/>
    <cellStyle name="Migliaia 51 3 2 6" xfId="16318" xr:uid="{00000000-0005-0000-0000-0000DA910000}"/>
    <cellStyle name="Migliaia 51 3 2 6 2" xfId="29890" xr:uid="{00000000-0005-0000-0000-0000DB910000}"/>
    <cellStyle name="Migliaia 51 3 2 6 2 2" xfId="35502" xr:uid="{00000000-0005-0000-0000-0000DC910000}"/>
    <cellStyle name="Migliaia 51 3 2 6 2 3" xfId="40804" xr:uid="{00000000-0005-0000-0000-0000DD910000}"/>
    <cellStyle name="Migliaia 51 3 2 6 3" xfId="32863" xr:uid="{00000000-0005-0000-0000-0000DE910000}"/>
    <cellStyle name="Migliaia 51 3 2 6 4" xfId="38153" xr:uid="{00000000-0005-0000-0000-0000DF910000}"/>
    <cellStyle name="Migliaia 51 3 2 6 5" xfId="20709" xr:uid="{00000000-0005-0000-0000-0000E0910000}"/>
    <cellStyle name="Migliaia 51 3 2 7" xfId="20707" xr:uid="{00000000-0005-0000-0000-0000E1910000}"/>
    <cellStyle name="Migliaia 51 3 3" xfId="1501" xr:uid="{00000000-0005-0000-0000-0000E2910000}"/>
    <cellStyle name="Migliaia 51 3 3 2" xfId="3697" xr:uid="{00000000-0005-0000-0000-0000E3910000}"/>
    <cellStyle name="Migliaia 51 3 3 2 2" xfId="5206" xr:uid="{00000000-0005-0000-0000-0000E4910000}"/>
    <cellStyle name="Migliaia 51 3 3 2 2 2" xfId="35504" xr:uid="{00000000-0005-0000-0000-0000E5910000}"/>
    <cellStyle name="Migliaia 51 3 3 2 2 3" xfId="40806" xr:uid="{00000000-0005-0000-0000-0000E6910000}"/>
    <cellStyle name="Migliaia 51 3 3 2 3" xfId="13686" xr:uid="{00000000-0005-0000-0000-0000E7910000}"/>
    <cellStyle name="Migliaia 51 3 3 2 4" xfId="16322" xr:uid="{00000000-0005-0000-0000-0000E8910000}"/>
    <cellStyle name="Migliaia 51 3 3 2 4 2" xfId="38155" xr:uid="{00000000-0005-0000-0000-0000E9910000}"/>
    <cellStyle name="Migliaia 51 3 3 2 5" xfId="12166" xr:uid="{00000000-0005-0000-0000-0000EA910000}"/>
    <cellStyle name="Migliaia 51 3 3 3" xfId="4958" xr:uid="{00000000-0005-0000-0000-0000EB910000}"/>
    <cellStyle name="Migliaia 51 3 3 3 2" xfId="29892" xr:uid="{00000000-0005-0000-0000-0000EC910000}"/>
    <cellStyle name="Migliaia 51 3 3 3 2 2" xfId="35505" xr:uid="{00000000-0005-0000-0000-0000ED910000}"/>
    <cellStyle name="Migliaia 51 3 3 3 2 3" xfId="40807" xr:uid="{00000000-0005-0000-0000-0000EE910000}"/>
    <cellStyle name="Migliaia 51 3 3 3 3" xfId="32865" xr:uid="{00000000-0005-0000-0000-0000EF910000}"/>
    <cellStyle name="Migliaia 51 3 3 3 4" xfId="38156" xr:uid="{00000000-0005-0000-0000-0000F0910000}"/>
    <cellStyle name="Migliaia 51 3 3 4" xfId="16321" xr:uid="{00000000-0005-0000-0000-0000F1910000}"/>
    <cellStyle name="Migliaia 51 3 3 4 2" xfId="29893" xr:uid="{00000000-0005-0000-0000-0000F2910000}"/>
    <cellStyle name="Migliaia 51 3 3 4 2 2" xfId="35506" xr:uid="{00000000-0005-0000-0000-0000F3910000}"/>
    <cellStyle name="Migliaia 51 3 3 4 2 3" xfId="40808" xr:uid="{00000000-0005-0000-0000-0000F4910000}"/>
    <cellStyle name="Migliaia 51 3 3 4 3" xfId="32866" xr:uid="{00000000-0005-0000-0000-0000F5910000}"/>
    <cellStyle name="Migliaia 51 3 3 4 4" xfId="38157" xr:uid="{00000000-0005-0000-0000-0000F6910000}"/>
    <cellStyle name="Migliaia 51 3 3 4 5" xfId="20710" xr:uid="{00000000-0005-0000-0000-0000F7910000}"/>
    <cellStyle name="Migliaia 51 3 3 5" xfId="20711" xr:uid="{00000000-0005-0000-0000-0000F8910000}"/>
    <cellStyle name="Migliaia 51 3 3 5 2" xfId="29894" xr:uid="{00000000-0005-0000-0000-0000F9910000}"/>
    <cellStyle name="Migliaia 51 3 3 5 2 2" xfId="35507" xr:uid="{00000000-0005-0000-0000-0000FA910000}"/>
    <cellStyle name="Migliaia 51 3 3 5 2 3" xfId="40809" xr:uid="{00000000-0005-0000-0000-0000FB910000}"/>
    <cellStyle name="Migliaia 51 3 3 5 3" xfId="32867" xr:uid="{00000000-0005-0000-0000-0000FC910000}"/>
    <cellStyle name="Migliaia 51 3 3 5 4" xfId="38158" xr:uid="{00000000-0005-0000-0000-0000FD910000}"/>
    <cellStyle name="Migliaia 51 3 3 6" xfId="29891" xr:uid="{00000000-0005-0000-0000-0000FE910000}"/>
    <cellStyle name="Migliaia 51 3 3 6 2" xfId="35503" xr:uid="{00000000-0005-0000-0000-0000FF910000}"/>
    <cellStyle name="Migliaia 51 3 3 6 3" xfId="40805" xr:uid="{00000000-0005-0000-0000-000000920000}"/>
    <cellStyle name="Migliaia 51 3 3 7" xfId="32864" xr:uid="{00000000-0005-0000-0000-000001920000}"/>
    <cellStyle name="Migliaia 51 3 3 8" xfId="38154" xr:uid="{00000000-0005-0000-0000-000002920000}"/>
    <cellStyle name="Migliaia 51 3 3 9" xfId="12165" xr:uid="{00000000-0005-0000-0000-000003920000}"/>
    <cellStyle name="Migliaia 51 3 4" xfId="2431" xr:uid="{00000000-0005-0000-0000-000004920000}"/>
    <cellStyle name="Migliaia 51 3 4 2" xfId="3943" xr:uid="{00000000-0005-0000-0000-000005920000}"/>
    <cellStyle name="Migliaia 51 3 4 2 2" xfId="9898" xr:uid="{00000000-0005-0000-0000-000006920000}"/>
    <cellStyle name="Migliaia 51 3 4 2 3" xfId="13478" xr:uid="{00000000-0005-0000-0000-000007920000}"/>
    <cellStyle name="Migliaia 51 3 4 2 4" xfId="16324" xr:uid="{00000000-0005-0000-0000-000008920000}"/>
    <cellStyle name="Migliaia 51 3 4 2 5" xfId="27906" xr:uid="{00000000-0005-0000-0000-000009920000}"/>
    <cellStyle name="Migliaia 51 3 4 2 6" xfId="12168" xr:uid="{00000000-0005-0000-0000-00000A920000}"/>
    <cellStyle name="Migliaia 51 3 4 3" xfId="9146" xr:uid="{00000000-0005-0000-0000-00000B920000}"/>
    <cellStyle name="Migliaia 51 3 4 3 2" xfId="30896" xr:uid="{00000000-0005-0000-0000-00000C920000}"/>
    <cellStyle name="Migliaia 51 3 4 3 2 2" xfId="36056" xr:uid="{00000000-0005-0000-0000-00000D920000}"/>
    <cellStyle name="Migliaia 51 3 4 3 2 3" xfId="41358" xr:uid="{00000000-0005-0000-0000-00000E920000}"/>
    <cellStyle name="Migliaia 51 3 4 3 3" xfId="33405" xr:uid="{00000000-0005-0000-0000-00000F920000}"/>
    <cellStyle name="Migliaia 51 3 4 3 4" xfId="38707" xr:uid="{00000000-0005-0000-0000-000010920000}"/>
    <cellStyle name="Migliaia 51 3 4 4" xfId="16323" xr:uid="{00000000-0005-0000-0000-000011920000}"/>
    <cellStyle name="Migliaia 51 3 4 4 2" xfId="35508" xr:uid="{00000000-0005-0000-0000-000012920000}"/>
    <cellStyle name="Migliaia 51 3 4 4 3" xfId="40810" xr:uid="{00000000-0005-0000-0000-000013920000}"/>
    <cellStyle name="Migliaia 51 3 4 4 4" xfId="29895" xr:uid="{00000000-0005-0000-0000-000014920000}"/>
    <cellStyle name="Migliaia 51 3 4 5" xfId="32868" xr:uid="{00000000-0005-0000-0000-000015920000}"/>
    <cellStyle name="Migliaia 51 3 4 6" xfId="38159" xr:uid="{00000000-0005-0000-0000-000016920000}"/>
    <cellStyle name="Migliaia 51 3 4 7" xfId="12167" xr:uid="{00000000-0005-0000-0000-000017920000}"/>
    <cellStyle name="Migliaia 51 3 5" xfId="3275" xr:uid="{00000000-0005-0000-0000-000018920000}"/>
    <cellStyle name="Migliaia 51 3 5 2" xfId="9748" xr:uid="{00000000-0005-0000-0000-000019920000}"/>
    <cellStyle name="Migliaia 51 3 5 2 2" xfId="30897" xr:uid="{00000000-0005-0000-0000-00001A920000}"/>
    <cellStyle name="Migliaia 51 3 5 2 2 2" xfId="36057" xr:uid="{00000000-0005-0000-0000-00001B920000}"/>
    <cellStyle name="Migliaia 51 3 5 2 2 3" xfId="41359" xr:uid="{00000000-0005-0000-0000-00001C920000}"/>
    <cellStyle name="Migliaia 51 3 5 2 3" xfId="33406" xr:uid="{00000000-0005-0000-0000-00001D920000}"/>
    <cellStyle name="Migliaia 51 3 5 2 4" xfId="38708" xr:uid="{00000000-0005-0000-0000-00001E920000}"/>
    <cellStyle name="Migliaia 51 3 5 3" xfId="16325" xr:uid="{00000000-0005-0000-0000-00001F920000}"/>
    <cellStyle name="Migliaia 51 3 5 3 2" xfId="35509" xr:uid="{00000000-0005-0000-0000-000020920000}"/>
    <cellStyle name="Migliaia 51 3 5 3 3" xfId="40811" xr:uid="{00000000-0005-0000-0000-000021920000}"/>
    <cellStyle name="Migliaia 51 3 5 3 4" xfId="29896" xr:uid="{00000000-0005-0000-0000-000022920000}"/>
    <cellStyle name="Migliaia 51 3 5 4" xfId="32869" xr:uid="{00000000-0005-0000-0000-000023920000}"/>
    <cellStyle name="Migliaia 51 3 5 5" xfId="38160" xr:uid="{00000000-0005-0000-0000-000024920000}"/>
    <cellStyle name="Migliaia 51 3 5 6" xfId="12169" xr:uid="{00000000-0005-0000-0000-000025920000}"/>
    <cellStyle name="Migliaia 51 3 6" xfId="2868" xr:uid="{00000000-0005-0000-0000-000026920000}"/>
    <cellStyle name="Migliaia 51 3 6 2" xfId="9453" xr:uid="{00000000-0005-0000-0000-000027920000}"/>
    <cellStyle name="Migliaia 51 3 6 2 2" xfId="35510" xr:uid="{00000000-0005-0000-0000-000028920000}"/>
    <cellStyle name="Migliaia 51 3 6 2 3" xfId="40812" xr:uid="{00000000-0005-0000-0000-000029920000}"/>
    <cellStyle name="Migliaia 51 3 6 3" xfId="14122" xr:uid="{00000000-0005-0000-0000-00002A920000}"/>
    <cellStyle name="Migliaia 51 3 6 4" xfId="16326" xr:uid="{00000000-0005-0000-0000-00002B920000}"/>
    <cellStyle name="Migliaia 51 3 6 4 2" xfId="38161" xr:uid="{00000000-0005-0000-0000-00002C920000}"/>
    <cellStyle name="Migliaia 51 3 6 5" xfId="12170" xr:uid="{00000000-0005-0000-0000-00002D920000}"/>
    <cellStyle name="Migliaia 51 3 7" xfId="6554" xr:uid="{00000000-0005-0000-0000-00002E920000}"/>
    <cellStyle name="Migliaia 51 3 7 2" xfId="29897" xr:uid="{00000000-0005-0000-0000-00002F920000}"/>
    <cellStyle name="Migliaia 51 3 7 2 2" xfId="35511" xr:uid="{00000000-0005-0000-0000-000030920000}"/>
    <cellStyle name="Migliaia 51 3 7 2 3" xfId="40813" xr:uid="{00000000-0005-0000-0000-000031920000}"/>
    <cellStyle name="Migliaia 51 3 7 3" xfId="32870" xr:uid="{00000000-0005-0000-0000-000032920000}"/>
    <cellStyle name="Migliaia 51 3 7 4" xfId="38162" xr:uid="{00000000-0005-0000-0000-000033920000}"/>
    <cellStyle name="Migliaia 51 3 8" xfId="12718" xr:uid="{00000000-0005-0000-0000-000034920000}"/>
    <cellStyle name="Migliaia 51 3 8 2" xfId="29898" xr:uid="{00000000-0005-0000-0000-000035920000}"/>
    <cellStyle name="Migliaia 51 3 8 2 2" xfId="35512" xr:uid="{00000000-0005-0000-0000-000036920000}"/>
    <cellStyle name="Migliaia 51 3 8 2 3" xfId="40814" xr:uid="{00000000-0005-0000-0000-000037920000}"/>
    <cellStyle name="Migliaia 51 3 8 3" xfId="32871" xr:uid="{00000000-0005-0000-0000-000038920000}"/>
    <cellStyle name="Migliaia 51 3 8 4" xfId="38163" xr:uid="{00000000-0005-0000-0000-000039920000}"/>
    <cellStyle name="Migliaia 51 3 8 5" xfId="20712" xr:uid="{00000000-0005-0000-0000-00003A920000}"/>
    <cellStyle name="Migliaia 51 3 9" xfId="16317" xr:uid="{00000000-0005-0000-0000-00003B920000}"/>
    <cellStyle name="Migliaia 51 4" xfId="1503" xr:uid="{00000000-0005-0000-0000-00003C920000}"/>
    <cellStyle name="Migliaia 51 4 2" xfId="3699" xr:uid="{00000000-0005-0000-0000-00003D920000}"/>
    <cellStyle name="Migliaia 51 4 2 2" xfId="4304" xr:uid="{00000000-0005-0000-0000-00003E920000}"/>
    <cellStyle name="Migliaia 51 4 2 2 2" xfId="29899" xr:uid="{00000000-0005-0000-0000-00003F920000}"/>
    <cellStyle name="Migliaia 51 4 2 2 2 2" xfId="35513" xr:uid="{00000000-0005-0000-0000-000040920000}"/>
    <cellStyle name="Migliaia 51 4 2 2 2 3" xfId="40815" xr:uid="{00000000-0005-0000-0000-000041920000}"/>
    <cellStyle name="Migliaia 51 4 2 2 3" xfId="32872" xr:uid="{00000000-0005-0000-0000-000042920000}"/>
    <cellStyle name="Migliaia 51 4 2 2 4" xfId="38164" xr:uid="{00000000-0005-0000-0000-000043920000}"/>
    <cellStyle name="Migliaia 51 4 2 3" xfId="7501" xr:uid="{00000000-0005-0000-0000-000044920000}"/>
    <cellStyle name="Migliaia 51 4 2 3 2" xfId="29900" xr:uid="{00000000-0005-0000-0000-000045920000}"/>
    <cellStyle name="Migliaia 51 4 2 3 2 2" xfId="35514" xr:uid="{00000000-0005-0000-0000-000046920000}"/>
    <cellStyle name="Migliaia 51 4 2 3 2 3" xfId="40816" xr:uid="{00000000-0005-0000-0000-000047920000}"/>
    <cellStyle name="Migliaia 51 4 2 3 3" xfId="32873" xr:uid="{00000000-0005-0000-0000-000048920000}"/>
    <cellStyle name="Migliaia 51 4 2 3 4" xfId="38165" xr:uid="{00000000-0005-0000-0000-000049920000}"/>
    <cellStyle name="Migliaia 51 4 2 4" xfId="6850" xr:uid="{00000000-0005-0000-0000-00004A920000}"/>
    <cellStyle name="Migliaia 51 4 2 5" xfId="6259" xr:uid="{00000000-0005-0000-0000-00004B920000}"/>
    <cellStyle name="Migliaia 51 4 2 5 2" xfId="17033" xr:uid="{00000000-0005-0000-0000-00004C920000}"/>
    <cellStyle name="Migliaia 51 4 2 5 3" xfId="41710" xr:uid="{00000000-0005-0000-0000-00004D920000}"/>
    <cellStyle name="Migliaia 51 4 2 5 4" xfId="46065" xr:uid="{00000000-0005-0000-0000-00004E920000}"/>
    <cellStyle name="Migliaia 51 4 2 5 5" xfId="49081" xr:uid="{00000000-0005-0000-0000-00004F920000}"/>
    <cellStyle name="Migliaia 51 4 2 6" xfId="16328" xr:uid="{00000000-0005-0000-0000-000050920000}"/>
    <cellStyle name="Migliaia 51 4 2 7" xfId="20714" xr:uid="{00000000-0005-0000-0000-000051920000}"/>
    <cellStyle name="Migliaia 51 4 3" xfId="4305" xr:uid="{00000000-0005-0000-0000-000052920000}"/>
    <cellStyle name="Migliaia 51 4 3 2" xfId="13687" xr:uid="{00000000-0005-0000-0000-000053920000}"/>
    <cellStyle name="Migliaia 51 4 3 2 2" xfId="35515" xr:uid="{00000000-0005-0000-0000-000054920000}"/>
    <cellStyle name="Migliaia 51 4 3 2 3" xfId="40817" xr:uid="{00000000-0005-0000-0000-000055920000}"/>
    <cellStyle name="Migliaia 51 4 3 3" xfId="32874" xr:uid="{00000000-0005-0000-0000-000056920000}"/>
    <cellStyle name="Migliaia 51 4 3 4" xfId="38166" xr:uid="{00000000-0005-0000-0000-000057920000}"/>
    <cellStyle name="Migliaia 51 4 3 5" xfId="12716" xr:uid="{00000000-0005-0000-0000-000058920000}"/>
    <cellStyle name="Migliaia 51 4 4" xfId="7502" xr:uid="{00000000-0005-0000-0000-000059920000}"/>
    <cellStyle name="Migliaia 51 4 4 2" xfId="29901" xr:uid="{00000000-0005-0000-0000-00005A920000}"/>
    <cellStyle name="Migliaia 51 4 4 2 2" xfId="35516" xr:uid="{00000000-0005-0000-0000-00005B920000}"/>
    <cellStyle name="Migliaia 51 4 4 2 3" xfId="40818" xr:uid="{00000000-0005-0000-0000-00005C920000}"/>
    <cellStyle name="Migliaia 51 4 4 3" xfId="32875" xr:uid="{00000000-0005-0000-0000-00005D920000}"/>
    <cellStyle name="Migliaia 51 4 4 4" xfId="38167" xr:uid="{00000000-0005-0000-0000-00005E920000}"/>
    <cellStyle name="Migliaia 51 4 5" xfId="6849" xr:uid="{00000000-0005-0000-0000-00005F920000}"/>
    <cellStyle name="Migliaia 51 4 5 2" xfId="29902" xr:uid="{00000000-0005-0000-0000-000060920000}"/>
    <cellStyle name="Migliaia 51 4 5 2 2" xfId="35517" xr:uid="{00000000-0005-0000-0000-000061920000}"/>
    <cellStyle name="Migliaia 51 4 5 2 3" xfId="40819" xr:uid="{00000000-0005-0000-0000-000062920000}"/>
    <cellStyle name="Migliaia 51 4 5 3" xfId="32876" xr:uid="{00000000-0005-0000-0000-000063920000}"/>
    <cellStyle name="Migliaia 51 4 5 4" xfId="38168" xr:uid="{00000000-0005-0000-0000-000064920000}"/>
    <cellStyle name="Migliaia 51 4 6" xfId="6258" xr:uid="{00000000-0005-0000-0000-000065920000}"/>
    <cellStyle name="Migliaia 51 4 6 2" xfId="17032" xr:uid="{00000000-0005-0000-0000-000066920000}"/>
    <cellStyle name="Migliaia 51 4 6 2 2" xfId="35518" xr:uid="{00000000-0005-0000-0000-000067920000}"/>
    <cellStyle name="Migliaia 51 4 6 2 3" xfId="40820" xr:uid="{00000000-0005-0000-0000-000068920000}"/>
    <cellStyle name="Migliaia 51 4 6 2 4" xfId="29903" xr:uid="{00000000-0005-0000-0000-000069920000}"/>
    <cellStyle name="Migliaia 51 4 6 3" xfId="32877" xr:uid="{00000000-0005-0000-0000-00006A920000}"/>
    <cellStyle name="Migliaia 51 4 6 4" xfId="38169" xr:uid="{00000000-0005-0000-0000-00006B920000}"/>
    <cellStyle name="Migliaia 51 4 6 5" xfId="20715" xr:uid="{00000000-0005-0000-0000-00006C920000}"/>
    <cellStyle name="Migliaia 51 4 6 6" xfId="19436" xr:uid="{00000000-0005-0000-0000-00006D920000}"/>
    <cellStyle name="Migliaia 51 4 6 7" xfId="46064" xr:uid="{00000000-0005-0000-0000-00006E920000}"/>
    <cellStyle name="Migliaia 51 4 6 8" xfId="49080" xr:uid="{00000000-0005-0000-0000-00006F920000}"/>
    <cellStyle name="Migliaia 51 4 7" xfId="16327" xr:uid="{00000000-0005-0000-0000-000070920000}"/>
    <cellStyle name="Migliaia 51 4 7 2" xfId="29904" xr:uid="{00000000-0005-0000-0000-000071920000}"/>
    <cellStyle name="Migliaia 51 4 7 2 2" xfId="35519" xr:uid="{00000000-0005-0000-0000-000072920000}"/>
    <cellStyle name="Migliaia 51 4 7 2 3" xfId="40821" xr:uid="{00000000-0005-0000-0000-000073920000}"/>
    <cellStyle name="Migliaia 51 4 7 3" xfId="32878" xr:uid="{00000000-0005-0000-0000-000074920000}"/>
    <cellStyle name="Migliaia 51 4 7 4" xfId="38170" xr:uid="{00000000-0005-0000-0000-000075920000}"/>
    <cellStyle name="Migliaia 51 4 7 5" xfId="20716" xr:uid="{00000000-0005-0000-0000-000076920000}"/>
    <cellStyle name="Migliaia 51 4 8" xfId="20713" xr:uid="{00000000-0005-0000-0000-000077920000}"/>
    <cellStyle name="Migliaia 51 5" xfId="1504" xr:uid="{00000000-0005-0000-0000-000078920000}"/>
    <cellStyle name="Migliaia 51 5 2" xfId="3700" xr:uid="{00000000-0005-0000-0000-000079920000}"/>
    <cellStyle name="Migliaia 51 5 2 2" xfId="13934" xr:uid="{00000000-0005-0000-0000-00007A920000}"/>
    <cellStyle name="Migliaia 51 5 2 2 2" xfId="35520" xr:uid="{00000000-0005-0000-0000-00007B920000}"/>
    <cellStyle name="Migliaia 51 5 2 2 3" xfId="40822" xr:uid="{00000000-0005-0000-0000-00007C920000}"/>
    <cellStyle name="Migliaia 51 5 2 3" xfId="16330" xr:uid="{00000000-0005-0000-0000-00007D920000}"/>
    <cellStyle name="Migliaia 51 5 2 3 2" xfId="32879" xr:uid="{00000000-0005-0000-0000-00007E920000}"/>
    <cellStyle name="Migliaia 51 5 2 4" xfId="38171" xr:uid="{00000000-0005-0000-0000-00007F920000}"/>
    <cellStyle name="Migliaia 51 5 2 5" xfId="12171" xr:uid="{00000000-0005-0000-0000-000080920000}"/>
    <cellStyle name="Migliaia 51 5 3" xfId="6851" xr:uid="{00000000-0005-0000-0000-000081920000}"/>
    <cellStyle name="Migliaia 51 5 3 2" xfId="29905" xr:uid="{00000000-0005-0000-0000-000082920000}"/>
    <cellStyle name="Migliaia 51 5 3 2 2" xfId="35521" xr:uid="{00000000-0005-0000-0000-000083920000}"/>
    <cellStyle name="Migliaia 51 5 3 2 3" xfId="40823" xr:uid="{00000000-0005-0000-0000-000084920000}"/>
    <cellStyle name="Migliaia 51 5 3 3" xfId="32880" xr:uid="{00000000-0005-0000-0000-000085920000}"/>
    <cellStyle name="Migliaia 51 5 3 4" xfId="38172" xr:uid="{00000000-0005-0000-0000-000086920000}"/>
    <cellStyle name="Migliaia 51 5 4" xfId="6260" xr:uid="{00000000-0005-0000-0000-000087920000}"/>
    <cellStyle name="Migliaia 51 5 4 2" xfId="17034" xr:uid="{00000000-0005-0000-0000-000088920000}"/>
    <cellStyle name="Migliaia 51 5 4 2 2" xfId="35522" xr:uid="{00000000-0005-0000-0000-000089920000}"/>
    <cellStyle name="Migliaia 51 5 4 2 3" xfId="40824" xr:uid="{00000000-0005-0000-0000-00008A920000}"/>
    <cellStyle name="Migliaia 51 5 4 2 4" xfId="29906" xr:uid="{00000000-0005-0000-0000-00008B920000}"/>
    <cellStyle name="Migliaia 51 5 4 3" xfId="32881" xr:uid="{00000000-0005-0000-0000-00008C920000}"/>
    <cellStyle name="Migliaia 51 5 4 4" xfId="38173" xr:uid="{00000000-0005-0000-0000-00008D920000}"/>
    <cellStyle name="Migliaia 51 5 4 5" xfId="20718" xr:uid="{00000000-0005-0000-0000-00008E920000}"/>
    <cellStyle name="Migliaia 51 5 4 6" xfId="29763" xr:uid="{00000000-0005-0000-0000-00008F920000}"/>
    <cellStyle name="Migliaia 51 5 4 7" xfId="46066" xr:uid="{00000000-0005-0000-0000-000090920000}"/>
    <cellStyle name="Migliaia 51 5 4 8" xfId="49082" xr:uid="{00000000-0005-0000-0000-000091920000}"/>
    <cellStyle name="Migliaia 51 5 5" xfId="16329" xr:uid="{00000000-0005-0000-0000-000092920000}"/>
    <cellStyle name="Migliaia 51 5 5 2" xfId="29907" xr:uid="{00000000-0005-0000-0000-000093920000}"/>
    <cellStyle name="Migliaia 51 5 5 2 2" xfId="35523" xr:uid="{00000000-0005-0000-0000-000094920000}"/>
    <cellStyle name="Migliaia 51 5 5 2 3" xfId="40825" xr:uid="{00000000-0005-0000-0000-000095920000}"/>
    <cellStyle name="Migliaia 51 5 5 3" xfId="32882" xr:uid="{00000000-0005-0000-0000-000096920000}"/>
    <cellStyle name="Migliaia 51 5 5 4" xfId="38174" xr:uid="{00000000-0005-0000-0000-000097920000}"/>
    <cellStyle name="Migliaia 51 5 5 5" xfId="20719" xr:uid="{00000000-0005-0000-0000-000098920000}"/>
    <cellStyle name="Migliaia 51 5 6" xfId="20720" xr:uid="{00000000-0005-0000-0000-000099920000}"/>
    <cellStyle name="Migliaia 51 5 6 2" xfId="29908" xr:uid="{00000000-0005-0000-0000-00009A920000}"/>
    <cellStyle name="Migliaia 51 5 6 2 2" xfId="35524" xr:uid="{00000000-0005-0000-0000-00009B920000}"/>
    <cellStyle name="Migliaia 51 5 6 2 3" xfId="40826" xr:uid="{00000000-0005-0000-0000-00009C920000}"/>
    <cellStyle name="Migliaia 51 5 6 3" xfId="32883" xr:uid="{00000000-0005-0000-0000-00009D920000}"/>
    <cellStyle name="Migliaia 51 5 6 4" xfId="38175" xr:uid="{00000000-0005-0000-0000-00009E920000}"/>
    <cellStyle name="Migliaia 51 5 7" xfId="20717" xr:uid="{00000000-0005-0000-0000-00009F920000}"/>
    <cellStyle name="Migliaia 51 6" xfId="1499" xr:uid="{00000000-0005-0000-0000-0000A0920000}"/>
    <cellStyle name="Migliaia 51 6 2" xfId="3695" xr:uid="{00000000-0005-0000-0000-0000A1920000}"/>
    <cellStyle name="Migliaia 51 6 2 2" xfId="5205" xr:uid="{00000000-0005-0000-0000-0000A2920000}"/>
    <cellStyle name="Migliaia 51 6 2 3" xfId="14066" xr:uid="{00000000-0005-0000-0000-0000A3920000}"/>
    <cellStyle name="Migliaia 51 6 2 4" xfId="16332" xr:uid="{00000000-0005-0000-0000-0000A4920000}"/>
    <cellStyle name="Migliaia 51 6 2 5" xfId="27907" xr:uid="{00000000-0005-0000-0000-0000A5920000}"/>
    <cellStyle name="Migliaia 51 6 2 6" xfId="12173" xr:uid="{00000000-0005-0000-0000-0000A6920000}"/>
    <cellStyle name="Migliaia 51 6 3" xfId="4957" xr:uid="{00000000-0005-0000-0000-0000A7920000}"/>
    <cellStyle name="Migliaia 51 6 3 2" xfId="30898" xr:uid="{00000000-0005-0000-0000-0000A8920000}"/>
    <cellStyle name="Migliaia 51 6 3 2 2" xfId="36058" xr:uid="{00000000-0005-0000-0000-0000A9920000}"/>
    <cellStyle name="Migliaia 51 6 3 2 3" xfId="41360" xr:uid="{00000000-0005-0000-0000-0000AA920000}"/>
    <cellStyle name="Migliaia 51 6 3 3" xfId="33407" xr:uid="{00000000-0005-0000-0000-0000AB920000}"/>
    <cellStyle name="Migliaia 51 6 3 4" xfId="38709" xr:uid="{00000000-0005-0000-0000-0000AC920000}"/>
    <cellStyle name="Migliaia 51 6 4" xfId="16331" xr:uid="{00000000-0005-0000-0000-0000AD920000}"/>
    <cellStyle name="Migliaia 51 6 4 2" xfId="35525" xr:uid="{00000000-0005-0000-0000-0000AE920000}"/>
    <cellStyle name="Migliaia 51 6 4 3" xfId="40827" xr:uid="{00000000-0005-0000-0000-0000AF920000}"/>
    <cellStyle name="Migliaia 51 6 4 4" xfId="29909" xr:uid="{00000000-0005-0000-0000-0000B0920000}"/>
    <cellStyle name="Migliaia 51 6 5" xfId="32884" xr:uid="{00000000-0005-0000-0000-0000B1920000}"/>
    <cellStyle name="Migliaia 51 6 6" xfId="38176" xr:uid="{00000000-0005-0000-0000-0000B2920000}"/>
    <cellStyle name="Migliaia 51 6 7" xfId="12172" xr:uid="{00000000-0005-0000-0000-0000B3920000}"/>
    <cellStyle name="Migliaia 51 7" xfId="3273" xr:uid="{00000000-0005-0000-0000-0000B4920000}"/>
    <cellStyle name="Migliaia 51 7 2" xfId="9746" xr:uid="{00000000-0005-0000-0000-0000B5920000}"/>
    <cellStyle name="Migliaia 51 7 2 2" xfId="30899" xr:uid="{00000000-0005-0000-0000-0000B6920000}"/>
    <cellStyle name="Migliaia 51 7 2 2 2" xfId="36059" xr:uid="{00000000-0005-0000-0000-0000B7920000}"/>
    <cellStyle name="Migliaia 51 7 2 2 3" xfId="41361" xr:uid="{00000000-0005-0000-0000-0000B8920000}"/>
    <cellStyle name="Migliaia 51 7 2 3" xfId="33408" xr:uid="{00000000-0005-0000-0000-0000B9920000}"/>
    <cellStyle name="Migliaia 51 7 2 4" xfId="38710" xr:uid="{00000000-0005-0000-0000-0000BA920000}"/>
    <cellStyle name="Migliaia 51 7 3" xfId="16333" xr:uid="{00000000-0005-0000-0000-0000BB920000}"/>
    <cellStyle name="Migliaia 51 7 3 2" xfId="35526" xr:uid="{00000000-0005-0000-0000-0000BC920000}"/>
    <cellStyle name="Migliaia 51 7 3 3" xfId="40828" xr:uid="{00000000-0005-0000-0000-0000BD920000}"/>
    <cellStyle name="Migliaia 51 7 3 4" xfId="29910" xr:uid="{00000000-0005-0000-0000-0000BE920000}"/>
    <cellStyle name="Migliaia 51 7 4" xfId="32885" xr:uid="{00000000-0005-0000-0000-0000BF920000}"/>
    <cellStyle name="Migliaia 51 7 5" xfId="38177" xr:uid="{00000000-0005-0000-0000-0000C0920000}"/>
    <cellStyle name="Migliaia 51 7 6" xfId="12174" xr:uid="{00000000-0005-0000-0000-0000C1920000}"/>
    <cellStyle name="Migliaia 51 8" xfId="2866" xr:uid="{00000000-0005-0000-0000-0000C2920000}"/>
    <cellStyle name="Migliaia 51 8 2" xfId="9451" xr:uid="{00000000-0005-0000-0000-0000C3920000}"/>
    <cellStyle name="Migliaia 51 8 2 2" xfId="30900" xr:uid="{00000000-0005-0000-0000-0000C4920000}"/>
    <cellStyle name="Migliaia 51 8 2 2 2" xfId="36060" xr:uid="{00000000-0005-0000-0000-0000C5920000}"/>
    <cellStyle name="Migliaia 51 8 2 2 3" xfId="41362" xr:uid="{00000000-0005-0000-0000-0000C6920000}"/>
    <cellStyle name="Migliaia 51 8 2 3" xfId="33409" xr:uid="{00000000-0005-0000-0000-0000C7920000}"/>
    <cellStyle name="Migliaia 51 8 2 4" xfId="38711" xr:uid="{00000000-0005-0000-0000-0000C8920000}"/>
    <cellStyle name="Migliaia 51 8 3" xfId="16334" xr:uid="{00000000-0005-0000-0000-0000C9920000}"/>
    <cellStyle name="Migliaia 51 8 3 2" xfId="35527" xr:uid="{00000000-0005-0000-0000-0000CA920000}"/>
    <cellStyle name="Migliaia 51 8 3 3" xfId="40829" xr:uid="{00000000-0005-0000-0000-0000CB920000}"/>
    <cellStyle name="Migliaia 51 8 3 4" xfId="29911" xr:uid="{00000000-0005-0000-0000-0000CC920000}"/>
    <cellStyle name="Migliaia 51 8 4" xfId="32886" xr:uid="{00000000-0005-0000-0000-0000CD920000}"/>
    <cellStyle name="Migliaia 51 8 5" xfId="38178" xr:uid="{00000000-0005-0000-0000-0000CE920000}"/>
    <cellStyle name="Migliaia 51 8 6" xfId="12175" xr:uid="{00000000-0005-0000-0000-0000CF920000}"/>
    <cellStyle name="Migliaia 51 9" xfId="12656" xr:uid="{00000000-0005-0000-0000-0000D0920000}"/>
    <cellStyle name="Migliaia 51 9 2" xfId="29912" xr:uid="{00000000-0005-0000-0000-0000D1920000}"/>
    <cellStyle name="Migliaia 51 9 2 2" xfId="35528" xr:uid="{00000000-0005-0000-0000-0000D2920000}"/>
    <cellStyle name="Migliaia 51 9 2 3" xfId="40830" xr:uid="{00000000-0005-0000-0000-0000D3920000}"/>
    <cellStyle name="Migliaia 51 9 3" xfId="32887" xr:uid="{00000000-0005-0000-0000-0000D4920000}"/>
    <cellStyle name="Migliaia 51 9 4" xfId="38179" xr:uid="{00000000-0005-0000-0000-0000D5920000}"/>
    <cellStyle name="Migliaia 52" xfId="377" xr:uid="{00000000-0005-0000-0000-0000D6920000}"/>
    <cellStyle name="Migliaia 52 10" xfId="16335" xr:uid="{00000000-0005-0000-0000-0000D7920000}"/>
    <cellStyle name="Migliaia 52 10 2" xfId="35529" xr:uid="{00000000-0005-0000-0000-0000D8920000}"/>
    <cellStyle name="Migliaia 52 10 3" xfId="40831" xr:uid="{00000000-0005-0000-0000-0000D9920000}"/>
    <cellStyle name="Migliaia 52 10 4" xfId="29913" xr:uid="{00000000-0005-0000-0000-0000DA920000}"/>
    <cellStyle name="Migliaia 52 11" xfId="32888" xr:uid="{00000000-0005-0000-0000-0000DB920000}"/>
    <cellStyle name="Migliaia 52 12" xfId="38180" xr:uid="{00000000-0005-0000-0000-0000DC920000}"/>
    <cellStyle name="Migliaia 52 2" xfId="378" xr:uid="{00000000-0005-0000-0000-0000DD920000}"/>
    <cellStyle name="Migliaia 52 2 2" xfId="1506" xr:uid="{00000000-0005-0000-0000-0000DE920000}"/>
    <cellStyle name="Migliaia 52 2 2 2" xfId="3702" xr:uid="{00000000-0005-0000-0000-0000DF920000}"/>
    <cellStyle name="Migliaia 52 2 2 2 2" xfId="9839" xr:uid="{00000000-0005-0000-0000-0000E0920000}"/>
    <cellStyle name="Migliaia 52 2 2 2 2 2" xfId="35530" xr:uid="{00000000-0005-0000-0000-0000E1920000}"/>
    <cellStyle name="Migliaia 52 2 2 2 2 3" xfId="40832" xr:uid="{00000000-0005-0000-0000-0000E2920000}"/>
    <cellStyle name="Migliaia 52 2 2 2 3" xfId="13935" xr:uid="{00000000-0005-0000-0000-0000E3920000}"/>
    <cellStyle name="Migliaia 52 2 2 2 4" xfId="16338" xr:uid="{00000000-0005-0000-0000-0000E4920000}"/>
    <cellStyle name="Migliaia 52 2 2 2 4 2" xfId="38181" xr:uid="{00000000-0005-0000-0000-0000E5920000}"/>
    <cellStyle name="Migliaia 52 2 2 2 5" xfId="12176" xr:uid="{00000000-0005-0000-0000-0000E6920000}"/>
    <cellStyle name="Migliaia 52 2 2 3" xfId="7064" xr:uid="{00000000-0005-0000-0000-0000E7920000}"/>
    <cellStyle name="Migliaia 52 2 2 3 2" xfId="30901" xr:uid="{00000000-0005-0000-0000-0000E8920000}"/>
    <cellStyle name="Migliaia 52 2 2 3 2 2" xfId="36061" xr:uid="{00000000-0005-0000-0000-0000E9920000}"/>
    <cellStyle name="Migliaia 52 2 2 3 2 3" xfId="41363" xr:uid="{00000000-0005-0000-0000-0000EA920000}"/>
    <cellStyle name="Migliaia 52 2 2 3 3" xfId="33410" xr:uid="{00000000-0005-0000-0000-0000EB920000}"/>
    <cellStyle name="Migliaia 52 2 2 3 4" xfId="38712" xr:uid="{00000000-0005-0000-0000-0000EC920000}"/>
    <cellStyle name="Migliaia 52 2 2 4" xfId="6261" xr:uid="{00000000-0005-0000-0000-0000ED920000}"/>
    <cellStyle name="Migliaia 52 2 2 4 2" xfId="17035" xr:uid="{00000000-0005-0000-0000-0000EE920000}"/>
    <cellStyle name="Migliaia 52 2 2 4 3" xfId="42668" xr:uid="{00000000-0005-0000-0000-0000EF920000}"/>
    <cellStyle name="Migliaia 52 2 2 4 4" xfId="46067" xr:uid="{00000000-0005-0000-0000-0000F0920000}"/>
    <cellStyle name="Migliaia 52 2 2 4 5" xfId="49083" xr:uid="{00000000-0005-0000-0000-0000F1920000}"/>
    <cellStyle name="Migliaia 52 2 2 5" xfId="16337" xr:uid="{00000000-0005-0000-0000-0000F2920000}"/>
    <cellStyle name="Migliaia 52 2 2 6" xfId="20722" xr:uid="{00000000-0005-0000-0000-0000F3920000}"/>
    <cellStyle name="Migliaia 52 2 3" xfId="3277" xr:uid="{00000000-0005-0000-0000-0000F4920000}"/>
    <cellStyle name="Migliaia 52 2 3 2" xfId="9750" xr:uid="{00000000-0005-0000-0000-0000F5920000}"/>
    <cellStyle name="Migliaia 52 2 3 2 2" xfId="30902" xr:uid="{00000000-0005-0000-0000-0000F6920000}"/>
    <cellStyle name="Migliaia 52 2 3 2 2 2" xfId="36062" xr:uid="{00000000-0005-0000-0000-0000F7920000}"/>
    <cellStyle name="Migliaia 52 2 3 2 2 3" xfId="41364" xr:uid="{00000000-0005-0000-0000-0000F8920000}"/>
    <cellStyle name="Migliaia 52 2 3 2 3" xfId="33411" xr:uid="{00000000-0005-0000-0000-0000F9920000}"/>
    <cellStyle name="Migliaia 52 2 3 2 4" xfId="38713" xr:uid="{00000000-0005-0000-0000-0000FA920000}"/>
    <cellStyle name="Migliaia 52 2 3 3" xfId="16339" xr:uid="{00000000-0005-0000-0000-0000FB920000}"/>
    <cellStyle name="Migliaia 52 2 3 3 2" xfId="35531" xr:uid="{00000000-0005-0000-0000-0000FC920000}"/>
    <cellStyle name="Migliaia 52 2 3 3 3" xfId="40833" xr:uid="{00000000-0005-0000-0000-0000FD920000}"/>
    <cellStyle name="Migliaia 52 2 3 3 4" xfId="29914" xr:uid="{00000000-0005-0000-0000-0000FE920000}"/>
    <cellStyle name="Migliaia 52 2 3 4" xfId="32889" xr:uid="{00000000-0005-0000-0000-0000FF920000}"/>
    <cellStyle name="Migliaia 52 2 3 5" xfId="38182" xr:uid="{00000000-0005-0000-0000-000000930000}"/>
    <cellStyle name="Migliaia 52 2 3 6" xfId="12177" xr:uid="{00000000-0005-0000-0000-000001930000}"/>
    <cellStyle name="Migliaia 52 2 4" xfId="2871" xr:uid="{00000000-0005-0000-0000-000002930000}"/>
    <cellStyle name="Migliaia 52 2 4 2" xfId="9455" xr:uid="{00000000-0005-0000-0000-000003930000}"/>
    <cellStyle name="Migliaia 52 2 4 2 2" xfId="35532" xr:uid="{00000000-0005-0000-0000-000004930000}"/>
    <cellStyle name="Migliaia 52 2 4 2 3" xfId="40834" xr:uid="{00000000-0005-0000-0000-000005930000}"/>
    <cellStyle name="Migliaia 52 2 4 3" xfId="14121" xr:uid="{00000000-0005-0000-0000-000006930000}"/>
    <cellStyle name="Migliaia 52 2 4 4" xfId="16340" xr:uid="{00000000-0005-0000-0000-000007930000}"/>
    <cellStyle name="Migliaia 52 2 4 4 2" xfId="38183" xr:uid="{00000000-0005-0000-0000-000008930000}"/>
    <cellStyle name="Migliaia 52 2 4 5" xfId="12178" xr:uid="{00000000-0005-0000-0000-000009930000}"/>
    <cellStyle name="Migliaia 52 2 5" xfId="8579" xr:uid="{00000000-0005-0000-0000-00000A930000}"/>
    <cellStyle name="Migliaia 52 2 5 2" xfId="29916" xr:uid="{00000000-0005-0000-0000-00000B930000}"/>
    <cellStyle name="Migliaia 52 2 5 2 2" xfId="35533" xr:uid="{00000000-0005-0000-0000-00000C930000}"/>
    <cellStyle name="Migliaia 52 2 5 2 3" xfId="40835" xr:uid="{00000000-0005-0000-0000-00000D930000}"/>
    <cellStyle name="Migliaia 52 2 5 3" xfId="32891" xr:uid="{00000000-0005-0000-0000-00000E930000}"/>
    <cellStyle name="Migliaia 52 2 5 4" xfId="38184" xr:uid="{00000000-0005-0000-0000-00000F930000}"/>
    <cellStyle name="Migliaia 52 2 6" xfId="16336" xr:uid="{00000000-0005-0000-0000-000010930000}"/>
    <cellStyle name="Migliaia 52 2 6 2" xfId="29917" xr:uid="{00000000-0005-0000-0000-000011930000}"/>
    <cellStyle name="Migliaia 52 2 6 2 2" xfId="35534" xr:uid="{00000000-0005-0000-0000-000012930000}"/>
    <cellStyle name="Migliaia 52 2 6 2 3" xfId="40836" xr:uid="{00000000-0005-0000-0000-000013930000}"/>
    <cellStyle name="Migliaia 52 2 6 3" xfId="32892" xr:uid="{00000000-0005-0000-0000-000014930000}"/>
    <cellStyle name="Migliaia 52 2 6 4" xfId="38185" xr:uid="{00000000-0005-0000-0000-000015930000}"/>
    <cellStyle name="Migliaia 52 2 6 5" xfId="20724" xr:uid="{00000000-0005-0000-0000-000016930000}"/>
    <cellStyle name="Migliaia 52 2 7" xfId="20721" xr:uid="{00000000-0005-0000-0000-000017930000}"/>
    <cellStyle name="Migliaia 52 3" xfId="379" xr:uid="{00000000-0005-0000-0000-000018930000}"/>
    <cellStyle name="Migliaia 52 3 10" xfId="20725" xr:uid="{00000000-0005-0000-0000-000019930000}"/>
    <cellStyle name="Migliaia 52 3 11" xfId="12179" xr:uid="{00000000-0005-0000-0000-00001A930000}"/>
    <cellStyle name="Migliaia 52 3 2" xfId="1508" xr:uid="{00000000-0005-0000-0000-00001B930000}"/>
    <cellStyle name="Migliaia 52 3 2 2" xfId="3704" xr:uid="{00000000-0005-0000-0000-00001C930000}"/>
    <cellStyle name="Migliaia 52 3 2 2 2" xfId="7503" xr:uid="{00000000-0005-0000-0000-00001D930000}"/>
    <cellStyle name="Migliaia 52 3 2 2 2 2" xfId="13936" xr:uid="{00000000-0005-0000-0000-00001E930000}"/>
    <cellStyle name="Migliaia 52 3 2 2 2 2 2" xfId="17320" xr:uid="{00000000-0005-0000-0000-00001F930000}"/>
    <cellStyle name="Migliaia 52 3 2 2 2 2 2 2" xfId="35535" xr:uid="{00000000-0005-0000-0000-000020930000}"/>
    <cellStyle name="Migliaia 52 3 2 2 2 2 3" xfId="40837" xr:uid="{00000000-0005-0000-0000-000021930000}"/>
    <cellStyle name="Migliaia 52 3 2 2 2 2 4" xfId="29918" xr:uid="{00000000-0005-0000-0000-000022930000}"/>
    <cellStyle name="Migliaia 52 3 2 2 2 3" xfId="32893" xr:uid="{00000000-0005-0000-0000-000023930000}"/>
    <cellStyle name="Migliaia 52 3 2 2 2 4" xfId="38186" xr:uid="{00000000-0005-0000-0000-000024930000}"/>
    <cellStyle name="Migliaia 52 3 2 2 2 5" xfId="41751" xr:uid="{00000000-0005-0000-0000-000025930000}"/>
    <cellStyle name="Migliaia 52 3 2 2 2 6" xfId="46365" xr:uid="{00000000-0005-0000-0000-000026930000}"/>
    <cellStyle name="Migliaia 52 3 2 2 2 7" xfId="49381" xr:uid="{00000000-0005-0000-0000-000027930000}"/>
    <cellStyle name="Migliaia 52 3 2 2 2 8" xfId="13119" xr:uid="{00000000-0005-0000-0000-000028930000}"/>
    <cellStyle name="Migliaia 52 3 2 2 3" xfId="7580" xr:uid="{00000000-0005-0000-0000-000029930000}"/>
    <cellStyle name="Migliaia 52 3 2 2 4" xfId="6262" xr:uid="{00000000-0005-0000-0000-00002A930000}"/>
    <cellStyle name="Migliaia 52 3 2 2 4 2" xfId="17036" xr:uid="{00000000-0005-0000-0000-00002B930000}"/>
    <cellStyle name="Migliaia 52 3 2 2 4 3" xfId="42155" xr:uid="{00000000-0005-0000-0000-00002C930000}"/>
    <cellStyle name="Migliaia 52 3 2 2 4 4" xfId="46068" xr:uid="{00000000-0005-0000-0000-00002D930000}"/>
    <cellStyle name="Migliaia 52 3 2 2 4 5" xfId="49084" xr:uid="{00000000-0005-0000-0000-00002E930000}"/>
    <cellStyle name="Migliaia 52 3 2 2 5" xfId="16343" xr:uid="{00000000-0005-0000-0000-00002F930000}"/>
    <cellStyle name="Migliaia 52 3 2 2 6" xfId="20727" xr:uid="{00000000-0005-0000-0000-000030930000}"/>
    <cellStyle name="Migliaia 52 3 2 3" xfId="2873" xr:uid="{00000000-0005-0000-0000-000031930000}"/>
    <cellStyle name="Migliaia 52 3 2 3 2" xfId="7829" xr:uid="{00000000-0005-0000-0000-000032930000}"/>
    <cellStyle name="Migliaia 52 3 2 3 2 2" xfId="35536" xr:uid="{00000000-0005-0000-0000-000033930000}"/>
    <cellStyle name="Migliaia 52 3 2 3 2 3" xfId="40838" xr:uid="{00000000-0005-0000-0000-000034930000}"/>
    <cellStyle name="Migliaia 52 3 2 3 2 4" xfId="29919" xr:uid="{00000000-0005-0000-0000-000035930000}"/>
    <cellStyle name="Migliaia 52 3 2 3 3" xfId="7504" xr:uid="{00000000-0005-0000-0000-000036930000}"/>
    <cellStyle name="Migliaia 52 3 2 3 4" xfId="16344" xr:uid="{00000000-0005-0000-0000-000037930000}"/>
    <cellStyle name="Migliaia 52 3 2 3 4 2" xfId="38187" xr:uid="{00000000-0005-0000-0000-000038930000}"/>
    <cellStyle name="Migliaia 52 3 2 3 5" xfId="12180" xr:uid="{00000000-0005-0000-0000-000039930000}"/>
    <cellStyle name="Migliaia 52 3 2 4" xfId="6853" xr:uid="{00000000-0005-0000-0000-00003A930000}"/>
    <cellStyle name="Migliaia 52 3 2 4 2" xfId="13536" xr:uid="{00000000-0005-0000-0000-00003B930000}"/>
    <cellStyle name="Migliaia 52 3 2 4 2 2" xfId="35537" xr:uid="{00000000-0005-0000-0000-00003C930000}"/>
    <cellStyle name="Migliaia 52 3 2 4 2 3" xfId="40839" xr:uid="{00000000-0005-0000-0000-00003D930000}"/>
    <cellStyle name="Migliaia 52 3 2 4 3" xfId="32895" xr:uid="{00000000-0005-0000-0000-00003E930000}"/>
    <cellStyle name="Migliaia 52 3 2 4 4" xfId="38188" xr:uid="{00000000-0005-0000-0000-00003F930000}"/>
    <cellStyle name="Migliaia 52 3 2 4 5" xfId="12659" xr:uid="{00000000-0005-0000-0000-000040930000}"/>
    <cellStyle name="Migliaia 52 3 2 5" xfId="12714" xr:uid="{00000000-0005-0000-0000-000041930000}"/>
    <cellStyle name="Migliaia 52 3 2 5 2" xfId="29921" xr:uid="{00000000-0005-0000-0000-000042930000}"/>
    <cellStyle name="Migliaia 52 3 2 5 2 2" xfId="35538" xr:uid="{00000000-0005-0000-0000-000043930000}"/>
    <cellStyle name="Migliaia 52 3 2 5 2 3" xfId="40840" xr:uid="{00000000-0005-0000-0000-000044930000}"/>
    <cellStyle name="Migliaia 52 3 2 5 3" xfId="32896" xr:uid="{00000000-0005-0000-0000-000045930000}"/>
    <cellStyle name="Migliaia 52 3 2 5 4" xfId="38189" xr:uid="{00000000-0005-0000-0000-000046930000}"/>
    <cellStyle name="Migliaia 52 3 2 6" xfId="16342" xr:uid="{00000000-0005-0000-0000-000047930000}"/>
    <cellStyle name="Migliaia 52 3 2 6 2" xfId="29922" xr:uid="{00000000-0005-0000-0000-000048930000}"/>
    <cellStyle name="Migliaia 52 3 2 6 2 2" xfId="35539" xr:uid="{00000000-0005-0000-0000-000049930000}"/>
    <cellStyle name="Migliaia 52 3 2 6 2 3" xfId="40841" xr:uid="{00000000-0005-0000-0000-00004A930000}"/>
    <cellStyle name="Migliaia 52 3 2 6 3" xfId="32897" xr:uid="{00000000-0005-0000-0000-00004B930000}"/>
    <cellStyle name="Migliaia 52 3 2 6 4" xfId="38190" xr:uid="{00000000-0005-0000-0000-00004C930000}"/>
    <cellStyle name="Migliaia 52 3 2 6 5" xfId="20731" xr:uid="{00000000-0005-0000-0000-00004D930000}"/>
    <cellStyle name="Migliaia 52 3 2 7" xfId="20726" xr:uid="{00000000-0005-0000-0000-00004E930000}"/>
    <cellStyle name="Migliaia 52 3 3" xfId="1507" xr:uid="{00000000-0005-0000-0000-00004F930000}"/>
    <cellStyle name="Migliaia 52 3 3 2" xfId="3703" xr:uid="{00000000-0005-0000-0000-000050930000}"/>
    <cellStyle name="Migliaia 52 3 3 2 2" xfId="5208" xr:uid="{00000000-0005-0000-0000-000051930000}"/>
    <cellStyle name="Migliaia 52 3 3 2 2 2" xfId="35541" xr:uid="{00000000-0005-0000-0000-000052930000}"/>
    <cellStyle name="Migliaia 52 3 3 2 2 3" xfId="40843" xr:uid="{00000000-0005-0000-0000-000053930000}"/>
    <cellStyle name="Migliaia 52 3 3 2 3" xfId="13688" xr:uid="{00000000-0005-0000-0000-000054930000}"/>
    <cellStyle name="Migliaia 52 3 3 2 4" xfId="16346" xr:uid="{00000000-0005-0000-0000-000055930000}"/>
    <cellStyle name="Migliaia 52 3 3 2 4 2" xfId="38192" xr:uid="{00000000-0005-0000-0000-000056930000}"/>
    <cellStyle name="Migliaia 52 3 3 2 5" xfId="12182" xr:uid="{00000000-0005-0000-0000-000057930000}"/>
    <cellStyle name="Migliaia 52 3 3 3" xfId="4960" xr:uid="{00000000-0005-0000-0000-000058930000}"/>
    <cellStyle name="Migliaia 52 3 3 3 2" xfId="29925" xr:uid="{00000000-0005-0000-0000-000059930000}"/>
    <cellStyle name="Migliaia 52 3 3 3 2 2" xfId="35542" xr:uid="{00000000-0005-0000-0000-00005A930000}"/>
    <cellStyle name="Migliaia 52 3 3 3 2 3" xfId="40844" xr:uid="{00000000-0005-0000-0000-00005B930000}"/>
    <cellStyle name="Migliaia 52 3 3 3 3" xfId="32900" xr:uid="{00000000-0005-0000-0000-00005C930000}"/>
    <cellStyle name="Migliaia 52 3 3 3 4" xfId="38193" xr:uid="{00000000-0005-0000-0000-00005D930000}"/>
    <cellStyle name="Migliaia 52 3 3 4" xfId="16345" xr:uid="{00000000-0005-0000-0000-00005E930000}"/>
    <cellStyle name="Migliaia 52 3 3 4 2" xfId="29926" xr:uid="{00000000-0005-0000-0000-00005F930000}"/>
    <cellStyle name="Migliaia 52 3 3 4 2 2" xfId="35543" xr:uid="{00000000-0005-0000-0000-000060930000}"/>
    <cellStyle name="Migliaia 52 3 3 4 2 3" xfId="40845" xr:uid="{00000000-0005-0000-0000-000061930000}"/>
    <cellStyle name="Migliaia 52 3 3 4 3" xfId="32901" xr:uid="{00000000-0005-0000-0000-000062930000}"/>
    <cellStyle name="Migliaia 52 3 3 4 4" xfId="38194" xr:uid="{00000000-0005-0000-0000-000063930000}"/>
    <cellStyle name="Migliaia 52 3 3 4 5" xfId="20735" xr:uid="{00000000-0005-0000-0000-000064930000}"/>
    <cellStyle name="Migliaia 52 3 3 5" xfId="20736" xr:uid="{00000000-0005-0000-0000-000065930000}"/>
    <cellStyle name="Migliaia 52 3 3 5 2" xfId="29927" xr:uid="{00000000-0005-0000-0000-000066930000}"/>
    <cellStyle name="Migliaia 52 3 3 5 2 2" xfId="35544" xr:uid="{00000000-0005-0000-0000-000067930000}"/>
    <cellStyle name="Migliaia 52 3 3 5 2 3" xfId="40846" xr:uid="{00000000-0005-0000-0000-000068930000}"/>
    <cellStyle name="Migliaia 52 3 3 5 3" xfId="32902" xr:uid="{00000000-0005-0000-0000-000069930000}"/>
    <cellStyle name="Migliaia 52 3 3 5 4" xfId="38195" xr:uid="{00000000-0005-0000-0000-00006A930000}"/>
    <cellStyle name="Migliaia 52 3 3 6" xfId="29923" xr:uid="{00000000-0005-0000-0000-00006B930000}"/>
    <cellStyle name="Migliaia 52 3 3 6 2" xfId="35540" xr:uid="{00000000-0005-0000-0000-00006C930000}"/>
    <cellStyle name="Migliaia 52 3 3 6 3" xfId="40842" xr:uid="{00000000-0005-0000-0000-00006D930000}"/>
    <cellStyle name="Migliaia 52 3 3 7" xfId="32898" xr:uid="{00000000-0005-0000-0000-00006E930000}"/>
    <cellStyle name="Migliaia 52 3 3 8" xfId="38191" xr:uid="{00000000-0005-0000-0000-00006F930000}"/>
    <cellStyle name="Migliaia 52 3 3 9" xfId="12181" xr:uid="{00000000-0005-0000-0000-000070930000}"/>
    <cellStyle name="Migliaia 52 3 4" xfId="2432" xr:uid="{00000000-0005-0000-0000-000071930000}"/>
    <cellStyle name="Migliaia 52 3 4 2" xfId="3944" xr:uid="{00000000-0005-0000-0000-000072930000}"/>
    <cellStyle name="Migliaia 52 3 4 2 2" xfId="9899" xr:uid="{00000000-0005-0000-0000-000073930000}"/>
    <cellStyle name="Migliaia 52 3 4 2 3" xfId="14007" xr:uid="{00000000-0005-0000-0000-000074930000}"/>
    <cellStyle name="Migliaia 52 3 4 2 4" xfId="16348" xr:uid="{00000000-0005-0000-0000-000075930000}"/>
    <cellStyle name="Migliaia 52 3 4 2 5" xfId="27908" xr:uid="{00000000-0005-0000-0000-000076930000}"/>
    <cellStyle name="Migliaia 52 3 4 2 6" xfId="12184" xr:uid="{00000000-0005-0000-0000-000077930000}"/>
    <cellStyle name="Migliaia 52 3 4 3" xfId="9147" xr:uid="{00000000-0005-0000-0000-000078930000}"/>
    <cellStyle name="Migliaia 52 3 4 3 2" xfId="30903" xr:uid="{00000000-0005-0000-0000-000079930000}"/>
    <cellStyle name="Migliaia 52 3 4 3 2 2" xfId="36063" xr:uid="{00000000-0005-0000-0000-00007A930000}"/>
    <cellStyle name="Migliaia 52 3 4 3 2 3" xfId="41365" xr:uid="{00000000-0005-0000-0000-00007B930000}"/>
    <cellStyle name="Migliaia 52 3 4 3 3" xfId="33412" xr:uid="{00000000-0005-0000-0000-00007C930000}"/>
    <cellStyle name="Migliaia 52 3 4 3 4" xfId="38714" xr:uid="{00000000-0005-0000-0000-00007D930000}"/>
    <cellStyle name="Migliaia 52 3 4 4" xfId="16347" xr:uid="{00000000-0005-0000-0000-00007E930000}"/>
    <cellStyle name="Migliaia 52 3 4 4 2" xfId="35545" xr:uid="{00000000-0005-0000-0000-00007F930000}"/>
    <cellStyle name="Migliaia 52 3 4 4 3" xfId="40847" xr:uid="{00000000-0005-0000-0000-000080930000}"/>
    <cellStyle name="Migliaia 52 3 4 4 4" xfId="29928" xr:uid="{00000000-0005-0000-0000-000081930000}"/>
    <cellStyle name="Migliaia 52 3 4 5" xfId="32903" xr:uid="{00000000-0005-0000-0000-000082930000}"/>
    <cellStyle name="Migliaia 52 3 4 6" xfId="38196" xr:uid="{00000000-0005-0000-0000-000083930000}"/>
    <cellStyle name="Migliaia 52 3 4 7" xfId="12183" xr:uid="{00000000-0005-0000-0000-000084930000}"/>
    <cellStyle name="Migliaia 52 3 5" xfId="3278" xr:uid="{00000000-0005-0000-0000-000085930000}"/>
    <cellStyle name="Migliaia 52 3 5 2" xfId="9751" xr:uid="{00000000-0005-0000-0000-000086930000}"/>
    <cellStyle name="Migliaia 52 3 5 2 2" xfId="30904" xr:uid="{00000000-0005-0000-0000-000087930000}"/>
    <cellStyle name="Migliaia 52 3 5 2 2 2" xfId="36064" xr:uid="{00000000-0005-0000-0000-000088930000}"/>
    <cellStyle name="Migliaia 52 3 5 2 2 3" xfId="41366" xr:uid="{00000000-0005-0000-0000-000089930000}"/>
    <cellStyle name="Migliaia 52 3 5 2 3" xfId="33413" xr:uid="{00000000-0005-0000-0000-00008A930000}"/>
    <cellStyle name="Migliaia 52 3 5 2 4" xfId="38715" xr:uid="{00000000-0005-0000-0000-00008B930000}"/>
    <cellStyle name="Migliaia 52 3 5 3" xfId="16349" xr:uid="{00000000-0005-0000-0000-00008C930000}"/>
    <cellStyle name="Migliaia 52 3 5 3 2" xfId="35546" xr:uid="{00000000-0005-0000-0000-00008D930000}"/>
    <cellStyle name="Migliaia 52 3 5 3 3" xfId="40848" xr:uid="{00000000-0005-0000-0000-00008E930000}"/>
    <cellStyle name="Migliaia 52 3 5 3 4" xfId="29929" xr:uid="{00000000-0005-0000-0000-00008F930000}"/>
    <cellStyle name="Migliaia 52 3 5 4" xfId="32904" xr:uid="{00000000-0005-0000-0000-000090930000}"/>
    <cellStyle name="Migliaia 52 3 5 5" xfId="38197" xr:uid="{00000000-0005-0000-0000-000091930000}"/>
    <cellStyle name="Migliaia 52 3 5 6" xfId="12185" xr:uid="{00000000-0005-0000-0000-000092930000}"/>
    <cellStyle name="Migliaia 52 3 6" xfId="2872" xr:uid="{00000000-0005-0000-0000-000093930000}"/>
    <cellStyle name="Migliaia 52 3 6 2" xfId="9456" xr:uid="{00000000-0005-0000-0000-000094930000}"/>
    <cellStyle name="Migliaia 52 3 6 2 2" xfId="35547" xr:uid="{00000000-0005-0000-0000-000095930000}"/>
    <cellStyle name="Migliaia 52 3 6 2 3" xfId="40849" xr:uid="{00000000-0005-0000-0000-000096930000}"/>
    <cellStyle name="Migliaia 52 3 6 3" xfId="14036" xr:uid="{00000000-0005-0000-0000-000097930000}"/>
    <cellStyle name="Migliaia 52 3 6 4" xfId="16350" xr:uid="{00000000-0005-0000-0000-000098930000}"/>
    <cellStyle name="Migliaia 52 3 6 4 2" xfId="38198" xr:uid="{00000000-0005-0000-0000-000099930000}"/>
    <cellStyle name="Migliaia 52 3 6 5" xfId="12186" xr:uid="{00000000-0005-0000-0000-00009A930000}"/>
    <cellStyle name="Migliaia 52 3 7" xfId="6578" xr:uid="{00000000-0005-0000-0000-00009B930000}"/>
    <cellStyle name="Migliaia 52 3 7 2" xfId="29931" xr:uid="{00000000-0005-0000-0000-00009C930000}"/>
    <cellStyle name="Migliaia 52 3 7 2 2" xfId="35548" xr:uid="{00000000-0005-0000-0000-00009D930000}"/>
    <cellStyle name="Migliaia 52 3 7 2 3" xfId="40850" xr:uid="{00000000-0005-0000-0000-00009E930000}"/>
    <cellStyle name="Migliaia 52 3 7 3" xfId="32906" xr:uid="{00000000-0005-0000-0000-00009F930000}"/>
    <cellStyle name="Migliaia 52 3 7 4" xfId="38199" xr:uid="{00000000-0005-0000-0000-0000A0930000}"/>
    <cellStyle name="Migliaia 52 3 8" xfId="12715" xr:uid="{00000000-0005-0000-0000-0000A1930000}"/>
    <cellStyle name="Migliaia 52 3 8 2" xfId="29932" xr:uid="{00000000-0005-0000-0000-0000A2930000}"/>
    <cellStyle name="Migliaia 52 3 8 2 2" xfId="35549" xr:uid="{00000000-0005-0000-0000-0000A3930000}"/>
    <cellStyle name="Migliaia 52 3 8 2 3" xfId="40851" xr:uid="{00000000-0005-0000-0000-0000A4930000}"/>
    <cellStyle name="Migliaia 52 3 8 3" xfId="32907" xr:uid="{00000000-0005-0000-0000-0000A5930000}"/>
    <cellStyle name="Migliaia 52 3 8 4" xfId="38200" xr:uid="{00000000-0005-0000-0000-0000A6930000}"/>
    <cellStyle name="Migliaia 52 3 8 5" xfId="20741" xr:uid="{00000000-0005-0000-0000-0000A7930000}"/>
    <cellStyle name="Migliaia 52 3 9" xfId="16341" xr:uid="{00000000-0005-0000-0000-0000A8930000}"/>
    <cellStyle name="Migliaia 52 4" xfId="1509" xr:uid="{00000000-0005-0000-0000-0000A9930000}"/>
    <cellStyle name="Migliaia 52 4 2" xfId="3705" xr:uid="{00000000-0005-0000-0000-0000AA930000}"/>
    <cellStyle name="Migliaia 52 4 2 2" xfId="4306" xr:uid="{00000000-0005-0000-0000-0000AB930000}"/>
    <cellStyle name="Migliaia 52 4 2 2 2" xfId="29933" xr:uid="{00000000-0005-0000-0000-0000AC930000}"/>
    <cellStyle name="Migliaia 52 4 2 2 2 2" xfId="35550" xr:uid="{00000000-0005-0000-0000-0000AD930000}"/>
    <cellStyle name="Migliaia 52 4 2 2 2 3" xfId="40852" xr:uid="{00000000-0005-0000-0000-0000AE930000}"/>
    <cellStyle name="Migliaia 52 4 2 2 3" xfId="32908" xr:uid="{00000000-0005-0000-0000-0000AF930000}"/>
    <cellStyle name="Migliaia 52 4 2 2 4" xfId="38201" xr:uid="{00000000-0005-0000-0000-0000B0930000}"/>
    <cellStyle name="Migliaia 52 4 2 3" xfId="7505" xr:uid="{00000000-0005-0000-0000-0000B1930000}"/>
    <cellStyle name="Migliaia 52 4 2 3 2" xfId="29934" xr:uid="{00000000-0005-0000-0000-0000B2930000}"/>
    <cellStyle name="Migliaia 52 4 2 3 2 2" xfId="35551" xr:uid="{00000000-0005-0000-0000-0000B3930000}"/>
    <cellStyle name="Migliaia 52 4 2 3 2 3" xfId="40853" xr:uid="{00000000-0005-0000-0000-0000B4930000}"/>
    <cellStyle name="Migliaia 52 4 2 3 3" xfId="32909" xr:uid="{00000000-0005-0000-0000-0000B5930000}"/>
    <cellStyle name="Migliaia 52 4 2 3 4" xfId="38202" xr:uid="{00000000-0005-0000-0000-0000B6930000}"/>
    <cellStyle name="Migliaia 52 4 2 4" xfId="6855" xr:uid="{00000000-0005-0000-0000-0000B7930000}"/>
    <cellStyle name="Migliaia 52 4 2 5" xfId="6264" xr:uid="{00000000-0005-0000-0000-0000B8930000}"/>
    <cellStyle name="Migliaia 52 4 2 5 2" xfId="17038" xr:uid="{00000000-0005-0000-0000-0000B9930000}"/>
    <cellStyle name="Migliaia 52 4 2 5 3" xfId="43631" xr:uid="{00000000-0005-0000-0000-0000BA930000}"/>
    <cellStyle name="Migliaia 52 4 2 5 4" xfId="46070" xr:uid="{00000000-0005-0000-0000-0000BB930000}"/>
    <cellStyle name="Migliaia 52 4 2 5 5" xfId="49086" xr:uid="{00000000-0005-0000-0000-0000BC930000}"/>
    <cellStyle name="Migliaia 52 4 2 6" xfId="16352" xr:uid="{00000000-0005-0000-0000-0000BD930000}"/>
    <cellStyle name="Migliaia 52 4 2 7" xfId="20743" xr:uid="{00000000-0005-0000-0000-0000BE930000}"/>
    <cellStyle name="Migliaia 52 4 3" xfId="4307" xr:uid="{00000000-0005-0000-0000-0000BF930000}"/>
    <cellStyle name="Migliaia 52 4 3 2" xfId="13689" xr:uid="{00000000-0005-0000-0000-0000C0930000}"/>
    <cellStyle name="Migliaia 52 4 3 2 2" xfId="35552" xr:uid="{00000000-0005-0000-0000-0000C1930000}"/>
    <cellStyle name="Migliaia 52 4 3 2 3" xfId="40854" xr:uid="{00000000-0005-0000-0000-0000C2930000}"/>
    <cellStyle name="Migliaia 52 4 3 3" xfId="32910" xr:uid="{00000000-0005-0000-0000-0000C3930000}"/>
    <cellStyle name="Migliaia 52 4 3 4" xfId="38203" xr:uid="{00000000-0005-0000-0000-0000C4930000}"/>
    <cellStyle name="Migliaia 52 4 3 5" xfId="12713" xr:uid="{00000000-0005-0000-0000-0000C5930000}"/>
    <cellStyle name="Migliaia 52 4 4" xfId="7506" xr:uid="{00000000-0005-0000-0000-0000C6930000}"/>
    <cellStyle name="Migliaia 52 4 4 2" xfId="29936" xr:uid="{00000000-0005-0000-0000-0000C7930000}"/>
    <cellStyle name="Migliaia 52 4 4 2 2" xfId="35553" xr:uid="{00000000-0005-0000-0000-0000C8930000}"/>
    <cellStyle name="Migliaia 52 4 4 2 3" xfId="40855" xr:uid="{00000000-0005-0000-0000-0000C9930000}"/>
    <cellStyle name="Migliaia 52 4 4 3" xfId="32911" xr:uid="{00000000-0005-0000-0000-0000CA930000}"/>
    <cellStyle name="Migliaia 52 4 4 4" xfId="38204" xr:uid="{00000000-0005-0000-0000-0000CB930000}"/>
    <cellStyle name="Migliaia 52 4 5" xfId="6854" xr:uid="{00000000-0005-0000-0000-0000CC930000}"/>
    <cellStyle name="Migliaia 52 4 5 2" xfId="29937" xr:uid="{00000000-0005-0000-0000-0000CD930000}"/>
    <cellStyle name="Migliaia 52 4 5 2 2" xfId="35554" xr:uid="{00000000-0005-0000-0000-0000CE930000}"/>
    <cellStyle name="Migliaia 52 4 5 2 3" xfId="40856" xr:uid="{00000000-0005-0000-0000-0000CF930000}"/>
    <cellStyle name="Migliaia 52 4 5 3" xfId="32912" xr:uid="{00000000-0005-0000-0000-0000D0930000}"/>
    <cellStyle name="Migliaia 52 4 5 4" xfId="38205" xr:uid="{00000000-0005-0000-0000-0000D1930000}"/>
    <cellStyle name="Migliaia 52 4 6" xfId="6263" xr:uid="{00000000-0005-0000-0000-0000D2930000}"/>
    <cellStyle name="Migliaia 52 4 6 2" xfId="17037" xr:uid="{00000000-0005-0000-0000-0000D3930000}"/>
    <cellStyle name="Migliaia 52 4 6 2 2" xfId="35555" xr:uid="{00000000-0005-0000-0000-0000D4930000}"/>
    <cellStyle name="Migliaia 52 4 6 2 3" xfId="40857" xr:uid="{00000000-0005-0000-0000-0000D5930000}"/>
    <cellStyle name="Migliaia 52 4 6 2 4" xfId="29938" xr:uid="{00000000-0005-0000-0000-0000D6930000}"/>
    <cellStyle name="Migliaia 52 4 6 3" xfId="32913" xr:uid="{00000000-0005-0000-0000-0000D7930000}"/>
    <cellStyle name="Migliaia 52 4 6 4" xfId="38206" xr:uid="{00000000-0005-0000-0000-0000D8930000}"/>
    <cellStyle name="Migliaia 52 4 6 5" xfId="20749" xr:uid="{00000000-0005-0000-0000-0000D9930000}"/>
    <cellStyle name="Migliaia 52 4 6 6" xfId="42604" xr:uid="{00000000-0005-0000-0000-0000DA930000}"/>
    <cellStyle name="Migliaia 52 4 6 7" xfId="46069" xr:uid="{00000000-0005-0000-0000-0000DB930000}"/>
    <cellStyle name="Migliaia 52 4 6 8" xfId="49085" xr:uid="{00000000-0005-0000-0000-0000DC930000}"/>
    <cellStyle name="Migliaia 52 4 7" xfId="16351" xr:uid="{00000000-0005-0000-0000-0000DD930000}"/>
    <cellStyle name="Migliaia 52 4 7 2" xfId="29939" xr:uid="{00000000-0005-0000-0000-0000DE930000}"/>
    <cellStyle name="Migliaia 52 4 7 2 2" xfId="35556" xr:uid="{00000000-0005-0000-0000-0000DF930000}"/>
    <cellStyle name="Migliaia 52 4 7 2 3" xfId="40858" xr:uid="{00000000-0005-0000-0000-0000E0930000}"/>
    <cellStyle name="Migliaia 52 4 7 3" xfId="32914" xr:uid="{00000000-0005-0000-0000-0000E1930000}"/>
    <cellStyle name="Migliaia 52 4 7 4" xfId="38207" xr:uid="{00000000-0005-0000-0000-0000E2930000}"/>
    <cellStyle name="Migliaia 52 4 7 5" xfId="20750" xr:uid="{00000000-0005-0000-0000-0000E3930000}"/>
    <cellStyle name="Migliaia 52 4 8" xfId="20742" xr:uid="{00000000-0005-0000-0000-0000E4930000}"/>
    <cellStyle name="Migliaia 52 5" xfId="1510" xr:uid="{00000000-0005-0000-0000-0000E5930000}"/>
    <cellStyle name="Migliaia 52 5 2" xfId="3706" xr:uid="{00000000-0005-0000-0000-0000E6930000}"/>
    <cellStyle name="Migliaia 52 5 2 2" xfId="13937" xr:uid="{00000000-0005-0000-0000-0000E7930000}"/>
    <cellStyle name="Migliaia 52 5 2 2 2" xfId="35557" xr:uid="{00000000-0005-0000-0000-0000E8930000}"/>
    <cellStyle name="Migliaia 52 5 2 2 3" xfId="40859" xr:uid="{00000000-0005-0000-0000-0000E9930000}"/>
    <cellStyle name="Migliaia 52 5 2 3" xfId="16354" xr:uid="{00000000-0005-0000-0000-0000EA930000}"/>
    <cellStyle name="Migliaia 52 5 2 3 2" xfId="32915" xr:uid="{00000000-0005-0000-0000-0000EB930000}"/>
    <cellStyle name="Migliaia 52 5 2 4" xfId="38208" xr:uid="{00000000-0005-0000-0000-0000EC930000}"/>
    <cellStyle name="Migliaia 52 5 2 5" xfId="12187" xr:uid="{00000000-0005-0000-0000-0000ED930000}"/>
    <cellStyle name="Migliaia 52 5 3" xfId="6856" xr:uid="{00000000-0005-0000-0000-0000EE930000}"/>
    <cellStyle name="Migliaia 52 5 3 2" xfId="29941" xr:uid="{00000000-0005-0000-0000-0000EF930000}"/>
    <cellStyle name="Migliaia 52 5 3 2 2" xfId="35558" xr:uid="{00000000-0005-0000-0000-0000F0930000}"/>
    <cellStyle name="Migliaia 52 5 3 2 3" xfId="40860" xr:uid="{00000000-0005-0000-0000-0000F1930000}"/>
    <cellStyle name="Migliaia 52 5 3 3" xfId="32916" xr:uid="{00000000-0005-0000-0000-0000F2930000}"/>
    <cellStyle name="Migliaia 52 5 3 4" xfId="38209" xr:uid="{00000000-0005-0000-0000-0000F3930000}"/>
    <cellStyle name="Migliaia 52 5 4" xfId="6265" xr:uid="{00000000-0005-0000-0000-0000F4930000}"/>
    <cellStyle name="Migliaia 52 5 4 2" xfId="17039" xr:uid="{00000000-0005-0000-0000-0000F5930000}"/>
    <cellStyle name="Migliaia 52 5 4 2 2" xfId="35559" xr:uid="{00000000-0005-0000-0000-0000F6930000}"/>
    <cellStyle name="Migliaia 52 5 4 2 3" xfId="40861" xr:uid="{00000000-0005-0000-0000-0000F7930000}"/>
    <cellStyle name="Migliaia 52 5 4 2 4" xfId="29942" xr:uid="{00000000-0005-0000-0000-0000F8930000}"/>
    <cellStyle name="Migliaia 52 5 4 3" xfId="32917" xr:uid="{00000000-0005-0000-0000-0000F9930000}"/>
    <cellStyle name="Migliaia 52 5 4 4" xfId="38210" xr:uid="{00000000-0005-0000-0000-0000FA930000}"/>
    <cellStyle name="Migliaia 52 5 4 5" xfId="20753" xr:uid="{00000000-0005-0000-0000-0000FB930000}"/>
    <cellStyle name="Migliaia 52 5 4 6" xfId="42570" xr:uid="{00000000-0005-0000-0000-0000FC930000}"/>
    <cellStyle name="Migliaia 52 5 4 7" xfId="46071" xr:uid="{00000000-0005-0000-0000-0000FD930000}"/>
    <cellStyle name="Migliaia 52 5 4 8" xfId="49087" xr:uid="{00000000-0005-0000-0000-0000FE930000}"/>
    <cellStyle name="Migliaia 52 5 5" xfId="16353" xr:uid="{00000000-0005-0000-0000-0000FF930000}"/>
    <cellStyle name="Migliaia 52 5 5 2" xfId="29943" xr:uid="{00000000-0005-0000-0000-000000940000}"/>
    <cellStyle name="Migliaia 52 5 5 2 2" xfId="35560" xr:uid="{00000000-0005-0000-0000-000001940000}"/>
    <cellStyle name="Migliaia 52 5 5 2 3" xfId="40862" xr:uid="{00000000-0005-0000-0000-000002940000}"/>
    <cellStyle name="Migliaia 52 5 5 3" xfId="32918" xr:uid="{00000000-0005-0000-0000-000003940000}"/>
    <cellStyle name="Migliaia 52 5 5 4" xfId="38211" xr:uid="{00000000-0005-0000-0000-000004940000}"/>
    <cellStyle name="Migliaia 52 5 5 5" xfId="20754" xr:uid="{00000000-0005-0000-0000-000005940000}"/>
    <cellStyle name="Migliaia 52 5 6" xfId="20755" xr:uid="{00000000-0005-0000-0000-000006940000}"/>
    <cellStyle name="Migliaia 52 5 6 2" xfId="29944" xr:uid="{00000000-0005-0000-0000-000007940000}"/>
    <cellStyle name="Migliaia 52 5 6 2 2" xfId="35561" xr:uid="{00000000-0005-0000-0000-000008940000}"/>
    <cellStyle name="Migliaia 52 5 6 2 3" xfId="40863" xr:uid="{00000000-0005-0000-0000-000009940000}"/>
    <cellStyle name="Migliaia 52 5 6 3" xfId="32919" xr:uid="{00000000-0005-0000-0000-00000A940000}"/>
    <cellStyle name="Migliaia 52 5 6 4" xfId="38212" xr:uid="{00000000-0005-0000-0000-00000B940000}"/>
    <cellStyle name="Migliaia 52 5 7" xfId="20751" xr:uid="{00000000-0005-0000-0000-00000C940000}"/>
    <cellStyle name="Migliaia 52 6" xfId="1505" xr:uid="{00000000-0005-0000-0000-00000D940000}"/>
    <cellStyle name="Migliaia 52 6 2" xfId="3701" xr:uid="{00000000-0005-0000-0000-00000E940000}"/>
    <cellStyle name="Migliaia 52 6 2 2" xfId="5207" xr:uid="{00000000-0005-0000-0000-00000F940000}"/>
    <cellStyle name="Migliaia 52 6 2 3" xfId="13988" xr:uid="{00000000-0005-0000-0000-000010940000}"/>
    <cellStyle name="Migliaia 52 6 2 4" xfId="16356" xr:uid="{00000000-0005-0000-0000-000011940000}"/>
    <cellStyle name="Migliaia 52 6 2 5" xfId="27911" xr:uid="{00000000-0005-0000-0000-000012940000}"/>
    <cellStyle name="Migliaia 52 6 2 6" xfId="12189" xr:uid="{00000000-0005-0000-0000-000013940000}"/>
    <cellStyle name="Migliaia 52 6 3" xfId="4959" xr:uid="{00000000-0005-0000-0000-000014940000}"/>
    <cellStyle name="Migliaia 52 6 3 2" xfId="30905" xr:uid="{00000000-0005-0000-0000-000015940000}"/>
    <cellStyle name="Migliaia 52 6 3 2 2" xfId="36065" xr:uid="{00000000-0005-0000-0000-000016940000}"/>
    <cellStyle name="Migliaia 52 6 3 2 3" xfId="41367" xr:uid="{00000000-0005-0000-0000-000017940000}"/>
    <cellStyle name="Migliaia 52 6 3 3" xfId="33414" xr:uid="{00000000-0005-0000-0000-000018940000}"/>
    <cellStyle name="Migliaia 52 6 3 4" xfId="38716" xr:uid="{00000000-0005-0000-0000-000019940000}"/>
    <cellStyle name="Migliaia 52 6 4" xfId="16355" xr:uid="{00000000-0005-0000-0000-00001A940000}"/>
    <cellStyle name="Migliaia 52 6 4 2" xfId="35562" xr:uid="{00000000-0005-0000-0000-00001B940000}"/>
    <cellStyle name="Migliaia 52 6 4 3" xfId="40864" xr:uid="{00000000-0005-0000-0000-00001C940000}"/>
    <cellStyle name="Migliaia 52 6 4 4" xfId="29945" xr:uid="{00000000-0005-0000-0000-00001D940000}"/>
    <cellStyle name="Migliaia 52 6 5" xfId="32920" xr:uid="{00000000-0005-0000-0000-00001E940000}"/>
    <cellStyle name="Migliaia 52 6 6" xfId="38213" xr:uid="{00000000-0005-0000-0000-00001F940000}"/>
    <cellStyle name="Migliaia 52 6 7" xfId="12188" xr:uid="{00000000-0005-0000-0000-000020940000}"/>
    <cellStyle name="Migliaia 52 7" xfId="3276" xr:uid="{00000000-0005-0000-0000-000021940000}"/>
    <cellStyle name="Migliaia 52 7 2" xfId="9749" xr:uid="{00000000-0005-0000-0000-000022940000}"/>
    <cellStyle name="Migliaia 52 7 2 2" xfId="30906" xr:uid="{00000000-0005-0000-0000-000023940000}"/>
    <cellStyle name="Migliaia 52 7 2 2 2" xfId="36066" xr:uid="{00000000-0005-0000-0000-000024940000}"/>
    <cellStyle name="Migliaia 52 7 2 2 3" xfId="41368" xr:uid="{00000000-0005-0000-0000-000025940000}"/>
    <cellStyle name="Migliaia 52 7 2 3" xfId="33415" xr:uid="{00000000-0005-0000-0000-000026940000}"/>
    <cellStyle name="Migliaia 52 7 2 4" xfId="38717" xr:uid="{00000000-0005-0000-0000-000027940000}"/>
    <cellStyle name="Migliaia 52 7 3" xfId="16357" xr:uid="{00000000-0005-0000-0000-000028940000}"/>
    <cellStyle name="Migliaia 52 7 3 2" xfId="35563" xr:uid="{00000000-0005-0000-0000-000029940000}"/>
    <cellStyle name="Migliaia 52 7 3 3" xfId="40865" xr:uid="{00000000-0005-0000-0000-00002A940000}"/>
    <cellStyle name="Migliaia 52 7 3 4" xfId="29946" xr:uid="{00000000-0005-0000-0000-00002B940000}"/>
    <cellStyle name="Migliaia 52 7 4" xfId="32921" xr:uid="{00000000-0005-0000-0000-00002C940000}"/>
    <cellStyle name="Migliaia 52 7 5" xfId="38214" xr:uid="{00000000-0005-0000-0000-00002D940000}"/>
    <cellStyle name="Migliaia 52 7 6" xfId="12190" xr:uid="{00000000-0005-0000-0000-00002E940000}"/>
    <cellStyle name="Migliaia 52 8" xfId="2870" xr:uid="{00000000-0005-0000-0000-00002F940000}"/>
    <cellStyle name="Migliaia 52 8 2" xfId="9454" xr:uid="{00000000-0005-0000-0000-000030940000}"/>
    <cellStyle name="Migliaia 52 8 2 2" xfId="30907" xr:uid="{00000000-0005-0000-0000-000031940000}"/>
    <cellStyle name="Migliaia 52 8 2 2 2" xfId="36067" xr:uid="{00000000-0005-0000-0000-000032940000}"/>
    <cellStyle name="Migliaia 52 8 2 2 3" xfId="41369" xr:uid="{00000000-0005-0000-0000-000033940000}"/>
    <cellStyle name="Migliaia 52 8 2 3" xfId="33416" xr:uid="{00000000-0005-0000-0000-000034940000}"/>
    <cellStyle name="Migliaia 52 8 2 4" xfId="38718" xr:uid="{00000000-0005-0000-0000-000035940000}"/>
    <cellStyle name="Migliaia 52 8 3" xfId="16358" xr:uid="{00000000-0005-0000-0000-000036940000}"/>
    <cellStyle name="Migliaia 52 8 3 2" xfId="35564" xr:uid="{00000000-0005-0000-0000-000037940000}"/>
    <cellStyle name="Migliaia 52 8 3 3" xfId="40866" xr:uid="{00000000-0005-0000-0000-000038940000}"/>
    <cellStyle name="Migliaia 52 8 3 4" xfId="29947" xr:uid="{00000000-0005-0000-0000-000039940000}"/>
    <cellStyle name="Migliaia 52 8 4" xfId="32922" xr:uid="{00000000-0005-0000-0000-00003A940000}"/>
    <cellStyle name="Migliaia 52 8 5" xfId="38215" xr:uid="{00000000-0005-0000-0000-00003B940000}"/>
    <cellStyle name="Migliaia 52 8 6" xfId="12191" xr:uid="{00000000-0005-0000-0000-00003C940000}"/>
    <cellStyle name="Migliaia 52 9" xfId="12658" xr:uid="{00000000-0005-0000-0000-00003D940000}"/>
    <cellStyle name="Migliaia 52 9 2" xfId="29948" xr:uid="{00000000-0005-0000-0000-00003E940000}"/>
    <cellStyle name="Migliaia 52 9 2 2" xfId="35565" xr:uid="{00000000-0005-0000-0000-00003F940000}"/>
    <cellStyle name="Migliaia 52 9 2 3" xfId="40867" xr:uid="{00000000-0005-0000-0000-000040940000}"/>
    <cellStyle name="Migliaia 52 9 3" xfId="32923" xr:uid="{00000000-0005-0000-0000-000041940000}"/>
    <cellStyle name="Migliaia 52 9 4" xfId="38216" xr:uid="{00000000-0005-0000-0000-000042940000}"/>
    <cellStyle name="Migliaia 53" xfId="380" xr:uid="{00000000-0005-0000-0000-000043940000}"/>
    <cellStyle name="Migliaia 53 10" xfId="16359" xr:uid="{00000000-0005-0000-0000-000044940000}"/>
    <cellStyle name="Migliaia 53 10 2" xfId="35566" xr:uid="{00000000-0005-0000-0000-000045940000}"/>
    <cellStyle name="Migliaia 53 10 3" xfId="40868" xr:uid="{00000000-0005-0000-0000-000046940000}"/>
    <cellStyle name="Migliaia 53 10 4" xfId="29949" xr:uid="{00000000-0005-0000-0000-000047940000}"/>
    <cellStyle name="Migliaia 53 11" xfId="32924" xr:uid="{00000000-0005-0000-0000-000048940000}"/>
    <cellStyle name="Migliaia 53 12" xfId="38217" xr:uid="{00000000-0005-0000-0000-000049940000}"/>
    <cellStyle name="Migliaia 53 2" xfId="381" xr:uid="{00000000-0005-0000-0000-00004A940000}"/>
    <cellStyle name="Migliaia 53 2 2" xfId="1512" xr:uid="{00000000-0005-0000-0000-00004B940000}"/>
    <cellStyle name="Migliaia 53 2 2 2" xfId="3708" xr:uid="{00000000-0005-0000-0000-00004C940000}"/>
    <cellStyle name="Migliaia 53 2 2 2 2" xfId="9840" xr:uid="{00000000-0005-0000-0000-00004D940000}"/>
    <cellStyle name="Migliaia 53 2 2 2 2 2" xfId="35567" xr:uid="{00000000-0005-0000-0000-00004E940000}"/>
    <cellStyle name="Migliaia 53 2 2 2 2 3" xfId="40869" xr:uid="{00000000-0005-0000-0000-00004F940000}"/>
    <cellStyle name="Migliaia 53 2 2 2 3" xfId="13938" xr:uid="{00000000-0005-0000-0000-000050940000}"/>
    <cellStyle name="Migliaia 53 2 2 2 4" xfId="16362" xr:uid="{00000000-0005-0000-0000-000051940000}"/>
    <cellStyle name="Migliaia 53 2 2 2 4 2" xfId="38218" xr:uid="{00000000-0005-0000-0000-000052940000}"/>
    <cellStyle name="Migliaia 53 2 2 2 5" xfId="12192" xr:uid="{00000000-0005-0000-0000-000053940000}"/>
    <cellStyle name="Migliaia 53 2 2 3" xfId="7065" xr:uid="{00000000-0005-0000-0000-000054940000}"/>
    <cellStyle name="Migliaia 53 2 2 3 2" xfId="30908" xr:uid="{00000000-0005-0000-0000-000055940000}"/>
    <cellStyle name="Migliaia 53 2 2 3 2 2" xfId="36068" xr:uid="{00000000-0005-0000-0000-000056940000}"/>
    <cellStyle name="Migliaia 53 2 2 3 2 3" xfId="41370" xr:uid="{00000000-0005-0000-0000-000057940000}"/>
    <cellStyle name="Migliaia 53 2 2 3 3" xfId="33417" xr:uid="{00000000-0005-0000-0000-000058940000}"/>
    <cellStyle name="Migliaia 53 2 2 3 4" xfId="38719" xr:uid="{00000000-0005-0000-0000-000059940000}"/>
    <cellStyle name="Migliaia 53 2 2 4" xfId="6266" xr:uid="{00000000-0005-0000-0000-00005A940000}"/>
    <cellStyle name="Migliaia 53 2 2 4 2" xfId="17040" xr:uid="{00000000-0005-0000-0000-00005B940000}"/>
    <cellStyle name="Migliaia 53 2 2 4 3" xfId="42453" xr:uid="{00000000-0005-0000-0000-00005C940000}"/>
    <cellStyle name="Migliaia 53 2 2 4 4" xfId="46072" xr:uid="{00000000-0005-0000-0000-00005D940000}"/>
    <cellStyle name="Migliaia 53 2 2 4 5" xfId="49088" xr:uid="{00000000-0005-0000-0000-00005E940000}"/>
    <cellStyle name="Migliaia 53 2 2 5" xfId="16361" xr:uid="{00000000-0005-0000-0000-00005F940000}"/>
    <cellStyle name="Migliaia 53 2 2 6" xfId="20757" xr:uid="{00000000-0005-0000-0000-000060940000}"/>
    <cellStyle name="Migliaia 53 2 3" xfId="3280" xr:uid="{00000000-0005-0000-0000-000061940000}"/>
    <cellStyle name="Migliaia 53 2 3 2" xfId="9753" xr:uid="{00000000-0005-0000-0000-000062940000}"/>
    <cellStyle name="Migliaia 53 2 3 2 2" xfId="30909" xr:uid="{00000000-0005-0000-0000-000063940000}"/>
    <cellStyle name="Migliaia 53 2 3 2 2 2" xfId="36069" xr:uid="{00000000-0005-0000-0000-000064940000}"/>
    <cellStyle name="Migliaia 53 2 3 2 2 3" xfId="41371" xr:uid="{00000000-0005-0000-0000-000065940000}"/>
    <cellStyle name="Migliaia 53 2 3 2 3" xfId="33418" xr:uid="{00000000-0005-0000-0000-000066940000}"/>
    <cellStyle name="Migliaia 53 2 3 2 4" xfId="38720" xr:uid="{00000000-0005-0000-0000-000067940000}"/>
    <cellStyle name="Migliaia 53 2 3 3" xfId="16363" xr:uid="{00000000-0005-0000-0000-000068940000}"/>
    <cellStyle name="Migliaia 53 2 3 3 2" xfId="35568" xr:uid="{00000000-0005-0000-0000-000069940000}"/>
    <cellStyle name="Migliaia 53 2 3 3 3" xfId="40870" xr:uid="{00000000-0005-0000-0000-00006A940000}"/>
    <cellStyle name="Migliaia 53 2 3 3 4" xfId="29950" xr:uid="{00000000-0005-0000-0000-00006B940000}"/>
    <cellStyle name="Migliaia 53 2 3 4" xfId="32925" xr:uid="{00000000-0005-0000-0000-00006C940000}"/>
    <cellStyle name="Migliaia 53 2 3 5" xfId="38219" xr:uid="{00000000-0005-0000-0000-00006D940000}"/>
    <cellStyle name="Migliaia 53 2 3 6" xfId="12193" xr:uid="{00000000-0005-0000-0000-00006E940000}"/>
    <cellStyle name="Migliaia 53 2 4" xfId="2875" xr:uid="{00000000-0005-0000-0000-00006F940000}"/>
    <cellStyle name="Migliaia 53 2 4 2" xfId="9458" xr:uid="{00000000-0005-0000-0000-000070940000}"/>
    <cellStyle name="Migliaia 53 2 4 2 2" xfId="35569" xr:uid="{00000000-0005-0000-0000-000071940000}"/>
    <cellStyle name="Migliaia 53 2 4 2 3" xfId="40871" xr:uid="{00000000-0005-0000-0000-000072940000}"/>
    <cellStyle name="Migliaia 53 2 4 3" xfId="13458" xr:uid="{00000000-0005-0000-0000-000073940000}"/>
    <cellStyle name="Migliaia 53 2 4 4" xfId="16364" xr:uid="{00000000-0005-0000-0000-000074940000}"/>
    <cellStyle name="Migliaia 53 2 4 4 2" xfId="38220" xr:uid="{00000000-0005-0000-0000-000075940000}"/>
    <cellStyle name="Migliaia 53 2 4 5" xfId="12194" xr:uid="{00000000-0005-0000-0000-000076940000}"/>
    <cellStyle name="Migliaia 53 2 5" xfId="8580" xr:uid="{00000000-0005-0000-0000-000077940000}"/>
    <cellStyle name="Migliaia 53 2 5 2" xfId="29951" xr:uid="{00000000-0005-0000-0000-000078940000}"/>
    <cellStyle name="Migliaia 53 2 5 2 2" xfId="35570" xr:uid="{00000000-0005-0000-0000-000079940000}"/>
    <cellStyle name="Migliaia 53 2 5 2 3" xfId="40872" xr:uid="{00000000-0005-0000-0000-00007A940000}"/>
    <cellStyle name="Migliaia 53 2 5 3" xfId="32926" xr:uid="{00000000-0005-0000-0000-00007B940000}"/>
    <cellStyle name="Migliaia 53 2 5 4" xfId="38221" xr:uid="{00000000-0005-0000-0000-00007C940000}"/>
    <cellStyle name="Migliaia 53 2 6" xfId="16360" xr:uid="{00000000-0005-0000-0000-00007D940000}"/>
    <cellStyle name="Migliaia 53 2 6 2" xfId="29952" xr:uid="{00000000-0005-0000-0000-00007E940000}"/>
    <cellStyle name="Migliaia 53 2 6 2 2" xfId="35571" xr:uid="{00000000-0005-0000-0000-00007F940000}"/>
    <cellStyle name="Migliaia 53 2 6 2 3" xfId="40873" xr:uid="{00000000-0005-0000-0000-000080940000}"/>
    <cellStyle name="Migliaia 53 2 6 3" xfId="32927" xr:uid="{00000000-0005-0000-0000-000081940000}"/>
    <cellStyle name="Migliaia 53 2 6 4" xfId="38222" xr:uid="{00000000-0005-0000-0000-000082940000}"/>
    <cellStyle name="Migliaia 53 2 6 5" xfId="20758" xr:uid="{00000000-0005-0000-0000-000083940000}"/>
    <cellStyle name="Migliaia 53 2 7" xfId="20756" xr:uid="{00000000-0005-0000-0000-000084940000}"/>
    <cellStyle name="Migliaia 53 3" xfId="382" xr:uid="{00000000-0005-0000-0000-000085940000}"/>
    <cellStyle name="Migliaia 53 3 10" xfId="20759" xr:uid="{00000000-0005-0000-0000-000086940000}"/>
    <cellStyle name="Migliaia 53 3 11" xfId="12195" xr:uid="{00000000-0005-0000-0000-000087940000}"/>
    <cellStyle name="Migliaia 53 3 2" xfId="1514" xr:uid="{00000000-0005-0000-0000-000088940000}"/>
    <cellStyle name="Migliaia 53 3 2 2" xfId="3710" xr:uid="{00000000-0005-0000-0000-000089940000}"/>
    <cellStyle name="Migliaia 53 3 2 2 2" xfId="7507" xr:uid="{00000000-0005-0000-0000-00008A940000}"/>
    <cellStyle name="Migliaia 53 3 2 2 2 2" xfId="13939" xr:uid="{00000000-0005-0000-0000-00008B940000}"/>
    <cellStyle name="Migliaia 53 3 2 2 2 2 2" xfId="17321" xr:uid="{00000000-0005-0000-0000-00008C940000}"/>
    <cellStyle name="Migliaia 53 3 2 2 2 2 2 2" xfId="35572" xr:uid="{00000000-0005-0000-0000-00008D940000}"/>
    <cellStyle name="Migliaia 53 3 2 2 2 2 3" xfId="40874" xr:uid="{00000000-0005-0000-0000-00008E940000}"/>
    <cellStyle name="Migliaia 53 3 2 2 2 2 4" xfId="29953" xr:uid="{00000000-0005-0000-0000-00008F940000}"/>
    <cellStyle name="Migliaia 53 3 2 2 2 3" xfId="32928" xr:uid="{00000000-0005-0000-0000-000090940000}"/>
    <cellStyle name="Migliaia 53 3 2 2 2 4" xfId="38223" xr:uid="{00000000-0005-0000-0000-000091940000}"/>
    <cellStyle name="Migliaia 53 3 2 2 2 5" xfId="43782" xr:uid="{00000000-0005-0000-0000-000092940000}"/>
    <cellStyle name="Migliaia 53 3 2 2 2 6" xfId="46366" xr:uid="{00000000-0005-0000-0000-000093940000}"/>
    <cellStyle name="Migliaia 53 3 2 2 2 7" xfId="49382" xr:uid="{00000000-0005-0000-0000-000094940000}"/>
    <cellStyle name="Migliaia 53 3 2 2 2 8" xfId="13120" xr:uid="{00000000-0005-0000-0000-000095940000}"/>
    <cellStyle name="Migliaia 53 3 2 2 3" xfId="7581" xr:uid="{00000000-0005-0000-0000-000096940000}"/>
    <cellStyle name="Migliaia 53 3 2 2 4" xfId="6267" xr:uid="{00000000-0005-0000-0000-000097940000}"/>
    <cellStyle name="Migliaia 53 3 2 2 4 2" xfId="17041" xr:uid="{00000000-0005-0000-0000-000098940000}"/>
    <cellStyle name="Migliaia 53 3 2 2 4 3" xfId="43258" xr:uid="{00000000-0005-0000-0000-000099940000}"/>
    <cellStyle name="Migliaia 53 3 2 2 4 4" xfId="46073" xr:uid="{00000000-0005-0000-0000-00009A940000}"/>
    <cellStyle name="Migliaia 53 3 2 2 4 5" xfId="49089" xr:uid="{00000000-0005-0000-0000-00009B940000}"/>
    <cellStyle name="Migliaia 53 3 2 2 5" xfId="16367" xr:uid="{00000000-0005-0000-0000-00009C940000}"/>
    <cellStyle name="Migliaia 53 3 2 2 6" xfId="20761" xr:uid="{00000000-0005-0000-0000-00009D940000}"/>
    <cellStyle name="Migliaia 53 3 2 3" xfId="2877" xr:uid="{00000000-0005-0000-0000-00009E940000}"/>
    <cellStyle name="Migliaia 53 3 2 3 2" xfId="7828" xr:uid="{00000000-0005-0000-0000-00009F940000}"/>
    <cellStyle name="Migliaia 53 3 2 3 2 2" xfId="35573" xr:uid="{00000000-0005-0000-0000-0000A0940000}"/>
    <cellStyle name="Migliaia 53 3 2 3 2 3" xfId="40875" xr:uid="{00000000-0005-0000-0000-0000A1940000}"/>
    <cellStyle name="Migliaia 53 3 2 3 2 4" xfId="29954" xr:uid="{00000000-0005-0000-0000-0000A2940000}"/>
    <cellStyle name="Migliaia 53 3 2 3 3" xfId="7508" xr:uid="{00000000-0005-0000-0000-0000A3940000}"/>
    <cellStyle name="Migliaia 53 3 2 3 4" xfId="16368" xr:uid="{00000000-0005-0000-0000-0000A4940000}"/>
    <cellStyle name="Migliaia 53 3 2 3 4 2" xfId="38224" xr:uid="{00000000-0005-0000-0000-0000A5940000}"/>
    <cellStyle name="Migliaia 53 3 2 3 5" xfId="12196" xr:uid="{00000000-0005-0000-0000-0000A6940000}"/>
    <cellStyle name="Migliaia 53 3 2 4" xfId="6858" xr:uid="{00000000-0005-0000-0000-0000A7940000}"/>
    <cellStyle name="Migliaia 53 3 2 4 2" xfId="13537" xr:uid="{00000000-0005-0000-0000-0000A8940000}"/>
    <cellStyle name="Migliaia 53 3 2 4 2 2" xfId="35574" xr:uid="{00000000-0005-0000-0000-0000A9940000}"/>
    <cellStyle name="Migliaia 53 3 2 4 2 3" xfId="40876" xr:uid="{00000000-0005-0000-0000-0000AA940000}"/>
    <cellStyle name="Migliaia 53 3 2 4 3" xfId="32929" xr:uid="{00000000-0005-0000-0000-0000AB940000}"/>
    <cellStyle name="Migliaia 53 3 2 4 4" xfId="38225" xr:uid="{00000000-0005-0000-0000-0000AC940000}"/>
    <cellStyle name="Migliaia 53 3 2 4 5" xfId="12661" xr:uid="{00000000-0005-0000-0000-0000AD940000}"/>
    <cellStyle name="Migliaia 53 3 2 5" xfId="12711" xr:uid="{00000000-0005-0000-0000-0000AE940000}"/>
    <cellStyle name="Migliaia 53 3 2 5 2" xfId="29955" xr:uid="{00000000-0005-0000-0000-0000AF940000}"/>
    <cellStyle name="Migliaia 53 3 2 5 2 2" xfId="35575" xr:uid="{00000000-0005-0000-0000-0000B0940000}"/>
    <cellStyle name="Migliaia 53 3 2 5 2 3" xfId="40877" xr:uid="{00000000-0005-0000-0000-0000B1940000}"/>
    <cellStyle name="Migliaia 53 3 2 5 3" xfId="32930" xr:uid="{00000000-0005-0000-0000-0000B2940000}"/>
    <cellStyle name="Migliaia 53 3 2 5 4" xfId="38226" xr:uid="{00000000-0005-0000-0000-0000B3940000}"/>
    <cellStyle name="Migliaia 53 3 2 6" xfId="16366" xr:uid="{00000000-0005-0000-0000-0000B4940000}"/>
    <cellStyle name="Migliaia 53 3 2 6 2" xfId="29956" xr:uid="{00000000-0005-0000-0000-0000B5940000}"/>
    <cellStyle name="Migliaia 53 3 2 6 2 2" xfId="35576" xr:uid="{00000000-0005-0000-0000-0000B6940000}"/>
    <cellStyle name="Migliaia 53 3 2 6 2 3" xfId="40878" xr:uid="{00000000-0005-0000-0000-0000B7940000}"/>
    <cellStyle name="Migliaia 53 3 2 6 3" xfId="32931" xr:uid="{00000000-0005-0000-0000-0000B8940000}"/>
    <cellStyle name="Migliaia 53 3 2 6 4" xfId="38227" xr:uid="{00000000-0005-0000-0000-0000B9940000}"/>
    <cellStyle name="Migliaia 53 3 2 6 5" xfId="20762" xr:uid="{00000000-0005-0000-0000-0000BA940000}"/>
    <cellStyle name="Migliaia 53 3 2 7" xfId="20760" xr:uid="{00000000-0005-0000-0000-0000BB940000}"/>
    <cellStyle name="Migliaia 53 3 3" xfId="1513" xr:uid="{00000000-0005-0000-0000-0000BC940000}"/>
    <cellStyle name="Migliaia 53 3 3 2" xfId="3709" xr:uid="{00000000-0005-0000-0000-0000BD940000}"/>
    <cellStyle name="Migliaia 53 3 3 2 2" xfId="5210" xr:uid="{00000000-0005-0000-0000-0000BE940000}"/>
    <cellStyle name="Migliaia 53 3 3 2 2 2" xfId="35578" xr:uid="{00000000-0005-0000-0000-0000BF940000}"/>
    <cellStyle name="Migliaia 53 3 3 2 2 3" xfId="40880" xr:uid="{00000000-0005-0000-0000-0000C0940000}"/>
    <cellStyle name="Migliaia 53 3 3 2 3" xfId="13690" xr:uid="{00000000-0005-0000-0000-0000C1940000}"/>
    <cellStyle name="Migliaia 53 3 3 2 4" xfId="16370" xr:uid="{00000000-0005-0000-0000-0000C2940000}"/>
    <cellStyle name="Migliaia 53 3 3 2 4 2" xfId="38229" xr:uid="{00000000-0005-0000-0000-0000C3940000}"/>
    <cellStyle name="Migliaia 53 3 3 2 5" xfId="12198" xr:uid="{00000000-0005-0000-0000-0000C4940000}"/>
    <cellStyle name="Migliaia 53 3 3 3" xfId="4962" xr:uid="{00000000-0005-0000-0000-0000C5940000}"/>
    <cellStyle name="Migliaia 53 3 3 3 2" xfId="29958" xr:uid="{00000000-0005-0000-0000-0000C6940000}"/>
    <cellStyle name="Migliaia 53 3 3 3 2 2" xfId="35579" xr:uid="{00000000-0005-0000-0000-0000C7940000}"/>
    <cellStyle name="Migliaia 53 3 3 3 2 3" xfId="40881" xr:uid="{00000000-0005-0000-0000-0000C8940000}"/>
    <cellStyle name="Migliaia 53 3 3 3 3" xfId="32933" xr:uid="{00000000-0005-0000-0000-0000C9940000}"/>
    <cellStyle name="Migliaia 53 3 3 3 4" xfId="38230" xr:uid="{00000000-0005-0000-0000-0000CA940000}"/>
    <cellStyle name="Migliaia 53 3 3 4" xfId="16369" xr:uid="{00000000-0005-0000-0000-0000CB940000}"/>
    <cellStyle name="Migliaia 53 3 3 4 2" xfId="29959" xr:uid="{00000000-0005-0000-0000-0000CC940000}"/>
    <cellStyle name="Migliaia 53 3 3 4 2 2" xfId="35580" xr:uid="{00000000-0005-0000-0000-0000CD940000}"/>
    <cellStyle name="Migliaia 53 3 3 4 2 3" xfId="40882" xr:uid="{00000000-0005-0000-0000-0000CE940000}"/>
    <cellStyle name="Migliaia 53 3 3 4 3" xfId="32934" xr:uid="{00000000-0005-0000-0000-0000CF940000}"/>
    <cellStyle name="Migliaia 53 3 3 4 4" xfId="38231" xr:uid="{00000000-0005-0000-0000-0000D0940000}"/>
    <cellStyle name="Migliaia 53 3 3 4 5" xfId="20764" xr:uid="{00000000-0005-0000-0000-0000D1940000}"/>
    <cellStyle name="Migliaia 53 3 3 5" xfId="20765" xr:uid="{00000000-0005-0000-0000-0000D2940000}"/>
    <cellStyle name="Migliaia 53 3 3 5 2" xfId="29960" xr:uid="{00000000-0005-0000-0000-0000D3940000}"/>
    <cellStyle name="Migliaia 53 3 3 5 2 2" xfId="35581" xr:uid="{00000000-0005-0000-0000-0000D4940000}"/>
    <cellStyle name="Migliaia 53 3 3 5 2 3" xfId="40883" xr:uid="{00000000-0005-0000-0000-0000D5940000}"/>
    <cellStyle name="Migliaia 53 3 3 5 3" xfId="32935" xr:uid="{00000000-0005-0000-0000-0000D6940000}"/>
    <cellStyle name="Migliaia 53 3 3 5 4" xfId="38232" xr:uid="{00000000-0005-0000-0000-0000D7940000}"/>
    <cellStyle name="Migliaia 53 3 3 6" xfId="29957" xr:uid="{00000000-0005-0000-0000-0000D8940000}"/>
    <cellStyle name="Migliaia 53 3 3 6 2" xfId="35577" xr:uid="{00000000-0005-0000-0000-0000D9940000}"/>
    <cellStyle name="Migliaia 53 3 3 6 3" xfId="40879" xr:uid="{00000000-0005-0000-0000-0000DA940000}"/>
    <cellStyle name="Migliaia 53 3 3 7" xfId="32932" xr:uid="{00000000-0005-0000-0000-0000DB940000}"/>
    <cellStyle name="Migliaia 53 3 3 8" xfId="38228" xr:uid="{00000000-0005-0000-0000-0000DC940000}"/>
    <cellStyle name="Migliaia 53 3 3 9" xfId="12197" xr:uid="{00000000-0005-0000-0000-0000DD940000}"/>
    <cellStyle name="Migliaia 53 3 4" xfId="2433" xr:uid="{00000000-0005-0000-0000-0000DE940000}"/>
    <cellStyle name="Migliaia 53 3 4 2" xfId="3945" xr:uid="{00000000-0005-0000-0000-0000DF940000}"/>
    <cellStyle name="Migliaia 53 3 4 2 2" xfId="9900" xr:uid="{00000000-0005-0000-0000-0000E0940000}"/>
    <cellStyle name="Migliaia 53 3 4 2 3" xfId="14008" xr:uid="{00000000-0005-0000-0000-0000E1940000}"/>
    <cellStyle name="Migliaia 53 3 4 2 4" xfId="16372" xr:uid="{00000000-0005-0000-0000-0000E2940000}"/>
    <cellStyle name="Migliaia 53 3 4 2 5" xfId="27912" xr:uid="{00000000-0005-0000-0000-0000E3940000}"/>
    <cellStyle name="Migliaia 53 3 4 2 6" xfId="12200" xr:uid="{00000000-0005-0000-0000-0000E4940000}"/>
    <cellStyle name="Migliaia 53 3 4 3" xfId="9148" xr:uid="{00000000-0005-0000-0000-0000E5940000}"/>
    <cellStyle name="Migliaia 53 3 4 3 2" xfId="30910" xr:uid="{00000000-0005-0000-0000-0000E6940000}"/>
    <cellStyle name="Migliaia 53 3 4 3 2 2" xfId="36070" xr:uid="{00000000-0005-0000-0000-0000E7940000}"/>
    <cellStyle name="Migliaia 53 3 4 3 2 3" xfId="41372" xr:uid="{00000000-0005-0000-0000-0000E8940000}"/>
    <cellStyle name="Migliaia 53 3 4 3 3" xfId="33419" xr:uid="{00000000-0005-0000-0000-0000E9940000}"/>
    <cellStyle name="Migliaia 53 3 4 3 4" xfId="38721" xr:uid="{00000000-0005-0000-0000-0000EA940000}"/>
    <cellStyle name="Migliaia 53 3 4 4" xfId="16371" xr:uid="{00000000-0005-0000-0000-0000EB940000}"/>
    <cellStyle name="Migliaia 53 3 4 4 2" xfId="35582" xr:uid="{00000000-0005-0000-0000-0000EC940000}"/>
    <cellStyle name="Migliaia 53 3 4 4 3" xfId="40884" xr:uid="{00000000-0005-0000-0000-0000ED940000}"/>
    <cellStyle name="Migliaia 53 3 4 4 4" xfId="29961" xr:uid="{00000000-0005-0000-0000-0000EE940000}"/>
    <cellStyle name="Migliaia 53 3 4 5" xfId="32936" xr:uid="{00000000-0005-0000-0000-0000EF940000}"/>
    <cellStyle name="Migliaia 53 3 4 6" xfId="38233" xr:uid="{00000000-0005-0000-0000-0000F0940000}"/>
    <cellStyle name="Migliaia 53 3 4 7" xfId="12199" xr:uid="{00000000-0005-0000-0000-0000F1940000}"/>
    <cellStyle name="Migliaia 53 3 5" xfId="3281" xr:uid="{00000000-0005-0000-0000-0000F2940000}"/>
    <cellStyle name="Migliaia 53 3 5 2" xfId="9754" xr:uid="{00000000-0005-0000-0000-0000F3940000}"/>
    <cellStyle name="Migliaia 53 3 5 2 2" xfId="30911" xr:uid="{00000000-0005-0000-0000-0000F4940000}"/>
    <cellStyle name="Migliaia 53 3 5 2 2 2" xfId="36071" xr:uid="{00000000-0005-0000-0000-0000F5940000}"/>
    <cellStyle name="Migliaia 53 3 5 2 2 3" xfId="41373" xr:uid="{00000000-0005-0000-0000-0000F6940000}"/>
    <cellStyle name="Migliaia 53 3 5 2 3" xfId="33420" xr:uid="{00000000-0005-0000-0000-0000F7940000}"/>
    <cellStyle name="Migliaia 53 3 5 2 4" xfId="38722" xr:uid="{00000000-0005-0000-0000-0000F8940000}"/>
    <cellStyle name="Migliaia 53 3 5 3" xfId="16373" xr:uid="{00000000-0005-0000-0000-0000F9940000}"/>
    <cellStyle name="Migliaia 53 3 5 3 2" xfId="35583" xr:uid="{00000000-0005-0000-0000-0000FA940000}"/>
    <cellStyle name="Migliaia 53 3 5 3 3" xfId="40885" xr:uid="{00000000-0005-0000-0000-0000FB940000}"/>
    <cellStyle name="Migliaia 53 3 5 3 4" xfId="29962" xr:uid="{00000000-0005-0000-0000-0000FC940000}"/>
    <cellStyle name="Migliaia 53 3 5 4" xfId="32937" xr:uid="{00000000-0005-0000-0000-0000FD940000}"/>
    <cellStyle name="Migliaia 53 3 5 5" xfId="38234" xr:uid="{00000000-0005-0000-0000-0000FE940000}"/>
    <cellStyle name="Migliaia 53 3 5 6" xfId="12201" xr:uid="{00000000-0005-0000-0000-0000FF940000}"/>
    <cellStyle name="Migliaia 53 3 6" xfId="2876" xr:uid="{00000000-0005-0000-0000-000000950000}"/>
    <cellStyle name="Migliaia 53 3 6 2" xfId="9459" xr:uid="{00000000-0005-0000-0000-000001950000}"/>
    <cellStyle name="Migliaia 53 3 6 2 2" xfId="35584" xr:uid="{00000000-0005-0000-0000-000002950000}"/>
    <cellStyle name="Migliaia 53 3 6 2 3" xfId="40886" xr:uid="{00000000-0005-0000-0000-000003950000}"/>
    <cellStyle name="Migliaia 53 3 6 3" xfId="13724" xr:uid="{00000000-0005-0000-0000-000004950000}"/>
    <cellStyle name="Migliaia 53 3 6 4" xfId="16374" xr:uid="{00000000-0005-0000-0000-000005950000}"/>
    <cellStyle name="Migliaia 53 3 6 4 2" xfId="38235" xr:uid="{00000000-0005-0000-0000-000006950000}"/>
    <cellStyle name="Migliaia 53 3 6 5" xfId="12202" xr:uid="{00000000-0005-0000-0000-000007950000}"/>
    <cellStyle name="Migliaia 53 3 7" xfId="7869" xr:uid="{00000000-0005-0000-0000-000008950000}"/>
    <cellStyle name="Migliaia 53 3 7 2" xfId="29964" xr:uid="{00000000-0005-0000-0000-000009950000}"/>
    <cellStyle name="Migliaia 53 3 7 2 2" xfId="35585" xr:uid="{00000000-0005-0000-0000-00000A950000}"/>
    <cellStyle name="Migliaia 53 3 7 2 3" xfId="40887" xr:uid="{00000000-0005-0000-0000-00000B950000}"/>
    <cellStyle name="Migliaia 53 3 7 3" xfId="32939" xr:uid="{00000000-0005-0000-0000-00000C950000}"/>
    <cellStyle name="Migliaia 53 3 7 4" xfId="38236" xr:uid="{00000000-0005-0000-0000-00000D950000}"/>
    <cellStyle name="Migliaia 53 3 8" xfId="12712" xr:uid="{00000000-0005-0000-0000-00000E950000}"/>
    <cellStyle name="Migliaia 53 3 8 2" xfId="29965" xr:uid="{00000000-0005-0000-0000-00000F950000}"/>
    <cellStyle name="Migliaia 53 3 8 2 2" xfId="35586" xr:uid="{00000000-0005-0000-0000-000010950000}"/>
    <cellStyle name="Migliaia 53 3 8 2 3" xfId="40888" xr:uid="{00000000-0005-0000-0000-000011950000}"/>
    <cellStyle name="Migliaia 53 3 8 3" xfId="32940" xr:uid="{00000000-0005-0000-0000-000012950000}"/>
    <cellStyle name="Migliaia 53 3 8 4" xfId="38237" xr:uid="{00000000-0005-0000-0000-000013950000}"/>
    <cellStyle name="Migliaia 53 3 8 5" xfId="20770" xr:uid="{00000000-0005-0000-0000-000014950000}"/>
    <cellStyle name="Migliaia 53 3 9" xfId="16365" xr:uid="{00000000-0005-0000-0000-000015950000}"/>
    <cellStyle name="Migliaia 53 4" xfId="1515" xr:uid="{00000000-0005-0000-0000-000016950000}"/>
    <cellStyle name="Migliaia 53 4 2" xfId="3711" xr:uid="{00000000-0005-0000-0000-000017950000}"/>
    <cellStyle name="Migliaia 53 4 2 2" xfId="4308" xr:uid="{00000000-0005-0000-0000-000018950000}"/>
    <cellStyle name="Migliaia 53 4 2 2 2" xfId="29966" xr:uid="{00000000-0005-0000-0000-000019950000}"/>
    <cellStyle name="Migliaia 53 4 2 2 2 2" xfId="35587" xr:uid="{00000000-0005-0000-0000-00001A950000}"/>
    <cellStyle name="Migliaia 53 4 2 2 2 3" xfId="40889" xr:uid="{00000000-0005-0000-0000-00001B950000}"/>
    <cellStyle name="Migliaia 53 4 2 2 3" xfId="32941" xr:uid="{00000000-0005-0000-0000-00001C950000}"/>
    <cellStyle name="Migliaia 53 4 2 2 4" xfId="38238" xr:uid="{00000000-0005-0000-0000-00001D950000}"/>
    <cellStyle name="Migliaia 53 4 2 3" xfId="7509" xr:uid="{00000000-0005-0000-0000-00001E950000}"/>
    <cellStyle name="Migliaia 53 4 2 3 2" xfId="29967" xr:uid="{00000000-0005-0000-0000-00001F950000}"/>
    <cellStyle name="Migliaia 53 4 2 3 2 2" xfId="35588" xr:uid="{00000000-0005-0000-0000-000020950000}"/>
    <cellStyle name="Migliaia 53 4 2 3 2 3" xfId="40890" xr:uid="{00000000-0005-0000-0000-000021950000}"/>
    <cellStyle name="Migliaia 53 4 2 3 3" xfId="32942" xr:uid="{00000000-0005-0000-0000-000022950000}"/>
    <cellStyle name="Migliaia 53 4 2 3 4" xfId="38239" xr:uid="{00000000-0005-0000-0000-000023950000}"/>
    <cellStyle name="Migliaia 53 4 2 4" xfId="6860" xr:uid="{00000000-0005-0000-0000-000024950000}"/>
    <cellStyle name="Migliaia 53 4 2 5" xfId="6269" xr:uid="{00000000-0005-0000-0000-000025950000}"/>
    <cellStyle name="Migliaia 53 4 2 5 2" xfId="17043" xr:uid="{00000000-0005-0000-0000-000026950000}"/>
    <cellStyle name="Migliaia 53 4 2 5 3" xfId="43197" xr:uid="{00000000-0005-0000-0000-000027950000}"/>
    <cellStyle name="Migliaia 53 4 2 5 4" xfId="46075" xr:uid="{00000000-0005-0000-0000-000028950000}"/>
    <cellStyle name="Migliaia 53 4 2 5 5" xfId="49091" xr:uid="{00000000-0005-0000-0000-000029950000}"/>
    <cellStyle name="Migliaia 53 4 2 6" xfId="16376" xr:uid="{00000000-0005-0000-0000-00002A950000}"/>
    <cellStyle name="Migliaia 53 4 2 7" xfId="20772" xr:uid="{00000000-0005-0000-0000-00002B950000}"/>
    <cellStyle name="Migliaia 53 4 3" xfId="4309" xr:uid="{00000000-0005-0000-0000-00002C950000}"/>
    <cellStyle name="Migliaia 53 4 3 2" xfId="13691" xr:uid="{00000000-0005-0000-0000-00002D950000}"/>
    <cellStyle name="Migliaia 53 4 3 2 2" xfId="35589" xr:uid="{00000000-0005-0000-0000-00002E950000}"/>
    <cellStyle name="Migliaia 53 4 3 2 3" xfId="40891" xr:uid="{00000000-0005-0000-0000-00002F950000}"/>
    <cellStyle name="Migliaia 53 4 3 3" xfId="32943" xr:uid="{00000000-0005-0000-0000-000030950000}"/>
    <cellStyle name="Migliaia 53 4 3 4" xfId="38240" xr:uid="{00000000-0005-0000-0000-000031950000}"/>
    <cellStyle name="Migliaia 53 4 3 5" xfId="12710" xr:uid="{00000000-0005-0000-0000-000032950000}"/>
    <cellStyle name="Migliaia 53 4 4" xfId="7510" xr:uid="{00000000-0005-0000-0000-000033950000}"/>
    <cellStyle name="Migliaia 53 4 4 2" xfId="29969" xr:uid="{00000000-0005-0000-0000-000034950000}"/>
    <cellStyle name="Migliaia 53 4 4 2 2" xfId="35590" xr:uid="{00000000-0005-0000-0000-000035950000}"/>
    <cellStyle name="Migliaia 53 4 4 2 3" xfId="40892" xr:uid="{00000000-0005-0000-0000-000036950000}"/>
    <cellStyle name="Migliaia 53 4 4 3" xfId="32944" xr:uid="{00000000-0005-0000-0000-000037950000}"/>
    <cellStyle name="Migliaia 53 4 4 4" xfId="38241" xr:uid="{00000000-0005-0000-0000-000038950000}"/>
    <cellStyle name="Migliaia 53 4 5" xfId="6859" xr:uid="{00000000-0005-0000-0000-000039950000}"/>
    <cellStyle name="Migliaia 53 4 5 2" xfId="29970" xr:uid="{00000000-0005-0000-0000-00003A950000}"/>
    <cellStyle name="Migliaia 53 4 5 2 2" xfId="35591" xr:uid="{00000000-0005-0000-0000-00003B950000}"/>
    <cellStyle name="Migliaia 53 4 5 2 3" xfId="40893" xr:uid="{00000000-0005-0000-0000-00003C950000}"/>
    <cellStyle name="Migliaia 53 4 5 3" xfId="32945" xr:uid="{00000000-0005-0000-0000-00003D950000}"/>
    <cellStyle name="Migliaia 53 4 5 4" xfId="38242" xr:uid="{00000000-0005-0000-0000-00003E950000}"/>
    <cellStyle name="Migliaia 53 4 6" xfId="6268" xr:uid="{00000000-0005-0000-0000-00003F950000}"/>
    <cellStyle name="Migliaia 53 4 6 2" xfId="17042" xr:uid="{00000000-0005-0000-0000-000040950000}"/>
    <cellStyle name="Migliaia 53 4 6 2 2" xfId="35592" xr:uid="{00000000-0005-0000-0000-000041950000}"/>
    <cellStyle name="Migliaia 53 4 6 2 3" xfId="40894" xr:uid="{00000000-0005-0000-0000-000042950000}"/>
    <cellStyle name="Migliaia 53 4 6 2 4" xfId="29971" xr:uid="{00000000-0005-0000-0000-000043950000}"/>
    <cellStyle name="Migliaia 53 4 6 3" xfId="32946" xr:uid="{00000000-0005-0000-0000-000044950000}"/>
    <cellStyle name="Migliaia 53 4 6 4" xfId="38243" xr:uid="{00000000-0005-0000-0000-000045950000}"/>
    <cellStyle name="Migliaia 53 4 6 5" xfId="20776" xr:uid="{00000000-0005-0000-0000-000046950000}"/>
    <cellStyle name="Migliaia 53 4 6 6" xfId="42156" xr:uid="{00000000-0005-0000-0000-000047950000}"/>
    <cellStyle name="Migliaia 53 4 6 7" xfId="46074" xr:uid="{00000000-0005-0000-0000-000048950000}"/>
    <cellStyle name="Migliaia 53 4 6 8" xfId="49090" xr:uid="{00000000-0005-0000-0000-000049950000}"/>
    <cellStyle name="Migliaia 53 4 7" xfId="16375" xr:uid="{00000000-0005-0000-0000-00004A950000}"/>
    <cellStyle name="Migliaia 53 4 7 2" xfId="29972" xr:uid="{00000000-0005-0000-0000-00004B950000}"/>
    <cellStyle name="Migliaia 53 4 7 2 2" xfId="35593" xr:uid="{00000000-0005-0000-0000-00004C950000}"/>
    <cellStyle name="Migliaia 53 4 7 2 3" xfId="40895" xr:uid="{00000000-0005-0000-0000-00004D950000}"/>
    <cellStyle name="Migliaia 53 4 7 3" xfId="32947" xr:uid="{00000000-0005-0000-0000-00004E950000}"/>
    <cellStyle name="Migliaia 53 4 7 4" xfId="38244" xr:uid="{00000000-0005-0000-0000-00004F950000}"/>
    <cellStyle name="Migliaia 53 4 7 5" xfId="20777" xr:uid="{00000000-0005-0000-0000-000050950000}"/>
    <cellStyle name="Migliaia 53 4 8" xfId="20771" xr:uid="{00000000-0005-0000-0000-000051950000}"/>
    <cellStyle name="Migliaia 53 5" xfId="1516" xr:uid="{00000000-0005-0000-0000-000052950000}"/>
    <cellStyle name="Migliaia 53 5 2" xfId="3712" xr:uid="{00000000-0005-0000-0000-000053950000}"/>
    <cellStyle name="Migliaia 53 5 2 2" xfId="13940" xr:uid="{00000000-0005-0000-0000-000054950000}"/>
    <cellStyle name="Migliaia 53 5 2 2 2" xfId="35594" xr:uid="{00000000-0005-0000-0000-000055950000}"/>
    <cellStyle name="Migliaia 53 5 2 2 3" xfId="40896" xr:uid="{00000000-0005-0000-0000-000056950000}"/>
    <cellStyle name="Migliaia 53 5 2 3" xfId="16378" xr:uid="{00000000-0005-0000-0000-000057950000}"/>
    <cellStyle name="Migliaia 53 5 2 3 2" xfId="32948" xr:uid="{00000000-0005-0000-0000-000058950000}"/>
    <cellStyle name="Migliaia 53 5 2 4" xfId="38245" xr:uid="{00000000-0005-0000-0000-000059950000}"/>
    <cellStyle name="Migliaia 53 5 2 5" xfId="12203" xr:uid="{00000000-0005-0000-0000-00005A950000}"/>
    <cellStyle name="Migliaia 53 5 3" xfId="6861" xr:uid="{00000000-0005-0000-0000-00005B950000}"/>
    <cellStyle name="Migliaia 53 5 3 2" xfId="29973" xr:uid="{00000000-0005-0000-0000-00005C950000}"/>
    <cellStyle name="Migliaia 53 5 3 2 2" xfId="35595" xr:uid="{00000000-0005-0000-0000-00005D950000}"/>
    <cellStyle name="Migliaia 53 5 3 2 3" xfId="40897" xr:uid="{00000000-0005-0000-0000-00005E950000}"/>
    <cellStyle name="Migliaia 53 5 3 3" xfId="32949" xr:uid="{00000000-0005-0000-0000-00005F950000}"/>
    <cellStyle name="Migliaia 53 5 3 4" xfId="38246" xr:uid="{00000000-0005-0000-0000-000060950000}"/>
    <cellStyle name="Migliaia 53 5 4" xfId="6270" xr:uid="{00000000-0005-0000-0000-000061950000}"/>
    <cellStyle name="Migliaia 53 5 4 2" xfId="17044" xr:uid="{00000000-0005-0000-0000-000062950000}"/>
    <cellStyle name="Migliaia 53 5 4 2 2" xfId="35596" xr:uid="{00000000-0005-0000-0000-000063950000}"/>
    <cellStyle name="Migliaia 53 5 4 2 3" xfId="40898" xr:uid="{00000000-0005-0000-0000-000064950000}"/>
    <cellStyle name="Migliaia 53 5 4 2 4" xfId="29974" xr:uid="{00000000-0005-0000-0000-000065950000}"/>
    <cellStyle name="Migliaia 53 5 4 3" xfId="32950" xr:uid="{00000000-0005-0000-0000-000066950000}"/>
    <cellStyle name="Migliaia 53 5 4 4" xfId="38247" xr:uid="{00000000-0005-0000-0000-000067950000}"/>
    <cellStyle name="Migliaia 53 5 4 5" xfId="20779" xr:uid="{00000000-0005-0000-0000-000068950000}"/>
    <cellStyle name="Migliaia 53 5 4 6" xfId="27744" xr:uid="{00000000-0005-0000-0000-000069950000}"/>
    <cellStyle name="Migliaia 53 5 4 7" xfId="46076" xr:uid="{00000000-0005-0000-0000-00006A950000}"/>
    <cellStyle name="Migliaia 53 5 4 8" xfId="49092" xr:uid="{00000000-0005-0000-0000-00006B950000}"/>
    <cellStyle name="Migliaia 53 5 5" xfId="16377" xr:uid="{00000000-0005-0000-0000-00006C950000}"/>
    <cellStyle name="Migliaia 53 5 5 2" xfId="29975" xr:uid="{00000000-0005-0000-0000-00006D950000}"/>
    <cellStyle name="Migliaia 53 5 5 2 2" xfId="35597" xr:uid="{00000000-0005-0000-0000-00006E950000}"/>
    <cellStyle name="Migliaia 53 5 5 2 3" xfId="40899" xr:uid="{00000000-0005-0000-0000-00006F950000}"/>
    <cellStyle name="Migliaia 53 5 5 3" xfId="32951" xr:uid="{00000000-0005-0000-0000-000070950000}"/>
    <cellStyle name="Migliaia 53 5 5 4" xfId="38248" xr:uid="{00000000-0005-0000-0000-000071950000}"/>
    <cellStyle name="Migliaia 53 5 5 5" xfId="20780" xr:uid="{00000000-0005-0000-0000-000072950000}"/>
    <cellStyle name="Migliaia 53 5 6" xfId="20781" xr:uid="{00000000-0005-0000-0000-000073950000}"/>
    <cellStyle name="Migliaia 53 5 6 2" xfId="29976" xr:uid="{00000000-0005-0000-0000-000074950000}"/>
    <cellStyle name="Migliaia 53 5 6 2 2" xfId="35598" xr:uid="{00000000-0005-0000-0000-000075950000}"/>
    <cellStyle name="Migliaia 53 5 6 2 3" xfId="40900" xr:uid="{00000000-0005-0000-0000-000076950000}"/>
    <cellStyle name="Migliaia 53 5 6 3" xfId="32952" xr:uid="{00000000-0005-0000-0000-000077950000}"/>
    <cellStyle name="Migliaia 53 5 6 4" xfId="38249" xr:uid="{00000000-0005-0000-0000-000078950000}"/>
    <cellStyle name="Migliaia 53 5 7" xfId="20778" xr:uid="{00000000-0005-0000-0000-000079950000}"/>
    <cellStyle name="Migliaia 53 6" xfId="1511" xr:uid="{00000000-0005-0000-0000-00007A950000}"/>
    <cellStyle name="Migliaia 53 6 2" xfId="3707" xr:uid="{00000000-0005-0000-0000-00007B950000}"/>
    <cellStyle name="Migliaia 53 6 2 2" xfId="5209" xr:uid="{00000000-0005-0000-0000-00007C950000}"/>
    <cellStyle name="Migliaia 53 6 2 3" xfId="13989" xr:uid="{00000000-0005-0000-0000-00007D950000}"/>
    <cellStyle name="Migliaia 53 6 2 4" xfId="16380" xr:uid="{00000000-0005-0000-0000-00007E950000}"/>
    <cellStyle name="Migliaia 53 6 2 5" xfId="27915" xr:uid="{00000000-0005-0000-0000-00007F950000}"/>
    <cellStyle name="Migliaia 53 6 2 6" xfId="12205" xr:uid="{00000000-0005-0000-0000-000080950000}"/>
    <cellStyle name="Migliaia 53 6 3" xfId="4961" xr:uid="{00000000-0005-0000-0000-000081950000}"/>
    <cellStyle name="Migliaia 53 6 3 2" xfId="30912" xr:uid="{00000000-0005-0000-0000-000082950000}"/>
    <cellStyle name="Migliaia 53 6 3 2 2" xfId="36072" xr:uid="{00000000-0005-0000-0000-000083950000}"/>
    <cellStyle name="Migliaia 53 6 3 2 3" xfId="41374" xr:uid="{00000000-0005-0000-0000-000084950000}"/>
    <cellStyle name="Migliaia 53 6 3 3" xfId="33421" xr:uid="{00000000-0005-0000-0000-000085950000}"/>
    <cellStyle name="Migliaia 53 6 3 4" xfId="38723" xr:uid="{00000000-0005-0000-0000-000086950000}"/>
    <cellStyle name="Migliaia 53 6 4" xfId="16379" xr:uid="{00000000-0005-0000-0000-000087950000}"/>
    <cellStyle name="Migliaia 53 6 4 2" xfId="35599" xr:uid="{00000000-0005-0000-0000-000088950000}"/>
    <cellStyle name="Migliaia 53 6 4 3" xfId="40901" xr:uid="{00000000-0005-0000-0000-000089950000}"/>
    <cellStyle name="Migliaia 53 6 4 4" xfId="29977" xr:uid="{00000000-0005-0000-0000-00008A950000}"/>
    <cellStyle name="Migliaia 53 6 5" xfId="32953" xr:uid="{00000000-0005-0000-0000-00008B950000}"/>
    <cellStyle name="Migliaia 53 6 6" xfId="38250" xr:uid="{00000000-0005-0000-0000-00008C950000}"/>
    <cellStyle name="Migliaia 53 6 7" xfId="12204" xr:uid="{00000000-0005-0000-0000-00008D950000}"/>
    <cellStyle name="Migliaia 53 7" xfId="3279" xr:uid="{00000000-0005-0000-0000-00008E950000}"/>
    <cellStyle name="Migliaia 53 7 2" xfId="9752" xr:uid="{00000000-0005-0000-0000-00008F950000}"/>
    <cellStyle name="Migliaia 53 7 2 2" xfId="30913" xr:uid="{00000000-0005-0000-0000-000090950000}"/>
    <cellStyle name="Migliaia 53 7 2 2 2" xfId="36073" xr:uid="{00000000-0005-0000-0000-000091950000}"/>
    <cellStyle name="Migliaia 53 7 2 2 3" xfId="41375" xr:uid="{00000000-0005-0000-0000-000092950000}"/>
    <cellStyle name="Migliaia 53 7 2 3" xfId="33422" xr:uid="{00000000-0005-0000-0000-000093950000}"/>
    <cellStyle name="Migliaia 53 7 2 4" xfId="38724" xr:uid="{00000000-0005-0000-0000-000094950000}"/>
    <cellStyle name="Migliaia 53 7 3" xfId="16381" xr:uid="{00000000-0005-0000-0000-000095950000}"/>
    <cellStyle name="Migliaia 53 7 3 2" xfId="35600" xr:uid="{00000000-0005-0000-0000-000096950000}"/>
    <cellStyle name="Migliaia 53 7 3 3" xfId="40902" xr:uid="{00000000-0005-0000-0000-000097950000}"/>
    <cellStyle name="Migliaia 53 7 3 4" xfId="29978" xr:uid="{00000000-0005-0000-0000-000098950000}"/>
    <cellStyle name="Migliaia 53 7 4" xfId="32954" xr:uid="{00000000-0005-0000-0000-000099950000}"/>
    <cellStyle name="Migliaia 53 7 5" xfId="38251" xr:uid="{00000000-0005-0000-0000-00009A950000}"/>
    <cellStyle name="Migliaia 53 7 6" xfId="12206" xr:uid="{00000000-0005-0000-0000-00009B950000}"/>
    <cellStyle name="Migliaia 53 8" xfId="2874" xr:uid="{00000000-0005-0000-0000-00009C950000}"/>
    <cellStyle name="Migliaia 53 8 2" xfId="9457" xr:uid="{00000000-0005-0000-0000-00009D950000}"/>
    <cellStyle name="Migliaia 53 8 2 2" xfId="30914" xr:uid="{00000000-0005-0000-0000-00009E950000}"/>
    <cellStyle name="Migliaia 53 8 2 2 2" xfId="36074" xr:uid="{00000000-0005-0000-0000-00009F950000}"/>
    <cellStyle name="Migliaia 53 8 2 2 3" xfId="41376" xr:uid="{00000000-0005-0000-0000-0000A0950000}"/>
    <cellStyle name="Migliaia 53 8 2 3" xfId="33423" xr:uid="{00000000-0005-0000-0000-0000A1950000}"/>
    <cellStyle name="Migliaia 53 8 2 4" xfId="38725" xr:uid="{00000000-0005-0000-0000-0000A2950000}"/>
    <cellStyle name="Migliaia 53 8 3" xfId="16382" xr:uid="{00000000-0005-0000-0000-0000A3950000}"/>
    <cellStyle name="Migliaia 53 8 3 2" xfId="35601" xr:uid="{00000000-0005-0000-0000-0000A4950000}"/>
    <cellStyle name="Migliaia 53 8 3 3" xfId="40903" xr:uid="{00000000-0005-0000-0000-0000A5950000}"/>
    <cellStyle name="Migliaia 53 8 3 4" xfId="29979" xr:uid="{00000000-0005-0000-0000-0000A6950000}"/>
    <cellStyle name="Migliaia 53 8 4" xfId="32955" xr:uid="{00000000-0005-0000-0000-0000A7950000}"/>
    <cellStyle name="Migliaia 53 8 5" xfId="38252" xr:uid="{00000000-0005-0000-0000-0000A8950000}"/>
    <cellStyle name="Migliaia 53 8 6" xfId="12207" xr:uid="{00000000-0005-0000-0000-0000A9950000}"/>
    <cellStyle name="Migliaia 53 9" xfId="12660" xr:uid="{00000000-0005-0000-0000-0000AA950000}"/>
    <cellStyle name="Migliaia 53 9 2" xfId="29980" xr:uid="{00000000-0005-0000-0000-0000AB950000}"/>
    <cellStyle name="Migliaia 53 9 2 2" xfId="35602" xr:uid="{00000000-0005-0000-0000-0000AC950000}"/>
    <cellStyle name="Migliaia 53 9 2 3" xfId="40904" xr:uid="{00000000-0005-0000-0000-0000AD950000}"/>
    <cellStyle name="Migliaia 53 9 3" xfId="32956" xr:uid="{00000000-0005-0000-0000-0000AE950000}"/>
    <cellStyle name="Migliaia 53 9 4" xfId="38253" xr:uid="{00000000-0005-0000-0000-0000AF950000}"/>
    <cellStyle name="Migliaia 54" xfId="383" xr:uid="{00000000-0005-0000-0000-0000B0950000}"/>
    <cellStyle name="Migliaia 54 10" xfId="16383" xr:uid="{00000000-0005-0000-0000-0000B1950000}"/>
    <cellStyle name="Migliaia 54 10 2" xfId="35603" xr:uid="{00000000-0005-0000-0000-0000B2950000}"/>
    <cellStyle name="Migliaia 54 10 3" xfId="40905" xr:uid="{00000000-0005-0000-0000-0000B3950000}"/>
    <cellStyle name="Migliaia 54 10 4" xfId="29981" xr:uid="{00000000-0005-0000-0000-0000B4950000}"/>
    <cellStyle name="Migliaia 54 11" xfId="32957" xr:uid="{00000000-0005-0000-0000-0000B5950000}"/>
    <cellStyle name="Migliaia 54 12" xfId="38254" xr:uid="{00000000-0005-0000-0000-0000B6950000}"/>
    <cellStyle name="Migliaia 54 2" xfId="384" xr:uid="{00000000-0005-0000-0000-0000B7950000}"/>
    <cellStyle name="Migliaia 54 2 2" xfId="1518" xr:uid="{00000000-0005-0000-0000-0000B8950000}"/>
    <cellStyle name="Migliaia 54 2 2 2" xfId="3714" xr:uid="{00000000-0005-0000-0000-0000B9950000}"/>
    <cellStyle name="Migliaia 54 2 2 2 2" xfId="9841" xr:uid="{00000000-0005-0000-0000-0000BA950000}"/>
    <cellStyle name="Migliaia 54 2 2 2 2 2" xfId="35604" xr:uid="{00000000-0005-0000-0000-0000BB950000}"/>
    <cellStyle name="Migliaia 54 2 2 2 2 3" xfId="40906" xr:uid="{00000000-0005-0000-0000-0000BC950000}"/>
    <cellStyle name="Migliaia 54 2 2 2 3" xfId="13941" xr:uid="{00000000-0005-0000-0000-0000BD950000}"/>
    <cellStyle name="Migliaia 54 2 2 2 4" xfId="16386" xr:uid="{00000000-0005-0000-0000-0000BE950000}"/>
    <cellStyle name="Migliaia 54 2 2 2 4 2" xfId="38255" xr:uid="{00000000-0005-0000-0000-0000BF950000}"/>
    <cellStyle name="Migliaia 54 2 2 2 5" xfId="12208" xr:uid="{00000000-0005-0000-0000-0000C0950000}"/>
    <cellStyle name="Migliaia 54 2 2 3" xfId="7066" xr:uid="{00000000-0005-0000-0000-0000C1950000}"/>
    <cellStyle name="Migliaia 54 2 2 3 2" xfId="30915" xr:uid="{00000000-0005-0000-0000-0000C2950000}"/>
    <cellStyle name="Migliaia 54 2 2 3 2 2" xfId="36075" xr:uid="{00000000-0005-0000-0000-0000C3950000}"/>
    <cellStyle name="Migliaia 54 2 2 3 2 3" xfId="41377" xr:uid="{00000000-0005-0000-0000-0000C4950000}"/>
    <cellStyle name="Migliaia 54 2 2 3 3" xfId="33424" xr:uid="{00000000-0005-0000-0000-0000C5950000}"/>
    <cellStyle name="Migliaia 54 2 2 3 4" xfId="38726" xr:uid="{00000000-0005-0000-0000-0000C6950000}"/>
    <cellStyle name="Migliaia 54 2 2 4" xfId="6271" xr:uid="{00000000-0005-0000-0000-0000C7950000}"/>
    <cellStyle name="Migliaia 54 2 2 4 2" xfId="17045" xr:uid="{00000000-0005-0000-0000-0000C8950000}"/>
    <cellStyle name="Migliaia 54 2 2 4 3" xfId="42877" xr:uid="{00000000-0005-0000-0000-0000C9950000}"/>
    <cellStyle name="Migliaia 54 2 2 4 4" xfId="46077" xr:uid="{00000000-0005-0000-0000-0000CA950000}"/>
    <cellStyle name="Migliaia 54 2 2 4 5" xfId="49093" xr:uid="{00000000-0005-0000-0000-0000CB950000}"/>
    <cellStyle name="Migliaia 54 2 2 5" xfId="16385" xr:uid="{00000000-0005-0000-0000-0000CC950000}"/>
    <cellStyle name="Migliaia 54 2 2 6" xfId="20783" xr:uid="{00000000-0005-0000-0000-0000CD950000}"/>
    <cellStyle name="Migliaia 54 2 3" xfId="3283" xr:uid="{00000000-0005-0000-0000-0000CE950000}"/>
    <cellStyle name="Migliaia 54 2 3 2" xfId="9756" xr:uid="{00000000-0005-0000-0000-0000CF950000}"/>
    <cellStyle name="Migliaia 54 2 3 2 2" xfId="30916" xr:uid="{00000000-0005-0000-0000-0000D0950000}"/>
    <cellStyle name="Migliaia 54 2 3 2 2 2" xfId="36076" xr:uid="{00000000-0005-0000-0000-0000D1950000}"/>
    <cellStyle name="Migliaia 54 2 3 2 2 3" xfId="41378" xr:uid="{00000000-0005-0000-0000-0000D2950000}"/>
    <cellStyle name="Migliaia 54 2 3 2 3" xfId="33425" xr:uid="{00000000-0005-0000-0000-0000D3950000}"/>
    <cellStyle name="Migliaia 54 2 3 2 4" xfId="38727" xr:uid="{00000000-0005-0000-0000-0000D4950000}"/>
    <cellStyle name="Migliaia 54 2 3 3" xfId="16387" xr:uid="{00000000-0005-0000-0000-0000D5950000}"/>
    <cellStyle name="Migliaia 54 2 3 3 2" xfId="35605" xr:uid="{00000000-0005-0000-0000-0000D6950000}"/>
    <cellStyle name="Migliaia 54 2 3 3 3" xfId="40907" xr:uid="{00000000-0005-0000-0000-0000D7950000}"/>
    <cellStyle name="Migliaia 54 2 3 3 4" xfId="29983" xr:uid="{00000000-0005-0000-0000-0000D8950000}"/>
    <cellStyle name="Migliaia 54 2 3 4" xfId="32959" xr:uid="{00000000-0005-0000-0000-0000D9950000}"/>
    <cellStyle name="Migliaia 54 2 3 5" xfId="38256" xr:uid="{00000000-0005-0000-0000-0000DA950000}"/>
    <cellStyle name="Migliaia 54 2 3 6" xfId="12209" xr:uid="{00000000-0005-0000-0000-0000DB950000}"/>
    <cellStyle name="Migliaia 54 2 4" xfId="2879" xr:uid="{00000000-0005-0000-0000-0000DC950000}"/>
    <cellStyle name="Migliaia 54 2 4 2" xfId="9461" xr:uid="{00000000-0005-0000-0000-0000DD950000}"/>
    <cellStyle name="Migliaia 54 2 4 2 2" xfId="35606" xr:uid="{00000000-0005-0000-0000-0000DE950000}"/>
    <cellStyle name="Migliaia 54 2 4 2 3" xfId="40908" xr:uid="{00000000-0005-0000-0000-0000DF950000}"/>
    <cellStyle name="Migliaia 54 2 4 3" xfId="14035" xr:uid="{00000000-0005-0000-0000-0000E0950000}"/>
    <cellStyle name="Migliaia 54 2 4 4" xfId="16388" xr:uid="{00000000-0005-0000-0000-0000E1950000}"/>
    <cellStyle name="Migliaia 54 2 4 4 2" xfId="38257" xr:uid="{00000000-0005-0000-0000-0000E2950000}"/>
    <cellStyle name="Migliaia 54 2 4 5" xfId="12210" xr:uid="{00000000-0005-0000-0000-0000E3950000}"/>
    <cellStyle name="Migliaia 54 2 5" xfId="8581" xr:uid="{00000000-0005-0000-0000-0000E4950000}"/>
    <cellStyle name="Migliaia 54 2 5 2" xfId="29984" xr:uid="{00000000-0005-0000-0000-0000E5950000}"/>
    <cellStyle name="Migliaia 54 2 5 2 2" xfId="35607" xr:uid="{00000000-0005-0000-0000-0000E6950000}"/>
    <cellStyle name="Migliaia 54 2 5 2 3" xfId="40909" xr:uid="{00000000-0005-0000-0000-0000E7950000}"/>
    <cellStyle name="Migliaia 54 2 5 3" xfId="32960" xr:uid="{00000000-0005-0000-0000-0000E8950000}"/>
    <cellStyle name="Migliaia 54 2 5 4" xfId="38258" xr:uid="{00000000-0005-0000-0000-0000E9950000}"/>
    <cellStyle name="Migliaia 54 2 6" xfId="16384" xr:uid="{00000000-0005-0000-0000-0000EA950000}"/>
    <cellStyle name="Migliaia 54 2 6 2" xfId="29985" xr:uid="{00000000-0005-0000-0000-0000EB950000}"/>
    <cellStyle name="Migliaia 54 2 6 2 2" xfId="35608" xr:uid="{00000000-0005-0000-0000-0000EC950000}"/>
    <cellStyle name="Migliaia 54 2 6 2 3" xfId="40910" xr:uid="{00000000-0005-0000-0000-0000ED950000}"/>
    <cellStyle name="Migliaia 54 2 6 3" xfId="32961" xr:uid="{00000000-0005-0000-0000-0000EE950000}"/>
    <cellStyle name="Migliaia 54 2 6 4" xfId="38259" xr:uid="{00000000-0005-0000-0000-0000EF950000}"/>
    <cellStyle name="Migliaia 54 2 6 5" xfId="20785" xr:uid="{00000000-0005-0000-0000-0000F0950000}"/>
    <cellStyle name="Migliaia 54 2 7" xfId="20782" xr:uid="{00000000-0005-0000-0000-0000F1950000}"/>
    <cellStyle name="Migliaia 54 3" xfId="385" xr:uid="{00000000-0005-0000-0000-0000F2950000}"/>
    <cellStyle name="Migliaia 54 3 10" xfId="20786" xr:uid="{00000000-0005-0000-0000-0000F3950000}"/>
    <cellStyle name="Migliaia 54 3 11" xfId="12211" xr:uid="{00000000-0005-0000-0000-0000F4950000}"/>
    <cellStyle name="Migliaia 54 3 2" xfId="1520" xr:uid="{00000000-0005-0000-0000-0000F5950000}"/>
    <cellStyle name="Migliaia 54 3 2 2" xfId="3716" xr:uid="{00000000-0005-0000-0000-0000F6950000}"/>
    <cellStyle name="Migliaia 54 3 2 2 2" xfId="7511" xr:uid="{00000000-0005-0000-0000-0000F7950000}"/>
    <cellStyle name="Migliaia 54 3 2 2 2 2" xfId="13942" xr:uid="{00000000-0005-0000-0000-0000F8950000}"/>
    <cellStyle name="Migliaia 54 3 2 2 2 2 2" xfId="17322" xr:uid="{00000000-0005-0000-0000-0000F9950000}"/>
    <cellStyle name="Migliaia 54 3 2 2 2 2 2 2" xfId="35609" xr:uid="{00000000-0005-0000-0000-0000FA950000}"/>
    <cellStyle name="Migliaia 54 3 2 2 2 2 3" xfId="40911" xr:uid="{00000000-0005-0000-0000-0000FB950000}"/>
    <cellStyle name="Migliaia 54 3 2 2 2 2 4" xfId="29986" xr:uid="{00000000-0005-0000-0000-0000FC950000}"/>
    <cellStyle name="Migliaia 54 3 2 2 2 3" xfId="32962" xr:uid="{00000000-0005-0000-0000-0000FD950000}"/>
    <cellStyle name="Migliaia 54 3 2 2 2 4" xfId="38260" xr:uid="{00000000-0005-0000-0000-0000FE950000}"/>
    <cellStyle name="Migliaia 54 3 2 2 2 5" xfId="43265" xr:uid="{00000000-0005-0000-0000-0000FF950000}"/>
    <cellStyle name="Migliaia 54 3 2 2 2 6" xfId="46367" xr:uid="{00000000-0005-0000-0000-000000960000}"/>
    <cellStyle name="Migliaia 54 3 2 2 2 7" xfId="49383" xr:uid="{00000000-0005-0000-0000-000001960000}"/>
    <cellStyle name="Migliaia 54 3 2 2 2 8" xfId="13121" xr:uid="{00000000-0005-0000-0000-000002960000}"/>
    <cellStyle name="Migliaia 54 3 2 2 3" xfId="6545" xr:uid="{00000000-0005-0000-0000-000003960000}"/>
    <cellStyle name="Migliaia 54 3 2 2 4" xfId="6272" xr:uid="{00000000-0005-0000-0000-000004960000}"/>
    <cellStyle name="Migliaia 54 3 2 2 4 2" xfId="17046" xr:uid="{00000000-0005-0000-0000-000005960000}"/>
    <cellStyle name="Migliaia 54 3 2 2 4 3" xfId="20632" xr:uid="{00000000-0005-0000-0000-000006960000}"/>
    <cellStyle name="Migliaia 54 3 2 2 4 4" xfId="46078" xr:uid="{00000000-0005-0000-0000-000007960000}"/>
    <cellStyle name="Migliaia 54 3 2 2 4 5" xfId="49094" xr:uid="{00000000-0005-0000-0000-000008960000}"/>
    <cellStyle name="Migliaia 54 3 2 2 5" xfId="16391" xr:uid="{00000000-0005-0000-0000-000009960000}"/>
    <cellStyle name="Migliaia 54 3 2 2 6" xfId="20788" xr:uid="{00000000-0005-0000-0000-00000A960000}"/>
    <cellStyle name="Migliaia 54 3 2 3" xfId="2881" xr:uid="{00000000-0005-0000-0000-00000B960000}"/>
    <cellStyle name="Migliaia 54 3 2 3 2" xfId="7827" xr:uid="{00000000-0005-0000-0000-00000C960000}"/>
    <cellStyle name="Migliaia 54 3 2 3 2 2" xfId="35610" xr:uid="{00000000-0005-0000-0000-00000D960000}"/>
    <cellStyle name="Migliaia 54 3 2 3 2 3" xfId="40912" xr:uid="{00000000-0005-0000-0000-00000E960000}"/>
    <cellStyle name="Migliaia 54 3 2 3 2 4" xfId="29987" xr:uid="{00000000-0005-0000-0000-00000F960000}"/>
    <cellStyle name="Migliaia 54 3 2 3 3" xfId="7512" xr:uid="{00000000-0005-0000-0000-000010960000}"/>
    <cellStyle name="Migliaia 54 3 2 3 4" xfId="16392" xr:uid="{00000000-0005-0000-0000-000011960000}"/>
    <cellStyle name="Migliaia 54 3 2 3 4 2" xfId="38261" xr:uid="{00000000-0005-0000-0000-000012960000}"/>
    <cellStyle name="Migliaia 54 3 2 3 5" xfId="12212" xr:uid="{00000000-0005-0000-0000-000013960000}"/>
    <cellStyle name="Migliaia 54 3 2 4" xfId="6862" xr:uid="{00000000-0005-0000-0000-000014960000}"/>
    <cellStyle name="Migliaia 54 3 2 4 2" xfId="13538" xr:uid="{00000000-0005-0000-0000-000015960000}"/>
    <cellStyle name="Migliaia 54 3 2 4 2 2" xfId="35611" xr:uid="{00000000-0005-0000-0000-000016960000}"/>
    <cellStyle name="Migliaia 54 3 2 4 2 3" xfId="40913" xr:uid="{00000000-0005-0000-0000-000017960000}"/>
    <cellStyle name="Migliaia 54 3 2 4 3" xfId="32963" xr:uid="{00000000-0005-0000-0000-000018960000}"/>
    <cellStyle name="Migliaia 54 3 2 4 4" xfId="38262" xr:uid="{00000000-0005-0000-0000-000019960000}"/>
    <cellStyle name="Migliaia 54 3 2 4 5" xfId="12663" xr:uid="{00000000-0005-0000-0000-00001A960000}"/>
    <cellStyle name="Migliaia 54 3 2 5" xfId="12708" xr:uid="{00000000-0005-0000-0000-00001B960000}"/>
    <cellStyle name="Migliaia 54 3 2 5 2" xfId="29988" xr:uid="{00000000-0005-0000-0000-00001C960000}"/>
    <cellStyle name="Migliaia 54 3 2 5 2 2" xfId="35612" xr:uid="{00000000-0005-0000-0000-00001D960000}"/>
    <cellStyle name="Migliaia 54 3 2 5 2 3" xfId="40914" xr:uid="{00000000-0005-0000-0000-00001E960000}"/>
    <cellStyle name="Migliaia 54 3 2 5 3" xfId="32964" xr:uid="{00000000-0005-0000-0000-00001F960000}"/>
    <cellStyle name="Migliaia 54 3 2 5 4" xfId="38263" xr:uid="{00000000-0005-0000-0000-000020960000}"/>
    <cellStyle name="Migliaia 54 3 2 6" xfId="16390" xr:uid="{00000000-0005-0000-0000-000021960000}"/>
    <cellStyle name="Migliaia 54 3 2 6 2" xfId="29989" xr:uid="{00000000-0005-0000-0000-000022960000}"/>
    <cellStyle name="Migliaia 54 3 2 6 2 2" xfId="35613" xr:uid="{00000000-0005-0000-0000-000023960000}"/>
    <cellStyle name="Migliaia 54 3 2 6 2 3" xfId="40915" xr:uid="{00000000-0005-0000-0000-000024960000}"/>
    <cellStyle name="Migliaia 54 3 2 6 3" xfId="32965" xr:uid="{00000000-0005-0000-0000-000025960000}"/>
    <cellStyle name="Migliaia 54 3 2 6 4" xfId="38264" xr:uid="{00000000-0005-0000-0000-000026960000}"/>
    <cellStyle name="Migliaia 54 3 2 6 5" xfId="20789" xr:uid="{00000000-0005-0000-0000-000027960000}"/>
    <cellStyle name="Migliaia 54 3 2 7" xfId="20787" xr:uid="{00000000-0005-0000-0000-000028960000}"/>
    <cellStyle name="Migliaia 54 3 3" xfId="1519" xr:uid="{00000000-0005-0000-0000-000029960000}"/>
    <cellStyle name="Migliaia 54 3 3 2" xfId="3715" xr:uid="{00000000-0005-0000-0000-00002A960000}"/>
    <cellStyle name="Migliaia 54 3 3 2 2" xfId="5212" xr:uid="{00000000-0005-0000-0000-00002B960000}"/>
    <cellStyle name="Migliaia 54 3 3 2 2 2" xfId="35615" xr:uid="{00000000-0005-0000-0000-00002C960000}"/>
    <cellStyle name="Migliaia 54 3 3 2 2 3" xfId="40917" xr:uid="{00000000-0005-0000-0000-00002D960000}"/>
    <cellStyle name="Migliaia 54 3 3 2 3" xfId="13692" xr:uid="{00000000-0005-0000-0000-00002E960000}"/>
    <cellStyle name="Migliaia 54 3 3 2 4" xfId="16394" xr:uid="{00000000-0005-0000-0000-00002F960000}"/>
    <cellStyle name="Migliaia 54 3 3 2 4 2" xfId="38266" xr:uid="{00000000-0005-0000-0000-000030960000}"/>
    <cellStyle name="Migliaia 54 3 3 2 5" xfId="12214" xr:uid="{00000000-0005-0000-0000-000031960000}"/>
    <cellStyle name="Migliaia 54 3 3 3" xfId="4964" xr:uid="{00000000-0005-0000-0000-000032960000}"/>
    <cellStyle name="Migliaia 54 3 3 3 2" xfId="29992" xr:uid="{00000000-0005-0000-0000-000033960000}"/>
    <cellStyle name="Migliaia 54 3 3 3 2 2" xfId="35616" xr:uid="{00000000-0005-0000-0000-000034960000}"/>
    <cellStyle name="Migliaia 54 3 3 3 2 3" xfId="40918" xr:uid="{00000000-0005-0000-0000-000035960000}"/>
    <cellStyle name="Migliaia 54 3 3 3 3" xfId="32968" xr:uid="{00000000-0005-0000-0000-000036960000}"/>
    <cellStyle name="Migliaia 54 3 3 3 4" xfId="38267" xr:uid="{00000000-0005-0000-0000-000037960000}"/>
    <cellStyle name="Migliaia 54 3 3 4" xfId="16393" xr:uid="{00000000-0005-0000-0000-000038960000}"/>
    <cellStyle name="Migliaia 54 3 3 4 2" xfId="29993" xr:uid="{00000000-0005-0000-0000-000039960000}"/>
    <cellStyle name="Migliaia 54 3 3 4 2 2" xfId="35617" xr:uid="{00000000-0005-0000-0000-00003A960000}"/>
    <cellStyle name="Migliaia 54 3 3 4 2 3" xfId="40919" xr:uid="{00000000-0005-0000-0000-00003B960000}"/>
    <cellStyle name="Migliaia 54 3 3 4 3" xfId="32969" xr:uid="{00000000-0005-0000-0000-00003C960000}"/>
    <cellStyle name="Migliaia 54 3 3 4 4" xfId="38268" xr:uid="{00000000-0005-0000-0000-00003D960000}"/>
    <cellStyle name="Migliaia 54 3 3 4 5" xfId="20791" xr:uid="{00000000-0005-0000-0000-00003E960000}"/>
    <cellStyle name="Migliaia 54 3 3 5" xfId="20792" xr:uid="{00000000-0005-0000-0000-00003F960000}"/>
    <cellStyle name="Migliaia 54 3 3 5 2" xfId="29994" xr:uid="{00000000-0005-0000-0000-000040960000}"/>
    <cellStyle name="Migliaia 54 3 3 5 2 2" xfId="35618" xr:uid="{00000000-0005-0000-0000-000041960000}"/>
    <cellStyle name="Migliaia 54 3 3 5 2 3" xfId="40920" xr:uid="{00000000-0005-0000-0000-000042960000}"/>
    <cellStyle name="Migliaia 54 3 3 5 3" xfId="32970" xr:uid="{00000000-0005-0000-0000-000043960000}"/>
    <cellStyle name="Migliaia 54 3 3 5 4" xfId="38269" xr:uid="{00000000-0005-0000-0000-000044960000}"/>
    <cellStyle name="Migliaia 54 3 3 6" xfId="29990" xr:uid="{00000000-0005-0000-0000-000045960000}"/>
    <cellStyle name="Migliaia 54 3 3 6 2" xfId="35614" xr:uid="{00000000-0005-0000-0000-000046960000}"/>
    <cellStyle name="Migliaia 54 3 3 6 3" xfId="40916" xr:uid="{00000000-0005-0000-0000-000047960000}"/>
    <cellStyle name="Migliaia 54 3 3 7" xfId="32966" xr:uid="{00000000-0005-0000-0000-000048960000}"/>
    <cellStyle name="Migliaia 54 3 3 8" xfId="38265" xr:uid="{00000000-0005-0000-0000-000049960000}"/>
    <cellStyle name="Migliaia 54 3 3 9" xfId="12213" xr:uid="{00000000-0005-0000-0000-00004A960000}"/>
    <cellStyle name="Migliaia 54 3 4" xfId="2434" xr:uid="{00000000-0005-0000-0000-00004B960000}"/>
    <cellStyle name="Migliaia 54 3 4 2" xfId="3946" xr:uid="{00000000-0005-0000-0000-00004C960000}"/>
    <cellStyle name="Migliaia 54 3 4 2 2" xfId="9901" xr:uid="{00000000-0005-0000-0000-00004D960000}"/>
    <cellStyle name="Migliaia 54 3 4 2 3" xfId="13567" xr:uid="{00000000-0005-0000-0000-00004E960000}"/>
    <cellStyle name="Migliaia 54 3 4 2 4" xfId="16396" xr:uid="{00000000-0005-0000-0000-00004F960000}"/>
    <cellStyle name="Migliaia 54 3 4 2 5" xfId="27917" xr:uid="{00000000-0005-0000-0000-000050960000}"/>
    <cellStyle name="Migliaia 54 3 4 2 6" xfId="12216" xr:uid="{00000000-0005-0000-0000-000051960000}"/>
    <cellStyle name="Migliaia 54 3 4 3" xfId="9149" xr:uid="{00000000-0005-0000-0000-000052960000}"/>
    <cellStyle name="Migliaia 54 3 4 3 2" xfId="30917" xr:uid="{00000000-0005-0000-0000-000053960000}"/>
    <cellStyle name="Migliaia 54 3 4 3 2 2" xfId="36077" xr:uid="{00000000-0005-0000-0000-000054960000}"/>
    <cellStyle name="Migliaia 54 3 4 3 2 3" xfId="41379" xr:uid="{00000000-0005-0000-0000-000055960000}"/>
    <cellStyle name="Migliaia 54 3 4 3 3" xfId="33426" xr:uid="{00000000-0005-0000-0000-000056960000}"/>
    <cellStyle name="Migliaia 54 3 4 3 4" xfId="38728" xr:uid="{00000000-0005-0000-0000-000057960000}"/>
    <cellStyle name="Migliaia 54 3 4 4" xfId="16395" xr:uid="{00000000-0005-0000-0000-000058960000}"/>
    <cellStyle name="Migliaia 54 3 4 4 2" xfId="35619" xr:uid="{00000000-0005-0000-0000-000059960000}"/>
    <cellStyle name="Migliaia 54 3 4 4 3" xfId="40921" xr:uid="{00000000-0005-0000-0000-00005A960000}"/>
    <cellStyle name="Migliaia 54 3 4 4 4" xfId="29995" xr:uid="{00000000-0005-0000-0000-00005B960000}"/>
    <cellStyle name="Migliaia 54 3 4 5" xfId="32971" xr:uid="{00000000-0005-0000-0000-00005C960000}"/>
    <cellStyle name="Migliaia 54 3 4 6" xfId="38270" xr:uid="{00000000-0005-0000-0000-00005D960000}"/>
    <cellStyle name="Migliaia 54 3 4 7" xfId="12215" xr:uid="{00000000-0005-0000-0000-00005E960000}"/>
    <cellStyle name="Migliaia 54 3 5" xfId="3284" xr:uid="{00000000-0005-0000-0000-00005F960000}"/>
    <cellStyle name="Migliaia 54 3 5 2" xfId="9757" xr:uid="{00000000-0005-0000-0000-000060960000}"/>
    <cellStyle name="Migliaia 54 3 5 2 2" xfId="30918" xr:uid="{00000000-0005-0000-0000-000061960000}"/>
    <cellStyle name="Migliaia 54 3 5 2 2 2" xfId="36078" xr:uid="{00000000-0005-0000-0000-000062960000}"/>
    <cellStyle name="Migliaia 54 3 5 2 2 3" xfId="41380" xr:uid="{00000000-0005-0000-0000-000063960000}"/>
    <cellStyle name="Migliaia 54 3 5 2 3" xfId="33427" xr:uid="{00000000-0005-0000-0000-000064960000}"/>
    <cellStyle name="Migliaia 54 3 5 2 4" xfId="38729" xr:uid="{00000000-0005-0000-0000-000065960000}"/>
    <cellStyle name="Migliaia 54 3 5 3" xfId="16397" xr:uid="{00000000-0005-0000-0000-000066960000}"/>
    <cellStyle name="Migliaia 54 3 5 3 2" xfId="35620" xr:uid="{00000000-0005-0000-0000-000067960000}"/>
    <cellStyle name="Migliaia 54 3 5 3 3" xfId="40922" xr:uid="{00000000-0005-0000-0000-000068960000}"/>
    <cellStyle name="Migliaia 54 3 5 3 4" xfId="29996" xr:uid="{00000000-0005-0000-0000-000069960000}"/>
    <cellStyle name="Migliaia 54 3 5 4" xfId="32972" xr:uid="{00000000-0005-0000-0000-00006A960000}"/>
    <cellStyle name="Migliaia 54 3 5 5" xfId="38271" xr:uid="{00000000-0005-0000-0000-00006B960000}"/>
    <cellStyle name="Migliaia 54 3 5 6" xfId="12217" xr:uid="{00000000-0005-0000-0000-00006C960000}"/>
    <cellStyle name="Migliaia 54 3 6" xfId="2880" xr:uid="{00000000-0005-0000-0000-00006D960000}"/>
    <cellStyle name="Migliaia 54 3 6 2" xfId="9462" xr:uid="{00000000-0005-0000-0000-00006E960000}"/>
    <cellStyle name="Migliaia 54 3 6 2 2" xfId="35621" xr:uid="{00000000-0005-0000-0000-00006F960000}"/>
    <cellStyle name="Migliaia 54 3 6 2 3" xfId="40923" xr:uid="{00000000-0005-0000-0000-000070960000}"/>
    <cellStyle name="Migliaia 54 3 6 3" xfId="13459" xr:uid="{00000000-0005-0000-0000-000071960000}"/>
    <cellStyle name="Migliaia 54 3 6 4" xfId="16398" xr:uid="{00000000-0005-0000-0000-000072960000}"/>
    <cellStyle name="Migliaia 54 3 6 4 2" xfId="38272" xr:uid="{00000000-0005-0000-0000-000073960000}"/>
    <cellStyle name="Migliaia 54 3 6 5" xfId="12218" xr:uid="{00000000-0005-0000-0000-000074960000}"/>
    <cellStyle name="Migliaia 54 3 7" xfId="6955" xr:uid="{00000000-0005-0000-0000-000075960000}"/>
    <cellStyle name="Migliaia 54 3 7 2" xfId="29998" xr:uid="{00000000-0005-0000-0000-000076960000}"/>
    <cellStyle name="Migliaia 54 3 7 2 2" xfId="35622" xr:uid="{00000000-0005-0000-0000-000077960000}"/>
    <cellStyle name="Migliaia 54 3 7 2 3" xfId="40924" xr:uid="{00000000-0005-0000-0000-000078960000}"/>
    <cellStyle name="Migliaia 54 3 7 3" xfId="32974" xr:uid="{00000000-0005-0000-0000-000079960000}"/>
    <cellStyle name="Migliaia 54 3 7 4" xfId="38273" xr:uid="{00000000-0005-0000-0000-00007A960000}"/>
    <cellStyle name="Migliaia 54 3 8" xfId="12709" xr:uid="{00000000-0005-0000-0000-00007B960000}"/>
    <cellStyle name="Migliaia 54 3 8 2" xfId="29999" xr:uid="{00000000-0005-0000-0000-00007C960000}"/>
    <cellStyle name="Migliaia 54 3 8 2 2" xfId="35623" xr:uid="{00000000-0005-0000-0000-00007D960000}"/>
    <cellStyle name="Migliaia 54 3 8 2 3" xfId="40925" xr:uid="{00000000-0005-0000-0000-00007E960000}"/>
    <cellStyle name="Migliaia 54 3 8 3" xfId="32975" xr:uid="{00000000-0005-0000-0000-00007F960000}"/>
    <cellStyle name="Migliaia 54 3 8 4" xfId="38274" xr:uid="{00000000-0005-0000-0000-000080960000}"/>
    <cellStyle name="Migliaia 54 3 8 5" xfId="20797" xr:uid="{00000000-0005-0000-0000-000081960000}"/>
    <cellStyle name="Migliaia 54 3 9" xfId="16389" xr:uid="{00000000-0005-0000-0000-000082960000}"/>
    <cellStyle name="Migliaia 54 4" xfId="1521" xr:uid="{00000000-0005-0000-0000-000083960000}"/>
    <cellStyle name="Migliaia 54 4 2" xfId="3717" xr:uid="{00000000-0005-0000-0000-000084960000}"/>
    <cellStyle name="Migliaia 54 4 2 2" xfId="4310" xr:uid="{00000000-0005-0000-0000-000085960000}"/>
    <cellStyle name="Migliaia 54 4 2 2 2" xfId="30000" xr:uid="{00000000-0005-0000-0000-000086960000}"/>
    <cellStyle name="Migliaia 54 4 2 2 2 2" xfId="35624" xr:uid="{00000000-0005-0000-0000-000087960000}"/>
    <cellStyle name="Migliaia 54 4 2 2 2 3" xfId="40926" xr:uid="{00000000-0005-0000-0000-000088960000}"/>
    <cellStyle name="Migliaia 54 4 2 2 3" xfId="32976" xr:uid="{00000000-0005-0000-0000-000089960000}"/>
    <cellStyle name="Migliaia 54 4 2 2 4" xfId="38275" xr:uid="{00000000-0005-0000-0000-00008A960000}"/>
    <cellStyle name="Migliaia 54 4 2 3" xfId="7513" xr:uid="{00000000-0005-0000-0000-00008B960000}"/>
    <cellStyle name="Migliaia 54 4 2 3 2" xfId="30001" xr:uid="{00000000-0005-0000-0000-00008C960000}"/>
    <cellStyle name="Migliaia 54 4 2 3 2 2" xfId="35625" xr:uid="{00000000-0005-0000-0000-00008D960000}"/>
    <cellStyle name="Migliaia 54 4 2 3 2 3" xfId="40927" xr:uid="{00000000-0005-0000-0000-00008E960000}"/>
    <cellStyle name="Migliaia 54 4 2 3 3" xfId="32977" xr:uid="{00000000-0005-0000-0000-00008F960000}"/>
    <cellStyle name="Migliaia 54 4 2 3 4" xfId="38276" xr:uid="{00000000-0005-0000-0000-000090960000}"/>
    <cellStyle name="Migliaia 54 4 2 4" xfId="6864" xr:uid="{00000000-0005-0000-0000-000091960000}"/>
    <cellStyle name="Migliaia 54 4 2 5" xfId="6274" xr:uid="{00000000-0005-0000-0000-000092960000}"/>
    <cellStyle name="Migliaia 54 4 2 5 2" xfId="17048" xr:uid="{00000000-0005-0000-0000-000093960000}"/>
    <cellStyle name="Migliaia 54 4 2 5 3" xfId="27991" xr:uid="{00000000-0005-0000-0000-000094960000}"/>
    <cellStyle name="Migliaia 54 4 2 5 4" xfId="46080" xr:uid="{00000000-0005-0000-0000-000095960000}"/>
    <cellStyle name="Migliaia 54 4 2 5 5" xfId="49096" xr:uid="{00000000-0005-0000-0000-000096960000}"/>
    <cellStyle name="Migliaia 54 4 2 6" xfId="16400" xr:uid="{00000000-0005-0000-0000-000097960000}"/>
    <cellStyle name="Migliaia 54 4 2 7" xfId="20799" xr:uid="{00000000-0005-0000-0000-000098960000}"/>
    <cellStyle name="Migliaia 54 4 3" xfId="4311" xr:uid="{00000000-0005-0000-0000-000099960000}"/>
    <cellStyle name="Migliaia 54 4 3 2" xfId="13693" xr:uid="{00000000-0005-0000-0000-00009A960000}"/>
    <cellStyle name="Migliaia 54 4 3 2 2" xfId="35626" xr:uid="{00000000-0005-0000-0000-00009B960000}"/>
    <cellStyle name="Migliaia 54 4 3 2 3" xfId="40928" xr:uid="{00000000-0005-0000-0000-00009C960000}"/>
    <cellStyle name="Migliaia 54 4 3 3" xfId="32978" xr:uid="{00000000-0005-0000-0000-00009D960000}"/>
    <cellStyle name="Migliaia 54 4 3 4" xfId="38277" xr:uid="{00000000-0005-0000-0000-00009E960000}"/>
    <cellStyle name="Migliaia 54 4 3 5" xfId="12707" xr:uid="{00000000-0005-0000-0000-00009F960000}"/>
    <cellStyle name="Migliaia 54 4 4" xfId="7514" xr:uid="{00000000-0005-0000-0000-0000A0960000}"/>
    <cellStyle name="Migliaia 54 4 4 2" xfId="30003" xr:uid="{00000000-0005-0000-0000-0000A1960000}"/>
    <cellStyle name="Migliaia 54 4 4 2 2" xfId="35627" xr:uid="{00000000-0005-0000-0000-0000A2960000}"/>
    <cellStyle name="Migliaia 54 4 4 2 3" xfId="40929" xr:uid="{00000000-0005-0000-0000-0000A3960000}"/>
    <cellStyle name="Migliaia 54 4 4 3" xfId="32979" xr:uid="{00000000-0005-0000-0000-0000A4960000}"/>
    <cellStyle name="Migliaia 54 4 4 4" xfId="38278" xr:uid="{00000000-0005-0000-0000-0000A5960000}"/>
    <cellStyle name="Migliaia 54 4 5" xfId="6863" xr:uid="{00000000-0005-0000-0000-0000A6960000}"/>
    <cellStyle name="Migliaia 54 4 5 2" xfId="30004" xr:uid="{00000000-0005-0000-0000-0000A7960000}"/>
    <cellStyle name="Migliaia 54 4 5 2 2" xfId="35628" xr:uid="{00000000-0005-0000-0000-0000A8960000}"/>
    <cellStyle name="Migliaia 54 4 5 2 3" xfId="40930" xr:uid="{00000000-0005-0000-0000-0000A9960000}"/>
    <cellStyle name="Migliaia 54 4 5 3" xfId="32980" xr:uid="{00000000-0005-0000-0000-0000AA960000}"/>
    <cellStyle name="Migliaia 54 4 5 4" xfId="38279" xr:uid="{00000000-0005-0000-0000-0000AB960000}"/>
    <cellStyle name="Migliaia 54 4 6" xfId="6273" xr:uid="{00000000-0005-0000-0000-0000AC960000}"/>
    <cellStyle name="Migliaia 54 4 6 2" xfId="17047" xr:uid="{00000000-0005-0000-0000-0000AD960000}"/>
    <cellStyle name="Migliaia 54 4 6 2 2" xfId="35629" xr:uid="{00000000-0005-0000-0000-0000AE960000}"/>
    <cellStyle name="Migliaia 54 4 6 2 3" xfId="40931" xr:uid="{00000000-0005-0000-0000-0000AF960000}"/>
    <cellStyle name="Migliaia 54 4 6 2 4" xfId="30005" xr:uid="{00000000-0005-0000-0000-0000B0960000}"/>
    <cellStyle name="Migliaia 54 4 6 3" xfId="32981" xr:uid="{00000000-0005-0000-0000-0000B1960000}"/>
    <cellStyle name="Migliaia 54 4 6 4" xfId="38280" xr:uid="{00000000-0005-0000-0000-0000B2960000}"/>
    <cellStyle name="Migliaia 54 4 6 5" xfId="20805" xr:uid="{00000000-0005-0000-0000-0000B3960000}"/>
    <cellStyle name="Migliaia 54 4 6 6" xfId="43835" xr:uid="{00000000-0005-0000-0000-0000B4960000}"/>
    <cellStyle name="Migliaia 54 4 6 7" xfId="46079" xr:uid="{00000000-0005-0000-0000-0000B5960000}"/>
    <cellStyle name="Migliaia 54 4 6 8" xfId="49095" xr:uid="{00000000-0005-0000-0000-0000B6960000}"/>
    <cellStyle name="Migliaia 54 4 7" xfId="16399" xr:uid="{00000000-0005-0000-0000-0000B7960000}"/>
    <cellStyle name="Migliaia 54 4 7 2" xfId="30006" xr:uid="{00000000-0005-0000-0000-0000B8960000}"/>
    <cellStyle name="Migliaia 54 4 7 2 2" xfId="35630" xr:uid="{00000000-0005-0000-0000-0000B9960000}"/>
    <cellStyle name="Migliaia 54 4 7 2 3" xfId="40932" xr:uid="{00000000-0005-0000-0000-0000BA960000}"/>
    <cellStyle name="Migliaia 54 4 7 3" xfId="32982" xr:uid="{00000000-0005-0000-0000-0000BB960000}"/>
    <cellStyle name="Migliaia 54 4 7 4" xfId="38281" xr:uid="{00000000-0005-0000-0000-0000BC960000}"/>
    <cellStyle name="Migliaia 54 4 7 5" xfId="20806" xr:uid="{00000000-0005-0000-0000-0000BD960000}"/>
    <cellStyle name="Migliaia 54 4 8" xfId="20798" xr:uid="{00000000-0005-0000-0000-0000BE960000}"/>
    <cellStyle name="Migliaia 54 5" xfId="1522" xr:uid="{00000000-0005-0000-0000-0000BF960000}"/>
    <cellStyle name="Migliaia 54 5 2" xfId="3718" xr:uid="{00000000-0005-0000-0000-0000C0960000}"/>
    <cellStyle name="Migliaia 54 5 2 2" xfId="13943" xr:uid="{00000000-0005-0000-0000-0000C1960000}"/>
    <cellStyle name="Migliaia 54 5 2 2 2" xfId="35631" xr:uid="{00000000-0005-0000-0000-0000C2960000}"/>
    <cellStyle name="Migliaia 54 5 2 2 3" xfId="40933" xr:uid="{00000000-0005-0000-0000-0000C3960000}"/>
    <cellStyle name="Migliaia 54 5 2 3" xfId="16402" xr:uid="{00000000-0005-0000-0000-0000C4960000}"/>
    <cellStyle name="Migliaia 54 5 2 3 2" xfId="32983" xr:uid="{00000000-0005-0000-0000-0000C5960000}"/>
    <cellStyle name="Migliaia 54 5 2 4" xfId="38282" xr:uid="{00000000-0005-0000-0000-0000C6960000}"/>
    <cellStyle name="Migliaia 54 5 2 5" xfId="12219" xr:uid="{00000000-0005-0000-0000-0000C7960000}"/>
    <cellStyle name="Migliaia 54 5 3" xfId="6865" xr:uid="{00000000-0005-0000-0000-0000C8960000}"/>
    <cellStyle name="Migliaia 54 5 3 2" xfId="30007" xr:uid="{00000000-0005-0000-0000-0000C9960000}"/>
    <cellStyle name="Migliaia 54 5 3 2 2" xfId="35632" xr:uid="{00000000-0005-0000-0000-0000CA960000}"/>
    <cellStyle name="Migliaia 54 5 3 2 3" xfId="40934" xr:uid="{00000000-0005-0000-0000-0000CB960000}"/>
    <cellStyle name="Migliaia 54 5 3 3" xfId="32984" xr:uid="{00000000-0005-0000-0000-0000CC960000}"/>
    <cellStyle name="Migliaia 54 5 3 4" xfId="38283" xr:uid="{00000000-0005-0000-0000-0000CD960000}"/>
    <cellStyle name="Migliaia 54 5 4" xfId="6275" xr:uid="{00000000-0005-0000-0000-0000CE960000}"/>
    <cellStyle name="Migliaia 54 5 4 2" xfId="17049" xr:uid="{00000000-0005-0000-0000-0000CF960000}"/>
    <cellStyle name="Migliaia 54 5 4 2 2" xfId="35633" xr:uid="{00000000-0005-0000-0000-0000D0960000}"/>
    <cellStyle name="Migliaia 54 5 4 2 3" xfId="40935" xr:uid="{00000000-0005-0000-0000-0000D1960000}"/>
    <cellStyle name="Migliaia 54 5 4 2 4" xfId="30008" xr:uid="{00000000-0005-0000-0000-0000D2960000}"/>
    <cellStyle name="Migliaia 54 5 4 3" xfId="32985" xr:uid="{00000000-0005-0000-0000-0000D3960000}"/>
    <cellStyle name="Migliaia 54 5 4 4" xfId="38284" xr:uid="{00000000-0005-0000-0000-0000D4960000}"/>
    <cellStyle name="Migliaia 54 5 4 5" xfId="20808" xr:uid="{00000000-0005-0000-0000-0000D5960000}"/>
    <cellStyle name="Migliaia 54 5 4 6" xfId="43775" xr:uid="{00000000-0005-0000-0000-0000D6960000}"/>
    <cellStyle name="Migliaia 54 5 4 7" xfId="46081" xr:uid="{00000000-0005-0000-0000-0000D7960000}"/>
    <cellStyle name="Migliaia 54 5 4 8" xfId="49097" xr:uid="{00000000-0005-0000-0000-0000D8960000}"/>
    <cellStyle name="Migliaia 54 5 5" xfId="16401" xr:uid="{00000000-0005-0000-0000-0000D9960000}"/>
    <cellStyle name="Migliaia 54 5 5 2" xfId="30009" xr:uid="{00000000-0005-0000-0000-0000DA960000}"/>
    <cellStyle name="Migliaia 54 5 5 2 2" xfId="35634" xr:uid="{00000000-0005-0000-0000-0000DB960000}"/>
    <cellStyle name="Migliaia 54 5 5 2 3" xfId="40936" xr:uid="{00000000-0005-0000-0000-0000DC960000}"/>
    <cellStyle name="Migliaia 54 5 5 3" xfId="32986" xr:uid="{00000000-0005-0000-0000-0000DD960000}"/>
    <cellStyle name="Migliaia 54 5 5 4" xfId="38285" xr:uid="{00000000-0005-0000-0000-0000DE960000}"/>
    <cellStyle name="Migliaia 54 5 5 5" xfId="20809" xr:uid="{00000000-0005-0000-0000-0000DF960000}"/>
    <cellStyle name="Migliaia 54 5 6" xfId="20810" xr:uid="{00000000-0005-0000-0000-0000E0960000}"/>
    <cellStyle name="Migliaia 54 5 6 2" xfId="30010" xr:uid="{00000000-0005-0000-0000-0000E1960000}"/>
    <cellStyle name="Migliaia 54 5 6 2 2" xfId="35635" xr:uid="{00000000-0005-0000-0000-0000E2960000}"/>
    <cellStyle name="Migliaia 54 5 6 2 3" xfId="40937" xr:uid="{00000000-0005-0000-0000-0000E3960000}"/>
    <cellStyle name="Migliaia 54 5 6 3" xfId="32987" xr:uid="{00000000-0005-0000-0000-0000E4960000}"/>
    <cellStyle name="Migliaia 54 5 6 4" xfId="38286" xr:uid="{00000000-0005-0000-0000-0000E5960000}"/>
    <cellStyle name="Migliaia 54 5 7" xfId="20807" xr:uid="{00000000-0005-0000-0000-0000E6960000}"/>
    <cellStyle name="Migliaia 54 6" xfId="1517" xr:uid="{00000000-0005-0000-0000-0000E7960000}"/>
    <cellStyle name="Migliaia 54 6 2" xfId="3713" xr:uid="{00000000-0005-0000-0000-0000E8960000}"/>
    <cellStyle name="Migliaia 54 6 2 2" xfId="5211" xr:uid="{00000000-0005-0000-0000-0000E9960000}"/>
    <cellStyle name="Migliaia 54 6 2 3" xfId="14065" xr:uid="{00000000-0005-0000-0000-0000EA960000}"/>
    <cellStyle name="Migliaia 54 6 2 4" xfId="16404" xr:uid="{00000000-0005-0000-0000-0000EB960000}"/>
    <cellStyle name="Migliaia 54 6 2 5" xfId="27920" xr:uid="{00000000-0005-0000-0000-0000EC960000}"/>
    <cellStyle name="Migliaia 54 6 2 6" xfId="12221" xr:uid="{00000000-0005-0000-0000-0000ED960000}"/>
    <cellStyle name="Migliaia 54 6 3" xfId="4963" xr:uid="{00000000-0005-0000-0000-0000EE960000}"/>
    <cellStyle name="Migliaia 54 6 3 2" xfId="30919" xr:uid="{00000000-0005-0000-0000-0000EF960000}"/>
    <cellStyle name="Migliaia 54 6 3 2 2" xfId="36079" xr:uid="{00000000-0005-0000-0000-0000F0960000}"/>
    <cellStyle name="Migliaia 54 6 3 2 3" xfId="41381" xr:uid="{00000000-0005-0000-0000-0000F1960000}"/>
    <cellStyle name="Migliaia 54 6 3 3" xfId="33428" xr:uid="{00000000-0005-0000-0000-0000F2960000}"/>
    <cellStyle name="Migliaia 54 6 3 4" xfId="38730" xr:uid="{00000000-0005-0000-0000-0000F3960000}"/>
    <cellStyle name="Migliaia 54 6 4" xfId="16403" xr:uid="{00000000-0005-0000-0000-0000F4960000}"/>
    <cellStyle name="Migliaia 54 6 4 2" xfId="35636" xr:uid="{00000000-0005-0000-0000-0000F5960000}"/>
    <cellStyle name="Migliaia 54 6 4 3" xfId="40938" xr:uid="{00000000-0005-0000-0000-0000F6960000}"/>
    <cellStyle name="Migliaia 54 6 4 4" xfId="30011" xr:uid="{00000000-0005-0000-0000-0000F7960000}"/>
    <cellStyle name="Migliaia 54 6 5" xfId="32988" xr:uid="{00000000-0005-0000-0000-0000F8960000}"/>
    <cellStyle name="Migliaia 54 6 6" xfId="38287" xr:uid="{00000000-0005-0000-0000-0000F9960000}"/>
    <cellStyle name="Migliaia 54 6 7" xfId="12220" xr:uid="{00000000-0005-0000-0000-0000FA960000}"/>
    <cellStyle name="Migliaia 54 7" xfId="3282" xr:uid="{00000000-0005-0000-0000-0000FB960000}"/>
    <cellStyle name="Migliaia 54 7 2" xfId="9755" xr:uid="{00000000-0005-0000-0000-0000FC960000}"/>
    <cellStyle name="Migliaia 54 7 2 2" xfId="30920" xr:uid="{00000000-0005-0000-0000-0000FD960000}"/>
    <cellStyle name="Migliaia 54 7 2 2 2" xfId="36080" xr:uid="{00000000-0005-0000-0000-0000FE960000}"/>
    <cellStyle name="Migliaia 54 7 2 2 3" xfId="41382" xr:uid="{00000000-0005-0000-0000-0000FF960000}"/>
    <cellStyle name="Migliaia 54 7 2 3" xfId="33429" xr:uid="{00000000-0005-0000-0000-000000970000}"/>
    <cellStyle name="Migliaia 54 7 2 4" xfId="38731" xr:uid="{00000000-0005-0000-0000-000001970000}"/>
    <cellStyle name="Migliaia 54 7 3" xfId="16405" xr:uid="{00000000-0005-0000-0000-000002970000}"/>
    <cellStyle name="Migliaia 54 7 3 2" xfId="35637" xr:uid="{00000000-0005-0000-0000-000003970000}"/>
    <cellStyle name="Migliaia 54 7 3 3" xfId="40939" xr:uid="{00000000-0005-0000-0000-000004970000}"/>
    <cellStyle name="Migliaia 54 7 3 4" xfId="30012" xr:uid="{00000000-0005-0000-0000-000005970000}"/>
    <cellStyle name="Migliaia 54 7 4" xfId="32989" xr:uid="{00000000-0005-0000-0000-000006970000}"/>
    <cellStyle name="Migliaia 54 7 5" xfId="38288" xr:uid="{00000000-0005-0000-0000-000007970000}"/>
    <cellStyle name="Migliaia 54 7 6" xfId="12222" xr:uid="{00000000-0005-0000-0000-000008970000}"/>
    <cellStyle name="Migliaia 54 8" xfId="2878" xr:uid="{00000000-0005-0000-0000-000009970000}"/>
    <cellStyle name="Migliaia 54 8 2" xfId="9460" xr:uid="{00000000-0005-0000-0000-00000A970000}"/>
    <cellStyle name="Migliaia 54 8 2 2" xfId="30921" xr:uid="{00000000-0005-0000-0000-00000B970000}"/>
    <cellStyle name="Migliaia 54 8 2 2 2" xfId="36081" xr:uid="{00000000-0005-0000-0000-00000C970000}"/>
    <cellStyle name="Migliaia 54 8 2 2 3" xfId="41383" xr:uid="{00000000-0005-0000-0000-00000D970000}"/>
    <cellStyle name="Migliaia 54 8 2 3" xfId="33430" xr:uid="{00000000-0005-0000-0000-00000E970000}"/>
    <cellStyle name="Migliaia 54 8 2 4" xfId="38732" xr:uid="{00000000-0005-0000-0000-00000F970000}"/>
    <cellStyle name="Migliaia 54 8 3" xfId="16406" xr:uid="{00000000-0005-0000-0000-000010970000}"/>
    <cellStyle name="Migliaia 54 8 3 2" xfId="35638" xr:uid="{00000000-0005-0000-0000-000011970000}"/>
    <cellStyle name="Migliaia 54 8 3 3" xfId="40940" xr:uid="{00000000-0005-0000-0000-000012970000}"/>
    <cellStyle name="Migliaia 54 8 3 4" xfId="30013" xr:uid="{00000000-0005-0000-0000-000013970000}"/>
    <cellStyle name="Migliaia 54 8 4" xfId="32990" xr:uid="{00000000-0005-0000-0000-000014970000}"/>
    <cellStyle name="Migliaia 54 8 5" xfId="38289" xr:uid="{00000000-0005-0000-0000-000015970000}"/>
    <cellStyle name="Migliaia 54 8 6" xfId="12223" xr:uid="{00000000-0005-0000-0000-000016970000}"/>
    <cellStyle name="Migliaia 54 9" xfId="12662" xr:uid="{00000000-0005-0000-0000-000017970000}"/>
    <cellStyle name="Migliaia 54 9 2" xfId="30014" xr:uid="{00000000-0005-0000-0000-000018970000}"/>
    <cellStyle name="Migliaia 54 9 2 2" xfId="35639" xr:uid="{00000000-0005-0000-0000-000019970000}"/>
    <cellStyle name="Migliaia 54 9 2 3" xfId="40941" xr:uid="{00000000-0005-0000-0000-00001A970000}"/>
    <cellStyle name="Migliaia 54 9 3" xfId="32991" xr:uid="{00000000-0005-0000-0000-00001B970000}"/>
    <cellStyle name="Migliaia 54 9 4" xfId="38290" xr:uid="{00000000-0005-0000-0000-00001C970000}"/>
    <cellStyle name="Migliaia 55" xfId="386" xr:uid="{00000000-0005-0000-0000-00001D970000}"/>
    <cellStyle name="Migliaia 55 10" xfId="16407" xr:uid="{00000000-0005-0000-0000-00001E970000}"/>
    <cellStyle name="Migliaia 55 10 2" xfId="35640" xr:uid="{00000000-0005-0000-0000-00001F970000}"/>
    <cellStyle name="Migliaia 55 10 3" xfId="40942" xr:uid="{00000000-0005-0000-0000-000020970000}"/>
    <cellStyle name="Migliaia 55 10 4" xfId="30015" xr:uid="{00000000-0005-0000-0000-000021970000}"/>
    <cellStyle name="Migliaia 55 11" xfId="32992" xr:uid="{00000000-0005-0000-0000-000022970000}"/>
    <cellStyle name="Migliaia 55 12" xfId="38291" xr:uid="{00000000-0005-0000-0000-000023970000}"/>
    <cellStyle name="Migliaia 55 2" xfId="387" xr:uid="{00000000-0005-0000-0000-000024970000}"/>
    <cellStyle name="Migliaia 55 2 2" xfId="1524" xr:uid="{00000000-0005-0000-0000-000025970000}"/>
    <cellStyle name="Migliaia 55 2 2 2" xfId="3720" xr:uid="{00000000-0005-0000-0000-000026970000}"/>
    <cellStyle name="Migliaia 55 2 2 2 2" xfId="9842" xr:uid="{00000000-0005-0000-0000-000027970000}"/>
    <cellStyle name="Migliaia 55 2 2 2 2 2" xfId="35641" xr:uid="{00000000-0005-0000-0000-000028970000}"/>
    <cellStyle name="Migliaia 55 2 2 2 2 3" xfId="40943" xr:uid="{00000000-0005-0000-0000-000029970000}"/>
    <cellStyle name="Migliaia 55 2 2 2 3" xfId="13944" xr:uid="{00000000-0005-0000-0000-00002A970000}"/>
    <cellStyle name="Migliaia 55 2 2 2 4" xfId="16410" xr:uid="{00000000-0005-0000-0000-00002B970000}"/>
    <cellStyle name="Migliaia 55 2 2 2 4 2" xfId="38292" xr:uid="{00000000-0005-0000-0000-00002C970000}"/>
    <cellStyle name="Migliaia 55 2 2 2 5" xfId="12224" xr:uid="{00000000-0005-0000-0000-00002D970000}"/>
    <cellStyle name="Migliaia 55 2 2 3" xfId="7067" xr:uid="{00000000-0005-0000-0000-00002E970000}"/>
    <cellStyle name="Migliaia 55 2 2 3 2" xfId="30922" xr:uid="{00000000-0005-0000-0000-00002F970000}"/>
    <cellStyle name="Migliaia 55 2 2 3 2 2" xfId="36082" xr:uid="{00000000-0005-0000-0000-000030970000}"/>
    <cellStyle name="Migliaia 55 2 2 3 2 3" xfId="41384" xr:uid="{00000000-0005-0000-0000-000031970000}"/>
    <cellStyle name="Migliaia 55 2 2 3 3" xfId="33431" xr:uid="{00000000-0005-0000-0000-000032970000}"/>
    <cellStyle name="Migliaia 55 2 2 3 4" xfId="38733" xr:uid="{00000000-0005-0000-0000-000033970000}"/>
    <cellStyle name="Migliaia 55 2 2 4" xfId="6276" xr:uid="{00000000-0005-0000-0000-000034970000}"/>
    <cellStyle name="Migliaia 55 2 2 4 2" xfId="17050" xr:uid="{00000000-0005-0000-0000-000035970000}"/>
    <cellStyle name="Migliaia 55 2 2 4 3" xfId="42760" xr:uid="{00000000-0005-0000-0000-000036970000}"/>
    <cellStyle name="Migliaia 55 2 2 4 4" xfId="46082" xr:uid="{00000000-0005-0000-0000-000037970000}"/>
    <cellStyle name="Migliaia 55 2 2 4 5" xfId="49098" xr:uid="{00000000-0005-0000-0000-000038970000}"/>
    <cellStyle name="Migliaia 55 2 2 5" xfId="16409" xr:uid="{00000000-0005-0000-0000-000039970000}"/>
    <cellStyle name="Migliaia 55 2 2 6" xfId="20814" xr:uid="{00000000-0005-0000-0000-00003A970000}"/>
    <cellStyle name="Migliaia 55 2 3" xfId="3286" xr:uid="{00000000-0005-0000-0000-00003B970000}"/>
    <cellStyle name="Migliaia 55 2 3 2" xfId="9759" xr:uid="{00000000-0005-0000-0000-00003C970000}"/>
    <cellStyle name="Migliaia 55 2 3 2 2" xfId="30923" xr:uid="{00000000-0005-0000-0000-00003D970000}"/>
    <cellStyle name="Migliaia 55 2 3 2 2 2" xfId="36083" xr:uid="{00000000-0005-0000-0000-00003E970000}"/>
    <cellStyle name="Migliaia 55 2 3 2 2 3" xfId="41385" xr:uid="{00000000-0005-0000-0000-00003F970000}"/>
    <cellStyle name="Migliaia 55 2 3 2 3" xfId="33432" xr:uid="{00000000-0005-0000-0000-000040970000}"/>
    <cellStyle name="Migliaia 55 2 3 2 4" xfId="38734" xr:uid="{00000000-0005-0000-0000-000041970000}"/>
    <cellStyle name="Migliaia 55 2 3 3" xfId="16411" xr:uid="{00000000-0005-0000-0000-000042970000}"/>
    <cellStyle name="Migliaia 55 2 3 3 2" xfId="35642" xr:uid="{00000000-0005-0000-0000-000043970000}"/>
    <cellStyle name="Migliaia 55 2 3 3 3" xfId="40944" xr:uid="{00000000-0005-0000-0000-000044970000}"/>
    <cellStyle name="Migliaia 55 2 3 3 4" xfId="30017" xr:uid="{00000000-0005-0000-0000-000045970000}"/>
    <cellStyle name="Migliaia 55 2 3 4" xfId="32993" xr:uid="{00000000-0005-0000-0000-000046970000}"/>
    <cellStyle name="Migliaia 55 2 3 5" xfId="38293" xr:uid="{00000000-0005-0000-0000-000047970000}"/>
    <cellStyle name="Migliaia 55 2 3 6" xfId="12225" xr:uid="{00000000-0005-0000-0000-000048970000}"/>
    <cellStyle name="Migliaia 55 2 4" xfId="2883" xr:uid="{00000000-0005-0000-0000-000049970000}"/>
    <cellStyle name="Migliaia 55 2 4 2" xfId="9464" xr:uid="{00000000-0005-0000-0000-00004A970000}"/>
    <cellStyle name="Migliaia 55 2 4 2 2" xfId="35643" xr:uid="{00000000-0005-0000-0000-00004B970000}"/>
    <cellStyle name="Migliaia 55 2 4 2 3" xfId="40945" xr:uid="{00000000-0005-0000-0000-00004C970000}"/>
    <cellStyle name="Migliaia 55 2 4 3" xfId="13725" xr:uid="{00000000-0005-0000-0000-00004D970000}"/>
    <cellStyle name="Migliaia 55 2 4 4" xfId="16412" xr:uid="{00000000-0005-0000-0000-00004E970000}"/>
    <cellStyle name="Migliaia 55 2 4 4 2" xfId="38294" xr:uid="{00000000-0005-0000-0000-00004F970000}"/>
    <cellStyle name="Migliaia 55 2 4 5" xfId="12226" xr:uid="{00000000-0005-0000-0000-000050970000}"/>
    <cellStyle name="Migliaia 55 2 5" xfId="8582" xr:uid="{00000000-0005-0000-0000-000051970000}"/>
    <cellStyle name="Migliaia 55 2 5 2" xfId="30019" xr:uid="{00000000-0005-0000-0000-000052970000}"/>
    <cellStyle name="Migliaia 55 2 5 2 2" xfId="35644" xr:uid="{00000000-0005-0000-0000-000053970000}"/>
    <cellStyle name="Migliaia 55 2 5 2 3" xfId="40946" xr:uid="{00000000-0005-0000-0000-000054970000}"/>
    <cellStyle name="Migliaia 55 2 5 3" xfId="32995" xr:uid="{00000000-0005-0000-0000-000055970000}"/>
    <cellStyle name="Migliaia 55 2 5 4" xfId="38295" xr:uid="{00000000-0005-0000-0000-000056970000}"/>
    <cellStyle name="Migliaia 55 2 6" xfId="16408" xr:uid="{00000000-0005-0000-0000-000057970000}"/>
    <cellStyle name="Migliaia 55 2 6 2" xfId="30020" xr:uid="{00000000-0005-0000-0000-000058970000}"/>
    <cellStyle name="Migliaia 55 2 6 2 2" xfId="35645" xr:uid="{00000000-0005-0000-0000-000059970000}"/>
    <cellStyle name="Migliaia 55 2 6 2 3" xfId="40947" xr:uid="{00000000-0005-0000-0000-00005A970000}"/>
    <cellStyle name="Migliaia 55 2 6 3" xfId="32996" xr:uid="{00000000-0005-0000-0000-00005B970000}"/>
    <cellStyle name="Migliaia 55 2 6 4" xfId="38296" xr:uid="{00000000-0005-0000-0000-00005C970000}"/>
    <cellStyle name="Migliaia 55 2 6 5" xfId="20818" xr:uid="{00000000-0005-0000-0000-00005D970000}"/>
    <cellStyle name="Migliaia 55 2 7" xfId="20813" xr:uid="{00000000-0005-0000-0000-00005E970000}"/>
    <cellStyle name="Migliaia 55 3" xfId="388" xr:uid="{00000000-0005-0000-0000-00005F970000}"/>
    <cellStyle name="Migliaia 55 3 10" xfId="20819" xr:uid="{00000000-0005-0000-0000-000060970000}"/>
    <cellStyle name="Migliaia 55 3 11" xfId="12227" xr:uid="{00000000-0005-0000-0000-000061970000}"/>
    <cellStyle name="Migliaia 55 3 2" xfId="1526" xr:uid="{00000000-0005-0000-0000-000062970000}"/>
    <cellStyle name="Migliaia 55 3 2 2" xfId="3722" xr:uid="{00000000-0005-0000-0000-000063970000}"/>
    <cellStyle name="Migliaia 55 3 2 2 2" xfId="7515" xr:uid="{00000000-0005-0000-0000-000064970000}"/>
    <cellStyle name="Migliaia 55 3 2 2 2 2" xfId="13945" xr:uid="{00000000-0005-0000-0000-000065970000}"/>
    <cellStyle name="Migliaia 55 3 2 2 2 2 2" xfId="17323" xr:uid="{00000000-0005-0000-0000-000066970000}"/>
    <cellStyle name="Migliaia 55 3 2 2 2 2 2 2" xfId="35646" xr:uid="{00000000-0005-0000-0000-000067970000}"/>
    <cellStyle name="Migliaia 55 3 2 2 2 2 3" xfId="40948" xr:uid="{00000000-0005-0000-0000-000068970000}"/>
    <cellStyle name="Migliaia 55 3 2 2 2 2 4" xfId="30021" xr:uid="{00000000-0005-0000-0000-000069970000}"/>
    <cellStyle name="Migliaia 55 3 2 2 2 3" xfId="32997" xr:uid="{00000000-0005-0000-0000-00006A970000}"/>
    <cellStyle name="Migliaia 55 3 2 2 2 4" xfId="38297" xr:uid="{00000000-0005-0000-0000-00006B970000}"/>
    <cellStyle name="Migliaia 55 3 2 2 2 5" xfId="41752" xr:uid="{00000000-0005-0000-0000-00006C970000}"/>
    <cellStyle name="Migliaia 55 3 2 2 2 6" xfId="46368" xr:uid="{00000000-0005-0000-0000-00006D970000}"/>
    <cellStyle name="Migliaia 55 3 2 2 2 7" xfId="49384" xr:uid="{00000000-0005-0000-0000-00006E970000}"/>
    <cellStyle name="Migliaia 55 3 2 2 2 8" xfId="13122" xr:uid="{00000000-0005-0000-0000-00006F970000}"/>
    <cellStyle name="Migliaia 55 3 2 2 3" xfId="6586" xr:uid="{00000000-0005-0000-0000-000070970000}"/>
    <cellStyle name="Migliaia 55 3 2 2 4" xfId="6277" xr:uid="{00000000-0005-0000-0000-000071970000}"/>
    <cellStyle name="Migliaia 55 3 2 2 4 2" xfId="17051" xr:uid="{00000000-0005-0000-0000-000072970000}"/>
    <cellStyle name="Migliaia 55 3 2 2 4 3" xfId="41711" xr:uid="{00000000-0005-0000-0000-000073970000}"/>
    <cellStyle name="Migliaia 55 3 2 2 4 4" xfId="46083" xr:uid="{00000000-0005-0000-0000-000074970000}"/>
    <cellStyle name="Migliaia 55 3 2 2 4 5" xfId="49099" xr:uid="{00000000-0005-0000-0000-000075970000}"/>
    <cellStyle name="Migliaia 55 3 2 2 5" xfId="16415" xr:uid="{00000000-0005-0000-0000-000076970000}"/>
    <cellStyle name="Migliaia 55 3 2 2 6" xfId="20821" xr:uid="{00000000-0005-0000-0000-000077970000}"/>
    <cellStyle name="Migliaia 55 3 2 3" xfId="2885" xr:uid="{00000000-0005-0000-0000-000078970000}"/>
    <cellStyle name="Migliaia 55 3 2 3 2" xfId="7826" xr:uid="{00000000-0005-0000-0000-000079970000}"/>
    <cellStyle name="Migliaia 55 3 2 3 2 2" xfId="35647" xr:uid="{00000000-0005-0000-0000-00007A970000}"/>
    <cellStyle name="Migliaia 55 3 2 3 2 3" xfId="40949" xr:uid="{00000000-0005-0000-0000-00007B970000}"/>
    <cellStyle name="Migliaia 55 3 2 3 2 4" xfId="30022" xr:uid="{00000000-0005-0000-0000-00007C970000}"/>
    <cellStyle name="Migliaia 55 3 2 3 3" xfId="7516" xr:uid="{00000000-0005-0000-0000-00007D970000}"/>
    <cellStyle name="Migliaia 55 3 2 3 4" xfId="16416" xr:uid="{00000000-0005-0000-0000-00007E970000}"/>
    <cellStyle name="Migliaia 55 3 2 3 4 2" xfId="38298" xr:uid="{00000000-0005-0000-0000-00007F970000}"/>
    <cellStyle name="Migliaia 55 3 2 3 5" xfId="12228" xr:uid="{00000000-0005-0000-0000-000080970000}"/>
    <cellStyle name="Migliaia 55 3 2 4" xfId="6866" xr:uid="{00000000-0005-0000-0000-000081970000}"/>
    <cellStyle name="Migliaia 55 3 2 4 2" xfId="13539" xr:uid="{00000000-0005-0000-0000-000082970000}"/>
    <cellStyle name="Migliaia 55 3 2 4 2 2" xfId="35648" xr:uid="{00000000-0005-0000-0000-000083970000}"/>
    <cellStyle name="Migliaia 55 3 2 4 2 3" xfId="40950" xr:uid="{00000000-0005-0000-0000-000084970000}"/>
    <cellStyle name="Migliaia 55 3 2 4 3" xfId="32999" xr:uid="{00000000-0005-0000-0000-000085970000}"/>
    <cellStyle name="Migliaia 55 3 2 4 4" xfId="38299" xr:uid="{00000000-0005-0000-0000-000086970000}"/>
    <cellStyle name="Migliaia 55 3 2 4 5" xfId="12665" xr:uid="{00000000-0005-0000-0000-000087970000}"/>
    <cellStyle name="Migliaia 55 3 2 5" xfId="12705" xr:uid="{00000000-0005-0000-0000-000088970000}"/>
    <cellStyle name="Migliaia 55 3 2 5 2" xfId="30024" xr:uid="{00000000-0005-0000-0000-000089970000}"/>
    <cellStyle name="Migliaia 55 3 2 5 2 2" xfId="35649" xr:uid="{00000000-0005-0000-0000-00008A970000}"/>
    <cellStyle name="Migliaia 55 3 2 5 2 3" xfId="40951" xr:uid="{00000000-0005-0000-0000-00008B970000}"/>
    <cellStyle name="Migliaia 55 3 2 5 3" xfId="33000" xr:uid="{00000000-0005-0000-0000-00008C970000}"/>
    <cellStyle name="Migliaia 55 3 2 5 4" xfId="38300" xr:uid="{00000000-0005-0000-0000-00008D970000}"/>
    <cellStyle name="Migliaia 55 3 2 6" xfId="16414" xr:uid="{00000000-0005-0000-0000-00008E970000}"/>
    <cellStyle name="Migliaia 55 3 2 6 2" xfId="30025" xr:uid="{00000000-0005-0000-0000-00008F970000}"/>
    <cellStyle name="Migliaia 55 3 2 6 2 2" xfId="35650" xr:uid="{00000000-0005-0000-0000-000090970000}"/>
    <cellStyle name="Migliaia 55 3 2 6 2 3" xfId="40952" xr:uid="{00000000-0005-0000-0000-000091970000}"/>
    <cellStyle name="Migliaia 55 3 2 6 3" xfId="33001" xr:uid="{00000000-0005-0000-0000-000092970000}"/>
    <cellStyle name="Migliaia 55 3 2 6 4" xfId="38301" xr:uid="{00000000-0005-0000-0000-000093970000}"/>
    <cellStyle name="Migliaia 55 3 2 6 5" xfId="20825" xr:uid="{00000000-0005-0000-0000-000094970000}"/>
    <cellStyle name="Migliaia 55 3 2 7" xfId="20820" xr:uid="{00000000-0005-0000-0000-000095970000}"/>
    <cellStyle name="Migliaia 55 3 3" xfId="1525" xr:uid="{00000000-0005-0000-0000-000096970000}"/>
    <cellStyle name="Migliaia 55 3 3 2" xfId="3721" xr:uid="{00000000-0005-0000-0000-000097970000}"/>
    <cellStyle name="Migliaia 55 3 3 2 2" xfId="5214" xr:uid="{00000000-0005-0000-0000-000098970000}"/>
    <cellStyle name="Migliaia 55 3 3 2 2 2" xfId="35652" xr:uid="{00000000-0005-0000-0000-000099970000}"/>
    <cellStyle name="Migliaia 55 3 3 2 2 3" xfId="40954" xr:uid="{00000000-0005-0000-0000-00009A970000}"/>
    <cellStyle name="Migliaia 55 3 3 2 3" xfId="13694" xr:uid="{00000000-0005-0000-0000-00009B970000}"/>
    <cellStyle name="Migliaia 55 3 3 2 4" xfId="16418" xr:uid="{00000000-0005-0000-0000-00009C970000}"/>
    <cellStyle name="Migliaia 55 3 3 2 4 2" xfId="38303" xr:uid="{00000000-0005-0000-0000-00009D970000}"/>
    <cellStyle name="Migliaia 55 3 3 2 5" xfId="12230" xr:uid="{00000000-0005-0000-0000-00009E970000}"/>
    <cellStyle name="Migliaia 55 3 3 3" xfId="4966" xr:uid="{00000000-0005-0000-0000-00009F970000}"/>
    <cellStyle name="Migliaia 55 3 3 3 2" xfId="30027" xr:uid="{00000000-0005-0000-0000-0000A0970000}"/>
    <cellStyle name="Migliaia 55 3 3 3 2 2" xfId="35653" xr:uid="{00000000-0005-0000-0000-0000A1970000}"/>
    <cellStyle name="Migliaia 55 3 3 3 2 3" xfId="40955" xr:uid="{00000000-0005-0000-0000-0000A2970000}"/>
    <cellStyle name="Migliaia 55 3 3 3 3" xfId="33003" xr:uid="{00000000-0005-0000-0000-0000A3970000}"/>
    <cellStyle name="Migliaia 55 3 3 3 4" xfId="38304" xr:uid="{00000000-0005-0000-0000-0000A4970000}"/>
    <cellStyle name="Migliaia 55 3 3 4" xfId="16417" xr:uid="{00000000-0005-0000-0000-0000A5970000}"/>
    <cellStyle name="Migliaia 55 3 3 4 2" xfId="30028" xr:uid="{00000000-0005-0000-0000-0000A6970000}"/>
    <cellStyle name="Migliaia 55 3 3 4 2 2" xfId="35654" xr:uid="{00000000-0005-0000-0000-0000A7970000}"/>
    <cellStyle name="Migliaia 55 3 3 4 2 3" xfId="40956" xr:uid="{00000000-0005-0000-0000-0000A8970000}"/>
    <cellStyle name="Migliaia 55 3 3 4 3" xfId="33004" xr:uid="{00000000-0005-0000-0000-0000A9970000}"/>
    <cellStyle name="Migliaia 55 3 3 4 4" xfId="38305" xr:uid="{00000000-0005-0000-0000-0000AA970000}"/>
    <cellStyle name="Migliaia 55 3 3 4 5" xfId="20828" xr:uid="{00000000-0005-0000-0000-0000AB970000}"/>
    <cellStyle name="Migliaia 55 3 3 5" xfId="20829" xr:uid="{00000000-0005-0000-0000-0000AC970000}"/>
    <cellStyle name="Migliaia 55 3 3 5 2" xfId="30029" xr:uid="{00000000-0005-0000-0000-0000AD970000}"/>
    <cellStyle name="Migliaia 55 3 3 5 2 2" xfId="35655" xr:uid="{00000000-0005-0000-0000-0000AE970000}"/>
    <cellStyle name="Migliaia 55 3 3 5 2 3" xfId="40957" xr:uid="{00000000-0005-0000-0000-0000AF970000}"/>
    <cellStyle name="Migliaia 55 3 3 5 3" xfId="33005" xr:uid="{00000000-0005-0000-0000-0000B0970000}"/>
    <cellStyle name="Migliaia 55 3 3 5 4" xfId="38306" xr:uid="{00000000-0005-0000-0000-0000B1970000}"/>
    <cellStyle name="Migliaia 55 3 3 6" xfId="30026" xr:uid="{00000000-0005-0000-0000-0000B2970000}"/>
    <cellStyle name="Migliaia 55 3 3 6 2" xfId="35651" xr:uid="{00000000-0005-0000-0000-0000B3970000}"/>
    <cellStyle name="Migliaia 55 3 3 6 3" xfId="40953" xr:uid="{00000000-0005-0000-0000-0000B4970000}"/>
    <cellStyle name="Migliaia 55 3 3 7" xfId="33002" xr:uid="{00000000-0005-0000-0000-0000B5970000}"/>
    <cellStyle name="Migliaia 55 3 3 8" xfId="38302" xr:uid="{00000000-0005-0000-0000-0000B6970000}"/>
    <cellStyle name="Migliaia 55 3 3 9" xfId="12229" xr:uid="{00000000-0005-0000-0000-0000B7970000}"/>
    <cellStyle name="Migliaia 55 3 4" xfId="2435" xr:uid="{00000000-0005-0000-0000-0000B8970000}"/>
    <cellStyle name="Migliaia 55 3 4 2" xfId="3947" xr:uid="{00000000-0005-0000-0000-0000B9970000}"/>
    <cellStyle name="Migliaia 55 3 4 2 2" xfId="9902" xr:uid="{00000000-0005-0000-0000-0000BA970000}"/>
    <cellStyle name="Migliaia 55 3 4 2 3" xfId="14059" xr:uid="{00000000-0005-0000-0000-0000BB970000}"/>
    <cellStyle name="Migliaia 55 3 4 2 4" xfId="16420" xr:uid="{00000000-0005-0000-0000-0000BC970000}"/>
    <cellStyle name="Migliaia 55 3 4 2 5" xfId="27924" xr:uid="{00000000-0005-0000-0000-0000BD970000}"/>
    <cellStyle name="Migliaia 55 3 4 2 6" xfId="12232" xr:uid="{00000000-0005-0000-0000-0000BE970000}"/>
    <cellStyle name="Migliaia 55 3 4 3" xfId="9150" xr:uid="{00000000-0005-0000-0000-0000BF970000}"/>
    <cellStyle name="Migliaia 55 3 4 3 2" xfId="30924" xr:uid="{00000000-0005-0000-0000-0000C0970000}"/>
    <cellStyle name="Migliaia 55 3 4 3 2 2" xfId="36084" xr:uid="{00000000-0005-0000-0000-0000C1970000}"/>
    <cellStyle name="Migliaia 55 3 4 3 2 3" xfId="41386" xr:uid="{00000000-0005-0000-0000-0000C2970000}"/>
    <cellStyle name="Migliaia 55 3 4 3 3" xfId="33433" xr:uid="{00000000-0005-0000-0000-0000C3970000}"/>
    <cellStyle name="Migliaia 55 3 4 3 4" xfId="38735" xr:uid="{00000000-0005-0000-0000-0000C4970000}"/>
    <cellStyle name="Migliaia 55 3 4 4" xfId="16419" xr:uid="{00000000-0005-0000-0000-0000C5970000}"/>
    <cellStyle name="Migliaia 55 3 4 4 2" xfId="35656" xr:uid="{00000000-0005-0000-0000-0000C6970000}"/>
    <cellStyle name="Migliaia 55 3 4 4 3" xfId="40958" xr:uid="{00000000-0005-0000-0000-0000C7970000}"/>
    <cellStyle name="Migliaia 55 3 4 4 4" xfId="30030" xr:uid="{00000000-0005-0000-0000-0000C8970000}"/>
    <cellStyle name="Migliaia 55 3 4 5" xfId="33006" xr:uid="{00000000-0005-0000-0000-0000C9970000}"/>
    <cellStyle name="Migliaia 55 3 4 6" xfId="38307" xr:uid="{00000000-0005-0000-0000-0000CA970000}"/>
    <cellStyle name="Migliaia 55 3 4 7" xfId="12231" xr:uid="{00000000-0005-0000-0000-0000CB970000}"/>
    <cellStyle name="Migliaia 55 3 5" xfId="3287" xr:uid="{00000000-0005-0000-0000-0000CC970000}"/>
    <cellStyle name="Migliaia 55 3 5 2" xfId="9760" xr:uid="{00000000-0005-0000-0000-0000CD970000}"/>
    <cellStyle name="Migliaia 55 3 5 2 2" xfId="30925" xr:uid="{00000000-0005-0000-0000-0000CE970000}"/>
    <cellStyle name="Migliaia 55 3 5 2 2 2" xfId="36085" xr:uid="{00000000-0005-0000-0000-0000CF970000}"/>
    <cellStyle name="Migliaia 55 3 5 2 2 3" xfId="41387" xr:uid="{00000000-0005-0000-0000-0000D0970000}"/>
    <cellStyle name="Migliaia 55 3 5 2 3" xfId="33434" xr:uid="{00000000-0005-0000-0000-0000D1970000}"/>
    <cellStyle name="Migliaia 55 3 5 2 4" xfId="38736" xr:uid="{00000000-0005-0000-0000-0000D2970000}"/>
    <cellStyle name="Migliaia 55 3 5 3" xfId="16421" xr:uid="{00000000-0005-0000-0000-0000D3970000}"/>
    <cellStyle name="Migliaia 55 3 5 3 2" xfId="35657" xr:uid="{00000000-0005-0000-0000-0000D4970000}"/>
    <cellStyle name="Migliaia 55 3 5 3 3" xfId="40959" xr:uid="{00000000-0005-0000-0000-0000D5970000}"/>
    <cellStyle name="Migliaia 55 3 5 3 4" xfId="30031" xr:uid="{00000000-0005-0000-0000-0000D6970000}"/>
    <cellStyle name="Migliaia 55 3 5 4" xfId="33007" xr:uid="{00000000-0005-0000-0000-0000D7970000}"/>
    <cellStyle name="Migliaia 55 3 5 5" xfId="38308" xr:uid="{00000000-0005-0000-0000-0000D8970000}"/>
    <cellStyle name="Migliaia 55 3 5 6" xfId="12233" xr:uid="{00000000-0005-0000-0000-0000D9970000}"/>
    <cellStyle name="Migliaia 55 3 6" xfId="2884" xr:uid="{00000000-0005-0000-0000-0000DA970000}"/>
    <cellStyle name="Migliaia 55 3 6 2" xfId="9465" xr:uid="{00000000-0005-0000-0000-0000DB970000}"/>
    <cellStyle name="Migliaia 55 3 6 2 2" xfId="35658" xr:uid="{00000000-0005-0000-0000-0000DC970000}"/>
    <cellStyle name="Migliaia 55 3 6 2 3" xfId="40960" xr:uid="{00000000-0005-0000-0000-0000DD970000}"/>
    <cellStyle name="Migliaia 55 3 6 3" xfId="13460" xr:uid="{00000000-0005-0000-0000-0000DE970000}"/>
    <cellStyle name="Migliaia 55 3 6 4" xfId="16422" xr:uid="{00000000-0005-0000-0000-0000DF970000}"/>
    <cellStyle name="Migliaia 55 3 6 4 2" xfId="38309" xr:uid="{00000000-0005-0000-0000-0000E0970000}"/>
    <cellStyle name="Migliaia 55 3 6 5" xfId="12234" xr:uid="{00000000-0005-0000-0000-0000E1970000}"/>
    <cellStyle name="Migliaia 55 3 7" xfId="6956" xr:uid="{00000000-0005-0000-0000-0000E2970000}"/>
    <cellStyle name="Migliaia 55 3 7 2" xfId="30032" xr:uid="{00000000-0005-0000-0000-0000E3970000}"/>
    <cellStyle name="Migliaia 55 3 7 2 2" xfId="35659" xr:uid="{00000000-0005-0000-0000-0000E4970000}"/>
    <cellStyle name="Migliaia 55 3 7 2 3" xfId="40961" xr:uid="{00000000-0005-0000-0000-0000E5970000}"/>
    <cellStyle name="Migliaia 55 3 7 3" xfId="33008" xr:uid="{00000000-0005-0000-0000-0000E6970000}"/>
    <cellStyle name="Migliaia 55 3 7 4" xfId="38310" xr:uid="{00000000-0005-0000-0000-0000E7970000}"/>
    <cellStyle name="Migliaia 55 3 8" xfId="12706" xr:uid="{00000000-0005-0000-0000-0000E8970000}"/>
    <cellStyle name="Migliaia 55 3 8 2" xfId="30033" xr:uid="{00000000-0005-0000-0000-0000E9970000}"/>
    <cellStyle name="Migliaia 55 3 8 2 2" xfId="35660" xr:uid="{00000000-0005-0000-0000-0000EA970000}"/>
    <cellStyle name="Migliaia 55 3 8 2 3" xfId="40962" xr:uid="{00000000-0005-0000-0000-0000EB970000}"/>
    <cellStyle name="Migliaia 55 3 8 3" xfId="33009" xr:uid="{00000000-0005-0000-0000-0000EC970000}"/>
    <cellStyle name="Migliaia 55 3 8 4" xfId="38311" xr:uid="{00000000-0005-0000-0000-0000ED970000}"/>
    <cellStyle name="Migliaia 55 3 8 5" xfId="20830" xr:uid="{00000000-0005-0000-0000-0000EE970000}"/>
    <cellStyle name="Migliaia 55 3 9" xfId="16413" xr:uid="{00000000-0005-0000-0000-0000EF970000}"/>
    <cellStyle name="Migliaia 55 4" xfId="1527" xr:uid="{00000000-0005-0000-0000-0000F0970000}"/>
    <cellStyle name="Migliaia 55 4 2" xfId="3723" xr:uid="{00000000-0005-0000-0000-0000F1970000}"/>
    <cellStyle name="Migliaia 55 4 2 2" xfId="4312" xr:uid="{00000000-0005-0000-0000-0000F2970000}"/>
    <cellStyle name="Migliaia 55 4 2 2 2" xfId="30034" xr:uid="{00000000-0005-0000-0000-0000F3970000}"/>
    <cellStyle name="Migliaia 55 4 2 2 2 2" xfId="35661" xr:uid="{00000000-0005-0000-0000-0000F4970000}"/>
    <cellStyle name="Migliaia 55 4 2 2 2 3" xfId="40963" xr:uid="{00000000-0005-0000-0000-0000F5970000}"/>
    <cellStyle name="Migliaia 55 4 2 2 3" xfId="33010" xr:uid="{00000000-0005-0000-0000-0000F6970000}"/>
    <cellStyle name="Migliaia 55 4 2 2 4" xfId="38312" xr:uid="{00000000-0005-0000-0000-0000F7970000}"/>
    <cellStyle name="Migliaia 55 4 2 3" xfId="7517" xr:uid="{00000000-0005-0000-0000-0000F8970000}"/>
    <cellStyle name="Migliaia 55 4 2 3 2" xfId="30035" xr:uid="{00000000-0005-0000-0000-0000F9970000}"/>
    <cellStyle name="Migliaia 55 4 2 3 2 2" xfId="35662" xr:uid="{00000000-0005-0000-0000-0000FA970000}"/>
    <cellStyle name="Migliaia 55 4 2 3 2 3" xfId="40964" xr:uid="{00000000-0005-0000-0000-0000FB970000}"/>
    <cellStyle name="Migliaia 55 4 2 3 3" xfId="33011" xr:uid="{00000000-0005-0000-0000-0000FC970000}"/>
    <cellStyle name="Migliaia 55 4 2 3 4" xfId="38313" xr:uid="{00000000-0005-0000-0000-0000FD970000}"/>
    <cellStyle name="Migliaia 55 4 2 4" xfId="6868" xr:uid="{00000000-0005-0000-0000-0000FE970000}"/>
    <cellStyle name="Migliaia 55 4 2 5" xfId="6279" xr:uid="{00000000-0005-0000-0000-0000FF970000}"/>
    <cellStyle name="Migliaia 55 4 2 5 2" xfId="17053" xr:uid="{00000000-0005-0000-0000-000000980000}"/>
    <cellStyle name="Migliaia 55 4 2 5 3" xfId="42964" xr:uid="{00000000-0005-0000-0000-000001980000}"/>
    <cellStyle name="Migliaia 55 4 2 5 4" xfId="46085" xr:uid="{00000000-0005-0000-0000-000002980000}"/>
    <cellStyle name="Migliaia 55 4 2 5 5" xfId="49101" xr:uid="{00000000-0005-0000-0000-000003980000}"/>
    <cellStyle name="Migliaia 55 4 2 6" xfId="16424" xr:uid="{00000000-0005-0000-0000-000004980000}"/>
    <cellStyle name="Migliaia 55 4 2 7" xfId="20832" xr:uid="{00000000-0005-0000-0000-000005980000}"/>
    <cellStyle name="Migliaia 55 4 3" xfId="4313" xr:uid="{00000000-0005-0000-0000-000006980000}"/>
    <cellStyle name="Migliaia 55 4 3 2" xfId="13695" xr:uid="{00000000-0005-0000-0000-000007980000}"/>
    <cellStyle name="Migliaia 55 4 3 2 2" xfId="35663" xr:uid="{00000000-0005-0000-0000-000008980000}"/>
    <cellStyle name="Migliaia 55 4 3 2 3" xfId="40965" xr:uid="{00000000-0005-0000-0000-000009980000}"/>
    <cellStyle name="Migliaia 55 4 3 3" xfId="33012" xr:uid="{00000000-0005-0000-0000-00000A980000}"/>
    <cellStyle name="Migliaia 55 4 3 4" xfId="38314" xr:uid="{00000000-0005-0000-0000-00000B980000}"/>
    <cellStyle name="Migliaia 55 4 3 5" xfId="12704" xr:uid="{00000000-0005-0000-0000-00000C980000}"/>
    <cellStyle name="Migliaia 55 4 4" xfId="7518" xr:uid="{00000000-0005-0000-0000-00000D980000}"/>
    <cellStyle name="Migliaia 55 4 4 2" xfId="30036" xr:uid="{00000000-0005-0000-0000-00000E980000}"/>
    <cellStyle name="Migliaia 55 4 4 2 2" xfId="35664" xr:uid="{00000000-0005-0000-0000-00000F980000}"/>
    <cellStyle name="Migliaia 55 4 4 2 3" xfId="40966" xr:uid="{00000000-0005-0000-0000-000010980000}"/>
    <cellStyle name="Migliaia 55 4 4 3" xfId="33013" xr:uid="{00000000-0005-0000-0000-000011980000}"/>
    <cellStyle name="Migliaia 55 4 4 4" xfId="38315" xr:uid="{00000000-0005-0000-0000-000012980000}"/>
    <cellStyle name="Migliaia 55 4 5" xfId="6867" xr:uid="{00000000-0005-0000-0000-000013980000}"/>
    <cellStyle name="Migliaia 55 4 5 2" xfId="30037" xr:uid="{00000000-0005-0000-0000-000014980000}"/>
    <cellStyle name="Migliaia 55 4 5 2 2" xfId="35665" xr:uid="{00000000-0005-0000-0000-000015980000}"/>
    <cellStyle name="Migliaia 55 4 5 2 3" xfId="40967" xr:uid="{00000000-0005-0000-0000-000016980000}"/>
    <cellStyle name="Migliaia 55 4 5 3" xfId="33014" xr:uid="{00000000-0005-0000-0000-000017980000}"/>
    <cellStyle name="Migliaia 55 4 5 4" xfId="38316" xr:uid="{00000000-0005-0000-0000-000018980000}"/>
    <cellStyle name="Migliaia 55 4 6" xfId="6278" xr:uid="{00000000-0005-0000-0000-000019980000}"/>
    <cellStyle name="Migliaia 55 4 6 2" xfId="17052" xr:uid="{00000000-0005-0000-0000-00001A980000}"/>
    <cellStyle name="Migliaia 55 4 6 2 2" xfId="35666" xr:uid="{00000000-0005-0000-0000-00001B980000}"/>
    <cellStyle name="Migliaia 55 4 6 2 3" xfId="40968" xr:uid="{00000000-0005-0000-0000-00001C980000}"/>
    <cellStyle name="Migliaia 55 4 6 2 4" xfId="30038" xr:uid="{00000000-0005-0000-0000-00001D980000}"/>
    <cellStyle name="Migliaia 55 4 6 3" xfId="33015" xr:uid="{00000000-0005-0000-0000-00001E980000}"/>
    <cellStyle name="Migliaia 55 4 6 4" xfId="38317" xr:uid="{00000000-0005-0000-0000-00001F980000}"/>
    <cellStyle name="Migliaia 55 4 6 5" xfId="20833" xr:uid="{00000000-0005-0000-0000-000020980000}"/>
    <cellStyle name="Migliaia 55 4 6 6" xfId="20629" xr:uid="{00000000-0005-0000-0000-000021980000}"/>
    <cellStyle name="Migliaia 55 4 6 7" xfId="46084" xr:uid="{00000000-0005-0000-0000-000022980000}"/>
    <cellStyle name="Migliaia 55 4 6 8" xfId="49100" xr:uid="{00000000-0005-0000-0000-000023980000}"/>
    <cellStyle name="Migliaia 55 4 7" xfId="16423" xr:uid="{00000000-0005-0000-0000-000024980000}"/>
    <cellStyle name="Migliaia 55 4 7 2" xfId="30039" xr:uid="{00000000-0005-0000-0000-000025980000}"/>
    <cellStyle name="Migliaia 55 4 7 2 2" xfId="35667" xr:uid="{00000000-0005-0000-0000-000026980000}"/>
    <cellStyle name="Migliaia 55 4 7 2 3" xfId="40969" xr:uid="{00000000-0005-0000-0000-000027980000}"/>
    <cellStyle name="Migliaia 55 4 7 3" xfId="33016" xr:uid="{00000000-0005-0000-0000-000028980000}"/>
    <cellStyle name="Migliaia 55 4 7 4" xfId="38318" xr:uid="{00000000-0005-0000-0000-000029980000}"/>
    <cellStyle name="Migliaia 55 4 7 5" xfId="20834" xr:uid="{00000000-0005-0000-0000-00002A980000}"/>
    <cellStyle name="Migliaia 55 4 8" xfId="20831" xr:uid="{00000000-0005-0000-0000-00002B980000}"/>
    <cellStyle name="Migliaia 55 5" xfId="1528" xr:uid="{00000000-0005-0000-0000-00002C980000}"/>
    <cellStyle name="Migliaia 55 5 2" xfId="3724" xr:uid="{00000000-0005-0000-0000-00002D980000}"/>
    <cellStyle name="Migliaia 55 5 2 2" xfId="13946" xr:uid="{00000000-0005-0000-0000-00002E980000}"/>
    <cellStyle name="Migliaia 55 5 2 2 2" xfId="35668" xr:uid="{00000000-0005-0000-0000-00002F980000}"/>
    <cellStyle name="Migliaia 55 5 2 2 3" xfId="40970" xr:uid="{00000000-0005-0000-0000-000030980000}"/>
    <cellStyle name="Migliaia 55 5 2 3" xfId="16426" xr:uid="{00000000-0005-0000-0000-000031980000}"/>
    <cellStyle name="Migliaia 55 5 2 3 2" xfId="33017" xr:uid="{00000000-0005-0000-0000-000032980000}"/>
    <cellStyle name="Migliaia 55 5 2 4" xfId="38319" xr:uid="{00000000-0005-0000-0000-000033980000}"/>
    <cellStyle name="Migliaia 55 5 2 5" xfId="12235" xr:uid="{00000000-0005-0000-0000-000034980000}"/>
    <cellStyle name="Migliaia 55 5 3" xfId="6869" xr:uid="{00000000-0005-0000-0000-000035980000}"/>
    <cellStyle name="Migliaia 55 5 3 2" xfId="30040" xr:uid="{00000000-0005-0000-0000-000036980000}"/>
    <cellStyle name="Migliaia 55 5 3 2 2" xfId="35669" xr:uid="{00000000-0005-0000-0000-000037980000}"/>
    <cellStyle name="Migliaia 55 5 3 2 3" xfId="40971" xr:uid="{00000000-0005-0000-0000-000038980000}"/>
    <cellStyle name="Migliaia 55 5 3 3" xfId="33018" xr:uid="{00000000-0005-0000-0000-000039980000}"/>
    <cellStyle name="Migliaia 55 5 3 4" xfId="38320" xr:uid="{00000000-0005-0000-0000-00003A980000}"/>
    <cellStyle name="Migliaia 55 5 4" xfId="6280" xr:uid="{00000000-0005-0000-0000-00003B980000}"/>
    <cellStyle name="Migliaia 55 5 4 2" xfId="17054" xr:uid="{00000000-0005-0000-0000-00003C980000}"/>
    <cellStyle name="Migliaia 55 5 4 2 2" xfId="35670" xr:uid="{00000000-0005-0000-0000-00003D980000}"/>
    <cellStyle name="Migliaia 55 5 4 2 3" xfId="40972" xr:uid="{00000000-0005-0000-0000-00003E980000}"/>
    <cellStyle name="Migliaia 55 5 4 2 4" xfId="30041" xr:uid="{00000000-0005-0000-0000-00003F980000}"/>
    <cellStyle name="Migliaia 55 5 4 3" xfId="33019" xr:uid="{00000000-0005-0000-0000-000040980000}"/>
    <cellStyle name="Migliaia 55 5 4 4" xfId="38321" xr:uid="{00000000-0005-0000-0000-000041980000}"/>
    <cellStyle name="Migliaia 55 5 4 5" xfId="20836" xr:uid="{00000000-0005-0000-0000-000042980000}"/>
    <cellStyle name="Migliaia 55 5 4 6" xfId="27990" xr:uid="{00000000-0005-0000-0000-000043980000}"/>
    <cellStyle name="Migliaia 55 5 4 7" xfId="46086" xr:uid="{00000000-0005-0000-0000-000044980000}"/>
    <cellStyle name="Migliaia 55 5 4 8" xfId="49102" xr:uid="{00000000-0005-0000-0000-000045980000}"/>
    <cellStyle name="Migliaia 55 5 5" xfId="16425" xr:uid="{00000000-0005-0000-0000-000046980000}"/>
    <cellStyle name="Migliaia 55 5 5 2" xfId="30042" xr:uid="{00000000-0005-0000-0000-000047980000}"/>
    <cellStyle name="Migliaia 55 5 5 2 2" xfId="35671" xr:uid="{00000000-0005-0000-0000-000048980000}"/>
    <cellStyle name="Migliaia 55 5 5 2 3" xfId="40973" xr:uid="{00000000-0005-0000-0000-000049980000}"/>
    <cellStyle name="Migliaia 55 5 5 3" xfId="33020" xr:uid="{00000000-0005-0000-0000-00004A980000}"/>
    <cellStyle name="Migliaia 55 5 5 4" xfId="38322" xr:uid="{00000000-0005-0000-0000-00004B980000}"/>
    <cellStyle name="Migliaia 55 5 5 5" xfId="20837" xr:uid="{00000000-0005-0000-0000-00004C980000}"/>
    <cellStyle name="Migliaia 55 5 6" xfId="20838" xr:uid="{00000000-0005-0000-0000-00004D980000}"/>
    <cellStyle name="Migliaia 55 5 6 2" xfId="30043" xr:uid="{00000000-0005-0000-0000-00004E980000}"/>
    <cellStyle name="Migliaia 55 5 6 2 2" xfId="35672" xr:uid="{00000000-0005-0000-0000-00004F980000}"/>
    <cellStyle name="Migliaia 55 5 6 2 3" xfId="40974" xr:uid="{00000000-0005-0000-0000-000050980000}"/>
    <cellStyle name="Migliaia 55 5 6 3" xfId="33021" xr:uid="{00000000-0005-0000-0000-000051980000}"/>
    <cellStyle name="Migliaia 55 5 6 4" xfId="38323" xr:uid="{00000000-0005-0000-0000-000052980000}"/>
    <cellStyle name="Migliaia 55 5 7" xfId="20835" xr:uid="{00000000-0005-0000-0000-000053980000}"/>
    <cellStyle name="Migliaia 55 6" xfId="1523" xr:uid="{00000000-0005-0000-0000-000054980000}"/>
    <cellStyle name="Migliaia 55 6 2" xfId="3719" xr:uid="{00000000-0005-0000-0000-000055980000}"/>
    <cellStyle name="Migliaia 55 6 2 2" xfId="5213" xr:uid="{00000000-0005-0000-0000-000056980000}"/>
    <cellStyle name="Migliaia 55 6 2 3" xfId="13463" xr:uid="{00000000-0005-0000-0000-000057980000}"/>
    <cellStyle name="Migliaia 55 6 2 4" xfId="16428" xr:uid="{00000000-0005-0000-0000-000058980000}"/>
    <cellStyle name="Migliaia 55 6 2 5" xfId="27925" xr:uid="{00000000-0005-0000-0000-000059980000}"/>
    <cellStyle name="Migliaia 55 6 2 6" xfId="12237" xr:uid="{00000000-0005-0000-0000-00005A980000}"/>
    <cellStyle name="Migliaia 55 6 3" xfId="4965" xr:uid="{00000000-0005-0000-0000-00005B980000}"/>
    <cellStyle name="Migliaia 55 6 3 2" xfId="30926" xr:uid="{00000000-0005-0000-0000-00005C980000}"/>
    <cellStyle name="Migliaia 55 6 3 2 2" xfId="36086" xr:uid="{00000000-0005-0000-0000-00005D980000}"/>
    <cellStyle name="Migliaia 55 6 3 2 3" xfId="41388" xr:uid="{00000000-0005-0000-0000-00005E980000}"/>
    <cellStyle name="Migliaia 55 6 3 3" xfId="33435" xr:uid="{00000000-0005-0000-0000-00005F980000}"/>
    <cellStyle name="Migliaia 55 6 3 4" xfId="38737" xr:uid="{00000000-0005-0000-0000-000060980000}"/>
    <cellStyle name="Migliaia 55 6 4" xfId="16427" xr:uid="{00000000-0005-0000-0000-000061980000}"/>
    <cellStyle name="Migliaia 55 6 4 2" xfId="35673" xr:uid="{00000000-0005-0000-0000-000062980000}"/>
    <cellStyle name="Migliaia 55 6 4 3" xfId="40975" xr:uid="{00000000-0005-0000-0000-000063980000}"/>
    <cellStyle name="Migliaia 55 6 4 4" xfId="30044" xr:uid="{00000000-0005-0000-0000-000064980000}"/>
    <cellStyle name="Migliaia 55 6 5" xfId="33022" xr:uid="{00000000-0005-0000-0000-000065980000}"/>
    <cellStyle name="Migliaia 55 6 6" xfId="38324" xr:uid="{00000000-0005-0000-0000-000066980000}"/>
    <cellStyle name="Migliaia 55 6 7" xfId="12236" xr:uid="{00000000-0005-0000-0000-000067980000}"/>
    <cellStyle name="Migliaia 55 7" xfId="3285" xr:uid="{00000000-0005-0000-0000-000068980000}"/>
    <cellStyle name="Migliaia 55 7 2" xfId="9758" xr:uid="{00000000-0005-0000-0000-000069980000}"/>
    <cellStyle name="Migliaia 55 7 2 2" xfId="30927" xr:uid="{00000000-0005-0000-0000-00006A980000}"/>
    <cellStyle name="Migliaia 55 7 2 2 2" xfId="36087" xr:uid="{00000000-0005-0000-0000-00006B980000}"/>
    <cellStyle name="Migliaia 55 7 2 2 3" xfId="41389" xr:uid="{00000000-0005-0000-0000-00006C980000}"/>
    <cellStyle name="Migliaia 55 7 2 3" xfId="33436" xr:uid="{00000000-0005-0000-0000-00006D980000}"/>
    <cellStyle name="Migliaia 55 7 2 4" xfId="38738" xr:uid="{00000000-0005-0000-0000-00006E980000}"/>
    <cellStyle name="Migliaia 55 7 3" xfId="16429" xr:uid="{00000000-0005-0000-0000-00006F980000}"/>
    <cellStyle name="Migliaia 55 7 3 2" xfId="30045" xr:uid="{00000000-0005-0000-0000-000070980000}"/>
    <cellStyle name="Migliaia 55 7 4" xfId="20839" xr:uid="{00000000-0005-0000-0000-000071980000}"/>
    <cellStyle name="Migliaia 55 7 5" xfId="12238" xr:uid="{00000000-0005-0000-0000-000072980000}"/>
    <cellStyle name="Migliaia 55 8" xfId="2882" xr:uid="{00000000-0005-0000-0000-000073980000}"/>
    <cellStyle name="Migliaia 55 8 2" xfId="9463" xr:uid="{00000000-0005-0000-0000-000074980000}"/>
    <cellStyle name="Migliaia 55 8 2 2" xfId="30928" xr:uid="{00000000-0005-0000-0000-000075980000}"/>
    <cellStyle name="Migliaia 55 8 2 2 2" xfId="36088" xr:uid="{00000000-0005-0000-0000-000076980000}"/>
    <cellStyle name="Migliaia 55 8 2 2 3" xfId="41390" xr:uid="{00000000-0005-0000-0000-000077980000}"/>
    <cellStyle name="Migliaia 55 8 2 3" xfId="33437" xr:uid="{00000000-0005-0000-0000-000078980000}"/>
    <cellStyle name="Migliaia 55 8 2 4" xfId="38739" xr:uid="{00000000-0005-0000-0000-000079980000}"/>
    <cellStyle name="Migliaia 55 8 3" xfId="16430" xr:uid="{00000000-0005-0000-0000-00007A980000}"/>
    <cellStyle name="Migliaia 55 8 3 2" xfId="30046" xr:uid="{00000000-0005-0000-0000-00007B980000}"/>
    <cellStyle name="Migliaia 55 8 4" xfId="20840" xr:uid="{00000000-0005-0000-0000-00007C980000}"/>
    <cellStyle name="Migliaia 55 8 5" xfId="12239" xr:uid="{00000000-0005-0000-0000-00007D980000}"/>
    <cellStyle name="Migliaia 55 9" xfId="12664" xr:uid="{00000000-0005-0000-0000-00007E980000}"/>
    <cellStyle name="Migliaia 55 9 2" xfId="30047" xr:uid="{00000000-0005-0000-0000-00007F980000}"/>
    <cellStyle name="Migliaia 55 9 3" xfId="20841" xr:uid="{00000000-0005-0000-0000-000080980000}"/>
    <cellStyle name="Migliaia 56" xfId="389" xr:uid="{00000000-0005-0000-0000-000081980000}"/>
    <cellStyle name="Migliaia 56 10" xfId="16431" xr:uid="{00000000-0005-0000-0000-000082980000}"/>
    <cellStyle name="Migliaia 56 10 2" xfId="30048" xr:uid="{00000000-0005-0000-0000-000083980000}"/>
    <cellStyle name="Migliaia 56 11" xfId="20842" xr:uid="{00000000-0005-0000-0000-000084980000}"/>
    <cellStyle name="Migliaia 56 2" xfId="390" xr:uid="{00000000-0005-0000-0000-000085980000}"/>
    <cellStyle name="Migliaia 56 2 2" xfId="1530" xr:uid="{00000000-0005-0000-0000-000086980000}"/>
    <cellStyle name="Migliaia 56 2 2 2" xfId="3726" xr:uid="{00000000-0005-0000-0000-000087980000}"/>
    <cellStyle name="Migliaia 56 2 2 2 2" xfId="9843" xr:uid="{00000000-0005-0000-0000-000088980000}"/>
    <cellStyle name="Migliaia 56 2 2 2 2 2" xfId="30051" xr:uid="{00000000-0005-0000-0000-000089980000}"/>
    <cellStyle name="Migliaia 56 2 2 2 3" xfId="13947" xr:uid="{00000000-0005-0000-0000-00008A980000}"/>
    <cellStyle name="Migliaia 56 2 2 2 4" xfId="16434" xr:uid="{00000000-0005-0000-0000-00008B980000}"/>
    <cellStyle name="Migliaia 56 2 2 2 5" xfId="20845" xr:uid="{00000000-0005-0000-0000-00008C980000}"/>
    <cellStyle name="Migliaia 56 2 2 2 6" xfId="12240" xr:uid="{00000000-0005-0000-0000-00008D980000}"/>
    <cellStyle name="Migliaia 56 2 2 3" xfId="7068" xr:uid="{00000000-0005-0000-0000-00008E980000}"/>
    <cellStyle name="Migliaia 56 2 2 3 2" xfId="30929" xr:uid="{00000000-0005-0000-0000-00008F980000}"/>
    <cellStyle name="Migliaia 56 2 2 3 2 2" xfId="36089" xr:uid="{00000000-0005-0000-0000-000090980000}"/>
    <cellStyle name="Migliaia 56 2 2 3 2 3" xfId="41391" xr:uid="{00000000-0005-0000-0000-000091980000}"/>
    <cellStyle name="Migliaia 56 2 2 3 3" xfId="33438" xr:uid="{00000000-0005-0000-0000-000092980000}"/>
    <cellStyle name="Migliaia 56 2 2 3 4" xfId="38740" xr:uid="{00000000-0005-0000-0000-000093980000}"/>
    <cellStyle name="Migliaia 56 2 2 4" xfId="6281" xr:uid="{00000000-0005-0000-0000-000094980000}"/>
    <cellStyle name="Migliaia 56 2 2 4 2" xfId="17055" xr:uid="{00000000-0005-0000-0000-000095980000}"/>
    <cellStyle name="Migliaia 56 2 2 4 3" xfId="30050" xr:uid="{00000000-0005-0000-0000-000096980000}"/>
    <cellStyle name="Migliaia 56 2 2 4 4" xfId="42907" xr:uid="{00000000-0005-0000-0000-000097980000}"/>
    <cellStyle name="Migliaia 56 2 2 4 5" xfId="46087" xr:uid="{00000000-0005-0000-0000-000098980000}"/>
    <cellStyle name="Migliaia 56 2 2 4 6" xfId="49103" xr:uid="{00000000-0005-0000-0000-000099980000}"/>
    <cellStyle name="Migliaia 56 2 2 5" xfId="16433" xr:uid="{00000000-0005-0000-0000-00009A980000}"/>
    <cellStyle name="Migliaia 56 2 2 6" xfId="20844" xr:uid="{00000000-0005-0000-0000-00009B980000}"/>
    <cellStyle name="Migliaia 56 2 3" xfId="3289" xr:uid="{00000000-0005-0000-0000-00009C980000}"/>
    <cellStyle name="Migliaia 56 2 3 2" xfId="9762" xr:uid="{00000000-0005-0000-0000-00009D980000}"/>
    <cellStyle name="Migliaia 56 2 3 2 2" xfId="30930" xr:uid="{00000000-0005-0000-0000-00009E980000}"/>
    <cellStyle name="Migliaia 56 2 3 2 2 2" xfId="36090" xr:uid="{00000000-0005-0000-0000-00009F980000}"/>
    <cellStyle name="Migliaia 56 2 3 2 2 3" xfId="41392" xr:uid="{00000000-0005-0000-0000-0000A0980000}"/>
    <cellStyle name="Migliaia 56 2 3 2 3" xfId="33439" xr:uid="{00000000-0005-0000-0000-0000A1980000}"/>
    <cellStyle name="Migliaia 56 2 3 2 4" xfId="38741" xr:uid="{00000000-0005-0000-0000-0000A2980000}"/>
    <cellStyle name="Migliaia 56 2 3 3" xfId="16435" xr:uid="{00000000-0005-0000-0000-0000A3980000}"/>
    <cellStyle name="Migliaia 56 2 3 3 2" xfId="30052" xr:uid="{00000000-0005-0000-0000-0000A4980000}"/>
    <cellStyle name="Migliaia 56 2 3 4" xfId="20846" xr:uid="{00000000-0005-0000-0000-0000A5980000}"/>
    <cellStyle name="Migliaia 56 2 3 5" xfId="12241" xr:uid="{00000000-0005-0000-0000-0000A6980000}"/>
    <cellStyle name="Migliaia 56 2 4" xfId="2887" xr:uid="{00000000-0005-0000-0000-0000A7980000}"/>
    <cellStyle name="Migliaia 56 2 4 2" xfId="9467" xr:uid="{00000000-0005-0000-0000-0000A8980000}"/>
    <cellStyle name="Migliaia 56 2 4 2 2" xfId="30053" xr:uid="{00000000-0005-0000-0000-0000A9980000}"/>
    <cellStyle name="Migliaia 56 2 4 3" xfId="14034" xr:uid="{00000000-0005-0000-0000-0000AA980000}"/>
    <cellStyle name="Migliaia 56 2 4 4" xfId="16436" xr:uid="{00000000-0005-0000-0000-0000AB980000}"/>
    <cellStyle name="Migliaia 56 2 4 5" xfId="20847" xr:uid="{00000000-0005-0000-0000-0000AC980000}"/>
    <cellStyle name="Migliaia 56 2 4 6" xfId="12242" xr:uid="{00000000-0005-0000-0000-0000AD980000}"/>
    <cellStyle name="Migliaia 56 2 5" xfId="8583" xr:uid="{00000000-0005-0000-0000-0000AE980000}"/>
    <cellStyle name="Migliaia 56 2 5 2" xfId="30054" xr:uid="{00000000-0005-0000-0000-0000AF980000}"/>
    <cellStyle name="Migliaia 56 2 5 3" xfId="20848" xr:uid="{00000000-0005-0000-0000-0000B0980000}"/>
    <cellStyle name="Migliaia 56 2 6" xfId="16432" xr:uid="{00000000-0005-0000-0000-0000B1980000}"/>
    <cellStyle name="Migliaia 56 2 6 2" xfId="30055" xr:uid="{00000000-0005-0000-0000-0000B2980000}"/>
    <cellStyle name="Migliaia 56 2 6 3" xfId="20849" xr:uid="{00000000-0005-0000-0000-0000B3980000}"/>
    <cellStyle name="Migliaia 56 2 7" xfId="30049" xr:uid="{00000000-0005-0000-0000-0000B4980000}"/>
    <cellStyle name="Migliaia 56 2 8" xfId="20843" xr:uid="{00000000-0005-0000-0000-0000B5980000}"/>
    <cellStyle name="Migliaia 56 3" xfId="391" xr:uid="{00000000-0005-0000-0000-0000B6980000}"/>
    <cellStyle name="Migliaia 56 3 10" xfId="20850" xr:uid="{00000000-0005-0000-0000-0000B7980000}"/>
    <cellStyle name="Migliaia 56 3 11" xfId="12243" xr:uid="{00000000-0005-0000-0000-0000B8980000}"/>
    <cellStyle name="Migliaia 56 3 2" xfId="1532" xr:uid="{00000000-0005-0000-0000-0000B9980000}"/>
    <cellStyle name="Migliaia 56 3 2 2" xfId="3728" xr:uid="{00000000-0005-0000-0000-0000BA980000}"/>
    <cellStyle name="Migliaia 56 3 2 2 2" xfId="7519" xr:uid="{00000000-0005-0000-0000-0000BB980000}"/>
    <cellStyle name="Migliaia 56 3 2 2 2 2" xfId="13948" xr:uid="{00000000-0005-0000-0000-0000BC980000}"/>
    <cellStyle name="Migliaia 56 3 2 2 2 2 2" xfId="17324" xr:uid="{00000000-0005-0000-0000-0000BD980000}"/>
    <cellStyle name="Migliaia 56 3 2 2 2 2 3" xfId="30059" xr:uid="{00000000-0005-0000-0000-0000BE980000}"/>
    <cellStyle name="Migliaia 56 3 2 2 2 3" xfId="20853" xr:uid="{00000000-0005-0000-0000-0000BF980000}"/>
    <cellStyle name="Migliaia 56 3 2 2 2 4" xfId="43494" xr:uid="{00000000-0005-0000-0000-0000C0980000}"/>
    <cellStyle name="Migliaia 56 3 2 2 2 5" xfId="46369" xr:uid="{00000000-0005-0000-0000-0000C1980000}"/>
    <cellStyle name="Migliaia 56 3 2 2 2 6" xfId="49385" xr:uid="{00000000-0005-0000-0000-0000C2980000}"/>
    <cellStyle name="Migliaia 56 3 2 2 2 7" xfId="13123" xr:uid="{00000000-0005-0000-0000-0000C3980000}"/>
    <cellStyle name="Migliaia 56 3 2 2 3" xfId="7582" xr:uid="{00000000-0005-0000-0000-0000C4980000}"/>
    <cellStyle name="Migliaia 56 3 2 2 3 2" xfId="30058" xr:uid="{00000000-0005-0000-0000-0000C5980000}"/>
    <cellStyle name="Migliaia 56 3 2 2 4" xfId="6282" xr:uid="{00000000-0005-0000-0000-0000C6980000}"/>
    <cellStyle name="Migliaia 56 3 2 2 4 2" xfId="17056" xr:uid="{00000000-0005-0000-0000-0000C7980000}"/>
    <cellStyle name="Migliaia 56 3 2 2 4 3" xfId="43354" xr:uid="{00000000-0005-0000-0000-0000C8980000}"/>
    <cellStyle name="Migliaia 56 3 2 2 4 4" xfId="46088" xr:uid="{00000000-0005-0000-0000-0000C9980000}"/>
    <cellStyle name="Migliaia 56 3 2 2 4 5" xfId="49104" xr:uid="{00000000-0005-0000-0000-0000CA980000}"/>
    <cellStyle name="Migliaia 56 3 2 2 5" xfId="16439" xr:uid="{00000000-0005-0000-0000-0000CB980000}"/>
    <cellStyle name="Migliaia 56 3 2 2 6" xfId="20852" xr:uid="{00000000-0005-0000-0000-0000CC980000}"/>
    <cellStyle name="Migliaia 56 3 2 3" xfId="2889" xr:uid="{00000000-0005-0000-0000-0000CD980000}"/>
    <cellStyle name="Migliaia 56 3 2 3 2" xfId="6972" xr:uid="{00000000-0005-0000-0000-0000CE980000}"/>
    <cellStyle name="Migliaia 56 3 2 3 2 2" xfId="30060" xr:uid="{00000000-0005-0000-0000-0000CF980000}"/>
    <cellStyle name="Migliaia 56 3 2 3 3" xfId="7520" xr:uid="{00000000-0005-0000-0000-0000D0980000}"/>
    <cellStyle name="Migliaia 56 3 2 3 4" xfId="16440" xr:uid="{00000000-0005-0000-0000-0000D1980000}"/>
    <cellStyle name="Migliaia 56 3 2 3 5" xfId="20854" xr:uid="{00000000-0005-0000-0000-0000D2980000}"/>
    <cellStyle name="Migliaia 56 3 2 3 6" xfId="12244" xr:uid="{00000000-0005-0000-0000-0000D3980000}"/>
    <cellStyle name="Migliaia 56 3 2 4" xfId="6870" xr:uid="{00000000-0005-0000-0000-0000D4980000}"/>
    <cellStyle name="Migliaia 56 3 2 4 2" xfId="13540" xr:uid="{00000000-0005-0000-0000-0000D5980000}"/>
    <cellStyle name="Migliaia 56 3 2 4 2 2" xfId="30061" xr:uid="{00000000-0005-0000-0000-0000D6980000}"/>
    <cellStyle name="Migliaia 56 3 2 4 3" xfId="20855" xr:uid="{00000000-0005-0000-0000-0000D7980000}"/>
    <cellStyle name="Migliaia 56 3 2 4 4" xfId="12667" xr:uid="{00000000-0005-0000-0000-0000D8980000}"/>
    <cellStyle name="Migliaia 56 3 2 5" xfId="12702" xr:uid="{00000000-0005-0000-0000-0000D9980000}"/>
    <cellStyle name="Migliaia 56 3 2 5 2" xfId="30062" xr:uid="{00000000-0005-0000-0000-0000DA980000}"/>
    <cellStyle name="Migliaia 56 3 2 5 3" xfId="20856" xr:uid="{00000000-0005-0000-0000-0000DB980000}"/>
    <cellStyle name="Migliaia 56 3 2 6" xfId="16438" xr:uid="{00000000-0005-0000-0000-0000DC980000}"/>
    <cellStyle name="Migliaia 56 3 2 6 2" xfId="30063" xr:uid="{00000000-0005-0000-0000-0000DD980000}"/>
    <cellStyle name="Migliaia 56 3 2 6 3" xfId="20857" xr:uid="{00000000-0005-0000-0000-0000DE980000}"/>
    <cellStyle name="Migliaia 56 3 2 7" xfId="30057" xr:uid="{00000000-0005-0000-0000-0000DF980000}"/>
    <cellStyle name="Migliaia 56 3 2 8" xfId="20851" xr:uid="{00000000-0005-0000-0000-0000E0980000}"/>
    <cellStyle name="Migliaia 56 3 3" xfId="1531" xr:uid="{00000000-0005-0000-0000-0000E1980000}"/>
    <cellStyle name="Migliaia 56 3 3 2" xfId="3727" xr:uid="{00000000-0005-0000-0000-0000E2980000}"/>
    <cellStyle name="Migliaia 56 3 3 2 2" xfId="5216" xr:uid="{00000000-0005-0000-0000-0000E3980000}"/>
    <cellStyle name="Migliaia 56 3 3 2 2 2" xfId="30065" xr:uid="{00000000-0005-0000-0000-0000E4980000}"/>
    <cellStyle name="Migliaia 56 3 3 2 3" xfId="13696" xr:uid="{00000000-0005-0000-0000-0000E5980000}"/>
    <cellStyle name="Migliaia 56 3 3 2 4" xfId="16442" xr:uid="{00000000-0005-0000-0000-0000E6980000}"/>
    <cellStyle name="Migliaia 56 3 3 2 5" xfId="20859" xr:uid="{00000000-0005-0000-0000-0000E7980000}"/>
    <cellStyle name="Migliaia 56 3 3 2 6" xfId="12246" xr:uid="{00000000-0005-0000-0000-0000E8980000}"/>
    <cellStyle name="Migliaia 56 3 3 3" xfId="4968" xr:uid="{00000000-0005-0000-0000-0000E9980000}"/>
    <cellStyle name="Migliaia 56 3 3 3 2" xfId="30066" xr:uid="{00000000-0005-0000-0000-0000EA980000}"/>
    <cellStyle name="Migliaia 56 3 3 3 3" xfId="20860" xr:uid="{00000000-0005-0000-0000-0000EB980000}"/>
    <cellStyle name="Migliaia 56 3 3 4" xfId="16441" xr:uid="{00000000-0005-0000-0000-0000EC980000}"/>
    <cellStyle name="Migliaia 56 3 3 4 2" xfId="30067" xr:uid="{00000000-0005-0000-0000-0000ED980000}"/>
    <cellStyle name="Migliaia 56 3 3 4 3" xfId="20861" xr:uid="{00000000-0005-0000-0000-0000EE980000}"/>
    <cellStyle name="Migliaia 56 3 3 4 4" xfId="44330" xr:uid="{00000000-0005-0000-0000-0000EF980000}"/>
    <cellStyle name="Migliaia 56 3 3 5" xfId="20862" xr:uid="{00000000-0005-0000-0000-0000F0980000}"/>
    <cellStyle name="Migliaia 56 3 3 5 2" xfId="30068" xr:uid="{00000000-0005-0000-0000-0000F1980000}"/>
    <cellStyle name="Migliaia 56 3 3 5 3" xfId="44331" xr:uid="{00000000-0005-0000-0000-0000F2980000}"/>
    <cellStyle name="Migliaia 56 3 3 6" xfId="30064" xr:uid="{00000000-0005-0000-0000-0000F3980000}"/>
    <cellStyle name="Migliaia 56 3 3 7" xfId="20858" xr:uid="{00000000-0005-0000-0000-0000F4980000}"/>
    <cellStyle name="Migliaia 56 3 3 8" xfId="12245" xr:uid="{00000000-0005-0000-0000-0000F5980000}"/>
    <cellStyle name="Migliaia 56 3 4" xfId="2436" xr:uid="{00000000-0005-0000-0000-0000F6980000}"/>
    <cellStyle name="Migliaia 56 3 4 2" xfId="3948" xr:uid="{00000000-0005-0000-0000-0000F7980000}"/>
    <cellStyle name="Migliaia 56 3 4 2 2" xfId="9903" xr:uid="{00000000-0005-0000-0000-0000F8980000}"/>
    <cellStyle name="Migliaia 56 3 4 2 3" xfId="13568" xr:uid="{00000000-0005-0000-0000-0000F9980000}"/>
    <cellStyle name="Migliaia 56 3 4 2 4" xfId="16444" xr:uid="{00000000-0005-0000-0000-0000FA980000}"/>
    <cellStyle name="Migliaia 56 3 4 2 5" xfId="27926" xr:uid="{00000000-0005-0000-0000-0000FB980000}"/>
    <cellStyle name="Migliaia 56 3 4 2 6" xfId="12248" xr:uid="{00000000-0005-0000-0000-0000FC980000}"/>
    <cellStyle name="Migliaia 56 3 4 3" xfId="9151" xr:uid="{00000000-0005-0000-0000-0000FD980000}"/>
    <cellStyle name="Migliaia 56 3 4 3 2" xfId="30931" xr:uid="{00000000-0005-0000-0000-0000FE980000}"/>
    <cellStyle name="Migliaia 56 3 4 3 2 2" xfId="36091" xr:uid="{00000000-0005-0000-0000-0000FF980000}"/>
    <cellStyle name="Migliaia 56 3 4 3 2 3" xfId="41393" xr:uid="{00000000-0005-0000-0000-000000990000}"/>
    <cellStyle name="Migliaia 56 3 4 3 3" xfId="33440" xr:uid="{00000000-0005-0000-0000-000001990000}"/>
    <cellStyle name="Migliaia 56 3 4 3 4" xfId="38742" xr:uid="{00000000-0005-0000-0000-000002990000}"/>
    <cellStyle name="Migliaia 56 3 4 4" xfId="16443" xr:uid="{00000000-0005-0000-0000-000003990000}"/>
    <cellStyle name="Migliaia 56 3 4 4 2" xfId="30069" xr:uid="{00000000-0005-0000-0000-000004990000}"/>
    <cellStyle name="Migliaia 56 3 4 5" xfId="20863" xr:uid="{00000000-0005-0000-0000-000005990000}"/>
    <cellStyle name="Migliaia 56 3 4 6" xfId="12247" xr:uid="{00000000-0005-0000-0000-000006990000}"/>
    <cellStyle name="Migliaia 56 3 5" xfId="3290" xr:uid="{00000000-0005-0000-0000-000007990000}"/>
    <cellStyle name="Migliaia 56 3 5 2" xfId="9763" xr:uid="{00000000-0005-0000-0000-000008990000}"/>
    <cellStyle name="Migliaia 56 3 5 2 2" xfId="30932" xr:uid="{00000000-0005-0000-0000-000009990000}"/>
    <cellStyle name="Migliaia 56 3 5 2 2 2" xfId="36092" xr:uid="{00000000-0005-0000-0000-00000A990000}"/>
    <cellStyle name="Migliaia 56 3 5 2 2 3" xfId="41394" xr:uid="{00000000-0005-0000-0000-00000B990000}"/>
    <cellStyle name="Migliaia 56 3 5 2 3" xfId="33441" xr:uid="{00000000-0005-0000-0000-00000C990000}"/>
    <cellStyle name="Migliaia 56 3 5 2 4" xfId="38743" xr:uid="{00000000-0005-0000-0000-00000D990000}"/>
    <cellStyle name="Migliaia 56 3 5 3" xfId="16445" xr:uid="{00000000-0005-0000-0000-00000E990000}"/>
    <cellStyle name="Migliaia 56 3 5 3 2" xfId="30070" xr:uid="{00000000-0005-0000-0000-00000F990000}"/>
    <cellStyle name="Migliaia 56 3 5 4" xfId="20864" xr:uid="{00000000-0005-0000-0000-000010990000}"/>
    <cellStyle name="Migliaia 56 3 5 5" xfId="12249" xr:uid="{00000000-0005-0000-0000-000011990000}"/>
    <cellStyle name="Migliaia 56 3 6" xfId="2888" xr:uid="{00000000-0005-0000-0000-000012990000}"/>
    <cellStyle name="Migliaia 56 3 6 2" xfId="9468" xr:uid="{00000000-0005-0000-0000-000013990000}"/>
    <cellStyle name="Migliaia 56 3 6 2 2" xfId="30071" xr:uid="{00000000-0005-0000-0000-000014990000}"/>
    <cellStyle name="Migliaia 56 3 6 3" xfId="13470" xr:uid="{00000000-0005-0000-0000-000015990000}"/>
    <cellStyle name="Migliaia 56 3 6 4" xfId="16446" xr:uid="{00000000-0005-0000-0000-000016990000}"/>
    <cellStyle name="Migliaia 56 3 6 5" xfId="20865" xr:uid="{00000000-0005-0000-0000-000017990000}"/>
    <cellStyle name="Migliaia 56 3 6 6" xfId="12250" xr:uid="{00000000-0005-0000-0000-000018990000}"/>
    <cellStyle name="Migliaia 56 3 7" xfId="6519" xr:uid="{00000000-0005-0000-0000-000019990000}"/>
    <cellStyle name="Migliaia 56 3 7 2" xfId="30072" xr:uid="{00000000-0005-0000-0000-00001A990000}"/>
    <cellStyle name="Migliaia 56 3 7 3" xfId="20866" xr:uid="{00000000-0005-0000-0000-00001B990000}"/>
    <cellStyle name="Migliaia 56 3 8" xfId="12703" xr:uid="{00000000-0005-0000-0000-00001C990000}"/>
    <cellStyle name="Migliaia 56 3 8 2" xfId="30073" xr:uid="{00000000-0005-0000-0000-00001D990000}"/>
    <cellStyle name="Migliaia 56 3 8 3" xfId="20867" xr:uid="{00000000-0005-0000-0000-00001E990000}"/>
    <cellStyle name="Migliaia 56 3 9" xfId="16437" xr:uid="{00000000-0005-0000-0000-00001F990000}"/>
    <cellStyle name="Migliaia 56 3 9 2" xfId="30056" xr:uid="{00000000-0005-0000-0000-000020990000}"/>
    <cellStyle name="Migliaia 56 4" xfId="1533" xr:uid="{00000000-0005-0000-0000-000021990000}"/>
    <cellStyle name="Migliaia 56 4 2" xfId="3729" xr:uid="{00000000-0005-0000-0000-000022990000}"/>
    <cellStyle name="Migliaia 56 4 2 2" xfId="4314" xr:uid="{00000000-0005-0000-0000-000023990000}"/>
    <cellStyle name="Migliaia 56 4 2 2 2" xfId="30076" xr:uid="{00000000-0005-0000-0000-000024990000}"/>
    <cellStyle name="Migliaia 56 4 2 2 3" xfId="20870" xr:uid="{00000000-0005-0000-0000-000025990000}"/>
    <cellStyle name="Migliaia 56 4 2 3" xfId="7521" xr:uid="{00000000-0005-0000-0000-000026990000}"/>
    <cellStyle name="Migliaia 56 4 2 3 2" xfId="30077" xr:uid="{00000000-0005-0000-0000-000027990000}"/>
    <cellStyle name="Migliaia 56 4 2 3 3" xfId="20871" xr:uid="{00000000-0005-0000-0000-000028990000}"/>
    <cellStyle name="Migliaia 56 4 2 4" xfId="6872" xr:uid="{00000000-0005-0000-0000-000029990000}"/>
    <cellStyle name="Migliaia 56 4 2 4 2" xfId="30075" xr:uid="{00000000-0005-0000-0000-00002A990000}"/>
    <cellStyle name="Migliaia 56 4 2 5" xfId="6284" xr:uid="{00000000-0005-0000-0000-00002B990000}"/>
    <cellStyle name="Migliaia 56 4 2 5 2" xfId="17058" xr:uid="{00000000-0005-0000-0000-00002C990000}"/>
    <cellStyle name="Migliaia 56 4 2 5 3" xfId="20628" xr:uid="{00000000-0005-0000-0000-00002D990000}"/>
    <cellStyle name="Migliaia 56 4 2 5 4" xfId="46090" xr:uid="{00000000-0005-0000-0000-00002E990000}"/>
    <cellStyle name="Migliaia 56 4 2 5 5" xfId="49106" xr:uid="{00000000-0005-0000-0000-00002F990000}"/>
    <cellStyle name="Migliaia 56 4 2 6" xfId="16448" xr:uid="{00000000-0005-0000-0000-000030990000}"/>
    <cellStyle name="Migliaia 56 4 2 7" xfId="20869" xr:uid="{00000000-0005-0000-0000-000031990000}"/>
    <cellStyle name="Migliaia 56 4 3" xfId="4315" xr:uid="{00000000-0005-0000-0000-000032990000}"/>
    <cellStyle name="Migliaia 56 4 3 2" xfId="13697" xr:uid="{00000000-0005-0000-0000-000033990000}"/>
    <cellStyle name="Migliaia 56 4 3 2 2" xfId="30078" xr:uid="{00000000-0005-0000-0000-000034990000}"/>
    <cellStyle name="Migliaia 56 4 3 3" xfId="20872" xr:uid="{00000000-0005-0000-0000-000035990000}"/>
    <cellStyle name="Migliaia 56 4 3 4" xfId="12701" xr:uid="{00000000-0005-0000-0000-000036990000}"/>
    <cellStyle name="Migliaia 56 4 4" xfId="7522" xr:uid="{00000000-0005-0000-0000-000037990000}"/>
    <cellStyle name="Migliaia 56 4 4 2" xfId="30079" xr:uid="{00000000-0005-0000-0000-000038990000}"/>
    <cellStyle name="Migliaia 56 4 4 3" xfId="20873" xr:uid="{00000000-0005-0000-0000-000039990000}"/>
    <cellStyle name="Migliaia 56 4 5" xfId="6871" xr:uid="{00000000-0005-0000-0000-00003A990000}"/>
    <cellStyle name="Migliaia 56 4 5 2" xfId="30080" xr:uid="{00000000-0005-0000-0000-00003B990000}"/>
    <cellStyle name="Migliaia 56 4 5 3" xfId="20874" xr:uid="{00000000-0005-0000-0000-00003C990000}"/>
    <cellStyle name="Migliaia 56 4 6" xfId="6283" xr:uid="{00000000-0005-0000-0000-00003D990000}"/>
    <cellStyle name="Migliaia 56 4 6 2" xfId="17057" xr:uid="{00000000-0005-0000-0000-00003E990000}"/>
    <cellStyle name="Migliaia 56 4 6 2 2" xfId="30081" xr:uid="{00000000-0005-0000-0000-00003F990000}"/>
    <cellStyle name="Migliaia 56 4 6 3" xfId="20875" xr:uid="{00000000-0005-0000-0000-000040990000}"/>
    <cellStyle name="Migliaia 56 4 6 4" xfId="42571" xr:uid="{00000000-0005-0000-0000-000041990000}"/>
    <cellStyle name="Migliaia 56 4 6 5" xfId="44332" xr:uid="{00000000-0005-0000-0000-000042990000}"/>
    <cellStyle name="Migliaia 56 4 6 6" xfId="46089" xr:uid="{00000000-0005-0000-0000-000043990000}"/>
    <cellStyle name="Migliaia 56 4 6 7" xfId="49105" xr:uid="{00000000-0005-0000-0000-000044990000}"/>
    <cellStyle name="Migliaia 56 4 7" xfId="16447" xr:uid="{00000000-0005-0000-0000-000045990000}"/>
    <cellStyle name="Migliaia 56 4 7 2" xfId="30082" xr:uid="{00000000-0005-0000-0000-000046990000}"/>
    <cellStyle name="Migliaia 56 4 7 3" xfId="20876" xr:uid="{00000000-0005-0000-0000-000047990000}"/>
    <cellStyle name="Migliaia 56 4 8" xfId="30074" xr:uid="{00000000-0005-0000-0000-000048990000}"/>
    <cellStyle name="Migliaia 56 4 9" xfId="20868" xr:uid="{00000000-0005-0000-0000-000049990000}"/>
    <cellStyle name="Migliaia 56 5" xfId="1534" xr:uid="{00000000-0005-0000-0000-00004A990000}"/>
    <cellStyle name="Migliaia 56 5 2" xfId="3730" xr:uid="{00000000-0005-0000-0000-00004B990000}"/>
    <cellStyle name="Migliaia 56 5 2 2" xfId="13949" xr:uid="{00000000-0005-0000-0000-00004C990000}"/>
    <cellStyle name="Migliaia 56 5 2 2 2" xfId="30084" xr:uid="{00000000-0005-0000-0000-00004D990000}"/>
    <cellStyle name="Migliaia 56 5 2 3" xfId="16450" xr:uid="{00000000-0005-0000-0000-00004E990000}"/>
    <cellStyle name="Migliaia 56 5 2 4" xfId="20878" xr:uid="{00000000-0005-0000-0000-00004F990000}"/>
    <cellStyle name="Migliaia 56 5 2 5" xfId="12251" xr:uid="{00000000-0005-0000-0000-000050990000}"/>
    <cellStyle name="Migliaia 56 5 3" xfId="6873" xr:uid="{00000000-0005-0000-0000-000051990000}"/>
    <cellStyle name="Migliaia 56 5 3 2" xfId="30085" xr:uid="{00000000-0005-0000-0000-000052990000}"/>
    <cellStyle name="Migliaia 56 5 3 3" xfId="20879" xr:uid="{00000000-0005-0000-0000-000053990000}"/>
    <cellStyle name="Migliaia 56 5 4" xfId="6285" xr:uid="{00000000-0005-0000-0000-000054990000}"/>
    <cellStyle name="Migliaia 56 5 4 2" xfId="17059" xr:uid="{00000000-0005-0000-0000-000055990000}"/>
    <cellStyle name="Migliaia 56 5 4 2 2" xfId="30086" xr:uid="{00000000-0005-0000-0000-000056990000}"/>
    <cellStyle name="Migliaia 56 5 4 3" xfId="20880" xr:uid="{00000000-0005-0000-0000-000057990000}"/>
    <cellStyle name="Migliaia 56 5 4 4" xfId="43547" xr:uid="{00000000-0005-0000-0000-000058990000}"/>
    <cellStyle name="Migliaia 56 5 4 5" xfId="44333" xr:uid="{00000000-0005-0000-0000-000059990000}"/>
    <cellStyle name="Migliaia 56 5 4 6" xfId="46091" xr:uid="{00000000-0005-0000-0000-00005A990000}"/>
    <cellStyle name="Migliaia 56 5 4 7" xfId="49107" xr:uid="{00000000-0005-0000-0000-00005B990000}"/>
    <cellStyle name="Migliaia 56 5 5" xfId="16449" xr:uid="{00000000-0005-0000-0000-00005C990000}"/>
    <cellStyle name="Migliaia 56 5 5 2" xfId="30087" xr:uid="{00000000-0005-0000-0000-00005D990000}"/>
    <cellStyle name="Migliaia 56 5 5 3" xfId="20881" xr:uid="{00000000-0005-0000-0000-00005E990000}"/>
    <cellStyle name="Migliaia 56 5 5 4" xfId="44334" xr:uid="{00000000-0005-0000-0000-00005F990000}"/>
    <cellStyle name="Migliaia 56 5 6" xfId="20882" xr:uid="{00000000-0005-0000-0000-000060990000}"/>
    <cellStyle name="Migliaia 56 5 6 2" xfId="30088" xr:uid="{00000000-0005-0000-0000-000061990000}"/>
    <cellStyle name="Migliaia 56 5 7" xfId="30083" xr:uid="{00000000-0005-0000-0000-000062990000}"/>
    <cellStyle name="Migliaia 56 5 8" xfId="20877" xr:uid="{00000000-0005-0000-0000-000063990000}"/>
    <cellStyle name="Migliaia 56 6" xfId="1529" xr:uid="{00000000-0005-0000-0000-000064990000}"/>
    <cellStyle name="Migliaia 56 6 2" xfId="3725" xr:uid="{00000000-0005-0000-0000-000065990000}"/>
    <cellStyle name="Migliaia 56 6 2 2" xfId="5215" xr:uid="{00000000-0005-0000-0000-000066990000}"/>
    <cellStyle name="Migliaia 56 6 2 3" xfId="14029" xr:uid="{00000000-0005-0000-0000-000067990000}"/>
    <cellStyle name="Migliaia 56 6 2 4" xfId="16452" xr:uid="{00000000-0005-0000-0000-000068990000}"/>
    <cellStyle name="Migliaia 56 6 2 5" xfId="27927" xr:uid="{00000000-0005-0000-0000-000069990000}"/>
    <cellStyle name="Migliaia 56 6 2 6" xfId="12253" xr:uid="{00000000-0005-0000-0000-00006A990000}"/>
    <cellStyle name="Migliaia 56 6 3" xfId="4967" xr:uid="{00000000-0005-0000-0000-00006B990000}"/>
    <cellStyle name="Migliaia 56 6 3 2" xfId="30933" xr:uid="{00000000-0005-0000-0000-00006C990000}"/>
    <cellStyle name="Migliaia 56 6 3 2 2" xfId="36093" xr:uid="{00000000-0005-0000-0000-00006D990000}"/>
    <cellStyle name="Migliaia 56 6 3 2 3" xfId="41395" xr:uid="{00000000-0005-0000-0000-00006E990000}"/>
    <cellStyle name="Migliaia 56 6 3 3" xfId="33442" xr:uid="{00000000-0005-0000-0000-00006F990000}"/>
    <cellStyle name="Migliaia 56 6 3 4" xfId="38744" xr:uid="{00000000-0005-0000-0000-000070990000}"/>
    <cellStyle name="Migliaia 56 6 4" xfId="16451" xr:uid="{00000000-0005-0000-0000-000071990000}"/>
    <cellStyle name="Migliaia 56 6 4 2" xfId="30089" xr:uid="{00000000-0005-0000-0000-000072990000}"/>
    <cellStyle name="Migliaia 56 6 5" xfId="20883" xr:uid="{00000000-0005-0000-0000-000073990000}"/>
    <cellStyle name="Migliaia 56 6 6" xfId="12252" xr:uid="{00000000-0005-0000-0000-000074990000}"/>
    <cellStyle name="Migliaia 56 7" xfId="3288" xr:uid="{00000000-0005-0000-0000-000075990000}"/>
    <cellStyle name="Migliaia 56 7 2" xfId="9761" xr:uid="{00000000-0005-0000-0000-000076990000}"/>
    <cellStyle name="Migliaia 56 7 2 2" xfId="30934" xr:uid="{00000000-0005-0000-0000-000077990000}"/>
    <cellStyle name="Migliaia 56 7 2 2 2" xfId="36094" xr:uid="{00000000-0005-0000-0000-000078990000}"/>
    <cellStyle name="Migliaia 56 7 2 2 3" xfId="41396" xr:uid="{00000000-0005-0000-0000-000079990000}"/>
    <cellStyle name="Migliaia 56 7 2 3" xfId="33443" xr:uid="{00000000-0005-0000-0000-00007A990000}"/>
    <cellStyle name="Migliaia 56 7 2 4" xfId="38745" xr:uid="{00000000-0005-0000-0000-00007B990000}"/>
    <cellStyle name="Migliaia 56 7 3" xfId="16453" xr:uid="{00000000-0005-0000-0000-00007C990000}"/>
    <cellStyle name="Migliaia 56 7 3 2" xfId="30090" xr:uid="{00000000-0005-0000-0000-00007D990000}"/>
    <cellStyle name="Migliaia 56 7 4" xfId="20884" xr:uid="{00000000-0005-0000-0000-00007E990000}"/>
    <cellStyle name="Migliaia 56 7 5" xfId="12254" xr:uid="{00000000-0005-0000-0000-00007F990000}"/>
    <cellStyle name="Migliaia 56 8" xfId="2886" xr:uid="{00000000-0005-0000-0000-000080990000}"/>
    <cellStyle name="Migliaia 56 8 2" xfId="9466" xr:uid="{00000000-0005-0000-0000-000081990000}"/>
    <cellStyle name="Migliaia 56 8 2 2" xfId="30935" xr:uid="{00000000-0005-0000-0000-000082990000}"/>
    <cellStyle name="Migliaia 56 8 2 2 2" xfId="36095" xr:uid="{00000000-0005-0000-0000-000083990000}"/>
    <cellStyle name="Migliaia 56 8 2 2 3" xfId="41397" xr:uid="{00000000-0005-0000-0000-000084990000}"/>
    <cellStyle name="Migliaia 56 8 2 3" xfId="33444" xr:uid="{00000000-0005-0000-0000-000085990000}"/>
    <cellStyle name="Migliaia 56 8 2 4" xfId="38746" xr:uid="{00000000-0005-0000-0000-000086990000}"/>
    <cellStyle name="Migliaia 56 8 3" xfId="16454" xr:uid="{00000000-0005-0000-0000-000087990000}"/>
    <cellStyle name="Migliaia 56 8 3 2" xfId="30091" xr:uid="{00000000-0005-0000-0000-000088990000}"/>
    <cellStyle name="Migliaia 56 8 4" xfId="20885" xr:uid="{00000000-0005-0000-0000-000089990000}"/>
    <cellStyle name="Migliaia 56 8 5" xfId="12255" xr:uid="{00000000-0005-0000-0000-00008A990000}"/>
    <cellStyle name="Migliaia 56 9" xfId="12666" xr:uid="{00000000-0005-0000-0000-00008B990000}"/>
    <cellStyle name="Migliaia 56 9 2" xfId="30092" xr:uid="{00000000-0005-0000-0000-00008C990000}"/>
    <cellStyle name="Migliaia 56 9 3" xfId="20886" xr:uid="{00000000-0005-0000-0000-00008D990000}"/>
    <cellStyle name="Migliaia 57" xfId="392" xr:uid="{00000000-0005-0000-0000-00008E990000}"/>
    <cellStyle name="Migliaia 57 10" xfId="16455" xr:uid="{00000000-0005-0000-0000-00008F990000}"/>
    <cellStyle name="Migliaia 57 10 2" xfId="30093" xr:uid="{00000000-0005-0000-0000-000090990000}"/>
    <cellStyle name="Migliaia 57 11" xfId="20887" xr:uid="{00000000-0005-0000-0000-000091990000}"/>
    <cellStyle name="Migliaia 57 2" xfId="393" xr:uid="{00000000-0005-0000-0000-000092990000}"/>
    <cellStyle name="Migliaia 57 2 2" xfId="1536" xr:uid="{00000000-0005-0000-0000-000093990000}"/>
    <cellStyle name="Migliaia 57 2 2 2" xfId="3732" xr:uid="{00000000-0005-0000-0000-000094990000}"/>
    <cellStyle name="Migliaia 57 2 2 2 2" xfId="9844" xr:uid="{00000000-0005-0000-0000-000095990000}"/>
    <cellStyle name="Migliaia 57 2 2 2 2 2" xfId="30096" xr:uid="{00000000-0005-0000-0000-000096990000}"/>
    <cellStyle name="Migliaia 57 2 2 2 3" xfId="13950" xr:uid="{00000000-0005-0000-0000-000097990000}"/>
    <cellStyle name="Migliaia 57 2 2 2 4" xfId="16458" xr:uid="{00000000-0005-0000-0000-000098990000}"/>
    <cellStyle name="Migliaia 57 2 2 2 5" xfId="20890" xr:uid="{00000000-0005-0000-0000-000099990000}"/>
    <cellStyle name="Migliaia 57 2 2 2 6" xfId="12256" xr:uid="{00000000-0005-0000-0000-00009A990000}"/>
    <cellStyle name="Migliaia 57 2 2 3" xfId="7069" xr:uid="{00000000-0005-0000-0000-00009B990000}"/>
    <cellStyle name="Migliaia 57 2 2 3 2" xfId="30936" xr:uid="{00000000-0005-0000-0000-00009C990000}"/>
    <cellStyle name="Migliaia 57 2 2 3 2 2" xfId="36096" xr:uid="{00000000-0005-0000-0000-00009D990000}"/>
    <cellStyle name="Migliaia 57 2 2 3 2 3" xfId="41398" xr:uid="{00000000-0005-0000-0000-00009E990000}"/>
    <cellStyle name="Migliaia 57 2 2 3 3" xfId="33445" xr:uid="{00000000-0005-0000-0000-00009F990000}"/>
    <cellStyle name="Migliaia 57 2 2 3 4" xfId="38747" xr:uid="{00000000-0005-0000-0000-0000A0990000}"/>
    <cellStyle name="Migliaia 57 2 2 4" xfId="6286" xr:uid="{00000000-0005-0000-0000-0000A1990000}"/>
    <cellStyle name="Migliaia 57 2 2 4 2" xfId="17060" xr:uid="{00000000-0005-0000-0000-0000A2990000}"/>
    <cellStyle name="Migliaia 57 2 2 4 3" xfId="30095" xr:uid="{00000000-0005-0000-0000-0000A3990000}"/>
    <cellStyle name="Migliaia 57 2 2 4 4" xfId="42157" xr:uid="{00000000-0005-0000-0000-0000A4990000}"/>
    <cellStyle name="Migliaia 57 2 2 4 5" xfId="46092" xr:uid="{00000000-0005-0000-0000-0000A5990000}"/>
    <cellStyle name="Migliaia 57 2 2 4 6" xfId="49108" xr:uid="{00000000-0005-0000-0000-0000A6990000}"/>
    <cellStyle name="Migliaia 57 2 2 5" xfId="16457" xr:uid="{00000000-0005-0000-0000-0000A7990000}"/>
    <cellStyle name="Migliaia 57 2 2 6" xfId="20889" xr:uid="{00000000-0005-0000-0000-0000A8990000}"/>
    <cellStyle name="Migliaia 57 2 3" xfId="3292" xr:uid="{00000000-0005-0000-0000-0000A9990000}"/>
    <cellStyle name="Migliaia 57 2 3 2" xfId="9765" xr:uid="{00000000-0005-0000-0000-0000AA990000}"/>
    <cellStyle name="Migliaia 57 2 3 2 2" xfId="30937" xr:uid="{00000000-0005-0000-0000-0000AB990000}"/>
    <cellStyle name="Migliaia 57 2 3 2 2 2" xfId="36097" xr:uid="{00000000-0005-0000-0000-0000AC990000}"/>
    <cellStyle name="Migliaia 57 2 3 2 2 3" xfId="41399" xr:uid="{00000000-0005-0000-0000-0000AD990000}"/>
    <cellStyle name="Migliaia 57 2 3 2 3" xfId="33446" xr:uid="{00000000-0005-0000-0000-0000AE990000}"/>
    <cellStyle name="Migliaia 57 2 3 2 4" xfId="38748" xr:uid="{00000000-0005-0000-0000-0000AF990000}"/>
    <cellStyle name="Migliaia 57 2 3 3" xfId="16459" xr:uid="{00000000-0005-0000-0000-0000B0990000}"/>
    <cellStyle name="Migliaia 57 2 3 3 2" xfId="30097" xr:uid="{00000000-0005-0000-0000-0000B1990000}"/>
    <cellStyle name="Migliaia 57 2 3 4" xfId="20891" xr:uid="{00000000-0005-0000-0000-0000B2990000}"/>
    <cellStyle name="Migliaia 57 2 3 5" xfId="12257" xr:uid="{00000000-0005-0000-0000-0000B3990000}"/>
    <cellStyle name="Migliaia 57 2 4" xfId="2891" xr:uid="{00000000-0005-0000-0000-0000B4990000}"/>
    <cellStyle name="Migliaia 57 2 4 2" xfId="9470" xr:uid="{00000000-0005-0000-0000-0000B5990000}"/>
    <cellStyle name="Migliaia 57 2 4 2 2" xfId="30098" xr:uid="{00000000-0005-0000-0000-0000B6990000}"/>
    <cellStyle name="Migliaia 57 2 4 3" xfId="14120" xr:uid="{00000000-0005-0000-0000-0000B7990000}"/>
    <cellStyle name="Migliaia 57 2 4 4" xfId="16460" xr:uid="{00000000-0005-0000-0000-0000B8990000}"/>
    <cellStyle name="Migliaia 57 2 4 5" xfId="20892" xr:uid="{00000000-0005-0000-0000-0000B9990000}"/>
    <cellStyle name="Migliaia 57 2 4 6" xfId="12258" xr:uid="{00000000-0005-0000-0000-0000BA990000}"/>
    <cellStyle name="Migliaia 57 2 5" xfId="8584" xr:uid="{00000000-0005-0000-0000-0000BB990000}"/>
    <cellStyle name="Migliaia 57 2 5 2" xfId="30099" xr:uid="{00000000-0005-0000-0000-0000BC990000}"/>
    <cellStyle name="Migliaia 57 2 5 3" xfId="20893" xr:uid="{00000000-0005-0000-0000-0000BD990000}"/>
    <cellStyle name="Migliaia 57 2 6" xfId="16456" xr:uid="{00000000-0005-0000-0000-0000BE990000}"/>
    <cellStyle name="Migliaia 57 2 6 2" xfId="30100" xr:uid="{00000000-0005-0000-0000-0000BF990000}"/>
    <cellStyle name="Migliaia 57 2 6 3" xfId="20894" xr:uid="{00000000-0005-0000-0000-0000C0990000}"/>
    <cellStyle name="Migliaia 57 2 7" xfId="30094" xr:uid="{00000000-0005-0000-0000-0000C1990000}"/>
    <cellStyle name="Migliaia 57 2 8" xfId="20888" xr:uid="{00000000-0005-0000-0000-0000C2990000}"/>
    <cellStyle name="Migliaia 57 3" xfId="394" xr:uid="{00000000-0005-0000-0000-0000C3990000}"/>
    <cellStyle name="Migliaia 57 3 10" xfId="20895" xr:uid="{00000000-0005-0000-0000-0000C4990000}"/>
    <cellStyle name="Migliaia 57 3 11" xfId="12259" xr:uid="{00000000-0005-0000-0000-0000C5990000}"/>
    <cellStyle name="Migliaia 57 3 2" xfId="1538" xr:uid="{00000000-0005-0000-0000-0000C6990000}"/>
    <cellStyle name="Migliaia 57 3 2 2" xfId="3734" xr:uid="{00000000-0005-0000-0000-0000C7990000}"/>
    <cellStyle name="Migliaia 57 3 2 2 2" xfId="7523" xr:uid="{00000000-0005-0000-0000-0000C8990000}"/>
    <cellStyle name="Migliaia 57 3 2 2 2 2" xfId="13951" xr:uid="{00000000-0005-0000-0000-0000C9990000}"/>
    <cellStyle name="Migliaia 57 3 2 2 2 2 2" xfId="17325" xr:uid="{00000000-0005-0000-0000-0000CA990000}"/>
    <cellStyle name="Migliaia 57 3 2 2 2 2 3" xfId="30104" xr:uid="{00000000-0005-0000-0000-0000CB990000}"/>
    <cellStyle name="Migliaia 57 3 2 2 2 3" xfId="20898" xr:uid="{00000000-0005-0000-0000-0000CC990000}"/>
    <cellStyle name="Migliaia 57 3 2 2 2 4" xfId="42970" xr:uid="{00000000-0005-0000-0000-0000CD990000}"/>
    <cellStyle name="Migliaia 57 3 2 2 2 5" xfId="46370" xr:uid="{00000000-0005-0000-0000-0000CE990000}"/>
    <cellStyle name="Migliaia 57 3 2 2 2 6" xfId="49386" xr:uid="{00000000-0005-0000-0000-0000CF990000}"/>
    <cellStyle name="Migliaia 57 3 2 2 2 7" xfId="13124" xr:uid="{00000000-0005-0000-0000-0000D0990000}"/>
    <cellStyle name="Migliaia 57 3 2 2 3" xfId="7632" xr:uid="{00000000-0005-0000-0000-0000D1990000}"/>
    <cellStyle name="Migliaia 57 3 2 2 3 2" xfId="30103" xr:uid="{00000000-0005-0000-0000-0000D2990000}"/>
    <cellStyle name="Migliaia 57 3 2 2 4" xfId="6287" xr:uid="{00000000-0005-0000-0000-0000D3990000}"/>
    <cellStyle name="Migliaia 57 3 2 2 4 2" xfId="17061" xr:uid="{00000000-0005-0000-0000-0000D4990000}"/>
    <cellStyle name="Migliaia 57 3 2 2 4 3" xfId="43488" xr:uid="{00000000-0005-0000-0000-0000D5990000}"/>
    <cellStyle name="Migliaia 57 3 2 2 4 4" xfId="46093" xr:uid="{00000000-0005-0000-0000-0000D6990000}"/>
    <cellStyle name="Migliaia 57 3 2 2 4 5" xfId="49109" xr:uid="{00000000-0005-0000-0000-0000D7990000}"/>
    <cellStyle name="Migliaia 57 3 2 2 5" xfId="16463" xr:uid="{00000000-0005-0000-0000-0000D8990000}"/>
    <cellStyle name="Migliaia 57 3 2 2 6" xfId="20897" xr:uid="{00000000-0005-0000-0000-0000D9990000}"/>
    <cellStyle name="Migliaia 57 3 2 3" xfId="2893" xr:uid="{00000000-0005-0000-0000-0000DA990000}"/>
    <cellStyle name="Migliaia 57 3 2 3 2" xfId="7825" xr:uid="{00000000-0005-0000-0000-0000DB990000}"/>
    <cellStyle name="Migliaia 57 3 2 3 2 2" xfId="30105" xr:uid="{00000000-0005-0000-0000-0000DC990000}"/>
    <cellStyle name="Migliaia 57 3 2 3 3" xfId="7524" xr:uid="{00000000-0005-0000-0000-0000DD990000}"/>
    <cellStyle name="Migliaia 57 3 2 3 4" xfId="16464" xr:uid="{00000000-0005-0000-0000-0000DE990000}"/>
    <cellStyle name="Migliaia 57 3 2 3 5" xfId="20899" xr:uid="{00000000-0005-0000-0000-0000DF990000}"/>
    <cellStyle name="Migliaia 57 3 2 3 6" xfId="12260" xr:uid="{00000000-0005-0000-0000-0000E0990000}"/>
    <cellStyle name="Migliaia 57 3 2 4" xfId="6874" xr:uid="{00000000-0005-0000-0000-0000E1990000}"/>
    <cellStyle name="Migliaia 57 3 2 4 2" xfId="13541" xr:uid="{00000000-0005-0000-0000-0000E2990000}"/>
    <cellStyle name="Migliaia 57 3 2 4 2 2" xfId="30106" xr:uid="{00000000-0005-0000-0000-0000E3990000}"/>
    <cellStyle name="Migliaia 57 3 2 4 3" xfId="20900" xr:uid="{00000000-0005-0000-0000-0000E4990000}"/>
    <cellStyle name="Migliaia 57 3 2 4 4" xfId="12669" xr:uid="{00000000-0005-0000-0000-0000E5990000}"/>
    <cellStyle name="Migliaia 57 3 2 5" xfId="12699" xr:uid="{00000000-0005-0000-0000-0000E6990000}"/>
    <cellStyle name="Migliaia 57 3 2 5 2" xfId="30107" xr:uid="{00000000-0005-0000-0000-0000E7990000}"/>
    <cellStyle name="Migliaia 57 3 2 5 3" xfId="20901" xr:uid="{00000000-0005-0000-0000-0000E8990000}"/>
    <cellStyle name="Migliaia 57 3 2 6" xfId="16462" xr:uid="{00000000-0005-0000-0000-0000E9990000}"/>
    <cellStyle name="Migliaia 57 3 2 6 2" xfId="30108" xr:uid="{00000000-0005-0000-0000-0000EA990000}"/>
    <cellStyle name="Migliaia 57 3 2 6 3" xfId="20902" xr:uid="{00000000-0005-0000-0000-0000EB990000}"/>
    <cellStyle name="Migliaia 57 3 2 7" xfId="30102" xr:uid="{00000000-0005-0000-0000-0000EC990000}"/>
    <cellStyle name="Migliaia 57 3 2 8" xfId="20896" xr:uid="{00000000-0005-0000-0000-0000ED990000}"/>
    <cellStyle name="Migliaia 57 3 3" xfId="1537" xr:uid="{00000000-0005-0000-0000-0000EE990000}"/>
    <cellStyle name="Migliaia 57 3 3 2" xfId="3733" xr:uid="{00000000-0005-0000-0000-0000EF990000}"/>
    <cellStyle name="Migliaia 57 3 3 2 2" xfId="5218" xr:uid="{00000000-0005-0000-0000-0000F0990000}"/>
    <cellStyle name="Migliaia 57 3 3 2 2 2" xfId="30110" xr:uid="{00000000-0005-0000-0000-0000F1990000}"/>
    <cellStyle name="Migliaia 57 3 3 2 3" xfId="13698" xr:uid="{00000000-0005-0000-0000-0000F2990000}"/>
    <cellStyle name="Migliaia 57 3 3 2 4" xfId="16466" xr:uid="{00000000-0005-0000-0000-0000F3990000}"/>
    <cellStyle name="Migliaia 57 3 3 2 5" xfId="20904" xr:uid="{00000000-0005-0000-0000-0000F4990000}"/>
    <cellStyle name="Migliaia 57 3 3 2 6" xfId="12262" xr:uid="{00000000-0005-0000-0000-0000F5990000}"/>
    <cellStyle name="Migliaia 57 3 3 3" xfId="4970" xr:uid="{00000000-0005-0000-0000-0000F6990000}"/>
    <cellStyle name="Migliaia 57 3 3 3 2" xfId="30111" xr:uid="{00000000-0005-0000-0000-0000F7990000}"/>
    <cellStyle name="Migliaia 57 3 3 3 3" xfId="20905" xr:uid="{00000000-0005-0000-0000-0000F8990000}"/>
    <cellStyle name="Migliaia 57 3 3 4" xfId="16465" xr:uid="{00000000-0005-0000-0000-0000F9990000}"/>
    <cellStyle name="Migliaia 57 3 3 4 2" xfId="30112" xr:uid="{00000000-0005-0000-0000-0000FA990000}"/>
    <cellStyle name="Migliaia 57 3 3 4 3" xfId="20906" xr:uid="{00000000-0005-0000-0000-0000FB990000}"/>
    <cellStyle name="Migliaia 57 3 3 4 4" xfId="44335" xr:uid="{00000000-0005-0000-0000-0000FC990000}"/>
    <cellStyle name="Migliaia 57 3 3 5" xfId="20907" xr:uid="{00000000-0005-0000-0000-0000FD990000}"/>
    <cellStyle name="Migliaia 57 3 3 5 2" xfId="30113" xr:uid="{00000000-0005-0000-0000-0000FE990000}"/>
    <cellStyle name="Migliaia 57 3 3 5 3" xfId="44336" xr:uid="{00000000-0005-0000-0000-0000FF990000}"/>
    <cellStyle name="Migliaia 57 3 3 6" xfId="30109" xr:uid="{00000000-0005-0000-0000-0000009A0000}"/>
    <cellStyle name="Migliaia 57 3 3 7" xfId="20903" xr:uid="{00000000-0005-0000-0000-0000019A0000}"/>
    <cellStyle name="Migliaia 57 3 3 8" xfId="12261" xr:uid="{00000000-0005-0000-0000-0000029A0000}"/>
    <cellStyle name="Migliaia 57 3 4" xfId="2437" xr:uid="{00000000-0005-0000-0000-0000039A0000}"/>
    <cellStyle name="Migliaia 57 3 4 2" xfId="3949" xr:uid="{00000000-0005-0000-0000-0000049A0000}"/>
    <cellStyle name="Migliaia 57 3 4 2 2" xfId="9904" xr:uid="{00000000-0005-0000-0000-0000059A0000}"/>
    <cellStyle name="Migliaia 57 3 4 2 3" xfId="13992" xr:uid="{00000000-0005-0000-0000-0000069A0000}"/>
    <cellStyle name="Migliaia 57 3 4 2 4" xfId="16468" xr:uid="{00000000-0005-0000-0000-0000079A0000}"/>
    <cellStyle name="Migliaia 57 3 4 2 5" xfId="27928" xr:uid="{00000000-0005-0000-0000-0000089A0000}"/>
    <cellStyle name="Migliaia 57 3 4 2 6" xfId="12264" xr:uid="{00000000-0005-0000-0000-0000099A0000}"/>
    <cellStyle name="Migliaia 57 3 4 3" xfId="9152" xr:uid="{00000000-0005-0000-0000-00000A9A0000}"/>
    <cellStyle name="Migliaia 57 3 4 3 2" xfId="30938" xr:uid="{00000000-0005-0000-0000-00000B9A0000}"/>
    <cellStyle name="Migliaia 57 3 4 3 2 2" xfId="36098" xr:uid="{00000000-0005-0000-0000-00000C9A0000}"/>
    <cellStyle name="Migliaia 57 3 4 3 2 3" xfId="41400" xr:uid="{00000000-0005-0000-0000-00000D9A0000}"/>
    <cellStyle name="Migliaia 57 3 4 3 3" xfId="33447" xr:uid="{00000000-0005-0000-0000-00000E9A0000}"/>
    <cellStyle name="Migliaia 57 3 4 3 4" xfId="38749" xr:uid="{00000000-0005-0000-0000-00000F9A0000}"/>
    <cellStyle name="Migliaia 57 3 4 4" xfId="16467" xr:uid="{00000000-0005-0000-0000-0000109A0000}"/>
    <cellStyle name="Migliaia 57 3 4 4 2" xfId="30114" xr:uid="{00000000-0005-0000-0000-0000119A0000}"/>
    <cellStyle name="Migliaia 57 3 4 5" xfId="20908" xr:uid="{00000000-0005-0000-0000-0000129A0000}"/>
    <cellStyle name="Migliaia 57 3 4 6" xfId="12263" xr:uid="{00000000-0005-0000-0000-0000139A0000}"/>
    <cellStyle name="Migliaia 57 3 5" xfId="3293" xr:uid="{00000000-0005-0000-0000-0000149A0000}"/>
    <cellStyle name="Migliaia 57 3 5 2" xfId="9766" xr:uid="{00000000-0005-0000-0000-0000159A0000}"/>
    <cellStyle name="Migliaia 57 3 5 2 2" xfId="30939" xr:uid="{00000000-0005-0000-0000-0000169A0000}"/>
    <cellStyle name="Migliaia 57 3 5 2 2 2" xfId="36099" xr:uid="{00000000-0005-0000-0000-0000179A0000}"/>
    <cellStyle name="Migliaia 57 3 5 2 2 3" xfId="41401" xr:uid="{00000000-0005-0000-0000-0000189A0000}"/>
    <cellStyle name="Migliaia 57 3 5 2 3" xfId="33448" xr:uid="{00000000-0005-0000-0000-0000199A0000}"/>
    <cellStyle name="Migliaia 57 3 5 2 4" xfId="38750" xr:uid="{00000000-0005-0000-0000-00001A9A0000}"/>
    <cellStyle name="Migliaia 57 3 5 3" xfId="16469" xr:uid="{00000000-0005-0000-0000-00001B9A0000}"/>
    <cellStyle name="Migliaia 57 3 5 3 2" xfId="30115" xr:uid="{00000000-0005-0000-0000-00001C9A0000}"/>
    <cellStyle name="Migliaia 57 3 5 4" xfId="20909" xr:uid="{00000000-0005-0000-0000-00001D9A0000}"/>
    <cellStyle name="Migliaia 57 3 5 5" xfId="12265" xr:uid="{00000000-0005-0000-0000-00001E9A0000}"/>
    <cellStyle name="Migliaia 57 3 6" xfId="2892" xr:uid="{00000000-0005-0000-0000-00001F9A0000}"/>
    <cellStyle name="Migliaia 57 3 6 2" xfId="9471" xr:uid="{00000000-0005-0000-0000-0000209A0000}"/>
    <cellStyle name="Migliaia 57 3 6 2 2" xfId="30116" xr:uid="{00000000-0005-0000-0000-0000219A0000}"/>
    <cellStyle name="Migliaia 57 3 6 3" xfId="13726" xr:uid="{00000000-0005-0000-0000-0000229A0000}"/>
    <cellStyle name="Migliaia 57 3 6 4" xfId="16470" xr:uid="{00000000-0005-0000-0000-0000239A0000}"/>
    <cellStyle name="Migliaia 57 3 6 5" xfId="20910" xr:uid="{00000000-0005-0000-0000-0000249A0000}"/>
    <cellStyle name="Migliaia 57 3 6 6" xfId="12266" xr:uid="{00000000-0005-0000-0000-0000259A0000}"/>
    <cellStyle name="Migliaia 57 3 7" xfId="7680" xr:uid="{00000000-0005-0000-0000-0000269A0000}"/>
    <cellStyle name="Migliaia 57 3 7 2" xfId="30117" xr:uid="{00000000-0005-0000-0000-0000279A0000}"/>
    <cellStyle name="Migliaia 57 3 7 3" xfId="20911" xr:uid="{00000000-0005-0000-0000-0000289A0000}"/>
    <cellStyle name="Migliaia 57 3 8" xfId="12700" xr:uid="{00000000-0005-0000-0000-0000299A0000}"/>
    <cellStyle name="Migliaia 57 3 8 2" xfId="30118" xr:uid="{00000000-0005-0000-0000-00002A9A0000}"/>
    <cellStyle name="Migliaia 57 3 8 3" xfId="20912" xr:uid="{00000000-0005-0000-0000-00002B9A0000}"/>
    <cellStyle name="Migliaia 57 3 9" xfId="16461" xr:uid="{00000000-0005-0000-0000-00002C9A0000}"/>
    <cellStyle name="Migliaia 57 3 9 2" xfId="30101" xr:uid="{00000000-0005-0000-0000-00002D9A0000}"/>
    <cellStyle name="Migliaia 57 4" xfId="1539" xr:uid="{00000000-0005-0000-0000-00002E9A0000}"/>
    <cellStyle name="Migliaia 57 4 2" xfId="3735" xr:uid="{00000000-0005-0000-0000-00002F9A0000}"/>
    <cellStyle name="Migliaia 57 4 2 2" xfId="4316" xr:uid="{00000000-0005-0000-0000-0000309A0000}"/>
    <cellStyle name="Migliaia 57 4 2 2 2" xfId="30121" xr:uid="{00000000-0005-0000-0000-0000319A0000}"/>
    <cellStyle name="Migliaia 57 4 2 2 3" xfId="20915" xr:uid="{00000000-0005-0000-0000-0000329A0000}"/>
    <cellStyle name="Migliaia 57 4 2 3" xfId="7525" xr:uid="{00000000-0005-0000-0000-0000339A0000}"/>
    <cellStyle name="Migliaia 57 4 2 3 2" xfId="30122" xr:uid="{00000000-0005-0000-0000-0000349A0000}"/>
    <cellStyle name="Migliaia 57 4 2 3 3" xfId="20916" xr:uid="{00000000-0005-0000-0000-0000359A0000}"/>
    <cellStyle name="Migliaia 57 4 2 4" xfId="6876" xr:uid="{00000000-0005-0000-0000-0000369A0000}"/>
    <cellStyle name="Migliaia 57 4 2 4 2" xfId="30120" xr:uid="{00000000-0005-0000-0000-0000379A0000}"/>
    <cellStyle name="Migliaia 57 4 2 5" xfId="6289" xr:uid="{00000000-0005-0000-0000-0000389A0000}"/>
    <cellStyle name="Migliaia 57 4 2 5 2" xfId="17063" xr:uid="{00000000-0005-0000-0000-0000399A0000}"/>
    <cellStyle name="Migliaia 57 4 2 5 3" xfId="42878" xr:uid="{00000000-0005-0000-0000-00003A9A0000}"/>
    <cellStyle name="Migliaia 57 4 2 5 4" xfId="46095" xr:uid="{00000000-0005-0000-0000-00003B9A0000}"/>
    <cellStyle name="Migliaia 57 4 2 5 5" xfId="49111" xr:uid="{00000000-0005-0000-0000-00003C9A0000}"/>
    <cellStyle name="Migliaia 57 4 2 6" xfId="16472" xr:uid="{00000000-0005-0000-0000-00003D9A0000}"/>
    <cellStyle name="Migliaia 57 4 2 7" xfId="20914" xr:uid="{00000000-0005-0000-0000-00003E9A0000}"/>
    <cellStyle name="Migliaia 57 4 3" xfId="4317" xr:uid="{00000000-0005-0000-0000-00003F9A0000}"/>
    <cellStyle name="Migliaia 57 4 3 2" xfId="13699" xr:uid="{00000000-0005-0000-0000-0000409A0000}"/>
    <cellStyle name="Migliaia 57 4 3 2 2" xfId="30123" xr:uid="{00000000-0005-0000-0000-0000419A0000}"/>
    <cellStyle name="Migliaia 57 4 3 3" xfId="20917" xr:uid="{00000000-0005-0000-0000-0000429A0000}"/>
    <cellStyle name="Migliaia 57 4 3 4" xfId="12698" xr:uid="{00000000-0005-0000-0000-0000439A0000}"/>
    <cellStyle name="Migliaia 57 4 4" xfId="7526" xr:uid="{00000000-0005-0000-0000-0000449A0000}"/>
    <cellStyle name="Migliaia 57 4 4 2" xfId="30124" xr:uid="{00000000-0005-0000-0000-0000459A0000}"/>
    <cellStyle name="Migliaia 57 4 4 3" xfId="20918" xr:uid="{00000000-0005-0000-0000-0000469A0000}"/>
    <cellStyle name="Migliaia 57 4 5" xfId="6875" xr:uid="{00000000-0005-0000-0000-0000479A0000}"/>
    <cellStyle name="Migliaia 57 4 5 2" xfId="30125" xr:uid="{00000000-0005-0000-0000-0000489A0000}"/>
    <cellStyle name="Migliaia 57 4 5 3" xfId="20919" xr:uid="{00000000-0005-0000-0000-0000499A0000}"/>
    <cellStyle name="Migliaia 57 4 6" xfId="6288" xr:uid="{00000000-0005-0000-0000-00004A9A0000}"/>
    <cellStyle name="Migliaia 57 4 6 2" xfId="17062" xr:uid="{00000000-0005-0000-0000-00004B9A0000}"/>
    <cellStyle name="Migliaia 57 4 6 2 2" xfId="30126" xr:uid="{00000000-0005-0000-0000-00004C9A0000}"/>
    <cellStyle name="Migliaia 57 4 6 3" xfId="20920" xr:uid="{00000000-0005-0000-0000-00004D9A0000}"/>
    <cellStyle name="Migliaia 57 4 6 4" xfId="43928" xr:uid="{00000000-0005-0000-0000-00004E9A0000}"/>
    <cellStyle name="Migliaia 57 4 6 5" xfId="44337" xr:uid="{00000000-0005-0000-0000-00004F9A0000}"/>
    <cellStyle name="Migliaia 57 4 6 6" xfId="46094" xr:uid="{00000000-0005-0000-0000-0000509A0000}"/>
    <cellStyle name="Migliaia 57 4 6 7" xfId="49110" xr:uid="{00000000-0005-0000-0000-0000519A0000}"/>
    <cellStyle name="Migliaia 57 4 7" xfId="16471" xr:uid="{00000000-0005-0000-0000-0000529A0000}"/>
    <cellStyle name="Migliaia 57 4 7 2" xfId="30127" xr:uid="{00000000-0005-0000-0000-0000539A0000}"/>
    <cellStyle name="Migliaia 57 4 7 3" xfId="20921" xr:uid="{00000000-0005-0000-0000-0000549A0000}"/>
    <cellStyle name="Migliaia 57 4 8" xfId="30119" xr:uid="{00000000-0005-0000-0000-0000559A0000}"/>
    <cellStyle name="Migliaia 57 4 9" xfId="20913" xr:uid="{00000000-0005-0000-0000-0000569A0000}"/>
    <cellStyle name="Migliaia 57 5" xfId="1540" xr:uid="{00000000-0005-0000-0000-0000579A0000}"/>
    <cellStyle name="Migliaia 57 5 2" xfId="3736" xr:uid="{00000000-0005-0000-0000-0000589A0000}"/>
    <cellStyle name="Migliaia 57 5 2 2" xfId="13952" xr:uid="{00000000-0005-0000-0000-0000599A0000}"/>
    <cellStyle name="Migliaia 57 5 2 2 2" xfId="30129" xr:uid="{00000000-0005-0000-0000-00005A9A0000}"/>
    <cellStyle name="Migliaia 57 5 2 3" xfId="16474" xr:uid="{00000000-0005-0000-0000-00005B9A0000}"/>
    <cellStyle name="Migliaia 57 5 2 4" xfId="20923" xr:uid="{00000000-0005-0000-0000-00005C9A0000}"/>
    <cellStyle name="Migliaia 57 5 2 5" xfId="12267" xr:uid="{00000000-0005-0000-0000-00005D9A0000}"/>
    <cellStyle name="Migliaia 57 5 3" xfId="6877" xr:uid="{00000000-0005-0000-0000-00005E9A0000}"/>
    <cellStyle name="Migliaia 57 5 3 2" xfId="30130" xr:uid="{00000000-0005-0000-0000-00005F9A0000}"/>
    <cellStyle name="Migliaia 57 5 3 3" xfId="20924" xr:uid="{00000000-0005-0000-0000-0000609A0000}"/>
    <cellStyle name="Migliaia 57 5 4" xfId="6290" xr:uid="{00000000-0005-0000-0000-0000619A0000}"/>
    <cellStyle name="Migliaia 57 5 4 2" xfId="17064" xr:uid="{00000000-0005-0000-0000-0000629A0000}"/>
    <cellStyle name="Migliaia 57 5 4 2 2" xfId="30131" xr:uid="{00000000-0005-0000-0000-0000639A0000}"/>
    <cellStyle name="Migliaia 57 5 4 3" xfId="20925" xr:uid="{00000000-0005-0000-0000-0000649A0000}"/>
    <cellStyle name="Migliaia 57 5 4 4" xfId="41712" xr:uid="{00000000-0005-0000-0000-0000659A0000}"/>
    <cellStyle name="Migliaia 57 5 4 5" xfId="44338" xr:uid="{00000000-0005-0000-0000-0000669A0000}"/>
    <cellStyle name="Migliaia 57 5 4 6" xfId="46096" xr:uid="{00000000-0005-0000-0000-0000679A0000}"/>
    <cellStyle name="Migliaia 57 5 4 7" xfId="49112" xr:uid="{00000000-0005-0000-0000-0000689A0000}"/>
    <cellStyle name="Migliaia 57 5 5" xfId="16473" xr:uid="{00000000-0005-0000-0000-0000699A0000}"/>
    <cellStyle name="Migliaia 57 5 5 2" xfId="30132" xr:uid="{00000000-0005-0000-0000-00006A9A0000}"/>
    <cellStyle name="Migliaia 57 5 5 3" xfId="20926" xr:uid="{00000000-0005-0000-0000-00006B9A0000}"/>
    <cellStyle name="Migliaia 57 5 5 4" xfId="44339" xr:uid="{00000000-0005-0000-0000-00006C9A0000}"/>
    <cellStyle name="Migliaia 57 5 6" xfId="20927" xr:uid="{00000000-0005-0000-0000-00006D9A0000}"/>
    <cellStyle name="Migliaia 57 5 6 2" xfId="30133" xr:uid="{00000000-0005-0000-0000-00006E9A0000}"/>
    <cellStyle name="Migliaia 57 5 7" xfId="30128" xr:uid="{00000000-0005-0000-0000-00006F9A0000}"/>
    <cellStyle name="Migliaia 57 5 8" xfId="20922" xr:uid="{00000000-0005-0000-0000-0000709A0000}"/>
    <cellStyle name="Migliaia 57 6" xfId="1535" xr:uid="{00000000-0005-0000-0000-0000719A0000}"/>
    <cellStyle name="Migliaia 57 6 2" xfId="3731" xr:uid="{00000000-0005-0000-0000-0000729A0000}"/>
    <cellStyle name="Migliaia 57 6 2 2" xfId="5217" xr:uid="{00000000-0005-0000-0000-0000739A0000}"/>
    <cellStyle name="Migliaia 57 6 2 3" xfId="13994" xr:uid="{00000000-0005-0000-0000-0000749A0000}"/>
    <cellStyle name="Migliaia 57 6 2 4" xfId="16476" xr:uid="{00000000-0005-0000-0000-0000759A0000}"/>
    <cellStyle name="Migliaia 57 6 2 5" xfId="27929" xr:uid="{00000000-0005-0000-0000-0000769A0000}"/>
    <cellStyle name="Migliaia 57 6 2 6" xfId="12269" xr:uid="{00000000-0005-0000-0000-0000779A0000}"/>
    <cellStyle name="Migliaia 57 6 3" xfId="4969" xr:uid="{00000000-0005-0000-0000-0000789A0000}"/>
    <cellStyle name="Migliaia 57 6 3 2" xfId="30940" xr:uid="{00000000-0005-0000-0000-0000799A0000}"/>
    <cellStyle name="Migliaia 57 6 3 2 2" xfId="36100" xr:uid="{00000000-0005-0000-0000-00007A9A0000}"/>
    <cellStyle name="Migliaia 57 6 3 2 3" xfId="41402" xr:uid="{00000000-0005-0000-0000-00007B9A0000}"/>
    <cellStyle name="Migliaia 57 6 3 3" xfId="33449" xr:uid="{00000000-0005-0000-0000-00007C9A0000}"/>
    <cellStyle name="Migliaia 57 6 3 4" xfId="38751" xr:uid="{00000000-0005-0000-0000-00007D9A0000}"/>
    <cellStyle name="Migliaia 57 6 4" xfId="16475" xr:uid="{00000000-0005-0000-0000-00007E9A0000}"/>
    <cellStyle name="Migliaia 57 6 4 2" xfId="30134" xr:uid="{00000000-0005-0000-0000-00007F9A0000}"/>
    <cellStyle name="Migliaia 57 6 5" xfId="20928" xr:uid="{00000000-0005-0000-0000-0000809A0000}"/>
    <cellStyle name="Migliaia 57 6 6" xfId="12268" xr:uid="{00000000-0005-0000-0000-0000819A0000}"/>
    <cellStyle name="Migliaia 57 7" xfId="3291" xr:uid="{00000000-0005-0000-0000-0000829A0000}"/>
    <cellStyle name="Migliaia 57 7 2" xfId="9764" xr:uid="{00000000-0005-0000-0000-0000839A0000}"/>
    <cellStyle name="Migliaia 57 7 2 2" xfId="30941" xr:uid="{00000000-0005-0000-0000-0000849A0000}"/>
    <cellStyle name="Migliaia 57 7 2 2 2" xfId="36101" xr:uid="{00000000-0005-0000-0000-0000859A0000}"/>
    <cellStyle name="Migliaia 57 7 2 2 3" xfId="41403" xr:uid="{00000000-0005-0000-0000-0000869A0000}"/>
    <cellStyle name="Migliaia 57 7 2 3" xfId="33450" xr:uid="{00000000-0005-0000-0000-0000879A0000}"/>
    <cellStyle name="Migliaia 57 7 2 4" xfId="38752" xr:uid="{00000000-0005-0000-0000-0000889A0000}"/>
    <cellStyle name="Migliaia 57 7 3" xfId="16477" xr:uid="{00000000-0005-0000-0000-0000899A0000}"/>
    <cellStyle name="Migliaia 57 7 3 2" xfId="30135" xr:uid="{00000000-0005-0000-0000-00008A9A0000}"/>
    <cellStyle name="Migliaia 57 7 4" xfId="20929" xr:uid="{00000000-0005-0000-0000-00008B9A0000}"/>
    <cellStyle name="Migliaia 57 7 5" xfId="12270" xr:uid="{00000000-0005-0000-0000-00008C9A0000}"/>
    <cellStyle name="Migliaia 57 8" xfId="2890" xr:uid="{00000000-0005-0000-0000-00008D9A0000}"/>
    <cellStyle name="Migliaia 57 8 2" xfId="9469" xr:uid="{00000000-0005-0000-0000-00008E9A0000}"/>
    <cellStyle name="Migliaia 57 8 2 2" xfId="30942" xr:uid="{00000000-0005-0000-0000-00008F9A0000}"/>
    <cellStyle name="Migliaia 57 8 2 2 2" xfId="36102" xr:uid="{00000000-0005-0000-0000-0000909A0000}"/>
    <cellStyle name="Migliaia 57 8 2 2 3" xfId="41404" xr:uid="{00000000-0005-0000-0000-0000919A0000}"/>
    <cellStyle name="Migliaia 57 8 2 3" xfId="33451" xr:uid="{00000000-0005-0000-0000-0000929A0000}"/>
    <cellStyle name="Migliaia 57 8 2 4" xfId="38753" xr:uid="{00000000-0005-0000-0000-0000939A0000}"/>
    <cellStyle name="Migliaia 57 8 3" xfId="16478" xr:uid="{00000000-0005-0000-0000-0000949A0000}"/>
    <cellStyle name="Migliaia 57 8 3 2" xfId="30136" xr:uid="{00000000-0005-0000-0000-0000959A0000}"/>
    <cellStyle name="Migliaia 57 8 4" xfId="20930" xr:uid="{00000000-0005-0000-0000-0000969A0000}"/>
    <cellStyle name="Migliaia 57 8 5" xfId="12271" xr:uid="{00000000-0005-0000-0000-0000979A0000}"/>
    <cellStyle name="Migliaia 57 9" xfId="12668" xr:uid="{00000000-0005-0000-0000-0000989A0000}"/>
    <cellStyle name="Migliaia 57 9 2" xfId="30137" xr:uid="{00000000-0005-0000-0000-0000999A0000}"/>
    <cellStyle name="Migliaia 57 9 3" xfId="20931" xr:uid="{00000000-0005-0000-0000-00009A9A0000}"/>
    <cellStyle name="Migliaia 58" xfId="395" xr:uid="{00000000-0005-0000-0000-00009B9A0000}"/>
    <cellStyle name="Migliaia 58 10" xfId="16479" xr:uid="{00000000-0005-0000-0000-00009C9A0000}"/>
    <cellStyle name="Migliaia 58 10 2" xfId="30138" xr:uid="{00000000-0005-0000-0000-00009D9A0000}"/>
    <cellStyle name="Migliaia 58 11" xfId="20932" xr:uid="{00000000-0005-0000-0000-00009E9A0000}"/>
    <cellStyle name="Migliaia 58 2" xfId="396" xr:uid="{00000000-0005-0000-0000-00009F9A0000}"/>
    <cellStyle name="Migliaia 58 2 2" xfId="1542" xr:uid="{00000000-0005-0000-0000-0000A09A0000}"/>
    <cellStyle name="Migliaia 58 2 2 2" xfId="3738" xr:uid="{00000000-0005-0000-0000-0000A19A0000}"/>
    <cellStyle name="Migliaia 58 2 2 2 2" xfId="9845" xr:uid="{00000000-0005-0000-0000-0000A29A0000}"/>
    <cellStyle name="Migliaia 58 2 2 2 2 2" xfId="30141" xr:uid="{00000000-0005-0000-0000-0000A39A0000}"/>
    <cellStyle name="Migliaia 58 2 2 2 3" xfId="13953" xr:uid="{00000000-0005-0000-0000-0000A49A0000}"/>
    <cellStyle name="Migliaia 58 2 2 2 4" xfId="16482" xr:uid="{00000000-0005-0000-0000-0000A59A0000}"/>
    <cellStyle name="Migliaia 58 2 2 2 5" xfId="20935" xr:uid="{00000000-0005-0000-0000-0000A69A0000}"/>
    <cellStyle name="Migliaia 58 2 2 2 6" xfId="12272" xr:uid="{00000000-0005-0000-0000-0000A79A0000}"/>
    <cellStyle name="Migliaia 58 2 2 3" xfId="7070" xr:uid="{00000000-0005-0000-0000-0000A89A0000}"/>
    <cellStyle name="Migliaia 58 2 2 3 2" xfId="30943" xr:uid="{00000000-0005-0000-0000-0000A99A0000}"/>
    <cellStyle name="Migliaia 58 2 2 3 2 2" xfId="36103" xr:uid="{00000000-0005-0000-0000-0000AA9A0000}"/>
    <cellStyle name="Migliaia 58 2 2 3 2 3" xfId="41405" xr:uid="{00000000-0005-0000-0000-0000AB9A0000}"/>
    <cellStyle name="Migliaia 58 2 2 3 3" xfId="33452" xr:uid="{00000000-0005-0000-0000-0000AC9A0000}"/>
    <cellStyle name="Migliaia 58 2 2 3 4" xfId="38754" xr:uid="{00000000-0005-0000-0000-0000AD9A0000}"/>
    <cellStyle name="Migliaia 58 2 2 4" xfId="6291" xr:uid="{00000000-0005-0000-0000-0000AE9A0000}"/>
    <cellStyle name="Migliaia 58 2 2 4 2" xfId="17065" xr:uid="{00000000-0005-0000-0000-0000AF9A0000}"/>
    <cellStyle name="Migliaia 58 2 2 4 3" xfId="30140" xr:uid="{00000000-0005-0000-0000-0000B09A0000}"/>
    <cellStyle name="Migliaia 58 2 2 4 4" xfId="27897" xr:uid="{00000000-0005-0000-0000-0000B19A0000}"/>
    <cellStyle name="Migliaia 58 2 2 4 5" xfId="46097" xr:uid="{00000000-0005-0000-0000-0000B29A0000}"/>
    <cellStyle name="Migliaia 58 2 2 4 6" xfId="49113" xr:uid="{00000000-0005-0000-0000-0000B39A0000}"/>
    <cellStyle name="Migliaia 58 2 2 5" xfId="16481" xr:uid="{00000000-0005-0000-0000-0000B49A0000}"/>
    <cellStyle name="Migliaia 58 2 2 6" xfId="20934" xr:uid="{00000000-0005-0000-0000-0000B59A0000}"/>
    <cellStyle name="Migliaia 58 2 3" xfId="3295" xr:uid="{00000000-0005-0000-0000-0000B69A0000}"/>
    <cellStyle name="Migliaia 58 2 3 2" xfId="9768" xr:uid="{00000000-0005-0000-0000-0000B79A0000}"/>
    <cellStyle name="Migliaia 58 2 3 2 2" xfId="30944" xr:uid="{00000000-0005-0000-0000-0000B89A0000}"/>
    <cellStyle name="Migliaia 58 2 3 2 2 2" xfId="36104" xr:uid="{00000000-0005-0000-0000-0000B99A0000}"/>
    <cellStyle name="Migliaia 58 2 3 2 2 3" xfId="41406" xr:uid="{00000000-0005-0000-0000-0000BA9A0000}"/>
    <cellStyle name="Migliaia 58 2 3 2 3" xfId="33453" xr:uid="{00000000-0005-0000-0000-0000BB9A0000}"/>
    <cellStyle name="Migliaia 58 2 3 2 4" xfId="38755" xr:uid="{00000000-0005-0000-0000-0000BC9A0000}"/>
    <cellStyle name="Migliaia 58 2 3 3" xfId="16483" xr:uid="{00000000-0005-0000-0000-0000BD9A0000}"/>
    <cellStyle name="Migliaia 58 2 3 3 2" xfId="30142" xr:uid="{00000000-0005-0000-0000-0000BE9A0000}"/>
    <cellStyle name="Migliaia 58 2 3 4" xfId="20936" xr:uid="{00000000-0005-0000-0000-0000BF9A0000}"/>
    <cellStyle name="Migliaia 58 2 3 5" xfId="12273" xr:uid="{00000000-0005-0000-0000-0000C09A0000}"/>
    <cellStyle name="Migliaia 58 2 4" xfId="2895" xr:uid="{00000000-0005-0000-0000-0000C19A0000}"/>
    <cellStyle name="Migliaia 58 2 4 2" xfId="9473" xr:uid="{00000000-0005-0000-0000-0000C29A0000}"/>
    <cellStyle name="Migliaia 58 2 4 2 2" xfId="30143" xr:uid="{00000000-0005-0000-0000-0000C39A0000}"/>
    <cellStyle name="Migliaia 58 2 4 3" xfId="14119" xr:uid="{00000000-0005-0000-0000-0000C49A0000}"/>
    <cellStyle name="Migliaia 58 2 4 4" xfId="16484" xr:uid="{00000000-0005-0000-0000-0000C59A0000}"/>
    <cellStyle name="Migliaia 58 2 4 5" xfId="20937" xr:uid="{00000000-0005-0000-0000-0000C69A0000}"/>
    <cellStyle name="Migliaia 58 2 4 6" xfId="12274" xr:uid="{00000000-0005-0000-0000-0000C79A0000}"/>
    <cellStyle name="Migliaia 58 2 5" xfId="8585" xr:uid="{00000000-0005-0000-0000-0000C89A0000}"/>
    <cellStyle name="Migliaia 58 2 5 2" xfId="30144" xr:uid="{00000000-0005-0000-0000-0000C99A0000}"/>
    <cellStyle name="Migliaia 58 2 5 3" xfId="20938" xr:uid="{00000000-0005-0000-0000-0000CA9A0000}"/>
    <cellStyle name="Migliaia 58 2 6" xfId="16480" xr:uid="{00000000-0005-0000-0000-0000CB9A0000}"/>
    <cellStyle name="Migliaia 58 2 6 2" xfId="30145" xr:uid="{00000000-0005-0000-0000-0000CC9A0000}"/>
    <cellStyle name="Migliaia 58 2 6 3" xfId="20939" xr:uid="{00000000-0005-0000-0000-0000CD9A0000}"/>
    <cellStyle name="Migliaia 58 2 7" xfId="30139" xr:uid="{00000000-0005-0000-0000-0000CE9A0000}"/>
    <cellStyle name="Migliaia 58 2 8" xfId="20933" xr:uid="{00000000-0005-0000-0000-0000CF9A0000}"/>
    <cellStyle name="Migliaia 58 3" xfId="397" xr:uid="{00000000-0005-0000-0000-0000D09A0000}"/>
    <cellStyle name="Migliaia 58 3 10" xfId="20940" xr:uid="{00000000-0005-0000-0000-0000D19A0000}"/>
    <cellStyle name="Migliaia 58 3 11" xfId="12275" xr:uid="{00000000-0005-0000-0000-0000D29A0000}"/>
    <cellStyle name="Migliaia 58 3 2" xfId="1544" xr:uid="{00000000-0005-0000-0000-0000D39A0000}"/>
    <cellStyle name="Migliaia 58 3 2 2" xfId="3740" xr:uid="{00000000-0005-0000-0000-0000D49A0000}"/>
    <cellStyle name="Migliaia 58 3 2 2 2" xfId="7527" xr:uid="{00000000-0005-0000-0000-0000D59A0000}"/>
    <cellStyle name="Migliaia 58 3 2 2 2 2" xfId="13954" xr:uid="{00000000-0005-0000-0000-0000D69A0000}"/>
    <cellStyle name="Migliaia 58 3 2 2 2 2 2" xfId="17326" xr:uid="{00000000-0005-0000-0000-0000D79A0000}"/>
    <cellStyle name="Migliaia 58 3 2 2 2 2 3" xfId="30149" xr:uid="{00000000-0005-0000-0000-0000D89A0000}"/>
    <cellStyle name="Migliaia 58 3 2 2 2 3" xfId="20943" xr:uid="{00000000-0005-0000-0000-0000D99A0000}"/>
    <cellStyle name="Migliaia 58 3 2 2 2 4" xfId="41753" xr:uid="{00000000-0005-0000-0000-0000DA9A0000}"/>
    <cellStyle name="Migliaia 58 3 2 2 2 5" xfId="46371" xr:uid="{00000000-0005-0000-0000-0000DB9A0000}"/>
    <cellStyle name="Migliaia 58 3 2 2 2 6" xfId="49387" xr:uid="{00000000-0005-0000-0000-0000DC9A0000}"/>
    <cellStyle name="Migliaia 58 3 2 2 2 7" xfId="13125" xr:uid="{00000000-0005-0000-0000-0000DD9A0000}"/>
    <cellStyle name="Migliaia 58 3 2 2 3" xfId="6587" xr:uid="{00000000-0005-0000-0000-0000DE9A0000}"/>
    <cellStyle name="Migliaia 58 3 2 2 3 2" xfId="30148" xr:uid="{00000000-0005-0000-0000-0000DF9A0000}"/>
    <cellStyle name="Migliaia 58 3 2 2 4" xfId="6292" xr:uid="{00000000-0005-0000-0000-0000E09A0000}"/>
    <cellStyle name="Migliaia 58 3 2 2 4 2" xfId="17066" xr:uid="{00000000-0005-0000-0000-0000E19A0000}"/>
    <cellStyle name="Migliaia 58 3 2 2 4 3" xfId="19952" xr:uid="{00000000-0005-0000-0000-0000E29A0000}"/>
    <cellStyle name="Migliaia 58 3 2 2 4 4" xfId="46098" xr:uid="{00000000-0005-0000-0000-0000E39A0000}"/>
    <cellStyle name="Migliaia 58 3 2 2 4 5" xfId="49114" xr:uid="{00000000-0005-0000-0000-0000E49A0000}"/>
    <cellStyle name="Migliaia 58 3 2 2 5" xfId="16487" xr:uid="{00000000-0005-0000-0000-0000E59A0000}"/>
    <cellStyle name="Migliaia 58 3 2 2 6" xfId="20942" xr:uid="{00000000-0005-0000-0000-0000E69A0000}"/>
    <cellStyle name="Migliaia 58 3 2 3" xfId="2897" xr:uid="{00000000-0005-0000-0000-0000E79A0000}"/>
    <cellStyle name="Migliaia 58 3 2 3 2" xfId="6533" xr:uid="{00000000-0005-0000-0000-0000E89A0000}"/>
    <cellStyle name="Migliaia 58 3 2 3 2 2" xfId="30150" xr:uid="{00000000-0005-0000-0000-0000E99A0000}"/>
    <cellStyle name="Migliaia 58 3 2 3 3" xfId="7528" xr:uid="{00000000-0005-0000-0000-0000EA9A0000}"/>
    <cellStyle name="Migliaia 58 3 2 3 4" xfId="16488" xr:uid="{00000000-0005-0000-0000-0000EB9A0000}"/>
    <cellStyle name="Migliaia 58 3 2 3 5" xfId="20944" xr:uid="{00000000-0005-0000-0000-0000EC9A0000}"/>
    <cellStyle name="Migliaia 58 3 2 3 6" xfId="12276" xr:uid="{00000000-0005-0000-0000-0000ED9A0000}"/>
    <cellStyle name="Migliaia 58 3 2 4" xfId="6878" xr:uid="{00000000-0005-0000-0000-0000EE9A0000}"/>
    <cellStyle name="Migliaia 58 3 2 4 2" xfId="13542" xr:uid="{00000000-0005-0000-0000-0000EF9A0000}"/>
    <cellStyle name="Migliaia 58 3 2 4 2 2" xfId="30151" xr:uid="{00000000-0005-0000-0000-0000F09A0000}"/>
    <cellStyle name="Migliaia 58 3 2 4 3" xfId="20945" xr:uid="{00000000-0005-0000-0000-0000F19A0000}"/>
    <cellStyle name="Migliaia 58 3 2 4 4" xfId="12671" xr:uid="{00000000-0005-0000-0000-0000F29A0000}"/>
    <cellStyle name="Migliaia 58 3 2 5" xfId="12696" xr:uid="{00000000-0005-0000-0000-0000F39A0000}"/>
    <cellStyle name="Migliaia 58 3 2 5 2" xfId="30152" xr:uid="{00000000-0005-0000-0000-0000F49A0000}"/>
    <cellStyle name="Migliaia 58 3 2 5 3" xfId="20946" xr:uid="{00000000-0005-0000-0000-0000F59A0000}"/>
    <cellStyle name="Migliaia 58 3 2 6" xfId="16486" xr:uid="{00000000-0005-0000-0000-0000F69A0000}"/>
    <cellStyle name="Migliaia 58 3 2 6 2" xfId="30153" xr:uid="{00000000-0005-0000-0000-0000F79A0000}"/>
    <cellStyle name="Migliaia 58 3 2 6 3" xfId="20947" xr:uid="{00000000-0005-0000-0000-0000F89A0000}"/>
    <cellStyle name="Migliaia 58 3 2 7" xfId="30147" xr:uid="{00000000-0005-0000-0000-0000F99A0000}"/>
    <cellStyle name="Migliaia 58 3 2 8" xfId="20941" xr:uid="{00000000-0005-0000-0000-0000FA9A0000}"/>
    <cellStyle name="Migliaia 58 3 3" xfId="1543" xr:uid="{00000000-0005-0000-0000-0000FB9A0000}"/>
    <cellStyle name="Migliaia 58 3 3 2" xfId="3739" xr:uid="{00000000-0005-0000-0000-0000FC9A0000}"/>
    <cellStyle name="Migliaia 58 3 3 2 2" xfId="5220" xr:uid="{00000000-0005-0000-0000-0000FD9A0000}"/>
    <cellStyle name="Migliaia 58 3 3 2 2 2" xfId="30155" xr:uid="{00000000-0005-0000-0000-0000FE9A0000}"/>
    <cellStyle name="Migliaia 58 3 3 2 3" xfId="13700" xr:uid="{00000000-0005-0000-0000-0000FF9A0000}"/>
    <cellStyle name="Migliaia 58 3 3 2 4" xfId="16490" xr:uid="{00000000-0005-0000-0000-0000009B0000}"/>
    <cellStyle name="Migliaia 58 3 3 2 5" xfId="20949" xr:uid="{00000000-0005-0000-0000-0000019B0000}"/>
    <cellStyle name="Migliaia 58 3 3 2 6" xfId="12278" xr:uid="{00000000-0005-0000-0000-0000029B0000}"/>
    <cellStyle name="Migliaia 58 3 3 3" xfId="4972" xr:uid="{00000000-0005-0000-0000-0000039B0000}"/>
    <cellStyle name="Migliaia 58 3 3 3 2" xfId="30156" xr:uid="{00000000-0005-0000-0000-0000049B0000}"/>
    <cellStyle name="Migliaia 58 3 3 3 3" xfId="20950" xr:uid="{00000000-0005-0000-0000-0000059B0000}"/>
    <cellStyle name="Migliaia 58 3 3 4" xfId="16489" xr:uid="{00000000-0005-0000-0000-0000069B0000}"/>
    <cellStyle name="Migliaia 58 3 3 4 2" xfId="30157" xr:uid="{00000000-0005-0000-0000-0000079B0000}"/>
    <cellStyle name="Migliaia 58 3 3 4 3" xfId="20951" xr:uid="{00000000-0005-0000-0000-0000089B0000}"/>
    <cellStyle name="Migliaia 58 3 3 4 4" xfId="44340" xr:uid="{00000000-0005-0000-0000-0000099B0000}"/>
    <cellStyle name="Migliaia 58 3 3 5" xfId="20952" xr:uid="{00000000-0005-0000-0000-00000A9B0000}"/>
    <cellStyle name="Migliaia 58 3 3 5 2" xfId="30158" xr:uid="{00000000-0005-0000-0000-00000B9B0000}"/>
    <cellStyle name="Migliaia 58 3 3 5 3" xfId="44341" xr:uid="{00000000-0005-0000-0000-00000C9B0000}"/>
    <cellStyle name="Migliaia 58 3 3 6" xfId="30154" xr:uid="{00000000-0005-0000-0000-00000D9B0000}"/>
    <cellStyle name="Migliaia 58 3 3 7" xfId="20948" xr:uid="{00000000-0005-0000-0000-00000E9B0000}"/>
    <cellStyle name="Migliaia 58 3 3 8" xfId="12277" xr:uid="{00000000-0005-0000-0000-00000F9B0000}"/>
    <cellStyle name="Migliaia 58 3 4" xfId="2438" xr:uid="{00000000-0005-0000-0000-0000109B0000}"/>
    <cellStyle name="Migliaia 58 3 4 2" xfId="3950" xr:uid="{00000000-0005-0000-0000-0000119B0000}"/>
    <cellStyle name="Migliaia 58 3 4 2 2" xfId="9905" xr:uid="{00000000-0005-0000-0000-0000129B0000}"/>
    <cellStyle name="Migliaia 58 3 4 2 3" xfId="14006" xr:uid="{00000000-0005-0000-0000-0000139B0000}"/>
    <cellStyle name="Migliaia 58 3 4 2 4" xfId="16492" xr:uid="{00000000-0005-0000-0000-0000149B0000}"/>
    <cellStyle name="Migliaia 58 3 4 2 5" xfId="27930" xr:uid="{00000000-0005-0000-0000-0000159B0000}"/>
    <cellStyle name="Migliaia 58 3 4 2 6" xfId="12280" xr:uid="{00000000-0005-0000-0000-0000169B0000}"/>
    <cellStyle name="Migliaia 58 3 4 3" xfId="9153" xr:uid="{00000000-0005-0000-0000-0000179B0000}"/>
    <cellStyle name="Migliaia 58 3 4 3 2" xfId="30945" xr:uid="{00000000-0005-0000-0000-0000189B0000}"/>
    <cellStyle name="Migliaia 58 3 4 3 2 2" xfId="36105" xr:uid="{00000000-0005-0000-0000-0000199B0000}"/>
    <cellStyle name="Migliaia 58 3 4 3 2 3" xfId="41407" xr:uid="{00000000-0005-0000-0000-00001A9B0000}"/>
    <cellStyle name="Migliaia 58 3 4 3 3" xfId="33454" xr:uid="{00000000-0005-0000-0000-00001B9B0000}"/>
    <cellStyle name="Migliaia 58 3 4 3 4" xfId="38756" xr:uid="{00000000-0005-0000-0000-00001C9B0000}"/>
    <cellStyle name="Migliaia 58 3 4 4" xfId="16491" xr:uid="{00000000-0005-0000-0000-00001D9B0000}"/>
    <cellStyle name="Migliaia 58 3 4 4 2" xfId="30159" xr:uid="{00000000-0005-0000-0000-00001E9B0000}"/>
    <cellStyle name="Migliaia 58 3 4 5" xfId="20953" xr:uid="{00000000-0005-0000-0000-00001F9B0000}"/>
    <cellStyle name="Migliaia 58 3 4 6" xfId="12279" xr:uid="{00000000-0005-0000-0000-0000209B0000}"/>
    <cellStyle name="Migliaia 58 3 5" xfId="3296" xr:uid="{00000000-0005-0000-0000-0000219B0000}"/>
    <cellStyle name="Migliaia 58 3 5 2" xfId="9769" xr:uid="{00000000-0005-0000-0000-0000229B0000}"/>
    <cellStyle name="Migliaia 58 3 5 2 2" xfId="30946" xr:uid="{00000000-0005-0000-0000-0000239B0000}"/>
    <cellStyle name="Migliaia 58 3 5 2 2 2" xfId="36106" xr:uid="{00000000-0005-0000-0000-0000249B0000}"/>
    <cellStyle name="Migliaia 58 3 5 2 2 3" xfId="41408" xr:uid="{00000000-0005-0000-0000-0000259B0000}"/>
    <cellStyle name="Migliaia 58 3 5 2 3" xfId="33455" xr:uid="{00000000-0005-0000-0000-0000269B0000}"/>
    <cellStyle name="Migliaia 58 3 5 2 4" xfId="38757" xr:uid="{00000000-0005-0000-0000-0000279B0000}"/>
    <cellStyle name="Migliaia 58 3 5 3" xfId="16493" xr:uid="{00000000-0005-0000-0000-0000289B0000}"/>
    <cellStyle name="Migliaia 58 3 5 3 2" xfId="30160" xr:uid="{00000000-0005-0000-0000-0000299B0000}"/>
    <cellStyle name="Migliaia 58 3 5 4" xfId="20954" xr:uid="{00000000-0005-0000-0000-00002A9B0000}"/>
    <cellStyle name="Migliaia 58 3 5 5" xfId="12281" xr:uid="{00000000-0005-0000-0000-00002B9B0000}"/>
    <cellStyle name="Migliaia 58 3 6" xfId="2896" xr:uid="{00000000-0005-0000-0000-00002C9B0000}"/>
    <cellStyle name="Migliaia 58 3 6 2" xfId="9474" xr:uid="{00000000-0005-0000-0000-00002D9B0000}"/>
    <cellStyle name="Migliaia 58 3 6 2 2" xfId="30161" xr:uid="{00000000-0005-0000-0000-00002E9B0000}"/>
    <cellStyle name="Migliaia 58 3 6 3" xfId="14033" xr:uid="{00000000-0005-0000-0000-00002F9B0000}"/>
    <cellStyle name="Migliaia 58 3 6 4" xfId="16494" xr:uid="{00000000-0005-0000-0000-0000309B0000}"/>
    <cellStyle name="Migliaia 58 3 6 5" xfId="20955" xr:uid="{00000000-0005-0000-0000-0000319B0000}"/>
    <cellStyle name="Migliaia 58 3 6 6" xfId="12282" xr:uid="{00000000-0005-0000-0000-0000329B0000}"/>
    <cellStyle name="Migliaia 58 3 7" xfId="7716" xr:uid="{00000000-0005-0000-0000-0000339B0000}"/>
    <cellStyle name="Migliaia 58 3 7 2" xfId="30162" xr:uid="{00000000-0005-0000-0000-0000349B0000}"/>
    <cellStyle name="Migliaia 58 3 7 3" xfId="20956" xr:uid="{00000000-0005-0000-0000-0000359B0000}"/>
    <cellStyle name="Migliaia 58 3 8" xfId="12697" xr:uid="{00000000-0005-0000-0000-0000369B0000}"/>
    <cellStyle name="Migliaia 58 3 8 2" xfId="30163" xr:uid="{00000000-0005-0000-0000-0000379B0000}"/>
    <cellStyle name="Migliaia 58 3 8 3" xfId="20957" xr:uid="{00000000-0005-0000-0000-0000389B0000}"/>
    <cellStyle name="Migliaia 58 3 9" xfId="16485" xr:uid="{00000000-0005-0000-0000-0000399B0000}"/>
    <cellStyle name="Migliaia 58 3 9 2" xfId="30146" xr:uid="{00000000-0005-0000-0000-00003A9B0000}"/>
    <cellStyle name="Migliaia 58 4" xfId="1545" xr:uid="{00000000-0005-0000-0000-00003B9B0000}"/>
    <cellStyle name="Migliaia 58 4 2" xfId="3741" xr:uid="{00000000-0005-0000-0000-00003C9B0000}"/>
    <cellStyle name="Migliaia 58 4 2 2" xfId="4318" xr:uid="{00000000-0005-0000-0000-00003D9B0000}"/>
    <cellStyle name="Migliaia 58 4 2 2 2" xfId="30166" xr:uid="{00000000-0005-0000-0000-00003E9B0000}"/>
    <cellStyle name="Migliaia 58 4 2 2 3" xfId="20960" xr:uid="{00000000-0005-0000-0000-00003F9B0000}"/>
    <cellStyle name="Migliaia 58 4 2 3" xfId="7529" xr:uid="{00000000-0005-0000-0000-0000409B0000}"/>
    <cellStyle name="Migliaia 58 4 2 3 2" xfId="30167" xr:uid="{00000000-0005-0000-0000-0000419B0000}"/>
    <cellStyle name="Migliaia 58 4 2 3 3" xfId="20961" xr:uid="{00000000-0005-0000-0000-0000429B0000}"/>
    <cellStyle name="Migliaia 58 4 2 4" xfId="6880" xr:uid="{00000000-0005-0000-0000-0000439B0000}"/>
    <cellStyle name="Migliaia 58 4 2 4 2" xfId="30165" xr:uid="{00000000-0005-0000-0000-0000449B0000}"/>
    <cellStyle name="Migliaia 58 4 2 5" xfId="6294" xr:uid="{00000000-0005-0000-0000-0000459B0000}"/>
    <cellStyle name="Migliaia 58 4 2 5 2" xfId="17068" xr:uid="{00000000-0005-0000-0000-0000469B0000}"/>
    <cellStyle name="Migliaia 58 4 2 5 3" xfId="27821" xr:uid="{00000000-0005-0000-0000-0000479B0000}"/>
    <cellStyle name="Migliaia 58 4 2 5 4" xfId="46100" xr:uid="{00000000-0005-0000-0000-0000489B0000}"/>
    <cellStyle name="Migliaia 58 4 2 5 5" xfId="49116" xr:uid="{00000000-0005-0000-0000-0000499B0000}"/>
    <cellStyle name="Migliaia 58 4 2 6" xfId="16496" xr:uid="{00000000-0005-0000-0000-00004A9B0000}"/>
    <cellStyle name="Migliaia 58 4 2 7" xfId="20959" xr:uid="{00000000-0005-0000-0000-00004B9B0000}"/>
    <cellStyle name="Migliaia 58 4 3" xfId="4319" xr:uid="{00000000-0005-0000-0000-00004C9B0000}"/>
    <cellStyle name="Migliaia 58 4 3 2" xfId="13701" xr:uid="{00000000-0005-0000-0000-00004D9B0000}"/>
    <cellStyle name="Migliaia 58 4 3 2 2" xfId="30168" xr:uid="{00000000-0005-0000-0000-00004E9B0000}"/>
    <cellStyle name="Migliaia 58 4 3 3" xfId="20962" xr:uid="{00000000-0005-0000-0000-00004F9B0000}"/>
    <cellStyle name="Migliaia 58 4 3 4" xfId="12695" xr:uid="{00000000-0005-0000-0000-0000509B0000}"/>
    <cellStyle name="Migliaia 58 4 4" xfId="7530" xr:uid="{00000000-0005-0000-0000-0000519B0000}"/>
    <cellStyle name="Migliaia 58 4 4 2" xfId="30169" xr:uid="{00000000-0005-0000-0000-0000529B0000}"/>
    <cellStyle name="Migliaia 58 4 4 3" xfId="20963" xr:uid="{00000000-0005-0000-0000-0000539B0000}"/>
    <cellStyle name="Migliaia 58 4 5" xfId="6879" xr:uid="{00000000-0005-0000-0000-0000549B0000}"/>
    <cellStyle name="Migliaia 58 4 5 2" xfId="30170" xr:uid="{00000000-0005-0000-0000-0000559B0000}"/>
    <cellStyle name="Migliaia 58 4 5 3" xfId="20964" xr:uid="{00000000-0005-0000-0000-0000569B0000}"/>
    <cellStyle name="Migliaia 58 4 6" xfId="6293" xr:uid="{00000000-0005-0000-0000-0000579B0000}"/>
    <cellStyle name="Migliaia 58 4 6 2" xfId="17067" xr:uid="{00000000-0005-0000-0000-0000589B0000}"/>
    <cellStyle name="Migliaia 58 4 6 2 2" xfId="30171" xr:uid="{00000000-0005-0000-0000-0000599B0000}"/>
    <cellStyle name="Migliaia 58 4 6 3" xfId="20965" xr:uid="{00000000-0005-0000-0000-00005A9B0000}"/>
    <cellStyle name="Migliaia 58 4 6 4" xfId="42158" xr:uid="{00000000-0005-0000-0000-00005B9B0000}"/>
    <cellStyle name="Migliaia 58 4 6 5" xfId="44342" xr:uid="{00000000-0005-0000-0000-00005C9B0000}"/>
    <cellStyle name="Migliaia 58 4 6 6" xfId="46099" xr:uid="{00000000-0005-0000-0000-00005D9B0000}"/>
    <cellStyle name="Migliaia 58 4 6 7" xfId="49115" xr:uid="{00000000-0005-0000-0000-00005E9B0000}"/>
    <cellStyle name="Migliaia 58 4 7" xfId="16495" xr:uid="{00000000-0005-0000-0000-00005F9B0000}"/>
    <cellStyle name="Migliaia 58 4 7 2" xfId="30172" xr:uid="{00000000-0005-0000-0000-0000609B0000}"/>
    <cellStyle name="Migliaia 58 4 7 3" xfId="20966" xr:uid="{00000000-0005-0000-0000-0000619B0000}"/>
    <cellStyle name="Migliaia 58 4 8" xfId="30164" xr:uid="{00000000-0005-0000-0000-0000629B0000}"/>
    <cellStyle name="Migliaia 58 4 9" xfId="20958" xr:uid="{00000000-0005-0000-0000-0000639B0000}"/>
    <cellStyle name="Migliaia 58 5" xfId="1546" xr:uid="{00000000-0005-0000-0000-0000649B0000}"/>
    <cellStyle name="Migliaia 58 5 2" xfId="3742" xr:uid="{00000000-0005-0000-0000-0000659B0000}"/>
    <cellStyle name="Migliaia 58 5 2 2" xfId="13955" xr:uid="{00000000-0005-0000-0000-0000669B0000}"/>
    <cellStyle name="Migliaia 58 5 2 2 2" xfId="30174" xr:uid="{00000000-0005-0000-0000-0000679B0000}"/>
    <cellStyle name="Migliaia 58 5 2 3" xfId="16498" xr:uid="{00000000-0005-0000-0000-0000689B0000}"/>
    <cellStyle name="Migliaia 58 5 2 4" xfId="20968" xr:uid="{00000000-0005-0000-0000-0000699B0000}"/>
    <cellStyle name="Migliaia 58 5 2 5" xfId="12283" xr:uid="{00000000-0005-0000-0000-00006A9B0000}"/>
    <cellStyle name="Migliaia 58 5 3" xfId="6881" xr:uid="{00000000-0005-0000-0000-00006B9B0000}"/>
    <cellStyle name="Migliaia 58 5 3 2" xfId="30175" xr:uid="{00000000-0005-0000-0000-00006C9B0000}"/>
    <cellStyle name="Migliaia 58 5 3 3" xfId="20969" xr:uid="{00000000-0005-0000-0000-00006D9B0000}"/>
    <cellStyle name="Migliaia 58 5 4" xfId="6295" xr:uid="{00000000-0005-0000-0000-00006E9B0000}"/>
    <cellStyle name="Migliaia 58 5 4 2" xfId="17069" xr:uid="{00000000-0005-0000-0000-00006F9B0000}"/>
    <cellStyle name="Migliaia 58 5 4 2 2" xfId="30176" xr:uid="{00000000-0005-0000-0000-0000709B0000}"/>
    <cellStyle name="Migliaia 58 5 4 3" xfId="20970" xr:uid="{00000000-0005-0000-0000-0000719B0000}"/>
    <cellStyle name="Migliaia 58 5 4 4" xfId="43055" xr:uid="{00000000-0005-0000-0000-0000729B0000}"/>
    <cellStyle name="Migliaia 58 5 4 5" xfId="44343" xr:uid="{00000000-0005-0000-0000-0000739B0000}"/>
    <cellStyle name="Migliaia 58 5 4 6" xfId="46101" xr:uid="{00000000-0005-0000-0000-0000749B0000}"/>
    <cellStyle name="Migliaia 58 5 4 7" xfId="49117" xr:uid="{00000000-0005-0000-0000-0000759B0000}"/>
    <cellStyle name="Migliaia 58 5 5" xfId="16497" xr:uid="{00000000-0005-0000-0000-0000769B0000}"/>
    <cellStyle name="Migliaia 58 5 5 2" xfId="30177" xr:uid="{00000000-0005-0000-0000-0000779B0000}"/>
    <cellStyle name="Migliaia 58 5 5 3" xfId="20971" xr:uid="{00000000-0005-0000-0000-0000789B0000}"/>
    <cellStyle name="Migliaia 58 5 5 4" xfId="44344" xr:uid="{00000000-0005-0000-0000-0000799B0000}"/>
    <cellStyle name="Migliaia 58 5 6" xfId="20972" xr:uid="{00000000-0005-0000-0000-00007A9B0000}"/>
    <cellStyle name="Migliaia 58 5 6 2" xfId="30178" xr:uid="{00000000-0005-0000-0000-00007B9B0000}"/>
    <cellStyle name="Migliaia 58 5 7" xfId="30173" xr:uid="{00000000-0005-0000-0000-00007C9B0000}"/>
    <cellStyle name="Migliaia 58 5 8" xfId="20967" xr:uid="{00000000-0005-0000-0000-00007D9B0000}"/>
    <cellStyle name="Migliaia 58 6" xfId="1541" xr:uid="{00000000-0005-0000-0000-00007E9B0000}"/>
    <cellStyle name="Migliaia 58 6 2" xfId="3737" xr:uid="{00000000-0005-0000-0000-00007F9B0000}"/>
    <cellStyle name="Migliaia 58 6 2 2" xfId="5219" xr:uid="{00000000-0005-0000-0000-0000809B0000}"/>
    <cellStyle name="Migliaia 58 6 2 3" xfId="13464" xr:uid="{00000000-0005-0000-0000-0000819B0000}"/>
    <cellStyle name="Migliaia 58 6 2 4" xfId="16500" xr:uid="{00000000-0005-0000-0000-0000829B0000}"/>
    <cellStyle name="Migliaia 58 6 2 5" xfId="27931" xr:uid="{00000000-0005-0000-0000-0000839B0000}"/>
    <cellStyle name="Migliaia 58 6 2 6" xfId="12285" xr:uid="{00000000-0005-0000-0000-0000849B0000}"/>
    <cellStyle name="Migliaia 58 6 3" xfId="4971" xr:uid="{00000000-0005-0000-0000-0000859B0000}"/>
    <cellStyle name="Migliaia 58 6 3 2" xfId="30947" xr:uid="{00000000-0005-0000-0000-0000869B0000}"/>
    <cellStyle name="Migliaia 58 6 3 2 2" xfId="36107" xr:uid="{00000000-0005-0000-0000-0000879B0000}"/>
    <cellStyle name="Migliaia 58 6 3 2 3" xfId="41409" xr:uid="{00000000-0005-0000-0000-0000889B0000}"/>
    <cellStyle name="Migliaia 58 6 3 3" xfId="33456" xr:uid="{00000000-0005-0000-0000-0000899B0000}"/>
    <cellStyle name="Migliaia 58 6 3 4" xfId="38758" xr:uid="{00000000-0005-0000-0000-00008A9B0000}"/>
    <cellStyle name="Migliaia 58 6 4" xfId="16499" xr:uid="{00000000-0005-0000-0000-00008B9B0000}"/>
    <cellStyle name="Migliaia 58 6 4 2" xfId="30179" xr:uid="{00000000-0005-0000-0000-00008C9B0000}"/>
    <cellStyle name="Migliaia 58 6 5" xfId="20973" xr:uid="{00000000-0005-0000-0000-00008D9B0000}"/>
    <cellStyle name="Migliaia 58 6 6" xfId="12284" xr:uid="{00000000-0005-0000-0000-00008E9B0000}"/>
    <cellStyle name="Migliaia 58 7" xfId="3294" xr:uid="{00000000-0005-0000-0000-00008F9B0000}"/>
    <cellStyle name="Migliaia 58 7 2" xfId="9767" xr:uid="{00000000-0005-0000-0000-0000909B0000}"/>
    <cellStyle name="Migliaia 58 7 2 2" xfId="30948" xr:uid="{00000000-0005-0000-0000-0000919B0000}"/>
    <cellStyle name="Migliaia 58 7 2 2 2" xfId="36108" xr:uid="{00000000-0005-0000-0000-0000929B0000}"/>
    <cellStyle name="Migliaia 58 7 2 2 3" xfId="41410" xr:uid="{00000000-0005-0000-0000-0000939B0000}"/>
    <cellStyle name="Migliaia 58 7 2 3" xfId="33457" xr:uid="{00000000-0005-0000-0000-0000949B0000}"/>
    <cellStyle name="Migliaia 58 7 2 4" xfId="38759" xr:uid="{00000000-0005-0000-0000-0000959B0000}"/>
    <cellStyle name="Migliaia 58 7 3" xfId="16501" xr:uid="{00000000-0005-0000-0000-0000969B0000}"/>
    <cellStyle name="Migliaia 58 7 3 2" xfId="30180" xr:uid="{00000000-0005-0000-0000-0000979B0000}"/>
    <cellStyle name="Migliaia 58 7 4" xfId="20974" xr:uid="{00000000-0005-0000-0000-0000989B0000}"/>
    <cellStyle name="Migliaia 58 7 5" xfId="12286" xr:uid="{00000000-0005-0000-0000-0000999B0000}"/>
    <cellStyle name="Migliaia 58 8" xfId="2894" xr:uid="{00000000-0005-0000-0000-00009A9B0000}"/>
    <cellStyle name="Migliaia 58 8 2" xfId="9472" xr:uid="{00000000-0005-0000-0000-00009B9B0000}"/>
    <cellStyle name="Migliaia 58 8 2 2" xfId="30949" xr:uid="{00000000-0005-0000-0000-00009C9B0000}"/>
    <cellStyle name="Migliaia 58 8 2 2 2" xfId="36109" xr:uid="{00000000-0005-0000-0000-00009D9B0000}"/>
    <cellStyle name="Migliaia 58 8 2 2 3" xfId="41411" xr:uid="{00000000-0005-0000-0000-00009E9B0000}"/>
    <cellStyle name="Migliaia 58 8 2 3" xfId="33458" xr:uid="{00000000-0005-0000-0000-00009F9B0000}"/>
    <cellStyle name="Migliaia 58 8 2 4" xfId="38760" xr:uid="{00000000-0005-0000-0000-0000A09B0000}"/>
    <cellStyle name="Migliaia 58 8 3" xfId="16502" xr:uid="{00000000-0005-0000-0000-0000A19B0000}"/>
    <cellStyle name="Migliaia 58 8 3 2" xfId="30181" xr:uid="{00000000-0005-0000-0000-0000A29B0000}"/>
    <cellStyle name="Migliaia 58 8 4" xfId="20975" xr:uid="{00000000-0005-0000-0000-0000A39B0000}"/>
    <cellStyle name="Migliaia 58 8 5" xfId="12287" xr:uid="{00000000-0005-0000-0000-0000A49B0000}"/>
    <cellStyle name="Migliaia 58 9" xfId="12670" xr:uid="{00000000-0005-0000-0000-0000A59B0000}"/>
    <cellStyle name="Migliaia 58 9 2" xfId="30182" xr:uid="{00000000-0005-0000-0000-0000A69B0000}"/>
    <cellStyle name="Migliaia 58 9 3" xfId="20976" xr:uid="{00000000-0005-0000-0000-0000A79B0000}"/>
    <cellStyle name="Migliaia 59" xfId="398" xr:uid="{00000000-0005-0000-0000-0000A89B0000}"/>
    <cellStyle name="Migliaia 59 10" xfId="16503" xr:uid="{00000000-0005-0000-0000-0000A99B0000}"/>
    <cellStyle name="Migliaia 59 10 2" xfId="30183" xr:uid="{00000000-0005-0000-0000-0000AA9B0000}"/>
    <cellStyle name="Migliaia 59 11" xfId="20977" xr:uid="{00000000-0005-0000-0000-0000AB9B0000}"/>
    <cellStyle name="Migliaia 59 2" xfId="399" xr:uid="{00000000-0005-0000-0000-0000AC9B0000}"/>
    <cellStyle name="Migliaia 59 2 2" xfId="1548" xr:uid="{00000000-0005-0000-0000-0000AD9B0000}"/>
    <cellStyle name="Migliaia 59 2 2 2" xfId="3744" xr:uid="{00000000-0005-0000-0000-0000AE9B0000}"/>
    <cellStyle name="Migliaia 59 2 2 2 2" xfId="9846" xr:uid="{00000000-0005-0000-0000-0000AF9B0000}"/>
    <cellStyle name="Migliaia 59 2 2 2 2 2" xfId="30186" xr:uid="{00000000-0005-0000-0000-0000B09B0000}"/>
    <cellStyle name="Migliaia 59 2 2 2 3" xfId="13956" xr:uid="{00000000-0005-0000-0000-0000B19B0000}"/>
    <cellStyle name="Migliaia 59 2 2 2 4" xfId="16506" xr:uid="{00000000-0005-0000-0000-0000B29B0000}"/>
    <cellStyle name="Migliaia 59 2 2 2 5" xfId="20980" xr:uid="{00000000-0005-0000-0000-0000B39B0000}"/>
    <cellStyle name="Migliaia 59 2 2 2 6" xfId="12288" xr:uid="{00000000-0005-0000-0000-0000B49B0000}"/>
    <cellStyle name="Migliaia 59 2 2 3" xfId="7071" xr:uid="{00000000-0005-0000-0000-0000B59B0000}"/>
    <cellStyle name="Migliaia 59 2 2 3 2" xfId="30950" xr:uid="{00000000-0005-0000-0000-0000B69B0000}"/>
    <cellStyle name="Migliaia 59 2 2 3 2 2" xfId="36110" xr:uid="{00000000-0005-0000-0000-0000B79B0000}"/>
    <cellStyle name="Migliaia 59 2 2 3 2 3" xfId="41412" xr:uid="{00000000-0005-0000-0000-0000B89B0000}"/>
    <cellStyle name="Migliaia 59 2 2 3 3" xfId="33459" xr:uid="{00000000-0005-0000-0000-0000B99B0000}"/>
    <cellStyle name="Migliaia 59 2 2 3 4" xfId="38761" xr:uid="{00000000-0005-0000-0000-0000BA9B0000}"/>
    <cellStyle name="Migliaia 59 2 2 4" xfId="6296" xr:uid="{00000000-0005-0000-0000-0000BB9B0000}"/>
    <cellStyle name="Migliaia 59 2 2 4 2" xfId="17070" xr:uid="{00000000-0005-0000-0000-0000BC9B0000}"/>
    <cellStyle name="Migliaia 59 2 2 4 3" xfId="30185" xr:uid="{00000000-0005-0000-0000-0000BD9B0000}"/>
    <cellStyle name="Migliaia 59 2 2 4 4" xfId="42572" xr:uid="{00000000-0005-0000-0000-0000BE9B0000}"/>
    <cellStyle name="Migliaia 59 2 2 4 5" xfId="46102" xr:uid="{00000000-0005-0000-0000-0000BF9B0000}"/>
    <cellStyle name="Migliaia 59 2 2 4 6" xfId="49118" xr:uid="{00000000-0005-0000-0000-0000C09B0000}"/>
    <cellStyle name="Migliaia 59 2 2 5" xfId="16505" xr:uid="{00000000-0005-0000-0000-0000C19B0000}"/>
    <cellStyle name="Migliaia 59 2 2 6" xfId="20979" xr:uid="{00000000-0005-0000-0000-0000C29B0000}"/>
    <cellStyle name="Migliaia 59 2 3" xfId="3298" xr:uid="{00000000-0005-0000-0000-0000C39B0000}"/>
    <cellStyle name="Migliaia 59 2 3 2" xfId="9771" xr:uid="{00000000-0005-0000-0000-0000C49B0000}"/>
    <cellStyle name="Migliaia 59 2 3 2 2" xfId="30951" xr:uid="{00000000-0005-0000-0000-0000C59B0000}"/>
    <cellStyle name="Migliaia 59 2 3 2 2 2" xfId="36111" xr:uid="{00000000-0005-0000-0000-0000C69B0000}"/>
    <cellStyle name="Migliaia 59 2 3 2 2 3" xfId="41413" xr:uid="{00000000-0005-0000-0000-0000C79B0000}"/>
    <cellStyle name="Migliaia 59 2 3 2 3" xfId="33460" xr:uid="{00000000-0005-0000-0000-0000C89B0000}"/>
    <cellStyle name="Migliaia 59 2 3 2 4" xfId="38762" xr:uid="{00000000-0005-0000-0000-0000C99B0000}"/>
    <cellStyle name="Migliaia 59 2 3 3" xfId="16507" xr:uid="{00000000-0005-0000-0000-0000CA9B0000}"/>
    <cellStyle name="Migliaia 59 2 3 3 2" xfId="30187" xr:uid="{00000000-0005-0000-0000-0000CB9B0000}"/>
    <cellStyle name="Migliaia 59 2 3 4" xfId="20981" xr:uid="{00000000-0005-0000-0000-0000CC9B0000}"/>
    <cellStyle name="Migliaia 59 2 3 5" xfId="12289" xr:uid="{00000000-0005-0000-0000-0000CD9B0000}"/>
    <cellStyle name="Migliaia 59 2 4" xfId="2899" xr:uid="{00000000-0005-0000-0000-0000CE9B0000}"/>
    <cellStyle name="Migliaia 59 2 4 2" xfId="9476" xr:uid="{00000000-0005-0000-0000-0000CF9B0000}"/>
    <cellStyle name="Migliaia 59 2 4 2 2" xfId="30188" xr:uid="{00000000-0005-0000-0000-0000D09B0000}"/>
    <cellStyle name="Migliaia 59 2 4 3" xfId="14118" xr:uid="{00000000-0005-0000-0000-0000D19B0000}"/>
    <cellStyle name="Migliaia 59 2 4 4" xfId="16508" xr:uid="{00000000-0005-0000-0000-0000D29B0000}"/>
    <cellStyle name="Migliaia 59 2 4 5" xfId="20982" xr:uid="{00000000-0005-0000-0000-0000D39B0000}"/>
    <cellStyle name="Migliaia 59 2 4 6" xfId="12290" xr:uid="{00000000-0005-0000-0000-0000D49B0000}"/>
    <cellStyle name="Migliaia 59 2 5" xfId="8586" xr:uid="{00000000-0005-0000-0000-0000D59B0000}"/>
    <cellStyle name="Migliaia 59 2 5 2" xfId="30189" xr:uid="{00000000-0005-0000-0000-0000D69B0000}"/>
    <cellStyle name="Migliaia 59 2 5 3" xfId="20983" xr:uid="{00000000-0005-0000-0000-0000D79B0000}"/>
    <cellStyle name="Migliaia 59 2 6" xfId="16504" xr:uid="{00000000-0005-0000-0000-0000D89B0000}"/>
    <cellStyle name="Migliaia 59 2 6 2" xfId="30190" xr:uid="{00000000-0005-0000-0000-0000D99B0000}"/>
    <cellStyle name="Migliaia 59 2 6 3" xfId="20984" xr:uid="{00000000-0005-0000-0000-0000DA9B0000}"/>
    <cellStyle name="Migliaia 59 2 7" xfId="30184" xr:uid="{00000000-0005-0000-0000-0000DB9B0000}"/>
    <cellStyle name="Migliaia 59 2 8" xfId="20978" xr:uid="{00000000-0005-0000-0000-0000DC9B0000}"/>
    <cellStyle name="Migliaia 59 3" xfId="400" xr:uid="{00000000-0005-0000-0000-0000DD9B0000}"/>
    <cellStyle name="Migliaia 59 3 10" xfId="20985" xr:uid="{00000000-0005-0000-0000-0000DE9B0000}"/>
    <cellStyle name="Migliaia 59 3 11" xfId="12291" xr:uid="{00000000-0005-0000-0000-0000DF9B0000}"/>
    <cellStyle name="Migliaia 59 3 2" xfId="1550" xr:uid="{00000000-0005-0000-0000-0000E09B0000}"/>
    <cellStyle name="Migliaia 59 3 2 2" xfId="3746" xr:uid="{00000000-0005-0000-0000-0000E19B0000}"/>
    <cellStyle name="Migliaia 59 3 2 2 2" xfId="7531" xr:uid="{00000000-0005-0000-0000-0000E29B0000}"/>
    <cellStyle name="Migliaia 59 3 2 2 2 2" xfId="13957" xr:uid="{00000000-0005-0000-0000-0000E39B0000}"/>
    <cellStyle name="Migliaia 59 3 2 2 2 2 2" xfId="17327" xr:uid="{00000000-0005-0000-0000-0000E49B0000}"/>
    <cellStyle name="Migliaia 59 3 2 2 2 2 3" xfId="30194" xr:uid="{00000000-0005-0000-0000-0000E59B0000}"/>
    <cellStyle name="Migliaia 59 3 2 2 2 3" xfId="20988" xr:uid="{00000000-0005-0000-0000-0000E69B0000}"/>
    <cellStyle name="Migliaia 59 3 2 2 2 4" xfId="42611" xr:uid="{00000000-0005-0000-0000-0000E79B0000}"/>
    <cellStyle name="Migliaia 59 3 2 2 2 5" xfId="46372" xr:uid="{00000000-0005-0000-0000-0000E89B0000}"/>
    <cellStyle name="Migliaia 59 3 2 2 2 6" xfId="49388" xr:uid="{00000000-0005-0000-0000-0000E99B0000}"/>
    <cellStyle name="Migliaia 59 3 2 2 2 7" xfId="13126" xr:uid="{00000000-0005-0000-0000-0000EA9B0000}"/>
    <cellStyle name="Migliaia 59 3 2 2 3" xfId="7000" xr:uid="{00000000-0005-0000-0000-0000EB9B0000}"/>
    <cellStyle name="Migliaia 59 3 2 2 3 2" xfId="30193" xr:uid="{00000000-0005-0000-0000-0000EC9B0000}"/>
    <cellStyle name="Migliaia 59 3 2 2 4" xfId="6297" xr:uid="{00000000-0005-0000-0000-0000ED9B0000}"/>
    <cellStyle name="Migliaia 59 3 2 2 4 2" xfId="17071" xr:uid="{00000000-0005-0000-0000-0000EE9B0000}"/>
    <cellStyle name="Migliaia 59 3 2 2 4 3" xfId="20627" xr:uid="{00000000-0005-0000-0000-0000EF9B0000}"/>
    <cellStyle name="Migliaia 59 3 2 2 4 4" xfId="46103" xr:uid="{00000000-0005-0000-0000-0000F09B0000}"/>
    <cellStyle name="Migliaia 59 3 2 2 4 5" xfId="49119" xr:uid="{00000000-0005-0000-0000-0000F19B0000}"/>
    <cellStyle name="Migliaia 59 3 2 2 5" xfId="16511" xr:uid="{00000000-0005-0000-0000-0000F29B0000}"/>
    <cellStyle name="Migliaia 59 3 2 2 6" xfId="20987" xr:uid="{00000000-0005-0000-0000-0000F39B0000}"/>
    <cellStyle name="Migliaia 59 3 2 3" xfId="2901" xr:uid="{00000000-0005-0000-0000-0000F49B0000}"/>
    <cellStyle name="Migliaia 59 3 2 3 2" xfId="7649" xr:uid="{00000000-0005-0000-0000-0000F59B0000}"/>
    <cellStyle name="Migliaia 59 3 2 3 2 2" xfId="30195" xr:uid="{00000000-0005-0000-0000-0000F69B0000}"/>
    <cellStyle name="Migliaia 59 3 2 3 3" xfId="7532" xr:uid="{00000000-0005-0000-0000-0000F79B0000}"/>
    <cellStyle name="Migliaia 59 3 2 3 4" xfId="16512" xr:uid="{00000000-0005-0000-0000-0000F89B0000}"/>
    <cellStyle name="Migliaia 59 3 2 3 5" xfId="20989" xr:uid="{00000000-0005-0000-0000-0000F99B0000}"/>
    <cellStyle name="Migliaia 59 3 2 3 6" xfId="12292" xr:uid="{00000000-0005-0000-0000-0000FA9B0000}"/>
    <cellStyle name="Migliaia 59 3 2 4" xfId="6882" xr:uid="{00000000-0005-0000-0000-0000FB9B0000}"/>
    <cellStyle name="Migliaia 59 3 2 4 2" xfId="13543" xr:uid="{00000000-0005-0000-0000-0000FC9B0000}"/>
    <cellStyle name="Migliaia 59 3 2 4 2 2" xfId="30196" xr:uid="{00000000-0005-0000-0000-0000FD9B0000}"/>
    <cellStyle name="Migliaia 59 3 2 4 3" xfId="20990" xr:uid="{00000000-0005-0000-0000-0000FE9B0000}"/>
    <cellStyle name="Migliaia 59 3 2 4 4" xfId="12673" xr:uid="{00000000-0005-0000-0000-0000FF9B0000}"/>
    <cellStyle name="Migliaia 59 3 2 5" xfId="12693" xr:uid="{00000000-0005-0000-0000-0000009C0000}"/>
    <cellStyle name="Migliaia 59 3 2 5 2" xfId="30197" xr:uid="{00000000-0005-0000-0000-0000019C0000}"/>
    <cellStyle name="Migliaia 59 3 2 5 3" xfId="20991" xr:uid="{00000000-0005-0000-0000-0000029C0000}"/>
    <cellStyle name="Migliaia 59 3 2 6" xfId="16510" xr:uid="{00000000-0005-0000-0000-0000039C0000}"/>
    <cellStyle name="Migliaia 59 3 2 6 2" xfId="30198" xr:uid="{00000000-0005-0000-0000-0000049C0000}"/>
    <cellStyle name="Migliaia 59 3 2 6 3" xfId="20992" xr:uid="{00000000-0005-0000-0000-0000059C0000}"/>
    <cellStyle name="Migliaia 59 3 2 7" xfId="30192" xr:uid="{00000000-0005-0000-0000-0000069C0000}"/>
    <cellStyle name="Migliaia 59 3 2 8" xfId="20986" xr:uid="{00000000-0005-0000-0000-0000079C0000}"/>
    <cellStyle name="Migliaia 59 3 3" xfId="1549" xr:uid="{00000000-0005-0000-0000-0000089C0000}"/>
    <cellStyle name="Migliaia 59 3 3 2" xfId="3745" xr:uid="{00000000-0005-0000-0000-0000099C0000}"/>
    <cellStyle name="Migliaia 59 3 3 2 2" xfId="5222" xr:uid="{00000000-0005-0000-0000-00000A9C0000}"/>
    <cellStyle name="Migliaia 59 3 3 2 2 2" xfId="30200" xr:uid="{00000000-0005-0000-0000-00000B9C0000}"/>
    <cellStyle name="Migliaia 59 3 3 2 3" xfId="13702" xr:uid="{00000000-0005-0000-0000-00000C9C0000}"/>
    <cellStyle name="Migliaia 59 3 3 2 4" xfId="16514" xr:uid="{00000000-0005-0000-0000-00000D9C0000}"/>
    <cellStyle name="Migliaia 59 3 3 2 5" xfId="20994" xr:uid="{00000000-0005-0000-0000-00000E9C0000}"/>
    <cellStyle name="Migliaia 59 3 3 2 6" xfId="12294" xr:uid="{00000000-0005-0000-0000-00000F9C0000}"/>
    <cellStyle name="Migliaia 59 3 3 3" xfId="4974" xr:uid="{00000000-0005-0000-0000-0000109C0000}"/>
    <cellStyle name="Migliaia 59 3 3 3 2" xfId="30201" xr:uid="{00000000-0005-0000-0000-0000119C0000}"/>
    <cellStyle name="Migliaia 59 3 3 3 3" xfId="20995" xr:uid="{00000000-0005-0000-0000-0000129C0000}"/>
    <cellStyle name="Migliaia 59 3 3 4" xfId="16513" xr:uid="{00000000-0005-0000-0000-0000139C0000}"/>
    <cellStyle name="Migliaia 59 3 3 4 2" xfId="30202" xr:uid="{00000000-0005-0000-0000-0000149C0000}"/>
    <cellStyle name="Migliaia 59 3 3 4 3" xfId="20996" xr:uid="{00000000-0005-0000-0000-0000159C0000}"/>
    <cellStyle name="Migliaia 59 3 3 4 4" xfId="44345" xr:uid="{00000000-0005-0000-0000-0000169C0000}"/>
    <cellStyle name="Migliaia 59 3 3 5" xfId="20997" xr:uid="{00000000-0005-0000-0000-0000179C0000}"/>
    <cellStyle name="Migliaia 59 3 3 5 2" xfId="30203" xr:uid="{00000000-0005-0000-0000-0000189C0000}"/>
    <cellStyle name="Migliaia 59 3 3 5 3" xfId="44346" xr:uid="{00000000-0005-0000-0000-0000199C0000}"/>
    <cellStyle name="Migliaia 59 3 3 6" xfId="30199" xr:uid="{00000000-0005-0000-0000-00001A9C0000}"/>
    <cellStyle name="Migliaia 59 3 3 7" xfId="20993" xr:uid="{00000000-0005-0000-0000-00001B9C0000}"/>
    <cellStyle name="Migliaia 59 3 3 8" xfId="12293" xr:uid="{00000000-0005-0000-0000-00001C9C0000}"/>
    <cellStyle name="Migliaia 59 3 4" xfId="2439" xr:uid="{00000000-0005-0000-0000-00001D9C0000}"/>
    <cellStyle name="Migliaia 59 3 4 2" xfId="3951" xr:uid="{00000000-0005-0000-0000-00001E9C0000}"/>
    <cellStyle name="Migliaia 59 3 4 2 2" xfId="9906" xr:uid="{00000000-0005-0000-0000-00001F9C0000}"/>
    <cellStyle name="Migliaia 59 3 4 2 3" xfId="13578" xr:uid="{00000000-0005-0000-0000-0000209C0000}"/>
    <cellStyle name="Migliaia 59 3 4 2 4" xfId="16516" xr:uid="{00000000-0005-0000-0000-0000219C0000}"/>
    <cellStyle name="Migliaia 59 3 4 2 5" xfId="27932" xr:uid="{00000000-0005-0000-0000-0000229C0000}"/>
    <cellStyle name="Migliaia 59 3 4 2 6" xfId="12296" xr:uid="{00000000-0005-0000-0000-0000239C0000}"/>
    <cellStyle name="Migliaia 59 3 4 3" xfId="9154" xr:uid="{00000000-0005-0000-0000-0000249C0000}"/>
    <cellStyle name="Migliaia 59 3 4 3 2" xfId="30952" xr:uid="{00000000-0005-0000-0000-0000259C0000}"/>
    <cellStyle name="Migliaia 59 3 4 3 2 2" xfId="36112" xr:uid="{00000000-0005-0000-0000-0000269C0000}"/>
    <cellStyle name="Migliaia 59 3 4 3 2 3" xfId="41414" xr:uid="{00000000-0005-0000-0000-0000279C0000}"/>
    <cellStyle name="Migliaia 59 3 4 3 3" xfId="33461" xr:uid="{00000000-0005-0000-0000-0000289C0000}"/>
    <cellStyle name="Migliaia 59 3 4 3 4" xfId="38763" xr:uid="{00000000-0005-0000-0000-0000299C0000}"/>
    <cellStyle name="Migliaia 59 3 4 4" xfId="16515" xr:uid="{00000000-0005-0000-0000-00002A9C0000}"/>
    <cellStyle name="Migliaia 59 3 4 4 2" xfId="30204" xr:uid="{00000000-0005-0000-0000-00002B9C0000}"/>
    <cellStyle name="Migliaia 59 3 4 5" xfId="20998" xr:uid="{00000000-0005-0000-0000-00002C9C0000}"/>
    <cellStyle name="Migliaia 59 3 4 6" xfId="12295" xr:uid="{00000000-0005-0000-0000-00002D9C0000}"/>
    <cellStyle name="Migliaia 59 3 5" xfId="3299" xr:uid="{00000000-0005-0000-0000-00002E9C0000}"/>
    <cellStyle name="Migliaia 59 3 5 2" xfId="9772" xr:uid="{00000000-0005-0000-0000-00002F9C0000}"/>
    <cellStyle name="Migliaia 59 3 5 2 2" xfId="30953" xr:uid="{00000000-0005-0000-0000-0000309C0000}"/>
    <cellStyle name="Migliaia 59 3 5 2 2 2" xfId="36113" xr:uid="{00000000-0005-0000-0000-0000319C0000}"/>
    <cellStyle name="Migliaia 59 3 5 2 2 3" xfId="41415" xr:uid="{00000000-0005-0000-0000-0000329C0000}"/>
    <cellStyle name="Migliaia 59 3 5 2 3" xfId="33462" xr:uid="{00000000-0005-0000-0000-0000339C0000}"/>
    <cellStyle name="Migliaia 59 3 5 2 4" xfId="38764" xr:uid="{00000000-0005-0000-0000-0000349C0000}"/>
    <cellStyle name="Migliaia 59 3 5 3" xfId="16517" xr:uid="{00000000-0005-0000-0000-0000359C0000}"/>
    <cellStyle name="Migliaia 59 3 5 3 2" xfId="30205" xr:uid="{00000000-0005-0000-0000-0000369C0000}"/>
    <cellStyle name="Migliaia 59 3 5 4" xfId="20999" xr:uid="{00000000-0005-0000-0000-0000379C0000}"/>
    <cellStyle name="Migliaia 59 3 5 5" xfId="12297" xr:uid="{00000000-0005-0000-0000-0000389C0000}"/>
    <cellStyle name="Migliaia 59 3 6" xfId="2900" xr:uid="{00000000-0005-0000-0000-0000399C0000}"/>
    <cellStyle name="Migliaia 59 3 6 2" xfId="9477" xr:uid="{00000000-0005-0000-0000-00003A9C0000}"/>
    <cellStyle name="Migliaia 59 3 6 2 2" xfId="30206" xr:uid="{00000000-0005-0000-0000-00003B9C0000}"/>
    <cellStyle name="Migliaia 59 3 6 3" xfId="14032" xr:uid="{00000000-0005-0000-0000-00003C9C0000}"/>
    <cellStyle name="Migliaia 59 3 6 4" xfId="16518" xr:uid="{00000000-0005-0000-0000-00003D9C0000}"/>
    <cellStyle name="Migliaia 59 3 6 5" xfId="21000" xr:uid="{00000000-0005-0000-0000-00003E9C0000}"/>
    <cellStyle name="Migliaia 59 3 6 6" xfId="12298" xr:uid="{00000000-0005-0000-0000-00003F9C0000}"/>
    <cellStyle name="Migliaia 59 3 7" xfId="7715" xr:uid="{00000000-0005-0000-0000-0000409C0000}"/>
    <cellStyle name="Migliaia 59 3 7 2" xfId="30207" xr:uid="{00000000-0005-0000-0000-0000419C0000}"/>
    <cellStyle name="Migliaia 59 3 7 3" xfId="21001" xr:uid="{00000000-0005-0000-0000-0000429C0000}"/>
    <cellStyle name="Migliaia 59 3 8" xfId="12694" xr:uid="{00000000-0005-0000-0000-0000439C0000}"/>
    <cellStyle name="Migliaia 59 3 8 2" xfId="30208" xr:uid="{00000000-0005-0000-0000-0000449C0000}"/>
    <cellStyle name="Migliaia 59 3 8 3" xfId="21002" xr:uid="{00000000-0005-0000-0000-0000459C0000}"/>
    <cellStyle name="Migliaia 59 3 9" xfId="16509" xr:uid="{00000000-0005-0000-0000-0000469C0000}"/>
    <cellStyle name="Migliaia 59 3 9 2" xfId="30191" xr:uid="{00000000-0005-0000-0000-0000479C0000}"/>
    <cellStyle name="Migliaia 59 4" xfId="1551" xr:uid="{00000000-0005-0000-0000-0000489C0000}"/>
    <cellStyle name="Migliaia 59 4 2" xfId="3747" xr:uid="{00000000-0005-0000-0000-0000499C0000}"/>
    <cellStyle name="Migliaia 59 4 2 2" xfId="4320" xr:uid="{00000000-0005-0000-0000-00004A9C0000}"/>
    <cellStyle name="Migliaia 59 4 2 2 2" xfId="30211" xr:uid="{00000000-0005-0000-0000-00004B9C0000}"/>
    <cellStyle name="Migliaia 59 4 2 2 3" xfId="21005" xr:uid="{00000000-0005-0000-0000-00004C9C0000}"/>
    <cellStyle name="Migliaia 59 4 2 3" xfId="7533" xr:uid="{00000000-0005-0000-0000-00004D9C0000}"/>
    <cellStyle name="Migliaia 59 4 2 3 2" xfId="30212" xr:uid="{00000000-0005-0000-0000-00004E9C0000}"/>
    <cellStyle name="Migliaia 59 4 2 3 3" xfId="21006" xr:uid="{00000000-0005-0000-0000-00004F9C0000}"/>
    <cellStyle name="Migliaia 59 4 2 4" xfId="6884" xr:uid="{00000000-0005-0000-0000-0000509C0000}"/>
    <cellStyle name="Migliaia 59 4 2 4 2" xfId="30210" xr:uid="{00000000-0005-0000-0000-0000519C0000}"/>
    <cellStyle name="Migliaia 59 4 2 5" xfId="6299" xr:uid="{00000000-0005-0000-0000-0000529C0000}"/>
    <cellStyle name="Migliaia 59 4 2 5 2" xfId="17073" xr:uid="{00000000-0005-0000-0000-0000539C0000}"/>
    <cellStyle name="Migliaia 59 4 2 5 3" xfId="42159" xr:uid="{00000000-0005-0000-0000-0000549C0000}"/>
    <cellStyle name="Migliaia 59 4 2 5 4" xfId="46105" xr:uid="{00000000-0005-0000-0000-0000559C0000}"/>
    <cellStyle name="Migliaia 59 4 2 5 5" xfId="49121" xr:uid="{00000000-0005-0000-0000-0000569C0000}"/>
    <cellStyle name="Migliaia 59 4 2 6" xfId="16520" xr:uid="{00000000-0005-0000-0000-0000579C0000}"/>
    <cellStyle name="Migliaia 59 4 2 7" xfId="21004" xr:uid="{00000000-0005-0000-0000-0000589C0000}"/>
    <cellStyle name="Migliaia 59 4 3" xfId="4321" xr:uid="{00000000-0005-0000-0000-0000599C0000}"/>
    <cellStyle name="Migliaia 59 4 3 2" xfId="13703" xr:uid="{00000000-0005-0000-0000-00005A9C0000}"/>
    <cellStyle name="Migliaia 59 4 3 2 2" xfId="30213" xr:uid="{00000000-0005-0000-0000-00005B9C0000}"/>
    <cellStyle name="Migliaia 59 4 3 3" xfId="21007" xr:uid="{00000000-0005-0000-0000-00005C9C0000}"/>
    <cellStyle name="Migliaia 59 4 3 4" xfId="12692" xr:uid="{00000000-0005-0000-0000-00005D9C0000}"/>
    <cellStyle name="Migliaia 59 4 4" xfId="7534" xr:uid="{00000000-0005-0000-0000-00005E9C0000}"/>
    <cellStyle name="Migliaia 59 4 4 2" xfId="30214" xr:uid="{00000000-0005-0000-0000-00005F9C0000}"/>
    <cellStyle name="Migliaia 59 4 4 3" xfId="21008" xr:uid="{00000000-0005-0000-0000-0000609C0000}"/>
    <cellStyle name="Migliaia 59 4 5" xfId="6883" xr:uid="{00000000-0005-0000-0000-0000619C0000}"/>
    <cellStyle name="Migliaia 59 4 5 2" xfId="30215" xr:uid="{00000000-0005-0000-0000-0000629C0000}"/>
    <cellStyle name="Migliaia 59 4 5 3" xfId="21009" xr:uid="{00000000-0005-0000-0000-0000639C0000}"/>
    <cellStyle name="Migliaia 59 4 6" xfId="6298" xr:uid="{00000000-0005-0000-0000-0000649C0000}"/>
    <cellStyle name="Migliaia 59 4 6 2" xfId="17072" xr:uid="{00000000-0005-0000-0000-0000659C0000}"/>
    <cellStyle name="Migliaia 59 4 6 2 2" xfId="30216" xr:uid="{00000000-0005-0000-0000-0000669C0000}"/>
    <cellStyle name="Migliaia 59 4 6 3" xfId="21010" xr:uid="{00000000-0005-0000-0000-0000679C0000}"/>
    <cellStyle name="Migliaia 59 4 6 4" xfId="27789" xr:uid="{00000000-0005-0000-0000-0000689C0000}"/>
    <cellStyle name="Migliaia 59 4 6 5" xfId="44347" xr:uid="{00000000-0005-0000-0000-0000699C0000}"/>
    <cellStyle name="Migliaia 59 4 6 6" xfId="46104" xr:uid="{00000000-0005-0000-0000-00006A9C0000}"/>
    <cellStyle name="Migliaia 59 4 6 7" xfId="49120" xr:uid="{00000000-0005-0000-0000-00006B9C0000}"/>
    <cellStyle name="Migliaia 59 4 7" xfId="16519" xr:uid="{00000000-0005-0000-0000-00006C9C0000}"/>
    <cellStyle name="Migliaia 59 4 7 2" xfId="30217" xr:uid="{00000000-0005-0000-0000-00006D9C0000}"/>
    <cellStyle name="Migliaia 59 4 7 3" xfId="21011" xr:uid="{00000000-0005-0000-0000-00006E9C0000}"/>
    <cellStyle name="Migliaia 59 4 8" xfId="30209" xr:uid="{00000000-0005-0000-0000-00006F9C0000}"/>
    <cellStyle name="Migliaia 59 4 9" xfId="21003" xr:uid="{00000000-0005-0000-0000-0000709C0000}"/>
    <cellStyle name="Migliaia 59 5" xfId="1552" xr:uid="{00000000-0005-0000-0000-0000719C0000}"/>
    <cellStyle name="Migliaia 59 5 2" xfId="3748" xr:uid="{00000000-0005-0000-0000-0000729C0000}"/>
    <cellStyle name="Migliaia 59 5 2 2" xfId="13958" xr:uid="{00000000-0005-0000-0000-0000739C0000}"/>
    <cellStyle name="Migliaia 59 5 2 2 2" xfId="30219" xr:uid="{00000000-0005-0000-0000-0000749C0000}"/>
    <cellStyle name="Migliaia 59 5 2 3" xfId="16522" xr:uid="{00000000-0005-0000-0000-0000759C0000}"/>
    <cellStyle name="Migliaia 59 5 2 4" xfId="21013" xr:uid="{00000000-0005-0000-0000-0000769C0000}"/>
    <cellStyle name="Migliaia 59 5 2 5" xfId="12299" xr:uid="{00000000-0005-0000-0000-0000779C0000}"/>
    <cellStyle name="Migliaia 59 5 3" xfId="6885" xr:uid="{00000000-0005-0000-0000-0000789C0000}"/>
    <cellStyle name="Migliaia 59 5 3 2" xfId="30220" xr:uid="{00000000-0005-0000-0000-0000799C0000}"/>
    <cellStyle name="Migliaia 59 5 3 3" xfId="21014" xr:uid="{00000000-0005-0000-0000-00007A9C0000}"/>
    <cellStyle name="Migliaia 59 5 4" xfId="6300" xr:uid="{00000000-0005-0000-0000-00007B9C0000}"/>
    <cellStyle name="Migliaia 59 5 4 2" xfId="17074" xr:uid="{00000000-0005-0000-0000-00007C9C0000}"/>
    <cellStyle name="Migliaia 59 5 4 2 2" xfId="30221" xr:uid="{00000000-0005-0000-0000-00007D9C0000}"/>
    <cellStyle name="Migliaia 59 5 4 3" xfId="21015" xr:uid="{00000000-0005-0000-0000-00007E9C0000}"/>
    <cellStyle name="Migliaia 59 5 4 4" xfId="42483" xr:uid="{00000000-0005-0000-0000-00007F9C0000}"/>
    <cellStyle name="Migliaia 59 5 4 5" xfId="44348" xr:uid="{00000000-0005-0000-0000-0000809C0000}"/>
    <cellStyle name="Migliaia 59 5 4 6" xfId="46106" xr:uid="{00000000-0005-0000-0000-0000819C0000}"/>
    <cellStyle name="Migliaia 59 5 4 7" xfId="49122" xr:uid="{00000000-0005-0000-0000-0000829C0000}"/>
    <cellStyle name="Migliaia 59 5 5" xfId="16521" xr:uid="{00000000-0005-0000-0000-0000839C0000}"/>
    <cellStyle name="Migliaia 59 5 5 2" xfId="30222" xr:uid="{00000000-0005-0000-0000-0000849C0000}"/>
    <cellStyle name="Migliaia 59 5 5 3" xfId="21016" xr:uid="{00000000-0005-0000-0000-0000859C0000}"/>
    <cellStyle name="Migliaia 59 5 5 4" xfId="44349" xr:uid="{00000000-0005-0000-0000-0000869C0000}"/>
    <cellStyle name="Migliaia 59 5 6" xfId="21017" xr:uid="{00000000-0005-0000-0000-0000879C0000}"/>
    <cellStyle name="Migliaia 59 5 6 2" xfId="30223" xr:uid="{00000000-0005-0000-0000-0000889C0000}"/>
    <cellStyle name="Migliaia 59 5 7" xfId="30218" xr:uid="{00000000-0005-0000-0000-0000899C0000}"/>
    <cellStyle name="Migliaia 59 5 8" xfId="21012" xr:uid="{00000000-0005-0000-0000-00008A9C0000}"/>
    <cellStyle name="Migliaia 59 6" xfId="1547" xr:uid="{00000000-0005-0000-0000-00008B9C0000}"/>
    <cellStyle name="Migliaia 59 6 2" xfId="3743" xr:uid="{00000000-0005-0000-0000-00008C9C0000}"/>
    <cellStyle name="Migliaia 59 6 2 2" xfId="5221" xr:uid="{00000000-0005-0000-0000-00008D9C0000}"/>
    <cellStyle name="Migliaia 59 6 2 3" xfId="13551" xr:uid="{00000000-0005-0000-0000-00008E9C0000}"/>
    <cellStyle name="Migliaia 59 6 2 4" xfId="16524" xr:uid="{00000000-0005-0000-0000-00008F9C0000}"/>
    <cellStyle name="Migliaia 59 6 2 5" xfId="27933" xr:uid="{00000000-0005-0000-0000-0000909C0000}"/>
    <cellStyle name="Migliaia 59 6 2 6" xfId="12301" xr:uid="{00000000-0005-0000-0000-0000919C0000}"/>
    <cellStyle name="Migliaia 59 6 3" xfId="4973" xr:uid="{00000000-0005-0000-0000-0000929C0000}"/>
    <cellStyle name="Migliaia 59 6 3 2" xfId="30954" xr:uid="{00000000-0005-0000-0000-0000939C0000}"/>
    <cellStyle name="Migliaia 59 6 3 2 2" xfId="36114" xr:uid="{00000000-0005-0000-0000-0000949C0000}"/>
    <cellStyle name="Migliaia 59 6 3 2 3" xfId="41416" xr:uid="{00000000-0005-0000-0000-0000959C0000}"/>
    <cellStyle name="Migliaia 59 6 3 3" xfId="33463" xr:uid="{00000000-0005-0000-0000-0000969C0000}"/>
    <cellStyle name="Migliaia 59 6 3 4" xfId="38765" xr:uid="{00000000-0005-0000-0000-0000979C0000}"/>
    <cellStyle name="Migliaia 59 6 4" xfId="16523" xr:uid="{00000000-0005-0000-0000-0000989C0000}"/>
    <cellStyle name="Migliaia 59 6 4 2" xfId="30224" xr:uid="{00000000-0005-0000-0000-0000999C0000}"/>
    <cellStyle name="Migliaia 59 6 5" xfId="21018" xr:uid="{00000000-0005-0000-0000-00009A9C0000}"/>
    <cellStyle name="Migliaia 59 6 6" xfId="12300" xr:uid="{00000000-0005-0000-0000-00009B9C0000}"/>
    <cellStyle name="Migliaia 59 7" xfId="3297" xr:uid="{00000000-0005-0000-0000-00009C9C0000}"/>
    <cellStyle name="Migliaia 59 7 2" xfId="9770" xr:uid="{00000000-0005-0000-0000-00009D9C0000}"/>
    <cellStyle name="Migliaia 59 7 2 2" xfId="30955" xr:uid="{00000000-0005-0000-0000-00009E9C0000}"/>
    <cellStyle name="Migliaia 59 7 2 2 2" xfId="36115" xr:uid="{00000000-0005-0000-0000-00009F9C0000}"/>
    <cellStyle name="Migliaia 59 7 2 2 3" xfId="41417" xr:uid="{00000000-0005-0000-0000-0000A09C0000}"/>
    <cellStyle name="Migliaia 59 7 2 3" xfId="33464" xr:uid="{00000000-0005-0000-0000-0000A19C0000}"/>
    <cellStyle name="Migliaia 59 7 2 4" xfId="38766" xr:uid="{00000000-0005-0000-0000-0000A29C0000}"/>
    <cellStyle name="Migliaia 59 7 3" xfId="16525" xr:uid="{00000000-0005-0000-0000-0000A39C0000}"/>
    <cellStyle name="Migliaia 59 7 3 2" xfId="30225" xr:uid="{00000000-0005-0000-0000-0000A49C0000}"/>
    <cellStyle name="Migliaia 59 7 4" xfId="21019" xr:uid="{00000000-0005-0000-0000-0000A59C0000}"/>
    <cellStyle name="Migliaia 59 7 5" xfId="12302" xr:uid="{00000000-0005-0000-0000-0000A69C0000}"/>
    <cellStyle name="Migliaia 59 8" xfId="2898" xr:uid="{00000000-0005-0000-0000-0000A79C0000}"/>
    <cellStyle name="Migliaia 59 8 2" xfId="9475" xr:uid="{00000000-0005-0000-0000-0000A89C0000}"/>
    <cellStyle name="Migliaia 59 8 2 2" xfId="30956" xr:uid="{00000000-0005-0000-0000-0000A99C0000}"/>
    <cellStyle name="Migliaia 59 8 2 2 2" xfId="36116" xr:uid="{00000000-0005-0000-0000-0000AA9C0000}"/>
    <cellStyle name="Migliaia 59 8 2 2 3" xfId="41418" xr:uid="{00000000-0005-0000-0000-0000AB9C0000}"/>
    <cellStyle name="Migliaia 59 8 2 3" xfId="33465" xr:uid="{00000000-0005-0000-0000-0000AC9C0000}"/>
    <cellStyle name="Migliaia 59 8 2 4" xfId="38767" xr:uid="{00000000-0005-0000-0000-0000AD9C0000}"/>
    <cellStyle name="Migliaia 59 8 3" xfId="16526" xr:uid="{00000000-0005-0000-0000-0000AE9C0000}"/>
    <cellStyle name="Migliaia 59 8 3 2" xfId="30226" xr:uid="{00000000-0005-0000-0000-0000AF9C0000}"/>
    <cellStyle name="Migliaia 59 8 4" xfId="21020" xr:uid="{00000000-0005-0000-0000-0000B09C0000}"/>
    <cellStyle name="Migliaia 59 8 5" xfId="12303" xr:uid="{00000000-0005-0000-0000-0000B19C0000}"/>
    <cellStyle name="Migliaia 59 9" xfId="12672" xr:uid="{00000000-0005-0000-0000-0000B29C0000}"/>
    <cellStyle name="Migliaia 59 9 2" xfId="30227" xr:uid="{00000000-0005-0000-0000-0000B39C0000}"/>
    <cellStyle name="Migliaia 59 9 3" xfId="21021" xr:uid="{00000000-0005-0000-0000-0000B49C0000}"/>
    <cellStyle name="Migliaia 6" xfId="401" xr:uid="{00000000-0005-0000-0000-0000B59C0000}"/>
    <cellStyle name="Migliaia 6 10" xfId="16527" xr:uid="{00000000-0005-0000-0000-0000B69C0000}"/>
    <cellStyle name="Migliaia 6 10 2" xfId="30228" xr:uid="{00000000-0005-0000-0000-0000B79C0000}"/>
    <cellStyle name="Migliaia 6 11" xfId="21022" xr:uid="{00000000-0005-0000-0000-0000B89C0000}"/>
    <cellStyle name="Migliaia 6 2" xfId="402" xr:uid="{00000000-0005-0000-0000-0000B99C0000}"/>
    <cellStyle name="Migliaia 6 2 2" xfId="1554" xr:uid="{00000000-0005-0000-0000-0000BA9C0000}"/>
    <cellStyle name="Migliaia 6 2 2 2" xfId="3750" xr:uid="{00000000-0005-0000-0000-0000BB9C0000}"/>
    <cellStyle name="Migliaia 6 2 2 2 2" xfId="9847" xr:uid="{00000000-0005-0000-0000-0000BC9C0000}"/>
    <cellStyle name="Migliaia 6 2 2 2 2 2" xfId="30231" xr:uid="{00000000-0005-0000-0000-0000BD9C0000}"/>
    <cellStyle name="Migliaia 6 2 2 2 3" xfId="13959" xr:uid="{00000000-0005-0000-0000-0000BE9C0000}"/>
    <cellStyle name="Migliaia 6 2 2 2 4" xfId="16530" xr:uid="{00000000-0005-0000-0000-0000BF9C0000}"/>
    <cellStyle name="Migliaia 6 2 2 2 5" xfId="21025" xr:uid="{00000000-0005-0000-0000-0000C09C0000}"/>
    <cellStyle name="Migliaia 6 2 2 2 6" xfId="12304" xr:uid="{00000000-0005-0000-0000-0000C19C0000}"/>
    <cellStyle name="Migliaia 6 2 2 3" xfId="7072" xr:uid="{00000000-0005-0000-0000-0000C29C0000}"/>
    <cellStyle name="Migliaia 6 2 2 3 2" xfId="30957" xr:uid="{00000000-0005-0000-0000-0000C39C0000}"/>
    <cellStyle name="Migliaia 6 2 2 3 2 2" xfId="36117" xr:uid="{00000000-0005-0000-0000-0000C49C0000}"/>
    <cellStyle name="Migliaia 6 2 2 3 2 3" xfId="41419" xr:uid="{00000000-0005-0000-0000-0000C59C0000}"/>
    <cellStyle name="Migliaia 6 2 2 3 3" xfId="33466" xr:uid="{00000000-0005-0000-0000-0000C69C0000}"/>
    <cellStyle name="Migliaia 6 2 2 3 4" xfId="38768" xr:uid="{00000000-0005-0000-0000-0000C79C0000}"/>
    <cellStyle name="Migliaia 6 2 2 4" xfId="6301" xr:uid="{00000000-0005-0000-0000-0000C89C0000}"/>
    <cellStyle name="Migliaia 6 2 2 4 2" xfId="17075" xr:uid="{00000000-0005-0000-0000-0000C99C0000}"/>
    <cellStyle name="Migliaia 6 2 2 4 3" xfId="30230" xr:uid="{00000000-0005-0000-0000-0000CA9C0000}"/>
    <cellStyle name="Migliaia 6 2 2 4 4" xfId="43632" xr:uid="{00000000-0005-0000-0000-0000CB9C0000}"/>
    <cellStyle name="Migliaia 6 2 2 4 5" xfId="46107" xr:uid="{00000000-0005-0000-0000-0000CC9C0000}"/>
    <cellStyle name="Migliaia 6 2 2 4 6" xfId="49123" xr:uid="{00000000-0005-0000-0000-0000CD9C0000}"/>
    <cellStyle name="Migliaia 6 2 2 5" xfId="16529" xr:uid="{00000000-0005-0000-0000-0000CE9C0000}"/>
    <cellStyle name="Migliaia 6 2 2 6" xfId="21024" xr:uid="{00000000-0005-0000-0000-0000CF9C0000}"/>
    <cellStyle name="Migliaia 6 2 3" xfId="3301" xr:uid="{00000000-0005-0000-0000-0000D09C0000}"/>
    <cellStyle name="Migliaia 6 2 3 2" xfId="9774" xr:uid="{00000000-0005-0000-0000-0000D19C0000}"/>
    <cellStyle name="Migliaia 6 2 3 2 2" xfId="30958" xr:uid="{00000000-0005-0000-0000-0000D29C0000}"/>
    <cellStyle name="Migliaia 6 2 3 2 2 2" xfId="36118" xr:uid="{00000000-0005-0000-0000-0000D39C0000}"/>
    <cellStyle name="Migliaia 6 2 3 2 2 3" xfId="41420" xr:uid="{00000000-0005-0000-0000-0000D49C0000}"/>
    <cellStyle name="Migliaia 6 2 3 2 3" xfId="33467" xr:uid="{00000000-0005-0000-0000-0000D59C0000}"/>
    <cellStyle name="Migliaia 6 2 3 2 4" xfId="38769" xr:uid="{00000000-0005-0000-0000-0000D69C0000}"/>
    <cellStyle name="Migliaia 6 2 3 3" xfId="16531" xr:uid="{00000000-0005-0000-0000-0000D79C0000}"/>
    <cellStyle name="Migliaia 6 2 3 3 2" xfId="30232" xr:uid="{00000000-0005-0000-0000-0000D89C0000}"/>
    <cellStyle name="Migliaia 6 2 3 4" xfId="21026" xr:uid="{00000000-0005-0000-0000-0000D99C0000}"/>
    <cellStyle name="Migliaia 6 2 3 5" xfId="12305" xr:uid="{00000000-0005-0000-0000-0000DA9C0000}"/>
    <cellStyle name="Migliaia 6 2 4" xfId="2903" xr:uid="{00000000-0005-0000-0000-0000DB9C0000}"/>
    <cellStyle name="Migliaia 6 2 4 2" xfId="9479" xr:uid="{00000000-0005-0000-0000-0000DC9C0000}"/>
    <cellStyle name="Migliaia 6 2 4 2 2" xfId="30233" xr:uid="{00000000-0005-0000-0000-0000DD9C0000}"/>
    <cellStyle name="Migliaia 6 2 4 3" xfId="14117" xr:uid="{00000000-0005-0000-0000-0000DE9C0000}"/>
    <cellStyle name="Migliaia 6 2 4 4" xfId="16532" xr:uid="{00000000-0005-0000-0000-0000DF9C0000}"/>
    <cellStyle name="Migliaia 6 2 4 5" xfId="21027" xr:uid="{00000000-0005-0000-0000-0000E09C0000}"/>
    <cellStyle name="Migliaia 6 2 4 6" xfId="12306" xr:uid="{00000000-0005-0000-0000-0000E19C0000}"/>
    <cellStyle name="Migliaia 6 2 5" xfId="8587" xr:uid="{00000000-0005-0000-0000-0000E29C0000}"/>
    <cellStyle name="Migliaia 6 2 5 2" xfId="30234" xr:uid="{00000000-0005-0000-0000-0000E39C0000}"/>
    <cellStyle name="Migliaia 6 2 5 3" xfId="21028" xr:uid="{00000000-0005-0000-0000-0000E49C0000}"/>
    <cellStyle name="Migliaia 6 2 6" xfId="16528" xr:uid="{00000000-0005-0000-0000-0000E59C0000}"/>
    <cellStyle name="Migliaia 6 2 6 2" xfId="30235" xr:uid="{00000000-0005-0000-0000-0000E69C0000}"/>
    <cellStyle name="Migliaia 6 2 6 3" xfId="21029" xr:uid="{00000000-0005-0000-0000-0000E79C0000}"/>
    <cellStyle name="Migliaia 6 2 7" xfId="30229" xr:uid="{00000000-0005-0000-0000-0000E89C0000}"/>
    <cellStyle name="Migliaia 6 2 8" xfId="21023" xr:uid="{00000000-0005-0000-0000-0000E99C0000}"/>
    <cellStyle name="Migliaia 6 3" xfId="403" xr:uid="{00000000-0005-0000-0000-0000EA9C0000}"/>
    <cellStyle name="Migliaia 6 3 10" xfId="21030" xr:uid="{00000000-0005-0000-0000-0000EB9C0000}"/>
    <cellStyle name="Migliaia 6 3 11" xfId="12307" xr:uid="{00000000-0005-0000-0000-0000EC9C0000}"/>
    <cellStyle name="Migliaia 6 3 2" xfId="1556" xr:uid="{00000000-0005-0000-0000-0000ED9C0000}"/>
    <cellStyle name="Migliaia 6 3 2 2" xfId="3752" xr:uid="{00000000-0005-0000-0000-0000EE9C0000}"/>
    <cellStyle name="Migliaia 6 3 2 2 2" xfId="7535" xr:uid="{00000000-0005-0000-0000-0000EF9C0000}"/>
    <cellStyle name="Migliaia 6 3 2 2 2 2" xfId="13960" xr:uid="{00000000-0005-0000-0000-0000F09C0000}"/>
    <cellStyle name="Migliaia 6 3 2 2 2 2 2" xfId="17328" xr:uid="{00000000-0005-0000-0000-0000F19C0000}"/>
    <cellStyle name="Migliaia 6 3 2 2 2 2 3" xfId="30239" xr:uid="{00000000-0005-0000-0000-0000F29C0000}"/>
    <cellStyle name="Migliaia 6 3 2 2 2 3" xfId="21033" xr:uid="{00000000-0005-0000-0000-0000F39C0000}"/>
    <cellStyle name="Migliaia 6 3 2 2 2 4" xfId="42062" xr:uid="{00000000-0005-0000-0000-0000F49C0000}"/>
    <cellStyle name="Migliaia 6 3 2 2 2 5" xfId="46373" xr:uid="{00000000-0005-0000-0000-0000F59C0000}"/>
    <cellStyle name="Migliaia 6 3 2 2 2 6" xfId="49389" xr:uid="{00000000-0005-0000-0000-0000F69C0000}"/>
    <cellStyle name="Migliaia 6 3 2 2 2 7" xfId="13127" xr:uid="{00000000-0005-0000-0000-0000F79C0000}"/>
    <cellStyle name="Migliaia 6 3 2 2 3" xfId="7631" xr:uid="{00000000-0005-0000-0000-0000F89C0000}"/>
    <cellStyle name="Migliaia 6 3 2 2 3 2" xfId="30238" xr:uid="{00000000-0005-0000-0000-0000F99C0000}"/>
    <cellStyle name="Migliaia 6 3 2 2 4" xfId="6302" xr:uid="{00000000-0005-0000-0000-0000FA9C0000}"/>
    <cellStyle name="Migliaia 6 3 2 2 4 2" xfId="17076" xr:uid="{00000000-0005-0000-0000-0000FB9C0000}"/>
    <cellStyle name="Migliaia 6 3 2 2 4 3" xfId="42879" xr:uid="{00000000-0005-0000-0000-0000FC9C0000}"/>
    <cellStyle name="Migliaia 6 3 2 2 4 4" xfId="46108" xr:uid="{00000000-0005-0000-0000-0000FD9C0000}"/>
    <cellStyle name="Migliaia 6 3 2 2 4 5" xfId="49124" xr:uid="{00000000-0005-0000-0000-0000FE9C0000}"/>
    <cellStyle name="Migliaia 6 3 2 2 5" xfId="16535" xr:uid="{00000000-0005-0000-0000-0000FF9C0000}"/>
    <cellStyle name="Migliaia 6 3 2 2 6" xfId="21032" xr:uid="{00000000-0005-0000-0000-0000009D0000}"/>
    <cellStyle name="Migliaia 6 3 2 3" xfId="2905" xr:uid="{00000000-0005-0000-0000-0000019D0000}"/>
    <cellStyle name="Migliaia 6 3 2 3 2" xfId="7087" xr:uid="{00000000-0005-0000-0000-0000029D0000}"/>
    <cellStyle name="Migliaia 6 3 2 3 2 2" xfId="30240" xr:uid="{00000000-0005-0000-0000-0000039D0000}"/>
    <cellStyle name="Migliaia 6 3 2 3 3" xfId="7536" xr:uid="{00000000-0005-0000-0000-0000049D0000}"/>
    <cellStyle name="Migliaia 6 3 2 3 4" xfId="16536" xr:uid="{00000000-0005-0000-0000-0000059D0000}"/>
    <cellStyle name="Migliaia 6 3 2 3 5" xfId="21034" xr:uid="{00000000-0005-0000-0000-0000069D0000}"/>
    <cellStyle name="Migliaia 6 3 2 3 6" xfId="12308" xr:uid="{00000000-0005-0000-0000-0000079D0000}"/>
    <cellStyle name="Migliaia 6 3 2 4" xfId="6886" xr:uid="{00000000-0005-0000-0000-0000089D0000}"/>
    <cellStyle name="Migliaia 6 3 2 4 2" xfId="13544" xr:uid="{00000000-0005-0000-0000-0000099D0000}"/>
    <cellStyle name="Migliaia 6 3 2 4 2 2" xfId="30241" xr:uid="{00000000-0005-0000-0000-00000A9D0000}"/>
    <cellStyle name="Migliaia 6 3 2 4 3" xfId="21035" xr:uid="{00000000-0005-0000-0000-00000B9D0000}"/>
    <cellStyle name="Migliaia 6 3 2 4 4" xfId="12675" xr:uid="{00000000-0005-0000-0000-00000C9D0000}"/>
    <cellStyle name="Migliaia 6 3 2 5" xfId="12690" xr:uid="{00000000-0005-0000-0000-00000D9D0000}"/>
    <cellStyle name="Migliaia 6 3 2 5 2" xfId="30242" xr:uid="{00000000-0005-0000-0000-00000E9D0000}"/>
    <cellStyle name="Migliaia 6 3 2 5 3" xfId="21036" xr:uid="{00000000-0005-0000-0000-00000F9D0000}"/>
    <cellStyle name="Migliaia 6 3 2 6" xfId="16534" xr:uid="{00000000-0005-0000-0000-0000109D0000}"/>
    <cellStyle name="Migliaia 6 3 2 6 2" xfId="30243" xr:uid="{00000000-0005-0000-0000-0000119D0000}"/>
    <cellStyle name="Migliaia 6 3 2 6 3" xfId="21037" xr:uid="{00000000-0005-0000-0000-0000129D0000}"/>
    <cellStyle name="Migliaia 6 3 2 7" xfId="30237" xr:uid="{00000000-0005-0000-0000-0000139D0000}"/>
    <cellStyle name="Migliaia 6 3 2 8" xfId="21031" xr:uid="{00000000-0005-0000-0000-0000149D0000}"/>
    <cellStyle name="Migliaia 6 3 3" xfId="1555" xr:uid="{00000000-0005-0000-0000-0000159D0000}"/>
    <cellStyle name="Migliaia 6 3 3 2" xfId="3751" xr:uid="{00000000-0005-0000-0000-0000169D0000}"/>
    <cellStyle name="Migliaia 6 3 3 2 2" xfId="5224" xr:uid="{00000000-0005-0000-0000-0000179D0000}"/>
    <cellStyle name="Migliaia 6 3 3 2 2 2" xfId="30245" xr:uid="{00000000-0005-0000-0000-0000189D0000}"/>
    <cellStyle name="Migliaia 6 3 3 2 3" xfId="13704" xr:uid="{00000000-0005-0000-0000-0000199D0000}"/>
    <cellStyle name="Migliaia 6 3 3 2 4" xfId="16538" xr:uid="{00000000-0005-0000-0000-00001A9D0000}"/>
    <cellStyle name="Migliaia 6 3 3 2 5" xfId="21039" xr:uid="{00000000-0005-0000-0000-00001B9D0000}"/>
    <cellStyle name="Migliaia 6 3 3 2 6" xfId="12310" xr:uid="{00000000-0005-0000-0000-00001C9D0000}"/>
    <cellStyle name="Migliaia 6 3 3 3" xfId="4976" xr:uid="{00000000-0005-0000-0000-00001D9D0000}"/>
    <cellStyle name="Migliaia 6 3 3 3 2" xfId="30246" xr:uid="{00000000-0005-0000-0000-00001E9D0000}"/>
    <cellStyle name="Migliaia 6 3 3 3 3" xfId="21040" xr:uid="{00000000-0005-0000-0000-00001F9D0000}"/>
    <cellStyle name="Migliaia 6 3 3 4" xfId="16537" xr:uid="{00000000-0005-0000-0000-0000209D0000}"/>
    <cellStyle name="Migliaia 6 3 3 4 2" xfId="30247" xr:uid="{00000000-0005-0000-0000-0000219D0000}"/>
    <cellStyle name="Migliaia 6 3 3 4 3" xfId="21041" xr:uid="{00000000-0005-0000-0000-0000229D0000}"/>
    <cellStyle name="Migliaia 6 3 3 4 4" xfId="44350" xr:uid="{00000000-0005-0000-0000-0000239D0000}"/>
    <cellStyle name="Migliaia 6 3 3 5" xfId="21042" xr:uid="{00000000-0005-0000-0000-0000249D0000}"/>
    <cellStyle name="Migliaia 6 3 3 5 2" xfId="30248" xr:uid="{00000000-0005-0000-0000-0000259D0000}"/>
    <cellStyle name="Migliaia 6 3 3 5 3" xfId="44351" xr:uid="{00000000-0005-0000-0000-0000269D0000}"/>
    <cellStyle name="Migliaia 6 3 3 6" xfId="30244" xr:uid="{00000000-0005-0000-0000-0000279D0000}"/>
    <cellStyle name="Migliaia 6 3 3 7" xfId="21038" xr:uid="{00000000-0005-0000-0000-0000289D0000}"/>
    <cellStyle name="Migliaia 6 3 3 8" xfId="12309" xr:uid="{00000000-0005-0000-0000-0000299D0000}"/>
    <cellStyle name="Migliaia 6 3 4" xfId="2440" xr:uid="{00000000-0005-0000-0000-00002A9D0000}"/>
    <cellStyle name="Migliaia 6 3 4 2" xfId="3952" xr:uid="{00000000-0005-0000-0000-00002B9D0000}"/>
    <cellStyle name="Migliaia 6 3 4 2 2" xfId="9907" xr:uid="{00000000-0005-0000-0000-00002C9D0000}"/>
    <cellStyle name="Migliaia 6 3 4 2 3" xfId="13996" xr:uid="{00000000-0005-0000-0000-00002D9D0000}"/>
    <cellStyle name="Migliaia 6 3 4 2 4" xfId="16540" xr:uid="{00000000-0005-0000-0000-00002E9D0000}"/>
    <cellStyle name="Migliaia 6 3 4 2 5" xfId="27934" xr:uid="{00000000-0005-0000-0000-00002F9D0000}"/>
    <cellStyle name="Migliaia 6 3 4 2 6" xfId="12312" xr:uid="{00000000-0005-0000-0000-0000309D0000}"/>
    <cellStyle name="Migliaia 6 3 4 3" xfId="9155" xr:uid="{00000000-0005-0000-0000-0000319D0000}"/>
    <cellStyle name="Migliaia 6 3 4 3 2" xfId="30959" xr:uid="{00000000-0005-0000-0000-0000329D0000}"/>
    <cellStyle name="Migliaia 6 3 4 3 2 2" xfId="36119" xr:uid="{00000000-0005-0000-0000-0000339D0000}"/>
    <cellStyle name="Migliaia 6 3 4 3 2 3" xfId="41421" xr:uid="{00000000-0005-0000-0000-0000349D0000}"/>
    <cellStyle name="Migliaia 6 3 4 3 3" xfId="33468" xr:uid="{00000000-0005-0000-0000-0000359D0000}"/>
    <cellStyle name="Migliaia 6 3 4 3 4" xfId="38770" xr:uid="{00000000-0005-0000-0000-0000369D0000}"/>
    <cellStyle name="Migliaia 6 3 4 4" xfId="16539" xr:uid="{00000000-0005-0000-0000-0000379D0000}"/>
    <cellStyle name="Migliaia 6 3 4 4 2" xfId="30249" xr:uid="{00000000-0005-0000-0000-0000389D0000}"/>
    <cellStyle name="Migliaia 6 3 4 5" xfId="21043" xr:uid="{00000000-0005-0000-0000-0000399D0000}"/>
    <cellStyle name="Migliaia 6 3 4 6" xfId="12311" xr:uid="{00000000-0005-0000-0000-00003A9D0000}"/>
    <cellStyle name="Migliaia 6 3 5" xfId="3302" xr:uid="{00000000-0005-0000-0000-00003B9D0000}"/>
    <cellStyle name="Migliaia 6 3 5 2" xfId="9775" xr:uid="{00000000-0005-0000-0000-00003C9D0000}"/>
    <cellStyle name="Migliaia 6 3 5 2 2" xfId="30960" xr:uid="{00000000-0005-0000-0000-00003D9D0000}"/>
    <cellStyle name="Migliaia 6 3 5 2 2 2" xfId="36120" xr:uid="{00000000-0005-0000-0000-00003E9D0000}"/>
    <cellStyle name="Migliaia 6 3 5 2 2 3" xfId="41422" xr:uid="{00000000-0005-0000-0000-00003F9D0000}"/>
    <cellStyle name="Migliaia 6 3 5 2 3" xfId="33469" xr:uid="{00000000-0005-0000-0000-0000409D0000}"/>
    <cellStyle name="Migliaia 6 3 5 2 4" xfId="38771" xr:uid="{00000000-0005-0000-0000-0000419D0000}"/>
    <cellStyle name="Migliaia 6 3 5 3" xfId="16541" xr:uid="{00000000-0005-0000-0000-0000429D0000}"/>
    <cellStyle name="Migliaia 6 3 5 3 2" xfId="30250" xr:uid="{00000000-0005-0000-0000-0000439D0000}"/>
    <cellStyle name="Migliaia 6 3 5 4" xfId="21044" xr:uid="{00000000-0005-0000-0000-0000449D0000}"/>
    <cellStyle name="Migliaia 6 3 5 5" xfId="12313" xr:uid="{00000000-0005-0000-0000-0000459D0000}"/>
    <cellStyle name="Migliaia 6 3 6" xfId="2904" xr:uid="{00000000-0005-0000-0000-0000469D0000}"/>
    <cellStyle name="Migliaia 6 3 6 2" xfId="9480" xr:uid="{00000000-0005-0000-0000-0000479D0000}"/>
    <cellStyle name="Migliaia 6 3 6 2 2" xfId="30251" xr:uid="{00000000-0005-0000-0000-0000489D0000}"/>
    <cellStyle name="Migliaia 6 3 6 3" xfId="14116" xr:uid="{00000000-0005-0000-0000-0000499D0000}"/>
    <cellStyle name="Migliaia 6 3 6 4" xfId="16542" xr:uid="{00000000-0005-0000-0000-00004A9D0000}"/>
    <cellStyle name="Migliaia 6 3 6 5" xfId="21045" xr:uid="{00000000-0005-0000-0000-00004B9D0000}"/>
    <cellStyle name="Migliaia 6 3 6 6" xfId="12314" xr:uid="{00000000-0005-0000-0000-00004C9D0000}"/>
    <cellStyle name="Migliaia 6 3 7" xfId="7681" xr:uid="{00000000-0005-0000-0000-00004D9D0000}"/>
    <cellStyle name="Migliaia 6 3 7 2" xfId="30252" xr:uid="{00000000-0005-0000-0000-00004E9D0000}"/>
    <cellStyle name="Migliaia 6 3 7 3" xfId="21046" xr:uid="{00000000-0005-0000-0000-00004F9D0000}"/>
    <cellStyle name="Migliaia 6 3 8" xfId="12691" xr:uid="{00000000-0005-0000-0000-0000509D0000}"/>
    <cellStyle name="Migliaia 6 3 8 2" xfId="30253" xr:uid="{00000000-0005-0000-0000-0000519D0000}"/>
    <cellStyle name="Migliaia 6 3 8 3" xfId="21047" xr:uid="{00000000-0005-0000-0000-0000529D0000}"/>
    <cellStyle name="Migliaia 6 3 9" xfId="16533" xr:uid="{00000000-0005-0000-0000-0000539D0000}"/>
    <cellStyle name="Migliaia 6 3 9 2" xfId="30236" xr:uid="{00000000-0005-0000-0000-0000549D0000}"/>
    <cellStyle name="Migliaia 6 4" xfId="1557" xr:uid="{00000000-0005-0000-0000-0000559D0000}"/>
    <cellStyle name="Migliaia 6 4 2" xfId="3753" xr:uid="{00000000-0005-0000-0000-0000569D0000}"/>
    <cellStyle name="Migliaia 6 4 2 2" xfId="4322" xr:uid="{00000000-0005-0000-0000-0000579D0000}"/>
    <cellStyle name="Migliaia 6 4 2 2 2" xfId="30256" xr:uid="{00000000-0005-0000-0000-0000589D0000}"/>
    <cellStyle name="Migliaia 6 4 2 2 3" xfId="21050" xr:uid="{00000000-0005-0000-0000-0000599D0000}"/>
    <cellStyle name="Migliaia 6 4 2 3" xfId="7537" xr:uid="{00000000-0005-0000-0000-00005A9D0000}"/>
    <cellStyle name="Migliaia 6 4 2 3 2" xfId="30257" xr:uid="{00000000-0005-0000-0000-00005B9D0000}"/>
    <cellStyle name="Migliaia 6 4 2 3 3" xfId="21051" xr:uid="{00000000-0005-0000-0000-00005C9D0000}"/>
    <cellStyle name="Migliaia 6 4 2 4" xfId="6888" xr:uid="{00000000-0005-0000-0000-00005D9D0000}"/>
    <cellStyle name="Migliaia 6 4 2 4 2" xfId="30255" xr:uid="{00000000-0005-0000-0000-00005E9D0000}"/>
    <cellStyle name="Migliaia 6 4 2 5" xfId="6304" xr:uid="{00000000-0005-0000-0000-00005F9D0000}"/>
    <cellStyle name="Migliaia 6 4 2 5 2" xfId="17078" xr:uid="{00000000-0005-0000-0000-0000609D0000}"/>
    <cellStyle name="Migliaia 6 4 2 5 3" xfId="19951" xr:uid="{00000000-0005-0000-0000-0000619D0000}"/>
    <cellStyle name="Migliaia 6 4 2 5 4" xfId="46110" xr:uid="{00000000-0005-0000-0000-0000629D0000}"/>
    <cellStyle name="Migliaia 6 4 2 5 5" xfId="49126" xr:uid="{00000000-0005-0000-0000-0000639D0000}"/>
    <cellStyle name="Migliaia 6 4 2 6" xfId="16544" xr:uid="{00000000-0005-0000-0000-0000649D0000}"/>
    <cellStyle name="Migliaia 6 4 2 7" xfId="21049" xr:uid="{00000000-0005-0000-0000-0000659D0000}"/>
    <cellStyle name="Migliaia 6 4 3" xfId="4323" xr:uid="{00000000-0005-0000-0000-0000669D0000}"/>
    <cellStyle name="Migliaia 6 4 3 2" xfId="13705" xr:uid="{00000000-0005-0000-0000-0000679D0000}"/>
    <cellStyle name="Migliaia 6 4 3 2 2" xfId="30258" xr:uid="{00000000-0005-0000-0000-0000689D0000}"/>
    <cellStyle name="Migliaia 6 4 3 3" xfId="21052" xr:uid="{00000000-0005-0000-0000-0000699D0000}"/>
    <cellStyle name="Migliaia 6 4 3 4" xfId="12689" xr:uid="{00000000-0005-0000-0000-00006A9D0000}"/>
    <cellStyle name="Migliaia 6 4 4" xfId="7538" xr:uid="{00000000-0005-0000-0000-00006B9D0000}"/>
    <cellStyle name="Migliaia 6 4 4 2" xfId="30259" xr:uid="{00000000-0005-0000-0000-00006C9D0000}"/>
    <cellStyle name="Migliaia 6 4 4 3" xfId="21053" xr:uid="{00000000-0005-0000-0000-00006D9D0000}"/>
    <cellStyle name="Migliaia 6 4 5" xfId="6887" xr:uid="{00000000-0005-0000-0000-00006E9D0000}"/>
    <cellStyle name="Migliaia 6 4 5 2" xfId="30260" xr:uid="{00000000-0005-0000-0000-00006F9D0000}"/>
    <cellStyle name="Migliaia 6 4 5 3" xfId="21054" xr:uid="{00000000-0005-0000-0000-0000709D0000}"/>
    <cellStyle name="Migliaia 6 4 6" xfId="6303" xr:uid="{00000000-0005-0000-0000-0000719D0000}"/>
    <cellStyle name="Migliaia 6 4 6 2" xfId="17077" xr:uid="{00000000-0005-0000-0000-0000729D0000}"/>
    <cellStyle name="Migliaia 6 4 6 2 2" xfId="30261" xr:uid="{00000000-0005-0000-0000-0000739D0000}"/>
    <cellStyle name="Migliaia 6 4 6 3" xfId="21055" xr:uid="{00000000-0005-0000-0000-0000749D0000}"/>
    <cellStyle name="Migliaia 6 4 6 4" xfId="27896" xr:uid="{00000000-0005-0000-0000-0000759D0000}"/>
    <cellStyle name="Migliaia 6 4 6 5" xfId="44352" xr:uid="{00000000-0005-0000-0000-0000769D0000}"/>
    <cellStyle name="Migliaia 6 4 6 6" xfId="46109" xr:uid="{00000000-0005-0000-0000-0000779D0000}"/>
    <cellStyle name="Migliaia 6 4 6 7" xfId="49125" xr:uid="{00000000-0005-0000-0000-0000789D0000}"/>
    <cellStyle name="Migliaia 6 4 7" xfId="16543" xr:uid="{00000000-0005-0000-0000-0000799D0000}"/>
    <cellStyle name="Migliaia 6 4 7 2" xfId="30262" xr:uid="{00000000-0005-0000-0000-00007A9D0000}"/>
    <cellStyle name="Migliaia 6 4 7 3" xfId="21056" xr:uid="{00000000-0005-0000-0000-00007B9D0000}"/>
    <cellStyle name="Migliaia 6 4 8" xfId="30254" xr:uid="{00000000-0005-0000-0000-00007C9D0000}"/>
    <cellStyle name="Migliaia 6 4 9" xfId="21048" xr:uid="{00000000-0005-0000-0000-00007D9D0000}"/>
    <cellStyle name="Migliaia 6 5" xfId="1558" xr:uid="{00000000-0005-0000-0000-00007E9D0000}"/>
    <cellStyle name="Migliaia 6 5 2" xfId="3754" xr:uid="{00000000-0005-0000-0000-00007F9D0000}"/>
    <cellStyle name="Migliaia 6 5 2 2" xfId="13961" xr:uid="{00000000-0005-0000-0000-0000809D0000}"/>
    <cellStyle name="Migliaia 6 5 2 2 2" xfId="30264" xr:uid="{00000000-0005-0000-0000-0000819D0000}"/>
    <cellStyle name="Migliaia 6 5 2 3" xfId="16546" xr:uid="{00000000-0005-0000-0000-0000829D0000}"/>
    <cellStyle name="Migliaia 6 5 2 4" xfId="21058" xr:uid="{00000000-0005-0000-0000-0000839D0000}"/>
    <cellStyle name="Migliaia 6 5 2 5" xfId="12315" xr:uid="{00000000-0005-0000-0000-0000849D0000}"/>
    <cellStyle name="Migliaia 6 5 3" xfId="6889" xr:uid="{00000000-0005-0000-0000-0000859D0000}"/>
    <cellStyle name="Migliaia 6 5 3 2" xfId="30265" xr:uid="{00000000-0005-0000-0000-0000869D0000}"/>
    <cellStyle name="Migliaia 6 5 3 3" xfId="21059" xr:uid="{00000000-0005-0000-0000-0000879D0000}"/>
    <cellStyle name="Migliaia 6 5 4" xfId="6305" xr:uid="{00000000-0005-0000-0000-0000889D0000}"/>
    <cellStyle name="Migliaia 6 5 4 2" xfId="17079" xr:uid="{00000000-0005-0000-0000-0000899D0000}"/>
    <cellStyle name="Migliaia 6 5 4 2 2" xfId="30266" xr:uid="{00000000-0005-0000-0000-00008A9D0000}"/>
    <cellStyle name="Migliaia 6 5 4 3" xfId="21060" xr:uid="{00000000-0005-0000-0000-00008B9D0000}"/>
    <cellStyle name="Migliaia 6 5 4 4" xfId="42160" xr:uid="{00000000-0005-0000-0000-00008C9D0000}"/>
    <cellStyle name="Migliaia 6 5 4 5" xfId="44353" xr:uid="{00000000-0005-0000-0000-00008D9D0000}"/>
    <cellStyle name="Migliaia 6 5 4 6" xfId="46111" xr:uid="{00000000-0005-0000-0000-00008E9D0000}"/>
    <cellStyle name="Migliaia 6 5 4 7" xfId="49127" xr:uid="{00000000-0005-0000-0000-00008F9D0000}"/>
    <cellStyle name="Migliaia 6 5 5" xfId="16545" xr:uid="{00000000-0005-0000-0000-0000909D0000}"/>
    <cellStyle name="Migliaia 6 5 5 2" xfId="30267" xr:uid="{00000000-0005-0000-0000-0000919D0000}"/>
    <cellStyle name="Migliaia 6 5 5 3" xfId="21061" xr:uid="{00000000-0005-0000-0000-0000929D0000}"/>
    <cellStyle name="Migliaia 6 5 5 4" xfId="44354" xr:uid="{00000000-0005-0000-0000-0000939D0000}"/>
    <cellStyle name="Migliaia 6 5 6" xfId="21062" xr:uid="{00000000-0005-0000-0000-0000949D0000}"/>
    <cellStyle name="Migliaia 6 5 6 2" xfId="30268" xr:uid="{00000000-0005-0000-0000-0000959D0000}"/>
    <cellStyle name="Migliaia 6 5 7" xfId="30263" xr:uid="{00000000-0005-0000-0000-0000969D0000}"/>
    <cellStyle name="Migliaia 6 5 8" xfId="21057" xr:uid="{00000000-0005-0000-0000-0000979D0000}"/>
    <cellStyle name="Migliaia 6 6" xfId="1553" xr:uid="{00000000-0005-0000-0000-0000989D0000}"/>
    <cellStyle name="Migliaia 6 6 2" xfId="3749" xr:uid="{00000000-0005-0000-0000-0000999D0000}"/>
    <cellStyle name="Migliaia 6 6 2 2" xfId="5223" xr:uid="{00000000-0005-0000-0000-00009A9D0000}"/>
    <cellStyle name="Migliaia 6 6 2 3" xfId="14028" xr:uid="{00000000-0005-0000-0000-00009B9D0000}"/>
    <cellStyle name="Migliaia 6 6 2 4" xfId="16548" xr:uid="{00000000-0005-0000-0000-00009C9D0000}"/>
    <cellStyle name="Migliaia 6 6 2 5" xfId="27935" xr:uid="{00000000-0005-0000-0000-00009D9D0000}"/>
    <cellStyle name="Migliaia 6 6 2 6" xfId="12317" xr:uid="{00000000-0005-0000-0000-00009E9D0000}"/>
    <cellStyle name="Migliaia 6 6 3" xfId="4975" xr:uid="{00000000-0005-0000-0000-00009F9D0000}"/>
    <cellStyle name="Migliaia 6 6 3 2" xfId="30961" xr:uid="{00000000-0005-0000-0000-0000A09D0000}"/>
    <cellStyle name="Migliaia 6 6 3 2 2" xfId="36121" xr:uid="{00000000-0005-0000-0000-0000A19D0000}"/>
    <cellStyle name="Migliaia 6 6 3 2 3" xfId="41423" xr:uid="{00000000-0005-0000-0000-0000A29D0000}"/>
    <cellStyle name="Migliaia 6 6 3 3" xfId="33470" xr:uid="{00000000-0005-0000-0000-0000A39D0000}"/>
    <cellStyle name="Migliaia 6 6 3 4" xfId="38772" xr:uid="{00000000-0005-0000-0000-0000A49D0000}"/>
    <cellStyle name="Migliaia 6 6 4" xfId="16547" xr:uid="{00000000-0005-0000-0000-0000A59D0000}"/>
    <cellStyle name="Migliaia 6 6 4 2" xfId="30269" xr:uid="{00000000-0005-0000-0000-0000A69D0000}"/>
    <cellStyle name="Migliaia 6 6 5" xfId="21063" xr:uid="{00000000-0005-0000-0000-0000A79D0000}"/>
    <cellStyle name="Migliaia 6 6 6" xfId="12316" xr:uid="{00000000-0005-0000-0000-0000A89D0000}"/>
    <cellStyle name="Migliaia 6 7" xfId="3300" xr:uid="{00000000-0005-0000-0000-0000A99D0000}"/>
    <cellStyle name="Migliaia 6 7 2" xfId="9773" xr:uid="{00000000-0005-0000-0000-0000AA9D0000}"/>
    <cellStyle name="Migliaia 6 7 2 2" xfId="30962" xr:uid="{00000000-0005-0000-0000-0000AB9D0000}"/>
    <cellStyle name="Migliaia 6 7 2 2 2" xfId="36122" xr:uid="{00000000-0005-0000-0000-0000AC9D0000}"/>
    <cellStyle name="Migliaia 6 7 2 2 3" xfId="41424" xr:uid="{00000000-0005-0000-0000-0000AD9D0000}"/>
    <cellStyle name="Migliaia 6 7 2 3" xfId="33471" xr:uid="{00000000-0005-0000-0000-0000AE9D0000}"/>
    <cellStyle name="Migliaia 6 7 2 4" xfId="38773" xr:uid="{00000000-0005-0000-0000-0000AF9D0000}"/>
    <cellStyle name="Migliaia 6 7 3" xfId="16549" xr:uid="{00000000-0005-0000-0000-0000B09D0000}"/>
    <cellStyle name="Migliaia 6 7 3 2" xfId="30270" xr:uid="{00000000-0005-0000-0000-0000B19D0000}"/>
    <cellStyle name="Migliaia 6 7 4" xfId="21064" xr:uid="{00000000-0005-0000-0000-0000B29D0000}"/>
    <cellStyle name="Migliaia 6 7 5" xfId="12318" xr:uid="{00000000-0005-0000-0000-0000B39D0000}"/>
    <cellStyle name="Migliaia 6 8" xfId="2902" xr:uid="{00000000-0005-0000-0000-0000B49D0000}"/>
    <cellStyle name="Migliaia 6 8 2" xfId="9478" xr:uid="{00000000-0005-0000-0000-0000B59D0000}"/>
    <cellStyle name="Migliaia 6 8 2 2" xfId="30963" xr:uid="{00000000-0005-0000-0000-0000B69D0000}"/>
    <cellStyle name="Migliaia 6 8 2 2 2" xfId="36123" xr:uid="{00000000-0005-0000-0000-0000B79D0000}"/>
    <cellStyle name="Migliaia 6 8 2 2 3" xfId="41425" xr:uid="{00000000-0005-0000-0000-0000B89D0000}"/>
    <cellStyle name="Migliaia 6 8 2 3" xfId="33472" xr:uid="{00000000-0005-0000-0000-0000B99D0000}"/>
    <cellStyle name="Migliaia 6 8 2 4" xfId="38774" xr:uid="{00000000-0005-0000-0000-0000BA9D0000}"/>
    <cellStyle name="Migliaia 6 8 3" xfId="16550" xr:uid="{00000000-0005-0000-0000-0000BB9D0000}"/>
    <cellStyle name="Migliaia 6 8 3 2" xfId="30271" xr:uid="{00000000-0005-0000-0000-0000BC9D0000}"/>
    <cellStyle name="Migliaia 6 8 4" xfId="21065" xr:uid="{00000000-0005-0000-0000-0000BD9D0000}"/>
    <cellStyle name="Migliaia 6 8 5" xfId="12319" xr:uid="{00000000-0005-0000-0000-0000BE9D0000}"/>
    <cellStyle name="Migliaia 6 9" xfId="12674" xr:uid="{00000000-0005-0000-0000-0000BF9D0000}"/>
    <cellStyle name="Migliaia 6 9 2" xfId="30272" xr:uid="{00000000-0005-0000-0000-0000C09D0000}"/>
    <cellStyle name="Migliaia 6 9 3" xfId="21066" xr:uid="{00000000-0005-0000-0000-0000C19D0000}"/>
    <cellStyle name="Migliaia 60" xfId="404" xr:uid="{00000000-0005-0000-0000-0000C29D0000}"/>
    <cellStyle name="Migliaia 60 10" xfId="16551" xr:uid="{00000000-0005-0000-0000-0000C39D0000}"/>
    <cellStyle name="Migliaia 60 10 2" xfId="30273" xr:uid="{00000000-0005-0000-0000-0000C49D0000}"/>
    <cellStyle name="Migliaia 60 11" xfId="21067" xr:uid="{00000000-0005-0000-0000-0000C59D0000}"/>
    <cellStyle name="Migliaia 60 2" xfId="405" xr:uid="{00000000-0005-0000-0000-0000C69D0000}"/>
    <cellStyle name="Migliaia 60 2 2" xfId="1560" xr:uid="{00000000-0005-0000-0000-0000C79D0000}"/>
    <cellStyle name="Migliaia 60 2 2 2" xfId="3756" xr:uid="{00000000-0005-0000-0000-0000C89D0000}"/>
    <cellStyle name="Migliaia 60 2 2 2 2" xfId="9848" xr:uid="{00000000-0005-0000-0000-0000C99D0000}"/>
    <cellStyle name="Migliaia 60 2 2 2 2 2" xfId="30276" xr:uid="{00000000-0005-0000-0000-0000CA9D0000}"/>
    <cellStyle name="Migliaia 60 2 2 2 3" xfId="13962" xr:uid="{00000000-0005-0000-0000-0000CB9D0000}"/>
    <cellStyle name="Migliaia 60 2 2 2 4" xfId="16554" xr:uid="{00000000-0005-0000-0000-0000CC9D0000}"/>
    <cellStyle name="Migliaia 60 2 2 2 5" xfId="21070" xr:uid="{00000000-0005-0000-0000-0000CD9D0000}"/>
    <cellStyle name="Migliaia 60 2 2 2 6" xfId="12320" xr:uid="{00000000-0005-0000-0000-0000CE9D0000}"/>
    <cellStyle name="Migliaia 60 2 2 3" xfId="7073" xr:uid="{00000000-0005-0000-0000-0000CF9D0000}"/>
    <cellStyle name="Migliaia 60 2 2 3 2" xfId="30964" xr:uid="{00000000-0005-0000-0000-0000D09D0000}"/>
    <cellStyle name="Migliaia 60 2 2 3 2 2" xfId="36124" xr:uid="{00000000-0005-0000-0000-0000D19D0000}"/>
    <cellStyle name="Migliaia 60 2 2 3 2 3" xfId="41426" xr:uid="{00000000-0005-0000-0000-0000D29D0000}"/>
    <cellStyle name="Migliaia 60 2 2 3 3" xfId="33473" xr:uid="{00000000-0005-0000-0000-0000D39D0000}"/>
    <cellStyle name="Migliaia 60 2 2 3 4" xfId="38775" xr:uid="{00000000-0005-0000-0000-0000D49D0000}"/>
    <cellStyle name="Migliaia 60 2 2 4" xfId="6306" xr:uid="{00000000-0005-0000-0000-0000D59D0000}"/>
    <cellStyle name="Migliaia 60 2 2 4 2" xfId="17080" xr:uid="{00000000-0005-0000-0000-0000D69D0000}"/>
    <cellStyle name="Migliaia 60 2 2 4 3" xfId="30275" xr:uid="{00000000-0005-0000-0000-0000D79D0000}"/>
    <cellStyle name="Migliaia 60 2 2 4 4" xfId="42837" xr:uid="{00000000-0005-0000-0000-0000D89D0000}"/>
    <cellStyle name="Migliaia 60 2 2 4 5" xfId="46112" xr:uid="{00000000-0005-0000-0000-0000D99D0000}"/>
    <cellStyle name="Migliaia 60 2 2 4 6" xfId="49128" xr:uid="{00000000-0005-0000-0000-0000DA9D0000}"/>
    <cellStyle name="Migliaia 60 2 2 5" xfId="16553" xr:uid="{00000000-0005-0000-0000-0000DB9D0000}"/>
    <cellStyle name="Migliaia 60 2 2 6" xfId="21069" xr:uid="{00000000-0005-0000-0000-0000DC9D0000}"/>
    <cellStyle name="Migliaia 60 2 3" xfId="3304" xr:uid="{00000000-0005-0000-0000-0000DD9D0000}"/>
    <cellStyle name="Migliaia 60 2 3 2" xfId="9777" xr:uid="{00000000-0005-0000-0000-0000DE9D0000}"/>
    <cellStyle name="Migliaia 60 2 3 2 2" xfId="30965" xr:uid="{00000000-0005-0000-0000-0000DF9D0000}"/>
    <cellStyle name="Migliaia 60 2 3 2 2 2" xfId="36125" xr:uid="{00000000-0005-0000-0000-0000E09D0000}"/>
    <cellStyle name="Migliaia 60 2 3 2 2 3" xfId="41427" xr:uid="{00000000-0005-0000-0000-0000E19D0000}"/>
    <cellStyle name="Migliaia 60 2 3 2 3" xfId="33474" xr:uid="{00000000-0005-0000-0000-0000E29D0000}"/>
    <cellStyle name="Migliaia 60 2 3 2 4" xfId="38776" xr:uid="{00000000-0005-0000-0000-0000E39D0000}"/>
    <cellStyle name="Migliaia 60 2 3 3" xfId="16555" xr:uid="{00000000-0005-0000-0000-0000E49D0000}"/>
    <cellStyle name="Migliaia 60 2 3 3 2" xfId="30277" xr:uid="{00000000-0005-0000-0000-0000E59D0000}"/>
    <cellStyle name="Migliaia 60 2 3 4" xfId="21071" xr:uid="{00000000-0005-0000-0000-0000E69D0000}"/>
    <cellStyle name="Migliaia 60 2 3 5" xfId="12321" xr:uid="{00000000-0005-0000-0000-0000E79D0000}"/>
    <cellStyle name="Migliaia 60 2 4" xfId="2907" xr:uid="{00000000-0005-0000-0000-0000E89D0000}"/>
    <cellStyle name="Migliaia 60 2 4 2" xfId="9482" xr:uid="{00000000-0005-0000-0000-0000E99D0000}"/>
    <cellStyle name="Migliaia 60 2 4 2 2" xfId="30278" xr:uid="{00000000-0005-0000-0000-0000EA9D0000}"/>
    <cellStyle name="Migliaia 60 2 4 3" xfId="14115" xr:uid="{00000000-0005-0000-0000-0000EB9D0000}"/>
    <cellStyle name="Migliaia 60 2 4 4" xfId="16556" xr:uid="{00000000-0005-0000-0000-0000EC9D0000}"/>
    <cellStyle name="Migliaia 60 2 4 5" xfId="21072" xr:uid="{00000000-0005-0000-0000-0000ED9D0000}"/>
    <cellStyle name="Migliaia 60 2 4 6" xfId="12322" xr:uid="{00000000-0005-0000-0000-0000EE9D0000}"/>
    <cellStyle name="Migliaia 60 2 5" xfId="8588" xr:uid="{00000000-0005-0000-0000-0000EF9D0000}"/>
    <cellStyle name="Migliaia 60 2 5 2" xfId="30279" xr:uid="{00000000-0005-0000-0000-0000F09D0000}"/>
    <cellStyle name="Migliaia 60 2 5 3" xfId="21073" xr:uid="{00000000-0005-0000-0000-0000F19D0000}"/>
    <cellStyle name="Migliaia 60 2 6" xfId="16552" xr:uid="{00000000-0005-0000-0000-0000F29D0000}"/>
    <cellStyle name="Migliaia 60 2 6 2" xfId="30280" xr:uid="{00000000-0005-0000-0000-0000F39D0000}"/>
    <cellStyle name="Migliaia 60 2 6 3" xfId="21074" xr:uid="{00000000-0005-0000-0000-0000F49D0000}"/>
    <cellStyle name="Migliaia 60 2 7" xfId="30274" xr:uid="{00000000-0005-0000-0000-0000F59D0000}"/>
    <cellStyle name="Migliaia 60 2 8" xfId="21068" xr:uid="{00000000-0005-0000-0000-0000F69D0000}"/>
    <cellStyle name="Migliaia 60 3" xfId="406" xr:uid="{00000000-0005-0000-0000-0000F79D0000}"/>
    <cellStyle name="Migliaia 60 3 10" xfId="21075" xr:uid="{00000000-0005-0000-0000-0000F89D0000}"/>
    <cellStyle name="Migliaia 60 3 11" xfId="12323" xr:uid="{00000000-0005-0000-0000-0000F99D0000}"/>
    <cellStyle name="Migliaia 60 3 2" xfId="1562" xr:uid="{00000000-0005-0000-0000-0000FA9D0000}"/>
    <cellStyle name="Migliaia 60 3 2 2" xfId="3758" xr:uid="{00000000-0005-0000-0000-0000FB9D0000}"/>
    <cellStyle name="Migliaia 60 3 2 2 2" xfId="7539" xr:uid="{00000000-0005-0000-0000-0000FC9D0000}"/>
    <cellStyle name="Migliaia 60 3 2 2 2 2" xfId="13963" xr:uid="{00000000-0005-0000-0000-0000FD9D0000}"/>
    <cellStyle name="Migliaia 60 3 2 2 2 2 2" xfId="17329" xr:uid="{00000000-0005-0000-0000-0000FE9D0000}"/>
    <cellStyle name="Migliaia 60 3 2 2 2 2 3" xfId="30284" xr:uid="{00000000-0005-0000-0000-0000FF9D0000}"/>
    <cellStyle name="Migliaia 60 3 2 2 2 3" xfId="21078" xr:uid="{00000000-0005-0000-0000-0000009E0000}"/>
    <cellStyle name="Migliaia 60 3 2 2 2 4" xfId="42202" xr:uid="{00000000-0005-0000-0000-0000019E0000}"/>
    <cellStyle name="Migliaia 60 3 2 2 2 5" xfId="46374" xr:uid="{00000000-0005-0000-0000-0000029E0000}"/>
    <cellStyle name="Migliaia 60 3 2 2 2 6" xfId="49390" xr:uid="{00000000-0005-0000-0000-0000039E0000}"/>
    <cellStyle name="Migliaia 60 3 2 2 2 7" xfId="13128" xr:uid="{00000000-0005-0000-0000-0000049E0000}"/>
    <cellStyle name="Migliaia 60 3 2 2 3" xfId="7630" xr:uid="{00000000-0005-0000-0000-0000059E0000}"/>
    <cellStyle name="Migliaia 60 3 2 2 3 2" xfId="30283" xr:uid="{00000000-0005-0000-0000-0000069E0000}"/>
    <cellStyle name="Migliaia 60 3 2 2 4" xfId="6307" xr:uid="{00000000-0005-0000-0000-0000079E0000}"/>
    <cellStyle name="Migliaia 60 3 2 2 4 2" xfId="17081" xr:uid="{00000000-0005-0000-0000-0000089E0000}"/>
    <cellStyle name="Migliaia 60 3 2 2 4 3" xfId="19683" xr:uid="{00000000-0005-0000-0000-0000099E0000}"/>
    <cellStyle name="Migliaia 60 3 2 2 4 4" xfId="46113" xr:uid="{00000000-0005-0000-0000-00000A9E0000}"/>
    <cellStyle name="Migliaia 60 3 2 2 4 5" xfId="49129" xr:uid="{00000000-0005-0000-0000-00000B9E0000}"/>
    <cellStyle name="Migliaia 60 3 2 2 5" xfId="16559" xr:uid="{00000000-0005-0000-0000-00000C9E0000}"/>
    <cellStyle name="Migliaia 60 3 2 2 6" xfId="21077" xr:uid="{00000000-0005-0000-0000-00000D9E0000}"/>
    <cellStyle name="Migliaia 60 3 2 3" xfId="2909" xr:uid="{00000000-0005-0000-0000-00000E9E0000}"/>
    <cellStyle name="Migliaia 60 3 2 3 2" xfId="7648" xr:uid="{00000000-0005-0000-0000-00000F9E0000}"/>
    <cellStyle name="Migliaia 60 3 2 3 2 2" xfId="30285" xr:uid="{00000000-0005-0000-0000-0000109E0000}"/>
    <cellStyle name="Migliaia 60 3 2 3 3" xfId="7540" xr:uid="{00000000-0005-0000-0000-0000119E0000}"/>
    <cellStyle name="Migliaia 60 3 2 3 4" xfId="16560" xr:uid="{00000000-0005-0000-0000-0000129E0000}"/>
    <cellStyle name="Migliaia 60 3 2 3 5" xfId="21079" xr:uid="{00000000-0005-0000-0000-0000139E0000}"/>
    <cellStyle name="Migliaia 60 3 2 3 6" xfId="12324" xr:uid="{00000000-0005-0000-0000-0000149E0000}"/>
    <cellStyle name="Migliaia 60 3 2 4" xfId="6890" xr:uid="{00000000-0005-0000-0000-0000159E0000}"/>
    <cellStyle name="Migliaia 60 3 2 4 2" xfId="13545" xr:uid="{00000000-0005-0000-0000-0000169E0000}"/>
    <cellStyle name="Migliaia 60 3 2 4 2 2" xfId="30286" xr:uid="{00000000-0005-0000-0000-0000179E0000}"/>
    <cellStyle name="Migliaia 60 3 2 4 3" xfId="21080" xr:uid="{00000000-0005-0000-0000-0000189E0000}"/>
    <cellStyle name="Migliaia 60 3 2 4 4" xfId="12677" xr:uid="{00000000-0005-0000-0000-0000199E0000}"/>
    <cellStyle name="Migliaia 60 3 2 5" xfId="12687" xr:uid="{00000000-0005-0000-0000-00001A9E0000}"/>
    <cellStyle name="Migliaia 60 3 2 5 2" xfId="30287" xr:uid="{00000000-0005-0000-0000-00001B9E0000}"/>
    <cellStyle name="Migliaia 60 3 2 5 3" xfId="21081" xr:uid="{00000000-0005-0000-0000-00001C9E0000}"/>
    <cellStyle name="Migliaia 60 3 2 6" xfId="16558" xr:uid="{00000000-0005-0000-0000-00001D9E0000}"/>
    <cellStyle name="Migliaia 60 3 2 6 2" xfId="30288" xr:uid="{00000000-0005-0000-0000-00001E9E0000}"/>
    <cellStyle name="Migliaia 60 3 2 6 3" xfId="21082" xr:uid="{00000000-0005-0000-0000-00001F9E0000}"/>
    <cellStyle name="Migliaia 60 3 2 7" xfId="30282" xr:uid="{00000000-0005-0000-0000-0000209E0000}"/>
    <cellStyle name="Migliaia 60 3 2 8" xfId="21076" xr:uid="{00000000-0005-0000-0000-0000219E0000}"/>
    <cellStyle name="Migliaia 60 3 3" xfId="1561" xr:uid="{00000000-0005-0000-0000-0000229E0000}"/>
    <cellStyle name="Migliaia 60 3 3 2" xfId="3757" xr:uid="{00000000-0005-0000-0000-0000239E0000}"/>
    <cellStyle name="Migliaia 60 3 3 2 2" xfId="5226" xr:uid="{00000000-0005-0000-0000-0000249E0000}"/>
    <cellStyle name="Migliaia 60 3 3 2 2 2" xfId="30290" xr:uid="{00000000-0005-0000-0000-0000259E0000}"/>
    <cellStyle name="Migliaia 60 3 3 2 3" xfId="13706" xr:uid="{00000000-0005-0000-0000-0000269E0000}"/>
    <cellStyle name="Migliaia 60 3 3 2 4" xfId="16562" xr:uid="{00000000-0005-0000-0000-0000279E0000}"/>
    <cellStyle name="Migliaia 60 3 3 2 5" xfId="21084" xr:uid="{00000000-0005-0000-0000-0000289E0000}"/>
    <cellStyle name="Migliaia 60 3 3 2 6" xfId="12326" xr:uid="{00000000-0005-0000-0000-0000299E0000}"/>
    <cellStyle name="Migliaia 60 3 3 3" xfId="4978" xr:uid="{00000000-0005-0000-0000-00002A9E0000}"/>
    <cellStyle name="Migliaia 60 3 3 3 2" xfId="30291" xr:uid="{00000000-0005-0000-0000-00002B9E0000}"/>
    <cellStyle name="Migliaia 60 3 3 3 3" xfId="21085" xr:uid="{00000000-0005-0000-0000-00002C9E0000}"/>
    <cellStyle name="Migliaia 60 3 3 4" xfId="16561" xr:uid="{00000000-0005-0000-0000-00002D9E0000}"/>
    <cellStyle name="Migliaia 60 3 3 4 2" xfId="30292" xr:uid="{00000000-0005-0000-0000-00002E9E0000}"/>
    <cellStyle name="Migliaia 60 3 3 4 3" xfId="21086" xr:uid="{00000000-0005-0000-0000-00002F9E0000}"/>
    <cellStyle name="Migliaia 60 3 3 4 4" xfId="44355" xr:uid="{00000000-0005-0000-0000-0000309E0000}"/>
    <cellStyle name="Migliaia 60 3 3 5" xfId="21087" xr:uid="{00000000-0005-0000-0000-0000319E0000}"/>
    <cellStyle name="Migliaia 60 3 3 5 2" xfId="30293" xr:uid="{00000000-0005-0000-0000-0000329E0000}"/>
    <cellStyle name="Migliaia 60 3 3 5 3" xfId="44356" xr:uid="{00000000-0005-0000-0000-0000339E0000}"/>
    <cellStyle name="Migliaia 60 3 3 6" xfId="30289" xr:uid="{00000000-0005-0000-0000-0000349E0000}"/>
    <cellStyle name="Migliaia 60 3 3 7" xfId="21083" xr:uid="{00000000-0005-0000-0000-0000359E0000}"/>
    <cellStyle name="Migliaia 60 3 3 8" xfId="12325" xr:uid="{00000000-0005-0000-0000-0000369E0000}"/>
    <cellStyle name="Migliaia 60 3 4" xfId="2441" xr:uid="{00000000-0005-0000-0000-0000379E0000}"/>
    <cellStyle name="Migliaia 60 3 4 2" xfId="3953" xr:uid="{00000000-0005-0000-0000-0000389E0000}"/>
    <cellStyle name="Migliaia 60 3 4 2 2" xfId="9908" xr:uid="{00000000-0005-0000-0000-0000399E0000}"/>
    <cellStyle name="Migliaia 60 3 4 2 3" xfId="13569" xr:uid="{00000000-0005-0000-0000-00003A9E0000}"/>
    <cellStyle name="Migliaia 60 3 4 2 4" xfId="16564" xr:uid="{00000000-0005-0000-0000-00003B9E0000}"/>
    <cellStyle name="Migliaia 60 3 4 2 5" xfId="27936" xr:uid="{00000000-0005-0000-0000-00003C9E0000}"/>
    <cellStyle name="Migliaia 60 3 4 2 6" xfId="12328" xr:uid="{00000000-0005-0000-0000-00003D9E0000}"/>
    <cellStyle name="Migliaia 60 3 4 3" xfId="9156" xr:uid="{00000000-0005-0000-0000-00003E9E0000}"/>
    <cellStyle name="Migliaia 60 3 4 3 2" xfId="30966" xr:uid="{00000000-0005-0000-0000-00003F9E0000}"/>
    <cellStyle name="Migliaia 60 3 4 3 2 2" xfId="36126" xr:uid="{00000000-0005-0000-0000-0000409E0000}"/>
    <cellStyle name="Migliaia 60 3 4 3 2 3" xfId="41428" xr:uid="{00000000-0005-0000-0000-0000419E0000}"/>
    <cellStyle name="Migliaia 60 3 4 3 3" xfId="33475" xr:uid="{00000000-0005-0000-0000-0000429E0000}"/>
    <cellStyle name="Migliaia 60 3 4 3 4" xfId="38777" xr:uid="{00000000-0005-0000-0000-0000439E0000}"/>
    <cellStyle name="Migliaia 60 3 4 4" xfId="16563" xr:uid="{00000000-0005-0000-0000-0000449E0000}"/>
    <cellStyle name="Migliaia 60 3 4 4 2" xfId="30294" xr:uid="{00000000-0005-0000-0000-0000459E0000}"/>
    <cellStyle name="Migliaia 60 3 4 5" xfId="21088" xr:uid="{00000000-0005-0000-0000-0000469E0000}"/>
    <cellStyle name="Migliaia 60 3 4 6" xfId="12327" xr:uid="{00000000-0005-0000-0000-0000479E0000}"/>
    <cellStyle name="Migliaia 60 3 5" xfId="3305" xr:uid="{00000000-0005-0000-0000-0000489E0000}"/>
    <cellStyle name="Migliaia 60 3 5 2" xfId="9778" xr:uid="{00000000-0005-0000-0000-0000499E0000}"/>
    <cellStyle name="Migliaia 60 3 5 2 2" xfId="30967" xr:uid="{00000000-0005-0000-0000-00004A9E0000}"/>
    <cellStyle name="Migliaia 60 3 5 2 2 2" xfId="36127" xr:uid="{00000000-0005-0000-0000-00004B9E0000}"/>
    <cellStyle name="Migliaia 60 3 5 2 2 3" xfId="41429" xr:uid="{00000000-0005-0000-0000-00004C9E0000}"/>
    <cellStyle name="Migliaia 60 3 5 2 3" xfId="33476" xr:uid="{00000000-0005-0000-0000-00004D9E0000}"/>
    <cellStyle name="Migliaia 60 3 5 2 4" xfId="38778" xr:uid="{00000000-0005-0000-0000-00004E9E0000}"/>
    <cellStyle name="Migliaia 60 3 5 3" xfId="16565" xr:uid="{00000000-0005-0000-0000-00004F9E0000}"/>
    <cellStyle name="Migliaia 60 3 5 3 2" xfId="30295" xr:uid="{00000000-0005-0000-0000-0000509E0000}"/>
    <cellStyle name="Migliaia 60 3 5 4" xfId="21089" xr:uid="{00000000-0005-0000-0000-0000519E0000}"/>
    <cellStyle name="Migliaia 60 3 5 5" xfId="12329" xr:uid="{00000000-0005-0000-0000-0000529E0000}"/>
    <cellStyle name="Migliaia 60 3 6" xfId="2908" xr:uid="{00000000-0005-0000-0000-0000539E0000}"/>
    <cellStyle name="Migliaia 60 3 6 2" xfId="9483" xr:uid="{00000000-0005-0000-0000-0000549E0000}"/>
    <cellStyle name="Migliaia 60 3 6 2 2" xfId="30296" xr:uid="{00000000-0005-0000-0000-0000559E0000}"/>
    <cellStyle name="Migliaia 60 3 6 3" xfId="14114" xr:uid="{00000000-0005-0000-0000-0000569E0000}"/>
    <cellStyle name="Migliaia 60 3 6 4" xfId="16566" xr:uid="{00000000-0005-0000-0000-0000579E0000}"/>
    <cellStyle name="Migliaia 60 3 6 5" xfId="21090" xr:uid="{00000000-0005-0000-0000-0000589E0000}"/>
    <cellStyle name="Migliaia 60 3 6 6" xfId="12330" xr:uid="{00000000-0005-0000-0000-0000599E0000}"/>
    <cellStyle name="Migliaia 60 3 7" xfId="6642" xr:uid="{00000000-0005-0000-0000-00005A9E0000}"/>
    <cellStyle name="Migliaia 60 3 7 2" xfId="30297" xr:uid="{00000000-0005-0000-0000-00005B9E0000}"/>
    <cellStyle name="Migliaia 60 3 7 3" xfId="21091" xr:uid="{00000000-0005-0000-0000-00005C9E0000}"/>
    <cellStyle name="Migliaia 60 3 8" xfId="12688" xr:uid="{00000000-0005-0000-0000-00005D9E0000}"/>
    <cellStyle name="Migliaia 60 3 8 2" xfId="30298" xr:uid="{00000000-0005-0000-0000-00005E9E0000}"/>
    <cellStyle name="Migliaia 60 3 8 3" xfId="21092" xr:uid="{00000000-0005-0000-0000-00005F9E0000}"/>
    <cellStyle name="Migliaia 60 3 9" xfId="16557" xr:uid="{00000000-0005-0000-0000-0000609E0000}"/>
    <cellStyle name="Migliaia 60 3 9 2" xfId="30281" xr:uid="{00000000-0005-0000-0000-0000619E0000}"/>
    <cellStyle name="Migliaia 60 4" xfId="1563" xr:uid="{00000000-0005-0000-0000-0000629E0000}"/>
    <cellStyle name="Migliaia 60 4 2" xfId="3759" xr:uid="{00000000-0005-0000-0000-0000639E0000}"/>
    <cellStyle name="Migliaia 60 4 2 2" xfId="4324" xr:uid="{00000000-0005-0000-0000-0000649E0000}"/>
    <cellStyle name="Migliaia 60 4 2 2 2" xfId="30301" xr:uid="{00000000-0005-0000-0000-0000659E0000}"/>
    <cellStyle name="Migliaia 60 4 2 2 3" xfId="21095" xr:uid="{00000000-0005-0000-0000-0000669E0000}"/>
    <cellStyle name="Migliaia 60 4 2 3" xfId="7541" xr:uid="{00000000-0005-0000-0000-0000679E0000}"/>
    <cellStyle name="Migliaia 60 4 2 3 2" xfId="30302" xr:uid="{00000000-0005-0000-0000-0000689E0000}"/>
    <cellStyle name="Migliaia 60 4 2 3 3" xfId="21096" xr:uid="{00000000-0005-0000-0000-0000699E0000}"/>
    <cellStyle name="Migliaia 60 4 2 4" xfId="6892" xr:uid="{00000000-0005-0000-0000-00006A9E0000}"/>
    <cellStyle name="Migliaia 60 4 2 4 2" xfId="30300" xr:uid="{00000000-0005-0000-0000-00006B9E0000}"/>
    <cellStyle name="Migliaia 60 4 2 5" xfId="6309" xr:uid="{00000000-0005-0000-0000-00006C9E0000}"/>
    <cellStyle name="Migliaia 60 4 2 5 2" xfId="17083" xr:uid="{00000000-0005-0000-0000-00006D9E0000}"/>
    <cellStyle name="Migliaia 60 4 2 5 3" xfId="20626" xr:uid="{00000000-0005-0000-0000-00006E9E0000}"/>
    <cellStyle name="Migliaia 60 4 2 5 4" xfId="46115" xr:uid="{00000000-0005-0000-0000-00006F9E0000}"/>
    <cellStyle name="Migliaia 60 4 2 5 5" xfId="49131" xr:uid="{00000000-0005-0000-0000-0000709E0000}"/>
    <cellStyle name="Migliaia 60 4 2 6" xfId="16568" xr:uid="{00000000-0005-0000-0000-0000719E0000}"/>
    <cellStyle name="Migliaia 60 4 2 7" xfId="21094" xr:uid="{00000000-0005-0000-0000-0000729E0000}"/>
    <cellStyle name="Migliaia 60 4 3" xfId="4325" xr:uid="{00000000-0005-0000-0000-0000739E0000}"/>
    <cellStyle name="Migliaia 60 4 3 2" xfId="13707" xr:uid="{00000000-0005-0000-0000-0000749E0000}"/>
    <cellStyle name="Migliaia 60 4 3 2 2" xfId="30303" xr:uid="{00000000-0005-0000-0000-0000759E0000}"/>
    <cellStyle name="Migliaia 60 4 3 3" xfId="21097" xr:uid="{00000000-0005-0000-0000-0000769E0000}"/>
    <cellStyle name="Migliaia 60 4 3 4" xfId="12686" xr:uid="{00000000-0005-0000-0000-0000779E0000}"/>
    <cellStyle name="Migliaia 60 4 4" xfId="7542" xr:uid="{00000000-0005-0000-0000-0000789E0000}"/>
    <cellStyle name="Migliaia 60 4 4 2" xfId="30304" xr:uid="{00000000-0005-0000-0000-0000799E0000}"/>
    <cellStyle name="Migliaia 60 4 4 3" xfId="21098" xr:uid="{00000000-0005-0000-0000-00007A9E0000}"/>
    <cellStyle name="Migliaia 60 4 5" xfId="6891" xr:uid="{00000000-0005-0000-0000-00007B9E0000}"/>
    <cellStyle name="Migliaia 60 4 5 2" xfId="30305" xr:uid="{00000000-0005-0000-0000-00007C9E0000}"/>
    <cellStyle name="Migliaia 60 4 5 3" xfId="21099" xr:uid="{00000000-0005-0000-0000-00007D9E0000}"/>
    <cellStyle name="Migliaia 60 4 6" xfId="6308" xr:uid="{00000000-0005-0000-0000-00007E9E0000}"/>
    <cellStyle name="Migliaia 60 4 6 2" xfId="17082" xr:uid="{00000000-0005-0000-0000-00007F9E0000}"/>
    <cellStyle name="Migliaia 60 4 6 2 2" xfId="30306" xr:uid="{00000000-0005-0000-0000-0000809E0000}"/>
    <cellStyle name="Migliaia 60 4 6 3" xfId="21100" xr:uid="{00000000-0005-0000-0000-0000819E0000}"/>
    <cellStyle name="Migliaia 60 4 6 4" xfId="42573" xr:uid="{00000000-0005-0000-0000-0000829E0000}"/>
    <cellStyle name="Migliaia 60 4 6 5" xfId="44357" xr:uid="{00000000-0005-0000-0000-0000839E0000}"/>
    <cellStyle name="Migliaia 60 4 6 6" xfId="46114" xr:uid="{00000000-0005-0000-0000-0000849E0000}"/>
    <cellStyle name="Migliaia 60 4 6 7" xfId="49130" xr:uid="{00000000-0005-0000-0000-0000859E0000}"/>
    <cellStyle name="Migliaia 60 4 7" xfId="16567" xr:uid="{00000000-0005-0000-0000-0000869E0000}"/>
    <cellStyle name="Migliaia 60 4 7 2" xfId="30307" xr:uid="{00000000-0005-0000-0000-0000879E0000}"/>
    <cellStyle name="Migliaia 60 4 7 3" xfId="21101" xr:uid="{00000000-0005-0000-0000-0000889E0000}"/>
    <cellStyle name="Migliaia 60 4 8" xfId="30299" xr:uid="{00000000-0005-0000-0000-0000899E0000}"/>
    <cellStyle name="Migliaia 60 4 9" xfId="21093" xr:uid="{00000000-0005-0000-0000-00008A9E0000}"/>
    <cellStyle name="Migliaia 60 5" xfId="1564" xr:uid="{00000000-0005-0000-0000-00008B9E0000}"/>
    <cellStyle name="Migliaia 60 5 2" xfId="3760" xr:uid="{00000000-0005-0000-0000-00008C9E0000}"/>
    <cellStyle name="Migliaia 60 5 2 2" xfId="13964" xr:uid="{00000000-0005-0000-0000-00008D9E0000}"/>
    <cellStyle name="Migliaia 60 5 2 2 2" xfId="30309" xr:uid="{00000000-0005-0000-0000-00008E9E0000}"/>
    <cellStyle name="Migliaia 60 5 2 3" xfId="16570" xr:uid="{00000000-0005-0000-0000-00008F9E0000}"/>
    <cellStyle name="Migliaia 60 5 2 4" xfId="21103" xr:uid="{00000000-0005-0000-0000-0000909E0000}"/>
    <cellStyle name="Migliaia 60 5 2 5" xfId="12331" xr:uid="{00000000-0005-0000-0000-0000919E0000}"/>
    <cellStyle name="Migliaia 60 5 3" xfId="6893" xr:uid="{00000000-0005-0000-0000-0000929E0000}"/>
    <cellStyle name="Migliaia 60 5 3 2" xfId="30310" xr:uid="{00000000-0005-0000-0000-0000939E0000}"/>
    <cellStyle name="Migliaia 60 5 3 3" xfId="21104" xr:uid="{00000000-0005-0000-0000-0000949E0000}"/>
    <cellStyle name="Migliaia 60 5 4" xfId="6310" xr:uid="{00000000-0005-0000-0000-0000959E0000}"/>
    <cellStyle name="Migliaia 60 5 4 2" xfId="17084" xr:uid="{00000000-0005-0000-0000-0000969E0000}"/>
    <cellStyle name="Migliaia 60 5 4 2 2" xfId="30311" xr:uid="{00000000-0005-0000-0000-0000979E0000}"/>
    <cellStyle name="Migliaia 60 5 4 3" xfId="21105" xr:uid="{00000000-0005-0000-0000-0000989E0000}"/>
    <cellStyle name="Migliaia 60 5 4 4" xfId="42669" xr:uid="{00000000-0005-0000-0000-0000999E0000}"/>
    <cellStyle name="Migliaia 60 5 4 5" xfId="44358" xr:uid="{00000000-0005-0000-0000-00009A9E0000}"/>
    <cellStyle name="Migliaia 60 5 4 6" xfId="46116" xr:uid="{00000000-0005-0000-0000-00009B9E0000}"/>
    <cellStyle name="Migliaia 60 5 4 7" xfId="49132" xr:uid="{00000000-0005-0000-0000-00009C9E0000}"/>
    <cellStyle name="Migliaia 60 5 5" xfId="16569" xr:uid="{00000000-0005-0000-0000-00009D9E0000}"/>
    <cellStyle name="Migliaia 60 5 5 2" xfId="30312" xr:uid="{00000000-0005-0000-0000-00009E9E0000}"/>
    <cellStyle name="Migliaia 60 5 5 3" xfId="21106" xr:uid="{00000000-0005-0000-0000-00009F9E0000}"/>
    <cellStyle name="Migliaia 60 5 5 4" xfId="44359" xr:uid="{00000000-0005-0000-0000-0000A09E0000}"/>
    <cellStyle name="Migliaia 60 5 6" xfId="21107" xr:uid="{00000000-0005-0000-0000-0000A19E0000}"/>
    <cellStyle name="Migliaia 60 5 6 2" xfId="30313" xr:uid="{00000000-0005-0000-0000-0000A29E0000}"/>
    <cellStyle name="Migliaia 60 5 7" xfId="30308" xr:uid="{00000000-0005-0000-0000-0000A39E0000}"/>
    <cellStyle name="Migliaia 60 5 8" xfId="21102" xr:uid="{00000000-0005-0000-0000-0000A49E0000}"/>
    <cellStyle name="Migliaia 60 6" xfId="1559" xr:uid="{00000000-0005-0000-0000-0000A59E0000}"/>
    <cellStyle name="Migliaia 60 6 2" xfId="3755" xr:uid="{00000000-0005-0000-0000-0000A69E0000}"/>
    <cellStyle name="Migliaia 60 6 2 2" xfId="5225" xr:uid="{00000000-0005-0000-0000-0000A79E0000}"/>
    <cellStyle name="Migliaia 60 6 2 3" xfId="14064" xr:uid="{00000000-0005-0000-0000-0000A89E0000}"/>
    <cellStyle name="Migliaia 60 6 2 4" xfId="16572" xr:uid="{00000000-0005-0000-0000-0000A99E0000}"/>
    <cellStyle name="Migliaia 60 6 2 5" xfId="27937" xr:uid="{00000000-0005-0000-0000-0000AA9E0000}"/>
    <cellStyle name="Migliaia 60 6 2 6" xfId="12333" xr:uid="{00000000-0005-0000-0000-0000AB9E0000}"/>
    <cellStyle name="Migliaia 60 6 3" xfId="4977" xr:uid="{00000000-0005-0000-0000-0000AC9E0000}"/>
    <cellStyle name="Migliaia 60 6 3 2" xfId="30968" xr:uid="{00000000-0005-0000-0000-0000AD9E0000}"/>
    <cellStyle name="Migliaia 60 6 3 2 2" xfId="36128" xr:uid="{00000000-0005-0000-0000-0000AE9E0000}"/>
    <cellStyle name="Migliaia 60 6 3 2 3" xfId="41430" xr:uid="{00000000-0005-0000-0000-0000AF9E0000}"/>
    <cellStyle name="Migliaia 60 6 3 3" xfId="33477" xr:uid="{00000000-0005-0000-0000-0000B09E0000}"/>
    <cellStyle name="Migliaia 60 6 3 4" xfId="38779" xr:uid="{00000000-0005-0000-0000-0000B19E0000}"/>
    <cellStyle name="Migliaia 60 6 4" xfId="16571" xr:uid="{00000000-0005-0000-0000-0000B29E0000}"/>
    <cellStyle name="Migliaia 60 6 4 2" xfId="30314" xr:uid="{00000000-0005-0000-0000-0000B39E0000}"/>
    <cellStyle name="Migliaia 60 6 5" xfId="21108" xr:uid="{00000000-0005-0000-0000-0000B49E0000}"/>
    <cellStyle name="Migliaia 60 6 6" xfId="12332" xr:uid="{00000000-0005-0000-0000-0000B59E0000}"/>
    <cellStyle name="Migliaia 60 7" xfId="3303" xr:uid="{00000000-0005-0000-0000-0000B69E0000}"/>
    <cellStyle name="Migliaia 60 7 2" xfId="9776" xr:uid="{00000000-0005-0000-0000-0000B79E0000}"/>
    <cellStyle name="Migliaia 60 7 2 2" xfId="30969" xr:uid="{00000000-0005-0000-0000-0000B89E0000}"/>
    <cellStyle name="Migliaia 60 7 2 2 2" xfId="36129" xr:uid="{00000000-0005-0000-0000-0000B99E0000}"/>
    <cellStyle name="Migliaia 60 7 2 2 3" xfId="41431" xr:uid="{00000000-0005-0000-0000-0000BA9E0000}"/>
    <cellStyle name="Migliaia 60 7 2 3" xfId="33478" xr:uid="{00000000-0005-0000-0000-0000BB9E0000}"/>
    <cellStyle name="Migliaia 60 7 2 4" xfId="38780" xr:uid="{00000000-0005-0000-0000-0000BC9E0000}"/>
    <cellStyle name="Migliaia 60 7 3" xfId="16573" xr:uid="{00000000-0005-0000-0000-0000BD9E0000}"/>
    <cellStyle name="Migliaia 60 7 3 2" xfId="30315" xr:uid="{00000000-0005-0000-0000-0000BE9E0000}"/>
    <cellStyle name="Migliaia 60 7 4" xfId="21109" xr:uid="{00000000-0005-0000-0000-0000BF9E0000}"/>
    <cellStyle name="Migliaia 60 7 5" xfId="12334" xr:uid="{00000000-0005-0000-0000-0000C09E0000}"/>
    <cellStyle name="Migliaia 60 8" xfId="2906" xr:uid="{00000000-0005-0000-0000-0000C19E0000}"/>
    <cellStyle name="Migliaia 60 8 2" xfId="9481" xr:uid="{00000000-0005-0000-0000-0000C29E0000}"/>
    <cellStyle name="Migliaia 60 8 2 2" xfId="30970" xr:uid="{00000000-0005-0000-0000-0000C39E0000}"/>
    <cellStyle name="Migliaia 60 8 2 2 2" xfId="36130" xr:uid="{00000000-0005-0000-0000-0000C49E0000}"/>
    <cellStyle name="Migliaia 60 8 2 2 3" xfId="41432" xr:uid="{00000000-0005-0000-0000-0000C59E0000}"/>
    <cellStyle name="Migliaia 60 8 2 3" xfId="33479" xr:uid="{00000000-0005-0000-0000-0000C69E0000}"/>
    <cellStyle name="Migliaia 60 8 2 4" xfId="38781" xr:uid="{00000000-0005-0000-0000-0000C79E0000}"/>
    <cellStyle name="Migliaia 60 8 3" xfId="16574" xr:uid="{00000000-0005-0000-0000-0000C89E0000}"/>
    <cellStyle name="Migliaia 60 8 3 2" xfId="30316" xr:uid="{00000000-0005-0000-0000-0000C99E0000}"/>
    <cellStyle name="Migliaia 60 8 4" xfId="21110" xr:uid="{00000000-0005-0000-0000-0000CA9E0000}"/>
    <cellStyle name="Migliaia 60 8 5" xfId="12335" xr:uid="{00000000-0005-0000-0000-0000CB9E0000}"/>
    <cellStyle name="Migliaia 60 9" xfId="12676" xr:uid="{00000000-0005-0000-0000-0000CC9E0000}"/>
    <cellStyle name="Migliaia 60 9 2" xfId="30317" xr:uid="{00000000-0005-0000-0000-0000CD9E0000}"/>
    <cellStyle name="Migliaia 60 9 3" xfId="21111" xr:uid="{00000000-0005-0000-0000-0000CE9E0000}"/>
    <cellStyle name="Migliaia 61" xfId="407" xr:uid="{00000000-0005-0000-0000-0000CF9E0000}"/>
    <cellStyle name="Migliaia 61 10" xfId="16575" xr:uid="{00000000-0005-0000-0000-0000D09E0000}"/>
    <cellStyle name="Migliaia 61 10 2" xfId="30318" xr:uid="{00000000-0005-0000-0000-0000D19E0000}"/>
    <cellStyle name="Migliaia 61 11" xfId="21112" xr:uid="{00000000-0005-0000-0000-0000D29E0000}"/>
    <cellStyle name="Migliaia 61 2" xfId="408" xr:uid="{00000000-0005-0000-0000-0000D39E0000}"/>
    <cellStyle name="Migliaia 61 2 2" xfId="1566" xr:uid="{00000000-0005-0000-0000-0000D49E0000}"/>
    <cellStyle name="Migliaia 61 2 2 2" xfId="3762" xr:uid="{00000000-0005-0000-0000-0000D59E0000}"/>
    <cellStyle name="Migliaia 61 2 2 2 2" xfId="9849" xr:uid="{00000000-0005-0000-0000-0000D69E0000}"/>
    <cellStyle name="Migliaia 61 2 2 2 2 2" xfId="30321" xr:uid="{00000000-0005-0000-0000-0000D79E0000}"/>
    <cellStyle name="Migliaia 61 2 2 2 3" xfId="13965" xr:uid="{00000000-0005-0000-0000-0000D89E0000}"/>
    <cellStyle name="Migliaia 61 2 2 2 4" xfId="16578" xr:uid="{00000000-0005-0000-0000-0000D99E0000}"/>
    <cellStyle name="Migliaia 61 2 2 2 5" xfId="21115" xr:uid="{00000000-0005-0000-0000-0000DA9E0000}"/>
    <cellStyle name="Migliaia 61 2 2 2 6" xfId="12336" xr:uid="{00000000-0005-0000-0000-0000DB9E0000}"/>
    <cellStyle name="Migliaia 61 2 2 3" xfId="7074" xr:uid="{00000000-0005-0000-0000-0000DC9E0000}"/>
    <cellStyle name="Migliaia 61 2 2 3 2" xfId="30971" xr:uid="{00000000-0005-0000-0000-0000DD9E0000}"/>
    <cellStyle name="Migliaia 61 2 2 3 2 2" xfId="36131" xr:uid="{00000000-0005-0000-0000-0000DE9E0000}"/>
    <cellStyle name="Migliaia 61 2 2 3 2 3" xfId="41433" xr:uid="{00000000-0005-0000-0000-0000DF9E0000}"/>
    <cellStyle name="Migliaia 61 2 2 3 3" xfId="33480" xr:uid="{00000000-0005-0000-0000-0000E09E0000}"/>
    <cellStyle name="Migliaia 61 2 2 3 4" xfId="38782" xr:uid="{00000000-0005-0000-0000-0000E19E0000}"/>
    <cellStyle name="Migliaia 61 2 2 4" xfId="6311" xr:uid="{00000000-0005-0000-0000-0000E29E0000}"/>
    <cellStyle name="Migliaia 61 2 2 4 2" xfId="17085" xr:uid="{00000000-0005-0000-0000-0000E39E0000}"/>
    <cellStyle name="Migliaia 61 2 2 4 3" xfId="30320" xr:uid="{00000000-0005-0000-0000-0000E49E0000}"/>
    <cellStyle name="Migliaia 61 2 2 4 4" xfId="42161" xr:uid="{00000000-0005-0000-0000-0000E59E0000}"/>
    <cellStyle name="Migliaia 61 2 2 4 5" xfId="46117" xr:uid="{00000000-0005-0000-0000-0000E69E0000}"/>
    <cellStyle name="Migliaia 61 2 2 4 6" xfId="49133" xr:uid="{00000000-0005-0000-0000-0000E79E0000}"/>
    <cellStyle name="Migliaia 61 2 2 5" xfId="16577" xr:uid="{00000000-0005-0000-0000-0000E89E0000}"/>
    <cellStyle name="Migliaia 61 2 2 6" xfId="21114" xr:uid="{00000000-0005-0000-0000-0000E99E0000}"/>
    <cellStyle name="Migliaia 61 2 3" xfId="3307" xr:uid="{00000000-0005-0000-0000-0000EA9E0000}"/>
    <cellStyle name="Migliaia 61 2 3 2" xfId="9780" xr:uid="{00000000-0005-0000-0000-0000EB9E0000}"/>
    <cellStyle name="Migliaia 61 2 3 2 2" xfId="30972" xr:uid="{00000000-0005-0000-0000-0000EC9E0000}"/>
    <cellStyle name="Migliaia 61 2 3 2 2 2" xfId="36132" xr:uid="{00000000-0005-0000-0000-0000ED9E0000}"/>
    <cellStyle name="Migliaia 61 2 3 2 2 3" xfId="41434" xr:uid="{00000000-0005-0000-0000-0000EE9E0000}"/>
    <cellStyle name="Migliaia 61 2 3 2 3" xfId="33481" xr:uid="{00000000-0005-0000-0000-0000EF9E0000}"/>
    <cellStyle name="Migliaia 61 2 3 2 4" xfId="38783" xr:uid="{00000000-0005-0000-0000-0000F09E0000}"/>
    <cellStyle name="Migliaia 61 2 3 3" xfId="16579" xr:uid="{00000000-0005-0000-0000-0000F19E0000}"/>
    <cellStyle name="Migliaia 61 2 3 3 2" xfId="30322" xr:uid="{00000000-0005-0000-0000-0000F29E0000}"/>
    <cellStyle name="Migliaia 61 2 3 4" xfId="21116" xr:uid="{00000000-0005-0000-0000-0000F39E0000}"/>
    <cellStyle name="Migliaia 61 2 3 5" xfId="12337" xr:uid="{00000000-0005-0000-0000-0000F49E0000}"/>
    <cellStyle name="Migliaia 61 2 4" xfId="2911" xr:uid="{00000000-0005-0000-0000-0000F59E0000}"/>
    <cellStyle name="Migliaia 61 2 4 2" xfId="9485" xr:uid="{00000000-0005-0000-0000-0000F69E0000}"/>
    <cellStyle name="Migliaia 61 2 4 2 2" xfId="30323" xr:uid="{00000000-0005-0000-0000-0000F79E0000}"/>
    <cellStyle name="Migliaia 61 2 4 3" xfId="13587" xr:uid="{00000000-0005-0000-0000-0000F89E0000}"/>
    <cellStyle name="Migliaia 61 2 4 4" xfId="16580" xr:uid="{00000000-0005-0000-0000-0000F99E0000}"/>
    <cellStyle name="Migliaia 61 2 4 5" xfId="21117" xr:uid="{00000000-0005-0000-0000-0000FA9E0000}"/>
    <cellStyle name="Migliaia 61 2 4 6" xfId="12338" xr:uid="{00000000-0005-0000-0000-0000FB9E0000}"/>
    <cellStyle name="Migliaia 61 2 5" xfId="8589" xr:uid="{00000000-0005-0000-0000-0000FC9E0000}"/>
    <cellStyle name="Migliaia 61 2 5 2" xfId="30324" xr:uid="{00000000-0005-0000-0000-0000FD9E0000}"/>
    <cellStyle name="Migliaia 61 2 5 3" xfId="21118" xr:uid="{00000000-0005-0000-0000-0000FE9E0000}"/>
    <cellStyle name="Migliaia 61 2 6" xfId="16576" xr:uid="{00000000-0005-0000-0000-0000FF9E0000}"/>
    <cellStyle name="Migliaia 61 2 6 2" xfId="30325" xr:uid="{00000000-0005-0000-0000-0000009F0000}"/>
    <cellStyle name="Migliaia 61 2 6 3" xfId="21119" xr:uid="{00000000-0005-0000-0000-0000019F0000}"/>
    <cellStyle name="Migliaia 61 2 7" xfId="30319" xr:uid="{00000000-0005-0000-0000-0000029F0000}"/>
    <cellStyle name="Migliaia 61 2 8" xfId="21113" xr:uid="{00000000-0005-0000-0000-0000039F0000}"/>
    <cellStyle name="Migliaia 61 3" xfId="409" xr:uid="{00000000-0005-0000-0000-0000049F0000}"/>
    <cellStyle name="Migliaia 61 3 10" xfId="21120" xr:uid="{00000000-0005-0000-0000-0000059F0000}"/>
    <cellStyle name="Migliaia 61 3 11" xfId="12339" xr:uid="{00000000-0005-0000-0000-0000069F0000}"/>
    <cellStyle name="Migliaia 61 3 2" xfId="1568" xr:uid="{00000000-0005-0000-0000-0000079F0000}"/>
    <cellStyle name="Migliaia 61 3 2 2" xfId="3764" xr:uid="{00000000-0005-0000-0000-0000089F0000}"/>
    <cellStyle name="Migliaia 61 3 2 2 2" xfId="7543" xr:uid="{00000000-0005-0000-0000-0000099F0000}"/>
    <cellStyle name="Migliaia 61 3 2 2 2 2" xfId="13966" xr:uid="{00000000-0005-0000-0000-00000A9F0000}"/>
    <cellStyle name="Migliaia 61 3 2 2 2 2 2" xfId="17330" xr:uid="{00000000-0005-0000-0000-00000B9F0000}"/>
    <cellStyle name="Migliaia 61 3 2 2 2 2 3" xfId="30329" xr:uid="{00000000-0005-0000-0000-00000C9F0000}"/>
    <cellStyle name="Migliaia 61 3 2 2 2 3" xfId="21123" xr:uid="{00000000-0005-0000-0000-00000D9F0000}"/>
    <cellStyle name="Migliaia 61 3 2 2 2 4" xfId="20554" xr:uid="{00000000-0005-0000-0000-00000E9F0000}"/>
    <cellStyle name="Migliaia 61 3 2 2 2 5" xfId="46375" xr:uid="{00000000-0005-0000-0000-00000F9F0000}"/>
    <cellStyle name="Migliaia 61 3 2 2 2 6" xfId="49391" xr:uid="{00000000-0005-0000-0000-0000109F0000}"/>
    <cellStyle name="Migliaia 61 3 2 2 2 7" xfId="13129" xr:uid="{00000000-0005-0000-0000-0000119F0000}"/>
    <cellStyle name="Migliaia 61 3 2 2 3" xfId="6916" xr:uid="{00000000-0005-0000-0000-0000129F0000}"/>
    <cellStyle name="Migliaia 61 3 2 2 3 2" xfId="30328" xr:uid="{00000000-0005-0000-0000-0000139F0000}"/>
    <cellStyle name="Migliaia 61 3 2 2 4" xfId="6312" xr:uid="{00000000-0005-0000-0000-0000149F0000}"/>
    <cellStyle name="Migliaia 61 3 2 2 4 2" xfId="17086" xr:uid="{00000000-0005-0000-0000-0000159F0000}"/>
    <cellStyle name="Migliaia 61 3 2 2 4 3" xfId="43427" xr:uid="{00000000-0005-0000-0000-0000169F0000}"/>
    <cellStyle name="Migliaia 61 3 2 2 4 4" xfId="46118" xr:uid="{00000000-0005-0000-0000-0000179F0000}"/>
    <cellStyle name="Migliaia 61 3 2 2 4 5" xfId="49134" xr:uid="{00000000-0005-0000-0000-0000189F0000}"/>
    <cellStyle name="Migliaia 61 3 2 2 5" xfId="16583" xr:uid="{00000000-0005-0000-0000-0000199F0000}"/>
    <cellStyle name="Migliaia 61 3 2 2 6" xfId="21122" xr:uid="{00000000-0005-0000-0000-00001A9F0000}"/>
    <cellStyle name="Migliaia 61 3 2 3" xfId="2913" xr:uid="{00000000-0005-0000-0000-00001B9F0000}"/>
    <cellStyle name="Migliaia 61 3 2 3 2" xfId="7824" xr:uid="{00000000-0005-0000-0000-00001C9F0000}"/>
    <cellStyle name="Migliaia 61 3 2 3 2 2" xfId="30330" xr:uid="{00000000-0005-0000-0000-00001D9F0000}"/>
    <cellStyle name="Migliaia 61 3 2 3 3" xfId="7544" xr:uid="{00000000-0005-0000-0000-00001E9F0000}"/>
    <cellStyle name="Migliaia 61 3 2 3 4" xfId="16584" xr:uid="{00000000-0005-0000-0000-00001F9F0000}"/>
    <cellStyle name="Migliaia 61 3 2 3 5" xfId="21124" xr:uid="{00000000-0005-0000-0000-0000209F0000}"/>
    <cellStyle name="Migliaia 61 3 2 3 6" xfId="12340" xr:uid="{00000000-0005-0000-0000-0000219F0000}"/>
    <cellStyle name="Migliaia 61 3 2 4" xfId="6894" xr:uid="{00000000-0005-0000-0000-0000229F0000}"/>
    <cellStyle name="Migliaia 61 3 2 4 2" xfId="13546" xr:uid="{00000000-0005-0000-0000-0000239F0000}"/>
    <cellStyle name="Migliaia 61 3 2 4 2 2" xfId="30331" xr:uid="{00000000-0005-0000-0000-0000249F0000}"/>
    <cellStyle name="Migliaia 61 3 2 4 3" xfId="21125" xr:uid="{00000000-0005-0000-0000-0000259F0000}"/>
    <cellStyle name="Migliaia 61 3 2 4 4" xfId="12679" xr:uid="{00000000-0005-0000-0000-0000269F0000}"/>
    <cellStyle name="Migliaia 61 3 2 5" xfId="12506" xr:uid="{00000000-0005-0000-0000-0000279F0000}"/>
    <cellStyle name="Migliaia 61 3 2 5 2" xfId="30332" xr:uid="{00000000-0005-0000-0000-0000289F0000}"/>
    <cellStyle name="Migliaia 61 3 2 5 3" xfId="21126" xr:uid="{00000000-0005-0000-0000-0000299F0000}"/>
    <cellStyle name="Migliaia 61 3 2 6" xfId="16582" xr:uid="{00000000-0005-0000-0000-00002A9F0000}"/>
    <cellStyle name="Migliaia 61 3 2 6 2" xfId="30333" xr:uid="{00000000-0005-0000-0000-00002B9F0000}"/>
    <cellStyle name="Migliaia 61 3 2 6 3" xfId="21127" xr:uid="{00000000-0005-0000-0000-00002C9F0000}"/>
    <cellStyle name="Migliaia 61 3 2 7" xfId="30327" xr:uid="{00000000-0005-0000-0000-00002D9F0000}"/>
    <cellStyle name="Migliaia 61 3 2 8" xfId="21121" xr:uid="{00000000-0005-0000-0000-00002E9F0000}"/>
    <cellStyle name="Migliaia 61 3 3" xfId="1567" xr:uid="{00000000-0005-0000-0000-00002F9F0000}"/>
    <cellStyle name="Migliaia 61 3 3 2" xfId="3763" xr:uid="{00000000-0005-0000-0000-0000309F0000}"/>
    <cellStyle name="Migliaia 61 3 3 2 2" xfId="5228" xr:uid="{00000000-0005-0000-0000-0000319F0000}"/>
    <cellStyle name="Migliaia 61 3 3 2 2 2" xfId="30335" xr:uid="{00000000-0005-0000-0000-0000329F0000}"/>
    <cellStyle name="Migliaia 61 3 3 2 3" xfId="13708" xr:uid="{00000000-0005-0000-0000-0000339F0000}"/>
    <cellStyle name="Migliaia 61 3 3 2 4" xfId="16586" xr:uid="{00000000-0005-0000-0000-0000349F0000}"/>
    <cellStyle name="Migliaia 61 3 3 2 5" xfId="21129" xr:uid="{00000000-0005-0000-0000-0000359F0000}"/>
    <cellStyle name="Migliaia 61 3 3 2 6" xfId="12342" xr:uid="{00000000-0005-0000-0000-0000369F0000}"/>
    <cellStyle name="Migliaia 61 3 3 3" xfId="4980" xr:uid="{00000000-0005-0000-0000-0000379F0000}"/>
    <cellStyle name="Migliaia 61 3 3 3 2" xfId="30336" xr:uid="{00000000-0005-0000-0000-0000389F0000}"/>
    <cellStyle name="Migliaia 61 3 3 3 3" xfId="21130" xr:uid="{00000000-0005-0000-0000-0000399F0000}"/>
    <cellStyle name="Migliaia 61 3 3 4" xfId="16585" xr:uid="{00000000-0005-0000-0000-00003A9F0000}"/>
    <cellStyle name="Migliaia 61 3 3 4 2" xfId="30337" xr:uid="{00000000-0005-0000-0000-00003B9F0000}"/>
    <cellStyle name="Migliaia 61 3 3 4 3" xfId="21131" xr:uid="{00000000-0005-0000-0000-00003C9F0000}"/>
    <cellStyle name="Migliaia 61 3 3 4 4" xfId="44360" xr:uid="{00000000-0005-0000-0000-00003D9F0000}"/>
    <cellStyle name="Migliaia 61 3 3 5" xfId="21132" xr:uid="{00000000-0005-0000-0000-00003E9F0000}"/>
    <cellStyle name="Migliaia 61 3 3 5 2" xfId="30338" xr:uid="{00000000-0005-0000-0000-00003F9F0000}"/>
    <cellStyle name="Migliaia 61 3 3 5 3" xfId="44361" xr:uid="{00000000-0005-0000-0000-0000409F0000}"/>
    <cellStyle name="Migliaia 61 3 3 6" xfId="30334" xr:uid="{00000000-0005-0000-0000-0000419F0000}"/>
    <cellStyle name="Migliaia 61 3 3 7" xfId="21128" xr:uid="{00000000-0005-0000-0000-0000429F0000}"/>
    <cellStyle name="Migliaia 61 3 3 8" xfId="12341" xr:uid="{00000000-0005-0000-0000-0000439F0000}"/>
    <cellStyle name="Migliaia 61 3 4" xfId="2442" xr:uid="{00000000-0005-0000-0000-0000449F0000}"/>
    <cellStyle name="Migliaia 61 3 4 2" xfId="3954" xr:uid="{00000000-0005-0000-0000-0000459F0000}"/>
    <cellStyle name="Migliaia 61 3 4 2 2" xfId="9909" xr:uid="{00000000-0005-0000-0000-0000469F0000}"/>
    <cellStyle name="Migliaia 61 3 4 2 3" xfId="14004" xr:uid="{00000000-0005-0000-0000-0000479F0000}"/>
    <cellStyle name="Migliaia 61 3 4 2 4" xfId="16588" xr:uid="{00000000-0005-0000-0000-0000489F0000}"/>
    <cellStyle name="Migliaia 61 3 4 2 5" xfId="27938" xr:uid="{00000000-0005-0000-0000-0000499F0000}"/>
    <cellStyle name="Migliaia 61 3 4 2 6" xfId="12344" xr:uid="{00000000-0005-0000-0000-00004A9F0000}"/>
    <cellStyle name="Migliaia 61 3 4 3" xfId="9157" xr:uid="{00000000-0005-0000-0000-00004B9F0000}"/>
    <cellStyle name="Migliaia 61 3 4 3 2" xfId="30973" xr:uid="{00000000-0005-0000-0000-00004C9F0000}"/>
    <cellStyle name="Migliaia 61 3 4 3 2 2" xfId="36133" xr:uid="{00000000-0005-0000-0000-00004D9F0000}"/>
    <cellStyle name="Migliaia 61 3 4 3 2 3" xfId="41435" xr:uid="{00000000-0005-0000-0000-00004E9F0000}"/>
    <cellStyle name="Migliaia 61 3 4 3 3" xfId="33482" xr:uid="{00000000-0005-0000-0000-00004F9F0000}"/>
    <cellStyle name="Migliaia 61 3 4 3 4" xfId="38784" xr:uid="{00000000-0005-0000-0000-0000509F0000}"/>
    <cellStyle name="Migliaia 61 3 4 4" xfId="16587" xr:uid="{00000000-0005-0000-0000-0000519F0000}"/>
    <cellStyle name="Migliaia 61 3 4 4 2" xfId="30339" xr:uid="{00000000-0005-0000-0000-0000529F0000}"/>
    <cellStyle name="Migliaia 61 3 4 5" xfId="21133" xr:uid="{00000000-0005-0000-0000-0000539F0000}"/>
    <cellStyle name="Migliaia 61 3 4 6" xfId="12343" xr:uid="{00000000-0005-0000-0000-0000549F0000}"/>
    <cellStyle name="Migliaia 61 3 5" xfId="3308" xr:uid="{00000000-0005-0000-0000-0000559F0000}"/>
    <cellStyle name="Migliaia 61 3 5 2" xfId="9781" xr:uid="{00000000-0005-0000-0000-0000569F0000}"/>
    <cellStyle name="Migliaia 61 3 5 2 2" xfId="30974" xr:uid="{00000000-0005-0000-0000-0000579F0000}"/>
    <cellStyle name="Migliaia 61 3 5 2 2 2" xfId="36134" xr:uid="{00000000-0005-0000-0000-0000589F0000}"/>
    <cellStyle name="Migliaia 61 3 5 2 2 3" xfId="41436" xr:uid="{00000000-0005-0000-0000-0000599F0000}"/>
    <cellStyle name="Migliaia 61 3 5 2 3" xfId="33483" xr:uid="{00000000-0005-0000-0000-00005A9F0000}"/>
    <cellStyle name="Migliaia 61 3 5 2 4" xfId="38785" xr:uid="{00000000-0005-0000-0000-00005B9F0000}"/>
    <cellStyle name="Migliaia 61 3 5 3" xfId="16589" xr:uid="{00000000-0005-0000-0000-00005C9F0000}"/>
    <cellStyle name="Migliaia 61 3 5 3 2" xfId="30340" xr:uid="{00000000-0005-0000-0000-00005D9F0000}"/>
    <cellStyle name="Migliaia 61 3 5 4" xfId="21134" xr:uid="{00000000-0005-0000-0000-00005E9F0000}"/>
    <cellStyle name="Migliaia 61 3 5 5" xfId="12345" xr:uid="{00000000-0005-0000-0000-00005F9F0000}"/>
    <cellStyle name="Migliaia 61 3 6" xfId="2912" xr:uid="{00000000-0005-0000-0000-0000609F0000}"/>
    <cellStyle name="Migliaia 61 3 6 2" xfId="9486" xr:uid="{00000000-0005-0000-0000-0000619F0000}"/>
    <cellStyle name="Migliaia 61 3 6 2 2" xfId="30341" xr:uid="{00000000-0005-0000-0000-0000629F0000}"/>
    <cellStyle name="Migliaia 61 3 6 3" xfId="14113" xr:uid="{00000000-0005-0000-0000-0000639F0000}"/>
    <cellStyle name="Migliaia 61 3 6 4" xfId="16590" xr:uid="{00000000-0005-0000-0000-0000649F0000}"/>
    <cellStyle name="Migliaia 61 3 6 5" xfId="21135" xr:uid="{00000000-0005-0000-0000-0000659F0000}"/>
    <cellStyle name="Migliaia 61 3 6 6" xfId="12346" xr:uid="{00000000-0005-0000-0000-0000669F0000}"/>
    <cellStyle name="Migliaia 61 3 7" xfId="7679" xr:uid="{00000000-0005-0000-0000-0000679F0000}"/>
    <cellStyle name="Migliaia 61 3 7 2" xfId="30342" xr:uid="{00000000-0005-0000-0000-0000689F0000}"/>
    <cellStyle name="Migliaia 61 3 7 3" xfId="21136" xr:uid="{00000000-0005-0000-0000-0000699F0000}"/>
    <cellStyle name="Migliaia 61 3 8" xfId="12507" xr:uid="{00000000-0005-0000-0000-00006A9F0000}"/>
    <cellStyle name="Migliaia 61 3 8 2" xfId="30343" xr:uid="{00000000-0005-0000-0000-00006B9F0000}"/>
    <cellStyle name="Migliaia 61 3 8 3" xfId="21137" xr:uid="{00000000-0005-0000-0000-00006C9F0000}"/>
    <cellStyle name="Migliaia 61 3 9" xfId="16581" xr:uid="{00000000-0005-0000-0000-00006D9F0000}"/>
    <cellStyle name="Migliaia 61 3 9 2" xfId="30326" xr:uid="{00000000-0005-0000-0000-00006E9F0000}"/>
    <cellStyle name="Migliaia 61 4" xfId="1569" xr:uid="{00000000-0005-0000-0000-00006F9F0000}"/>
    <cellStyle name="Migliaia 61 4 2" xfId="3765" xr:uid="{00000000-0005-0000-0000-0000709F0000}"/>
    <cellStyle name="Migliaia 61 4 2 2" xfId="4326" xr:uid="{00000000-0005-0000-0000-0000719F0000}"/>
    <cellStyle name="Migliaia 61 4 2 2 2" xfId="30346" xr:uid="{00000000-0005-0000-0000-0000729F0000}"/>
    <cellStyle name="Migliaia 61 4 2 2 3" xfId="21140" xr:uid="{00000000-0005-0000-0000-0000739F0000}"/>
    <cellStyle name="Migliaia 61 4 2 3" xfId="7545" xr:uid="{00000000-0005-0000-0000-0000749F0000}"/>
    <cellStyle name="Migliaia 61 4 2 3 2" xfId="30347" xr:uid="{00000000-0005-0000-0000-0000759F0000}"/>
    <cellStyle name="Migliaia 61 4 2 3 3" xfId="21141" xr:uid="{00000000-0005-0000-0000-0000769F0000}"/>
    <cellStyle name="Migliaia 61 4 2 4" xfId="6896" xr:uid="{00000000-0005-0000-0000-0000779F0000}"/>
    <cellStyle name="Migliaia 61 4 2 4 2" xfId="30345" xr:uid="{00000000-0005-0000-0000-0000789F0000}"/>
    <cellStyle name="Migliaia 61 4 2 5" xfId="6314" xr:uid="{00000000-0005-0000-0000-0000799F0000}"/>
    <cellStyle name="Migliaia 61 4 2 5 2" xfId="17088" xr:uid="{00000000-0005-0000-0000-00007A9F0000}"/>
    <cellStyle name="Migliaia 61 4 2 5 3" xfId="42880" xr:uid="{00000000-0005-0000-0000-00007B9F0000}"/>
    <cellStyle name="Migliaia 61 4 2 5 4" xfId="46120" xr:uid="{00000000-0005-0000-0000-00007C9F0000}"/>
    <cellStyle name="Migliaia 61 4 2 5 5" xfId="49136" xr:uid="{00000000-0005-0000-0000-00007D9F0000}"/>
    <cellStyle name="Migliaia 61 4 2 6" xfId="16592" xr:uid="{00000000-0005-0000-0000-00007E9F0000}"/>
    <cellStyle name="Migliaia 61 4 2 7" xfId="21139" xr:uid="{00000000-0005-0000-0000-00007F9F0000}"/>
    <cellStyle name="Migliaia 61 4 3" xfId="4327" xr:uid="{00000000-0005-0000-0000-0000809F0000}"/>
    <cellStyle name="Migliaia 61 4 3 2" xfId="13709" xr:uid="{00000000-0005-0000-0000-0000819F0000}"/>
    <cellStyle name="Migliaia 61 4 3 2 2" xfId="30348" xr:uid="{00000000-0005-0000-0000-0000829F0000}"/>
    <cellStyle name="Migliaia 61 4 3 3" xfId="21142" xr:uid="{00000000-0005-0000-0000-0000839F0000}"/>
    <cellStyle name="Migliaia 61 4 3 4" xfId="12505" xr:uid="{00000000-0005-0000-0000-0000849F0000}"/>
    <cellStyle name="Migliaia 61 4 4" xfId="7546" xr:uid="{00000000-0005-0000-0000-0000859F0000}"/>
    <cellStyle name="Migliaia 61 4 4 2" xfId="30349" xr:uid="{00000000-0005-0000-0000-0000869F0000}"/>
    <cellStyle name="Migliaia 61 4 4 3" xfId="21143" xr:uid="{00000000-0005-0000-0000-0000879F0000}"/>
    <cellStyle name="Migliaia 61 4 5" xfId="6895" xr:uid="{00000000-0005-0000-0000-0000889F0000}"/>
    <cellStyle name="Migliaia 61 4 5 2" xfId="30350" xr:uid="{00000000-0005-0000-0000-0000899F0000}"/>
    <cellStyle name="Migliaia 61 4 5 3" xfId="21144" xr:uid="{00000000-0005-0000-0000-00008A9F0000}"/>
    <cellStyle name="Migliaia 61 4 6" xfId="6313" xr:uid="{00000000-0005-0000-0000-00008B9F0000}"/>
    <cellStyle name="Migliaia 61 4 6 2" xfId="17087" xr:uid="{00000000-0005-0000-0000-00008C9F0000}"/>
    <cellStyle name="Migliaia 61 4 6 2 2" xfId="30351" xr:uid="{00000000-0005-0000-0000-00008D9F0000}"/>
    <cellStyle name="Migliaia 61 4 6 3" xfId="21145" xr:uid="{00000000-0005-0000-0000-00008E9F0000}"/>
    <cellStyle name="Migliaia 61 4 6 4" xfId="42761" xr:uid="{00000000-0005-0000-0000-00008F9F0000}"/>
    <cellStyle name="Migliaia 61 4 6 5" xfId="44362" xr:uid="{00000000-0005-0000-0000-0000909F0000}"/>
    <cellStyle name="Migliaia 61 4 6 6" xfId="46119" xr:uid="{00000000-0005-0000-0000-0000919F0000}"/>
    <cellStyle name="Migliaia 61 4 6 7" xfId="49135" xr:uid="{00000000-0005-0000-0000-0000929F0000}"/>
    <cellStyle name="Migliaia 61 4 7" xfId="16591" xr:uid="{00000000-0005-0000-0000-0000939F0000}"/>
    <cellStyle name="Migliaia 61 4 7 2" xfId="30352" xr:uid="{00000000-0005-0000-0000-0000949F0000}"/>
    <cellStyle name="Migliaia 61 4 7 3" xfId="21146" xr:uid="{00000000-0005-0000-0000-0000959F0000}"/>
    <cellStyle name="Migliaia 61 4 8" xfId="30344" xr:uid="{00000000-0005-0000-0000-0000969F0000}"/>
    <cellStyle name="Migliaia 61 4 9" xfId="21138" xr:uid="{00000000-0005-0000-0000-0000979F0000}"/>
    <cellStyle name="Migliaia 61 5" xfId="1570" xr:uid="{00000000-0005-0000-0000-0000989F0000}"/>
    <cellStyle name="Migliaia 61 5 2" xfId="3766" xr:uid="{00000000-0005-0000-0000-0000999F0000}"/>
    <cellStyle name="Migliaia 61 5 2 2" xfId="13967" xr:uid="{00000000-0005-0000-0000-00009A9F0000}"/>
    <cellStyle name="Migliaia 61 5 2 2 2" xfId="30354" xr:uid="{00000000-0005-0000-0000-00009B9F0000}"/>
    <cellStyle name="Migliaia 61 5 2 3" xfId="16594" xr:uid="{00000000-0005-0000-0000-00009C9F0000}"/>
    <cellStyle name="Migliaia 61 5 2 4" xfId="21148" xr:uid="{00000000-0005-0000-0000-00009D9F0000}"/>
    <cellStyle name="Migliaia 61 5 2 5" xfId="12347" xr:uid="{00000000-0005-0000-0000-00009E9F0000}"/>
    <cellStyle name="Migliaia 61 5 3" xfId="6897" xr:uid="{00000000-0005-0000-0000-00009F9F0000}"/>
    <cellStyle name="Migliaia 61 5 3 2" xfId="30355" xr:uid="{00000000-0005-0000-0000-0000A09F0000}"/>
    <cellStyle name="Migliaia 61 5 3 3" xfId="21149" xr:uid="{00000000-0005-0000-0000-0000A19F0000}"/>
    <cellStyle name="Migliaia 61 5 4" xfId="6315" xr:uid="{00000000-0005-0000-0000-0000A29F0000}"/>
    <cellStyle name="Migliaia 61 5 4 2" xfId="17089" xr:uid="{00000000-0005-0000-0000-0000A39F0000}"/>
    <cellStyle name="Migliaia 61 5 4 2 2" xfId="30356" xr:uid="{00000000-0005-0000-0000-0000A49F0000}"/>
    <cellStyle name="Migliaia 61 5 4 3" xfId="21150" xr:uid="{00000000-0005-0000-0000-0000A59F0000}"/>
    <cellStyle name="Migliaia 61 5 4 4" xfId="27895" xr:uid="{00000000-0005-0000-0000-0000A69F0000}"/>
    <cellStyle name="Migliaia 61 5 4 5" xfId="44363" xr:uid="{00000000-0005-0000-0000-0000A79F0000}"/>
    <cellStyle name="Migliaia 61 5 4 6" xfId="46121" xr:uid="{00000000-0005-0000-0000-0000A89F0000}"/>
    <cellStyle name="Migliaia 61 5 4 7" xfId="49137" xr:uid="{00000000-0005-0000-0000-0000A99F0000}"/>
    <cellStyle name="Migliaia 61 5 5" xfId="16593" xr:uid="{00000000-0005-0000-0000-0000AA9F0000}"/>
    <cellStyle name="Migliaia 61 5 5 2" xfId="30357" xr:uid="{00000000-0005-0000-0000-0000AB9F0000}"/>
    <cellStyle name="Migliaia 61 5 5 3" xfId="21151" xr:uid="{00000000-0005-0000-0000-0000AC9F0000}"/>
    <cellStyle name="Migliaia 61 5 5 4" xfId="44364" xr:uid="{00000000-0005-0000-0000-0000AD9F0000}"/>
    <cellStyle name="Migliaia 61 5 6" xfId="21152" xr:uid="{00000000-0005-0000-0000-0000AE9F0000}"/>
    <cellStyle name="Migliaia 61 5 6 2" xfId="30358" xr:uid="{00000000-0005-0000-0000-0000AF9F0000}"/>
    <cellStyle name="Migliaia 61 5 7" xfId="30353" xr:uid="{00000000-0005-0000-0000-0000B09F0000}"/>
    <cellStyle name="Migliaia 61 5 8" xfId="21147" xr:uid="{00000000-0005-0000-0000-0000B19F0000}"/>
    <cellStyle name="Migliaia 61 6" xfId="1565" xr:uid="{00000000-0005-0000-0000-0000B29F0000}"/>
    <cellStyle name="Migliaia 61 6 2" xfId="3761" xr:uid="{00000000-0005-0000-0000-0000B39F0000}"/>
    <cellStyle name="Migliaia 61 6 2 2" xfId="5227" xr:uid="{00000000-0005-0000-0000-0000B49F0000}"/>
    <cellStyle name="Migliaia 61 6 2 3" xfId="13552" xr:uid="{00000000-0005-0000-0000-0000B59F0000}"/>
    <cellStyle name="Migliaia 61 6 2 4" xfId="16596" xr:uid="{00000000-0005-0000-0000-0000B69F0000}"/>
    <cellStyle name="Migliaia 61 6 2 5" xfId="27939" xr:uid="{00000000-0005-0000-0000-0000B79F0000}"/>
    <cellStyle name="Migliaia 61 6 2 6" xfId="12349" xr:uid="{00000000-0005-0000-0000-0000B89F0000}"/>
    <cellStyle name="Migliaia 61 6 3" xfId="4979" xr:uid="{00000000-0005-0000-0000-0000B99F0000}"/>
    <cellStyle name="Migliaia 61 6 3 2" xfId="30975" xr:uid="{00000000-0005-0000-0000-0000BA9F0000}"/>
    <cellStyle name="Migliaia 61 6 3 2 2" xfId="36135" xr:uid="{00000000-0005-0000-0000-0000BB9F0000}"/>
    <cellStyle name="Migliaia 61 6 3 2 3" xfId="41437" xr:uid="{00000000-0005-0000-0000-0000BC9F0000}"/>
    <cellStyle name="Migliaia 61 6 3 3" xfId="33484" xr:uid="{00000000-0005-0000-0000-0000BD9F0000}"/>
    <cellStyle name="Migliaia 61 6 3 4" xfId="38786" xr:uid="{00000000-0005-0000-0000-0000BE9F0000}"/>
    <cellStyle name="Migliaia 61 6 4" xfId="16595" xr:uid="{00000000-0005-0000-0000-0000BF9F0000}"/>
    <cellStyle name="Migliaia 61 6 4 2" xfId="30359" xr:uid="{00000000-0005-0000-0000-0000C09F0000}"/>
    <cellStyle name="Migliaia 61 6 5" xfId="21153" xr:uid="{00000000-0005-0000-0000-0000C19F0000}"/>
    <cellStyle name="Migliaia 61 6 6" xfId="12348" xr:uid="{00000000-0005-0000-0000-0000C29F0000}"/>
    <cellStyle name="Migliaia 61 7" xfId="3306" xr:uid="{00000000-0005-0000-0000-0000C39F0000}"/>
    <cellStyle name="Migliaia 61 7 2" xfId="9779" xr:uid="{00000000-0005-0000-0000-0000C49F0000}"/>
    <cellStyle name="Migliaia 61 7 2 2" xfId="30976" xr:uid="{00000000-0005-0000-0000-0000C59F0000}"/>
    <cellStyle name="Migliaia 61 7 2 2 2" xfId="36136" xr:uid="{00000000-0005-0000-0000-0000C69F0000}"/>
    <cellStyle name="Migliaia 61 7 2 2 3" xfId="41438" xr:uid="{00000000-0005-0000-0000-0000C79F0000}"/>
    <cellStyle name="Migliaia 61 7 2 3" xfId="33485" xr:uid="{00000000-0005-0000-0000-0000C89F0000}"/>
    <cellStyle name="Migliaia 61 7 2 4" xfId="38787" xr:uid="{00000000-0005-0000-0000-0000C99F0000}"/>
    <cellStyle name="Migliaia 61 7 3" xfId="16597" xr:uid="{00000000-0005-0000-0000-0000CA9F0000}"/>
    <cellStyle name="Migliaia 61 7 3 2" xfId="30360" xr:uid="{00000000-0005-0000-0000-0000CB9F0000}"/>
    <cellStyle name="Migliaia 61 7 4" xfId="21154" xr:uid="{00000000-0005-0000-0000-0000CC9F0000}"/>
    <cellStyle name="Migliaia 61 7 5" xfId="12350" xr:uid="{00000000-0005-0000-0000-0000CD9F0000}"/>
    <cellStyle name="Migliaia 61 8" xfId="2910" xr:uid="{00000000-0005-0000-0000-0000CE9F0000}"/>
    <cellStyle name="Migliaia 61 8 2" xfId="9484" xr:uid="{00000000-0005-0000-0000-0000CF9F0000}"/>
    <cellStyle name="Migliaia 61 8 2 2" xfId="30977" xr:uid="{00000000-0005-0000-0000-0000D09F0000}"/>
    <cellStyle name="Migliaia 61 8 2 2 2" xfId="36137" xr:uid="{00000000-0005-0000-0000-0000D19F0000}"/>
    <cellStyle name="Migliaia 61 8 2 2 3" xfId="41439" xr:uid="{00000000-0005-0000-0000-0000D29F0000}"/>
    <cellStyle name="Migliaia 61 8 2 3" xfId="33486" xr:uid="{00000000-0005-0000-0000-0000D39F0000}"/>
    <cellStyle name="Migliaia 61 8 2 4" xfId="38788" xr:uid="{00000000-0005-0000-0000-0000D49F0000}"/>
    <cellStyle name="Migliaia 61 8 3" xfId="16598" xr:uid="{00000000-0005-0000-0000-0000D59F0000}"/>
    <cellStyle name="Migliaia 61 8 3 2" xfId="30361" xr:uid="{00000000-0005-0000-0000-0000D69F0000}"/>
    <cellStyle name="Migliaia 61 8 4" xfId="21155" xr:uid="{00000000-0005-0000-0000-0000D79F0000}"/>
    <cellStyle name="Migliaia 61 8 5" xfId="12351" xr:uid="{00000000-0005-0000-0000-0000D89F0000}"/>
    <cellStyle name="Migliaia 61 9" xfId="12678" xr:uid="{00000000-0005-0000-0000-0000D99F0000}"/>
    <cellStyle name="Migliaia 61 9 2" xfId="30362" xr:uid="{00000000-0005-0000-0000-0000DA9F0000}"/>
    <cellStyle name="Migliaia 61 9 3" xfId="21156" xr:uid="{00000000-0005-0000-0000-0000DB9F0000}"/>
    <cellStyle name="Migliaia 7" xfId="410" xr:uid="{00000000-0005-0000-0000-0000DC9F0000}"/>
    <cellStyle name="Migliaia 7 10" xfId="16599" xr:uid="{00000000-0005-0000-0000-0000DD9F0000}"/>
    <cellStyle name="Migliaia 7 10 2" xfId="30363" xr:uid="{00000000-0005-0000-0000-0000DE9F0000}"/>
    <cellStyle name="Migliaia 7 11" xfId="21157" xr:uid="{00000000-0005-0000-0000-0000DF9F0000}"/>
    <cellStyle name="Migliaia 7 2" xfId="411" xr:uid="{00000000-0005-0000-0000-0000E09F0000}"/>
    <cellStyle name="Migliaia 7 2 2" xfId="1572" xr:uid="{00000000-0005-0000-0000-0000E19F0000}"/>
    <cellStyle name="Migliaia 7 2 2 2" xfId="3768" xr:uid="{00000000-0005-0000-0000-0000E29F0000}"/>
    <cellStyle name="Migliaia 7 2 2 2 2" xfId="9850" xr:uid="{00000000-0005-0000-0000-0000E39F0000}"/>
    <cellStyle name="Migliaia 7 2 2 2 2 2" xfId="30366" xr:uid="{00000000-0005-0000-0000-0000E49F0000}"/>
    <cellStyle name="Migliaia 7 2 2 2 3" xfId="13968" xr:uid="{00000000-0005-0000-0000-0000E59F0000}"/>
    <cellStyle name="Migliaia 7 2 2 2 4" xfId="16602" xr:uid="{00000000-0005-0000-0000-0000E69F0000}"/>
    <cellStyle name="Migliaia 7 2 2 2 5" xfId="21160" xr:uid="{00000000-0005-0000-0000-0000E79F0000}"/>
    <cellStyle name="Migliaia 7 2 2 2 6" xfId="12352" xr:uid="{00000000-0005-0000-0000-0000E89F0000}"/>
    <cellStyle name="Migliaia 7 2 2 3" xfId="7075" xr:uid="{00000000-0005-0000-0000-0000E99F0000}"/>
    <cellStyle name="Migliaia 7 2 2 3 2" xfId="30978" xr:uid="{00000000-0005-0000-0000-0000EA9F0000}"/>
    <cellStyle name="Migliaia 7 2 2 3 2 2" xfId="36138" xr:uid="{00000000-0005-0000-0000-0000EB9F0000}"/>
    <cellStyle name="Migliaia 7 2 2 3 2 3" xfId="41440" xr:uid="{00000000-0005-0000-0000-0000EC9F0000}"/>
    <cellStyle name="Migliaia 7 2 2 3 3" xfId="33487" xr:uid="{00000000-0005-0000-0000-0000ED9F0000}"/>
    <cellStyle name="Migliaia 7 2 2 3 4" xfId="38789" xr:uid="{00000000-0005-0000-0000-0000EE9F0000}"/>
    <cellStyle name="Migliaia 7 2 2 4" xfId="6316" xr:uid="{00000000-0005-0000-0000-0000EF9F0000}"/>
    <cellStyle name="Migliaia 7 2 2 4 2" xfId="17090" xr:uid="{00000000-0005-0000-0000-0000F09F0000}"/>
    <cellStyle name="Migliaia 7 2 2 4 3" xfId="30365" xr:uid="{00000000-0005-0000-0000-0000F19F0000}"/>
    <cellStyle name="Migliaia 7 2 2 4 4" xfId="43259" xr:uid="{00000000-0005-0000-0000-0000F29F0000}"/>
    <cellStyle name="Migliaia 7 2 2 4 5" xfId="46122" xr:uid="{00000000-0005-0000-0000-0000F39F0000}"/>
    <cellStyle name="Migliaia 7 2 2 4 6" xfId="49138" xr:uid="{00000000-0005-0000-0000-0000F49F0000}"/>
    <cellStyle name="Migliaia 7 2 2 5" xfId="16601" xr:uid="{00000000-0005-0000-0000-0000F59F0000}"/>
    <cellStyle name="Migliaia 7 2 2 6" xfId="21159" xr:uid="{00000000-0005-0000-0000-0000F69F0000}"/>
    <cellStyle name="Migliaia 7 2 3" xfId="3310" xr:uid="{00000000-0005-0000-0000-0000F79F0000}"/>
    <cellStyle name="Migliaia 7 2 3 2" xfId="9783" xr:uid="{00000000-0005-0000-0000-0000F89F0000}"/>
    <cellStyle name="Migliaia 7 2 3 2 2" xfId="30979" xr:uid="{00000000-0005-0000-0000-0000F99F0000}"/>
    <cellStyle name="Migliaia 7 2 3 2 2 2" xfId="36139" xr:uid="{00000000-0005-0000-0000-0000FA9F0000}"/>
    <cellStyle name="Migliaia 7 2 3 2 2 3" xfId="41441" xr:uid="{00000000-0005-0000-0000-0000FB9F0000}"/>
    <cellStyle name="Migliaia 7 2 3 2 3" xfId="33488" xr:uid="{00000000-0005-0000-0000-0000FC9F0000}"/>
    <cellStyle name="Migliaia 7 2 3 2 4" xfId="38790" xr:uid="{00000000-0005-0000-0000-0000FD9F0000}"/>
    <cellStyle name="Migliaia 7 2 3 3" xfId="16603" xr:uid="{00000000-0005-0000-0000-0000FE9F0000}"/>
    <cellStyle name="Migliaia 7 2 3 3 2" xfId="30367" xr:uid="{00000000-0005-0000-0000-0000FF9F0000}"/>
    <cellStyle name="Migliaia 7 2 3 4" xfId="21161" xr:uid="{00000000-0005-0000-0000-000000A00000}"/>
    <cellStyle name="Migliaia 7 2 3 5" xfId="12353" xr:uid="{00000000-0005-0000-0000-000001A00000}"/>
    <cellStyle name="Migliaia 7 2 4" xfId="2915" xr:uid="{00000000-0005-0000-0000-000002A00000}"/>
    <cellStyle name="Migliaia 7 2 4 2" xfId="9488" xr:uid="{00000000-0005-0000-0000-000003A00000}"/>
    <cellStyle name="Migliaia 7 2 4 2 2" xfId="30368" xr:uid="{00000000-0005-0000-0000-000004A00000}"/>
    <cellStyle name="Migliaia 7 2 4 3" xfId="14112" xr:uid="{00000000-0005-0000-0000-000005A00000}"/>
    <cellStyle name="Migliaia 7 2 4 4" xfId="16604" xr:uid="{00000000-0005-0000-0000-000006A00000}"/>
    <cellStyle name="Migliaia 7 2 4 5" xfId="21162" xr:uid="{00000000-0005-0000-0000-000007A00000}"/>
    <cellStyle name="Migliaia 7 2 4 6" xfId="12354" xr:uid="{00000000-0005-0000-0000-000008A00000}"/>
    <cellStyle name="Migliaia 7 2 5" xfId="8590" xr:uid="{00000000-0005-0000-0000-000009A00000}"/>
    <cellStyle name="Migliaia 7 2 5 2" xfId="30369" xr:uid="{00000000-0005-0000-0000-00000AA00000}"/>
    <cellStyle name="Migliaia 7 2 5 3" xfId="21163" xr:uid="{00000000-0005-0000-0000-00000BA00000}"/>
    <cellStyle name="Migliaia 7 2 6" xfId="16600" xr:uid="{00000000-0005-0000-0000-00000CA00000}"/>
    <cellStyle name="Migliaia 7 2 6 2" xfId="30370" xr:uid="{00000000-0005-0000-0000-00000DA00000}"/>
    <cellStyle name="Migliaia 7 2 6 3" xfId="21164" xr:uid="{00000000-0005-0000-0000-00000EA00000}"/>
    <cellStyle name="Migliaia 7 2 7" xfId="30364" xr:uid="{00000000-0005-0000-0000-00000FA00000}"/>
    <cellStyle name="Migliaia 7 2 8" xfId="21158" xr:uid="{00000000-0005-0000-0000-000010A00000}"/>
    <cellStyle name="Migliaia 7 3" xfId="412" xr:uid="{00000000-0005-0000-0000-000011A00000}"/>
    <cellStyle name="Migliaia 7 3 10" xfId="21165" xr:uid="{00000000-0005-0000-0000-000012A00000}"/>
    <cellStyle name="Migliaia 7 3 11" xfId="12355" xr:uid="{00000000-0005-0000-0000-000013A00000}"/>
    <cellStyle name="Migliaia 7 3 2" xfId="1574" xr:uid="{00000000-0005-0000-0000-000014A00000}"/>
    <cellStyle name="Migliaia 7 3 2 2" xfId="3770" xr:uid="{00000000-0005-0000-0000-000015A00000}"/>
    <cellStyle name="Migliaia 7 3 2 2 2" xfId="7547" xr:uid="{00000000-0005-0000-0000-000016A00000}"/>
    <cellStyle name="Migliaia 7 3 2 2 2 2" xfId="13969" xr:uid="{00000000-0005-0000-0000-000017A00000}"/>
    <cellStyle name="Migliaia 7 3 2 2 2 2 2" xfId="17331" xr:uid="{00000000-0005-0000-0000-000018A00000}"/>
    <cellStyle name="Migliaia 7 3 2 2 2 2 3" xfId="30374" xr:uid="{00000000-0005-0000-0000-000019A00000}"/>
    <cellStyle name="Migliaia 7 3 2 2 2 3" xfId="21168" xr:uid="{00000000-0005-0000-0000-00001AA00000}"/>
    <cellStyle name="Migliaia 7 3 2 2 2 4" xfId="43935" xr:uid="{00000000-0005-0000-0000-00001BA00000}"/>
    <cellStyle name="Migliaia 7 3 2 2 2 5" xfId="46376" xr:uid="{00000000-0005-0000-0000-00001CA00000}"/>
    <cellStyle name="Migliaia 7 3 2 2 2 6" xfId="49392" xr:uid="{00000000-0005-0000-0000-00001DA00000}"/>
    <cellStyle name="Migliaia 7 3 2 2 2 7" xfId="13130" xr:uid="{00000000-0005-0000-0000-00001EA00000}"/>
    <cellStyle name="Migliaia 7 3 2 2 3" xfId="6917" xr:uid="{00000000-0005-0000-0000-00001FA00000}"/>
    <cellStyle name="Migliaia 7 3 2 2 3 2" xfId="30373" xr:uid="{00000000-0005-0000-0000-000020A00000}"/>
    <cellStyle name="Migliaia 7 3 2 2 4" xfId="6317" xr:uid="{00000000-0005-0000-0000-000021A00000}"/>
    <cellStyle name="Migliaia 7 3 2 2 4 2" xfId="17091" xr:uid="{00000000-0005-0000-0000-000022A00000}"/>
    <cellStyle name="Migliaia 7 3 2 2 4 3" xfId="42162" xr:uid="{00000000-0005-0000-0000-000023A00000}"/>
    <cellStyle name="Migliaia 7 3 2 2 4 4" xfId="46123" xr:uid="{00000000-0005-0000-0000-000024A00000}"/>
    <cellStyle name="Migliaia 7 3 2 2 4 5" xfId="49139" xr:uid="{00000000-0005-0000-0000-000025A00000}"/>
    <cellStyle name="Migliaia 7 3 2 2 5" xfId="16607" xr:uid="{00000000-0005-0000-0000-000026A00000}"/>
    <cellStyle name="Migliaia 7 3 2 2 6" xfId="21167" xr:uid="{00000000-0005-0000-0000-000027A00000}"/>
    <cellStyle name="Migliaia 7 3 2 3" xfId="2917" xr:uid="{00000000-0005-0000-0000-000028A00000}"/>
    <cellStyle name="Migliaia 7 3 2 3 2" xfId="7823" xr:uid="{00000000-0005-0000-0000-000029A00000}"/>
    <cellStyle name="Migliaia 7 3 2 3 2 2" xfId="30375" xr:uid="{00000000-0005-0000-0000-00002AA00000}"/>
    <cellStyle name="Migliaia 7 3 2 3 3" xfId="7548" xr:uid="{00000000-0005-0000-0000-00002BA00000}"/>
    <cellStyle name="Migliaia 7 3 2 3 4" xfId="16608" xr:uid="{00000000-0005-0000-0000-00002CA00000}"/>
    <cellStyle name="Migliaia 7 3 2 3 5" xfId="21169" xr:uid="{00000000-0005-0000-0000-00002DA00000}"/>
    <cellStyle name="Migliaia 7 3 2 3 6" xfId="12356" xr:uid="{00000000-0005-0000-0000-00002EA00000}"/>
    <cellStyle name="Migliaia 7 3 2 4" xfId="6898" xr:uid="{00000000-0005-0000-0000-00002FA00000}"/>
    <cellStyle name="Migliaia 7 3 2 4 2" xfId="13547" xr:uid="{00000000-0005-0000-0000-000030A00000}"/>
    <cellStyle name="Migliaia 7 3 2 4 2 2" xfId="30376" xr:uid="{00000000-0005-0000-0000-000031A00000}"/>
    <cellStyle name="Migliaia 7 3 2 4 3" xfId="21170" xr:uid="{00000000-0005-0000-0000-000032A00000}"/>
    <cellStyle name="Migliaia 7 3 2 4 4" xfId="12681" xr:uid="{00000000-0005-0000-0000-000033A00000}"/>
    <cellStyle name="Migliaia 7 3 2 5" xfId="12503" xr:uid="{00000000-0005-0000-0000-000034A00000}"/>
    <cellStyle name="Migliaia 7 3 2 5 2" xfId="30377" xr:uid="{00000000-0005-0000-0000-000035A00000}"/>
    <cellStyle name="Migliaia 7 3 2 5 3" xfId="21171" xr:uid="{00000000-0005-0000-0000-000036A00000}"/>
    <cellStyle name="Migliaia 7 3 2 6" xfId="16606" xr:uid="{00000000-0005-0000-0000-000037A00000}"/>
    <cellStyle name="Migliaia 7 3 2 6 2" xfId="30378" xr:uid="{00000000-0005-0000-0000-000038A00000}"/>
    <cellStyle name="Migliaia 7 3 2 6 3" xfId="21172" xr:uid="{00000000-0005-0000-0000-000039A00000}"/>
    <cellStyle name="Migliaia 7 3 2 7" xfId="30372" xr:uid="{00000000-0005-0000-0000-00003AA00000}"/>
    <cellStyle name="Migliaia 7 3 2 8" xfId="21166" xr:uid="{00000000-0005-0000-0000-00003BA00000}"/>
    <cellStyle name="Migliaia 7 3 3" xfId="1573" xr:uid="{00000000-0005-0000-0000-00003CA00000}"/>
    <cellStyle name="Migliaia 7 3 3 2" xfId="3769" xr:uid="{00000000-0005-0000-0000-00003DA00000}"/>
    <cellStyle name="Migliaia 7 3 3 2 2" xfId="5230" xr:uid="{00000000-0005-0000-0000-00003EA00000}"/>
    <cellStyle name="Migliaia 7 3 3 2 2 2" xfId="30380" xr:uid="{00000000-0005-0000-0000-00003FA00000}"/>
    <cellStyle name="Migliaia 7 3 3 2 3" xfId="13710" xr:uid="{00000000-0005-0000-0000-000040A00000}"/>
    <cellStyle name="Migliaia 7 3 3 2 4" xfId="16610" xr:uid="{00000000-0005-0000-0000-000041A00000}"/>
    <cellStyle name="Migliaia 7 3 3 2 5" xfId="21174" xr:uid="{00000000-0005-0000-0000-000042A00000}"/>
    <cellStyle name="Migliaia 7 3 3 2 6" xfId="12358" xr:uid="{00000000-0005-0000-0000-000043A00000}"/>
    <cellStyle name="Migliaia 7 3 3 3" xfId="4982" xr:uid="{00000000-0005-0000-0000-000044A00000}"/>
    <cellStyle name="Migliaia 7 3 3 3 2" xfId="30381" xr:uid="{00000000-0005-0000-0000-000045A00000}"/>
    <cellStyle name="Migliaia 7 3 3 3 3" xfId="21175" xr:uid="{00000000-0005-0000-0000-000046A00000}"/>
    <cellStyle name="Migliaia 7 3 3 4" xfId="16609" xr:uid="{00000000-0005-0000-0000-000047A00000}"/>
    <cellStyle name="Migliaia 7 3 3 4 2" xfId="30382" xr:uid="{00000000-0005-0000-0000-000048A00000}"/>
    <cellStyle name="Migliaia 7 3 3 4 3" xfId="21176" xr:uid="{00000000-0005-0000-0000-000049A00000}"/>
    <cellStyle name="Migliaia 7 3 3 4 4" xfId="44365" xr:uid="{00000000-0005-0000-0000-00004AA00000}"/>
    <cellStyle name="Migliaia 7 3 3 5" xfId="21177" xr:uid="{00000000-0005-0000-0000-00004BA00000}"/>
    <cellStyle name="Migliaia 7 3 3 5 2" xfId="30383" xr:uid="{00000000-0005-0000-0000-00004CA00000}"/>
    <cellStyle name="Migliaia 7 3 3 5 3" xfId="44366" xr:uid="{00000000-0005-0000-0000-00004DA00000}"/>
    <cellStyle name="Migliaia 7 3 3 6" xfId="30379" xr:uid="{00000000-0005-0000-0000-00004EA00000}"/>
    <cellStyle name="Migliaia 7 3 3 7" xfId="21173" xr:uid="{00000000-0005-0000-0000-00004FA00000}"/>
    <cellStyle name="Migliaia 7 3 3 8" xfId="12357" xr:uid="{00000000-0005-0000-0000-000050A00000}"/>
    <cellStyle name="Migliaia 7 3 4" xfId="2443" xr:uid="{00000000-0005-0000-0000-000051A00000}"/>
    <cellStyle name="Migliaia 7 3 4 2" xfId="3955" xr:uid="{00000000-0005-0000-0000-000052A00000}"/>
    <cellStyle name="Migliaia 7 3 4 2 2" xfId="9910" xr:uid="{00000000-0005-0000-0000-000053A00000}"/>
    <cellStyle name="Migliaia 7 3 4 2 3" xfId="14005" xr:uid="{00000000-0005-0000-0000-000054A00000}"/>
    <cellStyle name="Migliaia 7 3 4 2 4" xfId="16612" xr:uid="{00000000-0005-0000-0000-000055A00000}"/>
    <cellStyle name="Migliaia 7 3 4 2 5" xfId="27940" xr:uid="{00000000-0005-0000-0000-000056A00000}"/>
    <cellStyle name="Migliaia 7 3 4 2 6" xfId="12360" xr:uid="{00000000-0005-0000-0000-000057A00000}"/>
    <cellStyle name="Migliaia 7 3 4 3" xfId="9158" xr:uid="{00000000-0005-0000-0000-000058A00000}"/>
    <cellStyle name="Migliaia 7 3 4 3 2" xfId="30980" xr:uid="{00000000-0005-0000-0000-000059A00000}"/>
    <cellStyle name="Migliaia 7 3 4 3 2 2" xfId="36140" xr:uid="{00000000-0005-0000-0000-00005AA00000}"/>
    <cellStyle name="Migliaia 7 3 4 3 2 3" xfId="41442" xr:uid="{00000000-0005-0000-0000-00005BA00000}"/>
    <cellStyle name="Migliaia 7 3 4 3 3" xfId="33489" xr:uid="{00000000-0005-0000-0000-00005CA00000}"/>
    <cellStyle name="Migliaia 7 3 4 3 4" xfId="38791" xr:uid="{00000000-0005-0000-0000-00005DA00000}"/>
    <cellStyle name="Migliaia 7 3 4 4" xfId="16611" xr:uid="{00000000-0005-0000-0000-00005EA00000}"/>
    <cellStyle name="Migliaia 7 3 4 4 2" xfId="30384" xr:uid="{00000000-0005-0000-0000-00005FA00000}"/>
    <cellStyle name="Migliaia 7 3 4 5" xfId="21178" xr:uid="{00000000-0005-0000-0000-000060A00000}"/>
    <cellStyle name="Migliaia 7 3 4 6" xfId="12359" xr:uid="{00000000-0005-0000-0000-000061A00000}"/>
    <cellStyle name="Migliaia 7 3 5" xfId="3311" xr:uid="{00000000-0005-0000-0000-000062A00000}"/>
    <cellStyle name="Migliaia 7 3 5 2" xfId="9784" xr:uid="{00000000-0005-0000-0000-000063A00000}"/>
    <cellStyle name="Migliaia 7 3 5 2 2" xfId="30981" xr:uid="{00000000-0005-0000-0000-000064A00000}"/>
    <cellStyle name="Migliaia 7 3 5 2 2 2" xfId="36141" xr:uid="{00000000-0005-0000-0000-000065A00000}"/>
    <cellStyle name="Migliaia 7 3 5 2 2 3" xfId="41443" xr:uid="{00000000-0005-0000-0000-000066A00000}"/>
    <cellStyle name="Migliaia 7 3 5 2 3" xfId="33490" xr:uid="{00000000-0005-0000-0000-000067A00000}"/>
    <cellStyle name="Migliaia 7 3 5 2 4" xfId="38792" xr:uid="{00000000-0005-0000-0000-000068A00000}"/>
    <cellStyle name="Migliaia 7 3 5 3" xfId="16613" xr:uid="{00000000-0005-0000-0000-000069A00000}"/>
    <cellStyle name="Migliaia 7 3 5 3 2" xfId="30385" xr:uid="{00000000-0005-0000-0000-00006AA00000}"/>
    <cellStyle name="Migliaia 7 3 5 4" xfId="21179" xr:uid="{00000000-0005-0000-0000-00006BA00000}"/>
    <cellStyle name="Migliaia 7 3 5 5" xfId="12361" xr:uid="{00000000-0005-0000-0000-00006CA00000}"/>
    <cellStyle name="Migliaia 7 3 6" xfId="2916" xr:uid="{00000000-0005-0000-0000-00006DA00000}"/>
    <cellStyle name="Migliaia 7 3 6 2" xfId="9489" xr:uid="{00000000-0005-0000-0000-00006EA00000}"/>
    <cellStyle name="Migliaia 7 3 6 2 2" xfId="30386" xr:uid="{00000000-0005-0000-0000-00006FA00000}"/>
    <cellStyle name="Migliaia 7 3 6 3" xfId="14031" xr:uid="{00000000-0005-0000-0000-000070A00000}"/>
    <cellStyle name="Migliaia 7 3 6 4" xfId="16614" xr:uid="{00000000-0005-0000-0000-000071A00000}"/>
    <cellStyle name="Migliaia 7 3 6 5" xfId="21180" xr:uid="{00000000-0005-0000-0000-000072A00000}"/>
    <cellStyle name="Migliaia 7 3 6 6" xfId="12362" xr:uid="{00000000-0005-0000-0000-000073A00000}"/>
    <cellStyle name="Migliaia 7 3 7" xfId="6641" xr:uid="{00000000-0005-0000-0000-000074A00000}"/>
    <cellStyle name="Migliaia 7 3 7 2" xfId="30387" xr:uid="{00000000-0005-0000-0000-000075A00000}"/>
    <cellStyle name="Migliaia 7 3 7 3" xfId="21181" xr:uid="{00000000-0005-0000-0000-000076A00000}"/>
    <cellStyle name="Migliaia 7 3 8" xfId="12504" xr:uid="{00000000-0005-0000-0000-000077A00000}"/>
    <cellStyle name="Migliaia 7 3 8 2" xfId="30388" xr:uid="{00000000-0005-0000-0000-000078A00000}"/>
    <cellStyle name="Migliaia 7 3 8 3" xfId="21182" xr:uid="{00000000-0005-0000-0000-000079A00000}"/>
    <cellStyle name="Migliaia 7 3 9" xfId="16605" xr:uid="{00000000-0005-0000-0000-00007AA00000}"/>
    <cellStyle name="Migliaia 7 3 9 2" xfId="30371" xr:uid="{00000000-0005-0000-0000-00007BA00000}"/>
    <cellStyle name="Migliaia 7 4" xfId="1575" xr:uid="{00000000-0005-0000-0000-00007CA00000}"/>
    <cellStyle name="Migliaia 7 4 2" xfId="3771" xr:uid="{00000000-0005-0000-0000-00007DA00000}"/>
    <cellStyle name="Migliaia 7 4 2 2" xfId="4328" xr:uid="{00000000-0005-0000-0000-00007EA00000}"/>
    <cellStyle name="Migliaia 7 4 2 2 2" xfId="30391" xr:uid="{00000000-0005-0000-0000-00007FA00000}"/>
    <cellStyle name="Migliaia 7 4 2 2 3" xfId="21185" xr:uid="{00000000-0005-0000-0000-000080A00000}"/>
    <cellStyle name="Migliaia 7 4 2 3" xfId="7549" xr:uid="{00000000-0005-0000-0000-000081A00000}"/>
    <cellStyle name="Migliaia 7 4 2 3 2" xfId="30392" xr:uid="{00000000-0005-0000-0000-000082A00000}"/>
    <cellStyle name="Migliaia 7 4 2 3 3" xfId="21186" xr:uid="{00000000-0005-0000-0000-000083A00000}"/>
    <cellStyle name="Migliaia 7 4 2 4" xfId="6900" xr:uid="{00000000-0005-0000-0000-000084A00000}"/>
    <cellStyle name="Migliaia 7 4 2 4 2" xfId="30390" xr:uid="{00000000-0005-0000-0000-000085A00000}"/>
    <cellStyle name="Migliaia 7 4 2 5" xfId="6319" xr:uid="{00000000-0005-0000-0000-000086A00000}"/>
    <cellStyle name="Migliaia 7 4 2 5 2" xfId="17093" xr:uid="{00000000-0005-0000-0000-000087A00000}"/>
    <cellStyle name="Migliaia 7 4 2 5 3" xfId="43355" xr:uid="{00000000-0005-0000-0000-000088A00000}"/>
    <cellStyle name="Migliaia 7 4 2 5 4" xfId="46125" xr:uid="{00000000-0005-0000-0000-000089A00000}"/>
    <cellStyle name="Migliaia 7 4 2 5 5" xfId="49141" xr:uid="{00000000-0005-0000-0000-00008AA00000}"/>
    <cellStyle name="Migliaia 7 4 2 6" xfId="16616" xr:uid="{00000000-0005-0000-0000-00008BA00000}"/>
    <cellStyle name="Migliaia 7 4 2 7" xfId="21184" xr:uid="{00000000-0005-0000-0000-00008CA00000}"/>
    <cellStyle name="Migliaia 7 4 3" xfId="4329" xr:uid="{00000000-0005-0000-0000-00008DA00000}"/>
    <cellStyle name="Migliaia 7 4 3 2" xfId="13711" xr:uid="{00000000-0005-0000-0000-00008EA00000}"/>
    <cellStyle name="Migliaia 7 4 3 2 2" xfId="30393" xr:uid="{00000000-0005-0000-0000-00008FA00000}"/>
    <cellStyle name="Migliaia 7 4 3 3" xfId="21187" xr:uid="{00000000-0005-0000-0000-000090A00000}"/>
    <cellStyle name="Migliaia 7 4 3 4" xfId="12502" xr:uid="{00000000-0005-0000-0000-000091A00000}"/>
    <cellStyle name="Migliaia 7 4 4" xfId="7550" xr:uid="{00000000-0005-0000-0000-000092A00000}"/>
    <cellStyle name="Migliaia 7 4 4 2" xfId="30394" xr:uid="{00000000-0005-0000-0000-000093A00000}"/>
    <cellStyle name="Migliaia 7 4 4 3" xfId="21188" xr:uid="{00000000-0005-0000-0000-000094A00000}"/>
    <cellStyle name="Migliaia 7 4 5" xfId="6899" xr:uid="{00000000-0005-0000-0000-000095A00000}"/>
    <cellStyle name="Migliaia 7 4 5 2" xfId="30395" xr:uid="{00000000-0005-0000-0000-000096A00000}"/>
    <cellStyle name="Migliaia 7 4 5 3" xfId="21189" xr:uid="{00000000-0005-0000-0000-000097A00000}"/>
    <cellStyle name="Migliaia 7 4 6" xfId="6318" xr:uid="{00000000-0005-0000-0000-000098A00000}"/>
    <cellStyle name="Migliaia 7 4 6 2" xfId="17092" xr:uid="{00000000-0005-0000-0000-000099A00000}"/>
    <cellStyle name="Migliaia 7 4 6 2 2" xfId="30396" xr:uid="{00000000-0005-0000-0000-00009AA00000}"/>
    <cellStyle name="Migliaia 7 4 6 3" xfId="21190" xr:uid="{00000000-0005-0000-0000-00009BA00000}"/>
    <cellStyle name="Migliaia 7 4 6 4" xfId="43997" xr:uid="{00000000-0005-0000-0000-00009CA00000}"/>
    <cellStyle name="Migliaia 7 4 6 5" xfId="44367" xr:uid="{00000000-0005-0000-0000-00009DA00000}"/>
    <cellStyle name="Migliaia 7 4 6 6" xfId="46124" xr:uid="{00000000-0005-0000-0000-00009EA00000}"/>
    <cellStyle name="Migliaia 7 4 6 7" xfId="49140" xr:uid="{00000000-0005-0000-0000-00009FA00000}"/>
    <cellStyle name="Migliaia 7 4 7" xfId="16615" xr:uid="{00000000-0005-0000-0000-0000A0A00000}"/>
    <cellStyle name="Migliaia 7 4 7 2" xfId="30397" xr:uid="{00000000-0005-0000-0000-0000A1A00000}"/>
    <cellStyle name="Migliaia 7 4 7 3" xfId="21191" xr:uid="{00000000-0005-0000-0000-0000A2A00000}"/>
    <cellStyle name="Migliaia 7 4 8" xfId="30389" xr:uid="{00000000-0005-0000-0000-0000A3A00000}"/>
    <cellStyle name="Migliaia 7 4 9" xfId="21183" xr:uid="{00000000-0005-0000-0000-0000A4A00000}"/>
    <cellStyle name="Migliaia 7 5" xfId="1576" xr:uid="{00000000-0005-0000-0000-0000A5A00000}"/>
    <cellStyle name="Migliaia 7 5 2" xfId="3772" xr:uid="{00000000-0005-0000-0000-0000A6A00000}"/>
    <cellStyle name="Migliaia 7 5 2 2" xfId="13970" xr:uid="{00000000-0005-0000-0000-0000A7A00000}"/>
    <cellStyle name="Migliaia 7 5 2 2 2" xfId="30399" xr:uid="{00000000-0005-0000-0000-0000A8A00000}"/>
    <cellStyle name="Migliaia 7 5 2 3" xfId="16618" xr:uid="{00000000-0005-0000-0000-0000A9A00000}"/>
    <cellStyle name="Migliaia 7 5 2 4" xfId="21193" xr:uid="{00000000-0005-0000-0000-0000AAA00000}"/>
    <cellStyle name="Migliaia 7 5 2 5" xfId="12363" xr:uid="{00000000-0005-0000-0000-0000ABA00000}"/>
    <cellStyle name="Migliaia 7 5 3" xfId="6901" xr:uid="{00000000-0005-0000-0000-0000ACA00000}"/>
    <cellStyle name="Migliaia 7 5 3 2" xfId="30400" xr:uid="{00000000-0005-0000-0000-0000ADA00000}"/>
    <cellStyle name="Migliaia 7 5 3 3" xfId="21194" xr:uid="{00000000-0005-0000-0000-0000AEA00000}"/>
    <cellStyle name="Migliaia 7 5 4" xfId="6320" xr:uid="{00000000-0005-0000-0000-0000AFA00000}"/>
    <cellStyle name="Migliaia 7 5 4 2" xfId="17094" xr:uid="{00000000-0005-0000-0000-0000B0A00000}"/>
    <cellStyle name="Migliaia 7 5 4 2 2" xfId="30401" xr:uid="{00000000-0005-0000-0000-0000B1A00000}"/>
    <cellStyle name="Migliaia 7 5 4 3" xfId="21195" xr:uid="{00000000-0005-0000-0000-0000B2A00000}"/>
    <cellStyle name="Migliaia 7 5 4 4" xfId="41713" xr:uid="{00000000-0005-0000-0000-0000B3A00000}"/>
    <cellStyle name="Migliaia 7 5 4 5" xfId="44368" xr:uid="{00000000-0005-0000-0000-0000B4A00000}"/>
    <cellStyle name="Migliaia 7 5 4 6" xfId="46126" xr:uid="{00000000-0005-0000-0000-0000B5A00000}"/>
    <cellStyle name="Migliaia 7 5 4 7" xfId="49142" xr:uid="{00000000-0005-0000-0000-0000B6A00000}"/>
    <cellStyle name="Migliaia 7 5 5" xfId="16617" xr:uid="{00000000-0005-0000-0000-0000B7A00000}"/>
    <cellStyle name="Migliaia 7 5 5 2" xfId="30402" xr:uid="{00000000-0005-0000-0000-0000B8A00000}"/>
    <cellStyle name="Migliaia 7 5 5 3" xfId="21196" xr:uid="{00000000-0005-0000-0000-0000B9A00000}"/>
    <cellStyle name="Migliaia 7 5 5 4" xfId="44369" xr:uid="{00000000-0005-0000-0000-0000BAA00000}"/>
    <cellStyle name="Migliaia 7 5 6" xfId="21197" xr:uid="{00000000-0005-0000-0000-0000BBA00000}"/>
    <cellStyle name="Migliaia 7 5 6 2" xfId="30403" xr:uid="{00000000-0005-0000-0000-0000BCA00000}"/>
    <cellStyle name="Migliaia 7 5 7" xfId="30398" xr:uid="{00000000-0005-0000-0000-0000BDA00000}"/>
    <cellStyle name="Migliaia 7 5 8" xfId="21192" xr:uid="{00000000-0005-0000-0000-0000BEA00000}"/>
    <cellStyle name="Migliaia 7 6" xfId="1571" xr:uid="{00000000-0005-0000-0000-0000BFA00000}"/>
    <cellStyle name="Migliaia 7 6 2" xfId="3767" xr:uid="{00000000-0005-0000-0000-0000C0A00000}"/>
    <cellStyle name="Migliaia 7 6 2 2" xfId="5229" xr:uid="{00000000-0005-0000-0000-0000C1A00000}"/>
    <cellStyle name="Migliaia 7 6 2 3" xfId="14027" xr:uid="{00000000-0005-0000-0000-0000C2A00000}"/>
    <cellStyle name="Migliaia 7 6 2 4" xfId="16620" xr:uid="{00000000-0005-0000-0000-0000C3A00000}"/>
    <cellStyle name="Migliaia 7 6 2 5" xfId="27941" xr:uid="{00000000-0005-0000-0000-0000C4A00000}"/>
    <cellStyle name="Migliaia 7 6 2 6" xfId="12365" xr:uid="{00000000-0005-0000-0000-0000C5A00000}"/>
    <cellStyle name="Migliaia 7 6 3" xfId="4981" xr:uid="{00000000-0005-0000-0000-0000C6A00000}"/>
    <cellStyle name="Migliaia 7 6 3 2" xfId="30982" xr:uid="{00000000-0005-0000-0000-0000C7A00000}"/>
    <cellStyle name="Migliaia 7 6 3 2 2" xfId="36142" xr:uid="{00000000-0005-0000-0000-0000C8A00000}"/>
    <cellStyle name="Migliaia 7 6 3 2 3" xfId="41444" xr:uid="{00000000-0005-0000-0000-0000C9A00000}"/>
    <cellStyle name="Migliaia 7 6 3 3" xfId="33491" xr:uid="{00000000-0005-0000-0000-0000CAA00000}"/>
    <cellStyle name="Migliaia 7 6 3 4" xfId="38793" xr:uid="{00000000-0005-0000-0000-0000CBA00000}"/>
    <cellStyle name="Migliaia 7 6 4" xfId="16619" xr:uid="{00000000-0005-0000-0000-0000CCA00000}"/>
    <cellStyle name="Migliaia 7 6 4 2" xfId="30404" xr:uid="{00000000-0005-0000-0000-0000CDA00000}"/>
    <cellStyle name="Migliaia 7 6 5" xfId="21198" xr:uid="{00000000-0005-0000-0000-0000CEA00000}"/>
    <cellStyle name="Migliaia 7 6 6" xfId="12364" xr:uid="{00000000-0005-0000-0000-0000CFA00000}"/>
    <cellStyle name="Migliaia 7 7" xfId="3309" xr:uid="{00000000-0005-0000-0000-0000D0A00000}"/>
    <cellStyle name="Migliaia 7 7 2" xfId="9782" xr:uid="{00000000-0005-0000-0000-0000D1A00000}"/>
    <cellStyle name="Migliaia 7 7 2 2" xfId="30983" xr:uid="{00000000-0005-0000-0000-0000D2A00000}"/>
    <cellStyle name="Migliaia 7 7 2 2 2" xfId="36143" xr:uid="{00000000-0005-0000-0000-0000D3A00000}"/>
    <cellStyle name="Migliaia 7 7 2 2 3" xfId="41445" xr:uid="{00000000-0005-0000-0000-0000D4A00000}"/>
    <cellStyle name="Migliaia 7 7 2 3" xfId="33492" xr:uid="{00000000-0005-0000-0000-0000D5A00000}"/>
    <cellStyle name="Migliaia 7 7 2 4" xfId="38794" xr:uid="{00000000-0005-0000-0000-0000D6A00000}"/>
    <cellStyle name="Migliaia 7 7 3" xfId="16621" xr:uid="{00000000-0005-0000-0000-0000D7A00000}"/>
    <cellStyle name="Migliaia 7 7 3 2" xfId="30405" xr:uid="{00000000-0005-0000-0000-0000D8A00000}"/>
    <cellStyle name="Migliaia 7 7 4" xfId="21199" xr:uid="{00000000-0005-0000-0000-0000D9A00000}"/>
    <cellStyle name="Migliaia 7 7 5" xfId="12366" xr:uid="{00000000-0005-0000-0000-0000DAA00000}"/>
    <cellStyle name="Migliaia 7 8" xfId="2914" xr:uid="{00000000-0005-0000-0000-0000DBA00000}"/>
    <cellStyle name="Migliaia 7 8 2" xfId="9487" xr:uid="{00000000-0005-0000-0000-0000DCA00000}"/>
    <cellStyle name="Migliaia 7 8 2 2" xfId="30984" xr:uid="{00000000-0005-0000-0000-0000DDA00000}"/>
    <cellStyle name="Migliaia 7 8 2 2 2" xfId="36144" xr:uid="{00000000-0005-0000-0000-0000DEA00000}"/>
    <cellStyle name="Migliaia 7 8 2 2 3" xfId="41446" xr:uid="{00000000-0005-0000-0000-0000DFA00000}"/>
    <cellStyle name="Migliaia 7 8 2 3" xfId="33493" xr:uid="{00000000-0005-0000-0000-0000E0A00000}"/>
    <cellStyle name="Migliaia 7 8 2 4" xfId="38795" xr:uid="{00000000-0005-0000-0000-0000E1A00000}"/>
    <cellStyle name="Migliaia 7 8 3" xfId="16622" xr:uid="{00000000-0005-0000-0000-0000E2A00000}"/>
    <cellStyle name="Migliaia 7 8 3 2" xfId="30406" xr:uid="{00000000-0005-0000-0000-0000E3A00000}"/>
    <cellStyle name="Migliaia 7 8 4" xfId="21200" xr:uid="{00000000-0005-0000-0000-0000E4A00000}"/>
    <cellStyle name="Migliaia 7 8 5" xfId="12367" xr:uid="{00000000-0005-0000-0000-0000E5A00000}"/>
    <cellStyle name="Migliaia 7 9" xfId="12680" xr:uid="{00000000-0005-0000-0000-0000E6A00000}"/>
    <cellStyle name="Migliaia 7 9 2" xfId="30407" xr:uid="{00000000-0005-0000-0000-0000E7A00000}"/>
    <cellStyle name="Migliaia 7 9 3" xfId="21201" xr:uid="{00000000-0005-0000-0000-0000E8A00000}"/>
    <cellStyle name="Migliaia 8" xfId="413" xr:uid="{00000000-0005-0000-0000-0000E9A00000}"/>
    <cellStyle name="Migliaia 8 10" xfId="16623" xr:uid="{00000000-0005-0000-0000-0000EAA00000}"/>
    <cellStyle name="Migliaia 8 10 2" xfId="30408" xr:uid="{00000000-0005-0000-0000-0000EBA00000}"/>
    <cellStyle name="Migliaia 8 11" xfId="21202" xr:uid="{00000000-0005-0000-0000-0000ECA00000}"/>
    <cellStyle name="Migliaia 8 2" xfId="414" xr:uid="{00000000-0005-0000-0000-0000EDA00000}"/>
    <cellStyle name="Migliaia 8 2 2" xfId="1578" xr:uid="{00000000-0005-0000-0000-0000EEA00000}"/>
    <cellStyle name="Migliaia 8 2 2 2" xfId="3774" xr:uid="{00000000-0005-0000-0000-0000EFA00000}"/>
    <cellStyle name="Migliaia 8 2 2 2 2" xfId="9851" xr:uid="{00000000-0005-0000-0000-0000F0A00000}"/>
    <cellStyle name="Migliaia 8 2 2 2 2 2" xfId="30411" xr:uid="{00000000-0005-0000-0000-0000F1A00000}"/>
    <cellStyle name="Migliaia 8 2 2 2 3" xfId="13971" xr:uid="{00000000-0005-0000-0000-0000F2A00000}"/>
    <cellStyle name="Migliaia 8 2 2 2 4" xfId="16626" xr:uid="{00000000-0005-0000-0000-0000F3A00000}"/>
    <cellStyle name="Migliaia 8 2 2 2 5" xfId="21205" xr:uid="{00000000-0005-0000-0000-0000F4A00000}"/>
    <cellStyle name="Migliaia 8 2 2 2 6" xfId="12368" xr:uid="{00000000-0005-0000-0000-0000F5A00000}"/>
    <cellStyle name="Migliaia 8 2 2 3" xfId="7076" xr:uid="{00000000-0005-0000-0000-0000F6A00000}"/>
    <cellStyle name="Migliaia 8 2 2 3 2" xfId="30985" xr:uid="{00000000-0005-0000-0000-0000F7A00000}"/>
    <cellStyle name="Migliaia 8 2 2 3 2 2" xfId="36145" xr:uid="{00000000-0005-0000-0000-0000F8A00000}"/>
    <cellStyle name="Migliaia 8 2 2 3 2 3" xfId="41447" xr:uid="{00000000-0005-0000-0000-0000F9A00000}"/>
    <cellStyle name="Migliaia 8 2 2 3 3" xfId="33494" xr:uid="{00000000-0005-0000-0000-0000FAA00000}"/>
    <cellStyle name="Migliaia 8 2 2 3 4" xfId="38796" xr:uid="{00000000-0005-0000-0000-0000FBA00000}"/>
    <cellStyle name="Migliaia 8 2 2 4" xfId="6321" xr:uid="{00000000-0005-0000-0000-0000FCA00000}"/>
    <cellStyle name="Migliaia 8 2 2 4 2" xfId="17095" xr:uid="{00000000-0005-0000-0000-0000FDA00000}"/>
    <cellStyle name="Migliaia 8 2 2 4 3" xfId="30410" xr:uid="{00000000-0005-0000-0000-0000FEA00000}"/>
    <cellStyle name="Migliaia 8 2 2 4 4" xfId="42454" xr:uid="{00000000-0005-0000-0000-0000FFA00000}"/>
    <cellStyle name="Migliaia 8 2 2 4 5" xfId="46127" xr:uid="{00000000-0005-0000-0000-000000A10000}"/>
    <cellStyle name="Migliaia 8 2 2 4 6" xfId="49143" xr:uid="{00000000-0005-0000-0000-000001A10000}"/>
    <cellStyle name="Migliaia 8 2 2 5" xfId="16625" xr:uid="{00000000-0005-0000-0000-000002A10000}"/>
    <cellStyle name="Migliaia 8 2 2 6" xfId="21204" xr:uid="{00000000-0005-0000-0000-000003A10000}"/>
    <cellStyle name="Migliaia 8 2 3" xfId="3313" xr:uid="{00000000-0005-0000-0000-000004A10000}"/>
    <cellStyle name="Migliaia 8 2 3 2" xfId="9786" xr:uid="{00000000-0005-0000-0000-000005A10000}"/>
    <cellStyle name="Migliaia 8 2 3 2 2" xfId="30986" xr:uid="{00000000-0005-0000-0000-000006A10000}"/>
    <cellStyle name="Migliaia 8 2 3 2 2 2" xfId="36146" xr:uid="{00000000-0005-0000-0000-000007A10000}"/>
    <cellStyle name="Migliaia 8 2 3 2 2 3" xfId="41448" xr:uid="{00000000-0005-0000-0000-000008A10000}"/>
    <cellStyle name="Migliaia 8 2 3 2 3" xfId="33495" xr:uid="{00000000-0005-0000-0000-000009A10000}"/>
    <cellStyle name="Migliaia 8 2 3 2 4" xfId="38797" xr:uid="{00000000-0005-0000-0000-00000AA10000}"/>
    <cellStyle name="Migliaia 8 2 3 3" xfId="16627" xr:uid="{00000000-0005-0000-0000-00000BA10000}"/>
    <cellStyle name="Migliaia 8 2 3 3 2" xfId="30412" xr:uid="{00000000-0005-0000-0000-00000CA10000}"/>
    <cellStyle name="Migliaia 8 2 3 4" xfId="21206" xr:uid="{00000000-0005-0000-0000-00000DA10000}"/>
    <cellStyle name="Migliaia 8 2 3 5" xfId="12369" xr:uid="{00000000-0005-0000-0000-00000EA10000}"/>
    <cellStyle name="Migliaia 8 2 4" xfId="2919" xr:uid="{00000000-0005-0000-0000-00000FA10000}"/>
    <cellStyle name="Migliaia 8 2 4 2" xfId="9491" xr:uid="{00000000-0005-0000-0000-000010A10000}"/>
    <cellStyle name="Migliaia 8 2 4 2 2" xfId="30413" xr:uid="{00000000-0005-0000-0000-000011A10000}"/>
    <cellStyle name="Migliaia 8 2 4 3" xfId="13461" xr:uid="{00000000-0005-0000-0000-000012A10000}"/>
    <cellStyle name="Migliaia 8 2 4 4" xfId="16628" xr:uid="{00000000-0005-0000-0000-000013A10000}"/>
    <cellStyle name="Migliaia 8 2 4 5" xfId="21207" xr:uid="{00000000-0005-0000-0000-000014A10000}"/>
    <cellStyle name="Migliaia 8 2 4 6" xfId="12370" xr:uid="{00000000-0005-0000-0000-000015A10000}"/>
    <cellStyle name="Migliaia 8 2 5" xfId="8591" xr:uid="{00000000-0005-0000-0000-000016A10000}"/>
    <cellStyle name="Migliaia 8 2 5 2" xfId="30414" xr:uid="{00000000-0005-0000-0000-000017A10000}"/>
    <cellStyle name="Migliaia 8 2 5 3" xfId="21208" xr:uid="{00000000-0005-0000-0000-000018A10000}"/>
    <cellStyle name="Migliaia 8 2 6" xfId="16624" xr:uid="{00000000-0005-0000-0000-000019A10000}"/>
    <cellStyle name="Migliaia 8 2 6 2" xfId="30415" xr:uid="{00000000-0005-0000-0000-00001AA10000}"/>
    <cellStyle name="Migliaia 8 2 6 3" xfId="21209" xr:uid="{00000000-0005-0000-0000-00001BA10000}"/>
    <cellStyle name="Migliaia 8 2 7" xfId="30409" xr:uid="{00000000-0005-0000-0000-00001CA10000}"/>
    <cellStyle name="Migliaia 8 2 8" xfId="21203" xr:uid="{00000000-0005-0000-0000-00001DA10000}"/>
    <cellStyle name="Migliaia 8 3" xfId="415" xr:uid="{00000000-0005-0000-0000-00001EA10000}"/>
    <cellStyle name="Migliaia 8 3 10" xfId="21210" xr:uid="{00000000-0005-0000-0000-00001FA10000}"/>
    <cellStyle name="Migliaia 8 3 11" xfId="12371" xr:uid="{00000000-0005-0000-0000-000020A10000}"/>
    <cellStyle name="Migliaia 8 3 2" xfId="1580" xr:uid="{00000000-0005-0000-0000-000021A10000}"/>
    <cellStyle name="Migliaia 8 3 2 2" xfId="3776" xr:uid="{00000000-0005-0000-0000-000022A10000}"/>
    <cellStyle name="Migliaia 8 3 2 2 2" xfId="7551" xr:uid="{00000000-0005-0000-0000-000023A10000}"/>
    <cellStyle name="Migliaia 8 3 2 2 2 2" xfId="13972" xr:uid="{00000000-0005-0000-0000-000024A10000}"/>
    <cellStyle name="Migliaia 8 3 2 2 2 2 2" xfId="17332" xr:uid="{00000000-0005-0000-0000-000025A10000}"/>
    <cellStyle name="Migliaia 8 3 2 2 2 2 3" xfId="30419" xr:uid="{00000000-0005-0000-0000-000026A10000}"/>
    <cellStyle name="Migliaia 8 3 2 2 2 3" xfId="21213" xr:uid="{00000000-0005-0000-0000-000027A10000}"/>
    <cellStyle name="Migliaia 8 3 2 2 2 4" xfId="42203" xr:uid="{00000000-0005-0000-0000-000028A10000}"/>
    <cellStyle name="Migliaia 8 3 2 2 2 5" xfId="46377" xr:uid="{00000000-0005-0000-0000-000029A10000}"/>
    <cellStyle name="Migliaia 8 3 2 2 2 6" xfId="49393" xr:uid="{00000000-0005-0000-0000-00002AA10000}"/>
    <cellStyle name="Migliaia 8 3 2 2 2 7" xfId="13131" xr:uid="{00000000-0005-0000-0000-00002BA10000}"/>
    <cellStyle name="Migliaia 8 3 2 2 3" xfId="6546" xr:uid="{00000000-0005-0000-0000-00002CA10000}"/>
    <cellStyle name="Migliaia 8 3 2 2 3 2" xfId="30418" xr:uid="{00000000-0005-0000-0000-00002DA10000}"/>
    <cellStyle name="Migliaia 8 3 2 2 4" xfId="6322" xr:uid="{00000000-0005-0000-0000-00002EA10000}"/>
    <cellStyle name="Migliaia 8 3 2 2 4 2" xfId="17096" xr:uid="{00000000-0005-0000-0000-00002FA10000}"/>
    <cellStyle name="Migliaia 8 3 2 2 4 3" xfId="43836" xr:uid="{00000000-0005-0000-0000-000030A10000}"/>
    <cellStyle name="Migliaia 8 3 2 2 4 4" xfId="46128" xr:uid="{00000000-0005-0000-0000-000031A10000}"/>
    <cellStyle name="Migliaia 8 3 2 2 4 5" xfId="49144" xr:uid="{00000000-0005-0000-0000-000032A10000}"/>
    <cellStyle name="Migliaia 8 3 2 2 5" xfId="16631" xr:uid="{00000000-0005-0000-0000-000033A10000}"/>
    <cellStyle name="Migliaia 8 3 2 2 6" xfId="21212" xr:uid="{00000000-0005-0000-0000-000034A10000}"/>
    <cellStyle name="Migliaia 8 3 2 3" xfId="2921" xr:uid="{00000000-0005-0000-0000-000035A10000}"/>
    <cellStyle name="Migliaia 8 3 2 3 2" xfId="7822" xr:uid="{00000000-0005-0000-0000-000036A10000}"/>
    <cellStyle name="Migliaia 8 3 2 3 2 2" xfId="30420" xr:uid="{00000000-0005-0000-0000-000037A10000}"/>
    <cellStyle name="Migliaia 8 3 2 3 3" xfId="7552" xr:uid="{00000000-0005-0000-0000-000038A10000}"/>
    <cellStyle name="Migliaia 8 3 2 3 4" xfId="16632" xr:uid="{00000000-0005-0000-0000-000039A10000}"/>
    <cellStyle name="Migliaia 8 3 2 3 5" xfId="21214" xr:uid="{00000000-0005-0000-0000-00003AA10000}"/>
    <cellStyle name="Migliaia 8 3 2 3 6" xfId="12372" xr:uid="{00000000-0005-0000-0000-00003BA10000}"/>
    <cellStyle name="Migliaia 8 3 2 4" xfId="6902" xr:uid="{00000000-0005-0000-0000-00003CA10000}"/>
    <cellStyle name="Migliaia 8 3 2 4 2" xfId="13548" xr:uid="{00000000-0005-0000-0000-00003DA10000}"/>
    <cellStyle name="Migliaia 8 3 2 4 2 2" xfId="30421" xr:uid="{00000000-0005-0000-0000-00003EA10000}"/>
    <cellStyle name="Migliaia 8 3 2 4 3" xfId="21215" xr:uid="{00000000-0005-0000-0000-00003FA10000}"/>
    <cellStyle name="Migliaia 8 3 2 4 4" xfId="12683" xr:uid="{00000000-0005-0000-0000-000040A10000}"/>
    <cellStyle name="Migliaia 8 3 2 5" xfId="12500" xr:uid="{00000000-0005-0000-0000-000041A10000}"/>
    <cellStyle name="Migliaia 8 3 2 5 2" xfId="30422" xr:uid="{00000000-0005-0000-0000-000042A10000}"/>
    <cellStyle name="Migliaia 8 3 2 5 3" xfId="21216" xr:uid="{00000000-0005-0000-0000-000043A10000}"/>
    <cellStyle name="Migliaia 8 3 2 6" xfId="16630" xr:uid="{00000000-0005-0000-0000-000044A10000}"/>
    <cellStyle name="Migliaia 8 3 2 6 2" xfId="30423" xr:uid="{00000000-0005-0000-0000-000045A10000}"/>
    <cellStyle name="Migliaia 8 3 2 6 3" xfId="21217" xr:uid="{00000000-0005-0000-0000-000046A10000}"/>
    <cellStyle name="Migliaia 8 3 2 7" xfId="30417" xr:uid="{00000000-0005-0000-0000-000047A10000}"/>
    <cellStyle name="Migliaia 8 3 2 8" xfId="21211" xr:uid="{00000000-0005-0000-0000-000048A10000}"/>
    <cellStyle name="Migliaia 8 3 3" xfId="1579" xr:uid="{00000000-0005-0000-0000-000049A10000}"/>
    <cellStyle name="Migliaia 8 3 3 2" xfId="3775" xr:uid="{00000000-0005-0000-0000-00004AA10000}"/>
    <cellStyle name="Migliaia 8 3 3 2 2" xfId="5232" xr:uid="{00000000-0005-0000-0000-00004BA10000}"/>
    <cellStyle name="Migliaia 8 3 3 2 2 2" xfId="30425" xr:uid="{00000000-0005-0000-0000-00004CA10000}"/>
    <cellStyle name="Migliaia 8 3 3 2 3" xfId="13712" xr:uid="{00000000-0005-0000-0000-00004DA10000}"/>
    <cellStyle name="Migliaia 8 3 3 2 4" xfId="16634" xr:uid="{00000000-0005-0000-0000-00004EA10000}"/>
    <cellStyle name="Migliaia 8 3 3 2 5" xfId="21219" xr:uid="{00000000-0005-0000-0000-00004FA10000}"/>
    <cellStyle name="Migliaia 8 3 3 2 6" xfId="12374" xr:uid="{00000000-0005-0000-0000-000050A10000}"/>
    <cellStyle name="Migliaia 8 3 3 3" xfId="4984" xr:uid="{00000000-0005-0000-0000-000051A10000}"/>
    <cellStyle name="Migliaia 8 3 3 3 2" xfId="30426" xr:uid="{00000000-0005-0000-0000-000052A10000}"/>
    <cellStyle name="Migliaia 8 3 3 3 3" xfId="21220" xr:uid="{00000000-0005-0000-0000-000053A10000}"/>
    <cellStyle name="Migliaia 8 3 3 4" xfId="16633" xr:uid="{00000000-0005-0000-0000-000054A10000}"/>
    <cellStyle name="Migliaia 8 3 3 4 2" xfId="30427" xr:uid="{00000000-0005-0000-0000-000055A10000}"/>
    <cellStyle name="Migliaia 8 3 3 4 3" xfId="21221" xr:uid="{00000000-0005-0000-0000-000056A10000}"/>
    <cellStyle name="Migliaia 8 3 3 4 4" xfId="44370" xr:uid="{00000000-0005-0000-0000-000057A10000}"/>
    <cellStyle name="Migliaia 8 3 3 5" xfId="21222" xr:uid="{00000000-0005-0000-0000-000058A10000}"/>
    <cellStyle name="Migliaia 8 3 3 5 2" xfId="30428" xr:uid="{00000000-0005-0000-0000-000059A10000}"/>
    <cellStyle name="Migliaia 8 3 3 5 3" xfId="44371" xr:uid="{00000000-0005-0000-0000-00005AA10000}"/>
    <cellStyle name="Migliaia 8 3 3 6" xfId="30424" xr:uid="{00000000-0005-0000-0000-00005BA10000}"/>
    <cellStyle name="Migliaia 8 3 3 7" xfId="21218" xr:uid="{00000000-0005-0000-0000-00005CA10000}"/>
    <cellStyle name="Migliaia 8 3 3 8" xfId="12373" xr:uid="{00000000-0005-0000-0000-00005DA10000}"/>
    <cellStyle name="Migliaia 8 3 4" xfId="2444" xr:uid="{00000000-0005-0000-0000-00005EA10000}"/>
    <cellStyle name="Migliaia 8 3 4 2" xfId="3956" xr:uid="{00000000-0005-0000-0000-00005FA10000}"/>
    <cellStyle name="Migliaia 8 3 4 2 2" xfId="9911" xr:uid="{00000000-0005-0000-0000-000060A10000}"/>
    <cellStyle name="Migliaia 8 3 4 2 3" xfId="13570" xr:uid="{00000000-0005-0000-0000-000061A10000}"/>
    <cellStyle name="Migliaia 8 3 4 2 4" xfId="16636" xr:uid="{00000000-0005-0000-0000-000062A10000}"/>
    <cellStyle name="Migliaia 8 3 4 2 5" xfId="27942" xr:uid="{00000000-0005-0000-0000-000063A10000}"/>
    <cellStyle name="Migliaia 8 3 4 2 6" xfId="12376" xr:uid="{00000000-0005-0000-0000-000064A10000}"/>
    <cellStyle name="Migliaia 8 3 4 3" xfId="9159" xr:uid="{00000000-0005-0000-0000-000065A10000}"/>
    <cellStyle name="Migliaia 8 3 4 3 2" xfId="30987" xr:uid="{00000000-0005-0000-0000-000066A10000}"/>
    <cellStyle name="Migliaia 8 3 4 3 2 2" xfId="36147" xr:uid="{00000000-0005-0000-0000-000067A10000}"/>
    <cellStyle name="Migliaia 8 3 4 3 2 3" xfId="41449" xr:uid="{00000000-0005-0000-0000-000068A10000}"/>
    <cellStyle name="Migliaia 8 3 4 3 3" xfId="33496" xr:uid="{00000000-0005-0000-0000-000069A10000}"/>
    <cellStyle name="Migliaia 8 3 4 3 4" xfId="38798" xr:uid="{00000000-0005-0000-0000-00006AA10000}"/>
    <cellStyle name="Migliaia 8 3 4 4" xfId="16635" xr:uid="{00000000-0005-0000-0000-00006BA10000}"/>
    <cellStyle name="Migliaia 8 3 4 4 2" xfId="30429" xr:uid="{00000000-0005-0000-0000-00006CA10000}"/>
    <cellStyle name="Migliaia 8 3 4 5" xfId="21223" xr:uid="{00000000-0005-0000-0000-00006DA10000}"/>
    <cellStyle name="Migliaia 8 3 4 6" xfId="12375" xr:uid="{00000000-0005-0000-0000-00006EA10000}"/>
    <cellStyle name="Migliaia 8 3 5" xfId="3314" xr:uid="{00000000-0005-0000-0000-00006FA10000}"/>
    <cellStyle name="Migliaia 8 3 5 2" xfId="9787" xr:uid="{00000000-0005-0000-0000-000070A10000}"/>
    <cellStyle name="Migliaia 8 3 5 2 2" xfId="30988" xr:uid="{00000000-0005-0000-0000-000071A10000}"/>
    <cellStyle name="Migliaia 8 3 5 2 2 2" xfId="36148" xr:uid="{00000000-0005-0000-0000-000072A10000}"/>
    <cellStyle name="Migliaia 8 3 5 2 2 3" xfId="41450" xr:uid="{00000000-0005-0000-0000-000073A10000}"/>
    <cellStyle name="Migliaia 8 3 5 2 3" xfId="33497" xr:uid="{00000000-0005-0000-0000-000074A10000}"/>
    <cellStyle name="Migliaia 8 3 5 2 4" xfId="38799" xr:uid="{00000000-0005-0000-0000-000075A10000}"/>
    <cellStyle name="Migliaia 8 3 5 3" xfId="16637" xr:uid="{00000000-0005-0000-0000-000076A10000}"/>
    <cellStyle name="Migliaia 8 3 5 3 2" xfId="30430" xr:uid="{00000000-0005-0000-0000-000077A10000}"/>
    <cellStyle name="Migliaia 8 3 5 4" xfId="21224" xr:uid="{00000000-0005-0000-0000-000078A10000}"/>
    <cellStyle name="Migliaia 8 3 5 5" xfId="12377" xr:uid="{00000000-0005-0000-0000-000079A10000}"/>
    <cellStyle name="Migliaia 8 3 6" xfId="2920" xr:uid="{00000000-0005-0000-0000-00007AA10000}"/>
    <cellStyle name="Migliaia 8 3 6 2" xfId="9492" xr:uid="{00000000-0005-0000-0000-00007BA10000}"/>
    <cellStyle name="Migliaia 8 3 6 2 2" xfId="30431" xr:uid="{00000000-0005-0000-0000-00007CA10000}"/>
    <cellStyle name="Migliaia 8 3 6 3" xfId="13727" xr:uid="{00000000-0005-0000-0000-00007DA10000}"/>
    <cellStyle name="Migliaia 8 3 6 4" xfId="16638" xr:uid="{00000000-0005-0000-0000-00007EA10000}"/>
    <cellStyle name="Migliaia 8 3 6 5" xfId="21225" xr:uid="{00000000-0005-0000-0000-00007FA10000}"/>
    <cellStyle name="Migliaia 8 3 6 6" xfId="12378" xr:uid="{00000000-0005-0000-0000-000080A10000}"/>
    <cellStyle name="Migliaia 8 3 7" xfId="6954" xr:uid="{00000000-0005-0000-0000-000081A10000}"/>
    <cellStyle name="Migliaia 8 3 7 2" xfId="30432" xr:uid="{00000000-0005-0000-0000-000082A10000}"/>
    <cellStyle name="Migliaia 8 3 7 3" xfId="21226" xr:uid="{00000000-0005-0000-0000-000083A10000}"/>
    <cellStyle name="Migliaia 8 3 8" xfId="12501" xr:uid="{00000000-0005-0000-0000-000084A10000}"/>
    <cellStyle name="Migliaia 8 3 8 2" xfId="30433" xr:uid="{00000000-0005-0000-0000-000085A10000}"/>
    <cellStyle name="Migliaia 8 3 8 3" xfId="21227" xr:uid="{00000000-0005-0000-0000-000086A10000}"/>
    <cellStyle name="Migliaia 8 3 9" xfId="16629" xr:uid="{00000000-0005-0000-0000-000087A10000}"/>
    <cellStyle name="Migliaia 8 3 9 2" xfId="30416" xr:uid="{00000000-0005-0000-0000-000088A10000}"/>
    <cellStyle name="Migliaia 8 4" xfId="1581" xr:uid="{00000000-0005-0000-0000-000089A10000}"/>
    <cellStyle name="Migliaia 8 4 2" xfId="3777" xr:uid="{00000000-0005-0000-0000-00008AA10000}"/>
    <cellStyle name="Migliaia 8 4 2 2" xfId="4330" xr:uid="{00000000-0005-0000-0000-00008BA10000}"/>
    <cellStyle name="Migliaia 8 4 2 2 2" xfId="30436" xr:uid="{00000000-0005-0000-0000-00008CA10000}"/>
    <cellStyle name="Migliaia 8 4 2 2 3" xfId="21230" xr:uid="{00000000-0005-0000-0000-00008DA10000}"/>
    <cellStyle name="Migliaia 8 4 2 3" xfId="7553" xr:uid="{00000000-0005-0000-0000-00008EA10000}"/>
    <cellStyle name="Migliaia 8 4 2 3 2" xfId="30437" xr:uid="{00000000-0005-0000-0000-00008FA10000}"/>
    <cellStyle name="Migliaia 8 4 2 3 3" xfId="21231" xr:uid="{00000000-0005-0000-0000-000090A10000}"/>
    <cellStyle name="Migliaia 8 4 2 4" xfId="6904" xr:uid="{00000000-0005-0000-0000-000091A10000}"/>
    <cellStyle name="Migliaia 8 4 2 4 2" xfId="30435" xr:uid="{00000000-0005-0000-0000-000092A10000}"/>
    <cellStyle name="Migliaia 8 4 2 5" xfId="6324" xr:uid="{00000000-0005-0000-0000-000093A10000}"/>
    <cellStyle name="Migliaia 8 4 2 5 2" xfId="17098" xr:uid="{00000000-0005-0000-0000-000094A10000}"/>
    <cellStyle name="Migliaia 8 4 2 5 3" xfId="43128" xr:uid="{00000000-0005-0000-0000-000095A10000}"/>
    <cellStyle name="Migliaia 8 4 2 5 4" xfId="46130" xr:uid="{00000000-0005-0000-0000-000096A10000}"/>
    <cellStyle name="Migliaia 8 4 2 5 5" xfId="49146" xr:uid="{00000000-0005-0000-0000-000097A10000}"/>
    <cellStyle name="Migliaia 8 4 2 6" xfId="16640" xr:uid="{00000000-0005-0000-0000-000098A10000}"/>
    <cellStyle name="Migliaia 8 4 2 7" xfId="21229" xr:uid="{00000000-0005-0000-0000-000099A10000}"/>
    <cellStyle name="Migliaia 8 4 3" xfId="4331" xr:uid="{00000000-0005-0000-0000-00009AA10000}"/>
    <cellStyle name="Migliaia 8 4 3 2" xfId="13713" xr:uid="{00000000-0005-0000-0000-00009BA10000}"/>
    <cellStyle name="Migliaia 8 4 3 2 2" xfId="30438" xr:uid="{00000000-0005-0000-0000-00009CA10000}"/>
    <cellStyle name="Migliaia 8 4 3 3" xfId="21232" xr:uid="{00000000-0005-0000-0000-00009DA10000}"/>
    <cellStyle name="Migliaia 8 4 3 4" xfId="12499" xr:uid="{00000000-0005-0000-0000-00009EA10000}"/>
    <cellStyle name="Migliaia 8 4 4" xfId="7554" xr:uid="{00000000-0005-0000-0000-00009FA10000}"/>
    <cellStyle name="Migliaia 8 4 4 2" xfId="30439" xr:uid="{00000000-0005-0000-0000-0000A0A10000}"/>
    <cellStyle name="Migliaia 8 4 4 3" xfId="21233" xr:uid="{00000000-0005-0000-0000-0000A1A10000}"/>
    <cellStyle name="Migliaia 8 4 5" xfId="6903" xr:uid="{00000000-0005-0000-0000-0000A2A10000}"/>
    <cellStyle name="Migliaia 8 4 5 2" xfId="30440" xr:uid="{00000000-0005-0000-0000-0000A3A10000}"/>
    <cellStyle name="Migliaia 8 4 5 3" xfId="21234" xr:uid="{00000000-0005-0000-0000-0000A4A10000}"/>
    <cellStyle name="Migliaia 8 4 6" xfId="6323" xr:uid="{00000000-0005-0000-0000-0000A5A10000}"/>
    <cellStyle name="Migliaia 8 4 6 2" xfId="17097" xr:uid="{00000000-0005-0000-0000-0000A6A10000}"/>
    <cellStyle name="Migliaia 8 4 6 2 2" xfId="30441" xr:uid="{00000000-0005-0000-0000-0000A7A10000}"/>
    <cellStyle name="Migliaia 8 4 6 3" xfId="21235" xr:uid="{00000000-0005-0000-0000-0000A8A10000}"/>
    <cellStyle name="Migliaia 8 4 6 4" xfId="42163" xr:uid="{00000000-0005-0000-0000-0000A9A10000}"/>
    <cellStyle name="Migliaia 8 4 6 5" xfId="44372" xr:uid="{00000000-0005-0000-0000-0000AAA10000}"/>
    <cellStyle name="Migliaia 8 4 6 6" xfId="46129" xr:uid="{00000000-0005-0000-0000-0000ABA10000}"/>
    <cellStyle name="Migliaia 8 4 6 7" xfId="49145" xr:uid="{00000000-0005-0000-0000-0000ACA10000}"/>
    <cellStyle name="Migliaia 8 4 7" xfId="16639" xr:uid="{00000000-0005-0000-0000-0000ADA10000}"/>
    <cellStyle name="Migliaia 8 4 7 2" xfId="30442" xr:uid="{00000000-0005-0000-0000-0000AEA10000}"/>
    <cellStyle name="Migliaia 8 4 7 3" xfId="21236" xr:uid="{00000000-0005-0000-0000-0000AFA10000}"/>
    <cellStyle name="Migliaia 8 4 8" xfId="30434" xr:uid="{00000000-0005-0000-0000-0000B0A10000}"/>
    <cellStyle name="Migliaia 8 4 9" xfId="21228" xr:uid="{00000000-0005-0000-0000-0000B1A10000}"/>
    <cellStyle name="Migliaia 8 5" xfId="1582" xr:uid="{00000000-0005-0000-0000-0000B2A10000}"/>
    <cellStyle name="Migliaia 8 5 2" xfId="3778" xr:uid="{00000000-0005-0000-0000-0000B3A10000}"/>
    <cellStyle name="Migliaia 8 5 2 2" xfId="13973" xr:uid="{00000000-0005-0000-0000-0000B4A10000}"/>
    <cellStyle name="Migliaia 8 5 2 2 2" xfId="30444" xr:uid="{00000000-0005-0000-0000-0000B5A10000}"/>
    <cellStyle name="Migliaia 8 5 2 3" xfId="16642" xr:uid="{00000000-0005-0000-0000-0000B6A10000}"/>
    <cellStyle name="Migliaia 8 5 2 4" xfId="21238" xr:uid="{00000000-0005-0000-0000-0000B7A10000}"/>
    <cellStyle name="Migliaia 8 5 2 5" xfId="12379" xr:uid="{00000000-0005-0000-0000-0000B8A10000}"/>
    <cellStyle name="Migliaia 8 5 3" xfId="6905" xr:uid="{00000000-0005-0000-0000-0000B9A10000}"/>
    <cellStyle name="Migliaia 8 5 3 2" xfId="30445" xr:uid="{00000000-0005-0000-0000-0000BAA10000}"/>
    <cellStyle name="Migliaia 8 5 3 3" xfId="21239" xr:uid="{00000000-0005-0000-0000-0000BBA10000}"/>
    <cellStyle name="Migliaia 8 5 4" xfId="6325" xr:uid="{00000000-0005-0000-0000-0000BCA10000}"/>
    <cellStyle name="Migliaia 8 5 4 2" xfId="17099" xr:uid="{00000000-0005-0000-0000-0000BDA10000}"/>
    <cellStyle name="Migliaia 8 5 4 2 2" xfId="30446" xr:uid="{00000000-0005-0000-0000-0000BEA10000}"/>
    <cellStyle name="Migliaia 8 5 4 3" xfId="21240" xr:uid="{00000000-0005-0000-0000-0000BFA10000}"/>
    <cellStyle name="Migliaia 8 5 4 4" xfId="43929" xr:uid="{00000000-0005-0000-0000-0000C0A10000}"/>
    <cellStyle name="Migliaia 8 5 4 5" xfId="44373" xr:uid="{00000000-0005-0000-0000-0000C1A10000}"/>
    <cellStyle name="Migliaia 8 5 4 6" xfId="46131" xr:uid="{00000000-0005-0000-0000-0000C2A10000}"/>
    <cellStyle name="Migliaia 8 5 4 7" xfId="49147" xr:uid="{00000000-0005-0000-0000-0000C3A10000}"/>
    <cellStyle name="Migliaia 8 5 5" xfId="16641" xr:uid="{00000000-0005-0000-0000-0000C4A10000}"/>
    <cellStyle name="Migliaia 8 5 5 2" xfId="30447" xr:uid="{00000000-0005-0000-0000-0000C5A10000}"/>
    <cellStyle name="Migliaia 8 5 5 3" xfId="21241" xr:uid="{00000000-0005-0000-0000-0000C6A10000}"/>
    <cellStyle name="Migliaia 8 5 5 4" xfId="44374" xr:uid="{00000000-0005-0000-0000-0000C7A10000}"/>
    <cellStyle name="Migliaia 8 5 6" xfId="21242" xr:uid="{00000000-0005-0000-0000-0000C8A10000}"/>
    <cellStyle name="Migliaia 8 5 6 2" xfId="30448" xr:uid="{00000000-0005-0000-0000-0000C9A10000}"/>
    <cellStyle name="Migliaia 8 5 7" xfId="30443" xr:uid="{00000000-0005-0000-0000-0000CAA10000}"/>
    <cellStyle name="Migliaia 8 5 8" xfId="21237" xr:uid="{00000000-0005-0000-0000-0000CBA10000}"/>
    <cellStyle name="Migliaia 8 6" xfId="1577" xr:uid="{00000000-0005-0000-0000-0000CCA10000}"/>
    <cellStyle name="Migliaia 8 6 2" xfId="3773" xr:uid="{00000000-0005-0000-0000-0000CDA10000}"/>
    <cellStyle name="Migliaia 8 6 2 2" xfId="5231" xr:uid="{00000000-0005-0000-0000-0000CEA10000}"/>
    <cellStyle name="Migliaia 8 6 2 3" xfId="13576" xr:uid="{00000000-0005-0000-0000-0000CFA10000}"/>
    <cellStyle name="Migliaia 8 6 2 4" xfId="16644" xr:uid="{00000000-0005-0000-0000-0000D0A10000}"/>
    <cellStyle name="Migliaia 8 6 2 5" xfId="27943" xr:uid="{00000000-0005-0000-0000-0000D1A10000}"/>
    <cellStyle name="Migliaia 8 6 2 6" xfId="12381" xr:uid="{00000000-0005-0000-0000-0000D2A10000}"/>
    <cellStyle name="Migliaia 8 6 3" xfId="4983" xr:uid="{00000000-0005-0000-0000-0000D3A10000}"/>
    <cellStyle name="Migliaia 8 6 3 2" xfId="30989" xr:uid="{00000000-0005-0000-0000-0000D4A10000}"/>
    <cellStyle name="Migliaia 8 6 3 2 2" xfId="36149" xr:uid="{00000000-0005-0000-0000-0000D5A10000}"/>
    <cellStyle name="Migliaia 8 6 3 2 3" xfId="41451" xr:uid="{00000000-0005-0000-0000-0000D6A10000}"/>
    <cellStyle name="Migliaia 8 6 3 3" xfId="33498" xr:uid="{00000000-0005-0000-0000-0000D7A10000}"/>
    <cellStyle name="Migliaia 8 6 3 4" xfId="38800" xr:uid="{00000000-0005-0000-0000-0000D8A10000}"/>
    <cellStyle name="Migliaia 8 6 4" xfId="16643" xr:uid="{00000000-0005-0000-0000-0000D9A10000}"/>
    <cellStyle name="Migliaia 8 6 4 2" xfId="30449" xr:uid="{00000000-0005-0000-0000-0000DAA10000}"/>
    <cellStyle name="Migliaia 8 6 5" xfId="21243" xr:uid="{00000000-0005-0000-0000-0000DBA10000}"/>
    <cellStyle name="Migliaia 8 6 6" xfId="12380" xr:uid="{00000000-0005-0000-0000-0000DCA10000}"/>
    <cellStyle name="Migliaia 8 7" xfId="3312" xr:uid="{00000000-0005-0000-0000-0000DDA10000}"/>
    <cellStyle name="Migliaia 8 7 2" xfId="9785" xr:uid="{00000000-0005-0000-0000-0000DEA10000}"/>
    <cellStyle name="Migliaia 8 7 2 2" xfId="30990" xr:uid="{00000000-0005-0000-0000-0000DFA10000}"/>
    <cellStyle name="Migliaia 8 7 2 2 2" xfId="36150" xr:uid="{00000000-0005-0000-0000-0000E0A10000}"/>
    <cellStyle name="Migliaia 8 7 2 2 3" xfId="41452" xr:uid="{00000000-0005-0000-0000-0000E1A10000}"/>
    <cellStyle name="Migliaia 8 7 2 3" xfId="33499" xr:uid="{00000000-0005-0000-0000-0000E2A10000}"/>
    <cellStyle name="Migliaia 8 7 2 4" xfId="38801" xr:uid="{00000000-0005-0000-0000-0000E3A10000}"/>
    <cellStyle name="Migliaia 8 7 3" xfId="16645" xr:uid="{00000000-0005-0000-0000-0000E4A10000}"/>
    <cellStyle name="Migliaia 8 7 3 2" xfId="30450" xr:uid="{00000000-0005-0000-0000-0000E5A10000}"/>
    <cellStyle name="Migliaia 8 7 4" xfId="21244" xr:uid="{00000000-0005-0000-0000-0000E6A10000}"/>
    <cellStyle name="Migliaia 8 7 5" xfId="12382" xr:uid="{00000000-0005-0000-0000-0000E7A10000}"/>
    <cellStyle name="Migliaia 8 8" xfId="2918" xr:uid="{00000000-0005-0000-0000-0000E8A10000}"/>
    <cellStyle name="Migliaia 8 8 2" xfId="9490" xr:uid="{00000000-0005-0000-0000-0000E9A10000}"/>
    <cellStyle name="Migliaia 8 8 2 2" xfId="30991" xr:uid="{00000000-0005-0000-0000-0000EAA10000}"/>
    <cellStyle name="Migliaia 8 8 2 2 2" xfId="36151" xr:uid="{00000000-0005-0000-0000-0000EBA10000}"/>
    <cellStyle name="Migliaia 8 8 2 2 3" xfId="41453" xr:uid="{00000000-0005-0000-0000-0000ECA10000}"/>
    <cellStyle name="Migliaia 8 8 2 3" xfId="33500" xr:uid="{00000000-0005-0000-0000-0000EDA10000}"/>
    <cellStyle name="Migliaia 8 8 2 4" xfId="38802" xr:uid="{00000000-0005-0000-0000-0000EEA10000}"/>
    <cellStyle name="Migliaia 8 8 3" xfId="16646" xr:uid="{00000000-0005-0000-0000-0000EFA10000}"/>
    <cellStyle name="Migliaia 8 8 3 2" xfId="30451" xr:uid="{00000000-0005-0000-0000-0000F0A10000}"/>
    <cellStyle name="Migliaia 8 8 4" xfId="21245" xr:uid="{00000000-0005-0000-0000-0000F1A10000}"/>
    <cellStyle name="Migliaia 8 8 5" xfId="12383" xr:uid="{00000000-0005-0000-0000-0000F2A10000}"/>
    <cellStyle name="Migliaia 8 9" xfId="12682" xr:uid="{00000000-0005-0000-0000-0000F3A10000}"/>
    <cellStyle name="Migliaia 8 9 2" xfId="30452" xr:uid="{00000000-0005-0000-0000-0000F4A10000}"/>
    <cellStyle name="Migliaia 8 9 3" xfId="21246" xr:uid="{00000000-0005-0000-0000-0000F5A10000}"/>
    <cellStyle name="Migliaia 9" xfId="416" xr:uid="{00000000-0005-0000-0000-0000F6A10000}"/>
    <cellStyle name="Migliaia 9 10" xfId="16647" xr:uid="{00000000-0005-0000-0000-0000F7A10000}"/>
    <cellStyle name="Migliaia 9 10 2" xfId="30453" xr:uid="{00000000-0005-0000-0000-0000F8A10000}"/>
    <cellStyle name="Migliaia 9 11" xfId="21247" xr:uid="{00000000-0005-0000-0000-0000F9A10000}"/>
    <cellStyle name="Migliaia 9 2" xfId="417" xr:uid="{00000000-0005-0000-0000-0000FAA10000}"/>
    <cellStyle name="Migliaia 9 2 2" xfId="1584" xr:uid="{00000000-0005-0000-0000-0000FBA10000}"/>
    <cellStyle name="Migliaia 9 2 2 2" xfId="3780" xr:uid="{00000000-0005-0000-0000-0000FCA10000}"/>
    <cellStyle name="Migliaia 9 2 2 2 2" xfId="9852" xr:uid="{00000000-0005-0000-0000-0000FDA10000}"/>
    <cellStyle name="Migliaia 9 2 2 2 2 2" xfId="30456" xr:uid="{00000000-0005-0000-0000-0000FEA10000}"/>
    <cellStyle name="Migliaia 9 2 2 2 3" xfId="13974" xr:uid="{00000000-0005-0000-0000-0000FFA10000}"/>
    <cellStyle name="Migliaia 9 2 2 2 4" xfId="16650" xr:uid="{00000000-0005-0000-0000-000000A20000}"/>
    <cellStyle name="Migliaia 9 2 2 2 5" xfId="21250" xr:uid="{00000000-0005-0000-0000-000001A20000}"/>
    <cellStyle name="Migliaia 9 2 2 2 6" xfId="12384" xr:uid="{00000000-0005-0000-0000-000002A20000}"/>
    <cellStyle name="Migliaia 9 2 2 3" xfId="7077" xr:uid="{00000000-0005-0000-0000-000003A20000}"/>
    <cellStyle name="Migliaia 9 2 2 3 2" xfId="30992" xr:uid="{00000000-0005-0000-0000-000004A20000}"/>
    <cellStyle name="Migliaia 9 2 2 3 2 2" xfId="36152" xr:uid="{00000000-0005-0000-0000-000005A20000}"/>
    <cellStyle name="Migliaia 9 2 2 3 2 3" xfId="41454" xr:uid="{00000000-0005-0000-0000-000006A20000}"/>
    <cellStyle name="Migliaia 9 2 2 3 3" xfId="33501" xr:uid="{00000000-0005-0000-0000-000007A20000}"/>
    <cellStyle name="Migliaia 9 2 2 3 4" xfId="38803" xr:uid="{00000000-0005-0000-0000-000008A20000}"/>
    <cellStyle name="Migliaia 9 2 2 4" xfId="6326" xr:uid="{00000000-0005-0000-0000-000009A20000}"/>
    <cellStyle name="Migliaia 9 2 2 4 2" xfId="17100" xr:uid="{00000000-0005-0000-0000-00000AA20000}"/>
    <cellStyle name="Migliaia 9 2 2 4 3" xfId="30455" xr:uid="{00000000-0005-0000-0000-00000BA20000}"/>
    <cellStyle name="Migliaia 9 2 2 4 4" xfId="41714" xr:uid="{00000000-0005-0000-0000-00000CA20000}"/>
    <cellStyle name="Migliaia 9 2 2 4 5" xfId="46132" xr:uid="{00000000-0005-0000-0000-00000DA20000}"/>
    <cellStyle name="Migliaia 9 2 2 4 6" xfId="49148" xr:uid="{00000000-0005-0000-0000-00000EA20000}"/>
    <cellStyle name="Migliaia 9 2 2 5" xfId="16649" xr:uid="{00000000-0005-0000-0000-00000FA20000}"/>
    <cellStyle name="Migliaia 9 2 2 6" xfId="21249" xr:uid="{00000000-0005-0000-0000-000010A20000}"/>
    <cellStyle name="Migliaia 9 2 3" xfId="3316" xr:uid="{00000000-0005-0000-0000-000011A20000}"/>
    <cellStyle name="Migliaia 9 2 3 2" xfId="9789" xr:uid="{00000000-0005-0000-0000-000012A20000}"/>
    <cellStyle name="Migliaia 9 2 3 2 2" xfId="30993" xr:uid="{00000000-0005-0000-0000-000013A20000}"/>
    <cellStyle name="Migliaia 9 2 3 2 2 2" xfId="36153" xr:uid="{00000000-0005-0000-0000-000014A20000}"/>
    <cellStyle name="Migliaia 9 2 3 2 2 3" xfId="41455" xr:uid="{00000000-0005-0000-0000-000015A20000}"/>
    <cellStyle name="Migliaia 9 2 3 2 3" xfId="33502" xr:uid="{00000000-0005-0000-0000-000016A20000}"/>
    <cellStyle name="Migliaia 9 2 3 2 4" xfId="38804" xr:uid="{00000000-0005-0000-0000-000017A20000}"/>
    <cellStyle name="Migliaia 9 2 3 3" xfId="16651" xr:uid="{00000000-0005-0000-0000-000018A20000}"/>
    <cellStyle name="Migliaia 9 2 3 3 2" xfId="30457" xr:uid="{00000000-0005-0000-0000-000019A20000}"/>
    <cellStyle name="Migliaia 9 2 3 4" xfId="21251" xr:uid="{00000000-0005-0000-0000-00001AA20000}"/>
    <cellStyle name="Migliaia 9 2 3 5" xfId="12385" xr:uid="{00000000-0005-0000-0000-00001BA20000}"/>
    <cellStyle name="Migliaia 9 2 4" xfId="2923" xr:uid="{00000000-0005-0000-0000-00001CA20000}"/>
    <cellStyle name="Migliaia 9 2 4 2" xfId="9494" xr:uid="{00000000-0005-0000-0000-00001DA20000}"/>
    <cellStyle name="Migliaia 9 2 4 2 2" xfId="30458" xr:uid="{00000000-0005-0000-0000-00001EA20000}"/>
    <cellStyle name="Migliaia 9 2 4 3" xfId="14030" xr:uid="{00000000-0005-0000-0000-00001FA20000}"/>
    <cellStyle name="Migliaia 9 2 4 4" xfId="16652" xr:uid="{00000000-0005-0000-0000-000020A20000}"/>
    <cellStyle name="Migliaia 9 2 4 5" xfId="21252" xr:uid="{00000000-0005-0000-0000-000021A20000}"/>
    <cellStyle name="Migliaia 9 2 4 6" xfId="12386" xr:uid="{00000000-0005-0000-0000-000022A20000}"/>
    <cellStyle name="Migliaia 9 2 5" xfId="8592" xr:uid="{00000000-0005-0000-0000-000023A20000}"/>
    <cellStyle name="Migliaia 9 2 5 2" xfId="30459" xr:uid="{00000000-0005-0000-0000-000024A20000}"/>
    <cellStyle name="Migliaia 9 2 5 3" xfId="21253" xr:uid="{00000000-0005-0000-0000-000025A20000}"/>
    <cellStyle name="Migliaia 9 2 6" xfId="16648" xr:uid="{00000000-0005-0000-0000-000026A20000}"/>
    <cellStyle name="Migliaia 9 2 6 2" xfId="30460" xr:uid="{00000000-0005-0000-0000-000027A20000}"/>
    <cellStyle name="Migliaia 9 2 6 3" xfId="21254" xr:uid="{00000000-0005-0000-0000-000028A20000}"/>
    <cellStyle name="Migliaia 9 2 7" xfId="30454" xr:uid="{00000000-0005-0000-0000-000029A20000}"/>
    <cellStyle name="Migliaia 9 2 8" xfId="21248" xr:uid="{00000000-0005-0000-0000-00002AA20000}"/>
    <cellStyle name="Migliaia 9 3" xfId="418" xr:uid="{00000000-0005-0000-0000-00002BA20000}"/>
    <cellStyle name="Migliaia 9 3 10" xfId="21255" xr:uid="{00000000-0005-0000-0000-00002CA20000}"/>
    <cellStyle name="Migliaia 9 3 11" xfId="12387" xr:uid="{00000000-0005-0000-0000-00002DA20000}"/>
    <cellStyle name="Migliaia 9 3 2" xfId="1586" xr:uid="{00000000-0005-0000-0000-00002EA20000}"/>
    <cellStyle name="Migliaia 9 3 2 2" xfId="3782" xr:uid="{00000000-0005-0000-0000-00002FA20000}"/>
    <cellStyle name="Migliaia 9 3 2 2 2" xfId="7555" xr:uid="{00000000-0005-0000-0000-000030A20000}"/>
    <cellStyle name="Migliaia 9 3 2 2 2 2" xfId="13975" xr:uid="{00000000-0005-0000-0000-000031A20000}"/>
    <cellStyle name="Migliaia 9 3 2 2 2 2 2" xfId="17333" xr:uid="{00000000-0005-0000-0000-000032A20000}"/>
    <cellStyle name="Migliaia 9 3 2 2 2 2 3" xfId="30464" xr:uid="{00000000-0005-0000-0000-000033A20000}"/>
    <cellStyle name="Migliaia 9 3 2 2 2 3" xfId="21258" xr:uid="{00000000-0005-0000-0000-000034A20000}"/>
    <cellStyle name="Migliaia 9 3 2 2 2 4" xfId="20553" xr:uid="{00000000-0005-0000-0000-000035A20000}"/>
    <cellStyle name="Migliaia 9 3 2 2 2 5" xfId="46378" xr:uid="{00000000-0005-0000-0000-000036A20000}"/>
    <cellStyle name="Migliaia 9 3 2 2 2 6" xfId="49394" xr:uid="{00000000-0005-0000-0000-000037A20000}"/>
    <cellStyle name="Migliaia 9 3 2 2 2 7" xfId="13132" xr:uid="{00000000-0005-0000-0000-000038A20000}"/>
    <cellStyle name="Migliaia 9 3 2 2 3" xfId="7583" xr:uid="{00000000-0005-0000-0000-000039A20000}"/>
    <cellStyle name="Migliaia 9 3 2 2 3 2" xfId="30463" xr:uid="{00000000-0005-0000-0000-00003AA20000}"/>
    <cellStyle name="Migliaia 9 3 2 2 4" xfId="6327" xr:uid="{00000000-0005-0000-0000-00003BA20000}"/>
    <cellStyle name="Migliaia 9 3 2 2 4 2" xfId="17101" xr:uid="{00000000-0005-0000-0000-00003CA20000}"/>
    <cellStyle name="Migliaia 9 3 2 2 4 3" xfId="42455" xr:uid="{00000000-0005-0000-0000-00003DA20000}"/>
    <cellStyle name="Migliaia 9 3 2 2 4 4" xfId="46133" xr:uid="{00000000-0005-0000-0000-00003EA20000}"/>
    <cellStyle name="Migliaia 9 3 2 2 4 5" xfId="49149" xr:uid="{00000000-0005-0000-0000-00003FA20000}"/>
    <cellStyle name="Migliaia 9 3 2 2 5" xfId="16655" xr:uid="{00000000-0005-0000-0000-000040A20000}"/>
    <cellStyle name="Migliaia 9 3 2 2 6" xfId="21257" xr:uid="{00000000-0005-0000-0000-000041A20000}"/>
    <cellStyle name="Migliaia 9 3 2 3" xfId="2925" xr:uid="{00000000-0005-0000-0000-000042A20000}"/>
    <cellStyle name="Migliaia 9 3 2 3 2" xfId="7821" xr:uid="{00000000-0005-0000-0000-000043A20000}"/>
    <cellStyle name="Migliaia 9 3 2 3 2 2" xfId="30465" xr:uid="{00000000-0005-0000-0000-000044A20000}"/>
    <cellStyle name="Migliaia 9 3 2 3 3" xfId="7556" xr:uid="{00000000-0005-0000-0000-000045A20000}"/>
    <cellStyle name="Migliaia 9 3 2 3 4" xfId="16656" xr:uid="{00000000-0005-0000-0000-000046A20000}"/>
    <cellStyle name="Migliaia 9 3 2 3 5" xfId="21259" xr:uid="{00000000-0005-0000-0000-000047A20000}"/>
    <cellStyle name="Migliaia 9 3 2 3 6" xfId="12388" xr:uid="{00000000-0005-0000-0000-000048A20000}"/>
    <cellStyle name="Migliaia 9 3 2 4" xfId="6906" xr:uid="{00000000-0005-0000-0000-000049A20000}"/>
    <cellStyle name="Migliaia 9 3 2 4 2" xfId="13549" xr:uid="{00000000-0005-0000-0000-00004AA20000}"/>
    <cellStyle name="Migliaia 9 3 2 4 2 2" xfId="30466" xr:uid="{00000000-0005-0000-0000-00004BA20000}"/>
    <cellStyle name="Migliaia 9 3 2 4 3" xfId="21260" xr:uid="{00000000-0005-0000-0000-00004CA20000}"/>
    <cellStyle name="Migliaia 9 3 2 4 4" xfId="12685" xr:uid="{00000000-0005-0000-0000-00004DA20000}"/>
    <cellStyle name="Migliaia 9 3 2 5" xfId="12497" xr:uid="{00000000-0005-0000-0000-00004EA20000}"/>
    <cellStyle name="Migliaia 9 3 2 5 2" xfId="30467" xr:uid="{00000000-0005-0000-0000-00004FA20000}"/>
    <cellStyle name="Migliaia 9 3 2 5 3" xfId="21261" xr:uid="{00000000-0005-0000-0000-000050A20000}"/>
    <cellStyle name="Migliaia 9 3 2 6" xfId="16654" xr:uid="{00000000-0005-0000-0000-000051A20000}"/>
    <cellStyle name="Migliaia 9 3 2 6 2" xfId="30468" xr:uid="{00000000-0005-0000-0000-000052A20000}"/>
    <cellStyle name="Migliaia 9 3 2 6 3" xfId="21262" xr:uid="{00000000-0005-0000-0000-000053A20000}"/>
    <cellStyle name="Migliaia 9 3 2 7" xfId="30462" xr:uid="{00000000-0005-0000-0000-000054A20000}"/>
    <cellStyle name="Migliaia 9 3 2 8" xfId="21256" xr:uid="{00000000-0005-0000-0000-000055A20000}"/>
    <cellStyle name="Migliaia 9 3 3" xfId="1585" xr:uid="{00000000-0005-0000-0000-000056A20000}"/>
    <cellStyle name="Migliaia 9 3 3 2" xfId="3781" xr:uid="{00000000-0005-0000-0000-000057A20000}"/>
    <cellStyle name="Migliaia 9 3 3 2 2" xfId="5234" xr:uid="{00000000-0005-0000-0000-000058A20000}"/>
    <cellStyle name="Migliaia 9 3 3 2 2 2" xfId="30470" xr:uid="{00000000-0005-0000-0000-000059A20000}"/>
    <cellStyle name="Migliaia 9 3 3 2 3" xfId="13714" xr:uid="{00000000-0005-0000-0000-00005AA20000}"/>
    <cellStyle name="Migliaia 9 3 3 2 4" xfId="16658" xr:uid="{00000000-0005-0000-0000-00005BA20000}"/>
    <cellStyle name="Migliaia 9 3 3 2 5" xfId="21264" xr:uid="{00000000-0005-0000-0000-00005CA20000}"/>
    <cellStyle name="Migliaia 9 3 3 2 6" xfId="12390" xr:uid="{00000000-0005-0000-0000-00005DA20000}"/>
    <cellStyle name="Migliaia 9 3 3 3" xfId="4986" xr:uid="{00000000-0005-0000-0000-00005EA20000}"/>
    <cellStyle name="Migliaia 9 3 3 3 2" xfId="30471" xr:uid="{00000000-0005-0000-0000-00005FA20000}"/>
    <cellStyle name="Migliaia 9 3 3 3 3" xfId="21265" xr:uid="{00000000-0005-0000-0000-000060A20000}"/>
    <cellStyle name="Migliaia 9 3 3 4" xfId="16657" xr:uid="{00000000-0005-0000-0000-000061A20000}"/>
    <cellStyle name="Migliaia 9 3 3 4 2" xfId="30472" xr:uid="{00000000-0005-0000-0000-000062A20000}"/>
    <cellStyle name="Migliaia 9 3 3 4 3" xfId="21266" xr:uid="{00000000-0005-0000-0000-000063A20000}"/>
    <cellStyle name="Migliaia 9 3 3 4 4" xfId="44375" xr:uid="{00000000-0005-0000-0000-000064A20000}"/>
    <cellStyle name="Migliaia 9 3 3 5" xfId="21267" xr:uid="{00000000-0005-0000-0000-000065A20000}"/>
    <cellStyle name="Migliaia 9 3 3 5 2" xfId="30473" xr:uid="{00000000-0005-0000-0000-000066A20000}"/>
    <cellStyle name="Migliaia 9 3 3 5 3" xfId="44376" xr:uid="{00000000-0005-0000-0000-000067A20000}"/>
    <cellStyle name="Migliaia 9 3 3 6" xfId="30469" xr:uid="{00000000-0005-0000-0000-000068A20000}"/>
    <cellStyle name="Migliaia 9 3 3 7" xfId="21263" xr:uid="{00000000-0005-0000-0000-000069A20000}"/>
    <cellStyle name="Migliaia 9 3 3 8" xfId="12389" xr:uid="{00000000-0005-0000-0000-00006AA20000}"/>
    <cellStyle name="Migliaia 9 3 4" xfId="2445" xr:uid="{00000000-0005-0000-0000-00006BA20000}"/>
    <cellStyle name="Migliaia 9 3 4 2" xfId="3957" xr:uid="{00000000-0005-0000-0000-00006CA20000}"/>
    <cellStyle name="Migliaia 9 3 4 2 2" xfId="9912" xr:uid="{00000000-0005-0000-0000-00006DA20000}"/>
    <cellStyle name="Migliaia 9 3 4 2 3" xfId="13571" xr:uid="{00000000-0005-0000-0000-00006EA20000}"/>
    <cellStyle name="Migliaia 9 3 4 2 4" xfId="16660" xr:uid="{00000000-0005-0000-0000-00006FA20000}"/>
    <cellStyle name="Migliaia 9 3 4 2 5" xfId="27944" xr:uid="{00000000-0005-0000-0000-000070A20000}"/>
    <cellStyle name="Migliaia 9 3 4 2 6" xfId="12392" xr:uid="{00000000-0005-0000-0000-000071A20000}"/>
    <cellStyle name="Migliaia 9 3 4 3" xfId="9160" xr:uid="{00000000-0005-0000-0000-000072A20000}"/>
    <cellStyle name="Migliaia 9 3 4 3 2" xfId="30994" xr:uid="{00000000-0005-0000-0000-000073A20000}"/>
    <cellStyle name="Migliaia 9 3 4 3 2 2" xfId="36154" xr:uid="{00000000-0005-0000-0000-000074A20000}"/>
    <cellStyle name="Migliaia 9 3 4 3 2 3" xfId="41456" xr:uid="{00000000-0005-0000-0000-000075A20000}"/>
    <cellStyle name="Migliaia 9 3 4 3 3" xfId="33503" xr:uid="{00000000-0005-0000-0000-000076A20000}"/>
    <cellStyle name="Migliaia 9 3 4 3 4" xfId="38805" xr:uid="{00000000-0005-0000-0000-000077A20000}"/>
    <cellStyle name="Migliaia 9 3 4 4" xfId="16659" xr:uid="{00000000-0005-0000-0000-000078A20000}"/>
    <cellStyle name="Migliaia 9 3 4 4 2" xfId="30474" xr:uid="{00000000-0005-0000-0000-000079A20000}"/>
    <cellStyle name="Migliaia 9 3 4 5" xfId="21268" xr:uid="{00000000-0005-0000-0000-00007AA20000}"/>
    <cellStyle name="Migliaia 9 3 4 6" xfId="12391" xr:uid="{00000000-0005-0000-0000-00007BA20000}"/>
    <cellStyle name="Migliaia 9 3 5" xfId="3317" xr:uid="{00000000-0005-0000-0000-00007CA20000}"/>
    <cellStyle name="Migliaia 9 3 5 2" xfId="9790" xr:uid="{00000000-0005-0000-0000-00007DA20000}"/>
    <cellStyle name="Migliaia 9 3 5 2 2" xfId="30995" xr:uid="{00000000-0005-0000-0000-00007EA20000}"/>
    <cellStyle name="Migliaia 9 3 5 2 2 2" xfId="36155" xr:uid="{00000000-0005-0000-0000-00007FA20000}"/>
    <cellStyle name="Migliaia 9 3 5 2 2 3" xfId="41457" xr:uid="{00000000-0005-0000-0000-000080A20000}"/>
    <cellStyle name="Migliaia 9 3 5 2 3" xfId="33504" xr:uid="{00000000-0005-0000-0000-000081A20000}"/>
    <cellStyle name="Migliaia 9 3 5 2 4" xfId="38806" xr:uid="{00000000-0005-0000-0000-000082A20000}"/>
    <cellStyle name="Migliaia 9 3 5 3" xfId="16661" xr:uid="{00000000-0005-0000-0000-000083A20000}"/>
    <cellStyle name="Migliaia 9 3 5 3 2" xfId="30475" xr:uid="{00000000-0005-0000-0000-000084A20000}"/>
    <cellStyle name="Migliaia 9 3 5 4" xfId="21269" xr:uid="{00000000-0005-0000-0000-000085A20000}"/>
    <cellStyle name="Migliaia 9 3 5 5" xfId="12393" xr:uid="{00000000-0005-0000-0000-000086A20000}"/>
    <cellStyle name="Migliaia 9 3 6" xfId="2924" xr:uid="{00000000-0005-0000-0000-000087A20000}"/>
    <cellStyle name="Migliaia 9 3 6 2" xfId="9495" xr:uid="{00000000-0005-0000-0000-000088A20000}"/>
    <cellStyle name="Migliaia 9 3 6 2 2" xfId="30476" xr:uid="{00000000-0005-0000-0000-000089A20000}"/>
    <cellStyle name="Migliaia 9 3 6 3" xfId="13462" xr:uid="{00000000-0005-0000-0000-00008AA20000}"/>
    <cellStyle name="Migliaia 9 3 6 4" xfId="16662" xr:uid="{00000000-0005-0000-0000-00008BA20000}"/>
    <cellStyle name="Migliaia 9 3 6 5" xfId="21270" xr:uid="{00000000-0005-0000-0000-00008CA20000}"/>
    <cellStyle name="Migliaia 9 3 6 6" xfId="12394" xr:uid="{00000000-0005-0000-0000-00008DA20000}"/>
    <cellStyle name="Migliaia 9 3 7" xfId="7718" xr:uid="{00000000-0005-0000-0000-00008EA20000}"/>
    <cellStyle name="Migliaia 9 3 7 2" xfId="30477" xr:uid="{00000000-0005-0000-0000-00008FA20000}"/>
    <cellStyle name="Migliaia 9 3 7 3" xfId="21271" xr:uid="{00000000-0005-0000-0000-000090A20000}"/>
    <cellStyle name="Migliaia 9 3 8" xfId="12498" xr:uid="{00000000-0005-0000-0000-000091A20000}"/>
    <cellStyle name="Migliaia 9 3 8 2" xfId="30478" xr:uid="{00000000-0005-0000-0000-000092A20000}"/>
    <cellStyle name="Migliaia 9 3 8 3" xfId="21272" xr:uid="{00000000-0005-0000-0000-000093A20000}"/>
    <cellStyle name="Migliaia 9 3 9" xfId="16653" xr:uid="{00000000-0005-0000-0000-000094A20000}"/>
    <cellStyle name="Migliaia 9 3 9 2" xfId="30461" xr:uid="{00000000-0005-0000-0000-000095A20000}"/>
    <cellStyle name="Migliaia 9 4" xfId="1587" xr:uid="{00000000-0005-0000-0000-000096A20000}"/>
    <cellStyle name="Migliaia 9 4 2" xfId="3783" xr:uid="{00000000-0005-0000-0000-000097A20000}"/>
    <cellStyle name="Migliaia 9 4 2 2" xfId="4332" xr:uid="{00000000-0005-0000-0000-000098A20000}"/>
    <cellStyle name="Migliaia 9 4 2 2 2" xfId="30481" xr:uid="{00000000-0005-0000-0000-000099A20000}"/>
    <cellStyle name="Migliaia 9 4 2 2 3" xfId="21275" xr:uid="{00000000-0005-0000-0000-00009AA20000}"/>
    <cellStyle name="Migliaia 9 4 2 3" xfId="7557" xr:uid="{00000000-0005-0000-0000-00009BA20000}"/>
    <cellStyle name="Migliaia 9 4 2 3 2" xfId="30482" xr:uid="{00000000-0005-0000-0000-00009CA20000}"/>
    <cellStyle name="Migliaia 9 4 2 3 3" xfId="21276" xr:uid="{00000000-0005-0000-0000-00009DA20000}"/>
    <cellStyle name="Migliaia 9 4 2 4" xfId="6908" xr:uid="{00000000-0005-0000-0000-00009EA20000}"/>
    <cellStyle name="Migliaia 9 4 2 4 2" xfId="30480" xr:uid="{00000000-0005-0000-0000-00009FA20000}"/>
    <cellStyle name="Migliaia 9 4 2 5" xfId="6329" xr:uid="{00000000-0005-0000-0000-0000A0A20000}"/>
    <cellStyle name="Migliaia 9 4 2 5 2" xfId="17103" xr:uid="{00000000-0005-0000-0000-0000A1A20000}"/>
    <cellStyle name="Migliaia 9 4 2 5 3" xfId="42164" xr:uid="{00000000-0005-0000-0000-0000A2A20000}"/>
    <cellStyle name="Migliaia 9 4 2 5 4" xfId="46135" xr:uid="{00000000-0005-0000-0000-0000A3A20000}"/>
    <cellStyle name="Migliaia 9 4 2 5 5" xfId="49151" xr:uid="{00000000-0005-0000-0000-0000A4A20000}"/>
    <cellStyle name="Migliaia 9 4 2 6" xfId="16664" xr:uid="{00000000-0005-0000-0000-0000A5A20000}"/>
    <cellStyle name="Migliaia 9 4 2 7" xfId="21274" xr:uid="{00000000-0005-0000-0000-0000A6A20000}"/>
    <cellStyle name="Migliaia 9 4 3" xfId="4333" xr:uid="{00000000-0005-0000-0000-0000A7A20000}"/>
    <cellStyle name="Migliaia 9 4 3 2" xfId="13715" xr:uid="{00000000-0005-0000-0000-0000A8A20000}"/>
    <cellStyle name="Migliaia 9 4 3 2 2" xfId="30483" xr:uid="{00000000-0005-0000-0000-0000A9A20000}"/>
    <cellStyle name="Migliaia 9 4 3 3" xfId="21277" xr:uid="{00000000-0005-0000-0000-0000AAA20000}"/>
    <cellStyle name="Migliaia 9 4 3 4" xfId="12496" xr:uid="{00000000-0005-0000-0000-0000ABA20000}"/>
    <cellStyle name="Migliaia 9 4 4" xfId="7558" xr:uid="{00000000-0005-0000-0000-0000ACA20000}"/>
    <cellStyle name="Migliaia 9 4 4 2" xfId="30484" xr:uid="{00000000-0005-0000-0000-0000ADA20000}"/>
    <cellStyle name="Migliaia 9 4 4 3" xfId="21278" xr:uid="{00000000-0005-0000-0000-0000AEA20000}"/>
    <cellStyle name="Migliaia 9 4 5" xfId="6907" xr:uid="{00000000-0005-0000-0000-0000AFA20000}"/>
    <cellStyle name="Migliaia 9 4 5 2" xfId="30485" xr:uid="{00000000-0005-0000-0000-0000B0A20000}"/>
    <cellStyle name="Migliaia 9 4 5 3" xfId="21279" xr:uid="{00000000-0005-0000-0000-0000B1A20000}"/>
    <cellStyle name="Migliaia 9 4 6" xfId="6328" xr:uid="{00000000-0005-0000-0000-0000B2A20000}"/>
    <cellStyle name="Migliaia 9 4 6 2" xfId="17102" xr:uid="{00000000-0005-0000-0000-0000B3A20000}"/>
    <cellStyle name="Migliaia 9 4 6 2 2" xfId="30486" xr:uid="{00000000-0005-0000-0000-0000B4A20000}"/>
    <cellStyle name="Migliaia 9 4 6 3" xfId="21280" xr:uid="{00000000-0005-0000-0000-0000B5A20000}"/>
    <cellStyle name="Migliaia 9 4 6 4" xfId="42965" xr:uid="{00000000-0005-0000-0000-0000B6A20000}"/>
    <cellStyle name="Migliaia 9 4 6 5" xfId="44377" xr:uid="{00000000-0005-0000-0000-0000B7A20000}"/>
    <cellStyle name="Migliaia 9 4 6 6" xfId="46134" xr:uid="{00000000-0005-0000-0000-0000B8A20000}"/>
    <cellStyle name="Migliaia 9 4 6 7" xfId="49150" xr:uid="{00000000-0005-0000-0000-0000B9A20000}"/>
    <cellStyle name="Migliaia 9 4 7" xfId="16663" xr:uid="{00000000-0005-0000-0000-0000BAA20000}"/>
    <cellStyle name="Migliaia 9 4 7 2" xfId="30487" xr:uid="{00000000-0005-0000-0000-0000BBA20000}"/>
    <cellStyle name="Migliaia 9 4 7 3" xfId="21281" xr:uid="{00000000-0005-0000-0000-0000BCA20000}"/>
    <cellStyle name="Migliaia 9 4 8" xfId="30479" xr:uid="{00000000-0005-0000-0000-0000BDA20000}"/>
    <cellStyle name="Migliaia 9 4 9" xfId="21273" xr:uid="{00000000-0005-0000-0000-0000BEA20000}"/>
    <cellStyle name="Migliaia 9 5" xfId="1588" xr:uid="{00000000-0005-0000-0000-0000BFA20000}"/>
    <cellStyle name="Migliaia 9 5 2" xfId="3784" xr:uid="{00000000-0005-0000-0000-0000C0A20000}"/>
    <cellStyle name="Migliaia 9 5 2 2" xfId="13976" xr:uid="{00000000-0005-0000-0000-0000C1A20000}"/>
    <cellStyle name="Migliaia 9 5 2 2 2" xfId="30489" xr:uid="{00000000-0005-0000-0000-0000C2A20000}"/>
    <cellStyle name="Migliaia 9 5 2 3" xfId="16666" xr:uid="{00000000-0005-0000-0000-0000C3A20000}"/>
    <cellStyle name="Migliaia 9 5 2 4" xfId="21283" xr:uid="{00000000-0005-0000-0000-0000C4A20000}"/>
    <cellStyle name="Migliaia 9 5 2 5" xfId="12395" xr:uid="{00000000-0005-0000-0000-0000C5A20000}"/>
    <cellStyle name="Migliaia 9 5 3" xfId="6909" xr:uid="{00000000-0005-0000-0000-0000C6A20000}"/>
    <cellStyle name="Migliaia 9 5 3 2" xfId="30490" xr:uid="{00000000-0005-0000-0000-0000C7A20000}"/>
    <cellStyle name="Migliaia 9 5 3 3" xfId="21284" xr:uid="{00000000-0005-0000-0000-0000C8A20000}"/>
    <cellStyle name="Migliaia 9 5 4" xfId="6330" xr:uid="{00000000-0005-0000-0000-0000C9A20000}"/>
    <cellStyle name="Migliaia 9 5 4 2" xfId="17104" xr:uid="{00000000-0005-0000-0000-0000CAA20000}"/>
    <cellStyle name="Migliaia 9 5 4 2 2" xfId="30491" xr:uid="{00000000-0005-0000-0000-0000CBA20000}"/>
    <cellStyle name="Migliaia 9 5 4 3" xfId="21285" xr:uid="{00000000-0005-0000-0000-0000CCA20000}"/>
    <cellStyle name="Migliaia 9 5 4 4" xfId="43709" xr:uid="{00000000-0005-0000-0000-0000CDA20000}"/>
    <cellStyle name="Migliaia 9 5 4 5" xfId="44378" xr:uid="{00000000-0005-0000-0000-0000CEA20000}"/>
    <cellStyle name="Migliaia 9 5 4 6" xfId="46136" xr:uid="{00000000-0005-0000-0000-0000CFA20000}"/>
    <cellStyle name="Migliaia 9 5 4 7" xfId="49152" xr:uid="{00000000-0005-0000-0000-0000D0A20000}"/>
    <cellStyle name="Migliaia 9 5 5" xfId="16665" xr:uid="{00000000-0005-0000-0000-0000D1A20000}"/>
    <cellStyle name="Migliaia 9 5 5 2" xfId="30492" xr:uid="{00000000-0005-0000-0000-0000D2A20000}"/>
    <cellStyle name="Migliaia 9 5 5 3" xfId="21286" xr:uid="{00000000-0005-0000-0000-0000D3A20000}"/>
    <cellStyle name="Migliaia 9 5 5 4" xfId="44379" xr:uid="{00000000-0005-0000-0000-0000D4A20000}"/>
    <cellStyle name="Migliaia 9 5 6" xfId="21287" xr:uid="{00000000-0005-0000-0000-0000D5A20000}"/>
    <cellStyle name="Migliaia 9 5 6 2" xfId="30493" xr:uid="{00000000-0005-0000-0000-0000D6A20000}"/>
    <cellStyle name="Migliaia 9 5 7" xfId="30488" xr:uid="{00000000-0005-0000-0000-0000D7A20000}"/>
    <cellStyle name="Migliaia 9 5 8" xfId="21282" xr:uid="{00000000-0005-0000-0000-0000D8A20000}"/>
    <cellStyle name="Migliaia 9 6" xfId="1583" xr:uid="{00000000-0005-0000-0000-0000D9A20000}"/>
    <cellStyle name="Migliaia 9 6 2" xfId="3779" xr:uid="{00000000-0005-0000-0000-0000DAA20000}"/>
    <cellStyle name="Migliaia 9 6 2 2" xfId="5233" xr:uid="{00000000-0005-0000-0000-0000DBA20000}"/>
    <cellStyle name="Migliaia 9 6 2 3" xfId="14026" xr:uid="{00000000-0005-0000-0000-0000DCA20000}"/>
    <cellStyle name="Migliaia 9 6 2 4" xfId="16668" xr:uid="{00000000-0005-0000-0000-0000DDA20000}"/>
    <cellStyle name="Migliaia 9 6 2 5" xfId="27945" xr:uid="{00000000-0005-0000-0000-0000DEA20000}"/>
    <cellStyle name="Migliaia 9 6 2 6" xfId="12397" xr:uid="{00000000-0005-0000-0000-0000DFA20000}"/>
    <cellStyle name="Migliaia 9 6 3" xfId="4985" xr:uid="{00000000-0005-0000-0000-0000E0A20000}"/>
    <cellStyle name="Migliaia 9 6 3 2" xfId="30996" xr:uid="{00000000-0005-0000-0000-0000E1A20000}"/>
    <cellStyle name="Migliaia 9 6 3 2 2" xfId="36156" xr:uid="{00000000-0005-0000-0000-0000E2A20000}"/>
    <cellStyle name="Migliaia 9 6 3 2 3" xfId="41458" xr:uid="{00000000-0005-0000-0000-0000E3A20000}"/>
    <cellStyle name="Migliaia 9 6 3 3" xfId="33505" xr:uid="{00000000-0005-0000-0000-0000E4A20000}"/>
    <cellStyle name="Migliaia 9 6 3 4" xfId="38807" xr:uid="{00000000-0005-0000-0000-0000E5A20000}"/>
    <cellStyle name="Migliaia 9 6 4" xfId="16667" xr:uid="{00000000-0005-0000-0000-0000E6A20000}"/>
    <cellStyle name="Migliaia 9 6 4 2" xfId="30494" xr:uid="{00000000-0005-0000-0000-0000E7A20000}"/>
    <cellStyle name="Migliaia 9 6 5" xfId="21288" xr:uid="{00000000-0005-0000-0000-0000E8A20000}"/>
    <cellStyle name="Migliaia 9 6 6" xfId="12396" xr:uid="{00000000-0005-0000-0000-0000E9A20000}"/>
    <cellStyle name="Migliaia 9 7" xfId="3315" xr:uid="{00000000-0005-0000-0000-0000EAA20000}"/>
    <cellStyle name="Migliaia 9 7 2" xfId="9788" xr:uid="{00000000-0005-0000-0000-0000EBA20000}"/>
    <cellStyle name="Migliaia 9 7 2 2" xfId="30997" xr:uid="{00000000-0005-0000-0000-0000ECA20000}"/>
    <cellStyle name="Migliaia 9 7 2 2 2" xfId="36157" xr:uid="{00000000-0005-0000-0000-0000EDA20000}"/>
    <cellStyle name="Migliaia 9 7 2 2 3" xfId="41459" xr:uid="{00000000-0005-0000-0000-0000EEA20000}"/>
    <cellStyle name="Migliaia 9 7 2 3" xfId="33506" xr:uid="{00000000-0005-0000-0000-0000EFA20000}"/>
    <cellStyle name="Migliaia 9 7 2 4" xfId="38808" xr:uid="{00000000-0005-0000-0000-0000F0A20000}"/>
    <cellStyle name="Migliaia 9 7 3" xfId="16669" xr:uid="{00000000-0005-0000-0000-0000F1A20000}"/>
    <cellStyle name="Migliaia 9 7 3 2" xfId="30495" xr:uid="{00000000-0005-0000-0000-0000F2A20000}"/>
    <cellStyle name="Migliaia 9 7 4" xfId="21289" xr:uid="{00000000-0005-0000-0000-0000F3A20000}"/>
    <cellStyle name="Migliaia 9 7 5" xfId="12398" xr:uid="{00000000-0005-0000-0000-0000F4A20000}"/>
    <cellStyle name="Migliaia 9 8" xfId="2922" xr:uid="{00000000-0005-0000-0000-0000F5A20000}"/>
    <cellStyle name="Migliaia 9 8 2" xfId="9493" xr:uid="{00000000-0005-0000-0000-0000F6A20000}"/>
    <cellStyle name="Migliaia 9 8 2 2" xfId="30998" xr:uid="{00000000-0005-0000-0000-0000F7A20000}"/>
    <cellStyle name="Migliaia 9 8 2 2 2" xfId="36158" xr:uid="{00000000-0005-0000-0000-0000F8A20000}"/>
    <cellStyle name="Migliaia 9 8 2 2 3" xfId="41460" xr:uid="{00000000-0005-0000-0000-0000F9A20000}"/>
    <cellStyle name="Migliaia 9 8 2 3" xfId="33507" xr:uid="{00000000-0005-0000-0000-0000FAA20000}"/>
    <cellStyle name="Migliaia 9 8 2 4" xfId="38809" xr:uid="{00000000-0005-0000-0000-0000FBA20000}"/>
    <cellStyle name="Migliaia 9 8 3" xfId="16670" xr:uid="{00000000-0005-0000-0000-0000FCA20000}"/>
    <cellStyle name="Migliaia 9 8 3 2" xfId="30496" xr:uid="{00000000-0005-0000-0000-0000FDA20000}"/>
    <cellStyle name="Migliaia 9 8 4" xfId="21290" xr:uid="{00000000-0005-0000-0000-0000FEA20000}"/>
    <cellStyle name="Migliaia 9 8 5" xfId="12399" xr:uid="{00000000-0005-0000-0000-0000FFA20000}"/>
    <cellStyle name="Migliaia 9 9" xfId="12684" xr:uid="{00000000-0005-0000-0000-000000A30000}"/>
    <cellStyle name="Migliaia 9 9 2" xfId="30497" xr:uid="{00000000-0005-0000-0000-000001A30000}"/>
    <cellStyle name="Migliaia 9 9 3" xfId="21291" xr:uid="{00000000-0005-0000-0000-000002A30000}"/>
    <cellStyle name="Neutral 2" xfId="6331" xr:uid="{00000000-0005-0000-0000-000003A30000}"/>
    <cellStyle name="Neutral 2 2" xfId="7559" xr:uid="{00000000-0005-0000-0000-000004A30000}"/>
    <cellStyle name="Neutral 2 2 2" xfId="30499" xr:uid="{00000000-0005-0000-0000-000005A30000}"/>
    <cellStyle name="Neutral 2 2 3" xfId="21293" xr:uid="{00000000-0005-0000-0000-000006A30000}"/>
    <cellStyle name="Neutral 2 3" xfId="6572" xr:uid="{00000000-0005-0000-0000-000007A30000}"/>
    <cellStyle name="Neutral 2 3 2" xfId="30498" xr:uid="{00000000-0005-0000-0000-000008A30000}"/>
    <cellStyle name="Neutral 2 4" xfId="21292" xr:uid="{00000000-0005-0000-0000-000009A30000}"/>
    <cellStyle name="Neutrale" xfId="419" xr:uid="{00000000-0005-0000-0000-00000AA30000}"/>
    <cellStyle name="Neutrale 2" xfId="30500" xr:uid="{00000000-0005-0000-0000-00000BA30000}"/>
    <cellStyle name="Neutrale 3" xfId="21294" xr:uid="{00000000-0005-0000-0000-00000CA30000}"/>
    <cellStyle name="Normal" xfId="0" builtinId="0"/>
    <cellStyle name="Normal 10" xfId="420" xr:uid="{00000000-0005-0000-0000-00000EA30000}"/>
    <cellStyle name="Normal 10 2" xfId="1589" xr:uid="{00000000-0005-0000-0000-00000FA30000}"/>
    <cellStyle name="Normal 10 2 2" xfId="8855" xr:uid="{00000000-0005-0000-0000-000010A30000}"/>
    <cellStyle name="Normal 10 2 2 2" xfId="21298" xr:uid="{00000000-0005-0000-0000-000011A30000}"/>
    <cellStyle name="Normal 10 2 2 3" xfId="21297" xr:uid="{00000000-0005-0000-0000-000012A30000}"/>
    <cellStyle name="Normal 10 2 3" xfId="21299" xr:uid="{00000000-0005-0000-0000-000013A30000}"/>
    <cellStyle name="Normal 10 2 3 2" xfId="21300" xr:uid="{00000000-0005-0000-0000-000014A30000}"/>
    <cellStyle name="Normal 10 2 4" xfId="21301" xr:uid="{00000000-0005-0000-0000-000015A30000}"/>
    <cellStyle name="Normal 10 2 5" xfId="21302" xr:uid="{00000000-0005-0000-0000-000016A30000}"/>
    <cellStyle name="Normal 10 2 6" xfId="21296" xr:uid="{00000000-0005-0000-0000-000017A30000}"/>
    <cellStyle name="Normal 10 3" xfId="8593" xr:uid="{00000000-0005-0000-0000-000018A30000}"/>
    <cellStyle name="Normal 10 3 2" xfId="21304" xr:uid="{00000000-0005-0000-0000-000019A30000}"/>
    <cellStyle name="Normal 10 3 3" xfId="21305" xr:uid="{00000000-0005-0000-0000-00001AA30000}"/>
    <cellStyle name="Normal 10 3 4" xfId="21303" xr:uid="{00000000-0005-0000-0000-00001BA30000}"/>
    <cellStyle name="Normal 10 3 5" xfId="44380" xr:uid="{00000000-0005-0000-0000-00001CA30000}"/>
    <cellStyle name="Normal 10 4" xfId="21306" xr:uid="{00000000-0005-0000-0000-00001DA30000}"/>
    <cellStyle name="Normal 10 4 2" xfId="21307" xr:uid="{00000000-0005-0000-0000-00001EA30000}"/>
    <cellStyle name="Normal 10 5" xfId="21308" xr:uid="{00000000-0005-0000-0000-00001FA30000}"/>
    <cellStyle name="Normal 10 5 2" xfId="21309" xr:uid="{00000000-0005-0000-0000-000020A30000}"/>
    <cellStyle name="Normal 10 6" xfId="21310" xr:uid="{00000000-0005-0000-0000-000021A30000}"/>
    <cellStyle name="Normal 10 7" xfId="21311" xr:uid="{00000000-0005-0000-0000-000022A30000}"/>
    <cellStyle name="Normal 10 8" xfId="25673" xr:uid="{00000000-0005-0000-0000-000023A30000}"/>
    <cellStyle name="Normal 10 9" xfId="21295" xr:uid="{00000000-0005-0000-0000-000024A30000}"/>
    <cellStyle name="Normal 11" xfId="2926" xr:uid="{00000000-0005-0000-0000-000025A30000}"/>
    <cellStyle name="Normal 11 2" xfId="3963" xr:uid="{00000000-0005-0000-0000-000026A30000}"/>
    <cellStyle name="Normal 11 2 2" xfId="5240" xr:uid="{00000000-0005-0000-0000-000027A30000}"/>
    <cellStyle name="Normal 11 2 2 2" xfId="5560" xr:uid="{00000000-0005-0000-0000-000028A30000}"/>
    <cellStyle name="Normal 11 2 2 2 2" xfId="8195" xr:uid="{00000000-0005-0000-0000-000029A30000}"/>
    <cellStyle name="Normal 11 2 2 2 2 2" xfId="41799" xr:uid="{00000000-0005-0000-0000-00002AA30000}"/>
    <cellStyle name="Normal 11 2 2 2 3" xfId="14327" xr:uid="{00000000-0005-0000-0000-00002BA30000}"/>
    <cellStyle name="Normal 11 2 2 3" xfId="7894" xr:uid="{00000000-0005-0000-0000-00002CA30000}"/>
    <cellStyle name="Normal 11 2 2 3 2" xfId="21312" xr:uid="{00000000-0005-0000-0000-00002DA30000}"/>
    <cellStyle name="Normal 11 2 2 4" xfId="14178" xr:uid="{00000000-0005-0000-0000-00002EA30000}"/>
    <cellStyle name="Normal 11 2 3" xfId="5320" xr:uid="{00000000-0005-0000-0000-00002FA30000}"/>
    <cellStyle name="Normal 11 2 3 2" xfId="5640" xr:uid="{00000000-0005-0000-0000-000030A30000}"/>
    <cellStyle name="Normal 11 2 3 2 2" xfId="8274" xr:uid="{00000000-0005-0000-0000-000031A30000}"/>
    <cellStyle name="Normal 11 2 3 2 2 2" xfId="20134" xr:uid="{00000000-0005-0000-0000-000032A30000}"/>
    <cellStyle name="Normal 11 2 3 2 3" xfId="14368" xr:uid="{00000000-0005-0000-0000-000033A30000}"/>
    <cellStyle name="Normal 11 2 3 3" xfId="7965" xr:uid="{00000000-0005-0000-0000-000034A30000}"/>
    <cellStyle name="Normal 11 2 3 3 2" xfId="27877" xr:uid="{00000000-0005-0000-0000-000035A30000}"/>
    <cellStyle name="Normal 11 2 3 4" xfId="14211" xr:uid="{00000000-0005-0000-0000-000036A30000}"/>
    <cellStyle name="Normal 11 2 4" xfId="5400" xr:uid="{00000000-0005-0000-0000-000037A30000}"/>
    <cellStyle name="Normal 11 2 4 2" xfId="5720" xr:uid="{00000000-0005-0000-0000-000038A30000}"/>
    <cellStyle name="Normal 11 2 4 2 2" xfId="8354" xr:uid="{00000000-0005-0000-0000-000039A30000}"/>
    <cellStyle name="Normal 11 2 4 2 2 2" xfId="43071" xr:uid="{00000000-0005-0000-0000-00003AA30000}"/>
    <cellStyle name="Normal 11 2 4 2 3" xfId="14410" xr:uid="{00000000-0005-0000-0000-00003BA30000}"/>
    <cellStyle name="Normal 11 2 4 3" xfId="8041" xr:uid="{00000000-0005-0000-0000-00003CA30000}"/>
    <cellStyle name="Normal 11 2 4 3 2" xfId="42222" xr:uid="{00000000-0005-0000-0000-00003DA30000}"/>
    <cellStyle name="Normal 11 2 4 4" xfId="14249" xr:uid="{00000000-0005-0000-0000-00003EA30000}"/>
    <cellStyle name="Normal 11 2 5" xfId="5480" xr:uid="{00000000-0005-0000-0000-00003FA30000}"/>
    <cellStyle name="Normal 11 2 5 2" xfId="8120" xr:uid="{00000000-0005-0000-0000-000040A30000}"/>
    <cellStyle name="Normal 11 2 5 2 2" xfId="43112" xr:uid="{00000000-0005-0000-0000-000041A30000}"/>
    <cellStyle name="Normal 11 2 5 3" xfId="14290" xr:uid="{00000000-0005-0000-0000-000042A30000}"/>
    <cellStyle name="Normal 11 2 6" xfId="5800" xr:uid="{00000000-0005-0000-0000-000043A30000}"/>
    <cellStyle name="Normal 11 2 6 2" xfId="8434" xr:uid="{00000000-0005-0000-0000-000044A30000}"/>
    <cellStyle name="Normal 11 2 6 2 2" xfId="28000" xr:uid="{00000000-0005-0000-0000-000045A30000}"/>
    <cellStyle name="Normal 11 2 6 3" xfId="14452" xr:uid="{00000000-0005-0000-0000-000046A30000}"/>
    <cellStyle name="Normal 11 2 7" xfId="7103" xr:uid="{00000000-0005-0000-0000-000047A30000}"/>
    <cellStyle name="Normal 11 2 7 2" xfId="43489" xr:uid="{00000000-0005-0000-0000-000048A30000}"/>
    <cellStyle name="Normal 11 2 8" xfId="13146" xr:uid="{00000000-0005-0000-0000-000049A30000}"/>
    <cellStyle name="Normal 11 3" xfId="7105" xr:uid="{00000000-0005-0000-0000-00004AA30000}"/>
    <cellStyle name="Normal 11 3 2" xfId="21314" xr:uid="{00000000-0005-0000-0000-00004BA30000}"/>
    <cellStyle name="Normal 11 3 2 2" xfId="21315" xr:uid="{00000000-0005-0000-0000-00004CA30000}"/>
    <cellStyle name="Normal 11 3 3" xfId="21316" xr:uid="{00000000-0005-0000-0000-00004DA30000}"/>
    <cellStyle name="Normal 11 3 3 2" xfId="21317" xr:uid="{00000000-0005-0000-0000-00004EA30000}"/>
    <cellStyle name="Normal 11 3 4" xfId="21318" xr:uid="{00000000-0005-0000-0000-00004FA30000}"/>
    <cellStyle name="Normal 11 3 5" xfId="21319" xr:uid="{00000000-0005-0000-0000-000050A30000}"/>
    <cellStyle name="Normal 11 3 6" xfId="21313" xr:uid="{00000000-0005-0000-0000-000051A30000}"/>
    <cellStyle name="Normal 11 4" xfId="7005" xr:uid="{00000000-0005-0000-0000-000052A30000}"/>
    <cellStyle name="Normal 11 4 2" xfId="21320" xr:uid="{00000000-0005-0000-0000-000053A30000}"/>
    <cellStyle name="Normal 11 4 3" xfId="13590" xr:uid="{00000000-0005-0000-0000-000054A30000}"/>
    <cellStyle name="Normal 11 5" xfId="21321" xr:uid="{00000000-0005-0000-0000-000055A30000}"/>
    <cellStyle name="Normal 11 5 2" xfId="21322" xr:uid="{00000000-0005-0000-0000-000056A30000}"/>
    <cellStyle name="Normal 11 6" xfId="21323" xr:uid="{00000000-0005-0000-0000-000057A30000}"/>
    <cellStyle name="Normal 11 6 2" xfId="21324" xr:uid="{00000000-0005-0000-0000-000058A30000}"/>
    <cellStyle name="Normal 11 7" xfId="21325" xr:uid="{00000000-0005-0000-0000-000059A30000}"/>
    <cellStyle name="Normal 11 8" xfId="21326" xr:uid="{00000000-0005-0000-0000-00005AA30000}"/>
    <cellStyle name="Normal 11 9" xfId="21327" xr:uid="{00000000-0005-0000-0000-00005BA30000}"/>
    <cellStyle name="Normal 11 9 2" xfId="25672" xr:uid="{00000000-0005-0000-0000-00005CA30000}"/>
    <cellStyle name="Normal 12" xfId="2927" xr:uid="{00000000-0005-0000-0000-00005DA30000}"/>
    <cellStyle name="Normal 12 2" xfId="6332" xr:uid="{00000000-0005-0000-0000-00005EA30000}"/>
    <cellStyle name="Normal 12 2 2" xfId="9496" xr:uid="{00000000-0005-0000-0000-00005FA30000}"/>
    <cellStyle name="Normal 12 2 2 2" xfId="21329" xr:uid="{00000000-0005-0000-0000-000060A30000}"/>
    <cellStyle name="Normal 12 2 2 3" xfId="21328" xr:uid="{00000000-0005-0000-0000-000061A30000}"/>
    <cellStyle name="Normal 12 2 3" xfId="21330" xr:uid="{00000000-0005-0000-0000-000062A30000}"/>
    <cellStyle name="Normal 12 2 3 2" xfId="21331" xr:uid="{00000000-0005-0000-0000-000063A30000}"/>
    <cellStyle name="Normal 12 2 4" xfId="21332" xr:uid="{00000000-0005-0000-0000-000064A30000}"/>
    <cellStyle name="Normal 12 2 5" xfId="13222" xr:uid="{00000000-0005-0000-0000-000065A30000}"/>
    <cellStyle name="Normal 12 3" xfId="7560" xr:uid="{00000000-0005-0000-0000-000066A30000}"/>
    <cellStyle name="Normal 12 3 2" xfId="21334" xr:uid="{00000000-0005-0000-0000-000067A30000}"/>
    <cellStyle name="Normal 12 3 3" xfId="21333" xr:uid="{00000000-0005-0000-0000-000068A30000}"/>
    <cellStyle name="Normal 12 4" xfId="21335" xr:uid="{00000000-0005-0000-0000-000069A30000}"/>
    <cellStyle name="Normal 12 4 2" xfId="21336" xr:uid="{00000000-0005-0000-0000-00006AA30000}"/>
    <cellStyle name="Normal 12 5" xfId="21337" xr:uid="{00000000-0005-0000-0000-00006BA30000}"/>
    <cellStyle name="Normal 12 5 2" xfId="21338" xr:uid="{00000000-0005-0000-0000-00006CA30000}"/>
    <cellStyle name="Normal 12 6" xfId="21339" xr:uid="{00000000-0005-0000-0000-00006DA30000}"/>
    <cellStyle name="Normal 12 7" xfId="21340" xr:uid="{00000000-0005-0000-0000-00006EA30000}"/>
    <cellStyle name="Normal 12 8" xfId="21341" xr:uid="{00000000-0005-0000-0000-00006FA30000}"/>
    <cellStyle name="Normal 13" xfId="3073" xr:uid="{00000000-0005-0000-0000-000070A30000}"/>
    <cellStyle name="Normal 13 2" xfId="5112" xr:uid="{00000000-0005-0000-0000-000071A30000}"/>
    <cellStyle name="Normal 13 2 2" xfId="14000" xr:uid="{00000000-0005-0000-0000-000072A30000}"/>
    <cellStyle name="Normal 13 2 2 2" xfId="21345" xr:uid="{00000000-0005-0000-0000-000073A30000}"/>
    <cellStyle name="Normal 13 2 2 3" xfId="21344" xr:uid="{00000000-0005-0000-0000-000074A30000}"/>
    <cellStyle name="Normal 13 2 3" xfId="21346" xr:uid="{00000000-0005-0000-0000-000075A30000}"/>
    <cellStyle name="Normal 13 2 3 2" xfId="21347" xr:uid="{00000000-0005-0000-0000-000076A30000}"/>
    <cellStyle name="Normal 13 2 4" xfId="21348" xr:uid="{00000000-0005-0000-0000-000077A30000}"/>
    <cellStyle name="Normal 13 2 5" xfId="21343" xr:uid="{00000000-0005-0000-0000-000078A30000}"/>
    <cellStyle name="Normal 13 3" xfId="6605" xr:uid="{00000000-0005-0000-0000-000079A30000}"/>
    <cellStyle name="Normal 13 3 2" xfId="21350" xr:uid="{00000000-0005-0000-0000-00007AA30000}"/>
    <cellStyle name="Normal 13 3 3" xfId="21349" xr:uid="{00000000-0005-0000-0000-00007BA30000}"/>
    <cellStyle name="Normal 13 4" xfId="21351" xr:uid="{00000000-0005-0000-0000-00007CA30000}"/>
    <cellStyle name="Normal 13 4 2" xfId="21352" xr:uid="{00000000-0005-0000-0000-00007DA30000}"/>
    <cellStyle name="Normal 13 5" xfId="21353" xr:uid="{00000000-0005-0000-0000-00007EA30000}"/>
    <cellStyle name="Normal 13 5 2" xfId="21354" xr:uid="{00000000-0005-0000-0000-00007FA30000}"/>
    <cellStyle name="Normal 13 6" xfId="21355" xr:uid="{00000000-0005-0000-0000-000080A30000}"/>
    <cellStyle name="Normal 13 7" xfId="21356" xr:uid="{00000000-0005-0000-0000-000081A30000}"/>
    <cellStyle name="Normal 13 8" xfId="21357" xr:uid="{00000000-0005-0000-0000-000082A30000}"/>
    <cellStyle name="Normal 13 9" xfId="21342" xr:uid="{00000000-0005-0000-0000-000083A30000}"/>
    <cellStyle name="Normal 14" xfId="2559" xr:uid="{00000000-0005-0000-0000-000084A30000}"/>
    <cellStyle name="Normal 14 2" xfId="5099" xr:uid="{00000000-0005-0000-0000-000085A30000}"/>
    <cellStyle name="Normal 14 2 2" xfId="5541" xr:uid="{00000000-0005-0000-0000-000086A30000}"/>
    <cellStyle name="Normal 14 2 2 2" xfId="8180" xr:uid="{00000000-0005-0000-0000-000087A30000}"/>
    <cellStyle name="Normal 14 2 2 2 2" xfId="42237" xr:uid="{00000000-0005-0000-0000-000088A30000}"/>
    <cellStyle name="Normal 14 2 2 3" xfId="14313" xr:uid="{00000000-0005-0000-0000-000089A30000}"/>
    <cellStyle name="Normal 14 2 3" xfId="7883" xr:uid="{00000000-0005-0000-0000-00008AA30000}"/>
    <cellStyle name="Normal 14 2 3 2" xfId="43936" xr:uid="{00000000-0005-0000-0000-00008BA30000}"/>
    <cellStyle name="Normal 14 2 4" xfId="44381" xr:uid="{00000000-0005-0000-0000-00008CA30000}"/>
    <cellStyle name="Normal 14 2 5" xfId="14168" xr:uid="{00000000-0005-0000-0000-00008DA30000}"/>
    <cellStyle name="Normal 14 3" xfId="5301" xr:uid="{00000000-0005-0000-0000-00008EA30000}"/>
    <cellStyle name="Normal 14 3 2" xfId="5621" xr:uid="{00000000-0005-0000-0000-00008FA30000}"/>
    <cellStyle name="Normal 14 3 2 2" xfId="8255" xr:uid="{00000000-0005-0000-0000-000090A30000}"/>
    <cellStyle name="Normal 14 3 2 2 2" xfId="27984" xr:uid="{00000000-0005-0000-0000-000091A30000}"/>
    <cellStyle name="Normal 14 3 2 3" xfId="14350" xr:uid="{00000000-0005-0000-0000-000092A30000}"/>
    <cellStyle name="Normal 14 3 3" xfId="7952" xr:uid="{00000000-0005-0000-0000-000093A30000}"/>
    <cellStyle name="Normal 14 3 3 2" xfId="41767" xr:uid="{00000000-0005-0000-0000-000094A30000}"/>
    <cellStyle name="Normal 14 3 4" xfId="14199" xr:uid="{00000000-0005-0000-0000-000095A30000}"/>
    <cellStyle name="Normal 14 4" xfId="5381" xr:uid="{00000000-0005-0000-0000-000096A30000}"/>
    <cellStyle name="Normal 14 4 2" xfId="5701" xr:uid="{00000000-0005-0000-0000-000097A30000}"/>
    <cellStyle name="Normal 14 4 2 2" xfId="8335" xr:uid="{00000000-0005-0000-0000-000098A30000}"/>
    <cellStyle name="Normal 14 4 2 2 2" xfId="43215" xr:uid="{00000000-0005-0000-0000-000099A30000}"/>
    <cellStyle name="Normal 14 4 2 3" xfId="14392" xr:uid="{00000000-0005-0000-0000-00009AA30000}"/>
    <cellStyle name="Normal 14 4 3" xfId="8024" xr:uid="{00000000-0005-0000-0000-00009BA30000}"/>
    <cellStyle name="Normal 14 4 3 2" xfId="42224" xr:uid="{00000000-0005-0000-0000-00009CA30000}"/>
    <cellStyle name="Normal 14 4 4" xfId="14233" xr:uid="{00000000-0005-0000-0000-00009DA30000}"/>
    <cellStyle name="Normal 14 5" xfId="5461" xr:uid="{00000000-0005-0000-0000-00009EA30000}"/>
    <cellStyle name="Normal 14 5 2" xfId="8101" xr:uid="{00000000-0005-0000-0000-00009FA30000}"/>
    <cellStyle name="Normal 14 5 2 2" xfId="42769" xr:uid="{00000000-0005-0000-0000-0000A0A30000}"/>
    <cellStyle name="Normal 14 5 3" xfId="14272" xr:uid="{00000000-0005-0000-0000-0000A1A30000}"/>
    <cellStyle name="Normal 14 6" xfId="5781" xr:uid="{00000000-0005-0000-0000-0000A2A30000}"/>
    <cellStyle name="Normal 14 6 2" xfId="8415" xr:uid="{00000000-0005-0000-0000-0000A3A30000}"/>
    <cellStyle name="Normal 14 6 2 2" xfId="42474" xr:uid="{00000000-0005-0000-0000-0000A4A30000}"/>
    <cellStyle name="Normal 14 6 3" xfId="14434" xr:uid="{00000000-0005-0000-0000-0000A5A30000}"/>
    <cellStyle name="Normal 14 7" xfId="6970" xr:uid="{00000000-0005-0000-0000-0000A6A30000}"/>
    <cellStyle name="Normal 14 7 2" xfId="13582" xr:uid="{00000000-0005-0000-0000-0000A7A30000}"/>
    <cellStyle name="Normal 14 8" xfId="6333" xr:uid="{00000000-0005-0000-0000-0000A8A30000}"/>
    <cellStyle name="Normal 14 9" xfId="12400" xr:uid="{00000000-0005-0000-0000-0000A9A30000}"/>
    <cellStyle name="Normal 15" xfId="3961" xr:uid="{00000000-0005-0000-0000-0000AAA30000}"/>
    <cellStyle name="Normal 15 2" xfId="5238" xr:uid="{00000000-0005-0000-0000-0000ABA30000}"/>
    <cellStyle name="Normal 15 2 2" xfId="5558" xr:uid="{00000000-0005-0000-0000-0000ACA30000}"/>
    <cellStyle name="Normal 15 2 2 2" xfId="8193" xr:uid="{00000000-0005-0000-0000-0000ADA30000}"/>
    <cellStyle name="Normal 15 2 2 2 2" xfId="21359" xr:uid="{00000000-0005-0000-0000-0000AEA30000}"/>
    <cellStyle name="Normal 15 2 2 2 3" xfId="21358" xr:uid="{00000000-0005-0000-0000-0000AFA30000}"/>
    <cellStyle name="Normal 15 2 2 3" xfId="21360" xr:uid="{00000000-0005-0000-0000-0000B0A30000}"/>
    <cellStyle name="Normal 15 2 2 3 2" xfId="21361" xr:uid="{00000000-0005-0000-0000-0000B1A30000}"/>
    <cellStyle name="Normal 15 2 2 4" xfId="21362" xr:uid="{00000000-0005-0000-0000-0000B2A30000}"/>
    <cellStyle name="Normal 15 2 2 4 2" xfId="21363" xr:uid="{00000000-0005-0000-0000-0000B3A30000}"/>
    <cellStyle name="Normal 15 2 2 5" xfId="21364" xr:uid="{00000000-0005-0000-0000-0000B4A30000}"/>
    <cellStyle name="Normal 15 2 2 6" xfId="14325" xr:uid="{00000000-0005-0000-0000-0000B5A30000}"/>
    <cellStyle name="Normal 15 2 3" xfId="7892" xr:uid="{00000000-0005-0000-0000-0000B6A30000}"/>
    <cellStyle name="Normal 15 2 3 2" xfId="21366" xr:uid="{00000000-0005-0000-0000-0000B7A30000}"/>
    <cellStyle name="Normal 15 2 3 2 2" xfId="21367" xr:uid="{00000000-0005-0000-0000-0000B8A30000}"/>
    <cellStyle name="Normal 15 2 3 3" xfId="21368" xr:uid="{00000000-0005-0000-0000-0000B9A30000}"/>
    <cellStyle name="Normal 15 2 3 3 2" xfId="21369" xr:uid="{00000000-0005-0000-0000-0000BAA30000}"/>
    <cellStyle name="Normal 15 2 3 4" xfId="21370" xr:uid="{00000000-0005-0000-0000-0000BBA30000}"/>
    <cellStyle name="Normal 15 2 3 4 2" xfId="21371" xr:uid="{00000000-0005-0000-0000-0000BCA30000}"/>
    <cellStyle name="Normal 15 2 3 5" xfId="21372" xr:uid="{00000000-0005-0000-0000-0000BDA30000}"/>
    <cellStyle name="Normal 15 2 3 6" xfId="21365" xr:uid="{00000000-0005-0000-0000-0000BEA30000}"/>
    <cellStyle name="Normal 15 2 4" xfId="44382" xr:uid="{00000000-0005-0000-0000-0000BFA30000}"/>
    <cellStyle name="Normal 15 2 5" xfId="14176" xr:uid="{00000000-0005-0000-0000-0000C0A30000}"/>
    <cellStyle name="Normal 15 3" xfId="5318" xr:uid="{00000000-0005-0000-0000-0000C1A30000}"/>
    <cellStyle name="Normal 15 3 2" xfId="5638" xr:uid="{00000000-0005-0000-0000-0000C2A30000}"/>
    <cellStyle name="Normal 15 3 2 2" xfId="8272" xr:uid="{00000000-0005-0000-0000-0000C3A30000}"/>
    <cellStyle name="Normal 15 3 2 2 2" xfId="27784" xr:uid="{00000000-0005-0000-0000-0000C4A30000}"/>
    <cellStyle name="Normal 15 3 2 3" xfId="14366" xr:uid="{00000000-0005-0000-0000-0000C5A30000}"/>
    <cellStyle name="Normal 15 3 3" xfId="7964" xr:uid="{00000000-0005-0000-0000-0000C6A30000}"/>
    <cellStyle name="Normal 15 3 3 2" xfId="41769" xr:uid="{00000000-0005-0000-0000-0000C7A30000}"/>
    <cellStyle name="Normal 15 3 4" xfId="44383" xr:uid="{00000000-0005-0000-0000-0000C8A30000}"/>
    <cellStyle name="Normal 15 3 5" xfId="14210" xr:uid="{00000000-0005-0000-0000-0000C9A30000}"/>
    <cellStyle name="Normal 15 4" xfId="5398" xr:uid="{00000000-0005-0000-0000-0000CAA30000}"/>
    <cellStyle name="Normal 15 4 2" xfId="5718" xr:uid="{00000000-0005-0000-0000-0000CBA30000}"/>
    <cellStyle name="Normal 15 4 2 2" xfId="8352" xr:uid="{00000000-0005-0000-0000-0000CCA30000}"/>
    <cellStyle name="Normal 15 4 2 2 2" xfId="42261" xr:uid="{00000000-0005-0000-0000-0000CDA30000}"/>
    <cellStyle name="Normal 15 4 2 3" xfId="14408" xr:uid="{00000000-0005-0000-0000-0000CEA30000}"/>
    <cellStyle name="Normal 15 4 3" xfId="8039" xr:uid="{00000000-0005-0000-0000-0000CFA30000}"/>
    <cellStyle name="Normal 15 4 3 2" xfId="29623" xr:uid="{00000000-0005-0000-0000-0000D0A30000}"/>
    <cellStyle name="Normal 15 4 4" xfId="14247" xr:uid="{00000000-0005-0000-0000-0000D1A30000}"/>
    <cellStyle name="Normal 15 5" xfId="5478" xr:uid="{00000000-0005-0000-0000-0000D2A30000}"/>
    <cellStyle name="Normal 15 5 2" xfId="8118" xr:uid="{00000000-0005-0000-0000-0000D3A30000}"/>
    <cellStyle name="Normal 15 5 2 2" xfId="21373" xr:uid="{00000000-0005-0000-0000-0000D4A30000}"/>
    <cellStyle name="Normal 15 5 3" xfId="14288" xr:uid="{00000000-0005-0000-0000-0000D5A30000}"/>
    <cellStyle name="Normal 15 6" xfId="5798" xr:uid="{00000000-0005-0000-0000-0000D6A30000}"/>
    <cellStyle name="Normal 15 6 2" xfId="8432" xr:uid="{00000000-0005-0000-0000-0000D7A30000}"/>
    <cellStyle name="Normal 15 6 2 2" xfId="20766" xr:uid="{00000000-0005-0000-0000-0000D8A30000}"/>
    <cellStyle name="Normal 15 6 3" xfId="14450" xr:uid="{00000000-0005-0000-0000-0000D9A30000}"/>
    <cellStyle name="Normal 15 7" xfId="7746" xr:uid="{00000000-0005-0000-0000-0000DAA30000}"/>
    <cellStyle name="Normal 15 7 2" xfId="14058" xr:uid="{00000000-0005-0000-0000-0000DBA30000}"/>
    <cellStyle name="Normal 15 8" xfId="6334" xr:uid="{00000000-0005-0000-0000-0000DCA30000}"/>
    <cellStyle name="Normal 15_Trends fuels" xfId="21374" xr:uid="{00000000-0005-0000-0000-0000DDA30000}"/>
    <cellStyle name="Normal 16" xfId="3962" xr:uid="{00000000-0005-0000-0000-0000DEA30000}"/>
    <cellStyle name="Normal 16 2" xfId="5239" xr:uid="{00000000-0005-0000-0000-0000DFA30000}"/>
    <cellStyle name="Normal 16 2 2" xfId="5559" xr:uid="{00000000-0005-0000-0000-0000E0A30000}"/>
    <cellStyle name="Normal 16 2 2 2" xfId="8194" xr:uid="{00000000-0005-0000-0000-0000E1A30000}"/>
    <cellStyle name="Normal 16 2 2 2 2" xfId="43648" xr:uid="{00000000-0005-0000-0000-0000E2A30000}"/>
    <cellStyle name="Normal 16 2 2 3" xfId="14326" xr:uid="{00000000-0005-0000-0000-0000E3A30000}"/>
    <cellStyle name="Normal 16 2 3" xfId="7893" xr:uid="{00000000-0005-0000-0000-0000E4A30000}"/>
    <cellStyle name="Normal 16 2 3 2" xfId="14177" xr:uid="{00000000-0005-0000-0000-0000E5A30000}"/>
    <cellStyle name="Normal 16 2 4" xfId="6336" xr:uid="{00000000-0005-0000-0000-0000E6A30000}"/>
    <cellStyle name="Normal 16 3" xfId="5319" xr:uid="{00000000-0005-0000-0000-0000E7A30000}"/>
    <cellStyle name="Normal 16 3 2" xfId="5639" xr:uid="{00000000-0005-0000-0000-0000E8A30000}"/>
    <cellStyle name="Normal 16 3 2 2" xfId="8273" xr:uid="{00000000-0005-0000-0000-0000E9A30000}"/>
    <cellStyle name="Normal 16 3 2 2 2" xfId="42250" xr:uid="{00000000-0005-0000-0000-0000EAA30000}"/>
    <cellStyle name="Normal 16 3 2 3" xfId="14367" xr:uid="{00000000-0005-0000-0000-0000EBA30000}"/>
    <cellStyle name="Normal 16 3 3" xfId="6337" xr:uid="{00000000-0005-0000-0000-0000ECA30000}"/>
    <cellStyle name="Normal 16 3 3 2" xfId="42165" xr:uid="{00000000-0005-0000-0000-0000EDA30000}"/>
    <cellStyle name="Normal 16 3 4" xfId="13224" xr:uid="{00000000-0005-0000-0000-0000EEA30000}"/>
    <cellStyle name="Normal 16 4" xfId="5399" xr:uid="{00000000-0005-0000-0000-0000EFA30000}"/>
    <cellStyle name="Normal 16 4 2" xfId="5719" xr:uid="{00000000-0005-0000-0000-0000F0A30000}"/>
    <cellStyle name="Normal 16 4 2 2" xfId="8353" xr:uid="{00000000-0005-0000-0000-0000F1A30000}"/>
    <cellStyle name="Normal 16 4 2 2 2" xfId="43505" xr:uid="{00000000-0005-0000-0000-0000F2A30000}"/>
    <cellStyle name="Normal 16 4 2 3" xfId="14409" xr:uid="{00000000-0005-0000-0000-0000F3A30000}"/>
    <cellStyle name="Normal 16 4 3" xfId="8040" xr:uid="{00000000-0005-0000-0000-0000F4A30000}"/>
    <cellStyle name="Normal 16 4 3 2" xfId="42973" xr:uid="{00000000-0005-0000-0000-0000F5A30000}"/>
    <cellStyle name="Normal 16 4 4" xfId="14248" xr:uid="{00000000-0005-0000-0000-0000F6A30000}"/>
    <cellStyle name="Normal 16 5" xfId="5479" xr:uid="{00000000-0005-0000-0000-0000F7A30000}"/>
    <cellStyle name="Normal 16 5 2" xfId="8119" xr:uid="{00000000-0005-0000-0000-0000F8A30000}"/>
    <cellStyle name="Normal 16 5 2 2" xfId="19768" xr:uid="{00000000-0005-0000-0000-0000F9A30000}"/>
    <cellStyle name="Normal 16 5 3" xfId="14289" xr:uid="{00000000-0005-0000-0000-0000FAA30000}"/>
    <cellStyle name="Normal 16 6" xfId="5799" xr:uid="{00000000-0005-0000-0000-0000FBA30000}"/>
    <cellStyle name="Normal 16 6 2" xfId="8433" xr:uid="{00000000-0005-0000-0000-0000FCA30000}"/>
    <cellStyle name="Normal 16 6 2 2" xfId="43255" xr:uid="{00000000-0005-0000-0000-0000FDA30000}"/>
    <cellStyle name="Normal 16 6 3" xfId="14451" xr:uid="{00000000-0005-0000-0000-0000FEA30000}"/>
    <cellStyle name="Normal 16 7" xfId="6335" xr:uid="{00000000-0005-0000-0000-0000FFA30000}"/>
    <cellStyle name="Normal 16 7 2" xfId="20625" xr:uid="{00000000-0005-0000-0000-000000A40000}"/>
    <cellStyle name="Normal 16 8" xfId="13223" xr:uid="{00000000-0005-0000-0000-000001A40000}"/>
    <cellStyle name="Normal 17" xfId="6338" xr:uid="{00000000-0005-0000-0000-000002A40000}"/>
    <cellStyle name="Normal 17 2" xfId="6339" xr:uid="{00000000-0005-0000-0000-000003A40000}"/>
    <cellStyle name="Normal 17 2 2" xfId="21377" xr:uid="{00000000-0005-0000-0000-000004A40000}"/>
    <cellStyle name="Normal 17 2 3" xfId="21378" xr:uid="{00000000-0005-0000-0000-000005A40000}"/>
    <cellStyle name="Normal 17 2 4" xfId="21376" xr:uid="{00000000-0005-0000-0000-000006A40000}"/>
    <cellStyle name="Normal 17 3" xfId="21379" xr:uid="{00000000-0005-0000-0000-000007A40000}"/>
    <cellStyle name="Normal 17 3 2" xfId="21380" xr:uid="{00000000-0005-0000-0000-000008A40000}"/>
    <cellStyle name="Normal 17 4" xfId="21381" xr:uid="{00000000-0005-0000-0000-000009A40000}"/>
    <cellStyle name="Normal 17 4 2" xfId="21382" xr:uid="{00000000-0005-0000-0000-00000AA40000}"/>
    <cellStyle name="Normal 17 5" xfId="21383" xr:uid="{00000000-0005-0000-0000-00000BA40000}"/>
    <cellStyle name="Normal 17 6" xfId="21384" xr:uid="{00000000-0005-0000-0000-00000CA40000}"/>
    <cellStyle name="Normal 17 7" xfId="21375" xr:uid="{00000000-0005-0000-0000-00000DA40000}"/>
    <cellStyle name="Normal 18" xfId="6340" xr:uid="{00000000-0005-0000-0000-00000EA40000}"/>
    <cellStyle name="Normal 18 2" xfId="6341" xr:uid="{00000000-0005-0000-0000-00000FA40000}"/>
    <cellStyle name="Normal 18 2 2" xfId="21387" xr:uid="{00000000-0005-0000-0000-000010A40000}"/>
    <cellStyle name="Normal 18 2 3" xfId="21388" xr:uid="{00000000-0005-0000-0000-000011A40000}"/>
    <cellStyle name="Normal 18 2 4" xfId="21386" xr:uid="{00000000-0005-0000-0000-000012A40000}"/>
    <cellStyle name="Normal 18 3" xfId="21389" xr:uid="{00000000-0005-0000-0000-000013A40000}"/>
    <cellStyle name="Normal 18 3 2" xfId="21390" xr:uid="{00000000-0005-0000-0000-000014A40000}"/>
    <cellStyle name="Normal 18 4" xfId="21391" xr:uid="{00000000-0005-0000-0000-000015A40000}"/>
    <cellStyle name="Normal 18 4 2" xfId="21392" xr:uid="{00000000-0005-0000-0000-000016A40000}"/>
    <cellStyle name="Normal 18 5" xfId="21393" xr:uid="{00000000-0005-0000-0000-000017A40000}"/>
    <cellStyle name="Normal 18 6" xfId="21394" xr:uid="{00000000-0005-0000-0000-000018A40000}"/>
    <cellStyle name="Normal 18 7" xfId="21385" xr:uid="{00000000-0005-0000-0000-000019A40000}"/>
    <cellStyle name="Normal 19" xfId="6342" xr:uid="{00000000-0005-0000-0000-00001AA40000}"/>
    <cellStyle name="Normal 19 2" xfId="6343" xr:uid="{00000000-0005-0000-0000-00001BA40000}"/>
    <cellStyle name="Normal 19 2 2" xfId="21396" xr:uid="{00000000-0005-0000-0000-00001CA40000}"/>
    <cellStyle name="Normal 19 2 3" xfId="21397" xr:uid="{00000000-0005-0000-0000-00001DA40000}"/>
    <cellStyle name="Normal 19 2 4" xfId="21395" xr:uid="{00000000-0005-0000-0000-00001EA40000}"/>
    <cellStyle name="Normal 19 3" xfId="6344" xr:uid="{00000000-0005-0000-0000-00001FA40000}"/>
    <cellStyle name="Normal 19 3 2" xfId="13226" xr:uid="{00000000-0005-0000-0000-000020A40000}"/>
    <cellStyle name="Normal 19 4" xfId="13225" xr:uid="{00000000-0005-0000-0000-000021A40000}"/>
    <cellStyle name="Normal 2" xfId="421" xr:uid="{00000000-0005-0000-0000-000022A40000}"/>
    <cellStyle name="Normal 2 10" xfId="21398" xr:uid="{00000000-0005-0000-0000-000023A40000}"/>
    <cellStyle name="Normal 2 10 2" xfId="44384" xr:uid="{00000000-0005-0000-0000-000024A40000}"/>
    <cellStyle name="Normal 2 11" xfId="21399" xr:uid="{00000000-0005-0000-0000-000025A40000}"/>
    <cellStyle name="Normal 2 11 2" xfId="21400" xr:uid="{00000000-0005-0000-0000-000026A40000}"/>
    <cellStyle name="Normal 2 11 2 2" xfId="21401" xr:uid="{00000000-0005-0000-0000-000027A40000}"/>
    <cellStyle name="Normal 2 11 3" xfId="21402" xr:uid="{00000000-0005-0000-0000-000028A40000}"/>
    <cellStyle name="Normal 2 12" xfId="21403" xr:uid="{00000000-0005-0000-0000-000029A40000}"/>
    <cellStyle name="Normal 2 12 2" xfId="21404" xr:uid="{00000000-0005-0000-0000-00002AA40000}"/>
    <cellStyle name="Normal 2 13" xfId="21405" xr:uid="{00000000-0005-0000-0000-00002BA40000}"/>
    <cellStyle name="Normal 2 13 2" xfId="21406" xr:uid="{00000000-0005-0000-0000-00002CA40000}"/>
    <cellStyle name="Normal 2 14" xfId="21407" xr:uid="{00000000-0005-0000-0000-00002DA40000}"/>
    <cellStyle name="Normal 2 14 2" xfId="21408" xr:uid="{00000000-0005-0000-0000-00002EA40000}"/>
    <cellStyle name="Normal 2 15" xfId="21409" xr:uid="{00000000-0005-0000-0000-00002FA40000}"/>
    <cellStyle name="Normal 2 15 2" xfId="44385" xr:uid="{00000000-0005-0000-0000-000030A40000}"/>
    <cellStyle name="Normal 2 16" xfId="51270" xr:uid="{00000000-0005-0000-0000-000031A40000}"/>
    <cellStyle name="Normal 2 17" xfId="51276" xr:uid="{00000000-0005-0000-0000-000032A40000}"/>
    <cellStyle name="Normal 2 18" xfId="51279" xr:uid="{00000000-0005-0000-0000-000033A40000}"/>
    <cellStyle name="Normal 2 2" xfId="422" xr:uid="{00000000-0005-0000-0000-000034A40000}"/>
    <cellStyle name="Normal 2 2 2" xfId="2446" xr:uid="{00000000-0005-0000-0000-000035A40000}"/>
    <cellStyle name="Normal 2 2 2 2" xfId="3958" xr:uid="{00000000-0005-0000-0000-000036A40000}"/>
    <cellStyle name="Normal 2 2 2 2 2" xfId="6346" xr:uid="{00000000-0005-0000-0000-000037A40000}"/>
    <cellStyle name="Normal 2 2 2 2 2 2" xfId="6347" xr:uid="{00000000-0005-0000-0000-000038A40000}"/>
    <cellStyle name="Normal 2 2 2 2 2 2 2" xfId="13229" xr:uid="{00000000-0005-0000-0000-000039A40000}"/>
    <cellStyle name="Normal 2 2 2 2 2 3" xfId="9913" xr:uid="{00000000-0005-0000-0000-00003AA40000}"/>
    <cellStyle name="Normal 2 2 2 2 2 4" xfId="13228" xr:uid="{00000000-0005-0000-0000-00003BA40000}"/>
    <cellStyle name="Normal 2 2 2 2 3" xfId="6348" xr:uid="{00000000-0005-0000-0000-00003CA40000}"/>
    <cellStyle name="Normal 2 2 2 2 3 2" xfId="13230" xr:uid="{00000000-0005-0000-0000-00003DA40000}"/>
    <cellStyle name="Normal 2 2 2 2 4" xfId="7561" xr:uid="{00000000-0005-0000-0000-00003EA40000}"/>
    <cellStyle name="Normal 2 2 2 2 4 2" xfId="21410" xr:uid="{00000000-0005-0000-0000-00003FA40000}"/>
    <cellStyle name="Normal 2 2 2 2 5" xfId="6911" xr:uid="{00000000-0005-0000-0000-000040A40000}"/>
    <cellStyle name="Normal 2 2 2 2 5 2" xfId="21411" xr:uid="{00000000-0005-0000-0000-000041A40000}"/>
    <cellStyle name="Normal 2 2 2 2 6" xfId="7628" xr:uid="{00000000-0005-0000-0000-000042A40000}"/>
    <cellStyle name="Normal 2 2 2 2 7" xfId="6345" xr:uid="{00000000-0005-0000-0000-000043A40000}"/>
    <cellStyle name="Normal 2 2 2 2 7 2" xfId="13227" xr:uid="{00000000-0005-0000-0000-000044A40000}"/>
    <cellStyle name="Normal 2 2 2 3" xfId="2928" xr:uid="{00000000-0005-0000-0000-000045A40000}"/>
    <cellStyle name="Normal 2 2 2 3 2" xfId="6534" xr:uid="{00000000-0005-0000-0000-000046A40000}"/>
    <cellStyle name="Normal 2 2 2 3 2 2" xfId="21414" xr:uid="{00000000-0005-0000-0000-000047A40000}"/>
    <cellStyle name="Normal 2 2 2 3 2 3" xfId="21413" xr:uid="{00000000-0005-0000-0000-000048A40000}"/>
    <cellStyle name="Normal 2 2 2 3 3" xfId="7078" xr:uid="{00000000-0005-0000-0000-000049A40000}"/>
    <cellStyle name="Normal 2 2 2 3 3 2" xfId="21415" xr:uid="{00000000-0005-0000-0000-00004AA40000}"/>
    <cellStyle name="Normal 2 2 2 3 4" xfId="21416" xr:uid="{00000000-0005-0000-0000-00004BA40000}"/>
    <cellStyle name="Normal 2 2 2 3 4 3" xfId="51271" xr:uid="{00000000-0005-0000-0000-00004CA40000}"/>
    <cellStyle name="Normal 2 2 2 3 5" xfId="21412" xr:uid="{00000000-0005-0000-0000-00004DA40000}"/>
    <cellStyle name="Normal 2 2 2 4" xfId="7562" xr:uid="{00000000-0005-0000-0000-00004EA40000}"/>
    <cellStyle name="Normal 2 2 2 4 2" xfId="21418" xr:uid="{00000000-0005-0000-0000-00004FA40000}"/>
    <cellStyle name="Normal 2 2 2 4 3" xfId="21419" xr:uid="{00000000-0005-0000-0000-000050A40000}"/>
    <cellStyle name="Normal 2 2 2 4 4" xfId="21417" xr:uid="{00000000-0005-0000-0000-000051A40000}"/>
    <cellStyle name="Normal 2 2 2 5" xfId="6910" xr:uid="{00000000-0005-0000-0000-000052A40000}"/>
    <cellStyle name="Normal 2 2 2 5 2" xfId="21421" xr:uid="{00000000-0005-0000-0000-000053A40000}"/>
    <cellStyle name="Normal 2 2 2 5 3" xfId="21420" xr:uid="{00000000-0005-0000-0000-000054A40000}"/>
    <cellStyle name="Normal 2 2 2 6" xfId="21422" xr:uid="{00000000-0005-0000-0000-000055A40000}"/>
    <cellStyle name="Normal 2 2 2 7" xfId="21423" xr:uid="{00000000-0005-0000-0000-000056A40000}"/>
    <cellStyle name="Normal 2 2 2 8" xfId="21424" xr:uid="{00000000-0005-0000-0000-000057A40000}"/>
    <cellStyle name="Normal 2 2 2 8 2" xfId="44386" xr:uid="{00000000-0005-0000-0000-000058A40000}"/>
    <cellStyle name="Normal 2 2 3" xfId="2929" xr:uid="{00000000-0005-0000-0000-000059A40000}"/>
    <cellStyle name="Normal 2 2 3 2" xfId="5102" xr:uid="{00000000-0005-0000-0000-00005AA40000}"/>
    <cellStyle name="Normal 2 2 3 2 2" xfId="5544" xr:uid="{00000000-0005-0000-0000-00005BA40000}"/>
    <cellStyle name="Normal 2 2 3 2 2 2" xfId="6350" xr:uid="{00000000-0005-0000-0000-00005CA40000}"/>
    <cellStyle name="Normal 2 2 3 2 2 2 2" xfId="43776" xr:uid="{00000000-0005-0000-0000-00005DA40000}"/>
    <cellStyle name="Normal 2 2 3 2 2 3" xfId="13232" xr:uid="{00000000-0005-0000-0000-00005EA40000}"/>
    <cellStyle name="Normal 2 2 3 2 3" xfId="6349" xr:uid="{00000000-0005-0000-0000-00005FA40000}"/>
    <cellStyle name="Normal 2 2 3 2 3 2" xfId="42166" xr:uid="{00000000-0005-0000-0000-000060A40000}"/>
    <cellStyle name="Normal 2 2 3 2 4" xfId="13231" xr:uid="{00000000-0005-0000-0000-000061A40000}"/>
    <cellStyle name="Normal 2 2 3 3" xfId="5304" xr:uid="{00000000-0005-0000-0000-000062A40000}"/>
    <cellStyle name="Normal 2 2 3 3 2" xfId="5624" xr:uid="{00000000-0005-0000-0000-000063A40000}"/>
    <cellStyle name="Normal 2 2 3 3 2 2" xfId="8258" xr:uid="{00000000-0005-0000-0000-000064A40000}"/>
    <cellStyle name="Normal 2 2 3 3 2 2 2" xfId="41809" xr:uid="{00000000-0005-0000-0000-000065A40000}"/>
    <cellStyle name="Normal 2 2 3 3 2 3" xfId="14353" xr:uid="{00000000-0005-0000-0000-000066A40000}"/>
    <cellStyle name="Normal 2 2 3 3 3" xfId="6351" xr:uid="{00000000-0005-0000-0000-000067A40000}"/>
    <cellStyle name="Normal 2 2 3 3 3 2" xfId="43351" xr:uid="{00000000-0005-0000-0000-000068A40000}"/>
    <cellStyle name="Normal 2 2 3 3 4" xfId="13233" xr:uid="{00000000-0005-0000-0000-000069A40000}"/>
    <cellStyle name="Normal 2 2 3 4" xfId="5384" xr:uid="{00000000-0005-0000-0000-00006AA40000}"/>
    <cellStyle name="Normal 2 2 3 4 2" xfId="5704" xr:uid="{00000000-0005-0000-0000-00006BA40000}"/>
    <cellStyle name="Normal 2 2 3 4 2 2" xfId="8338" xr:uid="{00000000-0005-0000-0000-00006CA40000}"/>
    <cellStyle name="Normal 2 2 3 4 2 2 2" xfId="27871" xr:uid="{00000000-0005-0000-0000-00006DA40000}"/>
    <cellStyle name="Normal 2 2 3 4 2 3" xfId="14395" xr:uid="{00000000-0005-0000-0000-00006EA40000}"/>
    <cellStyle name="Normal 2 2 3 4 3" xfId="8027" xr:uid="{00000000-0005-0000-0000-00006FA40000}"/>
    <cellStyle name="Normal 2 2 3 4 3 2" xfId="42464" xr:uid="{00000000-0005-0000-0000-000070A40000}"/>
    <cellStyle name="Normal 2 2 3 4 4" xfId="14236" xr:uid="{00000000-0005-0000-0000-000071A40000}"/>
    <cellStyle name="Normal 2 2 3 5" xfId="5464" xr:uid="{00000000-0005-0000-0000-000072A40000}"/>
    <cellStyle name="Normal 2 2 3 5 2" xfId="8104" xr:uid="{00000000-0005-0000-0000-000073A40000}"/>
    <cellStyle name="Normal 2 2 3 5 2 2" xfId="43845" xr:uid="{00000000-0005-0000-0000-000074A40000}"/>
    <cellStyle name="Normal 2 2 3 5 3" xfId="14275" xr:uid="{00000000-0005-0000-0000-000075A40000}"/>
    <cellStyle name="Normal 2 2 3 6" xfId="5784" xr:uid="{00000000-0005-0000-0000-000076A40000}"/>
    <cellStyle name="Normal 2 2 3 6 2" xfId="8418" xr:uid="{00000000-0005-0000-0000-000077A40000}"/>
    <cellStyle name="Normal 2 2 3 6 2 2" xfId="43212" xr:uid="{00000000-0005-0000-0000-000078A40000}"/>
    <cellStyle name="Normal 2 2 3 6 3" xfId="14437" xr:uid="{00000000-0005-0000-0000-000079A40000}"/>
    <cellStyle name="Normal 2 2 3 7" xfId="5852" xr:uid="{00000000-0005-0000-0000-00007AA40000}"/>
    <cellStyle name="Normal 2 2 3 7 2" xfId="43104" xr:uid="{00000000-0005-0000-0000-00007BA40000}"/>
    <cellStyle name="Normal 2 2 3 8" xfId="44387" xr:uid="{00000000-0005-0000-0000-00007CA40000}"/>
    <cellStyle name="Normal 2 2 3 9" xfId="12401" xr:uid="{00000000-0005-0000-0000-00007DA40000}"/>
    <cellStyle name="Normal 2 2 4" xfId="6352" xr:uid="{00000000-0005-0000-0000-00007EA40000}"/>
    <cellStyle name="Normal 2 2 4 2" xfId="6353" xr:uid="{00000000-0005-0000-0000-00007FA40000}"/>
    <cellStyle name="Normal 2 2 4 2 2" xfId="21425" xr:uid="{00000000-0005-0000-0000-000080A40000}"/>
    <cellStyle name="Normal 2 2 4 2 3" xfId="13235" xr:uid="{00000000-0005-0000-0000-000081A40000}"/>
    <cellStyle name="Normal 2 2 4 3" xfId="21426" xr:uid="{00000000-0005-0000-0000-000082A40000}"/>
    <cellStyle name="Normal 2 2 4 4" xfId="13234" xr:uid="{00000000-0005-0000-0000-000083A40000}"/>
    <cellStyle name="Normal 2 2 5" xfId="6354" xr:uid="{00000000-0005-0000-0000-000084A40000}"/>
    <cellStyle name="Normal 2 2 5 2" xfId="21427" xr:uid="{00000000-0005-0000-0000-000085A40000}"/>
    <cellStyle name="Normal 2 2 5 3" xfId="13236" xr:uid="{00000000-0005-0000-0000-000086A40000}"/>
    <cellStyle name="Normal 2 2 6" xfId="21428" xr:uid="{00000000-0005-0000-0000-000087A40000}"/>
    <cellStyle name="Normal 2 2 6 2" xfId="21429" xr:uid="{00000000-0005-0000-0000-000088A40000}"/>
    <cellStyle name="Normal 2 2 7" xfId="21430" xr:uid="{00000000-0005-0000-0000-000089A40000}"/>
    <cellStyle name="Normal 2 2 7 2" xfId="44388" xr:uid="{00000000-0005-0000-0000-00008AA40000}"/>
    <cellStyle name="Normal 2 2 8" xfId="21431" xr:uid="{00000000-0005-0000-0000-00008BA40000}"/>
    <cellStyle name="Normal 2 2 9" xfId="21432" xr:uid="{00000000-0005-0000-0000-00008CA40000}"/>
    <cellStyle name="Normal 2 3" xfId="1590" xr:uid="{00000000-0005-0000-0000-00008DA40000}"/>
    <cellStyle name="Normal 2 3 10" xfId="21434" xr:uid="{00000000-0005-0000-0000-00008EA40000}"/>
    <cellStyle name="Normal 2 3 11" xfId="25700" xr:uid="{00000000-0005-0000-0000-00008FA40000}"/>
    <cellStyle name="Normal 2 3 12" xfId="21433" xr:uid="{00000000-0005-0000-0000-000090A40000}"/>
    <cellStyle name="Normal 2 3 2" xfId="2447" xr:uid="{00000000-0005-0000-0000-000091A40000}"/>
    <cellStyle name="Normal 2 3 2 2" xfId="21436" xr:uid="{00000000-0005-0000-0000-000092A40000}"/>
    <cellStyle name="Normal 2 3 2 2 2" xfId="21437" xr:uid="{00000000-0005-0000-0000-000093A40000}"/>
    <cellStyle name="Normal 2 3 2 3" xfId="21438" xr:uid="{00000000-0005-0000-0000-000094A40000}"/>
    <cellStyle name="Normal 2 3 2 3 2" xfId="21439" xr:uid="{00000000-0005-0000-0000-000095A40000}"/>
    <cellStyle name="Normal 2 3 2 4" xfId="21440" xr:uid="{00000000-0005-0000-0000-000096A40000}"/>
    <cellStyle name="Normal 2 3 2 5" xfId="21435" xr:uid="{00000000-0005-0000-0000-000097A40000}"/>
    <cellStyle name="Normal 2 3 3" xfId="6912" xr:uid="{00000000-0005-0000-0000-000098A40000}"/>
    <cellStyle name="Normal 2 3 3 2" xfId="8856" xr:uid="{00000000-0005-0000-0000-000099A40000}"/>
    <cellStyle name="Normal 2 3 3 2 2" xfId="21442" xr:uid="{00000000-0005-0000-0000-00009AA40000}"/>
    <cellStyle name="Normal 2 3 3 3" xfId="13550" xr:uid="{00000000-0005-0000-0000-00009BA40000}"/>
    <cellStyle name="Normal 2 3 3 4" xfId="21441" xr:uid="{00000000-0005-0000-0000-00009CA40000}"/>
    <cellStyle name="Normal 2 3 4" xfId="21443" xr:uid="{00000000-0005-0000-0000-00009DA40000}"/>
    <cellStyle name="Normal 2 3 4 2" xfId="21444" xr:uid="{00000000-0005-0000-0000-00009EA40000}"/>
    <cellStyle name="Normal 2 3 5" xfId="21445" xr:uid="{00000000-0005-0000-0000-00009FA40000}"/>
    <cellStyle name="Normal 2 3 5 2" xfId="21446" xr:uid="{00000000-0005-0000-0000-0000A0A40000}"/>
    <cellStyle name="Normal 2 3 6" xfId="21447" xr:uid="{00000000-0005-0000-0000-0000A1A40000}"/>
    <cellStyle name="Normal 2 3 6 2" xfId="21448" xr:uid="{00000000-0005-0000-0000-0000A2A40000}"/>
    <cellStyle name="Normal 2 3 7" xfId="21449" xr:uid="{00000000-0005-0000-0000-0000A3A40000}"/>
    <cellStyle name="Normal 2 3 7 2" xfId="21450" xr:uid="{00000000-0005-0000-0000-0000A4A40000}"/>
    <cellStyle name="Normal 2 3 8" xfId="21451" xr:uid="{00000000-0005-0000-0000-0000A5A40000}"/>
    <cellStyle name="Normal 2 3 8 2" xfId="44389" xr:uid="{00000000-0005-0000-0000-0000A6A40000}"/>
    <cellStyle name="Normal 2 3 9" xfId="21452" xr:uid="{00000000-0005-0000-0000-0000A7A40000}"/>
    <cellStyle name="Normal 2 3 9 2" xfId="44390" xr:uid="{00000000-0005-0000-0000-0000A8A40000}"/>
    <cellStyle name="Normal 2 4" xfId="2930" xr:uid="{00000000-0005-0000-0000-0000A9A40000}"/>
    <cellStyle name="Normal 2 4 2" xfId="4334" xr:uid="{00000000-0005-0000-0000-0000AAA40000}"/>
    <cellStyle name="Normal 2 4 2 2" xfId="6356" xr:uid="{00000000-0005-0000-0000-0000ABA40000}"/>
    <cellStyle name="Normal 2 4 2 2 2" xfId="21453" xr:uid="{00000000-0005-0000-0000-0000ACA40000}"/>
    <cellStyle name="Normal 2 4 2 2 3" xfId="13238" xr:uid="{00000000-0005-0000-0000-0000ADA40000}"/>
    <cellStyle name="Normal 2 4 2 3" xfId="7563" xr:uid="{00000000-0005-0000-0000-0000AEA40000}"/>
    <cellStyle name="Normal 2 4 2 3 2" xfId="21455" xr:uid="{00000000-0005-0000-0000-0000AFA40000}"/>
    <cellStyle name="Normal 2 4 2 3 3" xfId="21454" xr:uid="{00000000-0005-0000-0000-0000B0A40000}"/>
    <cellStyle name="Normal 2 4 2 4" xfId="7079" xr:uid="{00000000-0005-0000-0000-0000B1A40000}"/>
    <cellStyle name="Normal 2 4 2 4 2" xfId="21456" xr:uid="{00000000-0005-0000-0000-0000B2A40000}"/>
    <cellStyle name="Normal 2 4 2 5" xfId="6355" xr:uid="{00000000-0005-0000-0000-0000B3A40000}"/>
    <cellStyle name="Normal 2 4 2 5 2" xfId="21457" xr:uid="{00000000-0005-0000-0000-0000B4A40000}"/>
    <cellStyle name="Normal 2 4 2 6" xfId="21458" xr:uid="{00000000-0005-0000-0000-0000B5A40000}"/>
    <cellStyle name="Normal 2 4 2 7" xfId="13237" xr:uid="{00000000-0005-0000-0000-0000B6A40000}"/>
    <cellStyle name="Normal 2 4 3" xfId="6357" xr:uid="{00000000-0005-0000-0000-0000B7A40000}"/>
    <cellStyle name="Normal 2 4 3 2" xfId="21459" xr:uid="{00000000-0005-0000-0000-0000B8A40000}"/>
    <cellStyle name="Normal 2 4 3 3" xfId="13239" xr:uid="{00000000-0005-0000-0000-0000B9A40000}"/>
    <cellStyle name="Normal 2 4 4" xfId="7564" xr:uid="{00000000-0005-0000-0000-0000BAA40000}"/>
    <cellStyle name="Normal 2 4 4 2" xfId="21461" xr:uid="{00000000-0005-0000-0000-0000BBA40000}"/>
    <cellStyle name="Normal 2 4 4 3" xfId="21460" xr:uid="{00000000-0005-0000-0000-0000BCA40000}"/>
    <cellStyle name="Normal 2 4 5" xfId="21462" xr:uid="{00000000-0005-0000-0000-0000BDA40000}"/>
    <cellStyle name="Normal 2 4 5 2" xfId="21463" xr:uid="{00000000-0005-0000-0000-0000BEA40000}"/>
    <cellStyle name="Normal 2 4 6" xfId="21464" xr:uid="{00000000-0005-0000-0000-0000BFA40000}"/>
    <cellStyle name="Normal 2 4 6 2" xfId="21465" xr:uid="{00000000-0005-0000-0000-0000C0A40000}"/>
    <cellStyle name="Normal 2 4 7" xfId="21466" xr:uid="{00000000-0005-0000-0000-0000C1A40000}"/>
    <cellStyle name="Normal 2 4 7 2" xfId="21467" xr:uid="{00000000-0005-0000-0000-0000C2A40000}"/>
    <cellStyle name="Normal 2 4 8" xfId="21468" xr:uid="{00000000-0005-0000-0000-0000C3A40000}"/>
    <cellStyle name="Normal 2 4 8 2" xfId="44391" xr:uid="{00000000-0005-0000-0000-0000C4A40000}"/>
    <cellStyle name="Normal 2 4 9" xfId="21469" xr:uid="{00000000-0005-0000-0000-0000C5A40000}"/>
    <cellStyle name="Normal 2 5" xfId="4335" xr:uid="{00000000-0005-0000-0000-0000C6A40000}"/>
    <cellStyle name="Normal 2 5 10" xfId="21470" xr:uid="{00000000-0005-0000-0000-0000C7A40000}"/>
    <cellStyle name="Normal 2 5 11" xfId="44392" xr:uid="{00000000-0005-0000-0000-0000C8A40000}"/>
    <cellStyle name="Normal 2 5 2" xfId="21471" xr:uid="{00000000-0005-0000-0000-0000C9A40000}"/>
    <cellStyle name="Normal 2 5 2 2" xfId="21472" xr:uid="{00000000-0005-0000-0000-0000CAA40000}"/>
    <cellStyle name="Normal 2 5 2 2 2" xfId="21473" xr:uid="{00000000-0005-0000-0000-0000CBA40000}"/>
    <cellStyle name="Normal 2 5 2 3" xfId="21474" xr:uid="{00000000-0005-0000-0000-0000CCA40000}"/>
    <cellStyle name="Normal 2 5 2 3 2" xfId="21475" xr:uid="{00000000-0005-0000-0000-0000CDA40000}"/>
    <cellStyle name="Normal 2 5 2 4" xfId="21476" xr:uid="{00000000-0005-0000-0000-0000CEA40000}"/>
    <cellStyle name="Normal 2 5 3" xfId="21477" xr:uid="{00000000-0005-0000-0000-0000CFA40000}"/>
    <cellStyle name="Normal 2 5 3 2" xfId="21478" xr:uid="{00000000-0005-0000-0000-0000D0A40000}"/>
    <cellStyle name="Normal 2 5 4" xfId="21479" xr:uid="{00000000-0005-0000-0000-0000D1A40000}"/>
    <cellStyle name="Normal 2 5 4 2" xfId="21480" xr:uid="{00000000-0005-0000-0000-0000D2A40000}"/>
    <cellStyle name="Normal 2 5 5" xfId="21481" xr:uid="{00000000-0005-0000-0000-0000D3A40000}"/>
    <cellStyle name="Normal 2 5 5 2" xfId="21482" xr:uid="{00000000-0005-0000-0000-0000D4A40000}"/>
    <cellStyle name="Normal 2 5 6" xfId="21483" xr:uid="{00000000-0005-0000-0000-0000D5A40000}"/>
    <cellStyle name="Normal 2 5 6 2" xfId="21484" xr:uid="{00000000-0005-0000-0000-0000D6A40000}"/>
    <cellStyle name="Normal 2 5 7" xfId="21485" xr:uid="{00000000-0005-0000-0000-0000D7A40000}"/>
    <cellStyle name="Normal 2 5 7 2" xfId="44393" xr:uid="{00000000-0005-0000-0000-0000D8A40000}"/>
    <cellStyle name="Normal 2 5 8" xfId="21486" xr:uid="{00000000-0005-0000-0000-0000D9A40000}"/>
    <cellStyle name="Normal 2 5 8 2" xfId="44394" xr:uid="{00000000-0005-0000-0000-0000DAA40000}"/>
    <cellStyle name="Normal 2 5 9" xfId="21487" xr:uid="{00000000-0005-0000-0000-0000DBA40000}"/>
    <cellStyle name="Normal 2 6" xfId="21488" xr:uid="{00000000-0005-0000-0000-0000DCA40000}"/>
    <cellStyle name="Normal 2 6 2" xfId="21489" xr:uid="{00000000-0005-0000-0000-0000DDA40000}"/>
    <cellStyle name="Normal 2 6 2 2" xfId="21490" xr:uid="{00000000-0005-0000-0000-0000DEA40000}"/>
    <cellStyle name="Normal 2 6 2 2 2" xfId="21491" xr:uid="{00000000-0005-0000-0000-0000DFA40000}"/>
    <cellStyle name="Normal 2 6 2 3" xfId="21492" xr:uid="{00000000-0005-0000-0000-0000E0A40000}"/>
    <cellStyle name="Normal 2 6 2 3 2" xfId="21493" xr:uid="{00000000-0005-0000-0000-0000E1A40000}"/>
    <cellStyle name="Normal 2 6 2 4" xfId="21494" xr:uid="{00000000-0005-0000-0000-0000E2A40000}"/>
    <cellStyle name="Normal 2 6 3" xfId="21495" xr:uid="{00000000-0005-0000-0000-0000E3A40000}"/>
    <cellStyle name="Normal 2 6 3 2" xfId="21496" xr:uid="{00000000-0005-0000-0000-0000E4A40000}"/>
    <cellStyle name="Normal 2 6 4" xfId="21497" xr:uid="{00000000-0005-0000-0000-0000E5A40000}"/>
    <cellStyle name="Normal 2 6 4 2" xfId="21498" xr:uid="{00000000-0005-0000-0000-0000E6A40000}"/>
    <cellStyle name="Normal 2 6 5" xfId="21499" xr:uid="{00000000-0005-0000-0000-0000E7A40000}"/>
    <cellStyle name="Normal 2 6 5 2" xfId="21500" xr:uid="{00000000-0005-0000-0000-0000E8A40000}"/>
    <cellStyle name="Normal 2 6 6" xfId="21501" xr:uid="{00000000-0005-0000-0000-0000E9A40000}"/>
    <cellStyle name="Normal 2 6 6 2" xfId="21502" xr:uid="{00000000-0005-0000-0000-0000EAA40000}"/>
    <cellStyle name="Normal 2 6 7" xfId="44395" xr:uid="{00000000-0005-0000-0000-0000EBA40000}"/>
    <cellStyle name="Normal 2 7" xfId="21503" xr:uid="{00000000-0005-0000-0000-0000ECA40000}"/>
    <cellStyle name="Normal 2 7 2" xfId="21504" xr:uid="{00000000-0005-0000-0000-0000EDA40000}"/>
    <cellStyle name="Normal 2 7 2 2" xfId="21505" xr:uid="{00000000-0005-0000-0000-0000EEA40000}"/>
    <cellStyle name="Normal 2 7 2 2 2" xfId="21506" xr:uid="{00000000-0005-0000-0000-0000EFA40000}"/>
    <cellStyle name="Normal 2 7 2 3" xfId="21507" xr:uid="{00000000-0005-0000-0000-0000F0A40000}"/>
    <cellStyle name="Normal 2 7 2 3 2" xfId="21508" xr:uid="{00000000-0005-0000-0000-0000F1A40000}"/>
    <cellStyle name="Normal 2 7 2 4" xfId="21509" xr:uid="{00000000-0005-0000-0000-0000F2A40000}"/>
    <cellStyle name="Normal 2 7 3" xfId="21510" xr:uid="{00000000-0005-0000-0000-0000F3A40000}"/>
    <cellStyle name="Normal 2 7 3 2" xfId="21511" xr:uid="{00000000-0005-0000-0000-0000F4A40000}"/>
    <cellStyle name="Normal 2 7 4" xfId="21512" xr:uid="{00000000-0005-0000-0000-0000F5A40000}"/>
    <cellStyle name="Normal 2 7 4 2" xfId="21513" xr:uid="{00000000-0005-0000-0000-0000F6A40000}"/>
    <cellStyle name="Normal 2 7 5" xfId="21514" xr:uid="{00000000-0005-0000-0000-0000F7A40000}"/>
    <cellStyle name="Normal 2 7 5 2" xfId="21515" xr:uid="{00000000-0005-0000-0000-0000F8A40000}"/>
    <cellStyle name="Normal 2 7 6" xfId="21516" xr:uid="{00000000-0005-0000-0000-0000F9A40000}"/>
    <cellStyle name="Normal 2 8" xfId="21517" xr:uid="{00000000-0005-0000-0000-0000FAA40000}"/>
    <cellStyle name="Normal 2 8 2" xfId="21518" xr:uid="{00000000-0005-0000-0000-0000FBA40000}"/>
    <cellStyle name="Normal 2 8 2 2" xfId="21519" xr:uid="{00000000-0005-0000-0000-0000FCA40000}"/>
    <cellStyle name="Normal 2 8 2 2 2" xfId="21520" xr:uid="{00000000-0005-0000-0000-0000FDA40000}"/>
    <cellStyle name="Normal 2 8 2 3" xfId="21521" xr:uid="{00000000-0005-0000-0000-0000FEA40000}"/>
    <cellStyle name="Normal 2 8 2 3 2" xfId="21522" xr:uid="{00000000-0005-0000-0000-0000FFA40000}"/>
    <cellStyle name="Normal 2 8 2 4" xfId="21523" xr:uid="{00000000-0005-0000-0000-000000A50000}"/>
    <cellStyle name="Normal 2 8 3" xfId="21524" xr:uid="{00000000-0005-0000-0000-000001A50000}"/>
    <cellStyle name="Normal 2 8 3 2" xfId="21525" xr:uid="{00000000-0005-0000-0000-000002A50000}"/>
    <cellStyle name="Normal 2 8 4" xfId="21526" xr:uid="{00000000-0005-0000-0000-000003A50000}"/>
    <cellStyle name="Normal 2 8 4 2" xfId="21527" xr:uid="{00000000-0005-0000-0000-000004A50000}"/>
    <cellStyle name="Normal 2 8 5" xfId="21528" xr:uid="{00000000-0005-0000-0000-000005A50000}"/>
    <cellStyle name="Normal 2 8 5 2" xfId="21529" xr:uid="{00000000-0005-0000-0000-000006A50000}"/>
    <cellStyle name="Normal 2 8 6" xfId="21530" xr:uid="{00000000-0005-0000-0000-000007A50000}"/>
    <cellStyle name="Normal 2 9" xfId="21531" xr:uid="{00000000-0005-0000-0000-000008A50000}"/>
    <cellStyle name="Normal 2 9 2" xfId="21532" xr:uid="{00000000-0005-0000-0000-000009A50000}"/>
    <cellStyle name="Normal 2 9 2 2" xfId="21533" xr:uid="{00000000-0005-0000-0000-00000AA50000}"/>
    <cellStyle name="Normal 2 9 2 2 2" xfId="21534" xr:uid="{00000000-0005-0000-0000-00000BA50000}"/>
    <cellStyle name="Normal 2 9 2 3" xfId="21535" xr:uid="{00000000-0005-0000-0000-00000CA50000}"/>
    <cellStyle name="Normal 2 9 2 3 2" xfId="21536" xr:uid="{00000000-0005-0000-0000-00000DA50000}"/>
    <cellStyle name="Normal 2 9 2 4" xfId="21537" xr:uid="{00000000-0005-0000-0000-00000EA50000}"/>
    <cellStyle name="Normal 2 9 3" xfId="21538" xr:uid="{00000000-0005-0000-0000-00000FA50000}"/>
    <cellStyle name="Normal 2 9 3 2" xfId="21539" xr:uid="{00000000-0005-0000-0000-000010A50000}"/>
    <cellStyle name="Normal 2 9 4" xfId="21540" xr:uid="{00000000-0005-0000-0000-000011A50000}"/>
    <cellStyle name="Normal 2 9 4 2" xfId="21541" xr:uid="{00000000-0005-0000-0000-000012A50000}"/>
    <cellStyle name="Normal 2 9 5" xfId="21542" xr:uid="{00000000-0005-0000-0000-000013A50000}"/>
    <cellStyle name="Normal 2_Plants" xfId="6358" xr:uid="{00000000-0005-0000-0000-000014A50000}"/>
    <cellStyle name="Normal 20" xfId="6359" xr:uid="{00000000-0005-0000-0000-000015A50000}"/>
    <cellStyle name="Normal 20 2" xfId="21544" xr:uid="{00000000-0005-0000-0000-000016A50000}"/>
    <cellStyle name="Normal 20 3" xfId="21545" xr:uid="{00000000-0005-0000-0000-000017A50000}"/>
    <cellStyle name="Normal 20 4" xfId="21543" xr:uid="{00000000-0005-0000-0000-000018A50000}"/>
    <cellStyle name="Normal 21" xfId="6360" xr:uid="{00000000-0005-0000-0000-000019A50000}"/>
    <cellStyle name="Normal 21 2" xfId="21547" xr:uid="{00000000-0005-0000-0000-00001AA50000}"/>
    <cellStyle name="Normal 21 3" xfId="21548" xr:uid="{00000000-0005-0000-0000-00001BA50000}"/>
    <cellStyle name="Normal 21 4" xfId="21546" xr:uid="{00000000-0005-0000-0000-00001CA50000}"/>
    <cellStyle name="Normal 22" xfId="6361" xr:uid="{00000000-0005-0000-0000-00001DA50000}"/>
    <cellStyle name="Normal 22 2" xfId="21550" xr:uid="{00000000-0005-0000-0000-00001EA50000}"/>
    <cellStyle name="Normal 22 3" xfId="21551" xr:uid="{00000000-0005-0000-0000-00001FA50000}"/>
    <cellStyle name="Normal 22 4" xfId="21549" xr:uid="{00000000-0005-0000-0000-000020A50000}"/>
    <cellStyle name="Normal 23" xfId="6362" xr:uid="{00000000-0005-0000-0000-000021A50000}"/>
    <cellStyle name="Normal 23 2" xfId="21553" xr:uid="{00000000-0005-0000-0000-000022A50000}"/>
    <cellStyle name="Normal 23 3" xfId="21554" xr:uid="{00000000-0005-0000-0000-000023A50000}"/>
    <cellStyle name="Normal 23 4" xfId="21552" xr:uid="{00000000-0005-0000-0000-000024A50000}"/>
    <cellStyle name="Normal 24" xfId="6363" xr:uid="{00000000-0005-0000-0000-000025A50000}"/>
    <cellStyle name="Normal 24 2" xfId="21556" xr:uid="{00000000-0005-0000-0000-000026A50000}"/>
    <cellStyle name="Normal 24 3" xfId="21555" xr:uid="{00000000-0005-0000-0000-000027A50000}"/>
    <cellStyle name="Normal 24 4" xfId="44396" xr:uid="{00000000-0005-0000-0000-000028A50000}"/>
    <cellStyle name="Normal 25" xfId="6364" xr:uid="{00000000-0005-0000-0000-000029A50000}"/>
    <cellStyle name="Normal 25 2" xfId="21558" xr:uid="{00000000-0005-0000-0000-00002AA50000}"/>
    <cellStyle name="Normal 25 3" xfId="21557" xr:uid="{00000000-0005-0000-0000-00002BA50000}"/>
    <cellStyle name="Normal 25 4" xfId="44397" xr:uid="{00000000-0005-0000-0000-00002CA50000}"/>
    <cellStyle name="Normal 26" xfId="6365" xr:uid="{00000000-0005-0000-0000-00002DA50000}"/>
    <cellStyle name="Normal 26 2" xfId="21560" xr:uid="{00000000-0005-0000-0000-00002EA50000}"/>
    <cellStyle name="Normal 26 3" xfId="21559" xr:uid="{00000000-0005-0000-0000-00002FA50000}"/>
    <cellStyle name="Normal 26 4" xfId="44398" xr:uid="{00000000-0005-0000-0000-000030A50000}"/>
    <cellStyle name="Normal 27" xfId="6366" xr:uid="{00000000-0005-0000-0000-000031A50000}"/>
    <cellStyle name="Normal 27 2" xfId="21562" xr:uid="{00000000-0005-0000-0000-000032A50000}"/>
    <cellStyle name="Normal 27 3" xfId="21561" xr:uid="{00000000-0005-0000-0000-000033A50000}"/>
    <cellStyle name="Normal 27 4" xfId="44399" xr:uid="{00000000-0005-0000-0000-000034A50000}"/>
    <cellStyle name="Normal 28" xfId="6367" xr:uid="{00000000-0005-0000-0000-000035A50000}"/>
    <cellStyle name="Normal 28 2" xfId="21564" xr:uid="{00000000-0005-0000-0000-000036A50000}"/>
    <cellStyle name="Normal 28 3" xfId="21563" xr:uid="{00000000-0005-0000-0000-000037A50000}"/>
    <cellStyle name="Normal 28 4" xfId="44400" xr:uid="{00000000-0005-0000-0000-000038A50000}"/>
    <cellStyle name="Normal 29" xfId="6368" xr:uid="{00000000-0005-0000-0000-000039A50000}"/>
    <cellStyle name="Normal 29 2" xfId="6369" xr:uid="{00000000-0005-0000-0000-00003AA50000}"/>
    <cellStyle name="Normal 29 2 2" xfId="13241" xr:uid="{00000000-0005-0000-0000-00003BA50000}"/>
    <cellStyle name="Normal 29 3" xfId="21565" xr:uid="{00000000-0005-0000-0000-00003CA50000}"/>
    <cellStyle name="Normal 29 4" xfId="44401" xr:uid="{00000000-0005-0000-0000-00003DA50000}"/>
    <cellStyle name="Normal 29 5" xfId="13240" xr:uid="{00000000-0005-0000-0000-00003EA50000}"/>
    <cellStyle name="Normal 3" xfId="423" xr:uid="{00000000-0005-0000-0000-00003FA50000}"/>
    <cellStyle name="Normal 3 10" xfId="5449" xr:uid="{00000000-0005-0000-0000-000040A50000}"/>
    <cellStyle name="Normal 3 10 2" xfId="8089" xr:uid="{00000000-0005-0000-0000-000041A50000}"/>
    <cellStyle name="Normal 3 10 2 2" xfId="21566" xr:uid="{00000000-0005-0000-0000-000042A50000}"/>
    <cellStyle name="Normal 3 10 2 3" xfId="14265" xr:uid="{00000000-0005-0000-0000-000043A50000}"/>
    <cellStyle name="Normal 3 10 3" xfId="6370" xr:uid="{00000000-0005-0000-0000-000044A50000}"/>
    <cellStyle name="Normal 3 10 3 2" xfId="32967" xr:uid="{00000000-0005-0000-0000-000045A50000}"/>
    <cellStyle name="Normal 3 10 3 3" xfId="21567" xr:uid="{00000000-0005-0000-0000-000046A50000}"/>
    <cellStyle name="Normal 3 10 4" xfId="21568" xr:uid="{00000000-0005-0000-0000-000047A50000}"/>
    <cellStyle name="Normal 3 11" xfId="5769" xr:uid="{00000000-0005-0000-0000-000048A50000}"/>
    <cellStyle name="Normal 3 11 2" xfId="8403" xr:uid="{00000000-0005-0000-0000-000049A50000}"/>
    <cellStyle name="Normal 3 11 2 2" xfId="14427" xr:uid="{00000000-0005-0000-0000-00004AA50000}"/>
    <cellStyle name="Normal 3 11 3" xfId="6371" xr:uid="{00000000-0005-0000-0000-00004BA50000}"/>
    <cellStyle name="Normal 3 11 3 2" xfId="43541" xr:uid="{00000000-0005-0000-0000-00004CA50000}"/>
    <cellStyle name="Normal 3 11 3 3" xfId="21569" xr:uid="{00000000-0005-0000-0000-00004DA50000}"/>
    <cellStyle name="Normal 3 12" xfId="6372" xr:uid="{00000000-0005-0000-0000-00004EA50000}"/>
    <cellStyle name="Normal 3 12 2" xfId="21571" xr:uid="{00000000-0005-0000-0000-00004FA50000}"/>
    <cellStyle name="Normal 3 12 3" xfId="21572" xr:uid="{00000000-0005-0000-0000-000050A50000}"/>
    <cellStyle name="Normal 3 12 4" xfId="21570" xr:uid="{00000000-0005-0000-0000-000051A50000}"/>
    <cellStyle name="Normal 3 13" xfId="6373" xr:uid="{00000000-0005-0000-0000-000052A50000}"/>
    <cellStyle name="Normal 3 13 2" xfId="21574" xr:uid="{00000000-0005-0000-0000-000053A50000}"/>
    <cellStyle name="Normal 3 13 3" xfId="21575" xr:uid="{00000000-0005-0000-0000-000054A50000}"/>
    <cellStyle name="Normal 3 13 4" xfId="21573" xr:uid="{00000000-0005-0000-0000-000055A50000}"/>
    <cellStyle name="Normal 3 14" xfId="6374" xr:uid="{00000000-0005-0000-0000-000056A50000}"/>
    <cellStyle name="Normal 3 14 2" xfId="21577" xr:uid="{00000000-0005-0000-0000-000057A50000}"/>
    <cellStyle name="Normal 3 14 3" xfId="21578" xr:uid="{00000000-0005-0000-0000-000058A50000}"/>
    <cellStyle name="Normal 3 14 4" xfId="21576" xr:uid="{00000000-0005-0000-0000-000059A50000}"/>
    <cellStyle name="Normal 3 15" xfId="6375" xr:uid="{00000000-0005-0000-0000-00005AA50000}"/>
    <cellStyle name="Normal 3 15 2" xfId="21580" xr:uid="{00000000-0005-0000-0000-00005BA50000}"/>
    <cellStyle name="Normal 3 15 3" xfId="21579" xr:uid="{00000000-0005-0000-0000-00005CA50000}"/>
    <cellStyle name="Normal 3 15 4" xfId="44402" xr:uid="{00000000-0005-0000-0000-00005DA50000}"/>
    <cellStyle name="Normal 3 16" xfId="6376" xr:uid="{00000000-0005-0000-0000-00005EA50000}"/>
    <cellStyle name="Normal 3 16 2" xfId="21581" xr:uid="{00000000-0005-0000-0000-00005FA50000}"/>
    <cellStyle name="Normal 3 16 3" xfId="44403" xr:uid="{00000000-0005-0000-0000-000060A50000}"/>
    <cellStyle name="Normal 3 16 4" xfId="13242" xr:uid="{00000000-0005-0000-0000-000061A50000}"/>
    <cellStyle name="Normal 3 17" xfId="5853" xr:uid="{00000000-0005-0000-0000-000062A50000}"/>
    <cellStyle name="Normal 3 17 2" xfId="41607" xr:uid="{00000000-0005-0000-0000-000063A50000}"/>
    <cellStyle name="Normal 3 18" xfId="12402" xr:uid="{00000000-0005-0000-0000-000064A50000}"/>
    <cellStyle name="Normal 3 2" xfId="424" xr:uid="{00000000-0005-0000-0000-000065A50000}"/>
    <cellStyle name="Normal 3 2 10" xfId="5854" xr:uid="{00000000-0005-0000-0000-000066A50000}"/>
    <cellStyle name="Normal 3 2 10 2" xfId="42744" xr:uid="{00000000-0005-0000-0000-000067A50000}"/>
    <cellStyle name="Normal 3 2 11" xfId="12403" xr:uid="{00000000-0005-0000-0000-000068A50000}"/>
    <cellStyle name="Normal 3 2 2" xfId="1592" xr:uid="{00000000-0005-0000-0000-000069A50000}"/>
    <cellStyle name="Normal 3 2 2 2" xfId="3786" xr:uid="{00000000-0005-0000-0000-00006AA50000}"/>
    <cellStyle name="Normal 3 2 2 2 2" xfId="5236" xr:uid="{00000000-0005-0000-0000-00006BA50000}"/>
    <cellStyle name="Normal 3 2 2 2 2 2" xfId="5556" xr:uid="{00000000-0005-0000-0000-00006CA50000}"/>
    <cellStyle name="Normal 3 2 2 2 2 2 2" xfId="8191" xr:uid="{00000000-0005-0000-0000-00006DA50000}"/>
    <cellStyle name="Normal 3 2 2 2 2 2 2 2" xfId="43722" xr:uid="{00000000-0005-0000-0000-00006EA50000}"/>
    <cellStyle name="Normal 3 2 2 2 2 2 3" xfId="14323" xr:uid="{00000000-0005-0000-0000-00006FA50000}"/>
    <cellStyle name="Normal 3 2 2 2 2 3" xfId="7890" xr:uid="{00000000-0005-0000-0000-000070A50000}"/>
    <cellStyle name="Normal 3 2 2 2 2 3 2" xfId="41758" xr:uid="{00000000-0005-0000-0000-000071A50000}"/>
    <cellStyle name="Normal 3 2 2 2 2 4" xfId="14174" xr:uid="{00000000-0005-0000-0000-000072A50000}"/>
    <cellStyle name="Normal 3 2 2 2 3" xfId="5316" xr:uid="{00000000-0005-0000-0000-000073A50000}"/>
    <cellStyle name="Normal 3 2 2 2 3 2" xfId="5636" xr:uid="{00000000-0005-0000-0000-000074A50000}"/>
    <cellStyle name="Normal 3 2 2 2 3 2 2" xfId="8270" xr:uid="{00000000-0005-0000-0000-000075A50000}"/>
    <cellStyle name="Normal 3 2 2 2 3 2 2 2" xfId="41811" xr:uid="{00000000-0005-0000-0000-000076A50000}"/>
    <cellStyle name="Normal 3 2 2 2 3 2 3" xfId="14364" xr:uid="{00000000-0005-0000-0000-000077A50000}"/>
    <cellStyle name="Normal 3 2 2 2 3 3" xfId="7962" xr:uid="{00000000-0005-0000-0000-000078A50000}"/>
    <cellStyle name="Normal 3 2 2 2 3 3 2" xfId="43784" xr:uid="{00000000-0005-0000-0000-000079A50000}"/>
    <cellStyle name="Normal 3 2 2 2 3 4" xfId="14208" xr:uid="{00000000-0005-0000-0000-00007AA50000}"/>
    <cellStyle name="Normal 3 2 2 2 4" xfId="5396" xr:uid="{00000000-0005-0000-0000-00007BA50000}"/>
    <cellStyle name="Normal 3 2 2 2 4 2" xfId="5716" xr:uid="{00000000-0005-0000-0000-00007CA50000}"/>
    <cellStyle name="Normal 3 2 2 2 4 2 2" xfId="8350" xr:uid="{00000000-0005-0000-0000-00007DA50000}"/>
    <cellStyle name="Normal 3 2 2 2 4 2 2 2" xfId="27870" xr:uid="{00000000-0005-0000-0000-00007EA50000}"/>
    <cellStyle name="Normal 3 2 2 2 4 2 3" xfId="14406" xr:uid="{00000000-0005-0000-0000-00007FA50000}"/>
    <cellStyle name="Normal 3 2 2 2 4 3" xfId="8037" xr:uid="{00000000-0005-0000-0000-000080A50000}"/>
    <cellStyle name="Normal 3 2 2 2 4 3 2" xfId="43365" xr:uid="{00000000-0005-0000-0000-000081A50000}"/>
    <cellStyle name="Normal 3 2 2 2 4 4" xfId="14245" xr:uid="{00000000-0005-0000-0000-000082A50000}"/>
    <cellStyle name="Normal 3 2 2 2 5" xfId="5476" xr:uid="{00000000-0005-0000-0000-000083A50000}"/>
    <cellStyle name="Normal 3 2 2 2 5 2" xfId="8116" xr:uid="{00000000-0005-0000-0000-000084A50000}"/>
    <cellStyle name="Normal 3 2 2 2 5 2 2" xfId="43542" xr:uid="{00000000-0005-0000-0000-000085A50000}"/>
    <cellStyle name="Normal 3 2 2 2 5 3" xfId="14286" xr:uid="{00000000-0005-0000-0000-000086A50000}"/>
    <cellStyle name="Normal 3 2 2 2 6" xfId="5796" xr:uid="{00000000-0005-0000-0000-000087A50000}"/>
    <cellStyle name="Normal 3 2 2 2 6 2" xfId="8430" xr:uid="{00000000-0005-0000-0000-000088A50000}"/>
    <cellStyle name="Normal 3 2 2 2 6 2 2" xfId="43790" xr:uid="{00000000-0005-0000-0000-000089A50000}"/>
    <cellStyle name="Normal 3 2 2 2 6 3" xfId="14448" xr:uid="{00000000-0005-0000-0000-00008AA50000}"/>
    <cellStyle name="Normal 3 2 2 2 7" xfId="7747" xr:uid="{00000000-0005-0000-0000-00008BA50000}"/>
    <cellStyle name="Normal 3 2 2 2 7 2" xfId="14063" xr:uid="{00000000-0005-0000-0000-00008CA50000}"/>
    <cellStyle name="Normal 3 2 2 2 8" xfId="6377" xr:uid="{00000000-0005-0000-0000-00008DA50000}"/>
    <cellStyle name="Normal 3 2 2 2 9" xfId="12405" xr:uid="{00000000-0005-0000-0000-00008EA50000}"/>
    <cellStyle name="Normal 3 2 2 3" xfId="2933" xr:uid="{00000000-0005-0000-0000-00008FA50000}"/>
    <cellStyle name="Normal 3 2 2 3 2" xfId="6379" xr:uid="{00000000-0005-0000-0000-000090A50000}"/>
    <cellStyle name="Normal 3 2 2 3 2 2" xfId="9497" xr:uid="{00000000-0005-0000-0000-000091A50000}"/>
    <cellStyle name="Normal 3 2 2 3 2 3" xfId="13244" xr:uid="{00000000-0005-0000-0000-000092A50000}"/>
    <cellStyle name="Normal 3 2 2 3 3" xfId="6558" xr:uid="{00000000-0005-0000-0000-000093A50000}"/>
    <cellStyle name="Normal 3 2 2 3 3 2" xfId="21582" xr:uid="{00000000-0005-0000-0000-000094A50000}"/>
    <cellStyle name="Normal 3 2 2 3 4" xfId="6378" xr:uid="{00000000-0005-0000-0000-000095A50000}"/>
    <cellStyle name="Normal 3 2 2 3 4 2" xfId="13243" xr:uid="{00000000-0005-0000-0000-000096A50000}"/>
    <cellStyle name="Normal 3 2 2 4" xfId="4988" xr:uid="{00000000-0005-0000-0000-000097A50000}"/>
    <cellStyle name="Normal 3 2 2 4 2" xfId="5537" xr:uid="{00000000-0005-0000-0000-000098A50000}"/>
    <cellStyle name="Normal 3 2 2 4 2 2" xfId="8177" xr:uid="{00000000-0005-0000-0000-000099A50000}"/>
    <cellStyle name="Normal 3 2 2 4 2 2 2" xfId="41797" xr:uid="{00000000-0005-0000-0000-00009AA50000}"/>
    <cellStyle name="Normal 3 2 2 4 2 3" xfId="14311" xr:uid="{00000000-0005-0000-0000-00009BA50000}"/>
    <cellStyle name="Normal 3 2 2 4 3" xfId="6380" xr:uid="{00000000-0005-0000-0000-00009CA50000}"/>
    <cellStyle name="Normal 3 2 2 4 3 2" xfId="27989" xr:uid="{00000000-0005-0000-0000-00009DA50000}"/>
    <cellStyle name="Normal 3 2 2 4 4" xfId="13245" xr:uid="{00000000-0005-0000-0000-00009EA50000}"/>
    <cellStyle name="Normal 3 2 2 5" xfId="5297" xr:uid="{00000000-0005-0000-0000-00009FA50000}"/>
    <cellStyle name="Normal 3 2 2 5 2" xfId="5617" xr:uid="{00000000-0005-0000-0000-0000A0A50000}"/>
    <cellStyle name="Normal 3 2 2 5 2 2" xfId="8251" xr:uid="{00000000-0005-0000-0000-0000A1A50000}"/>
    <cellStyle name="Normal 3 2 2 5 2 2 2" xfId="41807" xr:uid="{00000000-0005-0000-0000-0000A2A50000}"/>
    <cellStyle name="Normal 3 2 2 5 2 3" xfId="14347" xr:uid="{00000000-0005-0000-0000-0000A3A50000}"/>
    <cellStyle name="Normal 3 2 2 5 3" xfId="7949" xr:uid="{00000000-0005-0000-0000-0000A4A50000}"/>
    <cellStyle name="Normal 3 2 2 5 3 2" xfId="42212" xr:uid="{00000000-0005-0000-0000-0000A5A50000}"/>
    <cellStyle name="Normal 3 2 2 5 4" xfId="14197" xr:uid="{00000000-0005-0000-0000-0000A6A50000}"/>
    <cellStyle name="Normal 3 2 2 6" xfId="5377" xr:uid="{00000000-0005-0000-0000-0000A7A50000}"/>
    <cellStyle name="Normal 3 2 2 6 2" xfId="5697" xr:uid="{00000000-0005-0000-0000-0000A8A50000}"/>
    <cellStyle name="Normal 3 2 2 6 2 2" xfId="8331" xr:uid="{00000000-0005-0000-0000-0000A9A50000}"/>
    <cellStyle name="Normal 3 2 2 6 2 2 2" xfId="41816" xr:uid="{00000000-0005-0000-0000-0000AAA50000}"/>
    <cellStyle name="Normal 3 2 2 6 2 3" xfId="14389" xr:uid="{00000000-0005-0000-0000-0000ABA50000}"/>
    <cellStyle name="Normal 3 2 2 6 3" xfId="8021" xr:uid="{00000000-0005-0000-0000-0000ACA50000}"/>
    <cellStyle name="Normal 3 2 2 6 3 2" xfId="41776" xr:uid="{00000000-0005-0000-0000-0000ADA50000}"/>
    <cellStyle name="Normal 3 2 2 6 4" xfId="14231" xr:uid="{00000000-0005-0000-0000-0000AEA50000}"/>
    <cellStyle name="Normal 3 2 2 7" xfId="5457" xr:uid="{00000000-0005-0000-0000-0000AFA50000}"/>
    <cellStyle name="Normal 3 2 2 7 2" xfId="8097" xr:uid="{00000000-0005-0000-0000-0000B0A50000}"/>
    <cellStyle name="Normal 3 2 2 7 2 2" xfId="20509" xr:uid="{00000000-0005-0000-0000-0000B1A50000}"/>
    <cellStyle name="Normal 3 2 2 7 3" xfId="14269" xr:uid="{00000000-0005-0000-0000-0000B2A50000}"/>
    <cellStyle name="Normal 3 2 2 8" xfId="5777" xr:uid="{00000000-0005-0000-0000-0000B3A50000}"/>
    <cellStyle name="Normal 3 2 2 8 2" xfId="8411" xr:uid="{00000000-0005-0000-0000-0000B4A50000}"/>
    <cellStyle name="Normal 3 2 2 8 2 2" xfId="42267" xr:uid="{00000000-0005-0000-0000-0000B5A50000}"/>
    <cellStyle name="Normal 3 2 2 8 3" xfId="14431" xr:uid="{00000000-0005-0000-0000-0000B6A50000}"/>
    <cellStyle name="Normal 3 2 2 9" xfId="12404" xr:uid="{00000000-0005-0000-0000-0000B7A50000}"/>
    <cellStyle name="Normal 3 2 3" xfId="2934" xr:uid="{00000000-0005-0000-0000-0000B8A50000}"/>
    <cellStyle name="Normal 3 2 3 2" xfId="5105" xr:uid="{00000000-0005-0000-0000-0000B9A50000}"/>
    <cellStyle name="Normal 3 2 3 2 2" xfId="5547" xr:uid="{00000000-0005-0000-0000-0000BAA50000}"/>
    <cellStyle name="Normal 3 2 3 2 2 2" xfId="6382" xr:uid="{00000000-0005-0000-0000-0000BBA50000}"/>
    <cellStyle name="Normal 3 2 3 2 2 2 2" xfId="42862" xr:uid="{00000000-0005-0000-0000-0000BCA50000}"/>
    <cellStyle name="Normal 3 2 3 2 2 3" xfId="13247" xr:uid="{00000000-0005-0000-0000-0000BDA50000}"/>
    <cellStyle name="Normal 3 2 3 2 3" xfId="6381" xr:uid="{00000000-0005-0000-0000-0000BEA50000}"/>
    <cellStyle name="Normal 3 2 3 2 3 2" xfId="42908" xr:uid="{00000000-0005-0000-0000-0000BFA50000}"/>
    <cellStyle name="Normal 3 2 3 2 4" xfId="13246" xr:uid="{00000000-0005-0000-0000-0000C0A50000}"/>
    <cellStyle name="Normal 3 2 3 3" xfId="5307" xr:uid="{00000000-0005-0000-0000-0000C1A50000}"/>
    <cellStyle name="Normal 3 2 3 3 2" xfId="5627" xr:uid="{00000000-0005-0000-0000-0000C2A50000}"/>
    <cellStyle name="Normal 3 2 3 3 2 2" xfId="8261" xr:uid="{00000000-0005-0000-0000-0000C3A50000}"/>
    <cellStyle name="Normal 3 2 3 3 2 2 2" xfId="42249" xr:uid="{00000000-0005-0000-0000-0000C4A50000}"/>
    <cellStyle name="Normal 3 2 3 3 2 3" xfId="14356" xr:uid="{00000000-0005-0000-0000-0000C5A50000}"/>
    <cellStyle name="Normal 3 2 3 3 3" xfId="6383" xr:uid="{00000000-0005-0000-0000-0000C6A50000}"/>
    <cellStyle name="Normal 3 2 3 3 3 2" xfId="20618" xr:uid="{00000000-0005-0000-0000-0000C7A50000}"/>
    <cellStyle name="Normal 3 2 3 3 4" xfId="13248" xr:uid="{00000000-0005-0000-0000-0000C8A50000}"/>
    <cellStyle name="Normal 3 2 3 4" xfId="5387" xr:uid="{00000000-0005-0000-0000-0000C9A50000}"/>
    <cellStyle name="Normal 3 2 3 4 2" xfId="5707" xr:uid="{00000000-0005-0000-0000-0000CAA50000}"/>
    <cellStyle name="Normal 3 2 3 4 2 2" xfId="8341" xr:uid="{00000000-0005-0000-0000-0000CBA50000}"/>
    <cellStyle name="Normal 3 2 3 4 2 2 2" xfId="43793" xr:uid="{00000000-0005-0000-0000-0000CCA50000}"/>
    <cellStyle name="Normal 3 2 3 4 2 3" xfId="14398" xr:uid="{00000000-0005-0000-0000-0000CDA50000}"/>
    <cellStyle name="Normal 3 2 3 4 3" xfId="7565" xr:uid="{00000000-0005-0000-0000-0000CEA50000}"/>
    <cellStyle name="Normal 3 2 3 4 3 2" xfId="43461" xr:uid="{00000000-0005-0000-0000-0000CFA50000}"/>
    <cellStyle name="Normal 3 2 3 4 4" xfId="13977" xr:uid="{00000000-0005-0000-0000-0000D0A50000}"/>
    <cellStyle name="Normal 3 2 3 5" xfId="5467" xr:uid="{00000000-0005-0000-0000-0000D1A50000}"/>
    <cellStyle name="Normal 3 2 3 5 2" xfId="8107" xr:uid="{00000000-0005-0000-0000-0000D2A50000}"/>
    <cellStyle name="Normal 3 2 3 5 2 2" xfId="43367" xr:uid="{00000000-0005-0000-0000-0000D3A50000}"/>
    <cellStyle name="Normal 3 2 3 5 3" xfId="14278" xr:uid="{00000000-0005-0000-0000-0000D4A50000}"/>
    <cellStyle name="Normal 3 2 3 6" xfId="5787" xr:uid="{00000000-0005-0000-0000-0000D5A50000}"/>
    <cellStyle name="Normal 3 2 3 6 2" xfId="8421" xr:uid="{00000000-0005-0000-0000-0000D6A50000}"/>
    <cellStyle name="Normal 3 2 3 6 2 2" xfId="42664" xr:uid="{00000000-0005-0000-0000-0000D7A50000}"/>
    <cellStyle name="Normal 3 2 3 6 3" xfId="14440" xr:uid="{00000000-0005-0000-0000-0000D8A50000}"/>
    <cellStyle name="Normal 3 2 3 7" xfId="5855" xr:uid="{00000000-0005-0000-0000-0000D9A50000}"/>
    <cellStyle name="Normal 3 2 3 7 2" xfId="42859" xr:uid="{00000000-0005-0000-0000-0000DAA50000}"/>
    <cellStyle name="Normal 3 2 3 8" xfId="12406" xr:uid="{00000000-0005-0000-0000-0000DBA50000}"/>
    <cellStyle name="Normal 3 2 4" xfId="2932" xr:uid="{00000000-0005-0000-0000-0000DCA50000}"/>
    <cellStyle name="Normal 3 2 4 2" xfId="5104" xr:uid="{00000000-0005-0000-0000-0000DDA50000}"/>
    <cellStyle name="Normal 3 2 4 2 2" xfId="5546" xr:uid="{00000000-0005-0000-0000-0000DEA50000}"/>
    <cellStyle name="Normal 3 2 4 2 2 2" xfId="8184" xr:uid="{00000000-0005-0000-0000-0000DFA50000}"/>
    <cellStyle name="Normal 3 2 4 2 2 2 2" xfId="20503" xr:uid="{00000000-0005-0000-0000-0000E0A50000}"/>
    <cellStyle name="Normal 3 2 4 2 2 3" xfId="14317" xr:uid="{00000000-0005-0000-0000-0000E1A50000}"/>
    <cellStyle name="Normal 3 2 4 2 3" xfId="6385" xr:uid="{00000000-0005-0000-0000-0000E2A50000}"/>
    <cellStyle name="Normal 3 2 4 2 3 2" xfId="42167" xr:uid="{00000000-0005-0000-0000-0000E3A50000}"/>
    <cellStyle name="Normal 3 2 4 2 4" xfId="13249" xr:uid="{00000000-0005-0000-0000-0000E4A50000}"/>
    <cellStyle name="Normal 3 2 4 3" xfId="5306" xr:uid="{00000000-0005-0000-0000-0000E5A50000}"/>
    <cellStyle name="Normal 3 2 4 3 2" xfId="5626" xr:uid="{00000000-0005-0000-0000-0000E6A50000}"/>
    <cellStyle name="Normal 3 2 4 3 2 2" xfId="8260" xr:uid="{00000000-0005-0000-0000-0000E7A50000}"/>
    <cellStyle name="Normal 3 2 4 3 2 2 2" xfId="43557" xr:uid="{00000000-0005-0000-0000-0000E8A50000}"/>
    <cellStyle name="Normal 3 2 4 3 2 3" xfId="14355" xr:uid="{00000000-0005-0000-0000-0000E9A50000}"/>
    <cellStyle name="Normal 3 2 4 3 3" xfId="7956" xr:uid="{00000000-0005-0000-0000-0000EAA50000}"/>
    <cellStyle name="Normal 3 2 4 3 3 2" xfId="43206" xr:uid="{00000000-0005-0000-0000-0000EBA50000}"/>
    <cellStyle name="Normal 3 2 4 3 4" xfId="14203" xr:uid="{00000000-0005-0000-0000-0000ECA50000}"/>
    <cellStyle name="Normal 3 2 4 4" xfId="5386" xr:uid="{00000000-0005-0000-0000-0000EDA50000}"/>
    <cellStyle name="Normal 3 2 4 4 2" xfId="5706" xr:uid="{00000000-0005-0000-0000-0000EEA50000}"/>
    <cellStyle name="Normal 3 2 4 4 2 2" xfId="8340" xr:uid="{00000000-0005-0000-0000-0000EFA50000}"/>
    <cellStyle name="Normal 3 2 4 4 2 2 2" xfId="42259" xr:uid="{00000000-0005-0000-0000-0000F0A50000}"/>
    <cellStyle name="Normal 3 2 4 4 2 3" xfId="14397" xr:uid="{00000000-0005-0000-0000-0000F1A50000}"/>
    <cellStyle name="Normal 3 2 4 4 3" xfId="8029" xr:uid="{00000000-0005-0000-0000-0000F2A50000}"/>
    <cellStyle name="Normal 3 2 4 4 3 2" xfId="42220" xr:uid="{00000000-0005-0000-0000-0000F3A50000}"/>
    <cellStyle name="Normal 3 2 4 4 4" xfId="14238" xr:uid="{00000000-0005-0000-0000-0000F4A50000}"/>
    <cellStyle name="Normal 3 2 4 5" xfId="5466" xr:uid="{00000000-0005-0000-0000-0000F5A50000}"/>
    <cellStyle name="Normal 3 2 4 5 2" xfId="8106" xr:uid="{00000000-0005-0000-0000-0000F6A50000}"/>
    <cellStyle name="Normal 3 2 4 5 2 2" xfId="43787" xr:uid="{00000000-0005-0000-0000-0000F7A50000}"/>
    <cellStyle name="Normal 3 2 4 5 3" xfId="14277" xr:uid="{00000000-0005-0000-0000-0000F8A50000}"/>
    <cellStyle name="Normal 3 2 4 6" xfId="5786" xr:uid="{00000000-0005-0000-0000-0000F9A50000}"/>
    <cellStyle name="Normal 3 2 4 6 2" xfId="8420" xr:uid="{00000000-0005-0000-0000-0000FAA50000}"/>
    <cellStyle name="Normal 3 2 4 6 2 2" xfId="27913" xr:uid="{00000000-0005-0000-0000-0000FBA50000}"/>
    <cellStyle name="Normal 3 2 4 6 3" xfId="14439" xr:uid="{00000000-0005-0000-0000-0000FCA50000}"/>
    <cellStyle name="Normal 3 2 4 7" xfId="6384" xr:uid="{00000000-0005-0000-0000-0000FDA50000}"/>
    <cellStyle name="Normal 3 2 4 7 2" xfId="43137" xr:uid="{00000000-0005-0000-0000-0000FEA50000}"/>
    <cellStyle name="Normal 3 2 4 8" xfId="12407" xr:uid="{00000000-0005-0000-0000-0000FFA50000}"/>
    <cellStyle name="Normal 3 2 5" xfId="4815" xr:uid="{00000000-0005-0000-0000-000000A60000}"/>
    <cellStyle name="Normal 3 2 5 2" xfId="5530" xr:uid="{00000000-0005-0000-0000-000001A60000}"/>
    <cellStyle name="Normal 3 2 5 2 2" xfId="8170" xr:uid="{00000000-0005-0000-0000-000002A60000}"/>
    <cellStyle name="Normal 3 2 5 2 2 2" xfId="20768" xr:uid="{00000000-0005-0000-0000-000003A60000}"/>
    <cellStyle name="Normal 3 2 5 2 3" xfId="14308" xr:uid="{00000000-0005-0000-0000-000004A60000}"/>
    <cellStyle name="Normal 3 2 5 3" xfId="6386" xr:uid="{00000000-0005-0000-0000-000005A60000}"/>
    <cellStyle name="Normal 3 2 5 3 2" xfId="21583" xr:uid="{00000000-0005-0000-0000-000006A60000}"/>
    <cellStyle name="Normal 3 2 5 4" xfId="13250" xr:uid="{00000000-0005-0000-0000-000007A60000}"/>
    <cellStyle name="Normal 3 2 6" xfId="5290" xr:uid="{00000000-0005-0000-0000-000008A60000}"/>
    <cellStyle name="Normal 3 2 6 2" xfId="5610" xr:uid="{00000000-0005-0000-0000-000009A60000}"/>
    <cellStyle name="Normal 3 2 6 2 2" xfId="8244" xr:uid="{00000000-0005-0000-0000-00000AA60000}"/>
    <cellStyle name="Normal 3 2 6 2 2 2" xfId="41806" xr:uid="{00000000-0005-0000-0000-00000BA60000}"/>
    <cellStyle name="Normal 3 2 6 2 3" xfId="14344" xr:uid="{00000000-0005-0000-0000-00000CA60000}"/>
    <cellStyle name="Normal 3 2 6 3" xfId="7566" xr:uid="{00000000-0005-0000-0000-00000DA60000}"/>
    <cellStyle name="Normal 3 2 6 3 2" xfId="42537" xr:uid="{00000000-0005-0000-0000-00000EA60000}"/>
    <cellStyle name="Normal 3 2 6 4" xfId="13978" xr:uid="{00000000-0005-0000-0000-00000FA60000}"/>
    <cellStyle name="Normal 3 2 7" xfId="5370" xr:uid="{00000000-0005-0000-0000-000010A60000}"/>
    <cellStyle name="Normal 3 2 7 2" xfId="5690" xr:uid="{00000000-0005-0000-0000-000011A60000}"/>
    <cellStyle name="Normal 3 2 7 2 2" xfId="8324" xr:uid="{00000000-0005-0000-0000-000012A60000}"/>
    <cellStyle name="Normal 3 2 7 2 2 2" xfId="41815" xr:uid="{00000000-0005-0000-0000-000013A60000}"/>
    <cellStyle name="Normal 3 2 7 2 3" xfId="14386" xr:uid="{00000000-0005-0000-0000-000014A60000}"/>
    <cellStyle name="Normal 3 2 7 3" xfId="8014" xr:uid="{00000000-0005-0000-0000-000015A60000}"/>
    <cellStyle name="Normal 3 2 7 3 2" xfId="20774" xr:uid="{00000000-0005-0000-0000-000016A60000}"/>
    <cellStyle name="Normal 3 2 7 4" xfId="14228" xr:uid="{00000000-0005-0000-0000-000017A60000}"/>
    <cellStyle name="Normal 3 2 8" xfId="5450" xr:uid="{00000000-0005-0000-0000-000018A60000}"/>
    <cellStyle name="Normal 3 2 8 2" xfId="8090" xr:uid="{00000000-0005-0000-0000-000019A60000}"/>
    <cellStyle name="Normal 3 2 8 2 2" xfId="42543" xr:uid="{00000000-0005-0000-0000-00001AA60000}"/>
    <cellStyle name="Normal 3 2 8 3" xfId="44404" xr:uid="{00000000-0005-0000-0000-00001BA60000}"/>
    <cellStyle name="Normal 3 2 8 4" xfId="14266" xr:uid="{00000000-0005-0000-0000-00001CA60000}"/>
    <cellStyle name="Normal 3 2 9" xfId="5770" xr:uid="{00000000-0005-0000-0000-00001DA60000}"/>
    <cellStyle name="Normal 3 2 9 2" xfId="8404" xr:uid="{00000000-0005-0000-0000-00001EA60000}"/>
    <cellStyle name="Normal 3 2 9 2 2" xfId="44010" xr:uid="{00000000-0005-0000-0000-00001FA60000}"/>
    <cellStyle name="Normal 3 2 9 3" xfId="14428" xr:uid="{00000000-0005-0000-0000-000020A60000}"/>
    <cellStyle name="Normal 3 3" xfId="1593" xr:uid="{00000000-0005-0000-0000-000021A60000}"/>
    <cellStyle name="Normal 3 3 2" xfId="2935" xr:uid="{00000000-0005-0000-0000-000022A60000}"/>
    <cellStyle name="Normal 3 3 2 2" xfId="5106" xr:uid="{00000000-0005-0000-0000-000023A60000}"/>
    <cellStyle name="Normal 3 3 2 2 2" xfId="5548" xr:uid="{00000000-0005-0000-0000-000024A60000}"/>
    <cellStyle name="Normal 3 3 2 2 2 2" xfId="6389" xr:uid="{00000000-0005-0000-0000-000025A60000}"/>
    <cellStyle name="Normal 3 3 2 2 2 2 2" xfId="42456" xr:uid="{00000000-0005-0000-0000-000026A60000}"/>
    <cellStyle name="Normal 3 3 2 2 2 3" xfId="13252" xr:uid="{00000000-0005-0000-0000-000027A60000}"/>
    <cellStyle name="Normal 3 3 2 2 3" xfId="6388" xr:uid="{00000000-0005-0000-0000-000028A60000}"/>
    <cellStyle name="Normal 3 3 2 2 3 2" xfId="21584" xr:uid="{00000000-0005-0000-0000-000029A60000}"/>
    <cellStyle name="Normal 3 3 2 2 4" xfId="13251" xr:uid="{00000000-0005-0000-0000-00002AA60000}"/>
    <cellStyle name="Normal 3 3 2 3" xfId="5308" xr:uid="{00000000-0005-0000-0000-00002BA60000}"/>
    <cellStyle name="Normal 3 3 2 3 2" xfId="5628" xr:uid="{00000000-0005-0000-0000-00002CA60000}"/>
    <cellStyle name="Normal 3 3 2 3 2 2" xfId="8262" xr:uid="{00000000-0005-0000-0000-00002DA60000}"/>
    <cellStyle name="Normal 3 3 2 3 2 2 2" xfId="42922" xr:uid="{00000000-0005-0000-0000-00002EA60000}"/>
    <cellStyle name="Normal 3 3 2 3 2 3" xfId="14357" xr:uid="{00000000-0005-0000-0000-00002FA60000}"/>
    <cellStyle name="Normal 3 3 2 3 3" xfId="6390" xr:uid="{00000000-0005-0000-0000-000030A60000}"/>
    <cellStyle name="Normal 3 3 2 3 3 2" xfId="43718" xr:uid="{00000000-0005-0000-0000-000031A60000}"/>
    <cellStyle name="Normal 3 3 2 3 4" xfId="13253" xr:uid="{00000000-0005-0000-0000-000032A60000}"/>
    <cellStyle name="Normal 3 3 2 4" xfId="5388" xr:uid="{00000000-0005-0000-0000-000033A60000}"/>
    <cellStyle name="Normal 3 3 2 4 2" xfId="5708" xr:uid="{00000000-0005-0000-0000-000034A60000}"/>
    <cellStyle name="Normal 3 3 2 4 2 2" xfId="8342" xr:uid="{00000000-0005-0000-0000-000035A60000}"/>
    <cellStyle name="Normal 3 3 2 4 2 2 2" xfId="43372" xr:uid="{00000000-0005-0000-0000-000036A60000}"/>
    <cellStyle name="Normal 3 3 2 4 2 3" xfId="14399" xr:uid="{00000000-0005-0000-0000-000037A60000}"/>
    <cellStyle name="Normal 3 3 2 4 3" xfId="7567" xr:uid="{00000000-0005-0000-0000-000038A60000}"/>
    <cellStyle name="Normal 3 3 2 4 3 2" xfId="27916" xr:uid="{00000000-0005-0000-0000-000039A60000}"/>
    <cellStyle name="Normal 3 3 2 4 4" xfId="13979" xr:uid="{00000000-0005-0000-0000-00003AA60000}"/>
    <cellStyle name="Normal 3 3 2 5" xfId="5468" xr:uid="{00000000-0005-0000-0000-00003BA60000}"/>
    <cellStyle name="Normal 3 3 2 5 2" xfId="8108" xr:uid="{00000000-0005-0000-0000-00003CA60000}"/>
    <cellStyle name="Normal 3 3 2 5 2 2" xfId="20773" xr:uid="{00000000-0005-0000-0000-00003DA60000}"/>
    <cellStyle name="Normal 3 3 2 5 3" xfId="14279" xr:uid="{00000000-0005-0000-0000-00003EA60000}"/>
    <cellStyle name="Normal 3 3 2 6" xfId="5788" xr:uid="{00000000-0005-0000-0000-00003FA60000}"/>
    <cellStyle name="Normal 3 3 2 6 2" xfId="8422" xr:uid="{00000000-0005-0000-0000-000040A60000}"/>
    <cellStyle name="Normal 3 3 2 6 2 2" xfId="42123" xr:uid="{00000000-0005-0000-0000-000041A60000}"/>
    <cellStyle name="Normal 3 3 2 6 3" xfId="14441" xr:uid="{00000000-0005-0000-0000-000042A60000}"/>
    <cellStyle name="Normal 3 3 2 7" xfId="6387" xr:uid="{00000000-0005-0000-0000-000043A60000}"/>
    <cellStyle name="Normal 3 3 2 7 2" xfId="43629" xr:uid="{00000000-0005-0000-0000-000044A60000}"/>
    <cellStyle name="Normal 3 3 2 8" xfId="12409" xr:uid="{00000000-0005-0000-0000-000045A60000}"/>
    <cellStyle name="Normal 3 3 3" xfId="4989" xr:uid="{00000000-0005-0000-0000-000046A60000}"/>
    <cellStyle name="Normal 3 3 3 2" xfId="5538" xr:uid="{00000000-0005-0000-0000-000047A60000}"/>
    <cellStyle name="Normal 3 3 3 2 2" xfId="6392" xr:uid="{00000000-0005-0000-0000-000048A60000}"/>
    <cellStyle name="Normal 3 3 3 2 2 2" xfId="42605" xr:uid="{00000000-0005-0000-0000-000049A60000}"/>
    <cellStyle name="Normal 3 3 3 2 3" xfId="13255" xr:uid="{00000000-0005-0000-0000-00004AA60000}"/>
    <cellStyle name="Normal 3 3 3 3" xfId="6391" xr:uid="{00000000-0005-0000-0000-00004BA60000}"/>
    <cellStyle name="Normal 3 3 3 3 2" xfId="21585" xr:uid="{00000000-0005-0000-0000-00004CA60000}"/>
    <cellStyle name="Normal 3 3 3 4" xfId="13254" xr:uid="{00000000-0005-0000-0000-00004DA60000}"/>
    <cellStyle name="Normal 3 3 4" xfId="5298" xr:uid="{00000000-0005-0000-0000-00004EA60000}"/>
    <cellStyle name="Normal 3 3 4 2" xfId="5618" xr:uid="{00000000-0005-0000-0000-00004FA60000}"/>
    <cellStyle name="Normal 3 3 4 2 2" xfId="8252" xr:uid="{00000000-0005-0000-0000-000050A60000}"/>
    <cellStyle name="Normal 3 3 4 2 2 2" xfId="41808" xr:uid="{00000000-0005-0000-0000-000051A60000}"/>
    <cellStyle name="Normal 3 3 4 2 3" xfId="14348" xr:uid="{00000000-0005-0000-0000-000052A60000}"/>
    <cellStyle name="Normal 3 3 4 3" xfId="6393" xr:uid="{00000000-0005-0000-0000-000053A60000}"/>
    <cellStyle name="Normal 3 3 4 3 2" xfId="21586" xr:uid="{00000000-0005-0000-0000-000054A60000}"/>
    <cellStyle name="Normal 3 3 4 4" xfId="13256" xr:uid="{00000000-0005-0000-0000-000055A60000}"/>
    <cellStyle name="Normal 3 3 5" xfId="5378" xr:uid="{00000000-0005-0000-0000-000056A60000}"/>
    <cellStyle name="Normal 3 3 5 2" xfId="5698" xr:uid="{00000000-0005-0000-0000-000057A60000}"/>
    <cellStyle name="Normal 3 3 5 2 2" xfId="8332" xr:uid="{00000000-0005-0000-0000-000058A60000}"/>
    <cellStyle name="Normal 3 3 5 2 2 2" xfId="20486" xr:uid="{00000000-0005-0000-0000-000059A60000}"/>
    <cellStyle name="Normal 3 3 5 2 3" xfId="14390" xr:uid="{00000000-0005-0000-0000-00005AA60000}"/>
    <cellStyle name="Normal 3 3 5 3" xfId="7569" xr:uid="{00000000-0005-0000-0000-00005BA60000}"/>
    <cellStyle name="Normal 3 3 5 3 2" xfId="42109" xr:uid="{00000000-0005-0000-0000-00005CA60000}"/>
    <cellStyle name="Normal 3 3 5 4" xfId="13980" xr:uid="{00000000-0005-0000-0000-00005DA60000}"/>
    <cellStyle name="Normal 3 3 6" xfId="5458" xr:uid="{00000000-0005-0000-0000-00005EA60000}"/>
    <cellStyle name="Normal 3 3 6 2" xfId="8098" xr:uid="{00000000-0005-0000-0000-00005FA60000}"/>
    <cellStyle name="Normal 3 3 6 2 2" xfId="21587" xr:uid="{00000000-0005-0000-0000-000060A60000}"/>
    <cellStyle name="Normal 3 3 6 3" xfId="14270" xr:uid="{00000000-0005-0000-0000-000061A60000}"/>
    <cellStyle name="Normal 3 3 7" xfId="5778" xr:uid="{00000000-0005-0000-0000-000062A60000}"/>
    <cellStyle name="Normal 3 3 7 2" xfId="8412" xr:uid="{00000000-0005-0000-0000-000063A60000}"/>
    <cellStyle name="Normal 3 3 7 2 2" xfId="42619" xr:uid="{00000000-0005-0000-0000-000064A60000}"/>
    <cellStyle name="Normal 3 3 7 3" xfId="14432" xr:uid="{00000000-0005-0000-0000-000065A60000}"/>
    <cellStyle name="Normal 3 3 8" xfId="5856" xr:uid="{00000000-0005-0000-0000-000066A60000}"/>
    <cellStyle name="Normal 3 3 8 2" xfId="21588" xr:uid="{00000000-0005-0000-0000-000067A60000}"/>
    <cellStyle name="Normal 3 3 9" xfId="12408" xr:uid="{00000000-0005-0000-0000-000068A60000}"/>
    <cellStyle name="Normal 3 4" xfId="1591" xr:uid="{00000000-0005-0000-0000-000069A60000}"/>
    <cellStyle name="Normal 3 4 10" xfId="12410" xr:uid="{00000000-0005-0000-0000-00006AA60000}"/>
    <cellStyle name="Normal 3 4 2" xfId="3785" xr:uid="{00000000-0005-0000-0000-00006BA60000}"/>
    <cellStyle name="Normal 3 4 2 2" xfId="5235" xr:uid="{00000000-0005-0000-0000-00006CA60000}"/>
    <cellStyle name="Normal 3 4 2 2 2" xfId="5555" xr:uid="{00000000-0005-0000-0000-00006DA60000}"/>
    <cellStyle name="Normal 3 4 2 2 2 2" xfId="8190" xr:uid="{00000000-0005-0000-0000-00006EA60000}"/>
    <cellStyle name="Normal 3 4 2 2 2 2 2" xfId="20501" xr:uid="{00000000-0005-0000-0000-00006FA60000}"/>
    <cellStyle name="Normal 3 4 2 2 2 3" xfId="14322" xr:uid="{00000000-0005-0000-0000-000070A60000}"/>
    <cellStyle name="Normal 3 4 2 2 3" xfId="7889" xr:uid="{00000000-0005-0000-0000-000071A60000}"/>
    <cellStyle name="Normal 3 4 2 2 3 2" xfId="43462" xr:uid="{00000000-0005-0000-0000-000072A60000}"/>
    <cellStyle name="Normal 3 4 2 2 4" xfId="14173" xr:uid="{00000000-0005-0000-0000-000073A60000}"/>
    <cellStyle name="Normal 3 4 2 3" xfId="5315" xr:uid="{00000000-0005-0000-0000-000074A60000}"/>
    <cellStyle name="Normal 3 4 2 3 2" xfId="5635" xr:uid="{00000000-0005-0000-0000-000075A60000}"/>
    <cellStyle name="Normal 3 4 2 3 2 2" xfId="8269" xr:uid="{00000000-0005-0000-0000-000076A60000}"/>
    <cellStyle name="Normal 3 4 2 3 2 2 2" xfId="43070" xr:uid="{00000000-0005-0000-0000-000077A60000}"/>
    <cellStyle name="Normal 3 4 2 3 2 3" xfId="14363" xr:uid="{00000000-0005-0000-0000-000078A60000}"/>
    <cellStyle name="Normal 3 4 2 3 3" xfId="7961" xr:uid="{00000000-0005-0000-0000-000079A60000}"/>
    <cellStyle name="Normal 3 4 2 3 3 2" xfId="42214" xr:uid="{00000000-0005-0000-0000-00007AA60000}"/>
    <cellStyle name="Normal 3 4 2 3 4" xfId="14207" xr:uid="{00000000-0005-0000-0000-00007BA60000}"/>
    <cellStyle name="Normal 3 4 2 4" xfId="5395" xr:uid="{00000000-0005-0000-0000-00007CA60000}"/>
    <cellStyle name="Normal 3 4 2 4 2" xfId="5715" xr:uid="{00000000-0005-0000-0000-00007DA60000}"/>
    <cellStyle name="Normal 3 4 2 4 2 2" xfId="8349" xr:uid="{00000000-0005-0000-0000-00007EA60000}"/>
    <cellStyle name="Normal 3 4 2 4 2 2 2" xfId="41819" xr:uid="{00000000-0005-0000-0000-00007FA60000}"/>
    <cellStyle name="Normal 3 4 2 4 2 3" xfId="14405" xr:uid="{00000000-0005-0000-0000-000080A60000}"/>
    <cellStyle name="Normal 3 4 2 4 3" xfId="8036" xr:uid="{00000000-0005-0000-0000-000081A60000}"/>
    <cellStyle name="Normal 3 4 2 4 3 2" xfId="43785" xr:uid="{00000000-0005-0000-0000-000082A60000}"/>
    <cellStyle name="Normal 3 4 2 4 4" xfId="14244" xr:uid="{00000000-0005-0000-0000-000083A60000}"/>
    <cellStyle name="Normal 3 4 2 5" xfId="5475" xr:uid="{00000000-0005-0000-0000-000084A60000}"/>
    <cellStyle name="Normal 3 4 2 5 2" xfId="8115" xr:uid="{00000000-0005-0000-0000-000085A60000}"/>
    <cellStyle name="Normal 3 4 2 5 2 2" xfId="20769" xr:uid="{00000000-0005-0000-0000-000086A60000}"/>
    <cellStyle name="Normal 3 4 2 5 3" xfId="14285" xr:uid="{00000000-0005-0000-0000-000087A60000}"/>
    <cellStyle name="Normal 3 4 2 6" xfId="5795" xr:uid="{00000000-0005-0000-0000-000088A60000}"/>
    <cellStyle name="Normal 3 4 2 6 2" xfId="8429" xr:uid="{00000000-0005-0000-0000-000089A60000}"/>
    <cellStyle name="Normal 3 4 2 6 2 2" xfId="42269" xr:uid="{00000000-0005-0000-0000-00008AA60000}"/>
    <cellStyle name="Normal 3 4 2 6 3" xfId="14447" xr:uid="{00000000-0005-0000-0000-00008BA60000}"/>
    <cellStyle name="Normal 3 4 2 7" xfId="6918" xr:uid="{00000000-0005-0000-0000-00008CA60000}"/>
    <cellStyle name="Normal 3 4 2 7 2" xfId="13553" xr:uid="{00000000-0005-0000-0000-00008DA60000}"/>
    <cellStyle name="Normal 3 4 2 8" xfId="6394" xr:uid="{00000000-0005-0000-0000-00008EA60000}"/>
    <cellStyle name="Normal 3 4 2 9" xfId="12411" xr:uid="{00000000-0005-0000-0000-00008FA60000}"/>
    <cellStyle name="Normal 3 4 3" xfId="2936" xr:uid="{00000000-0005-0000-0000-000090A60000}"/>
    <cellStyle name="Normal 3 4 3 2" xfId="7088" xr:uid="{00000000-0005-0000-0000-000091A60000}"/>
    <cellStyle name="Normal 3 4 3 2 2" xfId="21590" xr:uid="{00000000-0005-0000-0000-000092A60000}"/>
    <cellStyle name="Normal 3 4 3 3" xfId="6913" xr:uid="{00000000-0005-0000-0000-000093A60000}"/>
    <cellStyle name="Normal 3 4 3 4" xfId="21589" xr:uid="{00000000-0005-0000-0000-000094A60000}"/>
    <cellStyle name="Normal 3 4 4" xfId="4987" xr:uid="{00000000-0005-0000-0000-000095A60000}"/>
    <cellStyle name="Normal 3 4 4 2" xfId="5536" xr:uid="{00000000-0005-0000-0000-000096A60000}"/>
    <cellStyle name="Normal 3 4 4 2 2" xfId="8176" xr:uid="{00000000-0005-0000-0000-000097A60000}"/>
    <cellStyle name="Normal 3 4 4 2 2 2" xfId="43411" xr:uid="{00000000-0005-0000-0000-000098A60000}"/>
    <cellStyle name="Normal 3 4 4 2 3" xfId="14310" xr:uid="{00000000-0005-0000-0000-000099A60000}"/>
    <cellStyle name="Normal 3 4 4 3" xfId="7881" xr:uid="{00000000-0005-0000-0000-00009AA60000}"/>
    <cellStyle name="Normal 3 4 4 3 2" xfId="42205" xr:uid="{00000000-0005-0000-0000-00009BA60000}"/>
    <cellStyle name="Normal 3 4 4 4" xfId="14166" xr:uid="{00000000-0005-0000-0000-00009CA60000}"/>
    <cellStyle name="Normal 3 4 5" xfId="5296" xr:uid="{00000000-0005-0000-0000-00009DA60000}"/>
    <cellStyle name="Normal 3 4 5 2" xfId="5616" xr:uid="{00000000-0005-0000-0000-00009EA60000}"/>
    <cellStyle name="Normal 3 4 5 2 2" xfId="8250" xr:uid="{00000000-0005-0000-0000-00009FA60000}"/>
    <cellStyle name="Normal 3 4 5 2 2 2" xfId="42547" xr:uid="{00000000-0005-0000-0000-0000A0A60000}"/>
    <cellStyle name="Normal 3 4 5 2 3" xfId="14346" xr:uid="{00000000-0005-0000-0000-0000A1A60000}"/>
    <cellStyle name="Normal 3 4 5 3" xfId="7948" xr:uid="{00000000-0005-0000-0000-0000A2A60000}"/>
    <cellStyle name="Normal 3 4 5 3 2" xfId="43553" xr:uid="{00000000-0005-0000-0000-0000A3A60000}"/>
    <cellStyle name="Normal 3 4 5 4" xfId="14196" xr:uid="{00000000-0005-0000-0000-0000A4A60000}"/>
    <cellStyle name="Normal 3 4 6" xfId="5376" xr:uid="{00000000-0005-0000-0000-0000A5A60000}"/>
    <cellStyle name="Normal 3 4 6 2" xfId="5696" xr:uid="{00000000-0005-0000-0000-0000A6A60000}"/>
    <cellStyle name="Normal 3 4 6 2 2" xfId="8330" xr:uid="{00000000-0005-0000-0000-0000A7A60000}"/>
    <cellStyle name="Normal 3 4 6 2 2 2" xfId="27738" xr:uid="{00000000-0005-0000-0000-0000A8A60000}"/>
    <cellStyle name="Normal 3 4 6 2 3" xfId="14388" xr:uid="{00000000-0005-0000-0000-0000A9A60000}"/>
    <cellStyle name="Normal 3 4 6 3" xfId="8020" xr:uid="{00000000-0005-0000-0000-0000AAA60000}"/>
    <cellStyle name="Normal 3 4 6 3 2" xfId="43410" xr:uid="{00000000-0005-0000-0000-0000ABA60000}"/>
    <cellStyle name="Normal 3 4 6 4" xfId="14230" xr:uid="{00000000-0005-0000-0000-0000ACA60000}"/>
    <cellStyle name="Normal 3 4 7" xfId="5456" xr:uid="{00000000-0005-0000-0000-0000ADA60000}"/>
    <cellStyle name="Normal 3 4 7 2" xfId="8096" xr:uid="{00000000-0005-0000-0000-0000AEA60000}"/>
    <cellStyle name="Normal 3 4 7 2 2" xfId="41788" xr:uid="{00000000-0005-0000-0000-0000AFA60000}"/>
    <cellStyle name="Normal 3 4 7 3" xfId="14268" xr:uid="{00000000-0005-0000-0000-0000B0A60000}"/>
    <cellStyle name="Normal 3 4 8" xfId="5776" xr:uid="{00000000-0005-0000-0000-0000B1A60000}"/>
    <cellStyle name="Normal 3 4 8 2" xfId="8410" xr:uid="{00000000-0005-0000-0000-0000B2A60000}"/>
    <cellStyle name="Normal 3 4 8 2 2" xfId="43143" xr:uid="{00000000-0005-0000-0000-0000B3A60000}"/>
    <cellStyle name="Normal 3 4 8 3" xfId="14430" xr:uid="{00000000-0005-0000-0000-0000B4A60000}"/>
    <cellStyle name="Normal 3 4 9" xfId="7696" xr:uid="{00000000-0005-0000-0000-0000B5A60000}"/>
    <cellStyle name="Normal 3 4 9 2" xfId="14056" xr:uid="{00000000-0005-0000-0000-0000B6A60000}"/>
    <cellStyle name="Normal 3 5" xfId="2448" xr:uid="{00000000-0005-0000-0000-0000B7A60000}"/>
    <cellStyle name="Normal 3 5 10" xfId="44405" xr:uid="{00000000-0005-0000-0000-0000B8A60000}"/>
    <cellStyle name="Normal 3 5 2" xfId="3959" xr:uid="{00000000-0005-0000-0000-0000B9A60000}"/>
    <cellStyle name="Normal 3 5 2 2" xfId="21593" xr:uid="{00000000-0005-0000-0000-0000BAA60000}"/>
    <cellStyle name="Normal 3 5 2 2 2" xfId="21594" xr:uid="{00000000-0005-0000-0000-0000BBA60000}"/>
    <cellStyle name="Normal 3 5 2 3" xfId="21595" xr:uid="{00000000-0005-0000-0000-0000BCA60000}"/>
    <cellStyle name="Normal 3 5 2 3 2" xfId="21596" xr:uid="{00000000-0005-0000-0000-0000BDA60000}"/>
    <cellStyle name="Normal 3 5 2 4" xfId="21597" xr:uid="{00000000-0005-0000-0000-0000BEA60000}"/>
    <cellStyle name="Normal 3 5 2 5" xfId="21592" xr:uid="{00000000-0005-0000-0000-0000BFA60000}"/>
    <cellStyle name="Normal 3 5 3" xfId="2937" xr:uid="{00000000-0005-0000-0000-0000C0A60000}"/>
    <cellStyle name="Normal 3 5 3 2" xfId="21599" xr:uid="{00000000-0005-0000-0000-0000C1A60000}"/>
    <cellStyle name="Normal 3 5 3 3" xfId="21598" xr:uid="{00000000-0005-0000-0000-0000C2A60000}"/>
    <cellStyle name="Normal 3 5 4" xfId="7589" xr:uid="{00000000-0005-0000-0000-0000C3A60000}"/>
    <cellStyle name="Normal 3 5 4 2" xfId="21601" xr:uid="{00000000-0005-0000-0000-0000C4A60000}"/>
    <cellStyle name="Normal 3 5 4 3" xfId="21600" xr:uid="{00000000-0005-0000-0000-0000C5A60000}"/>
    <cellStyle name="Normal 3 5 5" xfId="21602" xr:uid="{00000000-0005-0000-0000-0000C6A60000}"/>
    <cellStyle name="Normal 3 5 5 2" xfId="21603" xr:uid="{00000000-0005-0000-0000-0000C7A60000}"/>
    <cellStyle name="Normal 3 5 6" xfId="21604" xr:uid="{00000000-0005-0000-0000-0000C8A60000}"/>
    <cellStyle name="Normal 3 5 7" xfId="21605" xr:uid="{00000000-0005-0000-0000-0000C9A60000}"/>
    <cellStyle name="Normal 3 5 8" xfId="21606" xr:uid="{00000000-0005-0000-0000-0000CAA60000}"/>
    <cellStyle name="Normal 3 5 9" xfId="21591" xr:uid="{00000000-0005-0000-0000-0000CBA60000}"/>
    <cellStyle name="Normal 3 6" xfId="2931" xr:uid="{00000000-0005-0000-0000-0000CCA60000}"/>
    <cellStyle name="Normal 3 6 10" xfId="12412" xr:uid="{00000000-0005-0000-0000-0000CDA60000}"/>
    <cellStyle name="Normal 3 6 2" xfId="5103" xr:uid="{00000000-0005-0000-0000-0000CEA60000}"/>
    <cellStyle name="Normal 3 6 2 2" xfId="5545" xr:uid="{00000000-0005-0000-0000-0000CFA60000}"/>
    <cellStyle name="Normal 3 6 2 2 2" xfId="8183" xr:uid="{00000000-0005-0000-0000-0000D0A60000}"/>
    <cellStyle name="Normal 3 6 2 2 2 2" xfId="21607" xr:uid="{00000000-0005-0000-0000-0000D1A60000}"/>
    <cellStyle name="Normal 3 6 2 2 3" xfId="14316" xr:uid="{00000000-0005-0000-0000-0000D2A60000}"/>
    <cellStyle name="Normal 3 6 2 3" xfId="6396" xr:uid="{00000000-0005-0000-0000-0000D3A60000}"/>
    <cellStyle name="Normal 3 6 2 3 2" xfId="21609" xr:uid="{00000000-0005-0000-0000-0000D4A60000}"/>
    <cellStyle name="Normal 3 6 2 3 3" xfId="21608" xr:uid="{00000000-0005-0000-0000-0000D5A60000}"/>
    <cellStyle name="Normal 3 6 2 4" xfId="21610" xr:uid="{00000000-0005-0000-0000-0000D6A60000}"/>
    <cellStyle name="Normal 3 6 2 5" xfId="13257" xr:uid="{00000000-0005-0000-0000-0000D7A60000}"/>
    <cellStyle name="Normal 3 6 3" xfId="5305" xr:uid="{00000000-0005-0000-0000-0000D8A60000}"/>
    <cellStyle name="Normal 3 6 3 2" xfId="5625" xr:uid="{00000000-0005-0000-0000-0000D9A60000}"/>
    <cellStyle name="Normal 3 6 3 2 2" xfId="8259" xr:uid="{00000000-0005-0000-0000-0000DAA60000}"/>
    <cellStyle name="Normal 3 6 3 2 2 2" xfId="27873" xr:uid="{00000000-0005-0000-0000-0000DBA60000}"/>
    <cellStyle name="Normal 3 6 3 2 3" xfId="14354" xr:uid="{00000000-0005-0000-0000-0000DCA60000}"/>
    <cellStyle name="Normal 3 6 3 3" xfId="7955" xr:uid="{00000000-0005-0000-0000-0000DDA60000}"/>
    <cellStyle name="Normal 3 6 3 3 2" xfId="42213" xr:uid="{00000000-0005-0000-0000-0000DEA60000}"/>
    <cellStyle name="Normal 3 6 3 4" xfId="14202" xr:uid="{00000000-0005-0000-0000-0000DFA60000}"/>
    <cellStyle name="Normal 3 6 4" xfId="5385" xr:uid="{00000000-0005-0000-0000-0000E0A60000}"/>
    <cellStyle name="Normal 3 6 4 2" xfId="5705" xr:uid="{00000000-0005-0000-0000-0000E1A60000}"/>
    <cellStyle name="Normal 3 6 4 2 2" xfId="8339" xr:uid="{00000000-0005-0000-0000-0000E2A60000}"/>
    <cellStyle name="Normal 3 6 4 2 2 2" xfId="42977" xr:uid="{00000000-0005-0000-0000-0000E3A60000}"/>
    <cellStyle name="Normal 3 6 4 2 3" xfId="14396" xr:uid="{00000000-0005-0000-0000-0000E4A60000}"/>
    <cellStyle name="Normal 3 6 4 3" xfId="8028" xr:uid="{00000000-0005-0000-0000-0000E5A60000}"/>
    <cellStyle name="Normal 3 6 4 3 2" xfId="43269" xr:uid="{00000000-0005-0000-0000-0000E6A60000}"/>
    <cellStyle name="Normal 3 6 4 4" xfId="14237" xr:uid="{00000000-0005-0000-0000-0000E7A60000}"/>
    <cellStyle name="Normal 3 6 5" xfId="5465" xr:uid="{00000000-0005-0000-0000-0000E8A60000}"/>
    <cellStyle name="Normal 3 6 5 2" xfId="8105" xr:uid="{00000000-0005-0000-0000-0000E9A60000}"/>
    <cellStyle name="Normal 3 6 5 2 2" xfId="21611" xr:uid="{00000000-0005-0000-0000-0000EAA60000}"/>
    <cellStyle name="Normal 3 6 5 3" xfId="14276" xr:uid="{00000000-0005-0000-0000-0000EBA60000}"/>
    <cellStyle name="Normal 3 6 6" xfId="5785" xr:uid="{00000000-0005-0000-0000-0000ECA60000}"/>
    <cellStyle name="Normal 3 6 6 2" xfId="8419" xr:uid="{00000000-0005-0000-0000-0000EDA60000}"/>
    <cellStyle name="Normal 3 6 6 2 2" xfId="42527" xr:uid="{00000000-0005-0000-0000-0000EEA60000}"/>
    <cellStyle name="Normal 3 6 6 3" xfId="14438" xr:uid="{00000000-0005-0000-0000-0000EFA60000}"/>
    <cellStyle name="Normal 3 6 7" xfId="6395" xr:uid="{00000000-0005-0000-0000-0000F0A60000}"/>
    <cellStyle name="Normal 3 6 7 2" xfId="21612" xr:uid="{00000000-0005-0000-0000-0000F1A60000}"/>
    <cellStyle name="Normal 3 6 8" xfId="21613" xr:uid="{00000000-0005-0000-0000-0000F2A60000}"/>
    <cellStyle name="Normal 3 6 9" xfId="44406" xr:uid="{00000000-0005-0000-0000-0000F3A60000}"/>
    <cellStyle name="Normal 3 7" xfId="4814" xr:uid="{00000000-0005-0000-0000-0000F4A60000}"/>
    <cellStyle name="Normal 3 7 2" xfId="5529" xr:uid="{00000000-0005-0000-0000-0000F5A60000}"/>
    <cellStyle name="Normal 3 7 2 2" xfId="8169" xr:uid="{00000000-0005-0000-0000-0000F6A60000}"/>
    <cellStyle name="Normal 3 7 2 2 2" xfId="21615" xr:uid="{00000000-0005-0000-0000-0000F7A60000}"/>
    <cellStyle name="Normal 3 7 2 2 3" xfId="21614" xr:uid="{00000000-0005-0000-0000-0000F8A60000}"/>
    <cellStyle name="Normal 3 7 2 3" xfId="21616" xr:uid="{00000000-0005-0000-0000-0000F9A60000}"/>
    <cellStyle name="Normal 3 7 2 3 2" xfId="21617" xr:uid="{00000000-0005-0000-0000-0000FAA60000}"/>
    <cellStyle name="Normal 3 7 2 4" xfId="21618" xr:uid="{00000000-0005-0000-0000-0000FBA60000}"/>
    <cellStyle name="Normal 3 7 2 5" xfId="14307" xr:uid="{00000000-0005-0000-0000-0000FCA60000}"/>
    <cellStyle name="Normal 3 7 3" xfId="7877" xr:uid="{00000000-0005-0000-0000-0000FDA60000}"/>
    <cellStyle name="Normal 3 7 3 2" xfId="21619" xr:uid="{00000000-0005-0000-0000-0000FEA60000}"/>
    <cellStyle name="Normal 3 7 3 3" xfId="14165" xr:uid="{00000000-0005-0000-0000-0000FFA60000}"/>
    <cellStyle name="Normal 3 7 4" xfId="6397" xr:uid="{00000000-0005-0000-0000-000000A70000}"/>
    <cellStyle name="Normal 3 7 4 2" xfId="21621" xr:uid="{00000000-0005-0000-0000-000001A70000}"/>
    <cellStyle name="Normal 3 7 4 3" xfId="42168" xr:uid="{00000000-0005-0000-0000-000002A70000}"/>
    <cellStyle name="Normal 3 7 4 4" xfId="21620" xr:uid="{00000000-0005-0000-0000-000003A70000}"/>
    <cellStyle name="Normal 3 7 5" xfId="21622" xr:uid="{00000000-0005-0000-0000-000004A70000}"/>
    <cellStyle name="Normal 3 7 5 2" xfId="21623" xr:uid="{00000000-0005-0000-0000-000005A70000}"/>
    <cellStyle name="Normal 3 7 6" xfId="21624" xr:uid="{00000000-0005-0000-0000-000006A70000}"/>
    <cellStyle name="Normal 3 7 7" xfId="21625" xr:uid="{00000000-0005-0000-0000-000007A70000}"/>
    <cellStyle name="Normal 3 8" xfId="5289" xr:uid="{00000000-0005-0000-0000-000008A70000}"/>
    <cellStyle name="Normal 3 8 2" xfId="5609" xr:uid="{00000000-0005-0000-0000-000009A70000}"/>
    <cellStyle name="Normal 3 8 2 2" xfId="8243" xr:uid="{00000000-0005-0000-0000-00000AA70000}"/>
    <cellStyle name="Normal 3 8 2 2 2" xfId="21627" xr:uid="{00000000-0005-0000-0000-00000BA70000}"/>
    <cellStyle name="Normal 3 8 2 2 3" xfId="21626" xr:uid="{00000000-0005-0000-0000-00000CA70000}"/>
    <cellStyle name="Normal 3 8 2 3" xfId="21628" xr:uid="{00000000-0005-0000-0000-00000DA70000}"/>
    <cellStyle name="Normal 3 8 2 3 2" xfId="21629" xr:uid="{00000000-0005-0000-0000-00000EA70000}"/>
    <cellStyle name="Normal 3 8 2 4" xfId="21630" xr:uid="{00000000-0005-0000-0000-00000FA70000}"/>
    <cellStyle name="Normal 3 8 2 5" xfId="14343" xr:uid="{00000000-0005-0000-0000-000010A70000}"/>
    <cellStyle name="Normal 3 8 3" xfId="7942" xr:uid="{00000000-0005-0000-0000-000011A70000}"/>
    <cellStyle name="Normal 3 8 3 2" xfId="21631" xr:uid="{00000000-0005-0000-0000-000012A70000}"/>
    <cellStyle name="Normal 3 8 3 3" xfId="14194" xr:uid="{00000000-0005-0000-0000-000013A70000}"/>
    <cellStyle name="Normal 3 8 4" xfId="6398" xr:uid="{00000000-0005-0000-0000-000014A70000}"/>
    <cellStyle name="Normal 3 8 4 2" xfId="21633" xr:uid="{00000000-0005-0000-0000-000015A70000}"/>
    <cellStyle name="Normal 3 8 4 3" xfId="43198" xr:uid="{00000000-0005-0000-0000-000016A70000}"/>
    <cellStyle name="Normal 3 8 4 4" xfId="21632" xr:uid="{00000000-0005-0000-0000-000017A70000}"/>
    <cellStyle name="Normal 3 8 5" xfId="21634" xr:uid="{00000000-0005-0000-0000-000018A70000}"/>
    <cellStyle name="Normal 3 8 5 2" xfId="21635" xr:uid="{00000000-0005-0000-0000-000019A70000}"/>
    <cellStyle name="Normal 3 8 6" xfId="21636" xr:uid="{00000000-0005-0000-0000-00001AA70000}"/>
    <cellStyle name="Normal 3 8 7" xfId="21637" xr:uid="{00000000-0005-0000-0000-00001BA70000}"/>
    <cellStyle name="Normal 3 9" xfId="5369" xr:uid="{00000000-0005-0000-0000-00001CA70000}"/>
    <cellStyle name="Normal 3 9 2" xfId="5689" xr:uid="{00000000-0005-0000-0000-00001DA70000}"/>
    <cellStyle name="Normal 3 9 2 2" xfId="8323" xr:uid="{00000000-0005-0000-0000-00001EA70000}"/>
    <cellStyle name="Normal 3 9 2 2 2" xfId="21638" xr:uid="{00000000-0005-0000-0000-00001FA70000}"/>
    <cellStyle name="Normal 3 9 2 3" xfId="14385" xr:uid="{00000000-0005-0000-0000-000020A70000}"/>
    <cellStyle name="Normal 3 9 3" xfId="8013" xr:uid="{00000000-0005-0000-0000-000021A70000}"/>
    <cellStyle name="Normal 3 9 3 2" xfId="21639" xr:uid="{00000000-0005-0000-0000-000022A70000}"/>
    <cellStyle name="Normal 3 9 3 3" xfId="14227" xr:uid="{00000000-0005-0000-0000-000023A70000}"/>
    <cellStyle name="Normal 3 9 4" xfId="6399" xr:uid="{00000000-0005-0000-0000-000024A70000}"/>
    <cellStyle name="Normal 3 9 4 2" xfId="42522" xr:uid="{00000000-0005-0000-0000-000025A70000}"/>
    <cellStyle name="Normal 3 9 4 3" xfId="21640" xr:uid="{00000000-0005-0000-0000-000026A70000}"/>
    <cellStyle name="Normal 3 9 5" xfId="21641" xr:uid="{00000000-0005-0000-0000-000027A70000}"/>
    <cellStyle name="Normal 30" xfId="7570" xr:uid="{00000000-0005-0000-0000-000028A70000}"/>
    <cellStyle name="Normal 30 2" xfId="21642" xr:uid="{00000000-0005-0000-0000-000029A70000}"/>
    <cellStyle name="Normal 30 3" xfId="44407" xr:uid="{00000000-0005-0000-0000-00002AA70000}"/>
    <cellStyle name="Normal 30 4" xfId="13981" xr:uid="{00000000-0005-0000-0000-00002BA70000}"/>
    <cellStyle name="Normal 31" xfId="6400" xr:uid="{00000000-0005-0000-0000-00002CA70000}"/>
    <cellStyle name="Normal 31 2" xfId="21644" xr:uid="{00000000-0005-0000-0000-00002DA70000}"/>
    <cellStyle name="Normal 31 3" xfId="21643" xr:uid="{00000000-0005-0000-0000-00002EA70000}"/>
    <cellStyle name="Normal 31 4" xfId="44408" xr:uid="{00000000-0005-0000-0000-00002FA70000}"/>
    <cellStyle name="Normal 32" xfId="6401" xr:uid="{00000000-0005-0000-0000-000030A70000}"/>
    <cellStyle name="Normal 32 2" xfId="21646" xr:uid="{00000000-0005-0000-0000-000031A70000}"/>
    <cellStyle name="Normal 32 3" xfId="21645" xr:uid="{00000000-0005-0000-0000-000032A70000}"/>
    <cellStyle name="Normal 32 4" xfId="44409" xr:uid="{00000000-0005-0000-0000-000033A70000}"/>
    <cellStyle name="Normal 33" xfId="6402" xr:uid="{00000000-0005-0000-0000-000034A70000}"/>
    <cellStyle name="Normal 33 2" xfId="21648" xr:uid="{00000000-0005-0000-0000-000035A70000}"/>
    <cellStyle name="Normal 33 3" xfId="21647" xr:uid="{00000000-0005-0000-0000-000036A70000}"/>
    <cellStyle name="Normal 33 4" xfId="44410" xr:uid="{00000000-0005-0000-0000-000037A70000}"/>
    <cellStyle name="Normal 34" xfId="6403" xr:uid="{00000000-0005-0000-0000-000038A70000}"/>
    <cellStyle name="Normal 34 2" xfId="21649" xr:uid="{00000000-0005-0000-0000-000039A70000}"/>
    <cellStyle name="Normal 35" xfId="7874" xr:uid="{00000000-0005-0000-0000-00003AA70000}"/>
    <cellStyle name="Normal 35 2" xfId="25674" xr:uid="{00000000-0005-0000-0000-00003BA70000}"/>
    <cellStyle name="Normal 35 3" xfId="14163" xr:uid="{00000000-0005-0000-0000-00003CA70000}"/>
    <cellStyle name="Normal 36" xfId="9914" xr:uid="{00000000-0005-0000-0000-00003DA70000}"/>
    <cellStyle name="Normal 36 2" xfId="30502" xr:uid="{00000000-0005-0000-0000-00003EA70000}"/>
    <cellStyle name="Normal 36 3" xfId="25685" xr:uid="{00000000-0005-0000-0000-00003FA70000}"/>
    <cellStyle name="Normal 36 4" xfId="14471" xr:uid="{00000000-0005-0000-0000-000040A70000}"/>
    <cellStyle name="Normal 37" xfId="10392" xr:uid="{00000000-0005-0000-0000-000041A70000}"/>
    <cellStyle name="Normal 37 2" xfId="14607" xr:uid="{00000000-0005-0000-0000-000042A70000}"/>
    <cellStyle name="Normal 38" xfId="10394" xr:uid="{00000000-0005-0000-0000-000043A70000}"/>
    <cellStyle name="Normal 38 2" xfId="14609" xr:uid="{00000000-0005-0000-0000-000044A70000}"/>
    <cellStyle name="Normal 39" xfId="10399" xr:uid="{00000000-0005-0000-0000-000045A70000}"/>
    <cellStyle name="Normal 39 2" xfId="14610" xr:uid="{00000000-0005-0000-0000-000046A70000}"/>
    <cellStyle name="Normal 4" xfId="425" xr:uid="{00000000-0005-0000-0000-000047A70000}"/>
    <cellStyle name="Normal 4 10" xfId="6404" xr:uid="{00000000-0005-0000-0000-000048A70000}"/>
    <cellStyle name="Normal 4 10 2" xfId="21651" xr:uid="{00000000-0005-0000-0000-000049A70000}"/>
    <cellStyle name="Normal 4 11" xfId="6405" xr:uid="{00000000-0005-0000-0000-00004AA70000}"/>
    <cellStyle name="Normal 4 11 2" xfId="21652" xr:uid="{00000000-0005-0000-0000-00004BA70000}"/>
    <cellStyle name="Normal 4 12" xfId="6406" xr:uid="{00000000-0005-0000-0000-00004CA70000}"/>
    <cellStyle name="Normal 4 12 2" xfId="21653" xr:uid="{00000000-0005-0000-0000-00004DA70000}"/>
    <cellStyle name="Normal 4 13" xfId="6407" xr:uid="{00000000-0005-0000-0000-00004EA70000}"/>
    <cellStyle name="Normal 4 13 2" xfId="21654" xr:uid="{00000000-0005-0000-0000-00004FA70000}"/>
    <cellStyle name="Normal 4 14" xfId="6408" xr:uid="{00000000-0005-0000-0000-000050A70000}"/>
    <cellStyle name="Normal 4 14 2" xfId="21655" xr:uid="{00000000-0005-0000-0000-000051A70000}"/>
    <cellStyle name="Normal 4 15" xfId="6409" xr:uid="{00000000-0005-0000-0000-000052A70000}"/>
    <cellStyle name="Normal 4 15 2" xfId="21656" xr:uid="{00000000-0005-0000-0000-000053A70000}"/>
    <cellStyle name="Normal 4 16" xfId="25691" xr:uid="{00000000-0005-0000-0000-000054A70000}"/>
    <cellStyle name="Normal 4 17" xfId="21650" xr:uid="{00000000-0005-0000-0000-000055A70000}"/>
    <cellStyle name="Normal 4 2" xfId="2939" xr:uid="{00000000-0005-0000-0000-000056A70000}"/>
    <cellStyle name="Normal 4 2 2" xfId="4336" xr:uid="{00000000-0005-0000-0000-000057A70000}"/>
    <cellStyle name="Normal 4 2 2 2" xfId="21658" xr:uid="{00000000-0005-0000-0000-000058A70000}"/>
    <cellStyle name="Normal 4 2 3" xfId="21659" xr:uid="{00000000-0005-0000-0000-000059A70000}"/>
    <cellStyle name="Normal 4 2 3 2" xfId="44411" xr:uid="{00000000-0005-0000-0000-00005AA70000}"/>
    <cellStyle name="Normal 4 2 4" xfId="21660" xr:uid="{00000000-0005-0000-0000-00005BA70000}"/>
    <cellStyle name="Normal 4 2 4 2" xfId="44412" xr:uid="{00000000-0005-0000-0000-00005CA70000}"/>
    <cellStyle name="Normal 4 2 5" xfId="21657" xr:uid="{00000000-0005-0000-0000-00005DA70000}"/>
    <cellStyle name="Normal 4 3" xfId="2940" xr:uid="{00000000-0005-0000-0000-00005EA70000}"/>
    <cellStyle name="Normal 4 3 2" xfId="21662" xr:uid="{00000000-0005-0000-0000-00005FA70000}"/>
    <cellStyle name="Normal 4 3 2 2" xfId="21663" xr:uid="{00000000-0005-0000-0000-000060A70000}"/>
    <cellStyle name="Normal 4 3 3" xfId="21664" xr:uid="{00000000-0005-0000-0000-000061A70000}"/>
    <cellStyle name="Normal 4 3 3 2" xfId="21665" xr:uid="{00000000-0005-0000-0000-000062A70000}"/>
    <cellStyle name="Normal 4 3 4" xfId="21666" xr:uid="{00000000-0005-0000-0000-000063A70000}"/>
    <cellStyle name="Normal 4 3 4 2" xfId="44414" xr:uid="{00000000-0005-0000-0000-000064A70000}"/>
    <cellStyle name="Normal 4 3 5" xfId="21667" xr:uid="{00000000-0005-0000-0000-000065A70000}"/>
    <cellStyle name="Normal 4 3 6" xfId="21668" xr:uid="{00000000-0005-0000-0000-000066A70000}"/>
    <cellStyle name="Normal 4 3 7" xfId="21669" xr:uid="{00000000-0005-0000-0000-000067A70000}"/>
    <cellStyle name="Normal 4 3 8" xfId="21661" xr:uid="{00000000-0005-0000-0000-000068A70000}"/>
    <cellStyle name="Normal 4 3 9" xfId="44413" xr:uid="{00000000-0005-0000-0000-000069A70000}"/>
    <cellStyle name="Normal 4 4" xfId="2941" xr:uid="{00000000-0005-0000-0000-00006AA70000}"/>
    <cellStyle name="Normal 4 4 2" xfId="7572" xr:uid="{00000000-0005-0000-0000-00006BA70000}"/>
    <cellStyle name="Normal 4 4 2 2" xfId="21671" xr:uid="{00000000-0005-0000-0000-00006CA70000}"/>
    <cellStyle name="Normal 4 4 3" xfId="21672" xr:uid="{00000000-0005-0000-0000-00006DA70000}"/>
    <cellStyle name="Normal 4 4 4" xfId="21670" xr:uid="{00000000-0005-0000-0000-00006EA70000}"/>
    <cellStyle name="Normal 4 5" xfId="2938" xr:uid="{00000000-0005-0000-0000-00006FA70000}"/>
    <cellStyle name="Normal 4 5 2" xfId="9498" xr:uid="{00000000-0005-0000-0000-000070A70000}"/>
    <cellStyle name="Normal 4 5 2 2" xfId="21674" xr:uid="{00000000-0005-0000-0000-000071A70000}"/>
    <cellStyle name="Normal 4 5 3" xfId="21675" xr:uid="{00000000-0005-0000-0000-000072A70000}"/>
    <cellStyle name="Normal 4 5 4" xfId="21673" xr:uid="{00000000-0005-0000-0000-000073A70000}"/>
    <cellStyle name="Normal 4 6" xfId="6410" xr:uid="{00000000-0005-0000-0000-000074A70000}"/>
    <cellStyle name="Normal 4 6 2" xfId="21676" xr:uid="{00000000-0005-0000-0000-000075A70000}"/>
    <cellStyle name="Normal 4 7" xfId="6411" xr:uid="{00000000-0005-0000-0000-000076A70000}"/>
    <cellStyle name="Normal 4 7 2" xfId="21678" xr:uid="{00000000-0005-0000-0000-000077A70000}"/>
    <cellStyle name="Normal 4 7 3" xfId="21677" xr:uid="{00000000-0005-0000-0000-000078A70000}"/>
    <cellStyle name="Normal 4 8" xfId="6412" xr:uid="{00000000-0005-0000-0000-000079A70000}"/>
    <cellStyle name="Normal 4 8 2" xfId="21680" xr:uid="{00000000-0005-0000-0000-00007AA70000}"/>
    <cellStyle name="Normal 4 8 3" xfId="21679" xr:uid="{00000000-0005-0000-0000-00007BA70000}"/>
    <cellStyle name="Normal 4 9" xfId="6413" xr:uid="{00000000-0005-0000-0000-00007CA70000}"/>
    <cellStyle name="Normal 4 9 2" xfId="21681" xr:uid="{00000000-0005-0000-0000-00007DA70000}"/>
    <cellStyle name="Normal 40" xfId="10393" xr:uid="{00000000-0005-0000-0000-00007EA70000}"/>
    <cellStyle name="Normal 40 2" xfId="14608" xr:uid="{00000000-0005-0000-0000-00007FA70000}"/>
    <cellStyle name="Normal 41" xfId="10400" xr:uid="{00000000-0005-0000-0000-000080A70000}"/>
    <cellStyle name="Normal 41 2" xfId="14611" xr:uid="{00000000-0005-0000-0000-000081A70000}"/>
    <cellStyle name="Normal 41 3" xfId="51275" xr:uid="{00000000-0005-0000-0000-000082A70000}"/>
    <cellStyle name="Normal 42" xfId="10505" xr:uid="{00000000-0005-0000-0000-000083A70000}"/>
    <cellStyle name="Normal 42 2" xfId="14644" xr:uid="{00000000-0005-0000-0000-000084A70000}"/>
    <cellStyle name="Normal 43" xfId="10404" xr:uid="{00000000-0005-0000-0000-000085A70000}"/>
    <cellStyle name="Normal 43 2" xfId="14614" xr:uid="{00000000-0005-0000-0000-000086A70000}"/>
    <cellStyle name="Normal 44" xfId="10406" xr:uid="{00000000-0005-0000-0000-000087A70000}"/>
    <cellStyle name="Normal 44 2" xfId="14615" xr:uid="{00000000-0005-0000-0000-000088A70000}"/>
    <cellStyle name="Normal 45" xfId="10877" xr:uid="{00000000-0005-0000-0000-000089A70000}"/>
    <cellStyle name="Normal 45 2" xfId="14750" xr:uid="{00000000-0005-0000-0000-00008AA70000}"/>
    <cellStyle name="Normal 46" xfId="10880" xr:uid="{00000000-0005-0000-0000-00008BA70000}"/>
    <cellStyle name="Normal 46 2" xfId="14753" xr:uid="{00000000-0005-0000-0000-00008CA70000}"/>
    <cellStyle name="Normal 47" xfId="10885" xr:uid="{00000000-0005-0000-0000-00008DA70000}"/>
    <cellStyle name="Normal 47 2" xfId="14754" xr:uid="{00000000-0005-0000-0000-00008EA70000}"/>
    <cellStyle name="Normal 48" xfId="10879" xr:uid="{00000000-0005-0000-0000-00008FA70000}"/>
    <cellStyle name="Normal 48 2" xfId="14752" xr:uid="{00000000-0005-0000-0000-000090A70000}"/>
    <cellStyle name="Normal 49" xfId="10886" xr:uid="{00000000-0005-0000-0000-000091A70000}"/>
    <cellStyle name="Normal 49 2" xfId="14755" xr:uid="{00000000-0005-0000-0000-000092A70000}"/>
    <cellStyle name="Normal 5" xfId="426" xr:uid="{00000000-0005-0000-0000-000093A70000}"/>
    <cellStyle name="Normal 5 10" xfId="21683" xr:uid="{00000000-0005-0000-0000-000094A70000}"/>
    <cellStyle name="Normal 5 10 2" xfId="21684" xr:uid="{00000000-0005-0000-0000-000095A70000}"/>
    <cellStyle name="Normal 5 11" xfId="21685" xr:uid="{00000000-0005-0000-0000-000096A70000}"/>
    <cellStyle name="Normal 5 11 2" xfId="21686" xr:uid="{00000000-0005-0000-0000-000097A70000}"/>
    <cellStyle name="Normal 5 12" xfId="21687" xr:uid="{00000000-0005-0000-0000-000098A70000}"/>
    <cellStyle name="Normal 5 12 2" xfId="21688" xr:uid="{00000000-0005-0000-0000-000099A70000}"/>
    <cellStyle name="Normal 5 13" xfId="21689" xr:uid="{00000000-0005-0000-0000-00009AA70000}"/>
    <cellStyle name="Normal 5 13 2" xfId="21690" xr:uid="{00000000-0005-0000-0000-00009BA70000}"/>
    <cellStyle name="Normal 5 14" xfId="21691" xr:uid="{00000000-0005-0000-0000-00009CA70000}"/>
    <cellStyle name="Normal 5 14 2" xfId="44415" xr:uid="{00000000-0005-0000-0000-00009DA70000}"/>
    <cellStyle name="Normal 5 15" xfId="21692" xr:uid="{00000000-0005-0000-0000-00009EA70000}"/>
    <cellStyle name="Normal 5 15 2" xfId="44416" xr:uid="{00000000-0005-0000-0000-00009FA70000}"/>
    <cellStyle name="Normal 5 16" xfId="21682" xr:uid="{00000000-0005-0000-0000-0000A0A70000}"/>
    <cellStyle name="Normal 5 2" xfId="2942" xr:uid="{00000000-0005-0000-0000-0000A1A70000}"/>
    <cellStyle name="Normal 5 2 10" xfId="21693" xr:uid="{00000000-0005-0000-0000-0000A2A70000}"/>
    <cellStyle name="Normal 5 2 2" xfId="2943" xr:uid="{00000000-0005-0000-0000-0000A3A70000}"/>
    <cellStyle name="Normal 5 2 2 2" xfId="2944" xr:uid="{00000000-0005-0000-0000-0000A4A70000}"/>
    <cellStyle name="Normal 5 2 2 2 2" xfId="21696" xr:uid="{00000000-0005-0000-0000-0000A5A70000}"/>
    <cellStyle name="Normal 5 2 2 2 3" xfId="21697" xr:uid="{00000000-0005-0000-0000-0000A6A70000}"/>
    <cellStyle name="Normal 5 2 2 2 4" xfId="21695" xr:uid="{00000000-0005-0000-0000-0000A7A70000}"/>
    <cellStyle name="Normal 5 2 2 3" xfId="6414" xr:uid="{00000000-0005-0000-0000-0000A8A70000}"/>
    <cellStyle name="Normal 5 2 2 3 2" xfId="21699" xr:uid="{00000000-0005-0000-0000-0000A9A70000}"/>
    <cellStyle name="Normal 5 2 2 3 3" xfId="21700" xr:uid="{00000000-0005-0000-0000-0000AAA70000}"/>
    <cellStyle name="Normal 5 2 2 3 4" xfId="21698" xr:uid="{00000000-0005-0000-0000-0000ABA70000}"/>
    <cellStyle name="Normal 5 2 2 4" xfId="21701" xr:uid="{00000000-0005-0000-0000-0000ACA70000}"/>
    <cellStyle name="Normal 5 2 2 5" xfId="21702" xr:uid="{00000000-0005-0000-0000-0000ADA70000}"/>
    <cellStyle name="Normal 5 2 2 6" xfId="21694" xr:uid="{00000000-0005-0000-0000-0000AEA70000}"/>
    <cellStyle name="Normal 5 2 3" xfId="6415" xr:uid="{00000000-0005-0000-0000-0000AFA70000}"/>
    <cellStyle name="Normal 5 2 3 2" xfId="6416" xr:uid="{00000000-0005-0000-0000-0000B0A70000}"/>
    <cellStyle name="Normal 5 2 3 2 2" xfId="21705" xr:uid="{00000000-0005-0000-0000-0000B1A70000}"/>
    <cellStyle name="Normal 5 2 3 2 3" xfId="21704" xr:uid="{00000000-0005-0000-0000-0000B2A70000}"/>
    <cellStyle name="Normal 5 2 3 3" xfId="21706" xr:uid="{00000000-0005-0000-0000-0000B3A70000}"/>
    <cellStyle name="Normal 5 2 3 4" xfId="21703" xr:uid="{00000000-0005-0000-0000-0000B4A70000}"/>
    <cellStyle name="Normal 5 2 4" xfId="21707" xr:uid="{00000000-0005-0000-0000-0000B5A70000}"/>
    <cellStyle name="Normal 5 2 4 2" xfId="21708" xr:uid="{00000000-0005-0000-0000-0000B6A70000}"/>
    <cellStyle name="Normal 5 2 5" xfId="21709" xr:uid="{00000000-0005-0000-0000-0000B7A70000}"/>
    <cellStyle name="Normal 5 2 5 2" xfId="21710" xr:uid="{00000000-0005-0000-0000-0000B8A70000}"/>
    <cellStyle name="Normal 5 2 6" xfId="21711" xr:uid="{00000000-0005-0000-0000-0000B9A70000}"/>
    <cellStyle name="Normal 5 2 6 2" xfId="21712" xr:uid="{00000000-0005-0000-0000-0000BAA70000}"/>
    <cellStyle name="Normal 5 2 7" xfId="21713" xr:uid="{00000000-0005-0000-0000-0000BBA70000}"/>
    <cellStyle name="Normal 5 2 7 2" xfId="21714" xr:uid="{00000000-0005-0000-0000-0000BCA70000}"/>
    <cellStyle name="Normal 5 2 8" xfId="21715" xr:uid="{00000000-0005-0000-0000-0000BDA70000}"/>
    <cellStyle name="Normal 5 2 8 2" xfId="44417" xr:uid="{00000000-0005-0000-0000-0000BEA70000}"/>
    <cellStyle name="Normal 5 2 9" xfId="21716" xr:uid="{00000000-0005-0000-0000-0000BFA70000}"/>
    <cellStyle name="Normal 5 2 9 2" xfId="44418" xr:uid="{00000000-0005-0000-0000-0000C0A70000}"/>
    <cellStyle name="Normal 5 3" xfId="6417" xr:uid="{00000000-0005-0000-0000-0000C1A70000}"/>
    <cellStyle name="Normal 5 3 10" xfId="21717" xr:uid="{00000000-0005-0000-0000-0000C2A70000}"/>
    <cellStyle name="Normal 5 3 11" xfId="44419" xr:uid="{00000000-0005-0000-0000-0000C3A70000}"/>
    <cellStyle name="Normal 5 3 2" xfId="21718" xr:uid="{00000000-0005-0000-0000-0000C4A70000}"/>
    <cellStyle name="Normal 5 3 2 2" xfId="21719" xr:uid="{00000000-0005-0000-0000-0000C5A70000}"/>
    <cellStyle name="Normal 5 3 2 2 2" xfId="21720" xr:uid="{00000000-0005-0000-0000-0000C6A70000}"/>
    <cellStyle name="Normal 5 3 2 3" xfId="21721" xr:uid="{00000000-0005-0000-0000-0000C7A70000}"/>
    <cellStyle name="Normal 5 3 2 3 2" xfId="21722" xr:uid="{00000000-0005-0000-0000-0000C8A70000}"/>
    <cellStyle name="Normal 5 3 2 4" xfId="21723" xr:uid="{00000000-0005-0000-0000-0000C9A70000}"/>
    <cellStyle name="Normal 5 3 3" xfId="21724" xr:uid="{00000000-0005-0000-0000-0000CAA70000}"/>
    <cellStyle name="Normal 5 3 3 2" xfId="21725" xr:uid="{00000000-0005-0000-0000-0000CBA70000}"/>
    <cellStyle name="Normal 5 3 4" xfId="21726" xr:uid="{00000000-0005-0000-0000-0000CCA70000}"/>
    <cellStyle name="Normal 5 3 4 2" xfId="21727" xr:uid="{00000000-0005-0000-0000-0000CDA70000}"/>
    <cellStyle name="Normal 5 3 5" xfId="21728" xr:uid="{00000000-0005-0000-0000-0000CEA70000}"/>
    <cellStyle name="Normal 5 3 5 2" xfId="21729" xr:uid="{00000000-0005-0000-0000-0000CFA70000}"/>
    <cellStyle name="Normal 5 3 6" xfId="21730" xr:uid="{00000000-0005-0000-0000-0000D0A70000}"/>
    <cellStyle name="Normal 5 3 6 2" xfId="21731" xr:uid="{00000000-0005-0000-0000-0000D1A70000}"/>
    <cellStyle name="Normal 5 3 7" xfId="21732" xr:uid="{00000000-0005-0000-0000-0000D2A70000}"/>
    <cellStyle name="Normal 5 3 8" xfId="21733" xr:uid="{00000000-0005-0000-0000-0000D3A70000}"/>
    <cellStyle name="Normal 5 3 9" xfId="21734" xr:uid="{00000000-0005-0000-0000-0000D4A70000}"/>
    <cellStyle name="Normal 5 4" xfId="21735" xr:uid="{00000000-0005-0000-0000-0000D5A70000}"/>
    <cellStyle name="Normal 5 4 2" xfId="21736" xr:uid="{00000000-0005-0000-0000-0000D6A70000}"/>
    <cellStyle name="Normal 5 4 2 2" xfId="21737" xr:uid="{00000000-0005-0000-0000-0000D7A70000}"/>
    <cellStyle name="Normal 5 4 2 2 2" xfId="21738" xr:uid="{00000000-0005-0000-0000-0000D8A70000}"/>
    <cellStyle name="Normal 5 4 2 3" xfId="21739" xr:uid="{00000000-0005-0000-0000-0000D9A70000}"/>
    <cellStyle name="Normal 5 4 2 3 2" xfId="21740" xr:uid="{00000000-0005-0000-0000-0000DAA70000}"/>
    <cellStyle name="Normal 5 4 2 4" xfId="21741" xr:uid="{00000000-0005-0000-0000-0000DBA70000}"/>
    <cellStyle name="Normal 5 4 3" xfId="21742" xr:uid="{00000000-0005-0000-0000-0000DCA70000}"/>
    <cellStyle name="Normal 5 4 3 2" xfId="21743" xr:uid="{00000000-0005-0000-0000-0000DDA70000}"/>
    <cellStyle name="Normal 5 4 4" xfId="21744" xr:uid="{00000000-0005-0000-0000-0000DEA70000}"/>
    <cellStyle name="Normal 5 4 4 2" xfId="21745" xr:uid="{00000000-0005-0000-0000-0000DFA70000}"/>
    <cellStyle name="Normal 5 4 5" xfId="21746" xr:uid="{00000000-0005-0000-0000-0000E0A70000}"/>
    <cellStyle name="Normal 5 4 5 2" xfId="21747" xr:uid="{00000000-0005-0000-0000-0000E1A70000}"/>
    <cellStyle name="Normal 5 4 6" xfId="21748" xr:uid="{00000000-0005-0000-0000-0000E2A70000}"/>
    <cellStyle name="Normal 5 5" xfId="21749" xr:uid="{00000000-0005-0000-0000-0000E3A70000}"/>
    <cellStyle name="Normal 5 5 2" xfId="21750" xr:uid="{00000000-0005-0000-0000-0000E4A70000}"/>
    <cellStyle name="Normal 5 5 2 2" xfId="21751" xr:uid="{00000000-0005-0000-0000-0000E5A70000}"/>
    <cellStyle name="Normal 5 5 2 2 2" xfId="21752" xr:uid="{00000000-0005-0000-0000-0000E6A70000}"/>
    <cellStyle name="Normal 5 5 2 3" xfId="21753" xr:uid="{00000000-0005-0000-0000-0000E7A70000}"/>
    <cellStyle name="Normal 5 5 2 3 2" xfId="21754" xr:uid="{00000000-0005-0000-0000-0000E8A70000}"/>
    <cellStyle name="Normal 5 5 2 4" xfId="21755" xr:uid="{00000000-0005-0000-0000-0000E9A70000}"/>
    <cellStyle name="Normal 5 5 3" xfId="21756" xr:uid="{00000000-0005-0000-0000-0000EAA70000}"/>
    <cellStyle name="Normal 5 5 3 2" xfId="21757" xr:uid="{00000000-0005-0000-0000-0000EBA70000}"/>
    <cellStyle name="Normal 5 5 4" xfId="21758" xr:uid="{00000000-0005-0000-0000-0000ECA70000}"/>
    <cellStyle name="Normal 5 5 4 2" xfId="21759" xr:uid="{00000000-0005-0000-0000-0000EDA70000}"/>
    <cellStyle name="Normal 5 5 5" xfId="21760" xr:uid="{00000000-0005-0000-0000-0000EEA70000}"/>
    <cellStyle name="Normal 5 5 5 2" xfId="21761" xr:uid="{00000000-0005-0000-0000-0000EFA70000}"/>
    <cellStyle name="Normal 5 5 6" xfId="21762" xr:uid="{00000000-0005-0000-0000-0000F0A70000}"/>
    <cellStyle name="Normal 5 6" xfId="21763" xr:uid="{00000000-0005-0000-0000-0000F1A70000}"/>
    <cellStyle name="Normal 5 6 2" xfId="21764" xr:uid="{00000000-0005-0000-0000-0000F2A70000}"/>
    <cellStyle name="Normal 5 6 2 2" xfId="21765" xr:uid="{00000000-0005-0000-0000-0000F3A70000}"/>
    <cellStyle name="Normal 5 6 2 2 2" xfId="21766" xr:uid="{00000000-0005-0000-0000-0000F4A70000}"/>
    <cellStyle name="Normal 5 6 2 3" xfId="21767" xr:uid="{00000000-0005-0000-0000-0000F5A70000}"/>
    <cellStyle name="Normal 5 6 2 3 2" xfId="21768" xr:uid="{00000000-0005-0000-0000-0000F6A70000}"/>
    <cellStyle name="Normal 5 6 2 4" xfId="21769" xr:uid="{00000000-0005-0000-0000-0000F7A70000}"/>
    <cellStyle name="Normal 5 6 3" xfId="21770" xr:uid="{00000000-0005-0000-0000-0000F8A70000}"/>
    <cellStyle name="Normal 5 6 3 2" xfId="21771" xr:uid="{00000000-0005-0000-0000-0000F9A70000}"/>
    <cellStyle name="Normal 5 6 4" xfId="21772" xr:uid="{00000000-0005-0000-0000-0000FAA70000}"/>
    <cellStyle name="Normal 5 6 4 2" xfId="21773" xr:uid="{00000000-0005-0000-0000-0000FBA70000}"/>
    <cellStyle name="Normal 5 6 5" xfId="21774" xr:uid="{00000000-0005-0000-0000-0000FCA70000}"/>
    <cellStyle name="Normal 5 6 5 2" xfId="21775" xr:uid="{00000000-0005-0000-0000-0000FDA70000}"/>
    <cellStyle name="Normal 5 6 6" xfId="21776" xr:uid="{00000000-0005-0000-0000-0000FEA70000}"/>
    <cellStyle name="Normal 5 7" xfId="21777" xr:uid="{00000000-0005-0000-0000-0000FFA70000}"/>
    <cellStyle name="Normal 5 7 2" xfId="21778" xr:uid="{00000000-0005-0000-0000-000000A80000}"/>
    <cellStyle name="Normal 5 7 2 2" xfId="21779" xr:uid="{00000000-0005-0000-0000-000001A80000}"/>
    <cellStyle name="Normal 5 7 2 2 2" xfId="21780" xr:uid="{00000000-0005-0000-0000-000002A80000}"/>
    <cellStyle name="Normal 5 7 2 3" xfId="21781" xr:uid="{00000000-0005-0000-0000-000003A80000}"/>
    <cellStyle name="Normal 5 7 2 3 2" xfId="21782" xr:uid="{00000000-0005-0000-0000-000004A80000}"/>
    <cellStyle name="Normal 5 7 2 4" xfId="21783" xr:uid="{00000000-0005-0000-0000-000005A80000}"/>
    <cellStyle name="Normal 5 7 3" xfId="21784" xr:uid="{00000000-0005-0000-0000-000006A80000}"/>
    <cellStyle name="Normal 5 7 3 2" xfId="21785" xr:uid="{00000000-0005-0000-0000-000007A80000}"/>
    <cellStyle name="Normal 5 7 4" xfId="21786" xr:uid="{00000000-0005-0000-0000-000008A80000}"/>
    <cellStyle name="Normal 5 7 4 2" xfId="21787" xr:uid="{00000000-0005-0000-0000-000009A80000}"/>
    <cellStyle name="Normal 5 7 5" xfId="21788" xr:uid="{00000000-0005-0000-0000-00000AA80000}"/>
    <cellStyle name="Normal 5 7 5 2" xfId="21789" xr:uid="{00000000-0005-0000-0000-00000BA80000}"/>
    <cellStyle name="Normal 5 7 6" xfId="21790" xr:uid="{00000000-0005-0000-0000-00000CA80000}"/>
    <cellStyle name="Normal 5 8" xfId="21791" xr:uid="{00000000-0005-0000-0000-00000DA80000}"/>
    <cellStyle name="Normal 5 8 2" xfId="21792" xr:uid="{00000000-0005-0000-0000-00000EA80000}"/>
    <cellStyle name="Normal 5 8 2 2" xfId="21793" xr:uid="{00000000-0005-0000-0000-00000FA80000}"/>
    <cellStyle name="Normal 5 8 3" xfId="21794" xr:uid="{00000000-0005-0000-0000-000010A80000}"/>
    <cellStyle name="Normal 5 8 3 2" xfId="21795" xr:uid="{00000000-0005-0000-0000-000011A80000}"/>
    <cellStyle name="Normal 5 8 4" xfId="21796" xr:uid="{00000000-0005-0000-0000-000012A80000}"/>
    <cellStyle name="Normal 5 9" xfId="21797" xr:uid="{00000000-0005-0000-0000-000013A80000}"/>
    <cellStyle name="Normal 5 9 2" xfId="21798" xr:uid="{00000000-0005-0000-0000-000014A80000}"/>
    <cellStyle name="Normal 5 9 2 2" xfId="21799" xr:uid="{00000000-0005-0000-0000-000015A80000}"/>
    <cellStyle name="Normal 5 9 3" xfId="21800" xr:uid="{00000000-0005-0000-0000-000016A80000}"/>
    <cellStyle name="Normal 50" xfId="10992" xr:uid="{00000000-0005-0000-0000-000017A80000}"/>
    <cellStyle name="Normal 50 2" xfId="14789" xr:uid="{00000000-0005-0000-0000-000018A80000}"/>
    <cellStyle name="Normal 51" xfId="10891" xr:uid="{00000000-0005-0000-0000-000019A80000}"/>
    <cellStyle name="Normal 51 2" xfId="14759" xr:uid="{00000000-0005-0000-0000-00001AA80000}"/>
    <cellStyle name="Normal 52" xfId="10893" xr:uid="{00000000-0005-0000-0000-00001BA80000}"/>
    <cellStyle name="Normal 52 2" xfId="14760" xr:uid="{00000000-0005-0000-0000-00001CA80000}"/>
    <cellStyle name="Normal 53" xfId="10878" xr:uid="{00000000-0005-0000-0000-00001DA80000}"/>
    <cellStyle name="Normal 53 2" xfId="14751" xr:uid="{00000000-0005-0000-0000-00001EA80000}"/>
    <cellStyle name="Normal 54" xfId="10887" xr:uid="{00000000-0005-0000-0000-00001FA80000}"/>
    <cellStyle name="Normal 54 2" xfId="14756" xr:uid="{00000000-0005-0000-0000-000020A80000}"/>
    <cellStyle name="Normal 55" xfId="11315" xr:uid="{00000000-0005-0000-0000-000021A80000}"/>
    <cellStyle name="Normal 55 2" xfId="14880" xr:uid="{00000000-0005-0000-0000-000022A80000}"/>
    <cellStyle name="Normal 56" xfId="11366" xr:uid="{00000000-0005-0000-0000-000023A80000}"/>
    <cellStyle name="Normal 56 2" xfId="14897" xr:uid="{00000000-0005-0000-0000-000024A80000}"/>
    <cellStyle name="Normal 57" xfId="11365" xr:uid="{00000000-0005-0000-0000-000025A80000}"/>
    <cellStyle name="Normal 57 2" xfId="14896" xr:uid="{00000000-0005-0000-0000-000026A80000}"/>
    <cellStyle name="Normal 58" xfId="5849" xr:uid="{00000000-0005-0000-0000-000027A80000}"/>
    <cellStyle name="Normal 58 2" xfId="43184" xr:uid="{00000000-0005-0000-0000-000028A80000}"/>
    <cellStyle name="Normal 59" xfId="43699" xr:uid="{00000000-0005-0000-0000-000029A80000}"/>
    <cellStyle name="Normal 6" xfId="427" xr:uid="{00000000-0005-0000-0000-00002AA80000}"/>
    <cellStyle name="Normal 6 10" xfId="5857" xr:uid="{00000000-0005-0000-0000-00002BA80000}"/>
    <cellStyle name="Normal 6 10 2" xfId="21802" xr:uid="{00000000-0005-0000-0000-00002CA80000}"/>
    <cellStyle name="Normal 6 10 3" xfId="21801" xr:uid="{00000000-0005-0000-0000-00002DA80000}"/>
    <cellStyle name="Normal 6 11" xfId="21803" xr:uid="{00000000-0005-0000-0000-00002EA80000}"/>
    <cellStyle name="Normal 6 11 2" xfId="21804" xr:uid="{00000000-0005-0000-0000-00002FA80000}"/>
    <cellStyle name="Normal 6 12" xfId="21805" xr:uid="{00000000-0005-0000-0000-000030A80000}"/>
    <cellStyle name="Normal 6 12 2" xfId="21806" xr:uid="{00000000-0005-0000-0000-000031A80000}"/>
    <cellStyle name="Normal 6 13" xfId="21807" xr:uid="{00000000-0005-0000-0000-000032A80000}"/>
    <cellStyle name="Normal 6 13 2" xfId="21808" xr:uid="{00000000-0005-0000-0000-000033A80000}"/>
    <cellStyle name="Normal 6 14" xfId="21809" xr:uid="{00000000-0005-0000-0000-000034A80000}"/>
    <cellStyle name="Normal 6 15" xfId="21810" xr:uid="{00000000-0005-0000-0000-000035A80000}"/>
    <cellStyle name="Normal 6 16" xfId="12413" xr:uid="{00000000-0005-0000-0000-000036A80000}"/>
    <cellStyle name="Normal 6 2" xfId="1594" xr:uid="{00000000-0005-0000-0000-000037A80000}"/>
    <cellStyle name="Normal 6 2 10" xfId="21811" xr:uid="{00000000-0005-0000-0000-000038A80000}"/>
    <cellStyle name="Normal 6 2 10 2" xfId="44420" xr:uid="{00000000-0005-0000-0000-000039A80000}"/>
    <cellStyle name="Normal 6 2 11" xfId="12414" xr:uid="{00000000-0005-0000-0000-00003AA80000}"/>
    <cellStyle name="Normal 6 2 2" xfId="3787" xr:uid="{00000000-0005-0000-0000-00003BA80000}"/>
    <cellStyle name="Normal 6 2 2 2" xfId="5237" xr:uid="{00000000-0005-0000-0000-00003CA80000}"/>
    <cellStyle name="Normal 6 2 2 2 2" xfId="5557" xr:uid="{00000000-0005-0000-0000-00003DA80000}"/>
    <cellStyle name="Normal 6 2 2 2 2 2" xfId="8192" xr:uid="{00000000-0005-0000-0000-00003EA80000}"/>
    <cellStyle name="Normal 6 2 2 2 2 2 2" xfId="42239" xr:uid="{00000000-0005-0000-0000-00003FA80000}"/>
    <cellStyle name="Normal 6 2 2 2 2 3" xfId="14324" xr:uid="{00000000-0005-0000-0000-000040A80000}"/>
    <cellStyle name="Normal 6 2 2 2 3" xfId="7891" xr:uid="{00000000-0005-0000-0000-000041A80000}"/>
    <cellStyle name="Normal 6 2 2 2 3 2" xfId="27880" xr:uid="{00000000-0005-0000-0000-000042A80000}"/>
    <cellStyle name="Normal 6 2 2 2 4" xfId="14175" xr:uid="{00000000-0005-0000-0000-000043A80000}"/>
    <cellStyle name="Normal 6 2 2 3" xfId="5317" xr:uid="{00000000-0005-0000-0000-000044A80000}"/>
    <cellStyle name="Normal 6 2 2 3 2" xfId="5637" xr:uid="{00000000-0005-0000-0000-000045A80000}"/>
    <cellStyle name="Normal 6 2 2 3 2 2" xfId="8271" xr:uid="{00000000-0005-0000-0000-000046A80000}"/>
    <cellStyle name="Normal 6 2 2 3 2 2 2" xfId="42471" xr:uid="{00000000-0005-0000-0000-000047A80000}"/>
    <cellStyle name="Normal 6 2 2 3 2 3" xfId="14365" xr:uid="{00000000-0005-0000-0000-000048A80000}"/>
    <cellStyle name="Normal 6 2 2 3 3" xfId="7963" xr:uid="{00000000-0005-0000-0000-000049A80000}"/>
    <cellStyle name="Normal 6 2 2 3 3 2" xfId="27740" xr:uid="{00000000-0005-0000-0000-00004AA80000}"/>
    <cellStyle name="Normal 6 2 2 3 4" xfId="14209" xr:uid="{00000000-0005-0000-0000-00004BA80000}"/>
    <cellStyle name="Normal 6 2 2 4" xfId="5397" xr:uid="{00000000-0005-0000-0000-00004CA80000}"/>
    <cellStyle name="Normal 6 2 2 4 2" xfId="5717" xr:uid="{00000000-0005-0000-0000-00004DA80000}"/>
    <cellStyle name="Normal 6 2 2 4 2 2" xfId="8351" xr:uid="{00000000-0005-0000-0000-00004EA80000}"/>
    <cellStyle name="Normal 6 2 2 4 2 2 2" xfId="19922" xr:uid="{00000000-0005-0000-0000-00004FA80000}"/>
    <cellStyle name="Normal 6 2 2 4 2 3" xfId="14407" xr:uid="{00000000-0005-0000-0000-000050A80000}"/>
    <cellStyle name="Normal 6 2 2 4 3" xfId="8038" xr:uid="{00000000-0005-0000-0000-000051A80000}"/>
    <cellStyle name="Normal 6 2 2 4 3 2" xfId="41778" xr:uid="{00000000-0005-0000-0000-000052A80000}"/>
    <cellStyle name="Normal 6 2 2 4 4" xfId="14246" xr:uid="{00000000-0005-0000-0000-000053A80000}"/>
    <cellStyle name="Normal 6 2 2 5" xfId="5477" xr:uid="{00000000-0005-0000-0000-000054A80000}"/>
    <cellStyle name="Normal 6 2 2 5 2" xfId="8117" xr:uid="{00000000-0005-0000-0000-000055A80000}"/>
    <cellStyle name="Normal 6 2 2 5 2 2" xfId="42115" xr:uid="{00000000-0005-0000-0000-000056A80000}"/>
    <cellStyle name="Normal 6 2 2 5 3" xfId="14287" xr:uid="{00000000-0005-0000-0000-000057A80000}"/>
    <cellStyle name="Normal 6 2 2 6" xfId="5797" xr:uid="{00000000-0005-0000-0000-000058A80000}"/>
    <cellStyle name="Normal 6 2 2 6 2" xfId="8431" xr:uid="{00000000-0005-0000-0000-000059A80000}"/>
    <cellStyle name="Normal 6 2 2 6 2 2" xfId="42528" xr:uid="{00000000-0005-0000-0000-00005AA80000}"/>
    <cellStyle name="Normal 6 2 2 6 3" xfId="14449" xr:uid="{00000000-0005-0000-0000-00005BA80000}"/>
    <cellStyle name="Normal 6 2 2 7" xfId="6919" xr:uid="{00000000-0005-0000-0000-00005CA80000}"/>
    <cellStyle name="Normal 6 2 2 7 2" xfId="13554" xr:uid="{00000000-0005-0000-0000-00005DA80000}"/>
    <cellStyle name="Normal 6 2 2 8" xfId="6418" xr:uid="{00000000-0005-0000-0000-00005EA80000}"/>
    <cellStyle name="Normal 6 2 2 9" xfId="12415" xr:uid="{00000000-0005-0000-0000-00005FA80000}"/>
    <cellStyle name="Normal 6 2 3" xfId="2946" xr:uid="{00000000-0005-0000-0000-000060A80000}"/>
    <cellStyle name="Normal 6 2 3 2" xfId="6420" xr:uid="{00000000-0005-0000-0000-000061A80000}"/>
    <cellStyle name="Normal 6 2 3 2 2" xfId="9499" xr:uid="{00000000-0005-0000-0000-000062A80000}"/>
    <cellStyle name="Normal 6 2 3 2 2 2" xfId="21812" xr:uid="{00000000-0005-0000-0000-000063A80000}"/>
    <cellStyle name="Normal 6 2 3 2 3" xfId="13259" xr:uid="{00000000-0005-0000-0000-000064A80000}"/>
    <cellStyle name="Normal 6 2 3 3" xfId="6535" xr:uid="{00000000-0005-0000-0000-000065A80000}"/>
    <cellStyle name="Normal 6 2 3 3 2" xfId="21813" xr:uid="{00000000-0005-0000-0000-000066A80000}"/>
    <cellStyle name="Normal 6 2 3 4" xfId="6419" xr:uid="{00000000-0005-0000-0000-000067A80000}"/>
    <cellStyle name="Normal 6 2 3 4 2" xfId="13258" xr:uid="{00000000-0005-0000-0000-000068A80000}"/>
    <cellStyle name="Normal 6 2 4" xfId="4990" xr:uid="{00000000-0005-0000-0000-000069A80000}"/>
    <cellStyle name="Normal 6 2 4 2" xfId="5539" xr:uid="{00000000-0005-0000-0000-00006AA80000}"/>
    <cellStyle name="Normal 6 2 4 2 2" xfId="8178" xr:uid="{00000000-0005-0000-0000-00006BA80000}"/>
    <cellStyle name="Normal 6 2 4 2 2 2" xfId="20504" xr:uid="{00000000-0005-0000-0000-00006CA80000}"/>
    <cellStyle name="Normal 6 2 4 2 3" xfId="14312" xr:uid="{00000000-0005-0000-0000-00006DA80000}"/>
    <cellStyle name="Normal 6 2 4 3" xfId="6421" xr:uid="{00000000-0005-0000-0000-00006EA80000}"/>
    <cellStyle name="Normal 6 2 4 3 2" xfId="43138" xr:uid="{00000000-0005-0000-0000-00006FA80000}"/>
    <cellStyle name="Normal 6 2 4 4" xfId="13260" xr:uid="{00000000-0005-0000-0000-000070A80000}"/>
    <cellStyle name="Normal 6 2 5" xfId="5299" xr:uid="{00000000-0005-0000-0000-000071A80000}"/>
    <cellStyle name="Normal 6 2 5 2" xfId="5619" xr:uid="{00000000-0005-0000-0000-000072A80000}"/>
    <cellStyle name="Normal 6 2 5 2 2" xfId="8253" xr:uid="{00000000-0005-0000-0000-000073A80000}"/>
    <cellStyle name="Normal 6 2 5 2 2 2" xfId="20492" xr:uid="{00000000-0005-0000-0000-000074A80000}"/>
    <cellStyle name="Normal 6 2 5 2 3" xfId="14349" xr:uid="{00000000-0005-0000-0000-000075A80000}"/>
    <cellStyle name="Normal 6 2 5 3" xfId="7950" xr:uid="{00000000-0005-0000-0000-000076A80000}"/>
    <cellStyle name="Normal 6 2 5 3 2" xfId="42613" xr:uid="{00000000-0005-0000-0000-000077A80000}"/>
    <cellStyle name="Normal 6 2 5 4" xfId="14198" xr:uid="{00000000-0005-0000-0000-000078A80000}"/>
    <cellStyle name="Normal 6 2 6" xfId="5379" xr:uid="{00000000-0005-0000-0000-000079A80000}"/>
    <cellStyle name="Normal 6 2 6 2" xfId="5699" xr:uid="{00000000-0005-0000-0000-00007AA80000}"/>
    <cellStyle name="Normal 6 2 6 2 2" xfId="8333" xr:uid="{00000000-0005-0000-0000-00007BA80000}"/>
    <cellStyle name="Normal 6 2 6 2 2 2" xfId="43848" xr:uid="{00000000-0005-0000-0000-00007CA80000}"/>
    <cellStyle name="Normal 6 2 6 2 3" xfId="14391" xr:uid="{00000000-0005-0000-0000-00007DA80000}"/>
    <cellStyle name="Normal 6 2 6 3" xfId="8022" xr:uid="{00000000-0005-0000-0000-00007EA80000}"/>
    <cellStyle name="Normal 6 2 6 3 2" xfId="20516" xr:uid="{00000000-0005-0000-0000-00007FA80000}"/>
    <cellStyle name="Normal 6 2 6 4" xfId="14232" xr:uid="{00000000-0005-0000-0000-000080A80000}"/>
    <cellStyle name="Normal 6 2 7" xfId="5459" xr:uid="{00000000-0005-0000-0000-000081A80000}"/>
    <cellStyle name="Normal 6 2 7 2" xfId="8099" xr:uid="{00000000-0005-0000-0000-000082A80000}"/>
    <cellStyle name="Normal 6 2 7 2 2" xfId="21814" xr:uid="{00000000-0005-0000-0000-000083A80000}"/>
    <cellStyle name="Normal 6 2 7 3" xfId="14271" xr:uid="{00000000-0005-0000-0000-000084A80000}"/>
    <cellStyle name="Normal 6 2 8" xfId="5779" xr:uid="{00000000-0005-0000-0000-000085A80000}"/>
    <cellStyle name="Normal 6 2 8 2" xfId="8413" xr:uid="{00000000-0005-0000-0000-000086A80000}"/>
    <cellStyle name="Normal 6 2 8 2 2" xfId="19655" xr:uid="{00000000-0005-0000-0000-000087A80000}"/>
    <cellStyle name="Normal 6 2 8 3" xfId="14433" xr:uid="{00000000-0005-0000-0000-000088A80000}"/>
    <cellStyle name="Normal 6 2 9" xfId="21815" xr:uid="{00000000-0005-0000-0000-000089A80000}"/>
    <cellStyle name="Normal 6 3" xfId="2947" xr:uid="{00000000-0005-0000-0000-00008AA80000}"/>
    <cellStyle name="Normal 6 3 10" xfId="12416" xr:uid="{00000000-0005-0000-0000-00008BA80000}"/>
    <cellStyle name="Normal 6 3 2" xfId="5108" xr:uid="{00000000-0005-0000-0000-00008CA80000}"/>
    <cellStyle name="Normal 6 3 2 2" xfId="5550" xr:uid="{00000000-0005-0000-0000-00008DA80000}"/>
    <cellStyle name="Normal 6 3 2 2 2" xfId="6424" xr:uid="{00000000-0005-0000-0000-00008EA80000}"/>
    <cellStyle name="Normal 6 3 2 2 2 2" xfId="13263" xr:uid="{00000000-0005-0000-0000-00008FA80000}"/>
    <cellStyle name="Normal 6 3 2 2 3" xfId="6423" xr:uid="{00000000-0005-0000-0000-000090A80000}"/>
    <cellStyle name="Normal 6 3 2 2 3 2" xfId="43196" xr:uid="{00000000-0005-0000-0000-000091A80000}"/>
    <cellStyle name="Normal 6 3 2 2 4" xfId="13262" xr:uid="{00000000-0005-0000-0000-000092A80000}"/>
    <cellStyle name="Normal 6 3 2 3" xfId="6425" xr:uid="{00000000-0005-0000-0000-000093A80000}"/>
    <cellStyle name="Normal 6 3 2 3 2" xfId="21816" xr:uid="{00000000-0005-0000-0000-000094A80000}"/>
    <cellStyle name="Normal 6 3 2 3 3" xfId="13264" xr:uid="{00000000-0005-0000-0000-000095A80000}"/>
    <cellStyle name="Normal 6 3 2 4" xfId="6422" xr:uid="{00000000-0005-0000-0000-000096A80000}"/>
    <cellStyle name="Normal 6 3 2 4 2" xfId="21817" xr:uid="{00000000-0005-0000-0000-000097A80000}"/>
    <cellStyle name="Normal 6 3 2 5" xfId="21818" xr:uid="{00000000-0005-0000-0000-000098A80000}"/>
    <cellStyle name="Normal 6 3 2 6" xfId="13261" xr:uid="{00000000-0005-0000-0000-000099A80000}"/>
    <cellStyle name="Normal 6 3 3" xfId="5310" xr:uid="{00000000-0005-0000-0000-00009AA80000}"/>
    <cellStyle name="Normal 6 3 3 2" xfId="5630" xr:uid="{00000000-0005-0000-0000-00009BA80000}"/>
    <cellStyle name="Normal 6 3 3 2 2" xfId="8264" xr:uid="{00000000-0005-0000-0000-00009CA80000}"/>
    <cellStyle name="Normal 6 3 3 2 2 2" xfId="41810" xr:uid="{00000000-0005-0000-0000-00009DA80000}"/>
    <cellStyle name="Normal 6 3 3 2 3" xfId="14359" xr:uid="{00000000-0005-0000-0000-00009EA80000}"/>
    <cellStyle name="Normal 6 3 3 3" xfId="7573" xr:uid="{00000000-0005-0000-0000-00009FA80000}"/>
    <cellStyle name="Normal 6 3 3 3 2" xfId="20549" xr:uid="{00000000-0005-0000-0000-0000A0A80000}"/>
    <cellStyle name="Normal 6 3 3 4" xfId="13982" xr:uid="{00000000-0005-0000-0000-0000A1A80000}"/>
    <cellStyle name="Normal 6 3 4" xfId="5390" xr:uid="{00000000-0005-0000-0000-0000A2A80000}"/>
    <cellStyle name="Normal 6 3 4 2" xfId="5710" xr:uid="{00000000-0005-0000-0000-0000A3A80000}"/>
    <cellStyle name="Normal 6 3 4 2 2" xfId="8344" xr:uid="{00000000-0005-0000-0000-0000A4A80000}"/>
    <cellStyle name="Normal 6 3 4 2 2 2" xfId="20485" xr:uid="{00000000-0005-0000-0000-0000A5A80000}"/>
    <cellStyle name="Normal 6 3 4 2 3" xfId="14401" xr:uid="{00000000-0005-0000-0000-0000A6A80000}"/>
    <cellStyle name="Normal 6 3 4 3" xfId="8031" xr:uid="{00000000-0005-0000-0000-0000A7A80000}"/>
    <cellStyle name="Normal 6 3 4 3 2" xfId="42767" xr:uid="{00000000-0005-0000-0000-0000A8A80000}"/>
    <cellStyle name="Normal 6 3 4 4" xfId="14240" xr:uid="{00000000-0005-0000-0000-0000A9A80000}"/>
    <cellStyle name="Normal 6 3 5" xfId="5470" xr:uid="{00000000-0005-0000-0000-0000AAA80000}"/>
    <cellStyle name="Normal 6 3 5 2" xfId="8110" xr:uid="{00000000-0005-0000-0000-0000ABA80000}"/>
    <cellStyle name="Normal 6 3 5 2 2" xfId="21819" xr:uid="{00000000-0005-0000-0000-0000ACA80000}"/>
    <cellStyle name="Normal 6 3 5 3" xfId="14281" xr:uid="{00000000-0005-0000-0000-0000ADA80000}"/>
    <cellStyle name="Normal 6 3 6" xfId="5790" xr:uid="{00000000-0005-0000-0000-0000AEA80000}"/>
    <cellStyle name="Normal 6 3 6 2" xfId="8424" xr:uid="{00000000-0005-0000-0000-0000AFA80000}"/>
    <cellStyle name="Normal 6 3 6 2 2" xfId="21820" xr:uid="{00000000-0005-0000-0000-0000B0A80000}"/>
    <cellStyle name="Normal 6 3 6 3" xfId="14443" xr:uid="{00000000-0005-0000-0000-0000B1A80000}"/>
    <cellStyle name="Normal 6 3 7" xfId="5858" xr:uid="{00000000-0005-0000-0000-0000B2A80000}"/>
    <cellStyle name="Normal 6 3 7 2" xfId="21822" xr:uid="{00000000-0005-0000-0000-0000B3A80000}"/>
    <cellStyle name="Normal 6 3 7 3" xfId="21821" xr:uid="{00000000-0005-0000-0000-0000B4A80000}"/>
    <cellStyle name="Normal 6 3 8" xfId="21823" xr:uid="{00000000-0005-0000-0000-0000B5A80000}"/>
    <cellStyle name="Normal 6 3 9" xfId="21824" xr:uid="{00000000-0005-0000-0000-0000B6A80000}"/>
    <cellStyle name="Normal 6 4" xfId="2945" xr:uid="{00000000-0005-0000-0000-0000B7A80000}"/>
    <cellStyle name="Normal 6 4 2" xfId="5107" xr:uid="{00000000-0005-0000-0000-0000B8A80000}"/>
    <cellStyle name="Normal 6 4 2 2" xfId="5549" xr:uid="{00000000-0005-0000-0000-0000B9A80000}"/>
    <cellStyle name="Normal 6 4 2 2 2" xfId="8185" xr:uid="{00000000-0005-0000-0000-0000BAA80000}"/>
    <cellStyle name="Normal 6 4 2 2 2 2" xfId="21825" xr:uid="{00000000-0005-0000-0000-0000BBA80000}"/>
    <cellStyle name="Normal 6 4 2 2 3" xfId="14318" xr:uid="{00000000-0005-0000-0000-0000BCA80000}"/>
    <cellStyle name="Normal 6 4 2 3" xfId="6427" xr:uid="{00000000-0005-0000-0000-0000BDA80000}"/>
    <cellStyle name="Normal 6 4 2 3 2" xfId="21827" xr:uid="{00000000-0005-0000-0000-0000BEA80000}"/>
    <cellStyle name="Normal 6 4 2 3 3" xfId="21826" xr:uid="{00000000-0005-0000-0000-0000BFA80000}"/>
    <cellStyle name="Normal 6 4 2 4" xfId="21828" xr:uid="{00000000-0005-0000-0000-0000C0A80000}"/>
    <cellStyle name="Normal 6 4 2 5" xfId="13265" xr:uid="{00000000-0005-0000-0000-0000C1A80000}"/>
    <cellStyle name="Normal 6 4 3" xfId="5309" xr:uid="{00000000-0005-0000-0000-0000C2A80000}"/>
    <cellStyle name="Normal 6 4 3 2" xfId="5629" xr:uid="{00000000-0005-0000-0000-0000C3A80000}"/>
    <cellStyle name="Normal 6 4 3 2 2" xfId="8263" xr:uid="{00000000-0005-0000-0000-0000C4A80000}"/>
    <cellStyle name="Normal 6 4 3 2 2 2" xfId="43945" xr:uid="{00000000-0005-0000-0000-0000C5A80000}"/>
    <cellStyle name="Normal 6 4 3 2 3" xfId="14358" xr:uid="{00000000-0005-0000-0000-0000C6A80000}"/>
    <cellStyle name="Normal 6 4 3 3" xfId="7574" xr:uid="{00000000-0005-0000-0000-0000C7A80000}"/>
    <cellStyle name="Normal 6 4 3 3 2" xfId="42971" xr:uid="{00000000-0005-0000-0000-0000C8A80000}"/>
    <cellStyle name="Normal 6 4 3 4" xfId="13983" xr:uid="{00000000-0005-0000-0000-0000C9A80000}"/>
    <cellStyle name="Normal 6 4 4" xfId="5389" xr:uid="{00000000-0005-0000-0000-0000CAA80000}"/>
    <cellStyle name="Normal 6 4 4 2" xfId="5709" xr:uid="{00000000-0005-0000-0000-0000CBA80000}"/>
    <cellStyle name="Normal 6 4 4 2 2" xfId="8343" xr:uid="{00000000-0005-0000-0000-0000CCA80000}"/>
    <cellStyle name="Normal 6 4 4 2 2 2" xfId="41818" xr:uid="{00000000-0005-0000-0000-0000CDA80000}"/>
    <cellStyle name="Normal 6 4 4 2 3" xfId="14400" xr:uid="{00000000-0005-0000-0000-0000CEA80000}"/>
    <cellStyle name="Normal 6 4 4 3" xfId="8030" xr:uid="{00000000-0005-0000-0000-0000CFA80000}"/>
    <cellStyle name="Normal 6 4 4 3 2" xfId="43207" xr:uid="{00000000-0005-0000-0000-0000D0A80000}"/>
    <cellStyle name="Normal 6 4 4 4" xfId="14239" xr:uid="{00000000-0005-0000-0000-0000D1A80000}"/>
    <cellStyle name="Normal 6 4 5" xfId="5469" xr:uid="{00000000-0005-0000-0000-0000D2A80000}"/>
    <cellStyle name="Normal 6 4 5 2" xfId="8109" xr:uid="{00000000-0005-0000-0000-0000D3A80000}"/>
    <cellStyle name="Normal 6 4 5 2 2" xfId="21829" xr:uid="{00000000-0005-0000-0000-0000D4A80000}"/>
    <cellStyle name="Normal 6 4 5 3" xfId="14280" xr:uid="{00000000-0005-0000-0000-0000D5A80000}"/>
    <cellStyle name="Normal 6 4 6" xfId="5789" xr:uid="{00000000-0005-0000-0000-0000D6A80000}"/>
    <cellStyle name="Normal 6 4 6 2" xfId="8423" xr:uid="{00000000-0005-0000-0000-0000D7A80000}"/>
    <cellStyle name="Normal 6 4 6 2 2" xfId="21830" xr:uid="{00000000-0005-0000-0000-0000D8A80000}"/>
    <cellStyle name="Normal 6 4 6 3" xfId="14442" xr:uid="{00000000-0005-0000-0000-0000D9A80000}"/>
    <cellStyle name="Normal 6 4 7" xfId="6426" xr:uid="{00000000-0005-0000-0000-0000DAA80000}"/>
    <cellStyle name="Normal 6 4 7 2" xfId="21831" xr:uid="{00000000-0005-0000-0000-0000DBA80000}"/>
    <cellStyle name="Normal 6 4 8" xfId="21832" xr:uid="{00000000-0005-0000-0000-0000DCA80000}"/>
    <cellStyle name="Normal 6 4 9" xfId="12417" xr:uid="{00000000-0005-0000-0000-0000DDA80000}"/>
    <cellStyle name="Normal 6 5" xfId="4816" xr:uid="{00000000-0005-0000-0000-0000DEA80000}"/>
    <cellStyle name="Normal 6 5 2" xfId="5531" xr:uid="{00000000-0005-0000-0000-0000DFA80000}"/>
    <cellStyle name="Normal 6 5 2 2" xfId="8171" xr:uid="{00000000-0005-0000-0000-0000E0A80000}"/>
    <cellStyle name="Normal 6 5 2 2 2" xfId="21834" xr:uid="{00000000-0005-0000-0000-0000E1A80000}"/>
    <cellStyle name="Normal 6 5 2 2 3" xfId="21833" xr:uid="{00000000-0005-0000-0000-0000E2A80000}"/>
    <cellStyle name="Normal 6 5 2 3" xfId="21835" xr:uid="{00000000-0005-0000-0000-0000E3A80000}"/>
    <cellStyle name="Normal 6 5 2 3 2" xfId="21836" xr:uid="{00000000-0005-0000-0000-0000E4A80000}"/>
    <cellStyle name="Normal 6 5 2 4" xfId="21837" xr:uid="{00000000-0005-0000-0000-0000E5A80000}"/>
    <cellStyle name="Normal 6 5 2 5" xfId="14309" xr:uid="{00000000-0005-0000-0000-0000E6A80000}"/>
    <cellStyle name="Normal 6 5 3" xfId="6428" xr:uid="{00000000-0005-0000-0000-0000E7A80000}"/>
    <cellStyle name="Normal 6 5 3 2" xfId="21839" xr:uid="{00000000-0005-0000-0000-0000E8A80000}"/>
    <cellStyle name="Normal 6 5 3 3" xfId="21838" xr:uid="{00000000-0005-0000-0000-0000E9A80000}"/>
    <cellStyle name="Normal 6 5 4" xfId="21840" xr:uid="{00000000-0005-0000-0000-0000EAA80000}"/>
    <cellStyle name="Normal 6 5 4 2" xfId="21841" xr:uid="{00000000-0005-0000-0000-0000EBA80000}"/>
    <cellStyle name="Normal 6 5 5" xfId="21842" xr:uid="{00000000-0005-0000-0000-0000ECA80000}"/>
    <cellStyle name="Normal 6 5 5 2" xfId="21843" xr:uid="{00000000-0005-0000-0000-0000EDA80000}"/>
    <cellStyle name="Normal 6 5 6" xfId="21844" xr:uid="{00000000-0005-0000-0000-0000EEA80000}"/>
    <cellStyle name="Normal 6 5 7" xfId="21845" xr:uid="{00000000-0005-0000-0000-0000EFA80000}"/>
    <cellStyle name="Normal 6 5 8" xfId="13266" xr:uid="{00000000-0005-0000-0000-0000F0A80000}"/>
    <cellStyle name="Normal 6 6" xfId="5291" xr:uid="{00000000-0005-0000-0000-0000F1A80000}"/>
    <cellStyle name="Normal 6 6 2" xfId="5611" xr:uid="{00000000-0005-0000-0000-0000F2A80000}"/>
    <cellStyle name="Normal 6 6 2 2" xfId="8245" xr:uid="{00000000-0005-0000-0000-0000F3A80000}"/>
    <cellStyle name="Normal 6 6 2 2 2" xfId="21847" xr:uid="{00000000-0005-0000-0000-0000F4A80000}"/>
    <cellStyle name="Normal 6 6 2 2 3" xfId="21846" xr:uid="{00000000-0005-0000-0000-0000F5A80000}"/>
    <cellStyle name="Normal 6 6 2 3" xfId="21848" xr:uid="{00000000-0005-0000-0000-0000F6A80000}"/>
    <cellStyle name="Normal 6 6 2 3 2" xfId="21849" xr:uid="{00000000-0005-0000-0000-0000F7A80000}"/>
    <cellStyle name="Normal 6 6 2 4" xfId="21850" xr:uid="{00000000-0005-0000-0000-0000F8A80000}"/>
    <cellStyle name="Normal 6 6 2 5" xfId="14345" xr:uid="{00000000-0005-0000-0000-0000F9A80000}"/>
    <cellStyle name="Normal 6 6 3" xfId="7943" xr:uid="{00000000-0005-0000-0000-0000FAA80000}"/>
    <cellStyle name="Normal 6 6 3 2" xfId="21852" xr:uid="{00000000-0005-0000-0000-0000FBA80000}"/>
    <cellStyle name="Normal 6 6 3 3" xfId="21851" xr:uid="{00000000-0005-0000-0000-0000FCA80000}"/>
    <cellStyle name="Normal 6 6 4" xfId="21853" xr:uid="{00000000-0005-0000-0000-0000FDA80000}"/>
    <cellStyle name="Normal 6 6 4 2" xfId="21854" xr:uid="{00000000-0005-0000-0000-0000FEA80000}"/>
    <cellStyle name="Normal 6 6 5" xfId="21855" xr:uid="{00000000-0005-0000-0000-0000FFA80000}"/>
    <cellStyle name="Normal 6 6 5 2" xfId="21856" xr:uid="{00000000-0005-0000-0000-000000A90000}"/>
    <cellStyle name="Normal 6 6 6" xfId="21857" xr:uid="{00000000-0005-0000-0000-000001A90000}"/>
    <cellStyle name="Normal 6 6 7" xfId="14195" xr:uid="{00000000-0005-0000-0000-000002A90000}"/>
    <cellStyle name="Normal 6 7" xfId="5371" xr:uid="{00000000-0005-0000-0000-000003A90000}"/>
    <cellStyle name="Normal 6 7 2" xfId="5691" xr:uid="{00000000-0005-0000-0000-000004A90000}"/>
    <cellStyle name="Normal 6 7 2 2" xfId="8325" xr:uid="{00000000-0005-0000-0000-000005A90000}"/>
    <cellStyle name="Normal 6 7 2 2 2" xfId="21859" xr:uid="{00000000-0005-0000-0000-000006A90000}"/>
    <cellStyle name="Normal 6 7 2 2 3" xfId="21858" xr:uid="{00000000-0005-0000-0000-000007A90000}"/>
    <cellStyle name="Normal 6 7 2 3" xfId="21860" xr:uid="{00000000-0005-0000-0000-000008A90000}"/>
    <cellStyle name="Normal 6 7 2 3 2" xfId="21861" xr:uid="{00000000-0005-0000-0000-000009A90000}"/>
    <cellStyle name="Normal 6 7 2 4" xfId="21862" xr:uid="{00000000-0005-0000-0000-00000AA90000}"/>
    <cellStyle name="Normal 6 7 2 5" xfId="14387" xr:uid="{00000000-0005-0000-0000-00000BA90000}"/>
    <cellStyle name="Normal 6 7 3" xfId="8015" xr:uid="{00000000-0005-0000-0000-00000CA90000}"/>
    <cellStyle name="Normal 6 7 3 2" xfId="21864" xr:uid="{00000000-0005-0000-0000-00000DA90000}"/>
    <cellStyle name="Normal 6 7 3 3" xfId="21863" xr:uid="{00000000-0005-0000-0000-00000EA90000}"/>
    <cellStyle name="Normal 6 7 4" xfId="21865" xr:uid="{00000000-0005-0000-0000-00000FA90000}"/>
    <cellStyle name="Normal 6 7 4 2" xfId="21866" xr:uid="{00000000-0005-0000-0000-000010A90000}"/>
    <cellStyle name="Normal 6 7 5" xfId="21867" xr:uid="{00000000-0005-0000-0000-000011A90000}"/>
    <cellStyle name="Normal 6 7 5 2" xfId="21868" xr:uid="{00000000-0005-0000-0000-000012A90000}"/>
    <cellStyle name="Normal 6 7 6" xfId="21869" xr:uid="{00000000-0005-0000-0000-000013A90000}"/>
    <cellStyle name="Normal 6 7 7" xfId="14229" xr:uid="{00000000-0005-0000-0000-000014A90000}"/>
    <cellStyle name="Normal 6 8" xfId="5451" xr:uid="{00000000-0005-0000-0000-000015A90000}"/>
    <cellStyle name="Normal 6 8 2" xfId="8091" xr:uid="{00000000-0005-0000-0000-000016A90000}"/>
    <cellStyle name="Normal 6 8 2 2" xfId="21871" xr:uid="{00000000-0005-0000-0000-000017A90000}"/>
    <cellStyle name="Normal 6 8 2 3" xfId="21870" xr:uid="{00000000-0005-0000-0000-000018A90000}"/>
    <cellStyle name="Normal 6 8 3" xfId="21872" xr:uid="{00000000-0005-0000-0000-000019A90000}"/>
    <cellStyle name="Normal 6 8 3 2" xfId="21873" xr:uid="{00000000-0005-0000-0000-00001AA90000}"/>
    <cellStyle name="Normal 6 8 4" xfId="21874" xr:uid="{00000000-0005-0000-0000-00001BA90000}"/>
    <cellStyle name="Normal 6 8 5" xfId="14267" xr:uid="{00000000-0005-0000-0000-00001CA90000}"/>
    <cellStyle name="Normal 6 9" xfId="5771" xr:uid="{00000000-0005-0000-0000-00001DA90000}"/>
    <cellStyle name="Normal 6 9 2" xfId="8405" xr:uid="{00000000-0005-0000-0000-00001EA90000}"/>
    <cellStyle name="Normal 6 9 2 2" xfId="21876" xr:uid="{00000000-0005-0000-0000-00001FA90000}"/>
    <cellStyle name="Normal 6 9 2 3" xfId="21875" xr:uid="{00000000-0005-0000-0000-000020A90000}"/>
    <cellStyle name="Normal 6 9 3" xfId="21877" xr:uid="{00000000-0005-0000-0000-000021A90000}"/>
    <cellStyle name="Normal 6 9 4" xfId="14429" xr:uid="{00000000-0005-0000-0000-000022A90000}"/>
    <cellStyle name="Normal 60" xfId="42826" xr:uid="{00000000-0005-0000-0000-000023A90000}"/>
    <cellStyle name="Normal 61" xfId="43700" xr:uid="{00000000-0005-0000-0000-000024A90000}"/>
    <cellStyle name="Normal 62" xfId="42108" xr:uid="{00000000-0005-0000-0000-000025A90000}"/>
    <cellStyle name="Normal 63" xfId="42535" xr:uid="{00000000-0005-0000-0000-000026A90000}"/>
    <cellStyle name="Normal 64" xfId="42869" xr:uid="{00000000-0005-0000-0000-000027A90000}"/>
    <cellStyle name="Normal 65" xfId="45236" xr:uid="{00000000-0005-0000-0000-000028A90000}"/>
    <cellStyle name="Normal 66" xfId="48251" xr:uid="{00000000-0005-0000-0000-000029A90000}"/>
    <cellStyle name="Normal 67" xfId="48305" xr:uid="{00000000-0005-0000-0000-00002AA90000}"/>
    <cellStyle name="Normal 68" xfId="11367" xr:uid="{00000000-0005-0000-0000-00002BA90000}"/>
    <cellStyle name="Normal 69" xfId="51267" xr:uid="{00000000-0005-0000-0000-00002CA90000}"/>
    <cellStyle name="Normal 7" xfId="428" xr:uid="{00000000-0005-0000-0000-00002DA90000}"/>
    <cellStyle name="Normal 7 10" xfId="21878" xr:uid="{00000000-0005-0000-0000-00002EA90000}"/>
    <cellStyle name="Normal 7 2" xfId="2948" xr:uid="{00000000-0005-0000-0000-00002FA90000}"/>
    <cellStyle name="Normal 7 2 2" xfId="7575" xr:uid="{00000000-0005-0000-0000-000030A90000}"/>
    <cellStyle name="Normal 7 2 2 2" xfId="21881" xr:uid="{00000000-0005-0000-0000-000031A90000}"/>
    <cellStyle name="Normal 7 2 2 2 2" xfId="44422" xr:uid="{00000000-0005-0000-0000-000032A90000}"/>
    <cellStyle name="Normal 7 2 2 3" xfId="21882" xr:uid="{00000000-0005-0000-0000-000033A90000}"/>
    <cellStyle name="Normal 7 2 2 4" xfId="21883" xr:uid="{00000000-0005-0000-0000-000034A90000}"/>
    <cellStyle name="Normal 7 2 2 5" xfId="21880" xr:uid="{00000000-0005-0000-0000-000035A90000}"/>
    <cellStyle name="Normal 7 2 2 6" xfId="44421" xr:uid="{00000000-0005-0000-0000-000036A90000}"/>
    <cellStyle name="Normal 7 2 3" xfId="6914" xr:uid="{00000000-0005-0000-0000-000037A90000}"/>
    <cellStyle name="Normal 7 2 3 2" xfId="21885" xr:uid="{00000000-0005-0000-0000-000038A90000}"/>
    <cellStyle name="Normal 7 2 3 2 2" xfId="21886" xr:uid="{00000000-0005-0000-0000-000039A90000}"/>
    <cellStyle name="Normal 7 2 3 3" xfId="21887" xr:uid="{00000000-0005-0000-0000-00003AA90000}"/>
    <cellStyle name="Normal 7 2 3 4" xfId="21884" xr:uid="{00000000-0005-0000-0000-00003BA90000}"/>
    <cellStyle name="Normal 7 2 4" xfId="21888" xr:uid="{00000000-0005-0000-0000-00003CA90000}"/>
    <cellStyle name="Normal 7 2 4 2" xfId="44423" xr:uid="{00000000-0005-0000-0000-00003DA90000}"/>
    <cellStyle name="Normal 7 2 5" xfId="21889" xr:uid="{00000000-0005-0000-0000-00003EA90000}"/>
    <cellStyle name="Normal 7 2 6" xfId="21890" xr:uid="{00000000-0005-0000-0000-00003FA90000}"/>
    <cellStyle name="Normal 7 2 7" xfId="21879" xr:uid="{00000000-0005-0000-0000-000040A90000}"/>
    <cellStyle name="Normal 7 3" xfId="2949" xr:uid="{00000000-0005-0000-0000-000041A90000}"/>
    <cellStyle name="Normal 7 3 2" xfId="6429" xr:uid="{00000000-0005-0000-0000-000042A90000}"/>
    <cellStyle name="Normal 7 3 2 2" xfId="6430" xr:uid="{00000000-0005-0000-0000-000043A90000}"/>
    <cellStyle name="Normal 7 3 2 2 2" xfId="13268" xr:uid="{00000000-0005-0000-0000-000044A90000}"/>
    <cellStyle name="Normal 7 3 2 3" xfId="13267" xr:uid="{00000000-0005-0000-0000-000045A90000}"/>
    <cellStyle name="Normal 7 3 3" xfId="6431" xr:uid="{00000000-0005-0000-0000-000046A90000}"/>
    <cellStyle name="Normal 7 3 3 2" xfId="21891" xr:uid="{00000000-0005-0000-0000-000047A90000}"/>
    <cellStyle name="Normal 7 3 3 3" xfId="13269" xr:uid="{00000000-0005-0000-0000-000048A90000}"/>
    <cellStyle name="Normal 7 3 4" xfId="21892" xr:uid="{00000000-0005-0000-0000-000049A90000}"/>
    <cellStyle name="Normal 7 3 4 2" xfId="21893" xr:uid="{00000000-0005-0000-0000-00004AA90000}"/>
    <cellStyle name="Normal 7 3 5" xfId="21894" xr:uid="{00000000-0005-0000-0000-00004BA90000}"/>
    <cellStyle name="Normal 7 4" xfId="12872" xr:uid="{00000000-0005-0000-0000-00004CA90000}"/>
    <cellStyle name="Normal 7 4 2" xfId="21896" xr:uid="{00000000-0005-0000-0000-00004DA90000}"/>
    <cellStyle name="Normal 7 4 2 2" xfId="21897" xr:uid="{00000000-0005-0000-0000-00004EA90000}"/>
    <cellStyle name="Normal 7 4 3" xfId="21898" xr:uid="{00000000-0005-0000-0000-00004FA90000}"/>
    <cellStyle name="Normal 7 4 3 2" xfId="21899" xr:uid="{00000000-0005-0000-0000-000050A90000}"/>
    <cellStyle name="Normal 7 4 4" xfId="21900" xr:uid="{00000000-0005-0000-0000-000051A90000}"/>
    <cellStyle name="Normal 7 4 5" xfId="21895" xr:uid="{00000000-0005-0000-0000-000052A90000}"/>
    <cellStyle name="Normal 7 5" xfId="21901" xr:uid="{00000000-0005-0000-0000-000053A90000}"/>
    <cellStyle name="Normal 7 5 2" xfId="21902" xr:uid="{00000000-0005-0000-0000-000054A90000}"/>
    <cellStyle name="Normal 7 6" xfId="21903" xr:uid="{00000000-0005-0000-0000-000055A90000}"/>
    <cellStyle name="Normal 7 6 2" xfId="21904" xr:uid="{00000000-0005-0000-0000-000056A90000}"/>
    <cellStyle name="Normal 7 7" xfId="21905" xr:uid="{00000000-0005-0000-0000-000057A90000}"/>
    <cellStyle name="Normal 7 7 2" xfId="21906" xr:uid="{00000000-0005-0000-0000-000058A90000}"/>
    <cellStyle name="Normal 7 8" xfId="21907" xr:uid="{00000000-0005-0000-0000-000059A90000}"/>
    <cellStyle name="Normal 7 8 2" xfId="21908" xr:uid="{00000000-0005-0000-0000-00005AA90000}"/>
    <cellStyle name="Normal 7 9" xfId="21909" xr:uid="{00000000-0005-0000-0000-00005BA90000}"/>
    <cellStyle name="Normal 70" xfId="51273" xr:uid="{00000000-0005-0000-0000-00005CA90000}"/>
    <cellStyle name="Normal 71" xfId="51272" xr:uid="{00000000-0005-0000-0000-00005DA90000}"/>
    <cellStyle name="Normal 72" xfId="51274" xr:uid="{00000000-0005-0000-0000-00005EA90000}"/>
    <cellStyle name="Normal 73" xfId="51278" xr:uid="{00000000-0005-0000-0000-00005FA90000}"/>
    <cellStyle name="Normal 8" xfId="1595" xr:uid="{00000000-0005-0000-0000-000060A90000}"/>
    <cellStyle name="Normal 8 2" xfId="2951" xr:uid="{00000000-0005-0000-0000-000061A90000}"/>
    <cellStyle name="Normal 8 2 2" xfId="4337" xr:uid="{00000000-0005-0000-0000-000062A90000}"/>
    <cellStyle name="Normal 8 2 2 2" xfId="5286" xr:uid="{00000000-0005-0000-0000-000063A90000}"/>
    <cellStyle name="Normal 8 2 2 2 2" xfId="5606" xr:uid="{00000000-0005-0000-0000-000064A90000}"/>
    <cellStyle name="Normal 8 2 2 2 2 2" xfId="6434" xr:uid="{00000000-0005-0000-0000-000065A90000}"/>
    <cellStyle name="Normal 8 2 2 2 2 2 2" xfId="42169" xr:uid="{00000000-0005-0000-0000-000066A90000}"/>
    <cellStyle name="Normal 8 2 2 2 2 3" xfId="13272" xr:uid="{00000000-0005-0000-0000-000067A90000}"/>
    <cellStyle name="Normal 8 2 2 2 3" xfId="6433" xr:uid="{00000000-0005-0000-0000-000068A90000}"/>
    <cellStyle name="Normal 8 2 2 2 3 2" xfId="42670" xr:uid="{00000000-0005-0000-0000-000069A90000}"/>
    <cellStyle name="Normal 8 2 2 2 4" xfId="13271" xr:uid="{00000000-0005-0000-0000-00006AA90000}"/>
    <cellStyle name="Normal 8 2 2 3" xfId="5366" xr:uid="{00000000-0005-0000-0000-00006BA90000}"/>
    <cellStyle name="Normal 8 2 2 3 2" xfId="5686" xr:uid="{00000000-0005-0000-0000-00006CA90000}"/>
    <cellStyle name="Normal 8 2 2 3 2 2" xfId="8320" xr:uid="{00000000-0005-0000-0000-00006DA90000}"/>
    <cellStyle name="Normal 8 2 2 3 2 2 2" xfId="43559" xr:uid="{00000000-0005-0000-0000-00006EA90000}"/>
    <cellStyle name="Normal 8 2 2 3 2 3" xfId="14382" xr:uid="{00000000-0005-0000-0000-00006FA90000}"/>
    <cellStyle name="Normal 8 2 2 3 3" xfId="6435" xr:uid="{00000000-0005-0000-0000-000070A90000}"/>
    <cellStyle name="Normal 8 2 2 3 3 2" xfId="42906" xr:uid="{00000000-0005-0000-0000-000071A90000}"/>
    <cellStyle name="Normal 8 2 2 3 4" xfId="13273" xr:uid="{00000000-0005-0000-0000-000072A90000}"/>
    <cellStyle name="Normal 8 2 2 4" xfId="5446" xr:uid="{00000000-0005-0000-0000-000073A90000}"/>
    <cellStyle name="Normal 8 2 2 4 2" xfId="5766" xr:uid="{00000000-0005-0000-0000-000074A90000}"/>
    <cellStyle name="Normal 8 2 2 4 2 2" xfId="8400" xr:uid="{00000000-0005-0000-0000-000075A90000}"/>
    <cellStyle name="Normal 8 2 2 4 2 2 2" xfId="41827" xr:uid="{00000000-0005-0000-0000-000076A90000}"/>
    <cellStyle name="Normal 8 2 2 4 2 3" xfId="14424" xr:uid="{00000000-0005-0000-0000-000077A90000}"/>
    <cellStyle name="Normal 8 2 2 4 3" xfId="7576" xr:uid="{00000000-0005-0000-0000-000078A90000}"/>
    <cellStyle name="Normal 8 2 2 4 3 2" xfId="42610" xr:uid="{00000000-0005-0000-0000-000079A90000}"/>
    <cellStyle name="Normal 8 2 2 4 4" xfId="13984" xr:uid="{00000000-0005-0000-0000-00007AA90000}"/>
    <cellStyle name="Normal 8 2 2 5" xfId="5526" xr:uid="{00000000-0005-0000-0000-00007BA90000}"/>
    <cellStyle name="Normal 8 2 2 5 2" xfId="8166" xr:uid="{00000000-0005-0000-0000-00007CA90000}"/>
    <cellStyle name="Normal 8 2 2 5 2 2" xfId="43438" xr:uid="{00000000-0005-0000-0000-00007DA90000}"/>
    <cellStyle name="Normal 8 2 2 5 3" xfId="14304" xr:uid="{00000000-0005-0000-0000-00007EA90000}"/>
    <cellStyle name="Normal 8 2 2 6" xfId="5846" xr:uid="{00000000-0005-0000-0000-00007FA90000}"/>
    <cellStyle name="Normal 8 2 2 6 2" xfId="8480" xr:uid="{00000000-0005-0000-0000-000080A90000}"/>
    <cellStyle name="Normal 8 2 2 6 2 2" xfId="42776" xr:uid="{00000000-0005-0000-0000-000081A90000}"/>
    <cellStyle name="Normal 8 2 2 6 3" xfId="14466" xr:uid="{00000000-0005-0000-0000-000082A90000}"/>
    <cellStyle name="Normal 8 2 2 7" xfId="6432" xr:uid="{00000000-0005-0000-0000-000083A90000}"/>
    <cellStyle name="Normal 8 2 2 7 2" xfId="20614" xr:uid="{00000000-0005-0000-0000-000084A90000}"/>
    <cellStyle name="Normal 8 2 2 8" xfId="13270" xr:uid="{00000000-0005-0000-0000-000085A90000}"/>
    <cellStyle name="Normal 8 2 3" xfId="5110" xr:uid="{00000000-0005-0000-0000-000086A90000}"/>
    <cellStyle name="Normal 8 2 3 2" xfId="5552" xr:uid="{00000000-0005-0000-0000-000087A90000}"/>
    <cellStyle name="Normal 8 2 3 2 2" xfId="8187" xr:uid="{00000000-0005-0000-0000-000088A90000}"/>
    <cellStyle name="Normal 8 2 3 2 2 2" xfId="43500" xr:uid="{00000000-0005-0000-0000-000089A90000}"/>
    <cellStyle name="Normal 8 2 3 2 3" xfId="14320" xr:uid="{00000000-0005-0000-0000-00008AA90000}"/>
    <cellStyle name="Normal 8 2 3 3" xfId="7577" xr:uid="{00000000-0005-0000-0000-00008BA90000}"/>
    <cellStyle name="Normal 8 2 3 3 2" xfId="21910" xr:uid="{00000000-0005-0000-0000-00008CA90000}"/>
    <cellStyle name="Normal 8 2 3 4" xfId="13985" xr:uid="{00000000-0005-0000-0000-00008DA90000}"/>
    <cellStyle name="Normal 8 2 4" xfId="5312" xr:uid="{00000000-0005-0000-0000-00008EA90000}"/>
    <cellStyle name="Normal 8 2 4 2" xfId="5632" xr:uid="{00000000-0005-0000-0000-00008FA90000}"/>
    <cellStyle name="Normal 8 2 4 2 2" xfId="8266" xr:uid="{00000000-0005-0000-0000-000090A90000}"/>
    <cellStyle name="Normal 8 2 4 2 2 2" xfId="19923" xr:uid="{00000000-0005-0000-0000-000091A90000}"/>
    <cellStyle name="Normal 8 2 4 2 3" xfId="14361" xr:uid="{00000000-0005-0000-0000-000092A90000}"/>
    <cellStyle name="Normal 8 2 4 3" xfId="7958" xr:uid="{00000000-0005-0000-0000-000093A90000}"/>
    <cellStyle name="Normal 8 2 4 3 2" xfId="41768" xr:uid="{00000000-0005-0000-0000-000094A90000}"/>
    <cellStyle name="Normal 8 2 4 4" xfId="14205" xr:uid="{00000000-0005-0000-0000-000095A90000}"/>
    <cellStyle name="Normal 8 2 5" xfId="5392" xr:uid="{00000000-0005-0000-0000-000096A90000}"/>
    <cellStyle name="Normal 8 2 5 2" xfId="5712" xr:uid="{00000000-0005-0000-0000-000097A90000}"/>
    <cellStyle name="Normal 8 2 5 2 2" xfId="8346" xr:uid="{00000000-0005-0000-0000-000098A90000}"/>
    <cellStyle name="Normal 8 2 5 2 2 2" xfId="42260" xr:uid="{00000000-0005-0000-0000-000099A90000}"/>
    <cellStyle name="Normal 8 2 5 2 3" xfId="14403" xr:uid="{00000000-0005-0000-0000-00009AA90000}"/>
    <cellStyle name="Normal 8 2 5 3" xfId="8033" xr:uid="{00000000-0005-0000-0000-00009BA90000}"/>
    <cellStyle name="Normal 8 2 5 3 2" xfId="42465" xr:uid="{00000000-0005-0000-0000-00009CA90000}"/>
    <cellStyle name="Normal 8 2 5 4" xfId="14242" xr:uid="{00000000-0005-0000-0000-00009DA90000}"/>
    <cellStyle name="Normal 8 2 6" xfId="5472" xr:uid="{00000000-0005-0000-0000-00009EA90000}"/>
    <cellStyle name="Normal 8 2 6 2" xfId="8112" xr:uid="{00000000-0005-0000-0000-00009FA90000}"/>
    <cellStyle name="Normal 8 2 6 2 2" xfId="43590" xr:uid="{00000000-0005-0000-0000-0000A0A90000}"/>
    <cellStyle name="Normal 8 2 6 3" xfId="14283" xr:uid="{00000000-0005-0000-0000-0000A1A90000}"/>
    <cellStyle name="Normal 8 2 7" xfId="5792" xr:uid="{00000000-0005-0000-0000-0000A2A90000}"/>
    <cellStyle name="Normal 8 2 7 2" xfId="8426" xr:uid="{00000000-0005-0000-0000-0000A3A90000}"/>
    <cellStyle name="Normal 8 2 7 2 2" xfId="41830" xr:uid="{00000000-0005-0000-0000-0000A4A90000}"/>
    <cellStyle name="Normal 8 2 7 3" xfId="14445" xr:uid="{00000000-0005-0000-0000-0000A5A90000}"/>
    <cellStyle name="Normal 8 2 8" xfId="5860" xr:uid="{00000000-0005-0000-0000-0000A6A90000}"/>
    <cellStyle name="Normal 8 2 8 2" xfId="41608" xr:uid="{00000000-0005-0000-0000-0000A7A90000}"/>
    <cellStyle name="Normal 8 2 9" xfId="12418" xr:uid="{00000000-0005-0000-0000-0000A8A90000}"/>
    <cellStyle name="Normal 8 3" xfId="2952" xr:uid="{00000000-0005-0000-0000-0000A9A90000}"/>
    <cellStyle name="Normal 8 3 2" xfId="7578" xr:uid="{00000000-0005-0000-0000-0000AAA90000}"/>
    <cellStyle name="Normal 8 3 2 2" xfId="9500" xr:uid="{00000000-0005-0000-0000-0000ABA90000}"/>
    <cellStyle name="Normal 8 3 2 2 2" xfId="21913" xr:uid="{00000000-0005-0000-0000-0000ACA90000}"/>
    <cellStyle name="Normal 8 3 2 3" xfId="21912" xr:uid="{00000000-0005-0000-0000-0000ADA90000}"/>
    <cellStyle name="Normal 8 3 3" xfId="21914" xr:uid="{00000000-0005-0000-0000-0000AEA90000}"/>
    <cellStyle name="Normal 8 3 3 2" xfId="21915" xr:uid="{00000000-0005-0000-0000-0000AFA90000}"/>
    <cellStyle name="Normal 8 3 4" xfId="21916" xr:uid="{00000000-0005-0000-0000-0000B0A90000}"/>
    <cellStyle name="Normal 8 3 5" xfId="21917" xr:uid="{00000000-0005-0000-0000-0000B1A90000}"/>
    <cellStyle name="Normal 8 3 6" xfId="21918" xr:uid="{00000000-0005-0000-0000-0000B2A90000}"/>
    <cellStyle name="Normal 8 3 7" xfId="21911" xr:uid="{00000000-0005-0000-0000-0000B3A90000}"/>
    <cellStyle name="Normal 8 4" xfId="3788" xr:uid="{00000000-0005-0000-0000-0000B4A90000}"/>
    <cellStyle name="Normal 8 4 2" xfId="21920" xr:uid="{00000000-0005-0000-0000-0000B5A90000}"/>
    <cellStyle name="Normal 8 4 3" xfId="21919" xr:uid="{00000000-0005-0000-0000-0000B6A90000}"/>
    <cellStyle name="Normal 8 5" xfId="2950" xr:uid="{00000000-0005-0000-0000-0000B7A90000}"/>
    <cellStyle name="Normal 8 5 2" xfId="5109" xr:uid="{00000000-0005-0000-0000-0000B8A90000}"/>
    <cellStyle name="Normal 8 5 2 2" xfId="5551" xr:uid="{00000000-0005-0000-0000-0000B9A90000}"/>
    <cellStyle name="Normal 8 5 2 2 2" xfId="8186" xr:uid="{00000000-0005-0000-0000-0000BAA90000}"/>
    <cellStyle name="Normal 8 5 2 2 2 2" xfId="42238" xr:uid="{00000000-0005-0000-0000-0000BBA90000}"/>
    <cellStyle name="Normal 8 5 2 2 3" xfId="14319" xr:uid="{00000000-0005-0000-0000-0000BCA90000}"/>
    <cellStyle name="Normal 8 5 2 3" xfId="7886" xr:uid="{00000000-0005-0000-0000-0000BDA90000}"/>
    <cellStyle name="Normal 8 5 2 3 2" xfId="42111" xr:uid="{00000000-0005-0000-0000-0000BEA90000}"/>
    <cellStyle name="Normal 8 5 2 4" xfId="14171" xr:uid="{00000000-0005-0000-0000-0000BFA90000}"/>
    <cellStyle name="Normal 8 5 3" xfId="5311" xr:uid="{00000000-0005-0000-0000-0000C0A90000}"/>
    <cellStyle name="Normal 8 5 3 2" xfId="5631" xr:uid="{00000000-0005-0000-0000-0000C1A90000}"/>
    <cellStyle name="Normal 8 5 3 2 2" xfId="8265" xr:uid="{00000000-0005-0000-0000-0000C2A90000}"/>
    <cellStyle name="Normal 8 5 3 2 2 2" xfId="42470" xr:uid="{00000000-0005-0000-0000-0000C3A90000}"/>
    <cellStyle name="Normal 8 5 3 2 3" xfId="14360" xr:uid="{00000000-0005-0000-0000-0000C4A90000}"/>
    <cellStyle name="Normal 8 5 3 3" xfId="7957" xr:uid="{00000000-0005-0000-0000-0000C5A90000}"/>
    <cellStyle name="Normal 8 5 3 3 2" xfId="19663" xr:uid="{00000000-0005-0000-0000-0000C6A90000}"/>
    <cellStyle name="Normal 8 5 3 4" xfId="14204" xr:uid="{00000000-0005-0000-0000-0000C7A90000}"/>
    <cellStyle name="Normal 8 5 4" xfId="5391" xr:uid="{00000000-0005-0000-0000-0000C8A90000}"/>
    <cellStyle name="Normal 8 5 4 2" xfId="5711" xr:uid="{00000000-0005-0000-0000-0000C9A90000}"/>
    <cellStyle name="Normal 8 5 4 2 2" xfId="8345" xr:uid="{00000000-0005-0000-0000-0000CAA90000}"/>
    <cellStyle name="Normal 8 5 4 2 2 2" xfId="43558" xr:uid="{00000000-0005-0000-0000-0000CBA90000}"/>
    <cellStyle name="Normal 8 5 4 2 3" xfId="14402" xr:uid="{00000000-0005-0000-0000-0000CCA90000}"/>
    <cellStyle name="Normal 8 5 4 3" xfId="8032" xr:uid="{00000000-0005-0000-0000-0000CDA90000}"/>
    <cellStyle name="Normal 8 5 4 3 2" xfId="41777" xr:uid="{00000000-0005-0000-0000-0000CEA90000}"/>
    <cellStyle name="Normal 8 5 4 4" xfId="14241" xr:uid="{00000000-0005-0000-0000-0000CFA90000}"/>
    <cellStyle name="Normal 8 5 5" xfId="5471" xr:uid="{00000000-0005-0000-0000-0000D0A90000}"/>
    <cellStyle name="Normal 8 5 5 2" xfId="8111" xr:uid="{00000000-0005-0000-0000-0000D1A90000}"/>
    <cellStyle name="Normal 8 5 5 2 2" xfId="42900" xr:uid="{00000000-0005-0000-0000-0000D2A90000}"/>
    <cellStyle name="Normal 8 5 5 3" xfId="14282" xr:uid="{00000000-0005-0000-0000-0000D3A90000}"/>
    <cellStyle name="Normal 8 5 6" xfId="5791" xr:uid="{00000000-0005-0000-0000-0000D4A90000}"/>
    <cellStyle name="Normal 8 5 6 2" xfId="8425" xr:uid="{00000000-0005-0000-0000-0000D5A90000}"/>
    <cellStyle name="Normal 8 5 6 2 2" xfId="43412" xr:uid="{00000000-0005-0000-0000-0000D6A90000}"/>
    <cellStyle name="Normal 8 5 6 3" xfId="14444" xr:uid="{00000000-0005-0000-0000-0000D7A90000}"/>
    <cellStyle name="Normal 8 5 7" xfId="7089" xr:uid="{00000000-0005-0000-0000-0000D8A90000}"/>
    <cellStyle name="Normal 8 5 7 2" xfId="27787" xr:uid="{00000000-0005-0000-0000-0000D9A90000}"/>
    <cellStyle name="Normal 8 5 8" xfId="12419" xr:uid="{00000000-0005-0000-0000-0000DAA90000}"/>
    <cellStyle name="Normal 8 6" xfId="5859" xr:uid="{00000000-0005-0000-0000-0000DBA90000}"/>
    <cellStyle name="Normal 8 6 2" xfId="21922" xr:uid="{00000000-0005-0000-0000-0000DCA90000}"/>
    <cellStyle name="Normal 8 6 3" xfId="21921" xr:uid="{00000000-0005-0000-0000-0000DDA90000}"/>
    <cellStyle name="Normal 8 7" xfId="21923" xr:uid="{00000000-0005-0000-0000-0000DEA90000}"/>
    <cellStyle name="Normal 8 7 2" xfId="21924" xr:uid="{00000000-0005-0000-0000-0000DFA90000}"/>
    <cellStyle name="Normal 8 8" xfId="21925" xr:uid="{00000000-0005-0000-0000-0000E0A90000}"/>
    <cellStyle name="Normal 8 8 2" xfId="44424" xr:uid="{00000000-0005-0000-0000-0000E1A90000}"/>
    <cellStyle name="Normal 9" xfId="2953" xr:uid="{00000000-0005-0000-0000-0000E2A90000}"/>
    <cellStyle name="Normal 9 2" xfId="6436" xr:uid="{00000000-0005-0000-0000-0000E3A90000}"/>
    <cellStyle name="Normal 9 2 2" xfId="6437" xr:uid="{00000000-0005-0000-0000-0000E4A90000}"/>
    <cellStyle name="Normal 9 2 2 2" xfId="21926" xr:uid="{00000000-0005-0000-0000-0000E5A90000}"/>
    <cellStyle name="Normal 9 2 2 3" xfId="13275" xr:uid="{00000000-0005-0000-0000-0000E6A90000}"/>
    <cellStyle name="Normal 9 2 3" xfId="7571" xr:uid="{00000000-0005-0000-0000-0000E7A90000}"/>
    <cellStyle name="Normal 9 2 3 2" xfId="21928" xr:uid="{00000000-0005-0000-0000-0000E8A90000}"/>
    <cellStyle name="Normal 9 2 3 3" xfId="21927" xr:uid="{00000000-0005-0000-0000-0000E9A90000}"/>
    <cellStyle name="Normal 9 2 4" xfId="21929" xr:uid="{00000000-0005-0000-0000-0000EAA90000}"/>
    <cellStyle name="Normal 9 2 5" xfId="21930" xr:uid="{00000000-0005-0000-0000-0000EBA90000}"/>
    <cellStyle name="Normal 9 2 6" xfId="21931" xr:uid="{00000000-0005-0000-0000-0000ECA90000}"/>
    <cellStyle name="Normal 9 2 7" xfId="13274" xr:uid="{00000000-0005-0000-0000-0000EDA90000}"/>
    <cellStyle name="Normal 9 3" xfId="7579" xr:uid="{00000000-0005-0000-0000-0000EEA90000}"/>
    <cellStyle name="Normal 9 3 2" xfId="21933" xr:uid="{00000000-0005-0000-0000-0000EFA90000}"/>
    <cellStyle name="Normal 9 3 3" xfId="21932" xr:uid="{00000000-0005-0000-0000-0000F0A90000}"/>
    <cellStyle name="Normal 9 4" xfId="6915" xr:uid="{00000000-0005-0000-0000-0000F1A90000}"/>
    <cellStyle name="Normal 9 4 2" xfId="21935" xr:uid="{00000000-0005-0000-0000-0000F2A90000}"/>
    <cellStyle name="Normal 9 4 3" xfId="21934" xr:uid="{00000000-0005-0000-0000-0000F3A90000}"/>
    <cellStyle name="Normal 9 5" xfId="7876" xr:uid="{00000000-0005-0000-0000-0000F4A90000}"/>
    <cellStyle name="Normal 9 5 2" xfId="21937" xr:uid="{00000000-0005-0000-0000-0000F5A90000}"/>
    <cellStyle name="Normal 9 5 3" xfId="21936" xr:uid="{00000000-0005-0000-0000-0000F6A90000}"/>
    <cellStyle name="Normal 9 6" xfId="21938" xr:uid="{00000000-0005-0000-0000-0000F7A90000}"/>
    <cellStyle name="Normal 9 7" xfId="21939" xr:uid="{00000000-0005-0000-0000-0000F8A90000}"/>
    <cellStyle name="Normal 9 8" xfId="21940" xr:uid="{00000000-0005-0000-0000-0000F9A90000}"/>
    <cellStyle name="Normal 9 8 2" xfId="44425" xr:uid="{00000000-0005-0000-0000-0000FAA90000}"/>
    <cellStyle name="Normal GHG Numbers (0.00)" xfId="429" xr:uid="{00000000-0005-0000-0000-0000FBA90000}"/>
    <cellStyle name="Normal GHG Numbers (0.00) 2" xfId="2954" xr:uid="{00000000-0005-0000-0000-0000FCA90000}"/>
    <cellStyle name="Normal GHG Numbers (0.00) 2 2" xfId="12876" xr:uid="{00000000-0005-0000-0000-0000FDA90000}"/>
    <cellStyle name="Normal GHG Numbers (0.00) 2 2 2" xfId="28082" xr:uid="{00000000-0005-0000-0000-0000FEA90000}"/>
    <cellStyle name="Normal GHG Numbers (0.00) 2 2 2 2" xfId="31034" xr:uid="{00000000-0005-0000-0000-0000FFA90000}"/>
    <cellStyle name="Normal GHG Numbers (0.00) 2 2 3" xfId="21943" xr:uid="{00000000-0005-0000-0000-000000AA0000}"/>
    <cellStyle name="Normal GHG Numbers (0.00) 2 3" xfId="21944" xr:uid="{00000000-0005-0000-0000-000001AA0000}"/>
    <cellStyle name="Normal GHG Numbers (0.00) 2 3 2" xfId="28083" xr:uid="{00000000-0005-0000-0000-000002AA0000}"/>
    <cellStyle name="Normal GHG Numbers (0.00) 2 3 2 2" xfId="31035" xr:uid="{00000000-0005-0000-0000-000003AA0000}"/>
    <cellStyle name="Normal GHG Numbers (0.00) 2 4" xfId="21945" xr:uid="{00000000-0005-0000-0000-000004AA0000}"/>
    <cellStyle name="Normal GHG Numbers (0.00) 2 4 2" xfId="28084" xr:uid="{00000000-0005-0000-0000-000005AA0000}"/>
    <cellStyle name="Normal GHG Numbers (0.00) 2 4 2 2" xfId="31036" xr:uid="{00000000-0005-0000-0000-000006AA0000}"/>
    <cellStyle name="Normal GHG Numbers (0.00) 2 5" xfId="21946" xr:uid="{00000000-0005-0000-0000-000007AA0000}"/>
    <cellStyle name="Normal GHG Numbers (0.00) 2 5 2" xfId="28085" xr:uid="{00000000-0005-0000-0000-000008AA0000}"/>
    <cellStyle name="Normal GHG Numbers (0.00) 2 5 2 2" xfId="31037" xr:uid="{00000000-0005-0000-0000-000009AA0000}"/>
    <cellStyle name="Normal GHG Numbers (0.00) 2 6" xfId="28086" xr:uid="{00000000-0005-0000-0000-00000AAA0000}"/>
    <cellStyle name="Normal GHG Numbers (0.00) 2 6 2" xfId="31038" xr:uid="{00000000-0005-0000-0000-00000BAA0000}"/>
    <cellStyle name="Normal GHG Numbers (0.00) 2 7" xfId="21942" xr:uid="{00000000-0005-0000-0000-00000CAA0000}"/>
    <cellStyle name="Normal GHG Numbers (0.00) 3" xfId="2955" xr:uid="{00000000-0005-0000-0000-00000DAA0000}"/>
    <cellStyle name="Normal GHG Numbers (0.00) 3 2" xfId="12877" xr:uid="{00000000-0005-0000-0000-00000EAA0000}"/>
    <cellStyle name="Normal GHG Numbers (0.00) 3 2 2" xfId="30999" xr:uid="{00000000-0005-0000-0000-00000FAA0000}"/>
    <cellStyle name="Normal GHG Numbers (0.00) 3 2 3" xfId="27946" xr:uid="{00000000-0005-0000-0000-000010AA0000}"/>
    <cellStyle name="Normal GHG Numbers (0.00) 3 3" xfId="21947" xr:uid="{00000000-0005-0000-0000-000011AA0000}"/>
    <cellStyle name="Normal GHG Numbers (0.00) 4" xfId="12874" xr:uid="{00000000-0005-0000-0000-000012AA0000}"/>
    <cellStyle name="Normal GHG Numbers (0.00) 4 2" xfId="28087" xr:uid="{00000000-0005-0000-0000-000013AA0000}"/>
    <cellStyle name="Normal GHG Numbers (0.00) 4 2 2" xfId="31039" xr:uid="{00000000-0005-0000-0000-000014AA0000}"/>
    <cellStyle name="Normal GHG Numbers (0.00) 4 3" xfId="21948" xr:uid="{00000000-0005-0000-0000-000015AA0000}"/>
    <cellStyle name="Normal GHG Numbers (0.00) 5" xfId="13138" xr:uid="{00000000-0005-0000-0000-000016AA0000}"/>
    <cellStyle name="Normal GHG Numbers (0.00) 5 2" xfId="16678" xr:uid="{00000000-0005-0000-0000-000017AA0000}"/>
    <cellStyle name="Normal GHG Numbers (0.00) 5 2 2" xfId="31040" xr:uid="{00000000-0005-0000-0000-000018AA0000}"/>
    <cellStyle name="Normal GHG Numbers (0.00) 5 2 3" xfId="28088" xr:uid="{00000000-0005-0000-0000-000019AA0000}"/>
    <cellStyle name="Normal GHG Numbers (0.00) 5 3" xfId="21949" xr:uid="{00000000-0005-0000-0000-00001AAA0000}"/>
    <cellStyle name="Normal GHG Numbers (0.00) 6" xfId="13117" xr:uid="{00000000-0005-0000-0000-00001BAA0000}"/>
    <cellStyle name="Normal GHG Numbers (0.00) 6 2" xfId="16677" xr:uid="{00000000-0005-0000-0000-00001CAA0000}"/>
    <cellStyle name="Normal GHG Numbers (0.00) 6 2 2" xfId="31041" xr:uid="{00000000-0005-0000-0000-00001DAA0000}"/>
    <cellStyle name="Normal GHG Numbers (0.00) 6 2 3" xfId="28089" xr:uid="{00000000-0005-0000-0000-00001EAA0000}"/>
    <cellStyle name="Normal GHG Numbers (0.00) 6 3" xfId="21950" xr:uid="{00000000-0005-0000-0000-00001FAA0000}"/>
    <cellStyle name="Normal GHG Numbers (0.00) 7" xfId="28090" xr:uid="{00000000-0005-0000-0000-000020AA0000}"/>
    <cellStyle name="Normal GHG Numbers (0.00) 7 2" xfId="31042" xr:uid="{00000000-0005-0000-0000-000021AA0000}"/>
    <cellStyle name="Normal GHG Numbers (0.00) 8" xfId="21941" xr:uid="{00000000-0005-0000-0000-000022AA0000}"/>
    <cellStyle name="Normal GHG Textfiels Bold" xfId="430" xr:uid="{00000000-0005-0000-0000-000023AA0000}"/>
    <cellStyle name="Normal GHG Textfiels Bold 2" xfId="21951" xr:uid="{00000000-0005-0000-0000-000024AA0000}"/>
    <cellStyle name="Normal GHG-Shade" xfId="431" xr:uid="{00000000-0005-0000-0000-000025AA0000}"/>
    <cellStyle name="Normal GHG-Shade 2" xfId="1596" xr:uid="{00000000-0005-0000-0000-000026AA0000}"/>
    <cellStyle name="Normal GHG-Shade 2 2" xfId="8857" xr:uid="{00000000-0005-0000-0000-000027AA0000}"/>
    <cellStyle name="Normal GHG-Shade 2 3" xfId="21953" xr:uid="{00000000-0005-0000-0000-000028AA0000}"/>
    <cellStyle name="Normal GHG-Shade 3" xfId="8594" xr:uid="{00000000-0005-0000-0000-000029AA0000}"/>
    <cellStyle name="Normal GHG-Shade 4" xfId="21952" xr:uid="{00000000-0005-0000-0000-00002AAA0000}"/>
    <cellStyle name="Normale 10" xfId="432" xr:uid="{00000000-0005-0000-0000-00002BAA0000}"/>
    <cellStyle name="Normale 10 2" xfId="433" xr:uid="{00000000-0005-0000-0000-00002CAA0000}"/>
    <cellStyle name="Normale 10 2 2" xfId="1598" xr:uid="{00000000-0005-0000-0000-00002DAA0000}"/>
    <cellStyle name="Normale 10 2 2 2" xfId="8859" xr:uid="{00000000-0005-0000-0000-00002EAA0000}"/>
    <cellStyle name="Normale 10 2 2 3" xfId="21956" xr:uid="{00000000-0005-0000-0000-00002FAA0000}"/>
    <cellStyle name="Normale 10 2 3" xfId="8596" xr:uid="{00000000-0005-0000-0000-000030AA0000}"/>
    <cellStyle name="Normale 10 2 4" xfId="21955" xr:uid="{00000000-0005-0000-0000-000031AA0000}"/>
    <cellStyle name="Normale 10 3" xfId="434" xr:uid="{00000000-0005-0000-0000-000032AA0000}"/>
    <cellStyle name="Normale 10 3 2" xfId="1599" xr:uid="{00000000-0005-0000-0000-000033AA0000}"/>
    <cellStyle name="Normale 10 3 2 2" xfId="8860" xr:uid="{00000000-0005-0000-0000-000034AA0000}"/>
    <cellStyle name="Normale 10 3 2 3" xfId="21958" xr:uid="{00000000-0005-0000-0000-000035AA0000}"/>
    <cellStyle name="Normale 10 3 3" xfId="8597" xr:uid="{00000000-0005-0000-0000-000036AA0000}"/>
    <cellStyle name="Normale 10 3 4" xfId="21957" xr:uid="{00000000-0005-0000-0000-000037AA0000}"/>
    <cellStyle name="Normale 10 4" xfId="1597" xr:uid="{00000000-0005-0000-0000-000038AA0000}"/>
    <cellStyle name="Normale 10 4 2" xfId="8858" xr:uid="{00000000-0005-0000-0000-000039AA0000}"/>
    <cellStyle name="Normale 10 4 3" xfId="21959" xr:uid="{00000000-0005-0000-0000-00003AAA0000}"/>
    <cellStyle name="Normale 10 5" xfId="8595" xr:uid="{00000000-0005-0000-0000-00003BAA0000}"/>
    <cellStyle name="Normale 10 6" xfId="21954" xr:uid="{00000000-0005-0000-0000-00003CAA0000}"/>
    <cellStyle name="Normale 10_EDEN industria 2008 rev" xfId="435" xr:uid="{00000000-0005-0000-0000-00003DAA0000}"/>
    <cellStyle name="Normale 11" xfId="436" xr:uid="{00000000-0005-0000-0000-00003EAA0000}"/>
    <cellStyle name="Normale 11 2" xfId="437" xr:uid="{00000000-0005-0000-0000-00003FAA0000}"/>
    <cellStyle name="Normale 11 2 2" xfId="1601" xr:uid="{00000000-0005-0000-0000-000040AA0000}"/>
    <cellStyle name="Normale 11 2 2 2" xfId="8862" xr:uid="{00000000-0005-0000-0000-000041AA0000}"/>
    <cellStyle name="Normale 11 2 2 3" xfId="21962" xr:uid="{00000000-0005-0000-0000-000042AA0000}"/>
    <cellStyle name="Normale 11 2 3" xfId="8599" xr:uid="{00000000-0005-0000-0000-000043AA0000}"/>
    <cellStyle name="Normale 11 2 4" xfId="21961" xr:uid="{00000000-0005-0000-0000-000044AA0000}"/>
    <cellStyle name="Normale 11 3" xfId="438" xr:uid="{00000000-0005-0000-0000-000045AA0000}"/>
    <cellStyle name="Normale 11 3 2" xfId="1602" xr:uid="{00000000-0005-0000-0000-000046AA0000}"/>
    <cellStyle name="Normale 11 3 2 2" xfId="8863" xr:uid="{00000000-0005-0000-0000-000047AA0000}"/>
    <cellStyle name="Normale 11 3 2 3" xfId="21964" xr:uid="{00000000-0005-0000-0000-000048AA0000}"/>
    <cellStyle name="Normale 11 3 3" xfId="8600" xr:uid="{00000000-0005-0000-0000-000049AA0000}"/>
    <cellStyle name="Normale 11 3 4" xfId="21963" xr:uid="{00000000-0005-0000-0000-00004AAA0000}"/>
    <cellStyle name="Normale 11 4" xfId="1600" xr:uid="{00000000-0005-0000-0000-00004BAA0000}"/>
    <cellStyle name="Normale 11 4 2" xfId="8861" xr:uid="{00000000-0005-0000-0000-00004CAA0000}"/>
    <cellStyle name="Normale 11 4 3" xfId="21965" xr:uid="{00000000-0005-0000-0000-00004DAA0000}"/>
    <cellStyle name="Normale 11 5" xfId="8598" xr:uid="{00000000-0005-0000-0000-00004EAA0000}"/>
    <cellStyle name="Normale 11 6" xfId="21960" xr:uid="{00000000-0005-0000-0000-00004FAA0000}"/>
    <cellStyle name="Normale 11_EDEN industria 2008 rev" xfId="439" xr:uid="{00000000-0005-0000-0000-000050AA0000}"/>
    <cellStyle name="Normale 12" xfId="440" xr:uid="{00000000-0005-0000-0000-000051AA0000}"/>
    <cellStyle name="Normale 12 2" xfId="441" xr:uid="{00000000-0005-0000-0000-000052AA0000}"/>
    <cellStyle name="Normale 12 2 2" xfId="1604" xr:uid="{00000000-0005-0000-0000-000053AA0000}"/>
    <cellStyle name="Normale 12 2 2 2" xfId="8865" xr:uid="{00000000-0005-0000-0000-000054AA0000}"/>
    <cellStyle name="Normale 12 2 2 3" xfId="21968" xr:uid="{00000000-0005-0000-0000-000055AA0000}"/>
    <cellStyle name="Normale 12 2 3" xfId="8602" xr:uid="{00000000-0005-0000-0000-000056AA0000}"/>
    <cellStyle name="Normale 12 2 4" xfId="21967" xr:uid="{00000000-0005-0000-0000-000057AA0000}"/>
    <cellStyle name="Normale 12 3" xfId="442" xr:uid="{00000000-0005-0000-0000-000058AA0000}"/>
    <cellStyle name="Normale 12 3 2" xfId="1605" xr:uid="{00000000-0005-0000-0000-000059AA0000}"/>
    <cellStyle name="Normale 12 3 2 2" xfId="8866" xr:uid="{00000000-0005-0000-0000-00005AAA0000}"/>
    <cellStyle name="Normale 12 3 2 3" xfId="21970" xr:uid="{00000000-0005-0000-0000-00005BAA0000}"/>
    <cellStyle name="Normale 12 3 3" xfId="8603" xr:uid="{00000000-0005-0000-0000-00005CAA0000}"/>
    <cellStyle name="Normale 12 3 4" xfId="21969" xr:uid="{00000000-0005-0000-0000-00005DAA0000}"/>
    <cellStyle name="Normale 12 4" xfId="1603" xr:uid="{00000000-0005-0000-0000-00005EAA0000}"/>
    <cellStyle name="Normale 12 4 2" xfId="8864" xr:uid="{00000000-0005-0000-0000-00005FAA0000}"/>
    <cellStyle name="Normale 12 4 3" xfId="21971" xr:uid="{00000000-0005-0000-0000-000060AA0000}"/>
    <cellStyle name="Normale 12 5" xfId="8601" xr:uid="{00000000-0005-0000-0000-000061AA0000}"/>
    <cellStyle name="Normale 12 6" xfId="21966" xr:uid="{00000000-0005-0000-0000-000062AA0000}"/>
    <cellStyle name="Normale 12_EDEN industria 2008 rev" xfId="443" xr:uid="{00000000-0005-0000-0000-000063AA0000}"/>
    <cellStyle name="Normale 13" xfId="444" xr:uid="{00000000-0005-0000-0000-000064AA0000}"/>
    <cellStyle name="Normale 13 2" xfId="445" xr:uid="{00000000-0005-0000-0000-000065AA0000}"/>
    <cellStyle name="Normale 13 2 2" xfId="1607" xr:uid="{00000000-0005-0000-0000-000066AA0000}"/>
    <cellStyle name="Normale 13 2 2 2" xfId="8868" xr:uid="{00000000-0005-0000-0000-000067AA0000}"/>
    <cellStyle name="Normale 13 2 2 3" xfId="21974" xr:uid="{00000000-0005-0000-0000-000068AA0000}"/>
    <cellStyle name="Normale 13 2 3" xfId="8605" xr:uid="{00000000-0005-0000-0000-000069AA0000}"/>
    <cellStyle name="Normale 13 2 4" xfId="21973" xr:uid="{00000000-0005-0000-0000-00006AAA0000}"/>
    <cellStyle name="Normale 13 3" xfId="446" xr:uid="{00000000-0005-0000-0000-00006BAA0000}"/>
    <cellStyle name="Normale 13 3 2" xfId="1608" xr:uid="{00000000-0005-0000-0000-00006CAA0000}"/>
    <cellStyle name="Normale 13 3 2 2" xfId="8869" xr:uid="{00000000-0005-0000-0000-00006DAA0000}"/>
    <cellStyle name="Normale 13 3 2 3" xfId="21976" xr:uid="{00000000-0005-0000-0000-00006EAA0000}"/>
    <cellStyle name="Normale 13 3 3" xfId="8606" xr:uid="{00000000-0005-0000-0000-00006FAA0000}"/>
    <cellStyle name="Normale 13 3 4" xfId="21975" xr:uid="{00000000-0005-0000-0000-000070AA0000}"/>
    <cellStyle name="Normale 13 4" xfId="1606" xr:uid="{00000000-0005-0000-0000-000071AA0000}"/>
    <cellStyle name="Normale 13 4 2" xfId="8867" xr:uid="{00000000-0005-0000-0000-000072AA0000}"/>
    <cellStyle name="Normale 13 4 3" xfId="21977" xr:uid="{00000000-0005-0000-0000-000073AA0000}"/>
    <cellStyle name="Normale 13 5" xfId="8604" xr:uid="{00000000-0005-0000-0000-000074AA0000}"/>
    <cellStyle name="Normale 13 6" xfId="21972" xr:uid="{00000000-0005-0000-0000-000075AA0000}"/>
    <cellStyle name="Normale 13_EDEN industria 2008 rev" xfId="447" xr:uid="{00000000-0005-0000-0000-000076AA0000}"/>
    <cellStyle name="Normale 14" xfId="448" xr:uid="{00000000-0005-0000-0000-000077AA0000}"/>
    <cellStyle name="Normale 14 2" xfId="449" xr:uid="{00000000-0005-0000-0000-000078AA0000}"/>
    <cellStyle name="Normale 14 2 2" xfId="1610" xr:uid="{00000000-0005-0000-0000-000079AA0000}"/>
    <cellStyle name="Normale 14 2 2 2" xfId="8871" xr:uid="{00000000-0005-0000-0000-00007AAA0000}"/>
    <cellStyle name="Normale 14 2 2 3" xfId="21980" xr:uid="{00000000-0005-0000-0000-00007BAA0000}"/>
    <cellStyle name="Normale 14 2 3" xfId="8608" xr:uid="{00000000-0005-0000-0000-00007CAA0000}"/>
    <cellStyle name="Normale 14 2 4" xfId="21979" xr:uid="{00000000-0005-0000-0000-00007DAA0000}"/>
    <cellStyle name="Normale 14 3" xfId="450" xr:uid="{00000000-0005-0000-0000-00007EAA0000}"/>
    <cellStyle name="Normale 14 3 2" xfId="1611" xr:uid="{00000000-0005-0000-0000-00007FAA0000}"/>
    <cellStyle name="Normale 14 3 2 2" xfId="8872" xr:uid="{00000000-0005-0000-0000-000080AA0000}"/>
    <cellStyle name="Normale 14 3 2 3" xfId="21982" xr:uid="{00000000-0005-0000-0000-000081AA0000}"/>
    <cellStyle name="Normale 14 3 3" xfId="8609" xr:uid="{00000000-0005-0000-0000-000082AA0000}"/>
    <cellStyle name="Normale 14 3 4" xfId="21981" xr:uid="{00000000-0005-0000-0000-000083AA0000}"/>
    <cellStyle name="Normale 14 4" xfId="1609" xr:uid="{00000000-0005-0000-0000-000084AA0000}"/>
    <cellStyle name="Normale 14 4 2" xfId="8870" xr:uid="{00000000-0005-0000-0000-000085AA0000}"/>
    <cellStyle name="Normale 14 4 3" xfId="21983" xr:uid="{00000000-0005-0000-0000-000086AA0000}"/>
    <cellStyle name="Normale 14 5" xfId="8607" xr:uid="{00000000-0005-0000-0000-000087AA0000}"/>
    <cellStyle name="Normale 14 6" xfId="21978" xr:uid="{00000000-0005-0000-0000-000088AA0000}"/>
    <cellStyle name="Normale 14_EDEN industria 2008 rev" xfId="451" xr:uid="{00000000-0005-0000-0000-000089AA0000}"/>
    <cellStyle name="Normale 15" xfId="452" xr:uid="{00000000-0005-0000-0000-00008AAA0000}"/>
    <cellStyle name="Normale 15 2" xfId="453" xr:uid="{00000000-0005-0000-0000-00008BAA0000}"/>
    <cellStyle name="Normale 15 2 2" xfId="1613" xr:uid="{00000000-0005-0000-0000-00008CAA0000}"/>
    <cellStyle name="Normale 15 2 2 2" xfId="8874" xr:uid="{00000000-0005-0000-0000-00008DAA0000}"/>
    <cellStyle name="Normale 15 2 2 3" xfId="21986" xr:uid="{00000000-0005-0000-0000-00008EAA0000}"/>
    <cellStyle name="Normale 15 2 3" xfId="8611" xr:uid="{00000000-0005-0000-0000-00008FAA0000}"/>
    <cellStyle name="Normale 15 2 4" xfId="21985" xr:uid="{00000000-0005-0000-0000-000090AA0000}"/>
    <cellStyle name="Normale 15 3" xfId="454" xr:uid="{00000000-0005-0000-0000-000091AA0000}"/>
    <cellStyle name="Normale 15 3 2" xfId="1614" xr:uid="{00000000-0005-0000-0000-000092AA0000}"/>
    <cellStyle name="Normale 15 3 2 2" xfId="8875" xr:uid="{00000000-0005-0000-0000-000093AA0000}"/>
    <cellStyle name="Normale 15 3 2 3" xfId="21988" xr:uid="{00000000-0005-0000-0000-000094AA0000}"/>
    <cellStyle name="Normale 15 3 3" xfId="8612" xr:uid="{00000000-0005-0000-0000-000095AA0000}"/>
    <cellStyle name="Normale 15 3 4" xfId="21987" xr:uid="{00000000-0005-0000-0000-000096AA0000}"/>
    <cellStyle name="Normale 15 4" xfId="1612" xr:uid="{00000000-0005-0000-0000-000097AA0000}"/>
    <cellStyle name="Normale 15 4 2" xfId="8873" xr:uid="{00000000-0005-0000-0000-000098AA0000}"/>
    <cellStyle name="Normale 15 4 3" xfId="21989" xr:uid="{00000000-0005-0000-0000-000099AA0000}"/>
    <cellStyle name="Normale 15 5" xfId="8610" xr:uid="{00000000-0005-0000-0000-00009AAA0000}"/>
    <cellStyle name="Normale 15 6" xfId="21984" xr:uid="{00000000-0005-0000-0000-00009BAA0000}"/>
    <cellStyle name="Normale 15_EDEN industria 2008 rev" xfId="455" xr:uid="{00000000-0005-0000-0000-00009CAA0000}"/>
    <cellStyle name="Normale 16" xfId="456" xr:uid="{00000000-0005-0000-0000-00009DAA0000}"/>
    <cellStyle name="Normale 16 2" xfId="1615" xr:uid="{00000000-0005-0000-0000-00009EAA0000}"/>
    <cellStyle name="Normale 16 2 2" xfId="8876" xr:uid="{00000000-0005-0000-0000-00009FAA0000}"/>
    <cellStyle name="Normale 16 2 3" xfId="21991" xr:uid="{00000000-0005-0000-0000-0000A0AA0000}"/>
    <cellStyle name="Normale 16 3" xfId="8613" xr:uid="{00000000-0005-0000-0000-0000A1AA0000}"/>
    <cellStyle name="Normale 16 4" xfId="21990" xr:uid="{00000000-0005-0000-0000-0000A2AA0000}"/>
    <cellStyle name="Normale 17" xfId="457" xr:uid="{00000000-0005-0000-0000-0000A3AA0000}"/>
    <cellStyle name="Normale 17 2" xfId="1616" xr:uid="{00000000-0005-0000-0000-0000A4AA0000}"/>
    <cellStyle name="Normale 17 2 2" xfId="8877" xr:uid="{00000000-0005-0000-0000-0000A5AA0000}"/>
    <cellStyle name="Normale 17 2 3" xfId="21993" xr:uid="{00000000-0005-0000-0000-0000A6AA0000}"/>
    <cellStyle name="Normale 17 3" xfId="8614" xr:uid="{00000000-0005-0000-0000-0000A7AA0000}"/>
    <cellStyle name="Normale 17 4" xfId="21992" xr:uid="{00000000-0005-0000-0000-0000A8AA0000}"/>
    <cellStyle name="Normale 18" xfId="458" xr:uid="{00000000-0005-0000-0000-0000A9AA0000}"/>
    <cellStyle name="Normale 18 2" xfId="2956" xr:uid="{00000000-0005-0000-0000-0000AAAA0000}"/>
    <cellStyle name="Normale 18 2 2" xfId="21995" xr:uid="{00000000-0005-0000-0000-0000ABAA0000}"/>
    <cellStyle name="Normale 18 3" xfId="21994" xr:uid="{00000000-0005-0000-0000-0000ACAA0000}"/>
    <cellStyle name="Normale 19" xfId="459" xr:uid="{00000000-0005-0000-0000-0000ADAA0000}"/>
    <cellStyle name="Normale 19 2" xfId="2957" xr:uid="{00000000-0005-0000-0000-0000AEAA0000}"/>
    <cellStyle name="Normale 19 2 2" xfId="21997" xr:uid="{00000000-0005-0000-0000-0000AFAA0000}"/>
    <cellStyle name="Normale 19 3" xfId="21996" xr:uid="{00000000-0005-0000-0000-0000B0AA0000}"/>
    <cellStyle name="Normale 2" xfId="460" xr:uid="{00000000-0005-0000-0000-0000B1AA0000}"/>
    <cellStyle name="Normale 2 2" xfId="461" xr:uid="{00000000-0005-0000-0000-0000B2AA0000}"/>
    <cellStyle name="Normale 2 2 2" xfId="1618" xr:uid="{00000000-0005-0000-0000-0000B3AA0000}"/>
    <cellStyle name="Normale 2 2 2 2" xfId="8879" xr:uid="{00000000-0005-0000-0000-0000B4AA0000}"/>
    <cellStyle name="Normale 2 2 2 3" xfId="22000" xr:uid="{00000000-0005-0000-0000-0000B5AA0000}"/>
    <cellStyle name="Normale 2 2 3" xfId="8616" xr:uid="{00000000-0005-0000-0000-0000B6AA0000}"/>
    <cellStyle name="Normale 2 2 4" xfId="21999" xr:uid="{00000000-0005-0000-0000-0000B7AA0000}"/>
    <cellStyle name="Normale 2 3" xfId="1617" xr:uid="{00000000-0005-0000-0000-0000B8AA0000}"/>
    <cellStyle name="Normale 2 3 2" xfId="8878" xr:uid="{00000000-0005-0000-0000-0000B9AA0000}"/>
    <cellStyle name="Normale 2 3 3" xfId="22001" xr:uid="{00000000-0005-0000-0000-0000BAAA0000}"/>
    <cellStyle name="Normale 2 4" xfId="8615" xr:uid="{00000000-0005-0000-0000-0000BBAA0000}"/>
    <cellStyle name="Normale 2 5" xfId="21998" xr:uid="{00000000-0005-0000-0000-0000BCAA0000}"/>
    <cellStyle name="Normale 2_EDEN industria 2008 rev" xfId="462" xr:uid="{00000000-0005-0000-0000-0000BDAA0000}"/>
    <cellStyle name="Normale 20" xfId="463" xr:uid="{00000000-0005-0000-0000-0000BEAA0000}"/>
    <cellStyle name="Normale 20 2" xfId="1619" xr:uid="{00000000-0005-0000-0000-0000BFAA0000}"/>
    <cellStyle name="Normale 20 2 2" xfId="8880" xr:uid="{00000000-0005-0000-0000-0000C0AA0000}"/>
    <cellStyle name="Normale 20 2 3" xfId="22003" xr:uid="{00000000-0005-0000-0000-0000C1AA0000}"/>
    <cellStyle name="Normale 20 3" xfId="8617" xr:uid="{00000000-0005-0000-0000-0000C2AA0000}"/>
    <cellStyle name="Normale 20 4" xfId="22002" xr:uid="{00000000-0005-0000-0000-0000C3AA0000}"/>
    <cellStyle name="Normale 21" xfId="464" xr:uid="{00000000-0005-0000-0000-0000C4AA0000}"/>
    <cellStyle name="Normale 21 2" xfId="1620" xr:uid="{00000000-0005-0000-0000-0000C5AA0000}"/>
    <cellStyle name="Normale 21 2 2" xfId="8881" xr:uid="{00000000-0005-0000-0000-0000C6AA0000}"/>
    <cellStyle name="Normale 21 2 3" xfId="22005" xr:uid="{00000000-0005-0000-0000-0000C7AA0000}"/>
    <cellStyle name="Normale 21 3" xfId="8618" xr:uid="{00000000-0005-0000-0000-0000C8AA0000}"/>
    <cellStyle name="Normale 21 4" xfId="22004" xr:uid="{00000000-0005-0000-0000-0000C9AA0000}"/>
    <cellStyle name="Normale 22" xfId="465" xr:uid="{00000000-0005-0000-0000-0000CAAA0000}"/>
    <cellStyle name="Normale 22 2" xfId="1621" xr:uid="{00000000-0005-0000-0000-0000CBAA0000}"/>
    <cellStyle name="Normale 22 2 2" xfId="8882" xr:uid="{00000000-0005-0000-0000-0000CCAA0000}"/>
    <cellStyle name="Normale 22 2 3" xfId="22007" xr:uid="{00000000-0005-0000-0000-0000CDAA0000}"/>
    <cellStyle name="Normale 22 3" xfId="8619" xr:uid="{00000000-0005-0000-0000-0000CEAA0000}"/>
    <cellStyle name="Normale 22 4" xfId="22006" xr:uid="{00000000-0005-0000-0000-0000CFAA0000}"/>
    <cellStyle name="Normale 23" xfId="466" xr:uid="{00000000-0005-0000-0000-0000D0AA0000}"/>
    <cellStyle name="Normale 23 2" xfId="1622" xr:uid="{00000000-0005-0000-0000-0000D1AA0000}"/>
    <cellStyle name="Normale 23 2 2" xfId="8883" xr:uid="{00000000-0005-0000-0000-0000D2AA0000}"/>
    <cellStyle name="Normale 23 2 3" xfId="22009" xr:uid="{00000000-0005-0000-0000-0000D3AA0000}"/>
    <cellStyle name="Normale 23 3" xfId="8620" xr:uid="{00000000-0005-0000-0000-0000D4AA0000}"/>
    <cellStyle name="Normale 23 4" xfId="22008" xr:uid="{00000000-0005-0000-0000-0000D5AA0000}"/>
    <cellStyle name="Normale 24" xfId="467" xr:uid="{00000000-0005-0000-0000-0000D6AA0000}"/>
    <cellStyle name="Normale 24 2" xfId="1623" xr:uid="{00000000-0005-0000-0000-0000D7AA0000}"/>
    <cellStyle name="Normale 24 2 2" xfId="8884" xr:uid="{00000000-0005-0000-0000-0000D8AA0000}"/>
    <cellStyle name="Normale 24 2 3" xfId="22011" xr:uid="{00000000-0005-0000-0000-0000D9AA0000}"/>
    <cellStyle name="Normale 24 3" xfId="8621" xr:uid="{00000000-0005-0000-0000-0000DAAA0000}"/>
    <cellStyle name="Normale 24 4" xfId="22010" xr:uid="{00000000-0005-0000-0000-0000DBAA0000}"/>
    <cellStyle name="Normale 25" xfId="468" xr:uid="{00000000-0005-0000-0000-0000DCAA0000}"/>
    <cellStyle name="Normale 25 2" xfId="1624" xr:uid="{00000000-0005-0000-0000-0000DDAA0000}"/>
    <cellStyle name="Normale 25 2 2" xfId="8885" xr:uid="{00000000-0005-0000-0000-0000DEAA0000}"/>
    <cellStyle name="Normale 25 2 3" xfId="22013" xr:uid="{00000000-0005-0000-0000-0000DFAA0000}"/>
    <cellStyle name="Normale 25 3" xfId="8622" xr:uid="{00000000-0005-0000-0000-0000E0AA0000}"/>
    <cellStyle name="Normale 25 4" xfId="22012" xr:uid="{00000000-0005-0000-0000-0000E1AA0000}"/>
    <cellStyle name="Normale 26" xfId="469" xr:uid="{00000000-0005-0000-0000-0000E2AA0000}"/>
    <cellStyle name="Normale 26 2" xfId="1625" xr:uid="{00000000-0005-0000-0000-0000E3AA0000}"/>
    <cellStyle name="Normale 26 2 2" xfId="8886" xr:uid="{00000000-0005-0000-0000-0000E4AA0000}"/>
    <cellStyle name="Normale 26 2 3" xfId="22015" xr:uid="{00000000-0005-0000-0000-0000E5AA0000}"/>
    <cellStyle name="Normale 26 3" xfId="8623" xr:uid="{00000000-0005-0000-0000-0000E6AA0000}"/>
    <cellStyle name="Normale 26 4" xfId="22014" xr:uid="{00000000-0005-0000-0000-0000E7AA0000}"/>
    <cellStyle name="Normale 27" xfId="470" xr:uid="{00000000-0005-0000-0000-0000E8AA0000}"/>
    <cellStyle name="Normale 27 2" xfId="1626" xr:uid="{00000000-0005-0000-0000-0000E9AA0000}"/>
    <cellStyle name="Normale 27 2 2" xfId="8887" xr:uid="{00000000-0005-0000-0000-0000EAAA0000}"/>
    <cellStyle name="Normale 27 2 3" xfId="22017" xr:uid="{00000000-0005-0000-0000-0000EBAA0000}"/>
    <cellStyle name="Normale 27 3" xfId="8624" xr:uid="{00000000-0005-0000-0000-0000ECAA0000}"/>
    <cellStyle name="Normale 27 4" xfId="22016" xr:uid="{00000000-0005-0000-0000-0000EDAA0000}"/>
    <cellStyle name="Normale 28" xfId="471" xr:uid="{00000000-0005-0000-0000-0000EEAA0000}"/>
    <cellStyle name="Normale 28 2" xfId="1627" xr:uid="{00000000-0005-0000-0000-0000EFAA0000}"/>
    <cellStyle name="Normale 28 2 2" xfId="8888" xr:uid="{00000000-0005-0000-0000-0000F0AA0000}"/>
    <cellStyle name="Normale 28 2 3" xfId="22019" xr:uid="{00000000-0005-0000-0000-0000F1AA0000}"/>
    <cellStyle name="Normale 28 3" xfId="8625" xr:uid="{00000000-0005-0000-0000-0000F2AA0000}"/>
    <cellStyle name="Normale 28 4" xfId="22018" xr:uid="{00000000-0005-0000-0000-0000F3AA0000}"/>
    <cellStyle name="Normale 29" xfId="472" xr:uid="{00000000-0005-0000-0000-0000F4AA0000}"/>
    <cellStyle name="Normale 29 2" xfId="1628" xr:uid="{00000000-0005-0000-0000-0000F5AA0000}"/>
    <cellStyle name="Normale 29 2 2" xfId="8889" xr:uid="{00000000-0005-0000-0000-0000F6AA0000}"/>
    <cellStyle name="Normale 29 2 3" xfId="22021" xr:uid="{00000000-0005-0000-0000-0000F7AA0000}"/>
    <cellStyle name="Normale 29 3" xfId="8626" xr:uid="{00000000-0005-0000-0000-0000F8AA0000}"/>
    <cellStyle name="Normale 29 4" xfId="22020" xr:uid="{00000000-0005-0000-0000-0000F9AA0000}"/>
    <cellStyle name="Normale 3" xfId="473" xr:uid="{00000000-0005-0000-0000-0000FAAA0000}"/>
    <cellStyle name="Normale 3 2" xfId="474" xr:uid="{00000000-0005-0000-0000-0000FBAA0000}"/>
    <cellStyle name="Normale 3 2 2" xfId="1630" xr:uid="{00000000-0005-0000-0000-0000FCAA0000}"/>
    <cellStyle name="Normale 3 2 2 2" xfId="8891" xr:uid="{00000000-0005-0000-0000-0000FDAA0000}"/>
    <cellStyle name="Normale 3 2 2 3" xfId="22024" xr:uid="{00000000-0005-0000-0000-0000FEAA0000}"/>
    <cellStyle name="Normale 3 2 3" xfId="8628" xr:uid="{00000000-0005-0000-0000-0000FFAA0000}"/>
    <cellStyle name="Normale 3 2 4" xfId="22023" xr:uid="{00000000-0005-0000-0000-000000AB0000}"/>
    <cellStyle name="Normale 3 3" xfId="475" xr:uid="{00000000-0005-0000-0000-000001AB0000}"/>
    <cellStyle name="Normale 3 3 2" xfId="1631" xr:uid="{00000000-0005-0000-0000-000002AB0000}"/>
    <cellStyle name="Normale 3 3 2 2" xfId="8892" xr:uid="{00000000-0005-0000-0000-000003AB0000}"/>
    <cellStyle name="Normale 3 3 2 3" xfId="22026" xr:uid="{00000000-0005-0000-0000-000004AB0000}"/>
    <cellStyle name="Normale 3 3 3" xfId="8629" xr:uid="{00000000-0005-0000-0000-000005AB0000}"/>
    <cellStyle name="Normale 3 3 4" xfId="22025" xr:uid="{00000000-0005-0000-0000-000006AB0000}"/>
    <cellStyle name="Normale 3 4" xfId="1629" xr:uid="{00000000-0005-0000-0000-000007AB0000}"/>
    <cellStyle name="Normale 3 4 2" xfId="8890" xr:uid="{00000000-0005-0000-0000-000008AB0000}"/>
    <cellStyle name="Normale 3 4 3" xfId="22027" xr:uid="{00000000-0005-0000-0000-000009AB0000}"/>
    <cellStyle name="Normale 3 5" xfId="8627" xr:uid="{00000000-0005-0000-0000-00000AAB0000}"/>
    <cellStyle name="Normale 3 6" xfId="22022" xr:uid="{00000000-0005-0000-0000-00000BAB0000}"/>
    <cellStyle name="Normale 3_EDEN industria 2008 rev" xfId="476" xr:uid="{00000000-0005-0000-0000-00000CAB0000}"/>
    <cellStyle name="Normale 30" xfId="477" xr:uid="{00000000-0005-0000-0000-00000DAB0000}"/>
    <cellStyle name="Normale 30 2" xfId="1632" xr:uid="{00000000-0005-0000-0000-00000EAB0000}"/>
    <cellStyle name="Normale 30 2 2" xfId="8893" xr:uid="{00000000-0005-0000-0000-00000FAB0000}"/>
    <cellStyle name="Normale 30 2 3" xfId="22029" xr:uid="{00000000-0005-0000-0000-000010AB0000}"/>
    <cellStyle name="Normale 30 3" xfId="8630" xr:uid="{00000000-0005-0000-0000-000011AB0000}"/>
    <cellStyle name="Normale 30 4" xfId="22028" xr:uid="{00000000-0005-0000-0000-000012AB0000}"/>
    <cellStyle name="Normale 31" xfId="478" xr:uid="{00000000-0005-0000-0000-000013AB0000}"/>
    <cellStyle name="Normale 31 2" xfId="1633" xr:uid="{00000000-0005-0000-0000-000014AB0000}"/>
    <cellStyle name="Normale 31 2 2" xfId="8894" xr:uid="{00000000-0005-0000-0000-000015AB0000}"/>
    <cellStyle name="Normale 31 2 3" xfId="22031" xr:uid="{00000000-0005-0000-0000-000016AB0000}"/>
    <cellStyle name="Normale 31 3" xfId="8631" xr:uid="{00000000-0005-0000-0000-000017AB0000}"/>
    <cellStyle name="Normale 31 4" xfId="22030" xr:uid="{00000000-0005-0000-0000-000018AB0000}"/>
    <cellStyle name="Normale 32" xfId="479" xr:uid="{00000000-0005-0000-0000-000019AB0000}"/>
    <cellStyle name="Normale 32 2" xfId="1634" xr:uid="{00000000-0005-0000-0000-00001AAB0000}"/>
    <cellStyle name="Normale 32 2 2" xfId="8895" xr:uid="{00000000-0005-0000-0000-00001BAB0000}"/>
    <cellStyle name="Normale 32 2 3" xfId="22033" xr:uid="{00000000-0005-0000-0000-00001CAB0000}"/>
    <cellStyle name="Normale 32 3" xfId="8632" xr:uid="{00000000-0005-0000-0000-00001DAB0000}"/>
    <cellStyle name="Normale 32 4" xfId="22032" xr:uid="{00000000-0005-0000-0000-00001EAB0000}"/>
    <cellStyle name="Normale 33" xfId="480" xr:uid="{00000000-0005-0000-0000-00001FAB0000}"/>
    <cellStyle name="Normale 33 2" xfId="1635" xr:uid="{00000000-0005-0000-0000-000020AB0000}"/>
    <cellStyle name="Normale 33 2 2" xfId="8896" xr:uid="{00000000-0005-0000-0000-000021AB0000}"/>
    <cellStyle name="Normale 33 2 3" xfId="22035" xr:uid="{00000000-0005-0000-0000-000022AB0000}"/>
    <cellStyle name="Normale 33 3" xfId="8633" xr:uid="{00000000-0005-0000-0000-000023AB0000}"/>
    <cellStyle name="Normale 33 4" xfId="22034" xr:uid="{00000000-0005-0000-0000-000024AB0000}"/>
    <cellStyle name="Normale 34" xfId="481" xr:uid="{00000000-0005-0000-0000-000025AB0000}"/>
    <cellStyle name="Normale 34 2" xfId="1636" xr:uid="{00000000-0005-0000-0000-000026AB0000}"/>
    <cellStyle name="Normale 34 2 2" xfId="8897" xr:uid="{00000000-0005-0000-0000-000027AB0000}"/>
    <cellStyle name="Normale 34 2 3" xfId="22037" xr:uid="{00000000-0005-0000-0000-000028AB0000}"/>
    <cellStyle name="Normale 34 3" xfId="8634" xr:uid="{00000000-0005-0000-0000-000029AB0000}"/>
    <cellStyle name="Normale 34 4" xfId="22036" xr:uid="{00000000-0005-0000-0000-00002AAB0000}"/>
    <cellStyle name="Normale 35" xfId="482" xr:uid="{00000000-0005-0000-0000-00002BAB0000}"/>
    <cellStyle name="Normale 35 2" xfId="1637" xr:uid="{00000000-0005-0000-0000-00002CAB0000}"/>
    <cellStyle name="Normale 35 2 2" xfId="8898" xr:uid="{00000000-0005-0000-0000-00002DAB0000}"/>
    <cellStyle name="Normale 35 2 3" xfId="22039" xr:uid="{00000000-0005-0000-0000-00002EAB0000}"/>
    <cellStyle name="Normale 35 3" xfId="8635" xr:uid="{00000000-0005-0000-0000-00002FAB0000}"/>
    <cellStyle name="Normale 35 4" xfId="22038" xr:uid="{00000000-0005-0000-0000-000030AB0000}"/>
    <cellStyle name="Normale 36" xfId="483" xr:uid="{00000000-0005-0000-0000-000031AB0000}"/>
    <cellStyle name="Normale 36 2" xfId="1638" xr:uid="{00000000-0005-0000-0000-000032AB0000}"/>
    <cellStyle name="Normale 36 2 2" xfId="8899" xr:uid="{00000000-0005-0000-0000-000033AB0000}"/>
    <cellStyle name="Normale 36 2 3" xfId="22041" xr:uid="{00000000-0005-0000-0000-000034AB0000}"/>
    <cellStyle name="Normale 36 3" xfId="8636" xr:uid="{00000000-0005-0000-0000-000035AB0000}"/>
    <cellStyle name="Normale 36 4" xfId="22040" xr:uid="{00000000-0005-0000-0000-000036AB0000}"/>
    <cellStyle name="Normale 37" xfId="484" xr:uid="{00000000-0005-0000-0000-000037AB0000}"/>
    <cellStyle name="Normale 37 2" xfId="1639" xr:uid="{00000000-0005-0000-0000-000038AB0000}"/>
    <cellStyle name="Normale 37 2 2" xfId="8900" xr:uid="{00000000-0005-0000-0000-000039AB0000}"/>
    <cellStyle name="Normale 37 2 3" xfId="22043" xr:uid="{00000000-0005-0000-0000-00003AAB0000}"/>
    <cellStyle name="Normale 37 3" xfId="8637" xr:uid="{00000000-0005-0000-0000-00003BAB0000}"/>
    <cellStyle name="Normale 37 4" xfId="22042" xr:uid="{00000000-0005-0000-0000-00003CAB0000}"/>
    <cellStyle name="Normale 38" xfId="485" xr:uid="{00000000-0005-0000-0000-00003DAB0000}"/>
    <cellStyle name="Normale 38 2" xfId="1640" xr:uid="{00000000-0005-0000-0000-00003EAB0000}"/>
    <cellStyle name="Normale 38 2 2" xfId="8901" xr:uid="{00000000-0005-0000-0000-00003FAB0000}"/>
    <cellStyle name="Normale 38 2 3" xfId="22045" xr:uid="{00000000-0005-0000-0000-000040AB0000}"/>
    <cellStyle name="Normale 38 3" xfId="8638" xr:uid="{00000000-0005-0000-0000-000041AB0000}"/>
    <cellStyle name="Normale 38 4" xfId="22044" xr:uid="{00000000-0005-0000-0000-000042AB0000}"/>
    <cellStyle name="Normale 39" xfId="486" xr:uid="{00000000-0005-0000-0000-000043AB0000}"/>
    <cellStyle name="Normale 39 2" xfId="1641" xr:uid="{00000000-0005-0000-0000-000044AB0000}"/>
    <cellStyle name="Normale 39 2 2" xfId="8902" xr:uid="{00000000-0005-0000-0000-000045AB0000}"/>
    <cellStyle name="Normale 39 2 3" xfId="22047" xr:uid="{00000000-0005-0000-0000-000046AB0000}"/>
    <cellStyle name="Normale 39 3" xfId="8639" xr:uid="{00000000-0005-0000-0000-000047AB0000}"/>
    <cellStyle name="Normale 39 4" xfId="22046" xr:uid="{00000000-0005-0000-0000-000048AB0000}"/>
    <cellStyle name="Normale 4" xfId="487" xr:uid="{00000000-0005-0000-0000-000049AB0000}"/>
    <cellStyle name="Normale 4 2" xfId="488" xr:uid="{00000000-0005-0000-0000-00004AAB0000}"/>
    <cellStyle name="Normale 4 2 2" xfId="1643" xr:uid="{00000000-0005-0000-0000-00004BAB0000}"/>
    <cellStyle name="Normale 4 2 2 2" xfId="8904" xr:uid="{00000000-0005-0000-0000-00004CAB0000}"/>
    <cellStyle name="Normale 4 2 2 3" xfId="22050" xr:uid="{00000000-0005-0000-0000-00004DAB0000}"/>
    <cellStyle name="Normale 4 2 3" xfId="8641" xr:uid="{00000000-0005-0000-0000-00004EAB0000}"/>
    <cellStyle name="Normale 4 2 4" xfId="22049" xr:uid="{00000000-0005-0000-0000-00004FAB0000}"/>
    <cellStyle name="Normale 4 3" xfId="489" xr:uid="{00000000-0005-0000-0000-000050AB0000}"/>
    <cellStyle name="Normale 4 3 2" xfId="1644" xr:uid="{00000000-0005-0000-0000-000051AB0000}"/>
    <cellStyle name="Normale 4 3 2 2" xfId="8905" xr:uid="{00000000-0005-0000-0000-000052AB0000}"/>
    <cellStyle name="Normale 4 3 2 3" xfId="22052" xr:uid="{00000000-0005-0000-0000-000053AB0000}"/>
    <cellStyle name="Normale 4 3 3" xfId="8642" xr:uid="{00000000-0005-0000-0000-000054AB0000}"/>
    <cellStyle name="Normale 4 3 4" xfId="22051" xr:uid="{00000000-0005-0000-0000-000055AB0000}"/>
    <cellStyle name="Normale 4 4" xfId="1642" xr:uid="{00000000-0005-0000-0000-000056AB0000}"/>
    <cellStyle name="Normale 4 4 2" xfId="8903" xr:uid="{00000000-0005-0000-0000-000057AB0000}"/>
    <cellStyle name="Normale 4 4 3" xfId="22053" xr:uid="{00000000-0005-0000-0000-000058AB0000}"/>
    <cellStyle name="Normale 4 5" xfId="8640" xr:uid="{00000000-0005-0000-0000-000059AB0000}"/>
    <cellStyle name="Normale 4 6" xfId="22048" xr:uid="{00000000-0005-0000-0000-00005AAB0000}"/>
    <cellStyle name="Normale 4_EDEN industria 2008 rev" xfId="490" xr:uid="{00000000-0005-0000-0000-00005BAB0000}"/>
    <cellStyle name="Normale 40" xfId="491" xr:uid="{00000000-0005-0000-0000-00005CAB0000}"/>
    <cellStyle name="Normale 40 2" xfId="1645" xr:uid="{00000000-0005-0000-0000-00005DAB0000}"/>
    <cellStyle name="Normale 40 2 2" xfId="8906" xr:uid="{00000000-0005-0000-0000-00005EAB0000}"/>
    <cellStyle name="Normale 40 2 3" xfId="22055" xr:uid="{00000000-0005-0000-0000-00005FAB0000}"/>
    <cellStyle name="Normale 40 3" xfId="8643" xr:uid="{00000000-0005-0000-0000-000060AB0000}"/>
    <cellStyle name="Normale 40 4" xfId="22054" xr:uid="{00000000-0005-0000-0000-000061AB0000}"/>
    <cellStyle name="Normale 41" xfId="492" xr:uid="{00000000-0005-0000-0000-000062AB0000}"/>
    <cellStyle name="Normale 41 2" xfId="1646" xr:uid="{00000000-0005-0000-0000-000063AB0000}"/>
    <cellStyle name="Normale 41 2 2" xfId="8907" xr:uid="{00000000-0005-0000-0000-000064AB0000}"/>
    <cellStyle name="Normale 41 2 3" xfId="22057" xr:uid="{00000000-0005-0000-0000-000065AB0000}"/>
    <cellStyle name="Normale 41 3" xfId="8644" xr:uid="{00000000-0005-0000-0000-000066AB0000}"/>
    <cellStyle name="Normale 41 4" xfId="22056" xr:uid="{00000000-0005-0000-0000-000067AB0000}"/>
    <cellStyle name="Normale 42" xfId="493" xr:uid="{00000000-0005-0000-0000-000068AB0000}"/>
    <cellStyle name="Normale 42 2" xfId="1647" xr:uid="{00000000-0005-0000-0000-000069AB0000}"/>
    <cellStyle name="Normale 42 2 2" xfId="8908" xr:uid="{00000000-0005-0000-0000-00006AAB0000}"/>
    <cellStyle name="Normale 42 2 3" xfId="22059" xr:uid="{00000000-0005-0000-0000-00006BAB0000}"/>
    <cellStyle name="Normale 42 3" xfId="8645" xr:uid="{00000000-0005-0000-0000-00006CAB0000}"/>
    <cellStyle name="Normale 42 4" xfId="22058" xr:uid="{00000000-0005-0000-0000-00006DAB0000}"/>
    <cellStyle name="Normale 43" xfId="494" xr:uid="{00000000-0005-0000-0000-00006EAB0000}"/>
    <cellStyle name="Normale 43 2" xfId="1648" xr:uid="{00000000-0005-0000-0000-00006FAB0000}"/>
    <cellStyle name="Normale 43 2 2" xfId="8909" xr:uid="{00000000-0005-0000-0000-000070AB0000}"/>
    <cellStyle name="Normale 43 2 3" xfId="22061" xr:uid="{00000000-0005-0000-0000-000071AB0000}"/>
    <cellStyle name="Normale 43 3" xfId="8646" xr:uid="{00000000-0005-0000-0000-000072AB0000}"/>
    <cellStyle name="Normale 43 4" xfId="22060" xr:uid="{00000000-0005-0000-0000-000073AB0000}"/>
    <cellStyle name="Normale 44" xfId="495" xr:uid="{00000000-0005-0000-0000-000074AB0000}"/>
    <cellStyle name="Normale 44 2" xfId="1649" xr:uid="{00000000-0005-0000-0000-000075AB0000}"/>
    <cellStyle name="Normale 44 2 2" xfId="8910" xr:uid="{00000000-0005-0000-0000-000076AB0000}"/>
    <cellStyle name="Normale 44 2 3" xfId="22063" xr:uid="{00000000-0005-0000-0000-000077AB0000}"/>
    <cellStyle name="Normale 44 3" xfId="8647" xr:uid="{00000000-0005-0000-0000-000078AB0000}"/>
    <cellStyle name="Normale 44 4" xfId="22062" xr:uid="{00000000-0005-0000-0000-000079AB0000}"/>
    <cellStyle name="Normale 45" xfId="496" xr:uid="{00000000-0005-0000-0000-00007AAB0000}"/>
    <cellStyle name="Normale 45 2" xfId="1650" xr:uid="{00000000-0005-0000-0000-00007BAB0000}"/>
    <cellStyle name="Normale 45 2 2" xfId="8911" xr:uid="{00000000-0005-0000-0000-00007CAB0000}"/>
    <cellStyle name="Normale 45 2 3" xfId="22065" xr:uid="{00000000-0005-0000-0000-00007DAB0000}"/>
    <cellStyle name="Normale 45 3" xfId="8648" xr:uid="{00000000-0005-0000-0000-00007EAB0000}"/>
    <cellStyle name="Normale 45 4" xfId="22064" xr:uid="{00000000-0005-0000-0000-00007FAB0000}"/>
    <cellStyle name="Normale 46" xfId="497" xr:uid="{00000000-0005-0000-0000-000080AB0000}"/>
    <cellStyle name="Normale 46 2" xfId="1651" xr:uid="{00000000-0005-0000-0000-000081AB0000}"/>
    <cellStyle name="Normale 46 2 2" xfId="8912" xr:uid="{00000000-0005-0000-0000-000082AB0000}"/>
    <cellStyle name="Normale 46 2 3" xfId="22067" xr:uid="{00000000-0005-0000-0000-000083AB0000}"/>
    <cellStyle name="Normale 46 3" xfId="8649" xr:uid="{00000000-0005-0000-0000-000084AB0000}"/>
    <cellStyle name="Normale 46 4" xfId="22066" xr:uid="{00000000-0005-0000-0000-000085AB0000}"/>
    <cellStyle name="Normale 47" xfId="498" xr:uid="{00000000-0005-0000-0000-000086AB0000}"/>
    <cellStyle name="Normale 47 2" xfId="1652" xr:uid="{00000000-0005-0000-0000-000087AB0000}"/>
    <cellStyle name="Normale 47 2 2" xfId="8913" xr:uid="{00000000-0005-0000-0000-000088AB0000}"/>
    <cellStyle name="Normale 47 2 3" xfId="22069" xr:uid="{00000000-0005-0000-0000-000089AB0000}"/>
    <cellStyle name="Normale 47 3" xfId="8650" xr:uid="{00000000-0005-0000-0000-00008AAB0000}"/>
    <cellStyle name="Normale 47 4" xfId="22068" xr:uid="{00000000-0005-0000-0000-00008BAB0000}"/>
    <cellStyle name="Normale 48" xfId="499" xr:uid="{00000000-0005-0000-0000-00008CAB0000}"/>
    <cellStyle name="Normale 48 2" xfId="1653" xr:uid="{00000000-0005-0000-0000-00008DAB0000}"/>
    <cellStyle name="Normale 48 2 2" xfId="8914" xr:uid="{00000000-0005-0000-0000-00008EAB0000}"/>
    <cellStyle name="Normale 48 2 3" xfId="22071" xr:uid="{00000000-0005-0000-0000-00008FAB0000}"/>
    <cellStyle name="Normale 48 3" xfId="8651" xr:uid="{00000000-0005-0000-0000-000090AB0000}"/>
    <cellStyle name="Normale 48 4" xfId="22070" xr:uid="{00000000-0005-0000-0000-000091AB0000}"/>
    <cellStyle name="Normale 49" xfId="500" xr:uid="{00000000-0005-0000-0000-000092AB0000}"/>
    <cellStyle name="Normale 49 2" xfId="1654" xr:uid="{00000000-0005-0000-0000-000093AB0000}"/>
    <cellStyle name="Normale 49 2 2" xfId="8915" xr:uid="{00000000-0005-0000-0000-000094AB0000}"/>
    <cellStyle name="Normale 49 2 3" xfId="22073" xr:uid="{00000000-0005-0000-0000-000095AB0000}"/>
    <cellStyle name="Normale 49 3" xfId="8652" xr:uid="{00000000-0005-0000-0000-000096AB0000}"/>
    <cellStyle name="Normale 49 4" xfId="22072" xr:uid="{00000000-0005-0000-0000-000097AB0000}"/>
    <cellStyle name="Normale 5" xfId="501" xr:uid="{00000000-0005-0000-0000-000098AB0000}"/>
    <cellStyle name="Normale 5 2" xfId="502" xr:uid="{00000000-0005-0000-0000-000099AB0000}"/>
    <cellStyle name="Normale 5 2 2" xfId="1656" xr:uid="{00000000-0005-0000-0000-00009AAB0000}"/>
    <cellStyle name="Normale 5 2 2 2" xfId="8917" xr:uid="{00000000-0005-0000-0000-00009BAB0000}"/>
    <cellStyle name="Normale 5 2 2 3" xfId="22076" xr:uid="{00000000-0005-0000-0000-00009CAB0000}"/>
    <cellStyle name="Normale 5 2 3" xfId="8654" xr:uid="{00000000-0005-0000-0000-00009DAB0000}"/>
    <cellStyle name="Normale 5 2 4" xfId="22075" xr:uid="{00000000-0005-0000-0000-00009EAB0000}"/>
    <cellStyle name="Normale 5 3" xfId="503" xr:uid="{00000000-0005-0000-0000-00009FAB0000}"/>
    <cellStyle name="Normale 5 3 2" xfId="1657" xr:uid="{00000000-0005-0000-0000-0000A0AB0000}"/>
    <cellStyle name="Normale 5 3 2 2" xfId="8918" xr:uid="{00000000-0005-0000-0000-0000A1AB0000}"/>
    <cellStyle name="Normale 5 3 2 3" xfId="22078" xr:uid="{00000000-0005-0000-0000-0000A2AB0000}"/>
    <cellStyle name="Normale 5 3 3" xfId="8655" xr:uid="{00000000-0005-0000-0000-0000A3AB0000}"/>
    <cellStyle name="Normale 5 3 4" xfId="22077" xr:uid="{00000000-0005-0000-0000-0000A4AB0000}"/>
    <cellStyle name="Normale 5 4" xfId="1655" xr:uid="{00000000-0005-0000-0000-0000A5AB0000}"/>
    <cellStyle name="Normale 5 4 2" xfId="8916" xr:uid="{00000000-0005-0000-0000-0000A6AB0000}"/>
    <cellStyle name="Normale 5 4 3" xfId="22079" xr:uid="{00000000-0005-0000-0000-0000A7AB0000}"/>
    <cellStyle name="Normale 5 5" xfId="8653" xr:uid="{00000000-0005-0000-0000-0000A8AB0000}"/>
    <cellStyle name="Normale 5 6" xfId="22074" xr:uid="{00000000-0005-0000-0000-0000A9AB0000}"/>
    <cellStyle name="Normale 5_EDEN industria 2008 rev" xfId="504" xr:uid="{00000000-0005-0000-0000-0000AAAB0000}"/>
    <cellStyle name="Normale 50" xfId="505" xr:uid="{00000000-0005-0000-0000-0000ABAB0000}"/>
    <cellStyle name="Normale 50 2" xfId="1658" xr:uid="{00000000-0005-0000-0000-0000ACAB0000}"/>
    <cellStyle name="Normale 50 2 2" xfId="8919" xr:uid="{00000000-0005-0000-0000-0000ADAB0000}"/>
    <cellStyle name="Normale 50 2 3" xfId="22081" xr:uid="{00000000-0005-0000-0000-0000AEAB0000}"/>
    <cellStyle name="Normale 50 3" xfId="8656" xr:uid="{00000000-0005-0000-0000-0000AFAB0000}"/>
    <cellStyle name="Normale 50 4" xfId="22080" xr:uid="{00000000-0005-0000-0000-0000B0AB0000}"/>
    <cellStyle name="Normale 51" xfId="506" xr:uid="{00000000-0005-0000-0000-0000B1AB0000}"/>
    <cellStyle name="Normale 51 2" xfId="1659" xr:uid="{00000000-0005-0000-0000-0000B2AB0000}"/>
    <cellStyle name="Normale 51 2 2" xfId="8920" xr:uid="{00000000-0005-0000-0000-0000B3AB0000}"/>
    <cellStyle name="Normale 51 2 3" xfId="22083" xr:uid="{00000000-0005-0000-0000-0000B4AB0000}"/>
    <cellStyle name="Normale 51 3" xfId="8657" xr:uid="{00000000-0005-0000-0000-0000B5AB0000}"/>
    <cellStyle name="Normale 51 4" xfId="22082" xr:uid="{00000000-0005-0000-0000-0000B6AB0000}"/>
    <cellStyle name="Normale 52" xfId="507" xr:uid="{00000000-0005-0000-0000-0000B7AB0000}"/>
    <cellStyle name="Normale 52 2" xfId="1660" xr:uid="{00000000-0005-0000-0000-0000B8AB0000}"/>
    <cellStyle name="Normale 52 2 2" xfId="8921" xr:uid="{00000000-0005-0000-0000-0000B9AB0000}"/>
    <cellStyle name="Normale 52 2 3" xfId="22085" xr:uid="{00000000-0005-0000-0000-0000BAAB0000}"/>
    <cellStyle name="Normale 52 3" xfId="8658" xr:uid="{00000000-0005-0000-0000-0000BBAB0000}"/>
    <cellStyle name="Normale 52 4" xfId="22084" xr:uid="{00000000-0005-0000-0000-0000BCAB0000}"/>
    <cellStyle name="Normale 53" xfId="508" xr:uid="{00000000-0005-0000-0000-0000BDAB0000}"/>
    <cellStyle name="Normale 53 2" xfId="1661" xr:uid="{00000000-0005-0000-0000-0000BEAB0000}"/>
    <cellStyle name="Normale 53 2 2" xfId="8922" xr:uid="{00000000-0005-0000-0000-0000BFAB0000}"/>
    <cellStyle name="Normale 53 2 3" xfId="22087" xr:uid="{00000000-0005-0000-0000-0000C0AB0000}"/>
    <cellStyle name="Normale 53 3" xfId="8659" xr:uid="{00000000-0005-0000-0000-0000C1AB0000}"/>
    <cellStyle name="Normale 53 4" xfId="22086" xr:uid="{00000000-0005-0000-0000-0000C2AB0000}"/>
    <cellStyle name="Normale 54" xfId="509" xr:uid="{00000000-0005-0000-0000-0000C3AB0000}"/>
    <cellStyle name="Normale 54 2" xfId="1662" xr:uid="{00000000-0005-0000-0000-0000C4AB0000}"/>
    <cellStyle name="Normale 54 2 2" xfId="8923" xr:uid="{00000000-0005-0000-0000-0000C5AB0000}"/>
    <cellStyle name="Normale 54 2 3" xfId="22089" xr:uid="{00000000-0005-0000-0000-0000C6AB0000}"/>
    <cellStyle name="Normale 54 3" xfId="8660" xr:uid="{00000000-0005-0000-0000-0000C7AB0000}"/>
    <cellStyle name="Normale 54 4" xfId="22088" xr:uid="{00000000-0005-0000-0000-0000C8AB0000}"/>
    <cellStyle name="Normale 55" xfId="510" xr:uid="{00000000-0005-0000-0000-0000C9AB0000}"/>
    <cellStyle name="Normale 55 2" xfId="1663" xr:uid="{00000000-0005-0000-0000-0000CAAB0000}"/>
    <cellStyle name="Normale 55 2 2" xfId="8924" xr:uid="{00000000-0005-0000-0000-0000CBAB0000}"/>
    <cellStyle name="Normale 55 2 3" xfId="22091" xr:uid="{00000000-0005-0000-0000-0000CCAB0000}"/>
    <cellStyle name="Normale 55 3" xfId="8661" xr:uid="{00000000-0005-0000-0000-0000CDAB0000}"/>
    <cellStyle name="Normale 55 4" xfId="22090" xr:uid="{00000000-0005-0000-0000-0000CEAB0000}"/>
    <cellStyle name="Normale 56" xfId="511" xr:uid="{00000000-0005-0000-0000-0000CFAB0000}"/>
    <cellStyle name="Normale 56 2" xfId="1664" xr:uid="{00000000-0005-0000-0000-0000D0AB0000}"/>
    <cellStyle name="Normale 56 2 2" xfId="8925" xr:uid="{00000000-0005-0000-0000-0000D1AB0000}"/>
    <cellStyle name="Normale 56 2 3" xfId="22093" xr:uid="{00000000-0005-0000-0000-0000D2AB0000}"/>
    <cellStyle name="Normale 56 3" xfId="8662" xr:uid="{00000000-0005-0000-0000-0000D3AB0000}"/>
    <cellStyle name="Normale 56 4" xfId="22092" xr:uid="{00000000-0005-0000-0000-0000D4AB0000}"/>
    <cellStyle name="Normale 57" xfId="512" xr:uid="{00000000-0005-0000-0000-0000D5AB0000}"/>
    <cellStyle name="Normale 57 2" xfId="1665" xr:uid="{00000000-0005-0000-0000-0000D6AB0000}"/>
    <cellStyle name="Normale 57 2 2" xfId="8926" xr:uid="{00000000-0005-0000-0000-0000D7AB0000}"/>
    <cellStyle name="Normale 57 2 3" xfId="22095" xr:uid="{00000000-0005-0000-0000-0000D8AB0000}"/>
    <cellStyle name="Normale 57 3" xfId="8663" xr:uid="{00000000-0005-0000-0000-0000D9AB0000}"/>
    <cellStyle name="Normale 57 4" xfId="22094" xr:uid="{00000000-0005-0000-0000-0000DAAB0000}"/>
    <cellStyle name="Normale 58" xfId="513" xr:uid="{00000000-0005-0000-0000-0000DBAB0000}"/>
    <cellStyle name="Normale 58 2" xfId="1666" xr:uid="{00000000-0005-0000-0000-0000DCAB0000}"/>
    <cellStyle name="Normale 58 2 2" xfId="8927" xr:uid="{00000000-0005-0000-0000-0000DDAB0000}"/>
    <cellStyle name="Normale 58 2 3" xfId="22097" xr:uid="{00000000-0005-0000-0000-0000DEAB0000}"/>
    <cellStyle name="Normale 58 3" xfId="8664" xr:uid="{00000000-0005-0000-0000-0000DFAB0000}"/>
    <cellStyle name="Normale 58 4" xfId="22096" xr:uid="{00000000-0005-0000-0000-0000E0AB0000}"/>
    <cellStyle name="Normale 59" xfId="514" xr:uid="{00000000-0005-0000-0000-0000E1AB0000}"/>
    <cellStyle name="Normale 59 2" xfId="1667" xr:uid="{00000000-0005-0000-0000-0000E2AB0000}"/>
    <cellStyle name="Normale 59 2 2" xfId="8928" xr:uid="{00000000-0005-0000-0000-0000E3AB0000}"/>
    <cellStyle name="Normale 59 2 3" xfId="22099" xr:uid="{00000000-0005-0000-0000-0000E4AB0000}"/>
    <cellStyle name="Normale 59 3" xfId="8665" xr:uid="{00000000-0005-0000-0000-0000E5AB0000}"/>
    <cellStyle name="Normale 59 4" xfId="22098" xr:uid="{00000000-0005-0000-0000-0000E6AB0000}"/>
    <cellStyle name="Normale 6" xfId="515" xr:uid="{00000000-0005-0000-0000-0000E7AB0000}"/>
    <cellStyle name="Normale 6 2" xfId="516" xr:uid="{00000000-0005-0000-0000-0000E8AB0000}"/>
    <cellStyle name="Normale 6 2 2" xfId="1669" xr:uid="{00000000-0005-0000-0000-0000E9AB0000}"/>
    <cellStyle name="Normale 6 2 2 2" xfId="8930" xr:uid="{00000000-0005-0000-0000-0000EAAB0000}"/>
    <cellStyle name="Normale 6 2 2 3" xfId="22102" xr:uid="{00000000-0005-0000-0000-0000EBAB0000}"/>
    <cellStyle name="Normale 6 2 3" xfId="8667" xr:uid="{00000000-0005-0000-0000-0000ECAB0000}"/>
    <cellStyle name="Normale 6 2 4" xfId="22101" xr:uid="{00000000-0005-0000-0000-0000EDAB0000}"/>
    <cellStyle name="Normale 6 3" xfId="517" xr:uid="{00000000-0005-0000-0000-0000EEAB0000}"/>
    <cellStyle name="Normale 6 3 2" xfId="1670" xr:uid="{00000000-0005-0000-0000-0000EFAB0000}"/>
    <cellStyle name="Normale 6 3 2 2" xfId="8931" xr:uid="{00000000-0005-0000-0000-0000F0AB0000}"/>
    <cellStyle name="Normale 6 3 2 3" xfId="22104" xr:uid="{00000000-0005-0000-0000-0000F1AB0000}"/>
    <cellStyle name="Normale 6 3 3" xfId="8668" xr:uid="{00000000-0005-0000-0000-0000F2AB0000}"/>
    <cellStyle name="Normale 6 3 4" xfId="22103" xr:uid="{00000000-0005-0000-0000-0000F3AB0000}"/>
    <cellStyle name="Normale 6 4" xfId="1668" xr:uid="{00000000-0005-0000-0000-0000F4AB0000}"/>
    <cellStyle name="Normale 6 4 2" xfId="8929" xr:uid="{00000000-0005-0000-0000-0000F5AB0000}"/>
    <cellStyle name="Normale 6 4 3" xfId="22105" xr:uid="{00000000-0005-0000-0000-0000F6AB0000}"/>
    <cellStyle name="Normale 6 5" xfId="8666" xr:uid="{00000000-0005-0000-0000-0000F7AB0000}"/>
    <cellStyle name="Normale 6 6" xfId="22100" xr:uid="{00000000-0005-0000-0000-0000F8AB0000}"/>
    <cellStyle name="Normale 6_EDEN industria 2008 rev" xfId="518" xr:uid="{00000000-0005-0000-0000-0000F9AB0000}"/>
    <cellStyle name="Normale 60" xfId="519" xr:uid="{00000000-0005-0000-0000-0000FAAB0000}"/>
    <cellStyle name="Normale 60 2" xfId="1671" xr:uid="{00000000-0005-0000-0000-0000FBAB0000}"/>
    <cellStyle name="Normale 60 2 2" xfId="8932" xr:uid="{00000000-0005-0000-0000-0000FCAB0000}"/>
    <cellStyle name="Normale 60 2 3" xfId="22107" xr:uid="{00000000-0005-0000-0000-0000FDAB0000}"/>
    <cellStyle name="Normale 60 3" xfId="8669" xr:uid="{00000000-0005-0000-0000-0000FEAB0000}"/>
    <cellStyle name="Normale 60 4" xfId="22106" xr:uid="{00000000-0005-0000-0000-0000FFAB0000}"/>
    <cellStyle name="Normale 61" xfId="520" xr:uid="{00000000-0005-0000-0000-000000AC0000}"/>
    <cellStyle name="Normale 61 2" xfId="1672" xr:uid="{00000000-0005-0000-0000-000001AC0000}"/>
    <cellStyle name="Normale 61 2 2" xfId="8933" xr:uid="{00000000-0005-0000-0000-000002AC0000}"/>
    <cellStyle name="Normale 61 2 3" xfId="22109" xr:uid="{00000000-0005-0000-0000-000003AC0000}"/>
    <cellStyle name="Normale 61 3" xfId="8670" xr:uid="{00000000-0005-0000-0000-000004AC0000}"/>
    <cellStyle name="Normale 61 4" xfId="22108" xr:uid="{00000000-0005-0000-0000-000005AC0000}"/>
    <cellStyle name="Normale 62" xfId="521" xr:uid="{00000000-0005-0000-0000-000006AC0000}"/>
    <cellStyle name="Normale 62 2" xfId="1673" xr:uid="{00000000-0005-0000-0000-000007AC0000}"/>
    <cellStyle name="Normale 62 2 2" xfId="8934" xr:uid="{00000000-0005-0000-0000-000008AC0000}"/>
    <cellStyle name="Normale 62 2 3" xfId="22111" xr:uid="{00000000-0005-0000-0000-000009AC0000}"/>
    <cellStyle name="Normale 62 3" xfId="8671" xr:uid="{00000000-0005-0000-0000-00000AAC0000}"/>
    <cellStyle name="Normale 62 4" xfId="22110" xr:uid="{00000000-0005-0000-0000-00000BAC0000}"/>
    <cellStyle name="Normale 63" xfId="522" xr:uid="{00000000-0005-0000-0000-00000CAC0000}"/>
    <cellStyle name="Normale 63 2" xfId="1674" xr:uid="{00000000-0005-0000-0000-00000DAC0000}"/>
    <cellStyle name="Normale 63 2 2" xfId="8935" xr:uid="{00000000-0005-0000-0000-00000EAC0000}"/>
    <cellStyle name="Normale 63 2 3" xfId="22113" xr:uid="{00000000-0005-0000-0000-00000FAC0000}"/>
    <cellStyle name="Normale 63 3" xfId="8672" xr:uid="{00000000-0005-0000-0000-000010AC0000}"/>
    <cellStyle name="Normale 63 4" xfId="22112" xr:uid="{00000000-0005-0000-0000-000011AC0000}"/>
    <cellStyle name="Normale 64" xfId="523" xr:uid="{00000000-0005-0000-0000-000012AC0000}"/>
    <cellStyle name="Normale 64 2" xfId="1675" xr:uid="{00000000-0005-0000-0000-000013AC0000}"/>
    <cellStyle name="Normale 64 2 2" xfId="8936" xr:uid="{00000000-0005-0000-0000-000014AC0000}"/>
    <cellStyle name="Normale 64 2 3" xfId="22115" xr:uid="{00000000-0005-0000-0000-000015AC0000}"/>
    <cellStyle name="Normale 64 3" xfId="8673" xr:uid="{00000000-0005-0000-0000-000016AC0000}"/>
    <cellStyle name="Normale 64 4" xfId="22114" xr:uid="{00000000-0005-0000-0000-000017AC0000}"/>
    <cellStyle name="Normale 65" xfId="524" xr:uid="{00000000-0005-0000-0000-000018AC0000}"/>
    <cellStyle name="Normale 65 2" xfId="1676" xr:uid="{00000000-0005-0000-0000-000019AC0000}"/>
    <cellStyle name="Normale 65 2 2" xfId="8937" xr:uid="{00000000-0005-0000-0000-00001AAC0000}"/>
    <cellStyle name="Normale 65 2 3" xfId="22117" xr:uid="{00000000-0005-0000-0000-00001BAC0000}"/>
    <cellStyle name="Normale 65 3" xfId="8674" xr:uid="{00000000-0005-0000-0000-00001CAC0000}"/>
    <cellStyle name="Normale 65 4" xfId="22116" xr:uid="{00000000-0005-0000-0000-00001DAC0000}"/>
    <cellStyle name="Normale 7" xfId="525" xr:uid="{00000000-0005-0000-0000-00001EAC0000}"/>
    <cellStyle name="Normale 7 2" xfId="526" xr:uid="{00000000-0005-0000-0000-00001FAC0000}"/>
    <cellStyle name="Normale 7 2 2" xfId="1678" xr:uid="{00000000-0005-0000-0000-000020AC0000}"/>
    <cellStyle name="Normale 7 2 2 2" xfId="8939" xr:uid="{00000000-0005-0000-0000-000021AC0000}"/>
    <cellStyle name="Normale 7 2 2 3" xfId="22120" xr:uid="{00000000-0005-0000-0000-000022AC0000}"/>
    <cellStyle name="Normale 7 2 3" xfId="8676" xr:uid="{00000000-0005-0000-0000-000023AC0000}"/>
    <cellStyle name="Normale 7 2 4" xfId="22119" xr:uid="{00000000-0005-0000-0000-000024AC0000}"/>
    <cellStyle name="Normale 7 3" xfId="527" xr:uid="{00000000-0005-0000-0000-000025AC0000}"/>
    <cellStyle name="Normale 7 3 2" xfId="1679" xr:uid="{00000000-0005-0000-0000-000026AC0000}"/>
    <cellStyle name="Normale 7 3 2 2" xfId="8940" xr:uid="{00000000-0005-0000-0000-000027AC0000}"/>
    <cellStyle name="Normale 7 3 2 3" xfId="22122" xr:uid="{00000000-0005-0000-0000-000028AC0000}"/>
    <cellStyle name="Normale 7 3 3" xfId="8677" xr:uid="{00000000-0005-0000-0000-000029AC0000}"/>
    <cellStyle name="Normale 7 3 4" xfId="22121" xr:uid="{00000000-0005-0000-0000-00002AAC0000}"/>
    <cellStyle name="Normale 7 4" xfId="1677" xr:uid="{00000000-0005-0000-0000-00002BAC0000}"/>
    <cellStyle name="Normale 7 4 2" xfId="8938" xr:uid="{00000000-0005-0000-0000-00002CAC0000}"/>
    <cellStyle name="Normale 7 4 3" xfId="22123" xr:uid="{00000000-0005-0000-0000-00002DAC0000}"/>
    <cellStyle name="Normale 7 5" xfId="8675" xr:uid="{00000000-0005-0000-0000-00002EAC0000}"/>
    <cellStyle name="Normale 7 6" xfId="22118" xr:uid="{00000000-0005-0000-0000-00002FAC0000}"/>
    <cellStyle name="Normale 7_EDEN industria 2008 rev" xfId="528" xr:uid="{00000000-0005-0000-0000-000030AC0000}"/>
    <cellStyle name="Normale 8" xfId="529" xr:uid="{00000000-0005-0000-0000-000031AC0000}"/>
    <cellStyle name="Normale 8 2" xfId="530" xr:uid="{00000000-0005-0000-0000-000032AC0000}"/>
    <cellStyle name="Normale 8 2 2" xfId="1681" xr:uid="{00000000-0005-0000-0000-000033AC0000}"/>
    <cellStyle name="Normale 8 2 2 2" xfId="8942" xr:uid="{00000000-0005-0000-0000-000034AC0000}"/>
    <cellStyle name="Normale 8 2 2 3" xfId="22126" xr:uid="{00000000-0005-0000-0000-000035AC0000}"/>
    <cellStyle name="Normale 8 2 3" xfId="8679" xr:uid="{00000000-0005-0000-0000-000036AC0000}"/>
    <cellStyle name="Normale 8 2 4" xfId="22125" xr:uid="{00000000-0005-0000-0000-000037AC0000}"/>
    <cellStyle name="Normale 8 3" xfId="531" xr:uid="{00000000-0005-0000-0000-000038AC0000}"/>
    <cellStyle name="Normale 8 3 2" xfId="1682" xr:uid="{00000000-0005-0000-0000-000039AC0000}"/>
    <cellStyle name="Normale 8 3 2 2" xfId="8943" xr:uid="{00000000-0005-0000-0000-00003AAC0000}"/>
    <cellStyle name="Normale 8 3 2 3" xfId="22128" xr:uid="{00000000-0005-0000-0000-00003BAC0000}"/>
    <cellStyle name="Normale 8 3 3" xfId="8680" xr:uid="{00000000-0005-0000-0000-00003CAC0000}"/>
    <cellStyle name="Normale 8 3 4" xfId="22127" xr:uid="{00000000-0005-0000-0000-00003DAC0000}"/>
    <cellStyle name="Normale 8 4" xfId="1680" xr:uid="{00000000-0005-0000-0000-00003EAC0000}"/>
    <cellStyle name="Normale 8 4 2" xfId="8941" xr:uid="{00000000-0005-0000-0000-00003FAC0000}"/>
    <cellStyle name="Normale 8 4 3" xfId="22129" xr:uid="{00000000-0005-0000-0000-000040AC0000}"/>
    <cellStyle name="Normale 8 5" xfId="8678" xr:uid="{00000000-0005-0000-0000-000041AC0000}"/>
    <cellStyle name="Normale 8 6" xfId="22124" xr:uid="{00000000-0005-0000-0000-000042AC0000}"/>
    <cellStyle name="Normale 8_EDEN industria 2008 rev" xfId="532" xr:uid="{00000000-0005-0000-0000-000043AC0000}"/>
    <cellStyle name="Normale 9" xfId="533" xr:uid="{00000000-0005-0000-0000-000044AC0000}"/>
    <cellStyle name="Normale 9 2" xfId="534" xr:uid="{00000000-0005-0000-0000-000045AC0000}"/>
    <cellStyle name="Normale 9 2 2" xfId="1684" xr:uid="{00000000-0005-0000-0000-000046AC0000}"/>
    <cellStyle name="Normale 9 2 2 2" xfId="8945" xr:uid="{00000000-0005-0000-0000-000047AC0000}"/>
    <cellStyle name="Normale 9 2 2 3" xfId="22132" xr:uid="{00000000-0005-0000-0000-000048AC0000}"/>
    <cellStyle name="Normale 9 2 3" xfId="8682" xr:uid="{00000000-0005-0000-0000-000049AC0000}"/>
    <cellStyle name="Normale 9 2 4" xfId="22131" xr:uid="{00000000-0005-0000-0000-00004AAC0000}"/>
    <cellStyle name="Normale 9 3" xfId="535" xr:uid="{00000000-0005-0000-0000-00004BAC0000}"/>
    <cellStyle name="Normale 9 3 2" xfId="1685" xr:uid="{00000000-0005-0000-0000-00004CAC0000}"/>
    <cellStyle name="Normale 9 3 2 2" xfId="8946" xr:uid="{00000000-0005-0000-0000-00004DAC0000}"/>
    <cellStyle name="Normale 9 3 2 3" xfId="22134" xr:uid="{00000000-0005-0000-0000-00004EAC0000}"/>
    <cellStyle name="Normale 9 3 3" xfId="8683" xr:uid="{00000000-0005-0000-0000-00004FAC0000}"/>
    <cellStyle name="Normale 9 3 4" xfId="22133" xr:uid="{00000000-0005-0000-0000-000050AC0000}"/>
    <cellStyle name="Normale 9 4" xfId="1683" xr:uid="{00000000-0005-0000-0000-000051AC0000}"/>
    <cellStyle name="Normale 9 4 2" xfId="8944" xr:uid="{00000000-0005-0000-0000-000052AC0000}"/>
    <cellStyle name="Normale 9 4 3" xfId="22135" xr:uid="{00000000-0005-0000-0000-000053AC0000}"/>
    <cellStyle name="Normale 9 5" xfId="8681" xr:uid="{00000000-0005-0000-0000-000054AC0000}"/>
    <cellStyle name="Normale 9 6" xfId="22130" xr:uid="{00000000-0005-0000-0000-000055AC0000}"/>
    <cellStyle name="Normale 9_EDEN industria 2008 rev" xfId="536" xr:uid="{00000000-0005-0000-0000-000056AC0000}"/>
    <cellStyle name="Normale_B2020" xfId="537" xr:uid="{00000000-0005-0000-0000-000057AC0000}"/>
    <cellStyle name="Nota" xfId="538" xr:uid="{00000000-0005-0000-0000-000058AC0000}"/>
    <cellStyle name="Nota 10" xfId="4338" xr:uid="{00000000-0005-0000-0000-000059AC0000}"/>
    <cellStyle name="Nota 10 2" xfId="22137" xr:uid="{00000000-0005-0000-0000-00005AAC0000}"/>
    <cellStyle name="Nota 11" xfId="22136" xr:uid="{00000000-0005-0000-0000-00005BAC0000}"/>
    <cellStyle name="Nota 2" xfId="539" xr:uid="{00000000-0005-0000-0000-00005CAC0000}"/>
    <cellStyle name="Nota 2 2" xfId="1687" xr:uid="{00000000-0005-0000-0000-00005DAC0000}"/>
    <cellStyle name="Nota 2 2 2" xfId="8947" xr:uid="{00000000-0005-0000-0000-00005EAC0000}"/>
    <cellStyle name="Nota 2 2 2 2" xfId="14469" xr:uid="{00000000-0005-0000-0000-00005FAC0000}"/>
    <cellStyle name="Nota 2 2 3" xfId="13142" xr:uid="{00000000-0005-0000-0000-000060AC0000}"/>
    <cellStyle name="Nota 2 2 4" xfId="22139" xr:uid="{00000000-0005-0000-0000-000061AC0000}"/>
    <cellStyle name="Nota 2 3" xfId="4339" xr:uid="{00000000-0005-0000-0000-000062AC0000}"/>
    <cellStyle name="Nota 2 3 2" xfId="14057" xr:uid="{00000000-0005-0000-0000-000063AC0000}"/>
    <cellStyle name="Nota 2 3 3" xfId="22140" xr:uid="{00000000-0005-0000-0000-000064AC0000}"/>
    <cellStyle name="Nota 2 4" xfId="4340" xr:uid="{00000000-0005-0000-0000-000065AC0000}"/>
    <cellStyle name="Nota 2 4 2" xfId="22141" xr:uid="{00000000-0005-0000-0000-000066AC0000}"/>
    <cellStyle name="Nota 2 5" xfId="4341" xr:uid="{00000000-0005-0000-0000-000067AC0000}"/>
    <cellStyle name="Nota 2 5 2" xfId="22142" xr:uid="{00000000-0005-0000-0000-000068AC0000}"/>
    <cellStyle name="Nota 2 6" xfId="4342" xr:uid="{00000000-0005-0000-0000-000069AC0000}"/>
    <cellStyle name="Nota 2 6 2" xfId="22143" xr:uid="{00000000-0005-0000-0000-00006AAC0000}"/>
    <cellStyle name="Nota 2 7" xfId="22138" xr:uid="{00000000-0005-0000-0000-00006BAC0000}"/>
    <cellStyle name="Nota 3" xfId="540" xr:uid="{00000000-0005-0000-0000-00006CAC0000}"/>
    <cellStyle name="Nota 3 2" xfId="1689" xr:uid="{00000000-0005-0000-0000-00006DAC0000}"/>
    <cellStyle name="Nota 3 2 2" xfId="3789" xr:uid="{00000000-0005-0000-0000-00006EAC0000}"/>
    <cellStyle name="Nota 3 2 2 2" xfId="6438" xr:uid="{00000000-0005-0000-0000-00006FAC0000}"/>
    <cellStyle name="Nota 3 2 2 2 2" xfId="13276" xr:uid="{00000000-0005-0000-0000-000070AC0000}"/>
    <cellStyle name="Nota 3 2 2 2 3" xfId="22147" xr:uid="{00000000-0005-0000-0000-000071AC0000}"/>
    <cellStyle name="Nota 3 2 2 3" xfId="13144" xr:uid="{00000000-0005-0000-0000-000072AC0000}"/>
    <cellStyle name="Nota 3 2 2 4" xfId="22146" xr:uid="{00000000-0005-0000-0000-000073AC0000}"/>
    <cellStyle name="Nota 3 2 3" xfId="2958" xr:uid="{00000000-0005-0000-0000-000074AC0000}"/>
    <cellStyle name="Nota 3 2 3 2" xfId="9501" xr:uid="{00000000-0005-0000-0000-000075AC0000}"/>
    <cellStyle name="Nota 3 2 3 2 2" xfId="22149" xr:uid="{00000000-0005-0000-0000-000076AC0000}"/>
    <cellStyle name="Nota 3 2 3 3" xfId="13277" xr:uid="{00000000-0005-0000-0000-000077AC0000}"/>
    <cellStyle name="Nota 3 2 3 4" xfId="22148" xr:uid="{00000000-0005-0000-0000-000078AC0000}"/>
    <cellStyle name="Nota 3 2 3 5" xfId="44426" xr:uid="{00000000-0005-0000-0000-000079AC0000}"/>
    <cellStyle name="Nota 3 2 4" xfId="4343" xr:uid="{00000000-0005-0000-0000-00007AAC0000}"/>
    <cellStyle name="Nota 3 2 4 2" xfId="13581" xr:uid="{00000000-0005-0000-0000-00007BAC0000}"/>
    <cellStyle name="Nota 3 2 4 3" xfId="16674" xr:uid="{00000000-0005-0000-0000-00007CAC0000}"/>
    <cellStyle name="Nota 3 2 4 4" xfId="22150" xr:uid="{00000000-0005-0000-0000-00007DAC0000}"/>
    <cellStyle name="Nota 3 2 4 5" xfId="12899" xr:uid="{00000000-0005-0000-0000-00007EAC0000}"/>
    <cellStyle name="Nota 3 2 5" xfId="4344" xr:uid="{00000000-0005-0000-0000-00007FAC0000}"/>
    <cellStyle name="Nota 3 2 5 2" xfId="13999" xr:uid="{00000000-0005-0000-0000-000080AC0000}"/>
    <cellStyle name="Nota 3 2 5 3" xfId="22151" xr:uid="{00000000-0005-0000-0000-000081AC0000}"/>
    <cellStyle name="Nota 3 2 5 4" xfId="12893" xr:uid="{00000000-0005-0000-0000-000082AC0000}"/>
    <cellStyle name="Nota 3 2 6" xfId="4345" xr:uid="{00000000-0005-0000-0000-000083AC0000}"/>
    <cellStyle name="Nota 3 2 6 2" xfId="22152" xr:uid="{00000000-0005-0000-0000-000084AC0000}"/>
    <cellStyle name="Nota 3 2 7" xfId="22145" xr:uid="{00000000-0005-0000-0000-000085AC0000}"/>
    <cellStyle name="Nota 3 3" xfId="1688" xr:uid="{00000000-0005-0000-0000-000086AC0000}"/>
    <cellStyle name="Nota 3 3 2" xfId="4346" xr:uid="{00000000-0005-0000-0000-000087AC0000}"/>
    <cellStyle name="Nota 3 3 2 2" xfId="13728" xr:uid="{00000000-0005-0000-0000-000088AC0000}"/>
    <cellStyle name="Nota 3 3 2 3" xfId="22154" xr:uid="{00000000-0005-0000-0000-000089AC0000}"/>
    <cellStyle name="Nota 3 3 3" xfId="13143" xr:uid="{00000000-0005-0000-0000-00008AAC0000}"/>
    <cellStyle name="Nota 3 3 4" xfId="22153" xr:uid="{00000000-0005-0000-0000-00008BAC0000}"/>
    <cellStyle name="Nota 3 4" xfId="2449" xr:uid="{00000000-0005-0000-0000-00008CAC0000}"/>
    <cellStyle name="Nota 3 4 2" xfId="9161" xr:uid="{00000000-0005-0000-0000-00008DAC0000}"/>
    <cellStyle name="Nota 3 4 2 2" xfId="14470" xr:uid="{00000000-0005-0000-0000-00008EAC0000}"/>
    <cellStyle name="Nota 3 4 3" xfId="13145" xr:uid="{00000000-0005-0000-0000-00008FAC0000}"/>
    <cellStyle name="Nota 3 4 4" xfId="22155" xr:uid="{00000000-0005-0000-0000-000090AC0000}"/>
    <cellStyle name="Nota 3 5" xfId="4347" xr:uid="{00000000-0005-0000-0000-000091AC0000}"/>
    <cellStyle name="Nota 3 5 2" xfId="13573" xr:uid="{00000000-0005-0000-0000-000092AC0000}"/>
    <cellStyle name="Nota 3 5 3" xfId="22156" xr:uid="{00000000-0005-0000-0000-000093AC0000}"/>
    <cellStyle name="Nota 3 6" xfId="4348" xr:uid="{00000000-0005-0000-0000-000094AC0000}"/>
    <cellStyle name="Nota 3 6 2" xfId="22157" xr:uid="{00000000-0005-0000-0000-000095AC0000}"/>
    <cellStyle name="Nota 3 7" xfId="4349" xr:uid="{00000000-0005-0000-0000-000096AC0000}"/>
    <cellStyle name="Nota 3 7 2" xfId="22158" xr:uid="{00000000-0005-0000-0000-000097AC0000}"/>
    <cellStyle name="Nota 3 8" xfId="22144" xr:uid="{00000000-0005-0000-0000-000098AC0000}"/>
    <cellStyle name="Nota 4" xfId="1690" xr:uid="{00000000-0005-0000-0000-000099AC0000}"/>
    <cellStyle name="Nota 4 2" xfId="4350" xr:uid="{00000000-0005-0000-0000-00009AAC0000}"/>
    <cellStyle name="Nota 4 2 2" xfId="4351" xr:uid="{00000000-0005-0000-0000-00009BAC0000}"/>
    <cellStyle name="Nota 4 2 2 2" xfId="22161" xr:uid="{00000000-0005-0000-0000-00009CAC0000}"/>
    <cellStyle name="Nota 4 2 3" xfId="13278" xr:uid="{00000000-0005-0000-0000-00009DAC0000}"/>
    <cellStyle name="Nota 4 2 4" xfId="16671" xr:uid="{00000000-0005-0000-0000-00009EAC0000}"/>
    <cellStyle name="Nota 4 2 5" xfId="22160" xr:uid="{00000000-0005-0000-0000-00009FAC0000}"/>
    <cellStyle name="Nota 4 2 6" xfId="12438" xr:uid="{00000000-0005-0000-0000-0000A0AC0000}"/>
    <cellStyle name="Nota 4 3" xfId="4352" xr:uid="{00000000-0005-0000-0000-0000A1AC0000}"/>
    <cellStyle name="Nota 4 3 2" xfId="13279" xr:uid="{00000000-0005-0000-0000-0000A2AC0000}"/>
    <cellStyle name="Nota 4 3 3" xfId="22162" xr:uid="{00000000-0005-0000-0000-0000A3AC0000}"/>
    <cellStyle name="Nota 4 4" xfId="4353" xr:uid="{00000000-0005-0000-0000-0000A4AC0000}"/>
    <cellStyle name="Nota 4 4 2" xfId="22163" xr:uid="{00000000-0005-0000-0000-0000A5AC0000}"/>
    <cellStyle name="Nota 4 5" xfId="4354" xr:uid="{00000000-0005-0000-0000-0000A6AC0000}"/>
    <cellStyle name="Nota 4 5 2" xfId="22164" xr:uid="{00000000-0005-0000-0000-0000A7AC0000}"/>
    <cellStyle name="Nota 4 6" xfId="4355" xr:uid="{00000000-0005-0000-0000-0000A8AC0000}"/>
    <cellStyle name="Nota 4 6 2" xfId="22165" xr:uid="{00000000-0005-0000-0000-0000A9AC0000}"/>
    <cellStyle name="Nota 4 7" xfId="22159" xr:uid="{00000000-0005-0000-0000-0000AAAC0000}"/>
    <cellStyle name="Nota 5" xfId="1691" xr:uid="{00000000-0005-0000-0000-0000ABAC0000}"/>
    <cellStyle name="Nota 5 2" xfId="4356" xr:uid="{00000000-0005-0000-0000-0000ACAC0000}"/>
    <cellStyle name="Nota 5 2 2" xfId="13280" xr:uid="{00000000-0005-0000-0000-0000ADAC0000}"/>
    <cellStyle name="Nota 5 2 3" xfId="22167" xr:uid="{00000000-0005-0000-0000-0000AEAC0000}"/>
    <cellStyle name="Nota 5 3" xfId="4357" xr:uid="{00000000-0005-0000-0000-0000AFAC0000}"/>
    <cellStyle name="Nota 5 3 2" xfId="22168" xr:uid="{00000000-0005-0000-0000-0000B0AC0000}"/>
    <cellStyle name="Nota 5 4" xfId="4358" xr:uid="{00000000-0005-0000-0000-0000B1AC0000}"/>
    <cellStyle name="Nota 5 4 2" xfId="22169" xr:uid="{00000000-0005-0000-0000-0000B2AC0000}"/>
    <cellStyle name="Nota 5 5" xfId="4359" xr:uid="{00000000-0005-0000-0000-0000B3AC0000}"/>
    <cellStyle name="Nota 5 5 2" xfId="22170" xr:uid="{00000000-0005-0000-0000-0000B4AC0000}"/>
    <cellStyle name="Nota 5 6" xfId="4360" xr:uid="{00000000-0005-0000-0000-0000B5AC0000}"/>
    <cellStyle name="Nota 5 6 2" xfId="22171" xr:uid="{00000000-0005-0000-0000-0000B6AC0000}"/>
    <cellStyle name="Nota 5 7" xfId="22166" xr:uid="{00000000-0005-0000-0000-0000B7AC0000}"/>
    <cellStyle name="Nota 6" xfId="1686" xr:uid="{00000000-0005-0000-0000-0000B8AC0000}"/>
    <cellStyle name="Nota 6 2" xfId="4991" xr:uid="{00000000-0005-0000-0000-0000B9AC0000}"/>
    <cellStyle name="Nota 6 2 2" xfId="14167" xr:uid="{00000000-0005-0000-0000-0000BAAC0000}"/>
    <cellStyle name="Nota 6 3" xfId="13141" xr:uid="{00000000-0005-0000-0000-0000BBAC0000}"/>
    <cellStyle name="Nota 6 4" xfId="22172" xr:uid="{00000000-0005-0000-0000-0000BCAC0000}"/>
    <cellStyle name="Nota 7" xfId="4361" xr:uid="{00000000-0005-0000-0000-0000BDAC0000}"/>
    <cellStyle name="Nota 7 2" xfId="12946" xr:uid="{00000000-0005-0000-0000-0000BEAC0000}"/>
    <cellStyle name="Nota 7 3" xfId="22173" xr:uid="{00000000-0005-0000-0000-0000BFAC0000}"/>
    <cellStyle name="Nota 8" xfId="4362" xr:uid="{00000000-0005-0000-0000-0000C0AC0000}"/>
    <cellStyle name="Nota 8 2" xfId="22174" xr:uid="{00000000-0005-0000-0000-0000C1AC0000}"/>
    <cellStyle name="Nota 9" xfId="4363" xr:uid="{00000000-0005-0000-0000-0000C2AC0000}"/>
    <cellStyle name="Nota 9 2" xfId="22175" xr:uid="{00000000-0005-0000-0000-0000C3AC0000}"/>
    <cellStyle name="Note 2" xfId="6439" xr:uid="{00000000-0005-0000-0000-0000C4AC0000}"/>
    <cellStyle name="Note 2 2" xfId="6440" xr:uid="{00000000-0005-0000-0000-0000C5AC0000}"/>
    <cellStyle name="Note 2 2 2" xfId="6441" xr:uid="{00000000-0005-0000-0000-0000C6AC0000}"/>
    <cellStyle name="Note 2 2 2 2" xfId="22178" xr:uid="{00000000-0005-0000-0000-0000C7AC0000}"/>
    <cellStyle name="Note 2 2 2 3" xfId="13283" xr:uid="{00000000-0005-0000-0000-0000C8AC0000}"/>
    <cellStyle name="Note 2 2 3" xfId="22179" xr:uid="{00000000-0005-0000-0000-0000C9AC0000}"/>
    <cellStyle name="Note 2 2 4" xfId="22177" xr:uid="{00000000-0005-0000-0000-0000CAAC0000}"/>
    <cellStyle name="Note 2 2 5" xfId="44428" xr:uid="{00000000-0005-0000-0000-0000CBAC0000}"/>
    <cellStyle name="Note 2 2 6" xfId="13282" xr:uid="{00000000-0005-0000-0000-0000CCAC0000}"/>
    <cellStyle name="Note 2 3" xfId="6442" xr:uid="{00000000-0005-0000-0000-0000CDAC0000}"/>
    <cellStyle name="Note 2 3 2" xfId="22180" xr:uid="{00000000-0005-0000-0000-0000CEAC0000}"/>
    <cellStyle name="Note 2 3 3" xfId="13284" xr:uid="{00000000-0005-0000-0000-0000CFAC0000}"/>
    <cellStyle name="Note 2 4" xfId="22181" xr:uid="{00000000-0005-0000-0000-0000D0AC0000}"/>
    <cellStyle name="Note 2 5" xfId="22176" xr:uid="{00000000-0005-0000-0000-0000D1AC0000}"/>
    <cellStyle name="Note 2 6" xfId="44427" xr:uid="{00000000-0005-0000-0000-0000D2AC0000}"/>
    <cellStyle name="Note 2 7" xfId="13281" xr:uid="{00000000-0005-0000-0000-0000D3AC0000}"/>
    <cellStyle name="Note 3" xfId="22182" xr:uid="{00000000-0005-0000-0000-0000D4AC0000}"/>
    <cellStyle name="Note 3 2" xfId="44429" xr:uid="{00000000-0005-0000-0000-0000D5AC0000}"/>
    <cellStyle name="Note 4" xfId="22183" xr:uid="{00000000-0005-0000-0000-0000D6AC0000}"/>
    <cellStyle name="Note 4 2" xfId="44430" xr:uid="{00000000-0005-0000-0000-0000D7AC0000}"/>
    <cellStyle name="Nuovo" xfId="541" xr:uid="{00000000-0005-0000-0000-0000D8AC0000}"/>
    <cellStyle name="Nuovo 10" xfId="542" xr:uid="{00000000-0005-0000-0000-0000D9AC0000}"/>
    <cellStyle name="Nuovo 10 2" xfId="543" xr:uid="{00000000-0005-0000-0000-0000DAAC0000}"/>
    <cellStyle name="Nuovo 10 2 2" xfId="1694" xr:uid="{00000000-0005-0000-0000-0000DBAC0000}"/>
    <cellStyle name="Nuovo 10 2 2 2" xfId="8948" xr:uid="{00000000-0005-0000-0000-0000DCAC0000}"/>
    <cellStyle name="Nuovo 10 2 2 3" xfId="22187" xr:uid="{00000000-0005-0000-0000-0000DDAC0000}"/>
    <cellStyle name="Nuovo 10 2 3" xfId="8684" xr:uid="{00000000-0005-0000-0000-0000DEAC0000}"/>
    <cellStyle name="Nuovo 10 2 4" xfId="22186" xr:uid="{00000000-0005-0000-0000-0000DFAC0000}"/>
    <cellStyle name="Nuovo 10 3" xfId="544" xr:uid="{00000000-0005-0000-0000-0000E0AC0000}"/>
    <cellStyle name="Nuovo 10 3 2" xfId="1696" xr:uid="{00000000-0005-0000-0000-0000E1AC0000}"/>
    <cellStyle name="Nuovo 10 3 2 2" xfId="3790" xr:uid="{00000000-0005-0000-0000-0000E2AC0000}"/>
    <cellStyle name="Nuovo 10 3 2 2 2" xfId="22190" xr:uid="{00000000-0005-0000-0000-0000E3AC0000}"/>
    <cellStyle name="Nuovo 10 3 2 3" xfId="2959" xr:uid="{00000000-0005-0000-0000-0000E4AC0000}"/>
    <cellStyle name="Nuovo 10 3 2 3 2" xfId="9502" xr:uid="{00000000-0005-0000-0000-0000E5AC0000}"/>
    <cellStyle name="Nuovo 10 3 2 4" xfId="22189" xr:uid="{00000000-0005-0000-0000-0000E6AC0000}"/>
    <cellStyle name="Nuovo 10 3 3" xfId="1695" xr:uid="{00000000-0005-0000-0000-0000E7AC0000}"/>
    <cellStyle name="Nuovo 10 3 3 2" xfId="4364" xr:uid="{00000000-0005-0000-0000-0000E8AC0000}"/>
    <cellStyle name="Nuovo 10 3 3 2 2" xfId="22192" xr:uid="{00000000-0005-0000-0000-0000E9AC0000}"/>
    <cellStyle name="Nuovo 10 3 3 3" xfId="22191" xr:uid="{00000000-0005-0000-0000-0000EAAC0000}"/>
    <cellStyle name="Nuovo 10 3 4" xfId="2450" xr:uid="{00000000-0005-0000-0000-0000EBAC0000}"/>
    <cellStyle name="Nuovo 10 3 4 2" xfId="9162" xr:uid="{00000000-0005-0000-0000-0000ECAC0000}"/>
    <cellStyle name="Nuovo 10 3 4 3" xfId="22193" xr:uid="{00000000-0005-0000-0000-0000EDAC0000}"/>
    <cellStyle name="Nuovo 10 3 5" xfId="7717" xr:uid="{00000000-0005-0000-0000-0000EEAC0000}"/>
    <cellStyle name="Nuovo 10 3 6" xfId="22188" xr:uid="{00000000-0005-0000-0000-0000EFAC0000}"/>
    <cellStyle name="Nuovo 10 4" xfId="1697" xr:uid="{00000000-0005-0000-0000-0000F0AC0000}"/>
    <cellStyle name="Nuovo 10 4 2" xfId="4365" xr:uid="{00000000-0005-0000-0000-0000F1AC0000}"/>
    <cellStyle name="Nuovo 10 4 2 2" xfId="4366" xr:uid="{00000000-0005-0000-0000-0000F2AC0000}"/>
    <cellStyle name="Nuovo 10 4 2 2 2" xfId="22196" xr:uid="{00000000-0005-0000-0000-0000F3AC0000}"/>
    <cellStyle name="Nuovo 10 4 2 3" xfId="13285" xr:uid="{00000000-0005-0000-0000-0000F4AC0000}"/>
    <cellStyle name="Nuovo 10 4 2 4" xfId="22195" xr:uid="{00000000-0005-0000-0000-0000F5AC0000}"/>
    <cellStyle name="Nuovo 10 4 2 5" xfId="12437" xr:uid="{00000000-0005-0000-0000-0000F6AC0000}"/>
    <cellStyle name="Nuovo 10 4 3" xfId="4367" xr:uid="{00000000-0005-0000-0000-0000F7AC0000}"/>
    <cellStyle name="Nuovo 10 4 3 2" xfId="22197" xr:uid="{00000000-0005-0000-0000-0000F8AC0000}"/>
    <cellStyle name="Nuovo 10 4 4" xfId="22194" xr:uid="{00000000-0005-0000-0000-0000F9AC0000}"/>
    <cellStyle name="Nuovo 10 5" xfId="1698" xr:uid="{00000000-0005-0000-0000-0000FAAC0000}"/>
    <cellStyle name="Nuovo 10 5 2" xfId="22198" xr:uid="{00000000-0005-0000-0000-0000FBAC0000}"/>
    <cellStyle name="Nuovo 10 6" xfId="1693" xr:uid="{00000000-0005-0000-0000-0000FCAC0000}"/>
    <cellStyle name="Nuovo 10 6 2" xfId="4993" xr:uid="{00000000-0005-0000-0000-0000FDAC0000}"/>
    <cellStyle name="Nuovo 10 7" xfId="22185" xr:uid="{00000000-0005-0000-0000-0000FEAC0000}"/>
    <cellStyle name="Nuovo 11" xfId="545" xr:uid="{00000000-0005-0000-0000-0000FFAC0000}"/>
    <cellStyle name="Nuovo 11 2" xfId="546" xr:uid="{00000000-0005-0000-0000-000000AD0000}"/>
    <cellStyle name="Nuovo 11 2 2" xfId="1700" xr:uid="{00000000-0005-0000-0000-000001AD0000}"/>
    <cellStyle name="Nuovo 11 2 2 2" xfId="8949" xr:uid="{00000000-0005-0000-0000-000002AD0000}"/>
    <cellStyle name="Nuovo 11 2 2 3" xfId="22201" xr:uid="{00000000-0005-0000-0000-000003AD0000}"/>
    <cellStyle name="Nuovo 11 2 3" xfId="8685" xr:uid="{00000000-0005-0000-0000-000004AD0000}"/>
    <cellStyle name="Nuovo 11 2 4" xfId="22200" xr:uid="{00000000-0005-0000-0000-000005AD0000}"/>
    <cellStyle name="Nuovo 11 3" xfId="547" xr:uid="{00000000-0005-0000-0000-000006AD0000}"/>
    <cellStyle name="Nuovo 11 3 2" xfId="1702" xr:uid="{00000000-0005-0000-0000-000007AD0000}"/>
    <cellStyle name="Nuovo 11 3 2 2" xfId="3791" xr:uid="{00000000-0005-0000-0000-000008AD0000}"/>
    <cellStyle name="Nuovo 11 3 2 2 2" xfId="22204" xr:uid="{00000000-0005-0000-0000-000009AD0000}"/>
    <cellStyle name="Nuovo 11 3 2 3" xfId="2960" xr:uid="{00000000-0005-0000-0000-00000AAD0000}"/>
    <cellStyle name="Nuovo 11 3 2 3 2" xfId="9503" xr:uid="{00000000-0005-0000-0000-00000BAD0000}"/>
    <cellStyle name="Nuovo 11 3 2 4" xfId="22203" xr:uid="{00000000-0005-0000-0000-00000CAD0000}"/>
    <cellStyle name="Nuovo 11 3 3" xfId="1701" xr:uid="{00000000-0005-0000-0000-00000DAD0000}"/>
    <cellStyle name="Nuovo 11 3 3 2" xfId="4368" xr:uid="{00000000-0005-0000-0000-00000EAD0000}"/>
    <cellStyle name="Nuovo 11 3 3 2 2" xfId="22206" xr:uid="{00000000-0005-0000-0000-00000FAD0000}"/>
    <cellStyle name="Nuovo 11 3 3 3" xfId="22205" xr:uid="{00000000-0005-0000-0000-000010AD0000}"/>
    <cellStyle name="Nuovo 11 3 4" xfId="2451" xr:uid="{00000000-0005-0000-0000-000011AD0000}"/>
    <cellStyle name="Nuovo 11 3 4 2" xfId="9163" xr:uid="{00000000-0005-0000-0000-000012AD0000}"/>
    <cellStyle name="Nuovo 11 3 4 3" xfId="22207" xr:uid="{00000000-0005-0000-0000-000013AD0000}"/>
    <cellStyle name="Nuovo 11 3 5" xfId="6953" xr:uid="{00000000-0005-0000-0000-000014AD0000}"/>
    <cellStyle name="Nuovo 11 3 6" xfId="22202" xr:uid="{00000000-0005-0000-0000-000015AD0000}"/>
    <cellStyle name="Nuovo 11 4" xfId="1703" xr:uid="{00000000-0005-0000-0000-000016AD0000}"/>
    <cellStyle name="Nuovo 11 4 2" xfId="4369" xr:uid="{00000000-0005-0000-0000-000017AD0000}"/>
    <cellStyle name="Nuovo 11 4 2 2" xfId="4370" xr:uid="{00000000-0005-0000-0000-000018AD0000}"/>
    <cellStyle name="Nuovo 11 4 2 2 2" xfId="22210" xr:uid="{00000000-0005-0000-0000-000019AD0000}"/>
    <cellStyle name="Nuovo 11 4 2 3" xfId="13286" xr:uid="{00000000-0005-0000-0000-00001AAD0000}"/>
    <cellStyle name="Nuovo 11 4 2 4" xfId="22209" xr:uid="{00000000-0005-0000-0000-00001BAD0000}"/>
    <cellStyle name="Nuovo 11 4 2 5" xfId="12436" xr:uid="{00000000-0005-0000-0000-00001CAD0000}"/>
    <cellStyle name="Nuovo 11 4 3" xfId="4371" xr:uid="{00000000-0005-0000-0000-00001DAD0000}"/>
    <cellStyle name="Nuovo 11 4 3 2" xfId="22211" xr:uid="{00000000-0005-0000-0000-00001EAD0000}"/>
    <cellStyle name="Nuovo 11 4 4" xfId="22208" xr:uid="{00000000-0005-0000-0000-00001FAD0000}"/>
    <cellStyle name="Nuovo 11 5" xfId="1704" xr:uid="{00000000-0005-0000-0000-000020AD0000}"/>
    <cellStyle name="Nuovo 11 5 2" xfId="22212" xr:uid="{00000000-0005-0000-0000-000021AD0000}"/>
    <cellStyle name="Nuovo 11 6" xfId="1699" xr:uid="{00000000-0005-0000-0000-000022AD0000}"/>
    <cellStyle name="Nuovo 11 6 2" xfId="4994" xr:uid="{00000000-0005-0000-0000-000023AD0000}"/>
    <cellStyle name="Nuovo 11 7" xfId="22199" xr:uid="{00000000-0005-0000-0000-000024AD0000}"/>
    <cellStyle name="Nuovo 12" xfId="548" xr:uid="{00000000-0005-0000-0000-000025AD0000}"/>
    <cellStyle name="Nuovo 12 2" xfId="549" xr:uid="{00000000-0005-0000-0000-000026AD0000}"/>
    <cellStyle name="Nuovo 12 2 2" xfId="1706" xr:uid="{00000000-0005-0000-0000-000027AD0000}"/>
    <cellStyle name="Nuovo 12 2 2 2" xfId="8950" xr:uid="{00000000-0005-0000-0000-000028AD0000}"/>
    <cellStyle name="Nuovo 12 2 2 3" xfId="22215" xr:uid="{00000000-0005-0000-0000-000029AD0000}"/>
    <cellStyle name="Nuovo 12 2 3" xfId="8686" xr:uid="{00000000-0005-0000-0000-00002AAD0000}"/>
    <cellStyle name="Nuovo 12 2 4" xfId="22214" xr:uid="{00000000-0005-0000-0000-00002BAD0000}"/>
    <cellStyle name="Nuovo 12 3" xfId="550" xr:uid="{00000000-0005-0000-0000-00002CAD0000}"/>
    <cellStyle name="Nuovo 12 3 2" xfId="1708" xr:uid="{00000000-0005-0000-0000-00002DAD0000}"/>
    <cellStyle name="Nuovo 12 3 2 2" xfId="3792" xr:uid="{00000000-0005-0000-0000-00002EAD0000}"/>
    <cellStyle name="Nuovo 12 3 2 2 2" xfId="22218" xr:uid="{00000000-0005-0000-0000-00002FAD0000}"/>
    <cellStyle name="Nuovo 12 3 2 3" xfId="2961" xr:uid="{00000000-0005-0000-0000-000030AD0000}"/>
    <cellStyle name="Nuovo 12 3 2 3 2" xfId="9504" xr:uid="{00000000-0005-0000-0000-000031AD0000}"/>
    <cellStyle name="Nuovo 12 3 2 4" xfId="22217" xr:uid="{00000000-0005-0000-0000-000032AD0000}"/>
    <cellStyle name="Nuovo 12 3 3" xfId="1707" xr:uid="{00000000-0005-0000-0000-000033AD0000}"/>
    <cellStyle name="Nuovo 12 3 3 2" xfId="4372" xr:uid="{00000000-0005-0000-0000-000034AD0000}"/>
    <cellStyle name="Nuovo 12 3 3 2 2" xfId="22220" xr:uid="{00000000-0005-0000-0000-000035AD0000}"/>
    <cellStyle name="Nuovo 12 3 3 3" xfId="22219" xr:uid="{00000000-0005-0000-0000-000036AD0000}"/>
    <cellStyle name="Nuovo 12 3 4" xfId="2452" xr:uid="{00000000-0005-0000-0000-000037AD0000}"/>
    <cellStyle name="Nuovo 12 3 4 2" xfId="9164" xr:uid="{00000000-0005-0000-0000-000038AD0000}"/>
    <cellStyle name="Nuovo 12 3 4 3" xfId="22221" xr:uid="{00000000-0005-0000-0000-000039AD0000}"/>
    <cellStyle name="Nuovo 12 3 5" xfId="6640" xr:uid="{00000000-0005-0000-0000-00003AAD0000}"/>
    <cellStyle name="Nuovo 12 3 6" xfId="22216" xr:uid="{00000000-0005-0000-0000-00003BAD0000}"/>
    <cellStyle name="Nuovo 12 4" xfId="1709" xr:uid="{00000000-0005-0000-0000-00003CAD0000}"/>
    <cellStyle name="Nuovo 12 4 2" xfId="4373" xr:uid="{00000000-0005-0000-0000-00003DAD0000}"/>
    <cellStyle name="Nuovo 12 4 2 2" xfId="4374" xr:uid="{00000000-0005-0000-0000-00003EAD0000}"/>
    <cellStyle name="Nuovo 12 4 2 2 2" xfId="22224" xr:uid="{00000000-0005-0000-0000-00003FAD0000}"/>
    <cellStyle name="Nuovo 12 4 2 3" xfId="13287" xr:uid="{00000000-0005-0000-0000-000040AD0000}"/>
    <cellStyle name="Nuovo 12 4 2 4" xfId="22223" xr:uid="{00000000-0005-0000-0000-000041AD0000}"/>
    <cellStyle name="Nuovo 12 4 2 5" xfId="12435" xr:uid="{00000000-0005-0000-0000-000042AD0000}"/>
    <cellStyle name="Nuovo 12 4 3" xfId="4375" xr:uid="{00000000-0005-0000-0000-000043AD0000}"/>
    <cellStyle name="Nuovo 12 4 3 2" xfId="22225" xr:uid="{00000000-0005-0000-0000-000044AD0000}"/>
    <cellStyle name="Nuovo 12 4 4" xfId="22222" xr:uid="{00000000-0005-0000-0000-000045AD0000}"/>
    <cellStyle name="Nuovo 12 5" xfId="1710" xr:uid="{00000000-0005-0000-0000-000046AD0000}"/>
    <cellStyle name="Nuovo 12 5 2" xfId="22226" xr:uid="{00000000-0005-0000-0000-000047AD0000}"/>
    <cellStyle name="Nuovo 12 6" xfId="1705" xr:uid="{00000000-0005-0000-0000-000048AD0000}"/>
    <cellStyle name="Nuovo 12 6 2" xfId="4995" xr:uid="{00000000-0005-0000-0000-000049AD0000}"/>
    <cellStyle name="Nuovo 12 7" xfId="22213" xr:uid="{00000000-0005-0000-0000-00004AAD0000}"/>
    <cellStyle name="Nuovo 13" xfId="551" xr:uid="{00000000-0005-0000-0000-00004BAD0000}"/>
    <cellStyle name="Nuovo 13 2" xfId="552" xr:uid="{00000000-0005-0000-0000-00004CAD0000}"/>
    <cellStyle name="Nuovo 13 2 2" xfId="1712" xr:uid="{00000000-0005-0000-0000-00004DAD0000}"/>
    <cellStyle name="Nuovo 13 2 2 2" xfId="8951" xr:uid="{00000000-0005-0000-0000-00004EAD0000}"/>
    <cellStyle name="Nuovo 13 2 2 3" xfId="22229" xr:uid="{00000000-0005-0000-0000-00004FAD0000}"/>
    <cellStyle name="Nuovo 13 2 3" xfId="8687" xr:uid="{00000000-0005-0000-0000-000050AD0000}"/>
    <cellStyle name="Nuovo 13 2 4" xfId="22228" xr:uid="{00000000-0005-0000-0000-000051AD0000}"/>
    <cellStyle name="Nuovo 13 3" xfId="553" xr:uid="{00000000-0005-0000-0000-000052AD0000}"/>
    <cellStyle name="Nuovo 13 3 2" xfId="1714" xr:uid="{00000000-0005-0000-0000-000053AD0000}"/>
    <cellStyle name="Nuovo 13 3 2 2" xfId="3793" xr:uid="{00000000-0005-0000-0000-000054AD0000}"/>
    <cellStyle name="Nuovo 13 3 2 2 2" xfId="22232" xr:uid="{00000000-0005-0000-0000-000055AD0000}"/>
    <cellStyle name="Nuovo 13 3 2 3" xfId="2962" xr:uid="{00000000-0005-0000-0000-000056AD0000}"/>
    <cellStyle name="Nuovo 13 3 2 3 2" xfId="9505" xr:uid="{00000000-0005-0000-0000-000057AD0000}"/>
    <cellStyle name="Nuovo 13 3 2 4" xfId="22231" xr:uid="{00000000-0005-0000-0000-000058AD0000}"/>
    <cellStyle name="Nuovo 13 3 3" xfId="1713" xr:uid="{00000000-0005-0000-0000-000059AD0000}"/>
    <cellStyle name="Nuovo 13 3 3 2" xfId="4376" xr:uid="{00000000-0005-0000-0000-00005AAD0000}"/>
    <cellStyle name="Nuovo 13 3 3 2 2" xfId="22234" xr:uid="{00000000-0005-0000-0000-00005BAD0000}"/>
    <cellStyle name="Nuovo 13 3 3 3" xfId="22233" xr:uid="{00000000-0005-0000-0000-00005CAD0000}"/>
    <cellStyle name="Nuovo 13 3 4" xfId="2453" xr:uid="{00000000-0005-0000-0000-00005DAD0000}"/>
    <cellStyle name="Nuovo 13 3 4 2" xfId="9165" xr:uid="{00000000-0005-0000-0000-00005EAD0000}"/>
    <cellStyle name="Nuovo 13 3 4 3" xfId="22235" xr:uid="{00000000-0005-0000-0000-00005FAD0000}"/>
    <cellStyle name="Nuovo 13 3 5" xfId="7683" xr:uid="{00000000-0005-0000-0000-000060AD0000}"/>
    <cellStyle name="Nuovo 13 3 6" xfId="22230" xr:uid="{00000000-0005-0000-0000-000061AD0000}"/>
    <cellStyle name="Nuovo 13 4" xfId="1715" xr:uid="{00000000-0005-0000-0000-000062AD0000}"/>
    <cellStyle name="Nuovo 13 4 2" xfId="4377" xr:uid="{00000000-0005-0000-0000-000063AD0000}"/>
    <cellStyle name="Nuovo 13 4 2 2" xfId="4378" xr:uid="{00000000-0005-0000-0000-000064AD0000}"/>
    <cellStyle name="Nuovo 13 4 2 2 2" xfId="22238" xr:uid="{00000000-0005-0000-0000-000065AD0000}"/>
    <cellStyle name="Nuovo 13 4 2 3" xfId="13288" xr:uid="{00000000-0005-0000-0000-000066AD0000}"/>
    <cellStyle name="Nuovo 13 4 2 4" xfId="22237" xr:uid="{00000000-0005-0000-0000-000067AD0000}"/>
    <cellStyle name="Nuovo 13 4 2 5" xfId="12434" xr:uid="{00000000-0005-0000-0000-000068AD0000}"/>
    <cellStyle name="Nuovo 13 4 3" xfId="4379" xr:uid="{00000000-0005-0000-0000-000069AD0000}"/>
    <cellStyle name="Nuovo 13 4 3 2" xfId="22239" xr:uid="{00000000-0005-0000-0000-00006AAD0000}"/>
    <cellStyle name="Nuovo 13 4 4" xfId="22236" xr:uid="{00000000-0005-0000-0000-00006BAD0000}"/>
    <cellStyle name="Nuovo 13 5" xfId="1716" xr:uid="{00000000-0005-0000-0000-00006CAD0000}"/>
    <cellStyle name="Nuovo 13 5 2" xfId="22240" xr:uid="{00000000-0005-0000-0000-00006DAD0000}"/>
    <cellStyle name="Nuovo 13 6" xfId="1711" xr:uid="{00000000-0005-0000-0000-00006EAD0000}"/>
    <cellStyle name="Nuovo 13 6 2" xfId="4996" xr:uid="{00000000-0005-0000-0000-00006FAD0000}"/>
    <cellStyle name="Nuovo 13 7" xfId="22227" xr:uid="{00000000-0005-0000-0000-000070AD0000}"/>
    <cellStyle name="Nuovo 14" xfId="554" xr:uid="{00000000-0005-0000-0000-000071AD0000}"/>
    <cellStyle name="Nuovo 14 2" xfId="555" xr:uid="{00000000-0005-0000-0000-000072AD0000}"/>
    <cellStyle name="Nuovo 14 2 2" xfId="1718" xr:uid="{00000000-0005-0000-0000-000073AD0000}"/>
    <cellStyle name="Nuovo 14 2 2 2" xfId="8952" xr:uid="{00000000-0005-0000-0000-000074AD0000}"/>
    <cellStyle name="Nuovo 14 2 2 3" xfId="22243" xr:uid="{00000000-0005-0000-0000-000075AD0000}"/>
    <cellStyle name="Nuovo 14 2 3" xfId="8688" xr:uid="{00000000-0005-0000-0000-000076AD0000}"/>
    <cellStyle name="Nuovo 14 2 4" xfId="22242" xr:uid="{00000000-0005-0000-0000-000077AD0000}"/>
    <cellStyle name="Nuovo 14 3" xfId="556" xr:uid="{00000000-0005-0000-0000-000078AD0000}"/>
    <cellStyle name="Nuovo 14 3 2" xfId="1720" xr:uid="{00000000-0005-0000-0000-000079AD0000}"/>
    <cellStyle name="Nuovo 14 3 2 2" xfId="3794" xr:uid="{00000000-0005-0000-0000-00007AAD0000}"/>
    <cellStyle name="Nuovo 14 3 2 2 2" xfId="22246" xr:uid="{00000000-0005-0000-0000-00007BAD0000}"/>
    <cellStyle name="Nuovo 14 3 2 3" xfId="2963" xr:uid="{00000000-0005-0000-0000-00007CAD0000}"/>
    <cellStyle name="Nuovo 14 3 2 3 2" xfId="9506" xr:uid="{00000000-0005-0000-0000-00007DAD0000}"/>
    <cellStyle name="Nuovo 14 3 2 4" xfId="22245" xr:uid="{00000000-0005-0000-0000-00007EAD0000}"/>
    <cellStyle name="Nuovo 14 3 3" xfId="1719" xr:uid="{00000000-0005-0000-0000-00007FAD0000}"/>
    <cellStyle name="Nuovo 14 3 3 2" xfId="4380" xr:uid="{00000000-0005-0000-0000-000080AD0000}"/>
    <cellStyle name="Nuovo 14 3 3 2 2" xfId="22248" xr:uid="{00000000-0005-0000-0000-000081AD0000}"/>
    <cellStyle name="Nuovo 14 3 3 3" xfId="22247" xr:uid="{00000000-0005-0000-0000-000082AD0000}"/>
    <cellStyle name="Nuovo 14 3 4" xfId="2454" xr:uid="{00000000-0005-0000-0000-000083AD0000}"/>
    <cellStyle name="Nuovo 14 3 4 2" xfId="9166" xr:uid="{00000000-0005-0000-0000-000084AD0000}"/>
    <cellStyle name="Nuovo 14 3 4 3" xfId="22249" xr:uid="{00000000-0005-0000-0000-000085AD0000}"/>
    <cellStyle name="Nuovo 14 3 5" xfId="7593" xr:uid="{00000000-0005-0000-0000-000086AD0000}"/>
    <cellStyle name="Nuovo 14 3 6" xfId="22244" xr:uid="{00000000-0005-0000-0000-000087AD0000}"/>
    <cellStyle name="Nuovo 14 4" xfId="1721" xr:uid="{00000000-0005-0000-0000-000088AD0000}"/>
    <cellStyle name="Nuovo 14 4 2" xfId="4381" xr:uid="{00000000-0005-0000-0000-000089AD0000}"/>
    <cellStyle name="Nuovo 14 4 2 2" xfId="4382" xr:uid="{00000000-0005-0000-0000-00008AAD0000}"/>
    <cellStyle name="Nuovo 14 4 2 2 2" xfId="22252" xr:uid="{00000000-0005-0000-0000-00008BAD0000}"/>
    <cellStyle name="Nuovo 14 4 2 3" xfId="13289" xr:uid="{00000000-0005-0000-0000-00008CAD0000}"/>
    <cellStyle name="Nuovo 14 4 2 4" xfId="22251" xr:uid="{00000000-0005-0000-0000-00008DAD0000}"/>
    <cellStyle name="Nuovo 14 4 2 5" xfId="12433" xr:uid="{00000000-0005-0000-0000-00008EAD0000}"/>
    <cellStyle name="Nuovo 14 4 3" xfId="4383" xr:uid="{00000000-0005-0000-0000-00008FAD0000}"/>
    <cellStyle name="Nuovo 14 4 3 2" xfId="22253" xr:uid="{00000000-0005-0000-0000-000090AD0000}"/>
    <cellStyle name="Nuovo 14 4 4" xfId="22250" xr:uid="{00000000-0005-0000-0000-000091AD0000}"/>
    <cellStyle name="Nuovo 14 5" xfId="1722" xr:uid="{00000000-0005-0000-0000-000092AD0000}"/>
    <cellStyle name="Nuovo 14 5 2" xfId="22254" xr:uid="{00000000-0005-0000-0000-000093AD0000}"/>
    <cellStyle name="Nuovo 14 6" xfId="1717" xr:uid="{00000000-0005-0000-0000-000094AD0000}"/>
    <cellStyle name="Nuovo 14 6 2" xfId="4997" xr:uid="{00000000-0005-0000-0000-000095AD0000}"/>
    <cellStyle name="Nuovo 14 7" xfId="22241" xr:uid="{00000000-0005-0000-0000-000096AD0000}"/>
    <cellStyle name="Nuovo 15" xfId="557" xr:uid="{00000000-0005-0000-0000-000097AD0000}"/>
    <cellStyle name="Nuovo 15 2" xfId="558" xr:uid="{00000000-0005-0000-0000-000098AD0000}"/>
    <cellStyle name="Nuovo 15 2 2" xfId="1724" xr:uid="{00000000-0005-0000-0000-000099AD0000}"/>
    <cellStyle name="Nuovo 15 2 2 2" xfId="8953" xr:uid="{00000000-0005-0000-0000-00009AAD0000}"/>
    <cellStyle name="Nuovo 15 2 2 3" xfId="22257" xr:uid="{00000000-0005-0000-0000-00009BAD0000}"/>
    <cellStyle name="Nuovo 15 2 3" xfId="8689" xr:uid="{00000000-0005-0000-0000-00009CAD0000}"/>
    <cellStyle name="Nuovo 15 2 4" xfId="22256" xr:uid="{00000000-0005-0000-0000-00009DAD0000}"/>
    <cellStyle name="Nuovo 15 3" xfId="559" xr:uid="{00000000-0005-0000-0000-00009EAD0000}"/>
    <cellStyle name="Nuovo 15 3 2" xfId="1726" xr:uid="{00000000-0005-0000-0000-00009FAD0000}"/>
    <cellStyle name="Nuovo 15 3 2 2" xfId="3795" xr:uid="{00000000-0005-0000-0000-0000A0AD0000}"/>
    <cellStyle name="Nuovo 15 3 2 2 2" xfId="22260" xr:uid="{00000000-0005-0000-0000-0000A1AD0000}"/>
    <cellStyle name="Nuovo 15 3 2 3" xfId="2964" xr:uid="{00000000-0005-0000-0000-0000A2AD0000}"/>
    <cellStyle name="Nuovo 15 3 2 3 2" xfId="9507" xr:uid="{00000000-0005-0000-0000-0000A3AD0000}"/>
    <cellStyle name="Nuovo 15 3 2 4" xfId="22259" xr:uid="{00000000-0005-0000-0000-0000A4AD0000}"/>
    <cellStyle name="Nuovo 15 3 3" xfId="1725" xr:uid="{00000000-0005-0000-0000-0000A5AD0000}"/>
    <cellStyle name="Nuovo 15 3 3 2" xfId="4384" xr:uid="{00000000-0005-0000-0000-0000A6AD0000}"/>
    <cellStyle name="Nuovo 15 3 3 2 2" xfId="22262" xr:uid="{00000000-0005-0000-0000-0000A7AD0000}"/>
    <cellStyle name="Nuovo 15 3 3 3" xfId="22261" xr:uid="{00000000-0005-0000-0000-0000A8AD0000}"/>
    <cellStyle name="Nuovo 15 3 4" xfId="2455" xr:uid="{00000000-0005-0000-0000-0000A9AD0000}"/>
    <cellStyle name="Nuovo 15 3 4 2" xfId="9167" xr:uid="{00000000-0005-0000-0000-0000AAAD0000}"/>
    <cellStyle name="Nuovo 15 3 4 3" xfId="22263" xr:uid="{00000000-0005-0000-0000-0000ABAD0000}"/>
    <cellStyle name="Nuovo 15 3 5" xfId="6952" xr:uid="{00000000-0005-0000-0000-0000ACAD0000}"/>
    <cellStyle name="Nuovo 15 3 6" xfId="22258" xr:uid="{00000000-0005-0000-0000-0000ADAD0000}"/>
    <cellStyle name="Nuovo 15 4" xfId="1727" xr:uid="{00000000-0005-0000-0000-0000AEAD0000}"/>
    <cellStyle name="Nuovo 15 4 2" xfId="4385" xr:uid="{00000000-0005-0000-0000-0000AFAD0000}"/>
    <cellStyle name="Nuovo 15 4 2 2" xfId="4386" xr:uid="{00000000-0005-0000-0000-0000B0AD0000}"/>
    <cellStyle name="Nuovo 15 4 2 2 2" xfId="22266" xr:uid="{00000000-0005-0000-0000-0000B1AD0000}"/>
    <cellStyle name="Nuovo 15 4 2 3" xfId="13290" xr:uid="{00000000-0005-0000-0000-0000B2AD0000}"/>
    <cellStyle name="Nuovo 15 4 2 4" xfId="22265" xr:uid="{00000000-0005-0000-0000-0000B3AD0000}"/>
    <cellStyle name="Nuovo 15 4 2 5" xfId="12432" xr:uid="{00000000-0005-0000-0000-0000B4AD0000}"/>
    <cellStyle name="Nuovo 15 4 3" xfId="4387" xr:uid="{00000000-0005-0000-0000-0000B5AD0000}"/>
    <cellStyle name="Nuovo 15 4 3 2" xfId="22267" xr:uid="{00000000-0005-0000-0000-0000B6AD0000}"/>
    <cellStyle name="Nuovo 15 4 4" xfId="22264" xr:uid="{00000000-0005-0000-0000-0000B7AD0000}"/>
    <cellStyle name="Nuovo 15 5" xfId="1728" xr:uid="{00000000-0005-0000-0000-0000B8AD0000}"/>
    <cellStyle name="Nuovo 15 5 2" xfId="22268" xr:uid="{00000000-0005-0000-0000-0000B9AD0000}"/>
    <cellStyle name="Nuovo 15 6" xfId="1723" xr:uid="{00000000-0005-0000-0000-0000BAAD0000}"/>
    <cellStyle name="Nuovo 15 6 2" xfId="4998" xr:uid="{00000000-0005-0000-0000-0000BBAD0000}"/>
    <cellStyle name="Nuovo 15 7" xfId="22255" xr:uid="{00000000-0005-0000-0000-0000BCAD0000}"/>
    <cellStyle name="Nuovo 16" xfId="560" xr:uid="{00000000-0005-0000-0000-0000BDAD0000}"/>
    <cellStyle name="Nuovo 16 2" xfId="561" xr:uid="{00000000-0005-0000-0000-0000BEAD0000}"/>
    <cellStyle name="Nuovo 16 2 2" xfId="1730" xr:uid="{00000000-0005-0000-0000-0000BFAD0000}"/>
    <cellStyle name="Nuovo 16 2 2 2" xfId="8954" xr:uid="{00000000-0005-0000-0000-0000C0AD0000}"/>
    <cellStyle name="Nuovo 16 2 2 3" xfId="22271" xr:uid="{00000000-0005-0000-0000-0000C1AD0000}"/>
    <cellStyle name="Nuovo 16 2 3" xfId="8690" xr:uid="{00000000-0005-0000-0000-0000C2AD0000}"/>
    <cellStyle name="Nuovo 16 2 4" xfId="22270" xr:uid="{00000000-0005-0000-0000-0000C3AD0000}"/>
    <cellStyle name="Nuovo 16 3" xfId="562" xr:uid="{00000000-0005-0000-0000-0000C4AD0000}"/>
    <cellStyle name="Nuovo 16 3 2" xfId="1732" xr:uid="{00000000-0005-0000-0000-0000C5AD0000}"/>
    <cellStyle name="Nuovo 16 3 2 2" xfId="3796" xr:uid="{00000000-0005-0000-0000-0000C6AD0000}"/>
    <cellStyle name="Nuovo 16 3 2 2 2" xfId="22274" xr:uid="{00000000-0005-0000-0000-0000C7AD0000}"/>
    <cellStyle name="Nuovo 16 3 2 3" xfId="2965" xr:uid="{00000000-0005-0000-0000-0000C8AD0000}"/>
    <cellStyle name="Nuovo 16 3 2 3 2" xfId="9508" xr:uid="{00000000-0005-0000-0000-0000C9AD0000}"/>
    <cellStyle name="Nuovo 16 3 2 4" xfId="22273" xr:uid="{00000000-0005-0000-0000-0000CAAD0000}"/>
    <cellStyle name="Nuovo 16 3 3" xfId="1731" xr:uid="{00000000-0005-0000-0000-0000CBAD0000}"/>
    <cellStyle name="Nuovo 16 3 3 2" xfId="4388" xr:uid="{00000000-0005-0000-0000-0000CCAD0000}"/>
    <cellStyle name="Nuovo 16 3 3 2 2" xfId="22276" xr:uid="{00000000-0005-0000-0000-0000CDAD0000}"/>
    <cellStyle name="Nuovo 16 3 3 3" xfId="22275" xr:uid="{00000000-0005-0000-0000-0000CEAD0000}"/>
    <cellStyle name="Nuovo 16 3 4" xfId="2456" xr:uid="{00000000-0005-0000-0000-0000CFAD0000}"/>
    <cellStyle name="Nuovo 16 3 4 2" xfId="9168" xr:uid="{00000000-0005-0000-0000-0000D0AD0000}"/>
    <cellStyle name="Nuovo 16 3 4 3" xfId="22277" xr:uid="{00000000-0005-0000-0000-0000D1AD0000}"/>
    <cellStyle name="Nuovo 16 3 5" xfId="6550" xr:uid="{00000000-0005-0000-0000-0000D2AD0000}"/>
    <cellStyle name="Nuovo 16 3 6" xfId="22272" xr:uid="{00000000-0005-0000-0000-0000D3AD0000}"/>
    <cellStyle name="Nuovo 16 4" xfId="1733" xr:uid="{00000000-0005-0000-0000-0000D4AD0000}"/>
    <cellStyle name="Nuovo 16 4 2" xfId="4389" xr:uid="{00000000-0005-0000-0000-0000D5AD0000}"/>
    <cellStyle name="Nuovo 16 4 2 2" xfId="4390" xr:uid="{00000000-0005-0000-0000-0000D6AD0000}"/>
    <cellStyle name="Nuovo 16 4 2 2 2" xfId="22280" xr:uid="{00000000-0005-0000-0000-0000D7AD0000}"/>
    <cellStyle name="Nuovo 16 4 2 3" xfId="13291" xr:uid="{00000000-0005-0000-0000-0000D8AD0000}"/>
    <cellStyle name="Nuovo 16 4 2 4" xfId="22279" xr:uid="{00000000-0005-0000-0000-0000D9AD0000}"/>
    <cellStyle name="Nuovo 16 4 2 5" xfId="12429" xr:uid="{00000000-0005-0000-0000-0000DAAD0000}"/>
    <cellStyle name="Nuovo 16 4 3" xfId="4391" xr:uid="{00000000-0005-0000-0000-0000DBAD0000}"/>
    <cellStyle name="Nuovo 16 4 3 2" xfId="22281" xr:uid="{00000000-0005-0000-0000-0000DCAD0000}"/>
    <cellStyle name="Nuovo 16 4 4" xfId="22278" xr:uid="{00000000-0005-0000-0000-0000DDAD0000}"/>
    <cellStyle name="Nuovo 16 5" xfId="1734" xr:uid="{00000000-0005-0000-0000-0000DEAD0000}"/>
    <cellStyle name="Nuovo 16 5 2" xfId="22282" xr:uid="{00000000-0005-0000-0000-0000DFAD0000}"/>
    <cellStyle name="Nuovo 16 6" xfId="1729" xr:uid="{00000000-0005-0000-0000-0000E0AD0000}"/>
    <cellStyle name="Nuovo 16 6 2" xfId="4999" xr:uid="{00000000-0005-0000-0000-0000E1AD0000}"/>
    <cellStyle name="Nuovo 16 7" xfId="22269" xr:uid="{00000000-0005-0000-0000-0000E2AD0000}"/>
    <cellStyle name="Nuovo 17" xfId="563" xr:uid="{00000000-0005-0000-0000-0000E3AD0000}"/>
    <cellStyle name="Nuovo 17 2" xfId="564" xr:uid="{00000000-0005-0000-0000-0000E4AD0000}"/>
    <cellStyle name="Nuovo 17 2 2" xfId="1736" xr:uid="{00000000-0005-0000-0000-0000E5AD0000}"/>
    <cellStyle name="Nuovo 17 2 2 2" xfId="8955" xr:uid="{00000000-0005-0000-0000-0000E6AD0000}"/>
    <cellStyle name="Nuovo 17 2 2 3" xfId="22285" xr:uid="{00000000-0005-0000-0000-0000E7AD0000}"/>
    <cellStyle name="Nuovo 17 2 3" xfId="8691" xr:uid="{00000000-0005-0000-0000-0000E8AD0000}"/>
    <cellStyle name="Nuovo 17 2 4" xfId="22284" xr:uid="{00000000-0005-0000-0000-0000E9AD0000}"/>
    <cellStyle name="Nuovo 17 3" xfId="565" xr:uid="{00000000-0005-0000-0000-0000EAAD0000}"/>
    <cellStyle name="Nuovo 17 3 2" xfId="1738" xr:uid="{00000000-0005-0000-0000-0000EBAD0000}"/>
    <cellStyle name="Nuovo 17 3 2 2" xfId="3797" xr:uid="{00000000-0005-0000-0000-0000ECAD0000}"/>
    <cellStyle name="Nuovo 17 3 2 2 2" xfId="22288" xr:uid="{00000000-0005-0000-0000-0000EDAD0000}"/>
    <cellStyle name="Nuovo 17 3 2 3" xfId="2966" xr:uid="{00000000-0005-0000-0000-0000EEAD0000}"/>
    <cellStyle name="Nuovo 17 3 2 3 2" xfId="9509" xr:uid="{00000000-0005-0000-0000-0000EFAD0000}"/>
    <cellStyle name="Nuovo 17 3 2 4" xfId="22287" xr:uid="{00000000-0005-0000-0000-0000F0AD0000}"/>
    <cellStyle name="Nuovo 17 3 3" xfId="1737" xr:uid="{00000000-0005-0000-0000-0000F1AD0000}"/>
    <cellStyle name="Nuovo 17 3 3 2" xfId="4392" xr:uid="{00000000-0005-0000-0000-0000F2AD0000}"/>
    <cellStyle name="Nuovo 17 3 3 2 2" xfId="22290" xr:uid="{00000000-0005-0000-0000-0000F3AD0000}"/>
    <cellStyle name="Nuovo 17 3 3 3" xfId="22289" xr:uid="{00000000-0005-0000-0000-0000F4AD0000}"/>
    <cellStyle name="Nuovo 17 3 4" xfId="2457" xr:uid="{00000000-0005-0000-0000-0000F5AD0000}"/>
    <cellStyle name="Nuovo 17 3 4 2" xfId="9169" xr:uid="{00000000-0005-0000-0000-0000F6AD0000}"/>
    <cellStyle name="Nuovo 17 3 4 3" xfId="22291" xr:uid="{00000000-0005-0000-0000-0000F7AD0000}"/>
    <cellStyle name="Nuovo 17 3 5" xfId="7684" xr:uid="{00000000-0005-0000-0000-0000F8AD0000}"/>
    <cellStyle name="Nuovo 17 3 6" xfId="22286" xr:uid="{00000000-0005-0000-0000-0000F9AD0000}"/>
    <cellStyle name="Nuovo 17 4" xfId="1739" xr:uid="{00000000-0005-0000-0000-0000FAAD0000}"/>
    <cellStyle name="Nuovo 17 4 2" xfId="4393" xr:uid="{00000000-0005-0000-0000-0000FBAD0000}"/>
    <cellStyle name="Nuovo 17 4 2 2" xfId="4394" xr:uid="{00000000-0005-0000-0000-0000FCAD0000}"/>
    <cellStyle name="Nuovo 17 4 2 2 2" xfId="22294" xr:uid="{00000000-0005-0000-0000-0000FDAD0000}"/>
    <cellStyle name="Nuovo 17 4 2 3" xfId="13292" xr:uid="{00000000-0005-0000-0000-0000FEAD0000}"/>
    <cellStyle name="Nuovo 17 4 2 4" xfId="22293" xr:uid="{00000000-0005-0000-0000-0000FFAD0000}"/>
    <cellStyle name="Nuovo 17 4 2 5" xfId="12428" xr:uid="{00000000-0005-0000-0000-000000AE0000}"/>
    <cellStyle name="Nuovo 17 4 3" xfId="4395" xr:uid="{00000000-0005-0000-0000-000001AE0000}"/>
    <cellStyle name="Nuovo 17 4 3 2" xfId="22295" xr:uid="{00000000-0005-0000-0000-000002AE0000}"/>
    <cellStyle name="Nuovo 17 4 4" xfId="22292" xr:uid="{00000000-0005-0000-0000-000003AE0000}"/>
    <cellStyle name="Nuovo 17 5" xfId="1740" xr:uid="{00000000-0005-0000-0000-000004AE0000}"/>
    <cellStyle name="Nuovo 17 5 2" xfId="22296" xr:uid="{00000000-0005-0000-0000-000005AE0000}"/>
    <cellStyle name="Nuovo 17 6" xfId="1735" xr:uid="{00000000-0005-0000-0000-000006AE0000}"/>
    <cellStyle name="Nuovo 17 6 2" xfId="5000" xr:uid="{00000000-0005-0000-0000-000007AE0000}"/>
    <cellStyle name="Nuovo 17 7" xfId="22283" xr:uid="{00000000-0005-0000-0000-000008AE0000}"/>
    <cellStyle name="Nuovo 18" xfId="566" xr:uid="{00000000-0005-0000-0000-000009AE0000}"/>
    <cellStyle name="Nuovo 18 2" xfId="567" xr:uid="{00000000-0005-0000-0000-00000AAE0000}"/>
    <cellStyle name="Nuovo 18 2 2" xfId="1742" xr:uid="{00000000-0005-0000-0000-00000BAE0000}"/>
    <cellStyle name="Nuovo 18 2 2 2" xfId="8956" xr:uid="{00000000-0005-0000-0000-00000CAE0000}"/>
    <cellStyle name="Nuovo 18 2 2 3" xfId="22299" xr:uid="{00000000-0005-0000-0000-00000DAE0000}"/>
    <cellStyle name="Nuovo 18 2 3" xfId="8692" xr:uid="{00000000-0005-0000-0000-00000EAE0000}"/>
    <cellStyle name="Nuovo 18 2 4" xfId="22298" xr:uid="{00000000-0005-0000-0000-00000FAE0000}"/>
    <cellStyle name="Nuovo 18 3" xfId="568" xr:uid="{00000000-0005-0000-0000-000010AE0000}"/>
    <cellStyle name="Nuovo 18 3 2" xfId="1744" xr:uid="{00000000-0005-0000-0000-000011AE0000}"/>
    <cellStyle name="Nuovo 18 3 2 2" xfId="3798" xr:uid="{00000000-0005-0000-0000-000012AE0000}"/>
    <cellStyle name="Nuovo 18 3 2 2 2" xfId="22302" xr:uid="{00000000-0005-0000-0000-000013AE0000}"/>
    <cellStyle name="Nuovo 18 3 2 3" xfId="2967" xr:uid="{00000000-0005-0000-0000-000014AE0000}"/>
    <cellStyle name="Nuovo 18 3 2 3 2" xfId="9510" xr:uid="{00000000-0005-0000-0000-000015AE0000}"/>
    <cellStyle name="Nuovo 18 3 2 4" xfId="22301" xr:uid="{00000000-0005-0000-0000-000016AE0000}"/>
    <cellStyle name="Nuovo 18 3 3" xfId="1743" xr:uid="{00000000-0005-0000-0000-000017AE0000}"/>
    <cellStyle name="Nuovo 18 3 3 2" xfId="4396" xr:uid="{00000000-0005-0000-0000-000018AE0000}"/>
    <cellStyle name="Nuovo 18 3 3 2 2" xfId="22304" xr:uid="{00000000-0005-0000-0000-000019AE0000}"/>
    <cellStyle name="Nuovo 18 3 3 3" xfId="22303" xr:uid="{00000000-0005-0000-0000-00001AAE0000}"/>
    <cellStyle name="Nuovo 18 3 4" xfId="2458" xr:uid="{00000000-0005-0000-0000-00001BAE0000}"/>
    <cellStyle name="Nuovo 18 3 4 2" xfId="9170" xr:uid="{00000000-0005-0000-0000-00001CAE0000}"/>
    <cellStyle name="Nuovo 18 3 4 3" xfId="22305" xr:uid="{00000000-0005-0000-0000-00001DAE0000}"/>
    <cellStyle name="Nuovo 18 3 5" xfId="7719" xr:uid="{00000000-0005-0000-0000-00001EAE0000}"/>
    <cellStyle name="Nuovo 18 3 6" xfId="22300" xr:uid="{00000000-0005-0000-0000-00001FAE0000}"/>
    <cellStyle name="Nuovo 18 4" xfId="1745" xr:uid="{00000000-0005-0000-0000-000020AE0000}"/>
    <cellStyle name="Nuovo 18 4 2" xfId="4397" xr:uid="{00000000-0005-0000-0000-000021AE0000}"/>
    <cellStyle name="Nuovo 18 4 2 2" xfId="4398" xr:uid="{00000000-0005-0000-0000-000022AE0000}"/>
    <cellStyle name="Nuovo 18 4 2 2 2" xfId="22308" xr:uid="{00000000-0005-0000-0000-000023AE0000}"/>
    <cellStyle name="Nuovo 18 4 2 3" xfId="13293" xr:uid="{00000000-0005-0000-0000-000024AE0000}"/>
    <cellStyle name="Nuovo 18 4 2 4" xfId="22307" xr:uid="{00000000-0005-0000-0000-000025AE0000}"/>
    <cellStyle name="Nuovo 18 4 2 5" xfId="12427" xr:uid="{00000000-0005-0000-0000-000026AE0000}"/>
    <cellStyle name="Nuovo 18 4 3" xfId="4399" xr:uid="{00000000-0005-0000-0000-000027AE0000}"/>
    <cellStyle name="Nuovo 18 4 3 2" xfId="22309" xr:uid="{00000000-0005-0000-0000-000028AE0000}"/>
    <cellStyle name="Nuovo 18 4 4" xfId="22306" xr:uid="{00000000-0005-0000-0000-000029AE0000}"/>
    <cellStyle name="Nuovo 18 5" xfId="1746" xr:uid="{00000000-0005-0000-0000-00002AAE0000}"/>
    <cellStyle name="Nuovo 18 5 2" xfId="22310" xr:uid="{00000000-0005-0000-0000-00002BAE0000}"/>
    <cellStyle name="Nuovo 18 6" xfId="1741" xr:uid="{00000000-0005-0000-0000-00002CAE0000}"/>
    <cellStyle name="Nuovo 18 6 2" xfId="5001" xr:uid="{00000000-0005-0000-0000-00002DAE0000}"/>
    <cellStyle name="Nuovo 18 7" xfId="22297" xr:uid="{00000000-0005-0000-0000-00002EAE0000}"/>
    <cellStyle name="Nuovo 19" xfId="569" xr:uid="{00000000-0005-0000-0000-00002FAE0000}"/>
    <cellStyle name="Nuovo 19 2" xfId="570" xr:uid="{00000000-0005-0000-0000-000030AE0000}"/>
    <cellStyle name="Nuovo 19 2 2" xfId="1748" xr:uid="{00000000-0005-0000-0000-000031AE0000}"/>
    <cellStyle name="Nuovo 19 2 2 2" xfId="8957" xr:uid="{00000000-0005-0000-0000-000032AE0000}"/>
    <cellStyle name="Nuovo 19 2 2 3" xfId="22313" xr:uid="{00000000-0005-0000-0000-000033AE0000}"/>
    <cellStyle name="Nuovo 19 2 3" xfId="8693" xr:uid="{00000000-0005-0000-0000-000034AE0000}"/>
    <cellStyle name="Nuovo 19 2 4" xfId="22312" xr:uid="{00000000-0005-0000-0000-000035AE0000}"/>
    <cellStyle name="Nuovo 19 3" xfId="571" xr:uid="{00000000-0005-0000-0000-000036AE0000}"/>
    <cellStyle name="Nuovo 19 3 2" xfId="1750" xr:uid="{00000000-0005-0000-0000-000037AE0000}"/>
    <cellStyle name="Nuovo 19 3 2 2" xfId="3799" xr:uid="{00000000-0005-0000-0000-000038AE0000}"/>
    <cellStyle name="Nuovo 19 3 2 2 2" xfId="22316" xr:uid="{00000000-0005-0000-0000-000039AE0000}"/>
    <cellStyle name="Nuovo 19 3 2 3" xfId="2968" xr:uid="{00000000-0005-0000-0000-00003AAE0000}"/>
    <cellStyle name="Nuovo 19 3 2 3 2" xfId="9511" xr:uid="{00000000-0005-0000-0000-00003BAE0000}"/>
    <cellStyle name="Nuovo 19 3 2 4" xfId="22315" xr:uid="{00000000-0005-0000-0000-00003CAE0000}"/>
    <cellStyle name="Nuovo 19 3 3" xfId="1749" xr:uid="{00000000-0005-0000-0000-00003DAE0000}"/>
    <cellStyle name="Nuovo 19 3 3 2" xfId="4400" xr:uid="{00000000-0005-0000-0000-00003EAE0000}"/>
    <cellStyle name="Nuovo 19 3 3 2 2" xfId="22318" xr:uid="{00000000-0005-0000-0000-00003FAE0000}"/>
    <cellStyle name="Nuovo 19 3 3 3" xfId="22317" xr:uid="{00000000-0005-0000-0000-000040AE0000}"/>
    <cellStyle name="Nuovo 19 3 4" xfId="2459" xr:uid="{00000000-0005-0000-0000-000041AE0000}"/>
    <cellStyle name="Nuovo 19 3 4 2" xfId="9171" xr:uid="{00000000-0005-0000-0000-000042AE0000}"/>
    <cellStyle name="Nuovo 19 3 4 3" xfId="22319" xr:uid="{00000000-0005-0000-0000-000043AE0000}"/>
    <cellStyle name="Nuovo 19 3 5" xfId="7682" xr:uid="{00000000-0005-0000-0000-000044AE0000}"/>
    <cellStyle name="Nuovo 19 3 6" xfId="22314" xr:uid="{00000000-0005-0000-0000-000045AE0000}"/>
    <cellStyle name="Nuovo 19 4" xfId="1751" xr:uid="{00000000-0005-0000-0000-000046AE0000}"/>
    <cellStyle name="Nuovo 19 4 2" xfId="4401" xr:uid="{00000000-0005-0000-0000-000047AE0000}"/>
    <cellStyle name="Nuovo 19 4 2 2" xfId="4402" xr:uid="{00000000-0005-0000-0000-000048AE0000}"/>
    <cellStyle name="Nuovo 19 4 2 2 2" xfId="22322" xr:uid="{00000000-0005-0000-0000-000049AE0000}"/>
    <cellStyle name="Nuovo 19 4 2 3" xfId="13294" xr:uid="{00000000-0005-0000-0000-00004AAE0000}"/>
    <cellStyle name="Nuovo 19 4 2 4" xfId="22321" xr:uid="{00000000-0005-0000-0000-00004BAE0000}"/>
    <cellStyle name="Nuovo 19 4 2 5" xfId="12426" xr:uid="{00000000-0005-0000-0000-00004CAE0000}"/>
    <cellStyle name="Nuovo 19 4 3" xfId="4403" xr:uid="{00000000-0005-0000-0000-00004DAE0000}"/>
    <cellStyle name="Nuovo 19 4 3 2" xfId="22323" xr:uid="{00000000-0005-0000-0000-00004EAE0000}"/>
    <cellStyle name="Nuovo 19 4 4" xfId="22320" xr:uid="{00000000-0005-0000-0000-00004FAE0000}"/>
    <cellStyle name="Nuovo 19 5" xfId="1752" xr:uid="{00000000-0005-0000-0000-000050AE0000}"/>
    <cellStyle name="Nuovo 19 5 2" xfId="22324" xr:uid="{00000000-0005-0000-0000-000051AE0000}"/>
    <cellStyle name="Nuovo 19 6" xfId="1747" xr:uid="{00000000-0005-0000-0000-000052AE0000}"/>
    <cellStyle name="Nuovo 19 6 2" xfId="5002" xr:uid="{00000000-0005-0000-0000-000053AE0000}"/>
    <cellStyle name="Nuovo 19 7" xfId="22311" xr:uid="{00000000-0005-0000-0000-000054AE0000}"/>
    <cellStyle name="Nuovo 2" xfId="572" xr:uid="{00000000-0005-0000-0000-000055AE0000}"/>
    <cellStyle name="Nuovo 2 2" xfId="573" xr:uid="{00000000-0005-0000-0000-000056AE0000}"/>
    <cellStyle name="Nuovo 2 2 2" xfId="1754" xr:uid="{00000000-0005-0000-0000-000057AE0000}"/>
    <cellStyle name="Nuovo 2 2 2 2" xfId="8958" xr:uid="{00000000-0005-0000-0000-000058AE0000}"/>
    <cellStyle name="Nuovo 2 2 2 3" xfId="22327" xr:uid="{00000000-0005-0000-0000-000059AE0000}"/>
    <cellStyle name="Nuovo 2 2 3" xfId="8694" xr:uid="{00000000-0005-0000-0000-00005AAE0000}"/>
    <cellStyle name="Nuovo 2 2 4" xfId="22326" xr:uid="{00000000-0005-0000-0000-00005BAE0000}"/>
    <cellStyle name="Nuovo 2 3" xfId="574" xr:uid="{00000000-0005-0000-0000-00005CAE0000}"/>
    <cellStyle name="Nuovo 2 3 2" xfId="1756" xr:uid="{00000000-0005-0000-0000-00005DAE0000}"/>
    <cellStyle name="Nuovo 2 3 2 2" xfId="3800" xr:uid="{00000000-0005-0000-0000-00005EAE0000}"/>
    <cellStyle name="Nuovo 2 3 2 2 2" xfId="22330" xr:uid="{00000000-0005-0000-0000-00005FAE0000}"/>
    <cellStyle name="Nuovo 2 3 2 3" xfId="2969" xr:uid="{00000000-0005-0000-0000-000060AE0000}"/>
    <cellStyle name="Nuovo 2 3 2 3 2" xfId="9512" xr:uid="{00000000-0005-0000-0000-000061AE0000}"/>
    <cellStyle name="Nuovo 2 3 2 4" xfId="22329" xr:uid="{00000000-0005-0000-0000-000062AE0000}"/>
    <cellStyle name="Nuovo 2 3 3" xfId="1755" xr:uid="{00000000-0005-0000-0000-000063AE0000}"/>
    <cellStyle name="Nuovo 2 3 3 2" xfId="4404" xr:uid="{00000000-0005-0000-0000-000064AE0000}"/>
    <cellStyle name="Nuovo 2 3 3 2 2" xfId="22332" xr:uid="{00000000-0005-0000-0000-000065AE0000}"/>
    <cellStyle name="Nuovo 2 3 3 3" xfId="22331" xr:uid="{00000000-0005-0000-0000-000066AE0000}"/>
    <cellStyle name="Nuovo 2 3 4" xfId="2460" xr:uid="{00000000-0005-0000-0000-000067AE0000}"/>
    <cellStyle name="Nuovo 2 3 4 2" xfId="9172" xr:uid="{00000000-0005-0000-0000-000068AE0000}"/>
    <cellStyle name="Nuovo 2 3 4 3" xfId="22333" xr:uid="{00000000-0005-0000-0000-000069AE0000}"/>
    <cellStyle name="Nuovo 2 3 5" xfId="7133" xr:uid="{00000000-0005-0000-0000-00006AAE0000}"/>
    <cellStyle name="Nuovo 2 3 6" xfId="22328" xr:uid="{00000000-0005-0000-0000-00006BAE0000}"/>
    <cellStyle name="Nuovo 2 4" xfId="1757" xr:uid="{00000000-0005-0000-0000-00006CAE0000}"/>
    <cellStyle name="Nuovo 2 4 2" xfId="4405" xr:uid="{00000000-0005-0000-0000-00006DAE0000}"/>
    <cellStyle name="Nuovo 2 4 2 2" xfId="4406" xr:uid="{00000000-0005-0000-0000-00006EAE0000}"/>
    <cellStyle name="Nuovo 2 4 2 2 2" xfId="22336" xr:uid="{00000000-0005-0000-0000-00006FAE0000}"/>
    <cellStyle name="Nuovo 2 4 2 3" xfId="13295" xr:uid="{00000000-0005-0000-0000-000070AE0000}"/>
    <cellStyle name="Nuovo 2 4 2 4" xfId="22335" xr:uid="{00000000-0005-0000-0000-000071AE0000}"/>
    <cellStyle name="Nuovo 2 4 2 5" xfId="12425" xr:uid="{00000000-0005-0000-0000-000072AE0000}"/>
    <cellStyle name="Nuovo 2 4 3" xfId="4407" xr:uid="{00000000-0005-0000-0000-000073AE0000}"/>
    <cellStyle name="Nuovo 2 4 3 2" xfId="22337" xr:uid="{00000000-0005-0000-0000-000074AE0000}"/>
    <cellStyle name="Nuovo 2 4 4" xfId="22334" xr:uid="{00000000-0005-0000-0000-000075AE0000}"/>
    <cellStyle name="Nuovo 2 5" xfId="1758" xr:uid="{00000000-0005-0000-0000-000076AE0000}"/>
    <cellStyle name="Nuovo 2 5 2" xfId="22338" xr:uid="{00000000-0005-0000-0000-000077AE0000}"/>
    <cellStyle name="Nuovo 2 6" xfId="1753" xr:uid="{00000000-0005-0000-0000-000078AE0000}"/>
    <cellStyle name="Nuovo 2 6 2" xfId="5003" xr:uid="{00000000-0005-0000-0000-000079AE0000}"/>
    <cellStyle name="Nuovo 2 7" xfId="22325" xr:uid="{00000000-0005-0000-0000-00007AAE0000}"/>
    <cellStyle name="Nuovo 20" xfId="575" xr:uid="{00000000-0005-0000-0000-00007BAE0000}"/>
    <cellStyle name="Nuovo 20 2" xfId="576" xr:uid="{00000000-0005-0000-0000-00007CAE0000}"/>
    <cellStyle name="Nuovo 20 2 2" xfId="1760" xr:uid="{00000000-0005-0000-0000-00007DAE0000}"/>
    <cellStyle name="Nuovo 20 2 2 2" xfId="8959" xr:uid="{00000000-0005-0000-0000-00007EAE0000}"/>
    <cellStyle name="Nuovo 20 2 2 3" xfId="22341" xr:uid="{00000000-0005-0000-0000-00007FAE0000}"/>
    <cellStyle name="Nuovo 20 2 3" xfId="8695" xr:uid="{00000000-0005-0000-0000-000080AE0000}"/>
    <cellStyle name="Nuovo 20 2 4" xfId="22340" xr:uid="{00000000-0005-0000-0000-000081AE0000}"/>
    <cellStyle name="Nuovo 20 3" xfId="577" xr:uid="{00000000-0005-0000-0000-000082AE0000}"/>
    <cellStyle name="Nuovo 20 3 2" xfId="1762" xr:uid="{00000000-0005-0000-0000-000083AE0000}"/>
    <cellStyle name="Nuovo 20 3 2 2" xfId="3801" xr:uid="{00000000-0005-0000-0000-000084AE0000}"/>
    <cellStyle name="Nuovo 20 3 2 2 2" xfId="22344" xr:uid="{00000000-0005-0000-0000-000085AE0000}"/>
    <cellStyle name="Nuovo 20 3 2 3" xfId="2970" xr:uid="{00000000-0005-0000-0000-000086AE0000}"/>
    <cellStyle name="Nuovo 20 3 2 3 2" xfId="9513" xr:uid="{00000000-0005-0000-0000-000087AE0000}"/>
    <cellStyle name="Nuovo 20 3 2 4" xfId="22343" xr:uid="{00000000-0005-0000-0000-000088AE0000}"/>
    <cellStyle name="Nuovo 20 3 3" xfId="1761" xr:uid="{00000000-0005-0000-0000-000089AE0000}"/>
    <cellStyle name="Nuovo 20 3 3 2" xfId="4408" xr:uid="{00000000-0005-0000-0000-00008AAE0000}"/>
    <cellStyle name="Nuovo 20 3 3 2 2" xfId="22346" xr:uid="{00000000-0005-0000-0000-00008BAE0000}"/>
    <cellStyle name="Nuovo 20 3 3 3" xfId="22345" xr:uid="{00000000-0005-0000-0000-00008CAE0000}"/>
    <cellStyle name="Nuovo 20 3 4" xfId="2461" xr:uid="{00000000-0005-0000-0000-00008DAE0000}"/>
    <cellStyle name="Nuovo 20 3 4 2" xfId="9173" xr:uid="{00000000-0005-0000-0000-00008EAE0000}"/>
    <cellStyle name="Nuovo 20 3 4 3" xfId="22347" xr:uid="{00000000-0005-0000-0000-00008FAE0000}"/>
    <cellStyle name="Nuovo 20 3 5" xfId="6594" xr:uid="{00000000-0005-0000-0000-000090AE0000}"/>
    <cellStyle name="Nuovo 20 3 6" xfId="22342" xr:uid="{00000000-0005-0000-0000-000091AE0000}"/>
    <cellStyle name="Nuovo 20 4" xfId="1763" xr:uid="{00000000-0005-0000-0000-000092AE0000}"/>
    <cellStyle name="Nuovo 20 4 2" xfId="4409" xr:uid="{00000000-0005-0000-0000-000093AE0000}"/>
    <cellStyle name="Nuovo 20 4 2 2" xfId="4410" xr:uid="{00000000-0005-0000-0000-000094AE0000}"/>
    <cellStyle name="Nuovo 20 4 2 2 2" xfId="22350" xr:uid="{00000000-0005-0000-0000-000095AE0000}"/>
    <cellStyle name="Nuovo 20 4 2 3" xfId="13296" xr:uid="{00000000-0005-0000-0000-000096AE0000}"/>
    <cellStyle name="Nuovo 20 4 2 4" xfId="22349" xr:uid="{00000000-0005-0000-0000-000097AE0000}"/>
    <cellStyle name="Nuovo 20 4 2 5" xfId="12424" xr:uid="{00000000-0005-0000-0000-000098AE0000}"/>
    <cellStyle name="Nuovo 20 4 3" xfId="4411" xr:uid="{00000000-0005-0000-0000-000099AE0000}"/>
    <cellStyle name="Nuovo 20 4 3 2" xfId="22351" xr:uid="{00000000-0005-0000-0000-00009AAE0000}"/>
    <cellStyle name="Nuovo 20 4 4" xfId="22348" xr:uid="{00000000-0005-0000-0000-00009BAE0000}"/>
    <cellStyle name="Nuovo 20 5" xfId="1764" xr:uid="{00000000-0005-0000-0000-00009CAE0000}"/>
    <cellStyle name="Nuovo 20 5 2" xfId="22352" xr:uid="{00000000-0005-0000-0000-00009DAE0000}"/>
    <cellStyle name="Nuovo 20 6" xfId="1759" xr:uid="{00000000-0005-0000-0000-00009EAE0000}"/>
    <cellStyle name="Nuovo 20 6 2" xfId="5004" xr:uid="{00000000-0005-0000-0000-00009FAE0000}"/>
    <cellStyle name="Nuovo 20 7" xfId="22339" xr:uid="{00000000-0005-0000-0000-0000A0AE0000}"/>
    <cellStyle name="Nuovo 21" xfId="578" xr:uid="{00000000-0005-0000-0000-0000A1AE0000}"/>
    <cellStyle name="Nuovo 21 2" xfId="579" xr:uid="{00000000-0005-0000-0000-0000A2AE0000}"/>
    <cellStyle name="Nuovo 21 2 2" xfId="1766" xr:uid="{00000000-0005-0000-0000-0000A3AE0000}"/>
    <cellStyle name="Nuovo 21 2 2 2" xfId="8960" xr:uid="{00000000-0005-0000-0000-0000A4AE0000}"/>
    <cellStyle name="Nuovo 21 2 2 3" xfId="22355" xr:uid="{00000000-0005-0000-0000-0000A5AE0000}"/>
    <cellStyle name="Nuovo 21 2 3" xfId="8696" xr:uid="{00000000-0005-0000-0000-0000A6AE0000}"/>
    <cellStyle name="Nuovo 21 2 4" xfId="22354" xr:uid="{00000000-0005-0000-0000-0000A7AE0000}"/>
    <cellStyle name="Nuovo 21 3" xfId="580" xr:uid="{00000000-0005-0000-0000-0000A8AE0000}"/>
    <cellStyle name="Nuovo 21 3 2" xfId="1768" xr:uid="{00000000-0005-0000-0000-0000A9AE0000}"/>
    <cellStyle name="Nuovo 21 3 2 2" xfId="3802" xr:uid="{00000000-0005-0000-0000-0000AAAE0000}"/>
    <cellStyle name="Nuovo 21 3 2 2 2" xfId="22358" xr:uid="{00000000-0005-0000-0000-0000ABAE0000}"/>
    <cellStyle name="Nuovo 21 3 2 3" xfId="2971" xr:uid="{00000000-0005-0000-0000-0000ACAE0000}"/>
    <cellStyle name="Nuovo 21 3 2 3 2" xfId="9514" xr:uid="{00000000-0005-0000-0000-0000ADAE0000}"/>
    <cellStyle name="Nuovo 21 3 2 4" xfId="22357" xr:uid="{00000000-0005-0000-0000-0000AEAE0000}"/>
    <cellStyle name="Nuovo 21 3 3" xfId="1767" xr:uid="{00000000-0005-0000-0000-0000AFAE0000}"/>
    <cellStyle name="Nuovo 21 3 3 2" xfId="4412" xr:uid="{00000000-0005-0000-0000-0000B0AE0000}"/>
    <cellStyle name="Nuovo 21 3 3 2 2" xfId="22360" xr:uid="{00000000-0005-0000-0000-0000B1AE0000}"/>
    <cellStyle name="Nuovo 21 3 3 3" xfId="22359" xr:uid="{00000000-0005-0000-0000-0000B2AE0000}"/>
    <cellStyle name="Nuovo 21 3 4" xfId="2462" xr:uid="{00000000-0005-0000-0000-0000B3AE0000}"/>
    <cellStyle name="Nuovo 21 3 4 2" xfId="9174" xr:uid="{00000000-0005-0000-0000-0000B4AE0000}"/>
    <cellStyle name="Nuovo 21 3 4 3" xfId="22361" xr:uid="{00000000-0005-0000-0000-0000B5AE0000}"/>
    <cellStyle name="Nuovo 21 3 5" xfId="6639" xr:uid="{00000000-0005-0000-0000-0000B6AE0000}"/>
    <cellStyle name="Nuovo 21 3 6" xfId="22356" xr:uid="{00000000-0005-0000-0000-0000B7AE0000}"/>
    <cellStyle name="Nuovo 21 4" xfId="1769" xr:uid="{00000000-0005-0000-0000-0000B8AE0000}"/>
    <cellStyle name="Nuovo 21 4 2" xfId="4413" xr:uid="{00000000-0005-0000-0000-0000B9AE0000}"/>
    <cellStyle name="Nuovo 21 4 2 2" xfId="4414" xr:uid="{00000000-0005-0000-0000-0000BAAE0000}"/>
    <cellStyle name="Nuovo 21 4 2 2 2" xfId="22364" xr:uid="{00000000-0005-0000-0000-0000BBAE0000}"/>
    <cellStyle name="Nuovo 21 4 2 3" xfId="13297" xr:uid="{00000000-0005-0000-0000-0000BCAE0000}"/>
    <cellStyle name="Nuovo 21 4 2 4" xfId="22363" xr:uid="{00000000-0005-0000-0000-0000BDAE0000}"/>
    <cellStyle name="Nuovo 21 4 2 5" xfId="12423" xr:uid="{00000000-0005-0000-0000-0000BEAE0000}"/>
    <cellStyle name="Nuovo 21 4 3" xfId="4415" xr:uid="{00000000-0005-0000-0000-0000BFAE0000}"/>
    <cellStyle name="Nuovo 21 4 3 2" xfId="22365" xr:uid="{00000000-0005-0000-0000-0000C0AE0000}"/>
    <cellStyle name="Nuovo 21 4 4" xfId="22362" xr:uid="{00000000-0005-0000-0000-0000C1AE0000}"/>
    <cellStyle name="Nuovo 21 5" xfId="1770" xr:uid="{00000000-0005-0000-0000-0000C2AE0000}"/>
    <cellStyle name="Nuovo 21 5 2" xfId="22366" xr:uid="{00000000-0005-0000-0000-0000C3AE0000}"/>
    <cellStyle name="Nuovo 21 6" xfId="1765" xr:uid="{00000000-0005-0000-0000-0000C4AE0000}"/>
    <cellStyle name="Nuovo 21 6 2" xfId="5005" xr:uid="{00000000-0005-0000-0000-0000C5AE0000}"/>
    <cellStyle name="Nuovo 21 7" xfId="22353" xr:uid="{00000000-0005-0000-0000-0000C6AE0000}"/>
    <cellStyle name="Nuovo 22" xfId="581" xr:uid="{00000000-0005-0000-0000-0000C7AE0000}"/>
    <cellStyle name="Nuovo 22 2" xfId="582" xr:uid="{00000000-0005-0000-0000-0000C8AE0000}"/>
    <cellStyle name="Nuovo 22 2 2" xfId="1772" xr:uid="{00000000-0005-0000-0000-0000C9AE0000}"/>
    <cellStyle name="Nuovo 22 2 2 2" xfId="8961" xr:uid="{00000000-0005-0000-0000-0000CAAE0000}"/>
    <cellStyle name="Nuovo 22 2 2 3" xfId="22369" xr:uid="{00000000-0005-0000-0000-0000CBAE0000}"/>
    <cellStyle name="Nuovo 22 2 3" xfId="8697" xr:uid="{00000000-0005-0000-0000-0000CCAE0000}"/>
    <cellStyle name="Nuovo 22 2 4" xfId="22368" xr:uid="{00000000-0005-0000-0000-0000CDAE0000}"/>
    <cellStyle name="Nuovo 22 3" xfId="583" xr:uid="{00000000-0005-0000-0000-0000CEAE0000}"/>
    <cellStyle name="Nuovo 22 3 2" xfId="1774" xr:uid="{00000000-0005-0000-0000-0000CFAE0000}"/>
    <cellStyle name="Nuovo 22 3 2 2" xfId="3803" xr:uid="{00000000-0005-0000-0000-0000D0AE0000}"/>
    <cellStyle name="Nuovo 22 3 2 2 2" xfId="22372" xr:uid="{00000000-0005-0000-0000-0000D1AE0000}"/>
    <cellStyle name="Nuovo 22 3 2 3" xfId="2972" xr:uid="{00000000-0005-0000-0000-0000D2AE0000}"/>
    <cellStyle name="Nuovo 22 3 2 3 2" xfId="9515" xr:uid="{00000000-0005-0000-0000-0000D3AE0000}"/>
    <cellStyle name="Nuovo 22 3 2 4" xfId="22371" xr:uid="{00000000-0005-0000-0000-0000D4AE0000}"/>
    <cellStyle name="Nuovo 22 3 3" xfId="1773" xr:uid="{00000000-0005-0000-0000-0000D5AE0000}"/>
    <cellStyle name="Nuovo 22 3 3 2" xfId="4416" xr:uid="{00000000-0005-0000-0000-0000D6AE0000}"/>
    <cellStyle name="Nuovo 22 3 3 2 2" xfId="22374" xr:uid="{00000000-0005-0000-0000-0000D7AE0000}"/>
    <cellStyle name="Nuovo 22 3 3 3" xfId="22373" xr:uid="{00000000-0005-0000-0000-0000D8AE0000}"/>
    <cellStyle name="Nuovo 22 3 4" xfId="2463" xr:uid="{00000000-0005-0000-0000-0000D9AE0000}"/>
    <cellStyle name="Nuovo 22 3 4 2" xfId="9175" xr:uid="{00000000-0005-0000-0000-0000DAAE0000}"/>
    <cellStyle name="Nuovo 22 3 4 3" xfId="22375" xr:uid="{00000000-0005-0000-0000-0000DBAE0000}"/>
    <cellStyle name="Nuovo 22 3 5" xfId="7870" xr:uid="{00000000-0005-0000-0000-0000DCAE0000}"/>
    <cellStyle name="Nuovo 22 3 6" xfId="22370" xr:uid="{00000000-0005-0000-0000-0000DDAE0000}"/>
    <cellStyle name="Nuovo 22 4" xfId="1775" xr:uid="{00000000-0005-0000-0000-0000DEAE0000}"/>
    <cellStyle name="Nuovo 22 4 2" xfId="4417" xr:uid="{00000000-0005-0000-0000-0000DFAE0000}"/>
    <cellStyle name="Nuovo 22 4 2 2" xfId="4418" xr:uid="{00000000-0005-0000-0000-0000E0AE0000}"/>
    <cellStyle name="Nuovo 22 4 2 2 2" xfId="22378" xr:uid="{00000000-0005-0000-0000-0000E1AE0000}"/>
    <cellStyle name="Nuovo 22 4 2 3" xfId="13298" xr:uid="{00000000-0005-0000-0000-0000E2AE0000}"/>
    <cellStyle name="Nuovo 22 4 2 4" xfId="22377" xr:uid="{00000000-0005-0000-0000-0000E3AE0000}"/>
    <cellStyle name="Nuovo 22 4 2 5" xfId="12422" xr:uid="{00000000-0005-0000-0000-0000E4AE0000}"/>
    <cellStyle name="Nuovo 22 4 3" xfId="4419" xr:uid="{00000000-0005-0000-0000-0000E5AE0000}"/>
    <cellStyle name="Nuovo 22 4 3 2" xfId="22379" xr:uid="{00000000-0005-0000-0000-0000E6AE0000}"/>
    <cellStyle name="Nuovo 22 4 4" xfId="22376" xr:uid="{00000000-0005-0000-0000-0000E7AE0000}"/>
    <cellStyle name="Nuovo 22 5" xfId="1776" xr:uid="{00000000-0005-0000-0000-0000E8AE0000}"/>
    <cellStyle name="Nuovo 22 5 2" xfId="22380" xr:uid="{00000000-0005-0000-0000-0000E9AE0000}"/>
    <cellStyle name="Nuovo 22 6" xfId="1771" xr:uid="{00000000-0005-0000-0000-0000EAAE0000}"/>
    <cellStyle name="Nuovo 22 6 2" xfId="5006" xr:uid="{00000000-0005-0000-0000-0000EBAE0000}"/>
    <cellStyle name="Nuovo 22 7" xfId="22367" xr:uid="{00000000-0005-0000-0000-0000ECAE0000}"/>
    <cellStyle name="Nuovo 23" xfId="584" xr:uid="{00000000-0005-0000-0000-0000EDAE0000}"/>
    <cellStyle name="Nuovo 23 2" xfId="585" xr:uid="{00000000-0005-0000-0000-0000EEAE0000}"/>
    <cellStyle name="Nuovo 23 2 2" xfId="1778" xr:uid="{00000000-0005-0000-0000-0000EFAE0000}"/>
    <cellStyle name="Nuovo 23 2 2 2" xfId="8962" xr:uid="{00000000-0005-0000-0000-0000F0AE0000}"/>
    <cellStyle name="Nuovo 23 2 2 3" xfId="22383" xr:uid="{00000000-0005-0000-0000-0000F1AE0000}"/>
    <cellStyle name="Nuovo 23 2 3" xfId="8698" xr:uid="{00000000-0005-0000-0000-0000F2AE0000}"/>
    <cellStyle name="Nuovo 23 2 4" xfId="22382" xr:uid="{00000000-0005-0000-0000-0000F3AE0000}"/>
    <cellStyle name="Nuovo 23 3" xfId="586" xr:uid="{00000000-0005-0000-0000-0000F4AE0000}"/>
    <cellStyle name="Nuovo 23 3 2" xfId="1780" xr:uid="{00000000-0005-0000-0000-0000F5AE0000}"/>
    <cellStyle name="Nuovo 23 3 2 2" xfId="3804" xr:uid="{00000000-0005-0000-0000-0000F6AE0000}"/>
    <cellStyle name="Nuovo 23 3 2 2 2" xfId="22386" xr:uid="{00000000-0005-0000-0000-0000F7AE0000}"/>
    <cellStyle name="Nuovo 23 3 2 3" xfId="2973" xr:uid="{00000000-0005-0000-0000-0000F8AE0000}"/>
    <cellStyle name="Nuovo 23 3 2 3 2" xfId="9516" xr:uid="{00000000-0005-0000-0000-0000F9AE0000}"/>
    <cellStyle name="Nuovo 23 3 2 4" xfId="22385" xr:uid="{00000000-0005-0000-0000-0000FAAE0000}"/>
    <cellStyle name="Nuovo 23 3 3" xfId="1779" xr:uid="{00000000-0005-0000-0000-0000FBAE0000}"/>
    <cellStyle name="Nuovo 23 3 3 2" xfId="4420" xr:uid="{00000000-0005-0000-0000-0000FCAE0000}"/>
    <cellStyle name="Nuovo 23 3 3 2 2" xfId="22388" xr:uid="{00000000-0005-0000-0000-0000FDAE0000}"/>
    <cellStyle name="Nuovo 23 3 3 3" xfId="22387" xr:uid="{00000000-0005-0000-0000-0000FEAE0000}"/>
    <cellStyle name="Nuovo 23 3 4" xfId="2464" xr:uid="{00000000-0005-0000-0000-0000FFAE0000}"/>
    <cellStyle name="Nuovo 23 3 4 2" xfId="9176" xr:uid="{00000000-0005-0000-0000-000000AF0000}"/>
    <cellStyle name="Nuovo 23 3 4 3" xfId="22389" xr:uid="{00000000-0005-0000-0000-000001AF0000}"/>
    <cellStyle name="Nuovo 23 3 5" xfId="7686" xr:uid="{00000000-0005-0000-0000-000002AF0000}"/>
    <cellStyle name="Nuovo 23 3 6" xfId="22384" xr:uid="{00000000-0005-0000-0000-000003AF0000}"/>
    <cellStyle name="Nuovo 23 4" xfId="1781" xr:uid="{00000000-0005-0000-0000-000004AF0000}"/>
    <cellStyle name="Nuovo 23 4 2" xfId="4421" xr:uid="{00000000-0005-0000-0000-000005AF0000}"/>
    <cellStyle name="Nuovo 23 4 2 2" xfId="4422" xr:uid="{00000000-0005-0000-0000-000006AF0000}"/>
    <cellStyle name="Nuovo 23 4 2 2 2" xfId="22392" xr:uid="{00000000-0005-0000-0000-000007AF0000}"/>
    <cellStyle name="Nuovo 23 4 2 3" xfId="13299" xr:uid="{00000000-0005-0000-0000-000008AF0000}"/>
    <cellStyle name="Nuovo 23 4 2 4" xfId="22391" xr:uid="{00000000-0005-0000-0000-000009AF0000}"/>
    <cellStyle name="Nuovo 23 4 2 5" xfId="12910" xr:uid="{00000000-0005-0000-0000-00000AAF0000}"/>
    <cellStyle name="Nuovo 23 4 3" xfId="4423" xr:uid="{00000000-0005-0000-0000-00000BAF0000}"/>
    <cellStyle name="Nuovo 23 4 3 2" xfId="22393" xr:uid="{00000000-0005-0000-0000-00000CAF0000}"/>
    <cellStyle name="Nuovo 23 4 4" xfId="22390" xr:uid="{00000000-0005-0000-0000-00000DAF0000}"/>
    <cellStyle name="Nuovo 23 5" xfId="1782" xr:uid="{00000000-0005-0000-0000-00000EAF0000}"/>
    <cellStyle name="Nuovo 23 5 2" xfId="22394" xr:uid="{00000000-0005-0000-0000-00000FAF0000}"/>
    <cellStyle name="Nuovo 23 6" xfId="1777" xr:uid="{00000000-0005-0000-0000-000010AF0000}"/>
    <cellStyle name="Nuovo 23 6 2" xfId="5007" xr:uid="{00000000-0005-0000-0000-000011AF0000}"/>
    <cellStyle name="Nuovo 23 7" xfId="22381" xr:uid="{00000000-0005-0000-0000-000012AF0000}"/>
    <cellStyle name="Nuovo 24" xfId="587" xr:uid="{00000000-0005-0000-0000-000013AF0000}"/>
    <cellStyle name="Nuovo 24 2" xfId="588" xr:uid="{00000000-0005-0000-0000-000014AF0000}"/>
    <cellStyle name="Nuovo 24 2 2" xfId="1784" xr:uid="{00000000-0005-0000-0000-000015AF0000}"/>
    <cellStyle name="Nuovo 24 2 2 2" xfId="8963" xr:uid="{00000000-0005-0000-0000-000016AF0000}"/>
    <cellStyle name="Nuovo 24 2 2 3" xfId="22397" xr:uid="{00000000-0005-0000-0000-000017AF0000}"/>
    <cellStyle name="Nuovo 24 2 3" xfId="8699" xr:uid="{00000000-0005-0000-0000-000018AF0000}"/>
    <cellStyle name="Nuovo 24 2 4" xfId="22396" xr:uid="{00000000-0005-0000-0000-000019AF0000}"/>
    <cellStyle name="Nuovo 24 3" xfId="589" xr:uid="{00000000-0005-0000-0000-00001AAF0000}"/>
    <cellStyle name="Nuovo 24 3 2" xfId="1786" xr:uid="{00000000-0005-0000-0000-00001BAF0000}"/>
    <cellStyle name="Nuovo 24 3 2 2" xfId="3805" xr:uid="{00000000-0005-0000-0000-00001CAF0000}"/>
    <cellStyle name="Nuovo 24 3 2 2 2" xfId="22400" xr:uid="{00000000-0005-0000-0000-00001DAF0000}"/>
    <cellStyle name="Nuovo 24 3 2 3" xfId="2974" xr:uid="{00000000-0005-0000-0000-00001EAF0000}"/>
    <cellStyle name="Nuovo 24 3 2 3 2" xfId="9517" xr:uid="{00000000-0005-0000-0000-00001FAF0000}"/>
    <cellStyle name="Nuovo 24 3 2 4" xfId="22399" xr:uid="{00000000-0005-0000-0000-000020AF0000}"/>
    <cellStyle name="Nuovo 24 3 3" xfId="1785" xr:uid="{00000000-0005-0000-0000-000021AF0000}"/>
    <cellStyle name="Nuovo 24 3 3 2" xfId="4424" xr:uid="{00000000-0005-0000-0000-000022AF0000}"/>
    <cellStyle name="Nuovo 24 3 3 2 2" xfId="22402" xr:uid="{00000000-0005-0000-0000-000023AF0000}"/>
    <cellStyle name="Nuovo 24 3 3 3" xfId="22401" xr:uid="{00000000-0005-0000-0000-000024AF0000}"/>
    <cellStyle name="Nuovo 24 3 4" xfId="2465" xr:uid="{00000000-0005-0000-0000-000025AF0000}"/>
    <cellStyle name="Nuovo 24 3 4 2" xfId="9177" xr:uid="{00000000-0005-0000-0000-000026AF0000}"/>
    <cellStyle name="Nuovo 24 3 4 3" xfId="22403" xr:uid="{00000000-0005-0000-0000-000027AF0000}"/>
    <cellStyle name="Nuovo 24 3 5" xfId="6553" xr:uid="{00000000-0005-0000-0000-000028AF0000}"/>
    <cellStyle name="Nuovo 24 3 6" xfId="22398" xr:uid="{00000000-0005-0000-0000-000029AF0000}"/>
    <cellStyle name="Nuovo 24 4" xfId="1787" xr:uid="{00000000-0005-0000-0000-00002AAF0000}"/>
    <cellStyle name="Nuovo 24 4 2" xfId="4425" xr:uid="{00000000-0005-0000-0000-00002BAF0000}"/>
    <cellStyle name="Nuovo 24 4 2 2" xfId="4426" xr:uid="{00000000-0005-0000-0000-00002CAF0000}"/>
    <cellStyle name="Nuovo 24 4 2 2 2" xfId="22406" xr:uid="{00000000-0005-0000-0000-00002DAF0000}"/>
    <cellStyle name="Nuovo 24 4 2 3" xfId="13300" xr:uid="{00000000-0005-0000-0000-00002EAF0000}"/>
    <cellStyle name="Nuovo 24 4 2 4" xfId="22405" xr:uid="{00000000-0005-0000-0000-00002FAF0000}"/>
    <cellStyle name="Nuovo 24 4 2 5" xfId="12912" xr:uid="{00000000-0005-0000-0000-000030AF0000}"/>
    <cellStyle name="Nuovo 24 4 3" xfId="4427" xr:uid="{00000000-0005-0000-0000-000031AF0000}"/>
    <cellStyle name="Nuovo 24 4 3 2" xfId="22407" xr:uid="{00000000-0005-0000-0000-000032AF0000}"/>
    <cellStyle name="Nuovo 24 4 4" xfId="22404" xr:uid="{00000000-0005-0000-0000-000033AF0000}"/>
    <cellStyle name="Nuovo 24 5" xfId="1788" xr:uid="{00000000-0005-0000-0000-000034AF0000}"/>
    <cellStyle name="Nuovo 24 5 2" xfId="22408" xr:uid="{00000000-0005-0000-0000-000035AF0000}"/>
    <cellStyle name="Nuovo 24 6" xfId="1783" xr:uid="{00000000-0005-0000-0000-000036AF0000}"/>
    <cellStyle name="Nuovo 24 6 2" xfId="5008" xr:uid="{00000000-0005-0000-0000-000037AF0000}"/>
    <cellStyle name="Nuovo 24 7" xfId="22395" xr:uid="{00000000-0005-0000-0000-000038AF0000}"/>
    <cellStyle name="Nuovo 25" xfId="590" xr:uid="{00000000-0005-0000-0000-000039AF0000}"/>
    <cellStyle name="Nuovo 25 2" xfId="591" xr:uid="{00000000-0005-0000-0000-00003AAF0000}"/>
    <cellStyle name="Nuovo 25 2 2" xfId="1790" xr:uid="{00000000-0005-0000-0000-00003BAF0000}"/>
    <cellStyle name="Nuovo 25 2 2 2" xfId="8964" xr:uid="{00000000-0005-0000-0000-00003CAF0000}"/>
    <cellStyle name="Nuovo 25 2 2 3" xfId="22411" xr:uid="{00000000-0005-0000-0000-00003DAF0000}"/>
    <cellStyle name="Nuovo 25 2 3" xfId="8700" xr:uid="{00000000-0005-0000-0000-00003EAF0000}"/>
    <cellStyle name="Nuovo 25 2 4" xfId="22410" xr:uid="{00000000-0005-0000-0000-00003FAF0000}"/>
    <cellStyle name="Nuovo 25 3" xfId="592" xr:uid="{00000000-0005-0000-0000-000040AF0000}"/>
    <cellStyle name="Nuovo 25 3 2" xfId="1792" xr:uid="{00000000-0005-0000-0000-000041AF0000}"/>
    <cellStyle name="Nuovo 25 3 2 2" xfId="3806" xr:uid="{00000000-0005-0000-0000-000042AF0000}"/>
    <cellStyle name="Nuovo 25 3 2 2 2" xfId="22414" xr:uid="{00000000-0005-0000-0000-000043AF0000}"/>
    <cellStyle name="Nuovo 25 3 2 3" xfId="2975" xr:uid="{00000000-0005-0000-0000-000044AF0000}"/>
    <cellStyle name="Nuovo 25 3 2 3 2" xfId="9518" xr:uid="{00000000-0005-0000-0000-000045AF0000}"/>
    <cellStyle name="Nuovo 25 3 2 4" xfId="22413" xr:uid="{00000000-0005-0000-0000-000046AF0000}"/>
    <cellStyle name="Nuovo 25 3 3" xfId="1791" xr:uid="{00000000-0005-0000-0000-000047AF0000}"/>
    <cellStyle name="Nuovo 25 3 3 2" xfId="4428" xr:uid="{00000000-0005-0000-0000-000048AF0000}"/>
    <cellStyle name="Nuovo 25 3 3 2 2" xfId="22416" xr:uid="{00000000-0005-0000-0000-000049AF0000}"/>
    <cellStyle name="Nuovo 25 3 3 3" xfId="22415" xr:uid="{00000000-0005-0000-0000-00004AAF0000}"/>
    <cellStyle name="Nuovo 25 3 4" xfId="2466" xr:uid="{00000000-0005-0000-0000-00004BAF0000}"/>
    <cellStyle name="Nuovo 25 3 4 2" xfId="9178" xr:uid="{00000000-0005-0000-0000-00004CAF0000}"/>
    <cellStyle name="Nuovo 25 3 4 3" xfId="22417" xr:uid="{00000000-0005-0000-0000-00004DAF0000}"/>
    <cellStyle name="Nuovo 25 3 5" xfId="6638" xr:uid="{00000000-0005-0000-0000-00004EAF0000}"/>
    <cellStyle name="Nuovo 25 3 6" xfId="22412" xr:uid="{00000000-0005-0000-0000-00004FAF0000}"/>
    <cellStyle name="Nuovo 25 4" xfId="1793" xr:uid="{00000000-0005-0000-0000-000050AF0000}"/>
    <cellStyle name="Nuovo 25 4 2" xfId="4429" xr:uid="{00000000-0005-0000-0000-000051AF0000}"/>
    <cellStyle name="Nuovo 25 4 2 2" xfId="4430" xr:uid="{00000000-0005-0000-0000-000052AF0000}"/>
    <cellStyle name="Nuovo 25 4 2 2 2" xfId="22420" xr:uid="{00000000-0005-0000-0000-000053AF0000}"/>
    <cellStyle name="Nuovo 25 4 2 3" xfId="13301" xr:uid="{00000000-0005-0000-0000-000054AF0000}"/>
    <cellStyle name="Nuovo 25 4 2 4" xfId="22419" xr:uid="{00000000-0005-0000-0000-000055AF0000}"/>
    <cellStyle name="Nuovo 25 4 2 5" xfId="12913" xr:uid="{00000000-0005-0000-0000-000056AF0000}"/>
    <cellStyle name="Nuovo 25 4 3" xfId="4431" xr:uid="{00000000-0005-0000-0000-000057AF0000}"/>
    <cellStyle name="Nuovo 25 4 3 2" xfId="22421" xr:uid="{00000000-0005-0000-0000-000058AF0000}"/>
    <cellStyle name="Nuovo 25 4 4" xfId="22418" xr:uid="{00000000-0005-0000-0000-000059AF0000}"/>
    <cellStyle name="Nuovo 25 5" xfId="1794" xr:uid="{00000000-0005-0000-0000-00005AAF0000}"/>
    <cellStyle name="Nuovo 25 5 2" xfId="22422" xr:uid="{00000000-0005-0000-0000-00005BAF0000}"/>
    <cellStyle name="Nuovo 25 6" xfId="1789" xr:uid="{00000000-0005-0000-0000-00005CAF0000}"/>
    <cellStyle name="Nuovo 25 6 2" xfId="5009" xr:uid="{00000000-0005-0000-0000-00005DAF0000}"/>
    <cellStyle name="Nuovo 25 7" xfId="22409" xr:uid="{00000000-0005-0000-0000-00005EAF0000}"/>
    <cellStyle name="Nuovo 26" xfId="593" xr:uid="{00000000-0005-0000-0000-00005FAF0000}"/>
    <cellStyle name="Nuovo 26 2" xfId="594" xr:uid="{00000000-0005-0000-0000-000060AF0000}"/>
    <cellStyle name="Nuovo 26 2 2" xfId="1796" xr:uid="{00000000-0005-0000-0000-000061AF0000}"/>
    <cellStyle name="Nuovo 26 2 2 2" xfId="8965" xr:uid="{00000000-0005-0000-0000-000062AF0000}"/>
    <cellStyle name="Nuovo 26 2 2 3" xfId="22425" xr:uid="{00000000-0005-0000-0000-000063AF0000}"/>
    <cellStyle name="Nuovo 26 2 3" xfId="8701" xr:uid="{00000000-0005-0000-0000-000064AF0000}"/>
    <cellStyle name="Nuovo 26 2 4" xfId="22424" xr:uid="{00000000-0005-0000-0000-000065AF0000}"/>
    <cellStyle name="Nuovo 26 3" xfId="595" xr:uid="{00000000-0005-0000-0000-000066AF0000}"/>
    <cellStyle name="Nuovo 26 3 2" xfId="1798" xr:uid="{00000000-0005-0000-0000-000067AF0000}"/>
    <cellStyle name="Nuovo 26 3 2 2" xfId="3807" xr:uid="{00000000-0005-0000-0000-000068AF0000}"/>
    <cellStyle name="Nuovo 26 3 2 2 2" xfId="22428" xr:uid="{00000000-0005-0000-0000-000069AF0000}"/>
    <cellStyle name="Nuovo 26 3 2 3" xfId="2976" xr:uid="{00000000-0005-0000-0000-00006AAF0000}"/>
    <cellStyle name="Nuovo 26 3 2 3 2" xfId="9519" xr:uid="{00000000-0005-0000-0000-00006BAF0000}"/>
    <cellStyle name="Nuovo 26 3 2 3 3" xfId="22429" xr:uid="{00000000-0005-0000-0000-00006CAF0000}"/>
    <cellStyle name="Nuovo 26 3 2 4" xfId="22427" xr:uid="{00000000-0005-0000-0000-00006DAF0000}"/>
    <cellStyle name="Nuovo 26 3 3" xfId="1797" xr:uid="{00000000-0005-0000-0000-00006EAF0000}"/>
    <cellStyle name="Nuovo 26 3 3 2" xfId="4432" xr:uid="{00000000-0005-0000-0000-00006FAF0000}"/>
    <cellStyle name="Nuovo 26 3 3 2 2" xfId="22431" xr:uid="{00000000-0005-0000-0000-000070AF0000}"/>
    <cellStyle name="Nuovo 26 3 3 3" xfId="22432" xr:uid="{00000000-0005-0000-0000-000071AF0000}"/>
    <cellStyle name="Nuovo 26 3 3 3 2" xfId="44431" xr:uid="{00000000-0005-0000-0000-000072AF0000}"/>
    <cellStyle name="Nuovo 26 3 3 4" xfId="22430" xr:uid="{00000000-0005-0000-0000-000073AF0000}"/>
    <cellStyle name="Nuovo 26 3 4" xfId="2467" xr:uid="{00000000-0005-0000-0000-000074AF0000}"/>
    <cellStyle name="Nuovo 26 3 4 2" xfId="9179" xr:uid="{00000000-0005-0000-0000-000075AF0000}"/>
    <cellStyle name="Nuovo 26 3 4 3" xfId="22433" xr:uid="{00000000-0005-0000-0000-000076AF0000}"/>
    <cellStyle name="Nuovo 26 3 5" xfId="6951" xr:uid="{00000000-0005-0000-0000-000077AF0000}"/>
    <cellStyle name="Nuovo 26 3 6" xfId="22426" xr:uid="{00000000-0005-0000-0000-000078AF0000}"/>
    <cellStyle name="Nuovo 26 4" xfId="1799" xr:uid="{00000000-0005-0000-0000-000079AF0000}"/>
    <cellStyle name="Nuovo 26 4 2" xfId="4433" xr:uid="{00000000-0005-0000-0000-00007AAF0000}"/>
    <cellStyle name="Nuovo 26 4 2 2" xfId="4434" xr:uid="{00000000-0005-0000-0000-00007BAF0000}"/>
    <cellStyle name="Nuovo 26 4 2 2 2" xfId="22436" xr:uid="{00000000-0005-0000-0000-00007CAF0000}"/>
    <cellStyle name="Nuovo 26 4 2 3" xfId="13302" xr:uid="{00000000-0005-0000-0000-00007DAF0000}"/>
    <cellStyle name="Nuovo 26 4 2 3 2" xfId="22437" xr:uid="{00000000-0005-0000-0000-00007EAF0000}"/>
    <cellStyle name="Nuovo 26 4 2 4" xfId="22435" xr:uid="{00000000-0005-0000-0000-00007FAF0000}"/>
    <cellStyle name="Nuovo 26 4 2 5" xfId="12914" xr:uid="{00000000-0005-0000-0000-000080AF0000}"/>
    <cellStyle name="Nuovo 26 4 3" xfId="4435" xr:uid="{00000000-0005-0000-0000-000081AF0000}"/>
    <cellStyle name="Nuovo 26 4 3 2" xfId="22438" xr:uid="{00000000-0005-0000-0000-000082AF0000}"/>
    <cellStyle name="Nuovo 26 4 4" xfId="22439" xr:uid="{00000000-0005-0000-0000-000083AF0000}"/>
    <cellStyle name="Nuovo 26 4 4 2" xfId="44432" xr:uid="{00000000-0005-0000-0000-000084AF0000}"/>
    <cellStyle name="Nuovo 26 4 5" xfId="22440" xr:uid="{00000000-0005-0000-0000-000085AF0000}"/>
    <cellStyle name="Nuovo 26 4 6" xfId="22434" xr:uid="{00000000-0005-0000-0000-000086AF0000}"/>
    <cellStyle name="Nuovo 26 5" xfId="1800" xr:uid="{00000000-0005-0000-0000-000087AF0000}"/>
    <cellStyle name="Nuovo 26 5 2" xfId="22442" xr:uid="{00000000-0005-0000-0000-000088AF0000}"/>
    <cellStyle name="Nuovo 26 5 2 2" xfId="44433" xr:uid="{00000000-0005-0000-0000-000089AF0000}"/>
    <cellStyle name="Nuovo 26 5 3" xfId="22443" xr:uid="{00000000-0005-0000-0000-00008AAF0000}"/>
    <cellStyle name="Nuovo 26 5 4" xfId="22441" xr:uid="{00000000-0005-0000-0000-00008BAF0000}"/>
    <cellStyle name="Nuovo 26 6" xfId="1795" xr:uid="{00000000-0005-0000-0000-00008CAF0000}"/>
    <cellStyle name="Nuovo 26 6 2" xfId="5010" xr:uid="{00000000-0005-0000-0000-00008DAF0000}"/>
    <cellStyle name="Nuovo 26 7" xfId="22423" xr:uid="{00000000-0005-0000-0000-00008EAF0000}"/>
    <cellStyle name="Nuovo 27" xfId="596" xr:uid="{00000000-0005-0000-0000-00008FAF0000}"/>
    <cellStyle name="Nuovo 27 2" xfId="597" xr:uid="{00000000-0005-0000-0000-000090AF0000}"/>
    <cellStyle name="Nuovo 27 2 2" xfId="1802" xr:uid="{00000000-0005-0000-0000-000091AF0000}"/>
    <cellStyle name="Nuovo 27 2 2 2" xfId="8966" xr:uid="{00000000-0005-0000-0000-000092AF0000}"/>
    <cellStyle name="Nuovo 27 2 2 3" xfId="22446" xr:uid="{00000000-0005-0000-0000-000093AF0000}"/>
    <cellStyle name="Nuovo 27 2 3" xfId="8702" xr:uid="{00000000-0005-0000-0000-000094AF0000}"/>
    <cellStyle name="Nuovo 27 2 3 2" xfId="22447" xr:uid="{00000000-0005-0000-0000-000095AF0000}"/>
    <cellStyle name="Nuovo 27 2 4" xfId="22448" xr:uid="{00000000-0005-0000-0000-000096AF0000}"/>
    <cellStyle name="Nuovo 27 2 5" xfId="22445" xr:uid="{00000000-0005-0000-0000-000097AF0000}"/>
    <cellStyle name="Nuovo 27 3" xfId="598" xr:uid="{00000000-0005-0000-0000-000098AF0000}"/>
    <cellStyle name="Nuovo 27 3 2" xfId="1804" xr:uid="{00000000-0005-0000-0000-000099AF0000}"/>
    <cellStyle name="Nuovo 27 3 2 2" xfId="3808" xr:uid="{00000000-0005-0000-0000-00009AAF0000}"/>
    <cellStyle name="Nuovo 27 3 2 2 2" xfId="22451" xr:uid="{00000000-0005-0000-0000-00009BAF0000}"/>
    <cellStyle name="Nuovo 27 3 2 3" xfId="2977" xr:uid="{00000000-0005-0000-0000-00009CAF0000}"/>
    <cellStyle name="Nuovo 27 3 2 3 2" xfId="9520" xr:uid="{00000000-0005-0000-0000-00009DAF0000}"/>
    <cellStyle name="Nuovo 27 3 2 3 3" xfId="22452" xr:uid="{00000000-0005-0000-0000-00009EAF0000}"/>
    <cellStyle name="Nuovo 27 3 2 4" xfId="22450" xr:uid="{00000000-0005-0000-0000-00009FAF0000}"/>
    <cellStyle name="Nuovo 27 3 3" xfId="1803" xr:uid="{00000000-0005-0000-0000-0000A0AF0000}"/>
    <cellStyle name="Nuovo 27 3 3 2" xfId="4436" xr:uid="{00000000-0005-0000-0000-0000A1AF0000}"/>
    <cellStyle name="Nuovo 27 3 3 2 2" xfId="22454" xr:uid="{00000000-0005-0000-0000-0000A2AF0000}"/>
    <cellStyle name="Nuovo 27 3 3 3" xfId="22455" xr:uid="{00000000-0005-0000-0000-0000A3AF0000}"/>
    <cellStyle name="Nuovo 27 3 3 3 2" xfId="44434" xr:uid="{00000000-0005-0000-0000-0000A4AF0000}"/>
    <cellStyle name="Nuovo 27 3 3 4" xfId="22453" xr:uid="{00000000-0005-0000-0000-0000A5AF0000}"/>
    <cellStyle name="Nuovo 27 3 4" xfId="2468" xr:uid="{00000000-0005-0000-0000-0000A6AF0000}"/>
    <cellStyle name="Nuovo 27 3 4 2" xfId="9180" xr:uid="{00000000-0005-0000-0000-0000A7AF0000}"/>
    <cellStyle name="Nuovo 27 3 4 3" xfId="22456" xr:uid="{00000000-0005-0000-0000-0000A8AF0000}"/>
    <cellStyle name="Nuovo 27 3 5" xfId="7721" xr:uid="{00000000-0005-0000-0000-0000A9AF0000}"/>
    <cellStyle name="Nuovo 27 3 5 2" xfId="22457" xr:uid="{00000000-0005-0000-0000-0000AAAF0000}"/>
    <cellStyle name="Nuovo 27 3 6" xfId="22458" xr:uid="{00000000-0005-0000-0000-0000ABAF0000}"/>
    <cellStyle name="Nuovo 27 3 7" xfId="22449" xr:uid="{00000000-0005-0000-0000-0000ACAF0000}"/>
    <cellStyle name="Nuovo 27 4" xfId="1805" xr:uid="{00000000-0005-0000-0000-0000ADAF0000}"/>
    <cellStyle name="Nuovo 27 4 2" xfId="4437" xr:uid="{00000000-0005-0000-0000-0000AEAF0000}"/>
    <cellStyle name="Nuovo 27 4 2 2" xfId="4438" xr:uid="{00000000-0005-0000-0000-0000AFAF0000}"/>
    <cellStyle name="Nuovo 27 4 2 2 2" xfId="22461" xr:uid="{00000000-0005-0000-0000-0000B0AF0000}"/>
    <cellStyle name="Nuovo 27 4 2 3" xfId="13303" xr:uid="{00000000-0005-0000-0000-0000B1AF0000}"/>
    <cellStyle name="Nuovo 27 4 2 3 2" xfId="22462" xr:uid="{00000000-0005-0000-0000-0000B2AF0000}"/>
    <cellStyle name="Nuovo 27 4 2 4" xfId="22460" xr:uid="{00000000-0005-0000-0000-0000B3AF0000}"/>
    <cellStyle name="Nuovo 27 4 2 5" xfId="12915" xr:uid="{00000000-0005-0000-0000-0000B4AF0000}"/>
    <cellStyle name="Nuovo 27 4 3" xfId="4439" xr:uid="{00000000-0005-0000-0000-0000B5AF0000}"/>
    <cellStyle name="Nuovo 27 4 3 2" xfId="22463" xr:uid="{00000000-0005-0000-0000-0000B6AF0000}"/>
    <cellStyle name="Nuovo 27 4 4" xfId="22464" xr:uid="{00000000-0005-0000-0000-0000B7AF0000}"/>
    <cellStyle name="Nuovo 27 4 4 2" xfId="44435" xr:uid="{00000000-0005-0000-0000-0000B8AF0000}"/>
    <cellStyle name="Nuovo 27 4 5" xfId="22465" xr:uid="{00000000-0005-0000-0000-0000B9AF0000}"/>
    <cellStyle name="Nuovo 27 4 6" xfId="22459" xr:uid="{00000000-0005-0000-0000-0000BAAF0000}"/>
    <cellStyle name="Nuovo 27 5" xfId="1806" xr:uid="{00000000-0005-0000-0000-0000BBAF0000}"/>
    <cellStyle name="Nuovo 27 5 2" xfId="22467" xr:uid="{00000000-0005-0000-0000-0000BCAF0000}"/>
    <cellStyle name="Nuovo 27 5 2 2" xfId="44436" xr:uid="{00000000-0005-0000-0000-0000BDAF0000}"/>
    <cellStyle name="Nuovo 27 5 3" xfId="22468" xr:uid="{00000000-0005-0000-0000-0000BEAF0000}"/>
    <cellStyle name="Nuovo 27 5 4" xfId="22466" xr:uid="{00000000-0005-0000-0000-0000BFAF0000}"/>
    <cellStyle name="Nuovo 27 6" xfId="1801" xr:uid="{00000000-0005-0000-0000-0000C0AF0000}"/>
    <cellStyle name="Nuovo 27 6 2" xfId="5011" xr:uid="{00000000-0005-0000-0000-0000C1AF0000}"/>
    <cellStyle name="Nuovo 27 6 3" xfId="22469" xr:uid="{00000000-0005-0000-0000-0000C2AF0000}"/>
    <cellStyle name="Nuovo 27 7" xfId="22444" xr:uid="{00000000-0005-0000-0000-0000C3AF0000}"/>
    <cellStyle name="Nuovo 28" xfId="599" xr:uid="{00000000-0005-0000-0000-0000C4AF0000}"/>
    <cellStyle name="Nuovo 28 2" xfId="600" xr:uid="{00000000-0005-0000-0000-0000C5AF0000}"/>
    <cellStyle name="Nuovo 28 2 2" xfId="1808" xr:uid="{00000000-0005-0000-0000-0000C6AF0000}"/>
    <cellStyle name="Nuovo 28 2 2 2" xfId="8967" xr:uid="{00000000-0005-0000-0000-0000C7AF0000}"/>
    <cellStyle name="Nuovo 28 2 2 3" xfId="22472" xr:uid="{00000000-0005-0000-0000-0000C8AF0000}"/>
    <cellStyle name="Nuovo 28 2 3" xfId="8703" xr:uid="{00000000-0005-0000-0000-0000C9AF0000}"/>
    <cellStyle name="Nuovo 28 2 3 2" xfId="22473" xr:uid="{00000000-0005-0000-0000-0000CAAF0000}"/>
    <cellStyle name="Nuovo 28 2 4" xfId="22474" xr:uid="{00000000-0005-0000-0000-0000CBAF0000}"/>
    <cellStyle name="Nuovo 28 2 5" xfId="22471" xr:uid="{00000000-0005-0000-0000-0000CCAF0000}"/>
    <cellStyle name="Nuovo 28 3" xfId="601" xr:uid="{00000000-0005-0000-0000-0000CDAF0000}"/>
    <cellStyle name="Nuovo 28 3 2" xfId="1810" xr:uid="{00000000-0005-0000-0000-0000CEAF0000}"/>
    <cellStyle name="Nuovo 28 3 2 2" xfId="3809" xr:uid="{00000000-0005-0000-0000-0000CFAF0000}"/>
    <cellStyle name="Nuovo 28 3 2 2 2" xfId="22477" xr:uid="{00000000-0005-0000-0000-0000D0AF0000}"/>
    <cellStyle name="Nuovo 28 3 2 3" xfId="2978" xr:uid="{00000000-0005-0000-0000-0000D1AF0000}"/>
    <cellStyle name="Nuovo 28 3 2 3 2" xfId="9521" xr:uid="{00000000-0005-0000-0000-0000D2AF0000}"/>
    <cellStyle name="Nuovo 28 3 2 3 3" xfId="22478" xr:uid="{00000000-0005-0000-0000-0000D3AF0000}"/>
    <cellStyle name="Nuovo 28 3 2 4" xfId="22476" xr:uid="{00000000-0005-0000-0000-0000D4AF0000}"/>
    <cellStyle name="Nuovo 28 3 3" xfId="1809" xr:uid="{00000000-0005-0000-0000-0000D5AF0000}"/>
    <cellStyle name="Nuovo 28 3 3 2" xfId="4440" xr:uid="{00000000-0005-0000-0000-0000D6AF0000}"/>
    <cellStyle name="Nuovo 28 3 3 2 2" xfId="22480" xr:uid="{00000000-0005-0000-0000-0000D7AF0000}"/>
    <cellStyle name="Nuovo 28 3 3 3" xfId="22481" xr:uid="{00000000-0005-0000-0000-0000D8AF0000}"/>
    <cellStyle name="Nuovo 28 3 3 3 2" xfId="44437" xr:uid="{00000000-0005-0000-0000-0000D9AF0000}"/>
    <cellStyle name="Nuovo 28 3 3 4" xfId="22479" xr:uid="{00000000-0005-0000-0000-0000DAAF0000}"/>
    <cellStyle name="Nuovo 28 3 4" xfId="2469" xr:uid="{00000000-0005-0000-0000-0000DBAF0000}"/>
    <cellStyle name="Nuovo 28 3 4 2" xfId="9181" xr:uid="{00000000-0005-0000-0000-0000DCAF0000}"/>
    <cellStyle name="Nuovo 28 3 4 3" xfId="22482" xr:uid="{00000000-0005-0000-0000-0000DDAF0000}"/>
    <cellStyle name="Nuovo 28 3 5" xfId="7720" xr:uid="{00000000-0005-0000-0000-0000DEAF0000}"/>
    <cellStyle name="Nuovo 28 3 5 2" xfId="22483" xr:uid="{00000000-0005-0000-0000-0000DFAF0000}"/>
    <cellStyle name="Nuovo 28 3 6" xfId="22484" xr:uid="{00000000-0005-0000-0000-0000E0AF0000}"/>
    <cellStyle name="Nuovo 28 3 7" xfId="22475" xr:uid="{00000000-0005-0000-0000-0000E1AF0000}"/>
    <cellStyle name="Nuovo 28 4" xfId="1811" xr:uid="{00000000-0005-0000-0000-0000E2AF0000}"/>
    <cellStyle name="Nuovo 28 4 2" xfId="4441" xr:uid="{00000000-0005-0000-0000-0000E3AF0000}"/>
    <cellStyle name="Nuovo 28 4 2 2" xfId="4442" xr:uid="{00000000-0005-0000-0000-0000E4AF0000}"/>
    <cellStyle name="Nuovo 28 4 2 2 2" xfId="22487" xr:uid="{00000000-0005-0000-0000-0000E5AF0000}"/>
    <cellStyle name="Nuovo 28 4 2 3" xfId="13304" xr:uid="{00000000-0005-0000-0000-0000E6AF0000}"/>
    <cellStyle name="Nuovo 28 4 2 3 2" xfId="22488" xr:uid="{00000000-0005-0000-0000-0000E7AF0000}"/>
    <cellStyle name="Nuovo 28 4 2 4" xfId="22486" xr:uid="{00000000-0005-0000-0000-0000E8AF0000}"/>
    <cellStyle name="Nuovo 28 4 2 5" xfId="12916" xr:uid="{00000000-0005-0000-0000-0000E9AF0000}"/>
    <cellStyle name="Nuovo 28 4 3" xfId="4443" xr:uid="{00000000-0005-0000-0000-0000EAAF0000}"/>
    <cellStyle name="Nuovo 28 4 3 2" xfId="22489" xr:uid="{00000000-0005-0000-0000-0000EBAF0000}"/>
    <cellStyle name="Nuovo 28 4 4" xfId="22490" xr:uid="{00000000-0005-0000-0000-0000ECAF0000}"/>
    <cellStyle name="Nuovo 28 4 4 2" xfId="44438" xr:uid="{00000000-0005-0000-0000-0000EDAF0000}"/>
    <cellStyle name="Nuovo 28 4 5" xfId="22491" xr:uid="{00000000-0005-0000-0000-0000EEAF0000}"/>
    <cellStyle name="Nuovo 28 4 6" xfId="22485" xr:uid="{00000000-0005-0000-0000-0000EFAF0000}"/>
    <cellStyle name="Nuovo 28 5" xfId="1812" xr:uid="{00000000-0005-0000-0000-0000F0AF0000}"/>
    <cellStyle name="Nuovo 28 5 2" xfId="22493" xr:uid="{00000000-0005-0000-0000-0000F1AF0000}"/>
    <cellStyle name="Nuovo 28 5 2 2" xfId="44439" xr:uid="{00000000-0005-0000-0000-0000F2AF0000}"/>
    <cellStyle name="Nuovo 28 5 3" xfId="22494" xr:uid="{00000000-0005-0000-0000-0000F3AF0000}"/>
    <cellStyle name="Nuovo 28 5 4" xfId="22492" xr:uid="{00000000-0005-0000-0000-0000F4AF0000}"/>
    <cellStyle name="Nuovo 28 6" xfId="1807" xr:uid="{00000000-0005-0000-0000-0000F5AF0000}"/>
    <cellStyle name="Nuovo 28 6 2" xfId="5012" xr:uid="{00000000-0005-0000-0000-0000F6AF0000}"/>
    <cellStyle name="Nuovo 28 6 3" xfId="22495" xr:uid="{00000000-0005-0000-0000-0000F7AF0000}"/>
    <cellStyle name="Nuovo 28 7" xfId="22470" xr:uid="{00000000-0005-0000-0000-0000F8AF0000}"/>
    <cellStyle name="Nuovo 29" xfId="602" xr:uid="{00000000-0005-0000-0000-0000F9AF0000}"/>
    <cellStyle name="Nuovo 29 2" xfId="603" xr:uid="{00000000-0005-0000-0000-0000FAAF0000}"/>
    <cellStyle name="Nuovo 29 2 2" xfId="1814" xr:uid="{00000000-0005-0000-0000-0000FBAF0000}"/>
    <cellStyle name="Nuovo 29 2 2 2" xfId="8968" xr:uid="{00000000-0005-0000-0000-0000FCAF0000}"/>
    <cellStyle name="Nuovo 29 2 2 3" xfId="22498" xr:uid="{00000000-0005-0000-0000-0000FDAF0000}"/>
    <cellStyle name="Nuovo 29 2 3" xfId="8704" xr:uid="{00000000-0005-0000-0000-0000FEAF0000}"/>
    <cellStyle name="Nuovo 29 2 3 2" xfId="22499" xr:uid="{00000000-0005-0000-0000-0000FFAF0000}"/>
    <cellStyle name="Nuovo 29 2 4" xfId="22500" xr:uid="{00000000-0005-0000-0000-000000B00000}"/>
    <cellStyle name="Nuovo 29 2 5" xfId="22497" xr:uid="{00000000-0005-0000-0000-000001B00000}"/>
    <cellStyle name="Nuovo 29 3" xfId="604" xr:uid="{00000000-0005-0000-0000-000002B00000}"/>
    <cellStyle name="Nuovo 29 3 2" xfId="1816" xr:uid="{00000000-0005-0000-0000-000003B00000}"/>
    <cellStyle name="Nuovo 29 3 2 2" xfId="3810" xr:uid="{00000000-0005-0000-0000-000004B00000}"/>
    <cellStyle name="Nuovo 29 3 2 2 2" xfId="22503" xr:uid="{00000000-0005-0000-0000-000005B00000}"/>
    <cellStyle name="Nuovo 29 3 2 3" xfId="2979" xr:uid="{00000000-0005-0000-0000-000006B00000}"/>
    <cellStyle name="Nuovo 29 3 2 3 2" xfId="9522" xr:uid="{00000000-0005-0000-0000-000007B00000}"/>
    <cellStyle name="Nuovo 29 3 2 3 3" xfId="22504" xr:uid="{00000000-0005-0000-0000-000008B00000}"/>
    <cellStyle name="Nuovo 29 3 2 4" xfId="22502" xr:uid="{00000000-0005-0000-0000-000009B00000}"/>
    <cellStyle name="Nuovo 29 3 3" xfId="1815" xr:uid="{00000000-0005-0000-0000-00000AB00000}"/>
    <cellStyle name="Nuovo 29 3 3 2" xfId="4444" xr:uid="{00000000-0005-0000-0000-00000BB00000}"/>
    <cellStyle name="Nuovo 29 3 3 2 2" xfId="22506" xr:uid="{00000000-0005-0000-0000-00000CB00000}"/>
    <cellStyle name="Nuovo 29 3 3 3" xfId="22507" xr:uid="{00000000-0005-0000-0000-00000DB00000}"/>
    <cellStyle name="Nuovo 29 3 3 3 2" xfId="44440" xr:uid="{00000000-0005-0000-0000-00000EB00000}"/>
    <cellStyle name="Nuovo 29 3 3 4" xfId="22505" xr:uid="{00000000-0005-0000-0000-00000FB00000}"/>
    <cellStyle name="Nuovo 29 3 4" xfId="2470" xr:uid="{00000000-0005-0000-0000-000010B00000}"/>
    <cellStyle name="Nuovo 29 3 4 2" xfId="9182" xr:uid="{00000000-0005-0000-0000-000011B00000}"/>
    <cellStyle name="Nuovo 29 3 4 3" xfId="22508" xr:uid="{00000000-0005-0000-0000-000012B00000}"/>
    <cellStyle name="Nuovo 29 3 5" xfId="6950" xr:uid="{00000000-0005-0000-0000-000013B00000}"/>
    <cellStyle name="Nuovo 29 3 5 2" xfId="22509" xr:uid="{00000000-0005-0000-0000-000014B00000}"/>
    <cellStyle name="Nuovo 29 3 6" xfId="22510" xr:uid="{00000000-0005-0000-0000-000015B00000}"/>
    <cellStyle name="Nuovo 29 3 7" xfId="22501" xr:uid="{00000000-0005-0000-0000-000016B00000}"/>
    <cellStyle name="Nuovo 29 4" xfId="1817" xr:uid="{00000000-0005-0000-0000-000017B00000}"/>
    <cellStyle name="Nuovo 29 4 2" xfId="4445" xr:uid="{00000000-0005-0000-0000-000018B00000}"/>
    <cellStyle name="Nuovo 29 4 2 2" xfId="4446" xr:uid="{00000000-0005-0000-0000-000019B00000}"/>
    <cellStyle name="Nuovo 29 4 2 2 2" xfId="22513" xr:uid="{00000000-0005-0000-0000-00001AB00000}"/>
    <cellStyle name="Nuovo 29 4 2 3" xfId="13305" xr:uid="{00000000-0005-0000-0000-00001BB00000}"/>
    <cellStyle name="Nuovo 29 4 2 3 2" xfId="22514" xr:uid="{00000000-0005-0000-0000-00001CB00000}"/>
    <cellStyle name="Nuovo 29 4 2 4" xfId="22512" xr:uid="{00000000-0005-0000-0000-00001DB00000}"/>
    <cellStyle name="Nuovo 29 4 2 5" xfId="12917" xr:uid="{00000000-0005-0000-0000-00001EB00000}"/>
    <cellStyle name="Nuovo 29 4 3" xfId="4447" xr:uid="{00000000-0005-0000-0000-00001FB00000}"/>
    <cellStyle name="Nuovo 29 4 3 2" xfId="22515" xr:uid="{00000000-0005-0000-0000-000020B00000}"/>
    <cellStyle name="Nuovo 29 4 4" xfId="22516" xr:uid="{00000000-0005-0000-0000-000021B00000}"/>
    <cellStyle name="Nuovo 29 4 4 2" xfId="44441" xr:uid="{00000000-0005-0000-0000-000022B00000}"/>
    <cellStyle name="Nuovo 29 4 5" xfId="22517" xr:uid="{00000000-0005-0000-0000-000023B00000}"/>
    <cellStyle name="Nuovo 29 4 6" xfId="22511" xr:uid="{00000000-0005-0000-0000-000024B00000}"/>
    <cellStyle name="Nuovo 29 5" xfId="1818" xr:uid="{00000000-0005-0000-0000-000025B00000}"/>
    <cellStyle name="Nuovo 29 5 2" xfId="22519" xr:uid="{00000000-0005-0000-0000-000026B00000}"/>
    <cellStyle name="Nuovo 29 5 2 2" xfId="44442" xr:uid="{00000000-0005-0000-0000-000027B00000}"/>
    <cellStyle name="Nuovo 29 5 3" xfId="22520" xr:uid="{00000000-0005-0000-0000-000028B00000}"/>
    <cellStyle name="Nuovo 29 5 4" xfId="22518" xr:uid="{00000000-0005-0000-0000-000029B00000}"/>
    <cellStyle name="Nuovo 29 6" xfId="1813" xr:uid="{00000000-0005-0000-0000-00002AB00000}"/>
    <cellStyle name="Nuovo 29 6 2" xfId="5013" xr:uid="{00000000-0005-0000-0000-00002BB00000}"/>
    <cellStyle name="Nuovo 29 6 3" xfId="22521" xr:uid="{00000000-0005-0000-0000-00002CB00000}"/>
    <cellStyle name="Nuovo 29 7" xfId="22496" xr:uid="{00000000-0005-0000-0000-00002DB00000}"/>
    <cellStyle name="Nuovo 3" xfId="605" xr:uid="{00000000-0005-0000-0000-00002EB00000}"/>
    <cellStyle name="Nuovo 3 2" xfId="606" xr:uid="{00000000-0005-0000-0000-00002FB00000}"/>
    <cellStyle name="Nuovo 3 2 2" xfId="1820" xr:uid="{00000000-0005-0000-0000-000030B00000}"/>
    <cellStyle name="Nuovo 3 2 2 2" xfId="8969" xr:uid="{00000000-0005-0000-0000-000031B00000}"/>
    <cellStyle name="Nuovo 3 2 2 3" xfId="22524" xr:uid="{00000000-0005-0000-0000-000032B00000}"/>
    <cellStyle name="Nuovo 3 2 3" xfId="8705" xr:uid="{00000000-0005-0000-0000-000033B00000}"/>
    <cellStyle name="Nuovo 3 2 3 2" xfId="22525" xr:uid="{00000000-0005-0000-0000-000034B00000}"/>
    <cellStyle name="Nuovo 3 2 4" xfId="22526" xr:uid="{00000000-0005-0000-0000-000035B00000}"/>
    <cellStyle name="Nuovo 3 2 5" xfId="22523" xr:uid="{00000000-0005-0000-0000-000036B00000}"/>
    <cellStyle name="Nuovo 3 3" xfId="607" xr:uid="{00000000-0005-0000-0000-000037B00000}"/>
    <cellStyle name="Nuovo 3 3 2" xfId="1822" xr:uid="{00000000-0005-0000-0000-000038B00000}"/>
    <cellStyle name="Nuovo 3 3 2 2" xfId="3811" xr:uid="{00000000-0005-0000-0000-000039B00000}"/>
    <cellStyle name="Nuovo 3 3 2 2 2" xfId="22529" xr:uid="{00000000-0005-0000-0000-00003AB00000}"/>
    <cellStyle name="Nuovo 3 3 2 3" xfId="2980" xr:uid="{00000000-0005-0000-0000-00003BB00000}"/>
    <cellStyle name="Nuovo 3 3 2 3 2" xfId="9523" xr:uid="{00000000-0005-0000-0000-00003CB00000}"/>
    <cellStyle name="Nuovo 3 3 2 3 3" xfId="22530" xr:uid="{00000000-0005-0000-0000-00003DB00000}"/>
    <cellStyle name="Nuovo 3 3 2 4" xfId="22528" xr:uid="{00000000-0005-0000-0000-00003EB00000}"/>
    <cellStyle name="Nuovo 3 3 3" xfId="1821" xr:uid="{00000000-0005-0000-0000-00003FB00000}"/>
    <cellStyle name="Nuovo 3 3 3 2" xfId="4448" xr:uid="{00000000-0005-0000-0000-000040B00000}"/>
    <cellStyle name="Nuovo 3 3 3 2 2" xfId="22532" xr:uid="{00000000-0005-0000-0000-000041B00000}"/>
    <cellStyle name="Nuovo 3 3 3 3" xfId="22533" xr:uid="{00000000-0005-0000-0000-000042B00000}"/>
    <cellStyle name="Nuovo 3 3 3 3 2" xfId="44443" xr:uid="{00000000-0005-0000-0000-000043B00000}"/>
    <cellStyle name="Nuovo 3 3 3 4" xfId="22531" xr:uid="{00000000-0005-0000-0000-000044B00000}"/>
    <cellStyle name="Nuovo 3 3 4" xfId="2471" xr:uid="{00000000-0005-0000-0000-000045B00000}"/>
    <cellStyle name="Nuovo 3 3 4 2" xfId="9183" xr:uid="{00000000-0005-0000-0000-000046B00000}"/>
    <cellStyle name="Nuovo 3 3 4 3" xfId="22534" xr:uid="{00000000-0005-0000-0000-000047B00000}"/>
    <cellStyle name="Nuovo 3 3 5" xfId="6577" xr:uid="{00000000-0005-0000-0000-000048B00000}"/>
    <cellStyle name="Nuovo 3 3 5 2" xfId="22535" xr:uid="{00000000-0005-0000-0000-000049B00000}"/>
    <cellStyle name="Nuovo 3 3 6" xfId="22536" xr:uid="{00000000-0005-0000-0000-00004AB00000}"/>
    <cellStyle name="Nuovo 3 3 7" xfId="22527" xr:uid="{00000000-0005-0000-0000-00004BB00000}"/>
    <cellStyle name="Nuovo 3 4" xfId="1823" xr:uid="{00000000-0005-0000-0000-00004CB00000}"/>
    <cellStyle name="Nuovo 3 4 2" xfId="4449" xr:uid="{00000000-0005-0000-0000-00004DB00000}"/>
    <cellStyle name="Nuovo 3 4 2 2" xfId="4450" xr:uid="{00000000-0005-0000-0000-00004EB00000}"/>
    <cellStyle name="Nuovo 3 4 2 2 2" xfId="22539" xr:uid="{00000000-0005-0000-0000-00004FB00000}"/>
    <cellStyle name="Nuovo 3 4 2 3" xfId="13306" xr:uid="{00000000-0005-0000-0000-000050B00000}"/>
    <cellStyle name="Nuovo 3 4 2 3 2" xfId="22540" xr:uid="{00000000-0005-0000-0000-000051B00000}"/>
    <cellStyle name="Nuovo 3 4 2 4" xfId="22538" xr:uid="{00000000-0005-0000-0000-000052B00000}"/>
    <cellStyle name="Nuovo 3 4 2 5" xfId="12918" xr:uid="{00000000-0005-0000-0000-000053B00000}"/>
    <cellStyle name="Nuovo 3 4 3" xfId="4451" xr:uid="{00000000-0005-0000-0000-000054B00000}"/>
    <cellStyle name="Nuovo 3 4 3 2" xfId="22541" xr:uid="{00000000-0005-0000-0000-000055B00000}"/>
    <cellStyle name="Nuovo 3 4 4" xfId="22542" xr:uid="{00000000-0005-0000-0000-000056B00000}"/>
    <cellStyle name="Nuovo 3 4 4 2" xfId="44444" xr:uid="{00000000-0005-0000-0000-000057B00000}"/>
    <cellStyle name="Nuovo 3 4 5" xfId="22543" xr:uid="{00000000-0005-0000-0000-000058B00000}"/>
    <cellStyle name="Nuovo 3 4 6" xfId="22537" xr:uid="{00000000-0005-0000-0000-000059B00000}"/>
    <cellStyle name="Nuovo 3 5" xfId="1824" xr:uid="{00000000-0005-0000-0000-00005AB00000}"/>
    <cellStyle name="Nuovo 3 5 2" xfId="22545" xr:uid="{00000000-0005-0000-0000-00005BB00000}"/>
    <cellStyle name="Nuovo 3 5 2 2" xfId="44445" xr:uid="{00000000-0005-0000-0000-00005CB00000}"/>
    <cellStyle name="Nuovo 3 5 3" xfId="22546" xr:uid="{00000000-0005-0000-0000-00005DB00000}"/>
    <cellStyle name="Nuovo 3 5 4" xfId="22544" xr:uid="{00000000-0005-0000-0000-00005EB00000}"/>
    <cellStyle name="Nuovo 3 6" xfId="1819" xr:uid="{00000000-0005-0000-0000-00005FB00000}"/>
    <cellStyle name="Nuovo 3 6 2" xfId="5014" xr:uid="{00000000-0005-0000-0000-000060B00000}"/>
    <cellStyle name="Nuovo 3 6 3" xfId="22547" xr:uid="{00000000-0005-0000-0000-000061B00000}"/>
    <cellStyle name="Nuovo 3 7" xfId="22522" xr:uid="{00000000-0005-0000-0000-000062B00000}"/>
    <cellStyle name="Nuovo 30" xfId="608" xr:uid="{00000000-0005-0000-0000-000063B00000}"/>
    <cellStyle name="Nuovo 30 2" xfId="609" xr:uid="{00000000-0005-0000-0000-000064B00000}"/>
    <cellStyle name="Nuovo 30 2 2" xfId="1826" xr:uid="{00000000-0005-0000-0000-000065B00000}"/>
    <cellStyle name="Nuovo 30 2 2 2" xfId="8970" xr:uid="{00000000-0005-0000-0000-000066B00000}"/>
    <cellStyle name="Nuovo 30 2 2 3" xfId="22550" xr:uid="{00000000-0005-0000-0000-000067B00000}"/>
    <cellStyle name="Nuovo 30 2 3" xfId="8706" xr:uid="{00000000-0005-0000-0000-000068B00000}"/>
    <cellStyle name="Nuovo 30 2 3 2" xfId="22551" xr:uid="{00000000-0005-0000-0000-000069B00000}"/>
    <cellStyle name="Nuovo 30 2 4" xfId="22552" xr:uid="{00000000-0005-0000-0000-00006AB00000}"/>
    <cellStyle name="Nuovo 30 2 5" xfId="22549" xr:uid="{00000000-0005-0000-0000-00006BB00000}"/>
    <cellStyle name="Nuovo 30 3" xfId="610" xr:uid="{00000000-0005-0000-0000-00006CB00000}"/>
    <cellStyle name="Nuovo 30 3 2" xfId="1828" xr:uid="{00000000-0005-0000-0000-00006DB00000}"/>
    <cellStyle name="Nuovo 30 3 2 2" xfId="3812" xr:uid="{00000000-0005-0000-0000-00006EB00000}"/>
    <cellStyle name="Nuovo 30 3 2 2 2" xfId="22555" xr:uid="{00000000-0005-0000-0000-00006FB00000}"/>
    <cellStyle name="Nuovo 30 3 2 3" xfId="2981" xr:uid="{00000000-0005-0000-0000-000070B00000}"/>
    <cellStyle name="Nuovo 30 3 2 3 2" xfId="9524" xr:uid="{00000000-0005-0000-0000-000071B00000}"/>
    <cellStyle name="Nuovo 30 3 2 3 3" xfId="22556" xr:uid="{00000000-0005-0000-0000-000072B00000}"/>
    <cellStyle name="Nuovo 30 3 2 4" xfId="22554" xr:uid="{00000000-0005-0000-0000-000073B00000}"/>
    <cellStyle name="Nuovo 30 3 3" xfId="1827" xr:uid="{00000000-0005-0000-0000-000074B00000}"/>
    <cellStyle name="Nuovo 30 3 3 2" xfId="4452" xr:uid="{00000000-0005-0000-0000-000075B00000}"/>
    <cellStyle name="Nuovo 30 3 3 2 2" xfId="22558" xr:uid="{00000000-0005-0000-0000-000076B00000}"/>
    <cellStyle name="Nuovo 30 3 3 3" xfId="22559" xr:uid="{00000000-0005-0000-0000-000077B00000}"/>
    <cellStyle name="Nuovo 30 3 3 3 2" xfId="44446" xr:uid="{00000000-0005-0000-0000-000078B00000}"/>
    <cellStyle name="Nuovo 30 3 3 4" xfId="22557" xr:uid="{00000000-0005-0000-0000-000079B00000}"/>
    <cellStyle name="Nuovo 30 3 4" xfId="2472" xr:uid="{00000000-0005-0000-0000-00007AB00000}"/>
    <cellStyle name="Nuovo 30 3 4 2" xfId="9184" xr:uid="{00000000-0005-0000-0000-00007BB00000}"/>
    <cellStyle name="Nuovo 30 3 4 3" xfId="22560" xr:uid="{00000000-0005-0000-0000-00007CB00000}"/>
    <cellStyle name="Nuovo 30 3 5" xfId="7687" xr:uid="{00000000-0005-0000-0000-00007DB00000}"/>
    <cellStyle name="Nuovo 30 3 5 2" xfId="22561" xr:uid="{00000000-0005-0000-0000-00007EB00000}"/>
    <cellStyle name="Nuovo 30 3 6" xfId="22562" xr:uid="{00000000-0005-0000-0000-00007FB00000}"/>
    <cellStyle name="Nuovo 30 3 7" xfId="22553" xr:uid="{00000000-0005-0000-0000-000080B00000}"/>
    <cellStyle name="Nuovo 30 4" xfId="1829" xr:uid="{00000000-0005-0000-0000-000081B00000}"/>
    <cellStyle name="Nuovo 30 4 2" xfId="4453" xr:uid="{00000000-0005-0000-0000-000082B00000}"/>
    <cellStyle name="Nuovo 30 4 2 2" xfId="4454" xr:uid="{00000000-0005-0000-0000-000083B00000}"/>
    <cellStyle name="Nuovo 30 4 2 2 2" xfId="22565" xr:uid="{00000000-0005-0000-0000-000084B00000}"/>
    <cellStyle name="Nuovo 30 4 2 3" xfId="13307" xr:uid="{00000000-0005-0000-0000-000085B00000}"/>
    <cellStyle name="Nuovo 30 4 2 3 2" xfId="22566" xr:uid="{00000000-0005-0000-0000-000086B00000}"/>
    <cellStyle name="Nuovo 30 4 2 4" xfId="22564" xr:uid="{00000000-0005-0000-0000-000087B00000}"/>
    <cellStyle name="Nuovo 30 4 2 5" xfId="12919" xr:uid="{00000000-0005-0000-0000-000088B00000}"/>
    <cellStyle name="Nuovo 30 4 3" xfId="4455" xr:uid="{00000000-0005-0000-0000-000089B00000}"/>
    <cellStyle name="Nuovo 30 4 3 2" xfId="22567" xr:uid="{00000000-0005-0000-0000-00008AB00000}"/>
    <cellStyle name="Nuovo 30 4 4" xfId="22568" xr:uid="{00000000-0005-0000-0000-00008BB00000}"/>
    <cellStyle name="Nuovo 30 4 4 2" xfId="44447" xr:uid="{00000000-0005-0000-0000-00008CB00000}"/>
    <cellStyle name="Nuovo 30 4 5" xfId="22569" xr:uid="{00000000-0005-0000-0000-00008DB00000}"/>
    <cellStyle name="Nuovo 30 4 6" xfId="22563" xr:uid="{00000000-0005-0000-0000-00008EB00000}"/>
    <cellStyle name="Nuovo 30 5" xfId="1830" xr:uid="{00000000-0005-0000-0000-00008FB00000}"/>
    <cellStyle name="Nuovo 30 5 2" xfId="22571" xr:uid="{00000000-0005-0000-0000-000090B00000}"/>
    <cellStyle name="Nuovo 30 5 2 2" xfId="44448" xr:uid="{00000000-0005-0000-0000-000091B00000}"/>
    <cellStyle name="Nuovo 30 5 3" xfId="22572" xr:uid="{00000000-0005-0000-0000-000092B00000}"/>
    <cellStyle name="Nuovo 30 5 4" xfId="22570" xr:uid="{00000000-0005-0000-0000-000093B00000}"/>
    <cellStyle name="Nuovo 30 6" xfId="1825" xr:uid="{00000000-0005-0000-0000-000094B00000}"/>
    <cellStyle name="Nuovo 30 6 2" xfId="5015" xr:uid="{00000000-0005-0000-0000-000095B00000}"/>
    <cellStyle name="Nuovo 30 6 3" xfId="22573" xr:uid="{00000000-0005-0000-0000-000096B00000}"/>
    <cellStyle name="Nuovo 30 7" xfId="22548" xr:uid="{00000000-0005-0000-0000-000097B00000}"/>
    <cellStyle name="Nuovo 31" xfId="611" xr:uid="{00000000-0005-0000-0000-000098B00000}"/>
    <cellStyle name="Nuovo 31 2" xfId="612" xr:uid="{00000000-0005-0000-0000-000099B00000}"/>
    <cellStyle name="Nuovo 31 2 2" xfId="1832" xr:uid="{00000000-0005-0000-0000-00009AB00000}"/>
    <cellStyle name="Nuovo 31 2 2 2" xfId="8971" xr:uid="{00000000-0005-0000-0000-00009BB00000}"/>
    <cellStyle name="Nuovo 31 2 2 3" xfId="22576" xr:uid="{00000000-0005-0000-0000-00009CB00000}"/>
    <cellStyle name="Nuovo 31 2 3" xfId="8707" xr:uid="{00000000-0005-0000-0000-00009DB00000}"/>
    <cellStyle name="Nuovo 31 2 3 2" xfId="22577" xr:uid="{00000000-0005-0000-0000-00009EB00000}"/>
    <cellStyle name="Nuovo 31 2 4" xfId="22578" xr:uid="{00000000-0005-0000-0000-00009FB00000}"/>
    <cellStyle name="Nuovo 31 2 5" xfId="22575" xr:uid="{00000000-0005-0000-0000-0000A0B00000}"/>
    <cellStyle name="Nuovo 31 3" xfId="613" xr:uid="{00000000-0005-0000-0000-0000A1B00000}"/>
    <cellStyle name="Nuovo 31 3 2" xfId="1834" xr:uid="{00000000-0005-0000-0000-0000A2B00000}"/>
    <cellStyle name="Nuovo 31 3 2 2" xfId="3813" xr:uid="{00000000-0005-0000-0000-0000A3B00000}"/>
    <cellStyle name="Nuovo 31 3 2 2 2" xfId="22581" xr:uid="{00000000-0005-0000-0000-0000A4B00000}"/>
    <cellStyle name="Nuovo 31 3 2 3" xfId="2982" xr:uid="{00000000-0005-0000-0000-0000A5B00000}"/>
    <cellStyle name="Nuovo 31 3 2 3 2" xfId="9525" xr:uid="{00000000-0005-0000-0000-0000A6B00000}"/>
    <cellStyle name="Nuovo 31 3 2 3 3" xfId="22582" xr:uid="{00000000-0005-0000-0000-0000A7B00000}"/>
    <cellStyle name="Nuovo 31 3 2 4" xfId="22580" xr:uid="{00000000-0005-0000-0000-0000A8B00000}"/>
    <cellStyle name="Nuovo 31 3 3" xfId="1833" xr:uid="{00000000-0005-0000-0000-0000A9B00000}"/>
    <cellStyle name="Nuovo 31 3 3 2" xfId="4456" xr:uid="{00000000-0005-0000-0000-0000AAB00000}"/>
    <cellStyle name="Nuovo 31 3 3 2 2" xfId="22584" xr:uid="{00000000-0005-0000-0000-0000ABB00000}"/>
    <cellStyle name="Nuovo 31 3 3 3" xfId="22585" xr:uid="{00000000-0005-0000-0000-0000ACB00000}"/>
    <cellStyle name="Nuovo 31 3 3 3 2" xfId="44449" xr:uid="{00000000-0005-0000-0000-0000ADB00000}"/>
    <cellStyle name="Nuovo 31 3 3 4" xfId="22583" xr:uid="{00000000-0005-0000-0000-0000AEB00000}"/>
    <cellStyle name="Nuovo 31 3 4" xfId="2473" xr:uid="{00000000-0005-0000-0000-0000AFB00000}"/>
    <cellStyle name="Nuovo 31 3 4 2" xfId="9185" xr:uid="{00000000-0005-0000-0000-0000B0B00000}"/>
    <cellStyle name="Nuovo 31 3 4 3" xfId="22586" xr:uid="{00000000-0005-0000-0000-0000B1B00000}"/>
    <cellStyle name="Nuovo 31 3 5" xfId="6518" xr:uid="{00000000-0005-0000-0000-0000B2B00000}"/>
    <cellStyle name="Nuovo 31 3 5 2" xfId="22587" xr:uid="{00000000-0005-0000-0000-0000B3B00000}"/>
    <cellStyle name="Nuovo 31 3 6" xfId="22588" xr:uid="{00000000-0005-0000-0000-0000B4B00000}"/>
    <cellStyle name="Nuovo 31 3 7" xfId="22579" xr:uid="{00000000-0005-0000-0000-0000B5B00000}"/>
    <cellStyle name="Nuovo 31 4" xfId="1835" xr:uid="{00000000-0005-0000-0000-0000B6B00000}"/>
    <cellStyle name="Nuovo 31 4 2" xfId="4457" xr:uid="{00000000-0005-0000-0000-0000B7B00000}"/>
    <cellStyle name="Nuovo 31 4 2 2" xfId="4458" xr:uid="{00000000-0005-0000-0000-0000B8B00000}"/>
    <cellStyle name="Nuovo 31 4 2 2 2" xfId="22591" xr:uid="{00000000-0005-0000-0000-0000B9B00000}"/>
    <cellStyle name="Nuovo 31 4 2 3" xfId="13308" xr:uid="{00000000-0005-0000-0000-0000BAB00000}"/>
    <cellStyle name="Nuovo 31 4 2 3 2" xfId="22592" xr:uid="{00000000-0005-0000-0000-0000BBB00000}"/>
    <cellStyle name="Nuovo 31 4 2 4" xfId="22590" xr:uid="{00000000-0005-0000-0000-0000BCB00000}"/>
    <cellStyle name="Nuovo 31 4 2 5" xfId="12920" xr:uid="{00000000-0005-0000-0000-0000BDB00000}"/>
    <cellStyle name="Nuovo 31 4 3" xfId="4459" xr:uid="{00000000-0005-0000-0000-0000BEB00000}"/>
    <cellStyle name="Nuovo 31 4 3 2" xfId="22593" xr:uid="{00000000-0005-0000-0000-0000BFB00000}"/>
    <cellStyle name="Nuovo 31 4 4" xfId="22594" xr:uid="{00000000-0005-0000-0000-0000C0B00000}"/>
    <cellStyle name="Nuovo 31 4 4 2" xfId="44450" xr:uid="{00000000-0005-0000-0000-0000C1B00000}"/>
    <cellStyle name="Nuovo 31 4 5" xfId="22595" xr:uid="{00000000-0005-0000-0000-0000C2B00000}"/>
    <cellStyle name="Nuovo 31 4 6" xfId="22589" xr:uid="{00000000-0005-0000-0000-0000C3B00000}"/>
    <cellStyle name="Nuovo 31 5" xfId="1836" xr:uid="{00000000-0005-0000-0000-0000C4B00000}"/>
    <cellStyle name="Nuovo 31 5 2" xfId="22597" xr:uid="{00000000-0005-0000-0000-0000C5B00000}"/>
    <cellStyle name="Nuovo 31 5 2 2" xfId="44451" xr:uid="{00000000-0005-0000-0000-0000C6B00000}"/>
    <cellStyle name="Nuovo 31 5 3" xfId="22598" xr:uid="{00000000-0005-0000-0000-0000C7B00000}"/>
    <cellStyle name="Nuovo 31 5 4" xfId="22596" xr:uid="{00000000-0005-0000-0000-0000C8B00000}"/>
    <cellStyle name="Nuovo 31 6" xfId="1831" xr:uid="{00000000-0005-0000-0000-0000C9B00000}"/>
    <cellStyle name="Nuovo 31 6 2" xfId="5016" xr:uid="{00000000-0005-0000-0000-0000CAB00000}"/>
    <cellStyle name="Nuovo 31 6 3" xfId="22599" xr:uid="{00000000-0005-0000-0000-0000CBB00000}"/>
    <cellStyle name="Nuovo 31 7" xfId="22574" xr:uid="{00000000-0005-0000-0000-0000CCB00000}"/>
    <cellStyle name="Nuovo 32" xfId="614" xr:uid="{00000000-0005-0000-0000-0000CDB00000}"/>
    <cellStyle name="Nuovo 32 2" xfId="615" xr:uid="{00000000-0005-0000-0000-0000CEB00000}"/>
    <cellStyle name="Nuovo 32 2 2" xfId="1838" xr:uid="{00000000-0005-0000-0000-0000CFB00000}"/>
    <cellStyle name="Nuovo 32 2 2 2" xfId="8972" xr:uid="{00000000-0005-0000-0000-0000D0B00000}"/>
    <cellStyle name="Nuovo 32 2 2 3" xfId="22602" xr:uid="{00000000-0005-0000-0000-0000D1B00000}"/>
    <cellStyle name="Nuovo 32 2 3" xfId="8708" xr:uid="{00000000-0005-0000-0000-0000D2B00000}"/>
    <cellStyle name="Nuovo 32 2 3 2" xfId="22603" xr:uid="{00000000-0005-0000-0000-0000D3B00000}"/>
    <cellStyle name="Nuovo 32 2 4" xfId="22604" xr:uid="{00000000-0005-0000-0000-0000D4B00000}"/>
    <cellStyle name="Nuovo 32 2 5" xfId="22601" xr:uid="{00000000-0005-0000-0000-0000D5B00000}"/>
    <cellStyle name="Nuovo 32 3" xfId="616" xr:uid="{00000000-0005-0000-0000-0000D6B00000}"/>
    <cellStyle name="Nuovo 32 3 2" xfId="1840" xr:uid="{00000000-0005-0000-0000-0000D7B00000}"/>
    <cellStyle name="Nuovo 32 3 2 2" xfId="3814" xr:uid="{00000000-0005-0000-0000-0000D8B00000}"/>
    <cellStyle name="Nuovo 32 3 2 2 2" xfId="22607" xr:uid="{00000000-0005-0000-0000-0000D9B00000}"/>
    <cellStyle name="Nuovo 32 3 2 3" xfId="2983" xr:uid="{00000000-0005-0000-0000-0000DAB00000}"/>
    <cellStyle name="Nuovo 32 3 2 3 2" xfId="9526" xr:uid="{00000000-0005-0000-0000-0000DBB00000}"/>
    <cellStyle name="Nuovo 32 3 2 3 3" xfId="22608" xr:uid="{00000000-0005-0000-0000-0000DCB00000}"/>
    <cellStyle name="Nuovo 32 3 2 4" xfId="22606" xr:uid="{00000000-0005-0000-0000-0000DDB00000}"/>
    <cellStyle name="Nuovo 32 3 3" xfId="1839" xr:uid="{00000000-0005-0000-0000-0000DEB00000}"/>
    <cellStyle name="Nuovo 32 3 3 2" xfId="4460" xr:uid="{00000000-0005-0000-0000-0000DFB00000}"/>
    <cellStyle name="Nuovo 32 3 3 2 2" xfId="22610" xr:uid="{00000000-0005-0000-0000-0000E0B00000}"/>
    <cellStyle name="Nuovo 32 3 3 3" xfId="22611" xr:uid="{00000000-0005-0000-0000-0000E1B00000}"/>
    <cellStyle name="Nuovo 32 3 3 3 2" xfId="44452" xr:uid="{00000000-0005-0000-0000-0000E2B00000}"/>
    <cellStyle name="Nuovo 32 3 3 4" xfId="22609" xr:uid="{00000000-0005-0000-0000-0000E3B00000}"/>
    <cellStyle name="Nuovo 32 3 4" xfId="2474" xr:uid="{00000000-0005-0000-0000-0000E4B00000}"/>
    <cellStyle name="Nuovo 32 3 4 2" xfId="9186" xr:uid="{00000000-0005-0000-0000-0000E5B00000}"/>
    <cellStyle name="Nuovo 32 3 4 3" xfId="22612" xr:uid="{00000000-0005-0000-0000-0000E6B00000}"/>
    <cellStyle name="Nuovo 32 3 5" xfId="7685" xr:uid="{00000000-0005-0000-0000-0000E7B00000}"/>
    <cellStyle name="Nuovo 32 3 5 2" xfId="22613" xr:uid="{00000000-0005-0000-0000-0000E8B00000}"/>
    <cellStyle name="Nuovo 32 3 6" xfId="22614" xr:uid="{00000000-0005-0000-0000-0000E9B00000}"/>
    <cellStyle name="Nuovo 32 3 7" xfId="22605" xr:uid="{00000000-0005-0000-0000-0000EAB00000}"/>
    <cellStyle name="Nuovo 32 4" xfId="1841" xr:uid="{00000000-0005-0000-0000-0000EBB00000}"/>
    <cellStyle name="Nuovo 32 4 2" xfId="4461" xr:uid="{00000000-0005-0000-0000-0000ECB00000}"/>
    <cellStyle name="Nuovo 32 4 2 2" xfId="4462" xr:uid="{00000000-0005-0000-0000-0000EDB00000}"/>
    <cellStyle name="Nuovo 32 4 2 2 2" xfId="22617" xr:uid="{00000000-0005-0000-0000-0000EEB00000}"/>
    <cellStyle name="Nuovo 32 4 2 3" xfId="13309" xr:uid="{00000000-0005-0000-0000-0000EFB00000}"/>
    <cellStyle name="Nuovo 32 4 2 3 2" xfId="22618" xr:uid="{00000000-0005-0000-0000-0000F0B00000}"/>
    <cellStyle name="Nuovo 32 4 2 4" xfId="22616" xr:uid="{00000000-0005-0000-0000-0000F1B00000}"/>
    <cellStyle name="Nuovo 32 4 2 5" xfId="12921" xr:uid="{00000000-0005-0000-0000-0000F2B00000}"/>
    <cellStyle name="Nuovo 32 4 3" xfId="4463" xr:uid="{00000000-0005-0000-0000-0000F3B00000}"/>
    <cellStyle name="Nuovo 32 4 3 2" xfId="22619" xr:uid="{00000000-0005-0000-0000-0000F4B00000}"/>
    <cellStyle name="Nuovo 32 4 4" xfId="22620" xr:uid="{00000000-0005-0000-0000-0000F5B00000}"/>
    <cellStyle name="Nuovo 32 4 4 2" xfId="44453" xr:uid="{00000000-0005-0000-0000-0000F6B00000}"/>
    <cellStyle name="Nuovo 32 4 5" xfId="22621" xr:uid="{00000000-0005-0000-0000-0000F7B00000}"/>
    <cellStyle name="Nuovo 32 4 6" xfId="22615" xr:uid="{00000000-0005-0000-0000-0000F8B00000}"/>
    <cellStyle name="Nuovo 32 5" xfId="1842" xr:uid="{00000000-0005-0000-0000-0000F9B00000}"/>
    <cellStyle name="Nuovo 32 5 2" xfId="22623" xr:uid="{00000000-0005-0000-0000-0000FAB00000}"/>
    <cellStyle name="Nuovo 32 5 2 2" xfId="44454" xr:uid="{00000000-0005-0000-0000-0000FBB00000}"/>
    <cellStyle name="Nuovo 32 5 3" xfId="22624" xr:uid="{00000000-0005-0000-0000-0000FCB00000}"/>
    <cellStyle name="Nuovo 32 5 4" xfId="22622" xr:uid="{00000000-0005-0000-0000-0000FDB00000}"/>
    <cellStyle name="Nuovo 32 6" xfId="1837" xr:uid="{00000000-0005-0000-0000-0000FEB00000}"/>
    <cellStyle name="Nuovo 32 6 2" xfId="5017" xr:uid="{00000000-0005-0000-0000-0000FFB00000}"/>
    <cellStyle name="Nuovo 32 6 3" xfId="22625" xr:uid="{00000000-0005-0000-0000-000000B10000}"/>
    <cellStyle name="Nuovo 32 7" xfId="22600" xr:uid="{00000000-0005-0000-0000-000001B10000}"/>
    <cellStyle name="Nuovo 33" xfId="617" xr:uid="{00000000-0005-0000-0000-000002B10000}"/>
    <cellStyle name="Nuovo 33 2" xfId="618" xr:uid="{00000000-0005-0000-0000-000003B10000}"/>
    <cellStyle name="Nuovo 33 2 2" xfId="1844" xr:uid="{00000000-0005-0000-0000-000004B10000}"/>
    <cellStyle name="Nuovo 33 2 2 2" xfId="8973" xr:uid="{00000000-0005-0000-0000-000005B10000}"/>
    <cellStyle name="Nuovo 33 2 2 3" xfId="22628" xr:uid="{00000000-0005-0000-0000-000006B10000}"/>
    <cellStyle name="Nuovo 33 2 3" xfId="8709" xr:uid="{00000000-0005-0000-0000-000007B10000}"/>
    <cellStyle name="Nuovo 33 2 3 2" xfId="22629" xr:uid="{00000000-0005-0000-0000-000008B10000}"/>
    <cellStyle name="Nuovo 33 2 4" xfId="22630" xr:uid="{00000000-0005-0000-0000-000009B10000}"/>
    <cellStyle name="Nuovo 33 2 5" xfId="22627" xr:uid="{00000000-0005-0000-0000-00000AB10000}"/>
    <cellStyle name="Nuovo 33 3" xfId="619" xr:uid="{00000000-0005-0000-0000-00000BB10000}"/>
    <cellStyle name="Nuovo 33 3 2" xfId="1846" xr:uid="{00000000-0005-0000-0000-00000CB10000}"/>
    <cellStyle name="Nuovo 33 3 2 2" xfId="3815" xr:uid="{00000000-0005-0000-0000-00000DB10000}"/>
    <cellStyle name="Nuovo 33 3 2 2 2" xfId="22633" xr:uid="{00000000-0005-0000-0000-00000EB10000}"/>
    <cellStyle name="Nuovo 33 3 2 3" xfId="2984" xr:uid="{00000000-0005-0000-0000-00000FB10000}"/>
    <cellStyle name="Nuovo 33 3 2 3 2" xfId="9527" xr:uid="{00000000-0005-0000-0000-000010B10000}"/>
    <cellStyle name="Nuovo 33 3 2 3 3" xfId="22634" xr:uid="{00000000-0005-0000-0000-000011B10000}"/>
    <cellStyle name="Nuovo 33 3 2 4" xfId="22632" xr:uid="{00000000-0005-0000-0000-000012B10000}"/>
    <cellStyle name="Nuovo 33 3 3" xfId="1845" xr:uid="{00000000-0005-0000-0000-000013B10000}"/>
    <cellStyle name="Nuovo 33 3 3 2" xfId="4464" xr:uid="{00000000-0005-0000-0000-000014B10000}"/>
    <cellStyle name="Nuovo 33 3 3 2 2" xfId="22636" xr:uid="{00000000-0005-0000-0000-000015B10000}"/>
    <cellStyle name="Nuovo 33 3 3 3" xfId="22637" xr:uid="{00000000-0005-0000-0000-000016B10000}"/>
    <cellStyle name="Nuovo 33 3 3 3 2" xfId="44455" xr:uid="{00000000-0005-0000-0000-000017B10000}"/>
    <cellStyle name="Nuovo 33 3 3 4" xfId="22635" xr:uid="{00000000-0005-0000-0000-000018B10000}"/>
    <cellStyle name="Nuovo 33 3 4" xfId="2475" xr:uid="{00000000-0005-0000-0000-000019B10000}"/>
    <cellStyle name="Nuovo 33 3 4 2" xfId="9187" xr:uid="{00000000-0005-0000-0000-00001AB10000}"/>
    <cellStyle name="Nuovo 33 3 4 3" xfId="22638" xr:uid="{00000000-0005-0000-0000-00001BB10000}"/>
    <cellStyle name="Nuovo 33 3 5" xfId="7723" xr:uid="{00000000-0005-0000-0000-00001CB10000}"/>
    <cellStyle name="Nuovo 33 3 5 2" xfId="22639" xr:uid="{00000000-0005-0000-0000-00001DB10000}"/>
    <cellStyle name="Nuovo 33 3 6" xfId="22640" xr:uid="{00000000-0005-0000-0000-00001EB10000}"/>
    <cellStyle name="Nuovo 33 3 7" xfId="22631" xr:uid="{00000000-0005-0000-0000-00001FB10000}"/>
    <cellStyle name="Nuovo 33 4" xfId="1847" xr:uid="{00000000-0005-0000-0000-000020B10000}"/>
    <cellStyle name="Nuovo 33 4 2" xfId="4465" xr:uid="{00000000-0005-0000-0000-000021B10000}"/>
    <cellStyle name="Nuovo 33 4 2 2" xfId="4466" xr:uid="{00000000-0005-0000-0000-000022B10000}"/>
    <cellStyle name="Nuovo 33 4 2 2 2" xfId="22643" xr:uid="{00000000-0005-0000-0000-000023B10000}"/>
    <cellStyle name="Nuovo 33 4 2 3" xfId="13310" xr:uid="{00000000-0005-0000-0000-000024B10000}"/>
    <cellStyle name="Nuovo 33 4 2 3 2" xfId="22644" xr:uid="{00000000-0005-0000-0000-000025B10000}"/>
    <cellStyle name="Nuovo 33 4 2 4" xfId="22642" xr:uid="{00000000-0005-0000-0000-000026B10000}"/>
    <cellStyle name="Nuovo 33 4 2 5" xfId="12922" xr:uid="{00000000-0005-0000-0000-000027B10000}"/>
    <cellStyle name="Nuovo 33 4 3" xfId="4467" xr:uid="{00000000-0005-0000-0000-000028B10000}"/>
    <cellStyle name="Nuovo 33 4 3 2" xfId="22645" xr:uid="{00000000-0005-0000-0000-000029B10000}"/>
    <cellStyle name="Nuovo 33 4 4" xfId="22646" xr:uid="{00000000-0005-0000-0000-00002AB10000}"/>
    <cellStyle name="Nuovo 33 4 4 2" xfId="44456" xr:uid="{00000000-0005-0000-0000-00002BB10000}"/>
    <cellStyle name="Nuovo 33 4 5" xfId="22647" xr:uid="{00000000-0005-0000-0000-00002CB10000}"/>
    <cellStyle name="Nuovo 33 4 6" xfId="22641" xr:uid="{00000000-0005-0000-0000-00002DB10000}"/>
    <cellStyle name="Nuovo 33 5" xfId="1848" xr:uid="{00000000-0005-0000-0000-00002EB10000}"/>
    <cellStyle name="Nuovo 33 5 2" xfId="22649" xr:uid="{00000000-0005-0000-0000-00002FB10000}"/>
    <cellStyle name="Nuovo 33 5 2 2" xfId="44457" xr:uid="{00000000-0005-0000-0000-000030B10000}"/>
    <cellStyle name="Nuovo 33 5 3" xfId="22650" xr:uid="{00000000-0005-0000-0000-000031B10000}"/>
    <cellStyle name="Nuovo 33 5 4" xfId="22648" xr:uid="{00000000-0005-0000-0000-000032B10000}"/>
    <cellStyle name="Nuovo 33 6" xfId="1843" xr:uid="{00000000-0005-0000-0000-000033B10000}"/>
    <cellStyle name="Nuovo 33 6 2" xfId="5018" xr:uid="{00000000-0005-0000-0000-000034B10000}"/>
    <cellStyle name="Nuovo 33 6 3" xfId="22651" xr:uid="{00000000-0005-0000-0000-000035B10000}"/>
    <cellStyle name="Nuovo 33 7" xfId="22626" xr:uid="{00000000-0005-0000-0000-000036B10000}"/>
    <cellStyle name="Nuovo 34" xfId="620" xr:uid="{00000000-0005-0000-0000-000037B10000}"/>
    <cellStyle name="Nuovo 34 2" xfId="621" xr:uid="{00000000-0005-0000-0000-000038B10000}"/>
    <cellStyle name="Nuovo 34 2 2" xfId="1850" xr:uid="{00000000-0005-0000-0000-000039B10000}"/>
    <cellStyle name="Nuovo 34 2 2 2" xfId="8974" xr:uid="{00000000-0005-0000-0000-00003AB10000}"/>
    <cellStyle name="Nuovo 34 2 2 3" xfId="22654" xr:uid="{00000000-0005-0000-0000-00003BB10000}"/>
    <cellStyle name="Nuovo 34 2 3" xfId="8710" xr:uid="{00000000-0005-0000-0000-00003CB10000}"/>
    <cellStyle name="Nuovo 34 2 3 2" xfId="22655" xr:uid="{00000000-0005-0000-0000-00003DB10000}"/>
    <cellStyle name="Nuovo 34 2 4" xfId="22656" xr:uid="{00000000-0005-0000-0000-00003EB10000}"/>
    <cellStyle name="Nuovo 34 2 5" xfId="22653" xr:uid="{00000000-0005-0000-0000-00003FB10000}"/>
    <cellStyle name="Nuovo 34 3" xfId="622" xr:uid="{00000000-0005-0000-0000-000040B10000}"/>
    <cellStyle name="Nuovo 34 3 2" xfId="1852" xr:uid="{00000000-0005-0000-0000-000041B10000}"/>
    <cellStyle name="Nuovo 34 3 2 2" xfId="3816" xr:uid="{00000000-0005-0000-0000-000042B10000}"/>
    <cellStyle name="Nuovo 34 3 2 2 2" xfId="22659" xr:uid="{00000000-0005-0000-0000-000043B10000}"/>
    <cellStyle name="Nuovo 34 3 2 3" xfId="2985" xr:uid="{00000000-0005-0000-0000-000044B10000}"/>
    <cellStyle name="Nuovo 34 3 2 3 2" xfId="9528" xr:uid="{00000000-0005-0000-0000-000045B10000}"/>
    <cellStyle name="Nuovo 34 3 2 3 3" xfId="22660" xr:uid="{00000000-0005-0000-0000-000046B10000}"/>
    <cellStyle name="Nuovo 34 3 2 4" xfId="22658" xr:uid="{00000000-0005-0000-0000-000047B10000}"/>
    <cellStyle name="Nuovo 34 3 3" xfId="1851" xr:uid="{00000000-0005-0000-0000-000048B10000}"/>
    <cellStyle name="Nuovo 34 3 3 2" xfId="4468" xr:uid="{00000000-0005-0000-0000-000049B10000}"/>
    <cellStyle name="Nuovo 34 3 3 2 2" xfId="22662" xr:uid="{00000000-0005-0000-0000-00004AB10000}"/>
    <cellStyle name="Nuovo 34 3 3 3" xfId="22663" xr:uid="{00000000-0005-0000-0000-00004BB10000}"/>
    <cellStyle name="Nuovo 34 3 3 3 2" xfId="44458" xr:uid="{00000000-0005-0000-0000-00004CB10000}"/>
    <cellStyle name="Nuovo 34 3 3 4" xfId="22661" xr:uid="{00000000-0005-0000-0000-00004DB10000}"/>
    <cellStyle name="Nuovo 34 3 4" xfId="2476" xr:uid="{00000000-0005-0000-0000-00004EB10000}"/>
    <cellStyle name="Nuovo 34 3 4 2" xfId="9188" xr:uid="{00000000-0005-0000-0000-00004FB10000}"/>
    <cellStyle name="Nuovo 34 3 4 3" xfId="22664" xr:uid="{00000000-0005-0000-0000-000050B10000}"/>
    <cellStyle name="Nuovo 34 3 5" xfId="6949" xr:uid="{00000000-0005-0000-0000-000051B10000}"/>
    <cellStyle name="Nuovo 34 3 5 2" xfId="22665" xr:uid="{00000000-0005-0000-0000-000052B10000}"/>
    <cellStyle name="Nuovo 34 3 6" xfId="22666" xr:uid="{00000000-0005-0000-0000-000053B10000}"/>
    <cellStyle name="Nuovo 34 3 7" xfId="22657" xr:uid="{00000000-0005-0000-0000-000054B10000}"/>
    <cellStyle name="Nuovo 34 4" xfId="1853" xr:uid="{00000000-0005-0000-0000-000055B10000}"/>
    <cellStyle name="Nuovo 34 4 2" xfId="4469" xr:uid="{00000000-0005-0000-0000-000056B10000}"/>
    <cellStyle name="Nuovo 34 4 2 2" xfId="4470" xr:uid="{00000000-0005-0000-0000-000057B10000}"/>
    <cellStyle name="Nuovo 34 4 2 2 2" xfId="22669" xr:uid="{00000000-0005-0000-0000-000058B10000}"/>
    <cellStyle name="Nuovo 34 4 2 3" xfId="13311" xr:uid="{00000000-0005-0000-0000-000059B10000}"/>
    <cellStyle name="Nuovo 34 4 2 3 2" xfId="22670" xr:uid="{00000000-0005-0000-0000-00005AB10000}"/>
    <cellStyle name="Nuovo 34 4 2 4" xfId="22668" xr:uid="{00000000-0005-0000-0000-00005BB10000}"/>
    <cellStyle name="Nuovo 34 4 2 5" xfId="12923" xr:uid="{00000000-0005-0000-0000-00005CB10000}"/>
    <cellStyle name="Nuovo 34 4 3" xfId="4471" xr:uid="{00000000-0005-0000-0000-00005DB10000}"/>
    <cellStyle name="Nuovo 34 4 3 2" xfId="22671" xr:uid="{00000000-0005-0000-0000-00005EB10000}"/>
    <cellStyle name="Nuovo 34 4 4" xfId="22672" xr:uid="{00000000-0005-0000-0000-00005FB10000}"/>
    <cellStyle name="Nuovo 34 4 4 2" xfId="44459" xr:uid="{00000000-0005-0000-0000-000060B10000}"/>
    <cellStyle name="Nuovo 34 4 5" xfId="22673" xr:uid="{00000000-0005-0000-0000-000061B10000}"/>
    <cellStyle name="Nuovo 34 4 6" xfId="22667" xr:uid="{00000000-0005-0000-0000-000062B10000}"/>
    <cellStyle name="Nuovo 34 5" xfId="1854" xr:uid="{00000000-0005-0000-0000-000063B10000}"/>
    <cellStyle name="Nuovo 34 5 2" xfId="22675" xr:uid="{00000000-0005-0000-0000-000064B10000}"/>
    <cellStyle name="Nuovo 34 5 2 2" xfId="44460" xr:uid="{00000000-0005-0000-0000-000065B10000}"/>
    <cellStyle name="Nuovo 34 5 3" xfId="22676" xr:uid="{00000000-0005-0000-0000-000066B10000}"/>
    <cellStyle name="Nuovo 34 5 4" xfId="22674" xr:uid="{00000000-0005-0000-0000-000067B10000}"/>
    <cellStyle name="Nuovo 34 6" xfId="1849" xr:uid="{00000000-0005-0000-0000-000068B10000}"/>
    <cellStyle name="Nuovo 34 6 2" xfId="5019" xr:uid="{00000000-0005-0000-0000-000069B10000}"/>
    <cellStyle name="Nuovo 34 6 3" xfId="22677" xr:uid="{00000000-0005-0000-0000-00006AB10000}"/>
    <cellStyle name="Nuovo 34 7" xfId="22652" xr:uid="{00000000-0005-0000-0000-00006BB10000}"/>
    <cellStyle name="Nuovo 35" xfId="623" xr:uid="{00000000-0005-0000-0000-00006CB10000}"/>
    <cellStyle name="Nuovo 35 2" xfId="624" xr:uid="{00000000-0005-0000-0000-00006DB10000}"/>
    <cellStyle name="Nuovo 35 2 2" xfId="1856" xr:uid="{00000000-0005-0000-0000-00006EB10000}"/>
    <cellStyle name="Nuovo 35 2 2 2" xfId="8975" xr:uid="{00000000-0005-0000-0000-00006FB10000}"/>
    <cellStyle name="Nuovo 35 2 2 3" xfId="22680" xr:uid="{00000000-0005-0000-0000-000070B10000}"/>
    <cellStyle name="Nuovo 35 2 3" xfId="8711" xr:uid="{00000000-0005-0000-0000-000071B10000}"/>
    <cellStyle name="Nuovo 35 2 3 2" xfId="22681" xr:uid="{00000000-0005-0000-0000-000072B10000}"/>
    <cellStyle name="Nuovo 35 2 4" xfId="22682" xr:uid="{00000000-0005-0000-0000-000073B10000}"/>
    <cellStyle name="Nuovo 35 2 5" xfId="22679" xr:uid="{00000000-0005-0000-0000-000074B10000}"/>
    <cellStyle name="Nuovo 35 3" xfId="625" xr:uid="{00000000-0005-0000-0000-000075B10000}"/>
    <cellStyle name="Nuovo 35 3 2" xfId="1858" xr:uid="{00000000-0005-0000-0000-000076B10000}"/>
    <cellStyle name="Nuovo 35 3 2 2" xfId="3817" xr:uid="{00000000-0005-0000-0000-000077B10000}"/>
    <cellStyle name="Nuovo 35 3 2 2 2" xfId="22685" xr:uid="{00000000-0005-0000-0000-000078B10000}"/>
    <cellStyle name="Nuovo 35 3 2 3" xfId="2986" xr:uid="{00000000-0005-0000-0000-000079B10000}"/>
    <cellStyle name="Nuovo 35 3 2 3 2" xfId="9529" xr:uid="{00000000-0005-0000-0000-00007AB10000}"/>
    <cellStyle name="Nuovo 35 3 2 3 3" xfId="22686" xr:uid="{00000000-0005-0000-0000-00007BB10000}"/>
    <cellStyle name="Nuovo 35 3 2 4" xfId="22684" xr:uid="{00000000-0005-0000-0000-00007CB10000}"/>
    <cellStyle name="Nuovo 35 3 3" xfId="1857" xr:uid="{00000000-0005-0000-0000-00007DB10000}"/>
    <cellStyle name="Nuovo 35 3 3 2" xfId="4472" xr:uid="{00000000-0005-0000-0000-00007EB10000}"/>
    <cellStyle name="Nuovo 35 3 3 2 2" xfId="22688" xr:uid="{00000000-0005-0000-0000-00007FB10000}"/>
    <cellStyle name="Nuovo 35 3 3 3" xfId="22689" xr:uid="{00000000-0005-0000-0000-000080B10000}"/>
    <cellStyle name="Nuovo 35 3 3 3 2" xfId="44461" xr:uid="{00000000-0005-0000-0000-000081B10000}"/>
    <cellStyle name="Nuovo 35 3 3 4" xfId="22687" xr:uid="{00000000-0005-0000-0000-000082B10000}"/>
    <cellStyle name="Nuovo 35 3 4" xfId="2477" xr:uid="{00000000-0005-0000-0000-000083B10000}"/>
    <cellStyle name="Nuovo 35 3 4 2" xfId="9189" xr:uid="{00000000-0005-0000-0000-000084B10000}"/>
    <cellStyle name="Nuovo 35 3 4 3" xfId="22690" xr:uid="{00000000-0005-0000-0000-000085B10000}"/>
    <cellStyle name="Nuovo 35 3 5" xfId="7722" xr:uid="{00000000-0005-0000-0000-000086B10000}"/>
    <cellStyle name="Nuovo 35 3 5 2" xfId="22691" xr:uid="{00000000-0005-0000-0000-000087B10000}"/>
    <cellStyle name="Nuovo 35 3 6" xfId="22692" xr:uid="{00000000-0005-0000-0000-000088B10000}"/>
    <cellStyle name="Nuovo 35 3 7" xfId="22683" xr:uid="{00000000-0005-0000-0000-000089B10000}"/>
    <cellStyle name="Nuovo 35 4" xfId="1859" xr:uid="{00000000-0005-0000-0000-00008AB10000}"/>
    <cellStyle name="Nuovo 35 4 2" xfId="4473" xr:uid="{00000000-0005-0000-0000-00008BB10000}"/>
    <cellStyle name="Nuovo 35 4 2 2" xfId="4474" xr:uid="{00000000-0005-0000-0000-00008CB10000}"/>
    <cellStyle name="Nuovo 35 4 2 2 2" xfId="22695" xr:uid="{00000000-0005-0000-0000-00008DB10000}"/>
    <cellStyle name="Nuovo 35 4 2 3" xfId="13312" xr:uid="{00000000-0005-0000-0000-00008EB10000}"/>
    <cellStyle name="Nuovo 35 4 2 3 2" xfId="22696" xr:uid="{00000000-0005-0000-0000-00008FB10000}"/>
    <cellStyle name="Nuovo 35 4 2 4" xfId="22694" xr:uid="{00000000-0005-0000-0000-000090B10000}"/>
    <cellStyle name="Nuovo 35 4 2 5" xfId="12924" xr:uid="{00000000-0005-0000-0000-000091B10000}"/>
    <cellStyle name="Nuovo 35 4 3" xfId="4475" xr:uid="{00000000-0005-0000-0000-000092B10000}"/>
    <cellStyle name="Nuovo 35 4 3 2" xfId="22697" xr:uid="{00000000-0005-0000-0000-000093B10000}"/>
    <cellStyle name="Nuovo 35 4 4" xfId="22698" xr:uid="{00000000-0005-0000-0000-000094B10000}"/>
    <cellStyle name="Nuovo 35 4 4 2" xfId="44462" xr:uid="{00000000-0005-0000-0000-000095B10000}"/>
    <cellStyle name="Nuovo 35 4 5" xfId="22699" xr:uid="{00000000-0005-0000-0000-000096B10000}"/>
    <cellStyle name="Nuovo 35 4 6" xfId="22693" xr:uid="{00000000-0005-0000-0000-000097B10000}"/>
    <cellStyle name="Nuovo 35 5" xfId="1860" xr:uid="{00000000-0005-0000-0000-000098B10000}"/>
    <cellStyle name="Nuovo 35 5 2" xfId="22701" xr:uid="{00000000-0005-0000-0000-000099B10000}"/>
    <cellStyle name="Nuovo 35 5 2 2" xfId="44463" xr:uid="{00000000-0005-0000-0000-00009AB10000}"/>
    <cellStyle name="Nuovo 35 5 3" xfId="22702" xr:uid="{00000000-0005-0000-0000-00009BB10000}"/>
    <cellStyle name="Nuovo 35 5 4" xfId="22700" xr:uid="{00000000-0005-0000-0000-00009CB10000}"/>
    <cellStyle name="Nuovo 35 6" xfId="1855" xr:uid="{00000000-0005-0000-0000-00009DB10000}"/>
    <cellStyle name="Nuovo 35 6 2" xfId="5020" xr:uid="{00000000-0005-0000-0000-00009EB10000}"/>
    <cellStyle name="Nuovo 35 6 3" xfId="22703" xr:uid="{00000000-0005-0000-0000-00009FB10000}"/>
    <cellStyle name="Nuovo 35 7" xfId="22678" xr:uid="{00000000-0005-0000-0000-0000A0B10000}"/>
    <cellStyle name="Nuovo 36" xfId="626" xr:uid="{00000000-0005-0000-0000-0000A1B10000}"/>
    <cellStyle name="Nuovo 36 2" xfId="627" xr:uid="{00000000-0005-0000-0000-0000A2B10000}"/>
    <cellStyle name="Nuovo 36 2 2" xfId="1862" xr:uid="{00000000-0005-0000-0000-0000A3B10000}"/>
    <cellStyle name="Nuovo 36 2 2 2" xfId="8976" xr:uid="{00000000-0005-0000-0000-0000A4B10000}"/>
    <cellStyle name="Nuovo 36 2 2 3" xfId="22706" xr:uid="{00000000-0005-0000-0000-0000A5B10000}"/>
    <cellStyle name="Nuovo 36 2 3" xfId="8712" xr:uid="{00000000-0005-0000-0000-0000A6B10000}"/>
    <cellStyle name="Nuovo 36 2 3 2" xfId="22707" xr:uid="{00000000-0005-0000-0000-0000A7B10000}"/>
    <cellStyle name="Nuovo 36 2 4" xfId="22708" xr:uid="{00000000-0005-0000-0000-0000A8B10000}"/>
    <cellStyle name="Nuovo 36 2 5" xfId="22705" xr:uid="{00000000-0005-0000-0000-0000A9B10000}"/>
    <cellStyle name="Nuovo 36 3" xfId="628" xr:uid="{00000000-0005-0000-0000-0000AAB10000}"/>
    <cellStyle name="Nuovo 36 3 2" xfId="1864" xr:uid="{00000000-0005-0000-0000-0000ABB10000}"/>
    <cellStyle name="Nuovo 36 3 2 2" xfId="3818" xr:uid="{00000000-0005-0000-0000-0000ACB10000}"/>
    <cellStyle name="Nuovo 36 3 2 2 2" xfId="22711" xr:uid="{00000000-0005-0000-0000-0000ADB10000}"/>
    <cellStyle name="Nuovo 36 3 2 3" xfId="2987" xr:uid="{00000000-0005-0000-0000-0000AEB10000}"/>
    <cellStyle name="Nuovo 36 3 2 3 2" xfId="9530" xr:uid="{00000000-0005-0000-0000-0000AFB10000}"/>
    <cellStyle name="Nuovo 36 3 2 3 3" xfId="22712" xr:uid="{00000000-0005-0000-0000-0000B0B10000}"/>
    <cellStyle name="Nuovo 36 3 2 4" xfId="22710" xr:uid="{00000000-0005-0000-0000-0000B1B10000}"/>
    <cellStyle name="Nuovo 36 3 3" xfId="1863" xr:uid="{00000000-0005-0000-0000-0000B2B10000}"/>
    <cellStyle name="Nuovo 36 3 3 2" xfId="4476" xr:uid="{00000000-0005-0000-0000-0000B3B10000}"/>
    <cellStyle name="Nuovo 36 3 3 2 2" xfId="22714" xr:uid="{00000000-0005-0000-0000-0000B4B10000}"/>
    <cellStyle name="Nuovo 36 3 3 3" xfId="22715" xr:uid="{00000000-0005-0000-0000-0000B5B10000}"/>
    <cellStyle name="Nuovo 36 3 3 3 2" xfId="44464" xr:uid="{00000000-0005-0000-0000-0000B6B10000}"/>
    <cellStyle name="Nuovo 36 3 3 4" xfId="22713" xr:uid="{00000000-0005-0000-0000-0000B7B10000}"/>
    <cellStyle name="Nuovo 36 3 4" xfId="2478" xr:uid="{00000000-0005-0000-0000-0000B8B10000}"/>
    <cellStyle name="Nuovo 36 3 4 2" xfId="9190" xr:uid="{00000000-0005-0000-0000-0000B9B10000}"/>
    <cellStyle name="Nuovo 36 3 4 3" xfId="22716" xr:uid="{00000000-0005-0000-0000-0000BAB10000}"/>
    <cellStyle name="Nuovo 36 3 5" xfId="6585" xr:uid="{00000000-0005-0000-0000-0000BBB10000}"/>
    <cellStyle name="Nuovo 36 3 5 2" xfId="22717" xr:uid="{00000000-0005-0000-0000-0000BCB10000}"/>
    <cellStyle name="Nuovo 36 3 6" xfId="22718" xr:uid="{00000000-0005-0000-0000-0000BDB10000}"/>
    <cellStyle name="Nuovo 36 3 7" xfId="22709" xr:uid="{00000000-0005-0000-0000-0000BEB10000}"/>
    <cellStyle name="Nuovo 36 4" xfId="1865" xr:uid="{00000000-0005-0000-0000-0000BFB10000}"/>
    <cellStyle name="Nuovo 36 4 2" xfId="4477" xr:uid="{00000000-0005-0000-0000-0000C0B10000}"/>
    <cellStyle name="Nuovo 36 4 2 2" xfId="4478" xr:uid="{00000000-0005-0000-0000-0000C1B10000}"/>
    <cellStyle name="Nuovo 36 4 2 2 2" xfId="22721" xr:uid="{00000000-0005-0000-0000-0000C2B10000}"/>
    <cellStyle name="Nuovo 36 4 2 3" xfId="13313" xr:uid="{00000000-0005-0000-0000-0000C3B10000}"/>
    <cellStyle name="Nuovo 36 4 2 3 2" xfId="22722" xr:uid="{00000000-0005-0000-0000-0000C4B10000}"/>
    <cellStyle name="Nuovo 36 4 2 4" xfId="22720" xr:uid="{00000000-0005-0000-0000-0000C5B10000}"/>
    <cellStyle name="Nuovo 36 4 2 5" xfId="12925" xr:uid="{00000000-0005-0000-0000-0000C6B10000}"/>
    <cellStyle name="Nuovo 36 4 3" xfId="4479" xr:uid="{00000000-0005-0000-0000-0000C7B10000}"/>
    <cellStyle name="Nuovo 36 4 3 2" xfId="22723" xr:uid="{00000000-0005-0000-0000-0000C8B10000}"/>
    <cellStyle name="Nuovo 36 4 4" xfId="22724" xr:uid="{00000000-0005-0000-0000-0000C9B10000}"/>
    <cellStyle name="Nuovo 36 4 4 2" xfId="44465" xr:uid="{00000000-0005-0000-0000-0000CAB10000}"/>
    <cellStyle name="Nuovo 36 4 5" xfId="22725" xr:uid="{00000000-0005-0000-0000-0000CBB10000}"/>
    <cellStyle name="Nuovo 36 4 6" xfId="22719" xr:uid="{00000000-0005-0000-0000-0000CCB10000}"/>
    <cellStyle name="Nuovo 36 5" xfId="1866" xr:uid="{00000000-0005-0000-0000-0000CDB10000}"/>
    <cellStyle name="Nuovo 36 5 2" xfId="22727" xr:uid="{00000000-0005-0000-0000-0000CEB10000}"/>
    <cellStyle name="Nuovo 36 5 2 2" xfId="44466" xr:uid="{00000000-0005-0000-0000-0000CFB10000}"/>
    <cellStyle name="Nuovo 36 5 3" xfId="22728" xr:uid="{00000000-0005-0000-0000-0000D0B10000}"/>
    <cellStyle name="Nuovo 36 5 4" xfId="22726" xr:uid="{00000000-0005-0000-0000-0000D1B10000}"/>
    <cellStyle name="Nuovo 36 6" xfId="1861" xr:uid="{00000000-0005-0000-0000-0000D2B10000}"/>
    <cellStyle name="Nuovo 36 6 2" xfId="5021" xr:uid="{00000000-0005-0000-0000-0000D3B10000}"/>
    <cellStyle name="Nuovo 36 6 3" xfId="22729" xr:uid="{00000000-0005-0000-0000-0000D4B10000}"/>
    <cellStyle name="Nuovo 36 7" xfId="22704" xr:uid="{00000000-0005-0000-0000-0000D5B10000}"/>
    <cellStyle name="Nuovo 37" xfId="629" xr:uid="{00000000-0005-0000-0000-0000D6B10000}"/>
    <cellStyle name="Nuovo 37 2" xfId="630" xr:uid="{00000000-0005-0000-0000-0000D7B10000}"/>
    <cellStyle name="Nuovo 37 2 2" xfId="1868" xr:uid="{00000000-0005-0000-0000-0000D8B10000}"/>
    <cellStyle name="Nuovo 37 2 2 2" xfId="8977" xr:uid="{00000000-0005-0000-0000-0000D9B10000}"/>
    <cellStyle name="Nuovo 37 2 2 3" xfId="22732" xr:uid="{00000000-0005-0000-0000-0000DAB10000}"/>
    <cellStyle name="Nuovo 37 2 3" xfId="8713" xr:uid="{00000000-0005-0000-0000-0000DBB10000}"/>
    <cellStyle name="Nuovo 37 2 3 2" xfId="22733" xr:uid="{00000000-0005-0000-0000-0000DCB10000}"/>
    <cellStyle name="Nuovo 37 2 4" xfId="22734" xr:uid="{00000000-0005-0000-0000-0000DDB10000}"/>
    <cellStyle name="Nuovo 37 2 5" xfId="22731" xr:uid="{00000000-0005-0000-0000-0000DEB10000}"/>
    <cellStyle name="Nuovo 37 3" xfId="631" xr:uid="{00000000-0005-0000-0000-0000DFB10000}"/>
    <cellStyle name="Nuovo 37 3 2" xfId="1870" xr:uid="{00000000-0005-0000-0000-0000E0B10000}"/>
    <cellStyle name="Nuovo 37 3 2 2" xfId="3819" xr:uid="{00000000-0005-0000-0000-0000E1B10000}"/>
    <cellStyle name="Nuovo 37 3 2 2 2" xfId="22737" xr:uid="{00000000-0005-0000-0000-0000E2B10000}"/>
    <cellStyle name="Nuovo 37 3 2 3" xfId="2988" xr:uid="{00000000-0005-0000-0000-0000E3B10000}"/>
    <cellStyle name="Nuovo 37 3 2 3 2" xfId="9531" xr:uid="{00000000-0005-0000-0000-0000E4B10000}"/>
    <cellStyle name="Nuovo 37 3 2 3 3" xfId="22738" xr:uid="{00000000-0005-0000-0000-0000E5B10000}"/>
    <cellStyle name="Nuovo 37 3 2 4" xfId="22736" xr:uid="{00000000-0005-0000-0000-0000E6B10000}"/>
    <cellStyle name="Nuovo 37 3 3" xfId="1869" xr:uid="{00000000-0005-0000-0000-0000E7B10000}"/>
    <cellStyle name="Nuovo 37 3 3 2" xfId="4480" xr:uid="{00000000-0005-0000-0000-0000E8B10000}"/>
    <cellStyle name="Nuovo 37 3 3 2 2" xfId="22740" xr:uid="{00000000-0005-0000-0000-0000E9B10000}"/>
    <cellStyle name="Nuovo 37 3 3 3" xfId="22741" xr:uid="{00000000-0005-0000-0000-0000EAB10000}"/>
    <cellStyle name="Nuovo 37 3 3 3 2" xfId="44467" xr:uid="{00000000-0005-0000-0000-0000EBB10000}"/>
    <cellStyle name="Nuovo 37 3 3 4" xfId="22739" xr:uid="{00000000-0005-0000-0000-0000ECB10000}"/>
    <cellStyle name="Nuovo 37 3 4" xfId="2479" xr:uid="{00000000-0005-0000-0000-0000EDB10000}"/>
    <cellStyle name="Nuovo 37 3 4 2" xfId="9191" xr:uid="{00000000-0005-0000-0000-0000EEB10000}"/>
    <cellStyle name="Nuovo 37 3 4 3" xfId="22742" xr:uid="{00000000-0005-0000-0000-0000EFB10000}"/>
    <cellStyle name="Nuovo 37 3 5" xfId="6637" xr:uid="{00000000-0005-0000-0000-0000F0B10000}"/>
    <cellStyle name="Nuovo 37 3 5 2" xfId="22743" xr:uid="{00000000-0005-0000-0000-0000F1B10000}"/>
    <cellStyle name="Nuovo 37 3 6" xfId="22744" xr:uid="{00000000-0005-0000-0000-0000F2B10000}"/>
    <cellStyle name="Nuovo 37 3 7" xfId="22735" xr:uid="{00000000-0005-0000-0000-0000F3B10000}"/>
    <cellStyle name="Nuovo 37 4" xfId="1871" xr:uid="{00000000-0005-0000-0000-0000F4B10000}"/>
    <cellStyle name="Nuovo 37 4 2" xfId="4481" xr:uid="{00000000-0005-0000-0000-0000F5B10000}"/>
    <cellStyle name="Nuovo 37 4 2 2" xfId="4482" xr:uid="{00000000-0005-0000-0000-0000F6B10000}"/>
    <cellStyle name="Nuovo 37 4 2 2 2" xfId="22747" xr:uid="{00000000-0005-0000-0000-0000F7B10000}"/>
    <cellStyle name="Nuovo 37 4 2 3" xfId="13314" xr:uid="{00000000-0005-0000-0000-0000F8B10000}"/>
    <cellStyle name="Nuovo 37 4 2 3 2" xfId="22748" xr:uid="{00000000-0005-0000-0000-0000F9B10000}"/>
    <cellStyle name="Nuovo 37 4 2 4" xfId="22746" xr:uid="{00000000-0005-0000-0000-0000FAB10000}"/>
    <cellStyle name="Nuovo 37 4 2 5" xfId="12926" xr:uid="{00000000-0005-0000-0000-0000FBB10000}"/>
    <cellStyle name="Nuovo 37 4 3" xfId="4483" xr:uid="{00000000-0005-0000-0000-0000FCB10000}"/>
    <cellStyle name="Nuovo 37 4 3 2" xfId="22749" xr:uid="{00000000-0005-0000-0000-0000FDB10000}"/>
    <cellStyle name="Nuovo 37 4 4" xfId="22750" xr:uid="{00000000-0005-0000-0000-0000FEB10000}"/>
    <cellStyle name="Nuovo 37 4 4 2" xfId="44468" xr:uid="{00000000-0005-0000-0000-0000FFB10000}"/>
    <cellStyle name="Nuovo 37 4 5" xfId="22751" xr:uid="{00000000-0005-0000-0000-000000B20000}"/>
    <cellStyle name="Nuovo 37 4 6" xfId="22745" xr:uid="{00000000-0005-0000-0000-000001B20000}"/>
    <cellStyle name="Nuovo 37 5" xfId="1872" xr:uid="{00000000-0005-0000-0000-000002B20000}"/>
    <cellStyle name="Nuovo 37 5 2" xfId="22753" xr:uid="{00000000-0005-0000-0000-000003B20000}"/>
    <cellStyle name="Nuovo 37 5 2 2" xfId="44469" xr:uid="{00000000-0005-0000-0000-000004B20000}"/>
    <cellStyle name="Nuovo 37 5 3" xfId="22754" xr:uid="{00000000-0005-0000-0000-000005B20000}"/>
    <cellStyle name="Nuovo 37 5 4" xfId="22752" xr:uid="{00000000-0005-0000-0000-000006B20000}"/>
    <cellStyle name="Nuovo 37 6" xfId="1867" xr:uid="{00000000-0005-0000-0000-000007B20000}"/>
    <cellStyle name="Nuovo 37 6 2" xfId="5022" xr:uid="{00000000-0005-0000-0000-000008B20000}"/>
    <cellStyle name="Nuovo 37 6 3" xfId="22755" xr:uid="{00000000-0005-0000-0000-000009B20000}"/>
    <cellStyle name="Nuovo 37 7" xfId="22730" xr:uid="{00000000-0005-0000-0000-00000AB20000}"/>
    <cellStyle name="Nuovo 38" xfId="632" xr:uid="{00000000-0005-0000-0000-00000BB20000}"/>
    <cellStyle name="Nuovo 38 2" xfId="633" xr:uid="{00000000-0005-0000-0000-00000CB20000}"/>
    <cellStyle name="Nuovo 38 2 2" xfId="1874" xr:uid="{00000000-0005-0000-0000-00000DB20000}"/>
    <cellStyle name="Nuovo 38 2 2 2" xfId="8978" xr:uid="{00000000-0005-0000-0000-00000EB20000}"/>
    <cellStyle name="Nuovo 38 2 2 3" xfId="22758" xr:uid="{00000000-0005-0000-0000-00000FB20000}"/>
    <cellStyle name="Nuovo 38 2 3" xfId="8714" xr:uid="{00000000-0005-0000-0000-000010B20000}"/>
    <cellStyle name="Nuovo 38 2 3 2" xfId="22759" xr:uid="{00000000-0005-0000-0000-000011B20000}"/>
    <cellStyle name="Nuovo 38 2 4" xfId="22760" xr:uid="{00000000-0005-0000-0000-000012B20000}"/>
    <cellStyle name="Nuovo 38 2 5" xfId="22757" xr:uid="{00000000-0005-0000-0000-000013B20000}"/>
    <cellStyle name="Nuovo 38 3" xfId="634" xr:uid="{00000000-0005-0000-0000-000014B20000}"/>
    <cellStyle name="Nuovo 38 3 2" xfId="1876" xr:uid="{00000000-0005-0000-0000-000015B20000}"/>
    <cellStyle name="Nuovo 38 3 2 2" xfId="3820" xr:uid="{00000000-0005-0000-0000-000016B20000}"/>
    <cellStyle name="Nuovo 38 3 2 2 2" xfId="22763" xr:uid="{00000000-0005-0000-0000-000017B20000}"/>
    <cellStyle name="Nuovo 38 3 2 3" xfId="2989" xr:uid="{00000000-0005-0000-0000-000018B20000}"/>
    <cellStyle name="Nuovo 38 3 2 3 2" xfId="9532" xr:uid="{00000000-0005-0000-0000-000019B20000}"/>
    <cellStyle name="Nuovo 38 3 2 3 3" xfId="22764" xr:uid="{00000000-0005-0000-0000-00001AB20000}"/>
    <cellStyle name="Nuovo 38 3 2 4" xfId="22762" xr:uid="{00000000-0005-0000-0000-00001BB20000}"/>
    <cellStyle name="Nuovo 38 3 3" xfId="1875" xr:uid="{00000000-0005-0000-0000-00001CB20000}"/>
    <cellStyle name="Nuovo 38 3 3 2" xfId="4484" xr:uid="{00000000-0005-0000-0000-00001DB20000}"/>
    <cellStyle name="Nuovo 38 3 3 2 2" xfId="22766" xr:uid="{00000000-0005-0000-0000-00001EB20000}"/>
    <cellStyle name="Nuovo 38 3 3 3" xfId="22767" xr:uid="{00000000-0005-0000-0000-00001FB20000}"/>
    <cellStyle name="Nuovo 38 3 3 3 2" xfId="44470" xr:uid="{00000000-0005-0000-0000-000020B20000}"/>
    <cellStyle name="Nuovo 38 3 3 4" xfId="22765" xr:uid="{00000000-0005-0000-0000-000021B20000}"/>
    <cellStyle name="Nuovo 38 3 4" xfId="2480" xr:uid="{00000000-0005-0000-0000-000022B20000}"/>
    <cellStyle name="Nuovo 38 3 4 2" xfId="9192" xr:uid="{00000000-0005-0000-0000-000023B20000}"/>
    <cellStyle name="Nuovo 38 3 4 3" xfId="22768" xr:uid="{00000000-0005-0000-0000-000024B20000}"/>
    <cellStyle name="Nuovo 38 3 5" xfId="7594" xr:uid="{00000000-0005-0000-0000-000025B20000}"/>
    <cellStyle name="Nuovo 38 3 5 2" xfId="22769" xr:uid="{00000000-0005-0000-0000-000026B20000}"/>
    <cellStyle name="Nuovo 38 3 6" xfId="22770" xr:uid="{00000000-0005-0000-0000-000027B20000}"/>
    <cellStyle name="Nuovo 38 3 7" xfId="22761" xr:uid="{00000000-0005-0000-0000-000028B20000}"/>
    <cellStyle name="Nuovo 38 4" xfId="1877" xr:uid="{00000000-0005-0000-0000-000029B20000}"/>
    <cellStyle name="Nuovo 38 4 2" xfId="4485" xr:uid="{00000000-0005-0000-0000-00002AB20000}"/>
    <cellStyle name="Nuovo 38 4 2 2" xfId="4486" xr:uid="{00000000-0005-0000-0000-00002BB20000}"/>
    <cellStyle name="Nuovo 38 4 2 2 2" xfId="22773" xr:uid="{00000000-0005-0000-0000-00002CB20000}"/>
    <cellStyle name="Nuovo 38 4 2 3" xfId="13315" xr:uid="{00000000-0005-0000-0000-00002DB20000}"/>
    <cellStyle name="Nuovo 38 4 2 3 2" xfId="22774" xr:uid="{00000000-0005-0000-0000-00002EB20000}"/>
    <cellStyle name="Nuovo 38 4 2 4" xfId="22772" xr:uid="{00000000-0005-0000-0000-00002FB20000}"/>
    <cellStyle name="Nuovo 38 4 2 5" xfId="12927" xr:uid="{00000000-0005-0000-0000-000030B20000}"/>
    <cellStyle name="Nuovo 38 4 3" xfId="4487" xr:uid="{00000000-0005-0000-0000-000031B20000}"/>
    <cellStyle name="Nuovo 38 4 3 2" xfId="22775" xr:uid="{00000000-0005-0000-0000-000032B20000}"/>
    <cellStyle name="Nuovo 38 4 4" xfId="22776" xr:uid="{00000000-0005-0000-0000-000033B20000}"/>
    <cellStyle name="Nuovo 38 4 4 2" xfId="44471" xr:uid="{00000000-0005-0000-0000-000034B20000}"/>
    <cellStyle name="Nuovo 38 4 5" xfId="22777" xr:uid="{00000000-0005-0000-0000-000035B20000}"/>
    <cellStyle name="Nuovo 38 4 6" xfId="22771" xr:uid="{00000000-0005-0000-0000-000036B20000}"/>
    <cellStyle name="Nuovo 38 5" xfId="1878" xr:uid="{00000000-0005-0000-0000-000037B20000}"/>
    <cellStyle name="Nuovo 38 5 2" xfId="22779" xr:uid="{00000000-0005-0000-0000-000038B20000}"/>
    <cellStyle name="Nuovo 38 5 2 2" xfId="44472" xr:uid="{00000000-0005-0000-0000-000039B20000}"/>
    <cellStyle name="Nuovo 38 5 3" xfId="22780" xr:uid="{00000000-0005-0000-0000-00003AB20000}"/>
    <cellStyle name="Nuovo 38 5 4" xfId="22778" xr:uid="{00000000-0005-0000-0000-00003BB20000}"/>
    <cellStyle name="Nuovo 38 6" xfId="1873" xr:uid="{00000000-0005-0000-0000-00003CB20000}"/>
    <cellStyle name="Nuovo 38 6 2" xfId="5023" xr:uid="{00000000-0005-0000-0000-00003DB20000}"/>
    <cellStyle name="Nuovo 38 6 3" xfId="22781" xr:uid="{00000000-0005-0000-0000-00003EB20000}"/>
    <cellStyle name="Nuovo 38 7" xfId="22756" xr:uid="{00000000-0005-0000-0000-00003FB20000}"/>
    <cellStyle name="Nuovo 39" xfId="635" xr:uid="{00000000-0005-0000-0000-000040B20000}"/>
    <cellStyle name="Nuovo 39 2" xfId="636" xr:uid="{00000000-0005-0000-0000-000041B20000}"/>
    <cellStyle name="Nuovo 39 2 2" xfId="1880" xr:uid="{00000000-0005-0000-0000-000042B20000}"/>
    <cellStyle name="Nuovo 39 2 2 2" xfId="8979" xr:uid="{00000000-0005-0000-0000-000043B20000}"/>
    <cellStyle name="Nuovo 39 2 2 3" xfId="22784" xr:uid="{00000000-0005-0000-0000-000044B20000}"/>
    <cellStyle name="Nuovo 39 2 3" xfId="8715" xr:uid="{00000000-0005-0000-0000-000045B20000}"/>
    <cellStyle name="Nuovo 39 2 3 2" xfId="22785" xr:uid="{00000000-0005-0000-0000-000046B20000}"/>
    <cellStyle name="Nuovo 39 2 4" xfId="22786" xr:uid="{00000000-0005-0000-0000-000047B20000}"/>
    <cellStyle name="Nuovo 39 2 5" xfId="22783" xr:uid="{00000000-0005-0000-0000-000048B20000}"/>
    <cellStyle name="Nuovo 39 3" xfId="637" xr:uid="{00000000-0005-0000-0000-000049B20000}"/>
    <cellStyle name="Nuovo 39 3 2" xfId="1882" xr:uid="{00000000-0005-0000-0000-00004AB20000}"/>
    <cellStyle name="Nuovo 39 3 2 2" xfId="3821" xr:uid="{00000000-0005-0000-0000-00004BB20000}"/>
    <cellStyle name="Nuovo 39 3 2 2 2" xfId="22789" xr:uid="{00000000-0005-0000-0000-00004CB20000}"/>
    <cellStyle name="Nuovo 39 3 2 3" xfId="2990" xr:uid="{00000000-0005-0000-0000-00004DB20000}"/>
    <cellStyle name="Nuovo 39 3 2 3 2" xfId="9533" xr:uid="{00000000-0005-0000-0000-00004EB20000}"/>
    <cellStyle name="Nuovo 39 3 2 3 3" xfId="22790" xr:uid="{00000000-0005-0000-0000-00004FB20000}"/>
    <cellStyle name="Nuovo 39 3 2 4" xfId="22788" xr:uid="{00000000-0005-0000-0000-000050B20000}"/>
    <cellStyle name="Nuovo 39 3 3" xfId="1881" xr:uid="{00000000-0005-0000-0000-000051B20000}"/>
    <cellStyle name="Nuovo 39 3 3 2" xfId="4488" xr:uid="{00000000-0005-0000-0000-000052B20000}"/>
    <cellStyle name="Nuovo 39 3 3 2 2" xfId="22792" xr:uid="{00000000-0005-0000-0000-000053B20000}"/>
    <cellStyle name="Nuovo 39 3 3 3" xfId="22793" xr:uid="{00000000-0005-0000-0000-000054B20000}"/>
    <cellStyle name="Nuovo 39 3 3 3 2" xfId="44473" xr:uid="{00000000-0005-0000-0000-000055B20000}"/>
    <cellStyle name="Nuovo 39 3 3 4" xfId="22791" xr:uid="{00000000-0005-0000-0000-000056B20000}"/>
    <cellStyle name="Nuovo 39 3 4" xfId="2481" xr:uid="{00000000-0005-0000-0000-000057B20000}"/>
    <cellStyle name="Nuovo 39 3 4 2" xfId="9193" xr:uid="{00000000-0005-0000-0000-000058B20000}"/>
    <cellStyle name="Nuovo 39 3 4 3" xfId="22794" xr:uid="{00000000-0005-0000-0000-000059B20000}"/>
    <cellStyle name="Nuovo 39 3 5" xfId="6943" xr:uid="{00000000-0005-0000-0000-00005AB20000}"/>
    <cellStyle name="Nuovo 39 3 5 2" xfId="22795" xr:uid="{00000000-0005-0000-0000-00005BB20000}"/>
    <cellStyle name="Nuovo 39 3 6" xfId="22796" xr:uid="{00000000-0005-0000-0000-00005CB20000}"/>
    <cellStyle name="Nuovo 39 3 7" xfId="22787" xr:uid="{00000000-0005-0000-0000-00005DB20000}"/>
    <cellStyle name="Nuovo 39 4" xfId="1883" xr:uid="{00000000-0005-0000-0000-00005EB20000}"/>
    <cellStyle name="Nuovo 39 4 2" xfId="4489" xr:uid="{00000000-0005-0000-0000-00005FB20000}"/>
    <cellStyle name="Nuovo 39 4 2 2" xfId="4490" xr:uid="{00000000-0005-0000-0000-000060B20000}"/>
    <cellStyle name="Nuovo 39 4 2 2 2" xfId="22799" xr:uid="{00000000-0005-0000-0000-000061B20000}"/>
    <cellStyle name="Nuovo 39 4 2 3" xfId="13316" xr:uid="{00000000-0005-0000-0000-000062B20000}"/>
    <cellStyle name="Nuovo 39 4 2 3 2" xfId="22800" xr:uid="{00000000-0005-0000-0000-000063B20000}"/>
    <cellStyle name="Nuovo 39 4 2 4" xfId="22798" xr:uid="{00000000-0005-0000-0000-000064B20000}"/>
    <cellStyle name="Nuovo 39 4 2 5" xfId="12928" xr:uid="{00000000-0005-0000-0000-000065B20000}"/>
    <cellStyle name="Nuovo 39 4 3" xfId="4491" xr:uid="{00000000-0005-0000-0000-000066B20000}"/>
    <cellStyle name="Nuovo 39 4 3 2" xfId="22801" xr:uid="{00000000-0005-0000-0000-000067B20000}"/>
    <cellStyle name="Nuovo 39 4 4" xfId="22802" xr:uid="{00000000-0005-0000-0000-000068B20000}"/>
    <cellStyle name="Nuovo 39 4 4 2" xfId="44474" xr:uid="{00000000-0005-0000-0000-000069B20000}"/>
    <cellStyle name="Nuovo 39 4 5" xfId="22803" xr:uid="{00000000-0005-0000-0000-00006AB20000}"/>
    <cellStyle name="Nuovo 39 4 6" xfId="22797" xr:uid="{00000000-0005-0000-0000-00006BB20000}"/>
    <cellStyle name="Nuovo 39 5" xfId="1884" xr:uid="{00000000-0005-0000-0000-00006CB20000}"/>
    <cellStyle name="Nuovo 39 5 2" xfId="22805" xr:uid="{00000000-0005-0000-0000-00006DB20000}"/>
    <cellStyle name="Nuovo 39 5 2 2" xfId="44475" xr:uid="{00000000-0005-0000-0000-00006EB20000}"/>
    <cellStyle name="Nuovo 39 5 3" xfId="22806" xr:uid="{00000000-0005-0000-0000-00006FB20000}"/>
    <cellStyle name="Nuovo 39 5 4" xfId="22804" xr:uid="{00000000-0005-0000-0000-000070B20000}"/>
    <cellStyle name="Nuovo 39 6" xfId="1879" xr:uid="{00000000-0005-0000-0000-000071B20000}"/>
    <cellStyle name="Nuovo 39 6 2" xfId="5024" xr:uid="{00000000-0005-0000-0000-000072B20000}"/>
    <cellStyle name="Nuovo 39 6 3" xfId="22807" xr:uid="{00000000-0005-0000-0000-000073B20000}"/>
    <cellStyle name="Nuovo 39 7" xfId="22782" xr:uid="{00000000-0005-0000-0000-000074B20000}"/>
    <cellStyle name="Nuovo 4" xfId="638" xr:uid="{00000000-0005-0000-0000-000075B20000}"/>
    <cellStyle name="Nuovo 4 2" xfId="639" xr:uid="{00000000-0005-0000-0000-000076B20000}"/>
    <cellStyle name="Nuovo 4 2 2" xfId="1886" xr:uid="{00000000-0005-0000-0000-000077B20000}"/>
    <cellStyle name="Nuovo 4 2 2 2" xfId="8980" xr:uid="{00000000-0005-0000-0000-000078B20000}"/>
    <cellStyle name="Nuovo 4 2 2 3" xfId="22810" xr:uid="{00000000-0005-0000-0000-000079B20000}"/>
    <cellStyle name="Nuovo 4 2 3" xfId="8716" xr:uid="{00000000-0005-0000-0000-00007AB20000}"/>
    <cellStyle name="Nuovo 4 2 3 2" xfId="22811" xr:uid="{00000000-0005-0000-0000-00007BB20000}"/>
    <cellStyle name="Nuovo 4 2 4" xfId="22812" xr:uid="{00000000-0005-0000-0000-00007CB20000}"/>
    <cellStyle name="Nuovo 4 2 5" xfId="22809" xr:uid="{00000000-0005-0000-0000-00007DB20000}"/>
    <cellStyle name="Nuovo 4 3" xfId="640" xr:uid="{00000000-0005-0000-0000-00007EB20000}"/>
    <cellStyle name="Nuovo 4 3 2" xfId="1888" xr:uid="{00000000-0005-0000-0000-00007FB20000}"/>
    <cellStyle name="Nuovo 4 3 2 2" xfId="3822" xr:uid="{00000000-0005-0000-0000-000080B20000}"/>
    <cellStyle name="Nuovo 4 3 2 2 2" xfId="22815" xr:uid="{00000000-0005-0000-0000-000081B20000}"/>
    <cellStyle name="Nuovo 4 3 2 3" xfId="2991" xr:uid="{00000000-0005-0000-0000-000082B20000}"/>
    <cellStyle name="Nuovo 4 3 2 3 2" xfId="9534" xr:uid="{00000000-0005-0000-0000-000083B20000}"/>
    <cellStyle name="Nuovo 4 3 2 3 3" xfId="22816" xr:uid="{00000000-0005-0000-0000-000084B20000}"/>
    <cellStyle name="Nuovo 4 3 2 4" xfId="22814" xr:uid="{00000000-0005-0000-0000-000085B20000}"/>
    <cellStyle name="Nuovo 4 3 3" xfId="1887" xr:uid="{00000000-0005-0000-0000-000086B20000}"/>
    <cellStyle name="Nuovo 4 3 3 2" xfId="4492" xr:uid="{00000000-0005-0000-0000-000087B20000}"/>
    <cellStyle name="Nuovo 4 3 3 2 2" xfId="22818" xr:uid="{00000000-0005-0000-0000-000088B20000}"/>
    <cellStyle name="Nuovo 4 3 3 3" xfId="22819" xr:uid="{00000000-0005-0000-0000-000089B20000}"/>
    <cellStyle name="Nuovo 4 3 3 3 2" xfId="44476" xr:uid="{00000000-0005-0000-0000-00008AB20000}"/>
    <cellStyle name="Nuovo 4 3 3 4" xfId="22817" xr:uid="{00000000-0005-0000-0000-00008BB20000}"/>
    <cellStyle name="Nuovo 4 3 4" xfId="2482" xr:uid="{00000000-0005-0000-0000-00008CB20000}"/>
    <cellStyle name="Nuovo 4 3 4 2" xfId="9194" xr:uid="{00000000-0005-0000-0000-00008DB20000}"/>
    <cellStyle name="Nuovo 4 3 4 3" xfId="22820" xr:uid="{00000000-0005-0000-0000-00008EB20000}"/>
    <cellStyle name="Nuovo 4 3 5" xfId="6551" xr:uid="{00000000-0005-0000-0000-00008FB20000}"/>
    <cellStyle name="Nuovo 4 3 5 2" xfId="22821" xr:uid="{00000000-0005-0000-0000-000090B20000}"/>
    <cellStyle name="Nuovo 4 3 6" xfId="22822" xr:uid="{00000000-0005-0000-0000-000091B20000}"/>
    <cellStyle name="Nuovo 4 3 7" xfId="22813" xr:uid="{00000000-0005-0000-0000-000092B20000}"/>
    <cellStyle name="Nuovo 4 4" xfId="1889" xr:uid="{00000000-0005-0000-0000-000093B20000}"/>
    <cellStyle name="Nuovo 4 4 2" xfId="4493" xr:uid="{00000000-0005-0000-0000-000094B20000}"/>
    <cellStyle name="Nuovo 4 4 2 2" xfId="4494" xr:uid="{00000000-0005-0000-0000-000095B20000}"/>
    <cellStyle name="Nuovo 4 4 2 2 2" xfId="22825" xr:uid="{00000000-0005-0000-0000-000096B20000}"/>
    <cellStyle name="Nuovo 4 4 2 3" xfId="13317" xr:uid="{00000000-0005-0000-0000-000097B20000}"/>
    <cellStyle name="Nuovo 4 4 2 3 2" xfId="22826" xr:uid="{00000000-0005-0000-0000-000098B20000}"/>
    <cellStyle name="Nuovo 4 4 2 4" xfId="22824" xr:uid="{00000000-0005-0000-0000-000099B20000}"/>
    <cellStyle name="Nuovo 4 4 2 5" xfId="12929" xr:uid="{00000000-0005-0000-0000-00009AB20000}"/>
    <cellStyle name="Nuovo 4 4 3" xfId="4495" xr:uid="{00000000-0005-0000-0000-00009BB20000}"/>
    <cellStyle name="Nuovo 4 4 3 2" xfId="22827" xr:uid="{00000000-0005-0000-0000-00009CB20000}"/>
    <cellStyle name="Nuovo 4 4 4" xfId="22828" xr:uid="{00000000-0005-0000-0000-00009DB20000}"/>
    <cellStyle name="Nuovo 4 4 4 2" xfId="44477" xr:uid="{00000000-0005-0000-0000-00009EB20000}"/>
    <cellStyle name="Nuovo 4 4 5" xfId="22829" xr:uid="{00000000-0005-0000-0000-00009FB20000}"/>
    <cellStyle name="Nuovo 4 4 6" xfId="22823" xr:uid="{00000000-0005-0000-0000-0000A0B20000}"/>
    <cellStyle name="Nuovo 4 5" xfId="1890" xr:uid="{00000000-0005-0000-0000-0000A1B20000}"/>
    <cellStyle name="Nuovo 4 5 2" xfId="22831" xr:uid="{00000000-0005-0000-0000-0000A2B20000}"/>
    <cellStyle name="Nuovo 4 5 2 2" xfId="44478" xr:uid="{00000000-0005-0000-0000-0000A3B20000}"/>
    <cellStyle name="Nuovo 4 5 3" xfId="22832" xr:uid="{00000000-0005-0000-0000-0000A4B20000}"/>
    <cellStyle name="Nuovo 4 5 4" xfId="22830" xr:uid="{00000000-0005-0000-0000-0000A5B20000}"/>
    <cellStyle name="Nuovo 4 6" xfId="1885" xr:uid="{00000000-0005-0000-0000-0000A6B20000}"/>
    <cellStyle name="Nuovo 4 6 2" xfId="5025" xr:uid="{00000000-0005-0000-0000-0000A7B20000}"/>
    <cellStyle name="Nuovo 4 6 3" xfId="22833" xr:uid="{00000000-0005-0000-0000-0000A8B20000}"/>
    <cellStyle name="Nuovo 4 7" xfId="22808" xr:uid="{00000000-0005-0000-0000-0000A9B20000}"/>
    <cellStyle name="Nuovo 40" xfId="641" xr:uid="{00000000-0005-0000-0000-0000AAB20000}"/>
    <cellStyle name="Nuovo 40 2" xfId="642" xr:uid="{00000000-0005-0000-0000-0000ABB20000}"/>
    <cellStyle name="Nuovo 40 2 2" xfId="1892" xr:uid="{00000000-0005-0000-0000-0000ACB20000}"/>
    <cellStyle name="Nuovo 40 2 2 2" xfId="8981" xr:uid="{00000000-0005-0000-0000-0000ADB20000}"/>
    <cellStyle name="Nuovo 40 2 2 3" xfId="22836" xr:uid="{00000000-0005-0000-0000-0000AEB20000}"/>
    <cellStyle name="Nuovo 40 2 3" xfId="8717" xr:uid="{00000000-0005-0000-0000-0000AFB20000}"/>
    <cellStyle name="Nuovo 40 2 3 2" xfId="22837" xr:uid="{00000000-0005-0000-0000-0000B0B20000}"/>
    <cellStyle name="Nuovo 40 2 4" xfId="22838" xr:uid="{00000000-0005-0000-0000-0000B1B20000}"/>
    <cellStyle name="Nuovo 40 2 5" xfId="22835" xr:uid="{00000000-0005-0000-0000-0000B2B20000}"/>
    <cellStyle name="Nuovo 40 3" xfId="643" xr:uid="{00000000-0005-0000-0000-0000B3B20000}"/>
    <cellStyle name="Nuovo 40 3 2" xfId="1894" xr:uid="{00000000-0005-0000-0000-0000B4B20000}"/>
    <cellStyle name="Nuovo 40 3 2 2" xfId="3823" xr:uid="{00000000-0005-0000-0000-0000B5B20000}"/>
    <cellStyle name="Nuovo 40 3 2 2 2" xfId="22841" xr:uid="{00000000-0005-0000-0000-0000B6B20000}"/>
    <cellStyle name="Nuovo 40 3 2 3" xfId="2992" xr:uid="{00000000-0005-0000-0000-0000B7B20000}"/>
    <cellStyle name="Nuovo 40 3 2 3 2" xfId="9535" xr:uid="{00000000-0005-0000-0000-0000B8B20000}"/>
    <cellStyle name="Nuovo 40 3 2 3 3" xfId="22842" xr:uid="{00000000-0005-0000-0000-0000B9B20000}"/>
    <cellStyle name="Nuovo 40 3 2 4" xfId="22840" xr:uid="{00000000-0005-0000-0000-0000BAB20000}"/>
    <cellStyle name="Nuovo 40 3 3" xfId="1893" xr:uid="{00000000-0005-0000-0000-0000BBB20000}"/>
    <cellStyle name="Nuovo 40 3 3 2" xfId="4496" xr:uid="{00000000-0005-0000-0000-0000BCB20000}"/>
    <cellStyle name="Nuovo 40 3 3 2 2" xfId="22844" xr:uid="{00000000-0005-0000-0000-0000BDB20000}"/>
    <cellStyle name="Nuovo 40 3 3 3" xfId="22845" xr:uid="{00000000-0005-0000-0000-0000BEB20000}"/>
    <cellStyle name="Nuovo 40 3 3 3 2" xfId="44479" xr:uid="{00000000-0005-0000-0000-0000BFB20000}"/>
    <cellStyle name="Nuovo 40 3 3 4" xfId="22843" xr:uid="{00000000-0005-0000-0000-0000C0B20000}"/>
    <cellStyle name="Nuovo 40 3 4" xfId="2483" xr:uid="{00000000-0005-0000-0000-0000C1B20000}"/>
    <cellStyle name="Nuovo 40 3 4 2" xfId="9195" xr:uid="{00000000-0005-0000-0000-0000C2B20000}"/>
    <cellStyle name="Nuovo 40 3 4 3" xfId="22846" xr:uid="{00000000-0005-0000-0000-0000C3B20000}"/>
    <cellStyle name="Nuovo 40 3 5" xfId="6932" xr:uid="{00000000-0005-0000-0000-0000C4B20000}"/>
    <cellStyle name="Nuovo 40 3 5 2" xfId="22847" xr:uid="{00000000-0005-0000-0000-0000C5B20000}"/>
    <cellStyle name="Nuovo 40 3 6" xfId="22848" xr:uid="{00000000-0005-0000-0000-0000C6B20000}"/>
    <cellStyle name="Nuovo 40 3 7" xfId="22839" xr:uid="{00000000-0005-0000-0000-0000C7B20000}"/>
    <cellStyle name="Nuovo 40 4" xfId="1895" xr:uid="{00000000-0005-0000-0000-0000C8B20000}"/>
    <cellStyle name="Nuovo 40 4 2" xfId="4497" xr:uid="{00000000-0005-0000-0000-0000C9B20000}"/>
    <cellStyle name="Nuovo 40 4 2 2" xfId="4498" xr:uid="{00000000-0005-0000-0000-0000CAB20000}"/>
    <cellStyle name="Nuovo 40 4 2 2 2" xfId="22851" xr:uid="{00000000-0005-0000-0000-0000CBB20000}"/>
    <cellStyle name="Nuovo 40 4 2 3" xfId="13318" xr:uid="{00000000-0005-0000-0000-0000CCB20000}"/>
    <cellStyle name="Nuovo 40 4 2 3 2" xfId="22852" xr:uid="{00000000-0005-0000-0000-0000CDB20000}"/>
    <cellStyle name="Nuovo 40 4 2 4" xfId="22850" xr:uid="{00000000-0005-0000-0000-0000CEB20000}"/>
    <cellStyle name="Nuovo 40 4 2 5" xfId="12930" xr:uid="{00000000-0005-0000-0000-0000CFB20000}"/>
    <cellStyle name="Nuovo 40 4 3" xfId="4499" xr:uid="{00000000-0005-0000-0000-0000D0B20000}"/>
    <cellStyle name="Nuovo 40 4 3 2" xfId="22853" xr:uid="{00000000-0005-0000-0000-0000D1B20000}"/>
    <cellStyle name="Nuovo 40 4 4" xfId="22854" xr:uid="{00000000-0005-0000-0000-0000D2B20000}"/>
    <cellStyle name="Nuovo 40 4 4 2" xfId="44480" xr:uid="{00000000-0005-0000-0000-0000D3B20000}"/>
    <cellStyle name="Nuovo 40 4 5" xfId="22855" xr:uid="{00000000-0005-0000-0000-0000D4B20000}"/>
    <cellStyle name="Nuovo 40 4 6" xfId="22849" xr:uid="{00000000-0005-0000-0000-0000D5B20000}"/>
    <cellStyle name="Nuovo 40 5" xfId="1896" xr:uid="{00000000-0005-0000-0000-0000D6B20000}"/>
    <cellStyle name="Nuovo 40 5 2" xfId="22857" xr:uid="{00000000-0005-0000-0000-0000D7B20000}"/>
    <cellStyle name="Nuovo 40 5 2 2" xfId="44481" xr:uid="{00000000-0005-0000-0000-0000D8B20000}"/>
    <cellStyle name="Nuovo 40 5 3" xfId="22858" xr:uid="{00000000-0005-0000-0000-0000D9B20000}"/>
    <cellStyle name="Nuovo 40 5 4" xfId="22856" xr:uid="{00000000-0005-0000-0000-0000DAB20000}"/>
    <cellStyle name="Nuovo 40 6" xfId="1891" xr:uid="{00000000-0005-0000-0000-0000DBB20000}"/>
    <cellStyle name="Nuovo 40 6 2" xfId="5026" xr:uid="{00000000-0005-0000-0000-0000DCB20000}"/>
    <cellStyle name="Nuovo 40 6 3" xfId="22859" xr:uid="{00000000-0005-0000-0000-0000DDB20000}"/>
    <cellStyle name="Nuovo 40 7" xfId="22834" xr:uid="{00000000-0005-0000-0000-0000DEB20000}"/>
    <cellStyle name="Nuovo 41" xfId="644" xr:uid="{00000000-0005-0000-0000-0000DFB20000}"/>
    <cellStyle name="Nuovo 41 2" xfId="645" xr:uid="{00000000-0005-0000-0000-0000E0B20000}"/>
    <cellStyle name="Nuovo 41 2 2" xfId="1898" xr:uid="{00000000-0005-0000-0000-0000E1B20000}"/>
    <cellStyle name="Nuovo 41 2 2 2" xfId="8982" xr:uid="{00000000-0005-0000-0000-0000E2B20000}"/>
    <cellStyle name="Nuovo 41 2 2 3" xfId="22862" xr:uid="{00000000-0005-0000-0000-0000E3B20000}"/>
    <cellStyle name="Nuovo 41 2 3" xfId="8718" xr:uid="{00000000-0005-0000-0000-0000E4B20000}"/>
    <cellStyle name="Nuovo 41 2 3 2" xfId="22863" xr:uid="{00000000-0005-0000-0000-0000E5B20000}"/>
    <cellStyle name="Nuovo 41 2 4" xfId="22864" xr:uid="{00000000-0005-0000-0000-0000E6B20000}"/>
    <cellStyle name="Nuovo 41 2 5" xfId="22861" xr:uid="{00000000-0005-0000-0000-0000E7B20000}"/>
    <cellStyle name="Nuovo 41 3" xfId="646" xr:uid="{00000000-0005-0000-0000-0000E8B20000}"/>
    <cellStyle name="Nuovo 41 3 2" xfId="1900" xr:uid="{00000000-0005-0000-0000-0000E9B20000}"/>
    <cellStyle name="Nuovo 41 3 2 2" xfId="3824" xr:uid="{00000000-0005-0000-0000-0000EAB20000}"/>
    <cellStyle name="Nuovo 41 3 2 2 2" xfId="22867" xr:uid="{00000000-0005-0000-0000-0000EBB20000}"/>
    <cellStyle name="Nuovo 41 3 2 3" xfId="2993" xr:uid="{00000000-0005-0000-0000-0000ECB20000}"/>
    <cellStyle name="Nuovo 41 3 2 3 2" xfId="9536" xr:uid="{00000000-0005-0000-0000-0000EDB20000}"/>
    <cellStyle name="Nuovo 41 3 2 3 3" xfId="22868" xr:uid="{00000000-0005-0000-0000-0000EEB20000}"/>
    <cellStyle name="Nuovo 41 3 2 4" xfId="22866" xr:uid="{00000000-0005-0000-0000-0000EFB20000}"/>
    <cellStyle name="Nuovo 41 3 3" xfId="1899" xr:uid="{00000000-0005-0000-0000-0000F0B20000}"/>
    <cellStyle name="Nuovo 41 3 3 2" xfId="4500" xr:uid="{00000000-0005-0000-0000-0000F1B20000}"/>
    <cellStyle name="Nuovo 41 3 3 2 2" xfId="22870" xr:uid="{00000000-0005-0000-0000-0000F2B20000}"/>
    <cellStyle name="Nuovo 41 3 3 3" xfId="22871" xr:uid="{00000000-0005-0000-0000-0000F3B20000}"/>
    <cellStyle name="Nuovo 41 3 3 3 2" xfId="44482" xr:uid="{00000000-0005-0000-0000-0000F4B20000}"/>
    <cellStyle name="Nuovo 41 3 3 4" xfId="22869" xr:uid="{00000000-0005-0000-0000-0000F5B20000}"/>
    <cellStyle name="Nuovo 41 3 4" xfId="2484" xr:uid="{00000000-0005-0000-0000-0000F6B20000}"/>
    <cellStyle name="Nuovo 41 3 4 2" xfId="9196" xr:uid="{00000000-0005-0000-0000-0000F7B20000}"/>
    <cellStyle name="Nuovo 41 3 4 3" xfId="22872" xr:uid="{00000000-0005-0000-0000-0000F8B20000}"/>
    <cellStyle name="Nuovo 41 3 5" xfId="7688" xr:uid="{00000000-0005-0000-0000-0000F9B20000}"/>
    <cellStyle name="Nuovo 41 3 5 2" xfId="22873" xr:uid="{00000000-0005-0000-0000-0000FAB20000}"/>
    <cellStyle name="Nuovo 41 3 6" xfId="22874" xr:uid="{00000000-0005-0000-0000-0000FBB20000}"/>
    <cellStyle name="Nuovo 41 3 7" xfId="22865" xr:uid="{00000000-0005-0000-0000-0000FCB20000}"/>
    <cellStyle name="Nuovo 41 4" xfId="1901" xr:uid="{00000000-0005-0000-0000-0000FDB20000}"/>
    <cellStyle name="Nuovo 41 4 2" xfId="4501" xr:uid="{00000000-0005-0000-0000-0000FEB20000}"/>
    <cellStyle name="Nuovo 41 4 2 2" xfId="4502" xr:uid="{00000000-0005-0000-0000-0000FFB20000}"/>
    <cellStyle name="Nuovo 41 4 2 2 2" xfId="22877" xr:uid="{00000000-0005-0000-0000-000000B30000}"/>
    <cellStyle name="Nuovo 41 4 2 3" xfId="13319" xr:uid="{00000000-0005-0000-0000-000001B30000}"/>
    <cellStyle name="Nuovo 41 4 2 3 2" xfId="22878" xr:uid="{00000000-0005-0000-0000-000002B30000}"/>
    <cellStyle name="Nuovo 41 4 2 4" xfId="22876" xr:uid="{00000000-0005-0000-0000-000003B30000}"/>
    <cellStyle name="Nuovo 41 4 2 5" xfId="12931" xr:uid="{00000000-0005-0000-0000-000004B30000}"/>
    <cellStyle name="Nuovo 41 4 3" xfId="4503" xr:uid="{00000000-0005-0000-0000-000005B30000}"/>
    <cellStyle name="Nuovo 41 4 3 2" xfId="22879" xr:uid="{00000000-0005-0000-0000-000006B30000}"/>
    <cellStyle name="Nuovo 41 4 4" xfId="22880" xr:uid="{00000000-0005-0000-0000-000007B30000}"/>
    <cellStyle name="Nuovo 41 4 4 2" xfId="44483" xr:uid="{00000000-0005-0000-0000-000008B30000}"/>
    <cellStyle name="Nuovo 41 4 5" xfId="22881" xr:uid="{00000000-0005-0000-0000-000009B30000}"/>
    <cellStyle name="Nuovo 41 4 6" xfId="22875" xr:uid="{00000000-0005-0000-0000-00000AB30000}"/>
    <cellStyle name="Nuovo 41 5" xfId="1902" xr:uid="{00000000-0005-0000-0000-00000BB30000}"/>
    <cellStyle name="Nuovo 41 5 2" xfId="22883" xr:uid="{00000000-0005-0000-0000-00000CB30000}"/>
    <cellStyle name="Nuovo 41 5 2 2" xfId="44484" xr:uid="{00000000-0005-0000-0000-00000DB30000}"/>
    <cellStyle name="Nuovo 41 5 3" xfId="22884" xr:uid="{00000000-0005-0000-0000-00000EB30000}"/>
    <cellStyle name="Nuovo 41 5 4" xfId="22882" xr:uid="{00000000-0005-0000-0000-00000FB30000}"/>
    <cellStyle name="Nuovo 41 6" xfId="1897" xr:uid="{00000000-0005-0000-0000-000010B30000}"/>
    <cellStyle name="Nuovo 41 6 2" xfId="5027" xr:uid="{00000000-0005-0000-0000-000011B30000}"/>
    <cellStyle name="Nuovo 41 6 3" xfId="22885" xr:uid="{00000000-0005-0000-0000-000012B30000}"/>
    <cellStyle name="Nuovo 41 7" xfId="22860" xr:uid="{00000000-0005-0000-0000-000013B30000}"/>
    <cellStyle name="Nuovo 42" xfId="647" xr:uid="{00000000-0005-0000-0000-000014B30000}"/>
    <cellStyle name="Nuovo 42 2" xfId="648" xr:uid="{00000000-0005-0000-0000-000015B30000}"/>
    <cellStyle name="Nuovo 42 2 2" xfId="1904" xr:uid="{00000000-0005-0000-0000-000016B30000}"/>
    <cellStyle name="Nuovo 42 2 2 2" xfId="8983" xr:uid="{00000000-0005-0000-0000-000017B30000}"/>
    <cellStyle name="Nuovo 42 2 2 3" xfId="22888" xr:uid="{00000000-0005-0000-0000-000018B30000}"/>
    <cellStyle name="Nuovo 42 2 3" xfId="8719" xr:uid="{00000000-0005-0000-0000-000019B30000}"/>
    <cellStyle name="Nuovo 42 2 3 2" xfId="22889" xr:uid="{00000000-0005-0000-0000-00001AB30000}"/>
    <cellStyle name="Nuovo 42 2 4" xfId="22890" xr:uid="{00000000-0005-0000-0000-00001BB30000}"/>
    <cellStyle name="Nuovo 42 2 5" xfId="22887" xr:uid="{00000000-0005-0000-0000-00001CB30000}"/>
    <cellStyle name="Nuovo 42 3" xfId="649" xr:uid="{00000000-0005-0000-0000-00001DB30000}"/>
    <cellStyle name="Nuovo 42 3 2" xfId="1906" xr:uid="{00000000-0005-0000-0000-00001EB30000}"/>
    <cellStyle name="Nuovo 42 3 2 2" xfId="3825" xr:uid="{00000000-0005-0000-0000-00001FB30000}"/>
    <cellStyle name="Nuovo 42 3 2 2 2" xfId="22893" xr:uid="{00000000-0005-0000-0000-000020B30000}"/>
    <cellStyle name="Nuovo 42 3 2 3" xfId="2994" xr:uid="{00000000-0005-0000-0000-000021B30000}"/>
    <cellStyle name="Nuovo 42 3 2 3 2" xfId="9537" xr:uid="{00000000-0005-0000-0000-000022B30000}"/>
    <cellStyle name="Nuovo 42 3 2 3 3" xfId="22894" xr:uid="{00000000-0005-0000-0000-000023B30000}"/>
    <cellStyle name="Nuovo 42 3 2 4" xfId="22892" xr:uid="{00000000-0005-0000-0000-000024B30000}"/>
    <cellStyle name="Nuovo 42 3 3" xfId="1905" xr:uid="{00000000-0005-0000-0000-000025B30000}"/>
    <cellStyle name="Nuovo 42 3 3 2" xfId="4504" xr:uid="{00000000-0005-0000-0000-000026B30000}"/>
    <cellStyle name="Nuovo 42 3 3 2 2" xfId="22896" xr:uid="{00000000-0005-0000-0000-000027B30000}"/>
    <cellStyle name="Nuovo 42 3 3 3" xfId="22897" xr:uid="{00000000-0005-0000-0000-000028B30000}"/>
    <cellStyle name="Nuovo 42 3 3 3 2" xfId="44485" xr:uid="{00000000-0005-0000-0000-000029B30000}"/>
    <cellStyle name="Nuovo 42 3 3 4" xfId="22895" xr:uid="{00000000-0005-0000-0000-00002AB30000}"/>
    <cellStyle name="Nuovo 42 3 4" xfId="2485" xr:uid="{00000000-0005-0000-0000-00002BB30000}"/>
    <cellStyle name="Nuovo 42 3 4 2" xfId="9197" xr:uid="{00000000-0005-0000-0000-00002CB30000}"/>
    <cellStyle name="Nuovo 42 3 4 3" xfId="22898" xr:uid="{00000000-0005-0000-0000-00002DB30000}"/>
    <cellStyle name="Nuovo 42 3 5" xfId="7724" xr:uid="{00000000-0005-0000-0000-00002EB30000}"/>
    <cellStyle name="Nuovo 42 3 5 2" xfId="22899" xr:uid="{00000000-0005-0000-0000-00002FB30000}"/>
    <cellStyle name="Nuovo 42 3 6" xfId="22900" xr:uid="{00000000-0005-0000-0000-000030B30000}"/>
    <cellStyle name="Nuovo 42 3 7" xfId="22891" xr:uid="{00000000-0005-0000-0000-000031B30000}"/>
    <cellStyle name="Nuovo 42 4" xfId="1907" xr:uid="{00000000-0005-0000-0000-000032B30000}"/>
    <cellStyle name="Nuovo 42 4 2" xfId="4505" xr:uid="{00000000-0005-0000-0000-000033B30000}"/>
    <cellStyle name="Nuovo 42 4 2 2" xfId="4506" xr:uid="{00000000-0005-0000-0000-000034B30000}"/>
    <cellStyle name="Nuovo 42 4 2 2 2" xfId="22903" xr:uid="{00000000-0005-0000-0000-000035B30000}"/>
    <cellStyle name="Nuovo 42 4 2 3" xfId="13320" xr:uid="{00000000-0005-0000-0000-000036B30000}"/>
    <cellStyle name="Nuovo 42 4 2 3 2" xfId="22904" xr:uid="{00000000-0005-0000-0000-000037B30000}"/>
    <cellStyle name="Nuovo 42 4 2 4" xfId="22902" xr:uid="{00000000-0005-0000-0000-000038B30000}"/>
    <cellStyle name="Nuovo 42 4 2 5" xfId="12932" xr:uid="{00000000-0005-0000-0000-000039B30000}"/>
    <cellStyle name="Nuovo 42 4 3" xfId="4507" xr:uid="{00000000-0005-0000-0000-00003AB30000}"/>
    <cellStyle name="Nuovo 42 4 3 2" xfId="22905" xr:uid="{00000000-0005-0000-0000-00003BB30000}"/>
    <cellStyle name="Nuovo 42 4 4" xfId="22906" xr:uid="{00000000-0005-0000-0000-00003CB30000}"/>
    <cellStyle name="Nuovo 42 4 4 2" xfId="44486" xr:uid="{00000000-0005-0000-0000-00003DB30000}"/>
    <cellStyle name="Nuovo 42 4 5" xfId="22907" xr:uid="{00000000-0005-0000-0000-00003EB30000}"/>
    <cellStyle name="Nuovo 42 4 6" xfId="22901" xr:uid="{00000000-0005-0000-0000-00003FB30000}"/>
    <cellStyle name="Nuovo 42 5" xfId="1908" xr:uid="{00000000-0005-0000-0000-000040B30000}"/>
    <cellStyle name="Nuovo 42 5 2" xfId="22909" xr:uid="{00000000-0005-0000-0000-000041B30000}"/>
    <cellStyle name="Nuovo 42 5 2 2" xfId="44487" xr:uid="{00000000-0005-0000-0000-000042B30000}"/>
    <cellStyle name="Nuovo 42 5 3" xfId="22910" xr:uid="{00000000-0005-0000-0000-000043B30000}"/>
    <cellStyle name="Nuovo 42 5 4" xfId="22908" xr:uid="{00000000-0005-0000-0000-000044B30000}"/>
    <cellStyle name="Nuovo 42 6" xfId="1903" xr:uid="{00000000-0005-0000-0000-000045B30000}"/>
    <cellStyle name="Nuovo 42 6 2" xfId="5028" xr:uid="{00000000-0005-0000-0000-000046B30000}"/>
    <cellStyle name="Nuovo 42 6 3" xfId="22911" xr:uid="{00000000-0005-0000-0000-000047B30000}"/>
    <cellStyle name="Nuovo 42 7" xfId="22886" xr:uid="{00000000-0005-0000-0000-000048B30000}"/>
    <cellStyle name="Nuovo 43" xfId="650" xr:uid="{00000000-0005-0000-0000-000049B30000}"/>
    <cellStyle name="Nuovo 43 2" xfId="651" xr:uid="{00000000-0005-0000-0000-00004AB30000}"/>
    <cellStyle name="Nuovo 43 2 2" xfId="1910" xr:uid="{00000000-0005-0000-0000-00004BB30000}"/>
    <cellStyle name="Nuovo 43 2 2 2" xfId="8984" xr:uid="{00000000-0005-0000-0000-00004CB30000}"/>
    <cellStyle name="Nuovo 43 2 2 3" xfId="22914" xr:uid="{00000000-0005-0000-0000-00004DB30000}"/>
    <cellStyle name="Nuovo 43 2 3" xfId="8720" xr:uid="{00000000-0005-0000-0000-00004EB30000}"/>
    <cellStyle name="Nuovo 43 2 3 2" xfId="22915" xr:uid="{00000000-0005-0000-0000-00004FB30000}"/>
    <cellStyle name="Nuovo 43 2 4" xfId="22916" xr:uid="{00000000-0005-0000-0000-000050B30000}"/>
    <cellStyle name="Nuovo 43 2 5" xfId="22913" xr:uid="{00000000-0005-0000-0000-000051B30000}"/>
    <cellStyle name="Nuovo 43 3" xfId="652" xr:uid="{00000000-0005-0000-0000-000052B30000}"/>
    <cellStyle name="Nuovo 43 3 2" xfId="1912" xr:uid="{00000000-0005-0000-0000-000053B30000}"/>
    <cellStyle name="Nuovo 43 3 2 2" xfId="3826" xr:uid="{00000000-0005-0000-0000-000054B30000}"/>
    <cellStyle name="Nuovo 43 3 2 2 2" xfId="22919" xr:uid="{00000000-0005-0000-0000-000055B30000}"/>
    <cellStyle name="Nuovo 43 3 2 3" xfId="2995" xr:uid="{00000000-0005-0000-0000-000056B30000}"/>
    <cellStyle name="Nuovo 43 3 2 3 2" xfId="9538" xr:uid="{00000000-0005-0000-0000-000057B30000}"/>
    <cellStyle name="Nuovo 43 3 2 3 3" xfId="22920" xr:uid="{00000000-0005-0000-0000-000058B30000}"/>
    <cellStyle name="Nuovo 43 3 2 4" xfId="22918" xr:uid="{00000000-0005-0000-0000-000059B30000}"/>
    <cellStyle name="Nuovo 43 3 3" xfId="1911" xr:uid="{00000000-0005-0000-0000-00005AB30000}"/>
    <cellStyle name="Nuovo 43 3 3 2" xfId="4508" xr:uid="{00000000-0005-0000-0000-00005BB30000}"/>
    <cellStyle name="Nuovo 43 3 3 2 2" xfId="22922" xr:uid="{00000000-0005-0000-0000-00005CB30000}"/>
    <cellStyle name="Nuovo 43 3 3 3" xfId="22923" xr:uid="{00000000-0005-0000-0000-00005DB30000}"/>
    <cellStyle name="Nuovo 43 3 3 3 2" xfId="44488" xr:uid="{00000000-0005-0000-0000-00005EB30000}"/>
    <cellStyle name="Nuovo 43 3 3 4" xfId="22921" xr:uid="{00000000-0005-0000-0000-00005FB30000}"/>
    <cellStyle name="Nuovo 43 3 4" xfId="2486" xr:uid="{00000000-0005-0000-0000-000060B30000}"/>
    <cellStyle name="Nuovo 43 3 4 2" xfId="9198" xr:uid="{00000000-0005-0000-0000-000061B30000}"/>
    <cellStyle name="Nuovo 43 3 4 3" xfId="22924" xr:uid="{00000000-0005-0000-0000-000062B30000}"/>
    <cellStyle name="Nuovo 43 3 5" xfId="6527" xr:uid="{00000000-0005-0000-0000-000063B30000}"/>
    <cellStyle name="Nuovo 43 3 5 2" xfId="22925" xr:uid="{00000000-0005-0000-0000-000064B30000}"/>
    <cellStyle name="Nuovo 43 3 6" xfId="22926" xr:uid="{00000000-0005-0000-0000-000065B30000}"/>
    <cellStyle name="Nuovo 43 3 7" xfId="22917" xr:uid="{00000000-0005-0000-0000-000066B30000}"/>
    <cellStyle name="Nuovo 43 4" xfId="1913" xr:uid="{00000000-0005-0000-0000-000067B30000}"/>
    <cellStyle name="Nuovo 43 4 2" xfId="4509" xr:uid="{00000000-0005-0000-0000-000068B30000}"/>
    <cellStyle name="Nuovo 43 4 2 2" xfId="4510" xr:uid="{00000000-0005-0000-0000-000069B30000}"/>
    <cellStyle name="Nuovo 43 4 2 2 2" xfId="22929" xr:uid="{00000000-0005-0000-0000-00006AB30000}"/>
    <cellStyle name="Nuovo 43 4 2 3" xfId="13321" xr:uid="{00000000-0005-0000-0000-00006BB30000}"/>
    <cellStyle name="Nuovo 43 4 2 3 2" xfId="22930" xr:uid="{00000000-0005-0000-0000-00006CB30000}"/>
    <cellStyle name="Nuovo 43 4 2 4" xfId="22928" xr:uid="{00000000-0005-0000-0000-00006DB30000}"/>
    <cellStyle name="Nuovo 43 4 2 5" xfId="12933" xr:uid="{00000000-0005-0000-0000-00006EB30000}"/>
    <cellStyle name="Nuovo 43 4 3" xfId="4511" xr:uid="{00000000-0005-0000-0000-00006FB30000}"/>
    <cellStyle name="Nuovo 43 4 3 2" xfId="22931" xr:uid="{00000000-0005-0000-0000-000070B30000}"/>
    <cellStyle name="Nuovo 43 4 4" xfId="22932" xr:uid="{00000000-0005-0000-0000-000071B30000}"/>
    <cellStyle name="Nuovo 43 4 4 2" xfId="44489" xr:uid="{00000000-0005-0000-0000-000072B30000}"/>
    <cellStyle name="Nuovo 43 4 5" xfId="22933" xr:uid="{00000000-0005-0000-0000-000073B30000}"/>
    <cellStyle name="Nuovo 43 4 6" xfId="22927" xr:uid="{00000000-0005-0000-0000-000074B30000}"/>
    <cellStyle name="Nuovo 43 5" xfId="1914" xr:uid="{00000000-0005-0000-0000-000075B30000}"/>
    <cellStyle name="Nuovo 43 5 2" xfId="22935" xr:uid="{00000000-0005-0000-0000-000076B30000}"/>
    <cellStyle name="Nuovo 43 5 2 2" xfId="44490" xr:uid="{00000000-0005-0000-0000-000077B30000}"/>
    <cellStyle name="Nuovo 43 5 3" xfId="22936" xr:uid="{00000000-0005-0000-0000-000078B30000}"/>
    <cellStyle name="Nuovo 43 5 4" xfId="22934" xr:uid="{00000000-0005-0000-0000-000079B30000}"/>
    <cellStyle name="Nuovo 43 6" xfId="1909" xr:uid="{00000000-0005-0000-0000-00007AB30000}"/>
    <cellStyle name="Nuovo 43 6 2" xfId="5029" xr:uid="{00000000-0005-0000-0000-00007BB30000}"/>
    <cellStyle name="Nuovo 43 6 3" xfId="22937" xr:uid="{00000000-0005-0000-0000-00007CB30000}"/>
    <cellStyle name="Nuovo 43 7" xfId="22912" xr:uid="{00000000-0005-0000-0000-00007DB30000}"/>
    <cellStyle name="Nuovo 44" xfId="653" xr:uid="{00000000-0005-0000-0000-00007EB30000}"/>
    <cellStyle name="Nuovo 44 2" xfId="654" xr:uid="{00000000-0005-0000-0000-00007FB30000}"/>
    <cellStyle name="Nuovo 44 2 2" xfId="1916" xr:uid="{00000000-0005-0000-0000-000080B30000}"/>
    <cellStyle name="Nuovo 44 2 2 2" xfId="8985" xr:uid="{00000000-0005-0000-0000-000081B30000}"/>
    <cellStyle name="Nuovo 44 2 2 3" xfId="22940" xr:uid="{00000000-0005-0000-0000-000082B30000}"/>
    <cellStyle name="Nuovo 44 2 3" xfId="8721" xr:uid="{00000000-0005-0000-0000-000083B30000}"/>
    <cellStyle name="Nuovo 44 2 3 2" xfId="22941" xr:uid="{00000000-0005-0000-0000-000084B30000}"/>
    <cellStyle name="Nuovo 44 2 4" xfId="22942" xr:uid="{00000000-0005-0000-0000-000085B30000}"/>
    <cellStyle name="Nuovo 44 2 5" xfId="22939" xr:uid="{00000000-0005-0000-0000-000086B30000}"/>
    <cellStyle name="Nuovo 44 3" xfId="655" xr:uid="{00000000-0005-0000-0000-000087B30000}"/>
    <cellStyle name="Nuovo 44 3 2" xfId="1918" xr:uid="{00000000-0005-0000-0000-000088B30000}"/>
    <cellStyle name="Nuovo 44 3 2 2" xfId="3827" xr:uid="{00000000-0005-0000-0000-000089B30000}"/>
    <cellStyle name="Nuovo 44 3 2 2 2" xfId="22945" xr:uid="{00000000-0005-0000-0000-00008AB30000}"/>
    <cellStyle name="Nuovo 44 3 2 3" xfId="2996" xr:uid="{00000000-0005-0000-0000-00008BB30000}"/>
    <cellStyle name="Nuovo 44 3 2 3 2" xfId="9539" xr:uid="{00000000-0005-0000-0000-00008CB30000}"/>
    <cellStyle name="Nuovo 44 3 2 3 3" xfId="22946" xr:uid="{00000000-0005-0000-0000-00008DB30000}"/>
    <cellStyle name="Nuovo 44 3 2 4" xfId="22944" xr:uid="{00000000-0005-0000-0000-00008EB30000}"/>
    <cellStyle name="Nuovo 44 3 3" xfId="1917" xr:uid="{00000000-0005-0000-0000-00008FB30000}"/>
    <cellStyle name="Nuovo 44 3 3 2" xfId="4512" xr:uid="{00000000-0005-0000-0000-000090B30000}"/>
    <cellStyle name="Nuovo 44 3 3 2 2" xfId="22948" xr:uid="{00000000-0005-0000-0000-000091B30000}"/>
    <cellStyle name="Nuovo 44 3 3 3" xfId="22949" xr:uid="{00000000-0005-0000-0000-000092B30000}"/>
    <cellStyle name="Nuovo 44 3 3 3 2" xfId="44491" xr:uid="{00000000-0005-0000-0000-000093B30000}"/>
    <cellStyle name="Nuovo 44 3 3 4" xfId="22947" xr:uid="{00000000-0005-0000-0000-000094B30000}"/>
    <cellStyle name="Nuovo 44 3 4" xfId="2487" xr:uid="{00000000-0005-0000-0000-000095B30000}"/>
    <cellStyle name="Nuovo 44 3 4 2" xfId="9199" xr:uid="{00000000-0005-0000-0000-000096B30000}"/>
    <cellStyle name="Nuovo 44 3 4 3" xfId="22950" xr:uid="{00000000-0005-0000-0000-000097B30000}"/>
    <cellStyle name="Nuovo 44 3 5" xfId="6636" xr:uid="{00000000-0005-0000-0000-000098B30000}"/>
    <cellStyle name="Nuovo 44 3 5 2" xfId="22951" xr:uid="{00000000-0005-0000-0000-000099B30000}"/>
    <cellStyle name="Nuovo 44 3 6" xfId="22952" xr:uid="{00000000-0005-0000-0000-00009AB30000}"/>
    <cellStyle name="Nuovo 44 3 7" xfId="22943" xr:uid="{00000000-0005-0000-0000-00009BB30000}"/>
    <cellStyle name="Nuovo 44 4" xfId="1919" xr:uid="{00000000-0005-0000-0000-00009CB30000}"/>
    <cellStyle name="Nuovo 44 4 2" xfId="4513" xr:uid="{00000000-0005-0000-0000-00009DB30000}"/>
    <cellStyle name="Nuovo 44 4 2 2" xfId="4514" xr:uid="{00000000-0005-0000-0000-00009EB30000}"/>
    <cellStyle name="Nuovo 44 4 2 2 2" xfId="22955" xr:uid="{00000000-0005-0000-0000-00009FB30000}"/>
    <cellStyle name="Nuovo 44 4 2 3" xfId="13322" xr:uid="{00000000-0005-0000-0000-0000A0B30000}"/>
    <cellStyle name="Nuovo 44 4 2 3 2" xfId="22956" xr:uid="{00000000-0005-0000-0000-0000A1B30000}"/>
    <cellStyle name="Nuovo 44 4 2 4" xfId="22954" xr:uid="{00000000-0005-0000-0000-0000A2B30000}"/>
    <cellStyle name="Nuovo 44 4 2 5" xfId="12934" xr:uid="{00000000-0005-0000-0000-0000A3B30000}"/>
    <cellStyle name="Nuovo 44 4 3" xfId="4515" xr:uid="{00000000-0005-0000-0000-0000A4B30000}"/>
    <cellStyle name="Nuovo 44 4 3 2" xfId="22957" xr:uid="{00000000-0005-0000-0000-0000A5B30000}"/>
    <cellStyle name="Nuovo 44 4 4" xfId="22958" xr:uid="{00000000-0005-0000-0000-0000A6B30000}"/>
    <cellStyle name="Nuovo 44 4 4 2" xfId="44492" xr:uid="{00000000-0005-0000-0000-0000A7B30000}"/>
    <cellStyle name="Nuovo 44 4 5" xfId="22959" xr:uid="{00000000-0005-0000-0000-0000A8B30000}"/>
    <cellStyle name="Nuovo 44 4 6" xfId="22953" xr:uid="{00000000-0005-0000-0000-0000A9B30000}"/>
    <cellStyle name="Nuovo 44 5" xfId="1920" xr:uid="{00000000-0005-0000-0000-0000AAB30000}"/>
    <cellStyle name="Nuovo 44 5 2" xfId="22961" xr:uid="{00000000-0005-0000-0000-0000ABB30000}"/>
    <cellStyle name="Nuovo 44 5 2 2" xfId="44493" xr:uid="{00000000-0005-0000-0000-0000ACB30000}"/>
    <cellStyle name="Nuovo 44 5 3" xfId="22962" xr:uid="{00000000-0005-0000-0000-0000ADB30000}"/>
    <cellStyle name="Nuovo 44 5 4" xfId="22960" xr:uid="{00000000-0005-0000-0000-0000AEB30000}"/>
    <cellStyle name="Nuovo 44 6" xfId="1915" xr:uid="{00000000-0005-0000-0000-0000AFB30000}"/>
    <cellStyle name="Nuovo 44 6 2" xfId="5030" xr:uid="{00000000-0005-0000-0000-0000B0B30000}"/>
    <cellStyle name="Nuovo 44 6 3" xfId="22963" xr:uid="{00000000-0005-0000-0000-0000B1B30000}"/>
    <cellStyle name="Nuovo 44 7" xfId="22938" xr:uid="{00000000-0005-0000-0000-0000B2B30000}"/>
    <cellStyle name="Nuovo 45" xfId="656" xr:uid="{00000000-0005-0000-0000-0000B3B30000}"/>
    <cellStyle name="Nuovo 45 2" xfId="1921" xr:uid="{00000000-0005-0000-0000-0000B4B30000}"/>
    <cellStyle name="Nuovo 45 2 2" xfId="8986" xr:uid="{00000000-0005-0000-0000-0000B5B30000}"/>
    <cellStyle name="Nuovo 45 2 3" xfId="22965" xr:uid="{00000000-0005-0000-0000-0000B6B30000}"/>
    <cellStyle name="Nuovo 45 3" xfId="8722" xr:uid="{00000000-0005-0000-0000-0000B7B30000}"/>
    <cellStyle name="Nuovo 45 3 2" xfId="22966" xr:uid="{00000000-0005-0000-0000-0000B8B30000}"/>
    <cellStyle name="Nuovo 45 4" xfId="22967" xr:uid="{00000000-0005-0000-0000-0000B9B30000}"/>
    <cellStyle name="Nuovo 45 5" xfId="22964" xr:uid="{00000000-0005-0000-0000-0000BAB30000}"/>
    <cellStyle name="Nuovo 46" xfId="657" xr:uid="{00000000-0005-0000-0000-0000BBB30000}"/>
    <cellStyle name="Nuovo 46 2" xfId="1923" xr:uid="{00000000-0005-0000-0000-0000BCB30000}"/>
    <cellStyle name="Nuovo 46 2 2" xfId="3828" xr:uid="{00000000-0005-0000-0000-0000BDB30000}"/>
    <cellStyle name="Nuovo 46 2 2 2" xfId="22970" xr:uid="{00000000-0005-0000-0000-0000BEB30000}"/>
    <cellStyle name="Nuovo 46 2 3" xfId="2997" xr:uid="{00000000-0005-0000-0000-0000BFB30000}"/>
    <cellStyle name="Nuovo 46 2 3 2" xfId="9540" xr:uid="{00000000-0005-0000-0000-0000C0B30000}"/>
    <cellStyle name="Nuovo 46 2 3 3" xfId="22971" xr:uid="{00000000-0005-0000-0000-0000C1B30000}"/>
    <cellStyle name="Nuovo 46 2 4" xfId="22969" xr:uid="{00000000-0005-0000-0000-0000C2B30000}"/>
    <cellStyle name="Nuovo 46 3" xfId="1922" xr:uid="{00000000-0005-0000-0000-0000C3B30000}"/>
    <cellStyle name="Nuovo 46 3 2" xfId="4516" xr:uid="{00000000-0005-0000-0000-0000C4B30000}"/>
    <cellStyle name="Nuovo 46 3 2 2" xfId="22973" xr:uid="{00000000-0005-0000-0000-0000C5B30000}"/>
    <cellStyle name="Nuovo 46 3 3" xfId="22974" xr:uid="{00000000-0005-0000-0000-0000C6B30000}"/>
    <cellStyle name="Nuovo 46 3 3 2" xfId="44494" xr:uid="{00000000-0005-0000-0000-0000C7B30000}"/>
    <cellStyle name="Nuovo 46 3 4" xfId="22972" xr:uid="{00000000-0005-0000-0000-0000C8B30000}"/>
    <cellStyle name="Nuovo 46 4" xfId="2488" xr:uid="{00000000-0005-0000-0000-0000C9B30000}"/>
    <cellStyle name="Nuovo 46 4 2" xfId="9200" xr:uid="{00000000-0005-0000-0000-0000CAB30000}"/>
    <cellStyle name="Nuovo 46 4 3" xfId="22975" xr:uid="{00000000-0005-0000-0000-0000CBB30000}"/>
    <cellStyle name="Nuovo 46 5" xfId="6857" xr:uid="{00000000-0005-0000-0000-0000CCB30000}"/>
    <cellStyle name="Nuovo 46 5 2" xfId="22976" xr:uid="{00000000-0005-0000-0000-0000CDB30000}"/>
    <cellStyle name="Nuovo 46 6" xfId="22977" xr:uid="{00000000-0005-0000-0000-0000CEB30000}"/>
    <cellStyle name="Nuovo 46 7" xfId="22968" xr:uid="{00000000-0005-0000-0000-0000CFB30000}"/>
    <cellStyle name="Nuovo 47" xfId="1924" xr:uid="{00000000-0005-0000-0000-0000D0B30000}"/>
    <cellStyle name="Nuovo 47 2" xfId="4517" xr:uid="{00000000-0005-0000-0000-0000D1B30000}"/>
    <cellStyle name="Nuovo 47 2 2" xfId="4518" xr:uid="{00000000-0005-0000-0000-0000D2B30000}"/>
    <cellStyle name="Nuovo 47 2 2 2" xfId="22980" xr:uid="{00000000-0005-0000-0000-0000D3B30000}"/>
    <cellStyle name="Nuovo 47 2 3" xfId="13323" xr:uid="{00000000-0005-0000-0000-0000D4B30000}"/>
    <cellStyle name="Nuovo 47 2 3 2" xfId="22981" xr:uid="{00000000-0005-0000-0000-0000D5B30000}"/>
    <cellStyle name="Nuovo 47 2 4" xfId="22979" xr:uid="{00000000-0005-0000-0000-0000D6B30000}"/>
    <cellStyle name="Nuovo 47 2 5" xfId="12935" xr:uid="{00000000-0005-0000-0000-0000D7B30000}"/>
    <cellStyle name="Nuovo 47 3" xfId="4519" xr:uid="{00000000-0005-0000-0000-0000D8B30000}"/>
    <cellStyle name="Nuovo 47 3 2" xfId="22982" xr:uid="{00000000-0005-0000-0000-0000D9B30000}"/>
    <cellStyle name="Nuovo 47 4" xfId="22983" xr:uid="{00000000-0005-0000-0000-0000DAB30000}"/>
    <cellStyle name="Nuovo 47 4 2" xfId="44495" xr:uid="{00000000-0005-0000-0000-0000DBB30000}"/>
    <cellStyle name="Nuovo 47 5" xfId="22984" xr:uid="{00000000-0005-0000-0000-0000DCB30000}"/>
    <cellStyle name="Nuovo 47 6" xfId="22978" xr:uid="{00000000-0005-0000-0000-0000DDB30000}"/>
    <cellStyle name="Nuovo 48" xfId="1925" xr:uid="{00000000-0005-0000-0000-0000DEB30000}"/>
    <cellStyle name="Nuovo 48 2" xfId="22986" xr:uid="{00000000-0005-0000-0000-0000DFB30000}"/>
    <cellStyle name="Nuovo 48 2 2" xfId="44496" xr:uid="{00000000-0005-0000-0000-0000E0B30000}"/>
    <cellStyle name="Nuovo 48 3" xfId="22987" xr:uid="{00000000-0005-0000-0000-0000E1B30000}"/>
    <cellStyle name="Nuovo 48 4" xfId="22985" xr:uid="{00000000-0005-0000-0000-0000E2B30000}"/>
    <cellStyle name="Nuovo 49" xfId="1692" xr:uid="{00000000-0005-0000-0000-0000E3B30000}"/>
    <cellStyle name="Nuovo 49 2" xfId="4992" xr:uid="{00000000-0005-0000-0000-0000E4B30000}"/>
    <cellStyle name="Nuovo 5" xfId="658" xr:uid="{00000000-0005-0000-0000-0000E5B30000}"/>
    <cellStyle name="Nuovo 5 2" xfId="659" xr:uid="{00000000-0005-0000-0000-0000E6B30000}"/>
    <cellStyle name="Nuovo 5 2 2" xfId="1927" xr:uid="{00000000-0005-0000-0000-0000E7B30000}"/>
    <cellStyle name="Nuovo 5 2 2 2" xfId="8987" xr:uid="{00000000-0005-0000-0000-0000E8B30000}"/>
    <cellStyle name="Nuovo 5 2 2 3" xfId="22990" xr:uid="{00000000-0005-0000-0000-0000E9B30000}"/>
    <cellStyle name="Nuovo 5 2 3" xfId="8723" xr:uid="{00000000-0005-0000-0000-0000EAB30000}"/>
    <cellStyle name="Nuovo 5 2 3 2" xfId="22991" xr:uid="{00000000-0005-0000-0000-0000EBB30000}"/>
    <cellStyle name="Nuovo 5 2 4" xfId="22992" xr:uid="{00000000-0005-0000-0000-0000ECB30000}"/>
    <cellStyle name="Nuovo 5 2 5" xfId="22989" xr:uid="{00000000-0005-0000-0000-0000EDB30000}"/>
    <cellStyle name="Nuovo 5 3" xfId="660" xr:uid="{00000000-0005-0000-0000-0000EEB30000}"/>
    <cellStyle name="Nuovo 5 3 2" xfId="1929" xr:uid="{00000000-0005-0000-0000-0000EFB30000}"/>
    <cellStyle name="Nuovo 5 3 2 2" xfId="3829" xr:uid="{00000000-0005-0000-0000-0000F0B30000}"/>
    <cellStyle name="Nuovo 5 3 2 2 2" xfId="22995" xr:uid="{00000000-0005-0000-0000-0000F1B30000}"/>
    <cellStyle name="Nuovo 5 3 2 3" xfId="2998" xr:uid="{00000000-0005-0000-0000-0000F2B30000}"/>
    <cellStyle name="Nuovo 5 3 2 3 2" xfId="9541" xr:uid="{00000000-0005-0000-0000-0000F3B30000}"/>
    <cellStyle name="Nuovo 5 3 2 3 3" xfId="22996" xr:uid="{00000000-0005-0000-0000-0000F4B30000}"/>
    <cellStyle name="Nuovo 5 3 2 4" xfId="22994" xr:uid="{00000000-0005-0000-0000-0000F5B30000}"/>
    <cellStyle name="Nuovo 5 3 3" xfId="1928" xr:uid="{00000000-0005-0000-0000-0000F6B30000}"/>
    <cellStyle name="Nuovo 5 3 3 2" xfId="4520" xr:uid="{00000000-0005-0000-0000-0000F7B30000}"/>
    <cellStyle name="Nuovo 5 3 3 2 2" xfId="22998" xr:uid="{00000000-0005-0000-0000-0000F8B30000}"/>
    <cellStyle name="Nuovo 5 3 3 3" xfId="22999" xr:uid="{00000000-0005-0000-0000-0000F9B30000}"/>
    <cellStyle name="Nuovo 5 3 3 3 2" xfId="44497" xr:uid="{00000000-0005-0000-0000-0000FAB30000}"/>
    <cellStyle name="Nuovo 5 3 3 4" xfId="22997" xr:uid="{00000000-0005-0000-0000-0000FBB30000}"/>
    <cellStyle name="Nuovo 5 3 4" xfId="2489" xr:uid="{00000000-0005-0000-0000-0000FCB30000}"/>
    <cellStyle name="Nuovo 5 3 4 2" xfId="9201" xr:uid="{00000000-0005-0000-0000-0000FDB30000}"/>
    <cellStyle name="Nuovo 5 3 4 3" xfId="23000" xr:uid="{00000000-0005-0000-0000-0000FEB30000}"/>
    <cellStyle name="Nuovo 5 3 5" xfId="6635" xr:uid="{00000000-0005-0000-0000-0000FFB30000}"/>
    <cellStyle name="Nuovo 5 3 5 2" xfId="23001" xr:uid="{00000000-0005-0000-0000-000000B40000}"/>
    <cellStyle name="Nuovo 5 3 6" xfId="23002" xr:uid="{00000000-0005-0000-0000-000001B40000}"/>
    <cellStyle name="Nuovo 5 3 7" xfId="22993" xr:uid="{00000000-0005-0000-0000-000002B40000}"/>
    <cellStyle name="Nuovo 5 4" xfId="1930" xr:uid="{00000000-0005-0000-0000-000003B40000}"/>
    <cellStyle name="Nuovo 5 4 2" xfId="4521" xr:uid="{00000000-0005-0000-0000-000004B40000}"/>
    <cellStyle name="Nuovo 5 4 2 2" xfId="4522" xr:uid="{00000000-0005-0000-0000-000005B40000}"/>
    <cellStyle name="Nuovo 5 4 2 2 2" xfId="23005" xr:uid="{00000000-0005-0000-0000-000006B40000}"/>
    <cellStyle name="Nuovo 5 4 2 3" xfId="13324" xr:uid="{00000000-0005-0000-0000-000007B40000}"/>
    <cellStyle name="Nuovo 5 4 2 3 2" xfId="23006" xr:uid="{00000000-0005-0000-0000-000008B40000}"/>
    <cellStyle name="Nuovo 5 4 2 4" xfId="23004" xr:uid="{00000000-0005-0000-0000-000009B40000}"/>
    <cellStyle name="Nuovo 5 4 2 5" xfId="12936" xr:uid="{00000000-0005-0000-0000-00000AB40000}"/>
    <cellStyle name="Nuovo 5 4 3" xfId="4523" xr:uid="{00000000-0005-0000-0000-00000BB40000}"/>
    <cellStyle name="Nuovo 5 4 3 2" xfId="23007" xr:uid="{00000000-0005-0000-0000-00000CB40000}"/>
    <cellStyle name="Nuovo 5 4 4" xfId="23008" xr:uid="{00000000-0005-0000-0000-00000DB40000}"/>
    <cellStyle name="Nuovo 5 4 4 2" xfId="44498" xr:uid="{00000000-0005-0000-0000-00000EB40000}"/>
    <cellStyle name="Nuovo 5 4 5" xfId="23009" xr:uid="{00000000-0005-0000-0000-00000FB40000}"/>
    <cellStyle name="Nuovo 5 4 6" xfId="23003" xr:uid="{00000000-0005-0000-0000-000010B40000}"/>
    <cellStyle name="Nuovo 5 5" xfId="1931" xr:uid="{00000000-0005-0000-0000-000011B40000}"/>
    <cellStyle name="Nuovo 5 5 2" xfId="23011" xr:uid="{00000000-0005-0000-0000-000012B40000}"/>
    <cellStyle name="Nuovo 5 5 2 2" xfId="44499" xr:uid="{00000000-0005-0000-0000-000013B40000}"/>
    <cellStyle name="Nuovo 5 5 3" xfId="23012" xr:uid="{00000000-0005-0000-0000-000014B40000}"/>
    <cellStyle name="Nuovo 5 5 4" xfId="23010" xr:uid="{00000000-0005-0000-0000-000015B40000}"/>
    <cellStyle name="Nuovo 5 6" xfId="1926" xr:uid="{00000000-0005-0000-0000-000016B40000}"/>
    <cellStyle name="Nuovo 5 6 2" xfId="5031" xr:uid="{00000000-0005-0000-0000-000017B40000}"/>
    <cellStyle name="Nuovo 5 6 3" xfId="23013" xr:uid="{00000000-0005-0000-0000-000018B40000}"/>
    <cellStyle name="Nuovo 5 7" xfId="22988" xr:uid="{00000000-0005-0000-0000-000019B40000}"/>
    <cellStyle name="Nuovo 50" xfId="22184" xr:uid="{00000000-0005-0000-0000-00001AB40000}"/>
    <cellStyle name="Nuovo 6" xfId="661" xr:uid="{00000000-0005-0000-0000-00001BB40000}"/>
    <cellStyle name="Nuovo 6 2" xfId="662" xr:uid="{00000000-0005-0000-0000-00001CB40000}"/>
    <cellStyle name="Nuovo 6 2 2" xfId="1933" xr:uid="{00000000-0005-0000-0000-00001DB40000}"/>
    <cellStyle name="Nuovo 6 2 2 2" xfId="8988" xr:uid="{00000000-0005-0000-0000-00001EB40000}"/>
    <cellStyle name="Nuovo 6 2 2 3" xfId="23016" xr:uid="{00000000-0005-0000-0000-00001FB40000}"/>
    <cellStyle name="Nuovo 6 2 3" xfId="8724" xr:uid="{00000000-0005-0000-0000-000020B40000}"/>
    <cellStyle name="Nuovo 6 2 3 2" xfId="23017" xr:uid="{00000000-0005-0000-0000-000021B40000}"/>
    <cellStyle name="Nuovo 6 2 4" xfId="23018" xr:uid="{00000000-0005-0000-0000-000022B40000}"/>
    <cellStyle name="Nuovo 6 2 5" xfId="23015" xr:uid="{00000000-0005-0000-0000-000023B40000}"/>
    <cellStyle name="Nuovo 6 3" xfId="663" xr:uid="{00000000-0005-0000-0000-000024B40000}"/>
    <cellStyle name="Nuovo 6 3 2" xfId="1935" xr:uid="{00000000-0005-0000-0000-000025B40000}"/>
    <cellStyle name="Nuovo 6 3 2 2" xfId="3830" xr:uid="{00000000-0005-0000-0000-000026B40000}"/>
    <cellStyle name="Nuovo 6 3 2 2 2" xfId="23021" xr:uid="{00000000-0005-0000-0000-000027B40000}"/>
    <cellStyle name="Nuovo 6 3 2 3" xfId="2999" xr:uid="{00000000-0005-0000-0000-000028B40000}"/>
    <cellStyle name="Nuovo 6 3 2 3 2" xfId="9542" xr:uid="{00000000-0005-0000-0000-000029B40000}"/>
    <cellStyle name="Nuovo 6 3 2 3 3" xfId="23022" xr:uid="{00000000-0005-0000-0000-00002AB40000}"/>
    <cellStyle name="Nuovo 6 3 2 4" xfId="23020" xr:uid="{00000000-0005-0000-0000-00002BB40000}"/>
    <cellStyle name="Nuovo 6 3 3" xfId="1934" xr:uid="{00000000-0005-0000-0000-00002CB40000}"/>
    <cellStyle name="Nuovo 6 3 3 2" xfId="4524" xr:uid="{00000000-0005-0000-0000-00002DB40000}"/>
    <cellStyle name="Nuovo 6 3 3 2 2" xfId="23024" xr:uid="{00000000-0005-0000-0000-00002EB40000}"/>
    <cellStyle name="Nuovo 6 3 3 3" xfId="23025" xr:uid="{00000000-0005-0000-0000-00002FB40000}"/>
    <cellStyle name="Nuovo 6 3 3 3 2" xfId="44500" xr:uid="{00000000-0005-0000-0000-000030B40000}"/>
    <cellStyle name="Nuovo 6 3 3 4" xfId="23023" xr:uid="{00000000-0005-0000-0000-000031B40000}"/>
    <cellStyle name="Nuovo 6 3 4" xfId="2490" xr:uid="{00000000-0005-0000-0000-000032B40000}"/>
    <cellStyle name="Nuovo 6 3 4 2" xfId="9202" xr:uid="{00000000-0005-0000-0000-000033B40000}"/>
    <cellStyle name="Nuovo 6 3 4 3" xfId="23026" xr:uid="{00000000-0005-0000-0000-000034B40000}"/>
    <cellStyle name="Nuovo 6 3 5" xfId="7871" xr:uid="{00000000-0005-0000-0000-000035B40000}"/>
    <cellStyle name="Nuovo 6 3 5 2" xfId="23027" xr:uid="{00000000-0005-0000-0000-000036B40000}"/>
    <cellStyle name="Nuovo 6 3 6" xfId="23028" xr:uid="{00000000-0005-0000-0000-000037B40000}"/>
    <cellStyle name="Nuovo 6 3 7" xfId="23019" xr:uid="{00000000-0005-0000-0000-000038B40000}"/>
    <cellStyle name="Nuovo 6 4" xfId="1936" xr:uid="{00000000-0005-0000-0000-000039B40000}"/>
    <cellStyle name="Nuovo 6 4 2" xfId="4525" xr:uid="{00000000-0005-0000-0000-00003AB40000}"/>
    <cellStyle name="Nuovo 6 4 2 2" xfId="4526" xr:uid="{00000000-0005-0000-0000-00003BB40000}"/>
    <cellStyle name="Nuovo 6 4 2 2 2" xfId="23031" xr:uid="{00000000-0005-0000-0000-00003CB40000}"/>
    <cellStyle name="Nuovo 6 4 2 3" xfId="13325" xr:uid="{00000000-0005-0000-0000-00003DB40000}"/>
    <cellStyle name="Nuovo 6 4 2 3 2" xfId="23032" xr:uid="{00000000-0005-0000-0000-00003EB40000}"/>
    <cellStyle name="Nuovo 6 4 2 4" xfId="23030" xr:uid="{00000000-0005-0000-0000-00003FB40000}"/>
    <cellStyle name="Nuovo 6 4 2 5" xfId="12937" xr:uid="{00000000-0005-0000-0000-000040B40000}"/>
    <cellStyle name="Nuovo 6 4 3" xfId="4527" xr:uid="{00000000-0005-0000-0000-000041B40000}"/>
    <cellStyle name="Nuovo 6 4 3 2" xfId="23033" xr:uid="{00000000-0005-0000-0000-000042B40000}"/>
    <cellStyle name="Nuovo 6 4 4" xfId="23034" xr:uid="{00000000-0005-0000-0000-000043B40000}"/>
    <cellStyle name="Nuovo 6 4 4 2" xfId="44501" xr:uid="{00000000-0005-0000-0000-000044B40000}"/>
    <cellStyle name="Nuovo 6 4 5" xfId="23035" xr:uid="{00000000-0005-0000-0000-000045B40000}"/>
    <cellStyle name="Nuovo 6 4 6" xfId="23029" xr:uid="{00000000-0005-0000-0000-000046B40000}"/>
    <cellStyle name="Nuovo 6 5" xfId="1937" xr:uid="{00000000-0005-0000-0000-000047B40000}"/>
    <cellStyle name="Nuovo 6 5 2" xfId="23037" xr:uid="{00000000-0005-0000-0000-000048B40000}"/>
    <cellStyle name="Nuovo 6 5 2 2" xfId="44502" xr:uid="{00000000-0005-0000-0000-000049B40000}"/>
    <cellStyle name="Nuovo 6 5 3" xfId="23038" xr:uid="{00000000-0005-0000-0000-00004AB40000}"/>
    <cellStyle name="Nuovo 6 5 4" xfId="23036" xr:uid="{00000000-0005-0000-0000-00004BB40000}"/>
    <cellStyle name="Nuovo 6 6" xfId="1932" xr:uid="{00000000-0005-0000-0000-00004CB40000}"/>
    <cellStyle name="Nuovo 6 6 2" xfId="5032" xr:uid="{00000000-0005-0000-0000-00004DB40000}"/>
    <cellStyle name="Nuovo 6 6 3" xfId="23039" xr:uid="{00000000-0005-0000-0000-00004EB40000}"/>
    <cellStyle name="Nuovo 6 7" xfId="23014" xr:uid="{00000000-0005-0000-0000-00004FB40000}"/>
    <cellStyle name="Nuovo 7" xfId="664" xr:uid="{00000000-0005-0000-0000-000050B40000}"/>
    <cellStyle name="Nuovo 7 2" xfId="665" xr:uid="{00000000-0005-0000-0000-000051B40000}"/>
    <cellStyle name="Nuovo 7 2 2" xfId="1939" xr:uid="{00000000-0005-0000-0000-000052B40000}"/>
    <cellStyle name="Nuovo 7 2 2 2" xfId="8989" xr:uid="{00000000-0005-0000-0000-000053B40000}"/>
    <cellStyle name="Nuovo 7 2 2 3" xfId="23042" xr:uid="{00000000-0005-0000-0000-000054B40000}"/>
    <cellStyle name="Nuovo 7 2 3" xfId="8725" xr:uid="{00000000-0005-0000-0000-000055B40000}"/>
    <cellStyle name="Nuovo 7 2 3 2" xfId="23043" xr:uid="{00000000-0005-0000-0000-000056B40000}"/>
    <cellStyle name="Nuovo 7 2 4" xfId="23044" xr:uid="{00000000-0005-0000-0000-000057B40000}"/>
    <cellStyle name="Nuovo 7 2 5" xfId="23041" xr:uid="{00000000-0005-0000-0000-000058B40000}"/>
    <cellStyle name="Nuovo 7 3" xfId="666" xr:uid="{00000000-0005-0000-0000-000059B40000}"/>
    <cellStyle name="Nuovo 7 3 2" xfId="1941" xr:uid="{00000000-0005-0000-0000-00005AB40000}"/>
    <cellStyle name="Nuovo 7 3 2 2" xfId="3831" xr:uid="{00000000-0005-0000-0000-00005BB40000}"/>
    <cellStyle name="Nuovo 7 3 2 2 2" xfId="23047" xr:uid="{00000000-0005-0000-0000-00005CB40000}"/>
    <cellStyle name="Nuovo 7 3 2 3" xfId="3000" xr:uid="{00000000-0005-0000-0000-00005DB40000}"/>
    <cellStyle name="Nuovo 7 3 2 3 2" xfId="9543" xr:uid="{00000000-0005-0000-0000-00005EB40000}"/>
    <cellStyle name="Nuovo 7 3 2 3 3" xfId="23048" xr:uid="{00000000-0005-0000-0000-00005FB40000}"/>
    <cellStyle name="Nuovo 7 3 2 4" xfId="23046" xr:uid="{00000000-0005-0000-0000-000060B40000}"/>
    <cellStyle name="Nuovo 7 3 3" xfId="1940" xr:uid="{00000000-0005-0000-0000-000061B40000}"/>
    <cellStyle name="Nuovo 7 3 3 2" xfId="4528" xr:uid="{00000000-0005-0000-0000-000062B40000}"/>
    <cellStyle name="Nuovo 7 3 3 2 2" xfId="23050" xr:uid="{00000000-0005-0000-0000-000063B40000}"/>
    <cellStyle name="Nuovo 7 3 3 3" xfId="23051" xr:uid="{00000000-0005-0000-0000-000064B40000}"/>
    <cellStyle name="Nuovo 7 3 3 3 2" xfId="44503" xr:uid="{00000000-0005-0000-0000-000065B40000}"/>
    <cellStyle name="Nuovo 7 3 3 4" xfId="23049" xr:uid="{00000000-0005-0000-0000-000066B40000}"/>
    <cellStyle name="Nuovo 7 3 4" xfId="2491" xr:uid="{00000000-0005-0000-0000-000067B40000}"/>
    <cellStyle name="Nuovo 7 3 4 2" xfId="9203" xr:uid="{00000000-0005-0000-0000-000068B40000}"/>
    <cellStyle name="Nuovo 7 3 4 3" xfId="23052" xr:uid="{00000000-0005-0000-0000-000069B40000}"/>
    <cellStyle name="Nuovo 7 3 5" xfId="7857" xr:uid="{00000000-0005-0000-0000-00006AB40000}"/>
    <cellStyle name="Nuovo 7 3 5 2" xfId="23053" xr:uid="{00000000-0005-0000-0000-00006BB40000}"/>
    <cellStyle name="Nuovo 7 3 6" xfId="23054" xr:uid="{00000000-0005-0000-0000-00006CB40000}"/>
    <cellStyle name="Nuovo 7 3 7" xfId="23045" xr:uid="{00000000-0005-0000-0000-00006DB40000}"/>
    <cellStyle name="Nuovo 7 4" xfId="1942" xr:uid="{00000000-0005-0000-0000-00006EB40000}"/>
    <cellStyle name="Nuovo 7 4 2" xfId="4529" xr:uid="{00000000-0005-0000-0000-00006FB40000}"/>
    <cellStyle name="Nuovo 7 4 2 2" xfId="4530" xr:uid="{00000000-0005-0000-0000-000070B40000}"/>
    <cellStyle name="Nuovo 7 4 2 2 2" xfId="23057" xr:uid="{00000000-0005-0000-0000-000071B40000}"/>
    <cellStyle name="Nuovo 7 4 2 3" xfId="13326" xr:uid="{00000000-0005-0000-0000-000072B40000}"/>
    <cellStyle name="Nuovo 7 4 2 3 2" xfId="23058" xr:uid="{00000000-0005-0000-0000-000073B40000}"/>
    <cellStyle name="Nuovo 7 4 2 4" xfId="23056" xr:uid="{00000000-0005-0000-0000-000074B40000}"/>
    <cellStyle name="Nuovo 7 4 2 5" xfId="12938" xr:uid="{00000000-0005-0000-0000-000075B40000}"/>
    <cellStyle name="Nuovo 7 4 3" xfId="4531" xr:uid="{00000000-0005-0000-0000-000076B40000}"/>
    <cellStyle name="Nuovo 7 4 3 2" xfId="23059" xr:uid="{00000000-0005-0000-0000-000077B40000}"/>
    <cellStyle name="Nuovo 7 4 4" xfId="23060" xr:uid="{00000000-0005-0000-0000-000078B40000}"/>
    <cellStyle name="Nuovo 7 4 4 2" xfId="44504" xr:uid="{00000000-0005-0000-0000-000079B40000}"/>
    <cellStyle name="Nuovo 7 4 5" xfId="23061" xr:uid="{00000000-0005-0000-0000-00007AB40000}"/>
    <cellStyle name="Nuovo 7 4 6" xfId="23055" xr:uid="{00000000-0005-0000-0000-00007BB40000}"/>
    <cellStyle name="Nuovo 7 5" xfId="1943" xr:uid="{00000000-0005-0000-0000-00007CB40000}"/>
    <cellStyle name="Nuovo 7 5 2" xfId="23063" xr:uid="{00000000-0005-0000-0000-00007DB40000}"/>
    <cellStyle name="Nuovo 7 5 2 2" xfId="44505" xr:uid="{00000000-0005-0000-0000-00007EB40000}"/>
    <cellStyle name="Nuovo 7 5 3" xfId="23064" xr:uid="{00000000-0005-0000-0000-00007FB40000}"/>
    <cellStyle name="Nuovo 7 5 4" xfId="23062" xr:uid="{00000000-0005-0000-0000-000080B40000}"/>
    <cellStyle name="Nuovo 7 6" xfId="1938" xr:uid="{00000000-0005-0000-0000-000081B40000}"/>
    <cellStyle name="Nuovo 7 6 2" xfId="5033" xr:uid="{00000000-0005-0000-0000-000082B40000}"/>
    <cellStyle name="Nuovo 7 6 3" xfId="23065" xr:uid="{00000000-0005-0000-0000-000083B40000}"/>
    <cellStyle name="Nuovo 7 7" xfId="23040" xr:uid="{00000000-0005-0000-0000-000084B40000}"/>
    <cellStyle name="Nuovo 8" xfId="667" xr:uid="{00000000-0005-0000-0000-000085B40000}"/>
    <cellStyle name="Nuovo 8 2" xfId="668" xr:uid="{00000000-0005-0000-0000-000086B40000}"/>
    <cellStyle name="Nuovo 8 2 2" xfId="1945" xr:uid="{00000000-0005-0000-0000-000087B40000}"/>
    <cellStyle name="Nuovo 8 2 2 2" xfId="8990" xr:uid="{00000000-0005-0000-0000-000088B40000}"/>
    <cellStyle name="Nuovo 8 2 2 3" xfId="23068" xr:uid="{00000000-0005-0000-0000-000089B40000}"/>
    <cellStyle name="Nuovo 8 2 3" xfId="8726" xr:uid="{00000000-0005-0000-0000-00008AB40000}"/>
    <cellStyle name="Nuovo 8 2 3 2" xfId="23069" xr:uid="{00000000-0005-0000-0000-00008BB40000}"/>
    <cellStyle name="Nuovo 8 2 4" xfId="23070" xr:uid="{00000000-0005-0000-0000-00008CB40000}"/>
    <cellStyle name="Nuovo 8 2 5" xfId="23067" xr:uid="{00000000-0005-0000-0000-00008DB40000}"/>
    <cellStyle name="Nuovo 8 3" xfId="669" xr:uid="{00000000-0005-0000-0000-00008EB40000}"/>
    <cellStyle name="Nuovo 8 3 2" xfId="1947" xr:uid="{00000000-0005-0000-0000-00008FB40000}"/>
    <cellStyle name="Nuovo 8 3 2 2" xfId="3832" xr:uid="{00000000-0005-0000-0000-000090B40000}"/>
    <cellStyle name="Nuovo 8 3 2 2 2" xfId="23073" xr:uid="{00000000-0005-0000-0000-000091B40000}"/>
    <cellStyle name="Nuovo 8 3 2 3" xfId="3001" xr:uid="{00000000-0005-0000-0000-000092B40000}"/>
    <cellStyle name="Nuovo 8 3 2 3 2" xfId="9544" xr:uid="{00000000-0005-0000-0000-000093B40000}"/>
    <cellStyle name="Nuovo 8 3 2 3 3" xfId="23074" xr:uid="{00000000-0005-0000-0000-000094B40000}"/>
    <cellStyle name="Nuovo 8 3 2 4" xfId="23072" xr:uid="{00000000-0005-0000-0000-000095B40000}"/>
    <cellStyle name="Nuovo 8 3 3" xfId="1946" xr:uid="{00000000-0005-0000-0000-000096B40000}"/>
    <cellStyle name="Nuovo 8 3 3 2" xfId="4532" xr:uid="{00000000-0005-0000-0000-000097B40000}"/>
    <cellStyle name="Nuovo 8 3 3 2 2" xfId="23076" xr:uid="{00000000-0005-0000-0000-000098B40000}"/>
    <cellStyle name="Nuovo 8 3 3 3" xfId="23077" xr:uid="{00000000-0005-0000-0000-000099B40000}"/>
    <cellStyle name="Nuovo 8 3 3 3 2" xfId="44506" xr:uid="{00000000-0005-0000-0000-00009AB40000}"/>
    <cellStyle name="Nuovo 8 3 3 4" xfId="23075" xr:uid="{00000000-0005-0000-0000-00009BB40000}"/>
    <cellStyle name="Nuovo 8 3 4" xfId="2492" xr:uid="{00000000-0005-0000-0000-00009CB40000}"/>
    <cellStyle name="Nuovo 8 3 4 2" xfId="9204" xr:uid="{00000000-0005-0000-0000-00009DB40000}"/>
    <cellStyle name="Nuovo 8 3 4 3" xfId="23078" xr:uid="{00000000-0005-0000-0000-00009EB40000}"/>
    <cellStyle name="Nuovo 8 3 5" xfId="7855" xr:uid="{00000000-0005-0000-0000-00009FB40000}"/>
    <cellStyle name="Nuovo 8 3 5 2" xfId="23079" xr:uid="{00000000-0005-0000-0000-0000A0B40000}"/>
    <cellStyle name="Nuovo 8 3 6" xfId="23080" xr:uid="{00000000-0005-0000-0000-0000A1B40000}"/>
    <cellStyle name="Nuovo 8 3 7" xfId="23071" xr:uid="{00000000-0005-0000-0000-0000A2B40000}"/>
    <cellStyle name="Nuovo 8 4" xfId="1948" xr:uid="{00000000-0005-0000-0000-0000A3B40000}"/>
    <cellStyle name="Nuovo 8 4 2" xfId="4533" xr:uid="{00000000-0005-0000-0000-0000A4B40000}"/>
    <cellStyle name="Nuovo 8 4 2 2" xfId="4534" xr:uid="{00000000-0005-0000-0000-0000A5B40000}"/>
    <cellStyle name="Nuovo 8 4 2 2 2" xfId="23083" xr:uid="{00000000-0005-0000-0000-0000A6B40000}"/>
    <cellStyle name="Nuovo 8 4 2 3" xfId="13327" xr:uid="{00000000-0005-0000-0000-0000A7B40000}"/>
    <cellStyle name="Nuovo 8 4 2 3 2" xfId="23084" xr:uid="{00000000-0005-0000-0000-0000A8B40000}"/>
    <cellStyle name="Nuovo 8 4 2 4" xfId="23082" xr:uid="{00000000-0005-0000-0000-0000A9B40000}"/>
    <cellStyle name="Nuovo 8 4 2 5" xfId="12939" xr:uid="{00000000-0005-0000-0000-0000AAB40000}"/>
    <cellStyle name="Nuovo 8 4 3" xfId="4535" xr:uid="{00000000-0005-0000-0000-0000ABB40000}"/>
    <cellStyle name="Nuovo 8 4 3 2" xfId="23085" xr:uid="{00000000-0005-0000-0000-0000ACB40000}"/>
    <cellStyle name="Nuovo 8 4 4" xfId="23086" xr:uid="{00000000-0005-0000-0000-0000ADB40000}"/>
    <cellStyle name="Nuovo 8 4 4 2" xfId="44507" xr:uid="{00000000-0005-0000-0000-0000AEB40000}"/>
    <cellStyle name="Nuovo 8 4 5" xfId="23087" xr:uid="{00000000-0005-0000-0000-0000AFB40000}"/>
    <cellStyle name="Nuovo 8 4 6" xfId="23081" xr:uid="{00000000-0005-0000-0000-0000B0B40000}"/>
    <cellStyle name="Nuovo 8 5" xfId="1949" xr:uid="{00000000-0005-0000-0000-0000B1B40000}"/>
    <cellStyle name="Nuovo 8 5 2" xfId="23089" xr:uid="{00000000-0005-0000-0000-0000B2B40000}"/>
    <cellStyle name="Nuovo 8 5 2 2" xfId="44508" xr:uid="{00000000-0005-0000-0000-0000B3B40000}"/>
    <cellStyle name="Nuovo 8 5 3" xfId="23090" xr:uid="{00000000-0005-0000-0000-0000B4B40000}"/>
    <cellStyle name="Nuovo 8 5 4" xfId="23088" xr:uid="{00000000-0005-0000-0000-0000B5B40000}"/>
    <cellStyle name="Nuovo 8 6" xfId="1944" xr:uid="{00000000-0005-0000-0000-0000B6B40000}"/>
    <cellStyle name="Nuovo 8 6 2" xfId="5034" xr:uid="{00000000-0005-0000-0000-0000B7B40000}"/>
    <cellStyle name="Nuovo 8 6 3" xfId="23091" xr:uid="{00000000-0005-0000-0000-0000B8B40000}"/>
    <cellStyle name="Nuovo 8 7" xfId="23066" xr:uid="{00000000-0005-0000-0000-0000B9B40000}"/>
    <cellStyle name="Nuovo 9" xfId="670" xr:uid="{00000000-0005-0000-0000-0000BAB40000}"/>
    <cellStyle name="Nuovo 9 2" xfId="671" xr:uid="{00000000-0005-0000-0000-0000BBB40000}"/>
    <cellStyle name="Nuovo 9 2 2" xfId="1951" xr:uid="{00000000-0005-0000-0000-0000BCB40000}"/>
    <cellStyle name="Nuovo 9 2 2 2" xfId="8991" xr:uid="{00000000-0005-0000-0000-0000BDB40000}"/>
    <cellStyle name="Nuovo 9 2 2 3" xfId="23094" xr:uid="{00000000-0005-0000-0000-0000BEB40000}"/>
    <cellStyle name="Nuovo 9 2 3" xfId="8727" xr:uid="{00000000-0005-0000-0000-0000BFB40000}"/>
    <cellStyle name="Nuovo 9 2 3 2" xfId="23095" xr:uid="{00000000-0005-0000-0000-0000C0B40000}"/>
    <cellStyle name="Nuovo 9 2 4" xfId="23096" xr:uid="{00000000-0005-0000-0000-0000C1B40000}"/>
    <cellStyle name="Nuovo 9 2 5" xfId="23093" xr:uid="{00000000-0005-0000-0000-0000C2B40000}"/>
    <cellStyle name="Nuovo 9 3" xfId="672" xr:uid="{00000000-0005-0000-0000-0000C3B40000}"/>
    <cellStyle name="Nuovo 9 3 2" xfId="1953" xr:uid="{00000000-0005-0000-0000-0000C4B40000}"/>
    <cellStyle name="Nuovo 9 3 2 2" xfId="3833" xr:uid="{00000000-0005-0000-0000-0000C5B40000}"/>
    <cellStyle name="Nuovo 9 3 2 2 2" xfId="23099" xr:uid="{00000000-0005-0000-0000-0000C6B40000}"/>
    <cellStyle name="Nuovo 9 3 2 3" xfId="3002" xr:uid="{00000000-0005-0000-0000-0000C7B40000}"/>
    <cellStyle name="Nuovo 9 3 2 3 2" xfId="9545" xr:uid="{00000000-0005-0000-0000-0000C8B40000}"/>
    <cellStyle name="Nuovo 9 3 2 3 3" xfId="23100" xr:uid="{00000000-0005-0000-0000-0000C9B40000}"/>
    <cellStyle name="Nuovo 9 3 2 4" xfId="23098" xr:uid="{00000000-0005-0000-0000-0000CAB40000}"/>
    <cellStyle name="Nuovo 9 3 3" xfId="1952" xr:uid="{00000000-0005-0000-0000-0000CBB40000}"/>
    <cellStyle name="Nuovo 9 3 3 2" xfId="4536" xr:uid="{00000000-0005-0000-0000-0000CCB40000}"/>
    <cellStyle name="Nuovo 9 3 3 2 2" xfId="23102" xr:uid="{00000000-0005-0000-0000-0000CDB40000}"/>
    <cellStyle name="Nuovo 9 3 3 3" xfId="23103" xr:uid="{00000000-0005-0000-0000-0000CEB40000}"/>
    <cellStyle name="Nuovo 9 3 3 3 2" xfId="44509" xr:uid="{00000000-0005-0000-0000-0000CFB40000}"/>
    <cellStyle name="Nuovo 9 3 3 4" xfId="23101" xr:uid="{00000000-0005-0000-0000-0000D0B40000}"/>
    <cellStyle name="Nuovo 9 3 4" xfId="2493" xr:uid="{00000000-0005-0000-0000-0000D1B40000}"/>
    <cellStyle name="Nuovo 9 3 4 2" xfId="9205" xr:uid="{00000000-0005-0000-0000-0000D2B40000}"/>
    <cellStyle name="Nuovo 9 3 4 3" xfId="23104" xr:uid="{00000000-0005-0000-0000-0000D3B40000}"/>
    <cellStyle name="Nuovo 9 3 5" xfId="7132" xr:uid="{00000000-0005-0000-0000-0000D4B40000}"/>
    <cellStyle name="Nuovo 9 3 5 2" xfId="23105" xr:uid="{00000000-0005-0000-0000-0000D5B40000}"/>
    <cellStyle name="Nuovo 9 3 6" xfId="23106" xr:uid="{00000000-0005-0000-0000-0000D6B40000}"/>
    <cellStyle name="Nuovo 9 3 7" xfId="23097" xr:uid="{00000000-0005-0000-0000-0000D7B40000}"/>
    <cellStyle name="Nuovo 9 4" xfId="1954" xr:uid="{00000000-0005-0000-0000-0000D8B40000}"/>
    <cellStyle name="Nuovo 9 4 2" xfId="4537" xr:uid="{00000000-0005-0000-0000-0000D9B40000}"/>
    <cellStyle name="Nuovo 9 4 2 2" xfId="4538" xr:uid="{00000000-0005-0000-0000-0000DAB40000}"/>
    <cellStyle name="Nuovo 9 4 2 2 2" xfId="23109" xr:uid="{00000000-0005-0000-0000-0000DBB40000}"/>
    <cellStyle name="Nuovo 9 4 2 3" xfId="13328" xr:uid="{00000000-0005-0000-0000-0000DCB40000}"/>
    <cellStyle name="Nuovo 9 4 2 3 2" xfId="23110" xr:uid="{00000000-0005-0000-0000-0000DDB40000}"/>
    <cellStyle name="Nuovo 9 4 2 4" xfId="23108" xr:uid="{00000000-0005-0000-0000-0000DEB40000}"/>
    <cellStyle name="Nuovo 9 4 2 5" xfId="12940" xr:uid="{00000000-0005-0000-0000-0000DFB40000}"/>
    <cellStyle name="Nuovo 9 4 3" xfId="4539" xr:uid="{00000000-0005-0000-0000-0000E0B40000}"/>
    <cellStyle name="Nuovo 9 4 3 2" xfId="23111" xr:uid="{00000000-0005-0000-0000-0000E1B40000}"/>
    <cellStyle name="Nuovo 9 4 4" xfId="23112" xr:uid="{00000000-0005-0000-0000-0000E2B40000}"/>
    <cellStyle name="Nuovo 9 4 4 2" xfId="44510" xr:uid="{00000000-0005-0000-0000-0000E3B40000}"/>
    <cellStyle name="Nuovo 9 4 5" xfId="23113" xr:uid="{00000000-0005-0000-0000-0000E4B40000}"/>
    <cellStyle name="Nuovo 9 4 6" xfId="23107" xr:uid="{00000000-0005-0000-0000-0000E5B40000}"/>
    <cellStyle name="Nuovo 9 5" xfId="1955" xr:uid="{00000000-0005-0000-0000-0000E6B40000}"/>
    <cellStyle name="Nuovo 9 5 2" xfId="23115" xr:uid="{00000000-0005-0000-0000-0000E7B40000}"/>
    <cellStyle name="Nuovo 9 5 2 2" xfId="44511" xr:uid="{00000000-0005-0000-0000-0000E8B40000}"/>
    <cellStyle name="Nuovo 9 5 3" xfId="23116" xr:uid="{00000000-0005-0000-0000-0000E9B40000}"/>
    <cellStyle name="Nuovo 9 5 4" xfId="23114" xr:uid="{00000000-0005-0000-0000-0000EAB40000}"/>
    <cellStyle name="Nuovo 9 6" xfId="1950" xr:uid="{00000000-0005-0000-0000-0000EBB40000}"/>
    <cellStyle name="Nuovo 9 6 2" xfId="5035" xr:uid="{00000000-0005-0000-0000-0000ECB40000}"/>
    <cellStyle name="Nuovo 9 6 3" xfId="23117" xr:uid="{00000000-0005-0000-0000-0000EDB40000}"/>
    <cellStyle name="Nuovo 9 7" xfId="23092" xr:uid="{00000000-0005-0000-0000-0000EEB40000}"/>
    <cellStyle name="Output" xfId="673" builtinId="21" customBuiltin="1"/>
    <cellStyle name="Output 2" xfId="674" xr:uid="{00000000-0005-0000-0000-0000F0B40000}"/>
    <cellStyle name="Output 2 10" xfId="23118" xr:uid="{00000000-0005-0000-0000-0000F1B40000}"/>
    <cellStyle name="Output 2 2" xfId="3003" xr:uid="{00000000-0005-0000-0000-0000F2B40000}"/>
    <cellStyle name="Output 2 2 2" xfId="6443" xr:uid="{00000000-0005-0000-0000-0000F3B40000}"/>
    <cellStyle name="Output 2 2 2 2" xfId="13329" xr:uid="{00000000-0005-0000-0000-0000F4B40000}"/>
    <cellStyle name="Output 2 2 2 3" xfId="23120" xr:uid="{00000000-0005-0000-0000-0000F5B40000}"/>
    <cellStyle name="Output 2 2 3" xfId="12879" xr:uid="{00000000-0005-0000-0000-0000F6B40000}"/>
    <cellStyle name="Output 2 2 3 2" xfId="23121" xr:uid="{00000000-0005-0000-0000-0000F7B40000}"/>
    <cellStyle name="Output 2 2 4" xfId="25692" xr:uid="{00000000-0005-0000-0000-0000F8B40000}"/>
    <cellStyle name="Output 2 2 5" xfId="25693" xr:uid="{00000000-0005-0000-0000-0000F9B40000}"/>
    <cellStyle name="Output 2 2 6" xfId="23119" xr:uid="{00000000-0005-0000-0000-0000FAB40000}"/>
    <cellStyle name="Output 2 3" xfId="4540" xr:uid="{00000000-0005-0000-0000-0000FBB40000}"/>
    <cellStyle name="Output 2 3 2" xfId="12962" xr:uid="{00000000-0005-0000-0000-0000FCB40000}"/>
    <cellStyle name="Output 2 3 2 2" xfId="28092" xr:uid="{00000000-0005-0000-0000-0000FDB40000}"/>
    <cellStyle name="Output 2 3 2 3" xfId="23123" xr:uid="{00000000-0005-0000-0000-0000FEB40000}"/>
    <cellStyle name="Output 2 3 3" xfId="23124" xr:uid="{00000000-0005-0000-0000-0000FFB40000}"/>
    <cellStyle name="Output 2 3 4" xfId="23122" xr:uid="{00000000-0005-0000-0000-000000B50000}"/>
    <cellStyle name="Output 2 4" xfId="4541" xr:uid="{00000000-0005-0000-0000-000001B50000}"/>
    <cellStyle name="Output 2 4 2" xfId="23126" xr:uid="{00000000-0005-0000-0000-000002B50000}"/>
    <cellStyle name="Output 2 4 2 2" xfId="28093" xr:uid="{00000000-0005-0000-0000-000003B50000}"/>
    <cellStyle name="Output 2 4 3" xfId="23125" xr:uid="{00000000-0005-0000-0000-000004B50000}"/>
    <cellStyle name="Output 2 5" xfId="4542" xr:uid="{00000000-0005-0000-0000-000005B50000}"/>
    <cellStyle name="Output 2 5 2" xfId="23128" xr:uid="{00000000-0005-0000-0000-000006B50000}"/>
    <cellStyle name="Output 2 5 2 2" xfId="28094" xr:uid="{00000000-0005-0000-0000-000007B50000}"/>
    <cellStyle name="Output 2 5 3" xfId="23127" xr:uid="{00000000-0005-0000-0000-000008B50000}"/>
    <cellStyle name="Output 2 6" xfId="4543" xr:uid="{00000000-0005-0000-0000-000009B50000}"/>
    <cellStyle name="Output 2 6 2" xfId="23130" xr:uid="{00000000-0005-0000-0000-00000AB50000}"/>
    <cellStyle name="Output 2 6 2 2" xfId="28095" xr:uid="{00000000-0005-0000-0000-00000BB50000}"/>
    <cellStyle name="Output 2 6 3" xfId="23129" xr:uid="{00000000-0005-0000-0000-00000CB50000}"/>
    <cellStyle name="Output 2 7" xfId="23131" xr:uid="{00000000-0005-0000-0000-00000DB50000}"/>
    <cellStyle name="Output 2 7 2" xfId="23132" xr:uid="{00000000-0005-0000-0000-00000EB50000}"/>
    <cellStyle name="Output 2 7 2 2" xfId="28096" xr:uid="{00000000-0005-0000-0000-00000FB50000}"/>
    <cellStyle name="Output 2 8" xfId="23133" xr:uid="{00000000-0005-0000-0000-000010B50000}"/>
    <cellStyle name="Output 2 8 2" xfId="28097" xr:uid="{00000000-0005-0000-0000-000011B50000}"/>
    <cellStyle name="Output 2 9" xfId="28098" xr:uid="{00000000-0005-0000-0000-000012B50000}"/>
    <cellStyle name="Output 3" xfId="2494" xr:uid="{00000000-0005-0000-0000-000013B50000}"/>
    <cellStyle name="Output 3 2" xfId="3960" xr:uid="{00000000-0005-0000-0000-000014B50000}"/>
    <cellStyle name="Output 3 2 2" xfId="6547" xr:uid="{00000000-0005-0000-0000-000015B50000}"/>
    <cellStyle name="Output 3 2 2 2" xfId="28099" xr:uid="{00000000-0005-0000-0000-000016B50000}"/>
    <cellStyle name="Output 3 2 2 3" xfId="23136" xr:uid="{00000000-0005-0000-0000-000017B50000}"/>
    <cellStyle name="Output 3 2 3" xfId="6444" xr:uid="{00000000-0005-0000-0000-000018B50000}"/>
    <cellStyle name="Output 3 2 3 2" xfId="23137" xr:uid="{00000000-0005-0000-0000-000019B50000}"/>
    <cellStyle name="Output 3 2 4" xfId="23135" xr:uid="{00000000-0005-0000-0000-00001AB50000}"/>
    <cellStyle name="Output 3 3" xfId="3004" xr:uid="{00000000-0005-0000-0000-00001BB50000}"/>
    <cellStyle name="Output 3 3 2" xfId="7647" xr:uid="{00000000-0005-0000-0000-00001CB50000}"/>
    <cellStyle name="Output 3 3 2 2" xfId="28100" xr:uid="{00000000-0005-0000-0000-00001DB50000}"/>
    <cellStyle name="Output 3 3 2 3" xfId="23139" xr:uid="{00000000-0005-0000-0000-00001EB50000}"/>
    <cellStyle name="Output 3 3 3" xfId="7586" xr:uid="{00000000-0005-0000-0000-00001FB50000}"/>
    <cellStyle name="Output 3 3 4" xfId="23138" xr:uid="{00000000-0005-0000-0000-000020B50000}"/>
    <cellStyle name="Output 3 4" xfId="4544" xr:uid="{00000000-0005-0000-0000-000021B50000}"/>
    <cellStyle name="Output 3 4 2" xfId="7875" xr:uid="{00000000-0005-0000-0000-000022B50000}"/>
    <cellStyle name="Output 3 4 2 2" xfId="28101" xr:uid="{00000000-0005-0000-0000-000023B50000}"/>
    <cellStyle name="Output 3 4 2 3" xfId="23141" xr:uid="{00000000-0005-0000-0000-000024B50000}"/>
    <cellStyle name="Output 3 4 3" xfId="6935" xr:uid="{00000000-0005-0000-0000-000025B50000}"/>
    <cellStyle name="Output 3 4 4" xfId="23140" xr:uid="{00000000-0005-0000-0000-000026B50000}"/>
    <cellStyle name="Output 3 5" xfId="4545" xr:uid="{00000000-0005-0000-0000-000027B50000}"/>
    <cellStyle name="Output 3 5 2" xfId="23143" xr:uid="{00000000-0005-0000-0000-000028B50000}"/>
    <cellStyle name="Output 3 5 2 2" xfId="28102" xr:uid="{00000000-0005-0000-0000-000029B50000}"/>
    <cellStyle name="Output 3 5 3" xfId="23142" xr:uid="{00000000-0005-0000-0000-00002AB50000}"/>
    <cellStyle name="Output 3 6" xfId="23144" xr:uid="{00000000-0005-0000-0000-00002BB50000}"/>
    <cellStyle name="Output 3 7" xfId="23145" xr:uid="{00000000-0005-0000-0000-00002CB50000}"/>
    <cellStyle name="Output 3 7 2" xfId="28103" xr:uid="{00000000-0005-0000-0000-00002DB50000}"/>
    <cellStyle name="Output 3 8" xfId="23146" xr:uid="{00000000-0005-0000-0000-00002EB50000}"/>
    <cellStyle name="Output 3 9" xfId="23134" xr:uid="{00000000-0005-0000-0000-00002FB50000}"/>
    <cellStyle name="Output 4" xfId="4546" xr:uid="{00000000-0005-0000-0000-000030B50000}"/>
    <cellStyle name="Output 4 2" xfId="14164" xr:uid="{00000000-0005-0000-0000-000031B50000}"/>
    <cellStyle name="Output 4 2 2" xfId="28104" xr:uid="{00000000-0005-0000-0000-000032B50000}"/>
    <cellStyle name="Output 4 2 3" xfId="23148" xr:uid="{00000000-0005-0000-0000-000033B50000}"/>
    <cellStyle name="Output 4 3" xfId="23147" xr:uid="{00000000-0005-0000-0000-000034B50000}"/>
    <cellStyle name="Output 5" xfId="23149" xr:uid="{00000000-0005-0000-0000-000035B50000}"/>
    <cellStyle name="Output 5 2" xfId="44512" xr:uid="{00000000-0005-0000-0000-000036B50000}"/>
    <cellStyle name="Overskrift 1 2" xfId="4547" xr:uid="{00000000-0005-0000-0000-000037B50000}"/>
    <cellStyle name="Overskrift 1 2 2" xfId="23151" xr:uid="{00000000-0005-0000-0000-000038B50000}"/>
    <cellStyle name="Overskrift 1 2 3" xfId="23150" xr:uid="{00000000-0005-0000-0000-000039B50000}"/>
    <cellStyle name="Overskrift 2 2" xfId="4548" xr:uid="{00000000-0005-0000-0000-00003AB50000}"/>
    <cellStyle name="Overskrift 2 2 2" xfId="23153" xr:uid="{00000000-0005-0000-0000-00003BB50000}"/>
    <cellStyle name="Overskrift 2 2 3" xfId="23152" xr:uid="{00000000-0005-0000-0000-00003CB50000}"/>
    <cellStyle name="Overskrift 3 2" xfId="4549" xr:uid="{00000000-0005-0000-0000-00003DB50000}"/>
    <cellStyle name="Overskrift 3 2 2" xfId="23155" xr:uid="{00000000-0005-0000-0000-00003EB50000}"/>
    <cellStyle name="Overskrift 3 2 3" xfId="23154" xr:uid="{00000000-0005-0000-0000-00003FB50000}"/>
    <cellStyle name="Overskrift 4 2" xfId="4550" xr:uid="{00000000-0005-0000-0000-000040B50000}"/>
    <cellStyle name="Overskrift 4 2 2" xfId="23157" xr:uid="{00000000-0005-0000-0000-000041B50000}"/>
    <cellStyle name="Overskrift 4 2 3" xfId="23156" xr:uid="{00000000-0005-0000-0000-000042B50000}"/>
    <cellStyle name="Percen - Type1" xfId="675" xr:uid="{00000000-0005-0000-0000-000043B50000}"/>
    <cellStyle name="Percen - Type1 2" xfId="23159" xr:uid="{00000000-0005-0000-0000-000044B50000}"/>
    <cellStyle name="Percen - Type1 2 2" xfId="44513" xr:uid="{00000000-0005-0000-0000-000045B50000}"/>
    <cellStyle name="Percen - Type1 3" xfId="23158" xr:uid="{00000000-0005-0000-0000-000046B50000}"/>
    <cellStyle name="Percen - Typografi2" xfId="27988" xr:uid="{00000000-0005-0000-0000-000047B50000}"/>
    <cellStyle name="Percent" xfId="676" builtinId="5"/>
    <cellStyle name="Percent 2" xfId="677" xr:uid="{00000000-0005-0000-0000-000048B50000}"/>
    <cellStyle name="Percent 2 2" xfId="1956" xr:uid="{00000000-0005-0000-0000-000049B50000}"/>
    <cellStyle name="Percent 2 2 2" xfId="6445" xr:uid="{00000000-0005-0000-0000-00004AB50000}"/>
    <cellStyle name="Percent 2 2 2 2" xfId="23163" xr:uid="{00000000-0005-0000-0000-00004BB50000}"/>
    <cellStyle name="Percent 2 2 2 3" xfId="23162" xr:uid="{00000000-0005-0000-0000-00004CB50000}"/>
    <cellStyle name="Percent 2 2 3" xfId="6446" xr:uid="{00000000-0005-0000-0000-00004DB50000}"/>
    <cellStyle name="Percent 2 2 3 2" xfId="6447" xr:uid="{00000000-0005-0000-0000-00004EB50000}"/>
    <cellStyle name="Percent 2 2 3 2 2" xfId="23165" xr:uid="{00000000-0005-0000-0000-00004FB50000}"/>
    <cellStyle name="Percent 2 2 3 2 3" xfId="13331" xr:uid="{00000000-0005-0000-0000-000050B50000}"/>
    <cellStyle name="Percent 2 2 3 3" xfId="23166" xr:uid="{00000000-0005-0000-0000-000051B50000}"/>
    <cellStyle name="Percent 2 2 3 4" xfId="23164" xr:uid="{00000000-0005-0000-0000-000052B50000}"/>
    <cellStyle name="Percent 2 2 3 5" xfId="13330" xr:uid="{00000000-0005-0000-0000-000053B50000}"/>
    <cellStyle name="Percent 2 2 4" xfId="6448" xr:uid="{00000000-0005-0000-0000-000054B50000}"/>
    <cellStyle name="Percent 2 2 4 2" xfId="23168" xr:uid="{00000000-0005-0000-0000-000055B50000}"/>
    <cellStyle name="Percent 2 2 4 3" xfId="23167" xr:uid="{00000000-0005-0000-0000-000056B50000}"/>
    <cellStyle name="Percent 2 2 4 4" xfId="44514" xr:uid="{00000000-0005-0000-0000-000057B50000}"/>
    <cellStyle name="Percent 2 2 4 5" xfId="13332" xr:uid="{00000000-0005-0000-0000-000058B50000}"/>
    <cellStyle name="Percent 2 2 5" xfId="23169" xr:uid="{00000000-0005-0000-0000-000059B50000}"/>
    <cellStyle name="Percent 2 2 6" xfId="23161" xr:uid="{00000000-0005-0000-0000-00005AB50000}"/>
    <cellStyle name="Percent 2 3" xfId="6449" xr:uid="{00000000-0005-0000-0000-00005BB50000}"/>
    <cellStyle name="Percent 2 3 2" xfId="6450" xr:uid="{00000000-0005-0000-0000-00005CB50000}"/>
    <cellStyle name="Percent 2 3 2 2" xfId="23171" xr:uid="{00000000-0005-0000-0000-00005DB50000}"/>
    <cellStyle name="Percent 2 3 2 3" xfId="13334" xr:uid="{00000000-0005-0000-0000-00005EB50000}"/>
    <cellStyle name="Percent 2 3 3" xfId="8729" xr:uid="{00000000-0005-0000-0000-00005FB50000}"/>
    <cellStyle name="Percent 2 3 3 2" xfId="23172" xr:uid="{00000000-0005-0000-0000-000060B50000}"/>
    <cellStyle name="Percent 2 3 4" xfId="23170" xr:uid="{00000000-0005-0000-0000-000061B50000}"/>
    <cellStyle name="Percent 2 3 5" xfId="13333" xr:uid="{00000000-0005-0000-0000-000062B50000}"/>
    <cellStyle name="Percent 2 4" xfId="25694" xr:uid="{00000000-0005-0000-0000-000063B50000}"/>
    <cellStyle name="Percent 2 5" xfId="23160" xr:uid="{00000000-0005-0000-0000-000064B50000}"/>
    <cellStyle name="Percent 3" xfId="678" xr:uid="{00000000-0005-0000-0000-000065B50000}"/>
    <cellStyle name="Percent 3 2" xfId="679" xr:uid="{00000000-0005-0000-0000-000066B50000}"/>
    <cellStyle name="Percent 3 2 2" xfId="6937" xr:uid="{00000000-0005-0000-0000-000067B50000}"/>
    <cellStyle name="Percent 3 2 2 2" xfId="23175" xr:uid="{00000000-0005-0000-0000-000068B50000}"/>
    <cellStyle name="Percent 3 2 3" xfId="7587" xr:uid="{00000000-0005-0000-0000-000069B50000}"/>
    <cellStyle name="Percent 3 2 3 2" xfId="23176" xr:uid="{00000000-0005-0000-0000-00006AB50000}"/>
    <cellStyle name="Percent 3 2 4" xfId="6590" xr:uid="{00000000-0005-0000-0000-00006BB50000}"/>
    <cellStyle name="Percent 3 2 5" xfId="23174" xr:uid="{00000000-0005-0000-0000-00006CB50000}"/>
    <cellStyle name="Percent 3 3" xfId="680" xr:uid="{00000000-0005-0000-0000-00006DB50000}"/>
    <cellStyle name="Percent 3 3 2" xfId="1958" xr:uid="{00000000-0005-0000-0000-00006EB50000}"/>
    <cellStyle name="Percent 3 3 2 2" xfId="6452" xr:uid="{00000000-0005-0000-0000-00006FB50000}"/>
    <cellStyle name="Percent 3 3 2 2 2" xfId="23179" xr:uid="{00000000-0005-0000-0000-000070B50000}"/>
    <cellStyle name="Percent 3 3 2 3" xfId="6451" xr:uid="{00000000-0005-0000-0000-000071B50000}"/>
    <cellStyle name="Percent 3 3 2 3 2" xfId="23180" xr:uid="{00000000-0005-0000-0000-000072B50000}"/>
    <cellStyle name="Percent 3 3 2 4" xfId="23178" xr:uid="{00000000-0005-0000-0000-000073B50000}"/>
    <cellStyle name="Percent 3 3 3" xfId="1957" xr:uid="{00000000-0005-0000-0000-000074B50000}"/>
    <cellStyle name="Percent 3 3 3 2" xfId="4551" xr:uid="{00000000-0005-0000-0000-000075B50000}"/>
    <cellStyle name="Percent 3 3 3 2 2" xfId="23182" xr:uid="{00000000-0005-0000-0000-000076B50000}"/>
    <cellStyle name="Percent 3 3 3 3" xfId="23183" xr:uid="{00000000-0005-0000-0000-000077B50000}"/>
    <cellStyle name="Percent 3 3 3 3 2" xfId="44515" xr:uid="{00000000-0005-0000-0000-000078B50000}"/>
    <cellStyle name="Percent 3 3 3 4" xfId="23181" xr:uid="{00000000-0005-0000-0000-000079B50000}"/>
    <cellStyle name="Percent 3 3 4" xfId="2495" xr:uid="{00000000-0005-0000-0000-00007AB50000}"/>
    <cellStyle name="Percent 3 3 4 2" xfId="9206" xr:uid="{00000000-0005-0000-0000-00007BB50000}"/>
    <cellStyle name="Percent 3 3 4 3" xfId="23184" xr:uid="{00000000-0005-0000-0000-00007CB50000}"/>
    <cellStyle name="Percent 3 3 5" xfId="7856" xr:uid="{00000000-0005-0000-0000-00007DB50000}"/>
    <cellStyle name="Percent 3 3 5 2" xfId="23185" xr:uid="{00000000-0005-0000-0000-00007EB50000}"/>
    <cellStyle name="Percent 3 3 6" xfId="23186" xr:uid="{00000000-0005-0000-0000-00007FB50000}"/>
    <cellStyle name="Percent 3 3 7" xfId="23177" xr:uid="{00000000-0005-0000-0000-000080B50000}"/>
    <cellStyle name="Percent 3 4" xfId="1959" xr:uid="{00000000-0005-0000-0000-000081B50000}"/>
    <cellStyle name="Percent 3 4 2" xfId="6454" xr:uid="{00000000-0005-0000-0000-000082B50000}"/>
    <cellStyle name="Percent 3 4 2 2" xfId="23188" xr:uid="{00000000-0005-0000-0000-000083B50000}"/>
    <cellStyle name="Percent 3 4 3" xfId="6453" xr:uid="{00000000-0005-0000-0000-000084B50000}"/>
    <cellStyle name="Percent 3 4 3 2" xfId="23189" xr:uid="{00000000-0005-0000-0000-000085B50000}"/>
    <cellStyle name="Percent 3 4 4" xfId="23187" xr:uid="{00000000-0005-0000-0000-000086B50000}"/>
    <cellStyle name="Percent 3 5" xfId="4552" xr:uid="{00000000-0005-0000-0000-000087B50000}"/>
    <cellStyle name="Percent 3 5 2" xfId="4553" xr:uid="{00000000-0005-0000-0000-000088B50000}"/>
    <cellStyle name="Percent 3 5 2 2" xfId="23191" xr:uid="{00000000-0005-0000-0000-000089B50000}"/>
    <cellStyle name="Percent 3 5 3" xfId="23190" xr:uid="{00000000-0005-0000-0000-00008AB50000}"/>
    <cellStyle name="Percent 3 6" xfId="6936" xr:uid="{00000000-0005-0000-0000-00008BB50000}"/>
    <cellStyle name="Percent 3 6 2" xfId="23192" xr:uid="{00000000-0005-0000-0000-00008CB50000}"/>
    <cellStyle name="Percent 3 7" xfId="23193" xr:uid="{00000000-0005-0000-0000-00008DB50000}"/>
    <cellStyle name="Percent 3 8" xfId="23173" xr:uid="{00000000-0005-0000-0000-00008EB50000}"/>
    <cellStyle name="Percent 4" xfId="1960" xr:uid="{00000000-0005-0000-0000-00008FB50000}"/>
    <cellStyle name="Percent 4 2" xfId="4554" xr:uid="{00000000-0005-0000-0000-000090B50000}"/>
    <cellStyle name="Percent 4 2 2" xfId="4555" xr:uid="{00000000-0005-0000-0000-000091B50000}"/>
    <cellStyle name="Percent 4 2 2 2" xfId="23196" xr:uid="{00000000-0005-0000-0000-000092B50000}"/>
    <cellStyle name="Percent 4 2 3" xfId="23195" xr:uid="{00000000-0005-0000-0000-000093B50000}"/>
    <cellStyle name="Percent 4 3" xfId="4556" xr:uid="{00000000-0005-0000-0000-000094B50000}"/>
    <cellStyle name="Percent 4 3 2" xfId="23197" xr:uid="{00000000-0005-0000-0000-000095B50000}"/>
    <cellStyle name="Percent 4 4" xfId="23198" xr:uid="{00000000-0005-0000-0000-000096B50000}"/>
    <cellStyle name="Percent 4 4 2" xfId="44516" xr:uid="{00000000-0005-0000-0000-000097B50000}"/>
    <cellStyle name="Percent 4 5" xfId="23199" xr:uid="{00000000-0005-0000-0000-000098B50000}"/>
    <cellStyle name="Percent 4 6" xfId="23194" xr:uid="{00000000-0005-0000-0000-000099B50000}"/>
    <cellStyle name="Percent 5" xfId="1961" xr:uid="{00000000-0005-0000-0000-00009AB50000}"/>
    <cellStyle name="Percent 5 2" xfId="23201" xr:uid="{00000000-0005-0000-0000-00009BB50000}"/>
    <cellStyle name="Percent 5 3" xfId="23202" xr:uid="{00000000-0005-0000-0000-00009CB50000}"/>
    <cellStyle name="Percent 5 3 2" xfId="44517" xr:uid="{00000000-0005-0000-0000-00009DB50000}"/>
    <cellStyle name="Percent 5 4" xfId="23203" xr:uid="{00000000-0005-0000-0000-00009EB50000}"/>
    <cellStyle name="Percent 5 5" xfId="23200" xr:uid="{00000000-0005-0000-0000-00009FB50000}"/>
    <cellStyle name="Percent 6" xfId="3005" xr:uid="{00000000-0005-0000-0000-0000A0B50000}"/>
    <cellStyle name="Percent 6 2" xfId="5111" xr:uid="{00000000-0005-0000-0000-0000A1B50000}"/>
    <cellStyle name="Percent 6 2 2" xfId="5553" xr:uid="{00000000-0005-0000-0000-0000A2B50000}"/>
    <cellStyle name="Percent 6 2 2 2" xfId="8188" xr:uid="{00000000-0005-0000-0000-0000A3B50000}"/>
    <cellStyle name="Percent 6 2 2 2 2" xfId="43067" xr:uid="{00000000-0005-0000-0000-0000A4B50000}"/>
    <cellStyle name="Percent 6 2 2 3" xfId="14321" xr:uid="{00000000-0005-0000-0000-0000A5B50000}"/>
    <cellStyle name="Percent 6 2 3" xfId="7887" xr:uid="{00000000-0005-0000-0000-0000A6B50000}"/>
    <cellStyle name="Percent 6 2 3 2" xfId="20198" xr:uid="{00000000-0005-0000-0000-0000A7B50000}"/>
    <cellStyle name="Percent 6 2 3 3" xfId="23205" xr:uid="{00000000-0005-0000-0000-0000A8B50000}"/>
    <cellStyle name="Percent 6 2 4" xfId="44518" xr:uid="{00000000-0005-0000-0000-0000A9B50000}"/>
    <cellStyle name="Percent 6 2 5" xfId="14172" xr:uid="{00000000-0005-0000-0000-0000AAB50000}"/>
    <cellStyle name="Percent 6 3" xfId="5313" xr:uid="{00000000-0005-0000-0000-0000ABB50000}"/>
    <cellStyle name="Percent 6 3 2" xfId="5633" xr:uid="{00000000-0005-0000-0000-0000ACB50000}"/>
    <cellStyle name="Percent 6 3 2 2" xfId="8267" xr:uid="{00000000-0005-0000-0000-0000ADB50000}"/>
    <cellStyle name="Percent 6 3 2 2 2" xfId="27983" xr:uid="{00000000-0005-0000-0000-0000AEB50000}"/>
    <cellStyle name="Percent 6 3 2 3" xfId="14362" xr:uid="{00000000-0005-0000-0000-0000AFB50000}"/>
    <cellStyle name="Percent 6 3 3" xfId="7959" xr:uid="{00000000-0005-0000-0000-0000B0B50000}"/>
    <cellStyle name="Percent 6 3 3 2" xfId="20529" xr:uid="{00000000-0005-0000-0000-0000B1B50000}"/>
    <cellStyle name="Percent 6 3 4" xfId="14206" xr:uid="{00000000-0005-0000-0000-0000B2B50000}"/>
    <cellStyle name="Percent 6 4" xfId="5393" xr:uid="{00000000-0005-0000-0000-0000B3B50000}"/>
    <cellStyle name="Percent 6 4 2" xfId="5713" xr:uid="{00000000-0005-0000-0000-0000B4B50000}"/>
    <cellStyle name="Percent 6 4 2 2" xfId="8347" xr:uid="{00000000-0005-0000-0000-0000B5B50000}"/>
    <cellStyle name="Percent 6 4 2 2 2" xfId="42924" xr:uid="{00000000-0005-0000-0000-0000B6B50000}"/>
    <cellStyle name="Percent 6 4 2 3" xfId="14404" xr:uid="{00000000-0005-0000-0000-0000B7B50000}"/>
    <cellStyle name="Percent 6 4 3" xfId="8034" xr:uid="{00000000-0005-0000-0000-0000B8B50000}"/>
    <cellStyle name="Percent 6 4 3 2" xfId="43844" xr:uid="{00000000-0005-0000-0000-0000B9B50000}"/>
    <cellStyle name="Percent 6 4 4" xfId="14243" xr:uid="{00000000-0005-0000-0000-0000BAB50000}"/>
    <cellStyle name="Percent 6 5" xfId="5473" xr:uid="{00000000-0005-0000-0000-0000BBB50000}"/>
    <cellStyle name="Percent 6 5 2" xfId="8113" xr:uid="{00000000-0005-0000-0000-0000BCB50000}"/>
    <cellStyle name="Percent 6 5 2 2" xfId="43981" xr:uid="{00000000-0005-0000-0000-0000BDB50000}"/>
    <cellStyle name="Percent 6 5 3" xfId="14284" xr:uid="{00000000-0005-0000-0000-0000BEB50000}"/>
    <cellStyle name="Percent 6 6" xfId="5793" xr:uid="{00000000-0005-0000-0000-0000BFB50000}"/>
    <cellStyle name="Percent 6 6 2" xfId="8427" xr:uid="{00000000-0005-0000-0000-0000C0B50000}"/>
    <cellStyle name="Percent 6 6 2 2" xfId="20478" xr:uid="{00000000-0005-0000-0000-0000C1B50000}"/>
    <cellStyle name="Percent 6 6 3" xfId="14446" xr:uid="{00000000-0005-0000-0000-0000C2B50000}"/>
    <cellStyle name="Percent 6 7" xfId="7588" xr:uid="{00000000-0005-0000-0000-0000C3B50000}"/>
    <cellStyle name="Percent 6 7 2" xfId="19932" xr:uid="{00000000-0005-0000-0000-0000C4B50000}"/>
    <cellStyle name="Percent 6 7 3" xfId="23204" xr:uid="{00000000-0005-0000-0000-0000C5B50000}"/>
    <cellStyle name="Percent 6 8" xfId="12420" xr:uid="{00000000-0005-0000-0000-0000C6B50000}"/>
    <cellStyle name="Percent 7" xfId="5861" xr:uid="{00000000-0005-0000-0000-0000C7B50000}"/>
    <cellStyle name="Percent 7 2" xfId="23207" xr:uid="{00000000-0005-0000-0000-0000C8B50000}"/>
    <cellStyle name="Percent 7 2 2" xfId="44519" xr:uid="{00000000-0005-0000-0000-0000C9B50000}"/>
    <cellStyle name="Percent 7 3" xfId="23206" xr:uid="{00000000-0005-0000-0000-0000CAB50000}"/>
    <cellStyle name="Percent 7 4" xfId="43155" xr:uid="{00000000-0005-0000-0000-0000CBB50000}"/>
    <cellStyle name="Percent 7 5" xfId="12421" xr:uid="{00000000-0005-0000-0000-0000CCB50000}"/>
    <cellStyle name="Percent 8" xfId="25675" xr:uid="{00000000-0005-0000-0000-0000CDB50000}"/>
    <cellStyle name="Percent 9" xfId="51269" xr:uid="{00000000-0005-0000-0000-0000CEB50000}"/>
    <cellStyle name="Percentuale 10" xfId="681" xr:uid="{00000000-0005-0000-0000-0000CFB50000}"/>
    <cellStyle name="Percentuale 10 2" xfId="682" xr:uid="{00000000-0005-0000-0000-0000D0B50000}"/>
    <cellStyle name="Percentuale 10 2 2" xfId="1963" xr:uid="{00000000-0005-0000-0000-0000D1B50000}"/>
    <cellStyle name="Percentuale 10 2 2 2" xfId="8992" xr:uid="{00000000-0005-0000-0000-0000D2B50000}"/>
    <cellStyle name="Percentuale 10 2 2 3" xfId="23210" xr:uid="{00000000-0005-0000-0000-0000D3B50000}"/>
    <cellStyle name="Percentuale 10 2 3" xfId="8730" xr:uid="{00000000-0005-0000-0000-0000D4B50000}"/>
    <cellStyle name="Percentuale 10 2 3 2" xfId="23211" xr:uid="{00000000-0005-0000-0000-0000D5B50000}"/>
    <cellStyle name="Percentuale 10 2 4" xfId="23212" xr:uid="{00000000-0005-0000-0000-0000D6B50000}"/>
    <cellStyle name="Percentuale 10 2 5" xfId="23209" xr:uid="{00000000-0005-0000-0000-0000D7B50000}"/>
    <cellStyle name="Percentuale 10 3" xfId="683" xr:uid="{00000000-0005-0000-0000-0000D8B50000}"/>
    <cellStyle name="Percentuale 10 3 2" xfId="1965" xr:uid="{00000000-0005-0000-0000-0000D9B50000}"/>
    <cellStyle name="Percentuale 10 3 2 2" xfId="3834" xr:uid="{00000000-0005-0000-0000-0000DAB50000}"/>
    <cellStyle name="Percentuale 10 3 2 2 2" xfId="23215" xr:uid="{00000000-0005-0000-0000-0000DBB50000}"/>
    <cellStyle name="Percentuale 10 3 2 3" xfId="3006" xr:uid="{00000000-0005-0000-0000-0000DCB50000}"/>
    <cellStyle name="Percentuale 10 3 2 3 2" xfId="9546" xr:uid="{00000000-0005-0000-0000-0000DDB50000}"/>
    <cellStyle name="Percentuale 10 3 2 3 3" xfId="23216" xr:uid="{00000000-0005-0000-0000-0000DEB50000}"/>
    <cellStyle name="Percentuale 10 3 2 4" xfId="23214" xr:uid="{00000000-0005-0000-0000-0000DFB50000}"/>
    <cellStyle name="Percentuale 10 3 3" xfId="1964" xr:uid="{00000000-0005-0000-0000-0000E0B50000}"/>
    <cellStyle name="Percentuale 10 3 3 2" xfId="4557" xr:uid="{00000000-0005-0000-0000-0000E1B50000}"/>
    <cellStyle name="Percentuale 10 3 3 2 2" xfId="23218" xr:uid="{00000000-0005-0000-0000-0000E2B50000}"/>
    <cellStyle name="Percentuale 10 3 3 3" xfId="23219" xr:uid="{00000000-0005-0000-0000-0000E3B50000}"/>
    <cellStyle name="Percentuale 10 3 3 3 2" xfId="44520" xr:uid="{00000000-0005-0000-0000-0000E4B50000}"/>
    <cellStyle name="Percentuale 10 3 3 4" xfId="23217" xr:uid="{00000000-0005-0000-0000-0000E5B50000}"/>
    <cellStyle name="Percentuale 10 3 4" xfId="2496" xr:uid="{00000000-0005-0000-0000-0000E6B50000}"/>
    <cellStyle name="Percentuale 10 3 4 2" xfId="9207" xr:uid="{00000000-0005-0000-0000-0000E7B50000}"/>
    <cellStyle name="Percentuale 10 3 4 3" xfId="23220" xr:uid="{00000000-0005-0000-0000-0000E8B50000}"/>
    <cellStyle name="Percentuale 10 3 5" xfId="7726" xr:uid="{00000000-0005-0000-0000-0000E9B50000}"/>
    <cellStyle name="Percentuale 10 3 5 2" xfId="23221" xr:uid="{00000000-0005-0000-0000-0000EAB50000}"/>
    <cellStyle name="Percentuale 10 3 6" xfId="23222" xr:uid="{00000000-0005-0000-0000-0000EBB50000}"/>
    <cellStyle name="Percentuale 10 3 7" xfId="23213" xr:uid="{00000000-0005-0000-0000-0000ECB50000}"/>
    <cellStyle name="Percentuale 10 4" xfId="1966" xr:uid="{00000000-0005-0000-0000-0000EDB50000}"/>
    <cellStyle name="Percentuale 10 4 2" xfId="4558" xr:uid="{00000000-0005-0000-0000-0000EEB50000}"/>
    <cellStyle name="Percentuale 10 4 2 2" xfId="4559" xr:uid="{00000000-0005-0000-0000-0000EFB50000}"/>
    <cellStyle name="Percentuale 10 4 2 2 2" xfId="23225" xr:uid="{00000000-0005-0000-0000-0000F0B50000}"/>
    <cellStyle name="Percentuale 10 4 2 3" xfId="13335" xr:uid="{00000000-0005-0000-0000-0000F1B50000}"/>
    <cellStyle name="Percentuale 10 4 2 3 2" xfId="23226" xr:uid="{00000000-0005-0000-0000-0000F2B50000}"/>
    <cellStyle name="Percentuale 10 4 2 4" xfId="23224" xr:uid="{00000000-0005-0000-0000-0000F3B50000}"/>
    <cellStyle name="Percentuale 10 4 2 5" xfId="12941" xr:uid="{00000000-0005-0000-0000-0000F4B50000}"/>
    <cellStyle name="Percentuale 10 4 3" xfId="4560" xr:uid="{00000000-0005-0000-0000-0000F5B50000}"/>
    <cellStyle name="Percentuale 10 4 3 2" xfId="23227" xr:uid="{00000000-0005-0000-0000-0000F6B50000}"/>
    <cellStyle name="Percentuale 10 4 4" xfId="23228" xr:uid="{00000000-0005-0000-0000-0000F7B50000}"/>
    <cellStyle name="Percentuale 10 4 4 2" xfId="44521" xr:uid="{00000000-0005-0000-0000-0000F8B50000}"/>
    <cellStyle name="Percentuale 10 4 5" xfId="23229" xr:uid="{00000000-0005-0000-0000-0000F9B50000}"/>
    <cellStyle name="Percentuale 10 4 6" xfId="23223" xr:uid="{00000000-0005-0000-0000-0000FAB50000}"/>
    <cellStyle name="Percentuale 10 5" xfId="1967" xr:uid="{00000000-0005-0000-0000-0000FBB50000}"/>
    <cellStyle name="Percentuale 10 5 2" xfId="23231" xr:uid="{00000000-0005-0000-0000-0000FCB50000}"/>
    <cellStyle name="Percentuale 10 5 2 2" xfId="44522" xr:uid="{00000000-0005-0000-0000-0000FDB50000}"/>
    <cellStyle name="Percentuale 10 5 3" xfId="23232" xr:uid="{00000000-0005-0000-0000-0000FEB50000}"/>
    <cellStyle name="Percentuale 10 5 4" xfId="23230" xr:uid="{00000000-0005-0000-0000-0000FFB50000}"/>
    <cellStyle name="Percentuale 10 6" xfId="1962" xr:uid="{00000000-0005-0000-0000-000000B60000}"/>
    <cellStyle name="Percentuale 10 6 2" xfId="5036" xr:uid="{00000000-0005-0000-0000-000001B60000}"/>
    <cellStyle name="Percentuale 10 6 3" xfId="23233" xr:uid="{00000000-0005-0000-0000-000002B60000}"/>
    <cellStyle name="Percentuale 10 7" xfId="23208" xr:uid="{00000000-0005-0000-0000-000003B60000}"/>
    <cellStyle name="Percentuale 11" xfId="684" xr:uid="{00000000-0005-0000-0000-000004B60000}"/>
    <cellStyle name="Percentuale 11 2" xfId="685" xr:uid="{00000000-0005-0000-0000-000005B60000}"/>
    <cellStyle name="Percentuale 11 2 2" xfId="1969" xr:uid="{00000000-0005-0000-0000-000006B60000}"/>
    <cellStyle name="Percentuale 11 2 2 2" xfId="8993" xr:uid="{00000000-0005-0000-0000-000007B60000}"/>
    <cellStyle name="Percentuale 11 2 2 3" xfId="23236" xr:uid="{00000000-0005-0000-0000-000008B60000}"/>
    <cellStyle name="Percentuale 11 2 3" xfId="8731" xr:uid="{00000000-0005-0000-0000-000009B60000}"/>
    <cellStyle name="Percentuale 11 2 3 2" xfId="23237" xr:uid="{00000000-0005-0000-0000-00000AB60000}"/>
    <cellStyle name="Percentuale 11 2 4" xfId="23238" xr:uid="{00000000-0005-0000-0000-00000BB60000}"/>
    <cellStyle name="Percentuale 11 2 5" xfId="23235" xr:uid="{00000000-0005-0000-0000-00000CB60000}"/>
    <cellStyle name="Percentuale 11 3" xfId="686" xr:uid="{00000000-0005-0000-0000-00000DB60000}"/>
    <cellStyle name="Percentuale 11 3 2" xfId="1971" xr:uid="{00000000-0005-0000-0000-00000EB60000}"/>
    <cellStyle name="Percentuale 11 3 2 2" xfId="3835" xr:uid="{00000000-0005-0000-0000-00000FB60000}"/>
    <cellStyle name="Percentuale 11 3 2 2 2" xfId="23241" xr:uid="{00000000-0005-0000-0000-000010B60000}"/>
    <cellStyle name="Percentuale 11 3 2 3" xfId="3007" xr:uid="{00000000-0005-0000-0000-000011B60000}"/>
    <cellStyle name="Percentuale 11 3 2 3 2" xfId="9547" xr:uid="{00000000-0005-0000-0000-000012B60000}"/>
    <cellStyle name="Percentuale 11 3 2 3 3" xfId="23242" xr:uid="{00000000-0005-0000-0000-000013B60000}"/>
    <cellStyle name="Percentuale 11 3 2 4" xfId="23240" xr:uid="{00000000-0005-0000-0000-000014B60000}"/>
    <cellStyle name="Percentuale 11 3 3" xfId="1970" xr:uid="{00000000-0005-0000-0000-000015B60000}"/>
    <cellStyle name="Percentuale 11 3 3 2" xfId="4561" xr:uid="{00000000-0005-0000-0000-000016B60000}"/>
    <cellStyle name="Percentuale 11 3 3 2 2" xfId="23244" xr:uid="{00000000-0005-0000-0000-000017B60000}"/>
    <cellStyle name="Percentuale 11 3 3 3" xfId="23245" xr:uid="{00000000-0005-0000-0000-000018B60000}"/>
    <cellStyle name="Percentuale 11 3 3 3 2" xfId="44523" xr:uid="{00000000-0005-0000-0000-000019B60000}"/>
    <cellStyle name="Percentuale 11 3 3 4" xfId="23243" xr:uid="{00000000-0005-0000-0000-00001AB60000}"/>
    <cellStyle name="Percentuale 11 3 4" xfId="2497" xr:uid="{00000000-0005-0000-0000-00001BB60000}"/>
    <cellStyle name="Percentuale 11 3 4 2" xfId="9208" xr:uid="{00000000-0005-0000-0000-00001CB60000}"/>
    <cellStyle name="Percentuale 11 3 4 3" xfId="23246" xr:uid="{00000000-0005-0000-0000-00001DB60000}"/>
    <cellStyle name="Percentuale 11 3 5" xfId="7725" xr:uid="{00000000-0005-0000-0000-00001EB60000}"/>
    <cellStyle name="Percentuale 11 3 5 2" xfId="23247" xr:uid="{00000000-0005-0000-0000-00001FB60000}"/>
    <cellStyle name="Percentuale 11 3 6" xfId="23248" xr:uid="{00000000-0005-0000-0000-000020B60000}"/>
    <cellStyle name="Percentuale 11 3 7" xfId="23239" xr:uid="{00000000-0005-0000-0000-000021B60000}"/>
    <cellStyle name="Percentuale 11 4" xfId="1972" xr:uid="{00000000-0005-0000-0000-000022B60000}"/>
    <cellStyle name="Percentuale 11 4 2" xfId="4562" xr:uid="{00000000-0005-0000-0000-000023B60000}"/>
    <cellStyle name="Percentuale 11 4 2 2" xfId="4563" xr:uid="{00000000-0005-0000-0000-000024B60000}"/>
    <cellStyle name="Percentuale 11 4 2 2 2" xfId="23251" xr:uid="{00000000-0005-0000-0000-000025B60000}"/>
    <cellStyle name="Percentuale 11 4 2 3" xfId="13336" xr:uid="{00000000-0005-0000-0000-000026B60000}"/>
    <cellStyle name="Percentuale 11 4 2 3 2" xfId="23252" xr:uid="{00000000-0005-0000-0000-000027B60000}"/>
    <cellStyle name="Percentuale 11 4 2 4" xfId="23250" xr:uid="{00000000-0005-0000-0000-000028B60000}"/>
    <cellStyle name="Percentuale 11 4 2 5" xfId="12942" xr:uid="{00000000-0005-0000-0000-000029B60000}"/>
    <cellStyle name="Percentuale 11 4 3" xfId="4564" xr:uid="{00000000-0005-0000-0000-00002AB60000}"/>
    <cellStyle name="Percentuale 11 4 3 2" xfId="23253" xr:uid="{00000000-0005-0000-0000-00002BB60000}"/>
    <cellStyle name="Percentuale 11 4 4" xfId="23254" xr:uid="{00000000-0005-0000-0000-00002CB60000}"/>
    <cellStyle name="Percentuale 11 4 4 2" xfId="44524" xr:uid="{00000000-0005-0000-0000-00002DB60000}"/>
    <cellStyle name="Percentuale 11 4 5" xfId="23255" xr:uid="{00000000-0005-0000-0000-00002EB60000}"/>
    <cellStyle name="Percentuale 11 4 6" xfId="23249" xr:uid="{00000000-0005-0000-0000-00002FB60000}"/>
    <cellStyle name="Percentuale 11 5" xfId="1973" xr:uid="{00000000-0005-0000-0000-000030B60000}"/>
    <cellStyle name="Percentuale 11 5 2" xfId="23257" xr:uid="{00000000-0005-0000-0000-000031B60000}"/>
    <cellStyle name="Percentuale 11 5 2 2" xfId="44525" xr:uid="{00000000-0005-0000-0000-000032B60000}"/>
    <cellStyle name="Percentuale 11 5 3" xfId="23258" xr:uid="{00000000-0005-0000-0000-000033B60000}"/>
    <cellStyle name="Percentuale 11 5 4" xfId="23256" xr:uid="{00000000-0005-0000-0000-000034B60000}"/>
    <cellStyle name="Percentuale 11 6" xfId="1968" xr:uid="{00000000-0005-0000-0000-000035B60000}"/>
    <cellStyle name="Percentuale 11 6 2" xfId="5037" xr:uid="{00000000-0005-0000-0000-000036B60000}"/>
    <cellStyle name="Percentuale 11 6 3" xfId="23259" xr:uid="{00000000-0005-0000-0000-000037B60000}"/>
    <cellStyle name="Percentuale 11 7" xfId="23234" xr:uid="{00000000-0005-0000-0000-000038B60000}"/>
    <cellStyle name="Percentuale 12" xfId="687" xr:uid="{00000000-0005-0000-0000-000039B60000}"/>
    <cellStyle name="Percentuale 12 2" xfId="688" xr:uid="{00000000-0005-0000-0000-00003AB60000}"/>
    <cellStyle name="Percentuale 12 2 2" xfId="1975" xr:uid="{00000000-0005-0000-0000-00003BB60000}"/>
    <cellStyle name="Percentuale 12 2 2 2" xfId="8994" xr:uid="{00000000-0005-0000-0000-00003CB60000}"/>
    <cellStyle name="Percentuale 12 2 2 3" xfId="23262" xr:uid="{00000000-0005-0000-0000-00003DB60000}"/>
    <cellStyle name="Percentuale 12 2 3" xfId="8732" xr:uid="{00000000-0005-0000-0000-00003EB60000}"/>
    <cellStyle name="Percentuale 12 2 3 2" xfId="23263" xr:uid="{00000000-0005-0000-0000-00003FB60000}"/>
    <cellStyle name="Percentuale 12 2 4" xfId="23264" xr:uid="{00000000-0005-0000-0000-000040B60000}"/>
    <cellStyle name="Percentuale 12 2 5" xfId="23261" xr:uid="{00000000-0005-0000-0000-000041B60000}"/>
    <cellStyle name="Percentuale 12 3" xfId="689" xr:uid="{00000000-0005-0000-0000-000042B60000}"/>
    <cellStyle name="Percentuale 12 3 2" xfId="1977" xr:uid="{00000000-0005-0000-0000-000043B60000}"/>
    <cellStyle name="Percentuale 12 3 2 2" xfId="3836" xr:uid="{00000000-0005-0000-0000-000044B60000}"/>
    <cellStyle name="Percentuale 12 3 2 2 2" xfId="23267" xr:uid="{00000000-0005-0000-0000-000045B60000}"/>
    <cellStyle name="Percentuale 12 3 2 3" xfId="3008" xr:uid="{00000000-0005-0000-0000-000046B60000}"/>
    <cellStyle name="Percentuale 12 3 2 3 2" xfId="9548" xr:uid="{00000000-0005-0000-0000-000047B60000}"/>
    <cellStyle name="Percentuale 12 3 2 3 3" xfId="23268" xr:uid="{00000000-0005-0000-0000-000048B60000}"/>
    <cellStyle name="Percentuale 12 3 2 4" xfId="23266" xr:uid="{00000000-0005-0000-0000-000049B60000}"/>
    <cellStyle name="Percentuale 12 3 3" xfId="1976" xr:uid="{00000000-0005-0000-0000-00004AB60000}"/>
    <cellStyle name="Percentuale 12 3 3 2" xfId="4565" xr:uid="{00000000-0005-0000-0000-00004BB60000}"/>
    <cellStyle name="Percentuale 12 3 3 2 2" xfId="23270" xr:uid="{00000000-0005-0000-0000-00004CB60000}"/>
    <cellStyle name="Percentuale 12 3 3 3" xfId="23271" xr:uid="{00000000-0005-0000-0000-00004DB60000}"/>
    <cellStyle name="Percentuale 12 3 3 3 2" xfId="44526" xr:uid="{00000000-0005-0000-0000-00004EB60000}"/>
    <cellStyle name="Percentuale 12 3 3 4" xfId="23269" xr:uid="{00000000-0005-0000-0000-00004FB60000}"/>
    <cellStyle name="Percentuale 12 3 4" xfId="2498" xr:uid="{00000000-0005-0000-0000-000050B60000}"/>
    <cellStyle name="Percentuale 12 3 4 2" xfId="9209" xr:uid="{00000000-0005-0000-0000-000051B60000}"/>
    <cellStyle name="Percentuale 12 3 4 3" xfId="23272" xr:uid="{00000000-0005-0000-0000-000052B60000}"/>
    <cellStyle name="Percentuale 12 3 5" xfId="6584" xr:uid="{00000000-0005-0000-0000-000053B60000}"/>
    <cellStyle name="Percentuale 12 3 5 2" xfId="23273" xr:uid="{00000000-0005-0000-0000-000054B60000}"/>
    <cellStyle name="Percentuale 12 3 6" xfId="23274" xr:uid="{00000000-0005-0000-0000-000055B60000}"/>
    <cellStyle name="Percentuale 12 3 7" xfId="23265" xr:uid="{00000000-0005-0000-0000-000056B60000}"/>
    <cellStyle name="Percentuale 12 4" xfId="1978" xr:uid="{00000000-0005-0000-0000-000057B60000}"/>
    <cellStyle name="Percentuale 12 4 2" xfId="4566" xr:uid="{00000000-0005-0000-0000-000058B60000}"/>
    <cellStyle name="Percentuale 12 4 2 2" xfId="4567" xr:uid="{00000000-0005-0000-0000-000059B60000}"/>
    <cellStyle name="Percentuale 12 4 2 2 2" xfId="23277" xr:uid="{00000000-0005-0000-0000-00005AB60000}"/>
    <cellStyle name="Percentuale 12 4 2 3" xfId="13337" xr:uid="{00000000-0005-0000-0000-00005BB60000}"/>
    <cellStyle name="Percentuale 12 4 2 3 2" xfId="23278" xr:uid="{00000000-0005-0000-0000-00005CB60000}"/>
    <cellStyle name="Percentuale 12 4 2 4" xfId="23276" xr:uid="{00000000-0005-0000-0000-00005DB60000}"/>
    <cellStyle name="Percentuale 12 4 2 5" xfId="12943" xr:uid="{00000000-0005-0000-0000-00005EB60000}"/>
    <cellStyle name="Percentuale 12 4 3" xfId="4568" xr:uid="{00000000-0005-0000-0000-00005FB60000}"/>
    <cellStyle name="Percentuale 12 4 3 2" xfId="23279" xr:uid="{00000000-0005-0000-0000-000060B60000}"/>
    <cellStyle name="Percentuale 12 4 4" xfId="23280" xr:uid="{00000000-0005-0000-0000-000061B60000}"/>
    <cellStyle name="Percentuale 12 4 4 2" xfId="44527" xr:uid="{00000000-0005-0000-0000-000062B60000}"/>
    <cellStyle name="Percentuale 12 4 5" xfId="23281" xr:uid="{00000000-0005-0000-0000-000063B60000}"/>
    <cellStyle name="Percentuale 12 4 6" xfId="23275" xr:uid="{00000000-0005-0000-0000-000064B60000}"/>
    <cellStyle name="Percentuale 12 5" xfId="1979" xr:uid="{00000000-0005-0000-0000-000065B60000}"/>
    <cellStyle name="Percentuale 12 5 2" xfId="23283" xr:uid="{00000000-0005-0000-0000-000066B60000}"/>
    <cellStyle name="Percentuale 12 5 2 2" xfId="44528" xr:uid="{00000000-0005-0000-0000-000067B60000}"/>
    <cellStyle name="Percentuale 12 5 3" xfId="23284" xr:uid="{00000000-0005-0000-0000-000068B60000}"/>
    <cellStyle name="Percentuale 12 5 4" xfId="23282" xr:uid="{00000000-0005-0000-0000-000069B60000}"/>
    <cellStyle name="Percentuale 12 6" xfId="1974" xr:uid="{00000000-0005-0000-0000-00006AB60000}"/>
    <cellStyle name="Percentuale 12 6 2" xfId="5038" xr:uid="{00000000-0005-0000-0000-00006BB60000}"/>
    <cellStyle name="Percentuale 12 6 3" xfId="23285" xr:uid="{00000000-0005-0000-0000-00006CB60000}"/>
    <cellStyle name="Percentuale 12 7" xfId="23260" xr:uid="{00000000-0005-0000-0000-00006DB60000}"/>
    <cellStyle name="Percentuale 13" xfId="690" xr:uid="{00000000-0005-0000-0000-00006EB60000}"/>
    <cellStyle name="Percentuale 13 2" xfId="691" xr:uid="{00000000-0005-0000-0000-00006FB60000}"/>
    <cellStyle name="Percentuale 13 2 2" xfId="1981" xr:uid="{00000000-0005-0000-0000-000070B60000}"/>
    <cellStyle name="Percentuale 13 2 2 2" xfId="8995" xr:uid="{00000000-0005-0000-0000-000071B60000}"/>
    <cellStyle name="Percentuale 13 2 2 3" xfId="23288" xr:uid="{00000000-0005-0000-0000-000072B60000}"/>
    <cellStyle name="Percentuale 13 2 3" xfId="8733" xr:uid="{00000000-0005-0000-0000-000073B60000}"/>
    <cellStyle name="Percentuale 13 2 3 2" xfId="23289" xr:uid="{00000000-0005-0000-0000-000074B60000}"/>
    <cellStyle name="Percentuale 13 2 4" xfId="23290" xr:uid="{00000000-0005-0000-0000-000075B60000}"/>
    <cellStyle name="Percentuale 13 2 5" xfId="23287" xr:uid="{00000000-0005-0000-0000-000076B60000}"/>
    <cellStyle name="Percentuale 13 3" xfId="692" xr:uid="{00000000-0005-0000-0000-000077B60000}"/>
    <cellStyle name="Percentuale 13 3 2" xfId="1983" xr:uid="{00000000-0005-0000-0000-000078B60000}"/>
    <cellStyle name="Percentuale 13 3 2 2" xfId="3837" xr:uid="{00000000-0005-0000-0000-000079B60000}"/>
    <cellStyle name="Percentuale 13 3 2 2 2" xfId="23293" xr:uid="{00000000-0005-0000-0000-00007AB60000}"/>
    <cellStyle name="Percentuale 13 3 2 3" xfId="3009" xr:uid="{00000000-0005-0000-0000-00007BB60000}"/>
    <cellStyle name="Percentuale 13 3 2 3 2" xfId="9549" xr:uid="{00000000-0005-0000-0000-00007CB60000}"/>
    <cellStyle name="Percentuale 13 3 2 3 3" xfId="23294" xr:uid="{00000000-0005-0000-0000-00007DB60000}"/>
    <cellStyle name="Percentuale 13 3 2 4" xfId="23292" xr:uid="{00000000-0005-0000-0000-00007EB60000}"/>
    <cellStyle name="Percentuale 13 3 3" xfId="1982" xr:uid="{00000000-0005-0000-0000-00007FB60000}"/>
    <cellStyle name="Percentuale 13 3 3 2" xfId="4569" xr:uid="{00000000-0005-0000-0000-000080B60000}"/>
    <cellStyle name="Percentuale 13 3 3 2 2" xfId="23296" xr:uid="{00000000-0005-0000-0000-000081B60000}"/>
    <cellStyle name="Percentuale 13 3 3 3" xfId="23297" xr:uid="{00000000-0005-0000-0000-000082B60000}"/>
    <cellStyle name="Percentuale 13 3 3 3 2" xfId="44529" xr:uid="{00000000-0005-0000-0000-000083B60000}"/>
    <cellStyle name="Percentuale 13 3 3 4" xfId="23295" xr:uid="{00000000-0005-0000-0000-000084B60000}"/>
    <cellStyle name="Percentuale 13 3 4" xfId="2499" xr:uid="{00000000-0005-0000-0000-000085B60000}"/>
    <cellStyle name="Percentuale 13 3 4 2" xfId="9210" xr:uid="{00000000-0005-0000-0000-000086B60000}"/>
    <cellStyle name="Percentuale 13 3 4 3" xfId="23298" xr:uid="{00000000-0005-0000-0000-000087B60000}"/>
    <cellStyle name="Percentuale 13 3 5" xfId="6634" xr:uid="{00000000-0005-0000-0000-000088B60000}"/>
    <cellStyle name="Percentuale 13 3 5 2" xfId="23299" xr:uid="{00000000-0005-0000-0000-000089B60000}"/>
    <cellStyle name="Percentuale 13 3 6" xfId="23300" xr:uid="{00000000-0005-0000-0000-00008AB60000}"/>
    <cellStyle name="Percentuale 13 3 7" xfId="23291" xr:uid="{00000000-0005-0000-0000-00008BB60000}"/>
    <cellStyle name="Percentuale 13 4" xfId="1984" xr:uid="{00000000-0005-0000-0000-00008CB60000}"/>
    <cellStyle name="Percentuale 13 4 2" xfId="4570" xr:uid="{00000000-0005-0000-0000-00008DB60000}"/>
    <cellStyle name="Percentuale 13 4 2 2" xfId="4571" xr:uid="{00000000-0005-0000-0000-00008EB60000}"/>
    <cellStyle name="Percentuale 13 4 2 2 2" xfId="23303" xr:uid="{00000000-0005-0000-0000-00008FB60000}"/>
    <cellStyle name="Percentuale 13 4 2 3" xfId="13338" xr:uid="{00000000-0005-0000-0000-000090B60000}"/>
    <cellStyle name="Percentuale 13 4 2 3 2" xfId="23304" xr:uid="{00000000-0005-0000-0000-000091B60000}"/>
    <cellStyle name="Percentuale 13 4 2 4" xfId="23302" xr:uid="{00000000-0005-0000-0000-000092B60000}"/>
    <cellStyle name="Percentuale 13 4 2 5" xfId="12944" xr:uid="{00000000-0005-0000-0000-000093B60000}"/>
    <cellStyle name="Percentuale 13 4 3" xfId="4572" xr:uid="{00000000-0005-0000-0000-000094B60000}"/>
    <cellStyle name="Percentuale 13 4 3 2" xfId="23305" xr:uid="{00000000-0005-0000-0000-000095B60000}"/>
    <cellStyle name="Percentuale 13 4 4" xfId="23306" xr:uid="{00000000-0005-0000-0000-000096B60000}"/>
    <cellStyle name="Percentuale 13 4 4 2" xfId="44530" xr:uid="{00000000-0005-0000-0000-000097B60000}"/>
    <cellStyle name="Percentuale 13 4 5" xfId="23307" xr:uid="{00000000-0005-0000-0000-000098B60000}"/>
    <cellStyle name="Percentuale 13 4 6" xfId="23301" xr:uid="{00000000-0005-0000-0000-000099B60000}"/>
    <cellStyle name="Percentuale 13 5" xfId="1985" xr:uid="{00000000-0005-0000-0000-00009AB60000}"/>
    <cellStyle name="Percentuale 13 5 2" xfId="23309" xr:uid="{00000000-0005-0000-0000-00009BB60000}"/>
    <cellStyle name="Percentuale 13 5 2 2" xfId="44531" xr:uid="{00000000-0005-0000-0000-00009CB60000}"/>
    <cellStyle name="Percentuale 13 5 3" xfId="23310" xr:uid="{00000000-0005-0000-0000-00009DB60000}"/>
    <cellStyle name="Percentuale 13 5 4" xfId="23308" xr:uid="{00000000-0005-0000-0000-00009EB60000}"/>
    <cellStyle name="Percentuale 13 6" xfId="1980" xr:uid="{00000000-0005-0000-0000-00009FB60000}"/>
    <cellStyle name="Percentuale 13 6 2" xfId="5039" xr:uid="{00000000-0005-0000-0000-0000A0B60000}"/>
    <cellStyle name="Percentuale 13 6 3" xfId="23311" xr:uid="{00000000-0005-0000-0000-0000A1B60000}"/>
    <cellStyle name="Percentuale 13 7" xfId="23286" xr:uid="{00000000-0005-0000-0000-0000A2B60000}"/>
    <cellStyle name="Percentuale 14" xfId="693" xr:uid="{00000000-0005-0000-0000-0000A3B60000}"/>
    <cellStyle name="Percentuale 14 2" xfId="694" xr:uid="{00000000-0005-0000-0000-0000A4B60000}"/>
    <cellStyle name="Percentuale 14 2 2" xfId="1987" xr:uid="{00000000-0005-0000-0000-0000A5B60000}"/>
    <cellStyle name="Percentuale 14 2 2 2" xfId="8996" xr:uid="{00000000-0005-0000-0000-0000A6B60000}"/>
    <cellStyle name="Percentuale 14 2 2 3" xfId="23314" xr:uid="{00000000-0005-0000-0000-0000A7B60000}"/>
    <cellStyle name="Percentuale 14 2 3" xfId="8734" xr:uid="{00000000-0005-0000-0000-0000A8B60000}"/>
    <cellStyle name="Percentuale 14 2 3 2" xfId="23315" xr:uid="{00000000-0005-0000-0000-0000A9B60000}"/>
    <cellStyle name="Percentuale 14 2 4" xfId="23316" xr:uid="{00000000-0005-0000-0000-0000AAB60000}"/>
    <cellStyle name="Percentuale 14 2 5" xfId="23313" xr:uid="{00000000-0005-0000-0000-0000ABB60000}"/>
    <cellStyle name="Percentuale 14 3" xfId="695" xr:uid="{00000000-0005-0000-0000-0000ACB60000}"/>
    <cellStyle name="Percentuale 14 3 2" xfId="1989" xr:uid="{00000000-0005-0000-0000-0000ADB60000}"/>
    <cellStyle name="Percentuale 14 3 2 2" xfId="3838" xr:uid="{00000000-0005-0000-0000-0000AEB60000}"/>
    <cellStyle name="Percentuale 14 3 2 2 2" xfId="23319" xr:uid="{00000000-0005-0000-0000-0000AFB60000}"/>
    <cellStyle name="Percentuale 14 3 2 3" xfId="3010" xr:uid="{00000000-0005-0000-0000-0000B0B60000}"/>
    <cellStyle name="Percentuale 14 3 2 3 2" xfId="9550" xr:uid="{00000000-0005-0000-0000-0000B1B60000}"/>
    <cellStyle name="Percentuale 14 3 2 3 3" xfId="23320" xr:uid="{00000000-0005-0000-0000-0000B2B60000}"/>
    <cellStyle name="Percentuale 14 3 2 4" xfId="23318" xr:uid="{00000000-0005-0000-0000-0000B3B60000}"/>
    <cellStyle name="Percentuale 14 3 3" xfId="1988" xr:uid="{00000000-0005-0000-0000-0000B4B60000}"/>
    <cellStyle name="Percentuale 14 3 3 2" xfId="4573" xr:uid="{00000000-0005-0000-0000-0000B5B60000}"/>
    <cellStyle name="Percentuale 14 3 3 2 2" xfId="23322" xr:uid="{00000000-0005-0000-0000-0000B6B60000}"/>
    <cellStyle name="Percentuale 14 3 3 3" xfId="23323" xr:uid="{00000000-0005-0000-0000-0000B7B60000}"/>
    <cellStyle name="Percentuale 14 3 3 3 2" xfId="44532" xr:uid="{00000000-0005-0000-0000-0000B8B60000}"/>
    <cellStyle name="Percentuale 14 3 3 4" xfId="23321" xr:uid="{00000000-0005-0000-0000-0000B9B60000}"/>
    <cellStyle name="Percentuale 14 3 4" xfId="2500" xr:uid="{00000000-0005-0000-0000-0000BAB60000}"/>
    <cellStyle name="Percentuale 14 3 4 2" xfId="9211" xr:uid="{00000000-0005-0000-0000-0000BBB60000}"/>
    <cellStyle name="Percentuale 14 3 4 3" xfId="23324" xr:uid="{00000000-0005-0000-0000-0000BCB60000}"/>
    <cellStyle name="Percentuale 14 3 5" xfId="7690" xr:uid="{00000000-0005-0000-0000-0000BDB60000}"/>
    <cellStyle name="Percentuale 14 3 5 2" xfId="23325" xr:uid="{00000000-0005-0000-0000-0000BEB60000}"/>
    <cellStyle name="Percentuale 14 3 6" xfId="23326" xr:uid="{00000000-0005-0000-0000-0000BFB60000}"/>
    <cellStyle name="Percentuale 14 3 7" xfId="23317" xr:uid="{00000000-0005-0000-0000-0000C0B60000}"/>
    <cellStyle name="Percentuale 14 4" xfId="1990" xr:uid="{00000000-0005-0000-0000-0000C1B60000}"/>
    <cellStyle name="Percentuale 14 4 2" xfId="4574" xr:uid="{00000000-0005-0000-0000-0000C2B60000}"/>
    <cellStyle name="Percentuale 14 4 2 2" xfId="4575" xr:uid="{00000000-0005-0000-0000-0000C3B60000}"/>
    <cellStyle name="Percentuale 14 4 2 2 2" xfId="23329" xr:uid="{00000000-0005-0000-0000-0000C4B60000}"/>
    <cellStyle name="Percentuale 14 4 2 3" xfId="13339" xr:uid="{00000000-0005-0000-0000-0000C5B60000}"/>
    <cellStyle name="Percentuale 14 4 2 3 2" xfId="23330" xr:uid="{00000000-0005-0000-0000-0000C6B60000}"/>
    <cellStyle name="Percentuale 14 4 2 4" xfId="23328" xr:uid="{00000000-0005-0000-0000-0000C7B60000}"/>
    <cellStyle name="Percentuale 14 4 2 5" xfId="12945" xr:uid="{00000000-0005-0000-0000-0000C8B60000}"/>
    <cellStyle name="Percentuale 14 4 3" xfId="4576" xr:uid="{00000000-0005-0000-0000-0000C9B60000}"/>
    <cellStyle name="Percentuale 14 4 3 2" xfId="23331" xr:uid="{00000000-0005-0000-0000-0000CAB60000}"/>
    <cellStyle name="Percentuale 14 4 4" xfId="23332" xr:uid="{00000000-0005-0000-0000-0000CBB60000}"/>
    <cellStyle name="Percentuale 14 4 4 2" xfId="44533" xr:uid="{00000000-0005-0000-0000-0000CCB60000}"/>
    <cellStyle name="Percentuale 14 4 5" xfId="23333" xr:uid="{00000000-0005-0000-0000-0000CDB60000}"/>
    <cellStyle name="Percentuale 14 4 6" xfId="23327" xr:uid="{00000000-0005-0000-0000-0000CEB60000}"/>
    <cellStyle name="Percentuale 14 5" xfId="1991" xr:uid="{00000000-0005-0000-0000-0000CFB60000}"/>
    <cellStyle name="Percentuale 14 5 2" xfId="23335" xr:uid="{00000000-0005-0000-0000-0000D0B60000}"/>
    <cellStyle name="Percentuale 14 5 2 2" xfId="44534" xr:uid="{00000000-0005-0000-0000-0000D1B60000}"/>
    <cellStyle name="Percentuale 14 5 3" xfId="23336" xr:uid="{00000000-0005-0000-0000-0000D2B60000}"/>
    <cellStyle name="Percentuale 14 5 4" xfId="23334" xr:uid="{00000000-0005-0000-0000-0000D3B60000}"/>
    <cellStyle name="Percentuale 14 6" xfId="1986" xr:uid="{00000000-0005-0000-0000-0000D4B60000}"/>
    <cellStyle name="Percentuale 14 6 2" xfId="5040" xr:uid="{00000000-0005-0000-0000-0000D5B60000}"/>
    <cellStyle name="Percentuale 14 6 3" xfId="23337" xr:uid="{00000000-0005-0000-0000-0000D6B60000}"/>
    <cellStyle name="Percentuale 14 7" xfId="23312" xr:uid="{00000000-0005-0000-0000-0000D7B60000}"/>
    <cellStyle name="Percentuale 15" xfId="696" xr:uid="{00000000-0005-0000-0000-0000D8B60000}"/>
    <cellStyle name="Percentuale 15 2" xfId="697" xr:uid="{00000000-0005-0000-0000-0000D9B60000}"/>
    <cellStyle name="Percentuale 15 2 2" xfId="1993" xr:uid="{00000000-0005-0000-0000-0000DAB60000}"/>
    <cellStyle name="Percentuale 15 2 2 2" xfId="8997" xr:uid="{00000000-0005-0000-0000-0000DBB60000}"/>
    <cellStyle name="Percentuale 15 2 2 3" xfId="23340" xr:uid="{00000000-0005-0000-0000-0000DCB60000}"/>
    <cellStyle name="Percentuale 15 2 3" xfId="8735" xr:uid="{00000000-0005-0000-0000-0000DDB60000}"/>
    <cellStyle name="Percentuale 15 2 3 2" xfId="23341" xr:uid="{00000000-0005-0000-0000-0000DEB60000}"/>
    <cellStyle name="Percentuale 15 2 4" xfId="23342" xr:uid="{00000000-0005-0000-0000-0000DFB60000}"/>
    <cellStyle name="Percentuale 15 2 5" xfId="23339" xr:uid="{00000000-0005-0000-0000-0000E0B60000}"/>
    <cellStyle name="Percentuale 15 3" xfId="698" xr:uid="{00000000-0005-0000-0000-0000E1B60000}"/>
    <cellStyle name="Percentuale 15 3 2" xfId="1995" xr:uid="{00000000-0005-0000-0000-0000E2B60000}"/>
    <cellStyle name="Percentuale 15 3 2 2" xfId="3839" xr:uid="{00000000-0005-0000-0000-0000E3B60000}"/>
    <cellStyle name="Percentuale 15 3 2 2 2" xfId="23345" xr:uid="{00000000-0005-0000-0000-0000E4B60000}"/>
    <cellStyle name="Percentuale 15 3 2 3" xfId="3011" xr:uid="{00000000-0005-0000-0000-0000E5B60000}"/>
    <cellStyle name="Percentuale 15 3 2 3 2" xfId="9551" xr:uid="{00000000-0005-0000-0000-0000E6B60000}"/>
    <cellStyle name="Percentuale 15 3 2 3 3" xfId="23346" xr:uid="{00000000-0005-0000-0000-0000E7B60000}"/>
    <cellStyle name="Percentuale 15 3 2 4" xfId="23344" xr:uid="{00000000-0005-0000-0000-0000E8B60000}"/>
    <cellStyle name="Percentuale 15 3 3" xfId="1994" xr:uid="{00000000-0005-0000-0000-0000E9B60000}"/>
    <cellStyle name="Percentuale 15 3 3 2" xfId="4577" xr:uid="{00000000-0005-0000-0000-0000EAB60000}"/>
    <cellStyle name="Percentuale 15 3 3 2 2" xfId="23348" xr:uid="{00000000-0005-0000-0000-0000EBB60000}"/>
    <cellStyle name="Percentuale 15 3 3 3" xfId="23349" xr:uid="{00000000-0005-0000-0000-0000ECB60000}"/>
    <cellStyle name="Percentuale 15 3 3 3 2" xfId="44535" xr:uid="{00000000-0005-0000-0000-0000EDB60000}"/>
    <cellStyle name="Percentuale 15 3 3 4" xfId="23347" xr:uid="{00000000-0005-0000-0000-0000EEB60000}"/>
    <cellStyle name="Percentuale 15 3 4" xfId="2501" xr:uid="{00000000-0005-0000-0000-0000EFB60000}"/>
    <cellStyle name="Percentuale 15 3 4 2" xfId="9212" xr:uid="{00000000-0005-0000-0000-0000F0B60000}"/>
    <cellStyle name="Percentuale 15 3 4 3" xfId="23350" xr:uid="{00000000-0005-0000-0000-0000F1B60000}"/>
    <cellStyle name="Percentuale 15 3 5" xfId="6633" xr:uid="{00000000-0005-0000-0000-0000F2B60000}"/>
    <cellStyle name="Percentuale 15 3 5 2" xfId="23351" xr:uid="{00000000-0005-0000-0000-0000F3B60000}"/>
    <cellStyle name="Percentuale 15 3 6" xfId="23352" xr:uid="{00000000-0005-0000-0000-0000F4B60000}"/>
    <cellStyle name="Percentuale 15 3 7" xfId="23343" xr:uid="{00000000-0005-0000-0000-0000F5B60000}"/>
    <cellStyle name="Percentuale 15 4" xfId="1996" xr:uid="{00000000-0005-0000-0000-0000F6B60000}"/>
    <cellStyle name="Percentuale 15 4 2" xfId="4578" xr:uid="{00000000-0005-0000-0000-0000F7B60000}"/>
    <cellStyle name="Percentuale 15 4 2 2" xfId="4579" xr:uid="{00000000-0005-0000-0000-0000F8B60000}"/>
    <cellStyle name="Percentuale 15 4 2 2 2" xfId="23355" xr:uid="{00000000-0005-0000-0000-0000F9B60000}"/>
    <cellStyle name="Percentuale 15 4 2 3" xfId="13340" xr:uid="{00000000-0005-0000-0000-0000FAB60000}"/>
    <cellStyle name="Percentuale 15 4 2 3 2" xfId="23356" xr:uid="{00000000-0005-0000-0000-0000FBB60000}"/>
    <cellStyle name="Percentuale 15 4 2 4" xfId="23354" xr:uid="{00000000-0005-0000-0000-0000FCB60000}"/>
    <cellStyle name="Percentuale 15 4 2 5" xfId="12947" xr:uid="{00000000-0005-0000-0000-0000FDB60000}"/>
    <cellStyle name="Percentuale 15 4 3" xfId="4580" xr:uid="{00000000-0005-0000-0000-0000FEB60000}"/>
    <cellStyle name="Percentuale 15 4 3 2" xfId="23357" xr:uid="{00000000-0005-0000-0000-0000FFB60000}"/>
    <cellStyle name="Percentuale 15 4 4" xfId="23358" xr:uid="{00000000-0005-0000-0000-000000B70000}"/>
    <cellStyle name="Percentuale 15 4 4 2" xfId="44536" xr:uid="{00000000-0005-0000-0000-000001B70000}"/>
    <cellStyle name="Percentuale 15 4 5" xfId="23359" xr:uid="{00000000-0005-0000-0000-000002B70000}"/>
    <cellStyle name="Percentuale 15 4 6" xfId="23353" xr:uid="{00000000-0005-0000-0000-000003B70000}"/>
    <cellStyle name="Percentuale 15 5" xfId="1997" xr:uid="{00000000-0005-0000-0000-000004B70000}"/>
    <cellStyle name="Percentuale 15 5 2" xfId="23361" xr:uid="{00000000-0005-0000-0000-000005B70000}"/>
    <cellStyle name="Percentuale 15 5 2 2" xfId="44537" xr:uid="{00000000-0005-0000-0000-000006B70000}"/>
    <cellStyle name="Percentuale 15 5 3" xfId="23362" xr:uid="{00000000-0005-0000-0000-000007B70000}"/>
    <cellStyle name="Percentuale 15 5 4" xfId="23360" xr:uid="{00000000-0005-0000-0000-000008B70000}"/>
    <cellStyle name="Percentuale 15 6" xfId="1992" xr:uid="{00000000-0005-0000-0000-000009B70000}"/>
    <cellStyle name="Percentuale 15 6 2" xfId="5041" xr:uid="{00000000-0005-0000-0000-00000AB70000}"/>
    <cellStyle name="Percentuale 15 6 3" xfId="23363" xr:uid="{00000000-0005-0000-0000-00000BB70000}"/>
    <cellStyle name="Percentuale 15 7" xfId="23338" xr:uid="{00000000-0005-0000-0000-00000CB70000}"/>
    <cellStyle name="Percentuale 16" xfId="699" xr:uid="{00000000-0005-0000-0000-00000DB70000}"/>
    <cellStyle name="Percentuale 16 2" xfId="700" xr:uid="{00000000-0005-0000-0000-00000EB70000}"/>
    <cellStyle name="Percentuale 16 2 2" xfId="1999" xr:uid="{00000000-0005-0000-0000-00000FB70000}"/>
    <cellStyle name="Percentuale 16 2 2 2" xfId="8998" xr:uid="{00000000-0005-0000-0000-000010B70000}"/>
    <cellStyle name="Percentuale 16 2 2 3" xfId="23366" xr:uid="{00000000-0005-0000-0000-000011B70000}"/>
    <cellStyle name="Percentuale 16 2 3" xfId="8736" xr:uid="{00000000-0005-0000-0000-000012B70000}"/>
    <cellStyle name="Percentuale 16 2 3 2" xfId="23367" xr:uid="{00000000-0005-0000-0000-000013B70000}"/>
    <cellStyle name="Percentuale 16 2 4" xfId="23368" xr:uid="{00000000-0005-0000-0000-000014B70000}"/>
    <cellStyle name="Percentuale 16 2 5" xfId="23365" xr:uid="{00000000-0005-0000-0000-000015B70000}"/>
    <cellStyle name="Percentuale 16 3" xfId="701" xr:uid="{00000000-0005-0000-0000-000016B70000}"/>
    <cellStyle name="Percentuale 16 3 2" xfId="2001" xr:uid="{00000000-0005-0000-0000-000017B70000}"/>
    <cellStyle name="Percentuale 16 3 2 2" xfId="3840" xr:uid="{00000000-0005-0000-0000-000018B70000}"/>
    <cellStyle name="Percentuale 16 3 2 2 2" xfId="23371" xr:uid="{00000000-0005-0000-0000-000019B70000}"/>
    <cellStyle name="Percentuale 16 3 2 3" xfId="3012" xr:uid="{00000000-0005-0000-0000-00001AB70000}"/>
    <cellStyle name="Percentuale 16 3 2 3 2" xfId="9552" xr:uid="{00000000-0005-0000-0000-00001BB70000}"/>
    <cellStyle name="Percentuale 16 3 2 3 3" xfId="23372" xr:uid="{00000000-0005-0000-0000-00001CB70000}"/>
    <cellStyle name="Percentuale 16 3 2 4" xfId="23370" xr:uid="{00000000-0005-0000-0000-00001DB70000}"/>
    <cellStyle name="Percentuale 16 3 3" xfId="2000" xr:uid="{00000000-0005-0000-0000-00001EB70000}"/>
    <cellStyle name="Percentuale 16 3 3 2" xfId="4581" xr:uid="{00000000-0005-0000-0000-00001FB70000}"/>
    <cellStyle name="Percentuale 16 3 3 2 2" xfId="23374" xr:uid="{00000000-0005-0000-0000-000020B70000}"/>
    <cellStyle name="Percentuale 16 3 3 3" xfId="23375" xr:uid="{00000000-0005-0000-0000-000021B70000}"/>
    <cellStyle name="Percentuale 16 3 3 3 2" xfId="44538" xr:uid="{00000000-0005-0000-0000-000022B70000}"/>
    <cellStyle name="Percentuale 16 3 3 4" xfId="23373" xr:uid="{00000000-0005-0000-0000-000023B70000}"/>
    <cellStyle name="Percentuale 16 3 4" xfId="2502" xr:uid="{00000000-0005-0000-0000-000024B70000}"/>
    <cellStyle name="Percentuale 16 3 4 2" xfId="9213" xr:uid="{00000000-0005-0000-0000-000025B70000}"/>
    <cellStyle name="Percentuale 16 3 4 3" xfId="23376" xr:uid="{00000000-0005-0000-0000-000026B70000}"/>
    <cellStyle name="Percentuale 16 3 5" xfId="7689" xr:uid="{00000000-0005-0000-0000-000027B70000}"/>
    <cellStyle name="Percentuale 16 3 5 2" xfId="23377" xr:uid="{00000000-0005-0000-0000-000028B70000}"/>
    <cellStyle name="Percentuale 16 3 6" xfId="23378" xr:uid="{00000000-0005-0000-0000-000029B70000}"/>
    <cellStyle name="Percentuale 16 3 7" xfId="23369" xr:uid="{00000000-0005-0000-0000-00002AB70000}"/>
    <cellStyle name="Percentuale 16 4" xfId="2002" xr:uid="{00000000-0005-0000-0000-00002BB70000}"/>
    <cellStyle name="Percentuale 16 4 2" xfId="4582" xr:uid="{00000000-0005-0000-0000-00002CB70000}"/>
    <cellStyle name="Percentuale 16 4 2 2" xfId="4583" xr:uid="{00000000-0005-0000-0000-00002DB70000}"/>
    <cellStyle name="Percentuale 16 4 2 2 2" xfId="23381" xr:uid="{00000000-0005-0000-0000-00002EB70000}"/>
    <cellStyle name="Percentuale 16 4 2 3" xfId="13341" xr:uid="{00000000-0005-0000-0000-00002FB70000}"/>
    <cellStyle name="Percentuale 16 4 2 3 2" xfId="23382" xr:uid="{00000000-0005-0000-0000-000030B70000}"/>
    <cellStyle name="Percentuale 16 4 2 4" xfId="23380" xr:uid="{00000000-0005-0000-0000-000031B70000}"/>
    <cellStyle name="Percentuale 16 4 2 5" xfId="12948" xr:uid="{00000000-0005-0000-0000-000032B70000}"/>
    <cellStyle name="Percentuale 16 4 3" xfId="4584" xr:uid="{00000000-0005-0000-0000-000033B70000}"/>
    <cellStyle name="Percentuale 16 4 3 2" xfId="23383" xr:uid="{00000000-0005-0000-0000-000034B70000}"/>
    <cellStyle name="Percentuale 16 4 4" xfId="23384" xr:uid="{00000000-0005-0000-0000-000035B70000}"/>
    <cellStyle name="Percentuale 16 4 4 2" xfId="44539" xr:uid="{00000000-0005-0000-0000-000036B70000}"/>
    <cellStyle name="Percentuale 16 4 5" xfId="23385" xr:uid="{00000000-0005-0000-0000-000037B70000}"/>
    <cellStyle name="Percentuale 16 4 6" xfId="23379" xr:uid="{00000000-0005-0000-0000-000038B70000}"/>
    <cellStyle name="Percentuale 16 5" xfId="2003" xr:uid="{00000000-0005-0000-0000-000039B70000}"/>
    <cellStyle name="Percentuale 16 5 2" xfId="23387" xr:uid="{00000000-0005-0000-0000-00003AB70000}"/>
    <cellStyle name="Percentuale 16 5 2 2" xfId="44540" xr:uid="{00000000-0005-0000-0000-00003BB70000}"/>
    <cellStyle name="Percentuale 16 5 3" xfId="23388" xr:uid="{00000000-0005-0000-0000-00003CB70000}"/>
    <cellStyle name="Percentuale 16 5 4" xfId="23386" xr:uid="{00000000-0005-0000-0000-00003DB70000}"/>
    <cellStyle name="Percentuale 16 6" xfId="1998" xr:uid="{00000000-0005-0000-0000-00003EB70000}"/>
    <cellStyle name="Percentuale 16 6 2" xfId="5042" xr:uid="{00000000-0005-0000-0000-00003FB70000}"/>
    <cellStyle name="Percentuale 16 6 3" xfId="23389" xr:uid="{00000000-0005-0000-0000-000040B70000}"/>
    <cellStyle name="Percentuale 16 7" xfId="23364" xr:uid="{00000000-0005-0000-0000-000041B70000}"/>
    <cellStyle name="Percentuale 17" xfId="702" xr:uid="{00000000-0005-0000-0000-000042B70000}"/>
    <cellStyle name="Percentuale 17 2" xfId="703" xr:uid="{00000000-0005-0000-0000-000043B70000}"/>
    <cellStyle name="Percentuale 17 2 2" xfId="2005" xr:uid="{00000000-0005-0000-0000-000044B70000}"/>
    <cellStyle name="Percentuale 17 2 2 2" xfId="8999" xr:uid="{00000000-0005-0000-0000-000045B70000}"/>
    <cellStyle name="Percentuale 17 2 2 3" xfId="23392" xr:uid="{00000000-0005-0000-0000-000046B70000}"/>
    <cellStyle name="Percentuale 17 2 3" xfId="8737" xr:uid="{00000000-0005-0000-0000-000047B70000}"/>
    <cellStyle name="Percentuale 17 2 3 2" xfId="23393" xr:uid="{00000000-0005-0000-0000-000048B70000}"/>
    <cellStyle name="Percentuale 17 2 4" xfId="23394" xr:uid="{00000000-0005-0000-0000-000049B70000}"/>
    <cellStyle name="Percentuale 17 2 5" xfId="23391" xr:uid="{00000000-0005-0000-0000-00004AB70000}"/>
    <cellStyle name="Percentuale 17 3" xfId="704" xr:uid="{00000000-0005-0000-0000-00004BB70000}"/>
    <cellStyle name="Percentuale 17 3 2" xfId="2007" xr:uid="{00000000-0005-0000-0000-00004CB70000}"/>
    <cellStyle name="Percentuale 17 3 2 2" xfId="3841" xr:uid="{00000000-0005-0000-0000-00004DB70000}"/>
    <cellStyle name="Percentuale 17 3 2 2 2" xfId="23397" xr:uid="{00000000-0005-0000-0000-00004EB70000}"/>
    <cellStyle name="Percentuale 17 3 2 3" xfId="3013" xr:uid="{00000000-0005-0000-0000-00004FB70000}"/>
    <cellStyle name="Percentuale 17 3 2 3 2" xfId="9553" xr:uid="{00000000-0005-0000-0000-000050B70000}"/>
    <cellStyle name="Percentuale 17 3 2 3 3" xfId="23398" xr:uid="{00000000-0005-0000-0000-000051B70000}"/>
    <cellStyle name="Percentuale 17 3 2 4" xfId="23396" xr:uid="{00000000-0005-0000-0000-000052B70000}"/>
    <cellStyle name="Percentuale 17 3 3" xfId="2006" xr:uid="{00000000-0005-0000-0000-000053B70000}"/>
    <cellStyle name="Percentuale 17 3 3 2" xfId="4585" xr:uid="{00000000-0005-0000-0000-000054B70000}"/>
    <cellStyle name="Percentuale 17 3 3 2 2" xfId="23400" xr:uid="{00000000-0005-0000-0000-000055B70000}"/>
    <cellStyle name="Percentuale 17 3 3 3" xfId="23401" xr:uid="{00000000-0005-0000-0000-000056B70000}"/>
    <cellStyle name="Percentuale 17 3 3 3 2" xfId="44541" xr:uid="{00000000-0005-0000-0000-000057B70000}"/>
    <cellStyle name="Percentuale 17 3 3 4" xfId="23399" xr:uid="{00000000-0005-0000-0000-000058B70000}"/>
    <cellStyle name="Percentuale 17 3 4" xfId="2503" xr:uid="{00000000-0005-0000-0000-000059B70000}"/>
    <cellStyle name="Percentuale 17 3 4 2" xfId="9214" xr:uid="{00000000-0005-0000-0000-00005AB70000}"/>
    <cellStyle name="Percentuale 17 3 4 3" xfId="23402" xr:uid="{00000000-0005-0000-0000-00005BB70000}"/>
    <cellStyle name="Percentuale 17 3 5" xfId="7728" xr:uid="{00000000-0005-0000-0000-00005CB70000}"/>
    <cellStyle name="Percentuale 17 3 5 2" xfId="23403" xr:uid="{00000000-0005-0000-0000-00005DB70000}"/>
    <cellStyle name="Percentuale 17 3 6" xfId="23404" xr:uid="{00000000-0005-0000-0000-00005EB70000}"/>
    <cellStyle name="Percentuale 17 3 7" xfId="23395" xr:uid="{00000000-0005-0000-0000-00005FB70000}"/>
    <cellStyle name="Percentuale 17 4" xfId="2008" xr:uid="{00000000-0005-0000-0000-000060B70000}"/>
    <cellStyle name="Percentuale 17 4 2" xfId="4586" xr:uid="{00000000-0005-0000-0000-000061B70000}"/>
    <cellStyle name="Percentuale 17 4 2 2" xfId="4587" xr:uid="{00000000-0005-0000-0000-000062B70000}"/>
    <cellStyle name="Percentuale 17 4 2 2 2" xfId="23407" xr:uid="{00000000-0005-0000-0000-000063B70000}"/>
    <cellStyle name="Percentuale 17 4 2 3" xfId="13342" xr:uid="{00000000-0005-0000-0000-000064B70000}"/>
    <cellStyle name="Percentuale 17 4 2 3 2" xfId="23408" xr:uid="{00000000-0005-0000-0000-000065B70000}"/>
    <cellStyle name="Percentuale 17 4 2 4" xfId="23406" xr:uid="{00000000-0005-0000-0000-000066B70000}"/>
    <cellStyle name="Percentuale 17 4 2 5" xfId="12949" xr:uid="{00000000-0005-0000-0000-000067B70000}"/>
    <cellStyle name="Percentuale 17 4 3" xfId="4588" xr:uid="{00000000-0005-0000-0000-000068B70000}"/>
    <cellStyle name="Percentuale 17 4 3 2" xfId="23409" xr:uid="{00000000-0005-0000-0000-000069B70000}"/>
    <cellStyle name="Percentuale 17 4 4" xfId="23410" xr:uid="{00000000-0005-0000-0000-00006AB70000}"/>
    <cellStyle name="Percentuale 17 4 5" xfId="23411" xr:uid="{00000000-0005-0000-0000-00006BB70000}"/>
    <cellStyle name="Percentuale 17 4 5 2" xfId="44542" xr:uid="{00000000-0005-0000-0000-00006CB70000}"/>
    <cellStyle name="Percentuale 17 4 6" xfId="23412" xr:uid="{00000000-0005-0000-0000-00006DB70000}"/>
    <cellStyle name="Percentuale 17 4 7" xfId="23405" xr:uid="{00000000-0005-0000-0000-00006EB70000}"/>
    <cellStyle name="Percentuale 17 5" xfId="2009" xr:uid="{00000000-0005-0000-0000-00006FB70000}"/>
    <cellStyle name="Percentuale 17 5 2" xfId="23414" xr:uid="{00000000-0005-0000-0000-000070B70000}"/>
    <cellStyle name="Percentuale 17 5 3" xfId="23415" xr:uid="{00000000-0005-0000-0000-000071B70000}"/>
    <cellStyle name="Percentuale 17 5 3 2" xfId="44543" xr:uid="{00000000-0005-0000-0000-000072B70000}"/>
    <cellStyle name="Percentuale 17 5 4" xfId="23416" xr:uid="{00000000-0005-0000-0000-000073B70000}"/>
    <cellStyle name="Percentuale 17 5 5" xfId="23413" xr:uid="{00000000-0005-0000-0000-000074B70000}"/>
    <cellStyle name="Percentuale 17 6" xfId="2004" xr:uid="{00000000-0005-0000-0000-000075B70000}"/>
    <cellStyle name="Percentuale 17 6 2" xfId="5043" xr:uid="{00000000-0005-0000-0000-000076B70000}"/>
    <cellStyle name="Percentuale 17 6 3" xfId="23417" xr:uid="{00000000-0005-0000-0000-000077B70000}"/>
    <cellStyle name="Percentuale 17 7" xfId="23390" xr:uid="{00000000-0005-0000-0000-000078B70000}"/>
    <cellStyle name="Percentuale 18" xfId="705" xr:uid="{00000000-0005-0000-0000-000079B70000}"/>
    <cellStyle name="Percentuale 18 2" xfId="706" xr:uid="{00000000-0005-0000-0000-00007AB70000}"/>
    <cellStyle name="Percentuale 18 2 2" xfId="2011" xr:uid="{00000000-0005-0000-0000-00007BB70000}"/>
    <cellStyle name="Percentuale 18 2 2 2" xfId="9000" xr:uid="{00000000-0005-0000-0000-00007CB70000}"/>
    <cellStyle name="Percentuale 18 2 2 3" xfId="23420" xr:uid="{00000000-0005-0000-0000-00007DB70000}"/>
    <cellStyle name="Percentuale 18 2 3" xfId="8738" xr:uid="{00000000-0005-0000-0000-00007EB70000}"/>
    <cellStyle name="Percentuale 18 2 3 2" xfId="23421" xr:uid="{00000000-0005-0000-0000-00007FB70000}"/>
    <cellStyle name="Percentuale 18 2 4" xfId="23422" xr:uid="{00000000-0005-0000-0000-000080B70000}"/>
    <cellStyle name="Percentuale 18 2 4 2" xfId="44544" xr:uid="{00000000-0005-0000-0000-000081B70000}"/>
    <cellStyle name="Percentuale 18 2 5" xfId="23423" xr:uid="{00000000-0005-0000-0000-000082B70000}"/>
    <cellStyle name="Percentuale 18 2 6" xfId="23419" xr:uid="{00000000-0005-0000-0000-000083B70000}"/>
    <cellStyle name="Percentuale 18 3" xfId="707" xr:uid="{00000000-0005-0000-0000-000084B70000}"/>
    <cellStyle name="Percentuale 18 3 2" xfId="2013" xr:uid="{00000000-0005-0000-0000-000085B70000}"/>
    <cellStyle name="Percentuale 18 3 2 2" xfId="3842" xr:uid="{00000000-0005-0000-0000-000086B70000}"/>
    <cellStyle name="Percentuale 18 3 2 2 2" xfId="23427" xr:uid="{00000000-0005-0000-0000-000087B70000}"/>
    <cellStyle name="Percentuale 18 3 2 2 3" xfId="23426" xr:uid="{00000000-0005-0000-0000-000088B70000}"/>
    <cellStyle name="Percentuale 18 3 2 3" xfId="3014" xr:uid="{00000000-0005-0000-0000-000089B70000}"/>
    <cellStyle name="Percentuale 18 3 2 3 2" xfId="9554" xr:uid="{00000000-0005-0000-0000-00008AB70000}"/>
    <cellStyle name="Percentuale 18 3 2 3 3" xfId="23428" xr:uid="{00000000-0005-0000-0000-00008BB70000}"/>
    <cellStyle name="Percentuale 18 3 2 3 4" xfId="44545" xr:uid="{00000000-0005-0000-0000-00008CB70000}"/>
    <cellStyle name="Percentuale 18 3 2 4" xfId="23429" xr:uid="{00000000-0005-0000-0000-00008DB70000}"/>
    <cellStyle name="Percentuale 18 3 2 5" xfId="23425" xr:uid="{00000000-0005-0000-0000-00008EB70000}"/>
    <cellStyle name="Percentuale 18 3 3" xfId="2012" xr:uid="{00000000-0005-0000-0000-00008FB70000}"/>
    <cellStyle name="Percentuale 18 3 3 2" xfId="4589" xr:uid="{00000000-0005-0000-0000-000090B70000}"/>
    <cellStyle name="Percentuale 18 3 3 2 2" xfId="23431" xr:uid="{00000000-0005-0000-0000-000091B70000}"/>
    <cellStyle name="Percentuale 18 3 3 3" xfId="23432" xr:uid="{00000000-0005-0000-0000-000092B70000}"/>
    <cellStyle name="Percentuale 18 3 3 4" xfId="23433" xr:uid="{00000000-0005-0000-0000-000093B70000}"/>
    <cellStyle name="Percentuale 18 3 3 4 2" xfId="44546" xr:uid="{00000000-0005-0000-0000-000094B70000}"/>
    <cellStyle name="Percentuale 18 3 3 5" xfId="23430" xr:uid="{00000000-0005-0000-0000-000095B70000}"/>
    <cellStyle name="Percentuale 18 3 4" xfId="2504" xr:uid="{00000000-0005-0000-0000-000096B70000}"/>
    <cellStyle name="Percentuale 18 3 4 2" xfId="9215" xr:uid="{00000000-0005-0000-0000-000097B70000}"/>
    <cellStyle name="Percentuale 18 3 4 3" xfId="23434" xr:uid="{00000000-0005-0000-0000-000098B70000}"/>
    <cellStyle name="Percentuale 18 3 5" xfId="6526" xr:uid="{00000000-0005-0000-0000-000099B70000}"/>
    <cellStyle name="Percentuale 18 3 5 2" xfId="23435" xr:uid="{00000000-0005-0000-0000-00009AB70000}"/>
    <cellStyle name="Percentuale 18 3 6" xfId="23436" xr:uid="{00000000-0005-0000-0000-00009BB70000}"/>
    <cellStyle name="Percentuale 18 3 6 2" xfId="44547" xr:uid="{00000000-0005-0000-0000-00009CB70000}"/>
    <cellStyle name="Percentuale 18 3 7" xfId="23437" xr:uid="{00000000-0005-0000-0000-00009DB70000}"/>
    <cellStyle name="Percentuale 18 3 8" xfId="23424" xr:uid="{00000000-0005-0000-0000-00009EB70000}"/>
    <cellStyle name="Percentuale 18 4" xfId="2014" xr:uid="{00000000-0005-0000-0000-00009FB70000}"/>
    <cellStyle name="Percentuale 18 4 2" xfId="4590" xr:uid="{00000000-0005-0000-0000-0000A0B70000}"/>
    <cellStyle name="Percentuale 18 4 2 2" xfId="4591" xr:uid="{00000000-0005-0000-0000-0000A1B70000}"/>
    <cellStyle name="Percentuale 18 4 2 2 2" xfId="23440" xr:uid="{00000000-0005-0000-0000-0000A2B70000}"/>
    <cellStyle name="Percentuale 18 4 2 3" xfId="13343" xr:uid="{00000000-0005-0000-0000-0000A3B70000}"/>
    <cellStyle name="Percentuale 18 4 2 3 2" xfId="23441" xr:uid="{00000000-0005-0000-0000-0000A4B70000}"/>
    <cellStyle name="Percentuale 18 4 2 4" xfId="23439" xr:uid="{00000000-0005-0000-0000-0000A5B70000}"/>
    <cellStyle name="Percentuale 18 4 2 5" xfId="12950" xr:uid="{00000000-0005-0000-0000-0000A6B70000}"/>
    <cellStyle name="Percentuale 18 4 3" xfId="4592" xr:uid="{00000000-0005-0000-0000-0000A7B70000}"/>
    <cellStyle name="Percentuale 18 4 3 2" xfId="23442" xr:uid="{00000000-0005-0000-0000-0000A8B70000}"/>
    <cellStyle name="Percentuale 18 4 4" xfId="23443" xr:uid="{00000000-0005-0000-0000-0000A9B70000}"/>
    <cellStyle name="Percentuale 18 4 5" xfId="23444" xr:uid="{00000000-0005-0000-0000-0000AAB70000}"/>
    <cellStyle name="Percentuale 18 4 5 2" xfId="44548" xr:uid="{00000000-0005-0000-0000-0000ABB70000}"/>
    <cellStyle name="Percentuale 18 4 6" xfId="23445" xr:uid="{00000000-0005-0000-0000-0000ACB70000}"/>
    <cellStyle name="Percentuale 18 4 7" xfId="23438" xr:uid="{00000000-0005-0000-0000-0000ADB70000}"/>
    <cellStyle name="Percentuale 18 5" xfId="2015" xr:uid="{00000000-0005-0000-0000-0000AEB70000}"/>
    <cellStyle name="Percentuale 18 5 2" xfId="23447" xr:uid="{00000000-0005-0000-0000-0000AFB70000}"/>
    <cellStyle name="Percentuale 18 5 3" xfId="23448" xr:uid="{00000000-0005-0000-0000-0000B0B70000}"/>
    <cellStyle name="Percentuale 18 5 3 2" xfId="44549" xr:uid="{00000000-0005-0000-0000-0000B1B70000}"/>
    <cellStyle name="Percentuale 18 5 4" xfId="23449" xr:uid="{00000000-0005-0000-0000-0000B2B70000}"/>
    <cellStyle name="Percentuale 18 5 5" xfId="23446" xr:uid="{00000000-0005-0000-0000-0000B3B70000}"/>
    <cellStyle name="Percentuale 18 6" xfId="2010" xr:uid="{00000000-0005-0000-0000-0000B4B70000}"/>
    <cellStyle name="Percentuale 18 6 2" xfId="5044" xr:uid="{00000000-0005-0000-0000-0000B5B70000}"/>
    <cellStyle name="Percentuale 18 6 3" xfId="23450" xr:uid="{00000000-0005-0000-0000-0000B6B70000}"/>
    <cellStyle name="Percentuale 18 7" xfId="23451" xr:uid="{00000000-0005-0000-0000-0000B7B70000}"/>
    <cellStyle name="Percentuale 18 7 2" xfId="44550" xr:uid="{00000000-0005-0000-0000-0000B8B70000}"/>
    <cellStyle name="Percentuale 18 8" xfId="23418" xr:uid="{00000000-0005-0000-0000-0000B9B70000}"/>
    <cellStyle name="Percentuale 19" xfId="708" xr:uid="{00000000-0005-0000-0000-0000BAB70000}"/>
    <cellStyle name="Percentuale 19 2" xfId="709" xr:uid="{00000000-0005-0000-0000-0000BBB70000}"/>
    <cellStyle name="Percentuale 19 2 2" xfId="2017" xr:uid="{00000000-0005-0000-0000-0000BCB70000}"/>
    <cellStyle name="Percentuale 19 2 2 2" xfId="9001" xr:uid="{00000000-0005-0000-0000-0000BDB70000}"/>
    <cellStyle name="Percentuale 19 2 2 3" xfId="23454" xr:uid="{00000000-0005-0000-0000-0000BEB70000}"/>
    <cellStyle name="Percentuale 19 2 3" xfId="8739" xr:uid="{00000000-0005-0000-0000-0000BFB70000}"/>
    <cellStyle name="Percentuale 19 2 3 2" xfId="23455" xr:uid="{00000000-0005-0000-0000-0000C0B70000}"/>
    <cellStyle name="Percentuale 19 2 4" xfId="23456" xr:uid="{00000000-0005-0000-0000-0000C1B70000}"/>
    <cellStyle name="Percentuale 19 2 4 2" xfId="44551" xr:uid="{00000000-0005-0000-0000-0000C2B70000}"/>
    <cellStyle name="Percentuale 19 2 5" xfId="23457" xr:uid="{00000000-0005-0000-0000-0000C3B70000}"/>
    <cellStyle name="Percentuale 19 2 6" xfId="23453" xr:uid="{00000000-0005-0000-0000-0000C4B70000}"/>
    <cellStyle name="Percentuale 19 3" xfId="710" xr:uid="{00000000-0005-0000-0000-0000C5B70000}"/>
    <cellStyle name="Percentuale 19 3 2" xfId="2019" xr:uid="{00000000-0005-0000-0000-0000C6B70000}"/>
    <cellStyle name="Percentuale 19 3 2 2" xfId="3843" xr:uid="{00000000-0005-0000-0000-0000C7B70000}"/>
    <cellStyle name="Percentuale 19 3 2 2 2" xfId="23461" xr:uid="{00000000-0005-0000-0000-0000C8B70000}"/>
    <cellStyle name="Percentuale 19 3 2 2 3" xfId="23460" xr:uid="{00000000-0005-0000-0000-0000C9B70000}"/>
    <cellStyle name="Percentuale 19 3 2 3" xfId="3015" xr:uid="{00000000-0005-0000-0000-0000CAB70000}"/>
    <cellStyle name="Percentuale 19 3 2 3 2" xfId="9555" xr:uid="{00000000-0005-0000-0000-0000CBB70000}"/>
    <cellStyle name="Percentuale 19 3 2 3 3" xfId="23462" xr:uid="{00000000-0005-0000-0000-0000CCB70000}"/>
    <cellStyle name="Percentuale 19 3 2 3 4" xfId="44552" xr:uid="{00000000-0005-0000-0000-0000CDB70000}"/>
    <cellStyle name="Percentuale 19 3 2 4" xfId="23463" xr:uid="{00000000-0005-0000-0000-0000CEB70000}"/>
    <cellStyle name="Percentuale 19 3 2 5" xfId="23459" xr:uid="{00000000-0005-0000-0000-0000CFB70000}"/>
    <cellStyle name="Percentuale 19 3 3" xfId="2018" xr:uid="{00000000-0005-0000-0000-0000D0B70000}"/>
    <cellStyle name="Percentuale 19 3 3 2" xfId="4593" xr:uid="{00000000-0005-0000-0000-0000D1B70000}"/>
    <cellStyle name="Percentuale 19 3 3 2 2" xfId="23465" xr:uid="{00000000-0005-0000-0000-0000D2B70000}"/>
    <cellStyle name="Percentuale 19 3 3 3" xfId="23466" xr:uid="{00000000-0005-0000-0000-0000D3B70000}"/>
    <cellStyle name="Percentuale 19 3 3 4" xfId="23467" xr:uid="{00000000-0005-0000-0000-0000D4B70000}"/>
    <cellStyle name="Percentuale 19 3 3 4 2" xfId="44553" xr:uid="{00000000-0005-0000-0000-0000D5B70000}"/>
    <cellStyle name="Percentuale 19 3 3 5" xfId="23464" xr:uid="{00000000-0005-0000-0000-0000D6B70000}"/>
    <cellStyle name="Percentuale 19 3 4" xfId="2505" xr:uid="{00000000-0005-0000-0000-0000D7B70000}"/>
    <cellStyle name="Percentuale 19 3 4 2" xfId="9216" xr:uid="{00000000-0005-0000-0000-0000D8B70000}"/>
    <cellStyle name="Percentuale 19 3 4 3" xfId="23468" xr:uid="{00000000-0005-0000-0000-0000D9B70000}"/>
    <cellStyle name="Percentuale 19 3 5" xfId="7727" xr:uid="{00000000-0005-0000-0000-0000DAB70000}"/>
    <cellStyle name="Percentuale 19 3 5 2" xfId="23469" xr:uid="{00000000-0005-0000-0000-0000DBB70000}"/>
    <cellStyle name="Percentuale 19 3 6" xfId="23470" xr:uid="{00000000-0005-0000-0000-0000DCB70000}"/>
    <cellStyle name="Percentuale 19 3 6 2" xfId="44554" xr:uid="{00000000-0005-0000-0000-0000DDB70000}"/>
    <cellStyle name="Percentuale 19 3 7" xfId="23471" xr:uid="{00000000-0005-0000-0000-0000DEB70000}"/>
    <cellStyle name="Percentuale 19 3 8" xfId="23458" xr:uid="{00000000-0005-0000-0000-0000DFB70000}"/>
    <cellStyle name="Percentuale 19 4" xfId="2020" xr:uid="{00000000-0005-0000-0000-0000E0B70000}"/>
    <cellStyle name="Percentuale 19 4 2" xfId="4594" xr:uid="{00000000-0005-0000-0000-0000E1B70000}"/>
    <cellStyle name="Percentuale 19 4 2 2" xfId="4595" xr:uid="{00000000-0005-0000-0000-0000E2B70000}"/>
    <cellStyle name="Percentuale 19 4 2 2 2" xfId="23474" xr:uid="{00000000-0005-0000-0000-0000E3B70000}"/>
    <cellStyle name="Percentuale 19 4 2 3" xfId="13344" xr:uid="{00000000-0005-0000-0000-0000E4B70000}"/>
    <cellStyle name="Percentuale 19 4 2 3 2" xfId="23475" xr:uid="{00000000-0005-0000-0000-0000E5B70000}"/>
    <cellStyle name="Percentuale 19 4 2 4" xfId="23473" xr:uid="{00000000-0005-0000-0000-0000E6B70000}"/>
    <cellStyle name="Percentuale 19 4 2 5" xfId="12951" xr:uid="{00000000-0005-0000-0000-0000E7B70000}"/>
    <cellStyle name="Percentuale 19 4 3" xfId="4596" xr:uid="{00000000-0005-0000-0000-0000E8B70000}"/>
    <cellStyle name="Percentuale 19 4 3 2" xfId="23476" xr:uid="{00000000-0005-0000-0000-0000E9B70000}"/>
    <cellStyle name="Percentuale 19 4 4" xfId="23477" xr:uid="{00000000-0005-0000-0000-0000EAB70000}"/>
    <cellStyle name="Percentuale 19 4 5" xfId="23478" xr:uid="{00000000-0005-0000-0000-0000EBB70000}"/>
    <cellStyle name="Percentuale 19 4 5 2" xfId="44555" xr:uid="{00000000-0005-0000-0000-0000ECB70000}"/>
    <cellStyle name="Percentuale 19 4 6" xfId="23479" xr:uid="{00000000-0005-0000-0000-0000EDB70000}"/>
    <cellStyle name="Percentuale 19 4 7" xfId="23472" xr:uid="{00000000-0005-0000-0000-0000EEB70000}"/>
    <cellStyle name="Percentuale 19 5" xfId="2021" xr:uid="{00000000-0005-0000-0000-0000EFB70000}"/>
    <cellStyle name="Percentuale 19 5 2" xfId="23481" xr:uid="{00000000-0005-0000-0000-0000F0B70000}"/>
    <cellStyle name="Percentuale 19 5 3" xfId="23482" xr:uid="{00000000-0005-0000-0000-0000F1B70000}"/>
    <cellStyle name="Percentuale 19 5 3 2" xfId="44556" xr:uid="{00000000-0005-0000-0000-0000F2B70000}"/>
    <cellStyle name="Percentuale 19 5 4" xfId="23483" xr:uid="{00000000-0005-0000-0000-0000F3B70000}"/>
    <cellStyle name="Percentuale 19 5 5" xfId="23480" xr:uid="{00000000-0005-0000-0000-0000F4B70000}"/>
    <cellStyle name="Percentuale 19 6" xfId="2016" xr:uid="{00000000-0005-0000-0000-0000F5B70000}"/>
    <cellStyle name="Percentuale 19 6 2" xfId="5045" xr:uid="{00000000-0005-0000-0000-0000F6B70000}"/>
    <cellStyle name="Percentuale 19 6 3" xfId="23484" xr:uid="{00000000-0005-0000-0000-0000F7B70000}"/>
    <cellStyle name="Percentuale 19 7" xfId="23485" xr:uid="{00000000-0005-0000-0000-0000F8B70000}"/>
    <cellStyle name="Percentuale 19 7 2" xfId="44557" xr:uid="{00000000-0005-0000-0000-0000F9B70000}"/>
    <cellStyle name="Percentuale 19 8" xfId="23452" xr:uid="{00000000-0005-0000-0000-0000FAB70000}"/>
    <cellStyle name="Percentuale 2" xfId="711" xr:uid="{00000000-0005-0000-0000-0000FBB70000}"/>
    <cellStyle name="Percentuale 2 2" xfId="712" xr:uid="{00000000-0005-0000-0000-0000FCB70000}"/>
    <cellStyle name="Percentuale 2 2 2" xfId="2023" xr:uid="{00000000-0005-0000-0000-0000FDB70000}"/>
    <cellStyle name="Percentuale 2 2 2 2" xfId="9002" xr:uid="{00000000-0005-0000-0000-0000FEB70000}"/>
    <cellStyle name="Percentuale 2 2 2 3" xfId="23488" xr:uid="{00000000-0005-0000-0000-0000FFB70000}"/>
    <cellStyle name="Percentuale 2 2 3" xfId="8740" xr:uid="{00000000-0005-0000-0000-000000B80000}"/>
    <cellStyle name="Percentuale 2 2 3 2" xfId="23489" xr:uid="{00000000-0005-0000-0000-000001B80000}"/>
    <cellStyle name="Percentuale 2 2 4" xfId="23490" xr:uid="{00000000-0005-0000-0000-000002B80000}"/>
    <cellStyle name="Percentuale 2 2 4 2" xfId="44558" xr:uid="{00000000-0005-0000-0000-000003B80000}"/>
    <cellStyle name="Percentuale 2 2 5" xfId="23491" xr:uid="{00000000-0005-0000-0000-000004B80000}"/>
    <cellStyle name="Percentuale 2 2 6" xfId="23487" xr:uid="{00000000-0005-0000-0000-000005B80000}"/>
    <cellStyle name="Percentuale 2 3" xfId="713" xr:uid="{00000000-0005-0000-0000-000006B80000}"/>
    <cellStyle name="Percentuale 2 3 2" xfId="2025" xr:uid="{00000000-0005-0000-0000-000007B80000}"/>
    <cellStyle name="Percentuale 2 3 2 2" xfId="3844" xr:uid="{00000000-0005-0000-0000-000008B80000}"/>
    <cellStyle name="Percentuale 2 3 2 2 2" xfId="23495" xr:uid="{00000000-0005-0000-0000-000009B80000}"/>
    <cellStyle name="Percentuale 2 3 2 2 3" xfId="23494" xr:uid="{00000000-0005-0000-0000-00000AB80000}"/>
    <cellStyle name="Percentuale 2 3 2 3" xfId="3016" xr:uid="{00000000-0005-0000-0000-00000BB80000}"/>
    <cellStyle name="Percentuale 2 3 2 3 2" xfId="9556" xr:uid="{00000000-0005-0000-0000-00000CB80000}"/>
    <cellStyle name="Percentuale 2 3 2 3 3" xfId="23496" xr:uid="{00000000-0005-0000-0000-00000DB80000}"/>
    <cellStyle name="Percentuale 2 3 2 3 4" xfId="44559" xr:uid="{00000000-0005-0000-0000-00000EB80000}"/>
    <cellStyle name="Percentuale 2 3 2 4" xfId="23497" xr:uid="{00000000-0005-0000-0000-00000FB80000}"/>
    <cellStyle name="Percentuale 2 3 2 5" xfId="23493" xr:uid="{00000000-0005-0000-0000-000010B80000}"/>
    <cellStyle name="Percentuale 2 3 3" xfId="2024" xr:uid="{00000000-0005-0000-0000-000011B80000}"/>
    <cellStyle name="Percentuale 2 3 3 2" xfId="4597" xr:uid="{00000000-0005-0000-0000-000012B80000}"/>
    <cellStyle name="Percentuale 2 3 3 2 2" xfId="23499" xr:uid="{00000000-0005-0000-0000-000013B80000}"/>
    <cellStyle name="Percentuale 2 3 3 3" xfId="23500" xr:uid="{00000000-0005-0000-0000-000014B80000}"/>
    <cellStyle name="Percentuale 2 3 3 4" xfId="23501" xr:uid="{00000000-0005-0000-0000-000015B80000}"/>
    <cellStyle name="Percentuale 2 3 3 4 2" xfId="44560" xr:uid="{00000000-0005-0000-0000-000016B80000}"/>
    <cellStyle name="Percentuale 2 3 3 5" xfId="23498" xr:uid="{00000000-0005-0000-0000-000017B80000}"/>
    <cellStyle name="Percentuale 2 3 4" xfId="2506" xr:uid="{00000000-0005-0000-0000-000018B80000}"/>
    <cellStyle name="Percentuale 2 3 4 2" xfId="9217" xr:uid="{00000000-0005-0000-0000-000019B80000}"/>
    <cellStyle name="Percentuale 2 3 4 3" xfId="23502" xr:uid="{00000000-0005-0000-0000-00001AB80000}"/>
    <cellStyle name="Percentuale 2 3 5" xfId="6852" xr:uid="{00000000-0005-0000-0000-00001BB80000}"/>
    <cellStyle name="Percentuale 2 3 5 2" xfId="23503" xr:uid="{00000000-0005-0000-0000-00001CB80000}"/>
    <cellStyle name="Percentuale 2 3 6" xfId="23504" xr:uid="{00000000-0005-0000-0000-00001DB80000}"/>
    <cellStyle name="Percentuale 2 3 6 2" xfId="44561" xr:uid="{00000000-0005-0000-0000-00001EB80000}"/>
    <cellStyle name="Percentuale 2 3 7" xfId="23505" xr:uid="{00000000-0005-0000-0000-00001FB80000}"/>
    <cellStyle name="Percentuale 2 3 8" xfId="23492" xr:uid="{00000000-0005-0000-0000-000020B80000}"/>
    <cellStyle name="Percentuale 2 4" xfId="2026" xr:uid="{00000000-0005-0000-0000-000021B80000}"/>
    <cellStyle name="Percentuale 2 4 2" xfId="4598" xr:uid="{00000000-0005-0000-0000-000022B80000}"/>
    <cellStyle name="Percentuale 2 4 2 2" xfId="4599" xr:uid="{00000000-0005-0000-0000-000023B80000}"/>
    <cellStyle name="Percentuale 2 4 2 2 2" xfId="23508" xr:uid="{00000000-0005-0000-0000-000024B80000}"/>
    <cellStyle name="Percentuale 2 4 2 3" xfId="13345" xr:uid="{00000000-0005-0000-0000-000025B80000}"/>
    <cellStyle name="Percentuale 2 4 2 3 2" xfId="23509" xr:uid="{00000000-0005-0000-0000-000026B80000}"/>
    <cellStyle name="Percentuale 2 4 2 4" xfId="23507" xr:uid="{00000000-0005-0000-0000-000027B80000}"/>
    <cellStyle name="Percentuale 2 4 2 5" xfId="12952" xr:uid="{00000000-0005-0000-0000-000028B80000}"/>
    <cellStyle name="Percentuale 2 4 3" xfId="4600" xr:uid="{00000000-0005-0000-0000-000029B80000}"/>
    <cellStyle name="Percentuale 2 4 3 2" xfId="23510" xr:uid="{00000000-0005-0000-0000-00002AB80000}"/>
    <cellStyle name="Percentuale 2 4 4" xfId="23511" xr:uid="{00000000-0005-0000-0000-00002BB80000}"/>
    <cellStyle name="Percentuale 2 4 5" xfId="23512" xr:uid="{00000000-0005-0000-0000-00002CB80000}"/>
    <cellStyle name="Percentuale 2 4 5 2" xfId="44562" xr:uid="{00000000-0005-0000-0000-00002DB80000}"/>
    <cellStyle name="Percentuale 2 4 6" xfId="23513" xr:uid="{00000000-0005-0000-0000-00002EB80000}"/>
    <cellStyle name="Percentuale 2 4 7" xfId="23506" xr:uid="{00000000-0005-0000-0000-00002FB80000}"/>
    <cellStyle name="Percentuale 2 5" xfId="2027" xr:uid="{00000000-0005-0000-0000-000030B80000}"/>
    <cellStyle name="Percentuale 2 5 2" xfId="23515" xr:uid="{00000000-0005-0000-0000-000031B80000}"/>
    <cellStyle name="Percentuale 2 5 3" xfId="23516" xr:uid="{00000000-0005-0000-0000-000032B80000}"/>
    <cellStyle name="Percentuale 2 5 3 2" xfId="44563" xr:uid="{00000000-0005-0000-0000-000033B80000}"/>
    <cellStyle name="Percentuale 2 5 4" xfId="23517" xr:uid="{00000000-0005-0000-0000-000034B80000}"/>
    <cellStyle name="Percentuale 2 5 5" xfId="23514" xr:uid="{00000000-0005-0000-0000-000035B80000}"/>
    <cellStyle name="Percentuale 2 6" xfId="2022" xr:uid="{00000000-0005-0000-0000-000036B80000}"/>
    <cellStyle name="Percentuale 2 6 2" xfId="5046" xr:uid="{00000000-0005-0000-0000-000037B80000}"/>
    <cellStyle name="Percentuale 2 6 3" xfId="23518" xr:uid="{00000000-0005-0000-0000-000038B80000}"/>
    <cellStyle name="Percentuale 2 7" xfId="23519" xr:uid="{00000000-0005-0000-0000-000039B80000}"/>
    <cellStyle name="Percentuale 2 7 2" xfId="44564" xr:uid="{00000000-0005-0000-0000-00003AB80000}"/>
    <cellStyle name="Percentuale 2 8" xfId="23486" xr:uid="{00000000-0005-0000-0000-00003BB80000}"/>
    <cellStyle name="Percentuale 20" xfId="714" xr:uid="{00000000-0005-0000-0000-00003CB80000}"/>
    <cellStyle name="Percentuale 20 2" xfId="715" xr:uid="{00000000-0005-0000-0000-00003DB80000}"/>
    <cellStyle name="Percentuale 20 2 2" xfId="2029" xr:uid="{00000000-0005-0000-0000-00003EB80000}"/>
    <cellStyle name="Percentuale 20 2 2 2" xfId="9003" xr:uid="{00000000-0005-0000-0000-00003FB80000}"/>
    <cellStyle name="Percentuale 20 2 2 3" xfId="23522" xr:uid="{00000000-0005-0000-0000-000040B80000}"/>
    <cellStyle name="Percentuale 20 2 3" xfId="8741" xr:uid="{00000000-0005-0000-0000-000041B80000}"/>
    <cellStyle name="Percentuale 20 2 3 2" xfId="23523" xr:uid="{00000000-0005-0000-0000-000042B80000}"/>
    <cellStyle name="Percentuale 20 2 4" xfId="23524" xr:uid="{00000000-0005-0000-0000-000043B80000}"/>
    <cellStyle name="Percentuale 20 2 4 2" xfId="44565" xr:uid="{00000000-0005-0000-0000-000044B80000}"/>
    <cellStyle name="Percentuale 20 2 5" xfId="23525" xr:uid="{00000000-0005-0000-0000-000045B80000}"/>
    <cellStyle name="Percentuale 20 2 6" xfId="23521" xr:uid="{00000000-0005-0000-0000-000046B80000}"/>
    <cellStyle name="Percentuale 20 3" xfId="716" xr:uid="{00000000-0005-0000-0000-000047B80000}"/>
    <cellStyle name="Percentuale 20 3 2" xfId="2031" xr:uid="{00000000-0005-0000-0000-000048B80000}"/>
    <cellStyle name="Percentuale 20 3 2 2" xfId="3845" xr:uid="{00000000-0005-0000-0000-000049B80000}"/>
    <cellStyle name="Percentuale 20 3 2 2 2" xfId="23529" xr:uid="{00000000-0005-0000-0000-00004AB80000}"/>
    <cellStyle name="Percentuale 20 3 2 2 3" xfId="23528" xr:uid="{00000000-0005-0000-0000-00004BB80000}"/>
    <cellStyle name="Percentuale 20 3 2 3" xfId="3017" xr:uid="{00000000-0005-0000-0000-00004CB80000}"/>
    <cellStyle name="Percentuale 20 3 2 3 2" xfId="9557" xr:uid="{00000000-0005-0000-0000-00004DB80000}"/>
    <cellStyle name="Percentuale 20 3 2 3 3" xfId="23530" xr:uid="{00000000-0005-0000-0000-00004EB80000}"/>
    <cellStyle name="Percentuale 20 3 2 3 4" xfId="44566" xr:uid="{00000000-0005-0000-0000-00004FB80000}"/>
    <cellStyle name="Percentuale 20 3 2 4" xfId="23531" xr:uid="{00000000-0005-0000-0000-000050B80000}"/>
    <cellStyle name="Percentuale 20 3 2 5" xfId="23527" xr:uid="{00000000-0005-0000-0000-000051B80000}"/>
    <cellStyle name="Percentuale 20 3 3" xfId="2030" xr:uid="{00000000-0005-0000-0000-000052B80000}"/>
    <cellStyle name="Percentuale 20 3 3 2" xfId="4601" xr:uid="{00000000-0005-0000-0000-000053B80000}"/>
    <cellStyle name="Percentuale 20 3 3 2 2" xfId="23533" xr:uid="{00000000-0005-0000-0000-000054B80000}"/>
    <cellStyle name="Percentuale 20 3 3 3" xfId="23534" xr:uid="{00000000-0005-0000-0000-000055B80000}"/>
    <cellStyle name="Percentuale 20 3 3 4" xfId="23535" xr:uid="{00000000-0005-0000-0000-000056B80000}"/>
    <cellStyle name="Percentuale 20 3 3 4 2" xfId="44567" xr:uid="{00000000-0005-0000-0000-000057B80000}"/>
    <cellStyle name="Percentuale 20 3 3 5" xfId="23532" xr:uid="{00000000-0005-0000-0000-000058B80000}"/>
    <cellStyle name="Percentuale 20 3 4" xfId="2507" xr:uid="{00000000-0005-0000-0000-000059B80000}"/>
    <cellStyle name="Percentuale 20 3 4 2" xfId="9218" xr:uid="{00000000-0005-0000-0000-00005AB80000}"/>
    <cellStyle name="Percentuale 20 3 4 3" xfId="23536" xr:uid="{00000000-0005-0000-0000-00005BB80000}"/>
    <cellStyle name="Percentuale 20 3 5" xfId="6576" xr:uid="{00000000-0005-0000-0000-00005CB80000}"/>
    <cellStyle name="Percentuale 20 3 5 2" xfId="23537" xr:uid="{00000000-0005-0000-0000-00005DB80000}"/>
    <cellStyle name="Percentuale 20 3 6" xfId="23538" xr:uid="{00000000-0005-0000-0000-00005EB80000}"/>
    <cellStyle name="Percentuale 20 3 6 2" xfId="44568" xr:uid="{00000000-0005-0000-0000-00005FB80000}"/>
    <cellStyle name="Percentuale 20 3 7" xfId="23539" xr:uid="{00000000-0005-0000-0000-000060B80000}"/>
    <cellStyle name="Percentuale 20 3 8" xfId="23526" xr:uid="{00000000-0005-0000-0000-000061B80000}"/>
    <cellStyle name="Percentuale 20 4" xfId="2032" xr:uid="{00000000-0005-0000-0000-000062B80000}"/>
    <cellStyle name="Percentuale 20 4 2" xfId="4602" xr:uid="{00000000-0005-0000-0000-000063B80000}"/>
    <cellStyle name="Percentuale 20 4 2 2" xfId="4603" xr:uid="{00000000-0005-0000-0000-000064B80000}"/>
    <cellStyle name="Percentuale 20 4 2 2 2" xfId="23542" xr:uid="{00000000-0005-0000-0000-000065B80000}"/>
    <cellStyle name="Percentuale 20 4 2 3" xfId="13346" xr:uid="{00000000-0005-0000-0000-000066B80000}"/>
    <cellStyle name="Percentuale 20 4 2 3 2" xfId="23543" xr:uid="{00000000-0005-0000-0000-000067B80000}"/>
    <cellStyle name="Percentuale 20 4 2 4" xfId="23541" xr:uid="{00000000-0005-0000-0000-000068B80000}"/>
    <cellStyle name="Percentuale 20 4 2 5" xfId="12953" xr:uid="{00000000-0005-0000-0000-000069B80000}"/>
    <cellStyle name="Percentuale 20 4 3" xfId="4604" xr:uid="{00000000-0005-0000-0000-00006AB80000}"/>
    <cellStyle name="Percentuale 20 4 3 2" xfId="23544" xr:uid="{00000000-0005-0000-0000-00006BB80000}"/>
    <cellStyle name="Percentuale 20 4 4" xfId="23545" xr:uid="{00000000-0005-0000-0000-00006CB80000}"/>
    <cellStyle name="Percentuale 20 4 5" xfId="23546" xr:uid="{00000000-0005-0000-0000-00006DB80000}"/>
    <cellStyle name="Percentuale 20 4 5 2" xfId="44569" xr:uid="{00000000-0005-0000-0000-00006EB80000}"/>
    <cellStyle name="Percentuale 20 4 6" xfId="23547" xr:uid="{00000000-0005-0000-0000-00006FB80000}"/>
    <cellStyle name="Percentuale 20 4 7" xfId="23540" xr:uid="{00000000-0005-0000-0000-000070B80000}"/>
    <cellStyle name="Percentuale 20 5" xfId="2033" xr:uid="{00000000-0005-0000-0000-000071B80000}"/>
    <cellStyle name="Percentuale 20 5 2" xfId="23549" xr:uid="{00000000-0005-0000-0000-000072B80000}"/>
    <cellStyle name="Percentuale 20 5 3" xfId="23550" xr:uid="{00000000-0005-0000-0000-000073B80000}"/>
    <cellStyle name="Percentuale 20 5 3 2" xfId="44570" xr:uid="{00000000-0005-0000-0000-000074B80000}"/>
    <cellStyle name="Percentuale 20 5 4" xfId="23551" xr:uid="{00000000-0005-0000-0000-000075B80000}"/>
    <cellStyle name="Percentuale 20 5 5" xfId="23548" xr:uid="{00000000-0005-0000-0000-000076B80000}"/>
    <cellStyle name="Percentuale 20 6" xfId="2028" xr:uid="{00000000-0005-0000-0000-000077B80000}"/>
    <cellStyle name="Percentuale 20 6 2" xfId="5047" xr:uid="{00000000-0005-0000-0000-000078B80000}"/>
    <cellStyle name="Percentuale 20 6 3" xfId="23552" xr:uid="{00000000-0005-0000-0000-000079B80000}"/>
    <cellStyle name="Percentuale 20 7" xfId="23553" xr:uid="{00000000-0005-0000-0000-00007AB80000}"/>
    <cellStyle name="Percentuale 20 7 2" xfId="44571" xr:uid="{00000000-0005-0000-0000-00007BB80000}"/>
    <cellStyle name="Percentuale 20 8" xfId="23520" xr:uid="{00000000-0005-0000-0000-00007CB80000}"/>
    <cellStyle name="Percentuale 21" xfId="717" xr:uid="{00000000-0005-0000-0000-00007DB80000}"/>
    <cellStyle name="Percentuale 21 2" xfId="718" xr:uid="{00000000-0005-0000-0000-00007EB80000}"/>
    <cellStyle name="Percentuale 21 2 2" xfId="2035" xr:uid="{00000000-0005-0000-0000-00007FB80000}"/>
    <cellStyle name="Percentuale 21 2 2 2" xfId="9004" xr:uid="{00000000-0005-0000-0000-000080B80000}"/>
    <cellStyle name="Percentuale 21 2 2 3" xfId="23556" xr:uid="{00000000-0005-0000-0000-000081B80000}"/>
    <cellStyle name="Percentuale 21 2 3" xfId="8742" xr:uid="{00000000-0005-0000-0000-000082B80000}"/>
    <cellStyle name="Percentuale 21 2 3 2" xfId="23557" xr:uid="{00000000-0005-0000-0000-000083B80000}"/>
    <cellStyle name="Percentuale 21 2 4" xfId="23558" xr:uid="{00000000-0005-0000-0000-000084B80000}"/>
    <cellStyle name="Percentuale 21 2 4 2" xfId="44572" xr:uid="{00000000-0005-0000-0000-000085B80000}"/>
    <cellStyle name="Percentuale 21 2 5" xfId="23559" xr:uid="{00000000-0005-0000-0000-000086B80000}"/>
    <cellStyle name="Percentuale 21 2 6" xfId="23555" xr:uid="{00000000-0005-0000-0000-000087B80000}"/>
    <cellStyle name="Percentuale 21 3" xfId="719" xr:uid="{00000000-0005-0000-0000-000088B80000}"/>
    <cellStyle name="Percentuale 21 3 2" xfId="2037" xr:uid="{00000000-0005-0000-0000-000089B80000}"/>
    <cellStyle name="Percentuale 21 3 2 2" xfId="3846" xr:uid="{00000000-0005-0000-0000-00008AB80000}"/>
    <cellStyle name="Percentuale 21 3 2 2 2" xfId="23563" xr:uid="{00000000-0005-0000-0000-00008BB80000}"/>
    <cellStyle name="Percentuale 21 3 2 2 3" xfId="23562" xr:uid="{00000000-0005-0000-0000-00008CB80000}"/>
    <cellStyle name="Percentuale 21 3 2 3" xfId="3018" xr:uid="{00000000-0005-0000-0000-00008DB80000}"/>
    <cellStyle name="Percentuale 21 3 2 3 2" xfId="9558" xr:uid="{00000000-0005-0000-0000-00008EB80000}"/>
    <cellStyle name="Percentuale 21 3 2 3 3" xfId="23564" xr:uid="{00000000-0005-0000-0000-00008FB80000}"/>
    <cellStyle name="Percentuale 21 3 2 3 4" xfId="44573" xr:uid="{00000000-0005-0000-0000-000090B80000}"/>
    <cellStyle name="Percentuale 21 3 2 4" xfId="23565" xr:uid="{00000000-0005-0000-0000-000091B80000}"/>
    <cellStyle name="Percentuale 21 3 2 5" xfId="23561" xr:uid="{00000000-0005-0000-0000-000092B80000}"/>
    <cellStyle name="Percentuale 21 3 3" xfId="2036" xr:uid="{00000000-0005-0000-0000-000093B80000}"/>
    <cellStyle name="Percentuale 21 3 3 2" xfId="4605" xr:uid="{00000000-0005-0000-0000-000094B80000}"/>
    <cellStyle name="Percentuale 21 3 3 2 2" xfId="23567" xr:uid="{00000000-0005-0000-0000-000095B80000}"/>
    <cellStyle name="Percentuale 21 3 3 3" xfId="23568" xr:uid="{00000000-0005-0000-0000-000096B80000}"/>
    <cellStyle name="Percentuale 21 3 3 4" xfId="23569" xr:uid="{00000000-0005-0000-0000-000097B80000}"/>
    <cellStyle name="Percentuale 21 3 3 4 2" xfId="44574" xr:uid="{00000000-0005-0000-0000-000098B80000}"/>
    <cellStyle name="Percentuale 21 3 3 5" xfId="23566" xr:uid="{00000000-0005-0000-0000-000099B80000}"/>
    <cellStyle name="Percentuale 21 3 4" xfId="2508" xr:uid="{00000000-0005-0000-0000-00009AB80000}"/>
    <cellStyle name="Percentuale 21 3 4 2" xfId="9219" xr:uid="{00000000-0005-0000-0000-00009BB80000}"/>
    <cellStyle name="Percentuale 21 3 4 3" xfId="23570" xr:uid="{00000000-0005-0000-0000-00009CB80000}"/>
    <cellStyle name="Percentuale 21 3 5" xfId="7692" xr:uid="{00000000-0005-0000-0000-00009DB80000}"/>
    <cellStyle name="Percentuale 21 3 5 2" xfId="23571" xr:uid="{00000000-0005-0000-0000-00009EB80000}"/>
    <cellStyle name="Percentuale 21 3 6" xfId="23572" xr:uid="{00000000-0005-0000-0000-00009FB80000}"/>
    <cellStyle name="Percentuale 21 3 6 2" xfId="44575" xr:uid="{00000000-0005-0000-0000-0000A0B80000}"/>
    <cellStyle name="Percentuale 21 3 7" xfId="23573" xr:uid="{00000000-0005-0000-0000-0000A1B80000}"/>
    <cellStyle name="Percentuale 21 3 8" xfId="23560" xr:uid="{00000000-0005-0000-0000-0000A2B80000}"/>
    <cellStyle name="Percentuale 21 4" xfId="2038" xr:uid="{00000000-0005-0000-0000-0000A3B80000}"/>
    <cellStyle name="Percentuale 21 4 2" xfId="4606" xr:uid="{00000000-0005-0000-0000-0000A4B80000}"/>
    <cellStyle name="Percentuale 21 4 2 2" xfId="4607" xr:uid="{00000000-0005-0000-0000-0000A5B80000}"/>
    <cellStyle name="Percentuale 21 4 2 2 2" xfId="23576" xr:uid="{00000000-0005-0000-0000-0000A6B80000}"/>
    <cellStyle name="Percentuale 21 4 2 3" xfId="13347" xr:uid="{00000000-0005-0000-0000-0000A7B80000}"/>
    <cellStyle name="Percentuale 21 4 2 3 2" xfId="23577" xr:uid="{00000000-0005-0000-0000-0000A8B80000}"/>
    <cellStyle name="Percentuale 21 4 2 4" xfId="23575" xr:uid="{00000000-0005-0000-0000-0000A9B80000}"/>
    <cellStyle name="Percentuale 21 4 2 5" xfId="12954" xr:uid="{00000000-0005-0000-0000-0000AAB80000}"/>
    <cellStyle name="Percentuale 21 4 3" xfId="4608" xr:uid="{00000000-0005-0000-0000-0000ABB80000}"/>
    <cellStyle name="Percentuale 21 4 3 2" xfId="23578" xr:uid="{00000000-0005-0000-0000-0000ACB80000}"/>
    <cellStyle name="Percentuale 21 4 4" xfId="23579" xr:uid="{00000000-0005-0000-0000-0000ADB80000}"/>
    <cellStyle name="Percentuale 21 4 5" xfId="23580" xr:uid="{00000000-0005-0000-0000-0000AEB80000}"/>
    <cellStyle name="Percentuale 21 4 5 2" xfId="44576" xr:uid="{00000000-0005-0000-0000-0000AFB80000}"/>
    <cellStyle name="Percentuale 21 4 6" xfId="23581" xr:uid="{00000000-0005-0000-0000-0000B0B80000}"/>
    <cellStyle name="Percentuale 21 4 7" xfId="23574" xr:uid="{00000000-0005-0000-0000-0000B1B80000}"/>
    <cellStyle name="Percentuale 21 5" xfId="2039" xr:uid="{00000000-0005-0000-0000-0000B2B80000}"/>
    <cellStyle name="Percentuale 21 5 2" xfId="23583" xr:uid="{00000000-0005-0000-0000-0000B3B80000}"/>
    <cellStyle name="Percentuale 21 5 3" xfId="23584" xr:uid="{00000000-0005-0000-0000-0000B4B80000}"/>
    <cellStyle name="Percentuale 21 5 3 2" xfId="44577" xr:uid="{00000000-0005-0000-0000-0000B5B80000}"/>
    <cellStyle name="Percentuale 21 5 4" xfId="23585" xr:uid="{00000000-0005-0000-0000-0000B6B80000}"/>
    <cellStyle name="Percentuale 21 5 5" xfId="23582" xr:uid="{00000000-0005-0000-0000-0000B7B80000}"/>
    <cellStyle name="Percentuale 21 6" xfId="2034" xr:uid="{00000000-0005-0000-0000-0000B8B80000}"/>
    <cellStyle name="Percentuale 21 6 2" xfId="5048" xr:uid="{00000000-0005-0000-0000-0000B9B80000}"/>
    <cellStyle name="Percentuale 21 6 3" xfId="23586" xr:uid="{00000000-0005-0000-0000-0000BAB80000}"/>
    <cellStyle name="Percentuale 21 7" xfId="23587" xr:uid="{00000000-0005-0000-0000-0000BBB80000}"/>
    <cellStyle name="Percentuale 21 7 2" xfId="44578" xr:uid="{00000000-0005-0000-0000-0000BCB80000}"/>
    <cellStyle name="Percentuale 21 8" xfId="23554" xr:uid="{00000000-0005-0000-0000-0000BDB80000}"/>
    <cellStyle name="Percentuale 22" xfId="720" xr:uid="{00000000-0005-0000-0000-0000BEB80000}"/>
    <cellStyle name="Percentuale 22 2" xfId="721" xr:uid="{00000000-0005-0000-0000-0000BFB80000}"/>
    <cellStyle name="Percentuale 22 2 2" xfId="2041" xr:uid="{00000000-0005-0000-0000-0000C0B80000}"/>
    <cellStyle name="Percentuale 22 2 2 2" xfId="9005" xr:uid="{00000000-0005-0000-0000-0000C1B80000}"/>
    <cellStyle name="Percentuale 22 2 2 3" xfId="23590" xr:uid="{00000000-0005-0000-0000-0000C2B80000}"/>
    <cellStyle name="Percentuale 22 2 3" xfId="8743" xr:uid="{00000000-0005-0000-0000-0000C3B80000}"/>
    <cellStyle name="Percentuale 22 2 3 2" xfId="23591" xr:uid="{00000000-0005-0000-0000-0000C4B80000}"/>
    <cellStyle name="Percentuale 22 2 4" xfId="23592" xr:uid="{00000000-0005-0000-0000-0000C5B80000}"/>
    <cellStyle name="Percentuale 22 2 4 2" xfId="44579" xr:uid="{00000000-0005-0000-0000-0000C6B80000}"/>
    <cellStyle name="Percentuale 22 2 5" xfId="23593" xr:uid="{00000000-0005-0000-0000-0000C7B80000}"/>
    <cellStyle name="Percentuale 22 2 6" xfId="23589" xr:uid="{00000000-0005-0000-0000-0000C8B80000}"/>
    <cellStyle name="Percentuale 22 3" xfId="722" xr:uid="{00000000-0005-0000-0000-0000C9B80000}"/>
    <cellStyle name="Percentuale 22 3 2" xfId="2043" xr:uid="{00000000-0005-0000-0000-0000CAB80000}"/>
    <cellStyle name="Percentuale 22 3 2 2" xfId="3847" xr:uid="{00000000-0005-0000-0000-0000CBB80000}"/>
    <cellStyle name="Percentuale 22 3 2 2 2" xfId="23597" xr:uid="{00000000-0005-0000-0000-0000CCB80000}"/>
    <cellStyle name="Percentuale 22 3 2 2 3" xfId="23596" xr:uid="{00000000-0005-0000-0000-0000CDB80000}"/>
    <cellStyle name="Percentuale 22 3 2 3" xfId="3019" xr:uid="{00000000-0005-0000-0000-0000CEB80000}"/>
    <cellStyle name="Percentuale 22 3 2 3 2" xfId="9559" xr:uid="{00000000-0005-0000-0000-0000CFB80000}"/>
    <cellStyle name="Percentuale 22 3 2 3 3" xfId="23598" xr:uid="{00000000-0005-0000-0000-0000D0B80000}"/>
    <cellStyle name="Percentuale 22 3 2 3 4" xfId="44580" xr:uid="{00000000-0005-0000-0000-0000D1B80000}"/>
    <cellStyle name="Percentuale 22 3 2 4" xfId="23599" xr:uid="{00000000-0005-0000-0000-0000D2B80000}"/>
    <cellStyle name="Percentuale 22 3 2 5" xfId="23595" xr:uid="{00000000-0005-0000-0000-0000D3B80000}"/>
    <cellStyle name="Percentuale 22 3 3" xfId="2042" xr:uid="{00000000-0005-0000-0000-0000D4B80000}"/>
    <cellStyle name="Percentuale 22 3 3 2" xfId="4609" xr:uid="{00000000-0005-0000-0000-0000D5B80000}"/>
    <cellStyle name="Percentuale 22 3 3 2 2" xfId="23601" xr:uid="{00000000-0005-0000-0000-0000D6B80000}"/>
    <cellStyle name="Percentuale 22 3 3 3" xfId="23602" xr:uid="{00000000-0005-0000-0000-0000D7B80000}"/>
    <cellStyle name="Percentuale 22 3 3 4" xfId="23603" xr:uid="{00000000-0005-0000-0000-0000D8B80000}"/>
    <cellStyle name="Percentuale 22 3 3 4 2" xfId="44581" xr:uid="{00000000-0005-0000-0000-0000D9B80000}"/>
    <cellStyle name="Percentuale 22 3 3 5" xfId="23600" xr:uid="{00000000-0005-0000-0000-0000DAB80000}"/>
    <cellStyle name="Percentuale 22 3 4" xfId="2509" xr:uid="{00000000-0005-0000-0000-0000DBB80000}"/>
    <cellStyle name="Percentuale 22 3 4 2" xfId="9220" xr:uid="{00000000-0005-0000-0000-0000DCB80000}"/>
    <cellStyle name="Percentuale 22 3 4 3" xfId="23604" xr:uid="{00000000-0005-0000-0000-0000DDB80000}"/>
    <cellStyle name="Percentuale 22 3 5" xfId="6942" xr:uid="{00000000-0005-0000-0000-0000DEB80000}"/>
    <cellStyle name="Percentuale 22 3 5 2" xfId="23605" xr:uid="{00000000-0005-0000-0000-0000DFB80000}"/>
    <cellStyle name="Percentuale 22 3 6" xfId="23606" xr:uid="{00000000-0005-0000-0000-0000E0B80000}"/>
    <cellStyle name="Percentuale 22 3 6 2" xfId="44582" xr:uid="{00000000-0005-0000-0000-0000E1B80000}"/>
    <cellStyle name="Percentuale 22 3 7" xfId="23607" xr:uid="{00000000-0005-0000-0000-0000E2B80000}"/>
    <cellStyle name="Percentuale 22 3 8" xfId="23594" xr:uid="{00000000-0005-0000-0000-0000E3B80000}"/>
    <cellStyle name="Percentuale 22 4" xfId="2044" xr:uid="{00000000-0005-0000-0000-0000E4B80000}"/>
    <cellStyle name="Percentuale 22 4 2" xfId="4610" xr:uid="{00000000-0005-0000-0000-0000E5B80000}"/>
    <cellStyle name="Percentuale 22 4 2 2" xfId="4611" xr:uid="{00000000-0005-0000-0000-0000E6B80000}"/>
    <cellStyle name="Percentuale 22 4 2 2 2" xfId="23610" xr:uid="{00000000-0005-0000-0000-0000E7B80000}"/>
    <cellStyle name="Percentuale 22 4 2 3" xfId="13348" xr:uid="{00000000-0005-0000-0000-0000E8B80000}"/>
    <cellStyle name="Percentuale 22 4 2 3 2" xfId="23611" xr:uid="{00000000-0005-0000-0000-0000E9B80000}"/>
    <cellStyle name="Percentuale 22 4 2 4" xfId="23609" xr:uid="{00000000-0005-0000-0000-0000EAB80000}"/>
    <cellStyle name="Percentuale 22 4 2 5" xfId="12955" xr:uid="{00000000-0005-0000-0000-0000EBB80000}"/>
    <cellStyle name="Percentuale 22 4 3" xfId="4612" xr:uid="{00000000-0005-0000-0000-0000ECB80000}"/>
    <cellStyle name="Percentuale 22 4 3 2" xfId="23612" xr:uid="{00000000-0005-0000-0000-0000EDB80000}"/>
    <cellStyle name="Percentuale 22 4 4" xfId="23613" xr:uid="{00000000-0005-0000-0000-0000EEB80000}"/>
    <cellStyle name="Percentuale 22 4 5" xfId="23614" xr:uid="{00000000-0005-0000-0000-0000EFB80000}"/>
    <cellStyle name="Percentuale 22 4 5 2" xfId="44583" xr:uid="{00000000-0005-0000-0000-0000F0B80000}"/>
    <cellStyle name="Percentuale 22 4 6" xfId="23615" xr:uid="{00000000-0005-0000-0000-0000F1B80000}"/>
    <cellStyle name="Percentuale 22 4 7" xfId="23608" xr:uid="{00000000-0005-0000-0000-0000F2B80000}"/>
    <cellStyle name="Percentuale 22 5" xfId="2045" xr:uid="{00000000-0005-0000-0000-0000F3B80000}"/>
    <cellStyle name="Percentuale 22 5 2" xfId="23617" xr:uid="{00000000-0005-0000-0000-0000F4B80000}"/>
    <cellStyle name="Percentuale 22 5 3" xfId="23618" xr:uid="{00000000-0005-0000-0000-0000F5B80000}"/>
    <cellStyle name="Percentuale 22 5 3 2" xfId="44584" xr:uid="{00000000-0005-0000-0000-0000F6B80000}"/>
    <cellStyle name="Percentuale 22 5 4" xfId="23619" xr:uid="{00000000-0005-0000-0000-0000F7B80000}"/>
    <cellStyle name="Percentuale 22 5 5" xfId="23616" xr:uid="{00000000-0005-0000-0000-0000F8B80000}"/>
    <cellStyle name="Percentuale 22 6" xfId="2040" xr:uid="{00000000-0005-0000-0000-0000F9B80000}"/>
    <cellStyle name="Percentuale 22 6 2" xfId="5049" xr:uid="{00000000-0005-0000-0000-0000FAB80000}"/>
    <cellStyle name="Percentuale 22 6 3" xfId="23620" xr:uid="{00000000-0005-0000-0000-0000FBB80000}"/>
    <cellStyle name="Percentuale 22 7" xfId="23621" xr:uid="{00000000-0005-0000-0000-0000FCB80000}"/>
    <cellStyle name="Percentuale 22 7 2" xfId="44585" xr:uid="{00000000-0005-0000-0000-0000FDB80000}"/>
    <cellStyle name="Percentuale 22 8" xfId="23588" xr:uid="{00000000-0005-0000-0000-0000FEB80000}"/>
    <cellStyle name="Percentuale 23" xfId="723" xr:uid="{00000000-0005-0000-0000-0000FFB80000}"/>
    <cellStyle name="Percentuale 23 2" xfId="724" xr:uid="{00000000-0005-0000-0000-000000B90000}"/>
    <cellStyle name="Percentuale 23 2 2" xfId="2047" xr:uid="{00000000-0005-0000-0000-000001B90000}"/>
    <cellStyle name="Percentuale 23 2 2 2" xfId="9006" xr:uid="{00000000-0005-0000-0000-000002B90000}"/>
    <cellStyle name="Percentuale 23 2 2 3" xfId="23624" xr:uid="{00000000-0005-0000-0000-000003B90000}"/>
    <cellStyle name="Percentuale 23 2 3" xfId="8744" xr:uid="{00000000-0005-0000-0000-000004B90000}"/>
    <cellStyle name="Percentuale 23 2 3 2" xfId="23625" xr:uid="{00000000-0005-0000-0000-000005B90000}"/>
    <cellStyle name="Percentuale 23 2 4" xfId="23626" xr:uid="{00000000-0005-0000-0000-000006B90000}"/>
    <cellStyle name="Percentuale 23 2 4 2" xfId="44586" xr:uid="{00000000-0005-0000-0000-000007B90000}"/>
    <cellStyle name="Percentuale 23 2 5" xfId="23627" xr:uid="{00000000-0005-0000-0000-000008B90000}"/>
    <cellStyle name="Percentuale 23 2 6" xfId="23623" xr:uid="{00000000-0005-0000-0000-000009B90000}"/>
    <cellStyle name="Percentuale 23 3" xfId="725" xr:uid="{00000000-0005-0000-0000-00000AB90000}"/>
    <cellStyle name="Percentuale 23 3 2" xfId="2049" xr:uid="{00000000-0005-0000-0000-00000BB90000}"/>
    <cellStyle name="Percentuale 23 3 2 2" xfId="3848" xr:uid="{00000000-0005-0000-0000-00000CB90000}"/>
    <cellStyle name="Percentuale 23 3 2 2 2" xfId="23631" xr:uid="{00000000-0005-0000-0000-00000DB90000}"/>
    <cellStyle name="Percentuale 23 3 2 2 3" xfId="23630" xr:uid="{00000000-0005-0000-0000-00000EB90000}"/>
    <cellStyle name="Percentuale 23 3 2 3" xfId="3020" xr:uid="{00000000-0005-0000-0000-00000FB90000}"/>
    <cellStyle name="Percentuale 23 3 2 3 2" xfId="9560" xr:uid="{00000000-0005-0000-0000-000010B90000}"/>
    <cellStyle name="Percentuale 23 3 2 3 3" xfId="23632" xr:uid="{00000000-0005-0000-0000-000011B90000}"/>
    <cellStyle name="Percentuale 23 3 2 3 4" xfId="44587" xr:uid="{00000000-0005-0000-0000-000012B90000}"/>
    <cellStyle name="Percentuale 23 3 2 4" xfId="23633" xr:uid="{00000000-0005-0000-0000-000013B90000}"/>
    <cellStyle name="Percentuale 23 3 2 5" xfId="23629" xr:uid="{00000000-0005-0000-0000-000014B90000}"/>
    <cellStyle name="Percentuale 23 3 3" xfId="2048" xr:uid="{00000000-0005-0000-0000-000015B90000}"/>
    <cellStyle name="Percentuale 23 3 3 2" xfId="4613" xr:uid="{00000000-0005-0000-0000-000016B90000}"/>
    <cellStyle name="Percentuale 23 3 3 2 2" xfId="23635" xr:uid="{00000000-0005-0000-0000-000017B90000}"/>
    <cellStyle name="Percentuale 23 3 3 3" xfId="23636" xr:uid="{00000000-0005-0000-0000-000018B90000}"/>
    <cellStyle name="Percentuale 23 3 3 4" xfId="23637" xr:uid="{00000000-0005-0000-0000-000019B90000}"/>
    <cellStyle name="Percentuale 23 3 3 4 2" xfId="44588" xr:uid="{00000000-0005-0000-0000-00001AB90000}"/>
    <cellStyle name="Percentuale 23 3 3 5" xfId="23634" xr:uid="{00000000-0005-0000-0000-00001BB90000}"/>
    <cellStyle name="Percentuale 23 3 4" xfId="2510" xr:uid="{00000000-0005-0000-0000-00001CB90000}"/>
    <cellStyle name="Percentuale 23 3 4 2" xfId="9221" xr:uid="{00000000-0005-0000-0000-00001DB90000}"/>
    <cellStyle name="Percentuale 23 3 4 3" xfId="23638" xr:uid="{00000000-0005-0000-0000-00001EB90000}"/>
    <cellStyle name="Percentuale 23 3 5" xfId="7691" xr:uid="{00000000-0005-0000-0000-00001FB90000}"/>
    <cellStyle name="Percentuale 23 3 5 2" xfId="23639" xr:uid="{00000000-0005-0000-0000-000020B90000}"/>
    <cellStyle name="Percentuale 23 3 6" xfId="23640" xr:uid="{00000000-0005-0000-0000-000021B90000}"/>
    <cellStyle name="Percentuale 23 3 6 2" xfId="44589" xr:uid="{00000000-0005-0000-0000-000022B90000}"/>
    <cellStyle name="Percentuale 23 3 7" xfId="23641" xr:uid="{00000000-0005-0000-0000-000023B90000}"/>
    <cellStyle name="Percentuale 23 3 8" xfId="23628" xr:uid="{00000000-0005-0000-0000-000024B90000}"/>
    <cellStyle name="Percentuale 23 4" xfId="2050" xr:uid="{00000000-0005-0000-0000-000025B90000}"/>
    <cellStyle name="Percentuale 23 4 2" xfId="4614" xr:uid="{00000000-0005-0000-0000-000026B90000}"/>
    <cellStyle name="Percentuale 23 4 2 2" xfId="4615" xr:uid="{00000000-0005-0000-0000-000027B90000}"/>
    <cellStyle name="Percentuale 23 4 2 2 2" xfId="23644" xr:uid="{00000000-0005-0000-0000-000028B90000}"/>
    <cellStyle name="Percentuale 23 4 2 3" xfId="13349" xr:uid="{00000000-0005-0000-0000-000029B90000}"/>
    <cellStyle name="Percentuale 23 4 2 3 2" xfId="23645" xr:uid="{00000000-0005-0000-0000-00002AB90000}"/>
    <cellStyle name="Percentuale 23 4 2 4" xfId="23643" xr:uid="{00000000-0005-0000-0000-00002BB90000}"/>
    <cellStyle name="Percentuale 23 4 2 5" xfId="12956" xr:uid="{00000000-0005-0000-0000-00002CB90000}"/>
    <cellStyle name="Percentuale 23 4 3" xfId="4616" xr:uid="{00000000-0005-0000-0000-00002DB90000}"/>
    <cellStyle name="Percentuale 23 4 3 2" xfId="23646" xr:uid="{00000000-0005-0000-0000-00002EB90000}"/>
    <cellStyle name="Percentuale 23 4 4" xfId="23647" xr:uid="{00000000-0005-0000-0000-00002FB90000}"/>
    <cellStyle name="Percentuale 23 4 5" xfId="23648" xr:uid="{00000000-0005-0000-0000-000030B90000}"/>
    <cellStyle name="Percentuale 23 4 5 2" xfId="44590" xr:uid="{00000000-0005-0000-0000-000031B90000}"/>
    <cellStyle name="Percentuale 23 4 6" xfId="23649" xr:uid="{00000000-0005-0000-0000-000032B90000}"/>
    <cellStyle name="Percentuale 23 4 7" xfId="23642" xr:uid="{00000000-0005-0000-0000-000033B90000}"/>
    <cellStyle name="Percentuale 23 5" xfId="2051" xr:uid="{00000000-0005-0000-0000-000034B90000}"/>
    <cellStyle name="Percentuale 23 5 2" xfId="23651" xr:uid="{00000000-0005-0000-0000-000035B90000}"/>
    <cellStyle name="Percentuale 23 5 3" xfId="23652" xr:uid="{00000000-0005-0000-0000-000036B90000}"/>
    <cellStyle name="Percentuale 23 5 3 2" xfId="44591" xr:uid="{00000000-0005-0000-0000-000037B90000}"/>
    <cellStyle name="Percentuale 23 5 4" xfId="23653" xr:uid="{00000000-0005-0000-0000-000038B90000}"/>
    <cellStyle name="Percentuale 23 5 5" xfId="23650" xr:uid="{00000000-0005-0000-0000-000039B90000}"/>
    <cellStyle name="Percentuale 23 6" xfId="2046" xr:uid="{00000000-0005-0000-0000-00003AB90000}"/>
    <cellStyle name="Percentuale 23 6 2" xfId="5050" xr:uid="{00000000-0005-0000-0000-00003BB90000}"/>
    <cellStyle name="Percentuale 23 6 3" xfId="23654" xr:uid="{00000000-0005-0000-0000-00003CB90000}"/>
    <cellStyle name="Percentuale 23 7" xfId="23655" xr:uid="{00000000-0005-0000-0000-00003DB90000}"/>
    <cellStyle name="Percentuale 23 7 2" xfId="44592" xr:uid="{00000000-0005-0000-0000-00003EB90000}"/>
    <cellStyle name="Percentuale 23 8" xfId="23622" xr:uid="{00000000-0005-0000-0000-00003FB90000}"/>
    <cellStyle name="Percentuale 24" xfId="726" xr:uid="{00000000-0005-0000-0000-000040B90000}"/>
    <cellStyle name="Percentuale 24 2" xfId="727" xr:uid="{00000000-0005-0000-0000-000041B90000}"/>
    <cellStyle name="Percentuale 24 2 2" xfId="2053" xr:uid="{00000000-0005-0000-0000-000042B90000}"/>
    <cellStyle name="Percentuale 24 2 2 2" xfId="9007" xr:uid="{00000000-0005-0000-0000-000043B90000}"/>
    <cellStyle name="Percentuale 24 2 2 3" xfId="23658" xr:uid="{00000000-0005-0000-0000-000044B90000}"/>
    <cellStyle name="Percentuale 24 2 3" xfId="8745" xr:uid="{00000000-0005-0000-0000-000045B90000}"/>
    <cellStyle name="Percentuale 24 2 3 2" xfId="23659" xr:uid="{00000000-0005-0000-0000-000046B90000}"/>
    <cellStyle name="Percentuale 24 2 4" xfId="23660" xr:uid="{00000000-0005-0000-0000-000047B90000}"/>
    <cellStyle name="Percentuale 24 2 4 2" xfId="44593" xr:uid="{00000000-0005-0000-0000-000048B90000}"/>
    <cellStyle name="Percentuale 24 2 5" xfId="23661" xr:uid="{00000000-0005-0000-0000-000049B90000}"/>
    <cellStyle name="Percentuale 24 2 6" xfId="23657" xr:uid="{00000000-0005-0000-0000-00004AB90000}"/>
    <cellStyle name="Percentuale 24 3" xfId="728" xr:uid="{00000000-0005-0000-0000-00004BB90000}"/>
    <cellStyle name="Percentuale 24 3 2" xfId="2055" xr:uid="{00000000-0005-0000-0000-00004CB90000}"/>
    <cellStyle name="Percentuale 24 3 2 2" xfId="3849" xr:uid="{00000000-0005-0000-0000-00004DB90000}"/>
    <cellStyle name="Percentuale 24 3 2 2 2" xfId="23665" xr:uid="{00000000-0005-0000-0000-00004EB90000}"/>
    <cellStyle name="Percentuale 24 3 2 2 3" xfId="23664" xr:uid="{00000000-0005-0000-0000-00004FB90000}"/>
    <cellStyle name="Percentuale 24 3 2 3" xfId="3021" xr:uid="{00000000-0005-0000-0000-000050B90000}"/>
    <cellStyle name="Percentuale 24 3 2 3 2" xfId="9561" xr:uid="{00000000-0005-0000-0000-000051B90000}"/>
    <cellStyle name="Percentuale 24 3 2 3 3" xfId="23666" xr:uid="{00000000-0005-0000-0000-000052B90000}"/>
    <cellStyle name="Percentuale 24 3 2 3 4" xfId="44594" xr:uid="{00000000-0005-0000-0000-000053B90000}"/>
    <cellStyle name="Percentuale 24 3 2 4" xfId="23667" xr:uid="{00000000-0005-0000-0000-000054B90000}"/>
    <cellStyle name="Percentuale 24 3 2 5" xfId="23663" xr:uid="{00000000-0005-0000-0000-000055B90000}"/>
    <cellStyle name="Percentuale 24 3 3" xfId="2054" xr:uid="{00000000-0005-0000-0000-000056B90000}"/>
    <cellStyle name="Percentuale 24 3 3 2" xfId="4617" xr:uid="{00000000-0005-0000-0000-000057B90000}"/>
    <cellStyle name="Percentuale 24 3 3 2 2" xfId="23669" xr:uid="{00000000-0005-0000-0000-000058B90000}"/>
    <cellStyle name="Percentuale 24 3 3 3" xfId="23670" xr:uid="{00000000-0005-0000-0000-000059B90000}"/>
    <cellStyle name="Percentuale 24 3 3 4" xfId="23671" xr:uid="{00000000-0005-0000-0000-00005AB90000}"/>
    <cellStyle name="Percentuale 24 3 3 4 2" xfId="44595" xr:uid="{00000000-0005-0000-0000-00005BB90000}"/>
    <cellStyle name="Percentuale 24 3 3 5" xfId="23668" xr:uid="{00000000-0005-0000-0000-00005CB90000}"/>
    <cellStyle name="Percentuale 24 3 4" xfId="2511" xr:uid="{00000000-0005-0000-0000-00005DB90000}"/>
    <cellStyle name="Percentuale 24 3 4 2" xfId="9222" xr:uid="{00000000-0005-0000-0000-00005EB90000}"/>
    <cellStyle name="Percentuale 24 3 4 3" xfId="23672" xr:uid="{00000000-0005-0000-0000-00005FB90000}"/>
    <cellStyle name="Percentuale 24 3 5" xfId="6931" xr:uid="{00000000-0005-0000-0000-000060B90000}"/>
    <cellStyle name="Percentuale 24 3 5 2" xfId="23673" xr:uid="{00000000-0005-0000-0000-000061B90000}"/>
    <cellStyle name="Percentuale 24 3 6" xfId="23674" xr:uid="{00000000-0005-0000-0000-000062B90000}"/>
    <cellStyle name="Percentuale 24 3 6 2" xfId="44596" xr:uid="{00000000-0005-0000-0000-000063B90000}"/>
    <cellStyle name="Percentuale 24 3 7" xfId="23675" xr:uid="{00000000-0005-0000-0000-000064B90000}"/>
    <cellStyle name="Percentuale 24 3 8" xfId="23662" xr:uid="{00000000-0005-0000-0000-000065B90000}"/>
    <cellStyle name="Percentuale 24 4" xfId="2056" xr:uid="{00000000-0005-0000-0000-000066B90000}"/>
    <cellStyle name="Percentuale 24 4 2" xfId="4618" xr:uid="{00000000-0005-0000-0000-000067B90000}"/>
    <cellStyle name="Percentuale 24 4 2 2" xfId="4619" xr:uid="{00000000-0005-0000-0000-000068B90000}"/>
    <cellStyle name="Percentuale 24 4 2 2 2" xfId="23678" xr:uid="{00000000-0005-0000-0000-000069B90000}"/>
    <cellStyle name="Percentuale 24 4 2 3" xfId="13350" xr:uid="{00000000-0005-0000-0000-00006AB90000}"/>
    <cellStyle name="Percentuale 24 4 2 3 2" xfId="23679" xr:uid="{00000000-0005-0000-0000-00006BB90000}"/>
    <cellStyle name="Percentuale 24 4 2 4" xfId="23677" xr:uid="{00000000-0005-0000-0000-00006CB90000}"/>
    <cellStyle name="Percentuale 24 4 2 5" xfId="12957" xr:uid="{00000000-0005-0000-0000-00006DB90000}"/>
    <cellStyle name="Percentuale 24 4 3" xfId="4620" xr:uid="{00000000-0005-0000-0000-00006EB90000}"/>
    <cellStyle name="Percentuale 24 4 3 2" xfId="23680" xr:uid="{00000000-0005-0000-0000-00006FB90000}"/>
    <cellStyle name="Percentuale 24 4 4" xfId="23681" xr:uid="{00000000-0005-0000-0000-000070B90000}"/>
    <cellStyle name="Percentuale 24 4 5" xfId="23682" xr:uid="{00000000-0005-0000-0000-000071B90000}"/>
    <cellStyle name="Percentuale 24 4 5 2" xfId="44597" xr:uid="{00000000-0005-0000-0000-000072B90000}"/>
    <cellStyle name="Percentuale 24 4 6" xfId="23683" xr:uid="{00000000-0005-0000-0000-000073B90000}"/>
    <cellStyle name="Percentuale 24 4 7" xfId="23676" xr:uid="{00000000-0005-0000-0000-000074B90000}"/>
    <cellStyle name="Percentuale 24 5" xfId="2057" xr:uid="{00000000-0005-0000-0000-000075B90000}"/>
    <cellStyle name="Percentuale 24 5 2" xfId="23685" xr:uid="{00000000-0005-0000-0000-000076B90000}"/>
    <cellStyle name="Percentuale 24 5 3" xfId="23686" xr:uid="{00000000-0005-0000-0000-000077B90000}"/>
    <cellStyle name="Percentuale 24 5 3 2" xfId="44598" xr:uid="{00000000-0005-0000-0000-000078B90000}"/>
    <cellStyle name="Percentuale 24 5 4" xfId="23687" xr:uid="{00000000-0005-0000-0000-000079B90000}"/>
    <cellStyle name="Percentuale 24 5 5" xfId="23684" xr:uid="{00000000-0005-0000-0000-00007AB90000}"/>
    <cellStyle name="Percentuale 24 6" xfId="2052" xr:uid="{00000000-0005-0000-0000-00007BB90000}"/>
    <cellStyle name="Percentuale 24 6 2" xfId="5051" xr:uid="{00000000-0005-0000-0000-00007CB90000}"/>
    <cellStyle name="Percentuale 24 6 3" xfId="23688" xr:uid="{00000000-0005-0000-0000-00007DB90000}"/>
    <cellStyle name="Percentuale 24 7" xfId="23689" xr:uid="{00000000-0005-0000-0000-00007EB90000}"/>
    <cellStyle name="Percentuale 24 7 2" xfId="44599" xr:uid="{00000000-0005-0000-0000-00007FB90000}"/>
    <cellStyle name="Percentuale 24 8" xfId="23656" xr:uid="{00000000-0005-0000-0000-000080B90000}"/>
    <cellStyle name="Percentuale 25" xfId="729" xr:uid="{00000000-0005-0000-0000-000081B90000}"/>
    <cellStyle name="Percentuale 25 2" xfId="730" xr:uid="{00000000-0005-0000-0000-000082B90000}"/>
    <cellStyle name="Percentuale 25 2 2" xfId="2059" xr:uid="{00000000-0005-0000-0000-000083B90000}"/>
    <cellStyle name="Percentuale 25 2 2 2" xfId="9008" xr:uid="{00000000-0005-0000-0000-000084B90000}"/>
    <cellStyle name="Percentuale 25 2 2 3" xfId="23692" xr:uid="{00000000-0005-0000-0000-000085B90000}"/>
    <cellStyle name="Percentuale 25 2 3" xfId="8746" xr:uid="{00000000-0005-0000-0000-000086B90000}"/>
    <cellStyle name="Percentuale 25 2 3 2" xfId="23693" xr:uid="{00000000-0005-0000-0000-000087B90000}"/>
    <cellStyle name="Percentuale 25 2 4" xfId="23694" xr:uid="{00000000-0005-0000-0000-000088B90000}"/>
    <cellStyle name="Percentuale 25 2 4 2" xfId="44600" xr:uid="{00000000-0005-0000-0000-000089B90000}"/>
    <cellStyle name="Percentuale 25 2 5" xfId="23695" xr:uid="{00000000-0005-0000-0000-00008AB90000}"/>
    <cellStyle name="Percentuale 25 2 6" xfId="23691" xr:uid="{00000000-0005-0000-0000-00008BB90000}"/>
    <cellStyle name="Percentuale 25 3" xfId="731" xr:uid="{00000000-0005-0000-0000-00008CB90000}"/>
    <cellStyle name="Percentuale 25 3 2" xfId="2061" xr:uid="{00000000-0005-0000-0000-00008DB90000}"/>
    <cellStyle name="Percentuale 25 3 2 2" xfId="3850" xr:uid="{00000000-0005-0000-0000-00008EB90000}"/>
    <cellStyle name="Percentuale 25 3 2 2 2" xfId="23699" xr:uid="{00000000-0005-0000-0000-00008FB90000}"/>
    <cellStyle name="Percentuale 25 3 2 2 3" xfId="23698" xr:uid="{00000000-0005-0000-0000-000090B90000}"/>
    <cellStyle name="Percentuale 25 3 2 3" xfId="3022" xr:uid="{00000000-0005-0000-0000-000091B90000}"/>
    <cellStyle name="Percentuale 25 3 2 3 2" xfId="9562" xr:uid="{00000000-0005-0000-0000-000092B90000}"/>
    <cellStyle name="Percentuale 25 3 2 3 3" xfId="23700" xr:uid="{00000000-0005-0000-0000-000093B90000}"/>
    <cellStyle name="Percentuale 25 3 2 3 4" xfId="44601" xr:uid="{00000000-0005-0000-0000-000094B90000}"/>
    <cellStyle name="Percentuale 25 3 2 4" xfId="23701" xr:uid="{00000000-0005-0000-0000-000095B90000}"/>
    <cellStyle name="Percentuale 25 3 2 5" xfId="23697" xr:uid="{00000000-0005-0000-0000-000096B90000}"/>
    <cellStyle name="Percentuale 25 3 3" xfId="2060" xr:uid="{00000000-0005-0000-0000-000097B90000}"/>
    <cellStyle name="Percentuale 25 3 3 2" xfId="4621" xr:uid="{00000000-0005-0000-0000-000098B90000}"/>
    <cellStyle name="Percentuale 25 3 3 2 2" xfId="23703" xr:uid="{00000000-0005-0000-0000-000099B90000}"/>
    <cellStyle name="Percentuale 25 3 3 3" xfId="23704" xr:uid="{00000000-0005-0000-0000-00009AB90000}"/>
    <cellStyle name="Percentuale 25 3 3 4" xfId="23705" xr:uid="{00000000-0005-0000-0000-00009BB90000}"/>
    <cellStyle name="Percentuale 25 3 3 4 2" xfId="44602" xr:uid="{00000000-0005-0000-0000-00009CB90000}"/>
    <cellStyle name="Percentuale 25 3 3 5" xfId="23702" xr:uid="{00000000-0005-0000-0000-00009DB90000}"/>
    <cellStyle name="Percentuale 25 3 4" xfId="2512" xr:uid="{00000000-0005-0000-0000-00009EB90000}"/>
    <cellStyle name="Percentuale 25 3 4 2" xfId="9223" xr:uid="{00000000-0005-0000-0000-00009FB90000}"/>
    <cellStyle name="Percentuale 25 3 4 3" xfId="23706" xr:uid="{00000000-0005-0000-0000-0000A0B90000}"/>
    <cellStyle name="Percentuale 25 3 5" xfId="6583" xr:uid="{00000000-0005-0000-0000-0000A1B90000}"/>
    <cellStyle name="Percentuale 25 3 5 2" xfId="23707" xr:uid="{00000000-0005-0000-0000-0000A2B90000}"/>
    <cellStyle name="Percentuale 25 3 6" xfId="23708" xr:uid="{00000000-0005-0000-0000-0000A3B90000}"/>
    <cellStyle name="Percentuale 25 3 6 2" xfId="44603" xr:uid="{00000000-0005-0000-0000-0000A4B90000}"/>
    <cellStyle name="Percentuale 25 3 7" xfId="23709" xr:uid="{00000000-0005-0000-0000-0000A5B90000}"/>
    <cellStyle name="Percentuale 25 3 8" xfId="23696" xr:uid="{00000000-0005-0000-0000-0000A6B90000}"/>
    <cellStyle name="Percentuale 25 4" xfId="2062" xr:uid="{00000000-0005-0000-0000-0000A7B90000}"/>
    <cellStyle name="Percentuale 25 4 2" xfId="4622" xr:uid="{00000000-0005-0000-0000-0000A8B90000}"/>
    <cellStyle name="Percentuale 25 4 2 2" xfId="4623" xr:uid="{00000000-0005-0000-0000-0000A9B90000}"/>
    <cellStyle name="Percentuale 25 4 2 2 2" xfId="23712" xr:uid="{00000000-0005-0000-0000-0000AAB90000}"/>
    <cellStyle name="Percentuale 25 4 2 3" xfId="13351" xr:uid="{00000000-0005-0000-0000-0000ABB90000}"/>
    <cellStyle name="Percentuale 25 4 2 3 2" xfId="23713" xr:uid="{00000000-0005-0000-0000-0000ACB90000}"/>
    <cellStyle name="Percentuale 25 4 2 4" xfId="23711" xr:uid="{00000000-0005-0000-0000-0000ADB90000}"/>
    <cellStyle name="Percentuale 25 4 2 5" xfId="12958" xr:uid="{00000000-0005-0000-0000-0000AEB90000}"/>
    <cellStyle name="Percentuale 25 4 3" xfId="4624" xr:uid="{00000000-0005-0000-0000-0000AFB90000}"/>
    <cellStyle name="Percentuale 25 4 3 2" xfId="23714" xr:uid="{00000000-0005-0000-0000-0000B0B90000}"/>
    <cellStyle name="Percentuale 25 4 4" xfId="23715" xr:uid="{00000000-0005-0000-0000-0000B1B90000}"/>
    <cellStyle name="Percentuale 25 4 5" xfId="23716" xr:uid="{00000000-0005-0000-0000-0000B2B90000}"/>
    <cellStyle name="Percentuale 25 4 5 2" xfId="44604" xr:uid="{00000000-0005-0000-0000-0000B3B90000}"/>
    <cellStyle name="Percentuale 25 4 6" xfId="23717" xr:uid="{00000000-0005-0000-0000-0000B4B90000}"/>
    <cellStyle name="Percentuale 25 4 7" xfId="23710" xr:uid="{00000000-0005-0000-0000-0000B5B90000}"/>
    <cellStyle name="Percentuale 25 5" xfId="2063" xr:uid="{00000000-0005-0000-0000-0000B6B90000}"/>
    <cellStyle name="Percentuale 25 5 2" xfId="23719" xr:uid="{00000000-0005-0000-0000-0000B7B90000}"/>
    <cellStyle name="Percentuale 25 5 3" xfId="23720" xr:uid="{00000000-0005-0000-0000-0000B8B90000}"/>
    <cellStyle name="Percentuale 25 5 3 2" xfId="44605" xr:uid="{00000000-0005-0000-0000-0000B9B90000}"/>
    <cellStyle name="Percentuale 25 5 4" xfId="23721" xr:uid="{00000000-0005-0000-0000-0000BAB90000}"/>
    <cellStyle name="Percentuale 25 5 5" xfId="23718" xr:uid="{00000000-0005-0000-0000-0000BBB90000}"/>
    <cellStyle name="Percentuale 25 6" xfId="2058" xr:uid="{00000000-0005-0000-0000-0000BCB90000}"/>
    <cellStyle name="Percentuale 25 6 2" xfId="5052" xr:uid="{00000000-0005-0000-0000-0000BDB90000}"/>
    <cellStyle name="Percentuale 25 6 3" xfId="23722" xr:uid="{00000000-0005-0000-0000-0000BEB90000}"/>
    <cellStyle name="Percentuale 25 7" xfId="23723" xr:uid="{00000000-0005-0000-0000-0000BFB90000}"/>
    <cellStyle name="Percentuale 25 7 2" xfId="44606" xr:uid="{00000000-0005-0000-0000-0000C0B90000}"/>
    <cellStyle name="Percentuale 25 8" xfId="23690" xr:uid="{00000000-0005-0000-0000-0000C1B90000}"/>
    <cellStyle name="Percentuale 26" xfId="732" xr:uid="{00000000-0005-0000-0000-0000C2B90000}"/>
    <cellStyle name="Percentuale 26 2" xfId="733" xr:uid="{00000000-0005-0000-0000-0000C3B90000}"/>
    <cellStyle name="Percentuale 26 2 2" xfId="2065" xr:uid="{00000000-0005-0000-0000-0000C4B90000}"/>
    <cellStyle name="Percentuale 26 2 2 2" xfId="9009" xr:uid="{00000000-0005-0000-0000-0000C5B90000}"/>
    <cellStyle name="Percentuale 26 2 2 3" xfId="23726" xr:uid="{00000000-0005-0000-0000-0000C6B90000}"/>
    <cellStyle name="Percentuale 26 2 3" xfId="8747" xr:uid="{00000000-0005-0000-0000-0000C7B90000}"/>
    <cellStyle name="Percentuale 26 2 3 2" xfId="23727" xr:uid="{00000000-0005-0000-0000-0000C8B90000}"/>
    <cellStyle name="Percentuale 26 2 4" xfId="23728" xr:uid="{00000000-0005-0000-0000-0000C9B90000}"/>
    <cellStyle name="Percentuale 26 2 4 2" xfId="44607" xr:uid="{00000000-0005-0000-0000-0000CAB90000}"/>
    <cellStyle name="Percentuale 26 2 5" xfId="23729" xr:uid="{00000000-0005-0000-0000-0000CBB90000}"/>
    <cellStyle name="Percentuale 26 2 6" xfId="23725" xr:uid="{00000000-0005-0000-0000-0000CCB90000}"/>
    <cellStyle name="Percentuale 26 3" xfId="734" xr:uid="{00000000-0005-0000-0000-0000CDB90000}"/>
    <cellStyle name="Percentuale 26 3 2" xfId="2067" xr:uid="{00000000-0005-0000-0000-0000CEB90000}"/>
    <cellStyle name="Percentuale 26 3 2 2" xfId="3851" xr:uid="{00000000-0005-0000-0000-0000CFB90000}"/>
    <cellStyle name="Percentuale 26 3 2 2 2" xfId="23733" xr:uid="{00000000-0005-0000-0000-0000D0B90000}"/>
    <cellStyle name="Percentuale 26 3 2 2 3" xfId="23732" xr:uid="{00000000-0005-0000-0000-0000D1B90000}"/>
    <cellStyle name="Percentuale 26 3 2 3" xfId="3023" xr:uid="{00000000-0005-0000-0000-0000D2B90000}"/>
    <cellStyle name="Percentuale 26 3 2 3 2" xfId="9563" xr:uid="{00000000-0005-0000-0000-0000D3B90000}"/>
    <cellStyle name="Percentuale 26 3 2 3 3" xfId="23734" xr:uid="{00000000-0005-0000-0000-0000D4B90000}"/>
    <cellStyle name="Percentuale 26 3 2 3 4" xfId="44608" xr:uid="{00000000-0005-0000-0000-0000D5B90000}"/>
    <cellStyle name="Percentuale 26 3 2 4" xfId="23735" xr:uid="{00000000-0005-0000-0000-0000D6B90000}"/>
    <cellStyle name="Percentuale 26 3 2 5" xfId="23731" xr:uid="{00000000-0005-0000-0000-0000D7B90000}"/>
    <cellStyle name="Percentuale 26 3 3" xfId="2066" xr:uid="{00000000-0005-0000-0000-0000D8B90000}"/>
    <cellStyle name="Percentuale 26 3 3 2" xfId="4625" xr:uid="{00000000-0005-0000-0000-0000D9B90000}"/>
    <cellStyle name="Percentuale 26 3 3 2 2" xfId="23737" xr:uid="{00000000-0005-0000-0000-0000DAB90000}"/>
    <cellStyle name="Percentuale 26 3 3 3" xfId="23738" xr:uid="{00000000-0005-0000-0000-0000DBB90000}"/>
    <cellStyle name="Percentuale 26 3 3 4" xfId="23739" xr:uid="{00000000-0005-0000-0000-0000DCB90000}"/>
    <cellStyle name="Percentuale 26 3 3 4 2" xfId="44609" xr:uid="{00000000-0005-0000-0000-0000DDB90000}"/>
    <cellStyle name="Percentuale 26 3 3 5" xfId="23736" xr:uid="{00000000-0005-0000-0000-0000DEB90000}"/>
    <cellStyle name="Percentuale 26 3 4" xfId="2513" xr:uid="{00000000-0005-0000-0000-0000DFB90000}"/>
    <cellStyle name="Percentuale 26 3 4 2" xfId="9224" xr:uid="{00000000-0005-0000-0000-0000E0B90000}"/>
    <cellStyle name="Percentuale 26 3 4 3" xfId="23740" xr:uid="{00000000-0005-0000-0000-0000E1B90000}"/>
    <cellStyle name="Percentuale 26 3 5" xfId="7729" xr:uid="{00000000-0005-0000-0000-0000E2B90000}"/>
    <cellStyle name="Percentuale 26 3 5 2" xfId="23741" xr:uid="{00000000-0005-0000-0000-0000E3B90000}"/>
    <cellStyle name="Percentuale 26 3 6" xfId="23742" xr:uid="{00000000-0005-0000-0000-0000E4B90000}"/>
    <cellStyle name="Percentuale 26 3 6 2" xfId="44610" xr:uid="{00000000-0005-0000-0000-0000E5B90000}"/>
    <cellStyle name="Percentuale 26 3 7" xfId="23743" xr:uid="{00000000-0005-0000-0000-0000E6B90000}"/>
    <cellStyle name="Percentuale 26 3 8" xfId="23730" xr:uid="{00000000-0005-0000-0000-0000E7B90000}"/>
    <cellStyle name="Percentuale 26 4" xfId="2068" xr:uid="{00000000-0005-0000-0000-0000E8B90000}"/>
    <cellStyle name="Percentuale 26 4 2" xfId="4626" xr:uid="{00000000-0005-0000-0000-0000E9B90000}"/>
    <cellStyle name="Percentuale 26 4 2 2" xfId="4627" xr:uid="{00000000-0005-0000-0000-0000EAB90000}"/>
    <cellStyle name="Percentuale 26 4 2 2 2" xfId="23746" xr:uid="{00000000-0005-0000-0000-0000EBB90000}"/>
    <cellStyle name="Percentuale 26 4 2 3" xfId="13352" xr:uid="{00000000-0005-0000-0000-0000ECB90000}"/>
    <cellStyle name="Percentuale 26 4 2 3 2" xfId="23747" xr:uid="{00000000-0005-0000-0000-0000EDB90000}"/>
    <cellStyle name="Percentuale 26 4 2 4" xfId="23745" xr:uid="{00000000-0005-0000-0000-0000EEB90000}"/>
    <cellStyle name="Percentuale 26 4 2 5" xfId="12959" xr:uid="{00000000-0005-0000-0000-0000EFB90000}"/>
    <cellStyle name="Percentuale 26 4 3" xfId="4628" xr:uid="{00000000-0005-0000-0000-0000F0B90000}"/>
    <cellStyle name="Percentuale 26 4 3 2" xfId="23748" xr:uid="{00000000-0005-0000-0000-0000F1B90000}"/>
    <cellStyle name="Percentuale 26 4 4" xfId="23749" xr:uid="{00000000-0005-0000-0000-0000F2B90000}"/>
    <cellStyle name="Percentuale 26 4 5" xfId="23750" xr:uid="{00000000-0005-0000-0000-0000F3B90000}"/>
    <cellStyle name="Percentuale 26 4 5 2" xfId="44611" xr:uid="{00000000-0005-0000-0000-0000F4B90000}"/>
    <cellStyle name="Percentuale 26 4 6" xfId="23751" xr:uid="{00000000-0005-0000-0000-0000F5B90000}"/>
    <cellStyle name="Percentuale 26 4 7" xfId="23744" xr:uid="{00000000-0005-0000-0000-0000F6B90000}"/>
    <cellStyle name="Percentuale 26 5" xfId="2069" xr:uid="{00000000-0005-0000-0000-0000F7B90000}"/>
    <cellStyle name="Percentuale 26 5 2" xfId="23753" xr:uid="{00000000-0005-0000-0000-0000F8B90000}"/>
    <cellStyle name="Percentuale 26 5 3" xfId="23754" xr:uid="{00000000-0005-0000-0000-0000F9B90000}"/>
    <cellStyle name="Percentuale 26 5 3 2" xfId="44612" xr:uid="{00000000-0005-0000-0000-0000FAB90000}"/>
    <cellStyle name="Percentuale 26 5 4" xfId="23755" xr:uid="{00000000-0005-0000-0000-0000FBB90000}"/>
    <cellStyle name="Percentuale 26 5 5" xfId="23752" xr:uid="{00000000-0005-0000-0000-0000FCB90000}"/>
    <cellStyle name="Percentuale 26 6" xfId="2064" xr:uid="{00000000-0005-0000-0000-0000FDB90000}"/>
    <cellStyle name="Percentuale 26 6 2" xfId="5053" xr:uid="{00000000-0005-0000-0000-0000FEB90000}"/>
    <cellStyle name="Percentuale 26 6 3" xfId="23756" xr:uid="{00000000-0005-0000-0000-0000FFB90000}"/>
    <cellStyle name="Percentuale 26 7" xfId="23757" xr:uid="{00000000-0005-0000-0000-000000BA0000}"/>
    <cellStyle name="Percentuale 26 7 2" xfId="44613" xr:uid="{00000000-0005-0000-0000-000001BA0000}"/>
    <cellStyle name="Percentuale 26 8" xfId="23724" xr:uid="{00000000-0005-0000-0000-000002BA0000}"/>
    <cellStyle name="Percentuale 27" xfId="735" xr:uid="{00000000-0005-0000-0000-000003BA0000}"/>
    <cellStyle name="Percentuale 27 2" xfId="736" xr:uid="{00000000-0005-0000-0000-000004BA0000}"/>
    <cellStyle name="Percentuale 27 2 2" xfId="2071" xr:uid="{00000000-0005-0000-0000-000005BA0000}"/>
    <cellStyle name="Percentuale 27 2 2 2" xfId="9010" xr:uid="{00000000-0005-0000-0000-000006BA0000}"/>
    <cellStyle name="Percentuale 27 2 2 3" xfId="23760" xr:uid="{00000000-0005-0000-0000-000007BA0000}"/>
    <cellStyle name="Percentuale 27 2 3" xfId="8748" xr:uid="{00000000-0005-0000-0000-000008BA0000}"/>
    <cellStyle name="Percentuale 27 2 3 2" xfId="23761" xr:uid="{00000000-0005-0000-0000-000009BA0000}"/>
    <cellStyle name="Percentuale 27 2 4" xfId="23762" xr:uid="{00000000-0005-0000-0000-00000ABA0000}"/>
    <cellStyle name="Percentuale 27 2 4 2" xfId="44614" xr:uid="{00000000-0005-0000-0000-00000BBA0000}"/>
    <cellStyle name="Percentuale 27 2 5" xfId="23763" xr:uid="{00000000-0005-0000-0000-00000CBA0000}"/>
    <cellStyle name="Percentuale 27 2 6" xfId="23759" xr:uid="{00000000-0005-0000-0000-00000DBA0000}"/>
    <cellStyle name="Percentuale 27 3" xfId="737" xr:uid="{00000000-0005-0000-0000-00000EBA0000}"/>
    <cellStyle name="Percentuale 27 3 2" xfId="2073" xr:uid="{00000000-0005-0000-0000-00000FBA0000}"/>
    <cellStyle name="Percentuale 27 3 2 2" xfId="3852" xr:uid="{00000000-0005-0000-0000-000010BA0000}"/>
    <cellStyle name="Percentuale 27 3 2 2 2" xfId="23767" xr:uid="{00000000-0005-0000-0000-000011BA0000}"/>
    <cellStyle name="Percentuale 27 3 2 2 3" xfId="23766" xr:uid="{00000000-0005-0000-0000-000012BA0000}"/>
    <cellStyle name="Percentuale 27 3 2 3" xfId="3024" xr:uid="{00000000-0005-0000-0000-000013BA0000}"/>
    <cellStyle name="Percentuale 27 3 2 3 2" xfId="9564" xr:uid="{00000000-0005-0000-0000-000014BA0000}"/>
    <cellStyle name="Percentuale 27 3 2 3 3" xfId="23768" xr:uid="{00000000-0005-0000-0000-000015BA0000}"/>
    <cellStyle name="Percentuale 27 3 2 3 4" xfId="44615" xr:uid="{00000000-0005-0000-0000-000016BA0000}"/>
    <cellStyle name="Percentuale 27 3 2 4" xfId="23769" xr:uid="{00000000-0005-0000-0000-000017BA0000}"/>
    <cellStyle name="Percentuale 27 3 2 5" xfId="23765" xr:uid="{00000000-0005-0000-0000-000018BA0000}"/>
    <cellStyle name="Percentuale 27 3 3" xfId="2072" xr:uid="{00000000-0005-0000-0000-000019BA0000}"/>
    <cellStyle name="Percentuale 27 3 3 2" xfId="4629" xr:uid="{00000000-0005-0000-0000-00001ABA0000}"/>
    <cellStyle name="Percentuale 27 3 3 2 2" xfId="23771" xr:uid="{00000000-0005-0000-0000-00001BBA0000}"/>
    <cellStyle name="Percentuale 27 3 3 3" xfId="23772" xr:uid="{00000000-0005-0000-0000-00001CBA0000}"/>
    <cellStyle name="Percentuale 27 3 3 4" xfId="23773" xr:uid="{00000000-0005-0000-0000-00001DBA0000}"/>
    <cellStyle name="Percentuale 27 3 3 4 2" xfId="44616" xr:uid="{00000000-0005-0000-0000-00001EBA0000}"/>
    <cellStyle name="Percentuale 27 3 3 5" xfId="23770" xr:uid="{00000000-0005-0000-0000-00001FBA0000}"/>
    <cellStyle name="Percentuale 27 3 4" xfId="2514" xr:uid="{00000000-0005-0000-0000-000020BA0000}"/>
    <cellStyle name="Percentuale 27 3 4 2" xfId="9225" xr:uid="{00000000-0005-0000-0000-000021BA0000}"/>
    <cellStyle name="Percentuale 27 3 4 3" xfId="23774" xr:uid="{00000000-0005-0000-0000-000022BA0000}"/>
    <cellStyle name="Percentuale 27 3 5" xfId="7858" xr:uid="{00000000-0005-0000-0000-000023BA0000}"/>
    <cellStyle name="Percentuale 27 3 5 2" xfId="23775" xr:uid="{00000000-0005-0000-0000-000024BA0000}"/>
    <cellStyle name="Percentuale 27 3 6" xfId="23776" xr:uid="{00000000-0005-0000-0000-000025BA0000}"/>
    <cellStyle name="Percentuale 27 3 6 2" xfId="44617" xr:uid="{00000000-0005-0000-0000-000026BA0000}"/>
    <cellStyle name="Percentuale 27 3 7" xfId="23777" xr:uid="{00000000-0005-0000-0000-000027BA0000}"/>
    <cellStyle name="Percentuale 27 3 8" xfId="23764" xr:uid="{00000000-0005-0000-0000-000028BA0000}"/>
    <cellStyle name="Percentuale 27 4" xfId="2074" xr:uid="{00000000-0005-0000-0000-000029BA0000}"/>
    <cellStyle name="Percentuale 27 4 2" xfId="4630" xr:uid="{00000000-0005-0000-0000-00002ABA0000}"/>
    <cellStyle name="Percentuale 27 4 2 2" xfId="4631" xr:uid="{00000000-0005-0000-0000-00002BBA0000}"/>
    <cellStyle name="Percentuale 27 4 2 2 2" xfId="23780" xr:uid="{00000000-0005-0000-0000-00002CBA0000}"/>
    <cellStyle name="Percentuale 27 4 2 3" xfId="13353" xr:uid="{00000000-0005-0000-0000-00002DBA0000}"/>
    <cellStyle name="Percentuale 27 4 2 3 2" xfId="23781" xr:uid="{00000000-0005-0000-0000-00002EBA0000}"/>
    <cellStyle name="Percentuale 27 4 2 4" xfId="23779" xr:uid="{00000000-0005-0000-0000-00002FBA0000}"/>
    <cellStyle name="Percentuale 27 4 2 5" xfId="12960" xr:uid="{00000000-0005-0000-0000-000030BA0000}"/>
    <cellStyle name="Percentuale 27 4 3" xfId="4632" xr:uid="{00000000-0005-0000-0000-000031BA0000}"/>
    <cellStyle name="Percentuale 27 4 3 2" xfId="23782" xr:uid="{00000000-0005-0000-0000-000032BA0000}"/>
    <cellStyle name="Percentuale 27 4 4" xfId="23783" xr:uid="{00000000-0005-0000-0000-000033BA0000}"/>
    <cellStyle name="Percentuale 27 4 5" xfId="23784" xr:uid="{00000000-0005-0000-0000-000034BA0000}"/>
    <cellStyle name="Percentuale 27 4 5 2" xfId="44618" xr:uid="{00000000-0005-0000-0000-000035BA0000}"/>
    <cellStyle name="Percentuale 27 4 6" xfId="23785" xr:uid="{00000000-0005-0000-0000-000036BA0000}"/>
    <cellStyle name="Percentuale 27 4 7" xfId="23778" xr:uid="{00000000-0005-0000-0000-000037BA0000}"/>
    <cellStyle name="Percentuale 27 5" xfId="2075" xr:uid="{00000000-0005-0000-0000-000038BA0000}"/>
    <cellStyle name="Percentuale 27 5 2" xfId="23787" xr:uid="{00000000-0005-0000-0000-000039BA0000}"/>
    <cellStyle name="Percentuale 27 5 3" xfId="23788" xr:uid="{00000000-0005-0000-0000-00003ABA0000}"/>
    <cellStyle name="Percentuale 27 5 3 2" xfId="44619" xr:uid="{00000000-0005-0000-0000-00003BBA0000}"/>
    <cellStyle name="Percentuale 27 5 4" xfId="23789" xr:uid="{00000000-0005-0000-0000-00003CBA0000}"/>
    <cellStyle name="Percentuale 27 5 5" xfId="23786" xr:uid="{00000000-0005-0000-0000-00003DBA0000}"/>
    <cellStyle name="Percentuale 27 6" xfId="2070" xr:uid="{00000000-0005-0000-0000-00003EBA0000}"/>
    <cellStyle name="Percentuale 27 6 2" xfId="5054" xr:uid="{00000000-0005-0000-0000-00003FBA0000}"/>
    <cellStyle name="Percentuale 27 6 3" xfId="23790" xr:uid="{00000000-0005-0000-0000-000040BA0000}"/>
    <cellStyle name="Percentuale 27 7" xfId="23791" xr:uid="{00000000-0005-0000-0000-000041BA0000}"/>
    <cellStyle name="Percentuale 27 7 2" xfId="44620" xr:uid="{00000000-0005-0000-0000-000042BA0000}"/>
    <cellStyle name="Percentuale 27 8" xfId="23758" xr:uid="{00000000-0005-0000-0000-000043BA0000}"/>
    <cellStyle name="Percentuale 28" xfId="738" xr:uid="{00000000-0005-0000-0000-000044BA0000}"/>
    <cellStyle name="Percentuale 28 2" xfId="739" xr:uid="{00000000-0005-0000-0000-000045BA0000}"/>
    <cellStyle name="Percentuale 28 2 2" xfId="2077" xr:uid="{00000000-0005-0000-0000-000046BA0000}"/>
    <cellStyle name="Percentuale 28 2 2 2" xfId="9011" xr:uid="{00000000-0005-0000-0000-000047BA0000}"/>
    <cellStyle name="Percentuale 28 2 2 3" xfId="23794" xr:uid="{00000000-0005-0000-0000-000048BA0000}"/>
    <cellStyle name="Percentuale 28 2 3" xfId="8749" xr:uid="{00000000-0005-0000-0000-000049BA0000}"/>
    <cellStyle name="Percentuale 28 2 3 2" xfId="23795" xr:uid="{00000000-0005-0000-0000-00004ABA0000}"/>
    <cellStyle name="Percentuale 28 2 4" xfId="23796" xr:uid="{00000000-0005-0000-0000-00004BBA0000}"/>
    <cellStyle name="Percentuale 28 2 4 2" xfId="44621" xr:uid="{00000000-0005-0000-0000-00004CBA0000}"/>
    <cellStyle name="Percentuale 28 2 5" xfId="23797" xr:uid="{00000000-0005-0000-0000-00004DBA0000}"/>
    <cellStyle name="Percentuale 28 2 6" xfId="23793" xr:uid="{00000000-0005-0000-0000-00004EBA0000}"/>
    <cellStyle name="Percentuale 28 3" xfId="740" xr:uid="{00000000-0005-0000-0000-00004FBA0000}"/>
    <cellStyle name="Percentuale 28 3 2" xfId="2079" xr:uid="{00000000-0005-0000-0000-000050BA0000}"/>
    <cellStyle name="Percentuale 28 3 2 2" xfId="3853" xr:uid="{00000000-0005-0000-0000-000051BA0000}"/>
    <cellStyle name="Percentuale 28 3 2 2 2" xfId="23801" xr:uid="{00000000-0005-0000-0000-000052BA0000}"/>
    <cellStyle name="Percentuale 28 3 2 2 3" xfId="23800" xr:uid="{00000000-0005-0000-0000-000053BA0000}"/>
    <cellStyle name="Percentuale 28 3 2 3" xfId="3025" xr:uid="{00000000-0005-0000-0000-000054BA0000}"/>
    <cellStyle name="Percentuale 28 3 2 3 2" xfId="9565" xr:uid="{00000000-0005-0000-0000-000055BA0000}"/>
    <cellStyle name="Percentuale 28 3 2 3 3" xfId="23802" xr:uid="{00000000-0005-0000-0000-000056BA0000}"/>
    <cellStyle name="Percentuale 28 3 2 3 4" xfId="44622" xr:uid="{00000000-0005-0000-0000-000057BA0000}"/>
    <cellStyle name="Percentuale 28 3 2 4" xfId="23803" xr:uid="{00000000-0005-0000-0000-000058BA0000}"/>
    <cellStyle name="Percentuale 28 3 2 5" xfId="23799" xr:uid="{00000000-0005-0000-0000-000059BA0000}"/>
    <cellStyle name="Percentuale 28 3 3" xfId="2078" xr:uid="{00000000-0005-0000-0000-00005ABA0000}"/>
    <cellStyle name="Percentuale 28 3 3 2" xfId="4633" xr:uid="{00000000-0005-0000-0000-00005BBA0000}"/>
    <cellStyle name="Percentuale 28 3 3 2 2" xfId="23805" xr:uid="{00000000-0005-0000-0000-00005CBA0000}"/>
    <cellStyle name="Percentuale 28 3 3 3" xfId="23806" xr:uid="{00000000-0005-0000-0000-00005DBA0000}"/>
    <cellStyle name="Percentuale 28 3 3 4" xfId="23807" xr:uid="{00000000-0005-0000-0000-00005EBA0000}"/>
    <cellStyle name="Percentuale 28 3 3 4 2" xfId="44623" xr:uid="{00000000-0005-0000-0000-00005FBA0000}"/>
    <cellStyle name="Percentuale 28 3 3 5" xfId="23804" xr:uid="{00000000-0005-0000-0000-000060BA0000}"/>
    <cellStyle name="Percentuale 28 3 4" xfId="2515" xr:uid="{00000000-0005-0000-0000-000061BA0000}"/>
    <cellStyle name="Percentuale 28 3 4 2" xfId="9226" xr:uid="{00000000-0005-0000-0000-000062BA0000}"/>
    <cellStyle name="Percentuale 28 3 4 3" xfId="23808" xr:uid="{00000000-0005-0000-0000-000063BA0000}"/>
    <cellStyle name="Percentuale 28 3 5" xfId="6517" xr:uid="{00000000-0005-0000-0000-000064BA0000}"/>
    <cellStyle name="Percentuale 28 3 5 2" xfId="23809" xr:uid="{00000000-0005-0000-0000-000065BA0000}"/>
    <cellStyle name="Percentuale 28 3 6" xfId="23810" xr:uid="{00000000-0005-0000-0000-000066BA0000}"/>
    <cellStyle name="Percentuale 28 3 6 2" xfId="44624" xr:uid="{00000000-0005-0000-0000-000067BA0000}"/>
    <cellStyle name="Percentuale 28 3 7" xfId="23811" xr:uid="{00000000-0005-0000-0000-000068BA0000}"/>
    <cellStyle name="Percentuale 28 3 8" xfId="23798" xr:uid="{00000000-0005-0000-0000-000069BA0000}"/>
    <cellStyle name="Percentuale 28 4" xfId="2080" xr:uid="{00000000-0005-0000-0000-00006ABA0000}"/>
    <cellStyle name="Percentuale 28 4 2" xfId="4634" xr:uid="{00000000-0005-0000-0000-00006BBA0000}"/>
    <cellStyle name="Percentuale 28 4 2 2" xfId="4635" xr:uid="{00000000-0005-0000-0000-00006CBA0000}"/>
    <cellStyle name="Percentuale 28 4 2 2 2" xfId="23814" xr:uid="{00000000-0005-0000-0000-00006DBA0000}"/>
    <cellStyle name="Percentuale 28 4 2 3" xfId="13354" xr:uid="{00000000-0005-0000-0000-00006EBA0000}"/>
    <cellStyle name="Percentuale 28 4 2 3 2" xfId="23815" xr:uid="{00000000-0005-0000-0000-00006FBA0000}"/>
    <cellStyle name="Percentuale 28 4 2 4" xfId="23813" xr:uid="{00000000-0005-0000-0000-000070BA0000}"/>
    <cellStyle name="Percentuale 28 4 2 5" xfId="12961" xr:uid="{00000000-0005-0000-0000-000071BA0000}"/>
    <cellStyle name="Percentuale 28 4 3" xfId="4636" xr:uid="{00000000-0005-0000-0000-000072BA0000}"/>
    <cellStyle name="Percentuale 28 4 3 2" xfId="23816" xr:uid="{00000000-0005-0000-0000-000073BA0000}"/>
    <cellStyle name="Percentuale 28 4 4" xfId="23817" xr:uid="{00000000-0005-0000-0000-000074BA0000}"/>
    <cellStyle name="Percentuale 28 4 5" xfId="23818" xr:uid="{00000000-0005-0000-0000-000075BA0000}"/>
    <cellStyle name="Percentuale 28 4 5 2" xfId="44625" xr:uid="{00000000-0005-0000-0000-000076BA0000}"/>
    <cellStyle name="Percentuale 28 4 6" xfId="23819" xr:uid="{00000000-0005-0000-0000-000077BA0000}"/>
    <cellStyle name="Percentuale 28 4 7" xfId="23812" xr:uid="{00000000-0005-0000-0000-000078BA0000}"/>
    <cellStyle name="Percentuale 28 5" xfId="2081" xr:uid="{00000000-0005-0000-0000-000079BA0000}"/>
    <cellStyle name="Percentuale 28 5 2" xfId="23821" xr:uid="{00000000-0005-0000-0000-00007ABA0000}"/>
    <cellStyle name="Percentuale 28 5 3" xfId="23822" xr:uid="{00000000-0005-0000-0000-00007BBA0000}"/>
    <cellStyle name="Percentuale 28 5 3 2" xfId="44626" xr:uid="{00000000-0005-0000-0000-00007CBA0000}"/>
    <cellStyle name="Percentuale 28 5 4" xfId="23823" xr:uid="{00000000-0005-0000-0000-00007DBA0000}"/>
    <cellStyle name="Percentuale 28 5 5" xfId="23820" xr:uid="{00000000-0005-0000-0000-00007EBA0000}"/>
    <cellStyle name="Percentuale 28 6" xfId="2076" xr:uid="{00000000-0005-0000-0000-00007FBA0000}"/>
    <cellStyle name="Percentuale 28 6 2" xfId="5055" xr:uid="{00000000-0005-0000-0000-000080BA0000}"/>
    <cellStyle name="Percentuale 28 6 3" xfId="23824" xr:uid="{00000000-0005-0000-0000-000081BA0000}"/>
    <cellStyle name="Percentuale 28 7" xfId="23825" xr:uid="{00000000-0005-0000-0000-000082BA0000}"/>
    <cellStyle name="Percentuale 28 7 2" xfId="44627" xr:uid="{00000000-0005-0000-0000-000083BA0000}"/>
    <cellStyle name="Percentuale 28 8" xfId="23792" xr:uid="{00000000-0005-0000-0000-000084BA0000}"/>
    <cellStyle name="Percentuale 29" xfId="741" xr:uid="{00000000-0005-0000-0000-000085BA0000}"/>
    <cellStyle name="Percentuale 29 2" xfId="742" xr:uid="{00000000-0005-0000-0000-000086BA0000}"/>
    <cellStyle name="Percentuale 29 2 2" xfId="2083" xr:uid="{00000000-0005-0000-0000-000087BA0000}"/>
    <cellStyle name="Percentuale 29 2 2 2" xfId="9012" xr:uid="{00000000-0005-0000-0000-000088BA0000}"/>
    <cellStyle name="Percentuale 29 2 2 3" xfId="23828" xr:uid="{00000000-0005-0000-0000-000089BA0000}"/>
    <cellStyle name="Percentuale 29 2 3" xfId="8750" xr:uid="{00000000-0005-0000-0000-00008ABA0000}"/>
    <cellStyle name="Percentuale 29 2 3 2" xfId="23829" xr:uid="{00000000-0005-0000-0000-00008BBA0000}"/>
    <cellStyle name="Percentuale 29 2 4" xfId="23830" xr:uid="{00000000-0005-0000-0000-00008CBA0000}"/>
    <cellStyle name="Percentuale 29 2 4 2" xfId="44628" xr:uid="{00000000-0005-0000-0000-00008DBA0000}"/>
    <cellStyle name="Percentuale 29 2 5" xfId="23831" xr:uid="{00000000-0005-0000-0000-00008EBA0000}"/>
    <cellStyle name="Percentuale 29 2 6" xfId="23827" xr:uid="{00000000-0005-0000-0000-00008FBA0000}"/>
    <cellStyle name="Percentuale 29 3" xfId="743" xr:uid="{00000000-0005-0000-0000-000090BA0000}"/>
    <cellStyle name="Percentuale 29 3 2" xfId="2085" xr:uid="{00000000-0005-0000-0000-000091BA0000}"/>
    <cellStyle name="Percentuale 29 3 2 2" xfId="3854" xr:uid="{00000000-0005-0000-0000-000092BA0000}"/>
    <cellStyle name="Percentuale 29 3 2 2 2" xfId="23835" xr:uid="{00000000-0005-0000-0000-000093BA0000}"/>
    <cellStyle name="Percentuale 29 3 2 2 3" xfId="23834" xr:uid="{00000000-0005-0000-0000-000094BA0000}"/>
    <cellStyle name="Percentuale 29 3 2 3" xfId="3026" xr:uid="{00000000-0005-0000-0000-000095BA0000}"/>
    <cellStyle name="Percentuale 29 3 2 3 2" xfId="9566" xr:uid="{00000000-0005-0000-0000-000096BA0000}"/>
    <cellStyle name="Percentuale 29 3 2 3 3" xfId="23836" xr:uid="{00000000-0005-0000-0000-000097BA0000}"/>
    <cellStyle name="Percentuale 29 3 2 3 4" xfId="44629" xr:uid="{00000000-0005-0000-0000-000098BA0000}"/>
    <cellStyle name="Percentuale 29 3 2 4" xfId="23837" xr:uid="{00000000-0005-0000-0000-000099BA0000}"/>
    <cellStyle name="Percentuale 29 3 2 5" xfId="23833" xr:uid="{00000000-0005-0000-0000-00009ABA0000}"/>
    <cellStyle name="Percentuale 29 3 3" xfId="2084" xr:uid="{00000000-0005-0000-0000-00009BBA0000}"/>
    <cellStyle name="Percentuale 29 3 3 2" xfId="4637" xr:uid="{00000000-0005-0000-0000-00009CBA0000}"/>
    <cellStyle name="Percentuale 29 3 3 2 2" xfId="23839" xr:uid="{00000000-0005-0000-0000-00009DBA0000}"/>
    <cellStyle name="Percentuale 29 3 3 3" xfId="23840" xr:uid="{00000000-0005-0000-0000-00009EBA0000}"/>
    <cellStyle name="Percentuale 29 3 3 4" xfId="23841" xr:uid="{00000000-0005-0000-0000-00009FBA0000}"/>
    <cellStyle name="Percentuale 29 3 3 4 2" xfId="44630" xr:uid="{00000000-0005-0000-0000-0000A0BA0000}"/>
    <cellStyle name="Percentuale 29 3 3 5" xfId="23838" xr:uid="{00000000-0005-0000-0000-0000A1BA0000}"/>
    <cellStyle name="Percentuale 29 3 4" xfId="2516" xr:uid="{00000000-0005-0000-0000-0000A2BA0000}"/>
    <cellStyle name="Percentuale 29 3 4 2" xfId="9227" xr:uid="{00000000-0005-0000-0000-0000A3BA0000}"/>
    <cellStyle name="Percentuale 29 3 4 3" xfId="23842" xr:uid="{00000000-0005-0000-0000-0000A4BA0000}"/>
    <cellStyle name="Percentuale 29 3 5" xfId="7859" xr:uid="{00000000-0005-0000-0000-0000A5BA0000}"/>
    <cellStyle name="Percentuale 29 3 5 2" xfId="23843" xr:uid="{00000000-0005-0000-0000-0000A6BA0000}"/>
    <cellStyle name="Percentuale 29 3 6" xfId="23844" xr:uid="{00000000-0005-0000-0000-0000A7BA0000}"/>
    <cellStyle name="Percentuale 29 3 6 2" xfId="44631" xr:uid="{00000000-0005-0000-0000-0000A8BA0000}"/>
    <cellStyle name="Percentuale 29 3 7" xfId="23845" xr:uid="{00000000-0005-0000-0000-0000A9BA0000}"/>
    <cellStyle name="Percentuale 29 3 8" xfId="23832" xr:uid="{00000000-0005-0000-0000-0000AABA0000}"/>
    <cellStyle name="Percentuale 29 4" xfId="2086" xr:uid="{00000000-0005-0000-0000-0000ABBA0000}"/>
    <cellStyle name="Percentuale 29 4 2" xfId="4638" xr:uid="{00000000-0005-0000-0000-0000ACBA0000}"/>
    <cellStyle name="Percentuale 29 4 2 2" xfId="4639" xr:uid="{00000000-0005-0000-0000-0000ADBA0000}"/>
    <cellStyle name="Percentuale 29 4 2 2 2" xfId="23848" xr:uid="{00000000-0005-0000-0000-0000AEBA0000}"/>
    <cellStyle name="Percentuale 29 4 2 3" xfId="13355" xr:uid="{00000000-0005-0000-0000-0000AFBA0000}"/>
    <cellStyle name="Percentuale 29 4 2 3 2" xfId="23849" xr:uid="{00000000-0005-0000-0000-0000B0BA0000}"/>
    <cellStyle name="Percentuale 29 4 2 4" xfId="23847" xr:uid="{00000000-0005-0000-0000-0000B1BA0000}"/>
    <cellStyle name="Percentuale 29 4 2 5" xfId="12963" xr:uid="{00000000-0005-0000-0000-0000B2BA0000}"/>
    <cellStyle name="Percentuale 29 4 3" xfId="4640" xr:uid="{00000000-0005-0000-0000-0000B3BA0000}"/>
    <cellStyle name="Percentuale 29 4 3 2" xfId="23850" xr:uid="{00000000-0005-0000-0000-0000B4BA0000}"/>
    <cellStyle name="Percentuale 29 4 4" xfId="23851" xr:uid="{00000000-0005-0000-0000-0000B5BA0000}"/>
    <cellStyle name="Percentuale 29 4 5" xfId="23852" xr:uid="{00000000-0005-0000-0000-0000B6BA0000}"/>
    <cellStyle name="Percentuale 29 4 5 2" xfId="44632" xr:uid="{00000000-0005-0000-0000-0000B7BA0000}"/>
    <cellStyle name="Percentuale 29 4 6" xfId="23853" xr:uid="{00000000-0005-0000-0000-0000B8BA0000}"/>
    <cellStyle name="Percentuale 29 4 7" xfId="23846" xr:uid="{00000000-0005-0000-0000-0000B9BA0000}"/>
    <cellStyle name="Percentuale 29 5" xfId="2087" xr:uid="{00000000-0005-0000-0000-0000BABA0000}"/>
    <cellStyle name="Percentuale 29 5 2" xfId="23855" xr:uid="{00000000-0005-0000-0000-0000BBBA0000}"/>
    <cellStyle name="Percentuale 29 5 3" xfId="23856" xr:uid="{00000000-0005-0000-0000-0000BCBA0000}"/>
    <cellStyle name="Percentuale 29 5 3 2" xfId="44633" xr:uid="{00000000-0005-0000-0000-0000BDBA0000}"/>
    <cellStyle name="Percentuale 29 5 4" xfId="23857" xr:uid="{00000000-0005-0000-0000-0000BEBA0000}"/>
    <cellStyle name="Percentuale 29 5 5" xfId="23854" xr:uid="{00000000-0005-0000-0000-0000BFBA0000}"/>
    <cellStyle name="Percentuale 29 6" xfId="2082" xr:uid="{00000000-0005-0000-0000-0000C0BA0000}"/>
    <cellStyle name="Percentuale 29 6 2" xfId="5056" xr:uid="{00000000-0005-0000-0000-0000C1BA0000}"/>
    <cellStyle name="Percentuale 29 6 3" xfId="23858" xr:uid="{00000000-0005-0000-0000-0000C2BA0000}"/>
    <cellStyle name="Percentuale 29 7" xfId="23859" xr:uid="{00000000-0005-0000-0000-0000C3BA0000}"/>
    <cellStyle name="Percentuale 29 7 2" xfId="44634" xr:uid="{00000000-0005-0000-0000-0000C4BA0000}"/>
    <cellStyle name="Percentuale 29 8" xfId="23826" xr:uid="{00000000-0005-0000-0000-0000C5BA0000}"/>
    <cellStyle name="Percentuale 3" xfId="744" xr:uid="{00000000-0005-0000-0000-0000C6BA0000}"/>
    <cellStyle name="Percentuale 3 2" xfId="745" xr:uid="{00000000-0005-0000-0000-0000C7BA0000}"/>
    <cellStyle name="Percentuale 3 2 2" xfId="2089" xr:uid="{00000000-0005-0000-0000-0000C8BA0000}"/>
    <cellStyle name="Percentuale 3 2 2 2" xfId="9013" xr:uid="{00000000-0005-0000-0000-0000C9BA0000}"/>
    <cellStyle name="Percentuale 3 2 2 3" xfId="23862" xr:uid="{00000000-0005-0000-0000-0000CABA0000}"/>
    <cellStyle name="Percentuale 3 2 3" xfId="8751" xr:uid="{00000000-0005-0000-0000-0000CBBA0000}"/>
    <cellStyle name="Percentuale 3 2 3 2" xfId="23863" xr:uid="{00000000-0005-0000-0000-0000CCBA0000}"/>
    <cellStyle name="Percentuale 3 2 4" xfId="23864" xr:uid="{00000000-0005-0000-0000-0000CDBA0000}"/>
    <cellStyle name="Percentuale 3 2 4 2" xfId="44635" xr:uid="{00000000-0005-0000-0000-0000CEBA0000}"/>
    <cellStyle name="Percentuale 3 2 5" xfId="23865" xr:uid="{00000000-0005-0000-0000-0000CFBA0000}"/>
    <cellStyle name="Percentuale 3 2 6" xfId="23861" xr:uid="{00000000-0005-0000-0000-0000D0BA0000}"/>
    <cellStyle name="Percentuale 3 3" xfId="746" xr:uid="{00000000-0005-0000-0000-0000D1BA0000}"/>
    <cellStyle name="Percentuale 3 3 2" xfId="2091" xr:uid="{00000000-0005-0000-0000-0000D2BA0000}"/>
    <cellStyle name="Percentuale 3 3 2 2" xfId="3855" xr:uid="{00000000-0005-0000-0000-0000D3BA0000}"/>
    <cellStyle name="Percentuale 3 3 2 2 2" xfId="23869" xr:uid="{00000000-0005-0000-0000-0000D4BA0000}"/>
    <cellStyle name="Percentuale 3 3 2 2 3" xfId="23868" xr:uid="{00000000-0005-0000-0000-0000D5BA0000}"/>
    <cellStyle name="Percentuale 3 3 2 3" xfId="3027" xr:uid="{00000000-0005-0000-0000-0000D6BA0000}"/>
    <cellStyle name="Percentuale 3 3 2 3 2" xfId="9567" xr:uid="{00000000-0005-0000-0000-0000D7BA0000}"/>
    <cellStyle name="Percentuale 3 3 2 3 3" xfId="23870" xr:uid="{00000000-0005-0000-0000-0000D8BA0000}"/>
    <cellStyle name="Percentuale 3 3 2 3 4" xfId="44636" xr:uid="{00000000-0005-0000-0000-0000D9BA0000}"/>
    <cellStyle name="Percentuale 3 3 2 4" xfId="23871" xr:uid="{00000000-0005-0000-0000-0000DABA0000}"/>
    <cellStyle name="Percentuale 3 3 2 5" xfId="23867" xr:uid="{00000000-0005-0000-0000-0000DBBA0000}"/>
    <cellStyle name="Percentuale 3 3 3" xfId="2090" xr:uid="{00000000-0005-0000-0000-0000DCBA0000}"/>
    <cellStyle name="Percentuale 3 3 3 2" xfId="4641" xr:uid="{00000000-0005-0000-0000-0000DDBA0000}"/>
    <cellStyle name="Percentuale 3 3 3 2 2" xfId="23873" xr:uid="{00000000-0005-0000-0000-0000DEBA0000}"/>
    <cellStyle name="Percentuale 3 3 3 3" xfId="23874" xr:uid="{00000000-0005-0000-0000-0000DFBA0000}"/>
    <cellStyle name="Percentuale 3 3 3 4" xfId="23875" xr:uid="{00000000-0005-0000-0000-0000E0BA0000}"/>
    <cellStyle name="Percentuale 3 3 3 4 2" xfId="44637" xr:uid="{00000000-0005-0000-0000-0000E1BA0000}"/>
    <cellStyle name="Percentuale 3 3 3 5" xfId="23872" xr:uid="{00000000-0005-0000-0000-0000E2BA0000}"/>
    <cellStyle name="Percentuale 3 3 4" xfId="2517" xr:uid="{00000000-0005-0000-0000-0000E3BA0000}"/>
    <cellStyle name="Percentuale 3 3 4 2" xfId="9228" xr:uid="{00000000-0005-0000-0000-0000E4BA0000}"/>
    <cellStyle name="Percentuale 3 3 4 3" xfId="23876" xr:uid="{00000000-0005-0000-0000-0000E5BA0000}"/>
    <cellStyle name="Percentuale 3 3 5" xfId="6632" xr:uid="{00000000-0005-0000-0000-0000E6BA0000}"/>
    <cellStyle name="Percentuale 3 3 5 2" xfId="23877" xr:uid="{00000000-0005-0000-0000-0000E7BA0000}"/>
    <cellStyle name="Percentuale 3 3 6" xfId="23878" xr:uid="{00000000-0005-0000-0000-0000E8BA0000}"/>
    <cellStyle name="Percentuale 3 3 6 2" xfId="44638" xr:uid="{00000000-0005-0000-0000-0000E9BA0000}"/>
    <cellStyle name="Percentuale 3 3 7" xfId="23879" xr:uid="{00000000-0005-0000-0000-0000EABA0000}"/>
    <cellStyle name="Percentuale 3 3 8" xfId="23866" xr:uid="{00000000-0005-0000-0000-0000EBBA0000}"/>
    <cellStyle name="Percentuale 3 4" xfId="2092" xr:uid="{00000000-0005-0000-0000-0000ECBA0000}"/>
    <cellStyle name="Percentuale 3 4 2" xfId="4642" xr:uid="{00000000-0005-0000-0000-0000EDBA0000}"/>
    <cellStyle name="Percentuale 3 4 2 2" xfId="4643" xr:uid="{00000000-0005-0000-0000-0000EEBA0000}"/>
    <cellStyle name="Percentuale 3 4 2 2 2" xfId="23882" xr:uid="{00000000-0005-0000-0000-0000EFBA0000}"/>
    <cellStyle name="Percentuale 3 4 2 3" xfId="13356" xr:uid="{00000000-0005-0000-0000-0000F0BA0000}"/>
    <cellStyle name="Percentuale 3 4 2 3 2" xfId="23883" xr:uid="{00000000-0005-0000-0000-0000F1BA0000}"/>
    <cellStyle name="Percentuale 3 4 2 4" xfId="23881" xr:uid="{00000000-0005-0000-0000-0000F2BA0000}"/>
    <cellStyle name="Percentuale 3 4 2 5" xfId="12964" xr:uid="{00000000-0005-0000-0000-0000F3BA0000}"/>
    <cellStyle name="Percentuale 3 4 3" xfId="4644" xr:uid="{00000000-0005-0000-0000-0000F4BA0000}"/>
    <cellStyle name="Percentuale 3 4 3 2" xfId="23884" xr:uid="{00000000-0005-0000-0000-0000F5BA0000}"/>
    <cellStyle name="Percentuale 3 4 4" xfId="23885" xr:uid="{00000000-0005-0000-0000-0000F6BA0000}"/>
    <cellStyle name="Percentuale 3 4 5" xfId="23886" xr:uid="{00000000-0005-0000-0000-0000F7BA0000}"/>
    <cellStyle name="Percentuale 3 4 5 2" xfId="44639" xr:uid="{00000000-0005-0000-0000-0000F8BA0000}"/>
    <cellStyle name="Percentuale 3 4 6" xfId="23887" xr:uid="{00000000-0005-0000-0000-0000F9BA0000}"/>
    <cellStyle name="Percentuale 3 4 7" xfId="23880" xr:uid="{00000000-0005-0000-0000-0000FABA0000}"/>
    <cellStyle name="Percentuale 3 5" xfId="2093" xr:uid="{00000000-0005-0000-0000-0000FBBA0000}"/>
    <cellStyle name="Percentuale 3 5 2" xfId="23889" xr:uid="{00000000-0005-0000-0000-0000FCBA0000}"/>
    <cellStyle name="Percentuale 3 5 3" xfId="23890" xr:uid="{00000000-0005-0000-0000-0000FDBA0000}"/>
    <cellStyle name="Percentuale 3 5 3 2" xfId="44640" xr:uid="{00000000-0005-0000-0000-0000FEBA0000}"/>
    <cellStyle name="Percentuale 3 5 4" xfId="23891" xr:uid="{00000000-0005-0000-0000-0000FFBA0000}"/>
    <cellStyle name="Percentuale 3 5 5" xfId="23888" xr:uid="{00000000-0005-0000-0000-000000BB0000}"/>
    <cellStyle name="Percentuale 3 6" xfId="2088" xr:uid="{00000000-0005-0000-0000-000001BB0000}"/>
    <cellStyle name="Percentuale 3 6 2" xfId="5057" xr:uid="{00000000-0005-0000-0000-000002BB0000}"/>
    <cellStyle name="Percentuale 3 6 3" xfId="23892" xr:uid="{00000000-0005-0000-0000-000003BB0000}"/>
    <cellStyle name="Percentuale 3 7" xfId="23893" xr:uid="{00000000-0005-0000-0000-000004BB0000}"/>
    <cellStyle name="Percentuale 3 7 2" xfId="44641" xr:uid="{00000000-0005-0000-0000-000005BB0000}"/>
    <cellStyle name="Percentuale 3 8" xfId="23860" xr:uid="{00000000-0005-0000-0000-000006BB0000}"/>
    <cellStyle name="Percentuale 30" xfId="747" xr:uid="{00000000-0005-0000-0000-000007BB0000}"/>
    <cellStyle name="Percentuale 30 2" xfId="748" xr:uid="{00000000-0005-0000-0000-000008BB0000}"/>
    <cellStyle name="Percentuale 30 2 2" xfId="2095" xr:uid="{00000000-0005-0000-0000-000009BB0000}"/>
    <cellStyle name="Percentuale 30 2 2 2" xfId="9014" xr:uid="{00000000-0005-0000-0000-00000ABB0000}"/>
    <cellStyle name="Percentuale 30 2 2 3" xfId="23896" xr:uid="{00000000-0005-0000-0000-00000BBB0000}"/>
    <cellStyle name="Percentuale 30 2 3" xfId="8752" xr:uid="{00000000-0005-0000-0000-00000CBB0000}"/>
    <cellStyle name="Percentuale 30 2 3 2" xfId="23897" xr:uid="{00000000-0005-0000-0000-00000DBB0000}"/>
    <cellStyle name="Percentuale 30 2 4" xfId="23898" xr:uid="{00000000-0005-0000-0000-00000EBB0000}"/>
    <cellStyle name="Percentuale 30 2 4 2" xfId="44642" xr:uid="{00000000-0005-0000-0000-00000FBB0000}"/>
    <cellStyle name="Percentuale 30 2 5" xfId="23899" xr:uid="{00000000-0005-0000-0000-000010BB0000}"/>
    <cellStyle name="Percentuale 30 2 6" xfId="23895" xr:uid="{00000000-0005-0000-0000-000011BB0000}"/>
    <cellStyle name="Percentuale 30 3" xfId="749" xr:uid="{00000000-0005-0000-0000-000012BB0000}"/>
    <cellStyle name="Percentuale 30 3 2" xfId="2097" xr:uid="{00000000-0005-0000-0000-000013BB0000}"/>
    <cellStyle name="Percentuale 30 3 2 2" xfId="3856" xr:uid="{00000000-0005-0000-0000-000014BB0000}"/>
    <cellStyle name="Percentuale 30 3 2 2 2" xfId="23903" xr:uid="{00000000-0005-0000-0000-000015BB0000}"/>
    <cellStyle name="Percentuale 30 3 2 2 3" xfId="23902" xr:uid="{00000000-0005-0000-0000-000016BB0000}"/>
    <cellStyle name="Percentuale 30 3 2 3" xfId="3028" xr:uid="{00000000-0005-0000-0000-000017BB0000}"/>
    <cellStyle name="Percentuale 30 3 2 3 2" xfId="9568" xr:uid="{00000000-0005-0000-0000-000018BB0000}"/>
    <cellStyle name="Percentuale 30 3 2 3 3" xfId="23904" xr:uid="{00000000-0005-0000-0000-000019BB0000}"/>
    <cellStyle name="Percentuale 30 3 2 3 4" xfId="44643" xr:uid="{00000000-0005-0000-0000-00001ABB0000}"/>
    <cellStyle name="Percentuale 30 3 2 4" xfId="23905" xr:uid="{00000000-0005-0000-0000-00001BBB0000}"/>
    <cellStyle name="Percentuale 30 3 2 5" xfId="23901" xr:uid="{00000000-0005-0000-0000-00001CBB0000}"/>
    <cellStyle name="Percentuale 30 3 3" xfId="2096" xr:uid="{00000000-0005-0000-0000-00001DBB0000}"/>
    <cellStyle name="Percentuale 30 3 3 2" xfId="4645" xr:uid="{00000000-0005-0000-0000-00001EBB0000}"/>
    <cellStyle name="Percentuale 30 3 3 2 2" xfId="23907" xr:uid="{00000000-0005-0000-0000-00001FBB0000}"/>
    <cellStyle name="Percentuale 30 3 3 3" xfId="23908" xr:uid="{00000000-0005-0000-0000-000020BB0000}"/>
    <cellStyle name="Percentuale 30 3 3 4" xfId="23909" xr:uid="{00000000-0005-0000-0000-000021BB0000}"/>
    <cellStyle name="Percentuale 30 3 3 4 2" xfId="44644" xr:uid="{00000000-0005-0000-0000-000022BB0000}"/>
    <cellStyle name="Percentuale 30 3 3 5" xfId="23906" xr:uid="{00000000-0005-0000-0000-000023BB0000}"/>
    <cellStyle name="Percentuale 30 3 4" xfId="2518" xr:uid="{00000000-0005-0000-0000-000024BB0000}"/>
    <cellStyle name="Percentuale 30 3 4 2" xfId="9229" xr:uid="{00000000-0005-0000-0000-000025BB0000}"/>
    <cellStyle name="Percentuale 30 3 4 3" xfId="23910" xr:uid="{00000000-0005-0000-0000-000026BB0000}"/>
    <cellStyle name="Percentuale 30 3 5" xfId="7872" xr:uid="{00000000-0005-0000-0000-000027BB0000}"/>
    <cellStyle name="Percentuale 30 3 5 2" xfId="23911" xr:uid="{00000000-0005-0000-0000-000028BB0000}"/>
    <cellStyle name="Percentuale 30 3 6" xfId="23912" xr:uid="{00000000-0005-0000-0000-000029BB0000}"/>
    <cellStyle name="Percentuale 30 3 6 2" xfId="44645" xr:uid="{00000000-0005-0000-0000-00002ABB0000}"/>
    <cellStyle name="Percentuale 30 3 7" xfId="23913" xr:uid="{00000000-0005-0000-0000-00002BBB0000}"/>
    <cellStyle name="Percentuale 30 3 8" xfId="23900" xr:uid="{00000000-0005-0000-0000-00002CBB0000}"/>
    <cellStyle name="Percentuale 30 4" xfId="2098" xr:uid="{00000000-0005-0000-0000-00002DBB0000}"/>
    <cellStyle name="Percentuale 30 4 2" xfId="4646" xr:uid="{00000000-0005-0000-0000-00002EBB0000}"/>
    <cellStyle name="Percentuale 30 4 2 2" xfId="4647" xr:uid="{00000000-0005-0000-0000-00002FBB0000}"/>
    <cellStyle name="Percentuale 30 4 2 2 2" xfId="23916" xr:uid="{00000000-0005-0000-0000-000030BB0000}"/>
    <cellStyle name="Percentuale 30 4 2 3" xfId="13357" xr:uid="{00000000-0005-0000-0000-000031BB0000}"/>
    <cellStyle name="Percentuale 30 4 2 3 2" xfId="23917" xr:uid="{00000000-0005-0000-0000-000032BB0000}"/>
    <cellStyle name="Percentuale 30 4 2 4" xfId="23915" xr:uid="{00000000-0005-0000-0000-000033BB0000}"/>
    <cellStyle name="Percentuale 30 4 2 5" xfId="12965" xr:uid="{00000000-0005-0000-0000-000034BB0000}"/>
    <cellStyle name="Percentuale 30 4 3" xfId="4648" xr:uid="{00000000-0005-0000-0000-000035BB0000}"/>
    <cellStyle name="Percentuale 30 4 3 2" xfId="23918" xr:uid="{00000000-0005-0000-0000-000036BB0000}"/>
    <cellStyle name="Percentuale 30 4 4" xfId="23919" xr:uid="{00000000-0005-0000-0000-000037BB0000}"/>
    <cellStyle name="Percentuale 30 4 5" xfId="23920" xr:uid="{00000000-0005-0000-0000-000038BB0000}"/>
    <cellStyle name="Percentuale 30 4 5 2" xfId="44646" xr:uid="{00000000-0005-0000-0000-000039BB0000}"/>
    <cellStyle name="Percentuale 30 4 6" xfId="23921" xr:uid="{00000000-0005-0000-0000-00003ABB0000}"/>
    <cellStyle name="Percentuale 30 4 7" xfId="23914" xr:uid="{00000000-0005-0000-0000-00003BBB0000}"/>
    <cellStyle name="Percentuale 30 5" xfId="2099" xr:uid="{00000000-0005-0000-0000-00003CBB0000}"/>
    <cellStyle name="Percentuale 30 5 2" xfId="23923" xr:uid="{00000000-0005-0000-0000-00003DBB0000}"/>
    <cellStyle name="Percentuale 30 5 3" xfId="23924" xr:uid="{00000000-0005-0000-0000-00003EBB0000}"/>
    <cellStyle name="Percentuale 30 5 3 2" xfId="44647" xr:uid="{00000000-0005-0000-0000-00003FBB0000}"/>
    <cellStyle name="Percentuale 30 5 4" xfId="23925" xr:uid="{00000000-0005-0000-0000-000040BB0000}"/>
    <cellStyle name="Percentuale 30 5 5" xfId="23922" xr:uid="{00000000-0005-0000-0000-000041BB0000}"/>
    <cellStyle name="Percentuale 30 6" xfId="2094" xr:uid="{00000000-0005-0000-0000-000042BB0000}"/>
    <cellStyle name="Percentuale 30 6 2" xfId="5058" xr:uid="{00000000-0005-0000-0000-000043BB0000}"/>
    <cellStyle name="Percentuale 30 6 3" xfId="23926" xr:uid="{00000000-0005-0000-0000-000044BB0000}"/>
    <cellStyle name="Percentuale 30 7" xfId="23927" xr:uid="{00000000-0005-0000-0000-000045BB0000}"/>
    <cellStyle name="Percentuale 30 7 2" xfId="44648" xr:uid="{00000000-0005-0000-0000-000046BB0000}"/>
    <cellStyle name="Percentuale 30 8" xfId="23894" xr:uid="{00000000-0005-0000-0000-000047BB0000}"/>
    <cellStyle name="Percentuale 31" xfId="750" xr:uid="{00000000-0005-0000-0000-000048BB0000}"/>
    <cellStyle name="Percentuale 31 2" xfId="751" xr:uid="{00000000-0005-0000-0000-000049BB0000}"/>
    <cellStyle name="Percentuale 31 2 2" xfId="2101" xr:uid="{00000000-0005-0000-0000-00004ABB0000}"/>
    <cellStyle name="Percentuale 31 2 2 2" xfId="9015" xr:uid="{00000000-0005-0000-0000-00004BBB0000}"/>
    <cellStyle name="Percentuale 31 2 2 3" xfId="23930" xr:uid="{00000000-0005-0000-0000-00004CBB0000}"/>
    <cellStyle name="Percentuale 31 2 3" xfId="8753" xr:uid="{00000000-0005-0000-0000-00004DBB0000}"/>
    <cellStyle name="Percentuale 31 2 3 2" xfId="23931" xr:uid="{00000000-0005-0000-0000-00004EBB0000}"/>
    <cellStyle name="Percentuale 31 2 4" xfId="23932" xr:uid="{00000000-0005-0000-0000-00004FBB0000}"/>
    <cellStyle name="Percentuale 31 2 4 2" xfId="44649" xr:uid="{00000000-0005-0000-0000-000050BB0000}"/>
    <cellStyle name="Percentuale 31 2 5" xfId="23933" xr:uid="{00000000-0005-0000-0000-000051BB0000}"/>
    <cellStyle name="Percentuale 31 2 6" xfId="23929" xr:uid="{00000000-0005-0000-0000-000052BB0000}"/>
    <cellStyle name="Percentuale 31 3" xfId="752" xr:uid="{00000000-0005-0000-0000-000053BB0000}"/>
    <cellStyle name="Percentuale 31 3 2" xfId="2103" xr:uid="{00000000-0005-0000-0000-000054BB0000}"/>
    <cellStyle name="Percentuale 31 3 2 2" xfId="3857" xr:uid="{00000000-0005-0000-0000-000055BB0000}"/>
    <cellStyle name="Percentuale 31 3 2 2 2" xfId="23937" xr:uid="{00000000-0005-0000-0000-000056BB0000}"/>
    <cellStyle name="Percentuale 31 3 2 2 3" xfId="23936" xr:uid="{00000000-0005-0000-0000-000057BB0000}"/>
    <cellStyle name="Percentuale 31 3 2 3" xfId="3029" xr:uid="{00000000-0005-0000-0000-000058BB0000}"/>
    <cellStyle name="Percentuale 31 3 2 3 2" xfId="9569" xr:uid="{00000000-0005-0000-0000-000059BB0000}"/>
    <cellStyle name="Percentuale 31 3 2 3 3" xfId="23938" xr:uid="{00000000-0005-0000-0000-00005ABB0000}"/>
    <cellStyle name="Percentuale 31 3 2 3 4" xfId="44650" xr:uid="{00000000-0005-0000-0000-00005BBB0000}"/>
    <cellStyle name="Percentuale 31 3 2 4" xfId="23939" xr:uid="{00000000-0005-0000-0000-00005CBB0000}"/>
    <cellStyle name="Percentuale 31 3 2 5" xfId="23935" xr:uid="{00000000-0005-0000-0000-00005DBB0000}"/>
    <cellStyle name="Percentuale 31 3 3" xfId="2102" xr:uid="{00000000-0005-0000-0000-00005EBB0000}"/>
    <cellStyle name="Percentuale 31 3 3 2" xfId="4649" xr:uid="{00000000-0005-0000-0000-00005FBB0000}"/>
    <cellStyle name="Percentuale 31 3 3 2 2" xfId="23941" xr:uid="{00000000-0005-0000-0000-000060BB0000}"/>
    <cellStyle name="Percentuale 31 3 3 3" xfId="23942" xr:uid="{00000000-0005-0000-0000-000061BB0000}"/>
    <cellStyle name="Percentuale 31 3 3 4" xfId="23943" xr:uid="{00000000-0005-0000-0000-000062BB0000}"/>
    <cellStyle name="Percentuale 31 3 3 4 2" xfId="44651" xr:uid="{00000000-0005-0000-0000-000063BB0000}"/>
    <cellStyle name="Percentuale 31 3 3 5" xfId="23940" xr:uid="{00000000-0005-0000-0000-000064BB0000}"/>
    <cellStyle name="Percentuale 31 3 4" xfId="2519" xr:uid="{00000000-0005-0000-0000-000065BB0000}"/>
    <cellStyle name="Percentuale 31 3 4 2" xfId="9230" xr:uid="{00000000-0005-0000-0000-000066BB0000}"/>
    <cellStyle name="Percentuale 31 3 4 3" xfId="23944" xr:uid="{00000000-0005-0000-0000-000067BB0000}"/>
    <cellStyle name="Percentuale 31 3 5" xfId="7861" xr:uid="{00000000-0005-0000-0000-000068BB0000}"/>
    <cellStyle name="Percentuale 31 3 5 2" xfId="23945" xr:uid="{00000000-0005-0000-0000-000069BB0000}"/>
    <cellStyle name="Percentuale 31 3 6" xfId="23946" xr:uid="{00000000-0005-0000-0000-00006ABB0000}"/>
    <cellStyle name="Percentuale 31 3 6 2" xfId="44652" xr:uid="{00000000-0005-0000-0000-00006BBB0000}"/>
    <cellStyle name="Percentuale 31 3 7" xfId="23947" xr:uid="{00000000-0005-0000-0000-00006CBB0000}"/>
    <cellStyle name="Percentuale 31 3 8" xfId="23934" xr:uid="{00000000-0005-0000-0000-00006DBB0000}"/>
    <cellStyle name="Percentuale 31 4" xfId="2104" xr:uid="{00000000-0005-0000-0000-00006EBB0000}"/>
    <cellStyle name="Percentuale 31 4 2" xfId="4650" xr:uid="{00000000-0005-0000-0000-00006FBB0000}"/>
    <cellStyle name="Percentuale 31 4 2 2" xfId="4651" xr:uid="{00000000-0005-0000-0000-000070BB0000}"/>
    <cellStyle name="Percentuale 31 4 2 2 2" xfId="23950" xr:uid="{00000000-0005-0000-0000-000071BB0000}"/>
    <cellStyle name="Percentuale 31 4 2 3" xfId="13358" xr:uid="{00000000-0005-0000-0000-000072BB0000}"/>
    <cellStyle name="Percentuale 31 4 2 3 2" xfId="23951" xr:uid="{00000000-0005-0000-0000-000073BB0000}"/>
    <cellStyle name="Percentuale 31 4 2 4" xfId="23949" xr:uid="{00000000-0005-0000-0000-000074BB0000}"/>
    <cellStyle name="Percentuale 31 4 2 5" xfId="12966" xr:uid="{00000000-0005-0000-0000-000075BB0000}"/>
    <cellStyle name="Percentuale 31 4 3" xfId="4652" xr:uid="{00000000-0005-0000-0000-000076BB0000}"/>
    <cellStyle name="Percentuale 31 4 3 2" xfId="23952" xr:uid="{00000000-0005-0000-0000-000077BB0000}"/>
    <cellStyle name="Percentuale 31 4 4" xfId="23953" xr:uid="{00000000-0005-0000-0000-000078BB0000}"/>
    <cellStyle name="Percentuale 31 4 5" xfId="23954" xr:uid="{00000000-0005-0000-0000-000079BB0000}"/>
    <cellStyle name="Percentuale 31 4 5 2" xfId="44653" xr:uid="{00000000-0005-0000-0000-00007ABB0000}"/>
    <cellStyle name="Percentuale 31 4 6" xfId="23955" xr:uid="{00000000-0005-0000-0000-00007BBB0000}"/>
    <cellStyle name="Percentuale 31 4 7" xfId="23948" xr:uid="{00000000-0005-0000-0000-00007CBB0000}"/>
    <cellStyle name="Percentuale 31 5" xfId="2105" xr:uid="{00000000-0005-0000-0000-00007DBB0000}"/>
    <cellStyle name="Percentuale 31 5 2" xfId="23957" xr:uid="{00000000-0005-0000-0000-00007EBB0000}"/>
    <cellStyle name="Percentuale 31 5 3" xfId="23958" xr:uid="{00000000-0005-0000-0000-00007FBB0000}"/>
    <cellStyle name="Percentuale 31 5 3 2" xfId="44654" xr:uid="{00000000-0005-0000-0000-000080BB0000}"/>
    <cellStyle name="Percentuale 31 5 4" xfId="23959" xr:uid="{00000000-0005-0000-0000-000081BB0000}"/>
    <cellStyle name="Percentuale 31 5 5" xfId="23956" xr:uid="{00000000-0005-0000-0000-000082BB0000}"/>
    <cellStyle name="Percentuale 31 6" xfId="2100" xr:uid="{00000000-0005-0000-0000-000083BB0000}"/>
    <cellStyle name="Percentuale 31 6 2" xfId="5059" xr:uid="{00000000-0005-0000-0000-000084BB0000}"/>
    <cellStyle name="Percentuale 31 6 3" xfId="23960" xr:uid="{00000000-0005-0000-0000-000085BB0000}"/>
    <cellStyle name="Percentuale 31 7" xfId="23961" xr:uid="{00000000-0005-0000-0000-000086BB0000}"/>
    <cellStyle name="Percentuale 31 7 2" xfId="44655" xr:uid="{00000000-0005-0000-0000-000087BB0000}"/>
    <cellStyle name="Percentuale 31 8" xfId="23928" xr:uid="{00000000-0005-0000-0000-000088BB0000}"/>
    <cellStyle name="Percentuale 32" xfId="753" xr:uid="{00000000-0005-0000-0000-000089BB0000}"/>
    <cellStyle name="Percentuale 32 2" xfId="754" xr:uid="{00000000-0005-0000-0000-00008ABB0000}"/>
    <cellStyle name="Percentuale 32 2 2" xfId="2107" xr:uid="{00000000-0005-0000-0000-00008BBB0000}"/>
    <cellStyle name="Percentuale 32 2 2 2" xfId="9016" xr:uid="{00000000-0005-0000-0000-00008CBB0000}"/>
    <cellStyle name="Percentuale 32 2 2 3" xfId="23964" xr:uid="{00000000-0005-0000-0000-00008DBB0000}"/>
    <cellStyle name="Percentuale 32 2 3" xfId="8754" xr:uid="{00000000-0005-0000-0000-00008EBB0000}"/>
    <cellStyle name="Percentuale 32 2 3 2" xfId="23965" xr:uid="{00000000-0005-0000-0000-00008FBB0000}"/>
    <cellStyle name="Percentuale 32 2 4" xfId="23966" xr:uid="{00000000-0005-0000-0000-000090BB0000}"/>
    <cellStyle name="Percentuale 32 2 4 2" xfId="44656" xr:uid="{00000000-0005-0000-0000-000091BB0000}"/>
    <cellStyle name="Percentuale 32 2 5" xfId="23967" xr:uid="{00000000-0005-0000-0000-000092BB0000}"/>
    <cellStyle name="Percentuale 32 2 6" xfId="23963" xr:uid="{00000000-0005-0000-0000-000093BB0000}"/>
    <cellStyle name="Percentuale 32 3" xfId="755" xr:uid="{00000000-0005-0000-0000-000094BB0000}"/>
    <cellStyle name="Percentuale 32 3 2" xfId="2109" xr:uid="{00000000-0005-0000-0000-000095BB0000}"/>
    <cellStyle name="Percentuale 32 3 2 2" xfId="3858" xr:uid="{00000000-0005-0000-0000-000096BB0000}"/>
    <cellStyle name="Percentuale 32 3 2 2 2" xfId="23971" xr:uid="{00000000-0005-0000-0000-000097BB0000}"/>
    <cellStyle name="Percentuale 32 3 2 2 3" xfId="23970" xr:uid="{00000000-0005-0000-0000-000098BB0000}"/>
    <cellStyle name="Percentuale 32 3 2 3" xfId="3030" xr:uid="{00000000-0005-0000-0000-000099BB0000}"/>
    <cellStyle name="Percentuale 32 3 2 3 2" xfId="9570" xr:uid="{00000000-0005-0000-0000-00009ABB0000}"/>
    <cellStyle name="Percentuale 32 3 2 3 3" xfId="23972" xr:uid="{00000000-0005-0000-0000-00009BBB0000}"/>
    <cellStyle name="Percentuale 32 3 2 3 4" xfId="44657" xr:uid="{00000000-0005-0000-0000-00009CBB0000}"/>
    <cellStyle name="Percentuale 32 3 2 4" xfId="23973" xr:uid="{00000000-0005-0000-0000-00009DBB0000}"/>
    <cellStyle name="Percentuale 32 3 2 5" xfId="23969" xr:uid="{00000000-0005-0000-0000-00009EBB0000}"/>
    <cellStyle name="Percentuale 32 3 3" xfId="2108" xr:uid="{00000000-0005-0000-0000-00009FBB0000}"/>
    <cellStyle name="Percentuale 32 3 3 2" xfId="4653" xr:uid="{00000000-0005-0000-0000-0000A0BB0000}"/>
    <cellStyle name="Percentuale 32 3 3 2 2" xfId="23975" xr:uid="{00000000-0005-0000-0000-0000A1BB0000}"/>
    <cellStyle name="Percentuale 32 3 3 3" xfId="23976" xr:uid="{00000000-0005-0000-0000-0000A2BB0000}"/>
    <cellStyle name="Percentuale 32 3 3 4" xfId="23977" xr:uid="{00000000-0005-0000-0000-0000A3BB0000}"/>
    <cellStyle name="Percentuale 32 3 3 4 2" xfId="44658" xr:uid="{00000000-0005-0000-0000-0000A4BB0000}"/>
    <cellStyle name="Percentuale 32 3 3 5" xfId="23974" xr:uid="{00000000-0005-0000-0000-0000A5BB0000}"/>
    <cellStyle name="Percentuale 32 3 4" xfId="2520" xr:uid="{00000000-0005-0000-0000-0000A6BB0000}"/>
    <cellStyle name="Percentuale 32 3 4 2" xfId="9231" xr:uid="{00000000-0005-0000-0000-0000A7BB0000}"/>
    <cellStyle name="Percentuale 32 3 4 3" xfId="23978" xr:uid="{00000000-0005-0000-0000-0000A8BB0000}"/>
    <cellStyle name="Percentuale 32 3 5" xfId="7860" xr:uid="{00000000-0005-0000-0000-0000A9BB0000}"/>
    <cellStyle name="Percentuale 32 3 5 2" xfId="23979" xr:uid="{00000000-0005-0000-0000-0000AABB0000}"/>
    <cellStyle name="Percentuale 32 3 6" xfId="23980" xr:uid="{00000000-0005-0000-0000-0000ABBB0000}"/>
    <cellStyle name="Percentuale 32 3 6 2" xfId="44659" xr:uid="{00000000-0005-0000-0000-0000ACBB0000}"/>
    <cellStyle name="Percentuale 32 3 7" xfId="23981" xr:uid="{00000000-0005-0000-0000-0000ADBB0000}"/>
    <cellStyle name="Percentuale 32 3 8" xfId="23968" xr:uid="{00000000-0005-0000-0000-0000AEBB0000}"/>
    <cellStyle name="Percentuale 32 4" xfId="2110" xr:uid="{00000000-0005-0000-0000-0000AFBB0000}"/>
    <cellStyle name="Percentuale 32 4 2" xfId="4654" xr:uid="{00000000-0005-0000-0000-0000B0BB0000}"/>
    <cellStyle name="Percentuale 32 4 2 2" xfId="4655" xr:uid="{00000000-0005-0000-0000-0000B1BB0000}"/>
    <cellStyle name="Percentuale 32 4 2 2 2" xfId="23984" xr:uid="{00000000-0005-0000-0000-0000B2BB0000}"/>
    <cellStyle name="Percentuale 32 4 2 3" xfId="13359" xr:uid="{00000000-0005-0000-0000-0000B3BB0000}"/>
    <cellStyle name="Percentuale 32 4 2 3 2" xfId="23985" xr:uid="{00000000-0005-0000-0000-0000B4BB0000}"/>
    <cellStyle name="Percentuale 32 4 2 4" xfId="23983" xr:uid="{00000000-0005-0000-0000-0000B5BB0000}"/>
    <cellStyle name="Percentuale 32 4 2 5" xfId="12967" xr:uid="{00000000-0005-0000-0000-0000B6BB0000}"/>
    <cellStyle name="Percentuale 32 4 3" xfId="4656" xr:uid="{00000000-0005-0000-0000-0000B7BB0000}"/>
    <cellStyle name="Percentuale 32 4 3 2" xfId="23986" xr:uid="{00000000-0005-0000-0000-0000B8BB0000}"/>
    <cellStyle name="Percentuale 32 4 4" xfId="23987" xr:uid="{00000000-0005-0000-0000-0000B9BB0000}"/>
    <cellStyle name="Percentuale 32 4 5" xfId="23988" xr:uid="{00000000-0005-0000-0000-0000BABB0000}"/>
    <cellStyle name="Percentuale 32 4 5 2" xfId="44660" xr:uid="{00000000-0005-0000-0000-0000BBBB0000}"/>
    <cellStyle name="Percentuale 32 4 6" xfId="23989" xr:uid="{00000000-0005-0000-0000-0000BCBB0000}"/>
    <cellStyle name="Percentuale 32 4 7" xfId="23982" xr:uid="{00000000-0005-0000-0000-0000BDBB0000}"/>
    <cellStyle name="Percentuale 32 5" xfId="2111" xr:uid="{00000000-0005-0000-0000-0000BEBB0000}"/>
    <cellStyle name="Percentuale 32 5 2" xfId="23991" xr:uid="{00000000-0005-0000-0000-0000BFBB0000}"/>
    <cellStyle name="Percentuale 32 5 3" xfId="23992" xr:uid="{00000000-0005-0000-0000-0000C0BB0000}"/>
    <cellStyle name="Percentuale 32 5 3 2" xfId="44661" xr:uid="{00000000-0005-0000-0000-0000C1BB0000}"/>
    <cellStyle name="Percentuale 32 5 4" xfId="23993" xr:uid="{00000000-0005-0000-0000-0000C2BB0000}"/>
    <cellStyle name="Percentuale 32 5 5" xfId="23990" xr:uid="{00000000-0005-0000-0000-0000C3BB0000}"/>
    <cellStyle name="Percentuale 32 6" xfId="2106" xr:uid="{00000000-0005-0000-0000-0000C4BB0000}"/>
    <cellStyle name="Percentuale 32 6 2" xfId="5060" xr:uid="{00000000-0005-0000-0000-0000C5BB0000}"/>
    <cellStyle name="Percentuale 32 6 3" xfId="23994" xr:uid="{00000000-0005-0000-0000-0000C6BB0000}"/>
    <cellStyle name="Percentuale 32 7" xfId="23995" xr:uid="{00000000-0005-0000-0000-0000C7BB0000}"/>
    <cellStyle name="Percentuale 32 7 2" xfId="44662" xr:uid="{00000000-0005-0000-0000-0000C8BB0000}"/>
    <cellStyle name="Percentuale 32 8" xfId="23962" xr:uid="{00000000-0005-0000-0000-0000C9BB0000}"/>
    <cellStyle name="Percentuale 33" xfId="756" xr:uid="{00000000-0005-0000-0000-0000CABB0000}"/>
    <cellStyle name="Percentuale 33 2" xfId="757" xr:uid="{00000000-0005-0000-0000-0000CBBB0000}"/>
    <cellStyle name="Percentuale 33 2 2" xfId="2113" xr:uid="{00000000-0005-0000-0000-0000CCBB0000}"/>
    <cellStyle name="Percentuale 33 2 2 2" xfId="9017" xr:uid="{00000000-0005-0000-0000-0000CDBB0000}"/>
    <cellStyle name="Percentuale 33 2 2 3" xfId="23998" xr:uid="{00000000-0005-0000-0000-0000CEBB0000}"/>
    <cellStyle name="Percentuale 33 2 3" xfId="8755" xr:uid="{00000000-0005-0000-0000-0000CFBB0000}"/>
    <cellStyle name="Percentuale 33 2 3 2" xfId="23999" xr:uid="{00000000-0005-0000-0000-0000D0BB0000}"/>
    <cellStyle name="Percentuale 33 2 4" xfId="24000" xr:uid="{00000000-0005-0000-0000-0000D1BB0000}"/>
    <cellStyle name="Percentuale 33 2 4 2" xfId="44663" xr:uid="{00000000-0005-0000-0000-0000D2BB0000}"/>
    <cellStyle name="Percentuale 33 2 5" xfId="24001" xr:uid="{00000000-0005-0000-0000-0000D3BB0000}"/>
    <cellStyle name="Percentuale 33 2 6" xfId="23997" xr:uid="{00000000-0005-0000-0000-0000D4BB0000}"/>
    <cellStyle name="Percentuale 33 3" xfId="758" xr:uid="{00000000-0005-0000-0000-0000D5BB0000}"/>
    <cellStyle name="Percentuale 33 3 2" xfId="2115" xr:uid="{00000000-0005-0000-0000-0000D6BB0000}"/>
    <cellStyle name="Percentuale 33 3 2 2" xfId="3859" xr:uid="{00000000-0005-0000-0000-0000D7BB0000}"/>
    <cellStyle name="Percentuale 33 3 2 2 2" xfId="24005" xr:uid="{00000000-0005-0000-0000-0000D8BB0000}"/>
    <cellStyle name="Percentuale 33 3 2 2 3" xfId="24004" xr:uid="{00000000-0005-0000-0000-0000D9BB0000}"/>
    <cellStyle name="Percentuale 33 3 2 3" xfId="3031" xr:uid="{00000000-0005-0000-0000-0000DABB0000}"/>
    <cellStyle name="Percentuale 33 3 2 3 2" xfId="9571" xr:uid="{00000000-0005-0000-0000-0000DBBB0000}"/>
    <cellStyle name="Percentuale 33 3 2 3 3" xfId="24006" xr:uid="{00000000-0005-0000-0000-0000DCBB0000}"/>
    <cellStyle name="Percentuale 33 3 2 3 4" xfId="44664" xr:uid="{00000000-0005-0000-0000-0000DDBB0000}"/>
    <cellStyle name="Percentuale 33 3 2 4" xfId="24007" xr:uid="{00000000-0005-0000-0000-0000DEBB0000}"/>
    <cellStyle name="Percentuale 33 3 2 5" xfId="24003" xr:uid="{00000000-0005-0000-0000-0000DFBB0000}"/>
    <cellStyle name="Percentuale 33 3 3" xfId="2114" xr:uid="{00000000-0005-0000-0000-0000E0BB0000}"/>
    <cellStyle name="Percentuale 33 3 3 2" xfId="4657" xr:uid="{00000000-0005-0000-0000-0000E1BB0000}"/>
    <cellStyle name="Percentuale 33 3 3 2 2" xfId="24009" xr:uid="{00000000-0005-0000-0000-0000E2BB0000}"/>
    <cellStyle name="Percentuale 33 3 3 3" xfId="24010" xr:uid="{00000000-0005-0000-0000-0000E3BB0000}"/>
    <cellStyle name="Percentuale 33 3 3 4" xfId="24011" xr:uid="{00000000-0005-0000-0000-0000E4BB0000}"/>
    <cellStyle name="Percentuale 33 3 3 4 2" xfId="44665" xr:uid="{00000000-0005-0000-0000-0000E5BB0000}"/>
    <cellStyle name="Percentuale 33 3 3 5" xfId="24008" xr:uid="{00000000-0005-0000-0000-0000E6BB0000}"/>
    <cellStyle name="Percentuale 33 3 4" xfId="2521" xr:uid="{00000000-0005-0000-0000-0000E7BB0000}"/>
    <cellStyle name="Percentuale 33 3 4 2" xfId="9232" xr:uid="{00000000-0005-0000-0000-0000E8BB0000}"/>
    <cellStyle name="Percentuale 33 3 4 3" xfId="24012" xr:uid="{00000000-0005-0000-0000-0000E9BB0000}"/>
    <cellStyle name="Percentuale 33 3 5" xfId="6631" xr:uid="{00000000-0005-0000-0000-0000EABB0000}"/>
    <cellStyle name="Percentuale 33 3 5 2" xfId="24013" xr:uid="{00000000-0005-0000-0000-0000EBBB0000}"/>
    <cellStyle name="Percentuale 33 3 6" xfId="24014" xr:uid="{00000000-0005-0000-0000-0000ECBB0000}"/>
    <cellStyle name="Percentuale 33 3 6 2" xfId="44666" xr:uid="{00000000-0005-0000-0000-0000EDBB0000}"/>
    <cellStyle name="Percentuale 33 3 7" xfId="24015" xr:uid="{00000000-0005-0000-0000-0000EEBB0000}"/>
    <cellStyle name="Percentuale 33 3 8" xfId="24002" xr:uid="{00000000-0005-0000-0000-0000EFBB0000}"/>
    <cellStyle name="Percentuale 33 4" xfId="2116" xr:uid="{00000000-0005-0000-0000-0000F0BB0000}"/>
    <cellStyle name="Percentuale 33 4 2" xfId="4658" xr:uid="{00000000-0005-0000-0000-0000F1BB0000}"/>
    <cellStyle name="Percentuale 33 4 2 2" xfId="4659" xr:uid="{00000000-0005-0000-0000-0000F2BB0000}"/>
    <cellStyle name="Percentuale 33 4 2 2 2" xfId="24018" xr:uid="{00000000-0005-0000-0000-0000F3BB0000}"/>
    <cellStyle name="Percentuale 33 4 2 3" xfId="13360" xr:uid="{00000000-0005-0000-0000-0000F4BB0000}"/>
    <cellStyle name="Percentuale 33 4 2 3 2" xfId="24019" xr:uid="{00000000-0005-0000-0000-0000F5BB0000}"/>
    <cellStyle name="Percentuale 33 4 2 4" xfId="24017" xr:uid="{00000000-0005-0000-0000-0000F6BB0000}"/>
    <cellStyle name="Percentuale 33 4 2 5" xfId="12968" xr:uid="{00000000-0005-0000-0000-0000F7BB0000}"/>
    <cellStyle name="Percentuale 33 4 3" xfId="4660" xr:uid="{00000000-0005-0000-0000-0000F8BB0000}"/>
    <cellStyle name="Percentuale 33 4 3 2" xfId="24020" xr:uid="{00000000-0005-0000-0000-0000F9BB0000}"/>
    <cellStyle name="Percentuale 33 4 4" xfId="24021" xr:uid="{00000000-0005-0000-0000-0000FABB0000}"/>
    <cellStyle name="Percentuale 33 4 5" xfId="24022" xr:uid="{00000000-0005-0000-0000-0000FBBB0000}"/>
    <cellStyle name="Percentuale 33 4 5 2" xfId="44667" xr:uid="{00000000-0005-0000-0000-0000FCBB0000}"/>
    <cellStyle name="Percentuale 33 4 6" xfId="24023" xr:uid="{00000000-0005-0000-0000-0000FDBB0000}"/>
    <cellStyle name="Percentuale 33 4 7" xfId="24016" xr:uid="{00000000-0005-0000-0000-0000FEBB0000}"/>
    <cellStyle name="Percentuale 33 5" xfId="2117" xr:uid="{00000000-0005-0000-0000-0000FFBB0000}"/>
    <cellStyle name="Percentuale 33 5 2" xfId="24025" xr:uid="{00000000-0005-0000-0000-000000BC0000}"/>
    <cellStyle name="Percentuale 33 5 3" xfId="24026" xr:uid="{00000000-0005-0000-0000-000001BC0000}"/>
    <cellStyle name="Percentuale 33 5 3 2" xfId="44668" xr:uid="{00000000-0005-0000-0000-000002BC0000}"/>
    <cellStyle name="Percentuale 33 5 4" xfId="24027" xr:uid="{00000000-0005-0000-0000-000003BC0000}"/>
    <cellStyle name="Percentuale 33 5 5" xfId="24024" xr:uid="{00000000-0005-0000-0000-000004BC0000}"/>
    <cellStyle name="Percentuale 33 6" xfId="2112" xr:uid="{00000000-0005-0000-0000-000005BC0000}"/>
    <cellStyle name="Percentuale 33 6 2" xfId="5061" xr:uid="{00000000-0005-0000-0000-000006BC0000}"/>
    <cellStyle name="Percentuale 33 6 3" xfId="24028" xr:uid="{00000000-0005-0000-0000-000007BC0000}"/>
    <cellStyle name="Percentuale 33 7" xfId="24029" xr:uid="{00000000-0005-0000-0000-000008BC0000}"/>
    <cellStyle name="Percentuale 33 7 2" xfId="44669" xr:uid="{00000000-0005-0000-0000-000009BC0000}"/>
    <cellStyle name="Percentuale 33 8" xfId="23996" xr:uid="{00000000-0005-0000-0000-00000ABC0000}"/>
    <cellStyle name="Percentuale 34" xfId="759" xr:uid="{00000000-0005-0000-0000-00000BBC0000}"/>
    <cellStyle name="Percentuale 34 2" xfId="760" xr:uid="{00000000-0005-0000-0000-00000CBC0000}"/>
    <cellStyle name="Percentuale 34 2 2" xfId="2119" xr:uid="{00000000-0005-0000-0000-00000DBC0000}"/>
    <cellStyle name="Percentuale 34 2 2 2" xfId="9018" xr:uid="{00000000-0005-0000-0000-00000EBC0000}"/>
    <cellStyle name="Percentuale 34 2 2 3" xfId="24032" xr:uid="{00000000-0005-0000-0000-00000FBC0000}"/>
    <cellStyle name="Percentuale 34 2 3" xfId="8756" xr:uid="{00000000-0005-0000-0000-000010BC0000}"/>
    <cellStyle name="Percentuale 34 2 3 2" xfId="24033" xr:uid="{00000000-0005-0000-0000-000011BC0000}"/>
    <cellStyle name="Percentuale 34 2 4" xfId="24034" xr:uid="{00000000-0005-0000-0000-000012BC0000}"/>
    <cellStyle name="Percentuale 34 2 4 2" xfId="44670" xr:uid="{00000000-0005-0000-0000-000013BC0000}"/>
    <cellStyle name="Percentuale 34 2 5" xfId="24035" xr:uid="{00000000-0005-0000-0000-000014BC0000}"/>
    <cellStyle name="Percentuale 34 2 6" xfId="24031" xr:uid="{00000000-0005-0000-0000-000015BC0000}"/>
    <cellStyle name="Percentuale 34 3" xfId="761" xr:uid="{00000000-0005-0000-0000-000016BC0000}"/>
    <cellStyle name="Percentuale 34 3 2" xfId="2121" xr:uid="{00000000-0005-0000-0000-000017BC0000}"/>
    <cellStyle name="Percentuale 34 3 2 2" xfId="3860" xr:uid="{00000000-0005-0000-0000-000018BC0000}"/>
    <cellStyle name="Percentuale 34 3 2 2 2" xfId="24039" xr:uid="{00000000-0005-0000-0000-000019BC0000}"/>
    <cellStyle name="Percentuale 34 3 2 2 3" xfId="24038" xr:uid="{00000000-0005-0000-0000-00001ABC0000}"/>
    <cellStyle name="Percentuale 34 3 2 3" xfId="3032" xr:uid="{00000000-0005-0000-0000-00001BBC0000}"/>
    <cellStyle name="Percentuale 34 3 2 3 2" xfId="9572" xr:uid="{00000000-0005-0000-0000-00001CBC0000}"/>
    <cellStyle name="Percentuale 34 3 2 3 3" xfId="24040" xr:uid="{00000000-0005-0000-0000-00001DBC0000}"/>
    <cellStyle name="Percentuale 34 3 2 3 4" xfId="44671" xr:uid="{00000000-0005-0000-0000-00001EBC0000}"/>
    <cellStyle name="Percentuale 34 3 2 4" xfId="24041" xr:uid="{00000000-0005-0000-0000-00001FBC0000}"/>
    <cellStyle name="Percentuale 34 3 2 5" xfId="24037" xr:uid="{00000000-0005-0000-0000-000020BC0000}"/>
    <cellStyle name="Percentuale 34 3 3" xfId="2120" xr:uid="{00000000-0005-0000-0000-000021BC0000}"/>
    <cellStyle name="Percentuale 34 3 3 2" xfId="4661" xr:uid="{00000000-0005-0000-0000-000022BC0000}"/>
    <cellStyle name="Percentuale 34 3 3 2 2" xfId="24043" xr:uid="{00000000-0005-0000-0000-000023BC0000}"/>
    <cellStyle name="Percentuale 34 3 3 3" xfId="24044" xr:uid="{00000000-0005-0000-0000-000024BC0000}"/>
    <cellStyle name="Percentuale 34 3 3 4" xfId="24045" xr:uid="{00000000-0005-0000-0000-000025BC0000}"/>
    <cellStyle name="Percentuale 34 3 3 4 2" xfId="44672" xr:uid="{00000000-0005-0000-0000-000026BC0000}"/>
    <cellStyle name="Percentuale 34 3 3 5" xfId="24042" xr:uid="{00000000-0005-0000-0000-000027BC0000}"/>
    <cellStyle name="Percentuale 34 3 4" xfId="2522" xr:uid="{00000000-0005-0000-0000-000028BC0000}"/>
    <cellStyle name="Percentuale 34 3 4 2" xfId="9233" xr:uid="{00000000-0005-0000-0000-000029BC0000}"/>
    <cellStyle name="Percentuale 34 3 4 3" xfId="24046" xr:uid="{00000000-0005-0000-0000-00002ABC0000}"/>
    <cellStyle name="Percentuale 34 3 5" xfId="7731" xr:uid="{00000000-0005-0000-0000-00002BBC0000}"/>
    <cellStyle name="Percentuale 34 3 5 2" xfId="24047" xr:uid="{00000000-0005-0000-0000-00002CBC0000}"/>
    <cellStyle name="Percentuale 34 3 6" xfId="24048" xr:uid="{00000000-0005-0000-0000-00002DBC0000}"/>
    <cellStyle name="Percentuale 34 3 6 2" xfId="44673" xr:uid="{00000000-0005-0000-0000-00002EBC0000}"/>
    <cellStyle name="Percentuale 34 3 7" xfId="24049" xr:uid="{00000000-0005-0000-0000-00002FBC0000}"/>
    <cellStyle name="Percentuale 34 3 8" xfId="24036" xr:uid="{00000000-0005-0000-0000-000030BC0000}"/>
    <cellStyle name="Percentuale 34 4" xfId="2122" xr:uid="{00000000-0005-0000-0000-000031BC0000}"/>
    <cellStyle name="Percentuale 34 4 2" xfId="4662" xr:uid="{00000000-0005-0000-0000-000032BC0000}"/>
    <cellStyle name="Percentuale 34 4 2 2" xfId="4663" xr:uid="{00000000-0005-0000-0000-000033BC0000}"/>
    <cellStyle name="Percentuale 34 4 2 2 2" xfId="24052" xr:uid="{00000000-0005-0000-0000-000034BC0000}"/>
    <cellStyle name="Percentuale 34 4 2 3" xfId="13361" xr:uid="{00000000-0005-0000-0000-000035BC0000}"/>
    <cellStyle name="Percentuale 34 4 2 3 2" xfId="24053" xr:uid="{00000000-0005-0000-0000-000036BC0000}"/>
    <cellStyle name="Percentuale 34 4 2 4" xfId="24051" xr:uid="{00000000-0005-0000-0000-000037BC0000}"/>
    <cellStyle name="Percentuale 34 4 2 5" xfId="12969" xr:uid="{00000000-0005-0000-0000-000038BC0000}"/>
    <cellStyle name="Percentuale 34 4 3" xfId="4664" xr:uid="{00000000-0005-0000-0000-000039BC0000}"/>
    <cellStyle name="Percentuale 34 4 3 2" xfId="24054" xr:uid="{00000000-0005-0000-0000-00003ABC0000}"/>
    <cellStyle name="Percentuale 34 4 4" xfId="24055" xr:uid="{00000000-0005-0000-0000-00003BBC0000}"/>
    <cellStyle name="Percentuale 34 4 5" xfId="24056" xr:uid="{00000000-0005-0000-0000-00003CBC0000}"/>
    <cellStyle name="Percentuale 34 4 5 2" xfId="44674" xr:uid="{00000000-0005-0000-0000-00003DBC0000}"/>
    <cellStyle name="Percentuale 34 4 6" xfId="24057" xr:uid="{00000000-0005-0000-0000-00003EBC0000}"/>
    <cellStyle name="Percentuale 34 4 7" xfId="24050" xr:uid="{00000000-0005-0000-0000-00003FBC0000}"/>
    <cellStyle name="Percentuale 34 5" xfId="2123" xr:uid="{00000000-0005-0000-0000-000040BC0000}"/>
    <cellStyle name="Percentuale 34 5 2" xfId="24059" xr:uid="{00000000-0005-0000-0000-000041BC0000}"/>
    <cellStyle name="Percentuale 34 5 3" xfId="24060" xr:uid="{00000000-0005-0000-0000-000042BC0000}"/>
    <cellStyle name="Percentuale 34 5 3 2" xfId="44675" xr:uid="{00000000-0005-0000-0000-000043BC0000}"/>
    <cellStyle name="Percentuale 34 5 4" xfId="24061" xr:uid="{00000000-0005-0000-0000-000044BC0000}"/>
    <cellStyle name="Percentuale 34 5 5" xfId="24058" xr:uid="{00000000-0005-0000-0000-000045BC0000}"/>
    <cellStyle name="Percentuale 34 6" xfId="2118" xr:uid="{00000000-0005-0000-0000-000046BC0000}"/>
    <cellStyle name="Percentuale 34 6 2" xfId="5062" xr:uid="{00000000-0005-0000-0000-000047BC0000}"/>
    <cellStyle name="Percentuale 34 6 3" xfId="24062" xr:uid="{00000000-0005-0000-0000-000048BC0000}"/>
    <cellStyle name="Percentuale 34 7" xfId="24063" xr:uid="{00000000-0005-0000-0000-000049BC0000}"/>
    <cellStyle name="Percentuale 34 7 2" xfId="44676" xr:uid="{00000000-0005-0000-0000-00004ABC0000}"/>
    <cellStyle name="Percentuale 34 8" xfId="24030" xr:uid="{00000000-0005-0000-0000-00004BBC0000}"/>
    <cellStyle name="Percentuale 35" xfId="762" xr:uid="{00000000-0005-0000-0000-00004CBC0000}"/>
    <cellStyle name="Percentuale 35 2" xfId="763" xr:uid="{00000000-0005-0000-0000-00004DBC0000}"/>
    <cellStyle name="Percentuale 35 2 2" xfId="2125" xr:uid="{00000000-0005-0000-0000-00004EBC0000}"/>
    <cellStyle name="Percentuale 35 2 2 2" xfId="9019" xr:uid="{00000000-0005-0000-0000-00004FBC0000}"/>
    <cellStyle name="Percentuale 35 2 2 3" xfId="24066" xr:uid="{00000000-0005-0000-0000-000050BC0000}"/>
    <cellStyle name="Percentuale 35 2 3" xfId="8757" xr:uid="{00000000-0005-0000-0000-000051BC0000}"/>
    <cellStyle name="Percentuale 35 2 3 2" xfId="24067" xr:uid="{00000000-0005-0000-0000-000052BC0000}"/>
    <cellStyle name="Percentuale 35 2 4" xfId="24068" xr:uid="{00000000-0005-0000-0000-000053BC0000}"/>
    <cellStyle name="Percentuale 35 2 4 2" xfId="44677" xr:uid="{00000000-0005-0000-0000-000054BC0000}"/>
    <cellStyle name="Percentuale 35 2 5" xfId="24069" xr:uid="{00000000-0005-0000-0000-000055BC0000}"/>
    <cellStyle name="Percentuale 35 2 6" xfId="24065" xr:uid="{00000000-0005-0000-0000-000056BC0000}"/>
    <cellStyle name="Percentuale 35 3" xfId="764" xr:uid="{00000000-0005-0000-0000-000057BC0000}"/>
    <cellStyle name="Percentuale 35 3 2" xfId="2127" xr:uid="{00000000-0005-0000-0000-000058BC0000}"/>
    <cellStyle name="Percentuale 35 3 2 2" xfId="3861" xr:uid="{00000000-0005-0000-0000-000059BC0000}"/>
    <cellStyle name="Percentuale 35 3 2 2 2" xfId="24073" xr:uid="{00000000-0005-0000-0000-00005ABC0000}"/>
    <cellStyle name="Percentuale 35 3 2 2 3" xfId="24072" xr:uid="{00000000-0005-0000-0000-00005BBC0000}"/>
    <cellStyle name="Percentuale 35 3 2 3" xfId="3033" xr:uid="{00000000-0005-0000-0000-00005CBC0000}"/>
    <cellStyle name="Percentuale 35 3 2 3 2" xfId="9573" xr:uid="{00000000-0005-0000-0000-00005DBC0000}"/>
    <cellStyle name="Percentuale 35 3 2 3 3" xfId="24074" xr:uid="{00000000-0005-0000-0000-00005EBC0000}"/>
    <cellStyle name="Percentuale 35 3 2 3 4" xfId="44678" xr:uid="{00000000-0005-0000-0000-00005FBC0000}"/>
    <cellStyle name="Percentuale 35 3 2 4" xfId="24075" xr:uid="{00000000-0005-0000-0000-000060BC0000}"/>
    <cellStyle name="Percentuale 35 3 2 5" xfId="24071" xr:uid="{00000000-0005-0000-0000-000061BC0000}"/>
    <cellStyle name="Percentuale 35 3 3" xfId="2126" xr:uid="{00000000-0005-0000-0000-000062BC0000}"/>
    <cellStyle name="Percentuale 35 3 3 2" xfId="4665" xr:uid="{00000000-0005-0000-0000-000063BC0000}"/>
    <cellStyle name="Percentuale 35 3 3 2 2" xfId="24077" xr:uid="{00000000-0005-0000-0000-000064BC0000}"/>
    <cellStyle name="Percentuale 35 3 3 3" xfId="24078" xr:uid="{00000000-0005-0000-0000-000065BC0000}"/>
    <cellStyle name="Percentuale 35 3 3 4" xfId="24079" xr:uid="{00000000-0005-0000-0000-000066BC0000}"/>
    <cellStyle name="Percentuale 35 3 3 4 2" xfId="44679" xr:uid="{00000000-0005-0000-0000-000067BC0000}"/>
    <cellStyle name="Percentuale 35 3 3 5" xfId="24076" xr:uid="{00000000-0005-0000-0000-000068BC0000}"/>
    <cellStyle name="Percentuale 35 3 4" xfId="2523" xr:uid="{00000000-0005-0000-0000-000069BC0000}"/>
    <cellStyle name="Percentuale 35 3 4 2" xfId="9234" xr:uid="{00000000-0005-0000-0000-00006ABC0000}"/>
    <cellStyle name="Percentuale 35 3 4 3" xfId="24080" xr:uid="{00000000-0005-0000-0000-00006BBC0000}"/>
    <cellStyle name="Percentuale 35 3 5" xfId="7819" xr:uid="{00000000-0005-0000-0000-00006CBC0000}"/>
    <cellStyle name="Percentuale 35 3 5 2" xfId="24081" xr:uid="{00000000-0005-0000-0000-00006DBC0000}"/>
    <cellStyle name="Percentuale 35 3 6" xfId="24082" xr:uid="{00000000-0005-0000-0000-00006EBC0000}"/>
    <cellStyle name="Percentuale 35 3 6 2" xfId="44680" xr:uid="{00000000-0005-0000-0000-00006FBC0000}"/>
    <cellStyle name="Percentuale 35 3 7" xfId="24083" xr:uid="{00000000-0005-0000-0000-000070BC0000}"/>
    <cellStyle name="Percentuale 35 3 8" xfId="24070" xr:uid="{00000000-0005-0000-0000-000071BC0000}"/>
    <cellStyle name="Percentuale 35 4" xfId="2128" xr:uid="{00000000-0005-0000-0000-000072BC0000}"/>
    <cellStyle name="Percentuale 35 4 2" xfId="4666" xr:uid="{00000000-0005-0000-0000-000073BC0000}"/>
    <cellStyle name="Percentuale 35 4 2 2" xfId="4667" xr:uid="{00000000-0005-0000-0000-000074BC0000}"/>
    <cellStyle name="Percentuale 35 4 2 2 2" xfId="24086" xr:uid="{00000000-0005-0000-0000-000075BC0000}"/>
    <cellStyle name="Percentuale 35 4 2 3" xfId="13362" xr:uid="{00000000-0005-0000-0000-000076BC0000}"/>
    <cellStyle name="Percentuale 35 4 2 3 2" xfId="24087" xr:uid="{00000000-0005-0000-0000-000077BC0000}"/>
    <cellStyle name="Percentuale 35 4 2 4" xfId="24085" xr:uid="{00000000-0005-0000-0000-000078BC0000}"/>
    <cellStyle name="Percentuale 35 4 2 5" xfId="12970" xr:uid="{00000000-0005-0000-0000-000079BC0000}"/>
    <cellStyle name="Percentuale 35 4 3" xfId="4668" xr:uid="{00000000-0005-0000-0000-00007ABC0000}"/>
    <cellStyle name="Percentuale 35 4 3 2" xfId="24088" xr:uid="{00000000-0005-0000-0000-00007BBC0000}"/>
    <cellStyle name="Percentuale 35 4 4" xfId="24089" xr:uid="{00000000-0005-0000-0000-00007CBC0000}"/>
    <cellStyle name="Percentuale 35 4 5" xfId="24090" xr:uid="{00000000-0005-0000-0000-00007DBC0000}"/>
    <cellStyle name="Percentuale 35 4 5 2" xfId="44681" xr:uid="{00000000-0005-0000-0000-00007EBC0000}"/>
    <cellStyle name="Percentuale 35 4 6" xfId="24091" xr:uid="{00000000-0005-0000-0000-00007FBC0000}"/>
    <cellStyle name="Percentuale 35 4 7" xfId="24084" xr:uid="{00000000-0005-0000-0000-000080BC0000}"/>
    <cellStyle name="Percentuale 35 5" xfId="2129" xr:uid="{00000000-0005-0000-0000-000081BC0000}"/>
    <cellStyle name="Percentuale 35 5 2" xfId="24093" xr:uid="{00000000-0005-0000-0000-000082BC0000}"/>
    <cellStyle name="Percentuale 35 5 3" xfId="24094" xr:uid="{00000000-0005-0000-0000-000083BC0000}"/>
    <cellStyle name="Percentuale 35 5 3 2" xfId="44682" xr:uid="{00000000-0005-0000-0000-000084BC0000}"/>
    <cellStyle name="Percentuale 35 5 4" xfId="24095" xr:uid="{00000000-0005-0000-0000-000085BC0000}"/>
    <cellStyle name="Percentuale 35 5 5" xfId="24092" xr:uid="{00000000-0005-0000-0000-000086BC0000}"/>
    <cellStyle name="Percentuale 35 6" xfId="2124" xr:uid="{00000000-0005-0000-0000-000087BC0000}"/>
    <cellStyle name="Percentuale 35 6 2" xfId="5063" xr:uid="{00000000-0005-0000-0000-000088BC0000}"/>
    <cellStyle name="Percentuale 35 6 3" xfId="24096" xr:uid="{00000000-0005-0000-0000-000089BC0000}"/>
    <cellStyle name="Percentuale 35 7" xfId="24097" xr:uid="{00000000-0005-0000-0000-00008ABC0000}"/>
    <cellStyle name="Percentuale 35 7 2" xfId="44683" xr:uid="{00000000-0005-0000-0000-00008BBC0000}"/>
    <cellStyle name="Percentuale 35 8" xfId="24064" xr:uid="{00000000-0005-0000-0000-00008CBC0000}"/>
    <cellStyle name="Percentuale 36" xfId="765" xr:uid="{00000000-0005-0000-0000-00008DBC0000}"/>
    <cellStyle name="Percentuale 36 2" xfId="766" xr:uid="{00000000-0005-0000-0000-00008EBC0000}"/>
    <cellStyle name="Percentuale 36 2 2" xfId="2131" xr:uid="{00000000-0005-0000-0000-00008FBC0000}"/>
    <cellStyle name="Percentuale 36 2 2 2" xfId="9020" xr:uid="{00000000-0005-0000-0000-000090BC0000}"/>
    <cellStyle name="Percentuale 36 2 2 3" xfId="24100" xr:uid="{00000000-0005-0000-0000-000091BC0000}"/>
    <cellStyle name="Percentuale 36 2 3" xfId="8758" xr:uid="{00000000-0005-0000-0000-000092BC0000}"/>
    <cellStyle name="Percentuale 36 2 3 2" xfId="24101" xr:uid="{00000000-0005-0000-0000-000093BC0000}"/>
    <cellStyle name="Percentuale 36 2 4" xfId="24102" xr:uid="{00000000-0005-0000-0000-000094BC0000}"/>
    <cellStyle name="Percentuale 36 2 4 2" xfId="44684" xr:uid="{00000000-0005-0000-0000-000095BC0000}"/>
    <cellStyle name="Percentuale 36 2 5" xfId="24103" xr:uid="{00000000-0005-0000-0000-000096BC0000}"/>
    <cellStyle name="Percentuale 36 2 6" xfId="24099" xr:uid="{00000000-0005-0000-0000-000097BC0000}"/>
    <cellStyle name="Percentuale 36 3" xfId="767" xr:uid="{00000000-0005-0000-0000-000098BC0000}"/>
    <cellStyle name="Percentuale 36 3 2" xfId="2133" xr:uid="{00000000-0005-0000-0000-000099BC0000}"/>
    <cellStyle name="Percentuale 36 3 2 2" xfId="3862" xr:uid="{00000000-0005-0000-0000-00009ABC0000}"/>
    <cellStyle name="Percentuale 36 3 2 2 2" xfId="24107" xr:uid="{00000000-0005-0000-0000-00009BBC0000}"/>
    <cellStyle name="Percentuale 36 3 2 2 3" xfId="24106" xr:uid="{00000000-0005-0000-0000-00009CBC0000}"/>
    <cellStyle name="Percentuale 36 3 2 3" xfId="3034" xr:uid="{00000000-0005-0000-0000-00009DBC0000}"/>
    <cellStyle name="Percentuale 36 3 2 3 2" xfId="9574" xr:uid="{00000000-0005-0000-0000-00009EBC0000}"/>
    <cellStyle name="Percentuale 36 3 2 3 3" xfId="24108" xr:uid="{00000000-0005-0000-0000-00009FBC0000}"/>
    <cellStyle name="Percentuale 36 3 2 3 4" xfId="44685" xr:uid="{00000000-0005-0000-0000-0000A0BC0000}"/>
    <cellStyle name="Percentuale 36 3 2 4" xfId="24109" xr:uid="{00000000-0005-0000-0000-0000A1BC0000}"/>
    <cellStyle name="Percentuale 36 3 2 5" xfId="24105" xr:uid="{00000000-0005-0000-0000-0000A2BC0000}"/>
    <cellStyle name="Percentuale 36 3 3" xfId="2132" xr:uid="{00000000-0005-0000-0000-0000A3BC0000}"/>
    <cellStyle name="Percentuale 36 3 3 2" xfId="4669" xr:uid="{00000000-0005-0000-0000-0000A4BC0000}"/>
    <cellStyle name="Percentuale 36 3 3 2 2" xfId="24111" xr:uid="{00000000-0005-0000-0000-0000A5BC0000}"/>
    <cellStyle name="Percentuale 36 3 3 3" xfId="24112" xr:uid="{00000000-0005-0000-0000-0000A6BC0000}"/>
    <cellStyle name="Percentuale 36 3 3 4" xfId="24113" xr:uid="{00000000-0005-0000-0000-0000A7BC0000}"/>
    <cellStyle name="Percentuale 36 3 3 4 2" xfId="44686" xr:uid="{00000000-0005-0000-0000-0000A8BC0000}"/>
    <cellStyle name="Percentuale 36 3 3 5" xfId="24110" xr:uid="{00000000-0005-0000-0000-0000A9BC0000}"/>
    <cellStyle name="Percentuale 36 3 4" xfId="2524" xr:uid="{00000000-0005-0000-0000-0000AABC0000}"/>
    <cellStyle name="Percentuale 36 3 4 2" xfId="9235" xr:uid="{00000000-0005-0000-0000-0000ABBC0000}"/>
    <cellStyle name="Percentuale 36 3 4 3" xfId="24114" xr:uid="{00000000-0005-0000-0000-0000ACBC0000}"/>
    <cellStyle name="Percentuale 36 3 5" xfId="7730" xr:uid="{00000000-0005-0000-0000-0000ADBC0000}"/>
    <cellStyle name="Percentuale 36 3 5 2" xfId="24115" xr:uid="{00000000-0005-0000-0000-0000AEBC0000}"/>
    <cellStyle name="Percentuale 36 3 6" xfId="24116" xr:uid="{00000000-0005-0000-0000-0000AFBC0000}"/>
    <cellStyle name="Percentuale 36 3 6 2" xfId="44687" xr:uid="{00000000-0005-0000-0000-0000B0BC0000}"/>
    <cellStyle name="Percentuale 36 3 7" xfId="24117" xr:uid="{00000000-0005-0000-0000-0000B1BC0000}"/>
    <cellStyle name="Percentuale 36 3 8" xfId="24104" xr:uid="{00000000-0005-0000-0000-0000B2BC0000}"/>
    <cellStyle name="Percentuale 36 4" xfId="2134" xr:uid="{00000000-0005-0000-0000-0000B3BC0000}"/>
    <cellStyle name="Percentuale 36 4 2" xfId="4670" xr:uid="{00000000-0005-0000-0000-0000B4BC0000}"/>
    <cellStyle name="Percentuale 36 4 2 2" xfId="4671" xr:uid="{00000000-0005-0000-0000-0000B5BC0000}"/>
    <cellStyle name="Percentuale 36 4 2 2 2" xfId="24120" xr:uid="{00000000-0005-0000-0000-0000B6BC0000}"/>
    <cellStyle name="Percentuale 36 4 2 3" xfId="13363" xr:uid="{00000000-0005-0000-0000-0000B7BC0000}"/>
    <cellStyle name="Percentuale 36 4 2 3 2" xfId="24121" xr:uid="{00000000-0005-0000-0000-0000B8BC0000}"/>
    <cellStyle name="Percentuale 36 4 2 4" xfId="24119" xr:uid="{00000000-0005-0000-0000-0000B9BC0000}"/>
    <cellStyle name="Percentuale 36 4 2 5" xfId="12971" xr:uid="{00000000-0005-0000-0000-0000BABC0000}"/>
    <cellStyle name="Percentuale 36 4 3" xfId="4672" xr:uid="{00000000-0005-0000-0000-0000BBBC0000}"/>
    <cellStyle name="Percentuale 36 4 3 2" xfId="24122" xr:uid="{00000000-0005-0000-0000-0000BCBC0000}"/>
    <cellStyle name="Percentuale 36 4 4" xfId="24123" xr:uid="{00000000-0005-0000-0000-0000BDBC0000}"/>
    <cellStyle name="Percentuale 36 4 5" xfId="24124" xr:uid="{00000000-0005-0000-0000-0000BEBC0000}"/>
    <cellStyle name="Percentuale 36 4 5 2" xfId="44688" xr:uid="{00000000-0005-0000-0000-0000BFBC0000}"/>
    <cellStyle name="Percentuale 36 4 6" xfId="24125" xr:uid="{00000000-0005-0000-0000-0000C0BC0000}"/>
    <cellStyle name="Percentuale 36 4 7" xfId="24118" xr:uid="{00000000-0005-0000-0000-0000C1BC0000}"/>
    <cellStyle name="Percentuale 36 5" xfId="2135" xr:uid="{00000000-0005-0000-0000-0000C2BC0000}"/>
    <cellStyle name="Percentuale 36 5 2" xfId="24127" xr:uid="{00000000-0005-0000-0000-0000C3BC0000}"/>
    <cellStyle name="Percentuale 36 5 3" xfId="24128" xr:uid="{00000000-0005-0000-0000-0000C4BC0000}"/>
    <cellStyle name="Percentuale 36 5 3 2" xfId="44689" xr:uid="{00000000-0005-0000-0000-0000C5BC0000}"/>
    <cellStyle name="Percentuale 36 5 4" xfId="24129" xr:uid="{00000000-0005-0000-0000-0000C6BC0000}"/>
    <cellStyle name="Percentuale 36 5 5" xfId="24126" xr:uid="{00000000-0005-0000-0000-0000C7BC0000}"/>
    <cellStyle name="Percentuale 36 6" xfId="2130" xr:uid="{00000000-0005-0000-0000-0000C8BC0000}"/>
    <cellStyle name="Percentuale 36 6 2" xfId="5064" xr:uid="{00000000-0005-0000-0000-0000C9BC0000}"/>
    <cellStyle name="Percentuale 36 6 3" xfId="24130" xr:uid="{00000000-0005-0000-0000-0000CABC0000}"/>
    <cellStyle name="Percentuale 36 7" xfId="24131" xr:uid="{00000000-0005-0000-0000-0000CBBC0000}"/>
    <cellStyle name="Percentuale 36 7 2" xfId="44690" xr:uid="{00000000-0005-0000-0000-0000CCBC0000}"/>
    <cellStyle name="Percentuale 36 8" xfId="24098" xr:uid="{00000000-0005-0000-0000-0000CDBC0000}"/>
    <cellStyle name="Percentuale 37" xfId="768" xr:uid="{00000000-0005-0000-0000-0000CEBC0000}"/>
    <cellStyle name="Percentuale 37 2" xfId="769" xr:uid="{00000000-0005-0000-0000-0000CFBC0000}"/>
    <cellStyle name="Percentuale 37 2 2" xfId="2137" xr:uid="{00000000-0005-0000-0000-0000D0BC0000}"/>
    <cellStyle name="Percentuale 37 2 2 2" xfId="9021" xr:uid="{00000000-0005-0000-0000-0000D1BC0000}"/>
    <cellStyle name="Percentuale 37 2 2 3" xfId="24134" xr:uid="{00000000-0005-0000-0000-0000D2BC0000}"/>
    <cellStyle name="Percentuale 37 2 3" xfId="8759" xr:uid="{00000000-0005-0000-0000-0000D3BC0000}"/>
    <cellStyle name="Percentuale 37 2 3 2" xfId="24135" xr:uid="{00000000-0005-0000-0000-0000D4BC0000}"/>
    <cellStyle name="Percentuale 37 2 4" xfId="24136" xr:uid="{00000000-0005-0000-0000-0000D5BC0000}"/>
    <cellStyle name="Percentuale 37 2 4 2" xfId="44691" xr:uid="{00000000-0005-0000-0000-0000D6BC0000}"/>
    <cellStyle name="Percentuale 37 2 5" xfId="24137" xr:uid="{00000000-0005-0000-0000-0000D7BC0000}"/>
    <cellStyle name="Percentuale 37 2 6" xfId="24133" xr:uid="{00000000-0005-0000-0000-0000D8BC0000}"/>
    <cellStyle name="Percentuale 37 3" xfId="770" xr:uid="{00000000-0005-0000-0000-0000D9BC0000}"/>
    <cellStyle name="Percentuale 37 3 2" xfId="2139" xr:uid="{00000000-0005-0000-0000-0000DABC0000}"/>
    <cellStyle name="Percentuale 37 3 2 2" xfId="3863" xr:uid="{00000000-0005-0000-0000-0000DBBC0000}"/>
    <cellStyle name="Percentuale 37 3 2 2 2" xfId="24141" xr:uid="{00000000-0005-0000-0000-0000DCBC0000}"/>
    <cellStyle name="Percentuale 37 3 2 2 3" xfId="24140" xr:uid="{00000000-0005-0000-0000-0000DDBC0000}"/>
    <cellStyle name="Percentuale 37 3 2 3" xfId="3035" xr:uid="{00000000-0005-0000-0000-0000DEBC0000}"/>
    <cellStyle name="Percentuale 37 3 2 3 2" xfId="9575" xr:uid="{00000000-0005-0000-0000-0000DFBC0000}"/>
    <cellStyle name="Percentuale 37 3 2 3 3" xfId="24142" xr:uid="{00000000-0005-0000-0000-0000E0BC0000}"/>
    <cellStyle name="Percentuale 37 3 2 3 4" xfId="44692" xr:uid="{00000000-0005-0000-0000-0000E1BC0000}"/>
    <cellStyle name="Percentuale 37 3 2 4" xfId="24143" xr:uid="{00000000-0005-0000-0000-0000E2BC0000}"/>
    <cellStyle name="Percentuale 37 3 2 5" xfId="24139" xr:uid="{00000000-0005-0000-0000-0000E3BC0000}"/>
    <cellStyle name="Percentuale 37 3 3" xfId="2138" xr:uid="{00000000-0005-0000-0000-0000E4BC0000}"/>
    <cellStyle name="Percentuale 37 3 3 2" xfId="4673" xr:uid="{00000000-0005-0000-0000-0000E5BC0000}"/>
    <cellStyle name="Percentuale 37 3 3 2 2" xfId="24145" xr:uid="{00000000-0005-0000-0000-0000E6BC0000}"/>
    <cellStyle name="Percentuale 37 3 3 3" xfId="24146" xr:uid="{00000000-0005-0000-0000-0000E7BC0000}"/>
    <cellStyle name="Percentuale 37 3 3 4" xfId="24147" xr:uid="{00000000-0005-0000-0000-0000E8BC0000}"/>
    <cellStyle name="Percentuale 37 3 3 4 2" xfId="44693" xr:uid="{00000000-0005-0000-0000-0000E9BC0000}"/>
    <cellStyle name="Percentuale 37 3 3 5" xfId="24144" xr:uid="{00000000-0005-0000-0000-0000EABC0000}"/>
    <cellStyle name="Percentuale 37 3 4" xfId="2525" xr:uid="{00000000-0005-0000-0000-0000EBBC0000}"/>
    <cellStyle name="Percentuale 37 3 4 2" xfId="9236" xr:uid="{00000000-0005-0000-0000-0000ECBC0000}"/>
    <cellStyle name="Percentuale 37 3 4 3" xfId="24148" xr:uid="{00000000-0005-0000-0000-0000EDBC0000}"/>
    <cellStyle name="Percentuale 37 3 5" xfId="7820" xr:uid="{00000000-0005-0000-0000-0000EEBC0000}"/>
    <cellStyle name="Percentuale 37 3 5 2" xfId="24149" xr:uid="{00000000-0005-0000-0000-0000EFBC0000}"/>
    <cellStyle name="Percentuale 37 3 6" xfId="24150" xr:uid="{00000000-0005-0000-0000-0000F0BC0000}"/>
    <cellStyle name="Percentuale 37 3 6 2" xfId="44694" xr:uid="{00000000-0005-0000-0000-0000F1BC0000}"/>
    <cellStyle name="Percentuale 37 3 7" xfId="24151" xr:uid="{00000000-0005-0000-0000-0000F2BC0000}"/>
    <cellStyle name="Percentuale 37 3 8" xfId="24138" xr:uid="{00000000-0005-0000-0000-0000F3BC0000}"/>
    <cellStyle name="Percentuale 37 4" xfId="2140" xr:uid="{00000000-0005-0000-0000-0000F4BC0000}"/>
    <cellStyle name="Percentuale 37 4 2" xfId="4674" xr:uid="{00000000-0005-0000-0000-0000F5BC0000}"/>
    <cellStyle name="Percentuale 37 4 2 2" xfId="4675" xr:uid="{00000000-0005-0000-0000-0000F6BC0000}"/>
    <cellStyle name="Percentuale 37 4 2 2 2" xfId="24154" xr:uid="{00000000-0005-0000-0000-0000F7BC0000}"/>
    <cellStyle name="Percentuale 37 4 2 3" xfId="13364" xr:uid="{00000000-0005-0000-0000-0000F8BC0000}"/>
    <cellStyle name="Percentuale 37 4 2 3 2" xfId="24155" xr:uid="{00000000-0005-0000-0000-0000F9BC0000}"/>
    <cellStyle name="Percentuale 37 4 2 4" xfId="24153" xr:uid="{00000000-0005-0000-0000-0000FABC0000}"/>
    <cellStyle name="Percentuale 37 4 2 5" xfId="12972" xr:uid="{00000000-0005-0000-0000-0000FBBC0000}"/>
    <cellStyle name="Percentuale 37 4 3" xfId="4676" xr:uid="{00000000-0005-0000-0000-0000FCBC0000}"/>
    <cellStyle name="Percentuale 37 4 3 2" xfId="24156" xr:uid="{00000000-0005-0000-0000-0000FDBC0000}"/>
    <cellStyle name="Percentuale 37 4 4" xfId="24157" xr:uid="{00000000-0005-0000-0000-0000FEBC0000}"/>
    <cellStyle name="Percentuale 37 4 5" xfId="24158" xr:uid="{00000000-0005-0000-0000-0000FFBC0000}"/>
    <cellStyle name="Percentuale 37 4 5 2" xfId="44695" xr:uid="{00000000-0005-0000-0000-000000BD0000}"/>
    <cellStyle name="Percentuale 37 4 6" xfId="24159" xr:uid="{00000000-0005-0000-0000-000001BD0000}"/>
    <cellStyle name="Percentuale 37 4 7" xfId="24152" xr:uid="{00000000-0005-0000-0000-000002BD0000}"/>
    <cellStyle name="Percentuale 37 5" xfId="2141" xr:uid="{00000000-0005-0000-0000-000003BD0000}"/>
    <cellStyle name="Percentuale 37 5 2" xfId="24161" xr:uid="{00000000-0005-0000-0000-000004BD0000}"/>
    <cellStyle name="Percentuale 37 5 3" xfId="24162" xr:uid="{00000000-0005-0000-0000-000005BD0000}"/>
    <cellStyle name="Percentuale 37 5 3 2" xfId="44696" xr:uid="{00000000-0005-0000-0000-000006BD0000}"/>
    <cellStyle name="Percentuale 37 5 4" xfId="24163" xr:uid="{00000000-0005-0000-0000-000007BD0000}"/>
    <cellStyle name="Percentuale 37 5 5" xfId="24160" xr:uid="{00000000-0005-0000-0000-000008BD0000}"/>
    <cellStyle name="Percentuale 37 6" xfId="2136" xr:uid="{00000000-0005-0000-0000-000009BD0000}"/>
    <cellStyle name="Percentuale 37 6 2" xfId="5065" xr:uid="{00000000-0005-0000-0000-00000ABD0000}"/>
    <cellStyle name="Percentuale 37 6 3" xfId="24164" xr:uid="{00000000-0005-0000-0000-00000BBD0000}"/>
    <cellStyle name="Percentuale 37 7" xfId="24165" xr:uid="{00000000-0005-0000-0000-00000CBD0000}"/>
    <cellStyle name="Percentuale 37 7 2" xfId="44697" xr:uid="{00000000-0005-0000-0000-00000DBD0000}"/>
    <cellStyle name="Percentuale 37 8" xfId="24132" xr:uid="{00000000-0005-0000-0000-00000EBD0000}"/>
    <cellStyle name="Percentuale 38" xfId="771" xr:uid="{00000000-0005-0000-0000-00000FBD0000}"/>
    <cellStyle name="Percentuale 38 2" xfId="772" xr:uid="{00000000-0005-0000-0000-000010BD0000}"/>
    <cellStyle name="Percentuale 38 2 2" xfId="2143" xr:uid="{00000000-0005-0000-0000-000011BD0000}"/>
    <cellStyle name="Percentuale 38 2 2 2" xfId="9022" xr:uid="{00000000-0005-0000-0000-000012BD0000}"/>
    <cellStyle name="Percentuale 38 2 2 3" xfId="24168" xr:uid="{00000000-0005-0000-0000-000013BD0000}"/>
    <cellStyle name="Percentuale 38 2 3" xfId="8760" xr:uid="{00000000-0005-0000-0000-000014BD0000}"/>
    <cellStyle name="Percentuale 38 2 3 2" xfId="24169" xr:uid="{00000000-0005-0000-0000-000015BD0000}"/>
    <cellStyle name="Percentuale 38 2 4" xfId="24170" xr:uid="{00000000-0005-0000-0000-000016BD0000}"/>
    <cellStyle name="Percentuale 38 2 4 2" xfId="44698" xr:uid="{00000000-0005-0000-0000-000017BD0000}"/>
    <cellStyle name="Percentuale 38 2 5" xfId="24171" xr:uid="{00000000-0005-0000-0000-000018BD0000}"/>
    <cellStyle name="Percentuale 38 2 6" xfId="24167" xr:uid="{00000000-0005-0000-0000-000019BD0000}"/>
    <cellStyle name="Percentuale 38 3" xfId="773" xr:uid="{00000000-0005-0000-0000-00001ABD0000}"/>
    <cellStyle name="Percentuale 38 3 2" xfId="2145" xr:uid="{00000000-0005-0000-0000-00001BBD0000}"/>
    <cellStyle name="Percentuale 38 3 2 2" xfId="3864" xr:uid="{00000000-0005-0000-0000-00001CBD0000}"/>
    <cellStyle name="Percentuale 38 3 2 2 2" xfId="24175" xr:uid="{00000000-0005-0000-0000-00001DBD0000}"/>
    <cellStyle name="Percentuale 38 3 2 2 3" xfId="24174" xr:uid="{00000000-0005-0000-0000-00001EBD0000}"/>
    <cellStyle name="Percentuale 38 3 2 3" xfId="3036" xr:uid="{00000000-0005-0000-0000-00001FBD0000}"/>
    <cellStyle name="Percentuale 38 3 2 3 2" xfId="9576" xr:uid="{00000000-0005-0000-0000-000020BD0000}"/>
    <cellStyle name="Percentuale 38 3 2 3 3" xfId="24176" xr:uid="{00000000-0005-0000-0000-000021BD0000}"/>
    <cellStyle name="Percentuale 38 3 2 3 4" xfId="44699" xr:uid="{00000000-0005-0000-0000-000022BD0000}"/>
    <cellStyle name="Percentuale 38 3 2 4" xfId="24177" xr:uid="{00000000-0005-0000-0000-000023BD0000}"/>
    <cellStyle name="Percentuale 38 3 2 5" xfId="24173" xr:uid="{00000000-0005-0000-0000-000024BD0000}"/>
    <cellStyle name="Percentuale 38 3 3" xfId="2144" xr:uid="{00000000-0005-0000-0000-000025BD0000}"/>
    <cellStyle name="Percentuale 38 3 3 2" xfId="4677" xr:uid="{00000000-0005-0000-0000-000026BD0000}"/>
    <cellStyle name="Percentuale 38 3 3 2 2" xfId="24179" xr:uid="{00000000-0005-0000-0000-000027BD0000}"/>
    <cellStyle name="Percentuale 38 3 3 3" xfId="24180" xr:uid="{00000000-0005-0000-0000-000028BD0000}"/>
    <cellStyle name="Percentuale 38 3 3 4" xfId="24181" xr:uid="{00000000-0005-0000-0000-000029BD0000}"/>
    <cellStyle name="Percentuale 38 3 3 4 2" xfId="44700" xr:uid="{00000000-0005-0000-0000-00002ABD0000}"/>
    <cellStyle name="Percentuale 38 3 3 5" xfId="24178" xr:uid="{00000000-0005-0000-0000-00002BBD0000}"/>
    <cellStyle name="Percentuale 38 3 4" xfId="2526" xr:uid="{00000000-0005-0000-0000-00002CBD0000}"/>
    <cellStyle name="Percentuale 38 3 4 2" xfId="9237" xr:uid="{00000000-0005-0000-0000-00002DBD0000}"/>
    <cellStyle name="Percentuale 38 3 4 3" xfId="24182" xr:uid="{00000000-0005-0000-0000-00002EBD0000}"/>
    <cellStyle name="Percentuale 38 3 5" xfId="6630" xr:uid="{00000000-0005-0000-0000-00002FBD0000}"/>
    <cellStyle name="Percentuale 38 3 5 2" xfId="24183" xr:uid="{00000000-0005-0000-0000-000030BD0000}"/>
    <cellStyle name="Percentuale 38 3 6" xfId="24184" xr:uid="{00000000-0005-0000-0000-000031BD0000}"/>
    <cellStyle name="Percentuale 38 3 6 2" xfId="44701" xr:uid="{00000000-0005-0000-0000-000032BD0000}"/>
    <cellStyle name="Percentuale 38 3 7" xfId="24185" xr:uid="{00000000-0005-0000-0000-000033BD0000}"/>
    <cellStyle name="Percentuale 38 3 8" xfId="24172" xr:uid="{00000000-0005-0000-0000-000034BD0000}"/>
    <cellStyle name="Percentuale 38 4" xfId="2146" xr:uid="{00000000-0005-0000-0000-000035BD0000}"/>
    <cellStyle name="Percentuale 38 4 2" xfId="4678" xr:uid="{00000000-0005-0000-0000-000036BD0000}"/>
    <cellStyle name="Percentuale 38 4 2 2" xfId="4679" xr:uid="{00000000-0005-0000-0000-000037BD0000}"/>
    <cellStyle name="Percentuale 38 4 2 2 2" xfId="24188" xr:uid="{00000000-0005-0000-0000-000038BD0000}"/>
    <cellStyle name="Percentuale 38 4 2 3" xfId="13365" xr:uid="{00000000-0005-0000-0000-000039BD0000}"/>
    <cellStyle name="Percentuale 38 4 2 3 2" xfId="24189" xr:uid="{00000000-0005-0000-0000-00003ABD0000}"/>
    <cellStyle name="Percentuale 38 4 2 4" xfId="24187" xr:uid="{00000000-0005-0000-0000-00003BBD0000}"/>
    <cellStyle name="Percentuale 38 4 2 5" xfId="12974" xr:uid="{00000000-0005-0000-0000-00003CBD0000}"/>
    <cellStyle name="Percentuale 38 4 3" xfId="4680" xr:uid="{00000000-0005-0000-0000-00003DBD0000}"/>
    <cellStyle name="Percentuale 38 4 3 2" xfId="24190" xr:uid="{00000000-0005-0000-0000-00003EBD0000}"/>
    <cellStyle name="Percentuale 38 4 4" xfId="24191" xr:uid="{00000000-0005-0000-0000-00003FBD0000}"/>
    <cellStyle name="Percentuale 38 4 5" xfId="24192" xr:uid="{00000000-0005-0000-0000-000040BD0000}"/>
    <cellStyle name="Percentuale 38 4 5 2" xfId="44702" xr:uid="{00000000-0005-0000-0000-000041BD0000}"/>
    <cellStyle name="Percentuale 38 4 6" xfId="24193" xr:uid="{00000000-0005-0000-0000-000042BD0000}"/>
    <cellStyle name="Percentuale 38 4 7" xfId="24186" xr:uid="{00000000-0005-0000-0000-000043BD0000}"/>
    <cellStyle name="Percentuale 38 5" xfId="2147" xr:uid="{00000000-0005-0000-0000-000044BD0000}"/>
    <cellStyle name="Percentuale 38 5 2" xfId="24195" xr:uid="{00000000-0005-0000-0000-000045BD0000}"/>
    <cellStyle name="Percentuale 38 5 3" xfId="24196" xr:uid="{00000000-0005-0000-0000-000046BD0000}"/>
    <cellStyle name="Percentuale 38 5 3 2" xfId="44703" xr:uid="{00000000-0005-0000-0000-000047BD0000}"/>
    <cellStyle name="Percentuale 38 5 4" xfId="24197" xr:uid="{00000000-0005-0000-0000-000048BD0000}"/>
    <cellStyle name="Percentuale 38 5 5" xfId="24194" xr:uid="{00000000-0005-0000-0000-000049BD0000}"/>
    <cellStyle name="Percentuale 38 6" xfId="2142" xr:uid="{00000000-0005-0000-0000-00004ABD0000}"/>
    <cellStyle name="Percentuale 38 6 2" xfId="5066" xr:uid="{00000000-0005-0000-0000-00004BBD0000}"/>
    <cellStyle name="Percentuale 38 6 3" xfId="24198" xr:uid="{00000000-0005-0000-0000-00004CBD0000}"/>
    <cellStyle name="Percentuale 38 7" xfId="24199" xr:uid="{00000000-0005-0000-0000-00004DBD0000}"/>
    <cellStyle name="Percentuale 38 7 2" xfId="44704" xr:uid="{00000000-0005-0000-0000-00004EBD0000}"/>
    <cellStyle name="Percentuale 38 8" xfId="24166" xr:uid="{00000000-0005-0000-0000-00004FBD0000}"/>
    <cellStyle name="Percentuale 39" xfId="774" xr:uid="{00000000-0005-0000-0000-000050BD0000}"/>
    <cellStyle name="Percentuale 39 2" xfId="775" xr:uid="{00000000-0005-0000-0000-000051BD0000}"/>
    <cellStyle name="Percentuale 39 2 2" xfId="2149" xr:uid="{00000000-0005-0000-0000-000052BD0000}"/>
    <cellStyle name="Percentuale 39 2 2 2" xfId="9023" xr:uid="{00000000-0005-0000-0000-000053BD0000}"/>
    <cellStyle name="Percentuale 39 2 2 3" xfId="24202" xr:uid="{00000000-0005-0000-0000-000054BD0000}"/>
    <cellStyle name="Percentuale 39 2 3" xfId="8761" xr:uid="{00000000-0005-0000-0000-000055BD0000}"/>
    <cellStyle name="Percentuale 39 2 3 2" xfId="24203" xr:uid="{00000000-0005-0000-0000-000056BD0000}"/>
    <cellStyle name="Percentuale 39 2 4" xfId="24204" xr:uid="{00000000-0005-0000-0000-000057BD0000}"/>
    <cellStyle name="Percentuale 39 2 4 2" xfId="44705" xr:uid="{00000000-0005-0000-0000-000058BD0000}"/>
    <cellStyle name="Percentuale 39 2 5" xfId="24205" xr:uid="{00000000-0005-0000-0000-000059BD0000}"/>
    <cellStyle name="Percentuale 39 2 6" xfId="24201" xr:uid="{00000000-0005-0000-0000-00005ABD0000}"/>
    <cellStyle name="Percentuale 39 3" xfId="776" xr:uid="{00000000-0005-0000-0000-00005BBD0000}"/>
    <cellStyle name="Percentuale 39 3 2" xfId="2151" xr:uid="{00000000-0005-0000-0000-00005CBD0000}"/>
    <cellStyle name="Percentuale 39 3 2 2" xfId="3865" xr:uid="{00000000-0005-0000-0000-00005DBD0000}"/>
    <cellStyle name="Percentuale 39 3 2 2 2" xfId="24209" xr:uid="{00000000-0005-0000-0000-00005EBD0000}"/>
    <cellStyle name="Percentuale 39 3 2 2 3" xfId="24208" xr:uid="{00000000-0005-0000-0000-00005FBD0000}"/>
    <cellStyle name="Percentuale 39 3 2 3" xfId="3037" xr:uid="{00000000-0005-0000-0000-000060BD0000}"/>
    <cellStyle name="Percentuale 39 3 2 3 2" xfId="9577" xr:uid="{00000000-0005-0000-0000-000061BD0000}"/>
    <cellStyle name="Percentuale 39 3 2 3 3" xfId="24210" xr:uid="{00000000-0005-0000-0000-000062BD0000}"/>
    <cellStyle name="Percentuale 39 3 2 3 4" xfId="44706" xr:uid="{00000000-0005-0000-0000-000063BD0000}"/>
    <cellStyle name="Percentuale 39 3 2 4" xfId="24211" xr:uid="{00000000-0005-0000-0000-000064BD0000}"/>
    <cellStyle name="Percentuale 39 3 2 5" xfId="24207" xr:uid="{00000000-0005-0000-0000-000065BD0000}"/>
    <cellStyle name="Percentuale 39 3 3" xfId="2150" xr:uid="{00000000-0005-0000-0000-000066BD0000}"/>
    <cellStyle name="Percentuale 39 3 3 2" xfId="4681" xr:uid="{00000000-0005-0000-0000-000067BD0000}"/>
    <cellStyle name="Percentuale 39 3 3 2 2" xfId="24213" xr:uid="{00000000-0005-0000-0000-000068BD0000}"/>
    <cellStyle name="Percentuale 39 3 3 3" xfId="24214" xr:uid="{00000000-0005-0000-0000-000069BD0000}"/>
    <cellStyle name="Percentuale 39 3 3 4" xfId="24215" xr:uid="{00000000-0005-0000-0000-00006ABD0000}"/>
    <cellStyle name="Percentuale 39 3 3 4 2" xfId="44707" xr:uid="{00000000-0005-0000-0000-00006BBD0000}"/>
    <cellStyle name="Percentuale 39 3 3 5" xfId="24212" xr:uid="{00000000-0005-0000-0000-00006CBD0000}"/>
    <cellStyle name="Percentuale 39 3 4" xfId="2527" xr:uid="{00000000-0005-0000-0000-00006DBD0000}"/>
    <cellStyle name="Percentuale 39 3 4 2" xfId="9238" xr:uid="{00000000-0005-0000-0000-00006EBD0000}"/>
    <cellStyle name="Percentuale 39 3 4 3" xfId="24216" xr:uid="{00000000-0005-0000-0000-00006FBD0000}"/>
    <cellStyle name="Percentuale 39 3 5" xfId="7862" xr:uid="{00000000-0005-0000-0000-000070BD0000}"/>
    <cellStyle name="Percentuale 39 3 5 2" xfId="24217" xr:uid="{00000000-0005-0000-0000-000071BD0000}"/>
    <cellStyle name="Percentuale 39 3 6" xfId="24218" xr:uid="{00000000-0005-0000-0000-000072BD0000}"/>
    <cellStyle name="Percentuale 39 3 6 2" xfId="44708" xr:uid="{00000000-0005-0000-0000-000073BD0000}"/>
    <cellStyle name="Percentuale 39 3 7" xfId="24219" xr:uid="{00000000-0005-0000-0000-000074BD0000}"/>
    <cellStyle name="Percentuale 39 3 8" xfId="24206" xr:uid="{00000000-0005-0000-0000-000075BD0000}"/>
    <cellStyle name="Percentuale 39 4" xfId="2152" xr:uid="{00000000-0005-0000-0000-000076BD0000}"/>
    <cellStyle name="Percentuale 39 4 2" xfId="4682" xr:uid="{00000000-0005-0000-0000-000077BD0000}"/>
    <cellStyle name="Percentuale 39 4 2 2" xfId="4683" xr:uid="{00000000-0005-0000-0000-000078BD0000}"/>
    <cellStyle name="Percentuale 39 4 2 2 2" xfId="24222" xr:uid="{00000000-0005-0000-0000-000079BD0000}"/>
    <cellStyle name="Percentuale 39 4 2 3" xfId="13366" xr:uid="{00000000-0005-0000-0000-00007ABD0000}"/>
    <cellStyle name="Percentuale 39 4 2 3 2" xfId="24223" xr:uid="{00000000-0005-0000-0000-00007BBD0000}"/>
    <cellStyle name="Percentuale 39 4 2 4" xfId="24221" xr:uid="{00000000-0005-0000-0000-00007CBD0000}"/>
    <cellStyle name="Percentuale 39 4 2 5" xfId="12975" xr:uid="{00000000-0005-0000-0000-00007DBD0000}"/>
    <cellStyle name="Percentuale 39 4 3" xfId="4684" xr:uid="{00000000-0005-0000-0000-00007EBD0000}"/>
    <cellStyle name="Percentuale 39 4 3 2" xfId="24224" xr:uid="{00000000-0005-0000-0000-00007FBD0000}"/>
    <cellStyle name="Percentuale 39 4 4" xfId="24225" xr:uid="{00000000-0005-0000-0000-000080BD0000}"/>
    <cellStyle name="Percentuale 39 4 5" xfId="24226" xr:uid="{00000000-0005-0000-0000-000081BD0000}"/>
    <cellStyle name="Percentuale 39 4 5 2" xfId="44709" xr:uid="{00000000-0005-0000-0000-000082BD0000}"/>
    <cellStyle name="Percentuale 39 4 6" xfId="24227" xr:uid="{00000000-0005-0000-0000-000083BD0000}"/>
    <cellStyle name="Percentuale 39 4 7" xfId="24220" xr:uid="{00000000-0005-0000-0000-000084BD0000}"/>
    <cellStyle name="Percentuale 39 5" xfId="2153" xr:uid="{00000000-0005-0000-0000-000085BD0000}"/>
    <cellStyle name="Percentuale 39 5 2" xfId="24229" xr:uid="{00000000-0005-0000-0000-000086BD0000}"/>
    <cellStyle name="Percentuale 39 5 3" xfId="24230" xr:uid="{00000000-0005-0000-0000-000087BD0000}"/>
    <cellStyle name="Percentuale 39 5 3 2" xfId="44710" xr:uid="{00000000-0005-0000-0000-000088BD0000}"/>
    <cellStyle name="Percentuale 39 5 4" xfId="24231" xr:uid="{00000000-0005-0000-0000-000089BD0000}"/>
    <cellStyle name="Percentuale 39 5 5" xfId="24228" xr:uid="{00000000-0005-0000-0000-00008ABD0000}"/>
    <cellStyle name="Percentuale 39 6" xfId="2148" xr:uid="{00000000-0005-0000-0000-00008BBD0000}"/>
    <cellStyle name="Percentuale 39 6 2" xfId="5067" xr:uid="{00000000-0005-0000-0000-00008CBD0000}"/>
    <cellStyle name="Percentuale 39 6 3" xfId="24232" xr:uid="{00000000-0005-0000-0000-00008DBD0000}"/>
    <cellStyle name="Percentuale 39 7" xfId="24233" xr:uid="{00000000-0005-0000-0000-00008EBD0000}"/>
    <cellStyle name="Percentuale 39 7 2" xfId="44711" xr:uid="{00000000-0005-0000-0000-00008FBD0000}"/>
    <cellStyle name="Percentuale 39 8" xfId="24200" xr:uid="{00000000-0005-0000-0000-000090BD0000}"/>
    <cellStyle name="Percentuale 4" xfId="777" xr:uid="{00000000-0005-0000-0000-000091BD0000}"/>
    <cellStyle name="Percentuale 4 2" xfId="778" xr:uid="{00000000-0005-0000-0000-000092BD0000}"/>
    <cellStyle name="Percentuale 4 2 2" xfId="2155" xr:uid="{00000000-0005-0000-0000-000093BD0000}"/>
    <cellStyle name="Percentuale 4 2 2 2" xfId="9024" xr:uid="{00000000-0005-0000-0000-000094BD0000}"/>
    <cellStyle name="Percentuale 4 2 2 3" xfId="24236" xr:uid="{00000000-0005-0000-0000-000095BD0000}"/>
    <cellStyle name="Percentuale 4 2 3" xfId="8762" xr:uid="{00000000-0005-0000-0000-000096BD0000}"/>
    <cellStyle name="Percentuale 4 2 3 2" xfId="24237" xr:uid="{00000000-0005-0000-0000-000097BD0000}"/>
    <cellStyle name="Percentuale 4 2 4" xfId="24238" xr:uid="{00000000-0005-0000-0000-000098BD0000}"/>
    <cellStyle name="Percentuale 4 2 4 2" xfId="44712" xr:uid="{00000000-0005-0000-0000-000099BD0000}"/>
    <cellStyle name="Percentuale 4 2 5" xfId="24239" xr:uid="{00000000-0005-0000-0000-00009ABD0000}"/>
    <cellStyle name="Percentuale 4 2 6" xfId="24235" xr:uid="{00000000-0005-0000-0000-00009BBD0000}"/>
    <cellStyle name="Percentuale 4 3" xfId="779" xr:uid="{00000000-0005-0000-0000-00009CBD0000}"/>
    <cellStyle name="Percentuale 4 3 2" xfId="2157" xr:uid="{00000000-0005-0000-0000-00009DBD0000}"/>
    <cellStyle name="Percentuale 4 3 2 2" xfId="3866" xr:uid="{00000000-0005-0000-0000-00009EBD0000}"/>
    <cellStyle name="Percentuale 4 3 2 2 2" xfId="24243" xr:uid="{00000000-0005-0000-0000-00009FBD0000}"/>
    <cellStyle name="Percentuale 4 3 2 2 3" xfId="24242" xr:uid="{00000000-0005-0000-0000-0000A0BD0000}"/>
    <cellStyle name="Percentuale 4 3 2 3" xfId="3038" xr:uid="{00000000-0005-0000-0000-0000A1BD0000}"/>
    <cellStyle name="Percentuale 4 3 2 3 2" xfId="9578" xr:uid="{00000000-0005-0000-0000-0000A2BD0000}"/>
    <cellStyle name="Percentuale 4 3 2 3 3" xfId="24244" xr:uid="{00000000-0005-0000-0000-0000A3BD0000}"/>
    <cellStyle name="Percentuale 4 3 2 3 4" xfId="44713" xr:uid="{00000000-0005-0000-0000-0000A4BD0000}"/>
    <cellStyle name="Percentuale 4 3 2 4" xfId="24245" xr:uid="{00000000-0005-0000-0000-0000A5BD0000}"/>
    <cellStyle name="Percentuale 4 3 2 5" xfId="24241" xr:uid="{00000000-0005-0000-0000-0000A6BD0000}"/>
    <cellStyle name="Percentuale 4 3 3" xfId="2156" xr:uid="{00000000-0005-0000-0000-0000A7BD0000}"/>
    <cellStyle name="Percentuale 4 3 3 2" xfId="4685" xr:uid="{00000000-0005-0000-0000-0000A8BD0000}"/>
    <cellStyle name="Percentuale 4 3 3 2 2" xfId="24247" xr:uid="{00000000-0005-0000-0000-0000A9BD0000}"/>
    <cellStyle name="Percentuale 4 3 3 3" xfId="24248" xr:uid="{00000000-0005-0000-0000-0000AABD0000}"/>
    <cellStyle name="Percentuale 4 3 3 4" xfId="24249" xr:uid="{00000000-0005-0000-0000-0000ABBD0000}"/>
    <cellStyle name="Percentuale 4 3 3 4 2" xfId="44714" xr:uid="{00000000-0005-0000-0000-0000ACBD0000}"/>
    <cellStyle name="Percentuale 4 3 3 5" xfId="24246" xr:uid="{00000000-0005-0000-0000-0000ADBD0000}"/>
    <cellStyle name="Percentuale 4 3 4" xfId="2528" xr:uid="{00000000-0005-0000-0000-0000AEBD0000}"/>
    <cellStyle name="Percentuale 4 3 4 2" xfId="9239" xr:uid="{00000000-0005-0000-0000-0000AFBD0000}"/>
    <cellStyle name="Percentuale 4 3 4 3" xfId="24250" xr:uid="{00000000-0005-0000-0000-0000B0BD0000}"/>
    <cellStyle name="Percentuale 4 3 5" xfId="7131" xr:uid="{00000000-0005-0000-0000-0000B1BD0000}"/>
    <cellStyle name="Percentuale 4 3 5 2" xfId="24251" xr:uid="{00000000-0005-0000-0000-0000B2BD0000}"/>
    <cellStyle name="Percentuale 4 3 6" xfId="24252" xr:uid="{00000000-0005-0000-0000-0000B3BD0000}"/>
    <cellStyle name="Percentuale 4 3 6 2" xfId="44715" xr:uid="{00000000-0005-0000-0000-0000B4BD0000}"/>
    <cellStyle name="Percentuale 4 3 7" xfId="24253" xr:uid="{00000000-0005-0000-0000-0000B5BD0000}"/>
    <cellStyle name="Percentuale 4 3 8" xfId="24240" xr:uid="{00000000-0005-0000-0000-0000B6BD0000}"/>
    <cellStyle name="Percentuale 4 4" xfId="2158" xr:uid="{00000000-0005-0000-0000-0000B7BD0000}"/>
    <cellStyle name="Percentuale 4 4 2" xfId="4686" xr:uid="{00000000-0005-0000-0000-0000B8BD0000}"/>
    <cellStyle name="Percentuale 4 4 2 2" xfId="4687" xr:uid="{00000000-0005-0000-0000-0000B9BD0000}"/>
    <cellStyle name="Percentuale 4 4 2 2 2" xfId="24256" xr:uid="{00000000-0005-0000-0000-0000BABD0000}"/>
    <cellStyle name="Percentuale 4 4 2 3" xfId="13367" xr:uid="{00000000-0005-0000-0000-0000BBBD0000}"/>
    <cellStyle name="Percentuale 4 4 2 3 2" xfId="24257" xr:uid="{00000000-0005-0000-0000-0000BCBD0000}"/>
    <cellStyle name="Percentuale 4 4 2 4" xfId="24255" xr:uid="{00000000-0005-0000-0000-0000BDBD0000}"/>
    <cellStyle name="Percentuale 4 4 2 5" xfId="12976" xr:uid="{00000000-0005-0000-0000-0000BEBD0000}"/>
    <cellStyle name="Percentuale 4 4 3" xfId="4688" xr:uid="{00000000-0005-0000-0000-0000BFBD0000}"/>
    <cellStyle name="Percentuale 4 4 3 2" xfId="24258" xr:uid="{00000000-0005-0000-0000-0000C0BD0000}"/>
    <cellStyle name="Percentuale 4 4 4" xfId="24259" xr:uid="{00000000-0005-0000-0000-0000C1BD0000}"/>
    <cellStyle name="Percentuale 4 4 5" xfId="24260" xr:uid="{00000000-0005-0000-0000-0000C2BD0000}"/>
    <cellStyle name="Percentuale 4 4 5 2" xfId="44716" xr:uid="{00000000-0005-0000-0000-0000C3BD0000}"/>
    <cellStyle name="Percentuale 4 4 6" xfId="24261" xr:uid="{00000000-0005-0000-0000-0000C4BD0000}"/>
    <cellStyle name="Percentuale 4 4 7" xfId="24254" xr:uid="{00000000-0005-0000-0000-0000C5BD0000}"/>
    <cellStyle name="Percentuale 4 5" xfId="2159" xr:uid="{00000000-0005-0000-0000-0000C6BD0000}"/>
    <cellStyle name="Percentuale 4 5 2" xfId="24263" xr:uid="{00000000-0005-0000-0000-0000C7BD0000}"/>
    <cellStyle name="Percentuale 4 5 3" xfId="24264" xr:uid="{00000000-0005-0000-0000-0000C8BD0000}"/>
    <cellStyle name="Percentuale 4 5 3 2" xfId="44717" xr:uid="{00000000-0005-0000-0000-0000C9BD0000}"/>
    <cellStyle name="Percentuale 4 5 4" xfId="24265" xr:uid="{00000000-0005-0000-0000-0000CABD0000}"/>
    <cellStyle name="Percentuale 4 5 5" xfId="24262" xr:uid="{00000000-0005-0000-0000-0000CBBD0000}"/>
    <cellStyle name="Percentuale 4 6" xfId="2154" xr:uid="{00000000-0005-0000-0000-0000CCBD0000}"/>
    <cellStyle name="Percentuale 4 6 2" xfId="5068" xr:uid="{00000000-0005-0000-0000-0000CDBD0000}"/>
    <cellStyle name="Percentuale 4 6 3" xfId="24266" xr:uid="{00000000-0005-0000-0000-0000CEBD0000}"/>
    <cellStyle name="Percentuale 4 7" xfId="24267" xr:uid="{00000000-0005-0000-0000-0000CFBD0000}"/>
    <cellStyle name="Percentuale 4 7 2" xfId="44718" xr:uid="{00000000-0005-0000-0000-0000D0BD0000}"/>
    <cellStyle name="Percentuale 4 8" xfId="24234" xr:uid="{00000000-0005-0000-0000-0000D1BD0000}"/>
    <cellStyle name="Percentuale 40" xfId="780" xr:uid="{00000000-0005-0000-0000-0000D2BD0000}"/>
    <cellStyle name="Percentuale 40 2" xfId="781" xr:uid="{00000000-0005-0000-0000-0000D3BD0000}"/>
    <cellStyle name="Percentuale 40 2 2" xfId="2161" xr:uid="{00000000-0005-0000-0000-0000D4BD0000}"/>
    <cellStyle name="Percentuale 40 2 2 2" xfId="9025" xr:uid="{00000000-0005-0000-0000-0000D5BD0000}"/>
    <cellStyle name="Percentuale 40 2 2 3" xfId="24270" xr:uid="{00000000-0005-0000-0000-0000D6BD0000}"/>
    <cellStyle name="Percentuale 40 2 3" xfId="8763" xr:uid="{00000000-0005-0000-0000-0000D7BD0000}"/>
    <cellStyle name="Percentuale 40 2 3 2" xfId="24271" xr:uid="{00000000-0005-0000-0000-0000D8BD0000}"/>
    <cellStyle name="Percentuale 40 2 4" xfId="24272" xr:uid="{00000000-0005-0000-0000-0000D9BD0000}"/>
    <cellStyle name="Percentuale 40 2 4 2" xfId="44719" xr:uid="{00000000-0005-0000-0000-0000DABD0000}"/>
    <cellStyle name="Percentuale 40 2 5" xfId="24273" xr:uid="{00000000-0005-0000-0000-0000DBBD0000}"/>
    <cellStyle name="Percentuale 40 2 6" xfId="24269" xr:uid="{00000000-0005-0000-0000-0000DCBD0000}"/>
    <cellStyle name="Percentuale 40 3" xfId="782" xr:uid="{00000000-0005-0000-0000-0000DDBD0000}"/>
    <cellStyle name="Percentuale 40 3 2" xfId="2163" xr:uid="{00000000-0005-0000-0000-0000DEBD0000}"/>
    <cellStyle name="Percentuale 40 3 2 2" xfId="3867" xr:uid="{00000000-0005-0000-0000-0000DFBD0000}"/>
    <cellStyle name="Percentuale 40 3 2 2 2" xfId="24277" xr:uid="{00000000-0005-0000-0000-0000E0BD0000}"/>
    <cellStyle name="Percentuale 40 3 2 2 3" xfId="24276" xr:uid="{00000000-0005-0000-0000-0000E1BD0000}"/>
    <cellStyle name="Percentuale 40 3 2 3" xfId="3039" xr:uid="{00000000-0005-0000-0000-0000E2BD0000}"/>
    <cellStyle name="Percentuale 40 3 2 3 2" xfId="9579" xr:uid="{00000000-0005-0000-0000-0000E3BD0000}"/>
    <cellStyle name="Percentuale 40 3 2 3 3" xfId="24278" xr:uid="{00000000-0005-0000-0000-0000E4BD0000}"/>
    <cellStyle name="Percentuale 40 3 2 3 4" xfId="44720" xr:uid="{00000000-0005-0000-0000-0000E5BD0000}"/>
    <cellStyle name="Percentuale 40 3 2 4" xfId="24279" xr:uid="{00000000-0005-0000-0000-0000E6BD0000}"/>
    <cellStyle name="Percentuale 40 3 2 5" xfId="24275" xr:uid="{00000000-0005-0000-0000-0000E7BD0000}"/>
    <cellStyle name="Percentuale 40 3 3" xfId="2162" xr:uid="{00000000-0005-0000-0000-0000E8BD0000}"/>
    <cellStyle name="Percentuale 40 3 3 2" xfId="4689" xr:uid="{00000000-0005-0000-0000-0000E9BD0000}"/>
    <cellStyle name="Percentuale 40 3 3 2 2" xfId="24281" xr:uid="{00000000-0005-0000-0000-0000EABD0000}"/>
    <cellStyle name="Percentuale 40 3 3 3" xfId="24282" xr:uid="{00000000-0005-0000-0000-0000EBBD0000}"/>
    <cellStyle name="Percentuale 40 3 3 4" xfId="24283" xr:uid="{00000000-0005-0000-0000-0000ECBD0000}"/>
    <cellStyle name="Percentuale 40 3 3 4 2" xfId="44721" xr:uid="{00000000-0005-0000-0000-0000EDBD0000}"/>
    <cellStyle name="Percentuale 40 3 3 5" xfId="24280" xr:uid="{00000000-0005-0000-0000-0000EEBD0000}"/>
    <cellStyle name="Percentuale 40 3 4" xfId="2529" xr:uid="{00000000-0005-0000-0000-0000EFBD0000}"/>
    <cellStyle name="Percentuale 40 3 4 2" xfId="9240" xr:uid="{00000000-0005-0000-0000-0000F0BD0000}"/>
    <cellStyle name="Percentuale 40 3 4 3" xfId="24284" xr:uid="{00000000-0005-0000-0000-0000F1BD0000}"/>
    <cellStyle name="Percentuale 40 3 5" xfId="7863" xr:uid="{00000000-0005-0000-0000-0000F2BD0000}"/>
    <cellStyle name="Percentuale 40 3 5 2" xfId="24285" xr:uid="{00000000-0005-0000-0000-0000F3BD0000}"/>
    <cellStyle name="Percentuale 40 3 6" xfId="24286" xr:uid="{00000000-0005-0000-0000-0000F4BD0000}"/>
    <cellStyle name="Percentuale 40 3 6 2" xfId="44722" xr:uid="{00000000-0005-0000-0000-0000F5BD0000}"/>
    <cellStyle name="Percentuale 40 3 7" xfId="24287" xr:uid="{00000000-0005-0000-0000-0000F6BD0000}"/>
    <cellStyle name="Percentuale 40 3 8" xfId="24274" xr:uid="{00000000-0005-0000-0000-0000F7BD0000}"/>
    <cellStyle name="Percentuale 40 4" xfId="2164" xr:uid="{00000000-0005-0000-0000-0000F8BD0000}"/>
    <cellStyle name="Percentuale 40 4 2" xfId="4690" xr:uid="{00000000-0005-0000-0000-0000F9BD0000}"/>
    <cellStyle name="Percentuale 40 4 2 2" xfId="4691" xr:uid="{00000000-0005-0000-0000-0000FABD0000}"/>
    <cellStyle name="Percentuale 40 4 2 2 2" xfId="24290" xr:uid="{00000000-0005-0000-0000-0000FBBD0000}"/>
    <cellStyle name="Percentuale 40 4 2 3" xfId="13368" xr:uid="{00000000-0005-0000-0000-0000FCBD0000}"/>
    <cellStyle name="Percentuale 40 4 2 3 2" xfId="24291" xr:uid="{00000000-0005-0000-0000-0000FDBD0000}"/>
    <cellStyle name="Percentuale 40 4 2 4" xfId="24289" xr:uid="{00000000-0005-0000-0000-0000FEBD0000}"/>
    <cellStyle name="Percentuale 40 4 2 5" xfId="12977" xr:uid="{00000000-0005-0000-0000-0000FFBD0000}"/>
    <cellStyle name="Percentuale 40 4 3" xfId="4692" xr:uid="{00000000-0005-0000-0000-000000BE0000}"/>
    <cellStyle name="Percentuale 40 4 3 2" xfId="24292" xr:uid="{00000000-0005-0000-0000-000001BE0000}"/>
    <cellStyle name="Percentuale 40 4 4" xfId="24293" xr:uid="{00000000-0005-0000-0000-000002BE0000}"/>
    <cellStyle name="Percentuale 40 4 5" xfId="24294" xr:uid="{00000000-0005-0000-0000-000003BE0000}"/>
    <cellStyle name="Percentuale 40 4 5 2" xfId="44723" xr:uid="{00000000-0005-0000-0000-000004BE0000}"/>
    <cellStyle name="Percentuale 40 4 6" xfId="24295" xr:uid="{00000000-0005-0000-0000-000005BE0000}"/>
    <cellStyle name="Percentuale 40 4 7" xfId="24288" xr:uid="{00000000-0005-0000-0000-000006BE0000}"/>
    <cellStyle name="Percentuale 40 5" xfId="2165" xr:uid="{00000000-0005-0000-0000-000007BE0000}"/>
    <cellStyle name="Percentuale 40 5 2" xfId="24297" xr:uid="{00000000-0005-0000-0000-000008BE0000}"/>
    <cellStyle name="Percentuale 40 5 3" xfId="24298" xr:uid="{00000000-0005-0000-0000-000009BE0000}"/>
    <cellStyle name="Percentuale 40 5 3 2" xfId="44724" xr:uid="{00000000-0005-0000-0000-00000ABE0000}"/>
    <cellStyle name="Percentuale 40 5 4" xfId="24299" xr:uid="{00000000-0005-0000-0000-00000BBE0000}"/>
    <cellStyle name="Percentuale 40 5 5" xfId="24296" xr:uid="{00000000-0005-0000-0000-00000CBE0000}"/>
    <cellStyle name="Percentuale 40 6" xfId="2160" xr:uid="{00000000-0005-0000-0000-00000DBE0000}"/>
    <cellStyle name="Percentuale 40 6 2" xfId="5069" xr:uid="{00000000-0005-0000-0000-00000EBE0000}"/>
    <cellStyle name="Percentuale 40 6 3" xfId="24300" xr:uid="{00000000-0005-0000-0000-00000FBE0000}"/>
    <cellStyle name="Percentuale 40 7" xfId="24301" xr:uid="{00000000-0005-0000-0000-000010BE0000}"/>
    <cellStyle name="Percentuale 40 7 2" xfId="44725" xr:uid="{00000000-0005-0000-0000-000011BE0000}"/>
    <cellStyle name="Percentuale 40 8" xfId="24268" xr:uid="{00000000-0005-0000-0000-000012BE0000}"/>
    <cellStyle name="Percentuale 41" xfId="783" xr:uid="{00000000-0005-0000-0000-000013BE0000}"/>
    <cellStyle name="Percentuale 41 2" xfId="784" xr:uid="{00000000-0005-0000-0000-000014BE0000}"/>
    <cellStyle name="Percentuale 41 2 2" xfId="2167" xr:uid="{00000000-0005-0000-0000-000015BE0000}"/>
    <cellStyle name="Percentuale 41 2 2 2" xfId="9026" xr:uid="{00000000-0005-0000-0000-000016BE0000}"/>
    <cellStyle name="Percentuale 41 2 2 3" xfId="24304" xr:uid="{00000000-0005-0000-0000-000017BE0000}"/>
    <cellStyle name="Percentuale 41 2 3" xfId="8764" xr:uid="{00000000-0005-0000-0000-000018BE0000}"/>
    <cellStyle name="Percentuale 41 2 3 2" xfId="24305" xr:uid="{00000000-0005-0000-0000-000019BE0000}"/>
    <cellStyle name="Percentuale 41 2 4" xfId="24306" xr:uid="{00000000-0005-0000-0000-00001ABE0000}"/>
    <cellStyle name="Percentuale 41 2 4 2" xfId="44726" xr:uid="{00000000-0005-0000-0000-00001BBE0000}"/>
    <cellStyle name="Percentuale 41 2 5" xfId="24307" xr:uid="{00000000-0005-0000-0000-00001CBE0000}"/>
    <cellStyle name="Percentuale 41 2 6" xfId="24303" xr:uid="{00000000-0005-0000-0000-00001DBE0000}"/>
    <cellStyle name="Percentuale 41 3" xfId="785" xr:uid="{00000000-0005-0000-0000-00001EBE0000}"/>
    <cellStyle name="Percentuale 41 3 2" xfId="2169" xr:uid="{00000000-0005-0000-0000-00001FBE0000}"/>
    <cellStyle name="Percentuale 41 3 2 2" xfId="3868" xr:uid="{00000000-0005-0000-0000-000020BE0000}"/>
    <cellStyle name="Percentuale 41 3 2 2 2" xfId="24311" xr:uid="{00000000-0005-0000-0000-000021BE0000}"/>
    <cellStyle name="Percentuale 41 3 2 2 3" xfId="24310" xr:uid="{00000000-0005-0000-0000-000022BE0000}"/>
    <cellStyle name="Percentuale 41 3 2 3" xfId="3040" xr:uid="{00000000-0005-0000-0000-000023BE0000}"/>
    <cellStyle name="Percentuale 41 3 2 3 2" xfId="9580" xr:uid="{00000000-0005-0000-0000-000024BE0000}"/>
    <cellStyle name="Percentuale 41 3 2 3 3" xfId="24312" xr:uid="{00000000-0005-0000-0000-000025BE0000}"/>
    <cellStyle name="Percentuale 41 3 2 3 4" xfId="44727" xr:uid="{00000000-0005-0000-0000-000026BE0000}"/>
    <cellStyle name="Percentuale 41 3 2 4" xfId="24313" xr:uid="{00000000-0005-0000-0000-000027BE0000}"/>
    <cellStyle name="Percentuale 41 3 2 5" xfId="24309" xr:uid="{00000000-0005-0000-0000-000028BE0000}"/>
    <cellStyle name="Percentuale 41 3 3" xfId="2168" xr:uid="{00000000-0005-0000-0000-000029BE0000}"/>
    <cellStyle name="Percentuale 41 3 3 2" xfId="4693" xr:uid="{00000000-0005-0000-0000-00002ABE0000}"/>
    <cellStyle name="Percentuale 41 3 3 2 2" xfId="24315" xr:uid="{00000000-0005-0000-0000-00002BBE0000}"/>
    <cellStyle name="Percentuale 41 3 3 3" xfId="24316" xr:uid="{00000000-0005-0000-0000-00002CBE0000}"/>
    <cellStyle name="Percentuale 41 3 3 4" xfId="24317" xr:uid="{00000000-0005-0000-0000-00002DBE0000}"/>
    <cellStyle name="Percentuale 41 3 3 4 2" xfId="44728" xr:uid="{00000000-0005-0000-0000-00002EBE0000}"/>
    <cellStyle name="Percentuale 41 3 3 5" xfId="24314" xr:uid="{00000000-0005-0000-0000-00002FBE0000}"/>
    <cellStyle name="Percentuale 41 3 4" xfId="2530" xr:uid="{00000000-0005-0000-0000-000030BE0000}"/>
    <cellStyle name="Percentuale 41 3 4 2" xfId="9241" xr:uid="{00000000-0005-0000-0000-000031BE0000}"/>
    <cellStyle name="Percentuale 41 3 4 3" xfId="24318" xr:uid="{00000000-0005-0000-0000-000032BE0000}"/>
    <cellStyle name="Percentuale 41 3 5" xfId="7733" xr:uid="{00000000-0005-0000-0000-000033BE0000}"/>
    <cellStyle name="Percentuale 41 3 5 2" xfId="24319" xr:uid="{00000000-0005-0000-0000-000034BE0000}"/>
    <cellStyle name="Percentuale 41 3 6" xfId="24320" xr:uid="{00000000-0005-0000-0000-000035BE0000}"/>
    <cellStyle name="Percentuale 41 3 6 2" xfId="44729" xr:uid="{00000000-0005-0000-0000-000036BE0000}"/>
    <cellStyle name="Percentuale 41 3 7" xfId="24321" xr:uid="{00000000-0005-0000-0000-000037BE0000}"/>
    <cellStyle name="Percentuale 41 3 8" xfId="24308" xr:uid="{00000000-0005-0000-0000-000038BE0000}"/>
    <cellStyle name="Percentuale 41 4" xfId="2170" xr:uid="{00000000-0005-0000-0000-000039BE0000}"/>
    <cellStyle name="Percentuale 41 4 2" xfId="4694" xr:uid="{00000000-0005-0000-0000-00003ABE0000}"/>
    <cellStyle name="Percentuale 41 4 2 2" xfId="4695" xr:uid="{00000000-0005-0000-0000-00003BBE0000}"/>
    <cellStyle name="Percentuale 41 4 2 2 2" xfId="24324" xr:uid="{00000000-0005-0000-0000-00003CBE0000}"/>
    <cellStyle name="Percentuale 41 4 2 3" xfId="13369" xr:uid="{00000000-0005-0000-0000-00003DBE0000}"/>
    <cellStyle name="Percentuale 41 4 2 3 2" xfId="24325" xr:uid="{00000000-0005-0000-0000-00003EBE0000}"/>
    <cellStyle name="Percentuale 41 4 2 4" xfId="24323" xr:uid="{00000000-0005-0000-0000-00003FBE0000}"/>
    <cellStyle name="Percentuale 41 4 2 5" xfId="12978" xr:uid="{00000000-0005-0000-0000-000040BE0000}"/>
    <cellStyle name="Percentuale 41 4 3" xfId="4696" xr:uid="{00000000-0005-0000-0000-000041BE0000}"/>
    <cellStyle name="Percentuale 41 4 3 2" xfId="24326" xr:uid="{00000000-0005-0000-0000-000042BE0000}"/>
    <cellStyle name="Percentuale 41 4 4" xfId="24327" xr:uid="{00000000-0005-0000-0000-000043BE0000}"/>
    <cellStyle name="Percentuale 41 4 5" xfId="24328" xr:uid="{00000000-0005-0000-0000-000044BE0000}"/>
    <cellStyle name="Percentuale 41 4 5 2" xfId="44730" xr:uid="{00000000-0005-0000-0000-000045BE0000}"/>
    <cellStyle name="Percentuale 41 4 6" xfId="24329" xr:uid="{00000000-0005-0000-0000-000046BE0000}"/>
    <cellStyle name="Percentuale 41 4 7" xfId="24322" xr:uid="{00000000-0005-0000-0000-000047BE0000}"/>
    <cellStyle name="Percentuale 41 5" xfId="2171" xr:uid="{00000000-0005-0000-0000-000048BE0000}"/>
    <cellStyle name="Percentuale 41 5 2" xfId="24331" xr:uid="{00000000-0005-0000-0000-000049BE0000}"/>
    <cellStyle name="Percentuale 41 5 3" xfId="24332" xr:uid="{00000000-0005-0000-0000-00004ABE0000}"/>
    <cellStyle name="Percentuale 41 5 3 2" xfId="44731" xr:uid="{00000000-0005-0000-0000-00004BBE0000}"/>
    <cellStyle name="Percentuale 41 5 4" xfId="24333" xr:uid="{00000000-0005-0000-0000-00004CBE0000}"/>
    <cellStyle name="Percentuale 41 5 5" xfId="24330" xr:uid="{00000000-0005-0000-0000-00004DBE0000}"/>
    <cellStyle name="Percentuale 41 6" xfId="2166" xr:uid="{00000000-0005-0000-0000-00004EBE0000}"/>
    <cellStyle name="Percentuale 41 6 2" xfId="5070" xr:uid="{00000000-0005-0000-0000-00004FBE0000}"/>
    <cellStyle name="Percentuale 41 6 3" xfId="24334" xr:uid="{00000000-0005-0000-0000-000050BE0000}"/>
    <cellStyle name="Percentuale 41 7" xfId="24335" xr:uid="{00000000-0005-0000-0000-000051BE0000}"/>
    <cellStyle name="Percentuale 41 7 2" xfId="44732" xr:uid="{00000000-0005-0000-0000-000052BE0000}"/>
    <cellStyle name="Percentuale 41 8" xfId="24302" xr:uid="{00000000-0005-0000-0000-000053BE0000}"/>
    <cellStyle name="Percentuale 42" xfId="786" xr:uid="{00000000-0005-0000-0000-000054BE0000}"/>
    <cellStyle name="Percentuale 42 2" xfId="787" xr:uid="{00000000-0005-0000-0000-000055BE0000}"/>
    <cellStyle name="Percentuale 42 2 2" xfId="2173" xr:uid="{00000000-0005-0000-0000-000056BE0000}"/>
    <cellStyle name="Percentuale 42 2 2 2" xfId="9027" xr:uid="{00000000-0005-0000-0000-000057BE0000}"/>
    <cellStyle name="Percentuale 42 2 2 3" xfId="24338" xr:uid="{00000000-0005-0000-0000-000058BE0000}"/>
    <cellStyle name="Percentuale 42 2 3" xfId="8765" xr:uid="{00000000-0005-0000-0000-000059BE0000}"/>
    <cellStyle name="Percentuale 42 2 3 2" xfId="24339" xr:uid="{00000000-0005-0000-0000-00005ABE0000}"/>
    <cellStyle name="Percentuale 42 2 4" xfId="24340" xr:uid="{00000000-0005-0000-0000-00005BBE0000}"/>
    <cellStyle name="Percentuale 42 2 4 2" xfId="44733" xr:uid="{00000000-0005-0000-0000-00005CBE0000}"/>
    <cellStyle name="Percentuale 42 2 5" xfId="24341" xr:uid="{00000000-0005-0000-0000-00005DBE0000}"/>
    <cellStyle name="Percentuale 42 2 6" xfId="24337" xr:uid="{00000000-0005-0000-0000-00005EBE0000}"/>
    <cellStyle name="Percentuale 42 3" xfId="788" xr:uid="{00000000-0005-0000-0000-00005FBE0000}"/>
    <cellStyle name="Percentuale 42 3 2" xfId="2175" xr:uid="{00000000-0005-0000-0000-000060BE0000}"/>
    <cellStyle name="Percentuale 42 3 2 2" xfId="3869" xr:uid="{00000000-0005-0000-0000-000061BE0000}"/>
    <cellStyle name="Percentuale 42 3 2 2 2" xfId="24345" xr:uid="{00000000-0005-0000-0000-000062BE0000}"/>
    <cellStyle name="Percentuale 42 3 2 2 3" xfId="24344" xr:uid="{00000000-0005-0000-0000-000063BE0000}"/>
    <cellStyle name="Percentuale 42 3 2 3" xfId="3041" xr:uid="{00000000-0005-0000-0000-000064BE0000}"/>
    <cellStyle name="Percentuale 42 3 2 3 2" xfId="9581" xr:uid="{00000000-0005-0000-0000-000065BE0000}"/>
    <cellStyle name="Percentuale 42 3 2 3 3" xfId="24346" xr:uid="{00000000-0005-0000-0000-000066BE0000}"/>
    <cellStyle name="Percentuale 42 3 2 3 4" xfId="44734" xr:uid="{00000000-0005-0000-0000-000067BE0000}"/>
    <cellStyle name="Percentuale 42 3 2 4" xfId="24347" xr:uid="{00000000-0005-0000-0000-000068BE0000}"/>
    <cellStyle name="Percentuale 42 3 2 5" xfId="24343" xr:uid="{00000000-0005-0000-0000-000069BE0000}"/>
    <cellStyle name="Percentuale 42 3 3" xfId="2174" xr:uid="{00000000-0005-0000-0000-00006ABE0000}"/>
    <cellStyle name="Percentuale 42 3 3 2" xfId="4697" xr:uid="{00000000-0005-0000-0000-00006BBE0000}"/>
    <cellStyle name="Percentuale 42 3 3 2 2" xfId="24349" xr:uid="{00000000-0005-0000-0000-00006CBE0000}"/>
    <cellStyle name="Percentuale 42 3 3 3" xfId="24350" xr:uid="{00000000-0005-0000-0000-00006DBE0000}"/>
    <cellStyle name="Percentuale 42 3 3 4" xfId="24351" xr:uid="{00000000-0005-0000-0000-00006EBE0000}"/>
    <cellStyle name="Percentuale 42 3 3 4 2" xfId="44735" xr:uid="{00000000-0005-0000-0000-00006FBE0000}"/>
    <cellStyle name="Percentuale 42 3 3 5" xfId="24348" xr:uid="{00000000-0005-0000-0000-000070BE0000}"/>
    <cellStyle name="Percentuale 42 3 4" xfId="2531" xr:uid="{00000000-0005-0000-0000-000071BE0000}"/>
    <cellStyle name="Percentuale 42 3 4 2" xfId="9242" xr:uid="{00000000-0005-0000-0000-000072BE0000}"/>
    <cellStyle name="Percentuale 42 3 4 3" xfId="24352" xr:uid="{00000000-0005-0000-0000-000073BE0000}"/>
    <cellStyle name="Percentuale 42 3 5" xfId="7732" xr:uid="{00000000-0005-0000-0000-000074BE0000}"/>
    <cellStyle name="Percentuale 42 3 5 2" xfId="24353" xr:uid="{00000000-0005-0000-0000-000075BE0000}"/>
    <cellStyle name="Percentuale 42 3 6" xfId="24354" xr:uid="{00000000-0005-0000-0000-000076BE0000}"/>
    <cellStyle name="Percentuale 42 3 6 2" xfId="44736" xr:uid="{00000000-0005-0000-0000-000077BE0000}"/>
    <cellStyle name="Percentuale 42 3 7" xfId="24355" xr:uid="{00000000-0005-0000-0000-000078BE0000}"/>
    <cellStyle name="Percentuale 42 3 8" xfId="24342" xr:uid="{00000000-0005-0000-0000-000079BE0000}"/>
    <cellStyle name="Percentuale 42 4" xfId="2176" xr:uid="{00000000-0005-0000-0000-00007ABE0000}"/>
    <cellStyle name="Percentuale 42 4 2" xfId="4698" xr:uid="{00000000-0005-0000-0000-00007BBE0000}"/>
    <cellStyle name="Percentuale 42 4 2 2" xfId="4699" xr:uid="{00000000-0005-0000-0000-00007CBE0000}"/>
    <cellStyle name="Percentuale 42 4 2 2 2" xfId="24358" xr:uid="{00000000-0005-0000-0000-00007DBE0000}"/>
    <cellStyle name="Percentuale 42 4 2 3" xfId="13370" xr:uid="{00000000-0005-0000-0000-00007EBE0000}"/>
    <cellStyle name="Percentuale 42 4 2 3 2" xfId="24359" xr:uid="{00000000-0005-0000-0000-00007FBE0000}"/>
    <cellStyle name="Percentuale 42 4 2 4" xfId="24357" xr:uid="{00000000-0005-0000-0000-000080BE0000}"/>
    <cellStyle name="Percentuale 42 4 2 5" xfId="12979" xr:uid="{00000000-0005-0000-0000-000081BE0000}"/>
    <cellStyle name="Percentuale 42 4 3" xfId="4700" xr:uid="{00000000-0005-0000-0000-000082BE0000}"/>
    <cellStyle name="Percentuale 42 4 3 2" xfId="24360" xr:uid="{00000000-0005-0000-0000-000083BE0000}"/>
    <cellStyle name="Percentuale 42 4 4" xfId="24361" xr:uid="{00000000-0005-0000-0000-000084BE0000}"/>
    <cellStyle name="Percentuale 42 4 5" xfId="24362" xr:uid="{00000000-0005-0000-0000-000085BE0000}"/>
    <cellStyle name="Percentuale 42 4 5 2" xfId="44737" xr:uid="{00000000-0005-0000-0000-000086BE0000}"/>
    <cellStyle name="Percentuale 42 4 6" xfId="24363" xr:uid="{00000000-0005-0000-0000-000087BE0000}"/>
    <cellStyle name="Percentuale 42 4 7" xfId="24356" xr:uid="{00000000-0005-0000-0000-000088BE0000}"/>
    <cellStyle name="Percentuale 42 5" xfId="2177" xr:uid="{00000000-0005-0000-0000-000089BE0000}"/>
    <cellStyle name="Percentuale 42 5 2" xfId="24365" xr:uid="{00000000-0005-0000-0000-00008ABE0000}"/>
    <cellStyle name="Percentuale 42 5 3" xfId="24366" xr:uid="{00000000-0005-0000-0000-00008BBE0000}"/>
    <cellStyle name="Percentuale 42 5 3 2" xfId="44738" xr:uid="{00000000-0005-0000-0000-00008CBE0000}"/>
    <cellStyle name="Percentuale 42 5 4" xfId="24367" xr:uid="{00000000-0005-0000-0000-00008DBE0000}"/>
    <cellStyle name="Percentuale 42 5 5" xfId="24364" xr:uid="{00000000-0005-0000-0000-00008EBE0000}"/>
    <cellStyle name="Percentuale 42 6" xfId="2172" xr:uid="{00000000-0005-0000-0000-00008FBE0000}"/>
    <cellStyle name="Percentuale 42 6 2" xfId="5071" xr:uid="{00000000-0005-0000-0000-000090BE0000}"/>
    <cellStyle name="Percentuale 42 6 3" xfId="24368" xr:uid="{00000000-0005-0000-0000-000091BE0000}"/>
    <cellStyle name="Percentuale 42 7" xfId="24369" xr:uid="{00000000-0005-0000-0000-000092BE0000}"/>
    <cellStyle name="Percentuale 42 7 2" xfId="44739" xr:uid="{00000000-0005-0000-0000-000093BE0000}"/>
    <cellStyle name="Percentuale 42 8" xfId="24336" xr:uid="{00000000-0005-0000-0000-000094BE0000}"/>
    <cellStyle name="Percentuale 43" xfId="789" xr:uid="{00000000-0005-0000-0000-000095BE0000}"/>
    <cellStyle name="Percentuale 43 2" xfId="790" xr:uid="{00000000-0005-0000-0000-000096BE0000}"/>
    <cellStyle name="Percentuale 43 2 2" xfId="2179" xr:uid="{00000000-0005-0000-0000-000097BE0000}"/>
    <cellStyle name="Percentuale 43 2 2 2" xfId="9028" xr:uid="{00000000-0005-0000-0000-000098BE0000}"/>
    <cellStyle name="Percentuale 43 2 2 3" xfId="24372" xr:uid="{00000000-0005-0000-0000-000099BE0000}"/>
    <cellStyle name="Percentuale 43 2 3" xfId="8766" xr:uid="{00000000-0005-0000-0000-00009ABE0000}"/>
    <cellStyle name="Percentuale 43 2 3 2" xfId="24373" xr:uid="{00000000-0005-0000-0000-00009BBE0000}"/>
    <cellStyle name="Percentuale 43 2 4" xfId="24374" xr:uid="{00000000-0005-0000-0000-00009CBE0000}"/>
    <cellStyle name="Percentuale 43 2 4 2" xfId="44740" xr:uid="{00000000-0005-0000-0000-00009DBE0000}"/>
    <cellStyle name="Percentuale 43 2 5" xfId="24375" xr:uid="{00000000-0005-0000-0000-00009EBE0000}"/>
    <cellStyle name="Percentuale 43 2 6" xfId="24371" xr:uid="{00000000-0005-0000-0000-00009FBE0000}"/>
    <cellStyle name="Percentuale 43 3" xfId="791" xr:uid="{00000000-0005-0000-0000-0000A0BE0000}"/>
    <cellStyle name="Percentuale 43 3 2" xfId="2181" xr:uid="{00000000-0005-0000-0000-0000A1BE0000}"/>
    <cellStyle name="Percentuale 43 3 2 2" xfId="3870" xr:uid="{00000000-0005-0000-0000-0000A2BE0000}"/>
    <cellStyle name="Percentuale 43 3 2 2 2" xfId="24379" xr:uid="{00000000-0005-0000-0000-0000A3BE0000}"/>
    <cellStyle name="Percentuale 43 3 2 2 3" xfId="24378" xr:uid="{00000000-0005-0000-0000-0000A4BE0000}"/>
    <cellStyle name="Percentuale 43 3 2 3" xfId="3042" xr:uid="{00000000-0005-0000-0000-0000A5BE0000}"/>
    <cellStyle name="Percentuale 43 3 2 3 2" xfId="9582" xr:uid="{00000000-0005-0000-0000-0000A6BE0000}"/>
    <cellStyle name="Percentuale 43 3 2 3 3" xfId="24380" xr:uid="{00000000-0005-0000-0000-0000A7BE0000}"/>
    <cellStyle name="Percentuale 43 3 2 3 4" xfId="44741" xr:uid="{00000000-0005-0000-0000-0000A8BE0000}"/>
    <cellStyle name="Percentuale 43 3 2 4" xfId="24381" xr:uid="{00000000-0005-0000-0000-0000A9BE0000}"/>
    <cellStyle name="Percentuale 43 3 2 5" xfId="24377" xr:uid="{00000000-0005-0000-0000-0000AABE0000}"/>
    <cellStyle name="Percentuale 43 3 3" xfId="2180" xr:uid="{00000000-0005-0000-0000-0000ABBE0000}"/>
    <cellStyle name="Percentuale 43 3 3 2" xfId="4701" xr:uid="{00000000-0005-0000-0000-0000ACBE0000}"/>
    <cellStyle name="Percentuale 43 3 3 2 2" xfId="24383" xr:uid="{00000000-0005-0000-0000-0000ADBE0000}"/>
    <cellStyle name="Percentuale 43 3 3 3" xfId="24384" xr:uid="{00000000-0005-0000-0000-0000AEBE0000}"/>
    <cellStyle name="Percentuale 43 3 3 4" xfId="24385" xr:uid="{00000000-0005-0000-0000-0000AFBE0000}"/>
    <cellStyle name="Percentuale 43 3 3 4 2" xfId="44742" xr:uid="{00000000-0005-0000-0000-0000B0BE0000}"/>
    <cellStyle name="Percentuale 43 3 3 5" xfId="24382" xr:uid="{00000000-0005-0000-0000-0000B1BE0000}"/>
    <cellStyle name="Percentuale 43 3 4" xfId="2532" xr:uid="{00000000-0005-0000-0000-0000B2BE0000}"/>
    <cellStyle name="Percentuale 43 3 4 2" xfId="9243" xr:uid="{00000000-0005-0000-0000-0000B3BE0000}"/>
    <cellStyle name="Percentuale 43 3 4 3" xfId="24386" xr:uid="{00000000-0005-0000-0000-0000B4BE0000}"/>
    <cellStyle name="Percentuale 43 3 5" xfId="6938" xr:uid="{00000000-0005-0000-0000-0000B5BE0000}"/>
    <cellStyle name="Percentuale 43 3 5 2" xfId="24387" xr:uid="{00000000-0005-0000-0000-0000B6BE0000}"/>
    <cellStyle name="Percentuale 43 3 6" xfId="24388" xr:uid="{00000000-0005-0000-0000-0000B7BE0000}"/>
    <cellStyle name="Percentuale 43 3 6 2" xfId="44743" xr:uid="{00000000-0005-0000-0000-0000B8BE0000}"/>
    <cellStyle name="Percentuale 43 3 7" xfId="24389" xr:uid="{00000000-0005-0000-0000-0000B9BE0000}"/>
    <cellStyle name="Percentuale 43 3 8" xfId="24376" xr:uid="{00000000-0005-0000-0000-0000BABE0000}"/>
    <cellStyle name="Percentuale 43 4" xfId="2182" xr:uid="{00000000-0005-0000-0000-0000BBBE0000}"/>
    <cellStyle name="Percentuale 43 4 2" xfId="4702" xr:uid="{00000000-0005-0000-0000-0000BCBE0000}"/>
    <cellStyle name="Percentuale 43 4 2 2" xfId="4703" xr:uid="{00000000-0005-0000-0000-0000BDBE0000}"/>
    <cellStyle name="Percentuale 43 4 2 2 2" xfId="24392" xr:uid="{00000000-0005-0000-0000-0000BEBE0000}"/>
    <cellStyle name="Percentuale 43 4 2 3" xfId="13371" xr:uid="{00000000-0005-0000-0000-0000BFBE0000}"/>
    <cellStyle name="Percentuale 43 4 2 3 2" xfId="24393" xr:uid="{00000000-0005-0000-0000-0000C0BE0000}"/>
    <cellStyle name="Percentuale 43 4 2 4" xfId="24391" xr:uid="{00000000-0005-0000-0000-0000C1BE0000}"/>
    <cellStyle name="Percentuale 43 4 2 5" xfId="12980" xr:uid="{00000000-0005-0000-0000-0000C2BE0000}"/>
    <cellStyle name="Percentuale 43 4 3" xfId="4704" xr:uid="{00000000-0005-0000-0000-0000C3BE0000}"/>
    <cellStyle name="Percentuale 43 4 3 2" xfId="24394" xr:uid="{00000000-0005-0000-0000-0000C4BE0000}"/>
    <cellStyle name="Percentuale 43 4 4" xfId="24395" xr:uid="{00000000-0005-0000-0000-0000C5BE0000}"/>
    <cellStyle name="Percentuale 43 4 5" xfId="24396" xr:uid="{00000000-0005-0000-0000-0000C6BE0000}"/>
    <cellStyle name="Percentuale 43 4 5 2" xfId="44744" xr:uid="{00000000-0005-0000-0000-0000C7BE0000}"/>
    <cellStyle name="Percentuale 43 4 6" xfId="24397" xr:uid="{00000000-0005-0000-0000-0000C8BE0000}"/>
    <cellStyle name="Percentuale 43 4 7" xfId="24390" xr:uid="{00000000-0005-0000-0000-0000C9BE0000}"/>
    <cellStyle name="Percentuale 43 5" xfId="2183" xr:uid="{00000000-0005-0000-0000-0000CABE0000}"/>
    <cellStyle name="Percentuale 43 5 2" xfId="24399" xr:uid="{00000000-0005-0000-0000-0000CBBE0000}"/>
    <cellStyle name="Percentuale 43 5 3" xfId="24400" xr:uid="{00000000-0005-0000-0000-0000CCBE0000}"/>
    <cellStyle name="Percentuale 43 5 3 2" xfId="44745" xr:uid="{00000000-0005-0000-0000-0000CDBE0000}"/>
    <cellStyle name="Percentuale 43 5 4" xfId="24401" xr:uid="{00000000-0005-0000-0000-0000CEBE0000}"/>
    <cellStyle name="Percentuale 43 5 5" xfId="24398" xr:uid="{00000000-0005-0000-0000-0000CFBE0000}"/>
    <cellStyle name="Percentuale 43 6" xfId="2178" xr:uid="{00000000-0005-0000-0000-0000D0BE0000}"/>
    <cellStyle name="Percentuale 43 6 2" xfId="5072" xr:uid="{00000000-0005-0000-0000-0000D1BE0000}"/>
    <cellStyle name="Percentuale 43 6 3" xfId="24402" xr:uid="{00000000-0005-0000-0000-0000D2BE0000}"/>
    <cellStyle name="Percentuale 43 7" xfId="24403" xr:uid="{00000000-0005-0000-0000-0000D3BE0000}"/>
    <cellStyle name="Percentuale 43 7 2" xfId="44746" xr:uid="{00000000-0005-0000-0000-0000D4BE0000}"/>
    <cellStyle name="Percentuale 43 8" xfId="24370" xr:uid="{00000000-0005-0000-0000-0000D5BE0000}"/>
    <cellStyle name="Percentuale 44" xfId="792" xr:uid="{00000000-0005-0000-0000-0000D6BE0000}"/>
    <cellStyle name="Percentuale 44 2" xfId="793" xr:uid="{00000000-0005-0000-0000-0000D7BE0000}"/>
    <cellStyle name="Percentuale 44 2 2" xfId="2185" xr:uid="{00000000-0005-0000-0000-0000D8BE0000}"/>
    <cellStyle name="Percentuale 44 2 2 2" xfId="9029" xr:uid="{00000000-0005-0000-0000-0000D9BE0000}"/>
    <cellStyle name="Percentuale 44 2 2 3" xfId="24406" xr:uid="{00000000-0005-0000-0000-0000DABE0000}"/>
    <cellStyle name="Percentuale 44 2 3" xfId="8767" xr:uid="{00000000-0005-0000-0000-0000DBBE0000}"/>
    <cellStyle name="Percentuale 44 2 3 2" xfId="24407" xr:uid="{00000000-0005-0000-0000-0000DCBE0000}"/>
    <cellStyle name="Percentuale 44 2 4" xfId="24408" xr:uid="{00000000-0005-0000-0000-0000DDBE0000}"/>
    <cellStyle name="Percentuale 44 2 4 2" xfId="44747" xr:uid="{00000000-0005-0000-0000-0000DEBE0000}"/>
    <cellStyle name="Percentuale 44 2 5" xfId="24409" xr:uid="{00000000-0005-0000-0000-0000DFBE0000}"/>
    <cellStyle name="Percentuale 44 2 6" xfId="24405" xr:uid="{00000000-0005-0000-0000-0000E0BE0000}"/>
    <cellStyle name="Percentuale 44 3" xfId="794" xr:uid="{00000000-0005-0000-0000-0000E1BE0000}"/>
    <cellStyle name="Percentuale 44 3 2" xfId="2187" xr:uid="{00000000-0005-0000-0000-0000E2BE0000}"/>
    <cellStyle name="Percentuale 44 3 2 2" xfId="3871" xr:uid="{00000000-0005-0000-0000-0000E3BE0000}"/>
    <cellStyle name="Percentuale 44 3 2 2 2" xfId="24413" xr:uid="{00000000-0005-0000-0000-0000E4BE0000}"/>
    <cellStyle name="Percentuale 44 3 2 2 3" xfId="24412" xr:uid="{00000000-0005-0000-0000-0000E5BE0000}"/>
    <cellStyle name="Percentuale 44 3 2 3" xfId="3043" xr:uid="{00000000-0005-0000-0000-0000E6BE0000}"/>
    <cellStyle name="Percentuale 44 3 2 3 2" xfId="9583" xr:uid="{00000000-0005-0000-0000-0000E7BE0000}"/>
    <cellStyle name="Percentuale 44 3 2 3 3" xfId="24414" xr:uid="{00000000-0005-0000-0000-0000E8BE0000}"/>
    <cellStyle name="Percentuale 44 3 2 3 4" xfId="44748" xr:uid="{00000000-0005-0000-0000-0000E9BE0000}"/>
    <cellStyle name="Percentuale 44 3 2 4" xfId="24415" xr:uid="{00000000-0005-0000-0000-0000EABE0000}"/>
    <cellStyle name="Percentuale 44 3 2 5" xfId="24411" xr:uid="{00000000-0005-0000-0000-0000EBBE0000}"/>
    <cellStyle name="Percentuale 44 3 3" xfId="2186" xr:uid="{00000000-0005-0000-0000-0000ECBE0000}"/>
    <cellStyle name="Percentuale 44 3 3 2" xfId="4705" xr:uid="{00000000-0005-0000-0000-0000EDBE0000}"/>
    <cellStyle name="Percentuale 44 3 3 2 2" xfId="24417" xr:uid="{00000000-0005-0000-0000-0000EEBE0000}"/>
    <cellStyle name="Percentuale 44 3 3 3" xfId="24418" xr:uid="{00000000-0005-0000-0000-0000EFBE0000}"/>
    <cellStyle name="Percentuale 44 3 3 4" xfId="24419" xr:uid="{00000000-0005-0000-0000-0000F0BE0000}"/>
    <cellStyle name="Percentuale 44 3 3 4 2" xfId="44749" xr:uid="{00000000-0005-0000-0000-0000F1BE0000}"/>
    <cellStyle name="Percentuale 44 3 3 5" xfId="24416" xr:uid="{00000000-0005-0000-0000-0000F2BE0000}"/>
    <cellStyle name="Percentuale 44 3 4" xfId="2533" xr:uid="{00000000-0005-0000-0000-0000F3BE0000}"/>
    <cellStyle name="Percentuale 44 3 4 2" xfId="9244" xr:uid="{00000000-0005-0000-0000-0000F4BE0000}"/>
    <cellStyle name="Percentuale 44 3 4 3" xfId="24420" xr:uid="{00000000-0005-0000-0000-0000F5BE0000}"/>
    <cellStyle name="Percentuale 44 3 5" xfId="6948" xr:uid="{00000000-0005-0000-0000-0000F6BE0000}"/>
    <cellStyle name="Percentuale 44 3 5 2" xfId="24421" xr:uid="{00000000-0005-0000-0000-0000F7BE0000}"/>
    <cellStyle name="Percentuale 44 3 6" xfId="24422" xr:uid="{00000000-0005-0000-0000-0000F8BE0000}"/>
    <cellStyle name="Percentuale 44 3 6 2" xfId="44750" xr:uid="{00000000-0005-0000-0000-0000F9BE0000}"/>
    <cellStyle name="Percentuale 44 3 7" xfId="24423" xr:uid="{00000000-0005-0000-0000-0000FABE0000}"/>
    <cellStyle name="Percentuale 44 3 8" xfId="24410" xr:uid="{00000000-0005-0000-0000-0000FBBE0000}"/>
    <cellStyle name="Percentuale 44 4" xfId="2188" xr:uid="{00000000-0005-0000-0000-0000FCBE0000}"/>
    <cellStyle name="Percentuale 44 4 2" xfId="4706" xr:uid="{00000000-0005-0000-0000-0000FDBE0000}"/>
    <cellStyle name="Percentuale 44 4 2 2" xfId="4707" xr:uid="{00000000-0005-0000-0000-0000FEBE0000}"/>
    <cellStyle name="Percentuale 44 4 2 2 2" xfId="24426" xr:uid="{00000000-0005-0000-0000-0000FFBE0000}"/>
    <cellStyle name="Percentuale 44 4 2 3" xfId="13372" xr:uid="{00000000-0005-0000-0000-000000BF0000}"/>
    <cellStyle name="Percentuale 44 4 2 3 2" xfId="24427" xr:uid="{00000000-0005-0000-0000-000001BF0000}"/>
    <cellStyle name="Percentuale 44 4 2 4" xfId="24425" xr:uid="{00000000-0005-0000-0000-000002BF0000}"/>
    <cellStyle name="Percentuale 44 4 2 5" xfId="12981" xr:uid="{00000000-0005-0000-0000-000003BF0000}"/>
    <cellStyle name="Percentuale 44 4 3" xfId="4708" xr:uid="{00000000-0005-0000-0000-000004BF0000}"/>
    <cellStyle name="Percentuale 44 4 3 2" xfId="24428" xr:uid="{00000000-0005-0000-0000-000005BF0000}"/>
    <cellStyle name="Percentuale 44 4 4" xfId="24429" xr:uid="{00000000-0005-0000-0000-000006BF0000}"/>
    <cellStyle name="Percentuale 44 4 5" xfId="24430" xr:uid="{00000000-0005-0000-0000-000007BF0000}"/>
    <cellStyle name="Percentuale 44 4 5 2" xfId="44751" xr:uid="{00000000-0005-0000-0000-000008BF0000}"/>
    <cellStyle name="Percentuale 44 4 6" xfId="24431" xr:uid="{00000000-0005-0000-0000-000009BF0000}"/>
    <cellStyle name="Percentuale 44 4 7" xfId="24424" xr:uid="{00000000-0005-0000-0000-00000ABF0000}"/>
    <cellStyle name="Percentuale 44 5" xfId="2189" xr:uid="{00000000-0005-0000-0000-00000BBF0000}"/>
    <cellStyle name="Percentuale 44 5 2" xfId="24433" xr:uid="{00000000-0005-0000-0000-00000CBF0000}"/>
    <cellStyle name="Percentuale 44 5 3" xfId="24434" xr:uid="{00000000-0005-0000-0000-00000DBF0000}"/>
    <cellStyle name="Percentuale 44 5 3 2" xfId="44752" xr:uid="{00000000-0005-0000-0000-00000EBF0000}"/>
    <cellStyle name="Percentuale 44 5 4" xfId="24435" xr:uid="{00000000-0005-0000-0000-00000FBF0000}"/>
    <cellStyle name="Percentuale 44 5 5" xfId="24432" xr:uid="{00000000-0005-0000-0000-000010BF0000}"/>
    <cellStyle name="Percentuale 44 6" xfId="2184" xr:uid="{00000000-0005-0000-0000-000011BF0000}"/>
    <cellStyle name="Percentuale 44 6 2" xfId="5073" xr:uid="{00000000-0005-0000-0000-000012BF0000}"/>
    <cellStyle name="Percentuale 44 6 3" xfId="24436" xr:uid="{00000000-0005-0000-0000-000013BF0000}"/>
    <cellStyle name="Percentuale 44 7" xfId="24437" xr:uid="{00000000-0005-0000-0000-000014BF0000}"/>
    <cellStyle name="Percentuale 44 7 2" xfId="44753" xr:uid="{00000000-0005-0000-0000-000015BF0000}"/>
    <cellStyle name="Percentuale 44 8" xfId="24404" xr:uid="{00000000-0005-0000-0000-000016BF0000}"/>
    <cellStyle name="Percentuale 45" xfId="795" xr:uid="{00000000-0005-0000-0000-000017BF0000}"/>
    <cellStyle name="Percentuale 45 2" xfId="796" xr:uid="{00000000-0005-0000-0000-000018BF0000}"/>
    <cellStyle name="Percentuale 45 2 2" xfId="2191" xr:uid="{00000000-0005-0000-0000-000019BF0000}"/>
    <cellStyle name="Percentuale 45 2 2 2" xfId="9030" xr:uid="{00000000-0005-0000-0000-00001ABF0000}"/>
    <cellStyle name="Percentuale 45 2 2 3" xfId="24440" xr:uid="{00000000-0005-0000-0000-00001BBF0000}"/>
    <cellStyle name="Percentuale 45 2 3" xfId="8768" xr:uid="{00000000-0005-0000-0000-00001CBF0000}"/>
    <cellStyle name="Percentuale 45 2 3 2" xfId="24441" xr:uid="{00000000-0005-0000-0000-00001DBF0000}"/>
    <cellStyle name="Percentuale 45 2 4" xfId="24442" xr:uid="{00000000-0005-0000-0000-00001EBF0000}"/>
    <cellStyle name="Percentuale 45 2 4 2" xfId="44754" xr:uid="{00000000-0005-0000-0000-00001FBF0000}"/>
    <cellStyle name="Percentuale 45 2 5" xfId="24443" xr:uid="{00000000-0005-0000-0000-000020BF0000}"/>
    <cellStyle name="Percentuale 45 2 6" xfId="24439" xr:uid="{00000000-0005-0000-0000-000021BF0000}"/>
    <cellStyle name="Percentuale 45 3" xfId="797" xr:uid="{00000000-0005-0000-0000-000022BF0000}"/>
    <cellStyle name="Percentuale 45 3 2" xfId="2193" xr:uid="{00000000-0005-0000-0000-000023BF0000}"/>
    <cellStyle name="Percentuale 45 3 2 2" xfId="3872" xr:uid="{00000000-0005-0000-0000-000024BF0000}"/>
    <cellStyle name="Percentuale 45 3 2 2 2" xfId="24447" xr:uid="{00000000-0005-0000-0000-000025BF0000}"/>
    <cellStyle name="Percentuale 45 3 2 2 3" xfId="24446" xr:uid="{00000000-0005-0000-0000-000026BF0000}"/>
    <cellStyle name="Percentuale 45 3 2 3" xfId="3044" xr:uid="{00000000-0005-0000-0000-000027BF0000}"/>
    <cellStyle name="Percentuale 45 3 2 3 2" xfId="9584" xr:uid="{00000000-0005-0000-0000-000028BF0000}"/>
    <cellStyle name="Percentuale 45 3 2 3 3" xfId="24448" xr:uid="{00000000-0005-0000-0000-000029BF0000}"/>
    <cellStyle name="Percentuale 45 3 2 3 4" xfId="44755" xr:uid="{00000000-0005-0000-0000-00002ABF0000}"/>
    <cellStyle name="Percentuale 45 3 2 4" xfId="24449" xr:uid="{00000000-0005-0000-0000-00002BBF0000}"/>
    <cellStyle name="Percentuale 45 3 2 5" xfId="24445" xr:uid="{00000000-0005-0000-0000-00002CBF0000}"/>
    <cellStyle name="Percentuale 45 3 3" xfId="2192" xr:uid="{00000000-0005-0000-0000-00002DBF0000}"/>
    <cellStyle name="Percentuale 45 3 3 2" xfId="4709" xr:uid="{00000000-0005-0000-0000-00002EBF0000}"/>
    <cellStyle name="Percentuale 45 3 3 2 2" xfId="24451" xr:uid="{00000000-0005-0000-0000-00002FBF0000}"/>
    <cellStyle name="Percentuale 45 3 3 3" xfId="24452" xr:uid="{00000000-0005-0000-0000-000030BF0000}"/>
    <cellStyle name="Percentuale 45 3 3 4" xfId="24453" xr:uid="{00000000-0005-0000-0000-000031BF0000}"/>
    <cellStyle name="Percentuale 45 3 3 4 2" xfId="44756" xr:uid="{00000000-0005-0000-0000-000032BF0000}"/>
    <cellStyle name="Percentuale 45 3 3 5" xfId="24450" xr:uid="{00000000-0005-0000-0000-000033BF0000}"/>
    <cellStyle name="Percentuale 45 3 4" xfId="2534" xr:uid="{00000000-0005-0000-0000-000034BF0000}"/>
    <cellStyle name="Percentuale 45 3 4 2" xfId="9245" xr:uid="{00000000-0005-0000-0000-000035BF0000}"/>
    <cellStyle name="Percentuale 45 3 4 3" xfId="24454" xr:uid="{00000000-0005-0000-0000-000036BF0000}"/>
    <cellStyle name="Percentuale 45 3 5" xfId="6629" xr:uid="{00000000-0005-0000-0000-000037BF0000}"/>
    <cellStyle name="Percentuale 45 3 5 2" xfId="24455" xr:uid="{00000000-0005-0000-0000-000038BF0000}"/>
    <cellStyle name="Percentuale 45 3 6" xfId="24456" xr:uid="{00000000-0005-0000-0000-000039BF0000}"/>
    <cellStyle name="Percentuale 45 3 6 2" xfId="44757" xr:uid="{00000000-0005-0000-0000-00003ABF0000}"/>
    <cellStyle name="Percentuale 45 3 7" xfId="24457" xr:uid="{00000000-0005-0000-0000-00003BBF0000}"/>
    <cellStyle name="Percentuale 45 3 8" xfId="24444" xr:uid="{00000000-0005-0000-0000-00003CBF0000}"/>
    <cellStyle name="Percentuale 45 4" xfId="2194" xr:uid="{00000000-0005-0000-0000-00003DBF0000}"/>
    <cellStyle name="Percentuale 45 4 2" xfId="4710" xr:uid="{00000000-0005-0000-0000-00003EBF0000}"/>
    <cellStyle name="Percentuale 45 4 2 2" xfId="4711" xr:uid="{00000000-0005-0000-0000-00003FBF0000}"/>
    <cellStyle name="Percentuale 45 4 2 2 2" xfId="24460" xr:uid="{00000000-0005-0000-0000-000040BF0000}"/>
    <cellStyle name="Percentuale 45 4 2 3" xfId="13373" xr:uid="{00000000-0005-0000-0000-000041BF0000}"/>
    <cellStyle name="Percentuale 45 4 2 3 2" xfId="24461" xr:uid="{00000000-0005-0000-0000-000042BF0000}"/>
    <cellStyle name="Percentuale 45 4 2 4" xfId="24459" xr:uid="{00000000-0005-0000-0000-000043BF0000}"/>
    <cellStyle name="Percentuale 45 4 2 5" xfId="12982" xr:uid="{00000000-0005-0000-0000-000044BF0000}"/>
    <cellStyle name="Percentuale 45 4 3" xfId="4712" xr:uid="{00000000-0005-0000-0000-000045BF0000}"/>
    <cellStyle name="Percentuale 45 4 3 2" xfId="24462" xr:uid="{00000000-0005-0000-0000-000046BF0000}"/>
    <cellStyle name="Percentuale 45 4 4" xfId="24463" xr:uid="{00000000-0005-0000-0000-000047BF0000}"/>
    <cellStyle name="Percentuale 45 4 5" xfId="24464" xr:uid="{00000000-0005-0000-0000-000048BF0000}"/>
    <cellStyle name="Percentuale 45 4 5 2" xfId="44758" xr:uid="{00000000-0005-0000-0000-000049BF0000}"/>
    <cellStyle name="Percentuale 45 4 6" xfId="24465" xr:uid="{00000000-0005-0000-0000-00004ABF0000}"/>
    <cellStyle name="Percentuale 45 4 7" xfId="24458" xr:uid="{00000000-0005-0000-0000-00004BBF0000}"/>
    <cellStyle name="Percentuale 45 5" xfId="2195" xr:uid="{00000000-0005-0000-0000-00004CBF0000}"/>
    <cellStyle name="Percentuale 45 5 2" xfId="24467" xr:uid="{00000000-0005-0000-0000-00004DBF0000}"/>
    <cellStyle name="Percentuale 45 5 3" xfId="24468" xr:uid="{00000000-0005-0000-0000-00004EBF0000}"/>
    <cellStyle name="Percentuale 45 5 3 2" xfId="44759" xr:uid="{00000000-0005-0000-0000-00004FBF0000}"/>
    <cellStyle name="Percentuale 45 5 4" xfId="24469" xr:uid="{00000000-0005-0000-0000-000050BF0000}"/>
    <cellStyle name="Percentuale 45 5 5" xfId="24466" xr:uid="{00000000-0005-0000-0000-000051BF0000}"/>
    <cellStyle name="Percentuale 45 6" xfId="2190" xr:uid="{00000000-0005-0000-0000-000052BF0000}"/>
    <cellStyle name="Percentuale 45 6 2" xfId="5074" xr:uid="{00000000-0005-0000-0000-000053BF0000}"/>
    <cellStyle name="Percentuale 45 6 3" xfId="24470" xr:uid="{00000000-0005-0000-0000-000054BF0000}"/>
    <cellStyle name="Percentuale 45 7" xfId="24471" xr:uid="{00000000-0005-0000-0000-000055BF0000}"/>
    <cellStyle name="Percentuale 45 7 2" xfId="44760" xr:uid="{00000000-0005-0000-0000-000056BF0000}"/>
    <cellStyle name="Percentuale 45 8" xfId="24438" xr:uid="{00000000-0005-0000-0000-000057BF0000}"/>
    <cellStyle name="Percentuale 46" xfId="798" xr:uid="{00000000-0005-0000-0000-000058BF0000}"/>
    <cellStyle name="Percentuale 46 2" xfId="799" xr:uid="{00000000-0005-0000-0000-000059BF0000}"/>
    <cellStyle name="Percentuale 46 2 2" xfId="2197" xr:uid="{00000000-0005-0000-0000-00005ABF0000}"/>
    <cellStyle name="Percentuale 46 2 2 2" xfId="9031" xr:uid="{00000000-0005-0000-0000-00005BBF0000}"/>
    <cellStyle name="Percentuale 46 2 2 3" xfId="24474" xr:uid="{00000000-0005-0000-0000-00005CBF0000}"/>
    <cellStyle name="Percentuale 46 2 3" xfId="8769" xr:uid="{00000000-0005-0000-0000-00005DBF0000}"/>
    <cellStyle name="Percentuale 46 2 3 2" xfId="24475" xr:uid="{00000000-0005-0000-0000-00005EBF0000}"/>
    <cellStyle name="Percentuale 46 2 4" xfId="24476" xr:uid="{00000000-0005-0000-0000-00005FBF0000}"/>
    <cellStyle name="Percentuale 46 2 4 2" xfId="44761" xr:uid="{00000000-0005-0000-0000-000060BF0000}"/>
    <cellStyle name="Percentuale 46 2 5" xfId="24477" xr:uid="{00000000-0005-0000-0000-000061BF0000}"/>
    <cellStyle name="Percentuale 46 2 6" xfId="24473" xr:uid="{00000000-0005-0000-0000-000062BF0000}"/>
    <cellStyle name="Percentuale 46 3" xfId="800" xr:uid="{00000000-0005-0000-0000-000063BF0000}"/>
    <cellStyle name="Percentuale 46 3 2" xfId="2199" xr:uid="{00000000-0005-0000-0000-000064BF0000}"/>
    <cellStyle name="Percentuale 46 3 2 2" xfId="3873" xr:uid="{00000000-0005-0000-0000-000065BF0000}"/>
    <cellStyle name="Percentuale 46 3 2 2 2" xfId="24481" xr:uid="{00000000-0005-0000-0000-000066BF0000}"/>
    <cellStyle name="Percentuale 46 3 2 2 3" xfId="24480" xr:uid="{00000000-0005-0000-0000-000067BF0000}"/>
    <cellStyle name="Percentuale 46 3 2 3" xfId="3045" xr:uid="{00000000-0005-0000-0000-000068BF0000}"/>
    <cellStyle name="Percentuale 46 3 2 3 2" xfId="9585" xr:uid="{00000000-0005-0000-0000-000069BF0000}"/>
    <cellStyle name="Percentuale 46 3 2 3 3" xfId="24482" xr:uid="{00000000-0005-0000-0000-00006ABF0000}"/>
    <cellStyle name="Percentuale 46 3 2 3 4" xfId="44762" xr:uid="{00000000-0005-0000-0000-00006BBF0000}"/>
    <cellStyle name="Percentuale 46 3 2 4" xfId="24483" xr:uid="{00000000-0005-0000-0000-00006CBF0000}"/>
    <cellStyle name="Percentuale 46 3 2 5" xfId="24479" xr:uid="{00000000-0005-0000-0000-00006DBF0000}"/>
    <cellStyle name="Percentuale 46 3 3" xfId="2198" xr:uid="{00000000-0005-0000-0000-00006EBF0000}"/>
    <cellStyle name="Percentuale 46 3 3 2" xfId="4713" xr:uid="{00000000-0005-0000-0000-00006FBF0000}"/>
    <cellStyle name="Percentuale 46 3 3 2 2" xfId="24485" xr:uid="{00000000-0005-0000-0000-000070BF0000}"/>
    <cellStyle name="Percentuale 46 3 3 3" xfId="24486" xr:uid="{00000000-0005-0000-0000-000071BF0000}"/>
    <cellStyle name="Percentuale 46 3 3 4" xfId="24487" xr:uid="{00000000-0005-0000-0000-000072BF0000}"/>
    <cellStyle name="Percentuale 46 3 3 4 2" xfId="44763" xr:uid="{00000000-0005-0000-0000-000073BF0000}"/>
    <cellStyle name="Percentuale 46 3 3 5" xfId="24484" xr:uid="{00000000-0005-0000-0000-000074BF0000}"/>
    <cellStyle name="Percentuale 46 3 4" xfId="2535" xr:uid="{00000000-0005-0000-0000-000075BF0000}"/>
    <cellStyle name="Percentuale 46 3 4 2" xfId="9246" xr:uid="{00000000-0005-0000-0000-000076BF0000}"/>
    <cellStyle name="Percentuale 46 3 4 3" xfId="24488" xr:uid="{00000000-0005-0000-0000-000077BF0000}"/>
    <cellStyle name="Percentuale 46 3 5" xfId="6947" xr:uid="{00000000-0005-0000-0000-000078BF0000}"/>
    <cellStyle name="Percentuale 46 3 5 2" xfId="24489" xr:uid="{00000000-0005-0000-0000-000079BF0000}"/>
    <cellStyle name="Percentuale 46 3 6" xfId="24490" xr:uid="{00000000-0005-0000-0000-00007ABF0000}"/>
    <cellStyle name="Percentuale 46 3 6 2" xfId="44764" xr:uid="{00000000-0005-0000-0000-00007BBF0000}"/>
    <cellStyle name="Percentuale 46 3 7" xfId="24491" xr:uid="{00000000-0005-0000-0000-00007CBF0000}"/>
    <cellStyle name="Percentuale 46 3 8" xfId="24478" xr:uid="{00000000-0005-0000-0000-00007DBF0000}"/>
    <cellStyle name="Percentuale 46 4" xfId="2200" xr:uid="{00000000-0005-0000-0000-00007EBF0000}"/>
    <cellStyle name="Percentuale 46 4 2" xfId="4714" xr:uid="{00000000-0005-0000-0000-00007FBF0000}"/>
    <cellStyle name="Percentuale 46 4 2 2" xfId="4715" xr:uid="{00000000-0005-0000-0000-000080BF0000}"/>
    <cellStyle name="Percentuale 46 4 2 2 2" xfId="24494" xr:uid="{00000000-0005-0000-0000-000081BF0000}"/>
    <cellStyle name="Percentuale 46 4 2 3" xfId="13374" xr:uid="{00000000-0005-0000-0000-000082BF0000}"/>
    <cellStyle name="Percentuale 46 4 2 3 2" xfId="24495" xr:uid="{00000000-0005-0000-0000-000083BF0000}"/>
    <cellStyle name="Percentuale 46 4 2 4" xfId="24493" xr:uid="{00000000-0005-0000-0000-000084BF0000}"/>
    <cellStyle name="Percentuale 46 4 2 5" xfId="12983" xr:uid="{00000000-0005-0000-0000-000085BF0000}"/>
    <cellStyle name="Percentuale 46 4 3" xfId="4716" xr:uid="{00000000-0005-0000-0000-000086BF0000}"/>
    <cellStyle name="Percentuale 46 4 3 2" xfId="24496" xr:uid="{00000000-0005-0000-0000-000087BF0000}"/>
    <cellStyle name="Percentuale 46 4 4" xfId="24497" xr:uid="{00000000-0005-0000-0000-000088BF0000}"/>
    <cellStyle name="Percentuale 46 4 5" xfId="24498" xr:uid="{00000000-0005-0000-0000-000089BF0000}"/>
    <cellStyle name="Percentuale 46 4 5 2" xfId="44765" xr:uid="{00000000-0005-0000-0000-00008ABF0000}"/>
    <cellStyle name="Percentuale 46 4 6" xfId="24499" xr:uid="{00000000-0005-0000-0000-00008BBF0000}"/>
    <cellStyle name="Percentuale 46 4 7" xfId="24492" xr:uid="{00000000-0005-0000-0000-00008CBF0000}"/>
    <cellStyle name="Percentuale 46 5" xfId="2201" xr:uid="{00000000-0005-0000-0000-00008DBF0000}"/>
    <cellStyle name="Percentuale 46 5 2" xfId="24501" xr:uid="{00000000-0005-0000-0000-00008EBF0000}"/>
    <cellStyle name="Percentuale 46 5 3" xfId="24502" xr:uid="{00000000-0005-0000-0000-00008FBF0000}"/>
    <cellStyle name="Percentuale 46 5 3 2" xfId="44766" xr:uid="{00000000-0005-0000-0000-000090BF0000}"/>
    <cellStyle name="Percentuale 46 5 4" xfId="24503" xr:uid="{00000000-0005-0000-0000-000091BF0000}"/>
    <cellStyle name="Percentuale 46 5 5" xfId="24500" xr:uid="{00000000-0005-0000-0000-000092BF0000}"/>
    <cellStyle name="Percentuale 46 6" xfId="2196" xr:uid="{00000000-0005-0000-0000-000093BF0000}"/>
    <cellStyle name="Percentuale 46 6 2" xfId="5075" xr:uid="{00000000-0005-0000-0000-000094BF0000}"/>
    <cellStyle name="Percentuale 46 6 3" xfId="24504" xr:uid="{00000000-0005-0000-0000-000095BF0000}"/>
    <cellStyle name="Percentuale 46 7" xfId="24505" xr:uid="{00000000-0005-0000-0000-000096BF0000}"/>
    <cellStyle name="Percentuale 46 7 2" xfId="44767" xr:uid="{00000000-0005-0000-0000-000097BF0000}"/>
    <cellStyle name="Percentuale 46 8" xfId="24472" xr:uid="{00000000-0005-0000-0000-000098BF0000}"/>
    <cellStyle name="Percentuale 47" xfId="801" xr:uid="{00000000-0005-0000-0000-000099BF0000}"/>
    <cellStyle name="Percentuale 47 2" xfId="802" xr:uid="{00000000-0005-0000-0000-00009ABF0000}"/>
    <cellStyle name="Percentuale 47 2 2" xfId="2203" xr:uid="{00000000-0005-0000-0000-00009BBF0000}"/>
    <cellStyle name="Percentuale 47 2 2 2" xfId="9032" xr:uid="{00000000-0005-0000-0000-00009CBF0000}"/>
    <cellStyle name="Percentuale 47 2 2 3" xfId="24508" xr:uid="{00000000-0005-0000-0000-00009DBF0000}"/>
    <cellStyle name="Percentuale 47 2 3" xfId="8770" xr:uid="{00000000-0005-0000-0000-00009EBF0000}"/>
    <cellStyle name="Percentuale 47 2 3 2" xfId="24509" xr:uid="{00000000-0005-0000-0000-00009FBF0000}"/>
    <cellStyle name="Percentuale 47 2 4" xfId="24510" xr:uid="{00000000-0005-0000-0000-0000A0BF0000}"/>
    <cellStyle name="Percentuale 47 2 4 2" xfId="44768" xr:uid="{00000000-0005-0000-0000-0000A1BF0000}"/>
    <cellStyle name="Percentuale 47 2 5" xfId="24511" xr:uid="{00000000-0005-0000-0000-0000A2BF0000}"/>
    <cellStyle name="Percentuale 47 2 6" xfId="24507" xr:uid="{00000000-0005-0000-0000-0000A3BF0000}"/>
    <cellStyle name="Percentuale 47 3" xfId="803" xr:uid="{00000000-0005-0000-0000-0000A4BF0000}"/>
    <cellStyle name="Percentuale 47 3 2" xfId="2205" xr:uid="{00000000-0005-0000-0000-0000A5BF0000}"/>
    <cellStyle name="Percentuale 47 3 2 2" xfId="3874" xr:uid="{00000000-0005-0000-0000-0000A6BF0000}"/>
    <cellStyle name="Percentuale 47 3 2 2 2" xfId="24515" xr:uid="{00000000-0005-0000-0000-0000A7BF0000}"/>
    <cellStyle name="Percentuale 47 3 2 2 3" xfId="24514" xr:uid="{00000000-0005-0000-0000-0000A8BF0000}"/>
    <cellStyle name="Percentuale 47 3 2 3" xfId="3046" xr:uid="{00000000-0005-0000-0000-0000A9BF0000}"/>
    <cellStyle name="Percentuale 47 3 2 3 2" xfId="9586" xr:uid="{00000000-0005-0000-0000-0000AABF0000}"/>
    <cellStyle name="Percentuale 47 3 2 3 3" xfId="24516" xr:uid="{00000000-0005-0000-0000-0000ABBF0000}"/>
    <cellStyle name="Percentuale 47 3 2 3 4" xfId="44769" xr:uid="{00000000-0005-0000-0000-0000ACBF0000}"/>
    <cellStyle name="Percentuale 47 3 2 4" xfId="24517" xr:uid="{00000000-0005-0000-0000-0000ADBF0000}"/>
    <cellStyle name="Percentuale 47 3 2 5" xfId="24513" xr:uid="{00000000-0005-0000-0000-0000AEBF0000}"/>
    <cellStyle name="Percentuale 47 3 3" xfId="2204" xr:uid="{00000000-0005-0000-0000-0000AFBF0000}"/>
    <cellStyle name="Percentuale 47 3 3 2" xfId="4717" xr:uid="{00000000-0005-0000-0000-0000B0BF0000}"/>
    <cellStyle name="Percentuale 47 3 3 2 2" xfId="24519" xr:uid="{00000000-0005-0000-0000-0000B1BF0000}"/>
    <cellStyle name="Percentuale 47 3 3 3" xfId="24520" xr:uid="{00000000-0005-0000-0000-0000B2BF0000}"/>
    <cellStyle name="Percentuale 47 3 3 4" xfId="24521" xr:uid="{00000000-0005-0000-0000-0000B3BF0000}"/>
    <cellStyle name="Percentuale 47 3 3 4 2" xfId="44770" xr:uid="{00000000-0005-0000-0000-0000B4BF0000}"/>
    <cellStyle name="Percentuale 47 3 3 5" xfId="24518" xr:uid="{00000000-0005-0000-0000-0000B5BF0000}"/>
    <cellStyle name="Percentuale 47 3 4" xfId="2536" xr:uid="{00000000-0005-0000-0000-0000B6BF0000}"/>
    <cellStyle name="Percentuale 47 3 4 2" xfId="9247" xr:uid="{00000000-0005-0000-0000-0000B7BF0000}"/>
    <cellStyle name="Percentuale 47 3 4 3" xfId="24522" xr:uid="{00000000-0005-0000-0000-0000B8BF0000}"/>
    <cellStyle name="Percentuale 47 3 5" xfId="6592" xr:uid="{00000000-0005-0000-0000-0000B9BF0000}"/>
    <cellStyle name="Percentuale 47 3 5 2" xfId="24523" xr:uid="{00000000-0005-0000-0000-0000BABF0000}"/>
    <cellStyle name="Percentuale 47 3 6" xfId="24524" xr:uid="{00000000-0005-0000-0000-0000BBBF0000}"/>
    <cellStyle name="Percentuale 47 3 6 2" xfId="44771" xr:uid="{00000000-0005-0000-0000-0000BCBF0000}"/>
    <cellStyle name="Percentuale 47 3 7" xfId="24525" xr:uid="{00000000-0005-0000-0000-0000BDBF0000}"/>
    <cellStyle name="Percentuale 47 3 8" xfId="24512" xr:uid="{00000000-0005-0000-0000-0000BEBF0000}"/>
    <cellStyle name="Percentuale 47 4" xfId="2206" xr:uid="{00000000-0005-0000-0000-0000BFBF0000}"/>
    <cellStyle name="Percentuale 47 4 2" xfId="4718" xr:uid="{00000000-0005-0000-0000-0000C0BF0000}"/>
    <cellStyle name="Percentuale 47 4 2 2" xfId="4719" xr:uid="{00000000-0005-0000-0000-0000C1BF0000}"/>
    <cellStyle name="Percentuale 47 4 2 2 2" xfId="24528" xr:uid="{00000000-0005-0000-0000-0000C2BF0000}"/>
    <cellStyle name="Percentuale 47 4 2 3" xfId="13375" xr:uid="{00000000-0005-0000-0000-0000C3BF0000}"/>
    <cellStyle name="Percentuale 47 4 2 3 2" xfId="24529" xr:uid="{00000000-0005-0000-0000-0000C4BF0000}"/>
    <cellStyle name="Percentuale 47 4 2 4" xfId="24527" xr:uid="{00000000-0005-0000-0000-0000C5BF0000}"/>
    <cellStyle name="Percentuale 47 4 2 5" xfId="12984" xr:uid="{00000000-0005-0000-0000-0000C6BF0000}"/>
    <cellStyle name="Percentuale 47 4 3" xfId="4720" xr:uid="{00000000-0005-0000-0000-0000C7BF0000}"/>
    <cellStyle name="Percentuale 47 4 3 2" xfId="24530" xr:uid="{00000000-0005-0000-0000-0000C8BF0000}"/>
    <cellStyle name="Percentuale 47 4 4" xfId="24531" xr:uid="{00000000-0005-0000-0000-0000C9BF0000}"/>
    <cellStyle name="Percentuale 47 4 5" xfId="24532" xr:uid="{00000000-0005-0000-0000-0000CABF0000}"/>
    <cellStyle name="Percentuale 47 4 5 2" xfId="44772" xr:uid="{00000000-0005-0000-0000-0000CBBF0000}"/>
    <cellStyle name="Percentuale 47 4 6" xfId="24533" xr:uid="{00000000-0005-0000-0000-0000CCBF0000}"/>
    <cellStyle name="Percentuale 47 4 7" xfId="24526" xr:uid="{00000000-0005-0000-0000-0000CDBF0000}"/>
    <cellStyle name="Percentuale 47 5" xfId="2207" xr:uid="{00000000-0005-0000-0000-0000CEBF0000}"/>
    <cellStyle name="Percentuale 47 5 2" xfId="24535" xr:uid="{00000000-0005-0000-0000-0000CFBF0000}"/>
    <cellStyle name="Percentuale 47 5 3" xfId="24536" xr:uid="{00000000-0005-0000-0000-0000D0BF0000}"/>
    <cellStyle name="Percentuale 47 5 3 2" xfId="44773" xr:uid="{00000000-0005-0000-0000-0000D1BF0000}"/>
    <cellStyle name="Percentuale 47 5 4" xfId="24537" xr:uid="{00000000-0005-0000-0000-0000D2BF0000}"/>
    <cellStyle name="Percentuale 47 5 5" xfId="24534" xr:uid="{00000000-0005-0000-0000-0000D3BF0000}"/>
    <cellStyle name="Percentuale 47 6" xfId="2202" xr:uid="{00000000-0005-0000-0000-0000D4BF0000}"/>
    <cellStyle name="Percentuale 47 6 2" xfId="5076" xr:uid="{00000000-0005-0000-0000-0000D5BF0000}"/>
    <cellStyle name="Percentuale 47 6 3" xfId="24538" xr:uid="{00000000-0005-0000-0000-0000D6BF0000}"/>
    <cellStyle name="Percentuale 47 7" xfId="24539" xr:uid="{00000000-0005-0000-0000-0000D7BF0000}"/>
    <cellStyle name="Percentuale 47 7 2" xfId="44774" xr:uid="{00000000-0005-0000-0000-0000D8BF0000}"/>
    <cellStyle name="Percentuale 47 8" xfId="24506" xr:uid="{00000000-0005-0000-0000-0000D9BF0000}"/>
    <cellStyle name="Percentuale 48" xfId="804" xr:uid="{00000000-0005-0000-0000-0000DABF0000}"/>
    <cellStyle name="Percentuale 48 2" xfId="805" xr:uid="{00000000-0005-0000-0000-0000DBBF0000}"/>
    <cellStyle name="Percentuale 48 2 2" xfId="2209" xr:uid="{00000000-0005-0000-0000-0000DCBF0000}"/>
    <cellStyle name="Percentuale 48 2 2 2" xfId="9033" xr:uid="{00000000-0005-0000-0000-0000DDBF0000}"/>
    <cellStyle name="Percentuale 48 2 2 3" xfId="24542" xr:uid="{00000000-0005-0000-0000-0000DEBF0000}"/>
    <cellStyle name="Percentuale 48 2 3" xfId="8771" xr:uid="{00000000-0005-0000-0000-0000DFBF0000}"/>
    <cellStyle name="Percentuale 48 2 3 2" xfId="24543" xr:uid="{00000000-0005-0000-0000-0000E0BF0000}"/>
    <cellStyle name="Percentuale 48 2 4" xfId="24544" xr:uid="{00000000-0005-0000-0000-0000E1BF0000}"/>
    <cellStyle name="Percentuale 48 2 4 2" xfId="44775" xr:uid="{00000000-0005-0000-0000-0000E2BF0000}"/>
    <cellStyle name="Percentuale 48 2 5" xfId="24545" xr:uid="{00000000-0005-0000-0000-0000E3BF0000}"/>
    <cellStyle name="Percentuale 48 2 6" xfId="24541" xr:uid="{00000000-0005-0000-0000-0000E4BF0000}"/>
    <cellStyle name="Percentuale 48 3" xfId="806" xr:uid="{00000000-0005-0000-0000-0000E5BF0000}"/>
    <cellStyle name="Percentuale 48 3 2" xfId="2211" xr:uid="{00000000-0005-0000-0000-0000E6BF0000}"/>
    <cellStyle name="Percentuale 48 3 2 2" xfId="3875" xr:uid="{00000000-0005-0000-0000-0000E7BF0000}"/>
    <cellStyle name="Percentuale 48 3 2 2 2" xfId="24549" xr:uid="{00000000-0005-0000-0000-0000E8BF0000}"/>
    <cellStyle name="Percentuale 48 3 2 2 3" xfId="24548" xr:uid="{00000000-0005-0000-0000-0000E9BF0000}"/>
    <cellStyle name="Percentuale 48 3 2 3" xfId="3047" xr:uid="{00000000-0005-0000-0000-0000EABF0000}"/>
    <cellStyle name="Percentuale 48 3 2 3 2" xfId="9587" xr:uid="{00000000-0005-0000-0000-0000EBBF0000}"/>
    <cellStyle name="Percentuale 48 3 2 3 3" xfId="24550" xr:uid="{00000000-0005-0000-0000-0000ECBF0000}"/>
    <cellStyle name="Percentuale 48 3 2 3 4" xfId="44776" xr:uid="{00000000-0005-0000-0000-0000EDBF0000}"/>
    <cellStyle name="Percentuale 48 3 2 4" xfId="24551" xr:uid="{00000000-0005-0000-0000-0000EEBF0000}"/>
    <cellStyle name="Percentuale 48 3 2 5" xfId="24547" xr:uid="{00000000-0005-0000-0000-0000EFBF0000}"/>
    <cellStyle name="Percentuale 48 3 3" xfId="2210" xr:uid="{00000000-0005-0000-0000-0000F0BF0000}"/>
    <cellStyle name="Percentuale 48 3 3 2" xfId="4721" xr:uid="{00000000-0005-0000-0000-0000F1BF0000}"/>
    <cellStyle name="Percentuale 48 3 3 2 2" xfId="24553" xr:uid="{00000000-0005-0000-0000-0000F2BF0000}"/>
    <cellStyle name="Percentuale 48 3 3 3" xfId="24554" xr:uid="{00000000-0005-0000-0000-0000F3BF0000}"/>
    <cellStyle name="Percentuale 48 3 3 4" xfId="24555" xr:uid="{00000000-0005-0000-0000-0000F4BF0000}"/>
    <cellStyle name="Percentuale 48 3 3 4 2" xfId="44777" xr:uid="{00000000-0005-0000-0000-0000F5BF0000}"/>
    <cellStyle name="Percentuale 48 3 3 5" xfId="24552" xr:uid="{00000000-0005-0000-0000-0000F6BF0000}"/>
    <cellStyle name="Percentuale 48 3 4" xfId="2537" xr:uid="{00000000-0005-0000-0000-0000F7BF0000}"/>
    <cellStyle name="Percentuale 48 3 4 2" xfId="9248" xr:uid="{00000000-0005-0000-0000-0000F8BF0000}"/>
    <cellStyle name="Percentuale 48 3 4 3" xfId="24556" xr:uid="{00000000-0005-0000-0000-0000F9BF0000}"/>
    <cellStyle name="Percentuale 48 3 5" xfId="6930" xr:uid="{00000000-0005-0000-0000-0000FABF0000}"/>
    <cellStyle name="Percentuale 48 3 5 2" xfId="24557" xr:uid="{00000000-0005-0000-0000-0000FBBF0000}"/>
    <cellStyle name="Percentuale 48 3 6" xfId="24558" xr:uid="{00000000-0005-0000-0000-0000FCBF0000}"/>
    <cellStyle name="Percentuale 48 3 6 2" xfId="44778" xr:uid="{00000000-0005-0000-0000-0000FDBF0000}"/>
    <cellStyle name="Percentuale 48 3 7" xfId="24559" xr:uid="{00000000-0005-0000-0000-0000FEBF0000}"/>
    <cellStyle name="Percentuale 48 3 8" xfId="24546" xr:uid="{00000000-0005-0000-0000-0000FFBF0000}"/>
    <cellStyle name="Percentuale 48 4" xfId="2212" xr:uid="{00000000-0005-0000-0000-000000C00000}"/>
    <cellStyle name="Percentuale 48 4 2" xfId="4722" xr:uid="{00000000-0005-0000-0000-000001C00000}"/>
    <cellStyle name="Percentuale 48 4 2 2" xfId="4723" xr:uid="{00000000-0005-0000-0000-000002C00000}"/>
    <cellStyle name="Percentuale 48 4 2 2 2" xfId="24562" xr:uid="{00000000-0005-0000-0000-000003C00000}"/>
    <cellStyle name="Percentuale 48 4 2 3" xfId="13376" xr:uid="{00000000-0005-0000-0000-000004C00000}"/>
    <cellStyle name="Percentuale 48 4 2 3 2" xfId="24563" xr:uid="{00000000-0005-0000-0000-000005C00000}"/>
    <cellStyle name="Percentuale 48 4 2 4" xfId="24561" xr:uid="{00000000-0005-0000-0000-000006C00000}"/>
    <cellStyle name="Percentuale 48 4 2 5" xfId="12985" xr:uid="{00000000-0005-0000-0000-000007C00000}"/>
    <cellStyle name="Percentuale 48 4 3" xfId="4724" xr:uid="{00000000-0005-0000-0000-000008C00000}"/>
    <cellStyle name="Percentuale 48 4 3 2" xfId="24564" xr:uid="{00000000-0005-0000-0000-000009C00000}"/>
    <cellStyle name="Percentuale 48 4 4" xfId="24565" xr:uid="{00000000-0005-0000-0000-00000AC00000}"/>
    <cellStyle name="Percentuale 48 4 5" xfId="24566" xr:uid="{00000000-0005-0000-0000-00000BC00000}"/>
    <cellStyle name="Percentuale 48 4 5 2" xfId="44779" xr:uid="{00000000-0005-0000-0000-00000CC00000}"/>
    <cellStyle name="Percentuale 48 4 6" xfId="24567" xr:uid="{00000000-0005-0000-0000-00000DC00000}"/>
    <cellStyle name="Percentuale 48 4 7" xfId="24560" xr:uid="{00000000-0005-0000-0000-00000EC00000}"/>
    <cellStyle name="Percentuale 48 5" xfId="2213" xr:uid="{00000000-0005-0000-0000-00000FC00000}"/>
    <cellStyle name="Percentuale 48 5 2" xfId="24569" xr:uid="{00000000-0005-0000-0000-000010C00000}"/>
    <cellStyle name="Percentuale 48 5 3" xfId="24570" xr:uid="{00000000-0005-0000-0000-000011C00000}"/>
    <cellStyle name="Percentuale 48 5 3 2" xfId="44780" xr:uid="{00000000-0005-0000-0000-000012C00000}"/>
    <cellStyle name="Percentuale 48 5 4" xfId="24571" xr:uid="{00000000-0005-0000-0000-000013C00000}"/>
    <cellStyle name="Percentuale 48 5 5" xfId="24568" xr:uid="{00000000-0005-0000-0000-000014C00000}"/>
    <cellStyle name="Percentuale 48 6" xfId="2208" xr:uid="{00000000-0005-0000-0000-000015C00000}"/>
    <cellStyle name="Percentuale 48 6 2" xfId="5077" xr:uid="{00000000-0005-0000-0000-000016C00000}"/>
    <cellStyle name="Percentuale 48 6 3" xfId="24572" xr:uid="{00000000-0005-0000-0000-000017C00000}"/>
    <cellStyle name="Percentuale 48 7" xfId="24573" xr:uid="{00000000-0005-0000-0000-000018C00000}"/>
    <cellStyle name="Percentuale 48 7 2" xfId="44781" xr:uid="{00000000-0005-0000-0000-000019C00000}"/>
    <cellStyle name="Percentuale 48 8" xfId="24540" xr:uid="{00000000-0005-0000-0000-00001AC00000}"/>
    <cellStyle name="Percentuale 49" xfId="807" xr:uid="{00000000-0005-0000-0000-00001BC00000}"/>
    <cellStyle name="Percentuale 49 2" xfId="808" xr:uid="{00000000-0005-0000-0000-00001CC00000}"/>
    <cellStyle name="Percentuale 49 2 2" xfId="2215" xr:uid="{00000000-0005-0000-0000-00001DC00000}"/>
    <cellStyle name="Percentuale 49 2 2 2" xfId="9034" xr:uid="{00000000-0005-0000-0000-00001EC00000}"/>
    <cellStyle name="Percentuale 49 2 2 3" xfId="24576" xr:uid="{00000000-0005-0000-0000-00001FC00000}"/>
    <cellStyle name="Percentuale 49 2 3" xfId="8772" xr:uid="{00000000-0005-0000-0000-000020C00000}"/>
    <cellStyle name="Percentuale 49 2 3 2" xfId="24577" xr:uid="{00000000-0005-0000-0000-000021C00000}"/>
    <cellStyle name="Percentuale 49 2 4" xfId="24578" xr:uid="{00000000-0005-0000-0000-000022C00000}"/>
    <cellStyle name="Percentuale 49 2 4 2" xfId="44782" xr:uid="{00000000-0005-0000-0000-000023C00000}"/>
    <cellStyle name="Percentuale 49 2 5" xfId="24579" xr:uid="{00000000-0005-0000-0000-000024C00000}"/>
    <cellStyle name="Percentuale 49 2 6" xfId="24575" xr:uid="{00000000-0005-0000-0000-000025C00000}"/>
    <cellStyle name="Percentuale 49 3" xfId="809" xr:uid="{00000000-0005-0000-0000-000026C00000}"/>
    <cellStyle name="Percentuale 49 3 2" xfId="2217" xr:uid="{00000000-0005-0000-0000-000027C00000}"/>
    <cellStyle name="Percentuale 49 3 2 2" xfId="3876" xr:uid="{00000000-0005-0000-0000-000028C00000}"/>
    <cellStyle name="Percentuale 49 3 2 2 2" xfId="24583" xr:uid="{00000000-0005-0000-0000-000029C00000}"/>
    <cellStyle name="Percentuale 49 3 2 2 3" xfId="24582" xr:uid="{00000000-0005-0000-0000-00002AC00000}"/>
    <cellStyle name="Percentuale 49 3 2 3" xfId="3048" xr:uid="{00000000-0005-0000-0000-00002BC00000}"/>
    <cellStyle name="Percentuale 49 3 2 3 2" xfId="9588" xr:uid="{00000000-0005-0000-0000-00002CC00000}"/>
    <cellStyle name="Percentuale 49 3 2 3 3" xfId="24584" xr:uid="{00000000-0005-0000-0000-00002DC00000}"/>
    <cellStyle name="Percentuale 49 3 2 3 4" xfId="44783" xr:uid="{00000000-0005-0000-0000-00002EC00000}"/>
    <cellStyle name="Percentuale 49 3 2 4" xfId="24585" xr:uid="{00000000-0005-0000-0000-00002FC00000}"/>
    <cellStyle name="Percentuale 49 3 2 5" xfId="24581" xr:uid="{00000000-0005-0000-0000-000030C00000}"/>
    <cellStyle name="Percentuale 49 3 3" xfId="2216" xr:uid="{00000000-0005-0000-0000-000031C00000}"/>
    <cellStyle name="Percentuale 49 3 3 2" xfId="4725" xr:uid="{00000000-0005-0000-0000-000032C00000}"/>
    <cellStyle name="Percentuale 49 3 3 2 2" xfId="24587" xr:uid="{00000000-0005-0000-0000-000033C00000}"/>
    <cellStyle name="Percentuale 49 3 3 3" xfId="24588" xr:uid="{00000000-0005-0000-0000-000034C00000}"/>
    <cellStyle name="Percentuale 49 3 3 4" xfId="24589" xr:uid="{00000000-0005-0000-0000-000035C00000}"/>
    <cellStyle name="Percentuale 49 3 3 4 2" xfId="44784" xr:uid="{00000000-0005-0000-0000-000036C00000}"/>
    <cellStyle name="Percentuale 49 3 3 5" xfId="24586" xr:uid="{00000000-0005-0000-0000-000037C00000}"/>
    <cellStyle name="Percentuale 49 3 4" xfId="2538" xr:uid="{00000000-0005-0000-0000-000038C00000}"/>
    <cellStyle name="Percentuale 49 3 4 2" xfId="9249" xr:uid="{00000000-0005-0000-0000-000039C00000}"/>
    <cellStyle name="Percentuale 49 3 4 3" xfId="24590" xr:uid="{00000000-0005-0000-0000-00003AC00000}"/>
    <cellStyle name="Percentuale 49 3 5" xfId="7734" xr:uid="{00000000-0005-0000-0000-00003BC00000}"/>
    <cellStyle name="Percentuale 49 3 5 2" xfId="24591" xr:uid="{00000000-0005-0000-0000-00003CC00000}"/>
    <cellStyle name="Percentuale 49 3 6" xfId="24592" xr:uid="{00000000-0005-0000-0000-00003DC00000}"/>
    <cellStyle name="Percentuale 49 3 6 2" xfId="44785" xr:uid="{00000000-0005-0000-0000-00003EC00000}"/>
    <cellStyle name="Percentuale 49 3 7" xfId="24593" xr:uid="{00000000-0005-0000-0000-00003FC00000}"/>
    <cellStyle name="Percentuale 49 3 8" xfId="24580" xr:uid="{00000000-0005-0000-0000-000040C00000}"/>
    <cellStyle name="Percentuale 49 4" xfId="2218" xr:uid="{00000000-0005-0000-0000-000041C00000}"/>
    <cellStyle name="Percentuale 49 4 2" xfId="4726" xr:uid="{00000000-0005-0000-0000-000042C00000}"/>
    <cellStyle name="Percentuale 49 4 2 2" xfId="4727" xr:uid="{00000000-0005-0000-0000-000043C00000}"/>
    <cellStyle name="Percentuale 49 4 2 2 2" xfId="24596" xr:uid="{00000000-0005-0000-0000-000044C00000}"/>
    <cellStyle name="Percentuale 49 4 2 3" xfId="13377" xr:uid="{00000000-0005-0000-0000-000045C00000}"/>
    <cellStyle name="Percentuale 49 4 2 3 2" xfId="24597" xr:uid="{00000000-0005-0000-0000-000046C00000}"/>
    <cellStyle name="Percentuale 49 4 2 4" xfId="24595" xr:uid="{00000000-0005-0000-0000-000047C00000}"/>
    <cellStyle name="Percentuale 49 4 2 5" xfId="12986" xr:uid="{00000000-0005-0000-0000-000048C00000}"/>
    <cellStyle name="Percentuale 49 4 3" xfId="4728" xr:uid="{00000000-0005-0000-0000-000049C00000}"/>
    <cellStyle name="Percentuale 49 4 3 2" xfId="24598" xr:uid="{00000000-0005-0000-0000-00004AC00000}"/>
    <cellStyle name="Percentuale 49 4 4" xfId="24599" xr:uid="{00000000-0005-0000-0000-00004BC00000}"/>
    <cellStyle name="Percentuale 49 4 5" xfId="24600" xr:uid="{00000000-0005-0000-0000-00004CC00000}"/>
    <cellStyle name="Percentuale 49 4 5 2" xfId="44786" xr:uid="{00000000-0005-0000-0000-00004DC00000}"/>
    <cellStyle name="Percentuale 49 4 6" xfId="24601" xr:uid="{00000000-0005-0000-0000-00004EC00000}"/>
    <cellStyle name="Percentuale 49 4 7" xfId="24594" xr:uid="{00000000-0005-0000-0000-00004FC00000}"/>
    <cellStyle name="Percentuale 49 5" xfId="2219" xr:uid="{00000000-0005-0000-0000-000050C00000}"/>
    <cellStyle name="Percentuale 49 5 2" xfId="24603" xr:uid="{00000000-0005-0000-0000-000051C00000}"/>
    <cellStyle name="Percentuale 49 5 3" xfId="24604" xr:uid="{00000000-0005-0000-0000-000052C00000}"/>
    <cellStyle name="Percentuale 49 5 3 2" xfId="44787" xr:uid="{00000000-0005-0000-0000-000053C00000}"/>
    <cellStyle name="Percentuale 49 5 4" xfId="24605" xr:uid="{00000000-0005-0000-0000-000054C00000}"/>
    <cellStyle name="Percentuale 49 5 5" xfId="24602" xr:uid="{00000000-0005-0000-0000-000055C00000}"/>
    <cellStyle name="Percentuale 49 6" xfId="2214" xr:uid="{00000000-0005-0000-0000-000056C00000}"/>
    <cellStyle name="Percentuale 49 6 2" xfId="5078" xr:uid="{00000000-0005-0000-0000-000057C00000}"/>
    <cellStyle name="Percentuale 49 6 3" xfId="24606" xr:uid="{00000000-0005-0000-0000-000058C00000}"/>
    <cellStyle name="Percentuale 49 7" xfId="24607" xr:uid="{00000000-0005-0000-0000-000059C00000}"/>
    <cellStyle name="Percentuale 49 7 2" xfId="44788" xr:uid="{00000000-0005-0000-0000-00005AC00000}"/>
    <cellStyle name="Percentuale 49 8" xfId="24574" xr:uid="{00000000-0005-0000-0000-00005BC00000}"/>
    <cellStyle name="Percentuale 5" xfId="810" xr:uid="{00000000-0005-0000-0000-00005CC00000}"/>
    <cellStyle name="Percentuale 5 2" xfId="811" xr:uid="{00000000-0005-0000-0000-00005DC00000}"/>
    <cellStyle name="Percentuale 5 2 2" xfId="2221" xr:uid="{00000000-0005-0000-0000-00005EC00000}"/>
    <cellStyle name="Percentuale 5 2 2 2" xfId="9035" xr:uid="{00000000-0005-0000-0000-00005FC00000}"/>
    <cellStyle name="Percentuale 5 2 2 3" xfId="24610" xr:uid="{00000000-0005-0000-0000-000060C00000}"/>
    <cellStyle name="Percentuale 5 2 3" xfId="8773" xr:uid="{00000000-0005-0000-0000-000061C00000}"/>
    <cellStyle name="Percentuale 5 2 3 2" xfId="24611" xr:uid="{00000000-0005-0000-0000-000062C00000}"/>
    <cellStyle name="Percentuale 5 2 4" xfId="24612" xr:uid="{00000000-0005-0000-0000-000063C00000}"/>
    <cellStyle name="Percentuale 5 2 4 2" xfId="44789" xr:uid="{00000000-0005-0000-0000-000064C00000}"/>
    <cellStyle name="Percentuale 5 2 5" xfId="24613" xr:uid="{00000000-0005-0000-0000-000065C00000}"/>
    <cellStyle name="Percentuale 5 2 6" xfId="24609" xr:uid="{00000000-0005-0000-0000-000066C00000}"/>
    <cellStyle name="Percentuale 5 3" xfId="812" xr:uid="{00000000-0005-0000-0000-000067C00000}"/>
    <cellStyle name="Percentuale 5 3 2" xfId="2223" xr:uid="{00000000-0005-0000-0000-000068C00000}"/>
    <cellStyle name="Percentuale 5 3 2 2" xfId="3877" xr:uid="{00000000-0005-0000-0000-000069C00000}"/>
    <cellStyle name="Percentuale 5 3 2 2 2" xfId="24617" xr:uid="{00000000-0005-0000-0000-00006AC00000}"/>
    <cellStyle name="Percentuale 5 3 2 2 3" xfId="24616" xr:uid="{00000000-0005-0000-0000-00006BC00000}"/>
    <cellStyle name="Percentuale 5 3 2 3" xfId="3049" xr:uid="{00000000-0005-0000-0000-00006CC00000}"/>
    <cellStyle name="Percentuale 5 3 2 3 2" xfId="9589" xr:uid="{00000000-0005-0000-0000-00006DC00000}"/>
    <cellStyle name="Percentuale 5 3 2 3 3" xfId="24618" xr:uid="{00000000-0005-0000-0000-00006EC00000}"/>
    <cellStyle name="Percentuale 5 3 2 3 4" xfId="44790" xr:uid="{00000000-0005-0000-0000-00006FC00000}"/>
    <cellStyle name="Percentuale 5 3 2 4" xfId="24619" xr:uid="{00000000-0005-0000-0000-000070C00000}"/>
    <cellStyle name="Percentuale 5 3 2 5" xfId="24615" xr:uid="{00000000-0005-0000-0000-000071C00000}"/>
    <cellStyle name="Percentuale 5 3 3" xfId="2222" xr:uid="{00000000-0005-0000-0000-000072C00000}"/>
    <cellStyle name="Percentuale 5 3 3 2" xfId="4729" xr:uid="{00000000-0005-0000-0000-000073C00000}"/>
    <cellStyle name="Percentuale 5 3 3 2 2" xfId="24621" xr:uid="{00000000-0005-0000-0000-000074C00000}"/>
    <cellStyle name="Percentuale 5 3 3 3" xfId="24622" xr:uid="{00000000-0005-0000-0000-000075C00000}"/>
    <cellStyle name="Percentuale 5 3 3 4" xfId="24623" xr:uid="{00000000-0005-0000-0000-000076C00000}"/>
    <cellStyle name="Percentuale 5 3 3 4 2" xfId="44791" xr:uid="{00000000-0005-0000-0000-000077C00000}"/>
    <cellStyle name="Percentuale 5 3 3 5" xfId="24620" xr:uid="{00000000-0005-0000-0000-000078C00000}"/>
    <cellStyle name="Percentuale 5 3 4" xfId="2539" xr:uid="{00000000-0005-0000-0000-000079C00000}"/>
    <cellStyle name="Percentuale 5 3 4 2" xfId="9250" xr:uid="{00000000-0005-0000-0000-00007AC00000}"/>
    <cellStyle name="Percentuale 5 3 4 3" xfId="24624" xr:uid="{00000000-0005-0000-0000-00007BC00000}"/>
    <cellStyle name="Percentuale 5 3 5" xfId="6847" xr:uid="{00000000-0005-0000-0000-00007CC00000}"/>
    <cellStyle name="Percentuale 5 3 5 2" xfId="24625" xr:uid="{00000000-0005-0000-0000-00007DC00000}"/>
    <cellStyle name="Percentuale 5 3 6" xfId="24626" xr:uid="{00000000-0005-0000-0000-00007EC00000}"/>
    <cellStyle name="Percentuale 5 3 6 2" xfId="44792" xr:uid="{00000000-0005-0000-0000-00007FC00000}"/>
    <cellStyle name="Percentuale 5 3 7" xfId="24627" xr:uid="{00000000-0005-0000-0000-000080C00000}"/>
    <cellStyle name="Percentuale 5 3 8" xfId="24614" xr:uid="{00000000-0005-0000-0000-000081C00000}"/>
    <cellStyle name="Percentuale 5 4" xfId="2224" xr:uid="{00000000-0005-0000-0000-000082C00000}"/>
    <cellStyle name="Percentuale 5 4 2" xfId="4730" xr:uid="{00000000-0005-0000-0000-000083C00000}"/>
    <cellStyle name="Percentuale 5 4 2 2" xfId="4731" xr:uid="{00000000-0005-0000-0000-000084C00000}"/>
    <cellStyle name="Percentuale 5 4 2 2 2" xfId="24630" xr:uid="{00000000-0005-0000-0000-000085C00000}"/>
    <cellStyle name="Percentuale 5 4 2 3" xfId="13378" xr:uid="{00000000-0005-0000-0000-000086C00000}"/>
    <cellStyle name="Percentuale 5 4 2 3 2" xfId="24631" xr:uid="{00000000-0005-0000-0000-000087C00000}"/>
    <cellStyle name="Percentuale 5 4 2 4" xfId="24629" xr:uid="{00000000-0005-0000-0000-000088C00000}"/>
    <cellStyle name="Percentuale 5 4 2 5" xfId="12987" xr:uid="{00000000-0005-0000-0000-000089C00000}"/>
    <cellStyle name="Percentuale 5 4 3" xfId="4732" xr:uid="{00000000-0005-0000-0000-00008AC00000}"/>
    <cellStyle name="Percentuale 5 4 3 2" xfId="24632" xr:uid="{00000000-0005-0000-0000-00008BC00000}"/>
    <cellStyle name="Percentuale 5 4 4" xfId="24633" xr:uid="{00000000-0005-0000-0000-00008CC00000}"/>
    <cellStyle name="Percentuale 5 4 5" xfId="24634" xr:uid="{00000000-0005-0000-0000-00008DC00000}"/>
    <cellStyle name="Percentuale 5 4 5 2" xfId="44793" xr:uid="{00000000-0005-0000-0000-00008EC00000}"/>
    <cellStyle name="Percentuale 5 4 6" xfId="24635" xr:uid="{00000000-0005-0000-0000-00008FC00000}"/>
    <cellStyle name="Percentuale 5 4 7" xfId="24628" xr:uid="{00000000-0005-0000-0000-000090C00000}"/>
    <cellStyle name="Percentuale 5 5" xfId="2225" xr:uid="{00000000-0005-0000-0000-000091C00000}"/>
    <cellStyle name="Percentuale 5 5 2" xfId="24637" xr:uid="{00000000-0005-0000-0000-000092C00000}"/>
    <cellStyle name="Percentuale 5 5 3" xfId="24638" xr:uid="{00000000-0005-0000-0000-000093C00000}"/>
    <cellStyle name="Percentuale 5 5 3 2" xfId="44794" xr:uid="{00000000-0005-0000-0000-000094C00000}"/>
    <cellStyle name="Percentuale 5 5 4" xfId="24639" xr:uid="{00000000-0005-0000-0000-000095C00000}"/>
    <cellStyle name="Percentuale 5 5 5" xfId="24636" xr:uid="{00000000-0005-0000-0000-000096C00000}"/>
    <cellStyle name="Percentuale 5 6" xfId="2220" xr:uid="{00000000-0005-0000-0000-000097C00000}"/>
    <cellStyle name="Percentuale 5 6 2" xfId="5079" xr:uid="{00000000-0005-0000-0000-000098C00000}"/>
    <cellStyle name="Percentuale 5 6 3" xfId="24640" xr:uid="{00000000-0005-0000-0000-000099C00000}"/>
    <cellStyle name="Percentuale 5 7" xfId="24641" xr:uid="{00000000-0005-0000-0000-00009AC00000}"/>
    <cellStyle name="Percentuale 5 7 2" xfId="44795" xr:uid="{00000000-0005-0000-0000-00009BC00000}"/>
    <cellStyle name="Percentuale 5 8" xfId="24608" xr:uid="{00000000-0005-0000-0000-00009CC00000}"/>
    <cellStyle name="Percentuale 50" xfId="813" xr:uid="{00000000-0005-0000-0000-00009DC00000}"/>
    <cellStyle name="Percentuale 50 2" xfId="814" xr:uid="{00000000-0005-0000-0000-00009EC00000}"/>
    <cellStyle name="Percentuale 50 2 2" xfId="2227" xr:uid="{00000000-0005-0000-0000-00009FC00000}"/>
    <cellStyle name="Percentuale 50 2 2 2" xfId="9036" xr:uid="{00000000-0005-0000-0000-0000A0C00000}"/>
    <cellStyle name="Percentuale 50 2 2 3" xfId="24644" xr:uid="{00000000-0005-0000-0000-0000A1C00000}"/>
    <cellStyle name="Percentuale 50 2 3" xfId="8774" xr:uid="{00000000-0005-0000-0000-0000A2C00000}"/>
    <cellStyle name="Percentuale 50 2 3 2" xfId="24645" xr:uid="{00000000-0005-0000-0000-0000A3C00000}"/>
    <cellStyle name="Percentuale 50 2 4" xfId="24646" xr:uid="{00000000-0005-0000-0000-0000A4C00000}"/>
    <cellStyle name="Percentuale 50 2 4 2" xfId="44796" xr:uid="{00000000-0005-0000-0000-0000A5C00000}"/>
    <cellStyle name="Percentuale 50 2 5" xfId="24647" xr:uid="{00000000-0005-0000-0000-0000A6C00000}"/>
    <cellStyle name="Percentuale 50 2 6" xfId="24643" xr:uid="{00000000-0005-0000-0000-0000A7C00000}"/>
    <cellStyle name="Percentuale 50 3" xfId="815" xr:uid="{00000000-0005-0000-0000-0000A8C00000}"/>
    <cellStyle name="Percentuale 50 3 2" xfId="2229" xr:uid="{00000000-0005-0000-0000-0000A9C00000}"/>
    <cellStyle name="Percentuale 50 3 2 2" xfId="3878" xr:uid="{00000000-0005-0000-0000-0000AAC00000}"/>
    <cellStyle name="Percentuale 50 3 2 2 2" xfId="24651" xr:uid="{00000000-0005-0000-0000-0000ABC00000}"/>
    <cellStyle name="Percentuale 50 3 2 2 3" xfId="24650" xr:uid="{00000000-0005-0000-0000-0000ACC00000}"/>
    <cellStyle name="Percentuale 50 3 2 3" xfId="3050" xr:uid="{00000000-0005-0000-0000-0000ADC00000}"/>
    <cellStyle name="Percentuale 50 3 2 3 2" xfId="9590" xr:uid="{00000000-0005-0000-0000-0000AEC00000}"/>
    <cellStyle name="Percentuale 50 3 2 3 3" xfId="24652" xr:uid="{00000000-0005-0000-0000-0000AFC00000}"/>
    <cellStyle name="Percentuale 50 3 2 3 4" xfId="44797" xr:uid="{00000000-0005-0000-0000-0000B0C00000}"/>
    <cellStyle name="Percentuale 50 3 2 4" xfId="24653" xr:uid="{00000000-0005-0000-0000-0000B1C00000}"/>
    <cellStyle name="Percentuale 50 3 2 5" xfId="24649" xr:uid="{00000000-0005-0000-0000-0000B2C00000}"/>
    <cellStyle name="Percentuale 50 3 3" xfId="2228" xr:uid="{00000000-0005-0000-0000-0000B3C00000}"/>
    <cellStyle name="Percentuale 50 3 3 2" xfId="4733" xr:uid="{00000000-0005-0000-0000-0000B4C00000}"/>
    <cellStyle name="Percentuale 50 3 3 2 2" xfId="24655" xr:uid="{00000000-0005-0000-0000-0000B5C00000}"/>
    <cellStyle name="Percentuale 50 3 3 3" xfId="24656" xr:uid="{00000000-0005-0000-0000-0000B6C00000}"/>
    <cellStyle name="Percentuale 50 3 3 4" xfId="24657" xr:uid="{00000000-0005-0000-0000-0000B7C00000}"/>
    <cellStyle name="Percentuale 50 3 3 4 2" xfId="44798" xr:uid="{00000000-0005-0000-0000-0000B8C00000}"/>
    <cellStyle name="Percentuale 50 3 3 5" xfId="24654" xr:uid="{00000000-0005-0000-0000-0000B9C00000}"/>
    <cellStyle name="Percentuale 50 3 4" xfId="2540" xr:uid="{00000000-0005-0000-0000-0000BAC00000}"/>
    <cellStyle name="Percentuale 50 3 4 2" xfId="9251" xr:uid="{00000000-0005-0000-0000-0000BBC00000}"/>
    <cellStyle name="Percentuale 50 3 4 3" xfId="24658" xr:uid="{00000000-0005-0000-0000-0000BCC00000}"/>
    <cellStyle name="Percentuale 50 3 5" xfId="7693" xr:uid="{00000000-0005-0000-0000-0000BDC00000}"/>
    <cellStyle name="Percentuale 50 3 5 2" xfId="24659" xr:uid="{00000000-0005-0000-0000-0000BEC00000}"/>
    <cellStyle name="Percentuale 50 3 6" xfId="24660" xr:uid="{00000000-0005-0000-0000-0000BFC00000}"/>
    <cellStyle name="Percentuale 50 3 6 2" xfId="44799" xr:uid="{00000000-0005-0000-0000-0000C0C00000}"/>
    <cellStyle name="Percentuale 50 3 7" xfId="24661" xr:uid="{00000000-0005-0000-0000-0000C1C00000}"/>
    <cellStyle name="Percentuale 50 3 8" xfId="24648" xr:uid="{00000000-0005-0000-0000-0000C2C00000}"/>
    <cellStyle name="Percentuale 50 4" xfId="2230" xr:uid="{00000000-0005-0000-0000-0000C3C00000}"/>
    <cellStyle name="Percentuale 50 4 2" xfId="4734" xr:uid="{00000000-0005-0000-0000-0000C4C00000}"/>
    <cellStyle name="Percentuale 50 4 2 2" xfId="4735" xr:uid="{00000000-0005-0000-0000-0000C5C00000}"/>
    <cellStyle name="Percentuale 50 4 2 2 2" xfId="24664" xr:uid="{00000000-0005-0000-0000-0000C6C00000}"/>
    <cellStyle name="Percentuale 50 4 2 3" xfId="13379" xr:uid="{00000000-0005-0000-0000-0000C7C00000}"/>
    <cellStyle name="Percentuale 50 4 2 3 2" xfId="24665" xr:uid="{00000000-0005-0000-0000-0000C8C00000}"/>
    <cellStyle name="Percentuale 50 4 2 4" xfId="24663" xr:uid="{00000000-0005-0000-0000-0000C9C00000}"/>
    <cellStyle name="Percentuale 50 4 2 5" xfId="12988" xr:uid="{00000000-0005-0000-0000-0000CAC00000}"/>
    <cellStyle name="Percentuale 50 4 3" xfId="4736" xr:uid="{00000000-0005-0000-0000-0000CBC00000}"/>
    <cellStyle name="Percentuale 50 4 3 2" xfId="24666" xr:uid="{00000000-0005-0000-0000-0000CCC00000}"/>
    <cellStyle name="Percentuale 50 4 4" xfId="24667" xr:uid="{00000000-0005-0000-0000-0000CDC00000}"/>
    <cellStyle name="Percentuale 50 4 5" xfId="24668" xr:uid="{00000000-0005-0000-0000-0000CEC00000}"/>
    <cellStyle name="Percentuale 50 4 5 2" xfId="44800" xr:uid="{00000000-0005-0000-0000-0000CFC00000}"/>
    <cellStyle name="Percentuale 50 4 6" xfId="24669" xr:uid="{00000000-0005-0000-0000-0000D0C00000}"/>
    <cellStyle name="Percentuale 50 4 7" xfId="24662" xr:uid="{00000000-0005-0000-0000-0000D1C00000}"/>
    <cellStyle name="Percentuale 50 5" xfId="2231" xr:uid="{00000000-0005-0000-0000-0000D2C00000}"/>
    <cellStyle name="Percentuale 50 5 2" xfId="24671" xr:uid="{00000000-0005-0000-0000-0000D3C00000}"/>
    <cellStyle name="Percentuale 50 5 3" xfId="24672" xr:uid="{00000000-0005-0000-0000-0000D4C00000}"/>
    <cellStyle name="Percentuale 50 5 3 2" xfId="44801" xr:uid="{00000000-0005-0000-0000-0000D5C00000}"/>
    <cellStyle name="Percentuale 50 5 4" xfId="24673" xr:uid="{00000000-0005-0000-0000-0000D6C00000}"/>
    <cellStyle name="Percentuale 50 5 5" xfId="24670" xr:uid="{00000000-0005-0000-0000-0000D7C00000}"/>
    <cellStyle name="Percentuale 50 6" xfId="2226" xr:uid="{00000000-0005-0000-0000-0000D8C00000}"/>
    <cellStyle name="Percentuale 50 6 2" xfId="5080" xr:uid="{00000000-0005-0000-0000-0000D9C00000}"/>
    <cellStyle name="Percentuale 50 6 3" xfId="24674" xr:uid="{00000000-0005-0000-0000-0000DAC00000}"/>
    <cellStyle name="Percentuale 50 7" xfId="24675" xr:uid="{00000000-0005-0000-0000-0000DBC00000}"/>
    <cellStyle name="Percentuale 50 7 2" xfId="44802" xr:uid="{00000000-0005-0000-0000-0000DCC00000}"/>
    <cellStyle name="Percentuale 50 8" xfId="24642" xr:uid="{00000000-0005-0000-0000-0000DDC00000}"/>
    <cellStyle name="Percentuale 51" xfId="816" xr:uid="{00000000-0005-0000-0000-0000DEC00000}"/>
    <cellStyle name="Percentuale 51 2" xfId="817" xr:uid="{00000000-0005-0000-0000-0000DFC00000}"/>
    <cellStyle name="Percentuale 51 2 2" xfId="2233" xr:uid="{00000000-0005-0000-0000-0000E0C00000}"/>
    <cellStyle name="Percentuale 51 2 2 2" xfId="9037" xr:uid="{00000000-0005-0000-0000-0000E1C00000}"/>
    <cellStyle name="Percentuale 51 2 2 3" xfId="24678" xr:uid="{00000000-0005-0000-0000-0000E2C00000}"/>
    <cellStyle name="Percentuale 51 2 3" xfId="8775" xr:uid="{00000000-0005-0000-0000-0000E3C00000}"/>
    <cellStyle name="Percentuale 51 2 3 2" xfId="24679" xr:uid="{00000000-0005-0000-0000-0000E4C00000}"/>
    <cellStyle name="Percentuale 51 2 4" xfId="24680" xr:uid="{00000000-0005-0000-0000-0000E5C00000}"/>
    <cellStyle name="Percentuale 51 2 4 2" xfId="44803" xr:uid="{00000000-0005-0000-0000-0000E6C00000}"/>
    <cellStyle name="Percentuale 51 2 5" xfId="24681" xr:uid="{00000000-0005-0000-0000-0000E7C00000}"/>
    <cellStyle name="Percentuale 51 2 6" xfId="24677" xr:uid="{00000000-0005-0000-0000-0000E8C00000}"/>
    <cellStyle name="Percentuale 51 3" xfId="818" xr:uid="{00000000-0005-0000-0000-0000E9C00000}"/>
    <cellStyle name="Percentuale 51 3 2" xfId="2235" xr:uid="{00000000-0005-0000-0000-0000EAC00000}"/>
    <cellStyle name="Percentuale 51 3 2 2" xfId="3879" xr:uid="{00000000-0005-0000-0000-0000EBC00000}"/>
    <cellStyle name="Percentuale 51 3 2 2 2" xfId="24685" xr:uid="{00000000-0005-0000-0000-0000ECC00000}"/>
    <cellStyle name="Percentuale 51 3 2 2 3" xfId="24684" xr:uid="{00000000-0005-0000-0000-0000EDC00000}"/>
    <cellStyle name="Percentuale 51 3 2 3" xfId="3051" xr:uid="{00000000-0005-0000-0000-0000EEC00000}"/>
    <cellStyle name="Percentuale 51 3 2 3 2" xfId="9591" xr:uid="{00000000-0005-0000-0000-0000EFC00000}"/>
    <cellStyle name="Percentuale 51 3 2 3 3" xfId="24686" xr:uid="{00000000-0005-0000-0000-0000F0C00000}"/>
    <cellStyle name="Percentuale 51 3 2 3 4" xfId="44804" xr:uid="{00000000-0005-0000-0000-0000F1C00000}"/>
    <cellStyle name="Percentuale 51 3 2 4" xfId="24687" xr:uid="{00000000-0005-0000-0000-0000F2C00000}"/>
    <cellStyle name="Percentuale 51 3 2 5" xfId="24683" xr:uid="{00000000-0005-0000-0000-0000F3C00000}"/>
    <cellStyle name="Percentuale 51 3 3" xfId="2234" xr:uid="{00000000-0005-0000-0000-0000F4C00000}"/>
    <cellStyle name="Percentuale 51 3 3 2" xfId="4737" xr:uid="{00000000-0005-0000-0000-0000F5C00000}"/>
    <cellStyle name="Percentuale 51 3 3 2 2" xfId="24689" xr:uid="{00000000-0005-0000-0000-0000F6C00000}"/>
    <cellStyle name="Percentuale 51 3 3 3" xfId="24690" xr:uid="{00000000-0005-0000-0000-0000F7C00000}"/>
    <cellStyle name="Percentuale 51 3 3 4" xfId="24691" xr:uid="{00000000-0005-0000-0000-0000F8C00000}"/>
    <cellStyle name="Percentuale 51 3 3 4 2" xfId="44805" xr:uid="{00000000-0005-0000-0000-0000F9C00000}"/>
    <cellStyle name="Percentuale 51 3 3 5" xfId="24688" xr:uid="{00000000-0005-0000-0000-0000FAC00000}"/>
    <cellStyle name="Percentuale 51 3 4" xfId="2541" xr:uid="{00000000-0005-0000-0000-0000FBC00000}"/>
    <cellStyle name="Percentuale 51 3 4 2" xfId="9252" xr:uid="{00000000-0005-0000-0000-0000FCC00000}"/>
    <cellStyle name="Percentuale 51 3 4 3" xfId="24692" xr:uid="{00000000-0005-0000-0000-0000FDC00000}"/>
    <cellStyle name="Percentuale 51 3 5" xfId="6628" xr:uid="{00000000-0005-0000-0000-0000FEC00000}"/>
    <cellStyle name="Percentuale 51 3 5 2" xfId="24693" xr:uid="{00000000-0005-0000-0000-0000FFC00000}"/>
    <cellStyle name="Percentuale 51 3 6" xfId="24694" xr:uid="{00000000-0005-0000-0000-000000C10000}"/>
    <cellStyle name="Percentuale 51 3 6 2" xfId="44806" xr:uid="{00000000-0005-0000-0000-000001C10000}"/>
    <cellStyle name="Percentuale 51 3 7" xfId="24695" xr:uid="{00000000-0005-0000-0000-000002C10000}"/>
    <cellStyle name="Percentuale 51 3 8" xfId="24682" xr:uid="{00000000-0005-0000-0000-000003C10000}"/>
    <cellStyle name="Percentuale 51 4" xfId="2236" xr:uid="{00000000-0005-0000-0000-000004C10000}"/>
    <cellStyle name="Percentuale 51 4 2" xfId="4738" xr:uid="{00000000-0005-0000-0000-000005C10000}"/>
    <cellStyle name="Percentuale 51 4 2 2" xfId="4739" xr:uid="{00000000-0005-0000-0000-000006C10000}"/>
    <cellStyle name="Percentuale 51 4 2 2 2" xfId="24698" xr:uid="{00000000-0005-0000-0000-000007C10000}"/>
    <cellStyle name="Percentuale 51 4 2 3" xfId="13380" xr:uid="{00000000-0005-0000-0000-000008C10000}"/>
    <cellStyle name="Percentuale 51 4 2 3 2" xfId="24699" xr:uid="{00000000-0005-0000-0000-000009C10000}"/>
    <cellStyle name="Percentuale 51 4 2 4" xfId="24697" xr:uid="{00000000-0005-0000-0000-00000AC10000}"/>
    <cellStyle name="Percentuale 51 4 2 5" xfId="12989" xr:uid="{00000000-0005-0000-0000-00000BC10000}"/>
    <cellStyle name="Percentuale 51 4 3" xfId="4740" xr:uid="{00000000-0005-0000-0000-00000CC10000}"/>
    <cellStyle name="Percentuale 51 4 3 2" xfId="24700" xr:uid="{00000000-0005-0000-0000-00000DC10000}"/>
    <cellStyle name="Percentuale 51 4 4" xfId="24701" xr:uid="{00000000-0005-0000-0000-00000EC10000}"/>
    <cellStyle name="Percentuale 51 4 5" xfId="24702" xr:uid="{00000000-0005-0000-0000-00000FC10000}"/>
    <cellStyle name="Percentuale 51 4 5 2" xfId="44807" xr:uid="{00000000-0005-0000-0000-000010C10000}"/>
    <cellStyle name="Percentuale 51 4 6" xfId="24703" xr:uid="{00000000-0005-0000-0000-000011C10000}"/>
    <cellStyle name="Percentuale 51 4 7" xfId="24696" xr:uid="{00000000-0005-0000-0000-000012C10000}"/>
    <cellStyle name="Percentuale 51 5" xfId="2237" xr:uid="{00000000-0005-0000-0000-000013C10000}"/>
    <cellStyle name="Percentuale 51 5 2" xfId="24705" xr:uid="{00000000-0005-0000-0000-000014C10000}"/>
    <cellStyle name="Percentuale 51 5 3" xfId="24706" xr:uid="{00000000-0005-0000-0000-000015C10000}"/>
    <cellStyle name="Percentuale 51 5 3 2" xfId="44808" xr:uid="{00000000-0005-0000-0000-000016C10000}"/>
    <cellStyle name="Percentuale 51 5 4" xfId="24707" xr:uid="{00000000-0005-0000-0000-000017C10000}"/>
    <cellStyle name="Percentuale 51 5 5" xfId="24704" xr:uid="{00000000-0005-0000-0000-000018C10000}"/>
    <cellStyle name="Percentuale 51 6" xfId="2232" xr:uid="{00000000-0005-0000-0000-000019C10000}"/>
    <cellStyle name="Percentuale 51 6 2" xfId="5081" xr:uid="{00000000-0005-0000-0000-00001AC10000}"/>
    <cellStyle name="Percentuale 51 6 3" xfId="24708" xr:uid="{00000000-0005-0000-0000-00001BC10000}"/>
    <cellStyle name="Percentuale 51 7" xfId="24709" xr:uid="{00000000-0005-0000-0000-00001CC10000}"/>
    <cellStyle name="Percentuale 51 7 2" xfId="44809" xr:uid="{00000000-0005-0000-0000-00001DC10000}"/>
    <cellStyle name="Percentuale 51 8" xfId="24676" xr:uid="{00000000-0005-0000-0000-00001EC10000}"/>
    <cellStyle name="Percentuale 52" xfId="819" xr:uid="{00000000-0005-0000-0000-00001FC10000}"/>
    <cellStyle name="Percentuale 52 2" xfId="820" xr:uid="{00000000-0005-0000-0000-000020C10000}"/>
    <cellStyle name="Percentuale 52 2 2" xfId="2239" xr:uid="{00000000-0005-0000-0000-000021C10000}"/>
    <cellStyle name="Percentuale 52 2 2 2" xfId="9038" xr:uid="{00000000-0005-0000-0000-000022C10000}"/>
    <cellStyle name="Percentuale 52 2 2 3" xfId="24712" xr:uid="{00000000-0005-0000-0000-000023C10000}"/>
    <cellStyle name="Percentuale 52 2 3" xfId="8776" xr:uid="{00000000-0005-0000-0000-000024C10000}"/>
    <cellStyle name="Percentuale 52 2 3 2" xfId="24713" xr:uid="{00000000-0005-0000-0000-000025C10000}"/>
    <cellStyle name="Percentuale 52 2 4" xfId="24714" xr:uid="{00000000-0005-0000-0000-000026C10000}"/>
    <cellStyle name="Percentuale 52 2 4 2" xfId="44810" xr:uid="{00000000-0005-0000-0000-000027C10000}"/>
    <cellStyle name="Percentuale 52 2 5" xfId="24715" xr:uid="{00000000-0005-0000-0000-000028C10000}"/>
    <cellStyle name="Percentuale 52 2 6" xfId="24711" xr:uid="{00000000-0005-0000-0000-000029C10000}"/>
    <cellStyle name="Percentuale 52 3" xfId="821" xr:uid="{00000000-0005-0000-0000-00002AC10000}"/>
    <cellStyle name="Percentuale 52 3 2" xfId="2241" xr:uid="{00000000-0005-0000-0000-00002BC10000}"/>
    <cellStyle name="Percentuale 52 3 2 2" xfId="3880" xr:uid="{00000000-0005-0000-0000-00002CC10000}"/>
    <cellStyle name="Percentuale 52 3 2 2 2" xfId="24719" xr:uid="{00000000-0005-0000-0000-00002DC10000}"/>
    <cellStyle name="Percentuale 52 3 2 2 3" xfId="24718" xr:uid="{00000000-0005-0000-0000-00002EC10000}"/>
    <cellStyle name="Percentuale 52 3 2 3" xfId="3052" xr:uid="{00000000-0005-0000-0000-00002FC10000}"/>
    <cellStyle name="Percentuale 52 3 2 3 2" xfId="9592" xr:uid="{00000000-0005-0000-0000-000030C10000}"/>
    <cellStyle name="Percentuale 52 3 2 3 3" xfId="24720" xr:uid="{00000000-0005-0000-0000-000031C10000}"/>
    <cellStyle name="Percentuale 52 3 2 3 4" xfId="44811" xr:uid="{00000000-0005-0000-0000-000032C10000}"/>
    <cellStyle name="Percentuale 52 3 2 4" xfId="24721" xr:uid="{00000000-0005-0000-0000-000033C10000}"/>
    <cellStyle name="Percentuale 52 3 2 5" xfId="24717" xr:uid="{00000000-0005-0000-0000-000034C10000}"/>
    <cellStyle name="Percentuale 52 3 3" xfId="2240" xr:uid="{00000000-0005-0000-0000-000035C10000}"/>
    <cellStyle name="Percentuale 52 3 3 2" xfId="4741" xr:uid="{00000000-0005-0000-0000-000036C10000}"/>
    <cellStyle name="Percentuale 52 3 3 2 2" xfId="24723" xr:uid="{00000000-0005-0000-0000-000037C10000}"/>
    <cellStyle name="Percentuale 52 3 3 3" xfId="24724" xr:uid="{00000000-0005-0000-0000-000038C10000}"/>
    <cellStyle name="Percentuale 52 3 3 4" xfId="24725" xr:uid="{00000000-0005-0000-0000-000039C10000}"/>
    <cellStyle name="Percentuale 52 3 3 4 2" xfId="44812" xr:uid="{00000000-0005-0000-0000-00003AC10000}"/>
    <cellStyle name="Percentuale 52 3 3 5" xfId="24722" xr:uid="{00000000-0005-0000-0000-00003BC10000}"/>
    <cellStyle name="Percentuale 52 3 4" xfId="2542" xr:uid="{00000000-0005-0000-0000-00003CC10000}"/>
    <cellStyle name="Percentuale 52 3 4 2" xfId="9253" xr:uid="{00000000-0005-0000-0000-00003DC10000}"/>
    <cellStyle name="Percentuale 52 3 4 3" xfId="24726" xr:uid="{00000000-0005-0000-0000-00003EC10000}"/>
    <cellStyle name="Percentuale 52 3 5" xfId="6525" xr:uid="{00000000-0005-0000-0000-00003FC10000}"/>
    <cellStyle name="Percentuale 52 3 5 2" xfId="24727" xr:uid="{00000000-0005-0000-0000-000040C10000}"/>
    <cellStyle name="Percentuale 52 3 6" xfId="24728" xr:uid="{00000000-0005-0000-0000-000041C10000}"/>
    <cellStyle name="Percentuale 52 3 6 2" xfId="44813" xr:uid="{00000000-0005-0000-0000-000042C10000}"/>
    <cellStyle name="Percentuale 52 3 7" xfId="24729" xr:uid="{00000000-0005-0000-0000-000043C10000}"/>
    <cellStyle name="Percentuale 52 3 8" xfId="24716" xr:uid="{00000000-0005-0000-0000-000044C10000}"/>
    <cellStyle name="Percentuale 52 4" xfId="2242" xr:uid="{00000000-0005-0000-0000-000045C10000}"/>
    <cellStyle name="Percentuale 52 4 2" xfId="4742" xr:uid="{00000000-0005-0000-0000-000046C10000}"/>
    <cellStyle name="Percentuale 52 4 2 2" xfId="4743" xr:uid="{00000000-0005-0000-0000-000047C10000}"/>
    <cellStyle name="Percentuale 52 4 2 2 2" xfId="24732" xr:uid="{00000000-0005-0000-0000-000048C10000}"/>
    <cellStyle name="Percentuale 52 4 2 3" xfId="13381" xr:uid="{00000000-0005-0000-0000-000049C10000}"/>
    <cellStyle name="Percentuale 52 4 2 3 2" xfId="24733" xr:uid="{00000000-0005-0000-0000-00004AC10000}"/>
    <cellStyle name="Percentuale 52 4 2 4" xfId="24731" xr:uid="{00000000-0005-0000-0000-00004BC10000}"/>
    <cellStyle name="Percentuale 52 4 2 5" xfId="12990" xr:uid="{00000000-0005-0000-0000-00004CC10000}"/>
    <cellStyle name="Percentuale 52 4 3" xfId="4744" xr:uid="{00000000-0005-0000-0000-00004DC10000}"/>
    <cellStyle name="Percentuale 52 4 3 2" xfId="24734" xr:uid="{00000000-0005-0000-0000-00004EC10000}"/>
    <cellStyle name="Percentuale 52 4 4" xfId="24735" xr:uid="{00000000-0005-0000-0000-00004FC10000}"/>
    <cellStyle name="Percentuale 52 4 5" xfId="24736" xr:uid="{00000000-0005-0000-0000-000050C10000}"/>
    <cellStyle name="Percentuale 52 4 5 2" xfId="44814" xr:uid="{00000000-0005-0000-0000-000051C10000}"/>
    <cellStyle name="Percentuale 52 4 6" xfId="24737" xr:uid="{00000000-0005-0000-0000-000052C10000}"/>
    <cellStyle name="Percentuale 52 4 7" xfId="24730" xr:uid="{00000000-0005-0000-0000-000053C10000}"/>
    <cellStyle name="Percentuale 52 5" xfId="2243" xr:uid="{00000000-0005-0000-0000-000054C10000}"/>
    <cellStyle name="Percentuale 52 5 2" xfId="24739" xr:uid="{00000000-0005-0000-0000-000055C10000}"/>
    <cellStyle name="Percentuale 52 5 3" xfId="24740" xr:uid="{00000000-0005-0000-0000-000056C10000}"/>
    <cellStyle name="Percentuale 52 5 3 2" xfId="44815" xr:uid="{00000000-0005-0000-0000-000057C10000}"/>
    <cellStyle name="Percentuale 52 5 4" xfId="24741" xr:uid="{00000000-0005-0000-0000-000058C10000}"/>
    <cellStyle name="Percentuale 52 5 5" xfId="24738" xr:uid="{00000000-0005-0000-0000-000059C10000}"/>
    <cellStyle name="Percentuale 52 6" xfId="2238" xr:uid="{00000000-0005-0000-0000-00005AC10000}"/>
    <cellStyle name="Percentuale 52 6 2" xfId="5082" xr:uid="{00000000-0005-0000-0000-00005BC10000}"/>
    <cellStyle name="Percentuale 52 6 3" xfId="24742" xr:uid="{00000000-0005-0000-0000-00005CC10000}"/>
    <cellStyle name="Percentuale 52 7" xfId="24743" xr:uid="{00000000-0005-0000-0000-00005DC10000}"/>
    <cellStyle name="Percentuale 52 7 2" xfId="44816" xr:uid="{00000000-0005-0000-0000-00005EC10000}"/>
    <cellStyle name="Percentuale 52 8" xfId="24710" xr:uid="{00000000-0005-0000-0000-00005FC10000}"/>
    <cellStyle name="Percentuale 53" xfId="822" xr:uid="{00000000-0005-0000-0000-000060C10000}"/>
    <cellStyle name="Percentuale 53 2" xfId="823" xr:uid="{00000000-0005-0000-0000-000061C10000}"/>
    <cellStyle name="Percentuale 53 2 2" xfId="2245" xr:uid="{00000000-0005-0000-0000-000062C10000}"/>
    <cellStyle name="Percentuale 53 2 2 2" xfId="9039" xr:uid="{00000000-0005-0000-0000-000063C10000}"/>
    <cellStyle name="Percentuale 53 2 2 3" xfId="24746" xr:uid="{00000000-0005-0000-0000-000064C10000}"/>
    <cellStyle name="Percentuale 53 2 3" xfId="8777" xr:uid="{00000000-0005-0000-0000-000065C10000}"/>
    <cellStyle name="Percentuale 53 2 3 2" xfId="24747" xr:uid="{00000000-0005-0000-0000-000066C10000}"/>
    <cellStyle name="Percentuale 53 2 4" xfId="24748" xr:uid="{00000000-0005-0000-0000-000067C10000}"/>
    <cellStyle name="Percentuale 53 2 4 2" xfId="44817" xr:uid="{00000000-0005-0000-0000-000068C10000}"/>
    <cellStyle name="Percentuale 53 2 5" xfId="24749" xr:uid="{00000000-0005-0000-0000-000069C10000}"/>
    <cellStyle name="Percentuale 53 2 6" xfId="24745" xr:uid="{00000000-0005-0000-0000-00006AC10000}"/>
    <cellStyle name="Percentuale 53 3" xfId="824" xr:uid="{00000000-0005-0000-0000-00006BC10000}"/>
    <cellStyle name="Percentuale 53 3 2" xfId="2247" xr:uid="{00000000-0005-0000-0000-00006CC10000}"/>
    <cellStyle name="Percentuale 53 3 2 2" xfId="3881" xr:uid="{00000000-0005-0000-0000-00006DC10000}"/>
    <cellStyle name="Percentuale 53 3 2 2 2" xfId="24753" xr:uid="{00000000-0005-0000-0000-00006EC10000}"/>
    <cellStyle name="Percentuale 53 3 2 2 3" xfId="24752" xr:uid="{00000000-0005-0000-0000-00006FC10000}"/>
    <cellStyle name="Percentuale 53 3 2 3" xfId="3053" xr:uid="{00000000-0005-0000-0000-000070C10000}"/>
    <cellStyle name="Percentuale 53 3 2 3 2" xfId="9593" xr:uid="{00000000-0005-0000-0000-000071C10000}"/>
    <cellStyle name="Percentuale 53 3 2 3 3" xfId="24754" xr:uid="{00000000-0005-0000-0000-000072C10000}"/>
    <cellStyle name="Percentuale 53 3 2 3 4" xfId="44818" xr:uid="{00000000-0005-0000-0000-000073C10000}"/>
    <cellStyle name="Percentuale 53 3 2 4" xfId="24755" xr:uid="{00000000-0005-0000-0000-000074C10000}"/>
    <cellStyle name="Percentuale 53 3 2 5" xfId="24751" xr:uid="{00000000-0005-0000-0000-000075C10000}"/>
    <cellStyle name="Percentuale 53 3 3" xfId="2246" xr:uid="{00000000-0005-0000-0000-000076C10000}"/>
    <cellStyle name="Percentuale 53 3 3 2" xfId="4745" xr:uid="{00000000-0005-0000-0000-000077C10000}"/>
    <cellStyle name="Percentuale 53 3 3 2 2" xfId="24757" xr:uid="{00000000-0005-0000-0000-000078C10000}"/>
    <cellStyle name="Percentuale 53 3 3 3" xfId="24758" xr:uid="{00000000-0005-0000-0000-000079C10000}"/>
    <cellStyle name="Percentuale 53 3 3 4" xfId="24759" xr:uid="{00000000-0005-0000-0000-00007AC10000}"/>
    <cellStyle name="Percentuale 53 3 3 4 2" xfId="44819" xr:uid="{00000000-0005-0000-0000-00007BC10000}"/>
    <cellStyle name="Percentuale 53 3 3 5" xfId="24756" xr:uid="{00000000-0005-0000-0000-00007CC10000}"/>
    <cellStyle name="Percentuale 53 3 4" xfId="2543" xr:uid="{00000000-0005-0000-0000-00007DC10000}"/>
    <cellStyle name="Percentuale 53 3 4 2" xfId="9254" xr:uid="{00000000-0005-0000-0000-00007EC10000}"/>
    <cellStyle name="Percentuale 53 3 4 3" xfId="24760" xr:uid="{00000000-0005-0000-0000-00007FC10000}"/>
    <cellStyle name="Percentuale 53 3 5" xfId="6575" xr:uid="{00000000-0005-0000-0000-000080C10000}"/>
    <cellStyle name="Percentuale 53 3 5 2" xfId="24761" xr:uid="{00000000-0005-0000-0000-000081C10000}"/>
    <cellStyle name="Percentuale 53 3 6" xfId="24762" xr:uid="{00000000-0005-0000-0000-000082C10000}"/>
    <cellStyle name="Percentuale 53 3 6 2" xfId="44820" xr:uid="{00000000-0005-0000-0000-000083C10000}"/>
    <cellStyle name="Percentuale 53 3 7" xfId="24763" xr:uid="{00000000-0005-0000-0000-000084C10000}"/>
    <cellStyle name="Percentuale 53 3 8" xfId="24750" xr:uid="{00000000-0005-0000-0000-000085C10000}"/>
    <cellStyle name="Percentuale 53 4" xfId="2248" xr:uid="{00000000-0005-0000-0000-000086C10000}"/>
    <cellStyle name="Percentuale 53 4 2" xfId="4746" xr:uid="{00000000-0005-0000-0000-000087C10000}"/>
    <cellStyle name="Percentuale 53 4 2 2" xfId="4747" xr:uid="{00000000-0005-0000-0000-000088C10000}"/>
    <cellStyle name="Percentuale 53 4 2 2 2" xfId="24766" xr:uid="{00000000-0005-0000-0000-000089C10000}"/>
    <cellStyle name="Percentuale 53 4 2 3" xfId="13382" xr:uid="{00000000-0005-0000-0000-00008AC10000}"/>
    <cellStyle name="Percentuale 53 4 2 3 2" xfId="24767" xr:uid="{00000000-0005-0000-0000-00008BC10000}"/>
    <cellStyle name="Percentuale 53 4 2 4" xfId="24765" xr:uid="{00000000-0005-0000-0000-00008CC10000}"/>
    <cellStyle name="Percentuale 53 4 2 5" xfId="12991" xr:uid="{00000000-0005-0000-0000-00008DC10000}"/>
    <cellStyle name="Percentuale 53 4 3" xfId="4748" xr:uid="{00000000-0005-0000-0000-00008EC10000}"/>
    <cellStyle name="Percentuale 53 4 3 2" xfId="24768" xr:uid="{00000000-0005-0000-0000-00008FC10000}"/>
    <cellStyle name="Percentuale 53 4 4" xfId="24769" xr:uid="{00000000-0005-0000-0000-000090C10000}"/>
    <cellStyle name="Percentuale 53 4 5" xfId="24770" xr:uid="{00000000-0005-0000-0000-000091C10000}"/>
    <cellStyle name="Percentuale 53 4 5 2" xfId="44821" xr:uid="{00000000-0005-0000-0000-000092C10000}"/>
    <cellStyle name="Percentuale 53 4 6" xfId="24771" xr:uid="{00000000-0005-0000-0000-000093C10000}"/>
    <cellStyle name="Percentuale 53 4 7" xfId="24764" xr:uid="{00000000-0005-0000-0000-000094C10000}"/>
    <cellStyle name="Percentuale 53 5" xfId="2249" xr:uid="{00000000-0005-0000-0000-000095C10000}"/>
    <cellStyle name="Percentuale 53 5 2" xfId="24773" xr:uid="{00000000-0005-0000-0000-000096C10000}"/>
    <cellStyle name="Percentuale 53 5 3" xfId="24774" xr:uid="{00000000-0005-0000-0000-000097C10000}"/>
    <cellStyle name="Percentuale 53 5 3 2" xfId="44822" xr:uid="{00000000-0005-0000-0000-000098C10000}"/>
    <cellStyle name="Percentuale 53 5 4" xfId="24775" xr:uid="{00000000-0005-0000-0000-000099C10000}"/>
    <cellStyle name="Percentuale 53 5 5" xfId="24772" xr:uid="{00000000-0005-0000-0000-00009AC10000}"/>
    <cellStyle name="Percentuale 53 6" xfId="2244" xr:uid="{00000000-0005-0000-0000-00009BC10000}"/>
    <cellStyle name="Percentuale 53 6 2" xfId="5083" xr:uid="{00000000-0005-0000-0000-00009CC10000}"/>
    <cellStyle name="Percentuale 53 6 3" xfId="24776" xr:uid="{00000000-0005-0000-0000-00009DC10000}"/>
    <cellStyle name="Percentuale 53 7" xfId="24777" xr:uid="{00000000-0005-0000-0000-00009EC10000}"/>
    <cellStyle name="Percentuale 53 7 2" xfId="44823" xr:uid="{00000000-0005-0000-0000-00009FC10000}"/>
    <cellStyle name="Percentuale 53 8" xfId="24744" xr:uid="{00000000-0005-0000-0000-0000A0C10000}"/>
    <cellStyle name="Percentuale 54" xfId="825" xr:uid="{00000000-0005-0000-0000-0000A1C10000}"/>
    <cellStyle name="Percentuale 54 2" xfId="826" xr:uid="{00000000-0005-0000-0000-0000A2C10000}"/>
    <cellStyle name="Percentuale 54 2 2" xfId="2251" xr:uid="{00000000-0005-0000-0000-0000A3C10000}"/>
    <cellStyle name="Percentuale 54 2 2 2" xfId="9040" xr:uid="{00000000-0005-0000-0000-0000A4C10000}"/>
    <cellStyle name="Percentuale 54 2 2 3" xfId="24780" xr:uid="{00000000-0005-0000-0000-0000A5C10000}"/>
    <cellStyle name="Percentuale 54 2 3" xfId="8778" xr:uid="{00000000-0005-0000-0000-0000A6C10000}"/>
    <cellStyle name="Percentuale 54 2 3 2" xfId="24781" xr:uid="{00000000-0005-0000-0000-0000A7C10000}"/>
    <cellStyle name="Percentuale 54 2 4" xfId="24782" xr:uid="{00000000-0005-0000-0000-0000A8C10000}"/>
    <cellStyle name="Percentuale 54 2 4 2" xfId="44824" xr:uid="{00000000-0005-0000-0000-0000A9C10000}"/>
    <cellStyle name="Percentuale 54 2 5" xfId="24783" xr:uid="{00000000-0005-0000-0000-0000AAC10000}"/>
    <cellStyle name="Percentuale 54 2 6" xfId="24779" xr:uid="{00000000-0005-0000-0000-0000ABC10000}"/>
    <cellStyle name="Percentuale 54 3" xfId="827" xr:uid="{00000000-0005-0000-0000-0000ACC10000}"/>
    <cellStyle name="Percentuale 54 3 2" xfId="2253" xr:uid="{00000000-0005-0000-0000-0000ADC10000}"/>
    <cellStyle name="Percentuale 54 3 2 2" xfId="3882" xr:uid="{00000000-0005-0000-0000-0000AEC10000}"/>
    <cellStyle name="Percentuale 54 3 2 2 2" xfId="24787" xr:uid="{00000000-0005-0000-0000-0000AFC10000}"/>
    <cellStyle name="Percentuale 54 3 2 2 3" xfId="24786" xr:uid="{00000000-0005-0000-0000-0000B0C10000}"/>
    <cellStyle name="Percentuale 54 3 2 3" xfId="3054" xr:uid="{00000000-0005-0000-0000-0000B1C10000}"/>
    <cellStyle name="Percentuale 54 3 2 3 2" xfId="9594" xr:uid="{00000000-0005-0000-0000-0000B2C10000}"/>
    <cellStyle name="Percentuale 54 3 2 3 3" xfId="24788" xr:uid="{00000000-0005-0000-0000-0000B3C10000}"/>
    <cellStyle name="Percentuale 54 3 2 3 4" xfId="44825" xr:uid="{00000000-0005-0000-0000-0000B4C10000}"/>
    <cellStyle name="Percentuale 54 3 2 4" xfId="24789" xr:uid="{00000000-0005-0000-0000-0000B5C10000}"/>
    <cellStyle name="Percentuale 54 3 2 5" xfId="24785" xr:uid="{00000000-0005-0000-0000-0000B6C10000}"/>
    <cellStyle name="Percentuale 54 3 3" xfId="2252" xr:uid="{00000000-0005-0000-0000-0000B7C10000}"/>
    <cellStyle name="Percentuale 54 3 3 2" xfId="4749" xr:uid="{00000000-0005-0000-0000-0000B8C10000}"/>
    <cellStyle name="Percentuale 54 3 3 2 2" xfId="24791" xr:uid="{00000000-0005-0000-0000-0000B9C10000}"/>
    <cellStyle name="Percentuale 54 3 3 3" xfId="24792" xr:uid="{00000000-0005-0000-0000-0000BAC10000}"/>
    <cellStyle name="Percentuale 54 3 3 4" xfId="24793" xr:uid="{00000000-0005-0000-0000-0000BBC10000}"/>
    <cellStyle name="Percentuale 54 3 3 4 2" xfId="44826" xr:uid="{00000000-0005-0000-0000-0000BCC10000}"/>
    <cellStyle name="Percentuale 54 3 3 5" xfId="24790" xr:uid="{00000000-0005-0000-0000-0000BDC10000}"/>
    <cellStyle name="Percentuale 54 3 4" xfId="2544" xr:uid="{00000000-0005-0000-0000-0000BEC10000}"/>
    <cellStyle name="Percentuale 54 3 4 2" xfId="9255" xr:uid="{00000000-0005-0000-0000-0000BFC10000}"/>
    <cellStyle name="Percentuale 54 3 4 3" xfId="24794" xr:uid="{00000000-0005-0000-0000-0000C0C10000}"/>
    <cellStyle name="Percentuale 54 3 5" xfId="7873" xr:uid="{00000000-0005-0000-0000-0000C1C10000}"/>
    <cellStyle name="Percentuale 54 3 5 2" xfId="24795" xr:uid="{00000000-0005-0000-0000-0000C2C10000}"/>
    <cellStyle name="Percentuale 54 3 6" xfId="24796" xr:uid="{00000000-0005-0000-0000-0000C3C10000}"/>
    <cellStyle name="Percentuale 54 3 6 2" xfId="44827" xr:uid="{00000000-0005-0000-0000-0000C4C10000}"/>
    <cellStyle name="Percentuale 54 3 7" xfId="24797" xr:uid="{00000000-0005-0000-0000-0000C5C10000}"/>
    <cellStyle name="Percentuale 54 3 8" xfId="24784" xr:uid="{00000000-0005-0000-0000-0000C6C10000}"/>
    <cellStyle name="Percentuale 54 4" xfId="2254" xr:uid="{00000000-0005-0000-0000-0000C7C10000}"/>
    <cellStyle name="Percentuale 54 4 2" xfId="4750" xr:uid="{00000000-0005-0000-0000-0000C8C10000}"/>
    <cellStyle name="Percentuale 54 4 2 2" xfId="4751" xr:uid="{00000000-0005-0000-0000-0000C9C10000}"/>
    <cellStyle name="Percentuale 54 4 2 2 2" xfId="24800" xr:uid="{00000000-0005-0000-0000-0000CAC10000}"/>
    <cellStyle name="Percentuale 54 4 2 3" xfId="13383" xr:uid="{00000000-0005-0000-0000-0000CBC10000}"/>
    <cellStyle name="Percentuale 54 4 2 3 2" xfId="24801" xr:uid="{00000000-0005-0000-0000-0000CCC10000}"/>
    <cellStyle name="Percentuale 54 4 2 4" xfId="24799" xr:uid="{00000000-0005-0000-0000-0000CDC10000}"/>
    <cellStyle name="Percentuale 54 4 2 5" xfId="12992" xr:uid="{00000000-0005-0000-0000-0000CEC10000}"/>
    <cellStyle name="Percentuale 54 4 3" xfId="4752" xr:uid="{00000000-0005-0000-0000-0000CFC10000}"/>
    <cellStyle name="Percentuale 54 4 3 2" xfId="24802" xr:uid="{00000000-0005-0000-0000-0000D0C10000}"/>
    <cellStyle name="Percentuale 54 4 4" xfId="24803" xr:uid="{00000000-0005-0000-0000-0000D1C10000}"/>
    <cellStyle name="Percentuale 54 4 5" xfId="24804" xr:uid="{00000000-0005-0000-0000-0000D2C10000}"/>
    <cellStyle name="Percentuale 54 4 5 2" xfId="44828" xr:uid="{00000000-0005-0000-0000-0000D3C10000}"/>
    <cellStyle name="Percentuale 54 4 6" xfId="24805" xr:uid="{00000000-0005-0000-0000-0000D4C10000}"/>
    <cellStyle name="Percentuale 54 4 7" xfId="24798" xr:uid="{00000000-0005-0000-0000-0000D5C10000}"/>
    <cellStyle name="Percentuale 54 5" xfId="2255" xr:uid="{00000000-0005-0000-0000-0000D6C10000}"/>
    <cellStyle name="Percentuale 54 5 2" xfId="24807" xr:uid="{00000000-0005-0000-0000-0000D7C10000}"/>
    <cellStyle name="Percentuale 54 5 3" xfId="24808" xr:uid="{00000000-0005-0000-0000-0000D8C10000}"/>
    <cellStyle name="Percentuale 54 5 3 2" xfId="44829" xr:uid="{00000000-0005-0000-0000-0000D9C10000}"/>
    <cellStyle name="Percentuale 54 5 4" xfId="24809" xr:uid="{00000000-0005-0000-0000-0000DAC10000}"/>
    <cellStyle name="Percentuale 54 5 5" xfId="24806" xr:uid="{00000000-0005-0000-0000-0000DBC10000}"/>
    <cellStyle name="Percentuale 54 6" xfId="2250" xr:uid="{00000000-0005-0000-0000-0000DCC10000}"/>
    <cellStyle name="Percentuale 54 6 2" xfId="5084" xr:uid="{00000000-0005-0000-0000-0000DDC10000}"/>
    <cellStyle name="Percentuale 54 6 3" xfId="24810" xr:uid="{00000000-0005-0000-0000-0000DEC10000}"/>
    <cellStyle name="Percentuale 54 7" xfId="24811" xr:uid="{00000000-0005-0000-0000-0000DFC10000}"/>
    <cellStyle name="Percentuale 54 7 2" xfId="44830" xr:uid="{00000000-0005-0000-0000-0000E0C10000}"/>
    <cellStyle name="Percentuale 54 8" xfId="24778" xr:uid="{00000000-0005-0000-0000-0000E1C10000}"/>
    <cellStyle name="Percentuale 55" xfId="828" xr:uid="{00000000-0005-0000-0000-0000E2C10000}"/>
    <cellStyle name="Percentuale 55 2" xfId="829" xr:uid="{00000000-0005-0000-0000-0000E3C10000}"/>
    <cellStyle name="Percentuale 55 2 2" xfId="2257" xr:uid="{00000000-0005-0000-0000-0000E4C10000}"/>
    <cellStyle name="Percentuale 55 2 2 2" xfId="9041" xr:uid="{00000000-0005-0000-0000-0000E5C10000}"/>
    <cellStyle name="Percentuale 55 2 2 3" xfId="24814" xr:uid="{00000000-0005-0000-0000-0000E6C10000}"/>
    <cellStyle name="Percentuale 55 2 3" xfId="8779" xr:uid="{00000000-0005-0000-0000-0000E7C10000}"/>
    <cellStyle name="Percentuale 55 2 3 2" xfId="24815" xr:uid="{00000000-0005-0000-0000-0000E8C10000}"/>
    <cellStyle name="Percentuale 55 2 4" xfId="24816" xr:uid="{00000000-0005-0000-0000-0000E9C10000}"/>
    <cellStyle name="Percentuale 55 2 4 2" xfId="44831" xr:uid="{00000000-0005-0000-0000-0000EAC10000}"/>
    <cellStyle name="Percentuale 55 2 5" xfId="24817" xr:uid="{00000000-0005-0000-0000-0000EBC10000}"/>
    <cellStyle name="Percentuale 55 2 6" xfId="24813" xr:uid="{00000000-0005-0000-0000-0000ECC10000}"/>
    <cellStyle name="Percentuale 55 3" xfId="830" xr:uid="{00000000-0005-0000-0000-0000EDC10000}"/>
    <cellStyle name="Percentuale 55 3 2" xfId="2259" xr:uid="{00000000-0005-0000-0000-0000EEC10000}"/>
    <cellStyle name="Percentuale 55 3 2 2" xfId="3883" xr:uid="{00000000-0005-0000-0000-0000EFC10000}"/>
    <cellStyle name="Percentuale 55 3 2 2 2" xfId="24821" xr:uid="{00000000-0005-0000-0000-0000F0C10000}"/>
    <cellStyle name="Percentuale 55 3 2 2 3" xfId="24820" xr:uid="{00000000-0005-0000-0000-0000F1C10000}"/>
    <cellStyle name="Percentuale 55 3 2 3" xfId="3055" xr:uid="{00000000-0005-0000-0000-0000F2C10000}"/>
    <cellStyle name="Percentuale 55 3 2 3 2" xfId="9595" xr:uid="{00000000-0005-0000-0000-0000F3C10000}"/>
    <cellStyle name="Percentuale 55 3 2 3 3" xfId="24822" xr:uid="{00000000-0005-0000-0000-0000F4C10000}"/>
    <cellStyle name="Percentuale 55 3 2 3 4" xfId="44832" xr:uid="{00000000-0005-0000-0000-0000F5C10000}"/>
    <cellStyle name="Percentuale 55 3 2 4" xfId="24823" xr:uid="{00000000-0005-0000-0000-0000F6C10000}"/>
    <cellStyle name="Percentuale 55 3 2 5" xfId="24819" xr:uid="{00000000-0005-0000-0000-0000F7C10000}"/>
    <cellStyle name="Percentuale 55 3 3" xfId="2258" xr:uid="{00000000-0005-0000-0000-0000F8C10000}"/>
    <cellStyle name="Percentuale 55 3 3 2" xfId="4753" xr:uid="{00000000-0005-0000-0000-0000F9C10000}"/>
    <cellStyle name="Percentuale 55 3 3 2 2" xfId="24825" xr:uid="{00000000-0005-0000-0000-0000FAC10000}"/>
    <cellStyle name="Percentuale 55 3 3 3" xfId="24826" xr:uid="{00000000-0005-0000-0000-0000FBC10000}"/>
    <cellStyle name="Percentuale 55 3 3 4" xfId="24827" xr:uid="{00000000-0005-0000-0000-0000FCC10000}"/>
    <cellStyle name="Percentuale 55 3 3 4 2" xfId="44833" xr:uid="{00000000-0005-0000-0000-0000FDC10000}"/>
    <cellStyle name="Percentuale 55 3 3 5" xfId="24824" xr:uid="{00000000-0005-0000-0000-0000FEC10000}"/>
    <cellStyle name="Percentuale 55 3 4" xfId="2545" xr:uid="{00000000-0005-0000-0000-0000FFC10000}"/>
    <cellStyle name="Percentuale 55 3 4 2" xfId="9256" xr:uid="{00000000-0005-0000-0000-000000C20000}"/>
    <cellStyle name="Percentuale 55 3 4 3" xfId="24828" xr:uid="{00000000-0005-0000-0000-000001C20000}"/>
    <cellStyle name="Percentuale 55 3 5" xfId="6516" xr:uid="{00000000-0005-0000-0000-000002C20000}"/>
    <cellStyle name="Percentuale 55 3 5 2" xfId="24829" xr:uid="{00000000-0005-0000-0000-000003C20000}"/>
    <cellStyle name="Percentuale 55 3 6" xfId="24830" xr:uid="{00000000-0005-0000-0000-000004C20000}"/>
    <cellStyle name="Percentuale 55 3 6 2" xfId="44834" xr:uid="{00000000-0005-0000-0000-000005C20000}"/>
    <cellStyle name="Percentuale 55 3 7" xfId="24831" xr:uid="{00000000-0005-0000-0000-000006C20000}"/>
    <cellStyle name="Percentuale 55 3 8" xfId="24818" xr:uid="{00000000-0005-0000-0000-000007C20000}"/>
    <cellStyle name="Percentuale 55 4" xfId="2260" xr:uid="{00000000-0005-0000-0000-000008C20000}"/>
    <cellStyle name="Percentuale 55 4 2" xfId="4754" xr:uid="{00000000-0005-0000-0000-000009C20000}"/>
    <cellStyle name="Percentuale 55 4 2 2" xfId="4755" xr:uid="{00000000-0005-0000-0000-00000AC20000}"/>
    <cellStyle name="Percentuale 55 4 2 2 2" xfId="24834" xr:uid="{00000000-0005-0000-0000-00000BC20000}"/>
    <cellStyle name="Percentuale 55 4 2 3" xfId="13384" xr:uid="{00000000-0005-0000-0000-00000CC20000}"/>
    <cellStyle name="Percentuale 55 4 2 3 2" xfId="24835" xr:uid="{00000000-0005-0000-0000-00000DC20000}"/>
    <cellStyle name="Percentuale 55 4 2 4" xfId="24833" xr:uid="{00000000-0005-0000-0000-00000EC20000}"/>
    <cellStyle name="Percentuale 55 4 2 5" xfId="12993" xr:uid="{00000000-0005-0000-0000-00000FC20000}"/>
    <cellStyle name="Percentuale 55 4 3" xfId="4756" xr:uid="{00000000-0005-0000-0000-000010C20000}"/>
    <cellStyle name="Percentuale 55 4 3 2" xfId="24836" xr:uid="{00000000-0005-0000-0000-000011C20000}"/>
    <cellStyle name="Percentuale 55 4 4" xfId="24837" xr:uid="{00000000-0005-0000-0000-000012C20000}"/>
    <cellStyle name="Percentuale 55 4 5" xfId="24838" xr:uid="{00000000-0005-0000-0000-000013C20000}"/>
    <cellStyle name="Percentuale 55 4 5 2" xfId="44835" xr:uid="{00000000-0005-0000-0000-000014C20000}"/>
    <cellStyle name="Percentuale 55 4 6" xfId="24839" xr:uid="{00000000-0005-0000-0000-000015C20000}"/>
    <cellStyle name="Percentuale 55 4 7" xfId="24832" xr:uid="{00000000-0005-0000-0000-000016C20000}"/>
    <cellStyle name="Percentuale 55 5" xfId="2261" xr:uid="{00000000-0005-0000-0000-000017C20000}"/>
    <cellStyle name="Percentuale 55 5 2" xfId="24841" xr:uid="{00000000-0005-0000-0000-000018C20000}"/>
    <cellStyle name="Percentuale 55 5 3" xfId="24842" xr:uid="{00000000-0005-0000-0000-000019C20000}"/>
    <cellStyle name="Percentuale 55 5 3 2" xfId="44836" xr:uid="{00000000-0005-0000-0000-00001AC20000}"/>
    <cellStyle name="Percentuale 55 5 4" xfId="24843" xr:uid="{00000000-0005-0000-0000-00001BC20000}"/>
    <cellStyle name="Percentuale 55 5 5" xfId="24840" xr:uid="{00000000-0005-0000-0000-00001CC20000}"/>
    <cellStyle name="Percentuale 55 6" xfId="2256" xr:uid="{00000000-0005-0000-0000-00001DC20000}"/>
    <cellStyle name="Percentuale 55 6 2" xfId="5085" xr:uid="{00000000-0005-0000-0000-00001EC20000}"/>
    <cellStyle name="Percentuale 55 6 3" xfId="24844" xr:uid="{00000000-0005-0000-0000-00001FC20000}"/>
    <cellStyle name="Percentuale 55 7" xfId="24845" xr:uid="{00000000-0005-0000-0000-000020C20000}"/>
    <cellStyle name="Percentuale 55 7 2" xfId="44837" xr:uid="{00000000-0005-0000-0000-000021C20000}"/>
    <cellStyle name="Percentuale 55 8" xfId="24812" xr:uid="{00000000-0005-0000-0000-000022C20000}"/>
    <cellStyle name="Percentuale 56" xfId="831" xr:uid="{00000000-0005-0000-0000-000023C20000}"/>
    <cellStyle name="Percentuale 56 2" xfId="832" xr:uid="{00000000-0005-0000-0000-000024C20000}"/>
    <cellStyle name="Percentuale 56 2 2" xfId="2263" xr:uid="{00000000-0005-0000-0000-000025C20000}"/>
    <cellStyle name="Percentuale 56 2 2 2" xfId="9042" xr:uid="{00000000-0005-0000-0000-000026C20000}"/>
    <cellStyle name="Percentuale 56 2 2 3" xfId="24848" xr:uid="{00000000-0005-0000-0000-000027C20000}"/>
    <cellStyle name="Percentuale 56 2 3" xfId="8780" xr:uid="{00000000-0005-0000-0000-000028C20000}"/>
    <cellStyle name="Percentuale 56 2 3 2" xfId="24849" xr:uid="{00000000-0005-0000-0000-000029C20000}"/>
    <cellStyle name="Percentuale 56 2 4" xfId="24850" xr:uid="{00000000-0005-0000-0000-00002AC20000}"/>
    <cellStyle name="Percentuale 56 2 4 2" xfId="44838" xr:uid="{00000000-0005-0000-0000-00002BC20000}"/>
    <cellStyle name="Percentuale 56 2 5" xfId="24851" xr:uid="{00000000-0005-0000-0000-00002CC20000}"/>
    <cellStyle name="Percentuale 56 2 6" xfId="24847" xr:uid="{00000000-0005-0000-0000-00002DC20000}"/>
    <cellStyle name="Percentuale 56 3" xfId="833" xr:uid="{00000000-0005-0000-0000-00002EC20000}"/>
    <cellStyle name="Percentuale 56 3 2" xfId="2265" xr:uid="{00000000-0005-0000-0000-00002FC20000}"/>
    <cellStyle name="Percentuale 56 3 2 2" xfId="3884" xr:uid="{00000000-0005-0000-0000-000030C20000}"/>
    <cellStyle name="Percentuale 56 3 2 2 2" xfId="24855" xr:uid="{00000000-0005-0000-0000-000031C20000}"/>
    <cellStyle name="Percentuale 56 3 2 2 3" xfId="24854" xr:uid="{00000000-0005-0000-0000-000032C20000}"/>
    <cellStyle name="Percentuale 56 3 2 3" xfId="3056" xr:uid="{00000000-0005-0000-0000-000033C20000}"/>
    <cellStyle name="Percentuale 56 3 2 3 2" xfId="9596" xr:uid="{00000000-0005-0000-0000-000034C20000}"/>
    <cellStyle name="Percentuale 56 3 2 3 3" xfId="24856" xr:uid="{00000000-0005-0000-0000-000035C20000}"/>
    <cellStyle name="Percentuale 56 3 2 3 4" xfId="44839" xr:uid="{00000000-0005-0000-0000-000036C20000}"/>
    <cellStyle name="Percentuale 56 3 2 4" xfId="24857" xr:uid="{00000000-0005-0000-0000-000037C20000}"/>
    <cellStyle name="Percentuale 56 3 2 5" xfId="24853" xr:uid="{00000000-0005-0000-0000-000038C20000}"/>
    <cellStyle name="Percentuale 56 3 3" xfId="2264" xr:uid="{00000000-0005-0000-0000-000039C20000}"/>
    <cellStyle name="Percentuale 56 3 3 2" xfId="4757" xr:uid="{00000000-0005-0000-0000-00003AC20000}"/>
    <cellStyle name="Percentuale 56 3 3 2 2" xfId="24859" xr:uid="{00000000-0005-0000-0000-00003BC20000}"/>
    <cellStyle name="Percentuale 56 3 3 3" xfId="24860" xr:uid="{00000000-0005-0000-0000-00003CC20000}"/>
    <cellStyle name="Percentuale 56 3 3 4" xfId="24861" xr:uid="{00000000-0005-0000-0000-00003DC20000}"/>
    <cellStyle name="Percentuale 56 3 3 4 2" xfId="44840" xr:uid="{00000000-0005-0000-0000-00003EC20000}"/>
    <cellStyle name="Percentuale 56 3 3 5" xfId="24858" xr:uid="{00000000-0005-0000-0000-00003FC20000}"/>
    <cellStyle name="Percentuale 56 3 4" xfId="2546" xr:uid="{00000000-0005-0000-0000-000040C20000}"/>
    <cellStyle name="Percentuale 56 3 4 2" xfId="9257" xr:uid="{00000000-0005-0000-0000-000041C20000}"/>
    <cellStyle name="Percentuale 56 3 4 3" xfId="24862" xr:uid="{00000000-0005-0000-0000-000042C20000}"/>
    <cellStyle name="Percentuale 56 3 5" xfId="7695" xr:uid="{00000000-0005-0000-0000-000043C20000}"/>
    <cellStyle name="Percentuale 56 3 5 2" xfId="24863" xr:uid="{00000000-0005-0000-0000-000044C20000}"/>
    <cellStyle name="Percentuale 56 3 6" xfId="24864" xr:uid="{00000000-0005-0000-0000-000045C20000}"/>
    <cellStyle name="Percentuale 56 3 6 2" xfId="44841" xr:uid="{00000000-0005-0000-0000-000046C20000}"/>
    <cellStyle name="Percentuale 56 3 7" xfId="24865" xr:uid="{00000000-0005-0000-0000-000047C20000}"/>
    <cellStyle name="Percentuale 56 3 8" xfId="24852" xr:uid="{00000000-0005-0000-0000-000048C20000}"/>
    <cellStyle name="Percentuale 56 4" xfId="2266" xr:uid="{00000000-0005-0000-0000-000049C20000}"/>
    <cellStyle name="Percentuale 56 4 2" xfId="4758" xr:uid="{00000000-0005-0000-0000-00004AC20000}"/>
    <cellStyle name="Percentuale 56 4 2 2" xfId="4759" xr:uid="{00000000-0005-0000-0000-00004BC20000}"/>
    <cellStyle name="Percentuale 56 4 2 2 2" xfId="24868" xr:uid="{00000000-0005-0000-0000-00004CC20000}"/>
    <cellStyle name="Percentuale 56 4 2 3" xfId="13385" xr:uid="{00000000-0005-0000-0000-00004DC20000}"/>
    <cellStyle name="Percentuale 56 4 2 3 2" xfId="24869" xr:uid="{00000000-0005-0000-0000-00004EC20000}"/>
    <cellStyle name="Percentuale 56 4 2 4" xfId="24867" xr:uid="{00000000-0005-0000-0000-00004FC20000}"/>
    <cellStyle name="Percentuale 56 4 2 5" xfId="12994" xr:uid="{00000000-0005-0000-0000-000050C20000}"/>
    <cellStyle name="Percentuale 56 4 3" xfId="4760" xr:uid="{00000000-0005-0000-0000-000051C20000}"/>
    <cellStyle name="Percentuale 56 4 3 2" xfId="24870" xr:uid="{00000000-0005-0000-0000-000052C20000}"/>
    <cellStyle name="Percentuale 56 4 4" xfId="24871" xr:uid="{00000000-0005-0000-0000-000053C20000}"/>
    <cellStyle name="Percentuale 56 4 5" xfId="24872" xr:uid="{00000000-0005-0000-0000-000054C20000}"/>
    <cellStyle name="Percentuale 56 4 5 2" xfId="44842" xr:uid="{00000000-0005-0000-0000-000055C20000}"/>
    <cellStyle name="Percentuale 56 4 6" xfId="24873" xr:uid="{00000000-0005-0000-0000-000056C20000}"/>
    <cellStyle name="Percentuale 56 4 7" xfId="24866" xr:uid="{00000000-0005-0000-0000-000057C20000}"/>
    <cellStyle name="Percentuale 56 5" xfId="2267" xr:uid="{00000000-0005-0000-0000-000058C20000}"/>
    <cellStyle name="Percentuale 56 5 2" xfId="24875" xr:uid="{00000000-0005-0000-0000-000059C20000}"/>
    <cellStyle name="Percentuale 56 5 3" xfId="24876" xr:uid="{00000000-0005-0000-0000-00005AC20000}"/>
    <cellStyle name="Percentuale 56 5 3 2" xfId="44843" xr:uid="{00000000-0005-0000-0000-00005BC20000}"/>
    <cellStyle name="Percentuale 56 5 4" xfId="24877" xr:uid="{00000000-0005-0000-0000-00005CC20000}"/>
    <cellStyle name="Percentuale 56 5 5" xfId="24874" xr:uid="{00000000-0005-0000-0000-00005DC20000}"/>
    <cellStyle name="Percentuale 56 6" xfId="2262" xr:uid="{00000000-0005-0000-0000-00005EC20000}"/>
    <cellStyle name="Percentuale 56 6 2" xfId="5086" xr:uid="{00000000-0005-0000-0000-00005FC20000}"/>
    <cellStyle name="Percentuale 56 6 3" xfId="24878" xr:uid="{00000000-0005-0000-0000-000060C20000}"/>
    <cellStyle name="Percentuale 56 7" xfId="24879" xr:uid="{00000000-0005-0000-0000-000061C20000}"/>
    <cellStyle name="Percentuale 56 7 2" xfId="44844" xr:uid="{00000000-0005-0000-0000-000062C20000}"/>
    <cellStyle name="Percentuale 56 8" xfId="24846" xr:uid="{00000000-0005-0000-0000-000063C20000}"/>
    <cellStyle name="Percentuale 57" xfId="834" xr:uid="{00000000-0005-0000-0000-000064C20000}"/>
    <cellStyle name="Percentuale 57 2" xfId="835" xr:uid="{00000000-0005-0000-0000-000065C20000}"/>
    <cellStyle name="Percentuale 57 2 2" xfId="2269" xr:uid="{00000000-0005-0000-0000-000066C20000}"/>
    <cellStyle name="Percentuale 57 2 2 2" xfId="9043" xr:uid="{00000000-0005-0000-0000-000067C20000}"/>
    <cellStyle name="Percentuale 57 2 2 3" xfId="24882" xr:uid="{00000000-0005-0000-0000-000068C20000}"/>
    <cellStyle name="Percentuale 57 2 3" xfId="8781" xr:uid="{00000000-0005-0000-0000-000069C20000}"/>
    <cellStyle name="Percentuale 57 2 3 2" xfId="24883" xr:uid="{00000000-0005-0000-0000-00006AC20000}"/>
    <cellStyle name="Percentuale 57 2 4" xfId="24884" xr:uid="{00000000-0005-0000-0000-00006BC20000}"/>
    <cellStyle name="Percentuale 57 2 4 2" xfId="44845" xr:uid="{00000000-0005-0000-0000-00006CC20000}"/>
    <cellStyle name="Percentuale 57 2 5" xfId="24885" xr:uid="{00000000-0005-0000-0000-00006DC20000}"/>
    <cellStyle name="Percentuale 57 2 6" xfId="24881" xr:uid="{00000000-0005-0000-0000-00006EC20000}"/>
    <cellStyle name="Percentuale 57 3" xfId="836" xr:uid="{00000000-0005-0000-0000-00006FC20000}"/>
    <cellStyle name="Percentuale 57 3 2" xfId="2271" xr:uid="{00000000-0005-0000-0000-000070C20000}"/>
    <cellStyle name="Percentuale 57 3 2 2" xfId="3885" xr:uid="{00000000-0005-0000-0000-000071C20000}"/>
    <cellStyle name="Percentuale 57 3 2 2 2" xfId="24889" xr:uid="{00000000-0005-0000-0000-000072C20000}"/>
    <cellStyle name="Percentuale 57 3 2 2 3" xfId="24888" xr:uid="{00000000-0005-0000-0000-000073C20000}"/>
    <cellStyle name="Percentuale 57 3 2 3" xfId="3057" xr:uid="{00000000-0005-0000-0000-000074C20000}"/>
    <cellStyle name="Percentuale 57 3 2 3 2" xfId="9597" xr:uid="{00000000-0005-0000-0000-000075C20000}"/>
    <cellStyle name="Percentuale 57 3 2 3 3" xfId="24890" xr:uid="{00000000-0005-0000-0000-000076C20000}"/>
    <cellStyle name="Percentuale 57 3 2 3 4" xfId="44846" xr:uid="{00000000-0005-0000-0000-000077C20000}"/>
    <cellStyle name="Percentuale 57 3 2 4" xfId="24891" xr:uid="{00000000-0005-0000-0000-000078C20000}"/>
    <cellStyle name="Percentuale 57 3 2 5" xfId="24887" xr:uid="{00000000-0005-0000-0000-000079C20000}"/>
    <cellStyle name="Percentuale 57 3 3" xfId="2270" xr:uid="{00000000-0005-0000-0000-00007AC20000}"/>
    <cellStyle name="Percentuale 57 3 3 2" xfId="4761" xr:uid="{00000000-0005-0000-0000-00007BC20000}"/>
    <cellStyle name="Percentuale 57 3 3 2 2" xfId="24893" xr:uid="{00000000-0005-0000-0000-00007CC20000}"/>
    <cellStyle name="Percentuale 57 3 3 3" xfId="24894" xr:uid="{00000000-0005-0000-0000-00007DC20000}"/>
    <cellStyle name="Percentuale 57 3 3 4" xfId="24895" xr:uid="{00000000-0005-0000-0000-00007EC20000}"/>
    <cellStyle name="Percentuale 57 3 3 4 2" xfId="44847" xr:uid="{00000000-0005-0000-0000-00007FC20000}"/>
    <cellStyle name="Percentuale 57 3 3 5" xfId="24892" xr:uid="{00000000-0005-0000-0000-000080C20000}"/>
    <cellStyle name="Percentuale 57 3 4" xfId="2547" xr:uid="{00000000-0005-0000-0000-000081C20000}"/>
    <cellStyle name="Percentuale 57 3 4 2" xfId="9258" xr:uid="{00000000-0005-0000-0000-000082C20000}"/>
    <cellStyle name="Percentuale 57 3 4 3" xfId="24896" xr:uid="{00000000-0005-0000-0000-000083C20000}"/>
    <cellStyle name="Percentuale 57 3 5" xfId="7864" xr:uid="{00000000-0005-0000-0000-000084C20000}"/>
    <cellStyle name="Percentuale 57 3 5 2" xfId="24897" xr:uid="{00000000-0005-0000-0000-000085C20000}"/>
    <cellStyle name="Percentuale 57 3 6" xfId="24898" xr:uid="{00000000-0005-0000-0000-000086C20000}"/>
    <cellStyle name="Percentuale 57 3 6 2" xfId="44848" xr:uid="{00000000-0005-0000-0000-000087C20000}"/>
    <cellStyle name="Percentuale 57 3 7" xfId="24899" xr:uid="{00000000-0005-0000-0000-000088C20000}"/>
    <cellStyle name="Percentuale 57 3 8" xfId="24886" xr:uid="{00000000-0005-0000-0000-000089C20000}"/>
    <cellStyle name="Percentuale 57 4" xfId="2272" xr:uid="{00000000-0005-0000-0000-00008AC20000}"/>
    <cellStyle name="Percentuale 57 4 2" xfId="4762" xr:uid="{00000000-0005-0000-0000-00008BC20000}"/>
    <cellStyle name="Percentuale 57 4 2 2" xfId="4763" xr:uid="{00000000-0005-0000-0000-00008CC20000}"/>
    <cellStyle name="Percentuale 57 4 2 2 2" xfId="24902" xr:uid="{00000000-0005-0000-0000-00008DC20000}"/>
    <cellStyle name="Percentuale 57 4 2 3" xfId="13386" xr:uid="{00000000-0005-0000-0000-00008EC20000}"/>
    <cellStyle name="Percentuale 57 4 2 3 2" xfId="24903" xr:uid="{00000000-0005-0000-0000-00008FC20000}"/>
    <cellStyle name="Percentuale 57 4 2 4" xfId="24901" xr:uid="{00000000-0005-0000-0000-000090C20000}"/>
    <cellStyle name="Percentuale 57 4 2 5" xfId="12996" xr:uid="{00000000-0005-0000-0000-000091C20000}"/>
    <cellStyle name="Percentuale 57 4 3" xfId="4764" xr:uid="{00000000-0005-0000-0000-000092C20000}"/>
    <cellStyle name="Percentuale 57 4 3 2" xfId="24904" xr:uid="{00000000-0005-0000-0000-000093C20000}"/>
    <cellStyle name="Percentuale 57 4 4" xfId="24905" xr:uid="{00000000-0005-0000-0000-000094C20000}"/>
    <cellStyle name="Percentuale 57 4 5" xfId="24906" xr:uid="{00000000-0005-0000-0000-000095C20000}"/>
    <cellStyle name="Percentuale 57 4 5 2" xfId="44849" xr:uid="{00000000-0005-0000-0000-000096C20000}"/>
    <cellStyle name="Percentuale 57 4 6" xfId="24907" xr:uid="{00000000-0005-0000-0000-000097C20000}"/>
    <cellStyle name="Percentuale 57 4 7" xfId="24900" xr:uid="{00000000-0005-0000-0000-000098C20000}"/>
    <cellStyle name="Percentuale 57 5" xfId="2273" xr:uid="{00000000-0005-0000-0000-000099C20000}"/>
    <cellStyle name="Percentuale 57 5 2" xfId="24909" xr:uid="{00000000-0005-0000-0000-00009AC20000}"/>
    <cellStyle name="Percentuale 57 5 3" xfId="24910" xr:uid="{00000000-0005-0000-0000-00009BC20000}"/>
    <cellStyle name="Percentuale 57 5 3 2" xfId="44850" xr:uid="{00000000-0005-0000-0000-00009CC20000}"/>
    <cellStyle name="Percentuale 57 5 4" xfId="24911" xr:uid="{00000000-0005-0000-0000-00009DC20000}"/>
    <cellStyle name="Percentuale 57 5 5" xfId="24908" xr:uid="{00000000-0005-0000-0000-00009EC20000}"/>
    <cellStyle name="Percentuale 57 6" xfId="2268" xr:uid="{00000000-0005-0000-0000-00009FC20000}"/>
    <cellStyle name="Percentuale 57 6 2" xfId="5087" xr:uid="{00000000-0005-0000-0000-0000A0C20000}"/>
    <cellStyle name="Percentuale 57 6 3" xfId="24912" xr:uid="{00000000-0005-0000-0000-0000A1C20000}"/>
    <cellStyle name="Percentuale 57 7" xfId="24913" xr:uid="{00000000-0005-0000-0000-0000A2C20000}"/>
    <cellStyle name="Percentuale 57 7 2" xfId="44851" xr:uid="{00000000-0005-0000-0000-0000A3C20000}"/>
    <cellStyle name="Percentuale 57 8" xfId="24880" xr:uid="{00000000-0005-0000-0000-0000A4C20000}"/>
    <cellStyle name="Percentuale 58" xfId="837" xr:uid="{00000000-0005-0000-0000-0000A5C20000}"/>
    <cellStyle name="Percentuale 58 2" xfId="838" xr:uid="{00000000-0005-0000-0000-0000A6C20000}"/>
    <cellStyle name="Percentuale 58 2 2" xfId="2275" xr:uid="{00000000-0005-0000-0000-0000A7C20000}"/>
    <cellStyle name="Percentuale 58 2 2 2" xfId="9044" xr:uid="{00000000-0005-0000-0000-0000A8C20000}"/>
    <cellStyle name="Percentuale 58 2 2 3" xfId="24916" xr:uid="{00000000-0005-0000-0000-0000A9C20000}"/>
    <cellStyle name="Percentuale 58 2 3" xfId="8782" xr:uid="{00000000-0005-0000-0000-0000AAC20000}"/>
    <cellStyle name="Percentuale 58 2 3 2" xfId="24917" xr:uid="{00000000-0005-0000-0000-0000ABC20000}"/>
    <cellStyle name="Percentuale 58 2 4" xfId="24918" xr:uid="{00000000-0005-0000-0000-0000ACC20000}"/>
    <cellStyle name="Percentuale 58 2 4 2" xfId="44852" xr:uid="{00000000-0005-0000-0000-0000ADC20000}"/>
    <cellStyle name="Percentuale 58 2 5" xfId="24919" xr:uid="{00000000-0005-0000-0000-0000AEC20000}"/>
    <cellStyle name="Percentuale 58 2 6" xfId="24915" xr:uid="{00000000-0005-0000-0000-0000AFC20000}"/>
    <cellStyle name="Percentuale 58 3" xfId="839" xr:uid="{00000000-0005-0000-0000-0000B0C20000}"/>
    <cellStyle name="Percentuale 58 3 2" xfId="2277" xr:uid="{00000000-0005-0000-0000-0000B1C20000}"/>
    <cellStyle name="Percentuale 58 3 2 2" xfId="3886" xr:uid="{00000000-0005-0000-0000-0000B2C20000}"/>
    <cellStyle name="Percentuale 58 3 2 2 2" xfId="24923" xr:uid="{00000000-0005-0000-0000-0000B3C20000}"/>
    <cellStyle name="Percentuale 58 3 2 2 3" xfId="24922" xr:uid="{00000000-0005-0000-0000-0000B4C20000}"/>
    <cellStyle name="Percentuale 58 3 2 3" xfId="3058" xr:uid="{00000000-0005-0000-0000-0000B5C20000}"/>
    <cellStyle name="Percentuale 58 3 2 3 2" xfId="9598" xr:uid="{00000000-0005-0000-0000-0000B6C20000}"/>
    <cellStyle name="Percentuale 58 3 2 3 3" xfId="24924" xr:uid="{00000000-0005-0000-0000-0000B7C20000}"/>
    <cellStyle name="Percentuale 58 3 2 3 4" xfId="44853" xr:uid="{00000000-0005-0000-0000-0000B8C20000}"/>
    <cellStyle name="Percentuale 58 3 2 4" xfId="24925" xr:uid="{00000000-0005-0000-0000-0000B9C20000}"/>
    <cellStyle name="Percentuale 58 3 2 5" xfId="24921" xr:uid="{00000000-0005-0000-0000-0000BAC20000}"/>
    <cellStyle name="Percentuale 58 3 3" xfId="2276" xr:uid="{00000000-0005-0000-0000-0000BBC20000}"/>
    <cellStyle name="Percentuale 58 3 3 2" xfId="4765" xr:uid="{00000000-0005-0000-0000-0000BCC20000}"/>
    <cellStyle name="Percentuale 58 3 3 2 2" xfId="24927" xr:uid="{00000000-0005-0000-0000-0000BDC20000}"/>
    <cellStyle name="Percentuale 58 3 3 3" xfId="24928" xr:uid="{00000000-0005-0000-0000-0000BEC20000}"/>
    <cellStyle name="Percentuale 58 3 3 4" xfId="24929" xr:uid="{00000000-0005-0000-0000-0000BFC20000}"/>
    <cellStyle name="Percentuale 58 3 3 4 2" xfId="44854" xr:uid="{00000000-0005-0000-0000-0000C0C20000}"/>
    <cellStyle name="Percentuale 58 3 3 5" xfId="24926" xr:uid="{00000000-0005-0000-0000-0000C1C20000}"/>
    <cellStyle name="Percentuale 58 3 4" xfId="2548" xr:uid="{00000000-0005-0000-0000-0000C2C20000}"/>
    <cellStyle name="Percentuale 58 3 4 2" xfId="9259" xr:uid="{00000000-0005-0000-0000-0000C3C20000}"/>
    <cellStyle name="Percentuale 58 3 4 3" xfId="24930" xr:uid="{00000000-0005-0000-0000-0000C4C20000}"/>
    <cellStyle name="Percentuale 58 3 5" xfId="7736" xr:uid="{00000000-0005-0000-0000-0000C5C20000}"/>
    <cellStyle name="Percentuale 58 3 5 2" xfId="24931" xr:uid="{00000000-0005-0000-0000-0000C6C20000}"/>
    <cellStyle name="Percentuale 58 3 6" xfId="24932" xr:uid="{00000000-0005-0000-0000-0000C7C20000}"/>
    <cellStyle name="Percentuale 58 3 6 2" xfId="44855" xr:uid="{00000000-0005-0000-0000-0000C8C20000}"/>
    <cellStyle name="Percentuale 58 3 7" xfId="24933" xr:uid="{00000000-0005-0000-0000-0000C9C20000}"/>
    <cellStyle name="Percentuale 58 3 8" xfId="24920" xr:uid="{00000000-0005-0000-0000-0000CAC20000}"/>
    <cellStyle name="Percentuale 58 4" xfId="2278" xr:uid="{00000000-0005-0000-0000-0000CBC20000}"/>
    <cellStyle name="Percentuale 58 4 2" xfId="4766" xr:uid="{00000000-0005-0000-0000-0000CCC20000}"/>
    <cellStyle name="Percentuale 58 4 2 2" xfId="4767" xr:uid="{00000000-0005-0000-0000-0000CDC20000}"/>
    <cellStyle name="Percentuale 58 4 2 2 2" xfId="24936" xr:uid="{00000000-0005-0000-0000-0000CEC20000}"/>
    <cellStyle name="Percentuale 58 4 2 3" xfId="13387" xr:uid="{00000000-0005-0000-0000-0000CFC20000}"/>
    <cellStyle name="Percentuale 58 4 2 3 2" xfId="24937" xr:uid="{00000000-0005-0000-0000-0000D0C20000}"/>
    <cellStyle name="Percentuale 58 4 2 4" xfId="24935" xr:uid="{00000000-0005-0000-0000-0000D1C20000}"/>
    <cellStyle name="Percentuale 58 4 2 5" xfId="12997" xr:uid="{00000000-0005-0000-0000-0000D2C20000}"/>
    <cellStyle name="Percentuale 58 4 3" xfId="4768" xr:uid="{00000000-0005-0000-0000-0000D3C20000}"/>
    <cellStyle name="Percentuale 58 4 3 2" xfId="24938" xr:uid="{00000000-0005-0000-0000-0000D4C20000}"/>
    <cellStyle name="Percentuale 58 4 4" xfId="24939" xr:uid="{00000000-0005-0000-0000-0000D5C20000}"/>
    <cellStyle name="Percentuale 58 4 5" xfId="24940" xr:uid="{00000000-0005-0000-0000-0000D6C20000}"/>
    <cellStyle name="Percentuale 58 4 5 2" xfId="44856" xr:uid="{00000000-0005-0000-0000-0000D7C20000}"/>
    <cellStyle name="Percentuale 58 4 6" xfId="24941" xr:uid="{00000000-0005-0000-0000-0000D8C20000}"/>
    <cellStyle name="Percentuale 58 4 7" xfId="24934" xr:uid="{00000000-0005-0000-0000-0000D9C20000}"/>
    <cellStyle name="Percentuale 58 5" xfId="2279" xr:uid="{00000000-0005-0000-0000-0000DAC20000}"/>
    <cellStyle name="Percentuale 58 5 2" xfId="24943" xr:uid="{00000000-0005-0000-0000-0000DBC20000}"/>
    <cellStyle name="Percentuale 58 5 3" xfId="24944" xr:uid="{00000000-0005-0000-0000-0000DCC20000}"/>
    <cellStyle name="Percentuale 58 5 3 2" xfId="44857" xr:uid="{00000000-0005-0000-0000-0000DDC20000}"/>
    <cellStyle name="Percentuale 58 5 4" xfId="24945" xr:uid="{00000000-0005-0000-0000-0000DEC20000}"/>
    <cellStyle name="Percentuale 58 5 5" xfId="24942" xr:uid="{00000000-0005-0000-0000-0000DFC20000}"/>
    <cellStyle name="Percentuale 58 6" xfId="2274" xr:uid="{00000000-0005-0000-0000-0000E0C20000}"/>
    <cellStyle name="Percentuale 58 6 2" xfId="5088" xr:uid="{00000000-0005-0000-0000-0000E1C20000}"/>
    <cellStyle name="Percentuale 58 6 3" xfId="24946" xr:uid="{00000000-0005-0000-0000-0000E2C20000}"/>
    <cellStyle name="Percentuale 58 7" xfId="24947" xr:uid="{00000000-0005-0000-0000-0000E3C20000}"/>
    <cellStyle name="Percentuale 58 7 2" xfId="44858" xr:uid="{00000000-0005-0000-0000-0000E4C20000}"/>
    <cellStyle name="Percentuale 58 8" xfId="24914" xr:uid="{00000000-0005-0000-0000-0000E5C20000}"/>
    <cellStyle name="Percentuale 59" xfId="840" xr:uid="{00000000-0005-0000-0000-0000E6C20000}"/>
    <cellStyle name="Percentuale 59 2" xfId="841" xr:uid="{00000000-0005-0000-0000-0000E7C20000}"/>
    <cellStyle name="Percentuale 59 2 2" xfId="2281" xr:uid="{00000000-0005-0000-0000-0000E8C20000}"/>
    <cellStyle name="Percentuale 59 2 2 2" xfId="9045" xr:uid="{00000000-0005-0000-0000-0000E9C20000}"/>
    <cellStyle name="Percentuale 59 2 2 3" xfId="24950" xr:uid="{00000000-0005-0000-0000-0000EAC20000}"/>
    <cellStyle name="Percentuale 59 2 3" xfId="8783" xr:uid="{00000000-0005-0000-0000-0000EBC20000}"/>
    <cellStyle name="Percentuale 59 2 3 2" xfId="24951" xr:uid="{00000000-0005-0000-0000-0000ECC20000}"/>
    <cellStyle name="Percentuale 59 2 4" xfId="24952" xr:uid="{00000000-0005-0000-0000-0000EDC20000}"/>
    <cellStyle name="Percentuale 59 2 4 2" xfId="44859" xr:uid="{00000000-0005-0000-0000-0000EEC20000}"/>
    <cellStyle name="Percentuale 59 2 5" xfId="24953" xr:uid="{00000000-0005-0000-0000-0000EFC20000}"/>
    <cellStyle name="Percentuale 59 2 6" xfId="24949" xr:uid="{00000000-0005-0000-0000-0000F0C20000}"/>
    <cellStyle name="Percentuale 59 3" xfId="842" xr:uid="{00000000-0005-0000-0000-0000F1C20000}"/>
    <cellStyle name="Percentuale 59 3 2" xfId="2283" xr:uid="{00000000-0005-0000-0000-0000F2C20000}"/>
    <cellStyle name="Percentuale 59 3 2 2" xfId="3887" xr:uid="{00000000-0005-0000-0000-0000F3C20000}"/>
    <cellStyle name="Percentuale 59 3 2 2 2" xfId="24957" xr:uid="{00000000-0005-0000-0000-0000F4C20000}"/>
    <cellStyle name="Percentuale 59 3 2 2 3" xfId="24956" xr:uid="{00000000-0005-0000-0000-0000F5C20000}"/>
    <cellStyle name="Percentuale 59 3 2 3" xfId="3059" xr:uid="{00000000-0005-0000-0000-0000F6C20000}"/>
    <cellStyle name="Percentuale 59 3 2 3 2" xfId="9599" xr:uid="{00000000-0005-0000-0000-0000F7C20000}"/>
    <cellStyle name="Percentuale 59 3 2 3 3" xfId="24958" xr:uid="{00000000-0005-0000-0000-0000F8C20000}"/>
    <cellStyle name="Percentuale 59 3 2 3 4" xfId="44860" xr:uid="{00000000-0005-0000-0000-0000F9C20000}"/>
    <cellStyle name="Percentuale 59 3 2 4" xfId="24959" xr:uid="{00000000-0005-0000-0000-0000FAC20000}"/>
    <cellStyle name="Percentuale 59 3 2 5" xfId="24955" xr:uid="{00000000-0005-0000-0000-0000FBC20000}"/>
    <cellStyle name="Percentuale 59 3 3" xfId="2282" xr:uid="{00000000-0005-0000-0000-0000FCC20000}"/>
    <cellStyle name="Percentuale 59 3 3 2" xfId="4769" xr:uid="{00000000-0005-0000-0000-0000FDC20000}"/>
    <cellStyle name="Percentuale 59 3 3 2 2" xfId="24961" xr:uid="{00000000-0005-0000-0000-0000FEC20000}"/>
    <cellStyle name="Percentuale 59 3 3 3" xfId="24962" xr:uid="{00000000-0005-0000-0000-0000FFC20000}"/>
    <cellStyle name="Percentuale 59 3 3 4" xfId="24963" xr:uid="{00000000-0005-0000-0000-000000C30000}"/>
    <cellStyle name="Percentuale 59 3 3 4 2" xfId="44861" xr:uid="{00000000-0005-0000-0000-000001C30000}"/>
    <cellStyle name="Percentuale 59 3 3 5" xfId="24960" xr:uid="{00000000-0005-0000-0000-000002C30000}"/>
    <cellStyle name="Percentuale 59 3 4" xfId="2549" xr:uid="{00000000-0005-0000-0000-000003C30000}"/>
    <cellStyle name="Percentuale 59 3 4 2" xfId="9260" xr:uid="{00000000-0005-0000-0000-000004C30000}"/>
    <cellStyle name="Percentuale 59 3 4 3" xfId="24964" xr:uid="{00000000-0005-0000-0000-000005C30000}"/>
    <cellStyle name="Percentuale 59 3 5" xfId="6582" xr:uid="{00000000-0005-0000-0000-000006C30000}"/>
    <cellStyle name="Percentuale 59 3 5 2" xfId="24965" xr:uid="{00000000-0005-0000-0000-000007C30000}"/>
    <cellStyle name="Percentuale 59 3 6" xfId="24966" xr:uid="{00000000-0005-0000-0000-000008C30000}"/>
    <cellStyle name="Percentuale 59 3 6 2" xfId="44862" xr:uid="{00000000-0005-0000-0000-000009C30000}"/>
    <cellStyle name="Percentuale 59 3 7" xfId="24967" xr:uid="{00000000-0005-0000-0000-00000AC30000}"/>
    <cellStyle name="Percentuale 59 3 8" xfId="24954" xr:uid="{00000000-0005-0000-0000-00000BC30000}"/>
    <cellStyle name="Percentuale 59 4" xfId="2284" xr:uid="{00000000-0005-0000-0000-00000CC30000}"/>
    <cellStyle name="Percentuale 59 4 2" xfId="4770" xr:uid="{00000000-0005-0000-0000-00000DC30000}"/>
    <cellStyle name="Percentuale 59 4 2 2" xfId="4771" xr:uid="{00000000-0005-0000-0000-00000EC30000}"/>
    <cellStyle name="Percentuale 59 4 2 2 2" xfId="24970" xr:uid="{00000000-0005-0000-0000-00000FC30000}"/>
    <cellStyle name="Percentuale 59 4 2 3" xfId="13388" xr:uid="{00000000-0005-0000-0000-000010C30000}"/>
    <cellStyle name="Percentuale 59 4 2 3 2" xfId="24971" xr:uid="{00000000-0005-0000-0000-000011C30000}"/>
    <cellStyle name="Percentuale 59 4 2 4" xfId="24969" xr:uid="{00000000-0005-0000-0000-000012C30000}"/>
    <cellStyle name="Percentuale 59 4 2 5" xfId="12998" xr:uid="{00000000-0005-0000-0000-000013C30000}"/>
    <cellStyle name="Percentuale 59 4 3" xfId="4772" xr:uid="{00000000-0005-0000-0000-000014C30000}"/>
    <cellStyle name="Percentuale 59 4 3 2" xfId="24972" xr:uid="{00000000-0005-0000-0000-000015C30000}"/>
    <cellStyle name="Percentuale 59 4 4" xfId="24973" xr:uid="{00000000-0005-0000-0000-000016C30000}"/>
    <cellStyle name="Percentuale 59 4 5" xfId="24974" xr:uid="{00000000-0005-0000-0000-000017C30000}"/>
    <cellStyle name="Percentuale 59 4 5 2" xfId="44863" xr:uid="{00000000-0005-0000-0000-000018C30000}"/>
    <cellStyle name="Percentuale 59 4 6" xfId="24975" xr:uid="{00000000-0005-0000-0000-000019C30000}"/>
    <cellStyle name="Percentuale 59 4 7" xfId="24968" xr:uid="{00000000-0005-0000-0000-00001AC30000}"/>
    <cellStyle name="Percentuale 59 5" xfId="2285" xr:uid="{00000000-0005-0000-0000-00001BC30000}"/>
    <cellStyle name="Percentuale 59 5 2" xfId="24977" xr:uid="{00000000-0005-0000-0000-00001CC30000}"/>
    <cellStyle name="Percentuale 59 5 3" xfId="24978" xr:uid="{00000000-0005-0000-0000-00001DC30000}"/>
    <cellStyle name="Percentuale 59 5 3 2" xfId="44864" xr:uid="{00000000-0005-0000-0000-00001EC30000}"/>
    <cellStyle name="Percentuale 59 5 4" xfId="24979" xr:uid="{00000000-0005-0000-0000-00001FC30000}"/>
    <cellStyle name="Percentuale 59 5 5" xfId="24976" xr:uid="{00000000-0005-0000-0000-000020C30000}"/>
    <cellStyle name="Percentuale 59 6" xfId="2280" xr:uid="{00000000-0005-0000-0000-000021C30000}"/>
    <cellStyle name="Percentuale 59 6 2" xfId="5089" xr:uid="{00000000-0005-0000-0000-000022C30000}"/>
    <cellStyle name="Percentuale 59 6 3" xfId="24980" xr:uid="{00000000-0005-0000-0000-000023C30000}"/>
    <cellStyle name="Percentuale 59 7" xfId="24981" xr:uid="{00000000-0005-0000-0000-000024C30000}"/>
    <cellStyle name="Percentuale 59 7 2" xfId="44865" xr:uid="{00000000-0005-0000-0000-000025C30000}"/>
    <cellStyle name="Percentuale 59 8" xfId="24948" xr:uid="{00000000-0005-0000-0000-000026C30000}"/>
    <cellStyle name="Percentuale 6" xfId="843" xr:uid="{00000000-0005-0000-0000-000027C30000}"/>
    <cellStyle name="Percentuale 6 2" xfId="844" xr:uid="{00000000-0005-0000-0000-000028C30000}"/>
    <cellStyle name="Percentuale 6 2 2" xfId="2287" xr:uid="{00000000-0005-0000-0000-000029C30000}"/>
    <cellStyle name="Percentuale 6 2 2 2" xfId="9046" xr:uid="{00000000-0005-0000-0000-00002AC30000}"/>
    <cellStyle name="Percentuale 6 2 2 3" xfId="24984" xr:uid="{00000000-0005-0000-0000-00002BC30000}"/>
    <cellStyle name="Percentuale 6 2 3" xfId="8784" xr:uid="{00000000-0005-0000-0000-00002CC30000}"/>
    <cellStyle name="Percentuale 6 2 3 2" xfId="24985" xr:uid="{00000000-0005-0000-0000-00002DC30000}"/>
    <cellStyle name="Percentuale 6 2 4" xfId="24986" xr:uid="{00000000-0005-0000-0000-00002EC30000}"/>
    <cellStyle name="Percentuale 6 2 4 2" xfId="44866" xr:uid="{00000000-0005-0000-0000-00002FC30000}"/>
    <cellStyle name="Percentuale 6 2 5" xfId="24987" xr:uid="{00000000-0005-0000-0000-000030C30000}"/>
    <cellStyle name="Percentuale 6 2 6" xfId="24983" xr:uid="{00000000-0005-0000-0000-000031C30000}"/>
    <cellStyle name="Percentuale 6 3" xfId="845" xr:uid="{00000000-0005-0000-0000-000032C30000}"/>
    <cellStyle name="Percentuale 6 3 2" xfId="2289" xr:uid="{00000000-0005-0000-0000-000033C30000}"/>
    <cellStyle name="Percentuale 6 3 2 2" xfId="3888" xr:uid="{00000000-0005-0000-0000-000034C30000}"/>
    <cellStyle name="Percentuale 6 3 2 2 2" xfId="24991" xr:uid="{00000000-0005-0000-0000-000035C30000}"/>
    <cellStyle name="Percentuale 6 3 2 2 3" xfId="24990" xr:uid="{00000000-0005-0000-0000-000036C30000}"/>
    <cellStyle name="Percentuale 6 3 2 3" xfId="3060" xr:uid="{00000000-0005-0000-0000-000037C30000}"/>
    <cellStyle name="Percentuale 6 3 2 3 2" xfId="9600" xr:uid="{00000000-0005-0000-0000-000038C30000}"/>
    <cellStyle name="Percentuale 6 3 2 3 3" xfId="24992" xr:uid="{00000000-0005-0000-0000-000039C30000}"/>
    <cellStyle name="Percentuale 6 3 2 3 4" xfId="44867" xr:uid="{00000000-0005-0000-0000-00003AC30000}"/>
    <cellStyle name="Percentuale 6 3 2 4" xfId="24993" xr:uid="{00000000-0005-0000-0000-00003BC30000}"/>
    <cellStyle name="Percentuale 6 3 2 5" xfId="24989" xr:uid="{00000000-0005-0000-0000-00003CC30000}"/>
    <cellStyle name="Percentuale 6 3 3" xfId="2288" xr:uid="{00000000-0005-0000-0000-00003DC30000}"/>
    <cellStyle name="Percentuale 6 3 3 2" xfId="4773" xr:uid="{00000000-0005-0000-0000-00003EC30000}"/>
    <cellStyle name="Percentuale 6 3 3 2 2" xfId="24995" xr:uid="{00000000-0005-0000-0000-00003FC30000}"/>
    <cellStyle name="Percentuale 6 3 3 3" xfId="24996" xr:uid="{00000000-0005-0000-0000-000040C30000}"/>
    <cellStyle name="Percentuale 6 3 3 4" xfId="24997" xr:uid="{00000000-0005-0000-0000-000041C30000}"/>
    <cellStyle name="Percentuale 6 3 3 4 2" xfId="44868" xr:uid="{00000000-0005-0000-0000-000042C30000}"/>
    <cellStyle name="Percentuale 6 3 3 5" xfId="24994" xr:uid="{00000000-0005-0000-0000-000043C30000}"/>
    <cellStyle name="Percentuale 6 3 4" xfId="2550" xr:uid="{00000000-0005-0000-0000-000044C30000}"/>
    <cellStyle name="Percentuale 6 3 4 2" xfId="9261" xr:uid="{00000000-0005-0000-0000-000045C30000}"/>
    <cellStyle name="Percentuale 6 3 4 3" xfId="24998" xr:uid="{00000000-0005-0000-0000-000046C30000}"/>
    <cellStyle name="Percentuale 6 3 5" xfId="7735" xr:uid="{00000000-0005-0000-0000-000047C30000}"/>
    <cellStyle name="Percentuale 6 3 5 2" xfId="24999" xr:uid="{00000000-0005-0000-0000-000048C30000}"/>
    <cellStyle name="Percentuale 6 3 6" xfId="25000" xr:uid="{00000000-0005-0000-0000-000049C30000}"/>
    <cellStyle name="Percentuale 6 3 6 2" xfId="44869" xr:uid="{00000000-0005-0000-0000-00004AC30000}"/>
    <cellStyle name="Percentuale 6 3 7" xfId="25001" xr:uid="{00000000-0005-0000-0000-00004BC30000}"/>
    <cellStyle name="Percentuale 6 3 8" xfId="24988" xr:uid="{00000000-0005-0000-0000-00004CC30000}"/>
    <cellStyle name="Percentuale 6 4" xfId="2290" xr:uid="{00000000-0005-0000-0000-00004DC30000}"/>
    <cellStyle name="Percentuale 6 4 2" xfId="4774" xr:uid="{00000000-0005-0000-0000-00004EC30000}"/>
    <cellStyle name="Percentuale 6 4 2 2" xfId="4775" xr:uid="{00000000-0005-0000-0000-00004FC30000}"/>
    <cellStyle name="Percentuale 6 4 2 2 2" xfId="25004" xr:uid="{00000000-0005-0000-0000-000050C30000}"/>
    <cellStyle name="Percentuale 6 4 2 3" xfId="13389" xr:uid="{00000000-0005-0000-0000-000051C30000}"/>
    <cellStyle name="Percentuale 6 4 2 3 2" xfId="25005" xr:uid="{00000000-0005-0000-0000-000052C30000}"/>
    <cellStyle name="Percentuale 6 4 2 4" xfId="25003" xr:uid="{00000000-0005-0000-0000-000053C30000}"/>
    <cellStyle name="Percentuale 6 4 2 5" xfId="12999" xr:uid="{00000000-0005-0000-0000-000054C30000}"/>
    <cellStyle name="Percentuale 6 4 3" xfId="4776" xr:uid="{00000000-0005-0000-0000-000055C30000}"/>
    <cellStyle name="Percentuale 6 4 3 2" xfId="25006" xr:uid="{00000000-0005-0000-0000-000056C30000}"/>
    <cellStyle name="Percentuale 6 4 4" xfId="25007" xr:uid="{00000000-0005-0000-0000-000057C30000}"/>
    <cellStyle name="Percentuale 6 4 5" xfId="25008" xr:uid="{00000000-0005-0000-0000-000058C30000}"/>
    <cellStyle name="Percentuale 6 4 5 2" xfId="44870" xr:uid="{00000000-0005-0000-0000-000059C30000}"/>
    <cellStyle name="Percentuale 6 4 6" xfId="25009" xr:uid="{00000000-0005-0000-0000-00005AC30000}"/>
    <cellStyle name="Percentuale 6 4 7" xfId="25002" xr:uid="{00000000-0005-0000-0000-00005BC30000}"/>
    <cellStyle name="Percentuale 6 5" xfId="2291" xr:uid="{00000000-0005-0000-0000-00005CC30000}"/>
    <cellStyle name="Percentuale 6 5 2" xfId="25011" xr:uid="{00000000-0005-0000-0000-00005DC30000}"/>
    <cellStyle name="Percentuale 6 5 3" xfId="25012" xr:uid="{00000000-0005-0000-0000-00005EC30000}"/>
    <cellStyle name="Percentuale 6 5 3 2" xfId="44871" xr:uid="{00000000-0005-0000-0000-00005FC30000}"/>
    <cellStyle name="Percentuale 6 5 4" xfId="25013" xr:uid="{00000000-0005-0000-0000-000060C30000}"/>
    <cellStyle name="Percentuale 6 5 5" xfId="25010" xr:uid="{00000000-0005-0000-0000-000061C30000}"/>
    <cellStyle name="Percentuale 6 6" xfId="2286" xr:uid="{00000000-0005-0000-0000-000062C30000}"/>
    <cellStyle name="Percentuale 6 6 2" xfId="5090" xr:uid="{00000000-0005-0000-0000-000063C30000}"/>
    <cellStyle name="Percentuale 6 6 3" xfId="25014" xr:uid="{00000000-0005-0000-0000-000064C30000}"/>
    <cellStyle name="Percentuale 6 7" xfId="25015" xr:uid="{00000000-0005-0000-0000-000065C30000}"/>
    <cellStyle name="Percentuale 6 7 2" xfId="44872" xr:uid="{00000000-0005-0000-0000-000066C30000}"/>
    <cellStyle name="Percentuale 6 8" xfId="24982" xr:uid="{00000000-0005-0000-0000-000067C30000}"/>
    <cellStyle name="Percentuale 60" xfId="846" xr:uid="{00000000-0005-0000-0000-000068C30000}"/>
    <cellStyle name="Percentuale 60 2" xfId="847" xr:uid="{00000000-0005-0000-0000-000069C30000}"/>
    <cellStyle name="Percentuale 60 2 2" xfId="2293" xr:uid="{00000000-0005-0000-0000-00006AC30000}"/>
    <cellStyle name="Percentuale 60 2 2 2" xfId="9047" xr:uid="{00000000-0005-0000-0000-00006BC30000}"/>
    <cellStyle name="Percentuale 60 2 2 3" xfId="25018" xr:uid="{00000000-0005-0000-0000-00006CC30000}"/>
    <cellStyle name="Percentuale 60 2 3" xfId="8785" xr:uid="{00000000-0005-0000-0000-00006DC30000}"/>
    <cellStyle name="Percentuale 60 2 3 2" xfId="25019" xr:uid="{00000000-0005-0000-0000-00006EC30000}"/>
    <cellStyle name="Percentuale 60 2 4" xfId="25020" xr:uid="{00000000-0005-0000-0000-00006FC30000}"/>
    <cellStyle name="Percentuale 60 2 4 2" xfId="44873" xr:uid="{00000000-0005-0000-0000-000070C30000}"/>
    <cellStyle name="Percentuale 60 2 5" xfId="25021" xr:uid="{00000000-0005-0000-0000-000071C30000}"/>
    <cellStyle name="Percentuale 60 2 6" xfId="25017" xr:uid="{00000000-0005-0000-0000-000072C30000}"/>
    <cellStyle name="Percentuale 60 3" xfId="848" xr:uid="{00000000-0005-0000-0000-000073C30000}"/>
    <cellStyle name="Percentuale 60 3 2" xfId="2295" xr:uid="{00000000-0005-0000-0000-000074C30000}"/>
    <cellStyle name="Percentuale 60 3 2 2" xfId="3889" xr:uid="{00000000-0005-0000-0000-000075C30000}"/>
    <cellStyle name="Percentuale 60 3 2 2 2" xfId="25025" xr:uid="{00000000-0005-0000-0000-000076C30000}"/>
    <cellStyle name="Percentuale 60 3 2 2 3" xfId="25024" xr:uid="{00000000-0005-0000-0000-000077C30000}"/>
    <cellStyle name="Percentuale 60 3 2 3" xfId="3061" xr:uid="{00000000-0005-0000-0000-000078C30000}"/>
    <cellStyle name="Percentuale 60 3 2 3 2" xfId="9601" xr:uid="{00000000-0005-0000-0000-000079C30000}"/>
    <cellStyle name="Percentuale 60 3 2 3 3" xfId="25026" xr:uid="{00000000-0005-0000-0000-00007AC30000}"/>
    <cellStyle name="Percentuale 60 3 2 3 4" xfId="44874" xr:uid="{00000000-0005-0000-0000-00007BC30000}"/>
    <cellStyle name="Percentuale 60 3 2 4" xfId="25027" xr:uid="{00000000-0005-0000-0000-00007CC30000}"/>
    <cellStyle name="Percentuale 60 3 2 5" xfId="25023" xr:uid="{00000000-0005-0000-0000-00007DC30000}"/>
    <cellStyle name="Percentuale 60 3 3" xfId="2294" xr:uid="{00000000-0005-0000-0000-00007EC30000}"/>
    <cellStyle name="Percentuale 60 3 3 2" xfId="4777" xr:uid="{00000000-0005-0000-0000-00007FC30000}"/>
    <cellStyle name="Percentuale 60 3 3 2 2" xfId="25029" xr:uid="{00000000-0005-0000-0000-000080C30000}"/>
    <cellStyle name="Percentuale 60 3 3 3" xfId="25030" xr:uid="{00000000-0005-0000-0000-000081C30000}"/>
    <cellStyle name="Percentuale 60 3 3 4" xfId="25031" xr:uid="{00000000-0005-0000-0000-000082C30000}"/>
    <cellStyle name="Percentuale 60 3 3 4 2" xfId="44875" xr:uid="{00000000-0005-0000-0000-000083C30000}"/>
    <cellStyle name="Percentuale 60 3 3 5" xfId="25028" xr:uid="{00000000-0005-0000-0000-000084C30000}"/>
    <cellStyle name="Percentuale 60 3 4" xfId="2551" xr:uid="{00000000-0005-0000-0000-000085C30000}"/>
    <cellStyle name="Percentuale 60 3 4 2" xfId="9262" xr:uid="{00000000-0005-0000-0000-000086C30000}"/>
    <cellStyle name="Percentuale 60 3 4 3" xfId="25032" xr:uid="{00000000-0005-0000-0000-000087C30000}"/>
    <cellStyle name="Percentuale 60 3 5" xfId="6627" xr:uid="{00000000-0005-0000-0000-000088C30000}"/>
    <cellStyle name="Percentuale 60 3 5 2" xfId="25033" xr:uid="{00000000-0005-0000-0000-000089C30000}"/>
    <cellStyle name="Percentuale 60 3 6" xfId="25034" xr:uid="{00000000-0005-0000-0000-00008AC30000}"/>
    <cellStyle name="Percentuale 60 3 6 2" xfId="44876" xr:uid="{00000000-0005-0000-0000-00008BC30000}"/>
    <cellStyle name="Percentuale 60 3 7" xfId="25035" xr:uid="{00000000-0005-0000-0000-00008CC30000}"/>
    <cellStyle name="Percentuale 60 3 8" xfId="25022" xr:uid="{00000000-0005-0000-0000-00008DC30000}"/>
    <cellStyle name="Percentuale 60 4" xfId="2296" xr:uid="{00000000-0005-0000-0000-00008EC30000}"/>
    <cellStyle name="Percentuale 60 4 2" xfId="4778" xr:uid="{00000000-0005-0000-0000-00008FC30000}"/>
    <cellStyle name="Percentuale 60 4 2 2" xfId="4779" xr:uid="{00000000-0005-0000-0000-000090C30000}"/>
    <cellStyle name="Percentuale 60 4 2 2 2" xfId="25038" xr:uid="{00000000-0005-0000-0000-000091C30000}"/>
    <cellStyle name="Percentuale 60 4 2 3" xfId="13390" xr:uid="{00000000-0005-0000-0000-000092C30000}"/>
    <cellStyle name="Percentuale 60 4 2 3 2" xfId="25039" xr:uid="{00000000-0005-0000-0000-000093C30000}"/>
    <cellStyle name="Percentuale 60 4 2 4" xfId="25037" xr:uid="{00000000-0005-0000-0000-000094C30000}"/>
    <cellStyle name="Percentuale 60 4 2 5" xfId="13000" xr:uid="{00000000-0005-0000-0000-000095C30000}"/>
    <cellStyle name="Percentuale 60 4 3" xfId="4780" xr:uid="{00000000-0005-0000-0000-000096C30000}"/>
    <cellStyle name="Percentuale 60 4 3 2" xfId="25040" xr:uid="{00000000-0005-0000-0000-000097C30000}"/>
    <cellStyle name="Percentuale 60 4 4" xfId="25041" xr:uid="{00000000-0005-0000-0000-000098C30000}"/>
    <cellStyle name="Percentuale 60 4 5" xfId="25042" xr:uid="{00000000-0005-0000-0000-000099C30000}"/>
    <cellStyle name="Percentuale 60 4 5 2" xfId="44877" xr:uid="{00000000-0005-0000-0000-00009AC30000}"/>
    <cellStyle name="Percentuale 60 4 6" xfId="25043" xr:uid="{00000000-0005-0000-0000-00009BC30000}"/>
    <cellStyle name="Percentuale 60 4 7" xfId="25036" xr:uid="{00000000-0005-0000-0000-00009CC30000}"/>
    <cellStyle name="Percentuale 60 5" xfId="2297" xr:uid="{00000000-0005-0000-0000-00009DC30000}"/>
    <cellStyle name="Percentuale 60 5 2" xfId="25045" xr:uid="{00000000-0005-0000-0000-00009EC30000}"/>
    <cellStyle name="Percentuale 60 5 3" xfId="25046" xr:uid="{00000000-0005-0000-0000-00009FC30000}"/>
    <cellStyle name="Percentuale 60 5 3 2" xfId="44878" xr:uid="{00000000-0005-0000-0000-0000A0C30000}"/>
    <cellStyle name="Percentuale 60 5 4" xfId="25047" xr:uid="{00000000-0005-0000-0000-0000A1C30000}"/>
    <cellStyle name="Percentuale 60 5 5" xfId="25044" xr:uid="{00000000-0005-0000-0000-0000A2C30000}"/>
    <cellStyle name="Percentuale 60 6" xfId="2292" xr:uid="{00000000-0005-0000-0000-0000A3C30000}"/>
    <cellStyle name="Percentuale 60 6 2" xfId="5091" xr:uid="{00000000-0005-0000-0000-0000A4C30000}"/>
    <cellStyle name="Percentuale 60 6 3" xfId="25048" xr:uid="{00000000-0005-0000-0000-0000A5C30000}"/>
    <cellStyle name="Percentuale 60 7" xfId="25049" xr:uid="{00000000-0005-0000-0000-0000A6C30000}"/>
    <cellStyle name="Percentuale 60 7 2" xfId="44879" xr:uid="{00000000-0005-0000-0000-0000A7C30000}"/>
    <cellStyle name="Percentuale 60 8" xfId="25016" xr:uid="{00000000-0005-0000-0000-0000A8C30000}"/>
    <cellStyle name="Percentuale 61" xfId="849" xr:uid="{00000000-0005-0000-0000-0000A9C30000}"/>
    <cellStyle name="Percentuale 61 2" xfId="850" xr:uid="{00000000-0005-0000-0000-0000AAC30000}"/>
    <cellStyle name="Percentuale 61 2 2" xfId="2299" xr:uid="{00000000-0005-0000-0000-0000ABC30000}"/>
    <cellStyle name="Percentuale 61 2 2 2" xfId="9048" xr:uid="{00000000-0005-0000-0000-0000ACC30000}"/>
    <cellStyle name="Percentuale 61 2 2 3" xfId="25052" xr:uid="{00000000-0005-0000-0000-0000ADC30000}"/>
    <cellStyle name="Percentuale 61 2 3" xfId="8786" xr:uid="{00000000-0005-0000-0000-0000AEC30000}"/>
    <cellStyle name="Percentuale 61 2 3 2" xfId="25053" xr:uid="{00000000-0005-0000-0000-0000AFC30000}"/>
    <cellStyle name="Percentuale 61 2 4" xfId="25054" xr:uid="{00000000-0005-0000-0000-0000B0C30000}"/>
    <cellStyle name="Percentuale 61 2 4 2" xfId="44880" xr:uid="{00000000-0005-0000-0000-0000B1C30000}"/>
    <cellStyle name="Percentuale 61 2 5" xfId="25055" xr:uid="{00000000-0005-0000-0000-0000B2C30000}"/>
    <cellStyle name="Percentuale 61 2 6" xfId="25051" xr:uid="{00000000-0005-0000-0000-0000B3C30000}"/>
    <cellStyle name="Percentuale 61 3" xfId="851" xr:uid="{00000000-0005-0000-0000-0000B4C30000}"/>
    <cellStyle name="Percentuale 61 3 2" xfId="2301" xr:uid="{00000000-0005-0000-0000-0000B5C30000}"/>
    <cellStyle name="Percentuale 61 3 2 2" xfId="3890" xr:uid="{00000000-0005-0000-0000-0000B6C30000}"/>
    <cellStyle name="Percentuale 61 3 2 2 2" xfId="25059" xr:uid="{00000000-0005-0000-0000-0000B7C30000}"/>
    <cellStyle name="Percentuale 61 3 2 2 3" xfId="25058" xr:uid="{00000000-0005-0000-0000-0000B8C30000}"/>
    <cellStyle name="Percentuale 61 3 2 3" xfId="3062" xr:uid="{00000000-0005-0000-0000-0000B9C30000}"/>
    <cellStyle name="Percentuale 61 3 2 3 2" xfId="9602" xr:uid="{00000000-0005-0000-0000-0000BAC30000}"/>
    <cellStyle name="Percentuale 61 3 2 3 3" xfId="25060" xr:uid="{00000000-0005-0000-0000-0000BBC30000}"/>
    <cellStyle name="Percentuale 61 3 2 3 4" xfId="44881" xr:uid="{00000000-0005-0000-0000-0000BCC30000}"/>
    <cellStyle name="Percentuale 61 3 2 4" xfId="25061" xr:uid="{00000000-0005-0000-0000-0000BDC30000}"/>
    <cellStyle name="Percentuale 61 3 2 5" xfId="25057" xr:uid="{00000000-0005-0000-0000-0000BEC30000}"/>
    <cellStyle name="Percentuale 61 3 3" xfId="2300" xr:uid="{00000000-0005-0000-0000-0000BFC30000}"/>
    <cellStyle name="Percentuale 61 3 3 2" xfId="4781" xr:uid="{00000000-0005-0000-0000-0000C0C30000}"/>
    <cellStyle name="Percentuale 61 3 3 2 2" xfId="25063" xr:uid="{00000000-0005-0000-0000-0000C1C30000}"/>
    <cellStyle name="Percentuale 61 3 3 3" xfId="25064" xr:uid="{00000000-0005-0000-0000-0000C2C30000}"/>
    <cellStyle name="Percentuale 61 3 3 4" xfId="25065" xr:uid="{00000000-0005-0000-0000-0000C3C30000}"/>
    <cellStyle name="Percentuale 61 3 3 4 2" xfId="44882" xr:uid="{00000000-0005-0000-0000-0000C4C30000}"/>
    <cellStyle name="Percentuale 61 3 3 5" xfId="25062" xr:uid="{00000000-0005-0000-0000-0000C5C30000}"/>
    <cellStyle name="Percentuale 61 3 4" xfId="2552" xr:uid="{00000000-0005-0000-0000-0000C6C30000}"/>
    <cellStyle name="Percentuale 61 3 4 2" xfId="9263" xr:uid="{00000000-0005-0000-0000-0000C7C30000}"/>
    <cellStyle name="Percentuale 61 3 4 3" xfId="25066" xr:uid="{00000000-0005-0000-0000-0000C8C30000}"/>
    <cellStyle name="Percentuale 61 3 5" xfId="6626" xr:uid="{00000000-0005-0000-0000-0000C9C30000}"/>
    <cellStyle name="Percentuale 61 3 5 2" xfId="25067" xr:uid="{00000000-0005-0000-0000-0000CAC30000}"/>
    <cellStyle name="Percentuale 61 3 6" xfId="25068" xr:uid="{00000000-0005-0000-0000-0000CBC30000}"/>
    <cellStyle name="Percentuale 61 3 6 2" xfId="44883" xr:uid="{00000000-0005-0000-0000-0000CCC30000}"/>
    <cellStyle name="Percentuale 61 3 7" xfId="25069" xr:uid="{00000000-0005-0000-0000-0000CDC30000}"/>
    <cellStyle name="Percentuale 61 3 8" xfId="25056" xr:uid="{00000000-0005-0000-0000-0000CEC30000}"/>
    <cellStyle name="Percentuale 61 4" xfId="2302" xr:uid="{00000000-0005-0000-0000-0000CFC30000}"/>
    <cellStyle name="Percentuale 61 4 2" xfId="4782" xr:uid="{00000000-0005-0000-0000-0000D0C30000}"/>
    <cellStyle name="Percentuale 61 4 2 2" xfId="4783" xr:uid="{00000000-0005-0000-0000-0000D1C30000}"/>
    <cellStyle name="Percentuale 61 4 2 2 2" xfId="25072" xr:uid="{00000000-0005-0000-0000-0000D2C30000}"/>
    <cellStyle name="Percentuale 61 4 2 3" xfId="13391" xr:uid="{00000000-0005-0000-0000-0000D3C30000}"/>
    <cellStyle name="Percentuale 61 4 2 3 2" xfId="25073" xr:uid="{00000000-0005-0000-0000-0000D4C30000}"/>
    <cellStyle name="Percentuale 61 4 2 4" xfId="25071" xr:uid="{00000000-0005-0000-0000-0000D5C30000}"/>
    <cellStyle name="Percentuale 61 4 2 5" xfId="13001" xr:uid="{00000000-0005-0000-0000-0000D6C30000}"/>
    <cellStyle name="Percentuale 61 4 3" xfId="4784" xr:uid="{00000000-0005-0000-0000-0000D7C30000}"/>
    <cellStyle name="Percentuale 61 4 3 2" xfId="25074" xr:uid="{00000000-0005-0000-0000-0000D8C30000}"/>
    <cellStyle name="Percentuale 61 4 4" xfId="25075" xr:uid="{00000000-0005-0000-0000-0000D9C30000}"/>
    <cellStyle name="Percentuale 61 4 5" xfId="25076" xr:uid="{00000000-0005-0000-0000-0000DAC30000}"/>
    <cellStyle name="Percentuale 61 4 5 2" xfId="44884" xr:uid="{00000000-0005-0000-0000-0000DBC30000}"/>
    <cellStyle name="Percentuale 61 4 6" xfId="25077" xr:uid="{00000000-0005-0000-0000-0000DCC30000}"/>
    <cellStyle name="Percentuale 61 4 7" xfId="25070" xr:uid="{00000000-0005-0000-0000-0000DDC30000}"/>
    <cellStyle name="Percentuale 61 5" xfId="2303" xr:uid="{00000000-0005-0000-0000-0000DEC30000}"/>
    <cellStyle name="Percentuale 61 5 2" xfId="25079" xr:uid="{00000000-0005-0000-0000-0000DFC30000}"/>
    <cellStyle name="Percentuale 61 5 3" xfId="25080" xr:uid="{00000000-0005-0000-0000-0000E0C30000}"/>
    <cellStyle name="Percentuale 61 5 3 2" xfId="44885" xr:uid="{00000000-0005-0000-0000-0000E1C30000}"/>
    <cellStyle name="Percentuale 61 5 4" xfId="25081" xr:uid="{00000000-0005-0000-0000-0000E2C30000}"/>
    <cellStyle name="Percentuale 61 5 5" xfId="25078" xr:uid="{00000000-0005-0000-0000-0000E3C30000}"/>
    <cellStyle name="Percentuale 61 6" xfId="2298" xr:uid="{00000000-0005-0000-0000-0000E4C30000}"/>
    <cellStyle name="Percentuale 61 6 2" xfId="5092" xr:uid="{00000000-0005-0000-0000-0000E5C30000}"/>
    <cellStyle name="Percentuale 61 6 3" xfId="25082" xr:uid="{00000000-0005-0000-0000-0000E6C30000}"/>
    <cellStyle name="Percentuale 61 7" xfId="25083" xr:uid="{00000000-0005-0000-0000-0000E7C30000}"/>
    <cellStyle name="Percentuale 61 7 2" xfId="44886" xr:uid="{00000000-0005-0000-0000-0000E8C30000}"/>
    <cellStyle name="Percentuale 61 8" xfId="25050" xr:uid="{00000000-0005-0000-0000-0000E9C30000}"/>
    <cellStyle name="Percentuale 62" xfId="852" xr:uid="{00000000-0005-0000-0000-0000EAC30000}"/>
    <cellStyle name="Percentuale 62 2" xfId="2304" xr:uid="{00000000-0005-0000-0000-0000EBC30000}"/>
    <cellStyle name="Percentuale 62 2 2" xfId="9049" xr:uid="{00000000-0005-0000-0000-0000ECC30000}"/>
    <cellStyle name="Percentuale 62 2 2 2" xfId="25086" xr:uid="{00000000-0005-0000-0000-0000EDC30000}"/>
    <cellStyle name="Percentuale 62 2 3" xfId="25085" xr:uid="{00000000-0005-0000-0000-0000EEC30000}"/>
    <cellStyle name="Percentuale 62 3" xfId="8787" xr:uid="{00000000-0005-0000-0000-0000EFC30000}"/>
    <cellStyle name="Percentuale 62 3 2" xfId="25087" xr:uid="{00000000-0005-0000-0000-0000F0C30000}"/>
    <cellStyle name="Percentuale 62 4" xfId="25088" xr:uid="{00000000-0005-0000-0000-0000F1C30000}"/>
    <cellStyle name="Percentuale 62 4 2" xfId="44887" xr:uid="{00000000-0005-0000-0000-0000F2C30000}"/>
    <cellStyle name="Percentuale 62 5" xfId="25084" xr:uid="{00000000-0005-0000-0000-0000F3C30000}"/>
    <cellStyle name="Percentuale 63" xfId="853" xr:uid="{00000000-0005-0000-0000-0000F4C30000}"/>
    <cellStyle name="Percentuale 63 2" xfId="2305" xr:uid="{00000000-0005-0000-0000-0000F5C30000}"/>
    <cellStyle name="Percentuale 63 2 2" xfId="9050" xr:uid="{00000000-0005-0000-0000-0000F6C30000}"/>
    <cellStyle name="Percentuale 63 2 2 2" xfId="25091" xr:uid="{00000000-0005-0000-0000-0000F7C30000}"/>
    <cellStyle name="Percentuale 63 2 3" xfId="25090" xr:uid="{00000000-0005-0000-0000-0000F8C30000}"/>
    <cellStyle name="Percentuale 63 3" xfId="8788" xr:uid="{00000000-0005-0000-0000-0000F9C30000}"/>
    <cellStyle name="Percentuale 63 3 2" xfId="25092" xr:uid="{00000000-0005-0000-0000-0000FAC30000}"/>
    <cellStyle name="Percentuale 63 4" xfId="25093" xr:uid="{00000000-0005-0000-0000-0000FBC30000}"/>
    <cellStyle name="Percentuale 63 4 2" xfId="44888" xr:uid="{00000000-0005-0000-0000-0000FCC30000}"/>
    <cellStyle name="Percentuale 63 5" xfId="25089" xr:uid="{00000000-0005-0000-0000-0000FDC30000}"/>
    <cellStyle name="Percentuale 64" xfId="854" xr:uid="{00000000-0005-0000-0000-0000FEC30000}"/>
    <cellStyle name="Percentuale 64 2" xfId="2306" xr:uid="{00000000-0005-0000-0000-0000FFC30000}"/>
    <cellStyle name="Percentuale 64 2 2" xfId="9051" xr:uid="{00000000-0005-0000-0000-000000C40000}"/>
    <cellStyle name="Percentuale 64 2 2 2" xfId="25096" xr:uid="{00000000-0005-0000-0000-000001C40000}"/>
    <cellStyle name="Percentuale 64 2 3" xfId="25095" xr:uid="{00000000-0005-0000-0000-000002C40000}"/>
    <cellStyle name="Percentuale 64 3" xfId="8789" xr:uid="{00000000-0005-0000-0000-000003C40000}"/>
    <cellStyle name="Percentuale 64 3 2" xfId="25097" xr:uid="{00000000-0005-0000-0000-000004C40000}"/>
    <cellStyle name="Percentuale 64 4" xfId="25098" xr:uid="{00000000-0005-0000-0000-000005C40000}"/>
    <cellStyle name="Percentuale 64 4 2" xfId="44889" xr:uid="{00000000-0005-0000-0000-000006C40000}"/>
    <cellStyle name="Percentuale 64 5" xfId="25094" xr:uid="{00000000-0005-0000-0000-000007C40000}"/>
    <cellStyle name="Percentuale 65" xfId="855" xr:uid="{00000000-0005-0000-0000-000008C40000}"/>
    <cellStyle name="Percentuale 65 2" xfId="2307" xr:uid="{00000000-0005-0000-0000-000009C40000}"/>
    <cellStyle name="Percentuale 65 2 2" xfId="9052" xr:uid="{00000000-0005-0000-0000-00000AC40000}"/>
    <cellStyle name="Percentuale 65 2 2 2" xfId="25101" xr:uid="{00000000-0005-0000-0000-00000BC40000}"/>
    <cellStyle name="Percentuale 65 2 3" xfId="25100" xr:uid="{00000000-0005-0000-0000-00000CC40000}"/>
    <cellStyle name="Percentuale 65 3" xfId="8790" xr:uid="{00000000-0005-0000-0000-00000DC40000}"/>
    <cellStyle name="Percentuale 65 3 2" xfId="25102" xr:uid="{00000000-0005-0000-0000-00000EC40000}"/>
    <cellStyle name="Percentuale 65 4" xfId="25103" xr:uid="{00000000-0005-0000-0000-00000FC40000}"/>
    <cellStyle name="Percentuale 65 4 2" xfId="44890" xr:uid="{00000000-0005-0000-0000-000010C40000}"/>
    <cellStyle name="Percentuale 65 5" xfId="25099" xr:uid="{00000000-0005-0000-0000-000011C40000}"/>
    <cellStyle name="Percentuale 66" xfId="856" xr:uid="{00000000-0005-0000-0000-000012C40000}"/>
    <cellStyle name="Percentuale 66 2" xfId="2308" xr:uid="{00000000-0005-0000-0000-000013C40000}"/>
    <cellStyle name="Percentuale 66 2 2" xfId="9053" xr:uid="{00000000-0005-0000-0000-000014C40000}"/>
    <cellStyle name="Percentuale 66 2 2 2" xfId="25106" xr:uid="{00000000-0005-0000-0000-000015C40000}"/>
    <cellStyle name="Percentuale 66 2 3" xfId="25105" xr:uid="{00000000-0005-0000-0000-000016C40000}"/>
    <cellStyle name="Percentuale 66 3" xfId="8791" xr:uid="{00000000-0005-0000-0000-000017C40000}"/>
    <cellStyle name="Percentuale 66 3 2" xfId="25107" xr:uid="{00000000-0005-0000-0000-000018C40000}"/>
    <cellStyle name="Percentuale 66 4" xfId="25108" xr:uid="{00000000-0005-0000-0000-000019C40000}"/>
    <cellStyle name="Percentuale 66 4 2" xfId="44891" xr:uid="{00000000-0005-0000-0000-00001AC40000}"/>
    <cellStyle name="Percentuale 66 5" xfId="25104" xr:uid="{00000000-0005-0000-0000-00001BC40000}"/>
    <cellStyle name="Percentuale 67" xfId="857" xr:uid="{00000000-0005-0000-0000-00001CC40000}"/>
    <cellStyle name="Percentuale 67 2" xfId="2309" xr:uid="{00000000-0005-0000-0000-00001DC40000}"/>
    <cellStyle name="Percentuale 67 2 2" xfId="9054" xr:uid="{00000000-0005-0000-0000-00001EC40000}"/>
    <cellStyle name="Percentuale 67 2 2 2" xfId="25111" xr:uid="{00000000-0005-0000-0000-00001FC40000}"/>
    <cellStyle name="Percentuale 67 2 3" xfId="25110" xr:uid="{00000000-0005-0000-0000-000020C40000}"/>
    <cellStyle name="Percentuale 67 3" xfId="8792" xr:uid="{00000000-0005-0000-0000-000021C40000}"/>
    <cellStyle name="Percentuale 67 3 2" xfId="25112" xr:uid="{00000000-0005-0000-0000-000022C40000}"/>
    <cellStyle name="Percentuale 67 4" xfId="25113" xr:uid="{00000000-0005-0000-0000-000023C40000}"/>
    <cellStyle name="Percentuale 67 4 2" xfId="44892" xr:uid="{00000000-0005-0000-0000-000024C40000}"/>
    <cellStyle name="Percentuale 67 5" xfId="25109" xr:uid="{00000000-0005-0000-0000-000025C40000}"/>
    <cellStyle name="Percentuale 68" xfId="858" xr:uid="{00000000-0005-0000-0000-000026C40000}"/>
    <cellStyle name="Percentuale 68 2" xfId="859" xr:uid="{00000000-0005-0000-0000-000027C40000}"/>
    <cellStyle name="Percentuale 68 2 2" xfId="2311" xr:uid="{00000000-0005-0000-0000-000028C40000}"/>
    <cellStyle name="Percentuale 68 2 2 2" xfId="9055" xr:uid="{00000000-0005-0000-0000-000029C40000}"/>
    <cellStyle name="Percentuale 68 2 2 3" xfId="25116" xr:uid="{00000000-0005-0000-0000-00002AC40000}"/>
    <cellStyle name="Percentuale 68 2 3" xfId="8793" xr:uid="{00000000-0005-0000-0000-00002BC40000}"/>
    <cellStyle name="Percentuale 68 2 3 2" xfId="25117" xr:uid="{00000000-0005-0000-0000-00002CC40000}"/>
    <cellStyle name="Percentuale 68 2 4" xfId="25118" xr:uid="{00000000-0005-0000-0000-00002DC40000}"/>
    <cellStyle name="Percentuale 68 2 4 2" xfId="44893" xr:uid="{00000000-0005-0000-0000-00002EC40000}"/>
    <cellStyle name="Percentuale 68 2 5" xfId="25119" xr:uid="{00000000-0005-0000-0000-00002FC40000}"/>
    <cellStyle name="Percentuale 68 2 6" xfId="25115" xr:uid="{00000000-0005-0000-0000-000030C40000}"/>
    <cellStyle name="Percentuale 68 3" xfId="860" xr:uid="{00000000-0005-0000-0000-000031C40000}"/>
    <cellStyle name="Percentuale 68 3 2" xfId="2313" xr:uid="{00000000-0005-0000-0000-000032C40000}"/>
    <cellStyle name="Percentuale 68 3 2 2" xfId="3891" xr:uid="{00000000-0005-0000-0000-000033C40000}"/>
    <cellStyle name="Percentuale 68 3 2 2 2" xfId="25123" xr:uid="{00000000-0005-0000-0000-000034C40000}"/>
    <cellStyle name="Percentuale 68 3 2 2 3" xfId="25122" xr:uid="{00000000-0005-0000-0000-000035C40000}"/>
    <cellStyle name="Percentuale 68 3 2 3" xfId="3063" xr:uid="{00000000-0005-0000-0000-000036C40000}"/>
    <cellStyle name="Percentuale 68 3 2 3 2" xfId="9603" xr:uid="{00000000-0005-0000-0000-000037C40000}"/>
    <cellStyle name="Percentuale 68 3 2 3 3" xfId="25124" xr:uid="{00000000-0005-0000-0000-000038C40000}"/>
    <cellStyle name="Percentuale 68 3 2 3 4" xfId="44894" xr:uid="{00000000-0005-0000-0000-000039C40000}"/>
    <cellStyle name="Percentuale 68 3 2 4" xfId="25125" xr:uid="{00000000-0005-0000-0000-00003AC40000}"/>
    <cellStyle name="Percentuale 68 3 2 5" xfId="25121" xr:uid="{00000000-0005-0000-0000-00003BC40000}"/>
    <cellStyle name="Percentuale 68 3 3" xfId="2312" xr:uid="{00000000-0005-0000-0000-00003CC40000}"/>
    <cellStyle name="Percentuale 68 3 3 2" xfId="4785" xr:uid="{00000000-0005-0000-0000-00003DC40000}"/>
    <cellStyle name="Percentuale 68 3 3 2 2" xfId="25127" xr:uid="{00000000-0005-0000-0000-00003EC40000}"/>
    <cellStyle name="Percentuale 68 3 3 3" xfId="25128" xr:uid="{00000000-0005-0000-0000-00003FC40000}"/>
    <cellStyle name="Percentuale 68 3 3 4" xfId="25129" xr:uid="{00000000-0005-0000-0000-000040C40000}"/>
    <cellStyle name="Percentuale 68 3 3 4 2" xfId="44895" xr:uid="{00000000-0005-0000-0000-000041C40000}"/>
    <cellStyle name="Percentuale 68 3 3 5" xfId="25126" xr:uid="{00000000-0005-0000-0000-000042C40000}"/>
    <cellStyle name="Percentuale 68 3 4" xfId="2553" xr:uid="{00000000-0005-0000-0000-000043C40000}"/>
    <cellStyle name="Percentuale 68 3 4 2" xfId="9264" xr:uid="{00000000-0005-0000-0000-000044C40000}"/>
    <cellStyle name="Percentuale 68 3 4 3" xfId="25130" xr:uid="{00000000-0005-0000-0000-000045C40000}"/>
    <cellStyle name="Percentuale 68 3 5" xfId="6842" xr:uid="{00000000-0005-0000-0000-000046C40000}"/>
    <cellStyle name="Percentuale 68 3 5 2" xfId="25131" xr:uid="{00000000-0005-0000-0000-000047C40000}"/>
    <cellStyle name="Percentuale 68 3 6" xfId="25132" xr:uid="{00000000-0005-0000-0000-000048C40000}"/>
    <cellStyle name="Percentuale 68 3 6 2" xfId="44896" xr:uid="{00000000-0005-0000-0000-000049C40000}"/>
    <cellStyle name="Percentuale 68 3 7" xfId="25133" xr:uid="{00000000-0005-0000-0000-00004AC40000}"/>
    <cellStyle name="Percentuale 68 3 8" xfId="25120" xr:uid="{00000000-0005-0000-0000-00004BC40000}"/>
    <cellStyle name="Percentuale 68 4" xfId="2314" xr:uid="{00000000-0005-0000-0000-00004CC40000}"/>
    <cellStyle name="Percentuale 68 4 2" xfId="4786" xr:uid="{00000000-0005-0000-0000-00004DC40000}"/>
    <cellStyle name="Percentuale 68 4 2 2" xfId="4787" xr:uid="{00000000-0005-0000-0000-00004EC40000}"/>
    <cellStyle name="Percentuale 68 4 2 2 2" xfId="25136" xr:uid="{00000000-0005-0000-0000-00004FC40000}"/>
    <cellStyle name="Percentuale 68 4 2 3" xfId="13392" xr:uid="{00000000-0005-0000-0000-000050C40000}"/>
    <cellStyle name="Percentuale 68 4 2 3 2" xfId="25137" xr:uid="{00000000-0005-0000-0000-000051C40000}"/>
    <cellStyle name="Percentuale 68 4 2 4" xfId="25135" xr:uid="{00000000-0005-0000-0000-000052C40000}"/>
    <cellStyle name="Percentuale 68 4 2 5" xfId="13002" xr:uid="{00000000-0005-0000-0000-000053C40000}"/>
    <cellStyle name="Percentuale 68 4 3" xfId="4788" xr:uid="{00000000-0005-0000-0000-000054C40000}"/>
    <cellStyle name="Percentuale 68 4 3 2" xfId="25138" xr:uid="{00000000-0005-0000-0000-000055C40000}"/>
    <cellStyle name="Percentuale 68 4 4" xfId="25139" xr:uid="{00000000-0005-0000-0000-000056C40000}"/>
    <cellStyle name="Percentuale 68 4 5" xfId="25140" xr:uid="{00000000-0005-0000-0000-000057C40000}"/>
    <cellStyle name="Percentuale 68 4 5 2" xfId="44897" xr:uid="{00000000-0005-0000-0000-000058C40000}"/>
    <cellStyle name="Percentuale 68 4 6" xfId="25141" xr:uid="{00000000-0005-0000-0000-000059C40000}"/>
    <cellStyle name="Percentuale 68 4 7" xfId="25134" xr:uid="{00000000-0005-0000-0000-00005AC40000}"/>
    <cellStyle name="Percentuale 68 5" xfId="2315" xr:uid="{00000000-0005-0000-0000-00005BC40000}"/>
    <cellStyle name="Percentuale 68 5 2" xfId="25143" xr:uid="{00000000-0005-0000-0000-00005CC40000}"/>
    <cellStyle name="Percentuale 68 5 3" xfId="25144" xr:uid="{00000000-0005-0000-0000-00005DC40000}"/>
    <cellStyle name="Percentuale 68 5 3 2" xfId="44898" xr:uid="{00000000-0005-0000-0000-00005EC40000}"/>
    <cellStyle name="Percentuale 68 5 4" xfId="25145" xr:uid="{00000000-0005-0000-0000-00005FC40000}"/>
    <cellStyle name="Percentuale 68 5 5" xfId="25142" xr:uid="{00000000-0005-0000-0000-000060C40000}"/>
    <cellStyle name="Percentuale 68 6" xfId="2310" xr:uid="{00000000-0005-0000-0000-000061C40000}"/>
    <cellStyle name="Percentuale 68 6 2" xfId="5093" xr:uid="{00000000-0005-0000-0000-000062C40000}"/>
    <cellStyle name="Percentuale 68 6 3" xfId="25146" xr:uid="{00000000-0005-0000-0000-000063C40000}"/>
    <cellStyle name="Percentuale 68 7" xfId="25147" xr:uid="{00000000-0005-0000-0000-000064C40000}"/>
    <cellStyle name="Percentuale 68 7 2" xfId="44899" xr:uid="{00000000-0005-0000-0000-000065C40000}"/>
    <cellStyle name="Percentuale 68 8" xfId="25114" xr:uid="{00000000-0005-0000-0000-000066C40000}"/>
    <cellStyle name="Percentuale 69" xfId="861" xr:uid="{00000000-0005-0000-0000-000067C40000}"/>
    <cellStyle name="Percentuale 69 2" xfId="862" xr:uid="{00000000-0005-0000-0000-000068C40000}"/>
    <cellStyle name="Percentuale 69 2 2" xfId="2317" xr:uid="{00000000-0005-0000-0000-000069C40000}"/>
    <cellStyle name="Percentuale 69 2 2 2" xfId="9056" xr:uid="{00000000-0005-0000-0000-00006AC40000}"/>
    <cellStyle name="Percentuale 69 2 2 3" xfId="25150" xr:uid="{00000000-0005-0000-0000-00006BC40000}"/>
    <cellStyle name="Percentuale 69 2 3" xfId="8794" xr:uid="{00000000-0005-0000-0000-00006CC40000}"/>
    <cellStyle name="Percentuale 69 2 3 2" xfId="25151" xr:uid="{00000000-0005-0000-0000-00006DC40000}"/>
    <cellStyle name="Percentuale 69 2 4" xfId="25152" xr:uid="{00000000-0005-0000-0000-00006EC40000}"/>
    <cellStyle name="Percentuale 69 2 4 2" xfId="44900" xr:uid="{00000000-0005-0000-0000-00006FC40000}"/>
    <cellStyle name="Percentuale 69 2 5" xfId="25153" xr:uid="{00000000-0005-0000-0000-000070C40000}"/>
    <cellStyle name="Percentuale 69 2 6" xfId="25149" xr:uid="{00000000-0005-0000-0000-000071C40000}"/>
    <cellStyle name="Percentuale 69 3" xfId="863" xr:uid="{00000000-0005-0000-0000-000072C40000}"/>
    <cellStyle name="Percentuale 69 3 2" xfId="2319" xr:uid="{00000000-0005-0000-0000-000073C40000}"/>
    <cellStyle name="Percentuale 69 3 2 2" xfId="3892" xr:uid="{00000000-0005-0000-0000-000074C40000}"/>
    <cellStyle name="Percentuale 69 3 2 2 2" xfId="25157" xr:uid="{00000000-0005-0000-0000-000075C40000}"/>
    <cellStyle name="Percentuale 69 3 2 2 3" xfId="25156" xr:uid="{00000000-0005-0000-0000-000076C40000}"/>
    <cellStyle name="Percentuale 69 3 2 3" xfId="3064" xr:uid="{00000000-0005-0000-0000-000077C40000}"/>
    <cellStyle name="Percentuale 69 3 2 3 2" xfId="9604" xr:uid="{00000000-0005-0000-0000-000078C40000}"/>
    <cellStyle name="Percentuale 69 3 2 3 3" xfId="25158" xr:uid="{00000000-0005-0000-0000-000079C40000}"/>
    <cellStyle name="Percentuale 69 3 2 3 4" xfId="44901" xr:uid="{00000000-0005-0000-0000-00007AC40000}"/>
    <cellStyle name="Percentuale 69 3 2 4" xfId="25159" xr:uid="{00000000-0005-0000-0000-00007BC40000}"/>
    <cellStyle name="Percentuale 69 3 2 5" xfId="25155" xr:uid="{00000000-0005-0000-0000-00007CC40000}"/>
    <cellStyle name="Percentuale 69 3 3" xfId="2318" xr:uid="{00000000-0005-0000-0000-00007DC40000}"/>
    <cellStyle name="Percentuale 69 3 3 2" xfId="4789" xr:uid="{00000000-0005-0000-0000-00007EC40000}"/>
    <cellStyle name="Percentuale 69 3 3 2 2" xfId="25161" xr:uid="{00000000-0005-0000-0000-00007FC40000}"/>
    <cellStyle name="Percentuale 69 3 3 3" xfId="25162" xr:uid="{00000000-0005-0000-0000-000080C40000}"/>
    <cellStyle name="Percentuale 69 3 3 4" xfId="25163" xr:uid="{00000000-0005-0000-0000-000081C40000}"/>
    <cellStyle name="Percentuale 69 3 3 4 2" xfId="44902" xr:uid="{00000000-0005-0000-0000-000082C40000}"/>
    <cellStyle name="Percentuale 69 3 3 5" xfId="25160" xr:uid="{00000000-0005-0000-0000-000083C40000}"/>
    <cellStyle name="Percentuale 69 3 4" xfId="2554" xr:uid="{00000000-0005-0000-0000-000084C40000}"/>
    <cellStyle name="Percentuale 69 3 4 2" xfId="9265" xr:uid="{00000000-0005-0000-0000-000085C40000}"/>
    <cellStyle name="Percentuale 69 3 4 3" xfId="25164" xr:uid="{00000000-0005-0000-0000-000086C40000}"/>
    <cellStyle name="Percentuale 69 3 5" xfId="7694" xr:uid="{00000000-0005-0000-0000-000087C40000}"/>
    <cellStyle name="Percentuale 69 3 5 2" xfId="25165" xr:uid="{00000000-0005-0000-0000-000088C40000}"/>
    <cellStyle name="Percentuale 69 3 6" xfId="25166" xr:uid="{00000000-0005-0000-0000-000089C40000}"/>
    <cellStyle name="Percentuale 69 3 6 2" xfId="44903" xr:uid="{00000000-0005-0000-0000-00008AC40000}"/>
    <cellStyle name="Percentuale 69 3 7" xfId="25167" xr:uid="{00000000-0005-0000-0000-00008BC40000}"/>
    <cellStyle name="Percentuale 69 3 8" xfId="25154" xr:uid="{00000000-0005-0000-0000-00008CC40000}"/>
    <cellStyle name="Percentuale 69 4" xfId="2320" xr:uid="{00000000-0005-0000-0000-00008DC40000}"/>
    <cellStyle name="Percentuale 69 4 2" xfId="4790" xr:uid="{00000000-0005-0000-0000-00008EC40000}"/>
    <cellStyle name="Percentuale 69 4 2 2" xfId="4791" xr:uid="{00000000-0005-0000-0000-00008FC40000}"/>
    <cellStyle name="Percentuale 69 4 2 2 2" xfId="25170" xr:uid="{00000000-0005-0000-0000-000090C40000}"/>
    <cellStyle name="Percentuale 69 4 2 3" xfId="13393" xr:uid="{00000000-0005-0000-0000-000091C40000}"/>
    <cellStyle name="Percentuale 69 4 2 3 2" xfId="25171" xr:uid="{00000000-0005-0000-0000-000092C40000}"/>
    <cellStyle name="Percentuale 69 4 2 4" xfId="25169" xr:uid="{00000000-0005-0000-0000-000093C40000}"/>
    <cellStyle name="Percentuale 69 4 2 5" xfId="13003" xr:uid="{00000000-0005-0000-0000-000094C40000}"/>
    <cellStyle name="Percentuale 69 4 3" xfId="4792" xr:uid="{00000000-0005-0000-0000-000095C40000}"/>
    <cellStyle name="Percentuale 69 4 3 2" xfId="25172" xr:uid="{00000000-0005-0000-0000-000096C40000}"/>
    <cellStyle name="Percentuale 69 4 4" xfId="25173" xr:uid="{00000000-0005-0000-0000-000097C40000}"/>
    <cellStyle name="Percentuale 69 4 5" xfId="25174" xr:uid="{00000000-0005-0000-0000-000098C40000}"/>
    <cellStyle name="Percentuale 69 4 5 2" xfId="44904" xr:uid="{00000000-0005-0000-0000-000099C40000}"/>
    <cellStyle name="Percentuale 69 4 6" xfId="25175" xr:uid="{00000000-0005-0000-0000-00009AC40000}"/>
    <cellStyle name="Percentuale 69 4 7" xfId="25168" xr:uid="{00000000-0005-0000-0000-00009BC40000}"/>
    <cellStyle name="Percentuale 69 5" xfId="2321" xr:uid="{00000000-0005-0000-0000-00009CC40000}"/>
    <cellStyle name="Percentuale 69 5 2" xfId="25177" xr:uid="{00000000-0005-0000-0000-00009DC40000}"/>
    <cellStyle name="Percentuale 69 5 3" xfId="25178" xr:uid="{00000000-0005-0000-0000-00009EC40000}"/>
    <cellStyle name="Percentuale 69 5 3 2" xfId="44905" xr:uid="{00000000-0005-0000-0000-00009FC40000}"/>
    <cellStyle name="Percentuale 69 5 4" xfId="25179" xr:uid="{00000000-0005-0000-0000-0000A0C40000}"/>
    <cellStyle name="Percentuale 69 5 5" xfId="25176" xr:uid="{00000000-0005-0000-0000-0000A1C40000}"/>
    <cellStyle name="Percentuale 69 6" xfId="2316" xr:uid="{00000000-0005-0000-0000-0000A2C40000}"/>
    <cellStyle name="Percentuale 69 6 2" xfId="5094" xr:uid="{00000000-0005-0000-0000-0000A3C40000}"/>
    <cellStyle name="Percentuale 69 6 3" xfId="25180" xr:uid="{00000000-0005-0000-0000-0000A4C40000}"/>
    <cellStyle name="Percentuale 69 7" xfId="25181" xr:uid="{00000000-0005-0000-0000-0000A5C40000}"/>
    <cellStyle name="Percentuale 69 7 2" xfId="44906" xr:uid="{00000000-0005-0000-0000-0000A6C40000}"/>
    <cellStyle name="Percentuale 69 8" xfId="25148" xr:uid="{00000000-0005-0000-0000-0000A7C40000}"/>
    <cellStyle name="Percentuale 7" xfId="864" xr:uid="{00000000-0005-0000-0000-0000A8C40000}"/>
    <cellStyle name="Percentuale 7 2" xfId="865" xr:uid="{00000000-0005-0000-0000-0000A9C40000}"/>
    <cellStyle name="Percentuale 7 2 2" xfId="2323" xr:uid="{00000000-0005-0000-0000-0000AAC40000}"/>
    <cellStyle name="Percentuale 7 2 2 2" xfId="9057" xr:uid="{00000000-0005-0000-0000-0000ABC40000}"/>
    <cellStyle name="Percentuale 7 2 2 3" xfId="25184" xr:uid="{00000000-0005-0000-0000-0000ACC40000}"/>
    <cellStyle name="Percentuale 7 2 3" xfId="8795" xr:uid="{00000000-0005-0000-0000-0000ADC40000}"/>
    <cellStyle name="Percentuale 7 2 3 2" xfId="25185" xr:uid="{00000000-0005-0000-0000-0000AEC40000}"/>
    <cellStyle name="Percentuale 7 2 4" xfId="25186" xr:uid="{00000000-0005-0000-0000-0000AFC40000}"/>
    <cellStyle name="Percentuale 7 2 4 2" xfId="44907" xr:uid="{00000000-0005-0000-0000-0000B0C40000}"/>
    <cellStyle name="Percentuale 7 2 5" xfId="25187" xr:uid="{00000000-0005-0000-0000-0000B1C40000}"/>
    <cellStyle name="Percentuale 7 2 6" xfId="25183" xr:uid="{00000000-0005-0000-0000-0000B2C40000}"/>
    <cellStyle name="Percentuale 7 3" xfId="866" xr:uid="{00000000-0005-0000-0000-0000B3C40000}"/>
    <cellStyle name="Percentuale 7 3 2" xfId="2325" xr:uid="{00000000-0005-0000-0000-0000B4C40000}"/>
    <cellStyle name="Percentuale 7 3 2 2" xfId="3893" xr:uid="{00000000-0005-0000-0000-0000B5C40000}"/>
    <cellStyle name="Percentuale 7 3 2 2 2" xfId="25191" xr:uid="{00000000-0005-0000-0000-0000B6C40000}"/>
    <cellStyle name="Percentuale 7 3 2 2 3" xfId="25190" xr:uid="{00000000-0005-0000-0000-0000B7C40000}"/>
    <cellStyle name="Percentuale 7 3 2 3" xfId="3065" xr:uid="{00000000-0005-0000-0000-0000B8C40000}"/>
    <cellStyle name="Percentuale 7 3 2 3 2" xfId="9605" xr:uid="{00000000-0005-0000-0000-0000B9C40000}"/>
    <cellStyle name="Percentuale 7 3 2 3 3" xfId="25192" xr:uid="{00000000-0005-0000-0000-0000BAC40000}"/>
    <cellStyle name="Percentuale 7 3 2 3 4" xfId="44908" xr:uid="{00000000-0005-0000-0000-0000BBC40000}"/>
    <cellStyle name="Percentuale 7 3 2 4" xfId="25193" xr:uid="{00000000-0005-0000-0000-0000BCC40000}"/>
    <cellStyle name="Percentuale 7 3 2 5" xfId="25189" xr:uid="{00000000-0005-0000-0000-0000BDC40000}"/>
    <cellStyle name="Percentuale 7 3 3" xfId="2324" xr:uid="{00000000-0005-0000-0000-0000BEC40000}"/>
    <cellStyle name="Percentuale 7 3 3 2" xfId="4793" xr:uid="{00000000-0005-0000-0000-0000BFC40000}"/>
    <cellStyle name="Percentuale 7 3 3 2 2" xfId="25195" xr:uid="{00000000-0005-0000-0000-0000C0C40000}"/>
    <cellStyle name="Percentuale 7 3 3 3" xfId="25196" xr:uid="{00000000-0005-0000-0000-0000C1C40000}"/>
    <cellStyle name="Percentuale 7 3 3 4" xfId="25197" xr:uid="{00000000-0005-0000-0000-0000C2C40000}"/>
    <cellStyle name="Percentuale 7 3 3 4 2" xfId="44909" xr:uid="{00000000-0005-0000-0000-0000C3C40000}"/>
    <cellStyle name="Percentuale 7 3 3 5" xfId="25194" xr:uid="{00000000-0005-0000-0000-0000C4C40000}"/>
    <cellStyle name="Percentuale 7 3 4" xfId="2555" xr:uid="{00000000-0005-0000-0000-0000C5C40000}"/>
    <cellStyle name="Percentuale 7 3 4 2" xfId="9266" xr:uid="{00000000-0005-0000-0000-0000C6C40000}"/>
    <cellStyle name="Percentuale 7 3 4 3" xfId="25198" xr:uid="{00000000-0005-0000-0000-0000C7C40000}"/>
    <cellStyle name="Percentuale 7 3 5" xfId="7738" xr:uid="{00000000-0005-0000-0000-0000C8C40000}"/>
    <cellStyle name="Percentuale 7 3 5 2" xfId="25199" xr:uid="{00000000-0005-0000-0000-0000C9C40000}"/>
    <cellStyle name="Percentuale 7 3 6" xfId="25200" xr:uid="{00000000-0005-0000-0000-0000CAC40000}"/>
    <cellStyle name="Percentuale 7 3 6 2" xfId="44910" xr:uid="{00000000-0005-0000-0000-0000CBC40000}"/>
    <cellStyle name="Percentuale 7 3 7" xfId="25201" xr:uid="{00000000-0005-0000-0000-0000CCC40000}"/>
    <cellStyle name="Percentuale 7 3 8" xfId="25188" xr:uid="{00000000-0005-0000-0000-0000CDC40000}"/>
    <cellStyle name="Percentuale 7 4" xfId="2326" xr:uid="{00000000-0005-0000-0000-0000CEC40000}"/>
    <cellStyle name="Percentuale 7 4 2" xfId="4794" xr:uid="{00000000-0005-0000-0000-0000CFC40000}"/>
    <cellStyle name="Percentuale 7 4 2 2" xfId="4795" xr:uid="{00000000-0005-0000-0000-0000D0C40000}"/>
    <cellStyle name="Percentuale 7 4 2 2 2" xfId="25204" xr:uid="{00000000-0005-0000-0000-0000D1C40000}"/>
    <cellStyle name="Percentuale 7 4 2 3" xfId="13394" xr:uid="{00000000-0005-0000-0000-0000D2C40000}"/>
    <cellStyle name="Percentuale 7 4 2 3 2" xfId="25205" xr:uid="{00000000-0005-0000-0000-0000D3C40000}"/>
    <cellStyle name="Percentuale 7 4 2 4" xfId="25203" xr:uid="{00000000-0005-0000-0000-0000D4C40000}"/>
    <cellStyle name="Percentuale 7 4 2 5" xfId="13004" xr:uid="{00000000-0005-0000-0000-0000D5C40000}"/>
    <cellStyle name="Percentuale 7 4 3" xfId="4796" xr:uid="{00000000-0005-0000-0000-0000D6C40000}"/>
    <cellStyle name="Percentuale 7 4 3 2" xfId="25206" xr:uid="{00000000-0005-0000-0000-0000D7C40000}"/>
    <cellStyle name="Percentuale 7 4 4" xfId="25207" xr:uid="{00000000-0005-0000-0000-0000D8C40000}"/>
    <cellStyle name="Percentuale 7 4 5" xfId="25208" xr:uid="{00000000-0005-0000-0000-0000D9C40000}"/>
    <cellStyle name="Percentuale 7 4 5 2" xfId="44911" xr:uid="{00000000-0005-0000-0000-0000DAC40000}"/>
    <cellStyle name="Percentuale 7 4 6" xfId="25209" xr:uid="{00000000-0005-0000-0000-0000DBC40000}"/>
    <cellStyle name="Percentuale 7 4 7" xfId="25202" xr:uid="{00000000-0005-0000-0000-0000DCC40000}"/>
    <cellStyle name="Percentuale 7 5" xfId="2327" xr:uid="{00000000-0005-0000-0000-0000DDC40000}"/>
    <cellStyle name="Percentuale 7 5 2" xfId="25211" xr:uid="{00000000-0005-0000-0000-0000DEC40000}"/>
    <cellStyle name="Percentuale 7 5 3" xfId="25212" xr:uid="{00000000-0005-0000-0000-0000DFC40000}"/>
    <cellStyle name="Percentuale 7 5 3 2" xfId="44912" xr:uid="{00000000-0005-0000-0000-0000E0C40000}"/>
    <cellStyle name="Percentuale 7 5 4" xfId="25213" xr:uid="{00000000-0005-0000-0000-0000E1C40000}"/>
    <cellStyle name="Percentuale 7 5 5" xfId="25210" xr:uid="{00000000-0005-0000-0000-0000E2C40000}"/>
    <cellStyle name="Percentuale 7 6" xfId="2322" xr:uid="{00000000-0005-0000-0000-0000E3C40000}"/>
    <cellStyle name="Percentuale 7 6 2" xfId="5095" xr:uid="{00000000-0005-0000-0000-0000E4C40000}"/>
    <cellStyle name="Percentuale 7 6 3" xfId="25214" xr:uid="{00000000-0005-0000-0000-0000E5C40000}"/>
    <cellStyle name="Percentuale 7 7" xfId="25215" xr:uid="{00000000-0005-0000-0000-0000E6C40000}"/>
    <cellStyle name="Percentuale 7 7 2" xfId="44913" xr:uid="{00000000-0005-0000-0000-0000E7C40000}"/>
    <cellStyle name="Percentuale 7 8" xfId="25182" xr:uid="{00000000-0005-0000-0000-0000E8C40000}"/>
    <cellStyle name="Percentuale 8" xfId="867" xr:uid="{00000000-0005-0000-0000-0000E9C40000}"/>
    <cellStyle name="Percentuale 8 2" xfId="868" xr:uid="{00000000-0005-0000-0000-0000EAC40000}"/>
    <cellStyle name="Percentuale 8 2 2" xfId="2329" xr:uid="{00000000-0005-0000-0000-0000EBC40000}"/>
    <cellStyle name="Percentuale 8 2 2 2" xfId="9058" xr:uid="{00000000-0005-0000-0000-0000ECC40000}"/>
    <cellStyle name="Percentuale 8 2 2 3" xfId="25218" xr:uid="{00000000-0005-0000-0000-0000EDC40000}"/>
    <cellStyle name="Percentuale 8 2 3" xfId="8796" xr:uid="{00000000-0005-0000-0000-0000EEC40000}"/>
    <cellStyle name="Percentuale 8 2 3 2" xfId="25219" xr:uid="{00000000-0005-0000-0000-0000EFC40000}"/>
    <cellStyle name="Percentuale 8 2 4" xfId="25220" xr:uid="{00000000-0005-0000-0000-0000F0C40000}"/>
    <cellStyle name="Percentuale 8 2 4 2" xfId="44914" xr:uid="{00000000-0005-0000-0000-0000F1C40000}"/>
    <cellStyle name="Percentuale 8 2 5" xfId="25221" xr:uid="{00000000-0005-0000-0000-0000F2C40000}"/>
    <cellStyle name="Percentuale 8 2 6" xfId="25217" xr:uid="{00000000-0005-0000-0000-0000F3C40000}"/>
    <cellStyle name="Percentuale 8 3" xfId="869" xr:uid="{00000000-0005-0000-0000-0000F4C40000}"/>
    <cellStyle name="Percentuale 8 3 2" xfId="2331" xr:uid="{00000000-0005-0000-0000-0000F5C40000}"/>
    <cellStyle name="Percentuale 8 3 2 2" xfId="3894" xr:uid="{00000000-0005-0000-0000-0000F6C40000}"/>
    <cellStyle name="Percentuale 8 3 2 2 2" xfId="25225" xr:uid="{00000000-0005-0000-0000-0000F7C40000}"/>
    <cellStyle name="Percentuale 8 3 2 2 3" xfId="25224" xr:uid="{00000000-0005-0000-0000-0000F8C40000}"/>
    <cellStyle name="Percentuale 8 3 2 3" xfId="3066" xr:uid="{00000000-0005-0000-0000-0000F9C40000}"/>
    <cellStyle name="Percentuale 8 3 2 3 2" xfId="9606" xr:uid="{00000000-0005-0000-0000-0000FAC40000}"/>
    <cellStyle name="Percentuale 8 3 2 3 3" xfId="25226" xr:uid="{00000000-0005-0000-0000-0000FBC40000}"/>
    <cellStyle name="Percentuale 8 3 2 3 4" xfId="44915" xr:uid="{00000000-0005-0000-0000-0000FCC40000}"/>
    <cellStyle name="Percentuale 8 3 2 4" xfId="25227" xr:uid="{00000000-0005-0000-0000-0000FDC40000}"/>
    <cellStyle name="Percentuale 8 3 2 5" xfId="25223" xr:uid="{00000000-0005-0000-0000-0000FEC40000}"/>
    <cellStyle name="Percentuale 8 3 3" xfId="2330" xr:uid="{00000000-0005-0000-0000-0000FFC40000}"/>
    <cellStyle name="Percentuale 8 3 3 2" xfId="4797" xr:uid="{00000000-0005-0000-0000-000000C50000}"/>
    <cellStyle name="Percentuale 8 3 3 2 2" xfId="25229" xr:uid="{00000000-0005-0000-0000-000001C50000}"/>
    <cellStyle name="Percentuale 8 3 3 3" xfId="25230" xr:uid="{00000000-0005-0000-0000-000002C50000}"/>
    <cellStyle name="Percentuale 8 3 3 4" xfId="25231" xr:uid="{00000000-0005-0000-0000-000003C50000}"/>
    <cellStyle name="Percentuale 8 3 3 4 2" xfId="44916" xr:uid="{00000000-0005-0000-0000-000004C50000}"/>
    <cellStyle name="Percentuale 8 3 3 5" xfId="25228" xr:uid="{00000000-0005-0000-0000-000005C50000}"/>
    <cellStyle name="Percentuale 8 3 4" xfId="2556" xr:uid="{00000000-0005-0000-0000-000006C50000}"/>
    <cellStyle name="Percentuale 8 3 4 2" xfId="9267" xr:uid="{00000000-0005-0000-0000-000007C50000}"/>
    <cellStyle name="Percentuale 8 3 4 3" xfId="25232" xr:uid="{00000000-0005-0000-0000-000008C50000}"/>
    <cellStyle name="Percentuale 8 3 5" xfId="6524" xr:uid="{00000000-0005-0000-0000-000009C50000}"/>
    <cellStyle name="Percentuale 8 3 5 2" xfId="25233" xr:uid="{00000000-0005-0000-0000-00000AC50000}"/>
    <cellStyle name="Percentuale 8 3 6" xfId="25234" xr:uid="{00000000-0005-0000-0000-00000BC50000}"/>
    <cellStyle name="Percentuale 8 3 6 2" xfId="44917" xr:uid="{00000000-0005-0000-0000-00000CC50000}"/>
    <cellStyle name="Percentuale 8 3 7" xfId="25235" xr:uid="{00000000-0005-0000-0000-00000DC50000}"/>
    <cellStyle name="Percentuale 8 3 8" xfId="25222" xr:uid="{00000000-0005-0000-0000-00000EC50000}"/>
    <cellStyle name="Percentuale 8 4" xfId="2332" xr:uid="{00000000-0005-0000-0000-00000FC50000}"/>
    <cellStyle name="Percentuale 8 4 2" xfId="4798" xr:uid="{00000000-0005-0000-0000-000010C50000}"/>
    <cellStyle name="Percentuale 8 4 2 2" xfId="4799" xr:uid="{00000000-0005-0000-0000-000011C50000}"/>
    <cellStyle name="Percentuale 8 4 2 2 2" xfId="25238" xr:uid="{00000000-0005-0000-0000-000012C50000}"/>
    <cellStyle name="Percentuale 8 4 2 3" xfId="13395" xr:uid="{00000000-0005-0000-0000-000013C50000}"/>
    <cellStyle name="Percentuale 8 4 2 3 2" xfId="25239" xr:uid="{00000000-0005-0000-0000-000014C50000}"/>
    <cellStyle name="Percentuale 8 4 2 4" xfId="25237" xr:uid="{00000000-0005-0000-0000-000015C50000}"/>
    <cellStyle name="Percentuale 8 4 2 5" xfId="13005" xr:uid="{00000000-0005-0000-0000-000016C50000}"/>
    <cellStyle name="Percentuale 8 4 3" xfId="4800" xr:uid="{00000000-0005-0000-0000-000017C50000}"/>
    <cellStyle name="Percentuale 8 4 3 2" xfId="25240" xr:uid="{00000000-0005-0000-0000-000018C50000}"/>
    <cellStyle name="Percentuale 8 4 4" xfId="25241" xr:uid="{00000000-0005-0000-0000-000019C50000}"/>
    <cellStyle name="Percentuale 8 4 5" xfId="25242" xr:uid="{00000000-0005-0000-0000-00001AC50000}"/>
    <cellStyle name="Percentuale 8 4 5 2" xfId="44918" xr:uid="{00000000-0005-0000-0000-00001BC50000}"/>
    <cellStyle name="Percentuale 8 4 6" xfId="25243" xr:uid="{00000000-0005-0000-0000-00001CC50000}"/>
    <cellStyle name="Percentuale 8 4 7" xfId="25236" xr:uid="{00000000-0005-0000-0000-00001DC50000}"/>
    <cellStyle name="Percentuale 8 5" xfId="2333" xr:uid="{00000000-0005-0000-0000-00001EC50000}"/>
    <cellStyle name="Percentuale 8 5 2" xfId="25245" xr:uid="{00000000-0005-0000-0000-00001FC50000}"/>
    <cellStyle name="Percentuale 8 5 3" xfId="25246" xr:uid="{00000000-0005-0000-0000-000020C50000}"/>
    <cellStyle name="Percentuale 8 5 3 2" xfId="44919" xr:uid="{00000000-0005-0000-0000-000021C50000}"/>
    <cellStyle name="Percentuale 8 5 4" xfId="25247" xr:uid="{00000000-0005-0000-0000-000022C50000}"/>
    <cellStyle name="Percentuale 8 5 5" xfId="25244" xr:uid="{00000000-0005-0000-0000-000023C50000}"/>
    <cellStyle name="Percentuale 8 6" xfId="2328" xr:uid="{00000000-0005-0000-0000-000024C50000}"/>
    <cellStyle name="Percentuale 8 6 2" xfId="5096" xr:uid="{00000000-0005-0000-0000-000025C50000}"/>
    <cellStyle name="Percentuale 8 6 3" xfId="25248" xr:uid="{00000000-0005-0000-0000-000026C50000}"/>
    <cellStyle name="Percentuale 8 7" xfId="25249" xr:uid="{00000000-0005-0000-0000-000027C50000}"/>
    <cellStyle name="Percentuale 8 7 2" xfId="44920" xr:uid="{00000000-0005-0000-0000-000028C50000}"/>
    <cellStyle name="Percentuale 8 8" xfId="25216" xr:uid="{00000000-0005-0000-0000-000029C50000}"/>
    <cellStyle name="Percentuale 9" xfId="870" xr:uid="{00000000-0005-0000-0000-00002AC50000}"/>
    <cellStyle name="Percentuale 9 2" xfId="871" xr:uid="{00000000-0005-0000-0000-00002BC50000}"/>
    <cellStyle name="Percentuale 9 2 2" xfId="2335" xr:uid="{00000000-0005-0000-0000-00002CC50000}"/>
    <cellStyle name="Percentuale 9 2 2 2" xfId="9059" xr:uid="{00000000-0005-0000-0000-00002DC50000}"/>
    <cellStyle name="Percentuale 9 2 2 3" xfId="25252" xr:uid="{00000000-0005-0000-0000-00002EC50000}"/>
    <cellStyle name="Percentuale 9 2 3" xfId="8797" xr:uid="{00000000-0005-0000-0000-00002FC50000}"/>
    <cellStyle name="Percentuale 9 2 3 2" xfId="25253" xr:uid="{00000000-0005-0000-0000-000030C50000}"/>
    <cellStyle name="Percentuale 9 2 4" xfId="25254" xr:uid="{00000000-0005-0000-0000-000031C50000}"/>
    <cellStyle name="Percentuale 9 2 4 2" xfId="44921" xr:uid="{00000000-0005-0000-0000-000032C50000}"/>
    <cellStyle name="Percentuale 9 2 5" xfId="25255" xr:uid="{00000000-0005-0000-0000-000033C50000}"/>
    <cellStyle name="Percentuale 9 2 6" xfId="25251" xr:uid="{00000000-0005-0000-0000-000034C50000}"/>
    <cellStyle name="Percentuale 9 3" xfId="872" xr:uid="{00000000-0005-0000-0000-000035C50000}"/>
    <cellStyle name="Percentuale 9 3 2" xfId="2337" xr:uid="{00000000-0005-0000-0000-000036C50000}"/>
    <cellStyle name="Percentuale 9 3 2 2" xfId="3895" xr:uid="{00000000-0005-0000-0000-000037C50000}"/>
    <cellStyle name="Percentuale 9 3 2 2 2" xfId="25259" xr:uid="{00000000-0005-0000-0000-000038C50000}"/>
    <cellStyle name="Percentuale 9 3 2 2 3" xfId="25258" xr:uid="{00000000-0005-0000-0000-000039C50000}"/>
    <cellStyle name="Percentuale 9 3 2 3" xfId="3067" xr:uid="{00000000-0005-0000-0000-00003AC50000}"/>
    <cellStyle name="Percentuale 9 3 2 3 2" xfId="9607" xr:uid="{00000000-0005-0000-0000-00003BC50000}"/>
    <cellStyle name="Percentuale 9 3 2 3 3" xfId="25260" xr:uid="{00000000-0005-0000-0000-00003CC50000}"/>
    <cellStyle name="Percentuale 9 3 2 3 4" xfId="44922" xr:uid="{00000000-0005-0000-0000-00003DC50000}"/>
    <cellStyle name="Percentuale 9 3 2 4" xfId="25261" xr:uid="{00000000-0005-0000-0000-00003EC50000}"/>
    <cellStyle name="Percentuale 9 3 2 5" xfId="25257" xr:uid="{00000000-0005-0000-0000-00003FC50000}"/>
    <cellStyle name="Percentuale 9 3 3" xfId="2336" xr:uid="{00000000-0005-0000-0000-000040C50000}"/>
    <cellStyle name="Percentuale 9 3 3 2" xfId="4801" xr:uid="{00000000-0005-0000-0000-000041C50000}"/>
    <cellStyle name="Percentuale 9 3 3 2 2" xfId="25263" xr:uid="{00000000-0005-0000-0000-000042C50000}"/>
    <cellStyle name="Percentuale 9 3 3 3" xfId="25264" xr:uid="{00000000-0005-0000-0000-000043C50000}"/>
    <cellStyle name="Percentuale 9 3 3 4" xfId="25265" xr:uid="{00000000-0005-0000-0000-000044C50000}"/>
    <cellStyle name="Percentuale 9 3 3 4 2" xfId="44923" xr:uid="{00000000-0005-0000-0000-000045C50000}"/>
    <cellStyle name="Percentuale 9 3 3 5" xfId="25262" xr:uid="{00000000-0005-0000-0000-000046C50000}"/>
    <cellStyle name="Percentuale 9 3 4" xfId="2557" xr:uid="{00000000-0005-0000-0000-000047C50000}"/>
    <cellStyle name="Percentuale 9 3 4 2" xfId="9268" xr:uid="{00000000-0005-0000-0000-000048C50000}"/>
    <cellStyle name="Percentuale 9 3 4 3" xfId="25266" xr:uid="{00000000-0005-0000-0000-000049C50000}"/>
    <cellStyle name="Percentuale 9 3 5" xfId="7737" xr:uid="{00000000-0005-0000-0000-00004AC50000}"/>
    <cellStyle name="Percentuale 9 3 5 2" xfId="25267" xr:uid="{00000000-0005-0000-0000-00004BC50000}"/>
    <cellStyle name="Percentuale 9 3 6" xfId="25268" xr:uid="{00000000-0005-0000-0000-00004CC50000}"/>
    <cellStyle name="Percentuale 9 3 6 2" xfId="44924" xr:uid="{00000000-0005-0000-0000-00004DC50000}"/>
    <cellStyle name="Percentuale 9 3 7" xfId="25269" xr:uid="{00000000-0005-0000-0000-00004EC50000}"/>
    <cellStyle name="Percentuale 9 3 8" xfId="25256" xr:uid="{00000000-0005-0000-0000-00004FC50000}"/>
    <cellStyle name="Percentuale 9 4" xfId="2338" xr:uid="{00000000-0005-0000-0000-000050C50000}"/>
    <cellStyle name="Percentuale 9 4 2" xfId="4802" xr:uid="{00000000-0005-0000-0000-000051C50000}"/>
    <cellStyle name="Percentuale 9 4 2 2" xfId="4803" xr:uid="{00000000-0005-0000-0000-000052C50000}"/>
    <cellStyle name="Percentuale 9 4 2 2 2" xfId="25272" xr:uid="{00000000-0005-0000-0000-000053C50000}"/>
    <cellStyle name="Percentuale 9 4 2 3" xfId="13396" xr:uid="{00000000-0005-0000-0000-000054C50000}"/>
    <cellStyle name="Percentuale 9 4 2 3 2" xfId="25273" xr:uid="{00000000-0005-0000-0000-000055C50000}"/>
    <cellStyle name="Percentuale 9 4 2 4" xfId="25271" xr:uid="{00000000-0005-0000-0000-000056C50000}"/>
    <cellStyle name="Percentuale 9 4 2 5" xfId="13006" xr:uid="{00000000-0005-0000-0000-000057C50000}"/>
    <cellStyle name="Percentuale 9 4 3" xfId="4804" xr:uid="{00000000-0005-0000-0000-000058C50000}"/>
    <cellStyle name="Percentuale 9 4 3 2" xfId="25274" xr:uid="{00000000-0005-0000-0000-000059C50000}"/>
    <cellStyle name="Percentuale 9 4 4" xfId="25275" xr:uid="{00000000-0005-0000-0000-00005AC50000}"/>
    <cellStyle name="Percentuale 9 4 5" xfId="25276" xr:uid="{00000000-0005-0000-0000-00005BC50000}"/>
    <cellStyle name="Percentuale 9 4 5 2" xfId="44925" xr:uid="{00000000-0005-0000-0000-00005CC50000}"/>
    <cellStyle name="Percentuale 9 4 6" xfId="25277" xr:uid="{00000000-0005-0000-0000-00005DC50000}"/>
    <cellStyle name="Percentuale 9 4 7" xfId="25270" xr:uid="{00000000-0005-0000-0000-00005EC50000}"/>
    <cellStyle name="Percentuale 9 5" xfId="2339" xr:uid="{00000000-0005-0000-0000-00005FC50000}"/>
    <cellStyle name="Percentuale 9 5 2" xfId="25279" xr:uid="{00000000-0005-0000-0000-000060C50000}"/>
    <cellStyle name="Percentuale 9 5 3" xfId="25280" xr:uid="{00000000-0005-0000-0000-000061C50000}"/>
    <cellStyle name="Percentuale 9 5 3 2" xfId="44926" xr:uid="{00000000-0005-0000-0000-000062C50000}"/>
    <cellStyle name="Percentuale 9 5 4" xfId="25281" xr:uid="{00000000-0005-0000-0000-000063C50000}"/>
    <cellStyle name="Percentuale 9 5 5" xfId="25278" xr:uid="{00000000-0005-0000-0000-000064C50000}"/>
    <cellStyle name="Percentuale 9 6" xfId="2334" xr:uid="{00000000-0005-0000-0000-000065C50000}"/>
    <cellStyle name="Percentuale 9 6 2" xfId="5097" xr:uid="{00000000-0005-0000-0000-000066C50000}"/>
    <cellStyle name="Percentuale 9 6 3" xfId="25282" xr:uid="{00000000-0005-0000-0000-000067C50000}"/>
    <cellStyle name="Percentuale 9 7" xfId="25283" xr:uid="{00000000-0005-0000-0000-000068C50000}"/>
    <cellStyle name="Percentuale 9 7 2" xfId="44927" xr:uid="{00000000-0005-0000-0000-000069C50000}"/>
    <cellStyle name="Percentuale 9 8" xfId="25250" xr:uid="{00000000-0005-0000-0000-00006AC50000}"/>
    <cellStyle name="Procent 10" xfId="25284" xr:uid="{00000000-0005-0000-0000-00006CC50000}"/>
    <cellStyle name="Procent 10 2" xfId="25285" xr:uid="{00000000-0005-0000-0000-00006DC50000}"/>
    <cellStyle name="Procent 10 2 2" xfId="25286" xr:uid="{00000000-0005-0000-0000-00006EC50000}"/>
    <cellStyle name="Procent 10 3" xfId="25287" xr:uid="{00000000-0005-0000-0000-00006FC50000}"/>
    <cellStyle name="Procent 10 3 2" xfId="25288" xr:uid="{00000000-0005-0000-0000-000070C50000}"/>
    <cellStyle name="Procent 10 4" xfId="25289" xr:uid="{00000000-0005-0000-0000-000071C50000}"/>
    <cellStyle name="Procent 10 4 2" xfId="25290" xr:uid="{00000000-0005-0000-0000-000072C50000}"/>
    <cellStyle name="Procent 10 5" xfId="25291" xr:uid="{00000000-0005-0000-0000-000073C50000}"/>
    <cellStyle name="Procent 11" xfId="25292" xr:uid="{00000000-0005-0000-0000-000074C50000}"/>
    <cellStyle name="Procent 11 2" xfId="25293" xr:uid="{00000000-0005-0000-0000-000075C50000}"/>
    <cellStyle name="Procent 12" xfId="25294" xr:uid="{00000000-0005-0000-0000-000076C50000}"/>
    <cellStyle name="Procent 12 2" xfId="25295" xr:uid="{00000000-0005-0000-0000-000077C50000}"/>
    <cellStyle name="Procent 13" xfId="25296" xr:uid="{00000000-0005-0000-0000-000078C50000}"/>
    <cellStyle name="Procent 2" xfId="2340" xr:uid="{00000000-0005-0000-0000-000079C50000}"/>
    <cellStyle name="Procent 2 10" xfId="25298" xr:uid="{00000000-0005-0000-0000-00007AC50000}"/>
    <cellStyle name="Procent 2 10 2" xfId="25299" xr:uid="{00000000-0005-0000-0000-00007BC50000}"/>
    <cellStyle name="Procent 2 10 2 2" xfId="25300" xr:uid="{00000000-0005-0000-0000-00007CC50000}"/>
    <cellStyle name="Procent 2 10 3" xfId="25301" xr:uid="{00000000-0005-0000-0000-00007DC50000}"/>
    <cellStyle name="Procent 2 11" xfId="25302" xr:uid="{00000000-0005-0000-0000-00007EC50000}"/>
    <cellStyle name="Procent 2 11 2" xfId="25303" xr:uid="{00000000-0005-0000-0000-00007FC50000}"/>
    <cellStyle name="Procent 2 12" xfId="25304" xr:uid="{00000000-0005-0000-0000-000080C50000}"/>
    <cellStyle name="Procent 2 12 2" xfId="25305" xr:uid="{00000000-0005-0000-0000-000081C50000}"/>
    <cellStyle name="Procent 2 13" xfId="25306" xr:uid="{00000000-0005-0000-0000-000082C50000}"/>
    <cellStyle name="Procent 2 13 2" xfId="25307" xr:uid="{00000000-0005-0000-0000-000083C50000}"/>
    <cellStyle name="Procent 2 14" xfId="25308" xr:uid="{00000000-0005-0000-0000-000084C50000}"/>
    <cellStyle name="Procent 2 14 2" xfId="25309" xr:uid="{00000000-0005-0000-0000-000085C50000}"/>
    <cellStyle name="Procent 2 15" xfId="25310" xr:uid="{00000000-0005-0000-0000-000086C50000}"/>
    <cellStyle name="Procent 2 16" xfId="25311" xr:uid="{00000000-0005-0000-0000-000087C50000}"/>
    <cellStyle name="Procent 2 17" xfId="25312" xr:uid="{00000000-0005-0000-0000-000088C50000}"/>
    <cellStyle name="Procent 2 18" xfId="25313" xr:uid="{00000000-0005-0000-0000-000089C50000}"/>
    <cellStyle name="Procent 2 18 2" xfId="44928" xr:uid="{00000000-0005-0000-0000-00008AC50000}"/>
    <cellStyle name="Procent 2 19" xfId="25314" xr:uid="{00000000-0005-0000-0000-00008BC50000}"/>
    <cellStyle name="Procent 2 2" xfId="4805" xr:uid="{00000000-0005-0000-0000-00008CC50000}"/>
    <cellStyle name="Procent 2 2 10" xfId="25316" xr:uid="{00000000-0005-0000-0000-00008DC50000}"/>
    <cellStyle name="Procent 2 2 11" xfId="25317" xr:uid="{00000000-0005-0000-0000-00008EC50000}"/>
    <cellStyle name="Procent 2 2 12" xfId="25318" xr:uid="{00000000-0005-0000-0000-00008FC50000}"/>
    <cellStyle name="Procent 2 2 12 2" xfId="44929" xr:uid="{00000000-0005-0000-0000-000090C50000}"/>
    <cellStyle name="Procent 2 2 13" xfId="25319" xr:uid="{00000000-0005-0000-0000-000091C50000}"/>
    <cellStyle name="Procent 2 2 14" xfId="25315" xr:uid="{00000000-0005-0000-0000-000092C50000}"/>
    <cellStyle name="Procent 2 2 15" xfId="13397" xr:uid="{00000000-0005-0000-0000-000093C50000}"/>
    <cellStyle name="Procent 2 2 2" xfId="6456" xr:uid="{00000000-0005-0000-0000-000094C50000}"/>
    <cellStyle name="Procent 2 2 2 2" xfId="25321" xr:uid="{00000000-0005-0000-0000-000095C50000}"/>
    <cellStyle name="Procent 2 2 2 2 2" xfId="25322" xr:uid="{00000000-0005-0000-0000-000096C50000}"/>
    <cellStyle name="Procent 2 2 2 3" xfId="25323" xr:uid="{00000000-0005-0000-0000-000097C50000}"/>
    <cellStyle name="Procent 2 2 2 3 2" xfId="25324" xr:uid="{00000000-0005-0000-0000-000098C50000}"/>
    <cellStyle name="Procent 2 2 2 4" xfId="25325" xr:uid="{00000000-0005-0000-0000-000099C50000}"/>
    <cellStyle name="Procent 2 2 2 4 2" xfId="25326" xr:uid="{00000000-0005-0000-0000-00009AC50000}"/>
    <cellStyle name="Procent 2 2 2 5" xfId="25327" xr:uid="{00000000-0005-0000-0000-00009BC50000}"/>
    <cellStyle name="Procent 2 2 2 5 2" xfId="25328" xr:uid="{00000000-0005-0000-0000-00009CC50000}"/>
    <cellStyle name="Procent 2 2 2 6" xfId="25329" xr:uid="{00000000-0005-0000-0000-00009DC50000}"/>
    <cellStyle name="Procent 2 2 2 7" xfId="25330" xr:uid="{00000000-0005-0000-0000-00009EC50000}"/>
    <cellStyle name="Procent 2 2 2 8" xfId="25320" xr:uid="{00000000-0005-0000-0000-00009FC50000}"/>
    <cellStyle name="Procent 2 2 2 9" xfId="13398" xr:uid="{00000000-0005-0000-0000-0000A0C50000}"/>
    <cellStyle name="Procent 2 2 3" xfId="7603" xr:uid="{00000000-0005-0000-0000-0000A1C50000}"/>
    <cellStyle name="Procent 2 2 3 2" xfId="25332" xr:uid="{00000000-0005-0000-0000-0000A2C50000}"/>
    <cellStyle name="Procent 2 2 3 2 2" xfId="25333" xr:uid="{00000000-0005-0000-0000-0000A3C50000}"/>
    <cellStyle name="Procent 2 2 3 3" xfId="25334" xr:uid="{00000000-0005-0000-0000-0000A4C50000}"/>
    <cellStyle name="Procent 2 2 3 4" xfId="25331" xr:uid="{00000000-0005-0000-0000-0000A5C50000}"/>
    <cellStyle name="Procent 2 2 4" xfId="7101" xr:uid="{00000000-0005-0000-0000-0000A6C50000}"/>
    <cellStyle name="Procent 2 2 4 2" xfId="25336" xr:uid="{00000000-0005-0000-0000-0000A7C50000}"/>
    <cellStyle name="Procent 2 2 4 3" xfId="25335" xr:uid="{00000000-0005-0000-0000-0000A8C50000}"/>
    <cellStyle name="Procent 2 2 5" xfId="6455" xr:uid="{00000000-0005-0000-0000-0000A9C50000}"/>
    <cellStyle name="Procent 2 2 5 2" xfId="25338" xr:uid="{00000000-0005-0000-0000-0000AAC50000}"/>
    <cellStyle name="Procent 2 2 5 3" xfId="42170" xr:uid="{00000000-0005-0000-0000-0000ABC50000}"/>
    <cellStyle name="Procent 2 2 5 4" xfId="25337" xr:uid="{00000000-0005-0000-0000-0000ACC50000}"/>
    <cellStyle name="Procent 2 2 6" xfId="25339" xr:uid="{00000000-0005-0000-0000-0000ADC50000}"/>
    <cellStyle name="Procent 2 2 6 2" xfId="25340" xr:uid="{00000000-0005-0000-0000-0000AEC50000}"/>
    <cellStyle name="Procent 2 2 7" xfId="25341" xr:uid="{00000000-0005-0000-0000-0000AFC50000}"/>
    <cellStyle name="Procent 2 2 7 2" xfId="25342" xr:uid="{00000000-0005-0000-0000-0000B0C50000}"/>
    <cellStyle name="Procent 2 2 8" xfId="25343" xr:uid="{00000000-0005-0000-0000-0000B1C50000}"/>
    <cellStyle name="Procent 2 2 9" xfId="25344" xr:uid="{00000000-0005-0000-0000-0000B2C50000}"/>
    <cellStyle name="Procent 2 20" xfId="25297" xr:uid="{00000000-0005-0000-0000-0000B3C50000}"/>
    <cellStyle name="Procent 2 3" xfId="25345" xr:uid="{00000000-0005-0000-0000-0000B4C50000}"/>
    <cellStyle name="Procent 2 3 2" xfId="25346" xr:uid="{00000000-0005-0000-0000-0000B5C50000}"/>
    <cellStyle name="Procent 2 3 2 2" xfId="25347" xr:uid="{00000000-0005-0000-0000-0000B6C50000}"/>
    <cellStyle name="Procent 2 3 2 2 2" xfId="25348" xr:uid="{00000000-0005-0000-0000-0000B7C50000}"/>
    <cellStyle name="Procent 2 3 2 3" xfId="25349" xr:uid="{00000000-0005-0000-0000-0000B8C50000}"/>
    <cellStyle name="Procent 2 3 2 3 2" xfId="25350" xr:uid="{00000000-0005-0000-0000-0000B9C50000}"/>
    <cellStyle name="Procent 2 3 2 4" xfId="25351" xr:uid="{00000000-0005-0000-0000-0000BAC50000}"/>
    <cellStyle name="Procent 2 3 3" xfId="25352" xr:uid="{00000000-0005-0000-0000-0000BBC50000}"/>
    <cellStyle name="Procent 2 3 3 2" xfId="25353" xr:uid="{00000000-0005-0000-0000-0000BCC50000}"/>
    <cellStyle name="Procent 2 3 4" xfId="25354" xr:uid="{00000000-0005-0000-0000-0000BDC50000}"/>
    <cellStyle name="Procent 2 3 4 2" xfId="25355" xr:uid="{00000000-0005-0000-0000-0000BEC50000}"/>
    <cellStyle name="Procent 2 3 5" xfId="25356" xr:uid="{00000000-0005-0000-0000-0000BFC50000}"/>
    <cellStyle name="Procent 2 3 5 2" xfId="25357" xr:uid="{00000000-0005-0000-0000-0000C0C50000}"/>
    <cellStyle name="Procent 2 3 6" xfId="25358" xr:uid="{00000000-0005-0000-0000-0000C1C50000}"/>
    <cellStyle name="Procent 2 3 6 2" xfId="25359" xr:uid="{00000000-0005-0000-0000-0000C2C50000}"/>
    <cellStyle name="Procent 2 3 7" xfId="25360" xr:uid="{00000000-0005-0000-0000-0000C3C50000}"/>
    <cellStyle name="Procent 2 3 7 2" xfId="25361" xr:uid="{00000000-0005-0000-0000-0000C4C50000}"/>
    <cellStyle name="Procent 2 3 8" xfId="25362" xr:uid="{00000000-0005-0000-0000-0000C5C50000}"/>
    <cellStyle name="Procent 2 4" xfId="25363" xr:uid="{00000000-0005-0000-0000-0000C6C50000}"/>
    <cellStyle name="Procent 2 4 2" xfId="25364" xr:uid="{00000000-0005-0000-0000-0000C7C50000}"/>
    <cellStyle name="Procent 2 4 2 2" xfId="25365" xr:uid="{00000000-0005-0000-0000-0000C8C50000}"/>
    <cellStyle name="Procent 2 4 2 2 2" xfId="25366" xr:uid="{00000000-0005-0000-0000-0000C9C50000}"/>
    <cellStyle name="Procent 2 4 2 3" xfId="25367" xr:uid="{00000000-0005-0000-0000-0000CAC50000}"/>
    <cellStyle name="Procent 2 4 2 3 2" xfId="25368" xr:uid="{00000000-0005-0000-0000-0000CBC50000}"/>
    <cellStyle name="Procent 2 4 2 4" xfId="25369" xr:uid="{00000000-0005-0000-0000-0000CCC50000}"/>
    <cellStyle name="Procent 2 4 3" xfId="25370" xr:uid="{00000000-0005-0000-0000-0000CDC50000}"/>
    <cellStyle name="Procent 2 4 3 2" xfId="25371" xr:uid="{00000000-0005-0000-0000-0000CEC50000}"/>
    <cellStyle name="Procent 2 4 4" xfId="25372" xr:uid="{00000000-0005-0000-0000-0000CFC50000}"/>
    <cellStyle name="Procent 2 4 4 2" xfId="25373" xr:uid="{00000000-0005-0000-0000-0000D0C50000}"/>
    <cellStyle name="Procent 2 4 5" xfId="25374" xr:uid="{00000000-0005-0000-0000-0000D1C50000}"/>
    <cellStyle name="Procent 2 4 5 2" xfId="25375" xr:uid="{00000000-0005-0000-0000-0000D2C50000}"/>
    <cellStyle name="Procent 2 4 6" xfId="25376" xr:uid="{00000000-0005-0000-0000-0000D3C50000}"/>
    <cellStyle name="Procent 2 4 6 2" xfId="25377" xr:uid="{00000000-0005-0000-0000-0000D4C50000}"/>
    <cellStyle name="Procent 2 4 7" xfId="25378" xr:uid="{00000000-0005-0000-0000-0000D5C50000}"/>
    <cellStyle name="Procent 2 4 7 2" xfId="25379" xr:uid="{00000000-0005-0000-0000-0000D6C50000}"/>
    <cellStyle name="Procent 2 4 8" xfId="25380" xr:uid="{00000000-0005-0000-0000-0000D7C50000}"/>
    <cellStyle name="Procent 2 5" xfId="25381" xr:uid="{00000000-0005-0000-0000-0000D8C50000}"/>
    <cellStyle name="Procent 2 5 2" xfId="25382" xr:uid="{00000000-0005-0000-0000-0000D9C50000}"/>
    <cellStyle name="Procent 2 5 2 2" xfId="25383" xr:uid="{00000000-0005-0000-0000-0000DAC50000}"/>
    <cellStyle name="Procent 2 5 2 2 2" xfId="25384" xr:uid="{00000000-0005-0000-0000-0000DBC50000}"/>
    <cellStyle name="Procent 2 5 2 3" xfId="25385" xr:uid="{00000000-0005-0000-0000-0000DCC50000}"/>
    <cellStyle name="Procent 2 5 2 3 2" xfId="25386" xr:uid="{00000000-0005-0000-0000-0000DDC50000}"/>
    <cellStyle name="Procent 2 5 2 4" xfId="25387" xr:uid="{00000000-0005-0000-0000-0000DEC50000}"/>
    <cellStyle name="Procent 2 5 3" xfId="25388" xr:uid="{00000000-0005-0000-0000-0000DFC50000}"/>
    <cellStyle name="Procent 2 5 3 2" xfId="25389" xr:uid="{00000000-0005-0000-0000-0000E0C50000}"/>
    <cellStyle name="Procent 2 5 4" xfId="25390" xr:uid="{00000000-0005-0000-0000-0000E1C50000}"/>
    <cellStyle name="Procent 2 5 4 2" xfId="25391" xr:uid="{00000000-0005-0000-0000-0000E2C50000}"/>
    <cellStyle name="Procent 2 5 5" xfId="25392" xr:uid="{00000000-0005-0000-0000-0000E3C50000}"/>
    <cellStyle name="Procent 2 5 5 2" xfId="25393" xr:uid="{00000000-0005-0000-0000-0000E4C50000}"/>
    <cellStyle name="Procent 2 5 6" xfId="25394" xr:uid="{00000000-0005-0000-0000-0000E5C50000}"/>
    <cellStyle name="Procent 2 5 6 2" xfId="25395" xr:uid="{00000000-0005-0000-0000-0000E6C50000}"/>
    <cellStyle name="Procent 2 6" xfId="25396" xr:uid="{00000000-0005-0000-0000-0000E7C50000}"/>
    <cellStyle name="Procent 2 6 2" xfId="25397" xr:uid="{00000000-0005-0000-0000-0000E8C50000}"/>
    <cellStyle name="Procent 2 6 2 2" xfId="25398" xr:uid="{00000000-0005-0000-0000-0000E9C50000}"/>
    <cellStyle name="Procent 2 6 2 2 2" xfId="25399" xr:uid="{00000000-0005-0000-0000-0000EAC50000}"/>
    <cellStyle name="Procent 2 6 2 3" xfId="25400" xr:uid="{00000000-0005-0000-0000-0000EBC50000}"/>
    <cellStyle name="Procent 2 6 2 3 2" xfId="25401" xr:uid="{00000000-0005-0000-0000-0000ECC50000}"/>
    <cellStyle name="Procent 2 6 2 4" xfId="25402" xr:uid="{00000000-0005-0000-0000-0000EDC50000}"/>
    <cellStyle name="Procent 2 6 3" xfId="25403" xr:uid="{00000000-0005-0000-0000-0000EEC50000}"/>
    <cellStyle name="Procent 2 6 3 2" xfId="25404" xr:uid="{00000000-0005-0000-0000-0000EFC50000}"/>
    <cellStyle name="Procent 2 6 4" xfId="25405" xr:uid="{00000000-0005-0000-0000-0000F0C50000}"/>
    <cellStyle name="Procent 2 6 4 2" xfId="25406" xr:uid="{00000000-0005-0000-0000-0000F1C50000}"/>
    <cellStyle name="Procent 2 6 5" xfId="25407" xr:uid="{00000000-0005-0000-0000-0000F2C50000}"/>
    <cellStyle name="Procent 2 6 5 2" xfId="25408" xr:uid="{00000000-0005-0000-0000-0000F3C50000}"/>
    <cellStyle name="Procent 2 6 6" xfId="25409" xr:uid="{00000000-0005-0000-0000-0000F4C50000}"/>
    <cellStyle name="Procent 2 7" xfId="25410" xr:uid="{00000000-0005-0000-0000-0000F5C50000}"/>
    <cellStyle name="Procent 2 7 2" xfId="25411" xr:uid="{00000000-0005-0000-0000-0000F6C50000}"/>
    <cellStyle name="Procent 2 7 2 2" xfId="25412" xr:uid="{00000000-0005-0000-0000-0000F7C50000}"/>
    <cellStyle name="Procent 2 7 2 2 2" xfId="25413" xr:uid="{00000000-0005-0000-0000-0000F8C50000}"/>
    <cellStyle name="Procent 2 7 2 3" xfId="25414" xr:uid="{00000000-0005-0000-0000-0000F9C50000}"/>
    <cellStyle name="Procent 2 7 2 3 2" xfId="25415" xr:uid="{00000000-0005-0000-0000-0000FAC50000}"/>
    <cellStyle name="Procent 2 7 2 4" xfId="25416" xr:uid="{00000000-0005-0000-0000-0000FBC50000}"/>
    <cellStyle name="Procent 2 7 3" xfId="25417" xr:uid="{00000000-0005-0000-0000-0000FCC50000}"/>
    <cellStyle name="Procent 2 7 3 2" xfId="25418" xr:uid="{00000000-0005-0000-0000-0000FDC50000}"/>
    <cellStyle name="Procent 2 7 4" xfId="25419" xr:uid="{00000000-0005-0000-0000-0000FEC50000}"/>
    <cellStyle name="Procent 2 7 4 2" xfId="25420" xr:uid="{00000000-0005-0000-0000-0000FFC50000}"/>
    <cellStyle name="Procent 2 7 5" xfId="25421" xr:uid="{00000000-0005-0000-0000-000000C60000}"/>
    <cellStyle name="Procent 2 7 5 2" xfId="25422" xr:uid="{00000000-0005-0000-0000-000001C60000}"/>
    <cellStyle name="Procent 2 7 6" xfId="25423" xr:uid="{00000000-0005-0000-0000-000002C60000}"/>
    <cellStyle name="Procent 2 8" xfId="25424" xr:uid="{00000000-0005-0000-0000-000003C60000}"/>
    <cellStyle name="Procent 2 8 2" xfId="25425" xr:uid="{00000000-0005-0000-0000-000004C60000}"/>
    <cellStyle name="Procent 2 8 2 2" xfId="25426" xr:uid="{00000000-0005-0000-0000-000005C60000}"/>
    <cellStyle name="Procent 2 8 2 2 2" xfId="25427" xr:uid="{00000000-0005-0000-0000-000006C60000}"/>
    <cellStyle name="Procent 2 8 2 3" xfId="25428" xr:uid="{00000000-0005-0000-0000-000007C60000}"/>
    <cellStyle name="Procent 2 8 2 3 2" xfId="25429" xr:uid="{00000000-0005-0000-0000-000008C60000}"/>
    <cellStyle name="Procent 2 8 2 4" xfId="25430" xr:uid="{00000000-0005-0000-0000-000009C60000}"/>
    <cellStyle name="Procent 2 8 3" xfId="25431" xr:uid="{00000000-0005-0000-0000-00000AC60000}"/>
    <cellStyle name="Procent 2 8 3 2" xfId="25432" xr:uid="{00000000-0005-0000-0000-00000BC60000}"/>
    <cellStyle name="Procent 2 8 4" xfId="25433" xr:uid="{00000000-0005-0000-0000-00000CC60000}"/>
    <cellStyle name="Procent 2 8 4 2" xfId="25434" xr:uid="{00000000-0005-0000-0000-00000DC60000}"/>
    <cellStyle name="Procent 2 8 5" xfId="25435" xr:uid="{00000000-0005-0000-0000-00000EC60000}"/>
    <cellStyle name="Procent 2 8 5 2" xfId="25436" xr:uid="{00000000-0005-0000-0000-00000FC60000}"/>
    <cellStyle name="Procent 2 8 6" xfId="25437" xr:uid="{00000000-0005-0000-0000-000010C60000}"/>
    <cellStyle name="Procent 2 9" xfId="25438" xr:uid="{00000000-0005-0000-0000-000011C60000}"/>
    <cellStyle name="Procent 2 9 2" xfId="25439" xr:uid="{00000000-0005-0000-0000-000012C60000}"/>
    <cellStyle name="Procent 2 9 2 2" xfId="25440" xr:uid="{00000000-0005-0000-0000-000013C60000}"/>
    <cellStyle name="Procent 2 9 3" xfId="25441" xr:uid="{00000000-0005-0000-0000-000014C60000}"/>
    <cellStyle name="Procent 2 9 3 2" xfId="25442" xr:uid="{00000000-0005-0000-0000-000015C60000}"/>
    <cellStyle name="Procent 2 9 4" xfId="25443" xr:uid="{00000000-0005-0000-0000-000016C60000}"/>
    <cellStyle name="Procent 3" xfId="2558" xr:uid="{00000000-0005-0000-0000-000017C60000}"/>
    <cellStyle name="Procent 3 2" xfId="4806" xr:uid="{00000000-0005-0000-0000-000018C60000}"/>
    <cellStyle name="Procent 3 2 2" xfId="7604" xr:uid="{00000000-0005-0000-0000-000019C60000}"/>
    <cellStyle name="Procent 3 2 2 2" xfId="25447" xr:uid="{00000000-0005-0000-0000-00001AC60000}"/>
    <cellStyle name="Procent 3 2 2 3" xfId="25446" xr:uid="{00000000-0005-0000-0000-00001BC60000}"/>
    <cellStyle name="Procent 3 2 3" xfId="7003" xr:uid="{00000000-0005-0000-0000-00001CC60000}"/>
    <cellStyle name="Procent 3 2 3 2" xfId="25449" xr:uid="{00000000-0005-0000-0000-00001DC60000}"/>
    <cellStyle name="Procent 3 2 3 3" xfId="25448" xr:uid="{00000000-0005-0000-0000-00001EC60000}"/>
    <cellStyle name="Procent 3 2 4" xfId="6458" xr:uid="{00000000-0005-0000-0000-00001FC60000}"/>
    <cellStyle name="Procent 3 2 4 2" xfId="41715" xr:uid="{00000000-0005-0000-0000-000020C60000}"/>
    <cellStyle name="Procent 3 2 4 3" xfId="25450" xr:uid="{00000000-0005-0000-0000-000021C60000}"/>
    <cellStyle name="Procent 3 2 5" xfId="25451" xr:uid="{00000000-0005-0000-0000-000022C60000}"/>
    <cellStyle name="Procent 3 2 6" xfId="25452" xr:uid="{00000000-0005-0000-0000-000023C60000}"/>
    <cellStyle name="Procent 3 2 7" xfId="25445" xr:uid="{00000000-0005-0000-0000-000024C60000}"/>
    <cellStyle name="Procent 3 2 8" xfId="13400" xr:uid="{00000000-0005-0000-0000-000025C60000}"/>
    <cellStyle name="Procent 3 3" xfId="7605" xr:uid="{00000000-0005-0000-0000-000026C60000}"/>
    <cellStyle name="Procent 3 3 2" xfId="25454" xr:uid="{00000000-0005-0000-0000-000027C60000}"/>
    <cellStyle name="Procent 3 3 3" xfId="25453" xr:uid="{00000000-0005-0000-0000-000028C60000}"/>
    <cellStyle name="Procent 3 4" xfId="7002" xr:uid="{00000000-0005-0000-0000-000029C60000}"/>
    <cellStyle name="Procent 3 4 2" xfId="25456" xr:uid="{00000000-0005-0000-0000-00002AC60000}"/>
    <cellStyle name="Procent 3 4 3" xfId="25455" xr:uid="{00000000-0005-0000-0000-00002BC60000}"/>
    <cellStyle name="Procent 3 5" xfId="6457" xr:uid="{00000000-0005-0000-0000-00002CC60000}"/>
    <cellStyle name="Procent 3 5 2" xfId="25457" xr:uid="{00000000-0005-0000-0000-00002DC60000}"/>
    <cellStyle name="Procent 3 5 3" xfId="13399" xr:uid="{00000000-0005-0000-0000-00002EC60000}"/>
    <cellStyle name="Procent 3 6" xfId="25458" xr:uid="{00000000-0005-0000-0000-00002FC60000}"/>
    <cellStyle name="Procent 3 7" xfId="25459" xr:uid="{00000000-0005-0000-0000-000030C60000}"/>
    <cellStyle name="Procent 3 8" xfId="25460" xr:uid="{00000000-0005-0000-0000-000031C60000}"/>
    <cellStyle name="Procent 3 9" xfId="25444" xr:uid="{00000000-0005-0000-0000-000032C60000}"/>
    <cellStyle name="Procent 4" xfId="4807" xr:uid="{00000000-0005-0000-0000-000033C60000}"/>
    <cellStyle name="Procent 4 10" xfId="13588" xr:uid="{00000000-0005-0000-0000-000034C60000}"/>
    <cellStyle name="Procent 4 2" xfId="4808" xr:uid="{00000000-0005-0000-0000-000035C60000}"/>
    <cellStyle name="Procent 4 2 2" xfId="5288" xr:uid="{00000000-0005-0000-0000-000036C60000}"/>
    <cellStyle name="Procent 4 2 2 2" xfId="5608" xr:uid="{00000000-0005-0000-0000-000037C60000}"/>
    <cellStyle name="Procent 4 2 2 2 2" xfId="8242" xr:uid="{00000000-0005-0000-0000-000038C60000}"/>
    <cellStyle name="Procent 4 2 2 2 2 2" xfId="42620" xr:uid="{00000000-0005-0000-0000-000039C60000}"/>
    <cellStyle name="Procent 4 2 2 2 2 3" xfId="25464" xr:uid="{00000000-0005-0000-0000-00003AC60000}"/>
    <cellStyle name="Procent 4 2 2 2 3" xfId="14342" xr:uid="{00000000-0005-0000-0000-00003BC60000}"/>
    <cellStyle name="Procent 4 2 2 3" xfId="7941" xr:uid="{00000000-0005-0000-0000-00003CC60000}"/>
    <cellStyle name="Procent 4 2 2 3 2" xfId="20530" xr:uid="{00000000-0005-0000-0000-00003DC60000}"/>
    <cellStyle name="Procent 4 2 2 3 3" xfId="25465" xr:uid="{00000000-0005-0000-0000-00003EC60000}"/>
    <cellStyle name="Procent 4 2 2 4" xfId="25463" xr:uid="{00000000-0005-0000-0000-00003FC60000}"/>
    <cellStyle name="Procent 4 2 2 5" xfId="14193" xr:uid="{00000000-0005-0000-0000-000040C60000}"/>
    <cellStyle name="Procent 4 2 3" xfId="5368" xr:uid="{00000000-0005-0000-0000-000041C60000}"/>
    <cellStyle name="Procent 4 2 3 2" xfId="5688" xr:uid="{00000000-0005-0000-0000-000042C60000}"/>
    <cellStyle name="Procent 4 2 3 2 2" xfId="8322" xr:uid="{00000000-0005-0000-0000-000043C60000}"/>
    <cellStyle name="Procent 4 2 3 2 2 2" xfId="43504" xr:uid="{00000000-0005-0000-0000-000044C60000}"/>
    <cellStyle name="Procent 4 2 3 2 2 3" xfId="25467" xr:uid="{00000000-0005-0000-0000-000045C60000}"/>
    <cellStyle name="Procent 4 2 3 2 3" xfId="14384" xr:uid="{00000000-0005-0000-0000-000046C60000}"/>
    <cellStyle name="Procent 4 2 3 3" xfId="8012" xr:uid="{00000000-0005-0000-0000-000047C60000}"/>
    <cellStyle name="Procent 4 2 3 3 2" xfId="42614" xr:uid="{00000000-0005-0000-0000-000048C60000}"/>
    <cellStyle name="Procent 4 2 3 3 3" xfId="25466" xr:uid="{00000000-0005-0000-0000-000049C60000}"/>
    <cellStyle name="Procent 4 2 3 4" xfId="14226" xr:uid="{00000000-0005-0000-0000-00004AC60000}"/>
    <cellStyle name="Procent 4 2 4" xfId="5448" xr:uid="{00000000-0005-0000-0000-00004BC60000}"/>
    <cellStyle name="Procent 4 2 4 2" xfId="5768" xr:uid="{00000000-0005-0000-0000-00004CC60000}"/>
    <cellStyle name="Procent 4 2 4 2 2" xfId="8402" xr:uid="{00000000-0005-0000-0000-00004DC60000}"/>
    <cellStyle name="Procent 4 2 4 2 2 2" xfId="42552" xr:uid="{00000000-0005-0000-0000-00004EC60000}"/>
    <cellStyle name="Procent 4 2 4 2 3" xfId="14426" xr:uid="{00000000-0005-0000-0000-00004FC60000}"/>
    <cellStyle name="Procent 4 2 4 3" xfId="8088" xr:uid="{00000000-0005-0000-0000-000050C60000}"/>
    <cellStyle name="Procent 4 2 4 3 2" xfId="20139" xr:uid="{00000000-0005-0000-0000-000051C60000}"/>
    <cellStyle name="Procent 4 2 4 3 3" xfId="25468" xr:uid="{00000000-0005-0000-0000-000052C60000}"/>
    <cellStyle name="Procent 4 2 4 4" xfId="14264" xr:uid="{00000000-0005-0000-0000-000053C60000}"/>
    <cellStyle name="Procent 4 2 5" xfId="5528" xr:uid="{00000000-0005-0000-0000-000054C60000}"/>
    <cellStyle name="Procent 4 2 5 2" xfId="8168" xr:uid="{00000000-0005-0000-0000-000055C60000}"/>
    <cellStyle name="Procent 4 2 5 2 2" xfId="43788" xr:uid="{00000000-0005-0000-0000-000056C60000}"/>
    <cellStyle name="Procent 4 2 5 2 3" xfId="25469" xr:uid="{00000000-0005-0000-0000-000057C60000}"/>
    <cellStyle name="Procent 4 2 5 3" xfId="14306" xr:uid="{00000000-0005-0000-0000-000058C60000}"/>
    <cellStyle name="Procent 4 2 6" xfId="5848" xr:uid="{00000000-0005-0000-0000-000059C60000}"/>
    <cellStyle name="Procent 4 2 6 2" xfId="8482" xr:uid="{00000000-0005-0000-0000-00005AC60000}"/>
    <cellStyle name="Procent 4 2 6 2 2" xfId="41837" xr:uid="{00000000-0005-0000-0000-00005BC60000}"/>
    <cellStyle name="Procent 4 2 6 3" xfId="14468" xr:uid="{00000000-0005-0000-0000-00005CC60000}"/>
    <cellStyle name="Procent 4 2 7" xfId="7102" xr:uid="{00000000-0005-0000-0000-00005DC60000}"/>
    <cellStyle name="Procent 4 2 7 2" xfId="42180" xr:uid="{00000000-0005-0000-0000-00005EC60000}"/>
    <cellStyle name="Procent 4 2 7 3" xfId="25462" xr:uid="{00000000-0005-0000-0000-00005FC60000}"/>
    <cellStyle name="Procent 4 2 8" xfId="13729" xr:uid="{00000000-0005-0000-0000-000060C60000}"/>
    <cellStyle name="Procent 4 3" xfId="5287" xr:uid="{00000000-0005-0000-0000-000061C60000}"/>
    <cellStyle name="Procent 4 3 2" xfId="5607" xr:uid="{00000000-0005-0000-0000-000062C60000}"/>
    <cellStyle name="Procent 4 3 2 2" xfId="8241" xr:uid="{00000000-0005-0000-0000-000063C60000}"/>
    <cellStyle name="Procent 4 3 2 2 2" xfId="42247" xr:uid="{00000000-0005-0000-0000-000064C60000}"/>
    <cellStyle name="Procent 4 3 2 2 3" xfId="25471" xr:uid="{00000000-0005-0000-0000-000065C60000}"/>
    <cellStyle name="Procent 4 3 2 3" xfId="14341" xr:uid="{00000000-0005-0000-0000-000066C60000}"/>
    <cellStyle name="Procent 4 3 3" xfId="7940" xr:uid="{00000000-0005-0000-0000-000067C60000}"/>
    <cellStyle name="Procent 4 3 3 2" xfId="42538" xr:uid="{00000000-0005-0000-0000-000068C60000}"/>
    <cellStyle name="Procent 4 3 3 3" xfId="25472" xr:uid="{00000000-0005-0000-0000-000069C60000}"/>
    <cellStyle name="Procent 4 3 4" xfId="25470" xr:uid="{00000000-0005-0000-0000-00006AC60000}"/>
    <cellStyle name="Procent 4 3 5" xfId="14192" xr:uid="{00000000-0005-0000-0000-00006BC60000}"/>
    <cellStyle name="Procent 4 4" xfId="5367" xr:uid="{00000000-0005-0000-0000-00006CC60000}"/>
    <cellStyle name="Procent 4 4 2" xfId="5687" xr:uid="{00000000-0005-0000-0000-00006DC60000}"/>
    <cellStyle name="Procent 4 4 2 2" xfId="8321" xr:uid="{00000000-0005-0000-0000-00006EC60000}"/>
    <cellStyle name="Procent 4 4 2 2 2" xfId="42255" xr:uid="{00000000-0005-0000-0000-00006FC60000}"/>
    <cellStyle name="Procent 4 4 2 2 3" xfId="25474" xr:uid="{00000000-0005-0000-0000-000070C60000}"/>
    <cellStyle name="Procent 4 4 2 3" xfId="14383" xr:uid="{00000000-0005-0000-0000-000071C60000}"/>
    <cellStyle name="Procent 4 4 3" xfId="8011" xr:uid="{00000000-0005-0000-0000-000072C60000}"/>
    <cellStyle name="Procent 4 4 3 2" xfId="42219" xr:uid="{00000000-0005-0000-0000-000073C60000}"/>
    <cellStyle name="Procent 4 4 3 3" xfId="25473" xr:uid="{00000000-0005-0000-0000-000074C60000}"/>
    <cellStyle name="Procent 4 4 4" xfId="14225" xr:uid="{00000000-0005-0000-0000-000075C60000}"/>
    <cellStyle name="Procent 4 5" xfId="5447" xr:uid="{00000000-0005-0000-0000-000076C60000}"/>
    <cellStyle name="Procent 4 5 2" xfId="5767" xr:uid="{00000000-0005-0000-0000-000077C60000}"/>
    <cellStyle name="Procent 4 5 2 2" xfId="8401" xr:uid="{00000000-0005-0000-0000-000078C60000}"/>
    <cellStyle name="Procent 4 5 2 2 2" xfId="42551" xr:uid="{00000000-0005-0000-0000-000079C60000}"/>
    <cellStyle name="Procent 4 5 2 2 3" xfId="25476" xr:uid="{00000000-0005-0000-0000-00007AC60000}"/>
    <cellStyle name="Procent 4 5 2 3" xfId="14425" xr:uid="{00000000-0005-0000-0000-00007BC60000}"/>
    <cellStyle name="Procent 4 5 3" xfId="8087" xr:uid="{00000000-0005-0000-0000-00007CC60000}"/>
    <cellStyle name="Procent 4 5 3 2" xfId="42230" xr:uid="{00000000-0005-0000-0000-00007DC60000}"/>
    <cellStyle name="Procent 4 5 3 3" xfId="25475" xr:uid="{00000000-0005-0000-0000-00007EC60000}"/>
    <cellStyle name="Procent 4 5 4" xfId="14263" xr:uid="{00000000-0005-0000-0000-00007FC60000}"/>
    <cellStyle name="Procent 4 6" xfId="5527" xr:uid="{00000000-0005-0000-0000-000080C60000}"/>
    <cellStyle name="Procent 4 6 2" xfId="8167" xr:uid="{00000000-0005-0000-0000-000081C60000}"/>
    <cellStyle name="Procent 4 6 2 2" xfId="42236" xr:uid="{00000000-0005-0000-0000-000082C60000}"/>
    <cellStyle name="Procent 4 6 2 3" xfId="25477" xr:uid="{00000000-0005-0000-0000-000083C60000}"/>
    <cellStyle name="Procent 4 6 3" xfId="14305" xr:uid="{00000000-0005-0000-0000-000084C60000}"/>
    <cellStyle name="Procent 4 7" xfId="5847" xr:uid="{00000000-0005-0000-0000-000085C60000}"/>
    <cellStyle name="Procent 4 7 2" xfId="8481" xr:uid="{00000000-0005-0000-0000-000086C60000}"/>
    <cellStyle name="Procent 4 7 2 2" xfId="41836" xr:uid="{00000000-0005-0000-0000-000087C60000}"/>
    <cellStyle name="Procent 4 7 2 3" xfId="25478" xr:uid="{00000000-0005-0000-0000-000088C60000}"/>
    <cellStyle name="Procent 4 7 3" xfId="14467" xr:uid="{00000000-0005-0000-0000-000089C60000}"/>
    <cellStyle name="Procent 4 8" xfId="8728" xr:uid="{00000000-0005-0000-0000-00008AC60000}"/>
    <cellStyle name="Procent 4 9" xfId="7004" xr:uid="{00000000-0005-0000-0000-00008BC60000}"/>
    <cellStyle name="Procent 4 9 2" xfId="43778" xr:uid="{00000000-0005-0000-0000-00008CC60000}"/>
    <cellStyle name="Procent 4 9 3" xfId="25461" xr:uid="{00000000-0005-0000-0000-00008DC60000}"/>
    <cellStyle name="Procent 5" xfId="25479" xr:uid="{00000000-0005-0000-0000-00008EC60000}"/>
    <cellStyle name="Procent 5 2" xfId="25480" xr:uid="{00000000-0005-0000-0000-00008FC60000}"/>
    <cellStyle name="Procent 5 2 2" xfId="25481" xr:uid="{00000000-0005-0000-0000-000090C60000}"/>
    <cellStyle name="Procent 5 2 2 2" xfId="25482" xr:uid="{00000000-0005-0000-0000-000091C60000}"/>
    <cellStyle name="Procent 5 2 3" xfId="25483" xr:uid="{00000000-0005-0000-0000-000092C60000}"/>
    <cellStyle name="Procent 5 2 3 2" xfId="25484" xr:uid="{00000000-0005-0000-0000-000093C60000}"/>
    <cellStyle name="Procent 5 2 4" xfId="25485" xr:uid="{00000000-0005-0000-0000-000094C60000}"/>
    <cellStyle name="Procent 5 3" xfId="25486" xr:uid="{00000000-0005-0000-0000-000095C60000}"/>
    <cellStyle name="Procent 5 3 2" xfId="25487" xr:uid="{00000000-0005-0000-0000-000096C60000}"/>
    <cellStyle name="Procent 5 4" xfId="25488" xr:uid="{00000000-0005-0000-0000-000097C60000}"/>
    <cellStyle name="Procent 5 4 2" xfId="25489" xr:uid="{00000000-0005-0000-0000-000098C60000}"/>
    <cellStyle name="Procent 5 5" xfId="25490" xr:uid="{00000000-0005-0000-0000-000099C60000}"/>
    <cellStyle name="Procent 5 5 2" xfId="25491" xr:uid="{00000000-0005-0000-0000-00009AC60000}"/>
    <cellStyle name="Procent 5 6" xfId="25492" xr:uid="{00000000-0005-0000-0000-00009BC60000}"/>
    <cellStyle name="Procent 5 7" xfId="25493" xr:uid="{00000000-0005-0000-0000-00009CC60000}"/>
    <cellStyle name="Procent 6" xfId="25494" xr:uid="{00000000-0005-0000-0000-00009DC60000}"/>
    <cellStyle name="Procent 6 2" xfId="25495" xr:uid="{00000000-0005-0000-0000-00009EC60000}"/>
    <cellStyle name="Procent 6 2 2" xfId="25496" xr:uid="{00000000-0005-0000-0000-00009FC60000}"/>
    <cellStyle name="Procent 6 2 2 2" xfId="25497" xr:uid="{00000000-0005-0000-0000-0000A0C60000}"/>
    <cellStyle name="Procent 6 2 3" xfId="25498" xr:uid="{00000000-0005-0000-0000-0000A1C60000}"/>
    <cellStyle name="Procent 6 2 3 2" xfId="25499" xr:uid="{00000000-0005-0000-0000-0000A2C60000}"/>
    <cellStyle name="Procent 6 2 4" xfId="25500" xr:uid="{00000000-0005-0000-0000-0000A3C60000}"/>
    <cellStyle name="Procent 6 3" xfId="25501" xr:uid="{00000000-0005-0000-0000-0000A4C60000}"/>
    <cellStyle name="Procent 6 3 2" xfId="25502" xr:uid="{00000000-0005-0000-0000-0000A5C60000}"/>
    <cellStyle name="Procent 6 4" xfId="25503" xr:uid="{00000000-0005-0000-0000-0000A6C60000}"/>
    <cellStyle name="Procent 6 4 2" xfId="25504" xr:uid="{00000000-0005-0000-0000-0000A7C60000}"/>
    <cellStyle name="Procent 6 5" xfId="25505" xr:uid="{00000000-0005-0000-0000-0000A8C60000}"/>
    <cellStyle name="Procent 6 5 2" xfId="25506" xr:uid="{00000000-0005-0000-0000-0000A9C60000}"/>
    <cellStyle name="Procent 6 6" xfId="25507" xr:uid="{00000000-0005-0000-0000-0000AAC60000}"/>
    <cellStyle name="Procent 7" xfId="25508" xr:uid="{00000000-0005-0000-0000-0000ABC60000}"/>
    <cellStyle name="Procent 7 2" xfId="25509" xr:uid="{00000000-0005-0000-0000-0000ACC60000}"/>
    <cellStyle name="Procent 7 2 2" xfId="25510" xr:uid="{00000000-0005-0000-0000-0000ADC60000}"/>
    <cellStyle name="Procent 7 2 2 2" xfId="25511" xr:uid="{00000000-0005-0000-0000-0000AEC60000}"/>
    <cellStyle name="Procent 7 2 3" xfId="25512" xr:uid="{00000000-0005-0000-0000-0000AFC60000}"/>
    <cellStyle name="Procent 7 2 3 2" xfId="25513" xr:uid="{00000000-0005-0000-0000-0000B0C60000}"/>
    <cellStyle name="Procent 7 2 4" xfId="25514" xr:uid="{00000000-0005-0000-0000-0000B1C60000}"/>
    <cellStyle name="Procent 7 3" xfId="25515" xr:uid="{00000000-0005-0000-0000-0000B2C60000}"/>
    <cellStyle name="Procent 7 3 2" xfId="25516" xr:uid="{00000000-0005-0000-0000-0000B3C60000}"/>
    <cellStyle name="Procent 7 4" xfId="25517" xr:uid="{00000000-0005-0000-0000-0000B4C60000}"/>
    <cellStyle name="Procent 7 4 2" xfId="25518" xr:uid="{00000000-0005-0000-0000-0000B5C60000}"/>
    <cellStyle name="Procent 7 5" xfId="25519" xr:uid="{00000000-0005-0000-0000-0000B6C60000}"/>
    <cellStyle name="Procent 7 5 2" xfId="25520" xr:uid="{00000000-0005-0000-0000-0000B7C60000}"/>
    <cellStyle name="Procent 7 6" xfId="25521" xr:uid="{00000000-0005-0000-0000-0000B8C60000}"/>
    <cellStyle name="Procent 8" xfId="25522" xr:uid="{00000000-0005-0000-0000-0000B9C60000}"/>
    <cellStyle name="Procent 8 2" xfId="25523" xr:uid="{00000000-0005-0000-0000-0000BAC60000}"/>
    <cellStyle name="Procent 8 2 2" xfId="25524" xr:uid="{00000000-0005-0000-0000-0000BBC60000}"/>
    <cellStyle name="Procent 8 2 2 2" xfId="25525" xr:uid="{00000000-0005-0000-0000-0000BCC60000}"/>
    <cellStyle name="Procent 8 2 3" xfId="25526" xr:uid="{00000000-0005-0000-0000-0000BDC60000}"/>
    <cellStyle name="Procent 8 2 3 2" xfId="25527" xr:uid="{00000000-0005-0000-0000-0000BEC60000}"/>
    <cellStyle name="Procent 8 2 4" xfId="25528" xr:uid="{00000000-0005-0000-0000-0000BFC60000}"/>
    <cellStyle name="Procent 8 3" xfId="25529" xr:uid="{00000000-0005-0000-0000-0000C0C60000}"/>
    <cellStyle name="Procent 8 3 2" xfId="25530" xr:uid="{00000000-0005-0000-0000-0000C1C60000}"/>
    <cellStyle name="Procent 8 4" xfId="25531" xr:uid="{00000000-0005-0000-0000-0000C2C60000}"/>
    <cellStyle name="Procent 8 4 2" xfId="25532" xr:uid="{00000000-0005-0000-0000-0000C3C60000}"/>
    <cellStyle name="Procent 8 5" xfId="25533" xr:uid="{00000000-0005-0000-0000-0000C4C60000}"/>
    <cellStyle name="Procent 9" xfId="25534" xr:uid="{00000000-0005-0000-0000-0000C5C60000}"/>
    <cellStyle name="Procent 9 2" xfId="25535" xr:uid="{00000000-0005-0000-0000-0000C6C60000}"/>
    <cellStyle name="Procent 9 2 2" xfId="25536" xr:uid="{00000000-0005-0000-0000-0000C7C60000}"/>
    <cellStyle name="Procent 9 3" xfId="25537" xr:uid="{00000000-0005-0000-0000-0000C8C60000}"/>
    <cellStyle name="Procent 9 3 2" xfId="25538" xr:uid="{00000000-0005-0000-0000-0000C9C60000}"/>
    <cellStyle name="Procent 9 4" xfId="25539" xr:uid="{00000000-0005-0000-0000-0000CAC60000}"/>
    <cellStyle name="SAPBEXaggData" xfId="28004" xr:uid="{00000000-0005-0000-0000-0000CBC60000}"/>
    <cellStyle name="SAPBEXaggDataEmph" xfId="28005" xr:uid="{00000000-0005-0000-0000-0000CCC60000}"/>
    <cellStyle name="SAPBEXaggItem" xfId="28006" xr:uid="{00000000-0005-0000-0000-0000CDC60000}"/>
    <cellStyle name="SAPBEXaggItemX" xfId="28007" xr:uid="{00000000-0005-0000-0000-0000CEC60000}"/>
    <cellStyle name="SAPBEXchaText" xfId="28008" xr:uid="{00000000-0005-0000-0000-0000CFC60000}"/>
    <cellStyle name="SAPBEXexcBad" xfId="28009" xr:uid="{00000000-0005-0000-0000-0000D0C60000}"/>
    <cellStyle name="SAPBEXexcBad7" xfId="28010" xr:uid="{00000000-0005-0000-0000-0000D1C60000}"/>
    <cellStyle name="SAPBEXexcBad8" xfId="28011" xr:uid="{00000000-0005-0000-0000-0000D2C60000}"/>
    <cellStyle name="SAPBEXexcBad9" xfId="28012" xr:uid="{00000000-0005-0000-0000-0000D3C60000}"/>
    <cellStyle name="SAPBEXexcCritical" xfId="28013" xr:uid="{00000000-0005-0000-0000-0000D4C60000}"/>
    <cellStyle name="SAPBEXexcCritical4" xfId="28014" xr:uid="{00000000-0005-0000-0000-0000D5C60000}"/>
    <cellStyle name="SAPBEXexcCritical5" xfId="28015" xr:uid="{00000000-0005-0000-0000-0000D6C60000}"/>
    <cellStyle name="SAPBEXexcCritical6" xfId="28016" xr:uid="{00000000-0005-0000-0000-0000D7C60000}"/>
    <cellStyle name="SAPBEXexcGood" xfId="28017" xr:uid="{00000000-0005-0000-0000-0000D8C60000}"/>
    <cellStyle name="SAPBEXexcGood1" xfId="28018" xr:uid="{00000000-0005-0000-0000-0000D9C60000}"/>
    <cellStyle name="SAPBEXexcGood2" xfId="28019" xr:uid="{00000000-0005-0000-0000-0000DAC60000}"/>
    <cellStyle name="SAPBEXexcGood3" xfId="28020" xr:uid="{00000000-0005-0000-0000-0000DBC60000}"/>
    <cellStyle name="SAPBEXexcVeryBad" xfId="28021" xr:uid="{00000000-0005-0000-0000-0000DCC60000}"/>
    <cellStyle name="SAPBEXfilterDrill" xfId="28022" xr:uid="{00000000-0005-0000-0000-0000DDC60000}"/>
    <cellStyle name="SAPBEXfilterItem" xfId="28023" xr:uid="{00000000-0005-0000-0000-0000DEC60000}"/>
    <cellStyle name="SAPBEXfilterText" xfId="28024" xr:uid="{00000000-0005-0000-0000-0000DFC60000}"/>
    <cellStyle name="SAPBEXformats" xfId="28025" xr:uid="{00000000-0005-0000-0000-0000E0C60000}"/>
    <cellStyle name="SAPBEXheaderData" xfId="28026" xr:uid="{00000000-0005-0000-0000-0000E1C60000}"/>
    <cellStyle name="SAPBEXheaderItem" xfId="28027" xr:uid="{00000000-0005-0000-0000-0000E2C60000}"/>
    <cellStyle name="SAPBEXheaderText" xfId="28028" xr:uid="{00000000-0005-0000-0000-0000E3C60000}"/>
    <cellStyle name="SAPBEXHLevel0" xfId="28029" xr:uid="{00000000-0005-0000-0000-0000E4C60000}"/>
    <cellStyle name="SAPBEXHLevel0X" xfId="28030" xr:uid="{00000000-0005-0000-0000-0000E5C60000}"/>
    <cellStyle name="SAPBEXHLevel1" xfId="28031" xr:uid="{00000000-0005-0000-0000-0000E6C60000}"/>
    <cellStyle name="SAPBEXHLevel1X" xfId="28032" xr:uid="{00000000-0005-0000-0000-0000E7C60000}"/>
    <cellStyle name="SAPBEXHLevel2" xfId="28033" xr:uid="{00000000-0005-0000-0000-0000E8C60000}"/>
    <cellStyle name="SAPBEXHLevel2X" xfId="28034" xr:uid="{00000000-0005-0000-0000-0000E9C60000}"/>
    <cellStyle name="SAPBEXHLevel3" xfId="28035" xr:uid="{00000000-0005-0000-0000-0000EAC60000}"/>
    <cellStyle name="SAPBEXHLevel3X" xfId="28036" xr:uid="{00000000-0005-0000-0000-0000EBC60000}"/>
    <cellStyle name="SAPBEXinputData" xfId="28037" xr:uid="{00000000-0005-0000-0000-0000ECC60000}"/>
    <cellStyle name="SAPBEXresData" xfId="28038" xr:uid="{00000000-0005-0000-0000-0000EDC60000}"/>
    <cellStyle name="SAPBEXresDataEmph" xfId="28039" xr:uid="{00000000-0005-0000-0000-0000EEC60000}"/>
    <cellStyle name="SAPBEXresItem" xfId="28040" xr:uid="{00000000-0005-0000-0000-0000EFC60000}"/>
    <cellStyle name="SAPBEXresItemX" xfId="28041" xr:uid="{00000000-0005-0000-0000-0000F0C60000}"/>
    <cellStyle name="SAPBEXstdData" xfId="28042" xr:uid="{00000000-0005-0000-0000-0000F1C60000}"/>
    <cellStyle name="SAPBEXstdDataEmph" xfId="28043" xr:uid="{00000000-0005-0000-0000-0000F2C60000}"/>
    <cellStyle name="SAPBEXstdItem" xfId="28044" xr:uid="{00000000-0005-0000-0000-0000F3C60000}"/>
    <cellStyle name="SAPBEXstdItemX" xfId="28045" xr:uid="{00000000-0005-0000-0000-0000F4C60000}"/>
    <cellStyle name="SAPBEXsubData" xfId="28046" xr:uid="{00000000-0005-0000-0000-0000F5C60000}"/>
    <cellStyle name="SAPBEXsubDataEmph" xfId="28047" xr:uid="{00000000-0005-0000-0000-0000F6C60000}"/>
    <cellStyle name="SAPBEXsubItem" xfId="28048" xr:uid="{00000000-0005-0000-0000-0000F7C60000}"/>
    <cellStyle name="SAPBEXtitle" xfId="28049" xr:uid="{00000000-0005-0000-0000-0000F8C60000}"/>
    <cellStyle name="SAPBEXundefined" xfId="28050" xr:uid="{00000000-0005-0000-0000-0000F9C60000}"/>
    <cellStyle name="Shade" xfId="25683" xr:uid="{00000000-0005-0000-0000-0000FAC60000}"/>
    <cellStyle name="Shade 2" xfId="30501" xr:uid="{00000000-0005-0000-0000-0000FBC60000}"/>
    <cellStyle name="Standard_Sce_D_Extraction" xfId="873" xr:uid="{00000000-0005-0000-0000-0000FCC60000}"/>
    <cellStyle name="Style 134 2" xfId="25695" xr:uid="{00000000-0005-0000-0000-0000FDC60000}"/>
    <cellStyle name="Style 134 2 2" xfId="30509" xr:uid="{00000000-0005-0000-0000-0000FEC60000}"/>
    <cellStyle name="Style 140" xfId="25696" xr:uid="{00000000-0005-0000-0000-0000FFC60000}"/>
    <cellStyle name="Style 140 2" xfId="30510" xr:uid="{00000000-0005-0000-0000-000000C70000}"/>
    <cellStyle name="Style 142 2" xfId="25697" xr:uid="{00000000-0005-0000-0000-000001C70000}"/>
    <cellStyle name="Style 142 2 2" xfId="30511" xr:uid="{00000000-0005-0000-0000-000002C70000}"/>
    <cellStyle name="Style 155" xfId="6459" xr:uid="{00000000-0005-0000-0000-000003C70000}"/>
    <cellStyle name="Style 155 2" xfId="25540" xr:uid="{00000000-0005-0000-0000-000004C70000}"/>
    <cellStyle name="Style 155 3" xfId="20613" xr:uid="{00000000-0005-0000-0000-000005C70000}"/>
    <cellStyle name="Style 155 4" xfId="13401" xr:uid="{00000000-0005-0000-0000-000006C70000}"/>
    <cellStyle name="Style 156" xfId="6460" xr:uid="{00000000-0005-0000-0000-000007C70000}"/>
    <cellStyle name="Style 156 2" xfId="25541" xr:uid="{00000000-0005-0000-0000-000008C70000}"/>
    <cellStyle name="Style 157" xfId="6461" xr:uid="{00000000-0005-0000-0000-000009C70000}"/>
    <cellStyle name="Style 157 2" xfId="25542" xr:uid="{00000000-0005-0000-0000-00000AC70000}"/>
    <cellStyle name="Style 157 3" xfId="42171" xr:uid="{00000000-0005-0000-0000-00000BC70000}"/>
    <cellStyle name="Style 157 4" xfId="13402" xr:uid="{00000000-0005-0000-0000-00000CC70000}"/>
    <cellStyle name="Style 158" xfId="6462" xr:uid="{00000000-0005-0000-0000-00000DC70000}"/>
    <cellStyle name="Style 158 2" xfId="25543" xr:uid="{00000000-0005-0000-0000-00000EC70000}"/>
    <cellStyle name="Style 158 3" xfId="29169" xr:uid="{00000000-0005-0000-0000-00000FC70000}"/>
    <cellStyle name="Style 158 4" xfId="13403" xr:uid="{00000000-0005-0000-0000-000010C70000}"/>
    <cellStyle name="Style 159" xfId="6463" xr:uid="{00000000-0005-0000-0000-000011C70000}"/>
    <cellStyle name="Style 159 2" xfId="25544" xr:uid="{00000000-0005-0000-0000-000012C70000}"/>
    <cellStyle name="Style 161" xfId="6464" xr:uid="{00000000-0005-0000-0000-000013C70000}"/>
    <cellStyle name="Style 161 2" xfId="25545" xr:uid="{00000000-0005-0000-0000-000014C70000}"/>
    <cellStyle name="Style 161 3" xfId="29991" xr:uid="{00000000-0005-0000-0000-000015C70000}"/>
    <cellStyle name="Style 161 4" xfId="13404" xr:uid="{00000000-0005-0000-0000-000016C70000}"/>
    <cellStyle name="Style 162" xfId="6465" xr:uid="{00000000-0005-0000-0000-000017C70000}"/>
    <cellStyle name="Style 162 2" xfId="25546" xr:uid="{00000000-0005-0000-0000-000018C70000}"/>
    <cellStyle name="Style 162 3" xfId="28920" xr:uid="{00000000-0005-0000-0000-000019C70000}"/>
    <cellStyle name="Style 162 4" xfId="13405" xr:uid="{00000000-0005-0000-0000-00001AC70000}"/>
    <cellStyle name="Style 163" xfId="6466" xr:uid="{00000000-0005-0000-0000-00001BC70000}"/>
    <cellStyle name="Style 163 2" xfId="25547" xr:uid="{00000000-0005-0000-0000-00001CC70000}"/>
    <cellStyle name="Style 163 3" xfId="42100" xr:uid="{00000000-0005-0000-0000-00001DC70000}"/>
    <cellStyle name="Style 163 4" xfId="13406" xr:uid="{00000000-0005-0000-0000-00001EC70000}"/>
    <cellStyle name="Style 223" xfId="6467" xr:uid="{00000000-0005-0000-0000-00001FC70000}"/>
    <cellStyle name="Style 223 2" xfId="25548" xr:uid="{00000000-0005-0000-0000-000020C70000}"/>
    <cellStyle name="Style 223 3" xfId="42594" xr:uid="{00000000-0005-0000-0000-000021C70000}"/>
    <cellStyle name="Style 223 4" xfId="13407" xr:uid="{00000000-0005-0000-0000-000022C70000}"/>
    <cellStyle name="Style 224" xfId="6468" xr:uid="{00000000-0005-0000-0000-000023C70000}"/>
    <cellStyle name="Style 224 2" xfId="25549" xr:uid="{00000000-0005-0000-0000-000024C70000}"/>
    <cellStyle name="Style 225" xfId="6469" xr:uid="{00000000-0005-0000-0000-000025C70000}"/>
    <cellStyle name="Style 225 2" xfId="25550" xr:uid="{00000000-0005-0000-0000-000026C70000}"/>
    <cellStyle name="Style 225 3" xfId="43109" xr:uid="{00000000-0005-0000-0000-000027C70000}"/>
    <cellStyle name="Style 225 4" xfId="13408" xr:uid="{00000000-0005-0000-0000-000028C70000}"/>
    <cellStyle name="Style 226" xfId="6470" xr:uid="{00000000-0005-0000-0000-000029C70000}"/>
    <cellStyle name="Style 226 2" xfId="25551" xr:uid="{00000000-0005-0000-0000-00002AC70000}"/>
    <cellStyle name="Style 226 3" xfId="41716" xr:uid="{00000000-0005-0000-0000-00002BC70000}"/>
    <cellStyle name="Style 226 4" xfId="13409" xr:uid="{00000000-0005-0000-0000-00002CC70000}"/>
    <cellStyle name="Style 227" xfId="6471" xr:uid="{00000000-0005-0000-0000-00002DC70000}"/>
    <cellStyle name="Style 227 2" xfId="25552" xr:uid="{00000000-0005-0000-0000-00002EC70000}"/>
    <cellStyle name="Style 229" xfId="6472" xr:uid="{00000000-0005-0000-0000-00002FC70000}"/>
    <cellStyle name="Style 229 2" xfId="25553" xr:uid="{00000000-0005-0000-0000-000030C70000}"/>
    <cellStyle name="Style 229 3" xfId="42659" xr:uid="{00000000-0005-0000-0000-000031C70000}"/>
    <cellStyle name="Style 229 4" xfId="13410" xr:uid="{00000000-0005-0000-0000-000032C70000}"/>
    <cellStyle name="Style 230" xfId="6473" xr:uid="{00000000-0005-0000-0000-000033C70000}"/>
    <cellStyle name="Style 230 2" xfId="25554" xr:uid="{00000000-0005-0000-0000-000034C70000}"/>
    <cellStyle name="Style 230 3" xfId="42101" xr:uid="{00000000-0005-0000-0000-000035C70000}"/>
    <cellStyle name="Style 230 4" xfId="13411" xr:uid="{00000000-0005-0000-0000-000036C70000}"/>
    <cellStyle name="Style 231" xfId="6474" xr:uid="{00000000-0005-0000-0000-000037C70000}"/>
    <cellStyle name="Style 231 2" xfId="25555" xr:uid="{00000000-0005-0000-0000-000038C70000}"/>
    <cellStyle name="Style 231 3" xfId="43187" xr:uid="{00000000-0005-0000-0000-000039C70000}"/>
    <cellStyle name="Style 231 4" xfId="13412" xr:uid="{00000000-0005-0000-0000-00003AC70000}"/>
    <cellStyle name="Style 257" xfId="6475" xr:uid="{00000000-0005-0000-0000-00003BC70000}"/>
    <cellStyle name="Style 257 2" xfId="25556" xr:uid="{00000000-0005-0000-0000-00003CC70000}"/>
    <cellStyle name="Style 257 3" xfId="43882" xr:uid="{00000000-0005-0000-0000-00003DC70000}"/>
    <cellStyle name="Style 257 4" xfId="13413" xr:uid="{00000000-0005-0000-0000-00003EC70000}"/>
    <cellStyle name="Style 258" xfId="6476" xr:uid="{00000000-0005-0000-0000-00003FC70000}"/>
    <cellStyle name="Style 258 2" xfId="25557" xr:uid="{00000000-0005-0000-0000-000040C70000}"/>
    <cellStyle name="Style 259" xfId="6477" xr:uid="{00000000-0005-0000-0000-000041C70000}"/>
    <cellStyle name="Style 259 2" xfId="25558" xr:uid="{00000000-0005-0000-0000-000042C70000}"/>
    <cellStyle name="Style 259 3" xfId="27893" xr:uid="{00000000-0005-0000-0000-000043C70000}"/>
    <cellStyle name="Style 259 4" xfId="13414" xr:uid="{00000000-0005-0000-0000-000044C70000}"/>
    <cellStyle name="Style 260" xfId="6478" xr:uid="{00000000-0005-0000-0000-000045C70000}"/>
    <cellStyle name="Style 260 2" xfId="25559" xr:uid="{00000000-0005-0000-0000-000046C70000}"/>
    <cellStyle name="Style 260 3" xfId="19950" xr:uid="{00000000-0005-0000-0000-000047C70000}"/>
    <cellStyle name="Style 260 4" xfId="13415" xr:uid="{00000000-0005-0000-0000-000048C70000}"/>
    <cellStyle name="Style 261" xfId="6479" xr:uid="{00000000-0005-0000-0000-000049C70000}"/>
    <cellStyle name="Style 261 2" xfId="25560" xr:uid="{00000000-0005-0000-0000-00004AC70000}"/>
    <cellStyle name="Style 263" xfId="6480" xr:uid="{00000000-0005-0000-0000-00004BC70000}"/>
    <cellStyle name="Style 263 2" xfId="25561" xr:uid="{00000000-0005-0000-0000-00004CC70000}"/>
    <cellStyle name="Style 263 3" xfId="20161" xr:uid="{00000000-0005-0000-0000-00004DC70000}"/>
    <cellStyle name="Style 263 4" xfId="13416" xr:uid="{00000000-0005-0000-0000-00004EC70000}"/>
    <cellStyle name="Style 264" xfId="6481" xr:uid="{00000000-0005-0000-0000-00004FC70000}"/>
    <cellStyle name="Style 264 2" xfId="25562" xr:uid="{00000000-0005-0000-0000-000050C70000}"/>
    <cellStyle name="Style 264 3" xfId="28526" xr:uid="{00000000-0005-0000-0000-000051C70000}"/>
    <cellStyle name="Style 264 4" xfId="13417" xr:uid="{00000000-0005-0000-0000-000052C70000}"/>
    <cellStyle name="Style 265" xfId="6482" xr:uid="{00000000-0005-0000-0000-000053C70000}"/>
    <cellStyle name="Style 265 2" xfId="25563" xr:uid="{00000000-0005-0000-0000-000054C70000}"/>
    <cellStyle name="Style 265 3" xfId="41717" xr:uid="{00000000-0005-0000-0000-000055C70000}"/>
    <cellStyle name="Style 265 4" xfId="13418" xr:uid="{00000000-0005-0000-0000-000056C70000}"/>
    <cellStyle name="Style 461" xfId="6483" xr:uid="{00000000-0005-0000-0000-000057C70000}"/>
    <cellStyle name="Style 461 2" xfId="25564" xr:uid="{00000000-0005-0000-0000-000058C70000}"/>
    <cellStyle name="Style 461 3" xfId="41718" xr:uid="{00000000-0005-0000-0000-000059C70000}"/>
    <cellStyle name="Style 461 4" xfId="13419" xr:uid="{00000000-0005-0000-0000-00005AC70000}"/>
    <cellStyle name="Style 467" xfId="6484" xr:uid="{00000000-0005-0000-0000-00005BC70000}"/>
    <cellStyle name="Style 467 2" xfId="25565" xr:uid="{00000000-0005-0000-0000-00005CC70000}"/>
    <cellStyle name="Style 467 3" xfId="41719" xr:uid="{00000000-0005-0000-0000-00005DC70000}"/>
    <cellStyle name="Style 467 4" xfId="13420" xr:uid="{00000000-0005-0000-0000-00005EC70000}"/>
    <cellStyle name="Style 468" xfId="6485" xr:uid="{00000000-0005-0000-0000-00005FC70000}"/>
    <cellStyle name="Style 468 2" xfId="25566" xr:uid="{00000000-0005-0000-0000-000060C70000}"/>
    <cellStyle name="Style 468 3" xfId="20612" xr:uid="{00000000-0005-0000-0000-000061C70000}"/>
    <cellStyle name="Style 468 4" xfId="13421" xr:uid="{00000000-0005-0000-0000-000062C70000}"/>
    <cellStyle name="Style 469" xfId="6486" xr:uid="{00000000-0005-0000-0000-000063C70000}"/>
    <cellStyle name="Style 469 2" xfId="25567" xr:uid="{00000000-0005-0000-0000-000064C70000}"/>
    <cellStyle name="Style 469 3" xfId="42671" xr:uid="{00000000-0005-0000-0000-000065C70000}"/>
    <cellStyle name="Style 469 4" xfId="13422" xr:uid="{00000000-0005-0000-0000-000066C70000}"/>
    <cellStyle name="Style 478" xfId="6487" xr:uid="{00000000-0005-0000-0000-000067C70000}"/>
    <cellStyle name="Style 478 2" xfId="25568" xr:uid="{00000000-0005-0000-0000-000068C70000}"/>
    <cellStyle name="Style 478 3" xfId="42172" xr:uid="{00000000-0005-0000-0000-000069C70000}"/>
    <cellStyle name="Style 478 4" xfId="13423" xr:uid="{00000000-0005-0000-0000-00006AC70000}"/>
    <cellStyle name="Style 479" xfId="6488" xr:uid="{00000000-0005-0000-0000-00006BC70000}"/>
    <cellStyle name="Style 479 2" xfId="25569" xr:uid="{00000000-0005-0000-0000-00006CC70000}"/>
    <cellStyle name="Style 480" xfId="6489" xr:uid="{00000000-0005-0000-0000-00006DC70000}"/>
    <cellStyle name="Style 480 2" xfId="25570" xr:uid="{00000000-0005-0000-0000-00006EC70000}"/>
    <cellStyle name="Style 480 3" xfId="42523" xr:uid="{00000000-0005-0000-0000-00006FC70000}"/>
    <cellStyle name="Style 480 4" xfId="13424" xr:uid="{00000000-0005-0000-0000-000070C70000}"/>
    <cellStyle name="Style 481" xfId="6490" xr:uid="{00000000-0005-0000-0000-000071C70000}"/>
    <cellStyle name="Style 481 2" xfId="25571" xr:uid="{00000000-0005-0000-0000-000072C70000}"/>
    <cellStyle name="Style 481 3" xfId="41720" xr:uid="{00000000-0005-0000-0000-000073C70000}"/>
    <cellStyle name="Style 481 4" xfId="13425" xr:uid="{00000000-0005-0000-0000-000074C70000}"/>
    <cellStyle name="Style 482" xfId="6491" xr:uid="{00000000-0005-0000-0000-000075C70000}"/>
    <cellStyle name="Style 482 2" xfId="25572" xr:uid="{00000000-0005-0000-0000-000076C70000}"/>
    <cellStyle name="Style 484" xfId="6492" xr:uid="{00000000-0005-0000-0000-000077C70000}"/>
    <cellStyle name="Style 484 2" xfId="25573" xr:uid="{00000000-0005-0000-0000-000078C70000}"/>
    <cellStyle name="Style 484 3" xfId="43260" xr:uid="{00000000-0005-0000-0000-000079C70000}"/>
    <cellStyle name="Style 484 4" xfId="13426" xr:uid="{00000000-0005-0000-0000-00007AC70000}"/>
    <cellStyle name="Style 485" xfId="6493" xr:uid="{00000000-0005-0000-0000-00007BC70000}"/>
    <cellStyle name="Style 485 2" xfId="25574" xr:uid="{00000000-0005-0000-0000-00007CC70000}"/>
    <cellStyle name="Style 485 3" xfId="42173" xr:uid="{00000000-0005-0000-0000-00007DC70000}"/>
    <cellStyle name="Style 485 4" xfId="13427" xr:uid="{00000000-0005-0000-0000-00007EC70000}"/>
    <cellStyle name="Style 486" xfId="6494" xr:uid="{00000000-0005-0000-0000-00007FC70000}"/>
    <cellStyle name="Style 486 2" xfId="25575" xr:uid="{00000000-0005-0000-0000-000080C70000}"/>
    <cellStyle name="Style 486 3" xfId="43199" xr:uid="{00000000-0005-0000-0000-000081C70000}"/>
    <cellStyle name="Style 486 4" xfId="13428" xr:uid="{00000000-0005-0000-0000-000082C70000}"/>
    <cellStyle name="Style 495" xfId="6495" xr:uid="{00000000-0005-0000-0000-000083C70000}"/>
    <cellStyle name="Style 495 2" xfId="25576" xr:uid="{00000000-0005-0000-0000-000084C70000}"/>
    <cellStyle name="Style 495 3" xfId="42863" xr:uid="{00000000-0005-0000-0000-000085C70000}"/>
    <cellStyle name="Style 495 4" xfId="13429" xr:uid="{00000000-0005-0000-0000-000086C70000}"/>
    <cellStyle name="Style 496" xfId="6496" xr:uid="{00000000-0005-0000-0000-000087C70000}"/>
    <cellStyle name="Style 496 2" xfId="25577" xr:uid="{00000000-0005-0000-0000-000088C70000}"/>
    <cellStyle name="Style 497" xfId="6497" xr:uid="{00000000-0005-0000-0000-000089C70000}"/>
    <cellStyle name="Style 497 2" xfId="25578" xr:uid="{00000000-0005-0000-0000-00008AC70000}"/>
    <cellStyle name="Style 497 3" xfId="32703" xr:uid="{00000000-0005-0000-0000-00008BC70000}"/>
    <cellStyle name="Style 497 4" xfId="13430" xr:uid="{00000000-0005-0000-0000-00008CC70000}"/>
    <cellStyle name="Style 498" xfId="6498" xr:uid="{00000000-0005-0000-0000-00008DC70000}"/>
    <cellStyle name="Style 498 2" xfId="25579" xr:uid="{00000000-0005-0000-0000-00008EC70000}"/>
    <cellStyle name="Style 498 3" xfId="43837" xr:uid="{00000000-0005-0000-0000-00008FC70000}"/>
    <cellStyle name="Style 498 4" xfId="13431" xr:uid="{00000000-0005-0000-0000-000090C70000}"/>
    <cellStyle name="Style 499" xfId="6499" xr:uid="{00000000-0005-0000-0000-000091C70000}"/>
    <cellStyle name="Style 499 2" xfId="25580" xr:uid="{00000000-0005-0000-0000-000092C70000}"/>
    <cellStyle name="Style 501" xfId="6500" xr:uid="{00000000-0005-0000-0000-000093C70000}"/>
    <cellStyle name="Style 501 2" xfId="25581" xr:uid="{00000000-0005-0000-0000-000094C70000}"/>
    <cellStyle name="Style 501 3" xfId="43777" xr:uid="{00000000-0005-0000-0000-000095C70000}"/>
    <cellStyle name="Style 501 4" xfId="13432" xr:uid="{00000000-0005-0000-0000-000096C70000}"/>
    <cellStyle name="Style 502" xfId="6501" xr:uid="{00000000-0005-0000-0000-000097C70000}"/>
    <cellStyle name="Style 502 2" xfId="25582" xr:uid="{00000000-0005-0000-0000-000098C70000}"/>
    <cellStyle name="Style 502 3" xfId="43454" xr:uid="{00000000-0005-0000-0000-000099C70000}"/>
    <cellStyle name="Style 502 4" xfId="13433" xr:uid="{00000000-0005-0000-0000-00009AC70000}"/>
    <cellStyle name="Style 503" xfId="6502" xr:uid="{00000000-0005-0000-0000-00009BC70000}"/>
    <cellStyle name="Style 503 2" xfId="25583" xr:uid="{00000000-0005-0000-0000-00009CC70000}"/>
    <cellStyle name="Style 503 3" xfId="20790" xr:uid="{00000000-0005-0000-0000-00009DC70000}"/>
    <cellStyle name="Style 503 4" xfId="13434" xr:uid="{00000000-0005-0000-0000-00009EC70000}"/>
    <cellStyle name="Style 580" xfId="6503" xr:uid="{00000000-0005-0000-0000-00009FC70000}"/>
    <cellStyle name="Style 580 2" xfId="25584" xr:uid="{00000000-0005-0000-0000-0000A0C70000}"/>
    <cellStyle name="Style 580 3" xfId="43251" xr:uid="{00000000-0005-0000-0000-0000A1C70000}"/>
    <cellStyle name="Style 580 4" xfId="13435" xr:uid="{00000000-0005-0000-0000-0000A2C70000}"/>
    <cellStyle name="Style 581" xfId="6504" xr:uid="{00000000-0005-0000-0000-0000A3C70000}"/>
    <cellStyle name="Style 581 2" xfId="25585" xr:uid="{00000000-0005-0000-0000-0000A4C70000}"/>
    <cellStyle name="Style 582" xfId="6505" xr:uid="{00000000-0005-0000-0000-0000A5C70000}"/>
    <cellStyle name="Style 582 2" xfId="25586" xr:uid="{00000000-0005-0000-0000-0000A6C70000}"/>
    <cellStyle name="Style 582 3" xfId="43766" xr:uid="{00000000-0005-0000-0000-0000A7C70000}"/>
    <cellStyle name="Style 582 4" xfId="13436" xr:uid="{00000000-0005-0000-0000-0000A8C70000}"/>
    <cellStyle name="Style 583" xfId="6506" xr:uid="{00000000-0005-0000-0000-0000A9C70000}"/>
    <cellStyle name="Style 583 2" xfId="25587" xr:uid="{00000000-0005-0000-0000-0000AAC70000}"/>
    <cellStyle name="Style 583 3" xfId="43011" xr:uid="{00000000-0005-0000-0000-0000ABC70000}"/>
    <cellStyle name="Style 583 4" xfId="13437" xr:uid="{00000000-0005-0000-0000-0000ACC70000}"/>
    <cellStyle name="Style 584" xfId="6507" xr:uid="{00000000-0005-0000-0000-0000ADC70000}"/>
    <cellStyle name="Style 584 2" xfId="25588" xr:uid="{00000000-0005-0000-0000-0000AEC70000}"/>
    <cellStyle name="Style 586" xfId="6508" xr:uid="{00000000-0005-0000-0000-0000AFC70000}"/>
    <cellStyle name="Style 586 2" xfId="25589" xr:uid="{00000000-0005-0000-0000-0000B0C70000}"/>
    <cellStyle name="Style 586 3" xfId="41721" xr:uid="{00000000-0005-0000-0000-0000B1C70000}"/>
    <cellStyle name="Style 586 4" xfId="13438" xr:uid="{00000000-0005-0000-0000-0000B2C70000}"/>
    <cellStyle name="Style 587" xfId="6509" xr:uid="{00000000-0005-0000-0000-0000B3C70000}"/>
    <cellStyle name="Style 587 2" xfId="25590" xr:uid="{00000000-0005-0000-0000-0000B4C70000}"/>
    <cellStyle name="Style 587 3" xfId="42457" xr:uid="{00000000-0005-0000-0000-0000B5C70000}"/>
    <cellStyle name="Style 587 4" xfId="13439" xr:uid="{00000000-0005-0000-0000-0000B6C70000}"/>
    <cellStyle name="Style 588" xfId="6510" xr:uid="{00000000-0005-0000-0000-0000B7C70000}"/>
    <cellStyle name="Style 588 2" xfId="25591" xr:uid="{00000000-0005-0000-0000-0000B8C70000}"/>
    <cellStyle name="Style 588 3" xfId="42966" xr:uid="{00000000-0005-0000-0000-0000B9C70000}"/>
    <cellStyle name="Style 588 4" xfId="13440" xr:uid="{00000000-0005-0000-0000-0000BAC70000}"/>
    <cellStyle name="Testo avviso" xfId="874" xr:uid="{00000000-0005-0000-0000-0000BBC70000}"/>
    <cellStyle name="Testo avviso 2" xfId="25593" xr:uid="{00000000-0005-0000-0000-0000BCC70000}"/>
    <cellStyle name="Testo avviso 3" xfId="25594" xr:uid="{00000000-0005-0000-0000-0000BDC70000}"/>
    <cellStyle name="Testo avviso 3 2" xfId="44930" xr:uid="{00000000-0005-0000-0000-0000BEC70000}"/>
    <cellStyle name="Testo avviso 4" xfId="25592" xr:uid="{00000000-0005-0000-0000-0000BFC70000}"/>
    <cellStyle name="Testo descrittivo" xfId="875" xr:uid="{00000000-0005-0000-0000-0000C0C70000}"/>
    <cellStyle name="Testo descrittivo 2" xfId="25596" xr:uid="{00000000-0005-0000-0000-0000C1C70000}"/>
    <cellStyle name="Testo descrittivo 3" xfId="25597" xr:uid="{00000000-0005-0000-0000-0000C2C70000}"/>
    <cellStyle name="Testo descrittivo 3 2" xfId="44931" xr:uid="{00000000-0005-0000-0000-0000C3C70000}"/>
    <cellStyle name="Testo descrittivo 4" xfId="25595" xr:uid="{00000000-0005-0000-0000-0000C4C70000}"/>
    <cellStyle name="Titel 2" xfId="25598" xr:uid="{00000000-0005-0000-0000-0000C5C70000}"/>
    <cellStyle name="Titel 2 2" xfId="25599" xr:uid="{00000000-0005-0000-0000-0000C6C70000}"/>
    <cellStyle name="Titel 2 3" xfId="25600" xr:uid="{00000000-0005-0000-0000-0000C7C70000}"/>
    <cellStyle name="Titel 2 3 2" xfId="44932" xr:uid="{00000000-0005-0000-0000-0000C8C70000}"/>
    <cellStyle name="Title 2" xfId="25601" xr:uid="{00000000-0005-0000-0000-0000C9C70000}"/>
    <cellStyle name="Title 2 2" xfId="25602" xr:uid="{00000000-0005-0000-0000-0000CAC70000}"/>
    <cellStyle name="Title 2 3" xfId="25603" xr:uid="{00000000-0005-0000-0000-0000CBC70000}"/>
    <cellStyle name="Title 2 3 2" xfId="44933" xr:uid="{00000000-0005-0000-0000-0000CCC70000}"/>
    <cellStyle name="Title 3" xfId="25698" xr:uid="{00000000-0005-0000-0000-0000CDC70000}"/>
    <cellStyle name="Titolo" xfId="876" xr:uid="{00000000-0005-0000-0000-0000CEC70000}"/>
    <cellStyle name="Titolo 1" xfId="877" xr:uid="{00000000-0005-0000-0000-0000CFC70000}"/>
    <cellStyle name="Titolo 1 2" xfId="3068" xr:uid="{00000000-0005-0000-0000-0000D0C70000}"/>
    <cellStyle name="Titolo 1 2 2" xfId="25607" xr:uid="{00000000-0005-0000-0000-0000D1C70000}"/>
    <cellStyle name="Titolo 1 2 3" xfId="25606" xr:uid="{00000000-0005-0000-0000-0000D2C70000}"/>
    <cellStyle name="Titolo 1 3" xfId="25608" xr:uid="{00000000-0005-0000-0000-0000D3C70000}"/>
    <cellStyle name="Titolo 1 3 2" xfId="44934" xr:uid="{00000000-0005-0000-0000-0000D4C70000}"/>
    <cellStyle name="Titolo 1 4" xfId="25605" xr:uid="{00000000-0005-0000-0000-0000D5C70000}"/>
    <cellStyle name="Titolo 2" xfId="878" xr:uid="{00000000-0005-0000-0000-0000D6C70000}"/>
    <cellStyle name="Titolo 2 2" xfId="3069" xr:uid="{00000000-0005-0000-0000-0000D7C70000}"/>
    <cellStyle name="Titolo 2 2 2" xfId="25611" xr:uid="{00000000-0005-0000-0000-0000D8C70000}"/>
    <cellStyle name="Titolo 2 2 3" xfId="25610" xr:uid="{00000000-0005-0000-0000-0000D9C70000}"/>
    <cellStyle name="Titolo 2 3" xfId="25612" xr:uid="{00000000-0005-0000-0000-0000DAC70000}"/>
    <cellStyle name="Titolo 2 3 2" xfId="44935" xr:uid="{00000000-0005-0000-0000-0000DBC70000}"/>
    <cellStyle name="Titolo 2 4" xfId="25609" xr:uid="{00000000-0005-0000-0000-0000DCC70000}"/>
    <cellStyle name="Titolo 3" xfId="879" xr:uid="{00000000-0005-0000-0000-0000DDC70000}"/>
    <cellStyle name="Titolo 3 2" xfId="3070" xr:uid="{00000000-0005-0000-0000-0000DEC70000}"/>
    <cellStyle name="Titolo 3 2 2" xfId="12855" xr:uid="{00000000-0005-0000-0000-0000DFC70000}"/>
    <cellStyle name="Titolo 3 2 2 2" xfId="16672" xr:uid="{00000000-0005-0000-0000-0000E0C70000}"/>
    <cellStyle name="Titolo 3 2 2 3" xfId="25615" xr:uid="{00000000-0005-0000-0000-0000E1C70000}"/>
    <cellStyle name="Titolo 3 2 3" xfId="13008" xr:uid="{00000000-0005-0000-0000-0000E2C70000}"/>
    <cellStyle name="Titolo 3 2 3 2" xfId="25616" xr:uid="{00000000-0005-0000-0000-0000E3C70000}"/>
    <cellStyle name="Titolo 3 2 4" xfId="25617" xr:uid="{00000000-0005-0000-0000-0000E4C70000}"/>
    <cellStyle name="Titolo 3 2 5" xfId="25614" xr:uid="{00000000-0005-0000-0000-0000E5C70000}"/>
    <cellStyle name="Titolo 3 3" xfId="13009" xr:uid="{00000000-0005-0000-0000-0000E6C70000}"/>
    <cellStyle name="Titolo 3 3 2" xfId="12856" xr:uid="{00000000-0005-0000-0000-0000E7C70000}"/>
    <cellStyle name="Titolo 3 3 2 2" xfId="16673" xr:uid="{00000000-0005-0000-0000-0000E8C70000}"/>
    <cellStyle name="Titolo 3 3 3" xfId="13137" xr:uid="{00000000-0005-0000-0000-0000E9C70000}"/>
    <cellStyle name="Titolo 3 3 4" xfId="25618" xr:uid="{00000000-0005-0000-0000-0000EAC70000}"/>
    <cellStyle name="Titolo 3 4" xfId="25619" xr:uid="{00000000-0005-0000-0000-0000EBC70000}"/>
    <cellStyle name="Titolo 3 4 2" xfId="44936" xr:uid="{00000000-0005-0000-0000-0000ECC70000}"/>
    <cellStyle name="Titolo 3 5" xfId="25613" xr:uid="{00000000-0005-0000-0000-0000EDC70000}"/>
    <cellStyle name="Titolo 4" xfId="880" xr:uid="{00000000-0005-0000-0000-0000EEC70000}"/>
    <cellStyle name="Titolo 4 2" xfId="25621" xr:uid="{00000000-0005-0000-0000-0000EFC70000}"/>
    <cellStyle name="Titolo 4 3" xfId="25622" xr:uid="{00000000-0005-0000-0000-0000F0C70000}"/>
    <cellStyle name="Titolo 4 3 2" xfId="44937" xr:uid="{00000000-0005-0000-0000-0000F1C70000}"/>
    <cellStyle name="Titolo 4 4" xfId="25620" xr:uid="{00000000-0005-0000-0000-0000F2C70000}"/>
    <cellStyle name="Titolo 5" xfId="25623" xr:uid="{00000000-0005-0000-0000-0000F3C70000}"/>
    <cellStyle name="Titolo 6" xfId="25624" xr:uid="{00000000-0005-0000-0000-0000F4C70000}"/>
    <cellStyle name="Titolo 6 2" xfId="44938" xr:uid="{00000000-0005-0000-0000-0000F5C70000}"/>
    <cellStyle name="Titolo 7" xfId="25604" xr:uid="{00000000-0005-0000-0000-0000F6C70000}"/>
    <cellStyle name="Total 2" xfId="6511" xr:uid="{00000000-0005-0000-0000-0000F7C70000}"/>
    <cellStyle name="Total 2 2" xfId="6512" xr:uid="{00000000-0005-0000-0000-0000F8C70000}"/>
    <cellStyle name="Total 2 2 2" xfId="25627" xr:uid="{00000000-0005-0000-0000-0000F9C70000}"/>
    <cellStyle name="Total 2 2 3" xfId="25626" xr:uid="{00000000-0005-0000-0000-0000FAC70000}"/>
    <cellStyle name="Total 2 3" xfId="25628" xr:uid="{00000000-0005-0000-0000-0000FBC70000}"/>
    <cellStyle name="Total 2 4" xfId="25629" xr:uid="{00000000-0005-0000-0000-0000FCC70000}"/>
    <cellStyle name="Total 2 4 2" xfId="28105" xr:uid="{00000000-0005-0000-0000-0000FDC70000}"/>
    <cellStyle name="Total 2 4 3" xfId="28106" xr:uid="{00000000-0005-0000-0000-0000FEC70000}"/>
    <cellStyle name="Total 2 5" xfId="25630" xr:uid="{00000000-0005-0000-0000-0000FFC70000}"/>
    <cellStyle name="Total 2 6" xfId="25625" xr:uid="{00000000-0005-0000-0000-000000C80000}"/>
    <cellStyle name="Total 3" xfId="25631" xr:uid="{00000000-0005-0000-0000-000001C80000}"/>
    <cellStyle name="Total 4" xfId="25632" xr:uid="{00000000-0005-0000-0000-000002C80000}"/>
    <cellStyle name="Total 4 2" xfId="44939" xr:uid="{00000000-0005-0000-0000-000003C80000}"/>
    <cellStyle name="Totale" xfId="881" xr:uid="{00000000-0005-0000-0000-000004C80000}"/>
    <cellStyle name="Totale 2" xfId="3071" xr:uid="{00000000-0005-0000-0000-000005C80000}"/>
    <cellStyle name="Totale 2 2" xfId="6513" xr:uid="{00000000-0005-0000-0000-000006C80000}"/>
    <cellStyle name="Totale 2 2 2" xfId="13441" xr:uid="{00000000-0005-0000-0000-000007C80000}"/>
    <cellStyle name="Totale 2 2 2 2" xfId="25636" xr:uid="{00000000-0005-0000-0000-000008C80000}"/>
    <cellStyle name="Totale 2 2 3" xfId="25635" xr:uid="{00000000-0005-0000-0000-000009C80000}"/>
    <cellStyle name="Totale 2 3" xfId="12973" xr:uid="{00000000-0005-0000-0000-00000AC80000}"/>
    <cellStyle name="Totale 2 3 2" xfId="28107" xr:uid="{00000000-0005-0000-0000-00000BC80000}"/>
    <cellStyle name="Totale 2 3 3" xfId="28108" xr:uid="{00000000-0005-0000-0000-00000CC80000}"/>
    <cellStyle name="Totale 2 3 4" xfId="25637" xr:uid="{00000000-0005-0000-0000-00000DC80000}"/>
    <cellStyle name="Totale 2 4" xfId="25638" xr:uid="{00000000-0005-0000-0000-00000EC80000}"/>
    <cellStyle name="Totale 2 5" xfId="25699" xr:uid="{00000000-0005-0000-0000-00000FC80000}"/>
    <cellStyle name="Totale 2 6" xfId="25634" xr:uid="{00000000-0005-0000-0000-000010C80000}"/>
    <cellStyle name="Totale 3" xfId="3072" xr:uid="{00000000-0005-0000-0000-000011C80000}"/>
    <cellStyle name="Totale 3 2" xfId="6514" xr:uid="{00000000-0005-0000-0000-000012C80000}"/>
    <cellStyle name="Totale 3 2 2" xfId="13442" xr:uid="{00000000-0005-0000-0000-000013C80000}"/>
    <cellStyle name="Totale 3 2 2 2" xfId="25641" xr:uid="{00000000-0005-0000-0000-000014C80000}"/>
    <cellStyle name="Totale 3 2 3" xfId="25640" xr:uid="{00000000-0005-0000-0000-000015C80000}"/>
    <cellStyle name="Totale 3 3" xfId="13103" xr:uid="{00000000-0005-0000-0000-000016C80000}"/>
    <cellStyle name="Totale 3 3 2" xfId="28109" xr:uid="{00000000-0005-0000-0000-000017C80000}"/>
    <cellStyle name="Totale 3 3 3" xfId="28110" xr:uid="{00000000-0005-0000-0000-000018C80000}"/>
    <cellStyle name="Totale 3 3 4" xfId="25642" xr:uid="{00000000-0005-0000-0000-000019C80000}"/>
    <cellStyle name="Totale 3 4" xfId="25643" xr:uid="{00000000-0005-0000-0000-00001AC80000}"/>
    <cellStyle name="Totale 3 5" xfId="25639" xr:uid="{00000000-0005-0000-0000-00001BC80000}"/>
    <cellStyle name="Totale 4" xfId="4809" xr:uid="{00000000-0005-0000-0000-00001CC80000}"/>
    <cellStyle name="Totale 4 2" xfId="12854" xr:uid="{00000000-0005-0000-0000-00001DC80000}"/>
    <cellStyle name="Totale 4 2 2" xfId="25645" xr:uid="{00000000-0005-0000-0000-00001EC80000}"/>
    <cellStyle name="Totale 4 3" xfId="25646" xr:uid="{00000000-0005-0000-0000-00001FC80000}"/>
    <cellStyle name="Totale 4 3 2" xfId="28111" xr:uid="{00000000-0005-0000-0000-000020C80000}"/>
    <cellStyle name="Totale 4 3 3" xfId="28112" xr:uid="{00000000-0005-0000-0000-000021C80000}"/>
    <cellStyle name="Totale 4 4" xfId="25647" xr:uid="{00000000-0005-0000-0000-000022C80000}"/>
    <cellStyle name="Totale 4 5" xfId="25644" xr:uid="{00000000-0005-0000-0000-000023C80000}"/>
    <cellStyle name="Totale 5" xfId="4810" xr:uid="{00000000-0005-0000-0000-000024C80000}"/>
    <cellStyle name="Totale 5 2" xfId="25649" xr:uid="{00000000-0005-0000-0000-000025C80000}"/>
    <cellStyle name="Totale 5 3" xfId="25650" xr:uid="{00000000-0005-0000-0000-000026C80000}"/>
    <cellStyle name="Totale 5 3 2" xfId="28113" xr:uid="{00000000-0005-0000-0000-000027C80000}"/>
    <cellStyle name="Totale 5 3 3" xfId="28114" xr:uid="{00000000-0005-0000-0000-000028C80000}"/>
    <cellStyle name="Totale 5 4" xfId="25648" xr:uid="{00000000-0005-0000-0000-000029C80000}"/>
    <cellStyle name="Totale 6" xfId="4811" xr:uid="{00000000-0005-0000-0000-00002AC80000}"/>
    <cellStyle name="Totale 6 2" xfId="25652" xr:uid="{00000000-0005-0000-0000-00002BC80000}"/>
    <cellStyle name="Totale 6 3" xfId="25653" xr:uid="{00000000-0005-0000-0000-00002CC80000}"/>
    <cellStyle name="Totale 6 3 2" xfId="28115" xr:uid="{00000000-0005-0000-0000-00002DC80000}"/>
    <cellStyle name="Totale 6 3 3" xfId="28116" xr:uid="{00000000-0005-0000-0000-00002EC80000}"/>
    <cellStyle name="Totale 6 4" xfId="25651" xr:uid="{00000000-0005-0000-0000-00002FC80000}"/>
    <cellStyle name="Totale 7" xfId="25654" xr:uid="{00000000-0005-0000-0000-000030C80000}"/>
    <cellStyle name="Totale 8" xfId="25655" xr:uid="{00000000-0005-0000-0000-000031C80000}"/>
    <cellStyle name="Totale 8 2" xfId="28117" xr:uid="{00000000-0005-0000-0000-000032C80000}"/>
    <cellStyle name="Totale 8 3" xfId="28118" xr:uid="{00000000-0005-0000-0000-000033C80000}"/>
    <cellStyle name="Totale 9" xfId="25633" xr:uid="{00000000-0005-0000-0000-000034C80000}"/>
    <cellStyle name="Ugyldig 2" xfId="25656" xr:uid="{00000000-0005-0000-0000-000036C80000}"/>
    <cellStyle name="Uncertain" xfId="4812" xr:uid="{00000000-0005-0000-0000-000037C80000}"/>
    <cellStyle name="Uncertain 2" xfId="25657" xr:uid="{00000000-0005-0000-0000-000038C80000}"/>
    <cellStyle name="Usikre tal" xfId="5867" xr:uid="{00000000-0005-0000-0000-000039C80000}"/>
    <cellStyle name="Valore non valido" xfId="882" xr:uid="{00000000-0005-0000-0000-00003AC80000}"/>
    <cellStyle name="Valore non valido 2" xfId="25659" xr:uid="{00000000-0005-0000-0000-00003BC80000}"/>
    <cellStyle name="Valore non valido 3" xfId="25660" xr:uid="{00000000-0005-0000-0000-00003CC80000}"/>
    <cellStyle name="Valore non valido 3 2" xfId="44940" xr:uid="{00000000-0005-0000-0000-00003DC80000}"/>
    <cellStyle name="Valore non valido 4" xfId="25658" xr:uid="{00000000-0005-0000-0000-00003EC80000}"/>
    <cellStyle name="Valore valido" xfId="883" xr:uid="{00000000-0005-0000-0000-00003FC80000}"/>
    <cellStyle name="Valore valido 2" xfId="25662" xr:uid="{00000000-0005-0000-0000-000040C80000}"/>
    <cellStyle name="Valore valido 3" xfId="25663" xr:uid="{00000000-0005-0000-0000-000041C80000}"/>
    <cellStyle name="Valore valido 3 2" xfId="44941" xr:uid="{00000000-0005-0000-0000-000042C80000}"/>
    <cellStyle name="Valore valido 4" xfId="25661" xr:uid="{00000000-0005-0000-0000-000043C80000}"/>
    <cellStyle name="Warning Text 2" xfId="25664" xr:uid="{00000000-0005-0000-0000-000044C80000}"/>
    <cellStyle name="Warning Text 2 2" xfId="25665" xr:uid="{00000000-0005-0000-0000-000045C80000}"/>
    <cellStyle name="Warning Text 2 3" xfId="25666" xr:uid="{00000000-0005-0000-0000-000046C80000}"/>
    <cellStyle name="Warning Text 2 3 2" xfId="44942" xr:uid="{00000000-0005-0000-0000-000047C80000}"/>
    <cellStyle name="Warning Text 3" xfId="25667" xr:uid="{00000000-0005-0000-0000-000048C80000}"/>
    <cellStyle name="Warning Text 4" xfId="25668" xr:uid="{00000000-0005-0000-0000-000049C80000}"/>
    <cellStyle name="Warning Text 4 2" xfId="44943" xr:uid="{00000000-0005-0000-0000-00004AC80000}"/>
    <cellStyle name="X08_Total Oil" xfId="25669" xr:uid="{00000000-0005-0000-0000-00004BC80000}"/>
    <cellStyle name="X12_Total Figs 1 dec" xfId="25670" xr:uid="{00000000-0005-0000-0000-00004CC80000}"/>
    <cellStyle name="Years" xfId="4813" xr:uid="{00000000-0005-0000-0000-00004DC80000}"/>
    <cellStyle name="Years 2" xfId="25671" xr:uid="{00000000-0005-0000-0000-00004EC80000}"/>
    <cellStyle name="Обычный_2++" xfId="25684" xr:uid="{00000000-0005-0000-0000-00004FC80000}"/>
  </cellStyles>
  <dxfs count="79">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indexed="22"/>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indexed="22"/>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indexed="22"/>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indexed="22"/>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indexed="22"/>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indexed="22"/>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indexed="22"/>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indexed="22"/>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indexed="22"/>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indexed="22"/>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indexed="22"/>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indexed="22"/>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indexed="22"/>
        </patternFill>
      </fill>
    </dxf>
    <dxf>
      <font>
        <color theme="0"/>
      </font>
      <fill>
        <patternFill>
          <bgColor rgb="FFFF0000"/>
        </patternFill>
      </fill>
    </dxf>
  </dxfs>
  <tableStyles count="0" defaultTableStyle="TableStyleMedium2" defaultPivotStyle="PivotStyleLight16"/>
  <colors>
    <mruColors>
      <color rgb="FFFFC9C9"/>
      <color rgb="FFFF6B0A"/>
      <color rgb="FFFFDE96"/>
      <color rgb="FFFFCDCD"/>
      <color rgb="FFFFA3A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9" Type="http://schemas.openxmlformats.org/officeDocument/2006/relationships/externalLink" Target="externalLinks/externalLink14.xml"/><Relationship Id="rId21" Type="http://schemas.openxmlformats.org/officeDocument/2006/relationships/worksheet" Target="worksheets/sheet21.xml"/><Relationship Id="rId34" Type="http://schemas.openxmlformats.org/officeDocument/2006/relationships/externalLink" Target="externalLinks/externalLink9.xml"/><Relationship Id="rId42" Type="http://schemas.openxmlformats.org/officeDocument/2006/relationships/styles" Target="styles.xml"/><Relationship Id="rId47"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7.xml"/><Relationship Id="rId37" Type="http://schemas.openxmlformats.org/officeDocument/2006/relationships/externalLink" Target="externalLinks/externalLink12.xml"/><Relationship Id="rId40" Type="http://schemas.openxmlformats.org/officeDocument/2006/relationships/externalLink" Target="externalLinks/externalLink15.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openxmlformats.org/officeDocument/2006/relationships/externalLink" Target="externalLinks/externalLink1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6.xml"/><Relationship Id="rId44"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externalLink" Target="externalLinks/externalLink5.xml"/><Relationship Id="rId35" Type="http://schemas.openxmlformats.org/officeDocument/2006/relationships/externalLink" Target="externalLinks/externalLink10.xml"/><Relationship Id="rId43" Type="http://schemas.openxmlformats.org/officeDocument/2006/relationships/sharedStrings" Target="sharedStrings.xml"/><Relationship Id="rId48" Type="http://schemas.openxmlformats.org/officeDocument/2006/relationships/customXml" Target="../customXml/item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8.xml"/><Relationship Id="rId38" Type="http://schemas.openxmlformats.org/officeDocument/2006/relationships/externalLink" Target="externalLinks/externalLink13.xml"/><Relationship Id="rId46"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www.ens.dk/graphics/Publikationer/Statistik/stat_02/Energistat2002filer/Grunddata200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stpet/Desktop/Papers%20for%20papers/Paper/Energy%20statistics%20201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moah/Desktop/NO%20Industry/2014-09-29%20RAMSES%20interface.xlsb"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RAMSES/RAMSES%20Data.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EsApplNT/ESTAT-E5/TEMP/Common%20Reporting%20Format%20V1.0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tatistik%20og%20indikatorer/Energistatistik/Danmark/Databaser/Grunddata2002.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sers/stpet/AppData/Local/Microsoft/Windows/Temporary%20Internet%20Files/Content.Outlook/DT1IHSF5/SubRES_TMPL/ad_beregningsmodel_version_2_1_maj_2013_(4)(1).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O:/03%20Team%20Modeller%20og%20analyser/Br&#230;ndselspriser/Br&#230;ndselspriser%202012/Regneark/Br&#230;ndselspriser%202012%20-%2020120628.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pot/Office/temphold/TMPL_RES.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Users/stpet/Desktop/VT_DK_HOU_v1p3.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Users/moah/Desktop/NO%20Industry/VT_DK_HOU_v1p3.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Users/stpet/AppData/Local/Microsoft/Windows/Temporary%20Internet%20Files/Content.Outlook/DT1IHSF5/Supply-Use_OilProduct.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RAMSES/Simuleringer/2012/2012-08-27/Rettelser_foretaget_i_DATA69_2010.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EsApplNT/ESTAT-E5/Documents%20and%20Settings/meyered/Local%20Settings/Temporary%20Internet%20Files/OLK111/TMP/BALANCE.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Lame12/f$/Documents%20and%20Settings/labriet/Local%20Settings/Temp/TMPL_RE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2002"/>
      <sheetName val="Pivot2001"/>
      <sheetName val="Tidsserier"/>
      <sheetName val="Rådata"/>
      <sheetName val="Beregn"/>
      <sheetName val="DStFordel"/>
      <sheetName val="Fordel"/>
      <sheetName val="EPdata_int"/>
      <sheetName val="EPdata_dk"/>
      <sheetName val="Kapacitet"/>
      <sheetName val="Naturgas"/>
      <sheetName val="1997b"/>
      <sheetName val="1996b"/>
      <sheetName val="Grunddata2002"/>
    </sheetNames>
    <sheetDataSet>
      <sheetData sheetId="0"/>
      <sheetData sheetId="1"/>
      <sheetData sheetId="2">
        <row r="5">
          <cell r="A5" t="str">
            <v>-  -  råolie</v>
          </cell>
          <cell r="B5" t="str">
            <v>dnk</v>
          </cell>
          <cell r="C5" t="str">
            <v>udv</v>
          </cell>
          <cell r="D5" t="str">
            <v>rao</v>
          </cell>
          <cell r="E5" t="str">
            <v>a0a0</v>
          </cell>
          <cell r="F5" t="str">
            <v>a00</v>
          </cell>
          <cell r="G5">
            <v>0</v>
          </cell>
          <cell r="H5">
            <v>0</v>
          </cell>
          <cell r="I5">
            <v>0</v>
          </cell>
          <cell r="J5">
            <v>7362.8447999999999</v>
          </cell>
          <cell r="K5">
            <v>9624.2064000000009</v>
          </cell>
          <cell r="L5">
            <v>24968.3</v>
          </cell>
          <cell r="M5">
            <v>18331.682399999998</v>
          </cell>
          <cell r="N5">
            <v>18458.469620608899</v>
          </cell>
          <cell r="O5">
            <v>12634.606400000001</v>
          </cell>
          <cell r="P5">
            <v>32150.351200000001</v>
          </cell>
          <cell r="Q5">
            <v>71486.399999999994</v>
          </cell>
          <cell r="R5">
            <v>91272.487200000003</v>
          </cell>
          <cell r="S5">
            <v>98109.784</v>
          </cell>
          <cell r="T5">
            <v>122601.76239999999</v>
          </cell>
          <cell r="U5">
            <v>153533.70719999998</v>
          </cell>
          <cell r="V5">
            <v>195103.72719999999</v>
          </cell>
          <cell r="W5">
            <v>200724.18640000001</v>
          </cell>
          <cell r="X5">
            <v>234494.89599999995</v>
          </cell>
          <cell r="Y5">
            <v>254160.35519999999</v>
          </cell>
          <cell r="Z5">
            <v>296504.38719999994</v>
          </cell>
          <cell r="AA5">
            <v>328851.89839999995</v>
          </cell>
          <cell r="AB5">
            <v>352919.42839999998</v>
          </cell>
          <cell r="AC5">
            <v>389346.9265</v>
          </cell>
          <cell r="AD5">
            <v>391563.31269999995</v>
          </cell>
          <cell r="AE5">
            <v>432220.20310000004</v>
          </cell>
          <cell r="AF5">
            <v>479242.00900000002</v>
          </cell>
          <cell r="AG5">
            <v>491587.35200000001</v>
          </cell>
          <cell r="AH5">
            <v>621996.54799999995</v>
          </cell>
          <cell r="AI5">
            <v>764525.68099999998</v>
          </cell>
          <cell r="AJ5">
            <v>726121.09100000001</v>
          </cell>
          <cell r="AK5">
            <v>780149.64500000002</v>
          </cell>
        </row>
        <row r="7">
          <cell r="A7" t="str">
            <v>-  -  naturgas</v>
          </cell>
          <cell r="B7" t="str">
            <v>dnk</v>
          </cell>
          <cell r="C7" t="str">
            <v>udv</v>
          </cell>
          <cell r="D7" t="str">
            <v>nga</v>
          </cell>
          <cell r="E7" t="str">
            <v>a0a0</v>
          </cell>
          <cell r="F7" t="str">
            <v>a00</v>
          </cell>
          <cell r="G7">
            <v>7.7218556999999999</v>
          </cell>
          <cell r="H7">
            <v>15.288118170000001</v>
          </cell>
          <cell r="I7">
            <v>8.9698989900000008</v>
          </cell>
          <cell r="J7">
            <v>15.171122070000001</v>
          </cell>
          <cell r="K7">
            <v>10.764091260000001</v>
          </cell>
          <cell r="L7">
            <v>20.514070589999999</v>
          </cell>
          <cell r="M7">
            <v>17.589195</v>
          </cell>
          <cell r="N7">
            <v>19.18809984</v>
          </cell>
          <cell r="O7">
            <v>16.770096329999998</v>
          </cell>
          <cell r="P7">
            <v>813.8092072500001</v>
          </cell>
          <cell r="Q7">
            <v>1265.8707176700002</v>
          </cell>
          <cell r="R7">
            <v>1572.0629730000001</v>
          </cell>
          <cell r="S7">
            <v>11072.908665000004</v>
          </cell>
          <cell r="T7">
            <v>45664.790768999992</v>
          </cell>
          <cell r="U7">
            <v>75315.955532999986</v>
          </cell>
          <cell r="V7">
            <v>96828.408729000002</v>
          </cell>
          <cell r="W7">
            <v>97110.342185999994</v>
          </cell>
          <cell r="X7">
            <v>113576.841846</v>
          </cell>
          <cell r="Y7">
            <v>115966.886373</v>
          </cell>
          <cell r="Z7">
            <v>145712.240739</v>
          </cell>
          <cell r="AA7">
            <v>151778.38416000002</v>
          </cell>
          <cell r="AB7">
            <v>167790.60510779999</v>
          </cell>
          <cell r="AC7">
            <v>181802.23933469996</v>
          </cell>
          <cell r="AD7">
            <v>196851.99830999997</v>
          </cell>
          <cell r="AE7">
            <v>239199.4812828</v>
          </cell>
          <cell r="AF7">
            <v>295052.39739359997</v>
          </cell>
          <cell r="AG7">
            <v>286141.81423589995</v>
          </cell>
          <cell r="AH7">
            <v>294071.2317</v>
          </cell>
          <cell r="AI7">
            <v>310306.79758429999</v>
          </cell>
          <cell r="AJ7">
            <v>317755.67829572997</v>
          </cell>
          <cell r="AK7">
            <v>318323.54139686003</v>
          </cell>
        </row>
        <row r="8">
          <cell r="A8" t="str">
            <v>-  -  solvarme</v>
          </cell>
          <cell r="B8" t="str">
            <v>dnk</v>
          </cell>
          <cell r="C8" t="str">
            <v>udv</v>
          </cell>
          <cell r="D8" t="str">
            <v>sol</v>
          </cell>
          <cell r="E8" t="str">
            <v>a0a0</v>
          </cell>
          <cell r="F8" t="str">
            <v>a00</v>
          </cell>
          <cell r="G8">
            <v>0</v>
          </cell>
          <cell r="H8">
            <v>0</v>
          </cell>
          <cell r="I8">
            <v>0</v>
          </cell>
          <cell r="J8">
            <v>0</v>
          </cell>
          <cell r="K8">
            <v>0</v>
          </cell>
          <cell r="L8">
            <v>0</v>
          </cell>
          <cell r="M8">
            <v>10.8</v>
          </cell>
          <cell r="N8">
            <v>36</v>
          </cell>
          <cell r="O8">
            <v>50.4</v>
          </cell>
          <cell r="P8">
            <v>50.4</v>
          </cell>
          <cell r="Q8">
            <v>54</v>
          </cell>
          <cell r="R8">
            <v>54</v>
          </cell>
          <cell r="S8">
            <v>54</v>
          </cell>
          <cell r="T8">
            <v>57.6</v>
          </cell>
          <cell r="U8">
            <v>61.2</v>
          </cell>
          <cell r="V8">
            <v>61.2</v>
          </cell>
          <cell r="W8">
            <v>61.2</v>
          </cell>
          <cell r="X8">
            <v>79.8</v>
          </cell>
          <cell r="Y8">
            <v>99.600000000000009</v>
          </cell>
          <cell r="Z8">
            <v>119.39999999999999</v>
          </cell>
          <cell r="AA8">
            <v>138.89999999999998</v>
          </cell>
          <cell r="AB8">
            <v>160.1</v>
          </cell>
          <cell r="AC8">
            <v>184.80019999999939</v>
          </cell>
          <cell r="AD8">
            <v>212.29999999999998</v>
          </cell>
          <cell r="AE8">
            <v>254.19999999999996</v>
          </cell>
          <cell r="AF8">
            <v>280.2</v>
          </cell>
          <cell r="AG8">
            <v>299.79979999999381</v>
          </cell>
          <cell r="AH8">
            <v>317.09983999999969</v>
          </cell>
          <cell r="AI8">
            <v>330.70019999999971</v>
          </cell>
          <cell r="AJ8">
            <v>341.09999999999997</v>
          </cell>
          <cell r="AK8">
            <v>354.63</v>
          </cell>
        </row>
        <row r="9">
          <cell r="A9" t="str">
            <v>-  -  vindkraft</v>
          </cell>
          <cell r="B9" t="str">
            <v>dnk</v>
          </cell>
          <cell r="C9" t="str">
            <v>udv</v>
          </cell>
          <cell r="D9" t="str">
            <v>vin</v>
          </cell>
          <cell r="E9" t="str">
            <v>a0a0</v>
          </cell>
          <cell r="F9" t="str">
            <v>a00</v>
          </cell>
          <cell r="G9">
            <v>0</v>
          </cell>
          <cell r="H9">
            <v>0</v>
          </cell>
          <cell r="I9">
            <v>0</v>
          </cell>
          <cell r="J9">
            <v>0</v>
          </cell>
          <cell r="K9">
            <v>0</v>
          </cell>
          <cell r="L9">
            <v>0</v>
          </cell>
          <cell r="M9">
            <v>10.8</v>
          </cell>
          <cell r="N9">
            <v>21.6</v>
          </cell>
          <cell r="O9">
            <v>37.800000000000004</v>
          </cell>
          <cell r="P9">
            <v>37.800000000000004</v>
          </cell>
          <cell r="Q9">
            <v>66.600000000000009</v>
          </cell>
          <cell r="R9">
            <v>97.559999999999988</v>
          </cell>
          <cell r="S9">
            <v>119.52000000000001</v>
          </cell>
          <cell r="T9">
            <v>185.04</v>
          </cell>
          <cell r="U9">
            <v>452.15999999999997</v>
          </cell>
          <cell r="V9">
            <v>625.67999999999995</v>
          </cell>
          <cell r="W9">
            <v>1050.1199999999999</v>
          </cell>
          <cell r="X9">
            <v>1542.24</v>
          </cell>
          <cell r="Y9">
            <v>2197.08</v>
          </cell>
          <cell r="Z9">
            <v>2664.36</v>
          </cell>
          <cell r="AA9">
            <v>3295.44</v>
          </cell>
          <cell r="AB9">
            <v>3723.1200000000003</v>
          </cell>
          <cell r="AC9">
            <v>4093.2000000000003</v>
          </cell>
          <cell r="AD9">
            <v>4238.28</v>
          </cell>
          <cell r="AE9">
            <v>4416.84</v>
          </cell>
          <cell r="AF9">
            <v>6963.12</v>
          </cell>
          <cell r="AG9">
            <v>10151.640000000001</v>
          </cell>
          <cell r="AH9">
            <v>10904.4</v>
          </cell>
          <cell r="AI9">
            <v>15268.3165116</v>
          </cell>
          <cell r="AJ9">
            <v>15501.673421999998</v>
          </cell>
          <cell r="AK9">
            <v>17556.981984000002</v>
          </cell>
        </row>
        <row r="10">
          <cell r="A10" t="str">
            <v>-  -  vandkraft</v>
          </cell>
          <cell r="B10" t="str">
            <v>dnk</v>
          </cell>
          <cell r="C10" t="str">
            <v>udv</v>
          </cell>
          <cell r="D10" t="str">
            <v>van</v>
          </cell>
          <cell r="E10" t="str">
            <v>a0a0</v>
          </cell>
          <cell r="F10" t="str">
            <v>a00</v>
          </cell>
          <cell r="G10">
            <v>75.600000000000009</v>
          </cell>
          <cell r="H10">
            <v>0</v>
          </cell>
          <cell r="I10">
            <v>0</v>
          </cell>
          <cell r="J10">
            <v>75.600000000000009</v>
          </cell>
          <cell r="K10">
            <v>68.400000000000006</v>
          </cell>
          <cell r="L10">
            <v>93.600000000000009</v>
          </cell>
          <cell r="M10">
            <v>97.2</v>
          </cell>
          <cell r="N10">
            <v>104.4</v>
          </cell>
          <cell r="O10">
            <v>122.76</v>
          </cell>
          <cell r="P10">
            <v>127.8</v>
          </cell>
          <cell r="Q10">
            <v>109.08</v>
          </cell>
          <cell r="R10">
            <v>120.60000000000001</v>
          </cell>
          <cell r="S10">
            <v>108.72000000000001</v>
          </cell>
          <cell r="T10">
            <v>106.92</v>
          </cell>
          <cell r="U10">
            <v>102.96000000000001</v>
          </cell>
          <cell r="V10">
            <v>105.84</v>
          </cell>
          <cell r="W10">
            <v>118.08</v>
          </cell>
          <cell r="X10">
            <v>82.44</v>
          </cell>
          <cell r="Y10">
            <v>100.8</v>
          </cell>
          <cell r="Z10">
            <v>91.44</v>
          </cell>
          <cell r="AA10">
            <v>99.72</v>
          </cell>
          <cell r="AB10">
            <v>99</v>
          </cell>
          <cell r="AC10">
            <v>117.36000000000001</v>
          </cell>
          <cell r="AD10">
            <v>109.08</v>
          </cell>
          <cell r="AE10">
            <v>69.48</v>
          </cell>
          <cell r="AF10">
            <v>69.120000000000019</v>
          </cell>
          <cell r="AG10">
            <v>98.28</v>
          </cell>
          <cell r="AH10">
            <v>109.8</v>
          </cell>
          <cell r="AI10">
            <v>108.72</v>
          </cell>
          <cell r="AJ10">
            <v>99.360000000000014</v>
          </cell>
          <cell r="AK10">
            <v>114.48</v>
          </cell>
        </row>
        <row r="11">
          <cell r="A11" t="str">
            <v>-  -  geotermi</v>
          </cell>
          <cell r="B11" t="str">
            <v>dnk</v>
          </cell>
          <cell r="C11" t="str">
            <v>udv</v>
          </cell>
          <cell r="D11" t="str">
            <v>geo</v>
          </cell>
          <cell r="E11" t="str">
            <v>a0a0</v>
          </cell>
          <cell r="F11" t="str">
            <v>a00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45</v>
          </cell>
          <cell r="Y11">
            <v>48</v>
          </cell>
          <cell r="Z11">
            <v>45</v>
          </cell>
          <cell r="AA11">
            <v>45</v>
          </cell>
          <cell r="AB11">
            <v>45</v>
          </cell>
          <cell r="AC11">
            <v>42.404000000000003</v>
          </cell>
          <cell r="AD11">
            <v>46.926000000000002</v>
          </cell>
          <cell r="AE11">
            <v>32.201999999999998</v>
          </cell>
          <cell r="AF11">
            <v>50.31</v>
          </cell>
          <cell r="AG11">
            <v>53.719000000000001</v>
          </cell>
          <cell r="AH11">
            <v>53.8631999999782</v>
          </cell>
          <cell r="AI11">
            <v>58.039199999976503</v>
          </cell>
          <cell r="AJ11">
            <v>71.37</v>
          </cell>
          <cell r="AK11">
            <v>84.74</v>
          </cell>
        </row>
        <row r="12">
          <cell r="A12" t="str">
            <v>-  -  halm</v>
          </cell>
          <cell r="B12" t="str">
            <v>dnk</v>
          </cell>
          <cell r="C12" t="str">
            <v>udv</v>
          </cell>
          <cell r="D12" t="str">
            <v>hal</v>
          </cell>
          <cell r="E12" t="str">
            <v>a0a0</v>
          </cell>
          <cell r="F12" t="str">
            <v>a00</v>
          </cell>
          <cell r="G12">
            <v>725</v>
          </cell>
          <cell r="H12">
            <v>0</v>
          </cell>
          <cell r="I12">
            <v>0</v>
          </cell>
          <cell r="J12">
            <v>725</v>
          </cell>
          <cell r="K12">
            <v>725</v>
          </cell>
          <cell r="L12">
            <v>1087.5</v>
          </cell>
          <cell r="M12">
            <v>1450</v>
          </cell>
          <cell r="N12">
            <v>2320</v>
          </cell>
          <cell r="O12">
            <v>4840.1000000000004</v>
          </cell>
          <cell r="P12">
            <v>6646.8</v>
          </cell>
          <cell r="Q12">
            <v>7419.8895000000002</v>
          </cell>
          <cell r="R12">
            <v>8318.65</v>
          </cell>
          <cell r="S12">
            <v>9419.9395000000004</v>
          </cell>
          <cell r="T12">
            <v>9892.1895000000004</v>
          </cell>
          <cell r="U12">
            <v>10273.9895</v>
          </cell>
          <cell r="V12">
            <v>10830.789500000001</v>
          </cell>
          <cell r="W12">
            <v>11258.3</v>
          </cell>
          <cell r="X12">
            <v>11658.7395</v>
          </cell>
          <cell r="Y12">
            <v>12481.15</v>
          </cell>
          <cell r="Z12">
            <v>13306.15</v>
          </cell>
          <cell r="AA12">
            <v>13880.15</v>
          </cell>
          <cell r="AB12">
            <v>13366.2201</v>
          </cell>
          <cell r="AC12">
            <v>12656.573290210577</v>
          </cell>
          <cell r="AD12">
            <v>13050.060011487078</v>
          </cell>
          <cell r="AE12">
            <v>13545.634900000001</v>
          </cell>
          <cell r="AF12">
            <v>13911.769997027397</v>
          </cell>
          <cell r="AG12">
            <v>13903.254571000001</v>
          </cell>
          <cell r="AH12">
            <v>13667.3744205</v>
          </cell>
          <cell r="AI12">
            <v>12219.60627</v>
          </cell>
          <cell r="AJ12">
            <v>13697.45</v>
          </cell>
          <cell r="AK12">
            <v>15732.84</v>
          </cell>
        </row>
        <row r="13">
          <cell r="A13" t="str">
            <v>-  -  skovflis</v>
          </cell>
          <cell r="B13" t="str">
            <v>dnk</v>
          </cell>
          <cell r="C13" t="str">
            <v>udv</v>
          </cell>
          <cell r="D13" t="str">
            <v>fli</v>
          </cell>
          <cell r="E13" t="str">
            <v>a0a0</v>
          </cell>
          <cell r="F13" t="str">
            <v>a00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1178.1199999999999</v>
          </cell>
          <cell r="V13">
            <v>1450.12</v>
          </cell>
          <cell r="W13">
            <v>1604.12</v>
          </cell>
          <cell r="X13">
            <v>1793.68</v>
          </cell>
          <cell r="Y13">
            <v>1723.68</v>
          </cell>
          <cell r="Z13">
            <v>1611.68</v>
          </cell>
          <cell r="AA13">
            <v>1841.68</v>
          </cell>
          <cell r="AB13">
            <v>1945.6799000000001</v>
          </cell>
          <cell r="AC13">
            <v>2265.0021900166175</v>
          </cell>
          <cell r="AD13">
            <v>2340.2716016513136</v>
          </cell>
          <cell r="AE13">
            <v>2757.9577560126586</v>
          </cell>
          <cell r="AF13">
            <v>2704.0709955400471</v>
          </cell>
          <cell r="AG13">
            <v>3038.3542934400007</v>
          </cell>
          <cell r="AH13">
            <v>2670.5106713699997</v>
          </cell>
          <cell r="AI13">
            <v>2744.4552904799998</v>
          </cell>
          <cell r="AJ13">
            <v>3178.2689999999998</v>
          </cell>
          <cell r="AK13">
            <v>3721.5900000000006</v>
          </cell>
        </row>
        <row r="14">
          <cell r="A14" t="str">
            <v>-  -  brænde</v>
          </cell>
          <cell r="B14" t="str">
            <v>dnk</v>
          </cell>
          <cell r="C14" t="str">
            <v>udv</v>
          </cell>
          <cell r="D14" t="str">
            <v>bra</v>
          </cell>
          <cell r="E14" t="str">
            <v>a0a0</v>
          </cell>
          <cell r="F14" t="str">
            <v>a00</v>
          </cell>
          <cell r="G14">
            <v>2998.8</v>
          </cell>
          <cell r="H14">
            <v>0</v>
          </cell>
          <cell r="I14">
            <v>0</v>
          </cell>
          <cell r="J14">
            <v>2191.56</v>
          </cell>
          <cell r="K14">
            <v>1982.04</v>
          </cell>
          <cell r="L14">
            <v>1403.04</v>
          </cell>
          <cell r="M14">
            <v>2494.92</v>
          </cell>
          <cell r="N14">
            <v>4986</v>
          </cell>
          <cell r="O14">
            <v>7621.44</v>
          </cell>
          <cell r="P14">
            <v>9746.16</v>
          </cell>
          <cell r="Q14">
            <v>10551.72</v>
          </cell>
          <cell r="R14">
            <v>10217.76</v>
          </cell>
          <cell r="S14">
            <v>9881.76</v>
          </cell>
          <cell r="T14">
            <v>9626.2800000000007</v>
          </cell>
          <cell r="U14">
            <v>9887.0400000000009</v>
          </cell>
          <cell r="V14">
            <v>10515.6</v>
          </cell>
          <cell r="W14">
            <v>9747.9599999999991</v>
          </cell>
          <cell r="X14">
            <v>8771.52</v>
          </cell>
          <cell r="Y14">
            <v>8757.1200000000008</v>
          </cell>
          <cell r="Z14">
            <v>10215.120000000001</v>
          </cell>
          <cell r="AA14">
            <v>10523.16</v>
          </cell>
          <cell r="AB14">
            <v>11662.32</v>
          </cell>
          <cell r="AC14">
            <v>11343.6</v>
          </cell>
          <cell r="AD14">
            <v>11478.6</v>
          </cell>
          <cell r="AE14">
            <v>12196.32</v>
          </cell>
          <cell r="AF14">
            <v>11967.24</v>
          </cell>
          <cell r="AG14">
            <v>10410.36</v>
          </cell>
          <cell r="AH14">
            <v>10231.799999999999</v>
          </cell>
          <cell r="AI14">
            <v>11654.64</v>
          </cell>
          <cell r="AJ14">
            <v>11917.68</v>
          </cell>
          <cell r="AK14">
            <v>11290.632608544636</v>
          </cell>
        </row>
        <row r="15">
          <cell r="A15" t="str">
            <v>-  -  træpiller</v>
          </cell>
          <cell r="B15" t="str">
            <v>dnk</v>
          </cell>
          <cell r="C15" t="str">
            <v>udv</v>
          </cell>
          <cell r="D15" t="str">
            <v>tpi</v>
          </cell>
          <cell r="E15" t="str">
            <v>a0a0</v>
          </cell>
          <cell r="F15" t="str">
            <v>a00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40.46</v>
          </cell>
          <cell r="V15">
            <v>180.46</v>
          </cell>
          <cell r="W15">
            <v>355.46</v>
          </cell>
          <cell r="X15">
            <v>927.5</v>
          </cell>
          <cell r="Y15">
            <v>1575</v>
          </cell>
          <cell r="Z15">
            <v>2118</v>
          </cell>
          <cell r="AA15">
            <v>2479</v>
          </cell>
          <cell r="AB15">
            <v>2096.6098000000002</v>
          </cell>
          <cell r="AC15">
            <v>2117.1106748749994</v>
          </cell>
          <cell r="AD15">
            <v>2138.0502149999998</v>
          </cell>
          <cell r="AE15">
            <v>2215.4942040000001</v>
          </cell>
          <cell r="AF15">
            <v>2278.5864865650374</v>
          </cell>
          <cell r="AG15">
            <v>2420.1153899999999</v>
          </cell>
          <cell r="AH15">
            <v>2831.218995794</v>
          </cell>
          <cell r="AI15">
            <v>2984.1085695000006</v>
          </cell>
          <cell r="AJ15">
            <v>3027.2405625000001</v>
          </cell>
          <cell r="AK15">
            <v>3181.1836800000001</v>
          </cell>
        </row>
        <row r="16">
          <cell r="A16" t="str">
            <v>-  -  træaffald</v>
          </cell>
          <cell r="B16" t="str">
            <v>dnk</v>
          </cell>
          <cell r="C16" t="str">
            <v>udv</v>
          </cell>
          <cell r="D16" t="str">
            <v>taf</v>
          </cell>
          <cell r="E16" t="str">
            <v>a0a0</v>
          </cell>
          <cell r="F16" t="str">
            <v>a00</v>
          </cell>
          <cell r="G16">
            <v>2561.6171915464997</v>
          </cell>
          <cell r="H16">
            <v>0</v>
          </cell>
          <cell r="I16">
            <v>0</v>
          </cell>
          <cell r="J16">
            <v>3310.4266823650692</v>
          </cell>
          <cell r="K16">
            <v>3631.7415770261</v>
          </cell>
          <cell r="L16">
            <v>3885.4172943183553</v>
          </cell>
          <cell r="M16">
            <v>3953.861621013968</v>
          </cell>
          <cell r="N16">
            <v>4024.1408153810221</v>
          </cell>
          <cell r="O16">
            <v>3709.9832597213226</v>
          </cell>
          <cell r="P16">
            <v>4250.6302293364952</v>
          </cell>
          <cell r="Q16">
            <v>4423.9497386850453</v>
          </cell>
          <cell r="R16">
            <v>4780.9329781669057</v>
          </cell>
          <cell r="S16">
            <v>5229.2815874207208</v>
          </cell>
          <cell r="T16">
            <v>5381.9256966745352</v>
          </cell>
          <cell r="U16">
            <v>5919.7141885353467</v>
          </cell>
          <cell r="V16">
            <v>5821.3603349951936</v>
          </cell>
          <cell r="W16">
            <v>5921.6132374888575</v>
          </cell>
          <cell r="X16">
            <v>6102.5570097336376</v>
          </cell>
          <cell r="Y16">
            <v>6191.0131861197415</v>
          </cell>
          <cell r="Z16">
            <v>6097.6370402167977</v>
          </cell>
          <cell r="AA16">
            <v>6186.8204555074353</v>
          </cell>
          <cell r="AB16">
            <v>6515.2366788383833</v>
          </cell>
          <cell r="AC16">
            <v>6102.8216644421072</v>
          </cell>
          <cell r="AD16">
            <v>5693.8649846060143</v>
          </cell>
          <cell r="AE16">
            <v>5733.1042315762152</v>
          </cell>
          <cell r="AF16">
            <v>5903.6199120852425</v>
          </cell>
          <cell r="AG16">
            <v>6263.2490351632359</v>
          </cell>
          <cell r="AH16">
            <v>7158.8234454815656</v>
          </cell>
          <cell r="AI16">
            <v>6898.3834496686995</v>
          </cell>
          <cell r="AJ16">
            <v>8566.8826697250388</v>
          </cell>
          <cell r="AK16">
            <v>10351.982669725041</v>
          </cell>
        </row>
        <row r="17">
          <cell r="A17" t="str">
            <v>-  -  biogas, deponi</v>
          </cell>
          <cell r="B17" t="str">
            <v>dnk</v>
          </cell>
          <cell r="C17" t="str">
            <v>udv</v>
          </cell>
          <cell r="D17" t="str">
            <v>bid</v>
          </cell>
          <cell r="E17" t="str">
            <v>a0a0</v>
          </cell>
          <cell r="F17" t="str">
            <v>a00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8.8333320377834692</v>
          </cell>
          <cell r="X17">
            <v>11.196305867234768</v>
          </cell>
          <cell r="Y17">
            <v>27.503243950449804</v>
          </cell>
          <cell r="Z17">
            <v>39.81280384812144</v>
          </cell>
          <cell r="AA17">
            <v>78.502857536689135</v>
          </cell>
          <cell r="AB17">
            <v>96.540467099045443</v>
          </cell>
          <cell r="AC17">
            <v>121.48811999999998</v>
          </cell>
          <cell r="AD17">
            <v>179.93263199999998</v>
          </cell>
          <cell r="AE17">
            <v>186.90455899999995</v>
          </cell>
          <cell r="AF17">
            <v>382.85152375260151</v>
          </cell>
          <cell r="AG17">
            <v>488.03625899999997</v>
          </cell>
          <cell r="AH17">
            <v>638.09774749999974</v>
          </cell>
          <cell r="AI17">
            <v>612.85</v>
          </cell>
          <cell r="AJ17">
            <v>557.37999999999988</v>
          </cell>
          <cell r="AK17">
            <v>623.15</v>
          </cell>
        </row>
        <row r="18">
          <cell r="A18" t="str">
            <v>-  -  biogas, slam</v>
          </cell>
          <cell r="B18" t="str">
            <v>dnk</v>
          </cell>
          <cell r="C18" t="str">
            <v>udv</v>
          </cell>
          <cell r="D18" t="str">
            <v>bis</v>
          </cell>
          <cell r="E18" t="str">
            <v>a0a0</v>
          </cell>
          <cell r="F18" t="str">
            <v>a00</v>
          </cell>
          <cell r="G18">
            <v>92.5505</v>
          </cell>
          <cell r="H18">
            <v>0</v>
          </cell>
          <cell r="I18">
            <v>0</v>
          </cell>
          <cell r="J18">
            <v>92.5505</v>
          </cell>
          <cell r="K18">
            <v>102.5505</v>
          </cell>
          <cell r="L18">
            <v>112.5505</v>
          </cell>
          <cell r="M18">
            <v>112.5505</v>
          </cell>
          <cell r="N18">
            <v>112.5505</v>
          </cell>
          <cell r="O18">
            <v>122.5505</v>
          </cell>
          <cell r="P18">
            <v>132.5505</v>
          </cell>
          <cell r="Q18">
            <v>142.5505</v>
          </cell>
          <cell r="R18">
            <v>142.5505</v>
          </cell>
          <cell r="S18">
            <v>154.26717749736792</v>
          </cell>
          <cell r="T18">
            <v>165.98385499473585</v>
          </cell>
          <cell r="U18">
            <v>180.98385499473585</v>
          </cell>
          <cell r="V18">
            <v>180.98385499473585</v>
          </cell>
          <cell r="W18">
            <v>171.98385499473585</v>
          </cell>
          <cell r="X18">
            <v>394.45854111279357</v>
          </cell>
          <cell r="Y18">
            <v>434.09645661016145</v>
          </cell>
          <cell r="Z18">
            <v>446.48275862068965</v>
          </cell>
          <cell r="AA18">
            <v>407.86206896551727</v>
          </cell>
          <cell r="AB18">
            <v>389.86206896551727</v>
          </cell>
          <cell r="AC18">
            <v>445.82618400002559</v>
          </cell>
          <cell r="AD18">
            <v>585.09890794653109</v>
          </cell>
          <cell r="AE18">
            <v>660</v>
          </cell>
          <cell r="AF18">
            <v>712.55961411405269</v>
          </cell>
          <cell r="AG18">
            <v>694.98771070000043</v>
          </cell>
          <cell r="AH18">
            <v>790.39135206000083</v>
          </cell>
          <cell r="AI18">
            <v>857.21436600000015</v>
          </cell>
          <cell r="AJ18">
            <v>856.97</v>
          </cell>
          <cell r="AK18">
            <v>866.83</v>
          </cell>
        </row>
        <row r="19">
          <cell r="A19" t="str">
            <v>-  -  biogas, andet</v>
          </cell>
          <cell r="B19" t="str">
            <v>dnk</v>
          </cell>
          <cell r="C19" t="str">
            <v>udv</v>
          </cell>
          <cell r="D19" t="str">
            <v>bia</v>
          </cell>
          <cell r="E19" t="str">
            <v>a0a0</v>
          </cell>
          <cell r="F19" t="str">
            <v>a00</v>
          </cell>
          <cell r="G19">
            <v>61.4495</v>
          </cell>
          <cell r="H19">
            <v>0</v>
          </cell>
          <cell r="I19">
            <v>0</v>
          </cell>
          <cell r="J19">
            <v>61.4495</v>
          </cell>
          <cell r="K19">
            <v>61.4495</v>
          </cell>
          <cell r="L19">
            <v>61.4495</v>
          </cell>
          <cell r="M19">
            <v>61.4495</v>
          </cell>
          <cell r="N19">
            <v>61.4495</v>
          </cell>
          <cell r="O19">
            <v>61.4495</v>
          </cell>
          <cell r="P19">
            <v>61.4495</v>
          </cell>
          <cell r="Q19">
            <v>61.4495</v>
          </cell>
          <cell r="R19">
            <v>63.4495</v>
          </cell>
          <cell r="S19">
            <v>94.732822502632061</v>
          </cell>
          <cell r="T19">
            <v>128.01614500526415</v>
          </cell>
          <cell r="U19">
            <v>164.01614500526415</v>
          </cell>
          <cell r="V19">
            <v>161.01614500526415</v>
          </cell>
          <cell r="W19">
            <v>173.01614500526415</v>
          </cell>
          <cell r="X19">
            <v>230.0242175078962</v>
          </cell>
          <cell r="Y19">
            <v>290.0322900105283</v>
          </cell>
          <cell r="Z19">
            <v>423.76000199999999</v>
          </cell>
          <cell r="AA19">
            <v>412.51064000000002</v>
          </cell>
          <cell r="AB19">
            <v>590.35289999999998</v>
          </cell>
          <cell r="AC19">
            <v>712.17367200158856</v>
          </cell>
          <cell r="AD19">
            <v>988.65429328412506</v>
          </cell>
          <cell r="AE19">
            <v>1143.0954410000002</v>
          </cell>
          <cell r="AF19">
            <v>1298.5888621333456</v>
          </cell>
          <cell r="AG19">
            <v>1486.9760302999998</v>
          </cell>
          <cell r="AH19">
            <v>1227.7323004399998</v>
          </cell>
          <cell r="AI19">
            <v>1441.8977464874606</v>
          </cell>
          <cell r="AJ19">
            <v>1632.6109401999997</v>
          </cell>
          <cell r="AK19">
            <v>1871.81</v>
          </cell>
        </row>
        <row r="45">
          <cell r="A45" t="str">
            <v>-  -  koks m.m.</v>
          </cell>
          <cell r="B45" t="str">
            <v>dnk</v>
          </cell>
          <cell r="C45" t="str">
            <v>imp</v>
          </cell>
          <cell r="D45" t="str">
            <v>kok</v>
          </cell>
          <cell r="E45" t="str">
            <v>a0a0</v>
          </cell>
          <cell r="F45" t="str">
            <v>a00</v>
          </cell>
          <cell r="G45">
            <v>2976.7</v>
          </cell>
          <cell r="H45">
            <v>0</v>
          </cell>
          <cell r="I45">
            <v>0</v>
          </cell>
          <cell r="J45">
            <v>2051.9</v>
          </cell>
          <cell r="K45">
            <v>2918.9</v>
          </cell>
          <cell r="L45">
            <v>2982.48</v>
          </cell>
          <cell r="M45">
            <v>3158.77</v>
          </cell>
          <cell r="N45">
            <v>3884.16</v>
          </cell>
          <cell r="O45">
            <v>2932.5696999999996</v>
          </cell>
          <cell r="P45">
            <v>1924.8869134389997</v>
          </cell>
          <cell r="Q45">
            <v>2366.3897999999999</v>
          </cell>
          <cell r="R45">
            <v>2412.0990000000002</v>
          </cell>
          <cell r="S45">
            <v>1556.2072000000001</v>
          </cell>
          <cell r="T45">
            <v>2158.8426999999997</v>
          </cell>
          <cell r="U45">
            <v>1436.1193000000001</v>
          </cell>
          <cell r="V45">
            <v>1430.1216000000002</v>
          </cell>
          <cell r="W45">
            <v>1106.7255</v>
          </cell>
          <cell r="X45">
            <v>930.0886999999999</v>
          </cell>
          <cell r="Y45">
            <v>1304.6268</v>
          </cell>
          <cell r="Z45">
            <v>1474.6690000000001</v>
          </cell>
          <cell r="AA45">
            <v>1155.6213</v>
          </cell>
          <cell r="AB45">
            <v>1177.0396000000001</v>
          </cell>
          <cell r="AC45">
            <v>1170.3885</v>
          </cell>
          <cell r="AD45">
            <v>1327.0849000000001</v>
          </cell>
          <cell r="AE45">
            <v>1070.7684999999999</v>
          </cell>
          <cell r="AF45">
            <v>1365.0284000000001</v>
          </cell>
          <cell r="AG45">
            <v>1336.6367</v>
          </cell>
          <cell r="AH45">
            <v>1424.566</v>
          </cell>
          <cell r="AI45">
            <v>1384.4836</v>
          </cell>
          <cell r="AJ45">
            <v>894.44110000000001</v>
          </cell>
          <cell r="AK45">
            <v>1124.5047</v>
          </cell>
        </row>
        <row r="46">
          <cell r="A46" t="str">
            <v>-  -  brunkulsbriketter</v>
          </cell>
          <cell r="B46" t="str">
            <v>dnk</v>
          </cell>
          <cell r="C46" t="str">
            <v>imp</v>
          </cell>
          <cell r="D46" t="str">
            <v>brk</v>
          </cell>
          <cell r="E46" t="str">
            <v>a0a0</v>
          </cell>
          <cell r="F46" t="str">
            <v>a00</v>
          </cell>
          <cell r="G46">
            <v>577.79999999999995</v>
          </cell>
          <cell r="H46">
            <v>0</v>
          </cell>
          <cell r="I46">
            <v>0</v>
          </cell>
          <cell r="J46">
            <v>342</v>
          </cell>
          <cell r="K46">
            <v>257.49</v>
          </cell>
          <cell r="L46">
            <v>261</v>
          </cell>
          <cell r="M46">
            <v>223.2</v>
          </cell>
          <cell r="N46">
            <v>340.2</v>
          </cell>
          <cell r="O46">
            <v>409.77</v>
          </cell>
          <cell r="P46">
            <v>517.14</v>
          </cell>
          <cell r="Q46">
            <v>920.48400000000004</v>
          </cell>
          <cell r="R46">
            <v>602.14700000000005</v>
          </cell>
          <cell r="S46">
            <v>637.98279999999988</v>
          </cell>
          <cell r="T46">
            <v>762.28380000000004</v>
          </cell>
          <cell r="U46">
            <v>493.94900000000007</v>
          </cell>
          <cell r="V46">
            <v>420.21979999999996</v>
          </cell>
          <cell r="W46">
            <v>146.05230000000003</v>
          </cell>
          <cell r="X46">
            <v>85.932000000000002</v>
          </cell>
          <cell r="Y46">
            <v>128.57580000000002</v>
          </cell>
          <cell r="Z46">
            <v>80.044200000000004</v>
          </cell>
          <cell r="AA46">
            <v>68.039400000000015</v>
          </cell>
          <cell r="AB46">
            <v>85.534199999999998</v>
          </cell>
          <cell r="AC46">
            <v>94.31819999999999</v>
          </cell>
          <cell r="AD46">
            <v>58.065899999999999</v>
          </cell>
          <cell r="AE46">
            <v>65.111400000000003</v>
          </cell>
          <cell r="AF46">
            <v>68.167500000000004</v>
          </cell>
          <cell r="AG46">
            <v>48.092400000000005</v>
          </cell>
          <cell r="AH46">
            <v>29.151900000000001</v>
          </cell>
          <cell r="AI46">
            <v>18.8124</v>
          </cell>
          <cell r="AJ46">
            <v>13.542</v>
          </cell>
          <cell r="AK46">
            <v>17.403299999999998</v>
          </cell>
        </row>
        <row r="52">
          <cell r="A52" t="str">
            <v>-  -  råolie</v>
          </cell>
          <cell r="B52" t="str">
            <v>dnk</v>
          </cell>
          <cell r="C52" t="str">
            <v>exp</v>
          </cell>
          <cell r="D52" t="str">
            <v>rao</v>
          </cell>
          <cell r="E52" t="str">
            <v>a0a0</v>
          </cell>
          <cell r="F52" t="str">
            <v>a00</v>
          </cell>
          <cell r="G52">
            <v>0</v>
          </cell>
          <cell r="H52">
            <v>0</v>
          </cell>
          <cell r="I52">
            <v>0</v>
          </cell>
          <cell r="J52">
            <v>0</v>
          </cell>
          <cell r="K52">
            <v>0</v>
          </cell>
          <cell r="L52">
            <v>-4905.8495999999996</v>
          </cell>
          <cell r="M52">
            <v>-4335.3575999999994</v>
          </cell>
          <cell r="N52">
            <v>-8336.1656955503495</v>
          </cell>
          <cell r="O52">
            <v>-1505.3695999999998</v>
          </cell>
          <cell r="P52">
            <v>-8791.9367999999995</v>
          </cell>
          <cell r="Q52">
            <v>-30529.1024</v>
          </cell>
          <cell r="R52">
            <v>-48396.292799999996</v>
          </cell>
          <cell r="S52">
            <v>-37147.784799999994</v>
          </cell>
          <cell r="T52">
            <v>-41149.963199999998</v>
          </cell>
          <cell r="U52">
            <v>-35625.879199999996</v>
          </cell>
          <cell r="V52">
            <v>-73713.290399999998</v>
          </cell>
          <cell r="W52">
            <v>-82853.712799999994</v>
          </cell>
          <cell r="X52">
            <v>-96090.950399999987</v>
          </cell>
          <cell r="Y52">
            <v>-117426.07920000001</v>
          </cell>
          <cell r="Z52">
            <v>-180368.41279999999</v>
          </cell>
          <cell r="AA52">
            <v>-187681.31040000002</v>
          </cell>
          <cell r="AB52">
            <v>-218421.73010000002</v>
          </cell>
          <cell r="AC52">
            <v>-252323.26699999996</v>
          </cell>
          <cell r="AD52">
            <v>-202957.37</v>
          </cell>
          <cell r="AE52">
            <v>-223787.62560000003</v>
          </cell>
          <cell r="AF52">
            <v>-302271.33799999999</v>
          </cell>
          <cell r="AG52">
            <v>-356384.473</v>
          </cell>
          <cell r="AH52">
            <v>-473626.55300000001</v>
          </cell>
          <cell r="AI52">
            <v>-575964.57499999995</v>
          </cell>
          <cell r="AJ52">
            <v>-513159.59199999995</v>
          </cell>
          <cell r="AK52">
            <v>-590239.06999999995</v>
          </cell>
        </row>
        <row r="68">
          <cell r="A68" t="str">
            <v>-  -  naturgas</v>
          </cell>
          <cell r="B68" t="str">
            <v>dnk</v>
          </cell>
          <cell r="C68" t="str">
            <v>exp</v>
          </cell>
          <cell r="D68" t="str">
            <v>nga</v>
          </cell>
          <cell r="E68" t="str">
            <v>a0a0</v>
          </cell>
          <cell r="F68" t="str">
            <v>a00</v>
          </cell>
          <cell r="G68">
            <v>0</v>
          </cell>
          <cell r="H68">
            <v>0</v>
          </cell>
          <cell r="I68">
            <v>0</v>
          </cell>
          <cell r="J68">
            <v>0</v>
          </cell>
          <cell r="K68">
            <v>0</v>
          </cell>
          <cell r="L68">
            <v>0</v>
          </cell>
          <cell r="M68">
            <v>0</v>
          </cell>
          <cell r="N68">
            <v>0</v>
          </cell>
          <cell r="O68">
            <v>0</v>
          </cell>
          <cell r="P68">
            <v>0</v>
          </cell>
          <cell r="Q68">
            <v>0</v>
          </cell>
          <cell r="R68">
            <v>0</v>
          </cell>
          <cell r="S68">
            <v>-5128.5389999999998</v>
          </cell>
          <cell r="T68">
            <v>-16561.544999999998</v>
          </cell>
          <cell r="U68">
            <v>-22655.079603000002</v>
          </cell>
          <cell r="V68">
            <v>-27856.199007000003</v>
          </cell>
          <cell r="W68">
            <v>-30873.467000999997</v>
          </cell>
          <cell r="X68">
            <v>-34356.621936000003</v>
          </cell>
          <cell r="Y68">
            <v>-38855.071319999995</v>
          </cell>
          <cell r="Z68">
            <v>-52405.816944000006</v>
          </cell>
          <cell r="AA68">
            <v>-57461.273258999994</v>
          </cell>
          <cell r="AB68">
            <v>-60425.244421799995</v>
          </cell>
          <cell r="AC68">
            <v>-62827.536779399998</v>
          </cell>
          <cell r="AD68">
            <v>-62649.158480999999</v>
          </cell>
          <cell r="AE68">
            <v>-71414.785637399997</v>
          </cell>
          <cell r="AF68">
            <v>-116866.7938152</v>
          </cell>
          <cell r="AG68">
            <v>-105422.1649278</v>
          </cell>
          <cell r="AH68">
            <v>-107498.41039999999</v>
          </cell>
          <cell r="AI68">
            <v>-120678.32096484999</v>
          </cell>
          <cell r="AJ68">
            <v>-127881.21125871898</v>
          </cell>
          <cell r="AK68">
            <v>-128610.57279882001</v>
          </cell>
        </row>
        <row r="69">
          <cell r="A69" t="str">
            <v>-  -  elværkskul</v>
          </cell>
          <cell r="B69" t="str">
            <v>dnk</v>
          </cell>
          <cell r="C69" t="str">
            <v>exp</v>
          </cell>
          <cell r="D69" t="str">
            <v>ske</v>
          </cell>
          <cell r="E69" t="str">
            <v>a0a0</v>
          </cell>
          <cell r="F69" t="str">
            <v>a00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-237.9888</v>
          </cell>
          <cell r="AC69">
            <v>-1243.2525000000001</v>
          </cell>
          <cell r="AD69">
            <v>-388.00650000000002</v>
          </cell>
          <cell r="AE69">
            <v>-3793.92</v>
          </cell>
          <cell r="AF69">
            <v>-2620.8000000000002</v>
          </cell>
          <cell r="AG69">
            <v>-4244.4250000000002</v>
          </cell>
          <cell r="AH69">
            <v>-4800</v>
          </cell>
          <cell r="AI69">
            <v>-3012.7783999999997</v>
          </cell>
          <cell r="AJ69">
            <v>-4066.8775999999993</v>
          </cell>
          <cell r="AK69">
            <v>-4014.1160499999996</v>
          </cell>
        </row>
        <row r="149">
          <cell r="A149" t="str">
            <v>Udvinding og forgasning</v>
          </cell>
        </row>
        <row r="150">
          <cell r="A150" t="str">
            <v>-  udvinding</v>
          </cell>
        </row>
        <row r="151">
          <cell r="A151" t="str">
            <v>-  -  naturgas</v>
          </cell>
          <cell r="B151" t="str">
            <v>plf</v>
          </cell>
          <cell r="C151" t="str">
            <v>udf</v>
          </cell>
          <cell r="D151" t="str">
            <v>nga</v>
          </cell>
          <cell r="E151" t="str">
            <v>a0a0</v>
          </cell>
          <cell r="F151" t="str">
            <v>a00</v>
          </cell>
          <cell r="G151">
            <v>-7.7218556999999999</v>
          </cell>
          <cell r="H151">
            <v>-15.288118170000001</v>
          </cell>
          <cell r="I151">
            <v>-8.9698989900000008</v>
          </cell>
          <cell r="J151">
            <v>-15.171122070000001</v>
          </cell>
          <cell r="K151">
            <v>-10.764091260000001</v>
          </cell>
          <cell r="L151">
            <v>-20.514070589999999</v>
          </cell>
          <cell r="M151">
            <v>-17.589195</v>
          </cell>
          <cell r="N151">
            <v>-19.18809984</v>
          </cell>
          <cell r="O151">
            <v>-16.770096329999998</v>
          </cell>
          <cell r="P151">
            <v>-813.8092072500001</v>
          </cell>
          <cell r="Q151">
            <v>-1265.8707176700002</v>
          </cell>
          <cell r="R151">
            <v>-1572.0629730000001</v>
          </cell>
          <cell r="S151">
            <v>-2487.855513</v>
          </cell>
          <cell r="T151">
            <v>-4150.7636430000002</v>
          </cell>
          <cell r="U151">
            <v>-5210.2955580000007</v>
          </cell>
          <cell r="V151">
            <v>-7390.8444870000003</v>
          </cell>
          <cell r="W151">
            <v>-8805.4121609999984</v>
          </cell>
          <cell r="X151">
            <v>-9131.4885090000007</v>
          </cell>
          <cell r="Y151">
            <v>-9132.5143650000009</v>
          </cell>
          <cell r="Z151">
            <v>-9353.2978110000004</v>
          </cell>
          <cell r="AA151">
            <v>-10768.926753</v>
          </cell>
          <cell r="AB151">
            <v>-10885.7100261</v>
          </cell>
          <cell r="AC151">
            <v>-11995.0211659</v>
          </cell>
          <cell r="AD151">
            <v>-12583.476636513504</v>
          </cell>
          <cell r="AE151">
            <v>-14986.760734822015</v>
          </cell>
          <cell r="AF151">
            <v>-19580.054804418589</v>
          </cell>
          <cell r="AG151">
            <v>-21762.333102530771</v>
          </cell>
          <cell r="AH151">
            <v>-23696.390398583193</v>
          </cell>
          <cell r="AI151">
            <v>-25100.907635799995</v>
          </cell>
          <cell r="AJ151">
            <v>-24453.452190430005</v>
          </cell>
          <cell r="AK151">
            <v>-26226.871916660006</v>
          </cell>
        </row>
        <row r="152">
          <cell r="A152" t="str">
            <v>-  forgasning</v>
          </cell>
        </row>
        <row r="153">
          <cell r="A153" t="str">
            <v>-  -  biogas fra deponi</v>
          </cell>
          <cell r="B153" t="str">
            <v>fgv</v>
          </cell>
          <cell r="C153" t="str">
            <v>fgs</v>
          </cell>
          <cell r="D153" t="str">
            <v>bid</v>
          </cell>
          <cell r="E153" t="str">
            <v>a0a0</v>
          </cell>
          <cell r="F153" t="str">
            <v>a00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-41.452743713255401</v>
          </cell>
          <cell r="AI153">
            <v>-37.229999999999997</v>
          </cell>
          <cell r="AJ153">
            <v>-21.77</v>
          </cell>
          <cell r="AK153">
            <v>-21.96</v>
          </cell>
        </row>
        <row r="154">
          <cell r="A154" t="str">
            <v>-  -  anden biogas</v>
          </cell>
          <cell r="B154" t="str">
            <v>fgv</v>
          </cell>
          <cell r="C154" t="str">
            <v>fgs</v>
          </cell>
          <cell r="D154" t="str">
            <v>bia</v>
          </cell>
          <cell r="E154" t="str">
            <v>a0a0</v>
          </cell>
          <cell r="F154" t="str">
            <v>a00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-0.85700000000000021</v>
          </cell>
          <cell r="AD154">
            <v>-4.7108346624848521</v>
          </cell>
          <cell r="AE154">
            <v>-4.5033755779843805</v>
          </cell>
          <cell r="AF154">
            <v>-4.4470740669144986</v>
          </cell>
          <cell r="AG154">
            <v>-35.415664072360954</v>
          </cell>
          <cell r="AH154">
            <v>-2.2349920144134399</v>
          </cell>
          <cell r="AI154">
            <v>-4.1500000000000004</v>
          </cell>
          <cell r="AJ154">
            <v>-5.64</v>
          </cell>
          <cell r="AK154">
            <v>-8.69</v>
          </cell>
        </row>
        <row r="155">
          <cell r="A155" t="str">
            <v>-  -  el</v>
          </cell>
          <cell r="B155" t="str">
            <v>fgv</v>
          </cell>
          <cell r="C155" t="str">
            <v>fgs</v>
          </cell>
          <cell r="D155" t="str">
            <v>elc</v>
          </cell>
          <cell r="E155" t="str">
            <v>a0a0</v>
          </cell>
          <cell r="F155" t="str">
            <v>a00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-0.5</v>
          </cell>
          <cell r="AJ155">
            <v>-0.6</v>
          </cell>
          <cell r="AK155">
            <v>-0.1</v>
          </cell>
        </row>
        <row r="173">
          <cell r="A173" t="str">
            <v>-  -  JP4 (Gasoline)</v>
          </cell>
          <cell r="B173" t="str">
            <v>raf</v>
          </cell>
          <cell r="C173" t="str">
            <v>brt</v>
          </cell>
          <cell r="D173" t="str">
            <v>jp4</v>
          </cell>
          <cell r="E173" t="str">
            <v>a0a0</v>
          </cell>
          <cell r="F173" t="str">
            <v>a00</v>
          </cell>
          <cell r="O173">
            <v>0</v>
          </cell>
          <cell r="U173">
            <v>987</v>
          </cell>
          <cell r="V173">
            <v>2864</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row>
        <row r="174">
          <cell r="A174" t="str">
            <v>-  -  petroleum</v>
          </cell>
          <cell r="B174" t="str">
            <v>raf</v>
          </cell>
          <cell r="C174" t="str">
            <v>brt</v>
          </cell>
          <cell r="D174" t="str">
            <v>ptr</v>
          </cell>
          <cell r="E174" t="str">
            <v>a0a0</v>
          </cell>
          <cell r="F174" t="str">
            <v>a00</v>
          </cell>
          <cell r="O174">
            <v>1128.4248</v>
          </cell>
          <cell r="U174">
            <v>976</v>
          </cell>
          <cell r="V174">
            <v>1885</v>
          </cell>
          <cell r="W174">
            <v>2051.9999999999995</v>
          </cell>
          <cell r="X174">
            <v>2287</v>
          </cell>
          <cell r="Y174">
            <v>3312</v>
          </cell>
          <cell r="Z174">
            <v>1181.9999999999998</v>
          </cell>
          <cell r="AA174">
            <v>957.99999999999989</v>
          </cell>
          <cell r="AB174">
            <v>464</v>
          </cell>
          <cell r="AC174">
            <v>1054</v>
          </cell>
          <cell r="AD174">
            <v>0</v>
          </cell>
          <cell r="AE174">
            <v>0</v>
          </cell>
          <cell r="AF174">
            <v>0</v>
          </cell>
          <cell r="AG174">
            <v>0</v>
          </cell>
          <cell r="AH174">
            <v>0</v>
          </cell>
          <cell r="AI174">
            <v>0</v>
          </cell>
          <cell r="AJ174">
            <v>0</v>
          </cell>
          <cell r="AK174">
            <v>0</v>
          </cell>
        </row>
        <row r="175">
          <cell r="A175" t="str">
            <v>-  -  JP1 (Kerosene)</v>
          </cell>
          <cell r="B175" t="str">
            <v>raf</v>
          </cell>
          <cell r="C175" t="str">
            <v>brt</v>
          </cell>
          <cell r="D175" t="str">
            <v>jp1</v>
          </cell>
          <cell r="E175" t="str">
            <v>a0a0</v>
          </cell>
          <cell r="F175" t="str">
            <v>a00</v>
          </cell>
          <cell r="O175">
            <v>429.91919999999999</v>
          </cell>
          <cell r="U175">
            <v>8099</v>
          </cell>
          <cell r="V175">
            <v>6421.9999999999991</v>
          </cell>
          <cell r="W175">
            <v>10087</v>
          </cell>
          <cell r="X175">
            <v>10814.999999999998</v>
          </cell>
          <cell r="Y175">
            <v>10851.000000000002</v>
          </cell>
          <cell r="Z175">
            <v>8144</v>
          </cell>
          <cell r="AA175">
            <v>6409</v>
          </cell>
          <cell r="AB175">
            <v>8680.9999999999982</v>
          </cell>
          <cell r="AC175">
            <v>9756</v>
          </cell>
          <cell r="AD175">
            <v>11993</v>
          </cell>
          <cell r="AE175">
            <v>17888.452799999999</v>
          </cell>
          <cell r="AF175">
            <v>18740.983199999999</v>
          </cell>
          <cell r="AG175">
            <v>16463.218800000002</v>
          </cell>
          <cell r="AH175">
            <v>22585.513200000001</v>
          </cell>
          <cell r="AI175">
            <v>21593.052</v>
          </cell>
          <cell r="AJ175">
            <v>23600.107200000002</v>
          </cell>
          <cell r="AK175">
            <v>23010.212400000004</v>
          </cell>
        </row>
        <row r="176">
          <cell r="A176" t="str">
            <v>-  -  gas/dieselolie</v>
          </cell>
          <cell r="B176" t="str">
            <v>raf</v>
          </cell>
          <cell r="C176" t="str">
            <v>brt</v>
          </cell>
          <cell r="D176" t="str">
            <v>gdt</v>
          </cell>
          <cell r="E176" t="str">
            <v>a0a0</v>
          </cell>
          <cell r="F176" t="str">
            <v>a00</v>
          </cell>
          <cell r="O176">
            <v>119070.74852400002</v>
          </cell>
          <cell r="U176">
            <v>142629</v>
          </cell>
          <cell r="V176">
            <v>134910</v>
          </cell>
          <cell r="W176">
            <v>138552</v>
          </cell>
          <cell r="X176">
            <v>145147</v>
          </cell>
          <cell r="Y176">
            <v>140492</v>
          </cell>
          <cell r="Z176">
            <v>159694.99999999997</v>
          </cell>
          <cell r="AA176">
            <v>170778.99999999997</v>
          </cell>
          <cell r="AB176">
            <v>167773</v>
          </cell>
          <cell r="AC176">
            <v>175592</v>
          </cell>
          <cell r="AD176">
            <v>182235</v>
          </cell>
          <cell r="AE176">
            <v>190710.01252799999</v>
          </cell>
          <cell r="AF176">
            <v>152202.30706800002</v>
          </cell>
          <cell r="AG176">
            <v>138522.969228</v>
          </cell>
          <cell r="AH176">
            <v>139753.815516</v>
          </cell>
          <cell r="AI176">
            <v>139185.738132</v>
          </cell>
          <cell r="AJ176">
            <v>137502.16594800001</v>
          </cell>
          <cell r="AK176">
            <v>139116.29768400002</v>
          </cell>
        </row>
        <row r="183">
          <cell r="A183" t="str">
            <v>-  elforbrug ved forsyning</v>
          </cell>
        </row>
        <row r="184">
          <cell r="A184" t="str">
            <v>-  -  elforsyning</v>
          </cell>
          <cell r="B184" t="str">
            <v>ens</v>
          </cell>
          <cell r="C184" t="str">
            <v>eld</v>
          </cell>
          <cell r="D184" t="str">
            <v>elc</v>
          </cell>
          <cell r="E184" t="str">
            <v>a0a0</v>
          </cell>
          <cell r="F184" t="str">
            <v>a00</v>
          </cell>
          <cell r="G184">
            <v>-193.17866420903894</v>
          </cell>
          <cell r="H184">
            <v>0</v>
          </cell>
          <cell r="I184">
            <v>0</v>
          </cell>
          <cell r="J184">
            <v>-152.43719660172184</v>
          </cell>
          <cell r="K184">
            <v>-173.09553648102076</v>
          </cell>
          <cell r="L184">
            <v>-187.52377573108981</v>
          </cell>
          <cell r="M184">
            <v>-197.45201651025641</v>
          </cell>
          <cell r="N184">
            <v>-203.63950808804674</v>
          </cell>
          <cell r="O184">
            <v>-204.59866859669216</v>
          </cell>
          <cell r="P184">
            <v>-203.79000954022442</v>
          </cell>
          <cell r="Q184">
            <v>-206.04263829536822</v>
          </cell>
          <cell r="R184">
            <v>-212.72232185311407</v>
          </cell>
          <cell r="S184">
            <v>-203.45672089021997</v>
          </cell>
          <cell r="T184">
            <v>-212.9708751901664</v>
          </cell>
          <cell r="U184">
            <v>-218.38863794080072</v>
          </cell>
          <cell r="V184">
            <v>-231.45423371017085</v>
          </cell>
          <cell r="W184">
            <v>-245.79559974890103</v>
          </cell>
          <cell r="X184">
            <v>-289.00396520866667</v>
          </cell>
          <cell r="Y184">
            <v>-249.81009810389608</v>
          </cell>
          <cell r="Z184">
            <v>-252.24558635454545</v>
          </cell>
          <cell r="AA184">
            <v>-278.83884701538466</v>
          </cell>
          <cell r="AB184">
            <v>-227.80799999999999</v>
          </cell>
          <cell r="AC184">
            <v>-250.20561599999914</v>
          </cell>
          <cell r="AD184">
            <v>-290.18786181817711</v>
          </cell>
          <cell r="AE184">
            <v>-356.04892000000001</v>
          </cell>
          <cell r="AF184">
            <v>-322.21969200000001</v>
          </cell>
          <cell r="AG184">
            <v>-321.872814265751</v>
          </cell>
          <cell r="AH184">
            <v>-317.58955707017998</v>
          </cell>
          <cell r="AI184">
            <v>-360.69170251881502</v>
          </cell>
          <cell r="AJ184">
            <v>-526.87863286000697</v>
          </cell>
          <cell r="AK184">
            <v>-526.87863286000697</v>
          </cell>
        </row>
        <row r="185">
          <cell r="A185" t="str">
            <v>-  -  fjernvarmeforsyning</v>
          </cell>
          <cell r="B185" t="str">
            <v>ens</v>
          </cell>
          <cell r="C185" t="str">
            <v>fjd</v>
          </cell>
          <cell r="D185" t="str">
            <v>elc</v>
          </cell>
          <cell r="E185" t="str">
            <v>a0a0</v>
          </cell>
          <cell r="F185" t="str">
            <v>a00</v>
          </cell>
          <cell r="G185">
            <v>-127.05954198629522</v>
          </cell>
          <cell r="H185">
            <v>0</v>
          </cell>
          <cell r="I185">
            <v>0</v>
          </cell>
          <cell r="J185">
            <v>-137.77310485470994</v>
          </cell>
          <cell r="K185">
            <v>-176.24757525406639</v>
          </cell>
          <cell r="L185">
            <v>-217.69762045689023</v>
          </cell>
          <cell r="M185">
            <v>-255.72811782879438</v>
          </cell>
          <cell r="N185">
            <v>-305.8614678514482</v>
          </cell>
          <cell r="O185">
            <v>-326.27980383091113</v>
          </cell>
          <cell r="P185">
            <v>-348.4439544346618</v>
          </cell>
          <cell r="Q185">
            <v>-380.93461721522687</v>
          </cell>
          <cell r="R185">
            <v>-424.4262619498669</v>
          </cell>
          <cell r="S185">
            <v>-462.38468192869095</v>
          </cell>
          <cell r="T185">
            <v>-505.63117316079854</v>
          </cell>
          <cell r="U185">
            <v>-583.94945418117004</v>
          </cell>
          <cell r="V185">
            <v>-589.40899411091868</v>
          </cell>
          <cell r="W185">
            <v>-516.38967694044618</v>
          </cell>
          <cell r="X185">
            <v>-502.13410332344807</v>
          </cell>
          <cell r="Y185">
            <v>-500.87544539312978</v>
          </cell>
          <cell r="Z185">
            <v>-558.36132287841804</v>
          </cell>
          <cell r="AA185">
            <v>-518.65504689230761</v>
          </cell>
          <cell r="AB185">
            <v>-490.08959999999996</v>
          </cell>
          <cell r="AC185">
            <v>-508.44706799999949</v>
          </cell>
          <cell r="AD185">
            <v>-467.5018363636292</v>
          </cell>
          <cell r="AE185">
            <v>-673.86193999999989</v>
          </cell>
          <cell r="AF185">
            <v>-613.50990300000001</v>
          </cell>
          <cell r="AG185">
            <v>-626.88709099467803</v>
          </cell>
          <cell r="AH185">
            <v>-598.17644717604799</v>
          </cell>
          <cell r="AI185">
            <v>-658.71900978125404</v>
          </cell>
          <cell r="AJ185">
            <v>-700.55680607124498</v>
          </cell>
          <cell r="AK185">
            <v>-700.55680607124498</v>
          </cell>
        </row>
        <row r="186">
          <cell r="A186" t="str">
            <v>-  -  bygasforsyning</v>
          </cell>
          <cell r="B186" t="str">
            <v>ens</v>
          </cell>
          <cell r="C186" t="str">
            <v>byd</v>
          </cell>
          <cell r="D186" t="str">
            <v>elc</v>
          </cell>
          <cell r="E186" t="str">
            <v>a0a0</v>
          </cell>
          <cell r="F186" t="str">
            <v>a00</v>
          </cell>
          <cell r="G186">
            <v>-39.761793804665814</v>
          </cell>
          <cell r="H186">
            <v>0</v>
          </cell>
          <cell r="I186">
            <v>0</v>
          </cell>
          <cell r="J186">
            <v>-31.114747543944119</v>
          </cell>
          <cell r="K186">
            <v>-33.255915403800117</v>
          </cell>
          <cell r="L186">
            <v>-35.113310643720084</v>
          </cell>
          <cell r="M186">
            <v>-36.416380594692285</v>
          </cell>
          <cell r="N186">
            <v>-37.404563085090821</v>
          </cell>
          <cell r="O186">
            <v>-34.994454288068141</v>
          </cell>
          <cell r="P186">
            <v>-33.481574918371116</v>
          </cell>
          <cell r="Q186">
            <v>-42.819835421620382</v>
          </cell>
          <cell r="R186">
            <v>-56.640606809203234</v>
          </cell>
          <cell r="S186">
            <v>-75.856809877908532</v>
          </cell>
          <cell r="T186">
            <v>-90.561743621523803</v>
          </cell>
          <cell r="U186">
            <v>-94.723684106841134</v>
          </cell>
          <cell r="V186">
            <v>-111.27196667664006</v>
          </cell>
          <cell r="W186">
            <v>-115.24501491461537</v>
          </cell>
          <cell r="X186">
            <v>-124.1568980649845</v>
          </cell>
          <cell r="Y186">
            <v>-105.75153755844154</v>
          </cell>
          <cell r="Z186">
            <v>-142.10679496363636</v>
          </cell>
          <cell r="AA186">
            <v>-134.67779150769232</v>
          </cell>
          <cell r="AB186">
            <v>-129.58199999999999</v>
          </cell>
          <cell r="AC186">
            <v>-127.8618</v>
          </cell>
          <cell r="AD186">
            <v>-152.16128727272724</v>
          </cell>
          <cell r="AE186">
            <v>-178.35598999999999</v>
          </cell>
          <cell r="AF186">
            <v>-157.18485599999997</v>
          </cell>
          <cell r="AG186">
            <v>-114.996159982661</v>
          </cell>
          <cell r="AH186">
            <v>-114.79828129006</v>
          </cell>
          <cell r="AI186">
            <v>-117.668238322311</v>
          </cell>
          <cell r="AJ186">
            <v>-125.554930469236</v>
          </cell>
          <cell r="AK186">
            <v>-125.554930469236</v>
          </cell>
        </row>
        <row r="187">
          <cell r="A187" t="str">
            <v>Konverteringssektoren</v>
          </cell>
        </row>
        <row r="188">
          <cell r="A188" t="str">
            <v>Centrale elproducerende anlæg</v>
          </cell>
        </row>
        <row r="189">
          <cell r="A189" t="str">
            <v>-  råvareforbrug til kraft</v>
          </cell>
        </row>
        <row r="190">
          <cell r="A190" t="str">
            <v>-  -  gas/dieselolie</v>
          </cell>
          <cell r="B190" t="str">
            <v>cel</v>
          </cell>
          <cell r="C190" t="str">
            <v>elr</v>
          </cell>
          <cell r="D190" t="str">
            <v>gdt</v>
          </cell>
          <cell r="E190" t="str">
            <v>a0a0</v>
          </cell>
          <cell r="F190" t="str">
            <v>a00</v>
          </cell>
          <cell r="G190">
            <v>-97.372935899999987</v>
          </cell>
          <cell r="H190">
            <v>0</v>
          </cell>
          <cell r="I190">
            <v>0</v>
          </cell>
          <cell r="J190">
            <v>-240.1981323</v>
          </cell>
          <cell r="K190">
            <v>-46.554818599999976</v>
          </cell>
          <cell r="L190">
            <v>-287.35161420000003</v>
          </cell>
          <cell r="M190">
            <v>-209.54085599999999</v>
          </cell>
          <cell r="N190">
            <v>-89.239584000000008</v>
          </cell>
          <cell r="O190">
            <v>-80.34432000000001</v>
          </cell>
          <cell r="P190">
            <v>-48.852215999999999</v>
          </cell>
          <cell r="Q190">
            <v>-57.101855999999998</v>
          </cell>
          <cell r="R190">
            <v>-65.243892000000002</v>
          </cell>
          <cell r="S190">
            <v>-64.38306</v>
          </cell>
          <cell r="T190">
            <v>-57.962688000000007</v>
          </cell>
          <cell r="U190">
            <v>-53.515056000000001</v>
          </cell>
          <cell r="V190">
            <v>-81.958380000000005</v>
          </cell>
          <cell r="W190">
            <v>-45.193680000000001</v>
          </cell>
          <cell r="X190">
            <v>-64.741740000000007</v>
          </cell>
          <cell r="Y190">
            <v>-56.743175999999998</v>
          </cell>
          <cell r="Z190">
            <v>-34.289808000000001</v>
          </cell>
          <cell r="AA190">
            <v>-44.440452000000008</v>
          </cell>
          <cell r="AB190">
            <v>-54.411700000000003</v>
          </cell>
          <cell r="AC190">
            <v>-64.171888051595985</v>
          </cell>
          <cell r="AD190">
            <v>-91.218268095085563</v>
          </cell>
          <cell r="AE190">
            <v>-76.347412063823896</v>
          </cell>
          <cell r="AF190">
            <v>-60.865451999999991</v>
          </cell>
          <cell r="AG190">
            <v>-59.525304000000006</v>
          </cell>
          <cell r="AH190">
            <v>-60.541761200000003</v>
          </cell>
          <cell r="AI190">
            <v>-50.453760000000003</v>
          </cell>
          <cell r="AJ190">
            <v>-52.179000000000002</v>
          </cell>
          <cell r="AK190">
            <v>-80.41</v>
          </cell>
        </row>
        <row r="191">
          <cell r="A191" t="str">
            <v>-  -  fuelolie</v>
          </cell>
          <cell r="B191" t="str">
            <v>cel</v>
          </cell>
          <cell r="C191" t="str">
            <v>elr</v>
          </cell>
          <cell r="D191" t="str">
            <v>fut</v>
          </cell>
          <cell r="E191" t="str">
            <v>a0a0</v>
          </cell>
          <cell r="F191" t="str">
            <v>a00</v>
          </cell>
          <cell r="G191">
            <v>-92467.839800000002</v>
          </cell>
          <cell r="H191">
            <v>0</v>
          </cell>
          <cell r="I191">
            <v>0</v>
          </cell>
          <cell r="J191">
            <v>-65474.402000000002</v>
          </cell>
          <cell r="K191">
            <v>-58366.9254</v>
          </cell>
          <cell r="L191">
            <v>-68963.403600000005</v>
          </cell>
          <cell r="M191">
            <v>-56853.303999999996</v>
          </cell>
          <cell r="N191">
            <v>-52030.432799999995</v>
          </cell>
          <cell r="O191">
            <v>-27715.41</v>
          </cell>
          <cell r="P191">
            <v>-13486.610799999999</v>
          </cell>
          <cell r="Q191">
            <v>-5763.5043999999998</v>
          </cell>
          <cell r="R191">
            <v>-2535.6251999999995</v>
          </cell>
          <cell r="S191">
            <v>-2950.614</v>
          </cell>
          <cell r="T191">
            <v>-3799.7411999999999</v>
          </cell>
          <cell r="U191">
            <v>-4065.2903999999999</v>
          </cell>
          <cell r="V191">
            <v>-2617.2331999999997</v>
          </cell>
          <cell r="W191">
            <v>-2408.0419999999999</v>
          </cell>
          <cell r="X191">
            <v>-2924.5963999999999</v>
          </cell>
          <cell r="Y191">
            <v>-1775.6608000000001</v>
          </cell>
          <cell r="Z191">
            <v>-1420.1408000000001</v>
          </cell>
          <cell r="AA191">
            <v>-1728.0695999999998</v>
          </cell>
          <cell r="AB191">
            <v>-1628</v>
          </cell>
          <cell r="AC191">
            <v>-922.10459846403251</v>
          </cell>
          <cell r="AD191">
            <v>-2153.5101962083436</v>
          </cell>
          <cell r="AE191">
            <v>-4693.1501934979342</v>
          </cell>
          <cell r="AF191">
            <v>-1208.8690554528</v>
          </cell>
          <cell r="AG191">
            <v>-821.90819999999997</v>
          </cell>
          <cell r="AH191">
            <v>-615.35050000000001</v>
          </cell>
          <cell r="AI191">
            <v>-404.387</v>
          </cell>
          <cell r="AJ191">
            <v>-272.18</v>
          </cell>
          <cell r="AK191">
            <v>-561.79</v>
          </cell>
        </row>
        <row r="192">
          <cell r="A192" t="str">
            <v>-  -  elværkskul</v>
          </cell>
          <cell r="B192" t="str">
            <v>cel</v>
          </cell>
          <cell r="C192" t="str">
            <v>elr</v>
          </cell>
          <cell r="D192" t="str">
            <v>ske</v>
          </cell>
          <cell r="E192" t="str">
            <v>a0a0</v>
          </cell>
          <cell r="F192" t="str">
            <v>a00</v>
          </cell>
          <cell r="G192">
            <v>-32000.147199999999</v>
          </cell>
          <cell r="H192">
            <v>0</v>
          </cell>
          <cell r="I192">
            <v>0</v>
          </cell>
          <cell r="J192">
            <v>-41007.425000000003</v>
          </cell>
          <cell r="K192">
            <v>-55275.496100000004</v>
          </cell>
          <cell r="L192">
            <v>-60184.540800000002</v>
          </cell>
          <cell r="M192">
            <v>-54016.8056</v>
          </cell>
          <cell r="N192">
            <v>-63913.989600000001</v>
          </cell>
          <cell r="O192">
            <v>-89148.870200000005</v>
          </cell>
          <cell r="P192">
            <v>-75488.913</v>
          </cell>
          <cell r="Q192">
            <v>-29761.371200000001</v>
          </cell>
          <cell r="R192">
            <v>-30393.271499999999</v>
          </cell>
          <cell r="S192">
            <v>-36925.6564</v>
          </cell>
          <cell r="T192">
            <v>-44353.328800000003</v>
          </cell>
          <cell r="U192">
            <v>-27128.380400000002</v>
          </cell>
          <cell r="V192">
            <v>-30078.997199999998</v>
          </cell>
          <cell r="W192">
            <v>-27676.7235</v>
          </cell>
          <cell r="X192">
            <v>-16122.65</v>
          </cell>
          <cell r="Y192">
            <v>-18466.292900000004</v>
          </cell>
          <cell r="Z192">
            <v>-16972.356199999998</v>
          </cell>
          <cell r="AA192">
            <v>-11819.005800000001</v>
          </cell>
          <cell r="AB192">
            <v>-14743.763999999999</v>
          </cell>
          <cell r="AC192">
            <v>-34594.442487375622</v>
          </cell>
          <cell r="AD192">
            <v>-33432.527490506516</v>
          </cell>
          <cell r="AE192">
            <v>-49015.102040816324</v>
          </cell>
          <cell r="AF192">
            <v>-20856.52608</v>
          </cell>
          <cell r="AG192">
            <v>-20763.905000000002</v>
          </cell>
          <cell r="AH192">
            <v>-18367.7</v>
          </cell>
          <cell r="AI192">
            <v>-20303.14</v>
          </cell>
          <cell r="AJ192">
            <v>-12471.69</v>
          </cell>
          <cell r="AK192">
            <v>-10188.49</v>
          </cell>
        </row>
        <row r="193">
          <cell r="A193" t="str">
            <v>-  -  halm</v>
          </cell>
          <cell r="B193" t="str">
            <v>cel</v>
          </cell>
          <cell r="C193" t="str">
            <v>elr</v>
          </cell>
          <cell r="D193" t="str">
            <v>hal</v>
          </cell>
          <cell r="E193" t="str">
            <v>a0a0</v>
          </cell>
          <cell r="F193" t="str">
            <v>a00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-82.215000000000003</v>
          </cell>
          <cell r="AE193">
            <v>-610.29049999999995</v>
          </cell>
          <cell r="AF193">
            <v>-740.15250000000003</v>
          </cell>
          <cell r="AG193">
            <v>0</v>
          </cell>
          <cell r="AH193">
            <v>0</v>
          </cell>
          <cell r="AI193">
            <v>0</v>
          </cell>
          <cell r="AJ193">
            <v>0</v>
          </cell>
          <cell r="AK193">
            <v>0</v>
          </cell>
        </row>
        <row r="195">
          <cell r="A195" t="str">
            <v>-  -  el</v>
          </cell>
          <cell r="B195" t="str">
            <v>cel</v>
          </cell>
          <cell r="C195" t="str">
            <v>elf</v>
          </cell>
          <cell r="D195" t="str">
            <v>elc</v>
          </cell>
          <cell r="E195" t="str">
            <v>a0a0</v>
          </cell>
          <cell r="F195" t="str">
            <v>a00</v>
          </cell>
          <cell r="G195">
            <v>-2622.4992000000002</v>
          </cell>
          <cell r="H195">
            <v>0</v>
          </cell>
          <cell r="I195">
            <v>0</v>
          </cell>
          <cell r="J195">
            <v>-2523.0564000000004</v>
          </cell>
          <cell r="K195">
            <v>-2512.2312000000002</v>
          </cell>
          <cell r="L195">
            <v>-2720.8331999999996</v>
          </cell>
          <cell r="M195">
            <v>-2578.6835999999998</v>
          </cell>
          <cell r="N195">
            <v>-2616.3180000000002</v>
          </cell>
          <cell r="O195">
            <v>-2787.1596</v>
          </cell>
          <cell r="P195">
            <v>-2199.9095999999995</v>
          </cell>
          <cell r="Q195">
            <v>-1188.54</v>
          </cell>
          <cell r="R195">
            <v>-1204.9703999999999</v>
          </cell>
          <cell r="S195">
            <v>-1564.326</v>
          </cell>
          <cell r="T195">
            <v>-1302.6888000000001</v>
          </cell>
          <cell r="U195">
            <v>-843.92280000000005</v>
          </cell>
          <cell r="V195">
            <v>-835.5924</v>
          </cell>
          <cell r="W195">
            <v>-768.09960000000012</v>
          </cell>
          <cell r="X195">
            <v>-569.89800000000002</v>
          </cell>
          <cell r="Y195">
            <v>-589.51440000000002</v>
          </cell>
          <cell r="Z195">
            <v>-534.18240000000003</v>
          </cell>
          <cell r="AA195">
            <v>-378.4932</v>
          </cell>
          <cell r="AB195">
            <v>-417.2688</v>
          </cell>
          <cell r="AC195">
            <v>-747.23140800000238</v>
          </cell>
          <cell r="AD195">
            <v>-773.52148799999986</v>
          </cell>
          <cell r="AE195">
            <v>-521.79839999999945</v>
          </cell>
          <cell r="AF195">
            <v>-504.55079999999964</v>
          </cell>
          <cell r="AG195">
            <v>-411.31439999999998</v>
          </cell>
          <cell r="AH195">
            <v>-396.76247999999998</v>
          </cell>
          <cell r="AI195">
            <v>-311.53572000000003</v>
          </cell>
          <cell r="AJ195">
            <v>-153.9</v>
          </cell>
          <cell r="AK195">
            <v>-156.9</v>
          </cell>
        </row>
        <row r="196">
          <cell r="A196" t="str">
            <v>-  bruttoproduktion</v>
          </cell>
        </row>
        <row r="197">
          <cell r="A197" t="str">
            <v>-  -  el</v>
          </cell>
          <cell r="B197" t="str">
            <v>cel</v>
          </cell>
          <cell r="C197" t="str">
            <v>brt</v>
          </cell>
          <cell r="D197" t="str">
            <v>elc</v>
          </cell>
          <cell r="E197" t="str">
            <v>a0a0</v>
          </cell>
          <cell r="F197" t="str">
            <v>a00</v>
          </cell>
          <cell r="G197">
            <v>46040.734800000006</v>
          </cell>
          <cell r="H197">
            <v>0</v>
          </cell>
          <cell r="I197">
            <v>0</v>
          </cell>
          <cell r="J197">
            <v>41192.791200000007</v>
          </cell>
          <cell r="K197">
            <v>41039.431199999999</v>
          </cell>
          <cell r="L197">
            <v>46856.833200000001</v>
          </cell>
          <cell r="M197">
            <v>43895.883599999994</v>
          </cell>
          <cell r="N197">
            <v>44340.317999999999</v>
          </cell>
          <cell r="O197">
            <v>44154.759599999998</v>
          </cell>
          <cell r="P197">
            <v>30859.509599999998</v>
          </cell>
          <cell r="Q197">
            <v>16078.14</v>
          </cell>
          <cell r="R197">
            <v>15712.9704</v>
          </cell>
          <cell r="S197">
            <v>20939.526000000002</v>
          </cell>
          <cell r="T197">
            <v>18413.488799999999</v>
          </cell>
          <cell r="U197">
            <v>11856.3228</v>
          </cell>
          <cell r="V197">
            <v>12470.7924</v>
          </cell>
          <cell r="W197">
            <v>11413.2996</v>
          </cell>
          <cell r="X197">
            <v>6995.8980000000001</v>
          </cell>
          <cell r="Y197">
            <v>7494.3144000000002</v>
          </cell>
          <cell r="Z197">
            <v>6978.1823999999997</v>
          </cell>
          <cell r="AA197">
            <v>4900.0932000000003</v>
          </cell>
          <cell r="AB197">
            <v>6227.6688000000004</v>
          </cell>
          <cell r="AC197">
            <v>14831.313408000002</v>
          </cell>
          <cell r="AD197">
            <v>15119.165088000005</v>
          </cell>
          <cell r="AE197">
            <v>21992.94</v>
          </cell>
          <cell r="AF197">
            <v>9575.3332800000026</v>
          </cell>
          <cell r="AG197">
            <v>9263.5812000000005</v>
          </cell>
          <cell r="AH197">
            <v>8248.976568</v>
          </cell>
          <cell r="AI197">
            <v>8871.4299599999995</v>
          </cell>
          <cell r="AJ197">
            <v>5420</v>
          </cell>
          <cell r="AK197">
            <v>4468.1000000000004</v>
          </cell>
        </row>
        <row r="199">
          <cell r="A199" t="str">
            <v>-  råvareforbrug til kraft</v>
          </cell>
          <cell r="AD199">
            <v>225962.61640428295</v>
          </cell>
          <cell r="AE199">
            <v>331789.43142324541</v>
          </cell>
          <cell r="AF199">
            <v>269487.80478446529</v>
          </cell>
          <cell r="AG199">
            <v>232179.78122197039</v>
          </cell>
          <cell r="AH199">
            <v>203651.1824120036</v>
          </cell>
          <cell r="AI199">
            <v>170480.25868083219</v>
          </cell>
          <cell r="AJ199">
            <v>188703.81999999998</v>
          </cell>
          <cell r="AK199">
            <v>197832.9</v>
          </cell>
        </row>
        <row r="200">
          <cell r="A200" t="str">
            <v>-  -  raffinaderigas</v>
          </cell>
          <cell r="B200" t="str">
            <v>cev</v>
          </cell>
          <cell r="C200" t="str">
            <v>elr</v>
          </cell>
          <cell r="D200" t="str">
            <v>rga</v>
          </cell>
          <cell r="E200" t="str">
            <v>a0a0</v>
          </cell>
          <cell r="F200" t="str">
            <v>a00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-117.81322716892416</v>
          </cell>
          <cell r="AB200">
            <v>-195.83029999999999</v>
          </cell>
          <cell r="AC200">
            <v>0</v>
          </cell>
          <cell r="AD200">
            <v>0</v>
          </cell>
          <cell r="AE200">
            <v>0</v>
          </cell>
          <cell r="AF200">
            <v>0</v>
          </cell>
          <cell r="AG200">
            <v>0</v>
          </cell>
          <cell r="AH200">
            <v>0</v>
          </cell>
          <cell r="AI200">
            <v>0</v>
          </cell>
          <cell r="AJ200">
            <v>0</v>
          </cell>
          <cell r="AK200">
            <v>0</v>
          </cell>
        </row>
        <row r="201">
          <cell r="A201" t="str">
            <v>-  -  LPG</v>
          </cell>
          <cell r="B201" t="str">
            <v>cev</v>
          </cell>
          <cell r="C201" t="str">
            <v>elr</v>
          </cell>
          <cell r="D201" t="str">
            <v>lpg</v>
          </cell>
          <cell r="E201" t="str">
            <v>a0a0</v>
          </cell>
          <cell r="F201" t="str">
            <v>a00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-0.90658480886811887</v>
          </cell>
          <cell r="AA201">
            <v>-0.89023142790482201</v>
          </cell>
          <cell r="AB201">
            <v>-2.6539000000000001</v>
          </cell>
          <cell r="AC201">
            <v>0</v>
          </cell>
          <cell r="AD201">
            <v>0</v>
          </cell>
          <cell r="AE201">
            <v>0</v>
          </cell>
          <cell r="AF201">
            <v>0</v>
          </cell>
          <cell r="AG201">
            <v>0</v>
          </cell>
          <cell r="AH201">
            <v>0</v>
          </cell>
          <cell r="AI201">
            <v>0</v>
          </cell>
          <cell r="AJ201">
            <v>0</v>
          </cell>
          <cell r="AK201">
            <v>0</v>
          </cell>
        </row>
        <row r="202">
          <cell r="A202" t="str">
            <v>-  -  nafta (LVN)</v>
          </cell>
          <cell r="B202" t="str">
            <v>cev</v>
          </cell>
          <cell r="C202" t="str">
            <v>elr</v>
          </cell>
          <cell r="D202" t="str">
            <v>lvn</v>
          </cell>
          <cell r="E202" t="str">
            <v>a0a0</v>
          </cell>
          <cell r="F202" t="str">
            <v>a00</v>
          </cell>
          <cell r="G202">
            <v>0</v>
          </cell>
          <cell r="H202">
            <v>0</v>
          </cell>
          <cell r="I202">
            <v>0</v>
          </cell>
          <cell r="J202">
            <v>0</v>
          </cell>
          <cell r="K202">
            <v>0</v>
          </cell>
          <cell r="L202">
            <v>0</v>
          </cell>
          <cell r="M202">
            <v>-32.841498549924481</v>
          </cell>
          <cell r="N202">
            <v>0</v>
          </cell>
          <cell r="O202">
            <v>0</v>
          </cell>
          <cell r="P202">
            <v>0</v>
          </cell>
          <cell r="Q202">
            <v>0</v>
          </cell>
          <cell r="R202">
            <v>0</v>
          </cell>
          <cell r="S202">
            <v>0</v>
          </cell>
          <cell r="T202">
            <v>0</v>
          </cell>
          <cell r="U202">
            <v>-92.847389141090744</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row>
        <row r="203">
          <cell r="A203" t="str">
            <v>-  -  gas/dieselolie</v>
          </cell>
          <cell r="B203" t="str">
            <v>cev</v>
          </cell>
          <cell r="C203" t="str">
            <v>elr</v>
          </cell>
          <cell r="D203" t="str">
            <v>gdt</v>
          </cell>
          <cell r="E203" t="str">
            <v>a0a0</v>
          </cell>
          <cell r="F203" t="str">
            <v>a00</v>
          </cell>
          <cell r="G203">
            <v>-1.4143285580734759</v>
          </cell>
          <cell r="H203">
            <v>0</v>
          </cell>
          <cell r="I203">
            <v>0</v>
          </cell>
          <cell r="J203">
            <v>-92.035995634670911</v>
          </cell>
          <cell r="K203">
            <v>-9.8443388611245872</v>
          </cell>
          <cell r="L203">
            <v>-59.408517187860689</v>
          </cell>
          <cell r="M203">
            <v>-112.74931022369445</v>
          </cell>
          <cell r="N203">
            <v>-179.49248563795825</v>
          </cell>
          <cell r="O203">
            <v>-152.15317835513156</v>
          </cell>
          <cell r="P203">
            <v>-255.22432310597463</v>
          </cell>
          <cell r="Q203">
            <v>-220.18763209950953</v>
          </cell>
          <cell r="R203">
            <v>-286.04795294368898</v>
          </cell>
          <cell r="S203">
            <v>-240.88315587005175</v>
          </cell>
          <cell r="T203">
            <v>-53.433826093036622</v>
          </cell>
          <cell r="U203">
            <v>-157.00761486811024</v>
          </cell>
          <cell r="V203">
            <v>-295.45032253027091</v>
          </cell>
          <cell r="W203">
            <v>-298.58449655913802</v>
          </cell>
          <cell r="X203">
            <v>-203.98549657219851</v>
          </cell>
          <cell r="Y203">
            <v>-197.30639745720984</v>
          </cell>
          <cell r="Z203">
            <v>-397.72799556281575</v>
          </cell>
          <cell r="AA203">
            <v>-584.48994392058455</v>
          </cell>
          <cell r="AB203">
            <v>-195.14410000000001</v>
          </cell>
          <cell r="AC203">
            <v>-6.3927504623797979</v>
          </cell>
          <cell r="AD203">
            <v>-40.604815693956589</v>
          </cell>
          <cell r="AE203">
            <v>-31.535170451594418</v>
          </cell>
          <cell r="AF203">
            <v>-79.213911966806364</v>
          </cell>
          <cell r="AG203">
            <v>-173.16912362876519</v>
          </cell>
          <cell r="AH203">
            <v>-224.91080049689799</v>
          </cell>
          <cell r="AI203">
            <v>-85.794764357620096</v>
          </cell>
          <cell r="AJ203">
            <v>-80.5</v>
          </cell>
          <cell r="AK203">
            <v>-78.87</v>
          </cell>
        </row>
        <row r="204">
          <cell r="A204" t="str">
            <v>-  -  fuelolie</v>
          </cell>
          <cell r="B204" t="str">
            <v>cev</v>
          </cell>
          <cell r="C204" t="str">
            <v>elr</v>
          </cell>
          <cell r="D204" t="str">
            <v>fut</v>
          </cell>
          <cell r="E204" t="str">
            <v>a0a0</v>
          </cell>
          <cell r="F204" t="str">
            <v>a00</v>
          </cell>
          <cell r="G204">
            <v>-64236.116057104278</v>
          </cell>
          <cell r="H204">
            <v>0</v>
          </cell>
          <cell r="I204">
            <v>0</v>
          </cell>
          <cell r="J204">
            <v>-44701.226423793109</v>
          </cell>
          <cell r="K204">
            <v>-41681.942725501533</v>
          </cell>
          <cell r="L204">
            <v>-35619.637106963259</v>
          </cell>
          <cell r="M204">
            <v>-27054.218073454656</v>
          </cell>
          <cell r="N204">
            <v>-23376.517404485723</v>
          </cell>
          <cell r="O204">
            <v>-18009.304618144884</v>
          </cell>
          <cell r="P204">
            <v>-9884.4808340992895</v>
          </cell>
          <cell r="Q204">
            <v>-11245.806026217775</v>
          </cell>
          <cell r="R204">
            <v>-5401.5059982015173</v>
          </cell>
          <cell r="S204">
            <v>-3533.5545666858156</v>
          </cell>
          <cell r="T204">
            <v>-8641.9923761181162</v>
          </cell>
          <cell r="U204">
            <v>-9305.4107481133742</v>
          </cell>
          <cell r="V204">
            <v>-7027.7455339212602</v>
          </cell>
          <cell r="W204">
            <v>-9392.5329044325863</v>
          </cell>
          <cell r="X204">
            <v>-6884.2358961929203</v>
          </cell>
          <cell r="Y204">
            <v>-5481.4055912558943</v>
          </cell>
          <cell r="Z204">
            <v>-8161.8553870985852</v>
          </cell>
          <cell r="AA204">
            <v>-7764.3745545451002</v>
          </cell>
          <cell r="AB204">
            <v>-6510.7635</v>
          </cell>
          <cell r="AC204">
            <v>-19451.997594341199</v>
          </cell>
          <cell r="AD204">
            <v>-7179.473369796312</v>
          </cell>
          <cell r="AE204">
            <v>-9041.5337469726364</v>
          </cell>
          <cell r="AF204">
            <v>-5061.2899813853182</v>
          </cell>
          <cell r="AG204">
            <v>-8614.710037783927</v>
          </cell>
          <cell r="AH204">
            <v>-5716.1280483139699</v>
          </cell>
          <cell r="AI204">
            <v>-2982.5058879264102</v>
          </cell>
          <cell r="AJ204">
            <v>-5340.84</v>
          </cell>
          <cell r="AK204">
            <v>-8673.82</v>
          </cell>
        </row>
        <row r="205">
          <cell r="A205" t="str">
            <v>-  -  petroleumskoks</v>
          </cell>
          <cell r="B205" t="str">
            <v>cev</v>
          </cell>
          <cell r="C205" t="str">
            <v>elr</v>
          </cell>
          <cell r="D205" t="str">
            <v>pko</v>
          </cell>
          <cell r="E205" t="str">
            <v>a0a0</v>
          </cell>
          <cell r="F205" t="str">
            <v>a00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-1096.2909999999999</v>
          </cell>
          <cell r="AC205">
            <v>-1842.27</v>
          </cell>
          <cell r="AD205">
            <v>-452.78</v>
          </cell>
          <cell r="AE205">
            <v>0</v>
          </cell>
          <cell r="AF205">
            <v>0</v>
          </cell>
          <cell r="AG205">
            <v>0</v>
          </cell>
          <cell r="AH205">
            <v>0</v>
          </cell>
          <cell r="AI205">
            <v>0</v>
          </cell>
          <cell r="AJ205">
            <v>0</v>
          </cell>
          <cell r="AK205">
            <v>0</v>
          </cell>
        </row>
        <row r="206">
          <cell r="A206" t="str">
            <v>-  -  orimulsion</v>
          </cell>
          <cell r="B206" t="str">
            <v>cev</v>
          </cell>
          <cell r="C206" t="str">
            <v>elr</v>
          </cell>
          <cell r="D206" t="str">
            <v>ori</v>
          </cell>
          <cell r="E206" t="str">
            <v>a0a0</v>
          </cell>
          <cell r="F206" t="str">
            <v>a00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-19727.45</v>
          </cell>
          <cell r="AE206">
            <v>-36369.186000000002</v>
          </cell>
          <cell r="AF206">
            <v>-40078.82</v>
          </cell>
          <cell r="AG206">
            <v>-32164.714</v>
          </cell>
          <cell r="AH206">
            <v>-33573.683111223501</v>
          </cell>
          <cell r="AI206">
            <v>-33502.509600190198</v>
          </cell>
          <cell r="AJ206">
            <v>-29587.39</v>
          </cell>
          <cell r="AK206">
            <v>-23233.55</v>
          </cell>
        </row>
        <row r="207">
          <cell r="A207" t="str">
            <v>-  -  naturgas</v>
          </cell>
          <cell r="B207" t="str">
            <v>cev</v>
          </cell>
          <cell r="C207" t="str">
            <v>elr</v>
          </cell>
          <cell r="D207" t="str">
            <v>nga</v>
          </cell>
          <cell r="E207" t="str">
            <v>a0a0</v>
          </cell>
          <cell r="F207" t="str">
            <v>a00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-2874.5521420671103</v>
          </cell>
          <cell r="U207">
            <v>-5062.913513752419</v>
          </cell>
          <cell r="V207">
            <v>-3151.6700898848326</v>
          </cell>
          <cell r="W207">
            <v>-4514.3554087699313</v>
          </cell>
          <cell r="X207">
            <v>-4505.5258633875001</v>
          </cell>
          <cell r="Y207">
            <v>-3455.5181796265747</v>
          </cell>
          <cell r="Z207">
            <v>-3982.6270653576462</v>
          </cell>
          <cell r="AA207">
            <v>-2918.1786206720067</v>
          </cell>
          <cell r="AB207">
            <v>-3934.0531999999998</v>
          </cell>
          <cell r="AC207">
            <v>-5193.4980353550809</v>
          </cell>
          <cell r="AD207">
            <v>-6631.6489433952593</v>
          </cell>
          <cell r="AE207">
            <v>-8092.5661776048846</v>
          </cell>
          <cell r="AF207">
            <v>-10693.700026784441</v>
          </cell>
          <cell r="AG207">
            <v>-15917.533795973832</v>
          </cell>
          <cell r="AH207">
            <v>-19905.904238716299</v>
          </cell>
          <cell r="AI207">
            <v>-21022.7368249725</v>
          </cell>
          <cell r="AJ207">
            <v>-22100.080000000002</v>
          </cell>
          <cell r="AK207">
            <v>-24648.639999999999</v>
          </cell>
        </row>
        <row r="208">
          <cell r="A208" t="str">
            <v>-  -  elværkskul</v>
          </cell>
          <cell r="B208" t="str">
            <v>cev</v>
          </cell>
          <cell r="C208" t="str">
            <v>elr</v>
          </cell>
          <cell r="D208" t="str">
            <v>ske</v>
          </cell>
          <cell r="E208" t="str">
            <v>a0a0</v>
          </cell>
          <cell r="F208" t="str">
            <v>a00</v>
          </cell>
          <cell r="G208">
            <v>-12396.649599117674</v>
          </cell>
          <cell r="H208">
            <v>0</v>
          </cell>
          <cell r="I208">
            <v>0</v>
          </cell>
          <cell r="J208">
            <v>-19975.712448272217</v>
          </cell>
          <cell r="K208">
            <v>-34843.467205451256</v>
          </cell>
          <cell r="L208">
            <v>-43125.158361648872</v>
          </cell>
          <cell r="M208">
            <v>-58849.540661771738</v>
          </cell>
          <cell r="N208">
            <v>-77212.328125876316</v>
          </cell>
          <cell r="O208">
            <v>-123628.41768349998</v>
          </cell>
          <cell r="P208">
            <v>-88080.918826794732</v>
          </cell>
          <cell r="Q208">
            <v>-176269.52888568272</v>
          </cell>
          <cell r="R208">
            <v>-168103.30545685478</v>
          </cell>
          <cell r="S208">
            <v>-164733.90881744411</v>
          </cell>
          <cell r="T208">
            <v>-205394.41771256714</v>
          </cell>
          <cell r="U208">
            <v>-226880.44151679878</v>
          </cell>
          <cell r="V208">
            <v>-216980.36639468549</v>
          </cell>
          <cell r="W208">
            <v>-201280.56801023835</v>
          </cell>
          <cell r="X208">
            <v>-167090.32493521649</v>
          </cell>
          <cell r="Y208">
            <v>-186479.30971736929</v>
          </cell>
          <cell r="Z208">
            <v>-272214.45026069414</v>
          </cell>
          <cell r="AA208">
            <v>-224348.3567061559</v>
          </cell>
          <cell r="AB208">
            <v>-233469.8834024361</v>
          </cell>
          <cell r="AC208">
            <v>-241047.06449451498</v>
          </cell>
          <cell r="AD208">
            <v>-191930.25769917312</v>
          </cell>
          <cell r="AE208">
            <v>-278174.70990481938</v>
          </cell>
          <cell r="AF208">
            <v>-213507.25028689028</v>
          </cell>
          <cell r="AG208">
            <v>-173929.21510712139</v>
          </cell>
          <cell r="AH208">
            <v>-142724.76818105401</v>
          </cell>
          <cell r="AI208">
            <v>-112862.68267552499</v>
          </cell>
          <cell r="AJ208">
            <v>-129779.38</v>
          </cell>
          <cell r="AK208">
            <v>-136676.88</v>
          </cell>
        </row>
        <row r="209">
          <cell r="A209" t="str">
            <v>-  -  halm</v>
          </cell>
          <cell r="B209" t="str">
            <v>cev</v>
          </cell>
          <cell r="C209" t="str">
            <v>elr</v>
          </cell>
          <cell r="D209" t="str">
            <v>hal</v>
          </cell>
          <cell r="E209" t="str">
            <v>a0a0</v>
          </cell>
          <cell r="F209" t="str">
            <v>a00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-66.071255154565193</v>
          </cell>
          <cell r="U209">
            <v>-79.193361326224462</v>
          </cell>
          <cell r="V209">
            <v>-52.078878978153931</v>
          </cell>
          <cell r="W209">
            <v>0</v>
          </cell>
          <cell r="X209">
            <v>-50.939668630891809</v>
          </cell>
          <cell r="Y209">
            <v>-182.05543350462261</v>
          </cell>
          <cell r="Z209">
            <v>-339.06271851667645</v>
          </cell>
          <cell r="AA209">
            <v>-213.6555426971573</v>
          </cell>
          <cell r="AB209">
            <v>-222.93260000000001</v>
          </cell>
          <cell r="AC209">
            <v>-97.400496043035659</v>
          </cell>
          <cell r="AD209">
            <v>0</v>
          </cell>
          <cell r="AE209">
            <v>0</v>
          </cell>
          <cell r="AF209">
            <v>0</v>
          </cell>
          <cell r="AG209">
            <v>-988.23762051219364</v>
          </cell>
          <cell r="AH209">
            <v>-1299.86481091733</v>
          </cell>
          <cell r="AI209">
            <v>-0.99246784524534204</v>
          </cell>
          <cell r="AJ209">
            <v>-1626.33</v>
          </cell>
          <cell r="AK209">
            <v>-3430.98</v>
          </cell>
        </row>
        <row r="210">
          <cell r="A210" t="str">
            <v>-  -  skovflis</v>
          </cell>
          <cell r="B210" t="str">
            <v>cev</v>
          </cell>
          <cell r="C210" t="str">
            <v>elr</v>
          </cell>
          <cell r="D210" t="str">
            <v>fli</v>
          </cell>
          <cell r="E210" t="str">
            <v>a0a0</v>
          </cell>
          <cell r="F210" t="str">
            <v>a00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-1.0463118324424963</v>
          </cell>
          <cell r="AF210">
            <v>-19.563367486546529</v>
          </cell>
          <cell r="AG210">
            <v>-174.30971249737689</v>
          </cell>
          <cell r="AH210">
            <v>-10.5998768804095</v>
          </cell>
          <cell r="AI210">
            <v>-4.9264600152253299</v>
          </cell>
          <cell r="AJ210">
            <v>-22.82</v>
          </cell>
          <cell r="AK210">
            <v>-249.93</v>
          </cell>
        </row>
        <row r="211">
          <cell r="A211" t="str">
            <v>-  -  træpiller</v>
          </cell>
          <cell r="B211" t="str">
            <v>cev</v>
          </cell>
          <cell r="C211" t="str">
            <v>elr</v>
          </cell>
          <cell r="D211" t="str">
            <v>tpi</v>
          </cell>
          <cell r="E211" t="str">
            <v>a0a0</v>
          </cell>
          <cell r="F211" t="str">
            <v>a00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-181.88509685702689</v>
          </cell>
          <cell r="AH211">
            <v>0</v>
          </cell>
          <cell r="AI211">
            <v>0</v>
          </cell>
          <cell r="AJ211">
            <v>-0.74</v>
          </cell>
          <cell r="AK211">
            <v>-94.31</v>
          </cell>
        </row>
        <row r="212">
          <cell r="A212" t="str">
            <v>-  -  træaffald</v>
          </cell>
          <cell r="B212" t="str">
            <v>cev</v>
          </cell>
          <cell r="C212" t="str">
            <v>elr</v>
          </cell>
          <cell r="D212" t="str">
            <v>taf</v>
          </cell>
          <cell r="E212" t="str">
            <v>a0a0</v>
          </cell>
          <cell r="F212" t="str">
            <v>a00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-41.743069767376312</v>
          </cell>
          <cell r="AD212">
            <v>0</v>
          </cell>
          <cell r="AE212">
            <v>-15.552167584469004</v>
          </cell>
          <cell r="AF212">
            <v>0</v>
          </cell>
          <cell r="AG212">
            <v>0</v>
          </cell>
          <cell r="AH212">
            <v>-174.38839825225</v>
          </cell>
          <cell r="AI212">
            <v>0</v>
          </cell>
          <cell r="AJ212">
            <v>0</v>
          </cell>
          <cell r="AK212">
            <v>0</v>
          </cell>
        </row>
        <row r="213">
          <cell r="A213" t="str">
            <v>-  -  biogas, deponi</v>
          </cell>
          <cell r="B213" t="str">
            <v>cev</v>
          </cell>
          <cell r="C213" t="str">
            <v>elr</v>
          </cell>
          <cell r="D213" t="str">
            <v>bid</v>
          </cell>
          <cell r="E213" t="str">
            <v>a0a0</v>
          </cell>
          <cell r="F213" t="str">
            <v>a00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-20.9349461489488</v>
          </cell>
          <cell r="AI213">
            <v>-18.11</v>
          </cell>
          <cell r="AJ213">
            <v>-16.21</v>
          </cell>
          <cell r="AK213">
            <v>-13.8</v>
          </cell>
        </row>
        <row r="221">
          <cell r="A221" t="str">
            <v>-  -  gas/dieselolie</v>
          </cell>
          <cell r="B221" t="str">
            <v>cev</v>
          </cell>
          <cell r="C221" t="str">
            <v>fjr</v>
          </cell>
          <cell r="D221" t="str">
            <v>gdt</v>
          </cell>
          <cell r="E221" t="str">
            <v>a0a0</v>
          </cell>
          <cell r="F221" t="str">
            <v>a00</v>
          </cell>
          <cell r="G221">
            <v>-0.21273554192653663</v>
          </cell>
          <cell r="H221">
            <v>0</v>
          </cell>
          <cell r="I221">
            <v>0</v>
          </cell>
          <cell r="J221">
            <v>-15.765872065329095</v>
          </cell>
          <cell r="K221">
            <v>-1.6008425388754377</v>
          </cell>
          <cell r="L221">
            <v>-9.239868612139281</v>
          </cell>
          <cell r="M221">
            <v>-17.709833776305555</v>
          </cell>
          <cell r="N221">
            <v>-26.267930362041731</v>
          </cell>
          <cell r="O221">
            <v>-16.502501644868438</v>
          </cell>
          <cell r="P221">
            <v>-40.923460894025368</v>
          </cell>
          <cell r="Q221">
            <v>-19.710511900490463</v>
          </cell>
          <cell r="R221">
            <v>-30.708155056310975</v>
          </cell>
          <cell r="S221">
            <v>-27.733784129948258</v>
          </cell>
          <cell r="T221">
            <v>-5.6034859069633729</v>
          </cell>
          <cell r="U221">
            <v>-15.477329131889743</v>
          </cell>
          <cell r="V221">
            <v>-33.591297469729078</v>
          </cell>
          <cell r="W221">
            <v>-36.221823440862025</v>
          </cell>
          <cell r="X221">
            <v>-28.27276342780149</v>
          </cell>
          <cell r="Y221">
            <v>-25.950426542790144</v>
          </cell>
          <cell r="Z221">
            <v>-40.982196437184264</v>
          </cell>
          <cell r="AA221">
            <v>-72.069604079415427</v>
          </cell>
          <cell r="AB221">
            <v>-25.444099999999999</v>
          </cell>
          <cell r="AC221">
            <v>-4.257249552594101</v>
          </cell>
          <cell r="AD221">
            <v>-10.694964306649753</v>
          </cell>
          <cell r="AE221">
            <v>-9.6513415484413247</v>
          </cell>
          <cell r="AF221">
            <v>-5.2302160331936332</v>
          </cell>
          <cell r="AG221">
            <v>-48.524580373370668</v>
          </cell>
          <cell r="AH221">
            <v>-24.791967507054999</v>
          </cell>
          <cell r="AI221">
            <v>-26.089095242379901</v>
          </cell>
          <cell r="AJ221">
            <v>-15.3</v>
          </cell>
          <cell r="AK221">
            <v>-12.8</v>
          </cell>
        </row>
        <row r="222">
          <cell r="A222" t="str">
            <v>-  -  fuelolie</v>
          </cell>
          <cell r="B222" t="str">
            <v>cev</v>
          </cell>
          <cell r="C222" t="str">
            <v>fjr</v>
          </cell>
          <cell r="D222" t="str">
            <v>fut</v>
          </cell>
          <cell r="E222" t="str">
            <v>a0a0</v>
          </cell>
          <cell r="F222" t="str">
            <v>a00</v>
          </cell>
          <cell r="G222">
            <v>-9662.044142895722</v>
          </cell>
          <cell r="H222">
            <v>0</v>
          </cell>
          <cell r="I222">
            <v>0</v>
          </cell>
          <cell r="J222">
            <v>-7657.3715762068914</v>
          </cell>
          <cell r="K222">
            <v>-6778.1318744984637</v>
          </cell>
          <cell r="L222">
            <v>-5539.9592930367353</v>
          </cell>
          <cell r="M222">
            <v>-4249.477926545349</v>
          </cell>
          <cell r="N222">
            <v>-3421.0497955142828</v>
          </cell>
          <cell r="O222">
            <v>-1953.2853818551159</v>
          </cell>
          <cell r="P222">
            <v>-1584.9083659007119</v>
          </cell>
          <cell r="Q222">
            <v>-1006.6895737822258</v>
          </cell>
          <cell r="R222">
            <v>-579.86880179848367</v>
          </cell>
          <cell r="S222">
            <v>-406.83143331418449</v>
          </cell>
          <cell r="T222">
            <v>-906.26642388188361</v>
          </cell>
          <cell r="U222">
            <v>-917.29885188662593</v>
          </cell>
          <cell r="V222">
            <v>-799.02126607873981</v>
          </cell>
          <cell r="W222">
            <v>-1139.4250955674145</v>
          </cell>
          <cell r="X222">
            <v>-954.16770380707896</v>
          </cell>
          <cell r="Y222">
            <v>-720.93360874410621</v>
          </cell>
          <cell r="Z222">
            <v>-841.00381290141422</v>
          </cell>
          <cell r="AA222">
            <v>-957.55584545490001</v>
          </cell>
          <cell r="AB222">
            <v>-848.9144</v>
          </cell>
          <cell r="AC222">
            <v>-1695.9648019422557</v>
          </cell>
          <cell r="AD222">
            <v>-1614.386827277503</v>
          </cell>
          <cell r="AE222">
            <v>-2169.1180514016096</v>
          </cell>
          <cell r="AF222">
            <v>-1328.2429158018811</v>
          </cell>
          <cell r="AG222">
            <v>-1830.1776628503656</v>
          </cell>
          <cell r="AH222">
            <v>-969.35665168602998</v>
          </cell>
          <cell r="AI222">
            <v>-460.293112073592</v>
          </cell>
          <cell r="AJ222">
            <v>-1644.33</v>
          </cell>
          <cell r="AK222">
            <v>-2083.1799999999998</v>
          </cell>
        </row>
        <row r="223">
          <cell r="A223" t="str">
            <v>-  -  petroleumskoks</v>
          </cell>
          <cell r="B223" t="str">
            <v>cev</v>
          </cell>
          <cell r="C223" t="str">
            <v>fjr</v>
          </cell>
          <cell r="D223" t="str">
            <v>pko</v>
          </cell>
          <cell r="E223" t="str">
            <v>a0a0</v>
          </cell>
          <cell r="F223" t="str">
            <v>a00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-142.94130000000001</v>
          </cell>
          <cell r="AC223">
            <v>-1900.73</v>
          </cell>
          <cell r="AD223">
            <v>-467.22</v>
          </cell>
          <cell r="AE223">
            <v>0</v>
          </cell>
          <cell r="AF223">
            <v>0</v>
          </cell>
          <cell r="AG223">
            <v>0</v>
          </cell>
          <cell r="AH223">
            <v>0</v>
          </cell>
          <cell r="AI223">
            <v>0</v>
          </cell>
          <cell r="AJ223">
            <v>0</v>
          </cell>
          <cell r="AK223">
            <v>0</v>
          </cell>
        </row>
        <row r="224">
          <cell r="A224" t="str">
            <v>-  -  orimulsion</v>
          </cell>
          <cell r="B224" t="str">
            <v>cev</v>
          </cell>
          <cell r="C224" t="str">
            <v>fjr</v>
          </cell>
          <cell r="D224" t="str">
            <v>ori</v>
          </cell>
          <cell r="E224" t="str">
            <v>a0a0</v>
          </cell>
          <cell r="F224" t="str">
            <v>a00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-241.36171624122451</v>
          </cell>
          <cell r="AE224">
            <v>-516.54333762327155</v>
          </cell>
          <cell r="AF224">
            <v>-532.47506327818439</v>
          </cell>
          <cell r="AG224">
            <v>-539.87282165235411</v>
          </cell>
          <cell r="AH224">
            <v>-616.94888877651999</v>
          </cell>
          <cell r="AI224">
            <v>-645.671399809798</v>
          </cell>
          <cell r="AJ224">
            <v>-653.26</v>
          </cell>
          <cell r="AK224">
            <v>-610.47</v>
          </cell>
        </row>
        <row r="225">
          <cell r="A225" t="str">
            <v>-  -  naturgas</v>
          </cell>
          <cell r="B225" t="str">
            <v>cev</v>
          </cell>
          <cell r="C225" t="str">
            <v>fjr</v>
          </cell>
          <cell r="D225" t="str">
            <v>nga</v>
          </cell>
          <cell r="E225" t="str">
            <v>a0a0</v>
          </cell>
          <cell r="F225" t="str">
            <v>a00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-301.44785793288952</v>
          </cell>
          <cell r="U225">
            <v>-499.08648624758086</v>
          </cell>
          <cell r="V225">
            <v>-358.32991011516742</v>
          </cell>
          <cell r="W225">
            <v>-547.64459123006861</v>
          </cell>
          <cell r="X225">
            <v>-624.47413661250039</v>
          </cell>
          <cell r="Y225">
            <v>-454.48182037342542</v>
          </cell>
          <cell r="Z225">
            <v>-410.3729346423537</v>
          </cell>
          <cell r="AA225">
            <v>-359.82137932799327</v>
          </cell>
          <cell r="AB225">
            <v>-512.94669999999996</v>
          </cell>
          <cell r="AC225">
            <v>-3244.4753650549783</v>
          </cell>
          <cell r="AD225">
            <v>-3822.0914063047408</v>
          </cell>
          <cell r="AE225">
            <v>-4101.4338223951145</v>
          </cell>
          <cell r="AF225">
            <v>-3906.3699732155587</v>
          </cell>
          <cell r="AG225">
            <v>-4884.9662040261665</v>
          </cell>
          <cell r="AH225">
            <v>-5702.2941612837503</v>
          </cell>
          <cell r="AI225">
            <v>-8029.4562888274704</v>
          </cell>
          <cell r="AJ225">
            <v>-7843.33</v>
          </cell>
          <cell r="AK225">
            <v>-8700.92</v>
          </cell>
        </row>
        <row r="226">
          <cell r="A226" t="str">
            <v>-  -  elværkskul</v>
          </cell>
          <cell r="B226" t="str">
            <v>cev</v>
          </cell>
          <cell r="C226" t="str">
            <v>fjr</v>
          </cell>
          <cell r="D226" t="str">
            <v>ske</v>
          </cell>
          <cell r="E226" t="str">
            <v>a0a0</v>
          </cell>
          <cell r="F226" t="str">
            <v>a00</v>
          </cell>
          <cell r="G226">
            <v>-1862.2032008823271</v>
          </cell>
          <cell r="H226">
            <v>0</v>
          </cell>
          <cell r="I226">
            <v>0</v>
          </cell>
          <cell r="J226">
            <v>-3421.8625517277783</v>
          </cell>
          <cell r="K226">
            <v>-5642.0366945487394</v>
          </cell>
          <cell r="L226">
            <v>-6707.3008383511251</v>
          </cell>
          <cell r="M226">
            <v>-9243.6537382282713</v>
          </cell>
          <cell r="N226">
            <v>-11299.682274123676</v>
          </cell>
          <cell r="O226">
            <v>-13408.712116500017</v>
          </cell>
          <cell r="P226">
            <v>-14123.168173205262</v>
          </cell>
          <cell r="Q226">
            <v>-15779.099914317285</v>
          </cell>
          <cell r="R226">
            <v>-18046.423043145205</v>
          </cell>
          <cell r="S226">
            <v>-18966.434782555865</v>
          </cell>
          <cell r="T226">
            <v>-21539.253487432827</v>
          </cell>
          <cell r="U226">
            <v>-22365.178083201219</v>
          </cell>
          <cell r="V226">
            <v>-24669.636405314519</v>
          </cell>
          <cell r="W226">
            <v>-24417.708489761659</v>
          </cell>
          <cell r="X226">
            <v>-23159.025064783509</v>
          </cell>
          <cell r="Y226">
            <v>-24527.397382630694</v>
          </cell>
          <cell r="Z226">
            <v>-28050.193539305856</v>
          </cell>
          <cell r="AA226">
            <v>-27679.637493844089</v>
          </cell>
          <cell r="AB226">
            <v>-30311.352597563866</v>
          </cell>
          <cell r="AC226">
            <v>-25772.404892792139</v>
          </cell>
          <cell r="AD226">
            <v>-26523.471762094188</v>
          </cell>
          <cell r="AE226">
            <v>-28353.918446428466</v>
          </cell>
          <cell r="AF226">
            <v>-26083.058233109703</v>
          </cell>
          <cell r="AG226">
            <v>-24726.052893959994</v>
          </cell>
          <cell r="AH226">
            <v>-22891.571818945598</v>
          </cell>
          <cell r="AI226">
            <v>-18965.159324474898</v>
          </cell>
          <cell r="AJ226">
            <v>-20677.02</v>
          </cell>
          <cell r="AK226">
            <v>-18362.12</v>
          </cell>
        </row>
        <row r="227">
          <cell r="A227" t="str">
            <v>-  -  halm</v>
          </cell>
          <cell r="B227" t="str">
            <v>cev</v>
          </cell>
          <cell r="C227" t="str">
            <v>fjr</v>
          </cell>
          <cell r="D227" t="str">
            <v>hal</v>
          </cell>
          <cell r="E227" t="str">
            <v>a0a0</v>
          </cell>
          <cell r="F227" t="str">
            <v>a00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-6.9287448454348031</v>
          </cell>
          <cell r="U227">
            <v>-7.8066386737755371</v>
          </cell>
          <cell r="V227">
            <v>-5.921121021846071</v>
          </cell>
          <cell r="W227">
            <v>0</v>
          </cell>
          <cell r="X227">
            <v>-7.0603313691081917</v>
          </cell>
          <cell r="Y227">
            <v>-23.944566495377401</v>
          </cell>
          <cell r="Z227">
            <v>-34.937281483323538</v>
          </cell>
          <cell r="AA227">
            <v>-26.344457302842702</v>
          </cell>
          <cell r="AB227">
            <v>-29.067299999999999</v>
          </cell>
          <cell r="AC227">
            <v>-2.8535038968119473</v>
          </cell>
          <cell r="AD227">
            <v>0</v>
          </cell>
          <cell r="AE227">
            <v>0</v>
          </cell>
          <cell r="AF227">
            <v>0</v>
          </cell>
          <cell r="AG227">
            <v>-25.532054487806207</v>
          </cell>
          <cell r="AH227">
            <v>-39.935189082670902</v>
          </cell>
          <cell r="AI227">
            <v>-5.6672154754658602E-2</v>
          </cell>
          <cell r="AJ227">
            <v>-62.94</v>
          </cell>
          <cell r="AK227">
            <v>-427.39</v>
          </cell>
        </row>
        <row r="228">
          <cell r="A228" t="str">
            <v>-  -  skovflis</v>
          </cell>
          <cell r="B228" t="str">
            <v>cev</v>
          </cell>
          <cell r="C228" t="str">
            <v>fjr</v>
          </cell>
          <cell r="D228" t="str">
            <v>fli</v>
          </cell>
          <cell r="E228" t="str">
            <v>a0a0</v>
          </cell>
          <cell r="F228" t="str">
            <v>a00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-0.22018816755750362</v>
          </cell>
          <cell r="AF228">
            <v>-2.9798325134534727</v>
          </cell>
          <cell r="AG228">
            <v>-6.3791175026231297</v>
          </cell>
          <cell r="AH228">
            <v>-1.36312311959048</v>
          </cell>
          <cell r="AI228">
            <v>-1.3165399847746699</v>
          </cell>
          <cell r="AJ228">
            <v>-8.19</v>
          </cell>
          <cell r="AK228">
            <v>-97.04</v>
          </cell>
        </row>
        <row r="229">
          <cell r="A229" t="str">
            <v>-  -  træpiller</v>
          </cell>
          <cell r="B229" t="str">
            <v>cev</v>
          </cell>
          <cell r="C229" t="str">
            <v>fjr</v>
          </cell>
          <cell r="D229" t="str">
            <v>tpi</v>
          </cell>
          <cell r="E229" t="str">
            <v>a0a0</v>
          </cell>
          <cell r="F229" t="str">
            <v>a00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-29.214803142973132</v>
          </cell>
          <cell r="AH229">
            <v>0</v>
          </cell>
          <cell r="AI229">
            <v>0</v>
          </cell>
          <cell r="AJ229">
            <v>-0.18</v>
          </cell>
          <cell r="AK229">
            <v>-22.75</v>
          </cell>
        </row>
        <row r="230">
          <cell r="A230" t="str">
            <v>-  -  træaffald</v>
          </cell>
          <cell r="B230" t="str">
            <v>cev</v>
          </cell>
          <cell r="C230" t="str">
            <v>fjr</v>
          </cell>
          <cell r="D230" t="str">
            <v>taf</v>
          </cell>
          <cell r="E230" t="str">
            <v>a0a0</v>
          </cell>
          <cell r="F230" t="str">
            <v>a00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-1.2229302425058666</v>
          </cell>
          <cell r="AD230">
            <v>0</v>
          </cell>
          <cell r="AE230">
            <v>-3.2728324155309951</v>
          </cell>
          <cell r="AF230">
            <v>0</v>
          </cell>
          <cell r="AG230">
            <v>0</v>
          </cell>
          <cell r="AH230">
            <v>-22.426001747749599</v>
          </cell>
          <cell r="AI230">
            <v>0</v>
          </cell>
          <cell r="AJ230">
            <v>0</v>
          </cell>
          <cell r="AK230">
            <v>0</v>
          </cell>
        </row>
        <row r="232">
          <cell r="A232" t="str">
            <v>-  -  biogas, andet</v>
          </cell>
          <cell r="B232" t="str">
            <v>cev</v>
          </cell>
          <cell r="C232" t="str">
            <v>fjr</v>
          </cell>
          <cell r="D232" t="str">
            <v>bia</v>
          </cell>
          <cell r="E232" t="str">
            <v>a0a0</v>
          </cell>
          <cell r="F232" t="str">
            <v>a00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-2.7485093787130879</v>
          </cell>
          <cell r="Z232">
            <v>-2.8734514660470452</v>
          </cell>
          <cell r="AA232">
            <v>-3.2393408144148417</v>
          </cell>
          <cell r="AB232">
            <v>-1.8862000000000001</v>
          </cell>
          <cell r="AC232">
            <v>-4.2827565187168002</v>
          </cell>
          <cell r="AD232">
            <v>-1.7823775691693668E-2</v>
          </cell>
          <cell r="AE232">
            <v>-18.363480019999269</v>
          </cell>
          <cell r="AF232">
            <v>-12.143766048025533</v>
          </cell>
          <cell r="AG232">
            <v>-14.26247240413648</v>
          </cell>
          <cell r="AH232">
            <v>0</v>
          </cell>
          <cell r="AI232">
            <v>0</v>
          </cell>
          <cell r="AJ232">
            <v>0</v>
          </cell>
          <cell r="AK232">
            <v>0</v>
          </cell>
        </row>
        <row r="233">
          <cell r="A233" t="str">
            <v>-  -  affald, plastik</v>
          </cell>
          <cell r="B233" t="str">
            <v>cev</v>
          </cell>
          <cell r="C233" t="str">
            <v>fjr</v>
          </cell>
          <cell r="D233" t="str">
            <v>afp</v>
          </cell>
          <cell r="E233" t="str">
            <v>a0a0</v>
          </cell>
          <cell r="F233" t="str">
            <v>a00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-5.6151779054981859</v>
          </cell>
          <cell r="AH233">
            <v>0</v>
          </cell>
          <cell r="AI233">
            <v>0</v>
          </cell>
          <cell r="AJ233">
            <v>-6.9097041220766657</v>
          </cell>
          <cell r="AK233">
            <v>-30.516098010072664</v>
          </cell>
        </row>
        <row r="234">
          <cell r="A234" t="str">
            <v>-  -  affald, andet</v>
          </cell>
          <cell r="B234" t="str">
            <v>cev</v>
          </cell>
          <cell r="C234" t="str">
            <v>fjr</v>
          </cell>
          <cell r="D234" t="str">
            <v>afa</v>
          </cell>
          <cell r="E234" t="str">
            <v>a0a0</v>
          </cell>
          <cell r="F234" t="str">
            <v>a00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-23.599625237474946</v>
          </cell>
          <cell r="AH234">
            <v>0</v>
          </cell>
          <cell r="AI234">
            <v>0</v>
          </cell>
          <cell r="AJ234">
            <v>-29.040295877923338</v>
          </cell>
          <cell r="AK234">
            <v>-128.25390198992736</v>
          </cell>
        </row>
        <row r="235">
          <cell r="A235" t="str">
            <v>-  forbrug af egne varer</v>
          </cell>
        </row>
        <row r="236">
          <cell r="A236" t="str">
            <v>-  -  el</v>
          </cell>
          <cell r="B236" t="str">
            <v>cev</v>
          </cell>
          <cell r="C236" t="str">
            <v>elf</v>
          </cell>
          <cell r="D236" t="str">
            <v>elc</v>
          </cell>
          <cell r="E236" t="str">
            <v>a0a0</v>
          </cell>
          <cell r="F236" t="str">
            <v>a00</v>
          </cell>
          <cell r="G236">
            <v>-1719.1008000000002</v>
          </cell>
          <cell r="H236">
            <v>0</v>
          </cell>
          <cell r="I236">
            <v>0</v>
          </cell>
          <cell r="J236">
            <v>-1566.5435999999995</v>
          </cell>
          <cell r="K236">
            <v>-2102.7687999999998</v>
          </cell>
          <cell r="L236">
            <v>-2092.1668000000004</v>
          </cell>
          <cell r="M236">
            <v>-1950.3164000000002</v>
          </cell>
          <cell r="N236">
            <v>-2329.6819999999998</v>
          </cell>
          <cell r="O236">
            <v>-2944.0403999999999</v>
          </cell>
          <cell r="P236">
            <v>-2476.0904000000005</v>
          </cell>
          <cell r="Q236">
            <v>-3537.46</v>
          </cell>
          <cell r="R236">
            <v>-3907.0295999999998</v>
          </cell>
          <cell r="S236">
            <v>-3662.674</v>
          </cell>
          <cell r="T236">
            <v>-5288.3112000000001</v>
          </cell>
          <cell r="U236">
            <v>-6172.0771999999997</v>
          </cell>
          <cell r="V236">
            <v>-5903.4076000000005</v>
          </cell>
          <cell r="W236">
            <v>-5762.3003999999992</v>
          </cell>
          <cell r="X236">
            <v>-4981.1019999999999</v>
          </cell>
          <cell r="Y236">
            <v>-5508.8855999999996</v>
          </cell>
          <cell r="Z236">
            <v>-7414.6176000000005</v>
          </cell>
          <cell r="AA236">
            <v>-6450.7067999999999</v>
          </cell>
          <cell r="AB236">
            <v>-6735.9312</v>
          </cell>
          <cell r="AC236">
            <v>-7542.1331999999938</v>
          </cell>
          <cell r="AD236">
            <v>-6575.5044000000016</v>
          </cell>
          <cell r="AE236">
            <v>-8689.2011999999959</v>
          </cell>
          <cell r="AF236">
            <v>-7762.2753599999996</v>
          </cell>
          <cell r="AG236">
            <v>-6034.5005759999995</v>
          </cell>
          <cell r="AH236">
            <v>-5966.6259600000003</v>
          </cell>
          <cell r="AI236">
            <v>-4992.16896</v>
          </cell>
          <cell r="AJ236">
            <v>-5021.8999999999996</v>
          </cell>
          <cell r="AK236">
            <v>-5727.3</v>
          </cell>
        </row>
        <row r="237">
          <cell r="A237" t="str">
            <v>-  produktion</v>
          </cell>
        </row>
        <row r="238">
          <cell r="A238" t="str">
            <v>-  -  el</v>
          </cell>
          <cell r="B238" t="str">
            <v>cev</v>
          </cell>
          <cell r="C238" t="str">
            <v>brt</v>
          </cell>
          <cell r="D238" t="str">
            <v>elc</v>
          </cell>
          <cell r="E238" t="str">
            <v>a0a0</v>
          </cell>
          <cell r="F238" t="str">
            <v>a00</v>
          </cell>
          <cell r="G238">
            <v>26121.065199999997</v>
          </cell>
          <cell r="H238">
            <v>0</v>
          </cell>
          <cell r="I238">
            <v>0</v>
          </cell>
          <cell r="J238">
            <v>24579.008799999996</v>
          </cell>
          <cell r="K238">
            <v>32814.568800000001</v>
          </cell>
          <cell r="L238">
            <v>32555.966800000002</v>
          </cell>
          <cell r="M238">
            <v>29580.316400000003</v>
          </cell>
          <cell r="N238">
            <v>35194.682000000001</v>
          </cell>
          <cell r="O238">
            <v>52055.640399999997</v>
          </cell>
          <cell r="P238">
            <v>38919.290400000005</v>
          </cell>
          <cell r="Q238">
            <v>67952.66</v>
          </cell>
          <cell r="R238">
            <v>62687.629600000007</v>
          </cell>
          <cell r="S238">
            <v>59185.673999999999</v>
          </cell>
          <cell r="T238">
            <v>84903.311199999996</v>
          </cell>
          <cell r="U238">
            <v>97036.0772</v>
          </cell>
          <cell r="V238">
            <v>91460.8076</v>
          </cell>
          <cell r="W238">
            <v>86453.700400000002</v>
          </cell>
          <cell r="X238">
            <v>71588.501999999993</v>
          </cell>
          <cell r="Y238">
            <v>80638.585599999991</v>
          </cell>
          <cell r="Z238">
            <v>117858.31759999999</v>
          </cell>
          <cell r="AA238">
            <v>96525.7068</v>
          </cell>
          <cell r="AB238">
            <v>103909.1312</v>
          </cell>
          <cell r="AC238">
            <v>113643.9828</v>
          </cell>
          <cell r="AD238">
            <v>96215.824799999988</v>
          </cell>
          <cell r="AE238">
            <v>142694.70480000001</v>
          </cell>
          <cell r="AF238">
            <v>115919.49239999999</v>
          </cell>
          <cell r="AG238">
            <v>98906.818176000001</v>
          </cell>
          <cell r="AH238">
            <v>89035.140599999999</v>
          </cell>
          <cell r="AI238">
            <v>73808.617679999996</v>
          </cell>
          <cell r="AJ238">
            <v>81868.800000000003</v>
          </cell>
          <cell r="AK238">
            <v>86460.800000000003</v>
          </cell>
        </row>
        <row r="239">
          <cell r="A239" t="str">
            <v>-  -  fjernvarme</v>
          </cell>
          <cell r="B239" t="str">
            <v>cev</v>
          </cell>
          <cell r="C239" t="str">
            <v>net</v>
          </cell>
          <cell r="D239" t="str">
            <v>fjv</v>
          </cell>
          <cell r="E239" t="str">
            <v>a0a0</v>
          </cell>
          <cell r="F239" t="str">
            <v>a00</v>
          </cell>
          <cell r="G239">
            <v>23027</v>
          </cell>
          <cell r="H239">
            <v>0</v>
          </cell>
          <cell r="I239">
            <v>0</v>
          </cell>
          <cell r="J239">
            <v>22190</v>
          </cell>
          <cell r="K239">
            <v>24794</v>
          </cell>
          <cell r="L239">
            <v>24513</v>
          </cell>
          <cell r="M239">
            <v>27032</v>
          </cell>
          <cell r="N239">
            <v>29494</v>
          </cell>
          <cell r="O239">
            <v>30757</v>
          </cell>
          <cell r="P239">
            <v>31498</v>
          </cell>
          <cell r="Q239">
            <v>33611</v>
          </cell>
          <cell r="R239">
            <v>37314</v>
          </cell>
          <cell r="S239">
            <v>38802</v>
          </cell>
          <cell r="T239">
            <v>45519</v>
          </cell>
          <cell r="U239">
            <v>47628</v>
          </cell>
          <cell r="V239">
            <v>51733</v>
          </cell>
          <cell r="W239">
            <v>52282</v>
          </cell>
          <cell r="X239">
            <v>49546</v>
          </cell>
          <cell r="Y239">
            <v>51511</v>
          </cell>
          <cell r="Z239">
            <v>58761</v>
          </cell>
          <cell r="AA239">
            <v>58045</v>
          </cell>
          <cell r="AB239">
            <v>63734</v>
          </cell>
          <cell r="AC239">
            <v>60562.063000000024</v>
          </cell>
          <cell r="AD239">
            <v>63232.121000000021</v>
          </cell>
          <cell r="AE239">
            <v>68955.953000000009</v>
          </cell>
          <cell r="AF239">
            <v>62341.051000000007</v>
          </cell>
          <cell r="AG239">
            <v>63170.571220799575</v>
          </cell>
          <cell r="AH239">
            <v>59354.447999999997</v>
          </cell>
          <cell r="AI239">
            <v>55405.165000000001</v>
          </cell>
          <cell r="AJ239">
            <v>60967.51</v>
          </cell>
          <cell r="AK239">
            <v>59793.8</v>
          </cell>
        </row>
        <row r="240">
          <cell r="A240" t="str">
            <v>Decentrale kraftvarmeanlæg</v>
          </cell>
        </row>
        <row r="241">
          <cell r="A241" t="str">
            <v>-  råvareforbrug til kraft</v>
          </cell>
          <cell r="AD241">
            <v>27070.78646885046</v>
          </cell>
          <cell r="AE241">
            <v>38362.409564403868</v>
          </cell>
          <cell r="AF241">
            <v>42457.246349479523</v>
          </cell>
          <cell r="AG241">
            <v>45393.372354749852</v>
          </cell>
          <cell r="AH241">
            <v>46166.515934926727</v>
          </cell>
          <cell r="AI241">
            <v>45722.878064313707</v>
          </cell>
          <cell r="AJ241">
            <v>50679.70412127451</v>
          </cell>
          <cell r="AK241">
            <v>50048.009999999995</v>
          </cell>
        </row>
        <row r="243">
          <cell r="A243" t="str">
            <v>-  -  fuelolie</v>
          </cell>
          <cell r="B243" t="str">
            <v>kvt</v>
          </cell>
          <cell r="C243" t="str">
            <v>elr</v>
          </cell>
          <cell r="D243" t="str">
            <v>fut</v>
          </cell>
          <cell r="E243" t="str">
            <v>a0a0</v>
          </cell>
          <cell r="F243" t="str">
            <v>a00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-3.65</v>
          </cell>
          <cell r="V243">
            <v>-14.6</v>
          </cell>
          <cell r="W243">
            <v>-14.6</v>
          </cell>
          <cell r="X243">
            <v>-14.6</v>
          </cell>
          <cell r="Y243">
            <v>-14.6</v>
          </cell>
          <cell r="Z243">
            <v>-14.6</v>
          </cell>
          <cell r="AA243">
            <v>-14.6</v>
          </cell>
          <cell r="AB243">
            <v>-151.109927</v>
          </cell>
          <cell r="AC243">
            <v>0</v>
          </cell>
          <cell r="AD243">
            <v>0</v>
          </cell>
          <cell r="AE243">
            <v>0</v>
          </cell>
          <cell r="AF243">
            <v>0</v>
          </cell>
          <cell r="AG243">
            <v>0</v>
          </cell>
          <cell r="AH243">
            <v>0</v>
          </cell>
          <cell r="AI243">
            <v>0</v>
          </cell>
          <cell r="AJ243">
            <v>-1479.0441212745</v>
          </cell>
          <cell r="AK243">
            <v>0</v>
          </cell>
        </row>
        <row r="245">
          <cell r="A245" t="str">
            <v>-  -  anden stenkul</v>
          </cell>
          <cell r="B245" t="str">
            <v>kvt</v>
          </cell>
          <cell r="C245" t="str">
            <v>elr</v>
          </cell>
          <cell r="D245" t="str">
            <v>ska</v>
          </cell>
          <cell r="E245" t="str">
            <v>a0a0</v>
          </cell>
          <cell r="F245" t="str">
            <v>a00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-63.365000000000002</v>
          </cell>
          <cell r="V245">
            <v>-290.13600000000002</v>
          </cell>
          <cell r="W245">
            <v>-254.79300000000001</v>
          </cell>
          <cell r="X245">
            <v>-286.81</v>
          </cell>
          <cell r="Y245">
            <v>-634.31700000000001</v>
          </cell>
          <cell r="Z245">
            <v>-1013.8049999999999</v>
          </cell>
          <cell r="AA245">
            <v>-903.27875200000005</v>
          </cell>
          <cell r="AB245">
            <v>-984.80793329999995</v>
          </cell>
          <cell r="AC245">
            <v>-2177.6985635559395</v>
          </cell>
          <cell r="AD245">
            <v>-831.08404397685092</v>
          </cell>
          <cell r="AE245">
            <v>-834.38485594454573</v>
          </cell>
          <cell r="AF245">
            <v>-614.81240788893251</v>
          </cell>
          <cell r="AG245">
            <v>-595.78132688488029</v>
          </cell>
          <cell r="AH245">
            <v>-581.30202436679804</v>
          </cell>
          <cell r="AI245">
            <v>-666.38538482140996</v>
          </cell>
          <cell r="AJ245">
            <v>-658.64</v>
          </cell>
          <cell r="AK245">
            <v>-626.42999999999995</v>
          </cell>
        </row>
        <row r="246">
          <cell r="A246" t="str">
            <v>-  -  halm</v>
          </cell>
          <cell r="B246" t="str">
            <v>kvt</v>
          </cell>
          <cell r="C246" t="str">
            <v>elr</v>
          </cell>
          <cell r="D246" t="str">
            <v>hal</v>
          </cell>
          <cell r="E246" t="str">
            <v>a0a0</v>
          </cell>
          <cell r="F246" t="str">
            <v>a00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-180.726</v>
          </cell>
          <cell r="Z246">
            <v>-434.48200000000003</v>
          </cell>
          <cell r="AA246">
            <v>-835.51400000000001</v>
          </cell>
          <cell r="AB246">
            <v>-930.98777240000004</v>
          </cell>
          <cell r="AC246">
            <v>-900.09999880995474</v>
          </cell>
          <cell r="AD246">
            <v>-1420.0041314867146</v>
          </cell>
          <cell r="AE246">
            <v>-1743.1603650518232</v>
          </cell>
          <cell r="AF246">
            <v>-1820.3436626543141</v>
          </cell>
          <cell r="AG246">
            <v>-1814.0175604890733</v>
          </cell>
          <cell r="AH246">
            <v>-1759.5226150395699</v>
          </cell>
          <cell r="AI246">
            <v>-2119.8861652856199</v>
          </cell>
          <cell r="AJ246">
            <v>-2253.12</v>
          </cell>
          <cell r="AK246">
            <v>-2144.91</v>
          </cell>
        </row>
        <row r="249">
          <cell r="A249" t="str">
            <v>-  -  træaffald</v>
          </cell>
          <cell r="B249" t="str">
            <v>kvt</v>
          </cell>
          <cell r="C249" t="str">
            <v>elr</v>
          </cell>
          <cell r="D249" t="str">
            <v>taf</v>
          </cell>
          <cell r="E249" t="str">
            <v>a0a0</v>
          </cell>
          <cell r="F249" t="str">
            <v>a00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-39.498874999999998</v>
          </cell>
          <cell r="AC249">
            <v>-37.485242911216943</v>
          </cell>
          <cell r="AD249">
            <v>-26.311859558925516</v>
          </cell>
          <cell r="AE249">
            <v>0</v>
          </cell>
          <cell r="AF249">
            <v>-1.8561861779939117</v>
          </cell>
          <cell r="AG249">
            <v>-218.0631792941565</v>
          </cell>
          <cell r="AH249">
            <v>-341.43512605530799</v>
          </cell>
          <cell r="AI249">
            <v>-292.50266398830502</v>
          </cell>
          <cell r="AJ249">
            <v>-262.47000000000003</v>
          </cell>
          <cell r="AK249">
            <v>-1935.44</v>
          </cell>
        </row>
        <row r="251">
          <cell r="A251" t="str">
            <v>-  -  biogas, andet</v>
          </cell>
          <cell r="B251" t="str">
            <v>kvt</v>
          </cell>
          <cell r="C251" t="str">
            <v>elr</v>
          </cell>
          <cell r="D251" t="str">
            <v>bia</v>
          </cell>
          <cell r="E251" t="str">
            <v>a0a0</v>
          </cell>
          <cell r="F251" t="str">
            <v>a00</v>
          </cell>
          <cell r="G251">
            <v>-39</v>
          </cell>
          <cell r="H251">
            <v>0</v>
          </cell>
          <cell r="I251">
            <v>0</v>
          </cell>
          <cell r="J251">
            <v>-39</v>
          </cell>
          <cell r="K251">
            <v>-39</v>
          </cell>
          <cell r="L251">
            <v>-39</v>
          </cell>
          <cell r="M251">
            <v>-39</v>
          </cell>
          <cell r="N251">
            <v>-39</v>
          </cell>
          <cell r="O251">
            <v>-39</v>
          </cell>
          <cell r="P251">
            <v>-39</v>
          </cell>
          <cell r="Q251">
            <v>-39</v>
          </cell>
          <cell r="R251">
            <v>-40.5</v>
          </cell>
          <cell r="S251">
            <v>-57</v>
          </cell>
          <cell r="T251">
            <v>-67.5</v>
          </cell>
          <cell r="U251">
            <v>-73.25</v>
          </cell>
          <cell r="V251">
            <v>-73.914000000000001</v>
          </cell>
          <cell r="W251">
            <v>-87.63</v>
          </cell>
          <cell r="X251">
            <v>-124.968</v>
          </cell>
          <cell r="Y251">
            <v>-161.54400000000001</v>
          </cell>
          <cell r="Z251">
            <v>-286.60599999999999</v>
          </cell>
          <cell r="AA251">
            <v>-251.46</v>
          </cell>
          <cell r="AB251">
            <v>-397.00200000000001</v>
          </cell>
          <cell r="AC251">
            <v>-435.41895563668555</v>
          </cell>
          <cell r="AD251">
            <v>-467.4262603529553</v>
          </cell>
          <cell r="AE251">
            <v>-539.75770473015427</v>
          </cell>
          <cell r="AF251">
            <v>-690.96790811183769</v>
          </cell>
          <cell r="AG251">
            <v>-870.33336526643234</v>
          </cell>
          <cell r="AH251">
            <v>-816.56127546867299</v>
          </cell>
          <cell r="AI251">
            <v>-859.3</v>
          </cell>
          <cell r="AJ251">
            <v>-934.56</v>
          </cell>
          <cell r="AK251">
            <v>-970.54</v>
          </cell>
        </row>
        <row r="254">
          <cell r="A254" t="str">
            <v>-  råvareforbrug til varme</v>
          </cell>
          <cell r="AD254">
            <v>9776.3663999999844</v>
          </cell>
          <cell r="AE254">
            <v>13642.443051999997</v>
          </cell>
          <cell r="AF254">
            <v>14812.879303676704</v>
          </cell>
          <cell r="AG254">
            <v>15904.381661797028</v>
          </cell>
          <cell r="AH254">
            <v>16323.362084797263</v>
          </cell>
          <cell r="AI254">
            <v>16353.658716084299</v>
          </cell>
          <cell r="AJ254">
            <v>17858.3818787255</v>
          </cell>
          <cell r="AK254">
            <v>17810.190000000002</v>
          </cell>
        </row>
        <row r="256">
          <cell r="A256" t="str">
            <v>-  -  fuelolie</v>
          </cell>
          <cell r="B256" t="str">
            <v>kvt</v>
          </cell>
          <cell r="C256" t="str">
            <v>fjr</v>
          </cell>
          <cell r="D256" t="str">
            <v>fut</v>
          </cell>
          <cell r="E256" t="str">
            <v>a0a0</v>
          </cell>
          <cell r="F256" t="str">
            <v>a00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-1.35</v>
          </cell>
          <cell r="V256">
            <v>-5.4</v>
          </cell>
          <cell r="W256">
            <v>-5.4</v>
          </cell>
          <cell r="X256">
            <v>-5.4</v>
          </cell>
          <cell r="Y256">
            <v>-5.4</v>
          </cell>
          <cell r="Z256">
            <v>-5.4</v>
          </cell>
          <cell r="AA256">
            <v>-5.4</v>
          </cell>
          <cell r="AB256">
            <v>-55.889973000000005</v>
          </cell>
          <cell r="AC256">
            <v>-8.5430555902710061</v>
          </cell>
          <cell r="AD256">
            <v>-2.1149318828025505</v>
          </cell>
          <cell r="AE256">
            <v>-0.37953765921191907</v>
          </cell>
          <cell r="AF256">
            <v>-0.31268437191080761</v>
          </cell>
          <cell r="AG256">
            <v>-0.18878766668093533</v>
          </cell>
          <cell r="AH256">
            <v>0</v>
          </cell>
          <cell r="AI256">
            <v>0</v>
          </cell>
          <cell r="AJ256">
            <v>-236.7318787255</v>
          </cell>
          <cell r="AK256">
            <v>0</v>
          </cell>
        </row>
        <row r="259">
          <cell r="A259" t="str">
            <v>-  -  halm</v>
          </cell>
          <cell r="B259" t="str">
            <v>kvt</v>
          </cell>
          <cell r="C259" t="str">
            <v>fjr</v>
          </cell>
          <cell r="D259" t="str">
            <v>hal</v>
          </cell>
          <cell r="E259" t="str">
            <v>a0a0</v>
          </cell>
          <cell r="F259" t="str">
            <v>a00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-92.274000000000001</v>
          </cell>
          <cell r="Z259">
            <v>-176.518</v>
          </cell>
          <cell r="AA259">
            <v>-411.48599999999999</v>
          </cell>
          <cell r="AB259">
            <v>-460.23242759999999</v>
          </cell>
          <cell r="AC259">
            <v>-463.01300074511187</v>
          </cell>
          <cell r="AD259">
            <v>-729.00636803183943</v>
          </cell>
          <cell r="AE259">
            <v>-899.6211349481772</v>
          </cell>
          <cell r="AF259">
            <v>-946.14033734568579</v>
          </cell>
          <cell r="AG259">
            <v>-895.09513951092674</v>
          </cell>
          <cell r="AH259">
            <v>-894.92018496043102</v>
          </cell>
          <cell r="AI259">
            <v>-1059.0658347143799</v>
          </cell>
          <cell r="AJ259">
            <v>-1101.3399999999999</v>
          </cell>
          <cell r="AK259">
            <v>-1105.26</v>
          </cell>
        </row>
        <row r="260">
          <cell r="A260" t="str">
            <v>-  -  skovflis</v>
          </cell>
          <cell r="B260" t="str">
            <v>kvt</v>
          </cell>
          <cell r="C260" t="str">
            <v>fjr</v>
          </cell>
          <cell r="D260" t="str">
            <v>fli</v>
          </cell>
          <cell r="E260" t="str">
            <v>a0a0</v>
          </cell>
          <cell r="F260" t="str">
            <v>a00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-45.045000000000002</v>
          </cell>
          <cell r="AB260">
            <v>-107.41496850000001</v>
          </cell>
          <cell r="AC260">
            <v>-120.96130984545553</v>
          </cell>
          <cell r="AD260">
            <v>-69.34857379750153</v>
          </cell>
          <cell r="AE260">
            <v>-77.131459918206559</v>
          </cell>
          <cell r="AF260">
            <v>-87.986660780099513</v>
          </cell>
          <cell r="AG260">
            <v>-122.67645345027435</v>
          </cell>
          <cell r="AH260">
            <v>-172.488482682491</v>
          </cell>
          <cell r="AI260">
            <v>-226.46038802659999</v>
          </cell>
          <cell r="AJ260">
            <v>-276.31</v>
          </cell>
          <cell r="AK260">
            <v>-320</v>
          </cell>
        </row>
        <row r="261">
          <cell r="A261" t="str">
            <v>-  -  træpiller</v>
          </cell>
          <cell r="B261" t="str">
            <v>kvt</v>
          </cell>
          <cell r="C261" t="str">
            <v>fjr</v>
          </cell>
          <cell r="D261" t="str">
            <v>tpi</v>
          </cell>
          <cell r="E261" t="str">
            <v>a0a0</v>
          </cell>
          <cell r="F261" t="str">
            <v>a00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-9.0190000000000001</v>
          </cell>
          <cell r="AB261">
            <v>-34.519538299999994</v>
          </cell>
          <cell r="AC261">
            <v>-56.105607338824839</v>
          </cell>
          <cell r="AD261">
            <v>-24.859019081997005</v>
          </cell>
          <cell r="AE261">
            <v>-20.562019727062246</v>
          </cell>
          <cell r="AF261">
            <v>-17.808417241380511</v>
          </cell>
          <cell r="AG261">
            <v>-10.242194594785452</v>
          </cell>
          <cell r="AH261">
            <v>-1.0961586487714801</v>
          </cell>
          <cell r="AI261">
            <v>-18.422889976977199</v>
          </cell>
          <cell r="AJ261">
            <v>-6.68</v>
          </cell>
          <cell r="AK261">
            <v>-30.4</v>
          </cell>
        </row>
        <row r="262">
          <cell r="A262" t="str">
            <v>-  -  træaffald</v>
          </cell>
          <cell r="B262" t="str">
            <v>kvt</v>
          </cell>
          <cell r="C262" t="str">
            <v>fjr</v>
          </cell>
          <cell r="D262" t="str">
            <v>taf</v>
          </cell>
          <cell r="E262" t="str">
            <v>a0a0</v>
          </cell>
          <cell r="F262" t="str">
            <v>a00</v>
          </cell>
          <cell r="G262">
            <v>0</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-23.699325000000002</v>
          </cell>
          <cell r="AC262">
            <v>-21.182457088783057</v>
          </cell>
          <cell r="AD262">
            <v>-19.375740441074484</v>
          </cell>
          <cell r="AE262">
            <v>0</v>
          </cell>
          <cell r="AF262">
            <v>-1.3778138220060883</v>
          </cell>
          <cell r="AG262">
            <v>-108.05778070584351</v>
          </cell>
          <cell r="AH262">
            <v>-170.45097394469201</v>
          </cell>
          <cell r="AI262">
            <v>-141.64533601169501</v>
          </cell>
          <cell r="AJ262">
            <v>-131.72</v>
          </cell>
          <cell r="AK262">
            <v>-274.11</v>
          </cell>
        </row>
        <row r="263">
          <cell r="A263" t="str">
            <v>-  -  biogas, deponi</v>
          </cell>
          <cell r="B263" t="str">
            <v>kvt</v>
          </cell>
          <cell r="C263" t="str">
            <v>fjr</v>
          </cell>
          <cell r="D263" t="str">
            <v>bid</v>
          </cell>
          <cell r="E263" t="str">
            <v>a0a0</v>
          </cell>
          <cell r="F263" t="str">
            <v>a00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-22.494104416853901</v>
          </cell>
          <cell r="AI263">
            <v>-24.42</v>
          </cell>
          <cell r="AJ263">
            <v>-21.12</v>
          </cell>
          <cell r="AK263">
            <v>-16.98</v>
          </cell>
        </row>
        <row r="264">
          <cell r="A264" t="str">
            <v>-  -  biogas, andet</v>
          </cell>
          <cell r="B264" t="str">
            <v>kvt</v>
          </cell>
          <cell r="C264" t="str">
            <v>fjr</v>
          </cell>
          <cell r="D264" t="str">
            <v>bia</v>
          </cell>
          <cell r="E264" t="str">
            <v>a0a0</v>
          </cell>
          <cell r="F264" t="str">
            <v>a00</v>
          </cell>
          <cell r="G264">
            <v>-15</v>
          </cell>
          <cell r="H264">
            <v>0</v>
          </cell>
          <cell r="I264">
            <v>0</v>
          </cell>
          <cell r="J264">
            <v>-15</v>
          </cell>
          <cell r="K264">
            <v>-15</v>
          </cell>
          <cell r="L264">
            <v>-15</v>
          </cell>
          <cell r="M264">
            <v>-15</v>
          </cell>
          <cell r="N264">
            <v>-15</v>
          </cell>
          <cell r="O264">
            <v>-15</v>
          </cell>
          <cell r="P264">
            <v>-15</v>
          </cell>
          <cell r="Q264">
            <v>-15</v>
          </cell>
          <cell r="R264">
            <v>-15.5</v>
          </cell>
          <cell r="S264">
            <v>-22</v>
          </cell>
          <cell r="T264">
            <v>-26.5</v>
          </cell>
          <cell r="U264">
            <v>-26.75</v>
          </cell>
          <cell r="V264">
            <v>-23.085999999999999</v>
          </cell>
          <cell r="W264">
            <v>-27.37</v>
          </cell>
          <cell r="X264">
            <v>-39.031999999999996</v>
          </cell>
          <cell r="Y264">
            <v>-50.455999999999996</v>
          </cell>
          <cell r="Z264">
            <v>-76.394000000000005</v>
          </cell>
          <cell r="AA264">
            <v>-78.540000000000006</v>
          </cell>
          <cell r="AB264">
            <v>-123.99799999999999</v>
          </cell>
          <cell r="AC264">
            <v>-130.21450036467655</v>
          </cell>
          <cell r="AD264">
            <v>-157.61791564816565</v>
          </cell>
          <cell r="AE264">
            <v>-167.26849526984569</v>
          </cell>
          <cell r="AF264">
            <v>-209.0881170427898</v>
          </cell>
          <cell r="AG264">
            <v>-240.45818823356768</v>
          </cell>
          <cell r="AH264">
            <v>-235.596224011327</v>
          </cell>
          <cell r="AI264">
            <v>-248.79</v>
          </cell>
          <cell r="AJ264">
            <v>-279.49</v>
          </cell>
          <cell r="AK264">
            <v>-319.86</v>
          </cell>
        </row>
        <row r="265">
          <cell r="A265" t="str">
            <v>-  -  affald, plastik</v>
          </cell>
          <cell r="B265" t="str">
            <v>kvt</v>
          </cell>
          <cell r="C265" t="str">
            <v>fjr</v>
          </cell>
          <cell r="D265" t="str">
            <v>afp</v>
          </cell>
          <cell r="E265" t="str">
            <v>a0a0</v>
          </cell>
          <cell r="F265" t="str">
            <v>a00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-98.174173588810604</v>
          </cell>
          <cell r="AA265">
            <v>-137.95569127979789</v>
          </cell>
          <cell r="AB265">
            <v>-262.8529141962934</v>
          </cell>
          <cell r="AC265">
            <v>-301.28048241467542</v>
          </cell>
          <cell r="AD265">
            <v>-340.79723875987122</v>
          </cell>
          <cell r="AE265">
            <v>-446.14180074935268</v>
          </cell>
          <cell r="AF265">
            <v>-488.50124207268698</v>
          </cell>
          <cell r="AG265">
            <v>-484.21698510285114</v>
          </cell>
          <cell r="AH265">
            <v>-499.54111695313418</v>
          </cell>
          <cell r="AI265">
            <v>-558.5973397588981</v>
          </cell>
          <cell r="AJ265">
            <v>-640.99566481458851</v>
          </cell>
          <cell r="AK265">
            <v>-614.98288718226991</v>
          </cell>
        </row>
        <row r="266">
          <cell r="A266" t="str">
            <v>-  -  affald, andet</v>
          </cell>
          <cell r="B266" t="str">
            <v>kvt</v>
          </cell>
          <cell r="C266" t="str">
            <v>fjr</v>
          </cell>
          <cell r="D266" t="str">
            <v>afa</v>
          </cell>
          <cell r="E266" t="str">
            <v>a0a0</v>
          </cell>
          <cell r="F266" t="str">
            <v>a00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-303.52582641118937</v>
          </cell>
          <cell r="AA266">
            <v>-481.58930872020204</v>
          </cell>
          <cell r="AB266">
            <v>-970.05708580370663</v>
          </cell>
          <cell r="AC266">
            <v>-1111.8737932745969</v>
          </cell>
          <cell r="AD266">
            <v>-1359.7425289870689</v>
          </cell>
          <cell r="AE266">
            <v>-1891.3653071096808</v>
          </cell>
          <cell r="AF266">
            <v>-2070.9431400160247</v>
          </cell>
          <cell r="AG266">
            <v>-2035.0805574402234</v>
          </cell>
          <cell r="AH266">
            <v>-2099.4852432476355</v>
          </cell>
          <cell r="AI266">
            <v>-2347.6883722691023</v>
          </cell>
          <cell r="AJ266">
            <v>-2693.9943351854113</v>
          </cell>
          <cell r="AK266">
            <v>-2584.6671128177304</v>
          </cell>
        </row>
        <row r="267">
          <cell r="A267" t="str">
            <v>-  forbrug af egne varer</v>
          </cell>
        </row>
        <row r="268">
          <cell r="A268" t="str">
            <v>-  -  el</v>
          </cell>
          <cell r="B268" t="str">
            <v>kvt</v>
          </cell>
          <cell r="C268" t="str">
            <v>elf</v>
          </cell>
          <cell r="D268" t="str">
            <v>elc</v>
          </cell>
          <cell r="E268" t="str">
            <v>a0a0</v>
          </cell>
          <cell r="F268" t="str">
            <v>a00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-0.90691200000000005</v>
          </cell>
          <cell r="V268">
            <v>-2.3214240000000004</v>
          </cell>
          <cell r="W268">
            <v>-6.8559840000000003</v>
          </cell>
          <cell r="X268">
            <v>-9.3736800000000002</v>
          </cell>
          <cell r="Y268">
            <v>-18.566306925623671</v>
          </cell>
          <cell r="Z268">
            <v>-31.85220446162074</v>
          </cell>
          <cell r="AA268">
            <v>-59.142085074203962</v>
          </cell>
          <cell r="AB268">
            <v>-102.10638518338303</v>
          </cell>
          <cell r="AC268">
            <v>-159.58808639999998</v>
          </cell>
          <cell r="AD268">
            <v>-223.13331216000003</v>
          </cell>
          <cell r="AE268">
            <v>-330.54038927999989</v>
          </cell>
          <cell r="AF268">
            <v>-467.93606735342473</v>
          </cell>
          <cell r="AG268">
            <v>-341.80466399999989</v>
          </cell>
          <cell r="AH268">
            <v>-386.31221640000001</v>
          </cell>
          <cell r="AI268">
            <v>-434.404854</v>
          </cell>
          <cell r="AJ268">
            <v>-417.3</v>
          </cell>
          <cell r="AK268">
            <v>-1056</v>
          </cell>
        </row>
        <row r="269">
          <cell r="A269" t="str">
            <v>-  produktion</v>
          </cell>
        </row>
        <row r="270">
          <cell r="A270" t="str">
            <v>-  -  el</v>
          </cell>
          <cell r="B270" t="str">
            <v>kvt</v>
          </cell>
          <cell r="C270" t="str">
            <v>brt</v>
          </cell>
          <cell r="D270" t="str">
            <v>elc</v>
          </cell>
          <cell r="E270" t="str">
            <v>a0a0</v>
          </cell>
          <cell r="F270" t="str">
            <v>a00</v>
          </cell>
          <cell r="G270">
            <v>18</v>
          </cell>
          <cell r="H270">
            <v>0</v>
          </cell>
          <cell r="I270">
            <v>0</v>
          </cell>
          <cell r="J270">
            <v>18</v>
          </cell>
          <cell r="K270">
            <v>18</v>
          </cell>
          <cell r="L270">
            <v>18</v>
          </cell>
          <cell r="M270">
            <v>18</v>
          </cell>
          <cell r="N270">
            <v>18</v>
          </cell>
          <cell r="O270">
            <v>18</v>
          </cell>
          <cell r="P270">
            <v>18</v>
          </cell>
          <cell r="Q270">
            <v>18</v>
          </cell>
          <cell r="R270">
            <v>19.079999999999998</v>
          </cell>
          <cell r="S270">
            <v>27</v>
          </cell>
          <cell r="T270">
            <v>31.68</v>
          </cell>
          <cell r="U270">
            <v>48.24</v>
          </cell>
          <cell r="V270">
            <v>123.48</v>
          </cell>
          <cell r="W270">
            <v>364.68</v>
          </cell>
          <cell r="X270">
            <v>498.6</v>
          </cell>
          <cell r="Y270">
            <v>987.56951732040807</v>
          </cell>
          <cell r="Z270">
            <v>1694.2661947670606</v>
          </cell>
          <cell r="AA270">
            <v>3145.8555890534021</v>
          </cell>
          <cell r="AB270">
            <v>5431.1907012437778</v>
          </cell>
          <cell r="AC270">
            <v>8488.7279999999992</v>
          </cell>
          <cell r="AD270">
            <v>11868.793200000002</v>
          </cell>
          <cell r="AE270">
            <v>17581.935599999993</v>
          </cell>
          <cell r="AF270">
            <v>20098.325137709573</v>
          </cell>
          <cell r="AG270">
            <v>21541.870806480005</v>
          </cell>
          <cell r="AH270">
            <v>22026.3716628</v>
          </cell>
          <cell r="AI270">
            <v>21518.192966400002</v>
          </cell>
          <cell r="AJ270">
            <v>23329</v>
          </cell>
          <cell r="AK270">
            <v>23110.1</v>
          </cell>
        </row>
        <row r="271">
          <cell r="A271" t="str">
            <v>-  -  fjernvarme</v>
          </cell>
          <cell r="B271" t="str">
            <v>kvt</v>
          </cell>
          <cell r="C271" t="str">
            <v>net</v>
          </cell>
          <cell r="D271" t="str">
            <v>fjv</v>
          </cell>
          <cell r="E271" t="str">
            <v>a0a0</v>
          </cell>
          <cell r="F271" t="str">
            <v>a00</v>
          </cell>
          <cell r="G271">
            <v>30</v>
          </cell>
          <cell r="H271">
            <v>0</v>
          </cell>
          <cell r="I271">
            <v>0</v>
          </cell>
          <cell r="J271">
            <v>30</v>
          </cell>
          <cell r="K271">
            <v>30</v>
          </cell>
          <cell r="L271">
            <v>30</v>
          </cell>
          <cell r="M271">
            <v>30</v>
          </cell>
          <cell r="N271">
            <v>30</v>
          </cell>
          <cell r="O271">
            <v>30</v>
          </cell>
          <cell r="P271">
            <v>30</v>
          </cell>
          <cell r="Q271">
            <v>30</v>
          </cell>
          <cell r="R271">
            <v>31</v>
          </cell>
          <cell r="S271">
            <v>44</v>
          </cell>
          <cell r="T271">
            <v>53</v>
          </cell>
          <cell r="U271">
            <v>122</v>
          </cell>
          <cell r="V271">
            <v>294</v>
          </cell>
          <cell r="W271">
            <v>765</v>
          </cell>
          <cell r="X271">
            <v>1092</v>
          </cell>
          <cell r="Y271">
            <v>2144.6444843752306</v>
          </cell>
          <cell r="Z271">
            <v>3593.630546949983</v>
          </cell>
          <cell r="AA271">
            <v>6349.4797059770917</v>
          </cell>
          <cell r="AB271">
            <v>10280.796635589828</v>
          </cell>
          <cell r="AC271">
            <v>14766.694000000012</v>
          </cell>
          <cell r="AD271">
            <v>19512.735799999955</v>
          </cell>
          <cell r="AE271">
            <v>26869.920999999988</v>
          </cell>
          <cell r="AF271">
            <v>29189.647687353412</v>
          </cell>
          <cell r="AG271">
            <v>31303.640341594135</v>
          </cell>
          <cell r="AH271">
            <v>32012.355210394599</v>
          </cell>
          <cell r="AI271">
            <v>32069.280692394499</v>
          </cell>
          <cell r="AJ271">
            <v>34656.57</v>
          </cell>
          <cell r="AK271">
            <v>34661.29</v>
          </cell>
        </row>
        <row r="272">
          <cell r="A272" t="str">
            <v>Vindmøller</v>
          </cell>
        </row>
        <row r="273">
          <cell r="A273" t="str">
            <v>-  råvareforbrug til kraft</v>
          </cell>
        </row>
        <row r="274">
          <cell r="A274" t="str">
            <v>-  -  vindkraft</v>
          </cell>
          <cell r="B274" t="str">
            <v>vmt</v>
          </cell>
          <cell r="C274" t="str">
            <v>elr</v>
          </cell>
          <cell r="D274" t="str">
            <v>vin</v>
          </cell>
          <cell r="E274" t="str">
            <v>a0a0</v>
          </cell>
          <cell r="F274" t="str">
            <v>a00</v>
          </cell>
          <cell r="G274">
            <v>0</v>
          </cell>
          <cell r="H274">
            <v>0</v>
          </cell>
          <cell r="I274">
            <v>0</v>
          </cell>
          <cell r="J274">
            <v>0</v>
          </cell>
          <cell r="K274">
            <v>0</v>
          </cell>
          <cell r="L274">
            <v>0</v>
          </cell>
          <cell r="M274">
            <v>-10.8</v>
          </cell>
          <cell r="N274">
            <v>-21.6</v>
          </cell>
          <cell r="O274">
            <v>-37.800000000000004</v>
          </cell>
          <cell r="P274">
            <v>-37.800000000000004</v>
          </cell>
          <cell r="Q274">
            <v>-66.600000000000009</v>
          </cell>
          <cell r="R274">
            <v>-97.559999999999988</v>
          </cell>
          <cell r="S274">
            <v>-119.52000000000001</v>
          </cell>
          <cell r="T274">
            <v>-185.04</v>
          </cell>
          <cell r="U274">
            <v>-452.15999999999997</v>
          </cell>
          <cell r="V274">
            <v>-625.67999999999995</v>
          </cell>
          <cell r="W274">
            <v>-1050.1199999999999</v>
          </cell>
          <cell r="X274">
            <v>-1542.24</v>
          </cell>
          <cell r="Y274">
            <v>-2197.08</v>
          </cell>
          <cell r="Z274">
            <v>-2664.36</v>
          </cell>
          <cell r="AA274">
            <v>-3295.44</v>
          </cell>
          <cell r="AB274">
            <v>-3723.1200000000003</v>
          </cell>
          <cell r="AC274">
            <v>-4093.2000000000003</v>
          </cell>
          <cell r="AD274">
            <v>-4238.28</v>
          </cell>
          <cell r="AE274">
            <v>-4416.84</v>
          </cell>
          <cell r="AF274">
            <v>-6963.12</v>
          </cell>
          <cell r="AG274">
            <v>-10151.640000000001</v>
          </cell>
          <cell r="AH274">
            <v>-10904.4</v>
          </cell>
          <cell r="AI274">
            <v>-15268.3165116</v>
          </cell>
          <cell r="AJ274">
            <v>-15501.673421999998</v>
          </cell>
          <cell r="AK274">
            <v>-17556.981984000002</v>
          </cell>
        </row>
        <row r="275">
          <cell r="A275" t="str">
            <v>-  bruttoproduktion</v>
          </cell>
        </row>
        <row r="276">
          <cell r="A276" t="str">
            <v>-  -  el</v>
          </cell>
          <cell r="B276" t="str">
            <v>vmt</v>
          </cell>
          <cell r="C276" t="str">
            <v>brt</v>
          </cell>
          <cell r="D276" t="str">
            <v>elc</v>
          </cell>
          <cell r="E276" t="str">
            <v>a0a0</v>
          </cell>
          <cell r="F276" t="str">
            <v>a00</v>
          </cell>
          <cell r="G276">
            <v>0</v>
          </cell>
          <cell r="H276">
            <v>0</v>
          </cell>
          <cell r="I276">
            <v>0</v>
          </cell>
          <cell r="J276">
            <v>0</v>
          </cell>
          <cell r="K276">
            <v>0</v>
          </cell>
          <cell r="L276">
            <v>0</v>
          </cell>
          <cell r="M276">
            <v>10.8</v>
          </cell>
          <cell r="N276">
            <v>21.6</v>
          </cell>
          <cell r="O276">
            <v>37.800000000000004</v>
          </cell>
          <cell r="P276">
            <v>37.800000000000004</v>
          </cell>
          <cell r="Q276">
            <v>66.600000000000009</v>
          </cell>
          <cell r="R276">
            <v>97.559999999999988</v>
          </cell>
          <cell r="S276">
            <v>119.52000000000001</v>
          </cell>
          <cell r="T276">
            <v>185.04</v>
          </cell>
          <cell r="U276">
            <v>452.15999999999997</v>
          </cell>
          <cell r="V276">
            <v>625.67999999999995</v>
          </cell>
          <cell r="W276">
            <v>1050.1199999999999</v>
          </cell>
          <cell r="X276">
            <v>1542.24</v>
          </cell>
          <cell r="Y276">
            <v>2197.08</v>
          </cell>
          <cell r="Z276">
            <v>2664.36</v>
          </cell>
          <cell r="AA276">
            <v>3295.44</v>
          </cell>
          <cell r="AB276">
            <v>3723.1200000000003</v>
          </cell>
          <cell r="AC276">
            <v>4093.2000000000003</v>
          </cell>
          <cell r="AD276">
            <v>4238.28</v>
          </cell>
          <cell r="AE276">
            <v>4416.84</v>
          </cell>
          <cell r="AF276">
            <v>6963.12</v>
          </cell>
          <cell r="AG276">
            <v>10151.640000000001</v>
          </cell>
          <cell r="AH276">
            <v>10904.4</v>
          </cell>
          <cell r="AI276">
            <v>15268.3165116</v>
          </cell>
          <cell r="AJ276">
            <v>15501.673421999998</v>
          </cell>
          <cell r="AK276">
            <v>17556.981984000002</v>
          </cell>
        </row>
        <row r="277">
          <cell r="A277" t="str">
            <v>Vandkraftanlæg</v>
          </cell>
        </row>
        <row r="278">
          <cell r="A278" t="str">
            <v>-  råvareforbrug til kraft</v>
          </cell>
        </row>
        <row r="280">
          <cell r="A280" t="str">
            <v>-  bruttoproduktion</v>
          </cell>
        </row>
        <row r="283">
          <cell r="A283" t="str">
            <v>-  råvareforbrug til varme</v>
          </cell>
          <cell r="AD283">
            <v>22261.036359866146</v>
          </cell>
          <cell r="AE283">
            <v>20818.525242558593</v>
          </cell>
          <cell r="AF283">
            <v>17163.259229817559</v>
          </cell>
          <cell r="AG283">
            <v>16355.800278642433</v>
          </cell>
          <cell r="AH283">
            <v>15240.268546143297</v>
          </cell>
          <cell r="AI283">
            <v>14591.334054274917</v>
          </cell>
          <cell r="AJ283">
            <v>15657.82</v>
          </cell>
          <cell r="AK283">
            <v>14893.24</v>
          </cell>
        </row>
        <row r="284">
          <cell r="A284" t="str">
            <v>-  -  raffinaderigas</v>
          </cell>
          <cell r="B284" t="str">
            <v>fvv</v>
          </cell>
          <cell r="C284" t="str">
            <v>fjr</v>
          </cell>
          <cell r="D284" t="str">
            <v>rga</v>
          </cell>
          <cell r="E284" t="str">
            <v>a0a0</v>
          </cell>
          <cell r="F284" t="str">
            <v>a00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-369.37199940900479</v>
          </cell>
          <cell r="AD284">
            <v>-156.74399974920962</v>
          </cell>
          <cell r="AE284">
            <v>-35.204000000000001</v>
          </cell>
          <cell r="AF284">
            <v>-40.076999999999998</v>
          </cell>
          <cell r="AG284">
            <v>0</v>
          </cell>
          <cell r="AH284">
            <v>0</v>
          </cell>
          <cell r="AI284">
            <v>0</v>
          </cell>
          <cell r="AJ284">
            <v>0</v>
          </cell>
          <cell r="AK284">
            <v>0</v>
          </cell>
        </row>
        <row r="285">
          <cell r="A285" t="str">
            <v>-  -  LPG</v>
          </cell>
          <cell r="B285" t="str">
            <v>fvv</v>
          </cell>
          <cell r="C285" t="str">
            <v>fjr</v>
          </cell>
          <cell r="D285" t="str">
            <v>lpg</v>
          </cell>
          <cell r="E285" t="str">
            <v>a0a0</v>
          </cell>
          <cell r="F285" t="str">
            <v>a00</v>
          </cell>
          <cell r="G285">
            <v>-46</v>
          </cell>
          <cell r="H285">
            <v>0</v>
          </cell>
          <cell r="I285">
            <v>0</v>
          </cell>
          <cell r="J285">
            <v>0</v>
          </cell>
          <cell r="K285">
            <v>-35</v>
          </cell>
          <cell r="L285">
            <v>0</v>
          </cell>
          <cell r="M285">
            <v>0</v>
          </cell>
          <cell r="N285">
            <v>0</v>
          </cell>
          <cell r="O285">
            <v>-2</v>
          </cell>
          <cell r="P285">
            <v>-2</v>
          </cell>
          <cell r="Q285">
            <v>-153</v>
          </cell>
          <cell r="R285">
            <v>-141</v>
          </cell>
          <cell r="S285">
            <v>-135</v>
          </cell>
          <cell r="T285">
            <v>-63</v>
          </cell>
          <cell r="U285">
            <v>-23</v>
          </cell>
          <cell r="V285">
            <v>-12</v>
          </cell>
          <cell r="W285">
            <v>-10</v>
          </cell>
          <cell r="X285">
            <v>-10</v>
          </cell>
          <cell r="Y285">
            <v>-9</v>
          </cell>
          <cell r="Z285">
            <v>-13</v>
          </cell>
          <cell r="AA285">
            <v>-10</v>
          </cell>
          <cell r="AB285">
            <v>0</v>
          </cell>
          <cell r="AC285">
            <v>-2.7324000000000002</v>
          </cell>
          <cell r="AD285">
            <v>-0.73599999999999999</v>
          </cell>
          <cell r="AE285">
            <v>0</v>
          </cell>
          <cell r="AF285">
            <v>0</v>
          </cell>
          <cell r="AG285">
            <v>0</v>
          </cell>
          <cell r="AH285">
            <v>-8.9300000000000004E-3</v>
          </cell>
          <cell r="AI285">
            <v>-0.24553</v>
          </cell>
          <cell r="AJ285">
            <v>0</v>
          </cell>
          <cell r="AK285">
            <v>0</v>
          </cell>
        </row>
        <row r="286">
          <cell r="A286" t="str">
            <v>-  -  gas/dieselolie</v>
          </cell>
          <cell r="B286" t="str">
            <v>fvv</v>
          </cell>
          <cell r="C286" t="str">
            <v>fjr</v>
          </cell>
          <cell r="D286" t="str">
            <v>gdt</v>
          </cell>
          <cell r="E286" t="str">
            <v>a0a0</v>
          </cell>
          <cell r="F286" t="str">
            <v>a00</v>
          </cell>
          <cell r="G286">
            <v>-402</v>
          </cell>
          <cell r="H286">
            <v>0</v>
          </cell>
          <cell r="I286">
            <v>0</v>
          </cell>
          <cell r="J286">
            <v>-489</v>
          </cell>
          <cell r="K286">
            <v>-328</v>
          </cell>
          <cell r="L286">
            <v>-515</v>
          </cell>
          <cell r="M286">
            <v>-600</v>
          </cell>
          <cell r="N286">
            <v>-446</v>
          </cell>
          <cell r="O286">
            <v>-287</v>
          </cell>
          <cell r="P286">
            <v>-295</v>
          </cell>
          <cell r="Q286">
            <v>-389</v>
          </cell>
          <cell r="R286">
            <v>-330</v>
          </cell>
          <cell r="S286">
            <v>-1260</v>
          </cell>
          <cell r="T286">
            <v>-886</v>
          </cell>
          <cell r="U286">
            <v>-732</v>
          </cell>
          <cell r="V286">
            <v>-739</v>
          </cell>
          <cell r="W286">
            <v>-707</v>
          </cell>
          <cell r="X286">
            <v>-2952</v>
          </cell>
          <cell r="Y286">
            <v>-1941</v>
          </cell>
          <cell r="Z286">
            <v>-813</v>
          </cell>
          <cell r="AA286">
            <v>-744</v>
          </cell>
          <cell r="AB286">
            <v>-947</v>
          </cell>
          <cell r="AC286">
            <v>-1130.6178673394736</v>
          </cell>
          <cell r="AD286">
            <v>-867.1414408108626</v>
          </cell>
          <cell r="AE286">
            <v>-1538.1819633757104</v>
          </cell>
          <cell r="AF286">
            <v>-1253.4038645359999</v>
          </cell>
          <cell r="AG286">
            <v>-1163.7867800925026</v>
          </cell>
          <cell r="AH286">
            <v>-713.06761607107194</v>
          </cell>
          <cell r="AI286">
            <v>-1160.826456546461</v>
          </cell>
          <cell r="AJ286">
            <v>-1261.32</v>
          </cell>
          <cell r="AK286">
            <v>-1052.74</v>
          </cell>
        </row>
        <row r="287">
          <cell r="A287" t="str">
            <v>-  -  fuelolie</v>
          </cell>
          <cell r="B287" t="str">
            <v>fvv</v>
          </cell>
          <cell r="C287" t="str">
            <v>fjr</v>
          </cell>
          <cell r="D287" t="str">
            <v>fut</v>
          </cell>
          <cell r="E287" t="str">
            <v>a0a0</v>
          </cell>
          <cell r="F287" t="str">
            <v>a00</v>
          </cell>
          <cell r="G287">
            <v>-62686</v>
          </cell>
          <cell r="H287">
            <v>0</v>
          </cell>
          <cell r="I287">
            <v>0</v>
          </cell>
          <cell r="J287">
            <v>-47991</v>
          </cell>
          <cell r="K287">
            <v>-51863</v>
          </cell>
          <cell r="L287">
            <v>-52949</v>
          </cell>
          <cell r="M287">
            <v>-53328</v>
          </cell>
          <cell r="N287">
            <v>-55195</v>
          </cell>
          <cell r="O287">
            <v>-48280</v>
          </cell>
          <cell r="P287">
            <v>-42961</v>
          </cell>
          <cell r="Q287">
            <v>-40106</v>
          </cell>
          <cell r="R287">
            <v>-34007</v>
          </cell>
          <cell r="S287">
            <v>-28461</v>
          </cell>
          <cell r="T287">
            <v>-24385</v>
          </cell>
          <cell r="U287">
            <v>-14948</v>
          </cell>
          <cell r="V287">
            <v>-10813</v>
          </cell>
          <cell r="W287">
            <v>-4709</v>
          </cell>
          <cell r="X287">
            <v>-2318</v>
          </cell>
          <cell r="Y287">
            <v>-1289</v>
          </cell>
          <cell r="Z287">
            <v>-1519</v>
          </cell>
          <cell r="AA287">
            <v>-424</v>
          </cell>
          <cell r="AB287">
            <v>-210</v>
          </cell>
          <cell r="AC287">
            <v>-742.96822349232423</v>
          </cell>
          <cell r="AD287">
            <v>-1094.8082915819225</v>
          </cell>
          <cell r="AE287">
            <v>-1357.6432077122349</v>
          </cell>
          <cell r="AF287">
            <v>-961.39165477844153</v>
          </cell>
          <cell r="AG287">
            <v>-923.23041157499995</v>
          </cell>
          <cell r="AH287">
            <v>-1008.3517752499999</v>
          </cell>
          <cell r="AI287">
            <v>-903.19725332870007</v>
          </cell>
          <cell r="AJ287">
            <v>-770.51</v>
          </cell>
          <cell r="AK287">
            <v>-628.82000000000005</v>
          </cell>
        </row>
        <row r="288">
          <cell r="A288" t="str">
            <v>-  -  spildolie</v>
          </cell>
          <cell r="B288" t="str">
            <v>fvv</v>
          </cell>
          <cell r="C288" t="str">
            <v>fjr</v>
          </cell>
          <cell r="D288" t="str">
            <v>spo</v>
          </cell>
          <cell r="E288" t="str">
            <v>a0a0</v>
          </cell>
          <cell r="F288" t="str">
            <v>a00</v>
          </cell>
          <cell r="G288">
            <v>0</v>
          </cell>
          <cell r="H288">
            <v>0</v>
          </cell>
          <cell r="I288">
            <v>0</v>
          </cell>
          <cell r="J288">
            <v>0</v>
          </cell>
          <cell r="K288">
            <v>0</v>
          </cell>
          <cell r="L288">
            <v>0</v>
          </cell>
          <cell r="M288">
            <v>0</v>
          </cell>
          <cell r="N288">
            <v>0</v>
          </cell>
          <cell r="O288">
            <v>-717</v>
          </cell>
          <cell r="P288">
            <v>-717</v>
          </cell>
          <cell r="Q288">
            <v>-717</v>
          </cell>
          <cell r="R288">
            <v>-717</v>
          </cell>
          <cell r="S288">
            <v>-717</v>
          </cell>
          <cell r="T288">
            <v>-717</v>
          </cell>
          <cell r="U288">
            <v>-717</v>
          </cell>
          <cell r="V288">
            <v>-717</v>
          </cell>
          <cell r="W288">
            <v>-717</v>
          </cell>
          <cell r="X288">
            <v>-717</v>
          </cell>
          <cell r="Y288">
            <v>-717</v>
          </cell>
          <cell r="Z288">
            <v>-717</v>
          </cell>
          <cell r="AA288">
            <v>-717</v>
          </cell>
          <cell r="AB288">
            <v>-669</v>
          </cell>
          <cell r="AC288">
            <v>-674.18744836822293</v>
          </cell>
          <cell r="AD288">
            <v>-654.19758154188457</v>
          </cell>
          <cell r="AE288">
            <v>-804.42771986799983</v>
          </cell>
          <cell r="AF288">
            <v>-750.23931167599994</v>
          </cell>
          <cell r="AG288">
            <v>-739.93164613484339</v>
          </cell>
          <cell r="AH288">
            <v>-819.73144194224903</v>
          </cell>
          <cell r="AI288">
            <v>-579.87091870978099</v>
          </cell>
          <cell r="AJ288">
            <v>-689.79</v>
          </cell>
          <cell r="AK288">
            <v>-650.36</v>
          </cell>
        </row>
        <row r="290">
          <cell r="A290" t="str">
            <v>-  -  naturgas</v>
          </cell>
          <cell r="B290" t="str">
            <v>fvv</v>
          </cell>
          <cell r="C290" t="str">
            <v>fjr</v>
          </cell>
          <cell r="D290" t="str">
            <v>nga</v>
          </cell>
          <cell r="E290" t="str">
            <v>a0a0</v>
          </cell>
          <cell r="F290" t="str">
            <v>a00</v>
          </cell>
          <cell r="G290">
            <v>0</v>
          </cell>
          <cell r="H290">
            <v>0</v>
          </cell>
          <cell r="I290">
            <v>0</v>
          </cell>
          <cell r="J290">
            <v>0</v>
          </cell>
          <cell r="K290">
            <v>0</v>
          </cell>
          <cell r="L290">
            <v>0</v>
          </cell>
          <cell r="M290">
            <v>0</v>
          </cell>
          <cell r="N290">
            <v>0</v>
          </cell>
          <cell r="O290">
            <v>0</v>
          </cell>
          <cell r="P290">
            <v>0</v>
          </cell>
          <cell r="Q290">
            <v>0</v>
          </cell>
          <cell r="R290">
            <v>-296</v>
          </cell>
          <cell r="S290">
            <v>-1647</v>
          </cell>
          <cell r="T290">
            <v>-6082</v>
          </cell>
          <cell r="U290">
            <v>-12317</v>
          </cell>
          <cell r="V290">
            <v>-15041</v>
          </cell>
          <cell r="W290">
            <v>-13816</v>
          </cell>
          <cell r="X290">
            <v>-11291</v>
          </cell>
          <cell r="Y290">
            <v>-11033</v>
          </cell>
          <cell r="Z290">
            <v>-13655</v>
          </cell>
          <cell r="AA290">
            <v>-12350</v>
          </cell>
          <cell r="AB290">
            <v>-11420</v>
          </cell>
          <cell r="AC290">
            <v>-9825.2738088017813</v>
          </cell>
          <cell r="AD290">
            <v>-8366.6441833535155</v>
          </cell>
          <cell r="AE290">
            <v>-6424.7799186000702</v>
          </cell>
          <cell r="AF290">
            <v>-4298.18803841096</v>
          </cell>
          <cell r="AG290">
            <v>-3509.013326600093</v>
          </cell>
          <cell r="AH290">
            <v>-2924.3548177000002</v>
          </cell>
          <cell r="AI290">
            <v>-2448.6887806899999</v>
          </cell>
          <cell r="AJ290">
            <v>-3017.14</v>
          </cell>
          <cell r="AK290">
            <v>-2545.21</v>
          </cell>
        </row>
        <row r="293">
          <cell r="A293" t="str">
            <v>-  -  solvarme</v>
          </cell>
          <cell r="B293" t="str">
            <v>fvv</v>
          </cell>
          <cell r="C293" t="str">
            <v>fjr</v>
          </cell>
          <cell r="D293" t="str">
            <v>sol</v>
          </cell>
          <cell r="E293" t="str">
            <v>a0a0</v>
          </cell>
          <cell r="F293" t="str">
            <v>a00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cell r="W293">
            <v>0</v>
          </cell>
          <cell r="X293">
            <v>-4.3</v>
          </cell>
          <cell r="Y293">
            <v>-5.8</v>
          </cell>
          <cell r="Z293">
            <v>-5.8</v>
          </cell>
          <cell r="AA293">
            <v>-5.8</v>
          </cell>
          <cell r="AB293">
            <v>-5.8</v>
          </cell>
          <cell r="AC293">
            <v>-5.7461999999994227</v>
          </cell>
          <cell r="AD293">
            <v>-6.3630000000000004</v>
          </cell>
          <cell r="AE293">
            <v>-5.5969999999999995</v>
          </cell>
          <cell r="AF293">
            <v>-18.838999999999999</v>
          </cell>
          <cell r="AG293">
            <v>-16.046799999993798</v>
          </cell>
          <cell r="AH293">
            <v>-22.668839999999701</v>
          </cell>
          <cell r="AI293">
            <v>-24.282199999999698</v>
          </cell>
          <cell r="AJ293">
            <v>-27.29</v>
          </cell>
          <cell r="AK293">
            <v>-36.630000000000003</v>
          </cell>
        </row>
        <row r="294">
          <cell r="A294" t="str">
            <v>-  -  geotermi</v>
          </cell>
          <cell r="B294" t="str">
            <v>fvv</v>
          </cell>
          <cell r="C294" t="str">
            <v>fjr</v>
          </cell>
          <cell r="D294" t="str">
            <v>geo</v>
          </cell>
          <cell r="E294" t="str">
            <v>a0a0</v>
          </cell>
          <cell r="F294" t="str">
            <v>a00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-45</v>
          </cell>
          <cell r="Y294">
            <v>-48</v>
          </cell>
          <cell r="Z294">
            <v>-45</v>
          </cell>
          <cell r="AA294">
            <v>-45</v>
          </cell>
          <cell r="AB294">
            <v>-45</v>
          </cell>
          <cell r="AC294">
            <v>-42.404000000000003</v>
          </cell>
          <cell r="AD294">
            <v>-46.926000000000002</v>
          </cell>
          <cell r="AE294">
            <v>-32.201999999999998</v>
          </cell>
          <cell r="AF294">
            <v>-50.31</v>
          </cell>
          <cell r="AG294">
            <v>-53.719000000000001</v>
          </cell>
          <cell r="AH294">
            <v>-53.8631999999782</v>
          </cell>
          <cell r="AI294">
            <v>-58.039199999976503</v>
          </cell>
          <cell r="AJ294">
            <v>-71.37</v>
          </cell>
          <cell r="AK294">
            <v>-84.74</v>
          </cell>
        </row>
        <row r="295">
          <cell r="A295" t="str">
            <v>-  -  halm</v>
          </cell>
          <cell r="B295" t="str">
            <v>fvv</v>
          </cell>
          <cell r="C295" t="str">
            <v>fjr</v>
          </cell>
          <cell r="D295" t="str">
            <v>hal</v>
          </cell>
          <cell r="E295" t="str">
            <v>a0a0</v>
          </cell>
          <cell r="F295" t="str">
            <v>a00</v>
          </cell>
          <cell r="G295">
            <v>0</v>
          </cell>
          <cell r="H295">
            <v>0</v>
          </cell>
          <cell r="I295">
            <v>0</v>
          </cell>
          <cell r="J295">
            <v>0</v>
          </cell>
          <cell r="K295">
            <v>0</v>
          </cell>
          <cell r="L295">
            <v>0</v>
          </cell>
          <cell r="M295">
            <v>0</v>
          </cell>
          <cell r="N295">
            <v>-145</v>
          </cell>
          <cell r="O295">
            <v>-290</v>
          </cell>
          <cell r="P295">
            <v>-290</v>
          </cell>
          <cell r="Q295">
            <v>-304</v>
          </cell>
          <cell r="R295">
            <v>-551</v>
          </cell>
          <cell r="S295">
            <v>-1000.5</v>
          </cell>
          <cell r="T295">
            <v>-1436</v>
          </cell>
          <cell r="U295">
            <v>-1740</v>
          </cell>
          <cell r="V295">
            <v>-2262</v>
          </cell>
          <cell r="W295">
            <v>-2683</v>
          </cell>
          <cell r="X295">
            <v>-3074</v>
          </cell>
          <cell r="Y295">
            <v>-3524</v>
          </cell>
          <cell r="Z295">
            <v>-3843</v>
          </cell>
          <cell r="AA295">
            <v>-3915</v>
          </cell>
          <cell r="AB295">
            <v>-3806</v>
          </cell>
          <cell r="AC295">
            <v>-3837.356290715662</v>
          </cell>
          <cell r="AD295">
            <v>-4024.1345119685238</v>
          </cell>
          <cell r="AE295">
            <v>-4237.362900000001</v>
          </cell>
          <cell r="AF295">
            <v>-3912.758497027397</v>
          </cell>
          <cell r="AG295">
            <v>-3885.9221960000004</v>
          </cell>
          <cell r="AH295">
            <v>-3930.0441204999997</v>
          </cell>
          <cell r="AI295">
            <v>-3847.88013</v>
          </cell>
          <cell r="AJ295">
            <v>-3812.17</v>
          </cell>
          <cell r="AK295">
            <v>-3782.75</v>
          </cell>
        </row>
        <row r="296">
          <cell r="A296" t="str">
            <v>-  -  skovflis</v>
          </cell>
          <cell r="B296" t="str">
            <v>fvv</v>
          </cell>
          <cell r="C296" t="str">
            <v>fjr</v>
          </cell>
          <cell r="D296" t="str">
            <v>fli</v>
          </cell>
          <cell r="E296" t="str">
            <v>a0a0</v>
          </cell>
          <cell r="F296" t="str">
            <v>a00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-974</v>
          </cell>
          <cell r="V296">
            <v>-1246</v>
          </cell>
          <cell r="W296">
            <v>-1400</v>
          </cell>
          <cell r="X296">
            <v>-1540</v>
          </cell>
          <cell r="Y296">
            <v>-1470</v>
          </cell>
          <cell r="Z296">
            <v>-1358</v>
          </cell>
          <cell r="AA296">
            <v>-1445</v>
          </cell>
          <cell r="AB296">
            <v>-1351</v>
          </cell>
          <cell r="AC296">
            <v>-1592.7321819534152</v>
          </cell>
          <cell r="AD296">
            <v>-1822.3414016513141</v>
          </cell>
          <cell r="AE296">
            <v>-2215.9619000000002</v>
          </cell>
          <cell r="AF296">
            <v>-2114.5586955400472</v>
          </cell>
          <cell r="AG296">
            <v>-2208.2659834400006</v>
          </cell>
          <cell r="AH296">
            <v>-2139.5554793000001</v>
          </cell>
          <cell r="AI296">
            <v>-2093.9454941999998</v>
          </cell>
          <cell r="AJ296">
            <v>-2386.79</v>
          </cell>
          <cell r="AK296">
            <v>-2523.5100000000002</v>
          </cell>
        </row>
        <row r="297">
          <cell r="A297" t="str">
            <v>-  -  træpiller</v>
          </cell>
          <cell r="B297" t="str">
            <v>fvv</v>
          </cell>
          <cell r="C297" t="str">
            <v>fjr</v>
          </cell>
          <cell r="D297" t="str">
            <v>tpi</v>
          </cell>
          <cell r="E297" t="str">
            <v>a0a0</v>
          </cell>
          <cell r="F297" t="str">
            <v>a00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-35</v>
          </cell>
          <cell r="V297">
            <v>-175</v>
          </cell>
          <cell r="W297">
            <v>-350</v>
          </cell>
          <cell r="X297">
            <v>-875</v>
          </cell>
          <cell r="Y297">
            <v>-1400</v>
          </cell>
          <cell r="Z297">
            <v>-1943</v>
          </cell>
          <cell r="AA297">
            <v>-2275</v>
          </cell>
          <cell r="AB297">
            <v>-1810.6144999999999</v>
          </cell>
          <cell r="AC297">
            <v>-1824.1475524999996</v>
          </cell>
          <cell r="AD297">
            <v>-1867.1138499999997</v>
          </cell>
          <cell r="AE297">
            <v>-1932.5921999999998</v>
          </cell>
          <cell r="AF297">
            <v>-1923.6766918544772</v>
          </cell>
          <cell r="AG297">
            <v>-1985.6010500000002</v>
          </cell>
          <cell r="AH297">
            <v>-1990.6140654200001</v>
          </cell>
          <cell r="AI297">
            <v>-1875.4577750000001</v>
          </cell>
          <cell r="AJ297">
            <v>-1967.67</v>
          </cell>
          <cell r="AK297">
            <v>-1984.98</v>
          </cell>
        </row>
        <row r="298">
          <cell r="A298" t="str">
            <v>-  -  træaffald</v>
          </cell>
          <cell r="B298" t="str">
            <v>fvv</v>
          </cell>
          <cell r="C298" t="str">
            <v>fjr</v>
          </cell>
          <cell r="D298" t="str">
            <v>taf</v>
          </cell>
          <cell r="E298" t="str">
            <v>a0a0</v>
          </cell>
          <cell r="F298" t="str">
            <v>a00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-281</v>
          </cell>
          <cell r="V298">
            <v>-281</v>
          </cell>
          <cell r="W298">
            <v>-281</v>
          </cell>
          <cell r="X298">
            <v>-347</v>
          </cell>
          <cell r="Y298">
            <v>-347</v>
          </cell>
          <cell r="Z298">
            <v>-347</v>
          </cell>
          <cell r="AA298">
            <v>-376</v>
          </cell>
          <cell r="AB298">
            <v>-588.84</v>
          </cell>
          <cell r="AC298">
            <v>-363.53025602773585</v>
          </cell>
          <cell r="AD298">
            <v>-333.38910002665904</v>
          </cell>
          <cell r="AE298">
            <v>-311.66359999999997</v>
          </cell>
          <cell r="AF298">
            <v>-546.19960119037614</v>
          </cell>
          <cell r="AG298">
            <v>-489.76634999999999</v>
          </cell>
          <cell r="AH298">
            <v>-369.77677899999998</v>
          </cell>
          <cell r="AI298">
            <v>-324.569455</v>
          </cell>
          <cell r="AJ298">
            <v>-453.36</v>
          </cell>
          <cell r="AK298">
            <v>-423.68</v>
          </cell>
        </row>
        <row r="299">
          <cell r="A299" t="str">
            <v>-  -  biogas, deponi</v>
          </cell>
          <cell r="B299" t="str">
            <v>fvv</v>
          </cell>
          <cell r="C299" t="str">
            <v>fjr</v>
          </cell>
          <cell r="D299" t="str">
            <v>bid</v>
          </cell>
          <cell r="E299" t="str">
            <v>a0a0</v>
          </cell>
          <cell r="F299" t="str">
            <v>a00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-1.56637</v>
          </cell>
          <cell r="AI299">
            <v>-1.96</v>
          </cell>
          <cell r="AJ299">
            <v>-0.08</v>
          </cell>
          <cell r="AK299">
            <v>-0.15</v>
          </cell>
        </row>
        <row r="300">
          <cell r="A300" t="str">
            <v>-  -  biogas, slam</v>
          </cell>
          <cell r="B300" t="str">
            <v>fvv</v>
          </cell>
          <cell r="C300" t="str">
            <v>fjr</v>
          </cell>
          <cell r="D300" t="str">
            <v>bis</v>
          </cell>
          <cell r="E300" t="str">
            <v>a0a0</v>
          </cell>
          <cell r="F300" t="str">
            <v>a00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-7.5004559999999998</v>
          </cell>
          <cell r="AI300">
            <v>-5.05</v>
          </cell>
          <cell r="AJ300">
            <v>-2.2599999999999998</v>
          </cell>
          <cell r="AK300">
            <v>-3.36</v>
          </cell>
        </row>
        <row r="301">
          <cell r="A301" t="str">
            <v>-  -  biogas, andet</v>
          </cell>
          <cell r="B301" t="str">
            <v>fvv</v>
          </cell>
          <cell r="C301" t="str">
            <v>fjr</v>
          </cell>
          <cell r="D301" t="str">
            <v>bia</v>
          </cell>
          <cell r="E301" t="str">
            <v>a0a0</v>
          </cell>
          <cell r="F301" t="str">
            <v>a00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-10</v>
          </cell>
          <cell r="U301">
            <v>-40</v>
          </cell>
          <cell r="V301">
            <v>-40</v>
          </cell>
          <cell r="W301">
            <v>-34</v>
          </cell>
          <cell r="X301">
            <v>-30</v>
          </cell>
          <cell r="Y301">
            <v>-30</v>
          </cell>
          <cell r="Z301">
            <v>-30</v>
          </cell>
          <cell r="AA301">
            <v>-53</v>
          </cell>
          <cell r="AB301">
            <v>-53</v>
          </cell>
          <cell r="AC301">
            <v>-85.644696000091187</v>
          </cell>
          <cell r="AD301">
            <v>-147.56990928225298</v>
          </cell>
          <cell r="AE301">
            <v>-155.89969300000001</v>
          </cell>
          <cell r="AF301">
            <v>-132.25785297871826</v>
          </cell>
          <cell r="AG301">
            <v>-118.63447480000001</v>
          </cell>
          <cell r="AH301">
            <v>-108.10850296</v>
          </cell>
          <cell r="AI301">
            <v>-141.06</v>
          </cell>
          <cell r="AJ301">
            <v>-114.58</v>
          </cell>
          <cell r="AK301">
            <v>-98.59</v>
          </cell>
        </row>
        <row r="302">
          <cell r="A302" t="str">
            <v>-  -  affald, plastik</v>
          </cell>
          <cell r="B302" t="str">
            <v>fvv</v>
          </cell>
          <cell r="C302" t="str">
            <v>fjr</v>
          </cell>
          <cell r="D302" t="str">
            <v>afp</v>
          </cell>
          <cell r="E302" t="str">
            <v>a0a0</v>
          </cell>
          <cell r="F302" t="str">
            <v>a00</v>
          </cell>
          <cell r="G302">
            <v>-293.97995998632939</v>
          </cell>
          <cell r="H302">
            <v>0</v>
          </cell>
          <cell r="I302">
            <v>0</v>
          </cell>
          <cell r="J302">
            <v>-323.37795598496223</v>
          </cell>
          <cell r="K302">
            <v>-352.77595198359529</v>
          </cell>
          <cell r="L302">
            <v>-352.77595198359529</v>
          </cell>
          <cell r="M302">
            <v>-352.77595198359529</v>
          </cell>
          <cell r="N302">
            <v>-370.41474958277468</v>
          </cell>
          <cell r="O302">
            <v>-370.41474958277468</v>
          </cell>
          <cell r="P302">
            <v>-392.14826805319302</v>
          </cell>
          <cell r="Q302">
            <v>-413.25182946649727</v>
          </cell>
          <cell r="R302">
            <v>-437.36518570823324</v>
          </cell>
          <cell r="S302">
            <v>-456.40388787877635</v>
          </cell>
          <cell r="T302">
            <v>-481.91714869187552</v>
          </cell>
          <cell r="U302">
            <v>-500.60587471957803</v>
          </cell>
          <cell r="V302">
            <v>-500.60587471957803</v>
          </cell>
          <cell r="W302">
            <v>-474.30527032352705</v>
          </cell>
          <cell r="X302">
            <v>-480.15608484509954</v>
          </cell>
          <cell r="Y302">
            <v>-440.34727599331308</v>
          </cell>
          <cell r="Z302">
            <v>-460.09471479996341</v>
          </cell>
          <cell r="AA302">
            <v>-298.31503622928437</v>
          </cell>
          <cell r="AB302">
            <v>-220.93962063717231</v>
          </cell>
          <cell r="AC302">
            <v>-190.94279457372059</v>
          </cell>
          <cell r="AD302">
            <v>-195.97236722081504</v>
          </cell>
          <cell r="AE302">
            <v>-193.02879460068343</v>
          </cell>
          <cell r="AF302">
            <v>-187.98835269839171</v>
          </cell>
          <cell r="AG302">
            <v>-222.54818474301956</v>
          </cell>
          <cell r="AH302">
            <v>-208.17375523602234</v>
          </cell>
          <cell r="AI302">
            <v>-199.12373806810066</v>
          </cell>
          <cell r="AJ302">
            <v>-166.47870159604796</v>
          </cell>
          <cell r="AK302">
            <v>-179.5715818407173</v>
          </cell>
        </row>
        <row r="303">
          <cell r="A303" t="str">
            <v>-  -  affald, andet</v>
          </cell>
          <cell r="B303" t="str">
            <v>fvv</v>
          </cell>
          <cell r="C303" t="str">
            <v>fjr</v>
          </cell>
          <cell r="D303" t="str">
            <v>afa</v>
          </cell>
          <cell r="E303" t="str">
            <v>a0a0</v>
          </cell>
          <cell r="F303" t="str">
            <v>a00</v>
          </cell>
          <cell r="G303">
            <v>-908.90004001367072</v>
          </cell>
          <cell r="H303">
            <v>0</v>
          </cell>
          <cell r="I303">
            <v>0</v>
          </cell>
          <cell r="J303">
            <v>-999.79004401503744</v>
          </cell>
          <cell r="K303">
            <v>-1090.680048016405</v>
          </cell>
          <cell r="L303">
            <v>-1090.680048016405</v>
          </cell>
          <cell r="M303">
            <v>-1090.680048016405</v>
          </cell>
          <cell r="N303">
            <v>-1145.2140504172239</v>
          </cell>
          <cell r="O303">
            <v>-1145.2140504172239</v>
          </cell>
          <cell r="P303">
            <v>-1212.4077319468074</v>
          </cell>
          <cell r="Q303">
            <v>-1277.6537705335029</v>
          </cell>
          <cell r="R303">
            <v>-1352.2052142917673</v>
          </cell>
          <cell r="S303">
            <v>-1411.0673121212237</v>
          </cell>
          <cell r="T303">
            <v>-1489.946851308124</v>
          </cell>
          <cell r="U303">
            <v>-1547.7269252804222</v>
          </cell>
          <cell r="V303">
            <v>-1547.7269252804222</v>
          </cell>
          <cell r="W303">
            <v>-1466.4131500521171</v>
          </cell>
          <cell r="X303">
            <v>-1484.5021570477543</v>
          </cell>
          <cell r="Y303">
            <v>-1361.424965119543</v>
          </cell>
          <cell r="Z303">
            <v>-1422.4782693051982</v>
          </cell>
          <cell r="AA303">
            <v>-1041.3874972879885</v>
          </cell>
          <cell r="AB303">
            <v>-815.37633010155218</v>
          </cell>
          <cell r="AC303">
            <v>-704.67322542627949</v>
          </cell>
          <cell r="AD303">
            <v>-781.90763277918495</v>
          </cell>
          <cell r="AE303">
            <v>-818.32270539931653</v>
          </cell>
          <cell r="AF303">
            <v>-796.95434912675012</v>
          </cell>
          <cell r="AG303">
            <v>-935.33167525698036</v>
          </cell>
          <cell r="AH303">
            <v>-874.91842476397778</v>
          </cell>
          <cell r="AI303">
            <v>-836.88276193189938</v>
          </cell>
          <cell r="AJ303">
            <v>-699.68129840395204</v>
          </cell>
          <cell r="AK303">
            <v>-754.7084181592827</v>
          </cell>
        </row>
        <row r="305">
          <cell r="A305" t="str">
            <v>-  -  el til varmepumper</v>
          </cell>
          <cell r="B305" t="str">
            <v>fvv</v>
          </cell>
          <cell r="C305" t="str">
            <v>fjr</v>
          </cell>
          <cell r="D305" t="str">
            <v>elc</v>
          </cell>
          <cell r="E305" t="str">
            <v>a0a0</v>
          </cell>
          <cell r="F305" t="str">
            <v>a00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-11.530799999999999</v>
          </cell>
          <cell r="AD305">
            <v>-11.485256400000001</v>
          </cell>
          <cell r="AE305">
            <v>-42.940800002576168</v>
          </cell>
          <cell r="AF305">
            <v>-10.1052</v>
          </cell>
          <cell r="AG305">
            <v>-9.7200000000000009E-2</v>
          </cell>
          <cell r="AH305">
            <v>-0.13651199999999999</v>
          </cell>
          <cell r="AI305">
            <v>-1.1622167999999999</v>
          </cell>
          <cell r="AJ305">
            <v>-0.24</v>
          </cell>
          <cell r="AK305">
            <v>-1.26</v>
          </cell>
        </row>
        <row r="306">
          <cell r="A306" t="str">
            <v>-  nettoproduktion</v>
          </cell>
        </row>
        <row r="307">
          <cell r="A307" t="str">
            <v>-  -  fjernvarme</v>
          </cell>
          <cell r="B307" t="str">
            <v>fvv</v>
          </cell>
          <cell r="C307" t="str">
            <v>net</v>
          </cell>
          <cell r="D307" t="str">
            <v>fjv</v>
          </cell>
          <cell r="E307" t="str">
            <v>a0a0</v>
          </cell>
          <cell r="F307" t="str">
            <v>a00</v>
          </cell>
          <cell r="G307">
            <v>55083.6</v>
          </cell>
          <cell r="H307">
            <v>0</v>
          </cell>
          <cell r="I307">
            <v>0</v>
          </cell>
          <cell r="J307">
            <v>42558.16</v>
          </cell>
          <cell r="K307">
            <v>45856.72</v>
          </cell>
          <cell r="L307">
            <v>46921.72</v>
          </cell>
          <cell r="M307">
            <v>47380.72</v>
          </cell>
          <cell r="N307">
            <v>49031.256000000001</v>
          </cell>
          <cell r="O307">
            <v>43655.256000000001</v>
          </cell>
          <cell r="P307">
            <v>40537.51</v>
          </cell>
          <cell r="Q307">
            <v>39017.300799999997</v>
          </cell>
          <cell r="R307">
            <v>37137.338239999997</v>
          </cell>
          <cell r="S307">
            <v>37385.805200000003</v>
          </cell>
          <cell r="T307">
            <v>41530.738400000002</v>
          </cell>
          <cell r="U307">
            <v>39910.839999999997</v>
          </cell>
          <cell r="V307">
            <v>39881.839999999997</v>
          </cell>
          <cell r="W307">
            <v>33172.455679999999</v>
          </cell>
          <cell r="X307">
            <v>29925.362719999997</v>
          </cell>
          <cell r="Y307">
            <v>27755.226719999999</v>
          </cell>
          <cell r="Z307">
            <v>31378.386880000002</v>
          </cell>
          <cell r="AA307">
            <v>28809.843679999998</v>
          </cell>
          <cell r="AB307">
            <v>25480.875750192001</v>
          </cell>
          <cell r="AC307">
            <v>22385.852799999993</v>
          </cell>
          <cell r="AD307">
            <v>20628.326506849298</v>
          </cell>
          <cell r="AE307">
            <v>18782.654999999999</v>
          </cell>
          <cell r="AF307">
            <v>15193.197515068485</v>
          </cell>
          <cell r="AG307">
            <v>15210.147327043911</v>
          </cell>
          <cell r="AH307">
            <v>13484.596273308649</v>
          </cell>
          <cell r="AI307">
            <v>12491.675571197051</v>
          </cell>
          <cell r="AJ307">
            <v>13828.19</v>
          </cell>
          <cell r="AK307">
            <v>12973.46</v>
          </cell>
        </row>
        <row r="308">
          <cell r="A308" t="str">
            <v>Private elproducenter</v>
          </cell>
        </row>
        <row r="309">
          <cell r="A309" t="str">
            <v>-  råvareforbrug til kraft</v>
          </cell>
          <cell r="AD309">
            <v>80.372904000000005</v>
          </cell>
          <cell r="AE309">
            <v>16.724256000000004</v>
          </cell>
          <cell r="AF309">
            <v>2.759808</v>
          </cell>
          <cell r="AG309">
            <v>19.777535</v>
          </cell>
          <cell r="AH309">
            <v>27.830488000000003</v>
          </cell>
          <cell r="AI309">
            <v>27.47</v>
          </cell>
          <cell r="AJ309">
            <v>37.76</v>
          </cell>
          <cell r="AK309">
            <v>8.32</v>
          </cell>
        </row>
        <row r="310">
          <cell r="A310" t="str">
            <v>-  -  naturgas</v>
          </cell>
          <cell r="B310" t="str">
            <v>pel</v>
          </cell>
          <cell r="C310" t="str">
            <v>elr</v>
          </cell>
          <cell r="D310" t="str">
            <v>nga</v>
          </cell>
          <cell r="E310" t="str">
            <v>a0a0</v>
          </cell>
          <cell r="F310" t="str">
            <v>a00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-0.02</v>
          </cell>
          <cell r="AJ310">
            <v>0</v>
          </cell>
          <cell r="AK310">
            <v>-0.99</v>
          </cell>
        </row>
        <row r="311">
          <cell r="A311" t="str">
            <v>-  -  solvarme</v>
          </cell>
          <cell r="B311" t="str">
            <v>pel</v>
          </cell>
          <cell r="C311" t="str">
            <v>elr</v>
          </cell>
          <cell r="D311" t="str">
            <v>sol</v>
          </cell>
          <cell r="E311" t="str">
            <v>a0a0</v>
          </cell>
          <cell r="F311" t="str">
            <v>a00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-0.18</v>
          </cell>
          <cell r="AJ311">
            <v>-0.18</v>
          </cell>
          <cell r="AK311">
            <v>-0.6</v>
          </cell>
        </row>
        <row r="312">
          <cell r="A312" t="str">
            <v>-  -  biogas, deponi</v>
          </cell>
          <cell r="B312" t="str">
            <v>pel</v>
          </cell>
          <cell r="C312" t="str">
            <v>elr</v>
          </cell>
          <cell r="D312" t="str">
            <v>bid</v>
          </cell>
          <cell r="E312" t="str">
            <v>a0a0</v>
          </cell>
          <cell r="F312" t="str">
            <v>a00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-9.2040000000000006</v>
          </cell>
          <cell r="AH312">
            <v>-27.830488000000003</v>
          </cell>
          <cell r="AI312">
            <v>-27.27</v>
          </cell>
          <cell r="AJ312">
            <v>-37.58</v>
          </cell>
          <cell r="AK312">
            <v>-6.73</v>
          </cell>
        </row>
        <row r="313">
          <cell r="A313" t="str">
            <v>-  -  biogas, slam</v>
          </cell>
          <cell r="B313" t="str">
            <v>pel</v>
          </cell>
          <cell r="C313" t="str">
            <v>elr</v>
          </cell>
          <cell r="D313" t="str">
            <v>bis</v>
          </cell>
          <cell r="E313" t="str">
            <v>a0a0</v>
          </cell>
          <cell r="F313" t="str">
            <v>a00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-29.351264000025701</v>
          </cell>
          <cell r="AD313">
            <v>-29.839656000000002</v>
          </cell>
          <cell r="AE313">
            <v>-15.111432000000002</v>
          </cell>
          <cell r="AF313">
            <v>0</v>
          </cell>
          <cell r="AG313">
            <v>0</v>
          </cell>
          <cell r="AH313">
            <v>0</v>
          </cell>
          <cell r="AI313">
            <v>0</v>
          </cell>
          <cell r="AJ313">
            <v>0</v>
          </cell>
          <cell r="AK313">
            <v>0</v>
          </cell>
        </row>
        <row r="314">
          <cell r="A314" t="str">
            <v>-  -  biogas, andet</v>
          </cell>
          <cell r="B314" t="str">
            <v>pel</v>
          </cell>
          <cell r="C314" t="str">
            <v>elr</v>
          </cell>
          <cell r="D314" t="str">
            <v>bia</v>
          </cell>
          <cell r="E314" t="str">
            <v>a0a0</v>
          </cell>
          <cell r="F314" t="str">
            <v>a00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-50.533248</v>
          </cell>
          <cell r="AE314">
            <v>-1.6128240000000003</v>
          </cell>
          <cell r="AF314">
            <v>-2.759808</v>
          </cell>
          <cell r="AG314">
            <v>-10.573535</v>
          </cell>
          <cell r="AH314">
            <v>0</v>
          </cell>
          <cell r="AI314">
            <v>0</v>
          </cell>
          <cell r="AJ314">
            <v>0</v>
          </cell>
          <cell r="AK314">
            <v>0</v>
          </cell>
        </row>
        <row r="315">
          <cell r="A315" t="str">
            <v>-  bruttoproduktion</v>
          </cell>
        </row>
        <row r="317">
          <cell r="A317" t="str">
            <v>Private kraftvarmeproducenter</v>
          </cell>
        </row>
        <row r="318">
          <cell r="A318" t="str">
            <v>-  råvareforbrug til kraft</v>
          </cell>
          <cell r="AD318">
            <v>11140.148316152419</v>
          </cell>
          <cell r="AE318">
            <v>15173.827531091638</v>
          </cell>
          <cell r="AF318">
            <v>16752.272060846051</v>
          </cell>
          <cell r="AG318">
            <v>20005.292018770953</v>
          </cell>
          <cell r="AH318">
            <v>23644.270741208384</v>
          </cell>
          <cell r="AI318">
            <v>24375.718512754396</v>
          </cell>
          <cell r="AJ318">
            <v>23368.322013180004</v>
          </cell>
          <cell r="AK318">
            <v>22647.46</v>
          </cell>
        </row>
        <row r="321">
          <cell r="A321" t="str">
            <v>-  -  fuelolie</v>
          </cell>
          <cell r="B321" t="str">
            <v>pev</v>
          </cell>
          <cell r="C321" t="str">
            <v>elr</v>
          </cell>
          <cell r="D321" t="str">
            <v>fut</v>
          </cell>
          <cell r="E321" t="str">
            <v>a0a0</v>
          </cell>
          <cell r="F321" t="str">
            <v>a00</v>
          </cell>
          <cell r="G321">
            <v>-2204.7377205663438</v>
          </cell>
          <cell r="H321">
            <v>0</v>
          </cell>
          <cell r="I321">
            <v>0</v>
          </cell>
          <cell r="J321">
            <v>-2224.152681262658</v>
          </cell>
          <cell r="K321">
            <v>-2247.0541972045485</v>
          </cell>
          <cell r="L321">
            <v>-1927.6009006595334</v>
          </cell>
          <cell r="M321">
            <v>-1940.4038789940491</v>
          </cell>
          <cell r="N321">
            <v>-1759.1327508294096</v>
          </cell>
          <cell r="O321">
            <v>-1577.8616226647703</v>
          </cell>
          <cell r="P321">
            <v>-1438.9194402349722</v>
          </cell>
          <cell r="Q321">
            <v>-1457.9772578051734</v>
          </cell>
          <cell r="R321">
            <v>-1477.0350753753751</v>
          </cell>
          <cell r="S321">
            <v>-1493.5686731231228</v>
          </cell>
          <cell r="T321">
            <v>-1510.1022708708711</v>
          </cell>
          <cell r="U321">
            <v>-1204.9291931931932</v>
          </cell>
          <cell r="V321">
            <v>-1212.2475155155155</v>
          </cell>
          <cell r="W321">
            <v>-1214.9663786198646</v>
          </cell>
          <cell r="X321">
            <v>-1209.8302756734606</v>
          </cell>
          <cell r="Y321">
            <v>-1217.1194027617896</v>
          </cell>
          <cell r="Z321">
            <v>-1205.4637731683124</v>
          </cell>
          <cell r="AA321">
            <v>-1220.1880285281718</v>
          </cell>
          <cell r="AB321">
            <v>-1215.2333986495291</v>
          </cell>
          <cell r="AC321">
            <v>-964.50748312662563</v>
          </cell>
          <cell r="AD321">
            <v>-1116.3027595079802</v>
          </cell>
          <cell r="AE321">
            <v>-1037.3589180709632</v>
          </cell>
          <cell r="AF321">
            <v>-1041.241249901339</v>
          </cell>
          <cell r="AG321">
            <v>-1004.8872858210036</v>
          </cell>
          <cell r="AH321">
            <v>-957.48843797140319</v>
          </cell>
          <cell r="AI321">
            <v>-919.65407635947361</v>
          </cell>
          <cell r="AJ321">
            <v>-797.3</v>
          </cell>
          <cell r="AK321">
            <v>-710.06</v>
          </cell>
        </row>
        <row r="322">
          <cell r="A322" t="str">
            <v>-  -  spildolie</v>
          </cell>
          <cell r="B322" t="str">
            <v>pev</v>
          </cell>
          <cell r="C322" t="str">
            <v>elr</v>
          </cell>
          <cell r="D322" t="str">
            <v>spo</v>
          </cell>
          <cell r="E322" t="str">
            <v>a0a0</v>
          </cell>
          <cell r="F322" t="str">
            <v>a00</v>
          </cell>
          <cell r="G322">
            <v>0</v>
          </cell>
          <cell r="H322">
            <v>0</v>
          </cell>
          <cell r="I322">
            <v>0</v>
          </cell>
          <cell r="J322">
            <v>0</v>
          </cell>
          <cell r="K322">
            <v>0</v>
          </cell>
          <cell r="L322">
            <v>0</v>
          </cell>
          <cell r="M322">
            <v>0</v>
          </cell>
          <cell r="N322">
            <v>0</v>
          </cell>
          <cell r="O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-57.169092189703392</v>
          </cell>
          <cell r="AD322">
            <v>-64.111891366831657</v>
          </cell>
          <cell r="AE322">
            <v>0</v>
          </cell>
          <cell r="AF322">
            <v>0</v>
          </cell>
          <cell r="AG322">
            <v>0</v>
          </cell>
          <cell r="AH322">
            <v>0</v>
          </cell>
          <cell r="AI322">
            <v>0</v>
          </cell>
          <cell r="AJ322">
            <v>0</v>
          </cell>
          <cell r="AK322">
            <v>0</v>
          </cell>
        </row>
        <row r="323">
          <cell r="A323" t="str">
            <v>-  -  naturgas</v>
          </cell>
          <cell r="B323" t="str">
            <v>pev</v>
          </cell>
          <cell r="C323" t="str">
            <v>elr</v>
          </cell>
          <cell r="D323" t="str">
            <v>nga</v>
          </cell>
          <cell r="E323" t="str">
            <v>a0a0</v>
          </cell>
          <cell r="F323" t="str">
            <v>a00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0</v>
          </cell>
          <cell r="U323">
            <v>-297.83370000000002</v>
          </cell>
          <cell r="V323">
            <v>-296.178</v>
          </cell>
          <cell r="W323">
            <v>-672.23519999999996</v>
          </cell>
          <cell r="X323">
            <v>-683.81684099999995</v>
          </cell>
          <cell r="Y323">
            <v>-695.39848200000006</v>
          </cell>
          <cell r="Z323">
            <v>-633.14518499999997</v>
          </cell>
          <cell r="AA323">
            <v>-1033.2645033846154</v>
          </cell>
          <cell r="AB323">
            <v>-917.95212946153856</v>
          </cell>
          <cell r="AC323">
            <v>-2144.0726966006314</v>
          </cell>
          <cell r="AD323">
            <v>-3778.5967344889741</v>
          </cell>
          <cell r="AE323">
            <v>-6972.6254821746197</v>
          </cell>
          <cell r="AF323">
            <v>-8472.1292012150861</v>
          </cell>
          <cell r="AG323">
            <v>-11390.855913799691</v>
          </cell>
          <cell r="AH323">
            <v>-12798.467862021422</v>
          </cell>
          <cell r="AI323">
            <v>-12578.558575118399</v>
          </cell>
          <cell r="AJ323">
            <v>-12006.901072980005</v>
          </cell>
          <cell r="AK323">
            <v>-13101.27</v>
          </cell>
        </row>
        <row r="324">
          <cell r="A324" t="str">
            <v>-  -  anden stenkul</v>
          </cell>
          <cell r="B324" t="str">
            <v>pev</v>
          </cell>
          <cell r="C324" t="str">
            <v>elr</v>
          </cell>
          <cell r="D324" t="str">
            <v>ska</v>
          </cell>
          <cell r="E324" t="str">
            <v>a0a0</v>
          </cell>
          <cell r="F324" t="str">
            <v>a00</v>
          </cell>
          <cell r="G324">
            <v>-804.63692307692315</v>
          </cell>
          <cell r="H324">
            <v>0</v>
          </cell>
          <cell r="I324">
            <v>0</v>
          </cell>
          <cell r="J324">
            <v>-829.3938461538462</v>
          </cell>
          <cell r="K324">
            <v>-901.75692307692316</v>
          </cell>
          <cell r="L324">
            <v>-1316.4748124869054</v>
          </cell>
          <cell r="M324">
            <v>-1398.9364270173573</v>
          </cell>
          <cell r="N324">
            <v>-1317.3358954213606</v>
          </cell>
          <cell r="O324">
            <v>-1235.7353638253637</v>
          </cell>
          <cell r="P324">
            <v>-1388.6368885585587</v>
          </cell>
          <cell r="Q324">
            <v>-1383.5384132917534</v>
          </cell>
          <cell r="R324">
            <v>-1378.4399380249479</v>
          </cell>
          <cell r="S324">
            <v>-1488.0432383367981</v>
          </cell>
          <cell r="T324">
            <v>-1597.6465386486486</v>
          </cell>
          <cell r="U324">
            <v>-1541.400192224532</v>
          </cell>
          <cell r="V324">
            <v>-1485.1538458004156</v>
          </cell>
          <cell r="W324">
            <v>-1428.9074993762993</v>
          </cell>
          <cell r="X324">
            <v>-1511.1549158627859</v>
          </cell>
          <cell r="Y324">
            <v>-1593.4023323492725</v>
          </cell>
          <cell r="Z324">
            <v>-1429.9328930630631</v>
          </cell>
          <cell r="AA324">
            <v>-804.09083839223842</v>
          </cell>
          <cell r="AB324">
            <v>-693.60593756756771</v>
          </cell>
          <cell r="AC324">
            <v>-568.41029611979593</v>
          </cell>
          <cell r="AD324">
            <v>-659.40199424749198</v>
          </cell>
          <cell r="AE324">
            <v>-676.80358410906899</v>
          </cell>
          <cell r="AF324">
            <v>-748.89285415990662</v>
          </cell>
          <cell r="AG324">
            <v>-426.19087918014691</v>
          </cell>
          <cell r="AH324">
            <v>-287.61860311777502</v>
          </cell>
          <cell r="AI324">
            <v>-466.00228303374064</v>
          </cell>
          <cell r="AJ324">
            <v>-472.32</v>
          </cell>
          <cell r="AK324">
            <v>-145.07</v>
          </cell>
        </row>
        <row r="325">
          <cell r="A325" t="str">
            <v>-  -  halm</v>
          </cell>
          <cell r="B325" t="str">
            <v>pev</v>
          </cell>
          <cell r="C325" t="str">
            <v>elr</v>
          </cell>
          <cell r="D325" t="str">
            <v>hal</v>
          </cell>
          <cell r="E325" t="str">
            <v>a0a0</v>
          </cell>
          <cell r="F325" t="str">
            <v>a00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-0.44593921774721601</v>
          </cell>
          <cell r="AI325">
            <v>-0.23</v>
          </cell>
          <cell r="AJ325">
            <v>-0.09</v>
          </cell>
          <cell r="AK325">
            <v>0</v>
          </cell>
        </row>
        <row r="326">
          <cell r="A326" t="str">
            <v>-  -  skovflis</v>
          </cell>
          <cell r="B326" t="str">
            <v>pev</v>
          </cell>
          <cell r="C326" t="str">
            <v>elr</v>
          </cell>
          <cell r="D326" t="str">
            <v>fli</v>
          </cell>
          <cell r="E326" t="str">
            <v>a0a0</v>
          </cell>
          <cell r="F326" t="str">
            <v>a00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-3.555297668769982</v>
          </cell>
          <cell r="AE326">
            <v>-6.7691707319139329</v>
          </cell>
          <cell r="AF326">
            <v>0</v>
          </cell>
          <cell r="AG326">
            <v>0</v>
          </cell>
          <cell r="AH326">
            <v>0</v>
          </cell>
          <cell r="AI326">
            <v>0</v>
          </cell>
          <cell r="AJ326">
            <v>0</v>
          </cell>
          <cell r="AK326">
            <v>0</v>
          </cell>
        </row>
        <row r="327">
          <cell r="A327" t="str">
            <v>-  -  træpiller</v>
          </cell>
          <cell r="B327" t="str">
            <v>pev</v>
          </cell>
          <cell r="C327" t="str">
            <v>elr</v>
          </cell>
          <cell r="D327" t="str">
            <v>tpi</v>
          </cell>
          <cell r="E327" t="str">
            <v>a0a0</v>
          </cell>
          <cell r="F327" t="str">
            <v>a00</v>
          </cell>
          <cell r="G327">
            <v>0</v>
          </cell>
          <cell r="H327">
            <v>0</v>
          </cell>
          <cell r="I327">
            <v>0</v>
          </cell>
          <cell r="J327">
            <v>0</v>
          </cell>
          <cell r="K327">
            <v>0</v>
          </cell>
          <cell r="L327">
            <v>0</v>
          </cell>
          <cell r="M327">
            <v>0</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J327">
            <v>-7.0000000000000007E-2</v>
          </cell>
          <cell r="AK327">
            <v>0</v>
          </cell>
        </row>
        <row r="328">
          <cell r="A328" t="str">
            <v>-  -  træaffald</v>
          </cell>
          <cell r="B328" t="str">
            <v>pev</v>
          </cell>
          <cell r="C328" t="str">
            <v>elr</v>
          </cell>
          <cell r="D328" t="str">
            <v>taf</v>
          </cell>
          <cell r="E328" t="str">
            <v>a0a0</v>
          </cell>
          <cell r="F328" t="str">
            <v>a00</v>
          </cell>
          <cell r="G328">
            <v>-79.095789473684206</v>
          </cell>
          <cell r="H328">
            <v>0</v>
          </cell>
          <cell r="I328">
            <v>0</v>
          </cell>
          <cell r="J328">
            <v>-32.864210526315787</v>
          </cell>
          <cell r="K328">
            <v>-43.89473684210526</v>
          </cell>
          <cell r="L328">
            <v>-54.925263157894726</v>
          </cell>
          <cell r="M328">
            <v>-65.955789473684206</v>
          </cell>
          <cell r="N328">
            <v>-78.111947368421042</v>
          </cell>
          <cell r="O328">
            <v>-90.268105263157892</v>
          </cell>
          <cell r="P328">
            <v>-146.91226105263155</v>
          </cell>
          <cell r="Q328">
            <v>-203.55641684210528</v>
          </cell>
          <cell r="R328">
            <v>-260.20057263157895</v>
          </cell>
          <cell r="S328">
            <v>-238.92070736842103</v>
          </cell>
          <cell r="T328">
            <v>-217.64084210526315</v>
          </cell>
          <cell r="U328">
            <v>-336.24647368421051</v>
          </cell>
          <cell r="V328">
            <v>-454.85210526315785</v>
          </cell>
          <cell r="W328">
            <v>-573.45773684210519</v>
          </cell>
          <cell r="X328">
            <v>-659.21221894736846</v>
          </cell>
          <cell r="Y328">
            <v>-744.96670105263161</v>
          </cell>
          <cell r="Z328">
            <v>-736.14707052631582</v>
          </cell>
          <cell r="AA328">
            <v>-727.32744000000002</v>
          </cell>
          <cell r="AB328">
            <v>-718.50780947368423</v>
          </cell>
          <cell r="AC328">
            <v>-722.71000044212349</v>
          </cell>
          <cell r="AD328">
            <v>-675.0174545715488</v>
          </cell>
          <cell r="AE328">
            <v>-738.87048463138967</v>
          </cell>
          <cell r="AF328">
            <v>-732.70647774016447</v>
          </cell>
          <cell r="AG328">
            <v>-679.64369192225774</v>
          </cell>
          <cell r="AH328">
            <v>-1599.0239708073375</v>
          </cell>
          <cell r="AI328">
            <v>-1743.0509721533306</v>
          </cell>
          <cell r="AJ328">
            <v>-1585.28</v>
          </cell>
          <cell r="AK328">
            <v>-155.55000000000001</v>
          </cell>
        </row>
        <row r="329">
          <cell r="A329" t="str">
            <v>-  -  biogas, deponi</v>
          </cell>
          <cell r="B329" t="str">
            <v>pev</v>
          </cell>
          <cell r="C329" t="str">
            <v>elr</v>
          </cell>
          <cell r="D329" t="str">
            <v>bid</v>
          </cell>
          <cell r="E329" t="str">
            <v>a0a0</v>
          </cell>
          <cell r="F329" t="str">
            <v>a00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-8.8333320377834692</v>
          </cell>
          <cell r="X329">
            <v>-11.154638910700125</v>
          </cell>
          <cell r="Y329">
            <v>-26.538206996012175</v>
          </cell>
          <cell r="Z329">
            <v>-36.347080182868602</v>
          </cell>
          <cell r="AA329">
            <v>-73.888313016200911</v>
          </cell>
          <cell r="AB329">
            <v>-90.741740582708786</v>
          </cell>
          <cell r="AC329">
            <v>-87.465139999999991</v>
          </cell>
          <cell r="AD329">
            <v>-133.03015199999999</v>
          </cell>
          <cell r="AE329">
            <v>-104.174114</v>
          </cell>
          <cell r="AF329">
            <v>-276.364426786173</v>
          </cell>
          <cell r="AG329">
            <v>-375.38448780002585</v>
          </cell>
          <cell r="AH329">
            <v>-313.53096635322458</v>
          </cell>
          <cell r="AI329">
            <v>-295.72000000000003</v>
          </cell>
          <cell r="AJ329">
            <v>-242.21</v>
          </cell>
          <cell r="AK329">
            <v>-374.67</v>
          </cell>
        </row>
        <row r="330">
          <cell r="A330" t="str">
            <v>-  -  biogas, slam</v>
          </cell>
          <cell r="B330" t="str">
            <v>pev</v>
          </cell>
          <cell r="C330" t="str">
            <v>elr</v>
          </cell>
          <cell r="D330" t="str">
            <v>bis</v>
          </cell>
          <cell r="E330" t="str">
            <v>a0a0</v>
          </cell>
          <cell r="F330" t="str">
            <v>a00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-234.48275862068968</v>
          </cell>
          <cell r="Y330">
            <v>-234.48275862068968</v>
          </cell>
          <cell r="Z330">
            <v>-234.48275862068968</v>
          </cell>
          <cell r="AA330">
            <v>-275.86206896551727</v>
          </cell>
          <cell r="AB330">
            <v>-275.86206896551727</v>
          </cell>
          <cell r="AC330">
            <v>-319.73701540299697</v>
          </cell>
          <cell r="AD330">
            <v>-407.87868393399543</v>
          </cell>
          <cell r="AE330">
            <v>-374.14196087136895</v>
          </cell>
          <cell r="AF330">
            <v>-399.24124229026279</v>
          </cell>
          <cell r="AG330">
            <v>-422.71471329343802</v>
          </cell>
          <cell r="AH330">
            <v>-409.90898828401799</v>
          </cell>
          <cell r="AI330">
            <v>-461.3</v>
          </cell>
          <cell r="AJ330">
            <v>-449.77</v>
          </cell>
          <cell r="AK330">
            <v>-450.8</v>
          </cell>
        </row>
        <row r="331">
          <cell r="A331" t="str">
            <v>-  -  biogas, andet</v>
          </cell>
          <cell r="B331" t="str">
            <v>pev</v>
          </cell>
          <cell r="C331" t="str">
            <v>elr</v>
          </cell>
          <cell r="D331" t="str">
            <v>bia</v>
          </cell>
          <cell r="E331" t="str">
            <v>a0a0</v>
          </cell>
          <cell r="F331" t="str">
            <v>a00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-17.530519381489601</v>
          </cell>
          <cell r="AD331">
            <v>-28.568465092541345</v>
          </cell>
          <cell r="AE331">
            <v>-86.193440835613487</v>
          </cell>
          <cell r="AF331">
            <v>-79.397040106196059</v>
          </cell>
          <cell r="AG331">
            <v>-70.502518280905761</v>
          </cell>
          <cell r="AH331">
            <v>-52.322631597845358</v>
          </cell>
          <cell r="AI331">
            <v>-98.29</v>
          </cell>
          <cell r="AJ331">
            <v>-158.8809402</v>
          </cell>
          <cell r="AK331">
            <v>-268.51</v>
          </cell>
        </row>
        <row r="333">
          <cell r="A333" t="str">
            <v>-  -  affald, plastik</v>
          </cell>
          <cell r="B333" t="str">
            <v>pev</v>
          </cell>
          <cell r="C333" t="str">
            <v>elr</v>
          </cell>
          <cell r="D333" t="str">
            <v>afp</v>
          </cell>
          <cell r="E333" t="str">
            <v>a0a0</v>
          </cell>
          <cell r="F333" t="str">
            <v>a00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-47.328673232750958</v>
          </cell>
          <cell r="X333">
            <v>-59.766151411005801</v>
          </cell>
          <cell r="Y333">
            <v>-142.19075222406511</v>
          </cell>
          <cell r="Z333">
            <v>-194.74633961243541</v>
          </cell>
          <cell r="AA333">
            <v>-360.70060314398859</v>
          </cell>
          <cell r="AB333">
            <v>-424.1240294458849</v>
          </cell>
          <cell r="AC333">
            <v>-494.09425556184772</v>
          </cell>
          <cell r="AD333">
            <v>-504.30414849999005</v>
          </cell>
          <cell r="AE333">
            <v>-600.34359287552957</v>
          </cell>
          <cell r="AF333">
            <v>-624.59962707354748</v>
          </cell>
          <cell r="AG333">
            <v>-722.42682116202604</v>
          </cell>
          <cell r="AH333">
            <v>-997.8944422185167</v>
          </cell>
          <cell r="AI333">
            <v>-1150.094749275831</v>
          </cell>
          <cell r="AJ333">
            <v>-1113.1754374316145</v>
          </cell>
          <cell r="AK333">
            <v>-1067.2888515594425</v>
          </cell>
        </row>
        <row r="336">
          <cell r="A336" t="str">
            <v>-  -  raffinaderigas</v>
          </cell>
          <cell r="B336" t="str">
            <v>pev</v>
          </cell>
          <cell r="C336" t="str">
            <v>fjr</v>
          </cell>
          <cell r="D336" t="str">
            <v>rga</v>
          </cell>
          <cell r="E336" t="str">
            <v>a0a0</v>
          </cell>
          <cell r="F336" t="str">
            <v>a00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-102</v>
          </cell>
          <cell r="AD336">
            <v>-114.5</v>
          </cell>
          <cell r="AE336">
            <v>-126.5</v>
          </cell>
          <cell r="AF336">
            <v>-105.5</v>
          </cell>
          <cell r="AG336">
            <v>-123</v>
          </cell>
          <cell r="AH336">
            <v>-128.5</v>
          </cell>
          <cell r="AI336">
            <v>-121</v>
          </cell>
          <cell r="AJ336">
            <v>-120.91</v>
          </cell>
          <cell r="AK336">
            <v>-126.93</v>
          </cell>
        </row>
        <row r="337">
          <cell r="A337" t="str">
            <v>-  -  gas/dieselolie</v>
          </cell>
          <cell r="B337" t="str">
            <v>pev</v>
          </cell>
          <cell r="C337" t="str">
            <v>fjr</v>
          </cell>
          <cell r="D337" t="str">
            <v>gdt</v>
          </cell>
          <cell r="E337" t="str">
            <v>a0a0</v>
          </cell>
          <cell r="F337" t="str">
            <v>a00</v>
          </cell>
          <cell r="G337">
            <v>0</v>
          </cell>
          <cell r="H337">
            <v>0</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0</v>
          </cell>
          <cell r="AD337">
            <v>-0.26251420041679835</v>
          </cell>
          <cell r="AE337">
            <v>-15.788207816397932</v>
          </cell>
          <cell r="AF337">
            <v>-12.043533189864554</v>
          </cell>
          <cell r="AG337">
            <v>0</v>
          </cell>
          <cell r="AH337">
            <v>-23.341805865233798</v>
          </cell>
          <cell r="AI337">
            <v>-19.931332007877799</v>
          </cell>
          <cell r="AJ337">
            <v>-15.92</v>
          </cell>
          <cell r="AK337">
            <v>-20.91</v>
          </cell>
        </row>
        <row r="338">
          <cell r="A338" t="str">
            <v>-  -  fuelolie</v>
          </cell>
          <cell r="B338" t="str">
            <v>pev</v>
          </cell>
          <cell r="C338" t="str">
            <v>fjr</v>
          </cell>
          <cell r="D338" t="str">
            <v>fut</v>
          </cell>
          <cell r="E338" t="str">
            <v>a0a0</v>
          </cell>
          <cell r="F338" t="str">
            <v>a00</v>
          </cell>
          <cell r="G338">
            <v>-9.52</v>
          </cell>
          <cell r="H338">
            <v>0</v>
          </cell>
          <cell r="I338">
            <v>0</v>
          </cell>
          <cell r="J338">
            <v>-28.12</v>
          </cell>
          <cell r="K338">
            <v>-37.200000000000003</v>
          </cell>
          <cell r="L338">
            <v>-34.71</v>
          </cell>
          <cell r="M338">
            <v>-41.85</v>
          </cell>
          <cell r="N338">
            <v>-41.85</v>
          </cell>
          <cell r="O338">
            <v>-48.66</v>
          </cell>
          <cell r="P338">
            <v>-56.25</v>
          </cell>
          <cell r="Q338">
            <v>-63.75</v>
          </cell>
          <cell r="R338">
            <v>-75</v>
          </cell>
          <cell r="S338">
            <v>-81.25</v>
          </cell>
          <cell r="T338">
            <v>-87.5</v>
          </cell>
          <cell r="U338">
            <v>-43.75</v>
          </cell>
          <cell r="V338">
            <v>-50</v>
          </cell>
          <cell r="W338">
            <v>-56.25</v>
          </cell>
          <cell r="X338">
            <v>-63.17651944552329</v>
          </cell>
          <cell r="Y338">
            <v>-52.453931363440354</v>
          </cell>
          <cell r="Z338">
            <v>-98.020715390610505</v>
          </cell>
          <cell r="AA338">
            <v>-115.06129384560001</v>
          </cell>
          <cell r="AB338">
            <v>-135.96442495486372</v>
          </cell>
          <cell r="AC338">
            <v>-168.1477508113868</v>
          </cell>
          <cell r="AD338">
            <v>-166.23648554804225</v>
          </cell>
          <cell r="AE338">
            <v>-162.47011151348636</v>
          </cell>
          <cell r="AF338">
            <v>-237.3268376480039</v>
          </cell>
          <cell r="AG338">
            <v>-243.68267889041957</v>
          </cell>
          <cell r="AH338">
            <v>-77.667321041373697</v>
          </cell>
          <cell r="AI338">
            <v>-83.324358061630605</v>
          </cell>
          <cell r="AJ338">
            <v>-49.56</v>
          </cell>
          <cell r="AK338">
            <v>-68.06</v>
          </cell>
        </row>
        <row r="339">
          <cell r="A339" t="str">
            <v>-  -  spildolie</v>
          </cell>
          <cell r="B339" t="str">
            <v>pev</v>
          </cell>
          <cell r="C339" t="str">
            <v>fjr</v>
          </cell>
          <cell r="D339" t="str">
            <v>spo</v>
          </cell>
          <cell r="E339" t="str">
            <v>a0a0</v>
          </cell>
          <cell r="F339" t="str">
            <v>a00</v>
          </cell>
          <cell r="G339">
            <v>0</v>
          </cell>
          <cell r="H339">
            <v>0</v>
          </cell>
          <cell r="I339">
            <v>0</v>
          </cell>
          <cell r="J339">
            <v>0</v>
          </cell>
          <cell r="K339">
            <v>0</v>
          </cell>
          <cell r="L339">
            <v>0</v>
          </cell>
          <cell r="M339">
            <v>0</v>
          </cell>
          <cell r="N339">
            <v>0</v>
          </cell>
          <cell r="O339">
            <v>0</v>
          </cell>
          <cell r="P339">
            <v>0</v>
          </cell>
          <cell r="Q339">
            <v>0</v>
          </cell>
          <cell r="R339">
            <v>0</v>
          </cell>
          <cell r="S339">
            <v>0</v>
          </cell>
          <cell r="T339">
            <v>0</v>
          </cell>
          <cell r="U339">
            <v>0</v>
          </cell>
          <cell r="V339">
            <v>0</v>
          </cell>
          <cell r="W339">
            <v>0</v>
          </cell>
          <cell r="X339">
            <v>0</v>
          </cell>
          <cell r="Y339">
            <v>0</v>
          </cell>
          <cell r="Z339">
            <v>0</v>
          </cell>
          <cell r="AA339">
            <v>0</v>
          </cell>
          <cell r="AB339">
            <v>0</v>
          </cell>
          <cell r="AC339">
            <v>-55.092355014280649</v>
          </cell>
          <cell r="AD339">
            <v>-69.945095880870724</v>
          </cell>
          <cell r="AE339">
            <v>0</v>
          </cell>
          <cell r="AF339">
            <v>0</v>
          </cell>
          <cell r="AG339">
            <v>0</v>
          </cell>
          <cell r="AH339">
            <v>0</v>
          </cell>
          <cell r="AI339">
            <v>0</v>
          </cell>
          <cell r="AJ339">
            <v>0</v>
          </cell>
          <cell r="AK339">
            <v>0</v>
          </cell>
        </row>
        <row r="340">
          <cell r="A340" t="str">
            <v>-  -  naturgas</v>
          </cell>
          <cell r="B340" t="str">
            <v>pev</v>
          </cell>
          <cell r="C340" t="str">
            <v>fjr</v>
          </cell>
          <cell r="D340" t="str">
            <v>nga</v>
          </cell>
          <cell r="E340" t="str">
            <v>a0a0</v>
          </cell>
          <cell r="F340" t="str">
            <v>a00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-50</v>
          </cell>
          <cell r="V340">
            <v>-50</v>
          </cell>
          <cell r="W340">
            <v>-62.5</v>
          </cell>
          <cell r="X340">
            <v>-62.5</v>
          </cell>
          <cell r="Y340">
            <v>-42</v>
          </cell>
          <cell r="Z340">
            <v>-44.330500000000001</v>
          </cell>
          <cell r="AA340">
            <v>-46.661000000000001</v>
          </cell>
          <cell r="AB340">
            <v>-48.991500000000002</v>
          </cell>
          <cell r="AC340">
            <v>-44.96619166810855</v>
          </cell>
          <cell r="AD340">
            <v>-21.112700174359421</v>
          </cell>
          <cell r="AE340">
            <v>-116.6825</v>
          </cell>
          <cell r="AF340">
            <v>-171.96939535177864</v>
          </cell>
          <cell r="AG340">
            <v>-151.51008917854844</v>
          </cell>
          <cell r="AH340">
            <v>-209.54142839992409</v>
          </cell>
          <cell r="AI340">
            <v>-200.14881722349122</v>
          </cell>
          <cell r="AJ340">
            <v>-153.41999999999999</v>
          </cell>
          <cell r="AK340">
            <v>-156.88</v>
          </cell>
        </row>
        <row r="341">
          <cell r="A341" t="str">
            <v>-  -  anden stenkul</v>
          </cell>
          <cell r="B341" t="str">
            <v>pev</v>
          </cell>
          <cell r="C341" t="str">
            <v>fjr</v>
          </cell>
          <cell r="D341" t="str">
            <v>ska</v>
          </cell>
          <cell r="E341" t="str">
            <v>a0a0</v>
          </cell>
          <cell r="F341" t="str">
            <v>a00</v>
          </cell>
          <cell r="G341">
            <v>0</v>
          </cell>
          <cell r="H341">
            <v>0</v>
          </cell>
          <cell r="I341">
            <v>0</v>
          </cell>
          <cell r="J341">
            <v>0</v>
          </cell>
          <cell r="K341">
            <v>0</v>
          </cell>
          <cell r="L341">
            <v>-11.57</v>
          </cell>
          <cell r="M341">
            <v>-13.95</v>
          </cell>
          <cell r="N341">
            <v>-13.95</v>
          </cell>
          <cell r="O341">
            <v>-16.22</v>
          </cell>
          <cell r="P341">
            <v>-18.75</v>
          </cell>
          <cell r="Q341">
            <v>-21.25</v>
          </cell>
          <cell r="R341">
            <v>-25</v>
          </cell>
          <cell r="S341">
            <v>-31.25</v>
          </cell>
          <cell r="T341">
            <v>-37.5</v>
          </cell>
          <cell r="U341">
            <v>-43.75</v>
          </cell>
          <cell r="V341">
            <v>-50</v>
          </cell>
          <cell r="W341">
            <v>-56.25</v>
          </cell>
          <cell r="X341">
            <v>-62.5</v>
          </cell>
          <cell r="Y341">
            <v>-36.785249999999998</v>
          </cell>
          <cell r="Z341">
            <v>-41.75</v>
          </cell>
          <cell r="AA341">
            <v>-54.938916666666664</v>
          </cell>
          <cell r="AB341">
            <v>-64.015749999999997</v>
          </cell>
          <cell r="AC341">
            <v>-237.21458771691172</v>
          </cell>
          <cell r="AD341">
            <v>-81.141026196669372</v>
          </cell>
          <cell r="AE341">
            <v>-172.59657162207682</v>
          </cell>
          <cell r="AF341">
            <v>-53.799141095962817</v>
          </cell>
          <cell r="AG341">
            <v>-523.54064892287499</v>
          </cell>
          <cell r="AH341">
            <v>0</v>
          </cell>
          <cell r="AI341">
            <v>0</v>
          </cell>
          <cell r="AJ341">
            <v>0</v>
          </cell>
          <cell r="AK341">
            <v>0</v>
          </cell>
        </row>
        <row r="348">
          <cell r="A348" t="str">
            <v>-  -  affald, andet</v>
          </cell>
          <cell r="B348" t="str">
            <v>pev</v>
          </cell>
          <cell r="C348" t="str">
            <v>fjr</v>
          </cell>
          <cell r="D348" t="str">
            <v>afa</v>
          </cell>
          <cell r="E348" t="str">
            <v>a0a0</v>
          </cell>
          <cell r="F348" t="str">
            <v>a00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-13.321615875907447</v>
          </cell>
          <cell r="Y348">
            <v>-308.53829226488523</v>
          </cell>
          <cell r="Z348">
            <v>-1108.0492371012308</v>
          </cell>
          <cell r="AA348">
            <v>-1517.7635880807475</v>
          </cell>
          <cell r="AB348">
            <v>-1930.5002073906542</v>
          </cell>
          <cell r="AC348">
            <v>-1943.6671613693186</v>
          </cell>
          <cell r="AD348">
            <v>-2427.7663267177295</v>
          </cell>
          <cell r="AE348">
            <v>-3158.4857640009982</v>
          </cell>
          <cell r="AF348">
            <v>-2810.1939133048668</v>
          </cell>
          <cell r="AG348">
            <v>-3348.1603893133579</v>
          </cell>
          <cell r="AH348">
            <v>-4229.69459838892</v>
          </cell>
          <cell r="AI348">
            <v>-5099.7827759598285</v>
          </cell>
          <cell r="AJ348">
            <v>-5177.0163734462831</v>
          </cell>
          <cell r="AK348">
            <v>-5622.1285802516595</v>
          </cell>
        </row>
        <row r="350">
          <cell r="A350" t="str">
            <v>-  -  el</v>
          </cell>
          <cell r="B350" t="str">
            <v>pev</v>
          </cell>
          <cell r="C350" t="str">
            <v>brt</v>
          </cell>
          <cell r="D350" t="str">
            <v>elc</v>
          </cell>
          <cell r="E350" t="str">
            <v>a0a0</v>
          </cell>
          <cell r="F350" t="str">
            <v>a00</v>
          </cell>
          <cell r="G350">
            <v>1201.2454604651164</v>
          </cell>
          <cell r="H350">
            <v>0</v>
          </cell>
          <cell r="I350">
            <v>0</v>
          </cell>
          <cell r="J350">
            <v>1202.9112</v>
          </cell>
          <cell r="K350">
            <v>1240.8492000000001</v>
          </cell>
          <cell r="L350">
            <v>1278.7872</v>
          </cell>
          <cell r="M350">
            <v>1316.7252000000001</v>
          </cell>
          <cell r="N350">
            <v>1218.138786</v>
          </cell>
          <cell r="O350">
            <v>1119.5523720000001</v>
          </cell>
          <cell r="P350">
            <v>1146.9739139999999</v>
          </cell>
          <cell r="Q350">
            <v>1174.395456</v>
          </cell>
          <cell r="R350">
            <v>1201.816998</v>
          </cell>
          <cell r="S350">
            <v>1239.0221232000001</v>
          </cell>
          <cell r="T350">
            <v>1276.2272484</v>
          </cell>
          <cell r="U350">
            <v>1323.4794767999997</v>
          </cell>
          <cell r="V350">
            <v>1375.4124251999997</v>
          </cell>
          <cell r="W350">
            <v>1650.7250136000002</v>
          </cell>
          <cell r="X350">
            <v>1851.9920924012308</v>
          </cell>
          <cell r="Y350">
            <v>2099.0859995131832</v>
          </cell>
          <cell r="Z350">
            <v>2260.3194032722367</v>
          </cell>
          <cell r="AA350">
            <v>2675.217438353704</v>
          </cell>
          <cell r="AB350">
            <v>2897.8383208088044</v>
          </cell>
          <cell r="AC350">
            <v>3524.5426234082192</v>
          </cell>
          <cell r="AD350">
            <v>4418.9427757808226</v>
          </cell>
          <cell r="AE350">
            <v>6116.6973839999982</v>
          </cell>
          <cell r="AF350">
            <v>6891.4906490958892</v>
          </cell>
          <cell r="AG350">
            <v>7994.8289231999952</v>
          </cell>
          <cell r="AH350">
            <v>9699.4598867999994</v>
          </cell>
          <cell r="AI350">
            <v>10160.496550800002</v>
          </cell>
          <cell r="AJ350">
            <v>9535.5</v>
          </cell>
          <cell r="AK350">
            <v>9559.6</v>
          </cell>
        </row>
        <row r="352">
          <cell r="A352" t="str">
            <v>Private fjernvarmeproducenter</v>
          </cell>
        </row>
        <row r="356">
          <cell r="A356" t="str">
            <v>-  -  spildolie</v>
          </cell>
          <cell r="B356" t="str">
            <v>pvp</v>
          </cell>
          <cell r="C356" t="str">
            <v>fjr</v>
          </cell>
          <cell r="D356" t="str">
            <v>spo</v>
          </cell>
          <cell r="E356" t="str">
            <v>a0a0</v>
          </cell>
          <cell r="F356" t="str">
            <v>a00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-7.122416114901438</v>
          </cell>
          <cell r="AD356">
            <v>0</v>
          </cell>
          <cell r="AE356">
            <v>-14.802329014598541</v>
          </cell>
          <cell r="AF356">
            <v>-13.389513511778755</v>
          </cell>
          <cell r="AG356">
            <v>-16.048338421272515</v>
          </cell>
          <cell r="AH356">
            <v>-19.053000000000001</v>
          </cell>
          <cell r="AI356">
            <v>-7.6230592403006803</v>
          </cell>
          <cell r="AJ356">
            <v>-0.55000000000000004</v>
          </cell>
          <cell r="AK356">
            <v>0</v>
          </cell>
        </row>
        <row r="357">
          <cell r="A357" t="str">
            <v>-  -  naturgas</v>
          </cell>
          <cell r="B357" t="str">
            <v>pvp</v>
          </cell>
          <cell r="C357" t="str">
            <v>fjr</v>
          </cell>
          <cell r="D357" t="str">
            <v>nga</v>
          </cell>
          <cell r="E357" t="str">
            <v>a0a0</v>
          </cell>
          <cell r="F357" t="str">
            <v>a00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-135.06516957360193</v>
          </cell>
          <cell r="AD357">
            <v>-98.637663386203045</v>
          </cell>
          <cell r="AE357">
            <v>-242.85379979999999</v>
          </cell>
          <cell r="AF357">
            <v>-197.71255572981127</v>
          </cell>
          <cell r="AG357">
            <v>-222.04694990133322</v>
          </cell>
          <cell r="AH357">
            <v>-157.66659227557923</v>
          </cell>
          <cell r="AI357">
            <v>-186.73438584467647</v>
          </cell>
          <cell r="AJ357">
            <v>-205.24</v>
          </cell>
          <cell r="AK357">
            <v>-80.349999999999994</v>
          </cell>
        </row>
        <row r="358">
          <cell r="A358" t="str">
            <v>-  -  anden stenkul</v>
          </cell>
          <cell r="B358" t="str">
            <v>pvp</v>
          </cell>
          <cell r="C358" t="str">
            <v>fjr</v>
          </cell>
          <cell r="D358" t="str">
            <v>ska</v>
          </cell>
          <cell r="E358" t="str">
            <v>a0a0</v>
          </cell>
          <cell r="F358" t="str">
            <v>a00</v>
          </cell>
          <cell r="G358">
            <v>0</v>
          </cell>
          <cell r="H358">
            <v>0</v>
          </cell>
          <cell r="I358">
            <v>0</v>
          </cell>
          <cell r="J358">
            <v>0</v>
          </cell>
          <cell r="K358">
            <v>0</v>
          </cell>
          <cell r="L358">
            <v>0</v>
          </cell>
          <cell r="M358">
            <v>0</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row>
        <row r="361">
          <cell r="A361" t="str">
            <v>-  -  træpiller</v>
          </cell>
          <cell r="B361" t="str">
            <v>pvp</v>
          </cell>
          <cell r="C361" t="str">
            <v>fjr</v>
          </cell>
          <cell r="D361" t="str">
            <v>tpi</v>
          </cell>
          <cell r="E361" t="str">
            <v>a0a0</v>
          </cell>
          <cell r="F361" t="str">
            <v>a00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-6.7841978955141222</v>
          </cell>
          <cell r="AD361">
            <v>-53.115938814655749</v>
          </cell>
          <cell r="AE361">
            <v>-6.4606552074669619</v>
          </cell>
          <cell r="AF361">
            <v>-55.597763914902501</v>
          </cell>
          <cell r="AG361">
            <v>-5.5446262254901963</v>
          </cell>
          <cell r="AH361">
            <v>-2.093</v>
          </cell>
          <cell r="AI361">
            <v>0</v>
          </cell>
          <cell r="AJ361">
            <v>0</v>
          </cell>
          <cell r="AK361">
            <v>0</v>
          </cell>
        </row>
        <row r="362">
          <cell r="A362" t="str">
            <v>-  -  træaffald</v>
          </cell>
          <cell r="B362" t="str">
            <v>pvp</v>
          </cell>
          <cell r="C362" t="str">
            <v>fjr</v>
          </cell>
          <cell r="D362" t="str">
            <v>taf</v>
          </cell>
          <cell r="E362" t="str">
            <v>a0a0</v>
          </cell>
          <cell r="F362" t="str">
            <v>a00</v>
          </cell>
          <cell r="G362">
            <v>-46</v>
          </cell>
          <cell r="H362">
            <v>0</v>
          </cell>
          <cell r="I362">
            <v>0</v>
          </cell>
          <cell r="J362">
            <v>-138.5</v>
          </cell>
          <cell r="K362">
            <v>-185</v>
          </cell>
          <cell r="L362">
            <v>-231.5</v>
          </cell>
          <cell r="M362">
            <v>-277.5</v>
          </cell>
          <cell r="N362">
            <v>-277.5</v>
          </cell>
          <cell r="O362">
            <v>-324</v>
          </cell>
          <cell r="P362">
            <v>-324</v>
          </cell>
          <cell r="Q362">
            <v>-324</v>
          </cell>
          <cell r="R362">
            <v>-324</v>
          </cell>
          <cell r="S362">
            <v>-324</v>
          </cell>
          <cell r="T362">
            <v>-324</v>
          </cell>
          <cell r="U362">
            <v>-324</v>
          </cell>
          <cell r="V362">
            <v>-324</v>
          </cell>
          <cell r="W362">
            <v>-324</v>
          </cell>
          <cell r="X362">
            <v>-324</v>
          </cell>
          <cell r="Y362">
            <v>-324</v>
          </cell>
          <cell r="Z362">
            <v>-324</v>
          </cell>
          <cell r="AA362">
            <v>-324</v>
          </cell>
          <cell r="AB362">
            <v>-324</v>
          </cell>
          <cell r="AC362">
            <v>-396.1868051830935</v>
          </cell>
          <cell r="AD362">
            <v>-402.95150530776533</v>
          </cell>
          <cell r="AE362">
            <v>-337.89940768395735</v>
          </cell>
          <cell r="AF362">
            <v>-321.7867448894483</v>
          </cell>
          <cell r="AG362">
            <v>-258.81475964191094</v>
          </cell>
          <cell r="AH362">
            <v>-240.73679611853231</v>
          </cell>
          <cell r="AI362">
            <v>-236.49121964530585</v>
          </cell>
          <cell r="AJ362">
            <v>-234.94</v>
          </cell>
          <cell r="AK362">
            <v>-251.45</v>
          </cell>
        </row>
        <row r="363">
          <cell r="A363" t="str">
            <v>-  -  biogas, deponi</v>
          </cell>
          <cell r="B363" t="str">
            <v>pvp</v>
          </cell>
          <cell r="C363" t="str">
            <v>fjr</v>
          </cell>
          <cell r="D363" t="str">
            <v>bid</v>
          </cell>
          <cell r="E363" t="str">
            <v>a0a0</v>
          </cell>
          <cell r="F363" t="str">
            <v>a00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-14.21748</v>
          </cell>
          <cell r="AD363">
            <v>-14.21748</v>
          </cell>
          <cell r="AE363">
            <v>-14.21748</v>
          </cell>
          <cell r="AF363">
            <v>-12.81432</v>
          </cell>
          <cell r="AG363">
            <v>-12.143736000000001</v>
          </cell>
          <cell r="AH363">
            <v>-11.538360000000001</v>
          </cell>
          <cell r="AI363">
            <v>-8.64</v>
          </cell>
          <cell r="AJ363">
            <v>-18.21</v>
          </cell>
          <cell r="AK363">
            <v>0</v>
          </cell>
        </row>
        <row r="364">
          <cell r="A364" t="str">
            <v>-  -  biogas, slam</v>
          </cell>
          <cell r="B364" t="str">
            <v>pvp</v>
          </cell>
          <cell r="C364" t="str">
            <v>fjr</v>
          </cell>
          <cell r="D364" t="str">
            <v>bis</v>
          </cell>
          <cell r="E364" t="str">
            <v>a0a0</v>
          </cell>
          <cell r="F364" t="str">
            <v>a00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-2.8648102134247484</v>
          </cell>
          <cell r="AE364">
            <v>0</v>
          </cell>
          <cell r="AF364">
            <v>-39.396442454014917</v>
          </cell>
          <cell r="AG364">
            <v>-71.225587634484384</v>
          </cell>
          <cell r="AH364">
            <v>-74.379275945912596</v>
          </cell>
          <cell r="AI364">
            <v>-80.19</v>
          </cell>
          <cell r="AJ364">
            <v>-76.430000000000007</v>
          </cell>
          <cell r="AK364">
            <v>-6.83</v>
          </cell>
        </row>
        <row r="365">
          <cell r="A365" t="str">
            <v>-  -  biogas, andet</v>
          </cell>
          <cell r="B365" t="str">
            <v>pvp</v>
          </cell>
          <cell r="C365" t="str">
            <v>fjr</v>
          </cell>
          <cell r="D365" t="str">
            <v>bia</v>
          </cell>
          <cell r="E365" t="str">
            <v>a0a0</v>
          </cell>
          <cell r="F365" t="str">
            <v>a00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-45.39</v>
          </cell>
          <cell r="AK365">
            <v>-52.52</v>
          </cell>
        </row>
        <row r="367">
          <cell r="A367" t="str">
            <v>-  -  affald, andet</v>
          </cell>
          <cell r="B367" t="str">
            <v>pvp</v>
          </cell>
          <cell r="C367" t="str">
            <v>fjr</v>
          </cell>
          <cell r="D367" t="str">
            <v>afa</v>
          </cell>
          <cell r="E367" t="str">
            <v>a0a0</v>
          </cell>
          <cell r="F367" t="str">
            <v>a00</v>
          </cell>
          <cell r="G367">
            <v>-5077.6538548249755</v>
          </cell>
          <cell r="H367">
            <v>0</v>
          </cell>
          <cell r="I367">
            <v>0</v>
          </cell>
          <cell r="J367">
            <v>-5585.419240307473</v>
          </cell>
          <cell r="K367">
            <v>-6093.1846257899706</v>
          </cell>
          <cell r="L367">
            <v>-6093.1846257899706</v>
          </cell>
          <cell r="M367">
            <v>-6093.1846257899706</v>
          </cell>
          <cell r="N367">
            <v>-6397.8438570794697</v>
          </cell>
          <cell r="O367">
            <v>-6397.8438570794697</v>
          </cell>
          <cell r="P367">
            <v>-6773.2275527754591</v>
          </cell>
          <cell r="Q367">
            <v>-7137.7305616396798</v>
          </cell>
          <cell r="R367">
            <v>-7554.2190742556813</v>
          </cell>
          <cell r="S367">
            <v>-7883.0576096157747</v>
          </cell>
          <cell r="T367">
            <v>-8323.7254263023715</v>
          </cell>
          <cell r="U367">
            <v>-8646.5191356448158</v>
          </cell>
          <cell r="V367">
            <v>-8646.5191356448158</v>
          </cell>
          <cell r="W367">
            <v>-8666.4670615030573</v>
          </cell>
          <cell r="X367">
            <v>-9070.8659220837599</v>
          </cell>
          <cell r="Y367">
            <v>-8889.5211415542963</v>
          </cell>
          <cell r="Z367">
            <v>-7751.8848850327968</v>
          </cell>
          <cell r="AA367">
            <v>-7595.4215648045565</v>
          </cell>
          <cell r="AB367">
            <v>-6926.5505442590711</v>
          </cell>
          <cell r="AC367">
            <v>-7015.8865537479523</v>
          </cell>
          <cell r="AD367">
            <v>-7473.7327846941898</v>
          </cell>
          <cell r="AE367">
            <v>-6493.2809690499616</v>
          </cell>
          <cell r="AF367">
            <v>-7577.7312461540869</v>
          </cell>
          <cell r="AG367">
            <v>-7132.1300785488065</v>
          </cell>
          <cell r="AH367">
            <v>-6427.992040455063</v>
          </cell>
          <cell r="AI367">
            <v>-5553.5190821693259</v>
          </cell>
          <cell r="AJ367">
            <v>-5690.1854628028432</v>
          </cell>
          <cell r="AK367">
            <v>-5225.3630134544528</v>
          </cell>
        </row>
        <row r="368">
          <cell r="A368" t="str">
            <v>-  -  el til varmepumper</v>
          </cell>
          <cell r="B368" t="str">
            <v>pvp</v>
          </cell>
          <cell r="C368" t="str">
            <v>fjr</v>
          </cell>
          <cell r="D368" t="str">
            <v>elc</v>
          </cell>
          <cell r="E368" t="str">
            <v>a0a0</v>
          </cell>
          <cell r="F368" t="str">
            <v>a00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-48.1464</v>
          </cell>
          <cell r="AD368">
            <v>-42.742800000000003</v>
          </cell>
          <cell r="AE368">
            <v>-55.244990914520002</v>
          </cell>
          <cell r="AF368">
            <v>-40.8017000500788</v>
          </cell>
          <cell r="AG368">
            <v>-19.0341187042972</v>
          </cell>
          <cell r="AH368">
            <v>-45.283065646254798</v>
          </cell>
          <cell r="AI368">
            <v>-73.91</v>
          </cell>
          <cell r="AJ368">
            <v>-68.95</v>
          </cell>
          <cell r="AK368">
            <v>-55.76</v>
          </cell>
        </row>
        <row r="369">
          <cell r="A369" t="str">
            <v>-  nettoproduktion</v>
          </cell>
        </row>
        <row r="370">
          <cell r="A370" t="str">
            <v>-  -  fjernvarme</v>
          </cell>
          <cell r="B370" t="str">
            <v>pvp</v>
          </cell>
          <cell r="C370" t="str">
            <v>net</v>
          </cell>
          <cell r="D370" t="str">
            <v>fjv</v>
          </cell>
          <cell r="E370" t="str">
            <v>a0a0</v>
          </cell>
          <cell r="F370" t="str">
            <v>a00</v>
          </cell>
          <cell r="G370">
            <v>3155.36</v>
          </cell>
          <cell r="H370">
            <v>0</v>
          </cell>
          <cell r="I370">
            <v>0</v>
          </cell>
          <cell r="J370">
            <v>3625.6</v>
          </cell>
          <cell r="K370">
            <v>4014.88</v>
          </cell>
          <cell r="L370">
            <v>4096.72</v>
          </cell>
          <cell r="M370">
            <v>4177.68</v>
          </cell>
          <cell r="N370">
            <v>4362.1440000000002</v>
          </cell>
          <cell r="O370">
            <v>4443.9840000000004</v>
          </cell>
          <cell r="P370">
            <v>5237.7299999999996</v>
          </cell>
          <cell r="Q370">
            <v>6457.9392000000007</v>
          </cell>
          <cell r="R370">
            <v>7184.9017600000016</v>
          </cell>
          <cell r="S370">
            <v>8036.4347999999991</v>
          </cell>
          <cell r="T370">
            <v>8906.5016000000014</v>
          </cell>
          <cell r="U370">
            <v>9554.4</v>
          </cell>
          <cell r="V370">
            <v>9394.4</v>
          </cell>
          <cell r="W370">
            <v>10069.784320000001</v>
          </cell>
          <cell r="X370">
            <v>10696.877280000001</v>
          </cell>
          <cell r="Y370">
            <v>10306.013279999999</v>
          </cell>
          <cell r="Z370">
            <v>9296.8531199999998</v>
          </cell>
          <cell r="AA370">
            <v>9221.3963199999998</v>
          </cell>
          <cell r="AB370">
            <v>8743.3642498080007</v>
          </cell>
          <cell r="AC370">
            <v>10590.443000000001</v>
          </cell>
          <cell r="AD370">
            <v>10787.145</v>
          </cell>
          <cell r="AE370">
            <v>10196.099</v>
          </cell>
          <cell r="AF370">
            <v>10890.187799999992</v>
          </cell>
          <cell r="AG370">
            <v>10683.402727050041</v>
          </cell>
          <cell r="AH370">
            <v>9920.2126054380387</v>
          </cell>
          <cell r="AI370">
            <v>9513.0674907983357</v>
          </cell>
          <cell r="AJ370">
            <v>9723.41</v>
          </cell>
          <cell r="AK370">
            <v>8913.44</v>
          </cell>
        </row>
        <row r="371">
          <cell r="A371" t="str">
            <v>Bygasværker</v>
          </cell>
        </row>
        <row r="373">
          <cell r="A373" t="str">
            <v>-  -  raffinaderigas</v>
          </cell>
          <cell r="B373" t="str">
            <v>bgv</v>
          </cell>
          <cell r="C373" t="str">
            <v>byr</v>
          </cell>
          <cell r="D373" t="str">
            <v>rga</v>
          </cell>
          <cell r="E373" t="str">
            <v>a0a0</v>
          </cell>
          <cell r="F373" t="str">
            <v>a00</v>
          </cell>
          <cell r="G373">
            <v>-1256.6399999999999</v>
          </cell>
          <cell r="H373">
            <v>0</v>
          </cell>
          <cell r="I373">
            <v>0</v>
          </cell>
          <cell r="J373">
            <v>-1256.6399999999999</v>
          </cell>
          <cell r="K373">
            <v>-1125.6447999999998</v>
          </cell>
          <cell r="L373">
            <v>-1387.2</v>
          </cell>
          <cell r="M373">
            <v>-227.55520000000001</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row>
        <row r="374">
          <cell r="A374" t="str">
            <v>-  -  LPG</v>
          </cell>
          <cell r="B374" t="str">
            <v>bgv</v>
          </cell>
          <cell r="C374" t="str">
            <v>byr</v>
          </cell>
          <cell r="D374" t="str">
            <v>lpg</v>
          </cell>
          <cell r="E374" t="str">
            <v>a0a0</v>
          </cell>
          <cell r="F374" t="str">
            <v>a00</v>
          </cell>
          <cell r="G374">
            <v>-1442.93</v>
          </cell>
          <cell r="H374">
            <v>0</v>
          </cell>
          <cell r="I374">
            <v>0</v>
          </cell>
          <cell r="J374">
            <v>-1180.1600000000001</v>
          </cell>
          <cell r="K374">
            <v>-1018.81</v>
          </cell>
          <cell r="L374">
            <v>-834.41</v>
          </cell>
          <cell r="M374">
            <v>-682.58259999999996</v>
          </cell>
          <cell r="N374">
            <v>-1545.1674</v>
          </cell>
          <cell r="O374">
            <v>-1666.6384</v>
          </cell>
          <cell r="P374">
            <v>-1697.78</v>
          </cell>
          <cell r="Q374">
            <v>-1683.71</v>
          </cell>
          <cell r="R374">
            <v>-1378.86</v>
          </cell>
          <cell r="S374">
            <v>-1153.74</v>
          </cell>
          <cell r="T374">
            <v>-647.21999999999991</v>
          </cell>
          <cell r="U374">
            <v>-504.16</v>
          </cell>
          <cell r="V374">
            <v>-141.08200000000002</v>
          </cell>
          <cell r="W374">
            <v>-453.79</v>
          </cell>
          <cell r="X374">
            <v>-401.99399999999997</v>
          </cell>
          <cell r="Y374">
            <v>-171.35</v>
          </cell>
          <cell r="Z374">
            <v>-51.97999999999999</v>
          </cell>
          <cell r="AA374">
            <v>-49.956000000000003</v>
          </cell>
          <cell r="AB374">
            <v>-54.786000000000001</v>
          </cell>
          <cell r="AC374">
            <v>0</v>
          </cell>
          <cell r="AD374">
            <v>-46</v>
          </cell>
          <cell r="AE374">
            <v>-46</v>
          </cell>
          <cell r="AF374">
            <v>0</v>
          </cell>
          <cell r="AG374">
            <v>0</v>
          </cell>
          <cell r="AH374">
            <v>0</v>
          </cell>
          <cell r="AI374">
            <v>0</v>
          </cell>
          <cell r="AJ374">
            <v>-10.671999999999999</v>
          </cell>
          <cell r="AK374">
            <v>-10.028</v>
          </cell>
        </row>
        <row r="375">
          <cell r="A375" t="str">
            <v>-  -  nafta (LVN)</v>
          </cell>
          <cell r="B375" t="str">
            <v>bgv</v>
          </cell>
          <cell r="C375" t="str">
            <v>byr</v>
          </cell>
          <cell r="D375" t="str">
            <v>lvn</v>
          </cell>
          <cell r="E375" t="str">
            <v>a0a0</v>
          </cell>
          <cell r="F375" t="str">
            <v>a00</v>
          </cell>
          <cell r="G375">
            <v>-3071.1</v>
          </cell>
          <cell r="H375">
            <v>0</v>
          </cell>
          <cell r="I375">
            <v>0</v>
          </cell>
          <cell r="J375">
            <v>-2383.7999999999997</v>
          </cell>
          <cell r="K375">
            <v>-2749.2000000000003</v>
          </cell>
          <cell r="L375">
            <v>-2523</v>
          </cell>
          <cell r="M375">
            <v>-3713.6385</v>
          </cell>
          <cell r="N375">
            <v>-3349.3694999999998</v>
          </cell>
          <cell r="O375">
            <v>-3081.4094999999998</v>
          </cell>
          <cell r="P375">
            <v>-2792.7</v>
          </cell>
          <cell r="Q375">
            <v>-2466.4499999999998</v>
          </cell>
          <cell r="R375">
            <v>-2640.45</v>
          </cell>
          <cell r="S375">
            <v>-2553.4499999999998</v>
          </cell>
          <cell r="T375">
            <v>-1070.1000000000001</v>
          </cell>
          <cell r="U375">
            <v>-304.38</v>
          </cell>
          <cell r="V375">
            <v>-220.9425</v>
          </cell>
          <cell r="W375">
            <v>-153.52500000000001</v>
          </cell>
          <cell r="X375">
            <v>-72.445999999999998</v>
          </cell>
          <cell r="Y375">
            <v>-4.4055</v>
          </cell>
          <cell r="Z375">
            <v>-78.498000000000005</v>
          </cell>
          <cell r="AA375">
            <v>-0.22249999999999998</v>
          </cell>
          <cell r="AB375">
            <v>-7.88</v>
          </cell>
          <cell r="AC375">
            <v>-123.5</v>
          </cell>
          <cell r="AD375">
            <v>-85.3</v>
          </cell>
          <cell r="AE375">
            <v>-8.9890000000000008</v>
          </cell>
          <cell r="AF375">
            <v>-22.25</v>
          </cell>
          <cell r="AG375">
            <v>0</v>
          </cell>
          <cell r="AH375">
            <v>-2.1805000000000003</v>
          </cell>
          <cell r="AI375">
            <v>-0.13349999999999998</v>
          </cell>
          <cell r="AJ375">
            <v>-75.116</v>
          </cell>
          <cell r="AK375">
            <v>0</v>
          </cell>
        </row>
        <row r="376">
          <cell r="A376" t="str">
            <v>-  -  gas/dieselolie</v>
          </cell>
          <cell r="B376" t="str">
            <v>bgv</v>
          </cell>
          <cell r="C376" t="str">
            <v>byr</v>
          </cell>
          <cell r="D376" t="str">
            <v>gdt</v>
          </cell>
          <cell r="E376" t="str">
            <v>a0a0</v>
          </cell>
          <cell r="F376" t="str">
            <v>a00</v>
          </cell>
          <cell r="G376">
            <v>-0.35568999999999995</v>
          </cell>
          <cell r="H376">
            <v>0</v>
          </cell>
          <cell r="I376">
            <v>0</v>
          </cell>
          <cell r="J376">
            <v>-0.35568999999999995</v>
          </cell>
          <cell r="K376">
            <v>-0.10671</v>
          </cell>
          <cell r="L376">
            <v>0</v>
          </cell>
          <cell r="M376">
            <v>-39.992820000000002</v>
          </cell>
          <cell r="N376">
            <v>-75.071719999999999</v>
          </cell>
          <cell r="O376">
            <v>-4.3041599999999995</v>
          </cell>
          <cell r="P376">
            <v>-52.116199999999999</v>
          </cell>
          <cell r="Q376">
            <v>-5.0932599999999999</v>
          </cell>
          <cell r="R376">
            <v>-2.0803400000000001</v>
          </cell>
          <cell r="S376">
            <v>-2.4390200000000002</v>
          </cell>
          <cell r="T376">
            <v>0</v>
          </cell>
          <cell r="U376">
            <v>-1.57819</v>
          </cell>
          <cell r="V376">
            <v>-1.72166</v>
          </cell>
          <cell r="W376">
            <v>-1.14778</v>
          </cell>
          <cell r="X376">
            <v>-6.0616899999999996</v>
          </cell>
          <cell r="Y376">
            <v>-6.0975600000000005</v>
          </cell>
          <cell r="Z376">
            <v>-6.63558</v>
          </cell>
          <cell r="AA376">
            <v>-8.64419</v>
          </cell>
          <cell r="AB376">
            <v>-2.7618400000000003</v>
          </cell>
          <cell r="AC376">
            <v>-9.4332799999999999</v>
          </cell>
          <cell r="AD376">
            <v>-7.0301299999999998</v>
          </cell>
          <cell r="AE376">
            <v>-6.7431799999999997</v>
          </cell>
          <cell r="AF376">
            <v>-8.1779039999999998</v>
          </cell>
          <cell r="AG376">
            <v>-15.60258</v>
          </cell>
          <cell r="AH376">
            <v>-70.265411999999998</v>
          </cell>
          <cell r="AI376">
            <v>-8.0703000000000014</v>
          </cell>
          <cell r="AJ376">
            <v>-9.827831999999999</v>
          </cell>
          <cell r="AK376">
            <v>-7.0659960000000002</v>
          </cell>
        </row>
        <row r="378">
          <cell r="A378" t="str">
            <v>-  -  anden stenkul</v>
          </cell>
          <cell r="B378" t="str">
            <v>bgv</v>
          </cell>
          <cell r="C378" t="str">
            <v>byr</v>
          </cell>
          <cell r="D378" t="str">
            <v>ska</v>
          </cell>
          <cell r="E378" t="str">
            <v>a0a0</v>
          </cell>
          <cell r="F378" t="str">
            <v>a00</v>
          </cell>
          <cell r="G378">
            <v>-3468.3929000000003</v>
          </cell>
          <cell r="H378">
            <v>-3468.3929000000003</v>
          </cell>
          <cell r="I378">
            <v>-3468.3929000000003</v>
          </cell>
          <cell r="J378">
            <v>-3591.1106</v>
          </cell>
          <cell r="K378">
            <v>-3080.7049000000002</v>
          </cell>
          <cell r="L378">
            <v>-2538.4232999999999</v>
          </cell>
          <cell r="M378">
            <v>-2768.7786000000001</v>
          </cell>
          <cell r="N378">
            <v>-2685.8530999999998</v>
          </cell>
          <cell r="O378">
            <v>-2745.1200000000003</v>
          </cell>
          <cell r="P378">
            <v>-2763.18</v>
          </cell>
          <cell r="Q378">
            <v>-2790.2700000000004</v>
          </cell>
          <cell r="R378">
            <v>-1248.1868000000002</v>
          </cell>
          <cell r="S378">
            <v>0</v>
          </cell>
          <cell r="T378">
            <v>0</v>
          </cell>
          <cell r="U378">
            <v>0</v>
          </cell>
          <cell r="V378">
            <v>0</v>
          </cell>
          <cell r="W378">
            <v>0</v>
          </cell>
          <cell r="X378">
            <v>0</v>
          </cell>
          <cell r="Y378">
            <v>0</v>
          </cell>
          <cell r="Z378">
            <v>0</v>
          </cell>
          <cell r="AA378">
            <v>0</v>
          </cell>
          <cell r="AB378">
            <v>0</v>
          </cell>
          <cell r="AC378">
            <v>0</v>
          </cell>
          <cell r="AD378">
            <v>0</v>
          </cell>
          <cell r="AE378">
            <v>0</v>
          </cell>
          <cell r="AF378">
            <v>0</v>
          </cell>
          <cell r="AG378">
            <v>0</v>
          </cell>
          <cell r="AH378">
            <v>0</v>
          </cell>
          <cell r="AI378">
            <v>0</v>
          </cell>
          <cell r="AJ378">
            <v>0</v>
          </cell>
          <cell r="AK378">
            <v>0</v>
          </cell>
        </row>
        <row r="379">
          <cell r="A379" t="str">
            <v>-  bruttoproduktion</v>
          </cell>
        </row>
        <row r="380">
          <cell r="A380" t="str">
            <v>-  -  bygas</v>
          </cell>
          <cell r="B380" t="str">
            <v>bgv</v>
          </cell>
          <cell r="C380" t="str">
            <v>brt</v>
          </cell>
          <cell r="D380" t="str">
            <v>bga</v>
          </cell>
          <cell r="E380" t="str">
            <v>a0a0</v>
          </cell>
          <cell r="F380" t="str">
            <v>a00</v>
          </cell>
          <cell r="G380">
            <v>6464</v>
          </cell>
          <cell r="H380">
            <v>0</v>
          </cell>
          <cell r="I380">
            <v>0</v>
          </cell>
          <cell r="J380">
            <v>5543</v>
          </cell>
          <cell r="K380">
            <v>5631</v>
          </cell>
          <cell r="L380">
            <v>5347</v>
          </cell>
          <cell r="M380">
            <v>5280</v>
          </cell>
          <cell r="N380">
            <v>5527</v>
          </cell>
          <cell r="O380">
            <v>5234</v>
          </cell>
          <cell r="P380">
            <v>4882</v>
          </cell>
          <cell r="Q380">
            <v>4564</v>
          </cell>
          <cell r="R380">
            <v>4297</v>
          </cell>
          <cell r="S380">
            <v>4369</v>
          </cell>
          <cell r="T380">
            <v>4043</v>
          </cell>
          <cell r="U380">
            <v>2661</v>
          </cell>
          <cell r="V380">
            <v>2331.1410000000001</v>
          </cell>
          <cell r="W380">
            <v>1948.0649999999998</v>
          </cell>
          <cell r="X380">
            <v>1667.5840000000001</v>
          </cell>
          <cell r="Y380">
            <v>1604.0650000000001</v>
          </cell>
          <cell r="Z380">
            <v>1664.6009999999999</v>
          </cell>
          <cell r="AA380">
            <v>1513.5149999999999</v>
          </cell>
          <cell r="AB380">
            <v>1496.5619999999999</v>
          </cell>
          <cell r="AC380">
            <v>1338.3400000000001</v>
          </cell>
          <cell r="AD380">
            <v>1310.133</v>
          </cell>
          <cell r="AE380">
            <v>1210.1779999999999</v>
          </cell>
          <cell r="AF380">
            <v>1032.8999999999999</v>
          </cell>
          <cell r="AG380">
            <v>880.1</v>
          </cell>
          <cell r="AH380">
            <v>741.21299999999997</v>
          </cell>
          <cell r="AI380">
            <v>679.49199999999996</v>
          </cell>
          <cell r="AJ380">
            <v>715.14499999999998</v>
          </cell>
          <cell r="AK380">
            <v>623.38700000000006</v>
          </cell>
        </row>
        <row r="381">
          <cell r="A381" t="str">
            <v>-  -  koks</v>
          </cell>
          <cell r="B381" t="str">
            <v>bgv</v>
          </cell>
          <cell r="C381" t="str">
            <v>brt</v>
          </cell>
          <cell r="D381" t="str">
            <v>kok</v>
          </cell>
          <cell r="E381" t="str">
            <v>a0a0</v>
          </cell>
          <cell r="F381" t="str">
            <v>a00</v>
          </cell>
          <cell r="G381">
            <v>59014000</v>
          </cell>
          <cell r="H381">
            <v>0</v>
          </cell>
          <cell r="I381">
            <v>0</v>
          </cell>
          <cell r="J381">
            <v>85005000</v>
          </cell>
          <cell r="K381">
            <v>62660000</v>
          </cell>
          <cell r="L381">
            <v>57976000</v>
          </cell>
          <cell r="M381">
            <v>59668000</v>
          </cell>
          <cell r="N381">
            <v>56224000</v>
          </cell>
          <cell r="O381">
            <v>65600000</v>
          </cell>
          <cell r="P381">
            <v>69600000</v>
          </cell>
          <cell r="Q381">
            <v>66600000</v>
          </cell>
          <cell r="R381">
            <v>20557000</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cell r="AG381">
            <v>0</v>
          </cell>
          <cell r="AH381">
            <v>0</v>
          </cell>
          <cell r="AI381">
            <v>0</v>
          </cell>
          <cell r="AJ381">
            <v>0</v>
          </cell>
          <cell r="AK381">
            <v>0</v>
          </cell>
        </row>
        <row r="383">
          <cell r="A383" t="str">
            <v>-  nettab mv</v>
          </cell>
        </row>
        <row r="384">
          <cell r="A384" t="str">
            <v>-  -  naturgas</v>
          </cell>
          <cell r="B384" t="str">
            <v>ens</v>
          </cell>
          <cell r="C384" t="str">
            <v>tab</v>
          </cell>
          <cell r="D384" t="str">
            <v>nga</v>
          </cell>
          <cell r="E384" t="str">
            <v>a0a0</v>
          </cell>
          <cell r="F384" t="str">
            <v>a00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-117</v>
          </cell>
          <cell r="V384">
            <v>-117</v>
          </cell>
          <cell r="W384">
            <v>-117</v>
          </cell>
          <cell r="X384">
            <v>-117</v>
          </cell>
          <cell r="Y384">
            <v>-117</v>
          </cell>
          <cell r="Z384">
            <v>-117</v>
          </cell>
          <cell r="AA384">
            <v>-117</v>
          </cell>
          <cell r="AB384">
            <v>-117.89999999999999</v>
          </cell>
          <cell r="AC384">
            <v>-117.89999999999999</v>
          </cell>
          <cell r="AD384">
            <v>-117.89999999999999</v>
          </cell>
          <cell r="AE384">
            <v>-117.89999999999999</v>
          </cell>
          <cell r="AF384">
            <v>-118.80000000000001</v>
          </cell>
          <cell r="AG384">
            <v>-119.69999999999999</v>
          </cell>
          <cell r="AH384">
            <v>-120</v>
          </cell>
          <cell r="AI384">
            <v>-120.44999999999999</v>
          </cell>
          <cell r="AJ384">
            <v>-119.97</v>
          </cell>
          <cell r="AK384">
            <v>-120.18</v>
          </cell>
        </row>
        <row r="385">
          <cell r="A385" t="str">
            <v>-  -  el</v>
          </cell>
          <cell r="B385" t="str">
            <v>ens</v>
          </cell>
          <cell r="C385" t="str">
            <v>tab</v>
          </cell>
          <cell r="D385" t="str">
            <v>elc</v>
          </cell>
          <cell r="E385" t="str">
            <v>a0a0</v>
          </cell>
          <cell r="F385" t="str">
            <v>a00</v>
          </cell>
          <cell r="G385">
            <v>-3365.2888000000021</v>
          </cell>
          <cell r="H385">
            <v>0</v>
          </cell>
          <cell r="I385">
            <v>0</v>
          </cell>
          <cell r="J385">
            <v>-5326.0648000000001</v>
          </cell>
          <cell r="K385">
            <v>-7656.6262666666589</v>
          </cell>
          <cell r="L385">
            <v>-7112.4913333333534</v>
          </cell>
          <cell r="M385">
            <v>-7319.3564000000042</v>
          </cell>
          <cell r="N385">
            <v>-6887.4692487999855</v>
          </cell>
          <cell r="O385">
            <v>-7497.3420975999907</v>
          </cell>
          <cell r="P385">
            <v>-6922.3586776000011</v>
          </cell>
          <cell r="Q385">
            <v>-6759.215257600008</v>
          </cell>
          <cell r="R385">
            <v>-7723.3518375999993</v>
          </cell>
          <cell r="S385">
            <v>-7568.7504248000041</v>
          </cell>
          <cell r="T385">
            <v>-8062.549011999974</v>
          </cell>
          <cell r="U385">
            <v>-7542.3341040000087</v>
          </cell>
          <cell r="V385">
            <v>-7904.9163160000026</v>
          </cell>
          <cell r="W385">
            <v>-8038.4328661600011</v>
          </cell>
          <cell r="X385">
            <v>-8441.2572647252964</v>
          </cell>
          <cell r="Y385">
            <v>-8887.6337554153288</v>
          </cell>
          <cell r="Z385">
            <v>-9098.8851246868871</v>
          </cell>
          <cell r="AA385">
            <v>-8045.8802428818453</v>
          </cell>
          <cell r="AB385">
            <v>-8765.0090790430841</v>
          </cell>
          <cell r="AC385">
            <v>-5727.0374106411327</v>
          </cell>
          <cell r="AD385">
            <v>-7772.2720294103783</v>
          </cell>
          <cell r="AE385">
            <v>-10528.505814117423</v>
          </cell>
          <cell r="AF385">
            <v>-7222.627507452009</v>
          </cell>
          <cell r="AG385">
            <v>-8014.0421908799617</v>
          </cell>
          <cell r="AH385">
            <v>-6906.0953123999789</v>
          </cell>
          <cell r="AI385">
            <v>-7601.0512112468859</v>
          </cell>
          <cell r="AJ385">
            <v>-8486.2624382399808</v>
          </cell>
          <cell r="AK385">
            <v>-7914.8151520000247</v>
          </cell>
        </row>
        <row r="386">
          <cell r="A386" t="str">
            <v>-  -  fjernvarme</v>
          </cell>
          <cell r="B386" t="str">
            <v>ens</v>
          </cell>
          <cell r="C386" t="str">
            <v>tab</v>
          </cell>
          <cell r="D386" t="str">
            <v>fjv</v>
          </cell>
          <cell r="E386" t="str">
            <v>a0a0</v>
          </cell>
          <cell r="F386" t="str">
            <v>a00</v>
          </cell>
          <cell r="G386">
            <v>-20328.75</v>
          </cell>
          <cell r="H386">
            <v>0</v>
          </cell>
          <cell r="I386">
            <v>0</v>
          </cell>
          <cell r="J386">
            <v>-17115</v>
          </cell>
          <cell r="K386">
            <v>-18692.5</v>
          </cell>
          <cell r="L386">
            <v>-18913.5</v>
          </cell>
          <cell r="M386">
            <v>-19683</v>
          </cell>
          <cell r="N386">
            <v>-20757.25</v>
          </cell>
          <cell r="O386">
            <v>-19753.999999999996</v>
          </cell>
          <cell r="P386">
            <v>-19363.310000000001</v>
          </cell>
          <cell r="Q386">
            <v>-19821.559999999998</v>
          </cell>
          <cell r="R386">
            <v>-20466.810000000001</v>
          </cell>
          <cell r="S386">
            <v>-21154.81</v>
          </cell>
          <cell r="T386">
            <v>-23132.457600000002</v>
          </cell>
          <cell r="U386">
            <v>-22451.735199999999</v>
          </cell>
          <cell r="V386">
            <v>-22380.432799999999</v>
          </cell>
          <cell r="W386">
            <v>-20320.700400000002</v>
          </cell>
          <cell r="X386">
            <v>-18355.448</v>
          </cell>
          <cell r="Y386">
            <v>-18506.648000000001</v>
          </cell>
          <cell r="Z386">
            <v>-21019.013466666671</v>
          </cell>
          <cell r="AA386">
            <v>-21014.032266666669</v>
          </cell>
          <cell r="AB386">
            <v>-22295.5098</v>
          </cell>
          <cell r="AC386">
            <v>-22413.235360000006</v>
          </cell>
          <cell r="AD386">
            <v>-23631.588861369855</v>
          </cell>
          <cell r="AE386">
            <v>-26017.131400000002</v>
          </cell>
          <cell r="AF386">
            <v>-24529.773600484379</v>
          </cell>
          <cell r="AG386">
            <v>-25286.244884897191</v>
          </cell>
          <cell r="AH386">
            <v>-24393.448549187862</v>
          </cell>
          <cell r="AI386">
            <v>-23599.622947277559</v>
          </cell>
          <cell r="AJ386">
            <v>-25562</v>
          </cell>
          <cell r="AK386">
            <v>-25191.326000000001</v>
          </cell>
        </row>
        <row r="387">
          <cell r="A387" t="str">
            <v>-  -  bygas</v>
          </cell>
          <cell r="B387" t="str">
            <v>ens</v>
          </cell>
          <cell r="C387" t="str">
            <v>tab</v>
          </cell>
          <cell r="D387" t="str">
            <v>bga</v>
          </cell>
          <cell r="E387" t="str">
            <v>a0a0</v>
          </cell>
          <cell r="F387" t="str">
            <v>a00</v>
          </cell>
          <cell r="G387">
            <v>-258.56</v>
          </cell>
          <cell r="H387">
            <v>0</v>
          </cell>
          <cell r="I387">
            <v>0</v>
          </cell>
          <cell r="J387">
            <v>-221.72</v>
          </cell>
          <cell r="K387">
            <v>-225.24</v>
          </cell>
          <cell r="L387">
            <v>-213.88</v>
          </cell>
          <cell r="M387">
            <v>-211.2</v>
          </cell>
          <cell r="N387">
            <v>-221.08</v>
          </cell>
          <cell r="O387">
            <v>-209.36</v>
          </cell>
          <cell r="P387">
            <v>-195.28</v>
          </cell>
          <cell r="Q387">
            <v>-182.56</v>
          </cell>
          <cell r="R387">
            <v>-171.88</v>
          </cell>
          <cell r="S387">
            <v>-174.76</v>
          </cell>
          <cell r="T387">
            <v>-161.72</v>
          </cell>
          <cell r="U387">
            <v>-106.44</v>
          </cell>
          <cell r="V387">
            <v>-93.245640000000009</v>
          </cell>
          <cell r="W387">
            <v>-77.922599999999989</v>
          </cell>
          <cell r="X387">
            <v>-66.703360000000004</v>
          </cell>
          <cell r="Y387">
            <v>-64.162599999999998</v>
          </cell>
          <cell r="Z387">
            <v>-66.584040000000002</v>
          </cell>
          <cell r="AA387">
            <v>-60.540599999999998</v>
          </cell>
          <cell r="AB387">
            <v>-59.862479999999998</v>
          </cell>
          <cell r="AC387">
            <v>-53.533600000000007</v>
          </cell>
          <cell r="AD387">
            <v>-52.405319999999996</v>
          </cell>
          <cell r="AE387">
            <v>-48.407119999999999</v>
          </cell>
          <cell r="AF387">
            <v>-41.315999999999995</v>
          </cell>
          <cell r="AG387">
            <v>-35.204000000000001</v>
          </cell>
          <cell r="AH387">
            <v>-29.647999999999996</v>
          </cell>
          <cell r="AI387">
            <v>-27.179679999999998</v>
          </cell>
          <cell r="AJ387">
            <v>-28.605799999999999</v>
          </cell>
          <cell r="AK387">
            <v>-24.935480000000002</v>
          </cell>
        </row>
        <row r="389">
          <cell r="A389" t="str">
            <v>-  ikke energiformål</v>
          </cell>
          <cell r="Y389">
            <v>12741.9431</v>
          </cell>
          <cell r="Z389">
            <v>12300.912100000001</v>
          </cell>
          <cell r="AA389">
            <v>12472.3076</v>
          </cell>
          <cell r="AB389">
            <v>12718.205299999998</v>
          </cell>
          <cell r="AC389">
            <v>12643.758</v>
          </cell>
          <cell r="AD389">
            <v>12655.022299999999</v>
          </cell>
          <cell r="AE389">
            <v>13543.479399999998</v>
          </cell>
          <cell r="AF389">
            <v>13189.107599999999</v>
          </cell>
          <cell r="AG389">
            <v>11725.036700000001</v>
          </cell>
          <cell r="AH389">
            <v>12561.1191</v>
          </cell>
          <cell r="AI389">
            <v>12106.3086</v>
          </cell>
          <cell r="AJ389">
            <v>10625.9581</v>
          </cell>
          <cell r="AK389">
            <v>10870.151899999999</v>
          </cell>
        </row>
        <row r="390">
          <cell r="A390" t="str">
            <v>-  -  mineralsk terpentin</v>
          </cell>
          <cell r="B390" t="str">
            <v>fbs</v>
          </cell>
          <cell r="C390" t="str">
            <v>ief</v>
          </cell>
          <cell r="D390" t="str">
            <v>ter</v>
          </cell>
          <cell r="E390" t="str">
            <v>a0a0</v>
          </cell>
          <cell r="F390" t="str">
            <v>a00</v>
          </cell>
          <cell r="G390">
            <v>-1818.3</v>
          </cell>
          <cell r="H390">
            <v>0</v>
          </cell>
          <cell r="I390">
            <v>0</v>
          </cell>
          <cell r="J390">
            <v>-1722.6</v>
          </cell>
          <cell r="K390">
            <v>-1755.2249999999999</v>
          </cell>
          <cell r="L390">
            <v>-1735.65</v>
          </cell>
          <cell r="M390">
            <v>-1747.395</v>
          </cell>
          <cell r="N390">
            <v>-1717.989</v>
          </cell>
          <cell r="O390">
            <v>-1379.037</v>
          </cell>
          <cell r="P390">
            <v>-1145.442</v>
          </cell>
          <cell r="Q390">
            <v>-1159.1010000000001</v>
          </cell>
          <cell r="R390">
            <v>-1216.9559999999999</v>
          </cell>
          <cell r="S390">
            <v>-1078.7565</v>
          </cell>
          <cell r="T390">
            <v>-1126.0409999999999</v>
          </cell>
          <cell r="U390">
            <v>-1097.7225000000001</v>
          </cell>
          <cell r="V390">
            <v>-1100.376</v>
          </cell>
          <cell r="W390">
            <v>-1160.319</v>
          </cell>
          <cell r="X390">
            <v>-1124.0835</v>
          </cell>
          <cell r="Y390">
            <v>-1018.8135</v>
          </cell>
          <cell r="Z390">
            <v>-1030.0364999999999</v>
          </cell>
          <cell r="AA390">
            <v>-946.38599999999997</v>
          </cell>
          <cell r="AB390">
            <v>-1028.1224999999999</v>
          </cell>
          <cell r="AC390">
            <v>-1015.812</v>
          </cell>
          <cell r="AD390">
            <v>-1022.6849999999999</v>
          </cell>
          <cell r="AE390">
            <v>-1222.6545000000001</v>
          </cell>
          <cell r="AF390">
            <v>-994.06200000000001</v>
          </cell>
          <cell r="AG390">
            <v>-936.99</v>
          </cell>
          <cell r="AH390">
            <v>-1057.4414999999999</v>
          </cell>
          <cell r="AI390">
            <v>-1069.5345</v>
          </cell>
          <cell r="AJ390">
            <v>-880.875</v>
          </cell>
          <cell r="AK390">
            <v>-880.875</v>
          </cell>
        </row>
      </sheetData>
      <sheetData sheetId="3">
        <row r="7">
          <cell r="A7" t="str">
            <v>ELIMKORR_F</v>
          </cell>
          <cell r="B7" t="str">
            <v>TJ</v>
          </cell>
          <cell r="C7" t="str">
            <v>elc</v>
          </cell>
          <cell r="D7" t="str">
            <v>fut</v>
          </cell>
          <cell r="G7">
            <v>-17699.986874130427</v>
          </cell>
          <cell r="J7">
            <v>5443.9645313039146</v>
          </cell>
          <cell r="K7">
            <v>4048.9977263672035</v>
          </cell>
          <cell r="L7">
            <v>2987.0857579754147</v>
          </cell>
          <cell r="M7">
            <v>15164.342632327003</v>
          </cell>
          <cell r="N7">
            <v>10648.579917085535</v>
          </cell>
          <cell r="O7">
            <v>-2118.3202310976999</v>
          </cell>
          <cell r="P7">
            <v>6685.9008179318498</v>
          </cell>
          <cell r="Q7">
            <v>1479.64745517136</v>
          </cell>
          <cell r="R7">
            <v>1535.8811274990314</v>
          </cell>
          <cell r="S7">
            <v>1424.9505756719122</v>
          </cell>
          <cell r="T7">
            <v>199.55423926904618</v>
          </cell>
          <cell r="U7">
            <v>36.156322383940193</v>
          </cell>
          <cell r="V7">
            <v>977.33935708398451</v>
          </cell>
          <cell r="W7">
            <v>1747.2838430865522</v>
          </cell>
          <cell r="X7">
            <v>4975.9828801234189</v>
          </cell>
          <cell r="Y7">
            <v>3420.6298843407399</v>
          </cell>
          <cell r="Z7">
            <v>1322.2202047618694</v>
          </cell>
          <cell r="AA7">
            <v>578.85080158446817</v>
          </cell>
          <cell r="AB7">
            <v>-902.99846355380316</v>
          </cell>
          <cell r="AC7">
            <v>-15448.43</v>
          </cell>
          <cell r="AD7">
            <v>890.68</v>
          </cell>
          <cell r="AE7">
            <v>-4555.28</v>
          </cell>
          <cell r="AF7">
            <v>-1354</v>
          </cell>
          <cell r="AG7">
            <v>365</v>
          </cell>
          <cell r="AH7">
            <v>298</v>
          </cell>
          <cell r="AI7">
            <v>0</v>
          </cell>
          <cell r="AJ7">
            <v>675</v>
          </cell>
          <cell r="AK7">
            <v>179</v>
          </cell>
          <cell r="AM7" t="str">
            <v>Eltra og Elkraft; 2001-2002: Energistyrelsen</v>
          </cell>
          <cell r="AN7" t="str">
            <v>Oplysninger fra SOxNOx-rapport</v>
          </cell>
        </row>
        <row r="8">
          <cell r="A8" t="str">
            <v>ELIMKORR_ORI</v>
          </cell>
          <cell r="B8" t="str">
            <v>TJ</v>
          </cell>
          <cell r="C8" t="str">
            <v>elc</v>
          </cell>
          <cell r="D8" t="str">
            <v>ori</v>
          </cell>
          <cell r="G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287.22274256923242</v>
          </cell>
          <cell r="AE8">
            <v>-11160.240977863708</v>
          </cell>
          <cell r="AF8">
            <v>-3566</v>
          </cell>
          <cell r="AG8">
            <v>392</v>
          </cell>
          <cell r="AH8">
            <v>0</v>
          </cell>
          <cell r="AI8">
            <v>2294</v>
          </cell>
          <cell r="AJ8">
            <v>5079</v>
          </cell>
          <cell r="AK8">
            <v>1278</v>
          </cell>
          <cell r="AM8" t="str">
            <v>Eltra og Elkraft</v>
          </cell>
          <cell r="AN8" t="str">
            <v>Oplysninger fra SOxNOx-rapport</v>
          </cell>
        </row>
        <row r="9">
          <cell r="A9" t="str">
            <v>ELIMKORR_NG</v>
          </cell>
          <cell r="B9" t="str">
            <v>TJ</v>
          </cell>
          <cell r="C9" t="str">
            <v>elc</v>
          </cell>
          <cell r="D9" t="str">
            <v>nga</v>
          </cell>
          <cell r="G9">
            <v>0</v>
          </cell>
          <cell r="J9">
            <v>0</v>
          </cell>
          <cell r="K9">
            <v>0</v>
          </cell>
          <cell r="L9">
            <v>0</v>
          </cell>
          <cell r="M9">
            <v>0</v>
          </cell>
          <cell r="N9">
            <v>0</v>
          </cell>
          <cell r="O9">
            <v>0</v>
          </cell>
          <cell r="P9">
            <v>0</v>
          </cell>
          <cell r="Q9">
            <v>0</v>
          </cell>
          <cell r="R9">
            <v>0</v>
          </cell>
          <cell r="S9">
            <v>0</v>
          </cell>
          <cell r="T9">
            <v>46.105236255057676</v>
          </cell>
          <cell r="U9">
            <v>13.690855189824463</v>
          </cell>
          <cell r="V9">
            <v>485.2375094860638</v>
          </cell>
          <cell r="W9">
            <v>1145.3859309856537</v>
          </cell>
          <cell r="X9">
            <v>2897</v>
          </cell>
          <cell r="Y9">
            <v>1915.9321654960343</v>
          </cell>
          <cell r="Z9">
            <v>113.90229443653202</v>
          </cell>
          <cell r="AA9">
            <v>680.27447680250248</v>
          </cell>
          <cell r="AB9">
            <v>329.79155130430058</v>
          </cell>
          <cell r="AC9">
            <v>0</v>
          </cell>
          <cell r="AD9">
            <v>0</v>
          </cell>
          <cell r="AE9">
            <v>-47.67</v>
          </cell>
          <cell r="AF9">
            <v>0</v>
          </cell>
          <cell r="AG9">
            <v>0</v>
          </cell>
          <cell r="AH9">
            <v>0</v>
          </cell>
          <cell r="AI9">
            <v>0</v>
          </cell>
          <cell r="AJ9">
            <v>-999</v>
          </cell>
          <cell r="AK9">
            <v>-1715</v>
          </cell>
          <cell r="AM9" t="str">
            <v>Eltra og Elkraft</v>
          </cell>
          <cell r="AN9" t="str">
            <v>Oplysninger fra SOxNOx-rapport</v>
          </cell>
        </row>
        <row r="10">
          <cell r="A10" t="str">
            <v>ELIMKORR_KUVH</v>
          </cell>
          <cell r="B10" t="str">
            <v>TJ</v>
          </cell>
          <cell r="C10" t="str">
            <v>elc</v>
          </cell>
          <cell r="D10" t="str">
            <v>kul</v>
          </cell>
          <cell r="G10">
            <v>-5014.6961274825571</v>
          </cell>
          <cell r="J10">
            <v>3013.2801784349085</v>
          </cell>
          <cell r="K10">
            <v>3647.1324899810052</v>
          </cell>
          <cell r="L10">
            <v>2950.7167600065713</v>
          </cell>
          <cell r="M10">
            <v>20397.979872103006</v>
          </cell>
          <cell r="N10">
            <v>19929.129458660991</v>
          </cell>
          <cell r="O10">
            <v>-9857.4794267355519</v>
          </cell>
          <cell r="P10">
            <v>46793.350072023248</v>
          </cell>
          <cell r="Q10">
            <v>17922.719343669065</v>
          </cell>
          <cell r="R10">
            <v>38410.244055216397</v>
          </cell>
          <cell r="S10">
            <v>44316.385453442526</v>
          </cell>
          <cell r="T10">
            <v>4005.729688677653</v>
          </cell>
          <cell r="U10">
            <v>686.87683254999013</v>
          </cell>
          <cell r="V10">
            <v>21184.913133429949</v>
          </cell>
          <cell r="W10">
            <v>36135.230225927793</v>
          </cell>
          <cell r="X10">
            <v>79289.017119876575</v>
          </cell>
          <cell r="Y10">
            <v>62355.617950163229</v>
          </cell>
          <cell r="Z10">
            <v>-17551.122499198402</v>
          </cell>
          <cell r="AA10">
            <v>30051.874721613029</v>
          </cell>
          <cell r="AB10">
            <v>11787.846912249503</v>
          </cell>
          <cell r="AC10">
            <v>-27349.64</v>
          </cell>
          <cell r="AD10">
            <v>-8236.1427425692327</v>
          </cell>
          <cell r="AE10">
            <v>-125274.17902213629</v>
          </cell>
          <cell r="AF10">
            <v>-58990</v>
          </cell>
          <cell r="AG10">
            <v>-39738</v>
          </cell>
          <cell r="AH10">
            <v>-20429</v>
          </cell>
          <cell r="AI10">
            <v>5006</v>
          </cell>
          <cell r="AJ10">
            <v>-8179</v>
          </cell>
          <cell r="AK10">
            <v>-17111</v>
          </cell>
          <cell r="AM10" t="str">
            <v>Eltra og Elkraft</v>
          </cell>
          <cell r="AN10" t="str">
            <v>Oplysninger fra SOxNOx-rapport</v>
          </cell>
        </row>
      </sheetData>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Menu"/>
      <sheetName val="Gross Energy Consumption (adj.)"/>
      <sheetName val="Total Consumption (adj.)"/>
      <sheetName val="Agriculture and Industry (adj.)"/>
      <sheetName val="Commercial and Public (adj) "/>
      <sheetName val="Households (adj.)"/>
      <sheetName val="Space Heating (adj.)"/>
      <sheetName val="Net Space Heating (adj.)"/>
      <sheetName val="Electricity Consumption (adj.)"/>
      <sheetName val="Emissions (adj.)"/>
      <sheetName val="Gross Energy Consumption (obs.)"/>
      <sheetName val="Energy Sector"/>
      <sheetName val="Final Energy Consumption (obs.)"/>
      <sheetName val="Transport (obs.)"/>
      <sheetName val="Agriculture and Industry (obs.)"/>
      <sheetName val="Commercial and Public (obs.) "/>
      <sheetName val="Households (obs.)"/>
      <sheetName val="Space Heating (obs.)"/>
      <sheetName val="Net Space Heating (obs.)"/>
      <sheetName val="Electricity Consumption (obs.)"/>
      <sheetName val="Emissions (obs.)"/>
      <sheetName val="Primary Energy Production"/>
      <sheetName val="Renewable Energy "/>
      <sheetName val="Electricity Production"/>
      <sheetName val="Fuels Used in El. Production"/>
      <sheetName val="Heat Production"/>
      <sheetName val="Fuels Used in Heat Production"/>
      <sheetName val="Gas Works"/>
      <sheetName val="Energy Balance"/>
      <sheetName val="Detailed Supply and Consumption"/>
      <sheetName val="Assump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rt"/>
      <sheetName val="Plants1"/>
      <sheetName val="Plants1-X"/>
      <sheetName val="Ad hoc"/>
      <sheetName val="Plants2"/>
      <sheetName val="Plants2A"/>
      <sheetName val="Plants2B"/>
      <sheetName val="Tech"/>
      <sheetName val="TechA"/>
      <sheetName val="TechB"/>
      <sheetName val="Proc"/>
      <sheetName val="ProcA"/>
      <sheetName val="ProcB"/>
      <sheetName val="Proc1"/>
      <sheetName val="Comm"/>
      <sheetName val="Emis"/>
      <sheetName val="Fuel Tech"/>
      <sheetName val="Tech WS"/>
      <sheetName val="TechA WS"/>
      <sheetName val="TechB WS"/>
      <sheetName val="Proc WS"/>
      <sheetName val="ProcA WS"/>
      <sheetName val="ProcB WS"/>
      <sheetName val="Capacity"/>
      <sheetName val="Geo"/>
      <sheetName val="PlantData"/>
      <sheetName val="Technology"/>
      <sheetName val="PlantType"/>
      <sheetName val="TIMES-DK codes"/>
      <sheetName val="Peak"/>
      <sheetName val="Plants Translate 1"/>
      <sheetName val="Plants Translate 2"/>
      <sheetName val="Fuel"/>
      <sheetName val="Names"/>
      <sheetName val="Info"/>
      <sheetName val="Define ChooseSheet"/>
    </sheetNames>
    <sheetDataSet>
      <sheetData sheetId="0">
        <row r="22">
          <cell r="D22">
            <v>2010</v>
          </cell>
        </row>
        <row r="24">
          <cell r="D24" t="str">
            <v>DK-West</v>
          </cell>
        </row>
      </sheetData>
      <sheetData sheetId="1">
        <row r="14">
          <cell r="A14" t="str">
            <v>Helsingør1</v>
          </cell>
          <cell r="B14" t="str">
            <v>DK-East</v>
          </cell>
          <cell r="G14">
            <v>55</v>
          </cell>
          <cell r="H14">
            <v>58.823529411764703</v>
          </cell>
          <cell r="AK14">
            <v>22.384999999999998</v>
          </cell>
          <cell r="AL14">
            <v>25.605536332179923</v>
          </cell>
          <cell r="AN14">
            <v>0</v>
          </cell>
          <cell r="AO14">
            <v>4.4000000000000004</v>
          </cell>
          <cell r="AP14">
            <v>550</v>
          </cell>
          <cell r="AQ14">
            <v>5.5</v>
          </cell>
          <cell r="BG14" t="b">
            <v>0</v>
          </cell>
          <cell r="BO14" t="b">
            <v>0</v>
          </cell>
          <cell r="CA14" t="b">
            <v>0</v>
          </cell>
          <cell r="CB14" t="b">
            <v>0</v>
          </cell>
          <cell r="CD14" t="b">
            <v>0</v>
          </cell>
          <cell r="CE14" t="b">
            <v>0</v>
          </cell>
          <cell r="CG14" t="b">
            <v>0</v>
          </cell>
          <cell r="CH14" t="b">
            <v>0</v>
          </cell>
          <cell r="CP14" t="str">
            <v>ECGASGTD</v>
          </cell>
          <cell r="CT14" t="b">
            <v>0</v>
          </cell>
          <cell r="CV14" t="b">
            <v>0</v>
          </cell>
          <cell r="CX14" t="b">
            <v>0</v>
          </cell>
          <cell r="CZ14" t="b">
            <v>0</v>
          </cell>
          <cell r="DB14" t="b">
            <v>0</v>
          </cell>
          <cell r="DD14" t="b">
            <v>0</v>
          </cell>
          <cell r="DF14" t="b">
            <v>0</v>
          </cell>
          <cell r="DH14" t="b">
            <v>0</v>
          </cell>
          <cell r="DJ14" t="b">
            <v>0</v>
          </cell>
          <cell r="DL14" t="b">
            <v>0</v>
          </cell>
          <cell r="DN14" t="b">
            <v>0</v>
          </cell>
          <cell r="DP14" t="b">
            <v>0</v>
          </cell>
          <cell r="DV14">
            <v>0</v>
          </cell>
          <cell r="DX14">
            <v>0</v>
          </cell>
          <cell r="DZ14">
            <v>0</v>
          </cell>
          <cell r="EB14">
            <v>0</v>
          </cell>
          <cell r="ED14">
            <v>0</v>
          </cell>
          <cell r="EF14">
            <v>0</v>
          </cell>
          <cell r="EJ14">
            <v>0</v>
          </cell>
          <cell r="EL14">
            <v>0</v>
          </cell>
          <cell r="EN14">
            <v>0</v>
          </cell>
          <cell r="EP14">
            <v>0</v>
          </cell>
          <cell r="ER14">
            <v>0</v>
          </cell>
          <cell r="ET14">
            <v>0</v>
          </cell>
          <cell r="EX14">
            <v>0</v>
          </cell>
          <cell r="EZ14">
            <v>0</v>
          </cell>
          <cell r="FD14">
            <v>0</v>
          </cell>
          <cell r="FF14">
            <v>0</v>
          </cell>
        </row>
        <row r="15">
          <cell r="A15" t="str">
            <v>Helsingør1</v>
          </cell>
          <cell r="B15" t="str">
            <v>DK-East</v>
          </cell>
          <cell r="G15">
            <v>55</v>
          </cell>
          <cell r="H15">
            <v>58.823529411764703</v>
          </cell>
          <cell r="AK15">
            <v>22.384999999999998</v>
          </cell>
          <cell r="AL15">
            <v>25.605536332179923</v>
          </cell>
          <cell r="AN15">
            <v>0</v>
          </cell>
          <cell r="AO15">
            <v>4.4000000000000004</v>
          </cell>
          <cell r="AP15">
            <v>550</v>
          </cell>
          <cell r="AQ15">
            <v>5.5</v>
          </cell>
          <cell r="BG15" t="b">
            <v>0</v>
          </cell>
          <cell r="BO15" t="b">
            <v>0</v>
          </cell>
          <cell r="CA15" t="b">
            <v>0</v>
          </cell>
          <cell r="CB15" t="b">
            <v>0</v>
          </cell>
          <cell r="CD15" t="b">
            <v>0</v>
          </cell>
          <cell r="CE15" t="b">
            <v>0</v>
          </cell>
          <cell r="CG15" t="b">
            <v>0</v>
          </cell>
          <cell r="CH15" t="b">
            <v>0</v>
          </cell>
          <cell r="CP15" t="str">
            <v>ECGASGTD</v>
          </cell>
          <cell r="CT15" t="b">
            <v>0</v>
          </cell>
          <cell r="CV15" t="b">
            <v>0</v>
          </cell>
          <cell r="CX15" t="b">
            <v>0</v>
          </cell>
          <cell r="CZ15" t="b">
            <v>0</v>
          </cell>
          <cell r="DB15" t="b">
            <v>0</v>
          </cell>
          <cell r="DD15" t="b">
            <v>0</v>
          </cell>
          <cell r="DF15" t="b">
            <v>0</v>
          </cell>
          <cell r="DH15" t="b">
            <v>0</v>
          </cell>
          <cell r="DJ15" t="b">
            <v>0</v>
          </cell>
          <cell r="DL15" t="b">
            <v>0</v>
          </cell>
          <cell r="DN15" t="b">
            <v>0</v>
          </cell>
          <cell r="DP15" t="b">
            <v>0</v>
          </cell>
          <cell r="DV15">
            <v>0</v>
          </cell>
          <cell r="DX15">
            <v>0</v>
          </cell>
          <cell r="DZ15">
            <v>0</v>
          </cell>
          <cell r="EB15">
            <v>0</v>
          </cell>
          <cell r="ED15">
            <v>0</v>
          </cell>
          <cell r="EF15">
            <v>0</v>
          </cell>
          <cell r="EJ15">
            <v>0</v>
          </cell>
          <cell r="EL15">
            <v>0</v>
          </cell>
          <cell r="EN15">
            <v>0</v>
          </cell>
          <cell r="EP15">
            <v>0</v>
          </cell>
          <cell r="ER15">
            <v>0</v>
          </cell>
          <cell r="ET15">
            <v>0</v>
          </cell>
          <cell r="EX15">
            <v>0</v>
          </cell>
          <cell r="EZ15">
            <v>0</v>
          </cell>
          <cell r="FD15">
            <v>0</v>
          </cell>
          <cell r="FF15">
            <v>0</v>
          </cell>
        </row>
        <row r="16">
          <cell r="A16" t="str">
            <v>Helsingør1</v>
          </cell>
          <cell r="B16" t="str">
            <v>DK-East</v>
          </cell>
          <cell r="G16">
            <v>55</v>
          </cell>
          <cell r="H16">
            <v>58.823529411764703</v>
          </cell>
          <cell r="AK16">
            <v>22.384999999999998</v>
          </cell>
          <cell r="AL16">
            <v>25.605536332179923</v>
          </cell>
          <cell r="AN16">
            <v>0</v>
          </cell>
          <cell r="AO16">
            <v>4.4000000000000004</v>
          </cell>
          <cell r="AP16">
            <v>550</v>
          </cell>
          <cell r="AQ16">
            <v>5.5</v>
          </cell>
          <cell r="BG16" t="b">
            <v>0</v>
          </cell>
          <cell r="BO16" t="b">
            <v>0</v>
          </cell>
          <cell r="CA16" t="b">
            <v>0</v>
          </cell>
          <cell r="CB16" t="b">
            <v>0</v>
          </cell>
          <cell r="CD16" t="b">
            <v>0</v>
          </cell>
          <cell r="CE16" t="b">
            <v>0</v>
          </cell>
          <cell r="CG16" t="b">
            <v>0</v>
          </cell>
          <cell r="CH16" t="b">
            <v>0</v>
          </cell>
          <cell r="CP16" t="str">
            <v>ECGASGTD</v>
          </cell>
          <cell r="CT16" t="b">
            <v>0</v>
          </cell>
          <cell r="CV16" t="b">
            <v>0</v>
          </cell>
          <cell r="CX16" t="b">
            <v>0</v>
          </cell>
          <cell r="CZ16" t="b">
            <v>0</v>
          </cell>
          <cell r="DB16" t="b">
            <v>0</v>
          </cell>
          <cell r="DD16" t="b">
            <v>0</v>
          </cell>
          <cell r="DF16" t="b">
            <v>0</v>
          </cell>
          <cell r="DH16" t="b">
            <v>0</v>
          </cell>
          <cell r="DJ16" t="b">
            <v>0</v>
          </cell>
          <cell r="DL16" t="b">
            <v>0</v>
          </cell>
          <cell r="DN16" t="b">
            <v>0</v>
          </cell>
          <cell r="DP16" t="b">
            <v>0</v>
          </cell>
          <cell r="DV16">
            <v>0</v>
          </cell>
          <cell r="DX16">
            <v>0</v>
          </cell>
          <cell r="DZ16">
            <v>0</v>
          </cell>
          <cell r="EB16">
            <v>0</v>
          </cell>
          <cell r="ED16">
            <v>0</v>
          </cell>
          <cell r="EF16">
            <v>0</v>
          </cell>
          <cell r="EJ16">
            <v>0</v>
          </cell>
          <cell r="EL16">
            <v>0</v>
          </cell>
          <cell r="EN16">
            <v>0</v>
          </cell>
          <cell r="EP16">
            <v>0</v>
          </cell>
          <cell r="ER16">
            <v>0</v>
          </cell>
          <cell r="ET16">
            <v>0</v>
          </cell>
          <cell r="EX16">
            <v>0</v>
          </cell>
          <cell r="EZ16">
            <v>0</v>
          </cell>
          <cell r="FD16">
            <v>0</v>
          </cell>
          <cell r="FF16">
            <v>0</v>
          </cell>
        </row>
        <row r="17">
          <cell r="A17" t="str">
            <v>Helsingør2</v>
          </cell>
          <cell r="B17" t="str">
            <v>DK-East</v>
          </cell>
          <cell r="G17">
            <v>76.714666666666659</v>
          </cell>
          <cell r="H17">
            <v>58</v>
          </cell>
          <cell r="AK17">
            <v>37.314013866666656</v>
          </cell>
          <cell r="AL17">
            <v>21.329032258064519</v>
          </cell>
          <cell r="AN17">
            <v>0</v>
          </cell>
          <cell r="AO17">
            <v>0</v>
          </cell>
          <cell r="AP17">
            <v>1428.8106666666665</v>
          </cell>
          <cell r="AQ17">
            <v>7.6714666666666664</v>
          </cell>
          <cell r="BG17" t="b">
            <v>0</v>
          </cell>
          <cell r="BO17" t="b">
            <v>0</v>
          </cell>
          <cell r="CA17" t="b">
            <v>0</v>
          </cell>
          <cell r="CB17" t="b">
            <v>0</v>
          </cell>
          <cell r="CD17" t="b">
            <v>0</v>
          </cell>
          <cell r="CE17" t="b">
            <v>0</v>
          </cell>
          <cell r="CG17" t="b">
            <v>0</v>
          </cell>
          <cell r="CH17" t="b">
            <v>0</v>
          </cell>
          <cell r="CP17" t="str">
            <v>ECGASGTD</v>
          </cell>
          <cell r="CT17" t="b">
            <v>0</v>
          </cell>
          <cell r="CV17" t="b">
            <v>0</v>
          </cell>
          <cell r="CX17" t="b">
            <v>0</v>
          </cell>
          <cell r="CZ17" t="b">
            <v>0</v>
          </cell>
          <cell r="DB17" t="b">
            <v>0</v>
          </cell>
          <cell r="DD17" t="b">
            <v>0</v>
          </cell>
          <cell r="DF17" t="b">
            <v>0</v>
          </cell>
          <cell r="DH17" t="b">
            <v>0</v>
          </cell>
          <cell r="DJ17" t="b">
            <v>0</v>
          </cell>
          <cell r="DL17" t="b">
            <v>0</v>
          </cell>
          <cell r="DN17" t="b">
            <v>0</v>
          </cell>
          <cell r="DP17" t="b">
            <v>0</v>
          </cell>
          <cell r="DV17">
            <v>0</v>
          </cell>
          <cell r="DX17">
            <v>0</v>
          </cell>
          <cell r="DZ17">
            <v>0</v>
          </cell>
          <cell r="EB17">
            <v>0</v>
          </cell>
          <cell r="ED17">
            <v>0</v>
          </cell>
          <cell r="EF17">
            <v>0</v>
          </cell>
          <cell r="EJ17">
            <v>0</v>
          </cell>
          <cell r="EL17">
            <v>0</v>
          </cell>
          <cell r="EN17">
            <v>0</v>
          </cell>
          <cell r="EP17">
            <v>0</v>
          </cell>
          <cell r="ER17">
            <v>0</v>
          </cell>
          <cell r="ET17">
            <v>0</v>
          </cell>
          <cell r="EX17">
            <v>0</v>
          </cell>
          <cell r="EZ17">
            <v>0</v>
          </cell>
          <cell r="FD17">
            <v>0</v>
          </cell>
          <cell r="FF17">
            <v>0</v>
          </cell>
        </row>
        <row r="18">
          <cell r="A18" t="str">
            <v>KedlerHelsingør</v>
          </cell>
          <cell r="B18" t="str">
            <v>DK-East</v>
          </cell>
          <cell r="G18">
            <v>0</v>
          </cell>
          <cell r="H18">
            <v>62</v>
          </cell>
          <cell r="AK18">
            <v>0</v>
          </cell>
          <cell r="AL18">
            <v>57.970000000000006</v>
          </cell>
          <cell r="AN18">
            <v>0</v>
          </cell>
          <cell r="AO18">
            <v>0</v>
          </cell>
          <cell r="AP18">
            <v>669.6</v>
          </cell>
          <cell r="AQ18">
            <v>0</v>
          </cell>
          <cell r="BG18" t="b">
            <v>0</v>
          </cell>
          <cell r="BO18" t="b">
            <v>0</v>
          </cell>
          <cell r="CA18" t="b">
            <v>0</v>
          </cell>
          <cell r="CB18" t="b">
            <v>0</v>
          </cell>
          <cell r="CD18" t="b">
            <v>0</v>
          </cell>
          <cell r="CE18" t="b">
            <v>0</v>
          </cell>
          <cell r="CG18" t="b">
            <v>0</v>
          </cell>
          <cell r="CH18" t="b">
            <v>0</v>
          </cell>
          <cell r="CP18" t="str">
            <v>EHGASBOD</v>
          </cell>
          <cell r="CT18" t="b">
            <v>0</v>
          </cell>
          <cell r="CV18" t="b">
            <v>0</v>
          </cell>
          <cell r="CX18" t="b">
            <v>0</v>
          </cell>
          <cell r="CZ18" t="b">
            <v>0</v>
          </cell>
          <cell r="DB18" t="b">
            <v>0</v>
          </cell>
          <cell r="DD18" t="b">
            <v>0</v>
          </cell>
          <cell r="DF18" t="b">
            <v>0</v>
          </cell>
          <cell r="DH18" t="b">
            <v>0</v>
          </cell>
          <cell r="DJ18" t="b">
            <v>0</v>
          </cell>
          <cell r="DL18" t="b">
            <v>0</v>
          </cell>
          <cell r="DN18" t="b">
            <v>0</v>
          </cell>
          <cell r="DP18" t="b">
            <v>0</v>
          </cell>
          <cell r="DV18">
            <v>0</v>
          </cell>
          <cell r="DX18">
            <v>0</v>
          </cell>
          <cell r="DZ18">
            <v>0</v>
          </cell>
          <cell r="EB18">
            <v>0</v>
          </cell>
          <cell r="ED18">
            <v>0</v>
          </cell>
          <cell r="EF18">
            <v>0</v>
          </cell>
          <cell r="EJ18">
            <v>0</v>
          </cell>
          <cell r="EL18">
            <v>0</v>
          </cell>
          <cell r="EN18">
            <v>0</v>
          </cell>
          <cell r="EP18">
            <v>0</v>
          </cell>
          <cell r="ER18">
            <v>0</v>
          </cell>
          <cell r="ET18">
            <v>0</v>
          </cell>
          <cell r="EX18">
            <v>0</v>
          </cell>
          <cell r="EZ18">
            <v>0</v>
          </cell>
          <cell r="FD18">
            <v>0</v>
          </cell>
          <cell r="FF18">
            <v>0</v>
          </cell>
        </row>
        <row r="19">
          <cell r="A19" t="str">
            <v>KedlerHelsingør</v>
          </cell>
          <cell r="B19" t="str">
            <v>DK-East</v>
          </cell>
          <cell r="G19">
            <v>0</v>
          </cell>
          <cell r="H19">
            <v>62</v>
          </cell>
          <cell r="AK19">
            <v>0</v>
          </cell>
          <cell r="AL19">
            <v>57.970000000000006</v>
          </cell>
          <cell r="AN19">
            <v>0</v>
          </cell>
          <cell r="AO19">
            <v>0</v>
          </cell>
          <cell r="AP19">
            <v>669.6</v>
          </cell>
          <cell r="AQ19">
            <v>0</v>
          </cell>
          <cell r="BG19" t="b">
            <v>0</v>
          </cell>
          <cell r="BO19" t="b">
            <v>0</v>
          </cell>
          <cell r="CA19" t="b">
            <v>0</v>
          </cell>
          <cell r="CB19" t="b">
            <v>0</v>
          </cell>
          <cell r="CD19" t="b">
            <v>0</v>
          </cell>
          <cell r="CE19" t="b">
            <v>0</v>
          </cell>
          <cell r="CG19" t="b">
            <v>0</v>
          </cell>
          <cell r="CH19" t="b">
            <v>0</v>
          </cell>
          <cell r="CP19" t="str">
            <v>EHGASBOD</v>
          </cell>
          <cell r="CT19" t="b">
            <v>0</v>
          </cell>
          <cell r="CV19" t="b">
            <v>0</v>
          </cell>
          <cell r="CX19" t="b">
            <v>0</v>
          </cell>
          <cell r="CZ19" t="b">
            <v>0</v>
          </cell>
          <cell r="DB19" t="b">
            <v>0</v>
          </cell>
          <cell r="DD19" t="b">
            <v>0</v>
          </cell>
          <cell r="DF19" t="b">
            <v>0</v>
          </cell>
          <cell r="DH19" t="b">
            <v>0</v>
          </cell>
          <cell r="DJ19" t="b">
            <v>0</v>
          </cell>
          <cell r="DL19" t="b">
            <v>0</v>
          </cell>
          <cell r="DN19" t="b">
            <v>0</v>
          </cell>
          <cell r="DP19" t="b">
            <v>0</v>
          </cell>
          <cell r="DV19">
            <v>0</v>
          </cell>
          <cell r="DX19">
            <v>0</v>
          </cell>
          <cell r="DZ19">
            <v>0</v>
          </cell>
          <cell r="EB19">
            <v>0</v>
          </cell>
          <cell r="ED19">
            <v>0</v>
          </cell>
          <cell r="EF19">
            <v>0</v>
          </cell>
          <cell r="EJ19">
            <v>0</v>
          </cell>
          <cell r="EL19">
            <v>0</v>
          </cell>
          <cell r="EN19">
            <v>0</v>
          </cell>
          <cell r="EP19">
            <v>0</v>
          </cell>
          <cell r="ER19">
            <v>0</v>
          </cell>
          <cell r="ET19">
            <v>0</v>
          </cell>
          <cell r="EX19">
            <v>0</v>
          </cell>
          <cell r="EZ19">
            <v>0</v>
          </cell>
          <cell r="FD19">
            <v>0</v>
          </cell>
          <cell r="FF19">
            <v>0</v>
          </cell>
        </row>
        <row r="20">
          <cell r="A20" t="str">
            <v>Fliskedel1</v>
          </cell>
          <cell r="B20" t="str">
            <v>DK-East</v>
          </cell>
          <cell r="G20">
            <v>0</v>
          </cell>
          <cell r="H20">
            <v>5</v>
          </cell>
          <cell r="AK20">
            <v>0</v>
          </cell>
          <cell r="AL20">
            <v>5.782865947611711</v>
          </cell>
          <cell r="AN20">
            <v>0</v>
          </cell>
          <cell r="AO20">
            <v>0.01</v>
          </cell>
          <cell r="AP20">
            <v>104</v>
          </cell>
          <cell r="AQ20">
            <v>0</v>
          </cell>
          <cell r="BG20" t="b">
            <v>0</v>
          </cell>
          <cell r="BO20" t="b">
            <v>0</v>
          </cell>
          <cell r="CA20" t="b">
            <v>0</v>
          </cell>
          <cell r="CB20" t="b">
            <v>0</v>
          </cell>
          <cell r="CD20" t="b">
            <v>0</v>
          </cell>
          <cell r="CE20" t="b">
            <v>0</v>
          </cell>
          <cell r="CG20" t="b">
            <v>0</v>
          </cell>
          <cell r="CH20" t="b">
            <v>0</v>
          </cell>
          <cell r="CP20" t="str">
            <v>EHWCHBOD</v>
          </cell>
          <cell r="CT20" t="b">
            <v>0</v>
          </cell>
          <cell r="CV20" t="b">
            <v>0</v>
          </cell>
          <cell r="CX20" t="b">
            <v>0</v>
          </cell>
          <cell r="CZ20" t="b">
            <v>0</v>
          </cell>
          <cell r="DB20" t="b">
            <v>0</v>
          </cell>
          <cell r="DD20" t="b">
            <v>0</v>
          </cell>
          <cell r="DF20" t="b">
            <v>0</v>
          </cell>
          <cell r="DH20" t="b">
            <v>0</v>
          </cell>
          <cell r="DJ20" t="b">
            <v>0</v>
          </cell>
          <cell r="DL20" t="b">
            <v>0</v>
          </cell>
          <cell r="DN20" t="b">
            <v>0</v>
          </cell>
          <cell r="DP20" t="b">
            <v>0</v>
          </cell>
          <cell r="DV20">
            <v>0</v>
          </cell>
          <cell r="DX20">
            <v>0</v>
          </cell>
          <cell r="DZ20">
            <v>0</v>
          </cell>
          <cell r="EB20">
            <v>0</v>
          </cell>
          <cell r="ED20">
            <v>0</v>
          </cell>
          <cell r="EF20">
            <v>0</v>
          </cell>
          <cell r="EJ20">
            <v>0</v>
          </cell>
          <cell r="EL20">
            <v>0</v>
          </cell>
          <cell r="EN20">
            <v>0</v>
          </cell>
          <cell r="EP20">
            <v>0</v>
          </cell>
          <cell r="ER20">
            <v>0</v>
          </cell>
          <cell r="ET20">
            <v>0</v>
          </cell>
          <cell r="EX20">
            <v>0</v>
          </cell>
          <cell r="EZ20">
            <v>0</v>
          </cell>
          <cell r="FD20">
            <v>0</v>
          </cell>
          <cell r="FF20">
            <v>0</v>
          </cell>
        </row>
        <row r="21">
          <cell r="A21" t="str">
            <v>Fliskedel2</v>
          </cell>
          <cell r="B21" t="str">
            <v>DK-East</v>
          </cell>
          <cell r="G21">
            <v>0</v>
          </cell>
          <cell r="H21">
            <v>6</v>
          </cell>
          <cell r="AK21">
            <v>0</v>
          </cell>
          <cell r="AL21">
            <v>6.9394391371340527</v>
          </cell>
          <cell r="AN21">
            <v>0</v>
          </cell>
          <cell r="AO21">
            <v>1.2E-2</v>
          </cell>
          <cell r="AP21">
            <v>124.80000000000001</v>
          </cell>
          <cell r="AQ21">
            <v>0</v>
          </cell>
          <cell r="BG21" t="b">
            <v>0</v>
          </cell>
          <cell r="BO21" t="b">
            <v>0</v>
          </cell>
          <cell r="CA21" t="b">
            <v>0</v>
          </cell>
          <cell r="CB21" t="b">
            <v>0</v>
          </cell>
          <cell r="CD21" t="b">
            <v>0</v>
          </cell>
          <cell r="CE21" t="b">
            <v>0</v>
          </cell>
          <cell r="CG21" t="b">
            <v>0</v>
          </cell>
          <cell r="CH21" t="b">
            <v>0</v>
          </cell>
          <cell r="CP21" t="str">
            <v>EHWCHBOD</v>
          </cell>
          <cell r="CT21" t="b">
            <v>0</v>
          </cell>
          <cell r="CV21" t="b">
            <v>0</v>
          </cell>
          <cell r="CX21" t="b">
            <v>0</v>
          </cell>
          <cell r="CZ21" t="b">
            <v>0</v>
          </cell>
          <cell r="DB21" t="b">
            <v>0</v>
          </cell>
          <cell r="DD21" t="b">
            <v>0</v>
          </cell>
          <cell r="DF21" t="b">
            <v>0</v>
          </cell>
          <cell r="DH21" t="b">
            <v>0</v>
          </cell>
          <cell r="DJ21" t="b">
            <v>0</v>
          </cell>
          <cell r="DL21" t="b">
            <v>0</v>
          </cell>
          <cell r="DN21" t="b">
            <v>0</v>
          </cell>
          <cell r="DP21" t="b">
            <v>0</v>
          </cell>
          <cell r="DV21">
            <v>0</v>
          </cell>
          <cell r="DX21">
            <v>0</v>
          </cell>
          <cell r="DZ21">
            <v>0</v>
          </cell>
          <cell r="EB21">
            <v>0</v>
          </cell>
          <cell r="ED21">
            <v>0</v>
          </cell>
          <cell r="EF21">
            <v>0</v>
          </cell>
          <cell r="EJ21">
            <v>0</v>
          </cell>
          <cell r="EL21">
            <v>0</v>
          </cell>
          <cell r="EN21">
            <v>0</v>
          </cell>
          <cell r="EP21">
            <v>0</v>
          </cell>
          <cell r="ER21">
            <v>0</v>
          </cell>
          <cell r="ET21">
            <v>0</v>
          </cell>
          <cell r="EX21">
            <v>0</v>
          </cell>
          <cell r="EZ21">
            <v>0</v>
          </cell>
          <cell r="FD21">
            <v>0</v>
          </cell>
          <cell r="FF21">
            <v>0</v>
          </cell>
        </row>
        <row r="22">
          <cell r="A22" t="str">
            <v>Nordforbrænding</v>
          </cell>
          <cell r="B22" t="str">
            <v>DK-East</v>
          </cell>
          <cell r="G22">
            <v>0</v>
          </cell>
          <cell r="H22">
            <v>0.21</v>
          </cell>
          <cell r="AK22">
            <v>0</v>
          </cell>
          <cell r="AL22">
            <v>0.18395999999999998</v>
          </cell>
          <cell r="AN22">
            <v>0</v>
          </cell>
          <cell r="AO22">
            <v>4.1579999999999999E-2</v>
          </cell>
          <cell r="AP22">
            <v>0</v>
          </cell>
          <cell r="AQ22">
            <v>1.4700000000000001E-2</v>
          </cell>
          <cell r="BG22" t="b">
            <v>0</v>
          </cell>
          <cell r="BO22" t="b">
            <v>0</v>
          </cell>
          <cell r="CA22" t="b">
            <v>0</v>
          </cell>
          <cell r="CB22" t="b">
            <v>0</v>
          </cell>
          <cell r="CD22" t="b">
            <v>0</v>
          </cell>
          <cell r="CE22" t="b">
            <v>0</v>
          </cell>
          <cell r="CG22" t="b">
            <v>0</v>
          </cell>
          <cell r="CH22" t="b">
            <v>0</v>
          </cell>
          <cell r="CP22" t="str">
            <v>EHWSTBOD</v>
          </cell>
          <cell r="CT22" t="b">
            <v>0</v>
          </cell>
          <cell r="CV22" t="b">
            <v>0</v>
          </cell>
          <cell r="CX22" t="b">
            <v>0</v>
          </cell>
          <cell r="CZ22" t="b">
            <v>0</v>
          </cell>
          <cell r="DB22" t="b">
            <v>0</v>
          </cell>
          <cell r="DD22" t="b">
            <v>0</v>
          </cell>
          <cell r="DF22" t="b">
            <v>0</v>
          </cell>
          <cell r="DH22" t="b">
            <v>0</v>
          </cell>
          <cell r="DJ22" t="b">
            <v>0</v>
          </cell>
          <cell r="DL22" t="b">
            <v>0</v>
          </cell>
          <cell r="DN22" t="b">
            <v>0</v>
          </cell>
          <cell r="DP22" t="b">
            <v>0</v>
          </cell>
          <cell r="DV22">
            <v>0</v>
          </cell>
          <cell r="DX22">
            <v>0</v>
          </cell>
          <cell r="DZ22">
            <v>0</v>
          </cell>
          <cell r="EB22">
            <v>0</v>
          </cell>
          <cell r="ED22">
            <v>0</v>
          </cell>
          <cell r="EF22">
            <v>0</v>
          </cell>
          <cell r="EJ22">
            <v>0</v>
          </cell>
          <cell r="EL22">
            <v>0</v>
          </cell>
          <cell r="EN22">
            <v>0</v>
          </cell>
          <cell r="EP22">
            <v>0</v>
          </cell>
          <cell r="ER22">
            <v>0</v>
          </cell>
          <cell r="ET22">
            <v>0</v>
          </cell>
          <cell r="EX22">
            <v>0</v>
          </cell>
          <cell r="EZ22">
            <v>0</v>
          </cell>
          <cell r="FD22">
            <v>0</v>
          </cell>
          <cell r="FF22">
            <v>0</v>
          </cell>
        </row>
        <row r="23">
          <cell r="A23" t="str">
            <v>Nordforbrænding</v>
          </cell>
          <cell r="B23" t="str">
            <v>DK-East</v>
          </cell>
          <cell r="G23">
            <v>0</v>
          </cell>
          <cell r="H23">
            <v>0.21</v>
          </cell>
          <cell r="AK23">
            <v>0</v>
          </cell>
          <cell r="AL23">
            <v>0.18395999999999998</v>
          </cell>
          <cell r="AN23">
            <v>0</v>
          </cell>
          <cell r="AO23">
            <v>4.1579999999999999E-2</v>
          </cell>
          <cell r="AP23">
            <v>0</v>
          </cell>
          <cell r="AQ23">
            <v>1.4700000000000001E-2</v>
          </cell>
          <cell r="BG23" t="b">
            <v>0</v>
          </cell>
          <cell r="BO23" t="b">
            <v>0</v>
          </cell>
          <cell r="CA23" t="b">
            <v>0</v>
          </cell>
          <cell r="CB23" t="b">
            <v>0</v>
          </cell>
          <cell r="CD23" t="b">
            <v>0</v>
          </cell>
          <cell r="CE23" t="b">
            <v>0</v>
          </cell>
          <cell r="CG23" t="b">
            <v>0</v>
          </cell>
          <cell r="CH23" t="b">
            <v>0</v>
          </cell>
          <cell r="CP23" t="str">
            <v>EHWSTBOD</v>
          </cell>
          <cell r="CT23" t="b">
            <v>0</v>
          </cell>
          <cell r="CV23" t="b">
            <v>0</v>
          </cell>
          <cell r="CX23" t="b">
            <v>0</v>
          </cell>
          <cell r="CZ23" t="b">
            <v>0</v>
          </cell>
          <cell r="DB23" t="b">
            <v>0</v>
          </cell>
          <cell r="DD23" t="b">
            <v>0</v>
          </cell>
          <cell r="DF23" t="b">
            <v>0</v>
          </cell>
          <cell r="DH23" t="b">
            <v>0</v>
          </cell>
          <cell r="DJ23" t="b">
            <v>0</v>
          </cell>
          <cell r="DL23" t="b">
            <v>0</v>
          </cell>
          <cell r="DN23" t="b">
            <v>0</v>
          </cell>
          <cell r="DP23" t="b">
            <v>0</v>
          </cell>
          <cell r="DV23">
            <v>0</v>
          </cell>
          <cell r="DX23">
            <v>0</v>
          </cell>
          <cell r="DZ23">
            <v>0</v>
          </cell>
          <cell r="EB23">
            <v>0</v>
          </cell>
          <cell r="ED23">
            <v>0</v>
          </cell>
          <cell r="EF23">
            <v>0</v>
          </cell>
          <cell r="EJ23">
            <v>0</v>
          </cell>
          <cell r="EL23">
            <v>0</v>
          </cell>
          <cell r="EN23">
            <v>0</v>
          </cell>
          <cell r="EP23">
            <v>0</v>
          </cell>
          <cell r="ER23">
            <v>0</v>
          </cell>
          <cell r="ET23">
            <v>0</v>
          </cell>
          <cell r="EX23">
            <v>0</v>
          </cell>
          <cell r="EZ23">
            <v>0</v>
          </cell>
          <cell r="FD23">
            <v>0</v>
          </cell>
          <cell r="FF23">
            <v>0</v>
          </cell>
        </row>
        <row r="24">
          <cell r="A24" t="str">
            <v>Nordforbrænding</v>
          </cell>
          <cell r="B24" t="str">
            <v>DK-East</v>
          </cell>
          <cell r="G24">
            <v>0</v>
          </cell>
          <cell r="H24">
            <v>0.21</v>
          </cell>
          <cell r="AK24">
            <v>0</v>
          </cell>
          <cell r="AL24">
            <v>0.18395999999999998</v>
          </cell>
          <cell r="AN24">
            <v>0</v>
          </cell>
          <cell r="AO24">
            <v>4.1579999999999999E-2</v>
          </cell>
          <cell r="AP24">
            <v>0</v>
          </cell>
          <cell r="AQ24">
            <v>1.4700000000000001E-2</v>
          </cell>
          <cell r="BG24" t="b">
            <v>0</v>
          </cell>
          <cell r="BO24" t="b">
            <v>0</v>
          </cell>
          <cell r="CA24" t="b">
            <v>0</v>
          </cell>
          <cell r="CB24" t="b">
            <v>0</v>
          </cell>
          <cell r="CD24" t="b">
            <v>0</v>
          </cell>
          <cell r="CE24" t="b">
            <v>0</v>
          </cell>
          <cell r="CG24" t="b">
            <v>0</v>
          </cell>
          <cell r="CH24" t="b">
            <v>0</v>
          </cell>
          <cell r="CP24" t="str">
            <v>EHWSTBOD</v>
          </cell>
          <cell r="CT24" t="b">
            <v>0</v>
          </cell>
          <cell r="CV24" t="b">
            <v>0</v>
          </cell>
          <cell r="CX24" t="b">
            <v>0</v>
          </cell>
          <cell r="CZ24" t="b">
            <v>0</v>
          </cell>
          <cell r="DB24" t="b">
            <v>0</v>
          </cell>
          <cell r="DD24" t="b">
            <v>0</v>
          </cell>
          <cell r="DF24" t="b">
            <v>0</v>
          </cell>
          <cell r="DH24" t="b">
            <v>0</v>
          </cell>
          <cell r="DJ24" t="b">
            <v>0</v>
          </cell>
          <cell r="DL24" t="b">
            <v>0</v>
          </cell>
          <cell r="DN24" t="b">
            <v>0</v>
          </cell>
          <cell r="DP24" t="b">
            <v>0</v>
          </cell>
          <cell r="DV24">
            <v>0</v>
          </cell>
          <cell r="DX24">
            <v>0</v>
          </cell>
          <cell r="DZ24">
            <v>0</v>
          </cell>
          <cell r="EB24">
            <v>0</v>
          </cell>
          <cell r="ED24">
            <v>0</v>
          </cell>
          <cell r="EF24">
            <v>0</v>
          </cell>
          <cell r="EJ24">
            <v>0</v>
          </cell>
          <cell r="EL24">
            <v>0</v>
          </cell>
          <cell r="EN24">
            <v>0</v>
          </cell>
          <cell r="EP24">
            <v>0</v>
          </cell>
          <cell r="ER24">
            <v>0</v>
          </cell>
          <cell r="ET24">
            <v>0</v>
          </cell>
          <cell r="EX24">
            <v>0</v>
          </cell>
          <cell r="EZ24">
            <v>0</v>
          </cell>
          <cell r="FD24">
            <v>0</v>
          </cell>
          <cell r="FF24">
            <v>0</v>
          </cell>
        </row>
        <row r="25">
          <cell r="A25" t="str">
            <v>Nordforbrænding_KV</v>
          </cell>
          <cell r="B25" t="str">
            <v>DK-East</v>
          </cell>
          <cell r="G25">
            <v>5.740800000000001</v>
          </cell>
          <cell r="H25">
            <v>20.8</v>
          </cell>
          <cell r="AK25">
            <v>1.0907520000000002</v>
          </cell>
          <cell r="AL25">
            <v>14.318840579710145</v>
          </cell>
          <cell r="AN25">
            <v>0</v>
          </cell>
          <cell r="AO25">
            <v>11.479188864000005</v>
          </cell>
          <cell r="AP25">
            <v>0</v>
          </cell>
          <cell r="AQ25">
            <v>0.51667200000000002</v>
          </cell>
          <cell r="BG25" t="b">
            <v>0</v>
          </cell>
          <cell r="BO25" t="b">
            <v>0</v>
          </cell>
          <cell r="CA25" t="b">
            <v>0</v>
          </cell>
          <cell r="CB25" t="b">
            <v>0</v>
          </cell>
          <cell r="CD25" t="b">
            <v>0</v>
          </cell>
          <cell r="CE25" t="b">
            <v>0</v>
          </cell>
          <cell r="CG25" t="b">
            <v>0</v>
          </cell>
          <cell r="CH25" t="b">
            <v>0</v>
          </cell>
          <cell r="CP25" t="str">
            <v>ECWSTBPD</v>
          </cell>
          <cell r="CT25" t="b">
            <v>0</v>
          </cell>
          <cell r="CV25" t="b">
            <v>0</v>
          </cell>
          <cell r="CX25" t="b">
            <v>0</v>
          </cell>
          <cell r="CZ25" t="b">
            <v>0</v>
          </cell>
          <cell r="DB25" t="b">
            <v>0</v>
          </cell>
          <cell r="DD25" t="b">
            <v>0</v>
          </cell>
          <cell r="DF25" t="b">
            <v>0</v>
          </cell>
          <cell r="DH25" t="b">
            <v>0</v>
          </cell>
          <cell r="DJ25" t="b">
            <v>0</v>
          </cell>
          <cell r="DL25" t="b">
            <v>0</v>
          </cell>
          <cell r="DN25" t="b">
            <v>0</v>
          </cell>
          <cell r="DP25" t="b">
            <v>0</v>
          </cell>
          <cell r="DV25">
            <v>0</v>
          </cell>
          <cell r="DX25">
            <v>0</v>
          </cell>
          <cell r="DZ25">
            <v>0</v>
          </cell>
          <cell r="EB25">
            <v>0</v>
          </cell>
          <cell r="ED25">
            <v>0</v>
          </cell>
          <cell r="EF25">
            <v>0</v>
          </cell>
          <cell r="EJ25">
            <v>0</v>
          </cell>
          <cell r="EL25">
            <v>0</v>
          </cell>
          <cell r="EN25">
            <v>0</v>
          </cell>
          <cell r="EP25">
            <v>0</v>
          </cell>
          <cell r="ER25">
            <v>0</v>
          </cell>
          <cell r="ET25">
            <v>0</v>
          </cell>
          <cell r="EX25">
            <v>0</v>
          </cell>
          <cell r="EZ25">
            <v>0</v>
          </cell>
          <cell r="FD25">
            <v>0</v>
          </cell>
          <cell r="FF25">
            <v>0</v>
          </cell>
        </row>
        <row r="26">
          <cell r="A26" t="str">
            <v>Nordforbrænding_KV</v>
          </cell>
          <cell r="B26" t="str">
            <v>DK-East</v>
          </cell>
          <cell r="G26">
            <v>5.740800000000001</v>
          </cell>
          <cell r="H26">
            <v>20.8</v>
          </cell>
          <cell r="AK26">
            <v>1.0907520000000002</v>
          </cell>
          <cell r="AL26">
            <v>14.318840579710145</v>
          </cell>
          <cell r="AN26">
            <v>0</v>
          </cell>
          <cell r="AO26">
            <v>11.000176512000001</v>
          </cell>
          <cell r="AP26">
            <v>0</v>
          </cell>
          <cell r="AQ26">
            <v>0.51667200000000002</v>
          </cell>
          <cell r="BG26" t="b">
            <v>0</v>
          </cell>
          <cell r="BO26" t="b">
            <v>0</v>
          </cell>
          <cell r="CA26" t="b">
            <v>0</v>
          </cell>
          <cell r="CB26" t="b">
            <v>0</v>
          </cell>
          <cell r="CD26" t="b">
            <v>0</v>
          </cell>
          <cell r="CE26" t="b">
            <v>0</v>
          </cell>
          <cell r="CG26" t="b">
            <v>0</v>
          </cell>
          <cell r="CH26" t="b">
            <v>0</v>
          </cell>
          <cell r="CP26" t="str">
            <v>ECWSTBPD</v>
          </cell>
          <cell r="CT26" t="b">
            <v>0</v>
          </cell>
          <cell r="CV26" t="b">
            <v>0</v>
          </cell>
          <cell r="CX26" t="b">
            <v>0</v>
          </cell>
          <cell r="CZ26" t="b">
            <v>0</v>
          </cell>
          <cell r="DB26" t="b">
            <v>0</v>
          </cell>
          <cell r="DD26" t="b">
            <v>0</v>
          </cell>
          <cell r="DF26" t="b">
            <v>0</v>
          </cell>
          <cell r="DH26" t="b">
            <v>0</v>
          </cell>
          <cell r="DJ26" t="b">
            <v>0</v>
          </cell>
          <cell r="DL26" t="b">
            <v>0</v>
          </cell>
          <cell r="DN26" t="b">
            <v>0</v>
          </cell>
          <cell r="DP26" t="b">
            <v>0</v>
          </cell>
          <cell r="DV26">
            <v>0</v>
          </cell>
          <cell r="DX26">
            <v>0</v>
          </cell>
          <cell r="DZ26">
            <v>0</v>
          </cell>
          <cell r="EB26">
            <v>0</v>
          </cell>
          <cell r="ED26">
            <v>0</v>
          </cell>
          <cell r="EF26">
            <v>0</v>
          </cell>
          <cell r="EJ26">
            <v>0</v>
          </cell>
          <cell r="EL26">
            <v>0</v>
          </cell>
          <cell r="EN26">
            <v>0</v>
          </cell>
          <cell r="EP26">
            <v>0</v>
          </cell>
          <cell r="ER26">
            <v>0</v>
          </cell>
          <cell r="ET26">
            <v>0</v>
          </cell>
          <cell r="EX26">
            <v>0</v>
          </cell>
          <cell r="EZ26">
            <v>0</v>
          </cell>
          <cell r="FD26">
            <v>0</v>
          </cell>
          <cell r="FF26">
            <v>0</v>
          </cell>
        </row>
        <row r="27">
          <cell r="A27" t="str">
            <v>Nordforbrænding_KV</v>
          </cell>
          <cell r="B27" t="str">
            <v>DK-East</v>
          </cell>
          <cell r="G27">
            <v>5.740800000000001</v>
          </cell>
          <cell r="H27">
            <v>20.8</v>
          </cell>
          <cell r="AK27">
            <v>1.0907520000000002</v>
          </cell>
          <cell r="AL27">
            <v>14.318840579710145</v>
          </cell>
          <cell r="AN27">
            <v>0</v>
          </cell>
          <cell r="AO27">
            <v>10.820546880000002</v>
          </cell>
          <cell r="AP27">
            <v>0</v>
          </cell>
          <cell r="AQ27">
            <v>0.51667200000000002</v>
          </cell>
          <cell r="BG27" t="b">
            <v>0</v>
          </cell>
          <cell r="BO27" t="b">
            <v>0</v>
          </cell>
          <cell r="CA27" t="b">
            <v>0</v>
          </cell>
          <cell r="CB27" t="b">
            <v>0</v>
          </cell>
          <cell r="CD27" t="b">
            <v>0</v>
          </cell>
          <cell r="CE27" t="b">
            <v>0</v>
          </cell>
          <cell r="CG27" t="b">
            <v>0</v>
          </cell>
          <cell r="CH27" t="b">
            <v>0</v>
          </cell>
          <cell r="CP27" t="str">
            <v>ECWSTBPD</v>
          </cell>
          <cell r="CT27" t="b">
            <v>0</v>
          </cell>
          <cell r="CV27" t="b">
            <v>0</v>
          </cell>
          <cell r="CX27" t="b">
            <v>0</v>
          </cell>
          <cell r="CZ27" t="b">
            <v>0</v>
          </cell>
          <cell r="DB27" t="b">
            <v>0</v>
          </cell>
          <cell r="DD27" t="b">
            <v>0</v>
          </cell>
          <cell r="DF27" t="b">
            <v>0</v>
          </cell>
          <cell r="DH27" t="b">
            <v>0</v>
          </cell>
          <cell r="DJ27" t="b">
            <v>0</v>
          </cell>
          <cell r="DL27" t="b">
            <v>0</v>
          </cell>
          <cell r="DN27" t="b">
            <v>0</v>
          </cell>
          <cell r="DP27" t="b">
            <v>0</v>
          </cell>
          <cell r="DV27">
            <v>0</v>
          </cell>
          <cell r="DX27">
            <v>0</v>
          </cell>
          <cell r="DZ27">
            <v>0</v>
          </cell>
          <cell r="EB27">
            <v>0</v>
          </cell>
          <cell r="ED27">
            <v>0</v>
          </cell>
          <cell r="EF27">
            <v>0</v>
          </cell>
          <cell r="EJ27">
            <v>0</v>
          </cell>
          <cell r="EL27">
            <v>0</v>
          </cell>
          <cell r="EN27">
            <v>0</v>
          </cell>
          <cell r="EP27">
            <v>0</v>
          </cell>
          <cell r="ER27">
            <v>0</v>
          </cell>
          <cell r="ET27">
            <v>0</v>
          </cell>
          <cell r="EX27">
            <v>0</v>
          </cell>
          <cell r="EZ27">
            <v>0</v>
          </cell>
          <cell r="FD27">
            <v>0</v>
          </cell>
          <cell r="FF27">
            <v>0</v>
          </cell>
        </row>
        <row r="28">
          <cell r="A28" t="str">
            <v>Nordforbrænding_KV</v>
          </cell>
          <cell r="B28" t="str">
            <v>DK-East</v>
          </cell>
          <cell r="G28">
            <v>5.740800000000001</v>
          </cell>
          <cell r="H28">
            <v>20.8</v>
          </cell>
          <cell r="AK28">
            <v>1.0907520000000002</v>
          </cell>
          <cell r="AL28">
            <v>14.318840579710145</v>
          </cell>
          <cell r="AN28">
            <v>0</v>
          </cell>
          <cell r="AO28">
            <v>10.640917248000003</v>
          </cell>
          <cell r="AP28">
            <v>0</v>
          </cell>
          <cell r="AQ28">
            <v>0.51667200000000002</v>
          </cell>
          <cell r="BG28" t="b">
            <v>0</v>
          </cell>
          <cell r="BO28" t="b">
            <v>0</v>
          </cell>
          <cell r="CA28" t="b">
            <v>0</v>
          </cell>
          <cell r="CB28" t="b">
            <v>0</v>
          </cell>
          <cell r="CD28" t="b">
            <v>0</v>
          </cell>
          <cell r="CE28" t="b">
            <v>0</v>
          </cell>
          <cell r="CG28" t="b">
            <v>0</v>
          </cell>
          <cell r="CH28" t="b">
            <v>0</v>
          </cell>
          <cell r="CP28" t="str">
            <v>ECWSTBPD</v>
          </cell>
          <cell r="CT28" t="b">
            <v>0</v>
          </cell>
          <cell r="CV28" t="b">
            <v>0</v>
          </cell>
          <cell r="CX28" t="b">
            <v>0</v>
          </cell>
          <cell r="CZ28" t="b">
            <v>0</v>
          </cell>
          <cell r="DB28" t="b">
            <v>0</v>
          </cell>
          <cell r="DD28" t="b">
            <v>0</v>
          </cell>
          <cell r="DF28" t="b">
            <v>0</v>
          </cell>
          <cell r="DH28" t="b">
            <v>0</v>
          </cell>
          <cell r="DJ28" t="b">
            <v>0</v>
          </cell>
          <cell r="DL28" t="b">
            <v>0</v>
          </cell>
          <cell r="DN28" t="b">
            <v>0</v>
          </cell>
          <cell r="DP28" t="b">
            <v>0</v>
          </cell>
          <cell r="DV28">
            <v>0</v>
          </cell>
          <cell r="DX28">
            <v>0</v>
          </cell>
          <cell r="DZ28">
            <v>0</v>
          </cell>
          <cell r="EB28">
            <v>0</v>
          </cell>
          <cell r="ED28">
            <v>0</v>
          </cell>
          <cell r="EF28">
            <v>0</v>
          </cell>
          <cell r="EJ28">
            <v>0</v>
          </cell>
          <cell r="EL28">
            <v>0</v>
          </cell>
          <cell r="EN28">
            <v>0</v>
          </cell>
          <cell r="EP28">
            <v>0</v>
          </cell>
          <cell r="ER28">
            <v>0</v>
          </cell>
          <cell r="ET28">
            <v>0</v>
          </cell>
          <cell r="EX28">
            <v>0</v>
          </cell>
          <cell r="EZ28">
            <v>0</v>
          </cell>
          <cell r="FD28">
            <v>0</v>
          </cell>
          <cell r="FF28">
            <v>0</v>
          </cell>
        </row>
        <row r="29">
          <cell r="A29" t="str">
            <v>Nordforbrænding_KV2</v>
          </cell>
          <cell r="B29" t="str">
            <v>DK-East</v>
          </cell>
          <cell r="G29">
            <v>7.6169014084507047</v>
          </cell>
          <cell r="H29">
            <v>20.8</v>
          </cell>
          <cell r="AK29">
            <v>1.8813746478873241</v>
          </cell>
          <cell r="AL29">
            <v>14.0296</v>
          </cell>
          <cell r="AN29">
            <v>0</v>
          </cell>
          <cell r="AO29">
            <v>8.8356056338028175</v>
          </cell>
          <cell r="AP29">
            <v>0</v>
          </cell>
          <cell r="AQ29">
            <v>0.53318309859154933</v>
          </cell>
          <cell r="BG29" t="b">
            <v>0</v>
          </cell>
          <cell r="BO29" t="b">
            <v>0</v>
          </cell>
          <cell r="CA29" t="b">
            <v>0</v>
          </cell>
          <cell r="CB29" t="b">
            <v>0</v>
          </cell>
          <cell r="CD29" t="b">
            <v>0</v>
          </cell>
          <cell r="CE29" t="b">
            <v>0</v>
          </cell>
          <cell r="CG29" t="b">
            <v>0</v>
          </cell>
          <cell r="CH29" t="b">
            <v>0</v>
          </cell>
          <cell r="CP29" t="str">
            <v>ECWSTBPD</v>
          </cell>
          <cell r="CT29" t="b">
            <v>0</v>
          </cell>
          <cell r="CV29" t="b">
            <v>0</v>
          </cell>
          <cell r="CX29" t="b">
            <v>0</v>
          </cell>
          <cell r="CZ29" t="b">
            <v>0</v>
          </cell>
          <cell r="DB29" t="b">
            <v>0</v>
          </cell>
          <cell r="DD29" t="b">
            <v>0</v>
          </cell>
          <cell r="DF29" t="b">
            <v>0</v>
          </cell>
          <cell r="DH29" t="b">
            <v>0</v>
          </cell>
          <cell r="DJ29" t="b">
            <v>0</v>
          </cell>
          <cell r="DL29" t="b">
            <v>0</v>
          </cell>
          <cell r="DN29" t="b">
            <v>0</v>
          </cell>
          <cell r="DP29" t="b">
            <v>0</v>
          </cell>
          <cell r="DV29">
            <v>0</v>
          </cell>
          <cell r="DX29">
            <v>0</v>
          </cell>
          <cell r="DZ29">
            <v>0</v>
          </cell>
          <cell r="EB29">
            <v>0</v>
          </cell>
          <cell r="ED29">
            <v>0</v>
          </cell>
          <cell r="EF29">
            <v>0</v>
          </cell>
          <cell r="EJ29">
            <v>0</v>
          </cell>
          <cell r="EL29">
            <v>0</v>
          </cell>
          <cell r="EN29">
            <v>0</v>
          </cell>
          <cell r="EP29">
            <v>0</v>
          </cell>
          <cell r="ER29">
            <v>0</v>
          </cell>
          <cell r="ET29">
            <v>0</v>
          </cell>
          <cell r="EX29">
            <v>0</v>
          </cell>
          <cell r="EZ29">
            <v>0</v>
          </cell>
          <cell r="FD29">
            <v>0</v>
          </cell>
          <cell r="FF29">
            <v>0</v>
          </cell>
        </row>
        <row r="30">
          <cell r="A30" t="str">
            <v>VarmelagerHelsingør</v>
          </cell>
          <cell r="B30" t="str">
            <v>DK-East</v>
          </cell>
          <cell r="G30">
            <v>0</v>
          </cell>
          <cell r="H30">
            <v>63</v>
          </cell>
          <cell r="AK30">
            <v>0</v>
          </cell>
          <cell r="AL30">
            <v>0</v>
          </cell>
          <cell r="AN30">
            <v>0</v>
          </cell>
          <cell r="AO30">
            <v>0</v>
          </cell>
          <cell r="AP30">
            <v>0</v>
          </cell>
          <cell r="AQ30">
            <v>0</v>
          </cell>
          <cell r="BG30" t="b">
            <v>0</v>
          </cell>
          <cell r="BO30" t="b">
            <v>0</v>
          </cell>
          <cell r="CA30" t="b">
            <v>0</v>
          </cell>
          <cell r="CB30" t="b">
            <v>0</v>
          </cell>
          <cell r="CD30" t="b">
            <v>0</v>
          </cell>
          <cell r="CE30" t="b">
            <v>0</v>
          </cell>
          <cell r="CG30" t="b">
            <v>0</v>
          </cell>
          <cell r="CH30" t="b">
            <v>0</v>
          </cell>
          <cell r="CP30">
            <v>0</v>
          </cell>
          <cell r="CT30" t="b">
            <v>0</v>
          </cell>
          <cell r="CV30" t="b">
            <v>0</v>
          </cell>
          <cell r="CX30" t="b">
            <v>0</v>
          </cell>
          <cell r="CZ30" t="b">
            <v>0</v>
          </cell>
          <cell r="DB30" t="b">
            <v>0</v>
          </cell>
          <cell r="DD30" t="b">
            <v>0</v>
          </cell>
          <cell r="DF30" t="b">
            <v>0</v>
          </cell>
          <cell r="DH30" t="b">
            <v>0</v>
          </cell>
          <cell r="DJ30" t="b">
            <v>0</v>
          </cell>
          <cell r="DL30" t="b">
            <v>0</v>
          </cell>
          <cell r="DN30" t="b">
            <v>0</v>
          </cell>
          <cell r="DP30" t="b">
            <v>0</v>
          </cell>
          <cell r="DV30">
            <v>0</v>
          </cell>
          <cell r="DX30">
            <v>0</v>
          </cell>
          <cell r="DZ30">
            <v>0</v>
          </cell>
          <cell r="EB30">
            <v>0</v>
          </cell>
          <cell r="ED30">
            <v>0</v>
          </cell>
          <cell r="EF30">
            <v>0</v>
          </cell>
          <cell r="EJ30">
            <v>0</v>
          </cell>
          <cell r="EL30">
            <v>0</v>
          </cell>
          <cell r="EN30">
            <v>0</v>
          </cell>
          <cell r="EP30">
            <v>0</v>
          </cell>
          <cell r="ER30">
            <v>0</v>
          </cell>
          <cell r="ET30">
            <v>0</v>
          </cell>
          <cell r="EX30">
            <v>0</v>
          </cell>
          <cell r="EZ30">
            <v>0</v>
          </cell>
          <cell r="FD30">
            <v>0</v>
          </cell>
          <cell r="FF30">
            <v>0</v>
          </cell>
        </row>
        <row r="31">
          <cell r="A31" t="str">
            <v>ElkedelHelsingør</v>
          </cell>
          <cell r="B31" t="str">
            <v>DK-East</v>
          </cell>
          <cell r="G31" t="e">
            <v>#VALUE!</v>
          </cell>
          <cell r="H31">
            <v>14.5</v>
          </cell>
          <cell r="AK31">
            <v>0</v>
          </cell>
          <cell r="AL31">
            <v>0</v>
          </cell>
          <cell r="AN31">
            <v>0</v>
          </cell>
          <cell r="AO31">
            <v>0</v>
          </cell>
          <cell r="AP31">
            <v>0</v>
          </cell>
          <cell r="AQ31">
            <v>0</v>
          </cell>
          <cell r="BG31" t="b">
            <v>0</v>
          </cell>
          <cell r="BO31" t="b">
            <v>0</v>
          </cell>
          <cell r="CA31" t="b">
            <v>0</v>
          </cell>
          <cell r="CB31" t="b">
            <v>0</v>
          </cell>
          <cell r="CD31" t="b">
            <v>0</v>
          </cell>
          <cell r="CE31" t="b">
            <v>0</v>
          </cell>
          <cell r="CG31" t="b">
            <v>0</v>
          </cell>
          <cell r="CH31" t="b">
            <v>0</v>
          </cell>
          <cell r="CP31">
            <v>0</v>
          </cell>
          <cell r="CT31" t="b">
            <v>0</v>
          </cell>
          <cell r="CV31" t="b">
            <v>0</v>
          </cell>
          <cell r="CX31" t="b">
            <v>0</v>
          </cell>
          <cell r="CZ31" t="b">
            <v>0</v>
          </cell>
          <cell r="DB31" t="b">
            <v>0</v>
          </cell>
          <cell r="DD31" t="b">
            <v>0</v>
          </cell>
          <cell r="DF31" t="b">
            <v>0</v>
          </cell>
          <cell r="DH31" t="b">
            <v>0</v>
          </cell>
          <cell r="DJ31" t="b">
            <v>0</v>
          </cell>
          <cell r="DL31" t="b">
            <v>0</v>
          </cell>
          <cell r="DN31" t="b">
            <v>0</v>
          </cell>
          <cell r="DP31" t="b">
            <v>0</v>
          </cell>
          <cell r="DV31">
            <v>0</v>
          </cell>
          <cell r="DX31">
            <v>0</v>
          </cell>
          <cell r="DZ31">
            <v>0</v>
          </cell>
          <cell r="EB31">
            <v>0</v>
          </cell>
          <cell r="ED31">
            <v>0</v>
          </cell>
          <cell r="EF31">
            <v>0</v>
          </cell>
          <cell r="EJ31">
            <v>0</v>
          </cell>
          <cell r="EL31">
            <v>0</v>
          </cell>
          <cell r="EN31">
            <v>0</v>
          </cell>
          <cell r="EP31">
            <v>0</v>
          </cell>
          <cell r="ER31">
            <v>0</v>
          </cell>
          <cell r="ET31">
            <v>0</v>
          </cell>
          <cell r="EX31">
            <v>0</v>
          </cell>
          <cell r="EZ31">
            <v>0</v>
          </cell>
          <cell r="FD31">
            <v>0</v>
          </cell>
          <cell r="FF31">
            <v>0</v>
          </cell>
        </row>
        <row r="32">
          <cell r="A32" t="str">
            <v>Hillerød1</v>
          </cell>
          <cell r="B32" t="str">
            <v>DK-East</v>
          </cell>
          <cell r="G32">
            <v>71.7</v>
          </cell>
          <cell r="H32">
            <v>60.9</v>
          </cell>
          <cell r="AK32">
            <v>30.174944999999997</v>
          </cell>
          <cell r="AL32">
            <v>21.769214623430958</v>
          </cell>
          <cell r="AN32">
            <v>0</v>
          </cell>
          <cell r="AO32">
            <v>5.7360000000000007</v>
          </cell>
          <cell r="AP32">
            <v>717</v>
          </cell>
          <cell r="AQ32">
            <v>7.1700000000000008</v>
          </cell>
          <cell r="BG32" t="b">
            <v>0</v>
          </cell>
          <cell r="BO32" t="b">
            <v>0</v>
          </cell>
          <cell r="CA32" t="b">
            <v>0</v>
          </cell>
          <cell r="CB32" t="b">
            <v>0</v>
          </cell>
          <cell r="CD32" t="b">
            <v>0</v>
          </cell>
          <cell r="CE32" t="b">
            <v>0</v>
          </cell>
          <cell r="CG32" t="b">
            <v>0</v>
          </cell>
          <cell r="CH32" t="b">
            <v>0</v>
          </cell>
          <cell r="CP32" t="str">
            <v>ECGASGTD</v>
          </cell>
          <cell r="CT32" t="b">
            <v>0</v>
          </cell>
          <cell r="CV32" t="b">
            <v>0</v>
          </cell>
          <cell r="CX32" t="b">
            <v>0</v>
          </cell>
          <cell r="CZ32" t="b">
            <v>0</v>
          </cell>
          <cell r="DB32" t="b">
            <v>0</v>
          </cell>
          <cell r="DD32" t="b">
            <v>0</v>
          </cell>
          <cell r="DF32" t="b">
            <v>0</v>
          </cell>
          <cell r="DH32" t="b">
            <v>0</v>
          </cell>
          <cell r="DJ32" t="b">
            <v>0</v>
          </cell>
          <cell r="DL32" t="b">
            <v>0</v>
          </cell>
          <cell r="DN32" t="b">
            <v>0</v>
          </cell>
          <cell r="DP32" t="b">
            <v>0</v>
          </cell>
          <cell r="DV32">
            <v>0</v>
          </cell>
          <cell r="DX32">
            <v>0</v>
          </cell>
          <cell r="DZ32">
            <v>0</v>
          </cell>
          <cell r="EB32">
            <v>0</v>
          </cell>
          <cell r="ED32">
            <v>0</v>
          </cell>
          <cell r="EF32">
            <v>0</v>
          </cell>
          <cell r="EJ32">
            <v>0</v>
          </cell>
          <cell r="EL32">
            <v>0</v>
          </cell>
          <cell r="EN32">
            <v>0</v>
          </cell>
          <cell r="EP32">
            <v>0</v>
          </cell>
          <cell r="ER32">
            <v>0</v>
          </cell>
          <cell r="ET32">
            <v>0</v>
          </cell>
          <cell r="EX32">
            <v>0</v>
          </cell>
          <cell r="EZ32">
            <v>0</v>
          </cell>
          <cell r="FD32">
            <v>0</v>
          </cell>
          <cell r="FF32">
            <v>0</v>
          </cell>
        </row>
        <row r="33">
          <cell r="A33" t="str">
            <v>Hillerød1</v>
          </cell>
          <cell r="B33" t="str">
            <v>DK-East</v>
          </cell>
          <cell r="G33">
            <v>77</v>
          </cell>
          <cell r="H33">
            <v>77.464788732394368</v>
          </cell>
          <cell r="AK33">
            <v>32.647999999999996</v>
          </cell>
          <cell r="AL33">
            <v>33.043330404964998</v>
          </cell>
          <cell r="AN33">
            <v>0</v>
          </cell>
          <cell r="AO33">
            <v>6.16</v>
          </cell>
          <cell r="AP33">
            <v>770</v>
          </cell>
          <cell r="AQ33">
            <v>7.7</v>
          </cell>
          <cell r="BG33" t="b">
            <v>0</v>
          </cell>
          <cell r="BO33" t="b">
            <v>0</v>
          </cell>
          <cell r="CA33" t="b">
            <v>0</v>
          </cell>
          <cell r="CB33" t="b">
            <v>0</v>
          </cell>
          <cell r="CD33" t="b">
            <v>0</v>
          </cell>
          <cell r="CE33" t="b">
            <v>0</v>
          </cell>
          <cell r="CG33" t="b">
            <v>0</v>
          </cell>
          <cell r="CH33" t="b">
            <v>0</v>
          </cell>
          <cell r="CP33" t="str">
            <v>ECGASGTD</v>
          </cell>
          <cell r="CT33" t="b">
            <v>0</v>
          </cell>
          <cell r="CV33" t="b">
            <v>0</v>
          </cell>
          <cell r="CX33" t="b">
            <v>0</v>
          </cell>
          <cell r="CZ33" t="b">
            <v>0</v>
          </cell>
          <cell r="DB33" t="b">
            <v>0</v>
          </cell>
          <cell r="DD33" t="b">
            <v>0</v>
          </cell>
          <cell r="DF33" t="b">
            <v>0</v>
          </cell>
          <cell r="DH33" t="b">
            <v>0</v>
          </cell>
          <cell r="DJ33" t="b">
            <v>0</v>
          </cell>
          <cell r="DL33" t="b">
            <v>0</v>
          </cell>
          <cell r="DN33" t="b">
            <v>0</v>
          </cell>
          <cell r="DP33" t="b">
            <v>0</v>
          </cell>
          <cell r="DV33">
            <v>0</v>
          </cell>
          <cell r="DX33">
            <v>0</v>
          </cell>
          <cell r="DZ33">
            <v>0</v>
          </cell>
          <cell r="EB33">
            <v>0</v>
          </cell>
          <cell r="ED33">
            <v>0</v>
          </cell>
          <cell r="EF33">
            <v>0</v>
          </cell>
          <cell r="EJ33">
            <v>0</v>
          </cell>
          <cell r="EL33">
            <v>0</v>
          </cell>
          <cell r="EN33">
            <v>0</v>
          </cell>
          <cell r="EP33">
            <v>0</v>
          </cell>
          <cell r="ER33">
            <v>0</v>
          </cell>
          <cell r="ET33">
            <v>0</v>
          </cell>
          <cell r="EX33">
            <v>0</v>
          </cell>
          <cell r="EZ33">
            <v>0</v>
          </cell>
          <cell r="FD33">
            <v>0</v>
          </cell>
          <cell r="FF33">
            <v>0</v>
          </cell>
        </row>
        <row r="34">
          <cell r="A34" t="str">
            <v>Hillerød1</v>
          </cell>
          <cell r="B34" t="str">
            <v>DK-East</v>
          </cell>
          <cell r="G34">
            <v>75</v>
          </cell>
          <cell r="H34">
            <v>84</v>
          </cell>
          <cell r="AK34">
            <v>31.125</v>
          </cell>
          <cell r="AL34">
            <v>39.043199999999999</v>
          </cell>
          <cell r="AN34">
            <v>0</v>
          </cell>
          <cell r="AO34">
            <v>6</v>
          </cell>
          <cell r="AP34">
            <v>750</v>
          </cell>
          <cell r="AQ34">
            <v>7.5</v>
          </cell>
          <cell r="BG34" t="b">
            <v>0</v>
          </cell>
          <cell r="BO34" t="b">
            <v>0</v>
          </cell>
          <cell r="CA34" t="b">
            <v>0</v>
          </cell>
          <cell r="CB34" t="b">
            <v>0</v>
          </cell>
          <cell r="CD34" t="b">
            <v>0</v>
          </cell>
          <cell r="CE34" t="b">
            <v>0</v>
          </cell>
          <cell r="CG34" t="b">
            <v>0</v>
          </cell>
          <cell r="CH34" t="b">
            <v>0</v>
          </cell>
          <cell r="CP34" t="str">
            <v>ECGASGTD</v>
          </cell>
          <cell r="CT34" t="b">
            <v>0</v>
          </cell>
          <cell r="CV34" t="b">
            <v>0</v>
          </cell>
          <cell r="CX34" t="b">
            <v>0</v>
          </cell>
          <cell r="CZ34" t="b">
            <v>0</v>
          </cell>
          <cell r="DB34" t="b">
            <v>0</v>
          </cell>
          <cell r="DD34" t="b">
            <v>0</v>
          </cell>
          <cell r="DF34" t="b">
            <v>0</v>
          </cell>
          <cell r="DH34" t="b">
            <v>0</v>
          </cell>
          <cell r="DJ34" t="b">
            <v>0</v>
          </cell>
          <cell r="DL34" t="b">
            <v>0</v>
          </cell>
          <cell r="DN34" t="b">
            <v>0</v>
          </cell>
          <cell r="DP34" t="b">
            <v>0</v>
          </cell>
          <cell r="DV34">
            <v>0</v>
          </cell>
          <cell r="DX34">
            <v>0</v>
          </cell>
          <cell r="DZ34">
            <v>0</v>
          </cell>
          <cell r="EB34">
            <v>0</v>
          </cell>
          <cell r="ED34">
            <v>0</v>
          </cell>
          <cell r="EF34">
            <v>0</v>
          </cell>
          <cell r="EJ34">
            <v>0</v>
          </cell>
          <cell r="EL34">
            <v>0</v>
          </cell>
          <cell r="EN34">
            <v>0</v>
          </cell>
          <cell r="EP34">
            <v>0</v>
          </cell>
          <cell r="ER34">
            <v>0</v>
          </cell>
          <cell r="ET34">
            <v>0</v>
          </cell>
          <cell r="EX34">
            <v>0</v>
          </cell>
          <cell r="EZ34">
            <v>0</v>
          </cell>
          <cell r="FD34">
            <v>0</v>
          </cell>
          <cell r="FF34">
            <v>0</v>
          </cell>
        </row>
        <row r="35">
          <cell r="A35" t="str">
            <v>Hillerød1</v>
          </cell>
          <cell r="B35" t="str">
            <v>DK-East</v>
          </cell>
          <cell r="G35">
            <v>75</v>
          </cell>
          <cell r="H35">
            <v>84</v>
          </cell>
          <cell r="AK35">
            <v>31.125</v>
          </cell>
          <cell r="AL35">
            <v>39.043199999999999</v>
          </cell>
          <cell r="AN35">
            <v>0</v>
          </cell>
          <cell r="AO35">
            <v>6</v>
          </cell>
          <cell r="AP35">
            <v>750</v>
          </cell>
          <cell r="AQ35">
            <v>7.5</v>
          </cell>
          <cell r="BG35" t="b">
            <v>0</v>
          </cell>
          <cell r="BO35" t="b">
            <v>0</v>
          </cell>
          <cell r="CA35" t="b">
            <v>0</v>
          </cell>
          <cell r="CB35" t="b">
            <v>0</v>
          </cell>
          <cell r="CD35" t="b">
            <v>0</v>
          </cell>
          <cell r="CE35" t="b">
            <v>0</v>
          </cell>
          <cell r="CG35" t="b">
            <v>0</v>
          </cell>
          <cell r="CH35" t="b">
            <v>0</v>
          </cell>
          <cell r="CP35" t="str">
            <v>ECGASGTD</v>
          </cell>
          <cell r="CT35" t="b">
            <v>0</v>
          </cell>
          <cell r="CV35" t="b">
            <v>0</v>
          </cell>
          <cell r="CX35" t="b">
            <v>0</v>
          </cell>
          <cell r="CZ35" t="b">
            <v>0</v>
          </cell>
          <cell r="DB35" t="b">
            <v>0</v>
          </cell>
          <cell r="DD35" t="b">
            <v>0</v>
          </cell>
          <cell r="DF35" t="b">
            <v>0</v>
          </cell>
          <cell r="DH35" t="b">
            <v>0</v>
          </cell>
          <cell r="DJ35" t="b">
            <v>0</v>
          </cell>
          <cell r="DL35" t="b">
            <v>0</v>
          </cell>
          <cell r="DN35" t="b">
            <v>0</v>
          </cell>
          <cell r="DP35" t="b">
            <v>0</v>
          </cell>
          <cell r="DV35">
            <v>0</v>
          </cell>
          <cell r="DX35">
            <v>0</v>
          </cell>
          <cell r="DZ35">
            <v>0</v>
          </cell>
          <cell r="EB35">
            <v>0</v>
          </cell>
          <cell r="ED35">
            <v>0</v>
          </cell>
          <cell r="EF35">
            <v>0</v>
          </cell>
          <cell r="EJ35">
            <v>0</v>
          </cell>
          <cell r="EL35">
            <v>0</v>
          </cell>
          <cell r="EN35">
            <v>0</v>
          </cell>
          <cell r="EP35">
            <v>0</v>
          </cell>
          <cell r="ER35">
            <v>0</v>
          </cell>
          <cell r="ET35">
            <v>0</v>
          </cell>
          <cell r="EX35">
            <v>0</v>
          </cell>
          <cell r="EZ35">
            <v>0</v>
          </cell>
          <cell r="FD35">
            <v>0</v>
          </cell>
          <cell r="FF35">
            <v>0</v>
          </cell>
        </row>
        <row r="36">
          <cell r="A36" t="str">
            <v>Hillerød2</v>
          </cell>
          <cell r="B36" t="str">
            <v>DK-East</v>
          </cell>
          <cell r="G36">
            <v>101.50399999999999</v>
          </cell>
          <cell r="H36">
            <v>78</v>
          </cell>
          <cell r="AK36">
            <v>47.828684799999991</v>
          </cell>
          <cell r="AL36">
            <v>28.243032786885248</v>
          </cell>
          <cell r="AN36">
            <v>0</v>
          </cell>
          <cell r="AO36">
            <v>0</v>
          </cell>
          <cell r="AP36">
            <v>1890.5119999999997</v>
          </cell>
          <cell r="AQ36">
            <v>10.150399999999999</v>
          </cell>
          <cell r="BG36" t="b">
            <v>0</v>
          </cell>
          <cell r="BO36" t="b">
            <v>0</v>
          </cell>
          <cell r="CA36" t="b">
            <v>0</v>
          </cell>
          <cell r="CB36" t="b">
            <v>0</v>
          </cell>
          <cell r="CD36" t="b">
            <v>0</v>
          </cell>
          <cell r="CE36" t="b">
            <v>0</v>
          </cell>
          <cell r="CG36" t="b">
            <v>0</v>
          </cell>
          <cell r="CH36" t="b">
            <v>0</v>
          </cell>
          <cell r="CP36" t="str">
            <v>ECGASGTD</v>
          </cell>
          <cell r="CT36" t="b">
            <v>0</v>
          </cell>
          <cell r="CV36" t="b">
            <v>0</v>
          </cell>
          <cell r="CX36" t="b">
            <v>0</v>
          </cell>
          <cell r="CZ36" t="b">
            <v>0</v>
          </cell>
          <cell r="DB36" t="b">
            <v>0</v>
          </cell>
          <cell r="DD36" t="b">
            <v>0</v>
          </cell>
          <cell r="DF36" t="b">
            <v>0</v>
          </cell>
          <cell r="DH36" t="b">
            <v>0</v>
          </cell>
          <cell r="DJ36" t="b">
            <v>0</v>
          </cell>
          <cell r="DL36" t="b">
            <v>0</v>
          </cell>
          <cell r="DN36" t="b">
            <v>0</v>
          </cell>
          <cell r="DP36" t="b">
            <v>0</v>
          </cell>
          <cell r="DV36">
            <v>0</v>
          </cell>
          <cell r="DX36">
            <v>0</v>
          </cell>
          <cell r="DZ36">
            <v>0</v>
          </cell>
          <cell r="EB36">
            <v>0</v>
          </cell>
          <cell r="ED36">
            <v>0</v>
          </cell>
          <cell r="EF36">
            <v>0</v>
          </cell>
          <cell r="EJ36">
            <v>0</v>
          </cell>
          <cell r="EL36">
            <v>0</v>
          </cell>
          <cell r="EN36">
            <v>0</v>
          </cell>
          <cell r="EP36">
            <v>0</v>
          </cell>
          <cell r="ER36">
            <v>0</v>
          </cell>
          <cell r="ET36">
            <v>0</v>
          </cell>
          <cell r="EX36">
            <v>0</v>
          </cell>
          <cell r="EZ36">
            <v>0</v>
          </cell>
          <cell r="FD36">
            <v>0</v>
          </cell>
          <cell r="FF36">
            <v>0</v>
          </cell>
        </row>
        <row r="37">
          <cell r="A37" t="str">
            <v>HillerødRenseanlæg</v>
          </cell>
          <cell r="B37" t="str">
            <v>DK-East</v>
          </cell>
          <cell r="G37">
            <v>0</v>
          </cell>
          <cell r="H37">
            <v>0.28999999999999998</v>
          </cell>
          <cell r="AK37">
            <v>0</v>
          </cell>
          <cell r="AL37">
            <v>0.1668791090743936</v>
          </cell>
          <cell r="AN37">
            <v>0</v>
          </cell>
          <cell r="AO37">
            <v>0</v>
          </cell>
          <cell r="AP37">
            <v>3.1320000000000001</v>
          </cell>
          <cell r="AQ37">
            <v>0</v>
          </cell>
          <cell r="BG37" t="b">
            <v>0</v>
          </cell>
          <cell r="BO37" t="b">
            <v>0</v>
          </cell>
          <cell r="CA37" t="b">
            <v>0</v>
          </cell>
          <cell r="CB37" t="b">
            <v>0</v>
          </cell>
          <cell r="CD37" t="b">
            <v>0</v>
          </cell>
          <cell r="CE37" t="b">
            <v>0</v>
          </cell>
          <cell r="CG37" t="b">
            <v>0</v>
          </cell>
          <cell r="CH37" t="b">
            <v>0</v>
          </cell>
          <cell r="CP37" t="str">
            <v>EHBGABOD</v>
          </cell>
          <cell r="CT37" t="b">
            <v>0</v>
          </cell>
          <cell r="CV37" t="b">
            <v>0</v>
          </cell>
          <cell r="CX37" t="b">
            <v>0</v>
          </cell>
          <cell r="CZ37" t="b">
            <v>0</v>
          </cell>
          <cell r="DB37" t="b">
            <v>0</v>
          </cell>
          <cell r="DD37" t="b">
            <v>0</v>
          </cell>
          <cell r="DF37" t="b">
            <v>0</v>
          </cell>
          <cell r="DH37" t="b">
            <v>0</v>
          </cell>
          <cell r="DJ37" t="b">
            <v>0</v>
          </cell>
          <cell r="DL37" t="b">
            <v>0</v>
          </cell>
          <cell r="DN37" t="b">
            <v>0</v>
          </cell>
          <cell r="DP37" t="b">
            <v>0</v>
          </cell>
          <cell r="DV37">
            <v>0</v>
          </cell>
          <cell r="DX37">
            <v>0</v>
          </cell>
          <cell r="DZ37">
            <v>0</v>
          </cell>
          <cell r="EB37">
            <v>0</v>
          </cell>
          <cell r="ED37">
            <v>0</v>
          </cell>
          <cell r="EF37">
            <v>0</v>
          </cell>
          <cell r="EJ37">
            <v>0</v>
          </cell>
          <cell r="EL37">
            <v>0</v>
          </cell>
          <cell r="EN37">
            <v>0</v>
          </cell>
          <cell r="EP37">
            <v>0</v>
          </cell>
          <cell r="ER37">
            <v>0</v>
          </cell>
          <cell r="ET37">
            <v>0</v>
          </cell>
          <cell r="EX37">
            <v>0</v>
          </cell>
          <cell r="EZ37">
            <v>0</v>
          </cell>
          <cell r="FD37">
            <v>0</v>
          </cell>
          <cell r="FF37">
            <v>0</v>
          </cell>
        </row>
        <row r="38">
          <cell r="A38" t="str">
            <v>KedlerHillerød</v>
          </cell>
          <cell r="B38" t="str">
            <v>DK-East</v>
          </cell>
          <cell r="G38">
            <v>0</v>
          </cell>
          <cell r="H38">
            <v>197.20000000000005</v>
          </cell>
          <cell r="AK38">
            <v>0</v>
          </cell>
          <cell r="AL38">
            <v>184.57920000000004</v>
          </cell>
          <cell r="AN38">
            <v>0</v>
          </cell>
          <cell r="AO38">
            <v>0</v>
          </cell>
          <cell r="AP38">
            <v>2129.7600000000007</v>
          </cell>
          <cell r="AQ38">
            <v>0</v>
          </cell>
          <cell r="BG38" t="b">
            <v>0</v>
          </cell>
          <cell r="BO38" t="b">
            <v>0</v>
          </cell>
          <cell r="CA38" t="b">
            <v>0</v>
          </cell>
          <cell r="CB38" t="b">
            <v>0</v>
          </cell>
          <cell r="CD38" t="b">
            <v>0</v>
          </cell>
          <cell r="CE38" t="b">
            <v>0</v>
          </cell>
          <cell r="CG38" t="b">
            <v>0</v>
          </cell>
          <cell r="CH38" t="b">
            <v>0</v>
          </cell>
          <cell r="CP38" t="str">
            <v>EHGASBOD</v>
          </cell>
          <cell r="CT38" t="b">
            <v>0</v>
          </cell>
          <cell r="CV38" t="b">
            <v>0</v>
          </cell>
          <cell r="CX38" t="b">
            <v>0</v>
          </cell>
          <cell r="CZ38" t="b">
            <v>0</v>
          </cell>
          <cell r="DB38" t="b">
            <v>0</v>
          </cell>
          <cell r="DD38" t="b">
            <v>0</v>
          </cell>
          <cell r="DF38" t="b">
            <v>0</v>
          </cell>
          <cell r="DH38" t="b">
            <v>0</v>
          </cell>
          <cell r="DJ38" t="b">
            <v>0</v>
          </cell>
          <cell r="DL38" t="b">
            <v>0</v>
          </cell>
          <cell r="DN38" t="b">
            <v>0</v>
          </cell>
          <cell r="DP38" t="b">
            <v>0</v>
          </cell>
          <cell r="DV38">
            <v>0</v>
          </cell>
          <cell r="DX38">
            <v>0</v>
          </cell>
          <cell r="DZ38">
            <v>0</v>
          </cell>
          <cell r="EB38">
            <v>0</v>
          </cell>
          <cell r="ED38">
            <v>0</v>
          </cell>
          <cell r="EF38">
            <v>0</v>
          </cell>
          <cell r="EJ38">
            <v>0</v>
          </cell>
          <cell r="EL38">
            <v>0</v>
          </cell>
          <cell r="EN38">
            <v>0</v>
          </cell>
          <cell r="EP38">
            <v>0</v>
          </cell>
          <cell r="ER38">
            <v>0</v>
          </cell>
          <cell r="ET38">
            <v>0</v>
          </cell>
          <cell r="EX38">
            <v>0</v>
          </cell>
          <cell r="EZ38">
            <v>0</v>
          </cell>
          <cell r="FD38">
            <v>0</v>
          </cell>
          <cell r="FF38">
            <v>0</v>
          </cell>
        </row>
        <row r="39">
          <cell r="A39" t="str">
            <v>KedlerHillerød</v>
          </cell>
          <cell r="B39" t="str">
            <v>DK-East</v>
          </cell>
          <cell r="G39">
            <v>0</v>
          </cell>
          <cell r="H39">
            <v>197.20000000000005</v>
          </cell>
          <cell r="AK39">
            <v>0</v>
          </cell>
          <cell r="AL39">
            <v>184.57920000000004</v>
          </cell>
          <cell r="AN39">
            <v>0</v>
          </cell>
          <cell r="AO39">
            <v>0</v>
          </cell>
          <cell r="AP39">
            <v>2129.7600000000007</v>
          </cell>
          <cell r="AQ39">
            <v>0</v>
          </cell>
          <cell r="BG39" t="b">
            <v>0</v>
          </cell>
          <cell r="BO39" t="b">
            <v>0</v>
          </cell>
          <cell r="CA39" t="b">
            <v>0</v>
          </cell>
          <cell r="CB39" t="b">
            <v>0</v>
          </cell>
          <cell r="CD39" t="b">
            <v>0</v>
          </cell>
          <cell r="CE39" t="b">
            <v>0</v>
          </cell>
          <cell r="CG39" t="b">
            <v>0</v>
          </cell>
          <cell r="CH39" t="b">
            <v>0</v>
          </cell>
          <cell r="CP39" t="str">
            <v>EHGASBOD</v>
          </cell>
          <cell r="CT39" t="b">
            <v>0</v>
          </cell>
          <cell r="CV39" t="b">
            <v>0</v>
          </cell>
          <cell r="CX39" t="b">
            <v>0</v>
          </cell>
          <cell r="CZ39" t="b">
            <v>0</v>
          </cell>
          <cell r="DB39" t="b">
            <v>0</v>
          </cell>
          <cell r="DD39" t="b">
            <v>0</v>
          </cell>
          <cell r="DF39" t="b">
            <v>0</v>
          </cell>
          <cell r="DH39" t="b">
            <v>0</v>
          </cell>
          <cell r="DJ39" t="b">
            <v>0</v>
          </cell>
          <cell r="DL39" t="b">
            <v>0</v>
          </cell>
          <cell r="DN39" t="b">
            <v>0</v>
          </cell>
          <cell r="DP39" t="b">
            <v>0</v>
          </cell>
          <cell r="DV39">
            <v>0</v>
          </cell>
          <cell r="DX39">
            <v>0</v>
          </cell>
          <cell r="DZ39">
            <v>0</v>
          </cell>
          <cell r="EB39">
            <v>0</v>
          </cell>
          <cell r="ED39">
            <v>0</v>
          </cell>
          <cell r="EF39">
            <v>0</v>
          </cell>
          <cell r="EJ39">
            <v>0</v>
          </cell>
          <cell r="EL39">
            <v>0</v>
          </cell>
          <cell r="EN39">
            <v>0</v>
          </cell>
          <cell r="EP39">
            <v>0</v>
          </cell>
          <cell r="ER39">
            <v>0</v>
          </cell>
          <cell r="ET39">
            <v>0</v>
          </cell>
          <cell r="EX39">
            <v>0</v>
          </cell>
          <cell r="EZ39">
            <v>0</v>
          </cell>
          <cell r="FD39">
            <v>0</v>
          </cell>
          <cell r="FF39">
            <v>0</v>
          </cell>
        </row>
        <row r="40">
          <cell r="A40" t="str">
            <v>VarmelagerHillerød</v>
          </cell>
          <cell r="B40" t="str">
            <v>DK-East</v>
          </cell>
          <cell r="G40">
            <v>0</v>
          </cell>
          <cell r="H40">
            <v>72</v>
          </cell>
          <cell r="AK40">
            <v>0</v>
          </cell>
          <cell r="AL40">
            <v>0</v>
          </cell>
          <cell r="AN40">
            <v>0</v>
          </cell>
          <cell r="AO40">
            <v>0</v>
          </cell>
          <cell r="AP40">
            <v>0</v>
          </cell>
          <cell r="AQ40">
            <v>0</v>
          </cell>
          <cell r="BG40" t="b">
            <v>0</v>
          </cell>
          <cell r="BO40" t="b">
            <v>0</v>
          </cell>
          <cell r="CA40" t="b">
            <v>0</v>
          </cell>
          <cell r="CB40" t="b">
            <v>0</v>
          </cell>
          <cell r="CD40" t="b">
            <v>0</v>
          </cell>
          <cell r="CE40" t="b">
            <v>0</v>
          </cell>
          <cell r="CG40" t="b">
            <v>0</v>
          </cell>
          <cell r="CH40" t="b">
            <v>0</v>
          </cell>
          <cell r="CP40">
            <v>0</v>
          </cell>
          <cell r="CT40" t="b">
            <v>0</v>
          </cell>
          <cell r="CV40" t="b">
            <v>0</v>
          </cell>
          <cell r="CX40" t="b">
            <v>0</v>
          </cell>
          <cell r="CZ40" t="b">
            <v>0</v>
          </cell>
          <cell r="DB40" t="b">
            <v>0</v>
          </cell>
          <cell r="DD40" t="b">
            <v>0</v>
          </cell>
          <cell r="DF40" t="b">
            <v>0</v>
          </cell>
          <cell r="DH40" t="b">
            <v>0</v>
          </cell>
          <cell r="DJ40" t="b">
            <v>0</v>
          </cell>
          <cell r="DL40" t="b">
            <v>0</v>
          </cell>
          <cell r="DN40" t="b">
            <v>0</v>
          </cell>
          <cell r="DP40" t="b">
            <v>0</v>
          </cell>
          <cell r="DV40">
            <v>0</v>
          </cell>
          <cell r="DX40">
            <v>0</v>
          </cell>
          <cell r="DZ40">
            <v>0</v>
          </cell>
          <cell r="EB40">
            <v>0</v>
          </cell>
          <cell r="ED40">
            <v>0</v>
          </cell>
          <cell r="EF40">
            <v>0</v>
          </cell>
          <cell r="EJ40">
            <v>0</v>
          </cell>
          <cell r="EL40">
            <v>0</v>
          </cell>
          <cell r="EN40">
            <v>0</v>
          </cell>
          <cell r="EP40">
            <v>0</v>
          </cell>
          <cell r="ER40">
            <v>0</v>
          </cell>
          <cell r="ET40">
            <v>0</v>
          </cell>
          <cell r="EX40">
            <v>0</v>
          </cell>
          <cell r="EZ40">
            <v>0</v>
          </cell>
          <cell r="FD40">
            <v>0</v>
          </cell>
          <cell r="FF40">
            <v>0</v>
          </cell>
        </row>
        <row r="41">
          <cell r="A41" t="str">
            <v>ElkedelHillerød</v>
          </cell>
          <cell r="B41" t="str">
            <v>DK-East</v>
          </cell>
          <cell r="G41" t="e">
            <v>#VALUE!</v>
          </cell>
          <cell r="H41">
            <v>21</v>
          </cell>
          <cell r="AK41">
            <v>0</v>
          </cell>
          <cell r="AL41">
            <v>0</v>
          </cell>
          <cell r="AN41">
            <v>0</v>
          </cell>
          <cell r="AO41">
            <v>0</v>
          </cell>
          <cell r="AP41">
            <v>0</v>
          </cell>
          <cell r="AQ41">
            <v>0</v>
          </cell>
          <cell r="BG41" t="b">
            <v>0</v>
          </cell>
          <cell r="BO41" t="b">
            <v>0</v>
          </cell>
          <cell r="CA41" t="b">
            <v>0</v>
          </cell>
          <cell r="CB41" t="b">
            <v>0</v>
          </cell>
          <cell r="CD41" t="b">
            <v>0</v>
          </cell>
          <cell r="CE41" t="b">
            <v>0</v>
          </cell>
          <cell r="CG41" t="b">
            <v>0</v>
          </cell>
          <cell r="CH41" t="b">
            <v>0</v>
          </cell>
          <cell r="CP41">
            <v>0</v>
          </cell>
          <cell r="CT41" t="b">
            <v>0</v>
          </cell>
          <cell r="CV41" t="b">
            <v>0</v>
          </cell>
          <cell r="CX41" t="b">
            <v>0</v>
          </cell>
          <cell r="CZ41" t="b">
            <v>0</v>
          </cell>
          <cell r="DB41" t="b">
            <v>0</v>
          </cell>
          <cell r="DD41" t="b">
            <v>0</v>
          </cell>
          <cell r="DF41" t="b">
            <v>0</v>
          </cell>
          <cell r="DH41" t="b">
            <v>0</v>
          </cell>
          <cell r="DJ41" t="b">
            <v>0</v>
          </cell>
          <cell r="DL41" t="b">
            <v>0</v>
          </cell>
          <cell r="DN41" t="b">
            <v>0</v>
          </cell>
          <cell r="DP41" t="b">
            <v>0</v>
          </cell>
          <cell r="DV41">
            <v>0</v>
          </cell>
          <cell r="DX41">
            <v>0</v>
          </cell>
          <cell r="DZ41">
            <v>0</v>
          </cell>
          <cell r="EB41">
            <v>0</v>
          </cell>
          <cell r="ED41">
            <v>0</v>
          </cell>
          <cell r="EF41">
            <v>0</v>
          </cell>
          <cell r="EJ41">
            <v>0</v>
          </cell>
          <cell r="EL41">
            <v>0</v>
          </cell>
          <cell r="EN41">
            <v>0</v>
          </cell>
          <cell r="EP41">
            <v>0</v>
          </cell>
          <cell r="ER41">
            <v>0</v>
          </cell>
          <cell r="ET41">
            <v>0</v>
          </cell>
          <cell r="EX41">
            <v>0</v>
          </cell>
          <cell r="EZ41">
            <v>0</v>
          </cell>
          <cell r="FD41">
            <v>0</v>
          </cell>
          <cell r="FF41">
            <v>0</v>
          </cell>
        </row>
        <row r="42">
          <cell r="A42" t="str">
            <v>ASV1</v>
          </cell>
          <cell r="B42" t="str">
            <v>DK-East</v>
          </cell>
          <cell r="G42">
            <v>140</v>
          </cell>
          <cell r="H42">
            <v>28</v>
          </cell>
          <cell r="AK42">
            <v>47.040000000000006</v>
          </cell>
          <cell r="AL42">
            <v>40.904347826086962</v>
          </cell>
          <cell r="AN42">
            <v>6.44</v>
          </cell>
          <cell r="AO42">
            <v>22.064000000000004</v>
          </cell>
          <cell r="AP42">
            <v>3479</v>
          </cell>
          <cell r="AQ42">
            <v>19.600000000000001</v>
          </cell>
          <cell r="BG42" t="b">
            <v>0</v>
          </cell>
          <cell r="BO42" t="b">
            <v>0</v>
          </cell>
          <cell r="CA42" t="b">
            <v>0</v>
          </cell>
          <cell r="CB42" t="b">
            <v>0</v>
          </cell>
          <cell r="CD42" t="b">
            <v>0</v>
          </cell>
          <cell r="CE42" t="b">
            <v>0</v>
          </cell>
          <cell r="CG42" t="b">
            <v>0</v>
          </cell>
          <cell r="CH42" t="b">
            <v>0</v>
          </cell>
          <cell r="CP42" t="str">
            <v>ECCOAEXC</v>
          </cell>
          <cell r="CT42" t="b">
            <v>0</v>
          </cell>
          <cell r="CV42" t="b">
            <v>0</v>
          </cell>
          <cell r="CX42" t="b">
            <v>0</v>
          </cell>
          <cell r="CZ42" t="b">
            <v>0</v>
          </cell>
          <cell r="DB42" t="b">
            <v>0</v>
          </cell>
          <cell r="DD42" t="b">
            <v>0</v>
          </cell>
          <cell r="DF42" t="b">
            <v>0</v>
          </cell>
          <cell r="DH42" t="b">
            <v>0</v>
          </cell>
          <cell r="DJ42" t="b">
            <v>0</v>
          </cell>
          <cell r="DL42" t="b">
            <v>0</v>
          </cell>
          <cell r="DN42" t="b">
            <v>0</v>
          </cell>
          <cell r="DP42" t="b">
            <v>0</v>
          </cell>
          <cell r="DV42">
            <v>0</v>
          </cell>
          <cell r="DX42">
            <v>0</v>
          </cell>
          <cell r="DZ42">
            <v>0</v>
          </cell>
          <cell r="EB42">
            <v>0</v>
          </cell>
          <cell r="ED42">
            <v>0</v>
          </cell>
          <cell r="EF42">
            <v>0</v>
          </cell>
          <cell r="EJ42">
            <v>0</v>
          </cell>
          <cell r="EL42">
            <v>0</v>
          </cell>
          <cell r="EN42">
            <v>0</v>
          </cell>
          <cell r="EP42">
            <v>0</v>
          </cell>
          <cell r="ER42">
            <v>0</v>
          </cell>
          <cell r="ET42">
            <v>0</v>
          </cell>
          <cell r="EX42">
            <v>0</v>
          </cell>
          <cell r="EZ42">
            <v>0</v>
          </cell>
          <cell r="FD42">
            <v>0</v>
          </cell>
          <cell r="FF42">
            <v>0</v>
          </cell>
        </row>
        <row r="43">
          <cell r="A43" t="str">
            <v>ASV2</v>
          </cell>
          <cell r="B43" t="str">
            <v>DK-East</v>
          </cell>
          <cell r="G43">
            <v>125</v>
          </cell>
          <cell r="H43">
            <v>67</v>
          </cell>
          <cell r="AK43">
            <v>42.749999999999993</v>
          </cell>
          <cell r="AL43">
            <v>99.626086956521718</v>
          </cell>
          <cell r="AN43">
            <v>15.41</v>
          </cell>
          <cell r="AO43">
            <v>19.700000000000003</v>
          </cell>
          <cell r="AP43">
            <v>3106.25</v>
          </cell>
          <cell r="AQ43">
            <v>17.5</v>
          </cell>
          <cell r="BG43" t="b">
            <v>0</v>
          </cell>
          <cell r="BO43" t="b">
            <v>0</v>
          </cell>
          <cell r="CA43" t="b">
            <v>0</v>
          </cell>
          <cell r="CB43" t="b">
            <v>0</v>
          </cell>
          <cell r="CD43" t="b">
            <v>0</v>
          </cell>
          <cell r="CE43" t="b">
            <v>0</v>
          </cell>
          <cell r="CG43" t="b">
            <v>0</v>
          </cell>
          <cell r="CH43" t="b">
            <v>0</v>
          </cell>
          <cell r="CP43" t="str">
            <v>ECCOAEXC</v>
          </cell>
          <cell r="CT43" t="b">
            <v>0</v>
          </cell>
          <cell r="CV43" t="b">
            <v>0</v>
          </cell>
          <cell r="CX43" t="b">
            <v>0</v>
          </cell>
          <cell r="CZ43" t="b">
            <v>0</v>
          </cell>
          <cell r="DB43" t="b">
            <v>0</v>
          </cell>
          <cell r="DD43" t="b">
            <v>0</v>
          </cell>
          <cell r="DF43" t="b">
            <v>0</v>
          </cell>
          <cell r="DH43" t="b">
            <v>0</v>
          </cell>
          <cell r="DJ43" t="b">
            <v>0</v>
          </cell>
          <cell r="DL43" t="b">
            <v>0</v>
          </cell>
          <cell r="DN43" t="b">
            <v>0</v>
          </cell>
          <cell r="DP43" t="b">
            <v>0</v>
          </cell>
          <cell r="DV43">
            <v>0</v>
          </cell>
          <cell r="DX43">
            <v>0</v>
          </cell>
          <cell r="DZ43">
            <v>0</v>
          </cell>
          <cell r="EB43">
            <v>0</v>
          </cell>
          <cell r="ED43">
            <v>0</v>
          </cell>
          <cell r="EF43">
            <v>0</v>
          </cell>
          <cell r="EJ43">
            <v>0</v>
          </cell>
          <cell r="EL43">
            <v>0</v>
          </cell>
          <cell r="EN43">
            <v>0</v>
          </cell>
          <cell r="EP43">
            <v>0</v>
          </cell>
          <cell r="ER43">
            <v>0</v>
          </cell>
          <cell r="ET43">
            <v>0</v>
          </cell>
          <cell r="EX43">
            <v>0</v>
          </cell>
          <cell r="EZ43">
            <v>0</v>
          </cell>
          <cell r="FD43">
            <v>0</v>
          </cell>
          <cell r="FF43">
            <v>0</v>
          </cell>
        </row>
        <row r="44">
          <cell r="A44" t="str">
            <v>ASV2</v>
          </cell>
          <cell r="B44" t="str">
            <v>DK-East</v>
          </cell>
          <cell r="G44">
            <v>147</v>
          </cell>
          <cell r="H44">
            <v>67</v>
          </cell>
          <cell r="AK44">
            <v>53.802</v>
          </cell>
          <cell r="AL44">
            <v>106.61739130434782</v>
          </cell>
          <cell r="AN44">
            <v>15.41</v>
          </cell>
          <cell r="AO44">
            <v>23.167200000000001</v>
          </cell>
          <cell r="AP44">
            <v>3652.9500000000003</v>
          </cell>
          <cell r="AQ44">
            <v>20.580000000000002</v>
          </cell>
          <cell r="BG44" t="b">
            <v>0</v>
          </cell>
          <cell r="BO44" t="b">
            <v>0</v>
          </cell>
          <cell r="CA44" t="b">
            <v>0</v>
          </cell>
          <cell r="CB44" t="b">
            <v>0</v>
          </cell>
          <cell r="CD44" t="b">
            <v>0</v>
          </cell>
          <cell r="CE44" t="b">
            <v>0</v>
          </cell>
          <cell r="CG44" t="b">
            <v>0</v>
          </cell>
          <cell r="CH44" t="b">
            <v>0</v>
          </cell>
          <cell r="CP44" t="str">
            <v>ECCOAEXC</v>
          </cell>
          <cell r="CT44" t="b">
            <v>0</v>
          </cell>
          <cell r="CV44" t="b">
            <v>0</v>
          </cell>
          <cell r="CX44" t="b">
            <v>0</v>
          </cell>
          <cell r="CZ44" t="b">
            <v>0</v>
          </cell>
          <cell r="DB44" t="b">
            <v>0</v>
          </cell>
          <cell r="DD44" t="b">
            <v>0</v>
          </cell>
          <cell r="DF44" t="b">
            <v>0</v>
          </cell>
          <cell r="DH44" t="b">
            <v>0</v>
          </cell>
          <cell r="DJ44" t="b">
            <v>0</v>
          </cell>
          <cell r="DL44" t="b">
            <v>0</v>
          </cell>
          <cell r="DN44" t="b">
            <v>0</v>
          </cell>
          <cell r="DP44" t="b">
            <v>0</v>
          </cell>
          <cell r="DV44">
            <v>0</v>
          </cell>
          <cell r="DX44">
            <v>0</v>
          </cell>
          <cell r="DZ44">
            <v>0</v>
          </cell>
          <cell r="EB44">
            <v>0</v>
          </cell>
          <cell r="ED44">
            <v>0</v>
          </cell>
          <cell r="EF44">
            <v>0</v>
          </cell>
          <cell r="EJ44">
            <v>0</v>
          </cell>
          <cell r="EL44">
            <v>0</v>
          </cell>
          <cell r="EN44">
            <v>0</v>
          </cell>
          <cell r="EP44">
            <v>0</v>
          </cell>
          <cell r="ER44">
            <v>0</v>
          </cell>
          <cell r="ET44">
            <v>0</v>
          </cell>
          <cell r="EX44">
            <v>0</v>
          </cell>
          <cell r="EZ44">
            <v>0</v>
          </cell>
          <cell r="FD44">
            <v>0</v>
          </cell>
          <cell r="FF44">
            <v>0</v>
          </cell>
        </row>
        <row r="45">
          <cell r="A45" t="str">
            <v>ASV2</v>
          </cell>
          <cell r="B45" t="str">
            <v>DK-East</v>
          </cell>
          <cell r="G45">
            <v>147</v>
          </cell>
          <cell r="H45">
            <v>67</v>
          </cell>
          <cell r="AK45">
            <v>53.802</v>
          </cell>
          <cell r="AL45">
            <v>106.61739130434782</v>
          </cell>
          <cell r="AN45">
            <v>15.41</v>
          </cell>
          <cell r="AO45">
            <v>23.167200000000001</v>
          </cell>
          <cell r="AP45">
            <v>3652.9500000000003</v>
          </cell>
          <cell r="AQ45">
            <v>20.580000000000002</v>
          </cell>
          <cell r="BG45" t="b">
            <v>0</v>
          </cell>
          <cell r="BO45" t="b">
            <v>0</v>
          </cell>
          <cell r="CA45" t="b">
            <v>0</v>
          </cell>
          <cell r="CB45" t="b">
            <v>0</v>
          </cell>
          <cell r="CD45" t="b">
            <v>0</v>
          </cell>
          <cell r="CE45" t="b">
            <v>0</v>
          </cell>
          <cell r="CG45" t="b">
            <v>0</v>
          </cell>
          <cell r="CH45" t="b">
            <v>0</v>
          </cell>
          <cell r="CP45" t="str">
            <v>ECCOAEXC</v>
          </cell>
          <cell r="CT45" t="b">
            <v>0</v>
          </cell>
          <cell r="CV45" t="b">
            <v>0</v>
          </cell>
          <cell r="CX45" t="b">
            <v>0</v>
          </cell>
          <cell r="CZ45" t="b">
            <v>0</v>
          </cell>
          <cell r="DB45" t="b">
            <v>0</v>
          </cell>
          <cell r="DD45" t="b">
            <v>0</v>
          </cell>
          <cell r="DF45" t="b">
            <v>0</v>
          </cell>
          <cell r="DH45" t="b">
            <v>0</v>
          </cell>
          <cell r="DJ45" t="b">
            <v>0</v>
          </cell>
          <cell r="DL45" t="b">
            <v>0</v>
          </cell>
          <cell r="DN45" t="b">
            <v>0</v>
          </cell>
          <cell r="DP45" t="b">
            <v>0</v>
          </cell>
          <cell r="DV45">
            <v>0</v>
          </cell>
          <cell r="DX45">
            <v>0</v>
          </cell>
          <cell r="DZ45">
            <v>0</v>
          </cell>
          <cell r="EB45">
            <v>0</v>
          </cell>
          <cell r="ED45">
            <v>0</v>
          </cell>
          <cell r="EF45">
            <v>0</v>
          </cell>
          <cell r="EJ45">
            <v>0</v>
          </cell>
          <cell r="EL45">
            <v>0</v>
          </cell>
          <cell r="EN45">
            <v>0</v>
          </cell>
          <cell r="EP45">
            <v>0</v>
          </cell>
          <cell r="ER45">
            <v>0</v>
          </cell>
          <cell r="ET45">
            <v>0</v>
          </cell>
          <cell r="EX45">
            <v>0</v>
          </cell>
          <cell r="EZ45">
            <v>0</v>
          </cell>
          <cell r="FD45">
            <v>0</v>
          </cell>
          <cell r="FF45">
            <v>0</v>
          </cell>
        </row>
        <row r="46">
          <cell r="A46" t="str">
            <v>ASV2</v>
          </cell>
          <cell r="B46" t="str">
            <v>DK-East</v>
          </cell>
          <cell r="G46">
            <v>147</v>
          </cell>
          <cell r="H46">
            <v>67</v>
          </cell>
          <cell r="AK46">
            <v>53.802</v>
          </cell>
          <cell r="AL46">
            <v>106.61739130434782</v>
          </cell>
          <cell r="AN46">
            <v>15.41</v>
          </cell>
          <cell r="AO46">
            <v>23.167200000000001</v>
          </cell>
          <cell r="AP46">
            <v>3652.9500000000003</v>
          </cell>
          <cell r="AQ46">
            <v>20.580000000000002</v>
          </cell>
          <cell r="BG46" t="b">
            <v>0</v>
          </cell>
          <cell r="BO46" t="b">
            <v>0</v>
          </cell>
          <cell r="CA46" t="b">
            <v>0</v>
          </cell>
          <cell r="CB46" t="b">
            <v>0</v>
          </cell>
          <cell r="CD46" t="b">
            <v>0</v>
          </cell>
          <cell r="CE46" t="b">
            <v>0</v>
          </cell>
          <cell r="CG46" t="b">
            <v>0</v>
          </cell>
          <cell r="CH46" t="b">
            <v>0</v>
          </cell>
          <cell r="CP46" t="str">
            <v>ECCOAEXC</v>
          </cell>
          <cell r="CT46" t="b">
            <v>0</v>
          </cell>
          <cell r="CV46" t="b">
            <v>0</v>
          </cell>
          <cell r="CX46" t="b">
            <v>0</v>
          </cell>
          <cell r="CZ46" t="b">
            <v>0</v>
          </cell>
          <cell r="DB46" t="b">
            <v>0</v>
          </cell>
          <cell r="DD46" t="b">
            <v>0</v>
          </cell>
          <cell r="DF46" t="b">
            <v>0</v>
          </cell>
          <cell r="DH46" t="b">
            <v>0</v>
          </cell>
          <cell r="DJ46" t="b">
            <v>0</v>
          </cell>
          <cell r="DL46" t="b">
            <v>0</v>
          </cell>
          <cell r="DN46" t="b">
            <v>0</v>
          </cell>
          <cell r="DP46" t="b">
            <v>0</v>
          </cell>
          <cell r="DV46">
            <v>0</v>
          </cell>
          <cell r="DX46">
            <v>0</v>
          </cell>
          <cell r="DZ46">
            <v>0</v>
          </cell>
          <cell r="EB46">
            <v>0</v>
          </cell>
          <cell r="ED46">
            <v>0</v>
          </cell>
          <cell r="EF46">
            <v>0</v>
          </cell>
          <cell r="EJ46">
            <v>0</v>
          </cell>
          <cell r="EL46">
            <v>0</v>
          </cell>
          <cell r="EN46">
            <v>0</v>
          </cell>
          <cell r="EP46">
            <v>0</v>
          </cell>
          <cell r="ER46">
            <v>0</v>
          </cell>
          <cell r="ET46">
            <v>0</v>
          </cell>
          <cell r="EX46">
            <v>0</v>
          </cell>
          <cell r="EZ46">
            <v>0</v>
          </cell>
          <cell r="FD46">
            <v>0</v>
          </cell>
          <cell r="FF46">
            <v>0</v>
          </cell>
        </row>
        <row r="47">
          <cell r="A47" t="str">
            <v>ASV2</v>
          </cell>
          <cell r="B47" t="str">
            <v>DK-East</v>
          </cell>
          <cell r="G47">
            <v>147</v>
          </cell>
          <cell r="H47">
            <v>67</v>
          </cell>
          <cell r="AK47">
            <v>53.802</v>
          </cell>
          <cell r="AL47">
            <v>106.61739130434782</v>
          </cell>
          <cell r="AN47">
            <v>15.41</v>
          </cell>
          <cell r="AO47">
            <v>23.167200000000001</v>
          </cell>
          <cell r="AP47">
            <v>3652.9500000000003</v>
          </cell>
          <cell r="AQ47">
            <v>20.580000000000002</v>
          </cell>
          <cell r="BG47" t="b">
            <v>0</v>
          </cell>
          <cell r="BO47" t="b">
            <v>0</v>
          </cell>
          <cell r="CA47" t="b">
            <v>0</v>
          </cell>
          <cell r="CB47" t="b">
            <v>0</v>
          </cell>
          <cell r="CD47" t="b">
            <v>0</v>
          </cell>
          <cell r="CE47" t="b">
            <v>0</v>
          </cell>
          <cell r="CG47" t="b">
            <v>0</v>
          </cell>
          <cell r="CH47" t="b">
            <v>0</v>
          </cell>
          <cell r="CT47" t="b">
            <v>0</v>
          </cell>
          <cell r="CV47" t="b">
            <v>0</v>
          </cell>
          <cell r="CX47" t="b">
            <v>0</v>
          </cell>
          <cell r="CZ47" t="b">
            <v>0</v>
          </cell>
          <cell r="DB47" t="b">
            <v>0</v>
          </cell>
          <cell r="DD47" t="b">
            <v>0</v>
          </cell>
          <cell r="DF47" t="b">
            <v>0</v>
          </cell>
          <cell r="DH47" t="b">
            <v>0</v>
          </cell>
          <cell r="DJ47" t="b">
            <v>0</v>
          </cell>
          <cell r="DL47" t="b">
            <v>0</v>
          </cell>
          <cell r="DN47" t="b">
            <v>0</v>
          </cell>
          <cell r="DP47" t="b">
            <v>0</v>
          </cell>
          <cell r="DV47">
            <v>0</v>
          </cell>
          <cell r="DX47">
            <v>0</v>
          </cell>
          <cell r="DZ47">
            <v>0</v>
          </cell>
          <cell r="EB47">
            <v>0</v>
          </cell>
          <cell r="ED47">
            <v>0</v>
          </cell>
          <cell r="EF47">
            <v>0</v>
          </cell>
          <cell r="EJ47">
            <v>0</v>
          </cell>
          <cell r="EL47">
            <v>0</v>
          </cell>
          <cell r="EN47">
            <v>0</v>
          </cell>
          <cell r="EP47">
            <v>0</v>
          </cell>
          <cell r="ER47">
            <v>0</v>
          </cell>
          <cell r="ET47">
            <v>0</v>
          </cell>
          <cell r="EX47">
            <v>0</v>
          </cell>
          <cell r="EZ47">
            <v>0</v>
          </cell>
          <cell r="FD47">
            <v>0</v>
          </cell>
          <cell r="FF47">
            <v>0</v>
          </cell>
        </row>
        <row r="48">
          <cell r="A48" t="str">
            <v>ASV6</v>
          </cell>
          <cell r="B48" t="str">
            <v>DK-East</v>
          </cell>
          <cell r="G48">
            <v>150</v>
          </cell>
          <cell r="H48">
            <v>100</v>
          </cell>
          <cell r="AK48">
            <v>0</v>
          </cell>
          <cell r="AL48">
            <v>0</v>
          </cell>
          <cell r="AN48">
            <v>0</v>
          </cell>
          <cell r="AO48">
            <v>0</v>
          </cell>
          <cell r="AP48">
            <v>0</v>
          </cell>
          <cell r="AQ48">
            <v>0</v>
          </cell>
          <cell r="BG48" t="b">
            <v>0</v>
          </cell>
          <cell r="BO48" t="b">
            <v>0</v>
          </cell>
          <cell r="CA48" t="b">
            <v>0</v>
          </cell>
          <cell r="CB48" t="b">
            <v>0</v>
          </cell>
          <cell r="CD48" t="b">
            <v>0</v>
          </cell>
          <cell r="CE48" t="b">
            <v>0</v>
          </cell>
          <cell r="CG48" t="b">
            <v>0</v>
          </cell>
          <cell r="CH48" t="b">
            <v>0</v>
          </cell>
          <cell r="CP48" t="str">
            <v>ECXXXEXC</v>
          </cell>
          <cell r="CT48" t="b">
            <v>0</v>
          </cell>
          <cell r="CV48" t="b">
            <v>0</v>
          </cell>
          <cell r="CX48" t="b">
            <v>0</v>
          </cell>
          <cell r="CZ48" t="b">
            <v>0</v>
          </cell>
          <cell r="DB48" t="b">
            <v>0</v>
          </cell>
          <cell r="DD48" t="b">
            <v>0</v>
          </cell>
          <cell r="DF48" t="b">
            <v>0</v>
          </cell>
          <cell r="DH48" t="b">
            <v>0</v>
          </cell>
          <cell r="DJ48" t="b">
            <v>0</v>
          </cell>
          <cell r="DL48" t="b">
            <v>0</v>
          </cell>
          <cell r="DN48" t="b">
            <v>0</v>
          </cell>
          <cell r="DP48" t="b">
            <v>0</v>
          </cell>
          <cell r="DV48">
            <v>0</v>
          </cell>
          <cell r="DX48">
            <v>0</v>
          </cell>
          <cell r="DZ48">
            <v>0</v>
          </cell>
          <cell r="EB48">
            <v>0</v>
          </cell>
          <cell r="ED48">
            <v>0</v>
          </cell>
          <cell r="EF48">
            <v>0</v>
          </cell>
          <cell r="EJ48">
            <v>0</v>
          </cell>
          <cell r="EL48">
            <v>0</v>
          </cell>
          <cell r="EN48">
            <v>0</v>
          </cell>
          <cell r="EP48">
            <v>0</v>
          </cell>
          <cell r="ER48">
            <v>0</v>
          </cell>
          <cell r="ET48">
            <v>0</v>
          </cell>
          <cell r="EX48">
            <v>0</v>
          </cell>
          <cell r="EZ48">
            <v>0</v>
          </cell>
          <cell r="FD48">
            <v>0</v>
          </cell>
          <cell r="FF48">
            <v>0</v>
          </cell>
        </row>
        <row r="49">
          <cell r="A49" t="str">
            <v>ASV3</v>
          </cell>
          <cell r="B49" t="str">
            <v>DK-East</v>
          </cell>
          <cell r="G49">
            <v>270</v>
          </cell>
          <cell r="H49">
            <v>58</v>
          </cell>
          <cell r="AK49">
            <v>98.009999999999991</v>
          </cell>
          <cell r="AL49">
            <v>91.539130434782592</v>
          </cell>
          <cell r="AN49">
            <v>13.34</v>
          </cell>
          <cell r="AO49">
            <v>42.552000000000007</v>
          </cell>
          <cell r="AP49">
            <v>6709.5</v>
          </cell>
          <cell r="AQ49">
            <v>37.800000000000004</v>
          </cell>
          <cell r="BG49" t="b">
            <v>0</v>
          </cell>
          <cell r="BO49" t="b">
            <v>0</v>
          </cell>
          <cell r="CA49" t="b">
            <v>0</v>
          </cell>
          <cell r="CB49" t="b">
            <v>0</v>
          </cell>
          <cell r="CD49" t="b">
            <v>0</v>
          </cell>
          <cell r="CE49" t="b">
            <v>0</v>
          </cell>
          <cell r="CG49" t="b">
            <v>0</v>
          </cell>
          <cell r="CH49" t="b">
            <v>0</v>
          </cell>
          <cell r="CP49" t="str">
            <v>ECCOAEXC</v>
          </cell>
          <cell r="CT49" t="b">
            <v>0</v>
          </cell>
          <cell r="CV49" t="b">
            <v>0</v>
          </cell>
          <cell r="CX49" t="b">
            <v>0</v>
          </cell>
          <cell r="CZ49" t="b">
            <v>0</v>
          </cell>
          <cell r="DB49" t="b">
            <v>0</v>
          </cell>
          <cell r="DD49" t="b">
            <v>0</v>
          </cell>
          <cell r="DF49" t="b">
            <v>0</v>
          </cell>
          <cell r="DH49" t="b">
            <v>0</v>
          </cell>
          <cell r="DJ49" t="b">
            <v>0</v>
          </cell>
          <cell r="DL49" t="b">
            <v>0</v>
          </cell>
          <cell r="DN49" t="b">
            <v>0</v>
          </cell>
          <cell r="DP49" t="b">
            <v>0</v>
          </cell>
          <cell r="DV49">
            <v>0</v>
          </cell>
          <cell r="DX49">
            <v>0</v>
          </cell>
          <cell r="DZ49">
            <v>0</v>
          </cell>
          <cell r="EB49">
            <v>0</v>
          </cell>
          <cell r="ED49">
            <v>0</v>
          </cell>
          <cell r="EF49">
            <v>0</v>
          </cell>
          <cell r="EJ49">
            <v>0</v>
          </cell>
          <cell r="EL49">
            <v>0</v>
          </cell>
          <cell r="EN49">
            <v>0</v>
          </cell>
          <cell r="EP49">
            <v>0</v>
          </cell>
          <cell r="ER49">
            <v>0</v>
          </cell>
          <cell r="ET49">
            <v>0</v>
          </cell>
          <cell r="EX49">
            <v>0</v>
          </cell>
          <cell r="EZ49">
            <v>0</v>
          </cell>
          <cell r="FD49">
            <v>0</v>
          </cell>
          <cell r="FF49">
            <v>0</v>
          </cell>
        </row>
        <row r="50">
          <cell r="A50" t="str">
            <v>ASV4</v>
          </cell>
          <cell r="B50" t="str">
            <v>DK-East</v>
          </cell>
          <cell r="G50">
            <v>270</v>
          </cell>
          <cell r="H50">
            <v>58</v>
          </cell>
          <cell r="AK50">
            <v>100.44</v>
          </cell>
          <cell r="AL50">
            <v>93.80869565217391</v>
          </cell>
          <cell r="AN50">
            <v>13.34</v>
          </cell>
          <cell r="AO50">
            <v>42.552000000000007</v>
          </cell>
          <cell r="AP50">
            <v>6709.5</v>
          </cell>
          <cell r="AQ50">
            <v>51.3</v>
          </cell>
          <cell r="BG50" t="b">
            <v>0</v>
          </cell>
          <cell r="BO50" t="b">
            <v>0</v>
          </cell>
          <cell r="CA50" t="b">
            <v>0</v>
          </cell>
          <cell r="CB50" t="b">
            <v>0</v>
          </cell>
          <cell r="CD50" t="b">
            <v>0</v>
          </cell>
          <cell r="CE50" t="b">
            <v>0</v>
          </cell>
          <cell r="CG50" t="b">
            <v>0</v>
          </cell>
          <cell r="CH50" t="b">
            <v>0</v>
          </cell>
          <cell r="CP50" t="str">
            <v>ECCOAEXC</v>
          </cell>
          <cell r="CT50" t="b">
            <v>0</v>
          </cell>
          <cell r="CV50" t="b">
            <v>0</v>
          </cell>
          <cell r="CX50" t="b">
            <v>0</v>
          </cell>
          <cell r="CZ50" t="b">
            <v>0</v>
          </cell>
          <cell r="DB50" t="b">
            <v>0</v>
          </cell>
          <cell r="DD50" t="b">
            <v>0</v>
          </cell>
          <cell r="DF50" t="b">
            <v>0</v>
          </cell>
          <cell r="DH50" t="b">
            <v>0</v>
          </cell>
          <cell r="DJ50" t="b">
            <v>0</v>
          </cell>
          <cell r="DL50" t="b">
            <v>0</v>
          </cell>
          <cell r="DN50" t="b">
            <v>0</v>
          </cell>
          <cell r="DP50" t="b">
            <v>0</v>
          </cell>
          <cell r="DV50">
            <v>0</v>
          </cell>
          <cell r="DX50">
            <v>0</v>
          </cell>
          <cell r="DZ50">
            <v>0</v>
          </cell>
          <cell r="EB50">
            <v>0</v>
          </cell>
          <cell r="ED50">
            <v>0</v>
          </cell>
          <cell r="EF50">
            <v>0</v>
          </cell>
          <cell r="EJ50">
            <v>0</v>
          </cell>
          <cell r="EL50">
            <v>0</v>
          </cell>
          <cell r="EN50">
            <v>0</v>
          </cell>
          <cell r="EP50">
            <v>0</v>
          </cell>
          <cell r="ER50">
            <v>0</v>
          </cell>
          <cell r="ET50">
            <v>0</v>
          </cell>
          <cell r="EX50">
            <v>0</v>
          </cell>
          <cell r="EZ50">
            <v>0</v>
          </cell>
          <cell r="FD50">
            <v>0</v>
          </cell>
          <cell r="FF50">
            <v>0</v>
          </cell>
        </row>
        <row r="51">
          <cell r="A51" t="str">
            <v>ASV4</v>
          </cell>
          <cell r="B51" t="str">
            <v>DK-East</v>
          </cell>
          <cell r="G51">
            <v>270</v>
          </cell>
          <cell r="H51">
            <v>58</v>
          </cell>
          <cell r="AK51">
            <v>100.44</v>
          </cell>
          <cell r="AL51">
            <v>93.80869565217391</v>
          </cell>
          <cell r="AN51">
            <v>13.34</v>
          </cell>
          <cell r="AO51">
            <v>42.552000000000007</v>
          </cell>
          <cell r="AP51">
            <v>6709.5</v>
          </cell>
          <cell r="AQ51">
            <v>51.3</v>
          </cell>
          <cell r="BG51" t="b">
            <v>0</v>
          </cell>
          <cell r="BO51" t="b">
            <v>0</v>
          </cell>
          <cell r="CA51" t="b">
            <v>0</v>
          </cell>
          <cell r="CB51" t="b">
            <v>0</v>
          </cell>
          <cell r="CD51" t="b">
            <v>0</v>
          </cell>
          <cell r="CE51" t="b">
            <v>0</v>
          </cell>
          <cell r="CG51" t="b">
            <v>0</v>
          </cell>
          <cell r="CH51" t="b">
            <v>0</v>
          </cell>
          <cell r="CP51" t="str">
            <v>ECCOAEXC</v>
          </cell>
          <cell r="CT51" t="b">
            <v>0</v>
          </cell>
          <cell r="CV51" t="b">
            <v>0</v>
          </cell>
          <cell r="CX51" t="b">
            <v>0</v>
          </cell>
          <cell r="CZ51" t="b">
            <v>0</v>
          </cell>
          <cell r="DB51" t="b">
            <v>0</v>
          </cell>
          <cell r="DD51" t="b">
            <v>0</v>
          </cell>
          <cell r="DF51" t="b">
            <v>0</v>
          </cell>
          <cell r="DH51" t="b">
            <v>0</v>
          </cell>
          <cell r="DJ51" t="b">
            <v>0</v>
          </cell>
          <cell r="DL51" t="b">
            <v>0</v>
          </cell>
          <cell r="DN51" t="b">
            <v>0</v>
          </cell>
          <cell r="DP51" t="b">
            <v>0</v>
          </cell>
          <cell r="DV51">
            <v>0</v>
          </cell>
          <cell r="DX51">
            <v>0</v>
          </cell>
          <cell r="DZ51">
            <v>0</v>
          </cell>
          <cell r="EB51">
            <v>0</v>
          </cell>
          <cell r="ED51">
            <v>0</v>
          </cell>
          <cell r="EF51">
            <v>0</v>
          </cell>
          <cell r="EJ51">
            <v>0</v>
          </cell>
          <cell r="EL51">
            <v>0</v>
          </cell>
          <cell r="EN51">
            <v>0</v>
          </cell>
          <cell r="EP51">
            <v>0</v>
          </cell>
          <cell r="ER51">
            <v>0</v>
          </cell>
          <cell r="ET51">
            <v>0</v>
          </cell>
          <cell r="EX51">
            <v>0</v>
          </cell>
          <cell r="EZ51">
            <v>0</v>
          </cell>
          <cell r="FD51">
            <v>0</v>
          </cell>
          <cell r="FF51">
            <v>0</v>
          </cell>
        </row>
        <row r="52">
          <cell r="A52" t="str">
            <v>ASV5</v>
          </cell>
          <cell r="B52" t="str">
            <v>DK-East</v>
          </cell>
          <cell r="G52">
            <v>650</v>
          </cell>
          <cell r="H52">
            <v>80</v>
          </cell>
          <cell r="AK52">
            <v>247.65</v>
          </cell>
          <cell r="AL52">
            <v>101.60000000000001</v>
          </cell>
          <cell r="AN52">
            <v>24</v>
          </cell>
          <cell r="AO52">
            <v>102.44000000000001</v>
          </cell>
          <cell r="AP52">
            <v>16152.500000000002</v>
          </cell>
          <cell r="AQ52">
            <v>91.000000000000014</v>
          </cell>
          <cell r="BG52" t="b">
            <v>0</v>
          </cell>
          <cell r="BO52" t="b">
            <v>0</v>
          </cell>
          <cell r="CA52" t="b">
            <v>0</v>
          </cell>
          <cell r="CB52" t="b">
            <v>0</v>
          </cell>
          <cell r="CD52" t="b">
            <v>0</v>
          </cell>
          <cell r="CE52" t="b">
            <v>0</v>
          </cell>
          <cell r="CG52" t="b">
            <v>0</v>
          </cell>
          <cell r="CH52" t="b">
            <v>0</v>
          </cell>
          <cell r="CP52" t="str">
            <v>ECCOAEXC</v>
          </cell>
          <cell r="CT52" t="b">
            <v>0</v>
          </cell>
          <cell r="CV52" t="b">
            <v>0</v>
          </cell>
          <cell r="CX52" t="b">
            <v>0</v>
          </cell>
          <cell r="CZ52" t="b">
            <v>0</v>
          </cell>
          <cell r="DB52" t="b">
            <v>0</v>
          </cell>
          <cell r="DD52" t="b">
            <v>0</v>
          </cell>
          <cell r="DF52" t="b">
            <v>0</v>
          </cell>
          <cell r="DH52" t="b">
            <v>0</v>
          </cell>
          <cell r="DJ52" t="b">
            <v>0</v>
          </cell>
          <cell r="DL52" t="b">
            <v>0</v>
          </cell>
          <cell r="DN52" t="b">
            <v>0</v>
          </cell>
          <cell r="DP52" t="b">
            <v>0</v>
          </cell>
          <cell r="DV52">
            <v>0</v>
          </cell>
          <cell r="DX52">
            <v>0</v>
          </cell>
          <cell r="DZ52">
            <v>0</v>
          </cell>
          <cell r="EB52">
            <v>0</v>
          </cell>
          <cell r="ED52">
            <v>0</v>
          </cell>
          <cell r="EF52">
            <v>0</v>
          </cell>
          <cell r="EJ52">
            <v>0</v>
          </cell>
          <cell r="EL52">
            <v>0</v>
          </cell>
          <cell r="EN52">
            <v>0</v>
          </cell>
          <cell r="EP52">
            <v>0</v>
          </cell>
          <cell r="ER52">
            <v>0</v>
          </cell>
          <cell r="ET52">
            <v>0</v>
          </cell>
          <cell r="EX52">
            <v>0</v>
          </cell>
          <cell r="EZ52">
            <v>0</v>
          </cell>
          <cell r="FD52">
            <v>0</v>
          </cell>
          <cell r="FF52">
            <v>0</v>
          </cell>
        </row>
        <row r="53">
          <cell r="A53" t="str">
            <v>ASV5</v>
          </cell>
          <cell r="B53" t="str">
            <v>DK-East</v>
          </cell>
          <cell r="G53">
            <v>640</v>
          </cell>
          <cell r="H53">
            <v>80</v>
          </cell>
          <cell r="AK53">
            <v>243.84</v>
          </cell>
          <cell r="AL53">
            <v>101.60000000000001</v>
          </cell>
          <cell r="AN53">
            <v>24</v>
          </cell>
          <cell r="AO53">
            <v>100.864</v>
          </cell>
          <cell r="AP53">
            <v>15904</v>
          </cell>
          <cell r="AQ53">
            <v>89.600000000000009</v>
          </cell>
          <cell r="BG53" t="b">
            <v>0</v>
          </cell>
          <cell r="BO53" t="b">
            <v>0</v>
          </cell>
          <cell r="CA53" t="b">
            <v>0</v>
          </cell>
          <cell r="CB53" t="b">
            <v>0</v>
          </cell>
          <cell r="CD53" t="b">
            <v>0</v>
          </cell>
          <cell r="CE53" t="b">
            <v>0</v>
          </cell>
          <cell r="CG53" t="b">
            <v>0</v>
          </cell>
          <cell r="CH53" t="b">
            <v>0</v>
          </cell>
          <cell r="CP53" t="str">
            <v>ECCOAEXC</v>
          </cell>
          <cell r="CT53" t="b">
            <v>0</v>
          </cell>
          <cell r="CV53" t="b">
            <v>0</v>
          </cell>
          <cell r="CX53" t="b">
            <v>0</v>
          </cell>
          <cell r="CZ53" t="b">
            <v>0</v>
          </cell>
          <cell r="DB53" t="b">
            <v>0</v>
          </cell>
          <cell r="DD53" t="b">
            <v>0</v>
          </cell>
          <cell r="DF53" t="b">
            <v>0</v>
          </cell>
          <cell r="DH53" t="b">
            <v>0</v>
          </cell>
          <cell r="DJ53" t="b">
            <v>0</v>
          </cell>
          <cell r="DL53" t="b">
            <v>0</v>
          </cell>
          <cell r="DN53" t="b">
            <v>0</v>
          </cell>
          <cell r="DP53" t="b">
            <v>0</v>
          </cell>
          <cell r="DV53">
            <v>0</v>
          </cell>
          <cell r="DX53">
            <v>0</v>
          </cell>
          <cell r="DZ53">
            <v>0</v>
          </cell>
          <cell r="EB53">
            <v>0</v>
          </cell>
          <cell r="ED53">
            <v>0</v>
          </cell>
          <cell r="EF53">
            <v>0</v>
          </cell>
          <cell r="EJ53">
            <v>0</v>
          </cell>
          <cell r="EL53">
            <v>0</v>
          </cell>
          <cell r="EN53">
            <v>0</v>
          </cell>
          <cell r="EP53">
            <v>0</v>
          </cell>
          <cell r="ER53">
            <v>0</v>
          </cell>
          <cell r="ET53">
            <v>0</v>
          </cell>
          <cell r="EX53">
            <v>0</v>
          </cell>
          <cell r="EZ53">
            <v>0</v>
          </cell>
          <cell r="FD53">
            <v>0</v>
          </cell>
          <cell r="FF53">
            <v>0</v>
          </cell>
        </row>
        <row r="54">
          <cell r="A54" t="str">
            <v>ASV5</v>
          </cell>
          <cell r="B54" t="str">
            <v>DK-East</v>
          </cell>
          <cell r="G54">
            <v>640</v>
          </cell>
          <cell r="H54">
            <v>80</v>
          </cell>
          <cell r="AK54">
            <v>243.84</v>
          </cell>
          <cell r="AL54">
            <v>101.60000000000001</v>
          </cell>
          <cell r="AN54">
            <v>24</v>
          </cell>
          <cell r="AO54">
            <v>100.864</v>
          </cell>
          <cell r="AP54">
            <v>15904</v>
          </cell>
          <cell r="AQ54">
            <v>89.600000000000009</v>
          </cell>
          <cell r="BG54" t="b">
            <v>0</v>
          </cell>
          <cell r="BO54" t="b">
            <v>0</v>
          </cell>
          <cell r="CA54" t="b">
            <v>0</v>
          </cell>
          <cell r="CB54" t="b">
            <v>0</v>
          </cell>
          <cell r="CD54" t="b">
            <v>0</v>
          </cell>
          <cell r="CE54" t="b">
            <v>0</v>
          </cell>
          <cell r="CG54" t="b">
            <v>0</v>
          </cell>
          <cell r="CH54" t="b">
            <v>0</v>
          </cell>
          <cell r="CP54" t="str">
            <v>ECCOAEXC</v>
          </cell>
          <cell r="CT54" t="b">
            <v>0</v>
          </cell>
          <cell r="CV54" t="b">
            <v>0</v>
          </cell>
          <cell r="CX54" t="b">
            <v>0</v>
          </cell>
          <cell r="CZ54" t="b">
            <v>0</v>
          </cell>
          <cell r="DB54" t="b">
            <v>0</v>
          </cell>
          <cell r="DD54" t="b">
            <v>0</v>
          </cell>
          <cell r="DF54" t="b">
            <v>0</v>
          </cell>
          <cell r="DH54" t="b">
            <v>0</v>
          </cell>
          <cell r="DJ54" t="b">
            <v>0</v>
          </cell>
          <cell r="DL54" t="b">
            <v>0</v>
          </cell>
          <cell r="DN54" t="b">
            <v>0</v>
          </cell>
          <cell r="DP54" t="b">
            <v>0</v>
          </cell>
          <cell r="DV54">
            <v>0</v>
          </cell>
          <cell r="DX54">
            <v>0</v>
          </cell>
          <cell r="DZ54">
            <v>0</v>
          </cell>
          <cell r="EB54">
            <v>0</v>
          </cell>
          <cell r="ED54">
            <v>0</v>
          </cell>
          <cell r="EF54">
            <v>0</v>
          </cell>
          <cell r="EJ54">
            <v>0</v>
          </cell>
          <cell r="EL54">
            <v>0</v>
          </cell>
          <cell r="EN54">
            <v>0</v>
          </cell>
          <cell r="EP54">
            <v>0</v>
          </cell>
          <cell r="ER54">
            <v>0</v>
          </cell>
          <cell r="ET54">
            <v>0</v>
          </cell>
          <cell r="EX54">
            <v>0</v>
          </cell>
          <cell r="EZ54">
            <v>0</v>
          </cell>
          <cell r="FD54">
            <v>0</v>
          </cell>
          <cell r="FF54">
            <v>0</v>
          </cell>
        </row>
        <row r="55">
          <cell r="A55" t="str">
            <v>ASV5</v>
          </cell>
          <cell r="B55" t="str">
            <v>DK-East</v>
          </cell>
          <cell r="G55">
            <v>640</v>
          </cell>
          <cell r="H55">
            <v>80</v>
          </cell>
          <cell r="AK55">
            <v>243.84</v>
          </cell>
          <cell r="AL55">
            <v>101.60000000000001</v>
          </cell>
          <cell r="AN55">
            <v>24</v>
          </cell>
          <cell r="AO55">
            <v>100.864</v>
          </cell>
          <cell r="AP55">
            <v>15904</v>
          </cell>
          <cell r="AQ55">
            <v>89.600000000000009</v>
          </cell>
          <cell r="BG55" t="b">
            <v>0</v>
          </cell>
          <cell r="BO55" t="b">
            <v>0</v>
          </cell>
          <cell r="CA55" t="b">
            <v>0</v>
          </cell>
          <cell r="CB55" t="b">
            <v>0</v>
          </cell>
          <cell r="CD55" t="b">
            <v>0</v>
          </cell>
          <cell r="CE55" t="b">
            <v>0</v>
          </cell>
          <cell r="CG55" t="b">
            <v>0</v>
          </cell>
          <cell r="CH55" t="b">
            <v>0</v>
          </cell>
          <cell r="CP55" t="str">
            <v>ECCOAEXC</v>
          </cell>
          <cell r="CT55" t="b">
            <v>0</v>
          </cell>
          <cell r="CV55" t="b">
            <v>0</v>
          </cell>
          <cell r="CX55" t="b">
            <v>0</v>
          </cell>
          <cell r="CZ55" t="b">
            <v>0</v>
          </cell>
          <cell r="DB55" t="b">
            <v>0</v>
          </cell>
          <cell r="DD55" t="b">
            <v>0</v>
          </cell>
          <cell r="DF55" t="b">
            <v>0</v>
          </cell>
          <cell r="DH55" t="b">
            <v>0</v>
          </cell>
          <cell r="DJ55" t="b">
            <v>0</v>
          </cell>
          <cell r="DL55" t="b">
            <v>0</v>
          </cell>
          <cell r="DN55" t="b">
            <v>0</v>
          </cell>
          <cell r="DP55" t="b">
            <v>0</v>
          </cell>
          <cell r="DV55">
            <v>0</v>
          </cell>
          <cell r="DX55">
            <v>0</v>
          </cell>
          <cell r="DZ55">
            <v>0</v>
          </cell>
          <cell r="EB55">
            <v>0</v>
          </cell>
          <cell r="ED55">
            <v>0</v>
          </cell>
          <cell r="EF55">
            <v>0</v>
          </cell>
          <cell r="EJ55">
            <v>0</v>
          </cell>
          <cell r="EL55">
            <v>0</v>
          </cell>
          <cell r="EN55">
            <v>0</v>
          </cell>
          <cell r="EP55">
            <v>0</v>
          </cell>
          <cell r="ER55">
            <v>0</v>
          </cell>
          <cell r="ET55">
            <v>0</v>
          </cell>
          <cell r="EX55">
            <v>0</v>
          </cell>
          <cell r="EZ55">
            <v>0</v>
          </cell>
          <cell r="FD55">
            <v>0</v>
          </cell>
          <cell r="FF55">
            <v>0</v>
          </cell>
        </row>
        <row r="56">
          <cell r="A56" t="str">
            <v>ASV5</v>
          </cell>
          <cell r="B56" t="str">
            <v>DK-East</v>
          </cell>
          <cell r="G56">
            <v>320</v>
          </cell>
          <cell r="H56">
            <v>40</v>
          </cell>
          <cell r="AK56">
            <v>121.92</v>
          </cell>
          <cell r="AL56">
            <v>50.800000000000004</v>
          </cell>
          <cell r="AN56">
            <v>12</v>
          </cell>
          <cell r="AO56">
            <v>50.432000000000002</v>
          </cell>
          <cell r="AP56">
            <v>7952</v>
          </cell>
          <cell r="AQ56">
            <v>44.800000000000004</v>
          </cell>
          <cell r="BG56" t="b">
            <v>0</v>
          </cell>
          <cell r="BO56" t="b">
            <v>0</v>
          </cell>
          <cell r="CA56" t="b">
            <v>0</v>
          </cell>
          <cell r="CB56" t="b">
            <v>0</v>
          </cell>
          <cell r="CD56" t="b">
            <v>0</v>
          </cell>
          <cell r="CE56" t="b">
            <v>0</v>
          </cell>
          <cell r="CG56" t="b">
            <v>0</v>
          </cell>
          <cell r="CH56" t="b">
            <v>0</v>
          </cell>
          <cell r="CP56" t="str">
            <v>ECCOAEXC</v>
          </cell>
          <cell r="CT56" t="b">
            <v>0</v>
          </cell>
          <cell r="CV56" t="b">
            <v>0</v>
          </cell>
          <cell r="CX56" t="b">
            <v>0</v>
          </cell>
          <cell r="CZ56" t="b">
            <v>0</v>
          </cell>
          <cell r="DB56" t="b">
            <v>0</v>
          </cell>
          <cell r="DD56" t="b">
            <v>0</v>
          </cell>
          <cell r="DF56" t="b">
            <v>0</v>
          </cell>
          <cell r="DH56" t="b">
            <v>0</v>
          </cell>
          <cell r="DJ56" t="b">
            <v>0</v>
          </cell>
          <cell r="DL56" t="b">
            <v>0</v>
          </cell>
          <cell r="DN56" t="b">
            <v>0</v>
          </cell>
          <cell r="DP56" t="b">
            <v>0</v>
          </cell>
          <cell r="DV56">
            <v>0</v>
          </cell>
          <cell r="DX56">
            <v>0</v>
          </cell>
          <cell r="DZ56">
            <v>0</v>
          </cell>
          <cell r="EB56">
            <v>0</v>
          </cell>
          <cell r="ED56">
            <v>0</v>
          </cell>
          <cell r="EF56">
            <v>0</v>
          </cell>
          <cell r="EJ56">
            <v>0</v>
          </cell>
          <cell r="EL56">
            <v>0</v>
          </cell>
          <cell r="EN56">
            <v>0</v>
          </cell>
          <cell r="EP56">
            <v>0</v>
          </cell>
          <cell r="ER56">
            <v>0</v>
          </cell>
          <cell r="ET56">
            <v>0</v>
          </cell>
          <cell r="EX56">
            <v>0</v>
          </cell>
          <cell r="EZ56">
            <v>0</v>
          </cell>
          <cell r="FD56">
            <v>0</v>
          </cell>
          <cell r="FF56">
            <v>0</v>
          </cell>
        </row>
        <row r="57">
          <cell r="A57" t="str">
            <v>ASV5</v>
          </cell>
          <cell r="B57" t="str">
            <v>DK-East</v>
          </cell>
          <cell r="G57">
            <v>640</v>
          </cell>
          <cell r="H57">
            <v>80</v>
          </cell>
          <cell r="AK57">
            <v>243.84</v>
          </cell>
          <cell r="AL57">
            <v>101.60000000000001</v>
          </cell>
          <cell r="AN57">
            <v>24</v>
          </cell>
          <cell r="AO57">
            <v>100.864</v>
          </cell>
          <cell r="AP57">
            <v>15904</v>
          </cell>
          <cell r="AQ57">
            <v>89.600000000000009</v>
          </cell>
          <cell r="BG57" t="b">
            <v>0</v>
          </cell>
          <cell r="BO57" t="b">
            <v>0</v>
          </cell>
          <cell r="CA57" t="b">
            <v>0</v>
          </cell>
          <cell r="CB57" t="b">
            <v>0</v>
          </cell>
          <cell r="CD57" t="b">
            <v>0</v>
          </cell>
          <cell r="CE57" t="b">
            <v>0</v>
          </cell>
          <cell r="CG57" t="b">
            <v>0</v>
          </cell>
          <cell r="CH57" t="b">
            <v>0</v>
          </cell>
          <cell r="CP57" t="str">
            <v>ECCOAEXC</v>
          </cell>
          <cell r="CT57" t="b">
            <v>0</v>
          </cell>
          <cell r="CV57" t="b">
            <v>0</v>
          </cell>
          <cell r="CX57" t="b">
            <v>0</v>
          </cell>
          <cell r="CZ57" t="b">
            <v>0</v>
          </cell>
          <cell r="DB57" t="b">
            <v>0</v>
          </cell>
          <cell r="DD57" t="b">
            <v>0</v>
          </cell>
          <cell r="DF57" t="b">
            <v>0</v>
          </cell>
          <cell r="DH57" t="b">
            <v>0</v>
          </cell>
          <cell r="DJ57" t="b">
            <v>0</v>
          </cell>
          <cell r="DL57" t="b">
            <v>0</v>
          </cell>
          <cell r="DN57" t="b">
            <v>0</v>
          </cell>
          <cell r="DP57" t="b">
            <v>0</v>
          </cell>
          <cell r="DV57">
            <v>0</v>
          </cell>
          <cell r="DX57">
            <v>0</v>
          </cell>
          <cell r="DZ57">
            <v>0</v>
          </cell>
          <cell r="EB57">
            <v>0</v>
          </cell>
          <cell r="ED57">
            <v>0</v>
          </cell>
          <cell r="EF57">
            <v>0</v>
          </cell>
          <cell r="EJ57">
            <v>0</v>
          </cell>
          <cell r="EL57">
            <v>0</v>
          </cell>
          <cell r="EN57">
            <v>0</v>
          </cell>
          <cell r="EP57">
            <v>0</v>
          </cell>
          <cell r="ER57">
            <v>0</v>
          </cell>
          <cell r="ET57">
            <v>0</v>
          </cell>
          <cell r="EX57">
            <v>0</v>
          </cell>
          <cell r="EZ57">
            <v>0</v>
          </cell>
          <cell r="FD57">
            <v>0</v>
          </cell>
          <cell r="FF57">
            <v>0</v>
          </cell>
        </row>
        <row r="58">
          <cell r="A58" t="str">
            <v>ASV5</v>
          </cell>
          <cell r="B58" t="str">
            <v>DK-East</v>
          </cell>
          <cell r="G58">
            <v>160</v>
          </cell>
          <cell r="H58">
            <v>20</v>
          </cell>
          <cell r="AK58">
            <v>60.96</v>
          </cell>
          <cell r="AL58">
            <v>25.400000000000002</v>
          </cell>
          <cell r="AN58">
            <v>6</v>
          </cell>
          <cell r="AO58">
            <v>25.216000000000001</v>
          </cell>
          <cell r="AP58">
            <v>3976</v>
          </cell>
          <cell r="AQ58">
            <v>22.400000000000002</v>
          </cell>
          <cell r="BG58" t="b">
            <v>0</v>
          </cell>
          <cell r="BO58" t="b">
            <v>0</v>
          </cell>
          <cell r="CA58" t="b">
            <v>0</v>
          </cell>
          <cell r="CB58" t="b">
            <v>0</v>
          </cell>
          <cell r="CD58" t="b">
            <v>0</v>
          </cell>
          <cell r="CE58" t="b">
            <v>0</v>
          </cell>
          <cell r="CG58" t="b">
            <v>0</v>
          </cell>
          <cell r="CH58" t="b">
            <v>0</v>
          </cell>
          <cell r="CT58" t="b">
            <v>0</v>
          </cell>
          <cell r="CV58" t="b">
            <v>0</v>
          </cell>
          <cell r="CX58" t="b">
            <v>0</v>
          </cell>
          <cell r="CZ58" t="b">
            <v>0</v>
          </cell>
          <cell r="DB58" t="b">
            <v>0</v>
          </cell>
          <cell r="DD58" t="b">
            <v>0</v>
          </cell>
          <cell r="DF58" t="b">
            <v>0</v>
          </cell>
          <cell r="DH58" t="b">
            <v>0</v>
          </cell>
          <cell r="DJ58" t="b">
            <v>0</v>
          </cell>
          <cell r="DL58" t="b">
            <v>0</v>
          </cell>
          <cell r="DN58" t="b">
            <v>0</v>
          </cell>
          <cell r="DP58" t="b">
            <v>0</v>
          </cell>
          <cell r="DV58">
            <v>0</v>
          </cell>
          <cell r="DX58">
            <v>0</v>
          </cell>
          <cell r="DZ58">
            <v>0</v>
          </cell>
          <cell r="EB58">
            <v>0</v>
          </cell>
          <cell r="ED58">
            <v>0</v>
          </cell>
          <cell r="EF58">
            <v>0</v>
          </cell>
          <cell r="EJ58">
            <v>0</v>
          </cell>
          <cell r="EL58">
            <v>0</v>
          </cell>
          <cell r="EN58">
            <v>0</v>
          </cell>
          <cell r="EP58">
            <v>0</v>
          </cell>
          <cell r="ER58">
            <v>0</v>
          </cell>
          <cell r="ET58">
            <v>0</v>
          </cell>
          <cell r="EX58">
            <v>0</v>
          </cell>
          <cell r="EZ58">
            <v>0</v>
          </cell>
          <cell r="FD58">
            <v>0</v>
          </cell>
          <cell r="FF58">
            <v>0</v>
          </cell>
        </row>
        <row r="59">
          <cell r="A59" t="str">
            <v>ASV5</v>
          </cell>
          <cell r="B59" t="str">
            <v>DK-East</v>
          </cell>
          <cell r="G59">
            <v>640</v>
          </cell>
          <cell r="H59">
            <v>80</v>
          </cell>
          <cell r="AK59">
            <v>243.84</v>
          </cell>
          <cell r="AL59">
            <v>101.60000000000001</v>
          </cell>
          <cell r="AN59">
            <v>24</v>
          </cell>
          <cell r="AO59">
            <v>100.864</v>
          </cell>
          <cell r="AP59">
            <v>15904</v>
          </cell>
          <cell r="AQ59">
            <v>89.600000000000009</v>
          </cell>
          <cell r="BG59" t="b">
            <v>0</v>
          </cell>
          <cell r="BO59" t="b">
            <v>0</v>
          </cell>
          <cell r="CA59" t="b">
            <v>0</v>
          </cell>
          <cell r="CB59" t="b">
            <v>0</v>
          </cell>
          <cell r="CD59" t="b">
            <v>0</v>
          </cell>
          <cell r="CE59" t="b">
            <v>0</v>
          </cell>
          <cell r="CG59" t="b">
            <v>0</v>
          </cell>
          <cell r="CH59" t="b">
            <v>0</v>
          </cell>
          <cell r="CP59" t="str">
            <v>ECCOAEXC</v>
          </cell>
          <cell r="CT59" t="b">
            <v>0</v>
          </cell>
          <cell r="CV59" t="b">
            <v>0</v>
          </cell>
          <cell r="CX59" t="b">
            <v>0</v>
          </cell>
          <cell r="CZ59" t="b">
            <v>0</v>
          </cell>
          <cell r="DB59" t="b">
            <v>0</v>
          </cell>
          <cell r="DD59" t="b">
            <v>0</v>
          </cell>
          <cell r="DF59" t="b">
            <v>0</v>
          </cell>
          <cell r="DH59" t="b">
            <v>0</v>
          </cell>
          <cell r="DJ59" t="b">
            <v>0</v>
          </cell>
          <cell r="DL59" t="b">
            <v>0</v>
          </cell>
          <cell r="DN59" t="b">
            <v>0</v>
          </cell>
          <cell r="DP59" t="b">
            <v>0</v>
          </cell>
          <cell r="DV59">
            <v>0</v>
          </cell>
          <cell r="DX59">
            <v>0</v>
          </cell>
          <cell r="DZ59">
            <v>0</v>
          </cell>
          <cell r="EB59">
            <v>0</v>
          </cell>
          <cell r="ED59">
            <v>0</v>
          </cell>
          <cell r="EF59">
            <v>0</v>
          </cell>
          <cell r="EJ59">
            <v>0</v>
          </cell>
          <cell r="EL59">
            <v>0</v>
          </cell>
          <cell r="EN59">
            <v>0</v>
          </cell>
          <cell r="EP59">
            <v>0</v>
          </cell>
          <cell r="ER59">
            <v>0</v>
          </cell>
          <cell r="ET59">
            <v>0</v>
          </cell>
          <cell r="EX59">
            <v>0</v>
          </cell>
          <cell r="EZ59">
            <v>0</v>
          </cell>
          <cell r="FD59">
            <v>0</v>
          </cell>
          <cell r="FF59">
            <v>0</v>
          </cell>
        </row>
        <row r="60">
          <cell r="A60" t="str">
            <v>ASV5_renoveret</v>
          </cell>
          <cell r="B60" t="str">
            <v>DK-East</v>
          </cell>
          <cell r="G60">
            <v>640</v>
          </cell>
          <cell r="H60">
            <v>80</v>
          </cell>
          <cell r="AK60">
            <v>256.64</v>
          </cell>
          <cell r="AL60">
            <v>106.93333333333334</v>
          </cell>
          <cell r="AN60">
            <v>24</v>
          </cell>
          <cell r="AO60">
            <v>100.864</v>
          </cell>
          <cell r="AP60">
            <v>15904</v>
          </cell>
          <cell r="AQ60">
            <v>89.600000000000009</v>
          </cell>
          <cell r="BG60" t="b">
            <v>0</v>
          </cell>
          <cell r="BO60" t="b">
            <v>0</v>
          </cell>
          <cell r="CA60" t="b">
            <v>0</v>
          </cell>
          <cell r="CB60" t="b">
            <v>0</v>
          </cell>
          <cell r="CD60" t="b">
            <v>0</v>
          </cell>
          <cell r="CE60" t="b">
            <v>0</v>
          </cell>
          <cell r="CG60" t="b">
            <v>0</v>
          </cell>
          <cell r="CH60" t="b">
            <v>0</v>
          </cell>
          <cell r="CP60" t="str">
            <v>ECCOAEXC</v>
          </cell>
          <cell r="CT60" t="b">
            <v>0</v>
          </cell>
          <cell r="CV60" t="b">
            <v>0</v>
          </cell>
          <cell r="CX60" t="b">
            <v>0</v>
          </cell>
          <cell r="CZ60" t="b">
            <v>0</v>
          </cell>
          <cell r="DB60" t="b">
            <v>0</v>
          </cell>
          <cell r="DD60" t="b">
            <v>0</v>
          </cell>
          <cell r="DF60" t="b">
            <v>0</v>
          </cell>
          <cell r="DH60" t="b">
            <v>0</v>
          </cell>
          <cell r="DJ60" t="b">
            <v>0</v>
          </cell>
          <cell r="DL60" t="b">
            <v>0</v>
          </cell>
          <cell r="DN60" t="b">
            <v>0</v>
          </cell>
          <cell r="DP60" t="b">
            <v>0</v>
          </cell>
          <cell r="DV60">
            <v>0</v>
          </cell>
          <cell r="DX60">
            <v>0</v>
          </cell>
          <cell r="DZ60">
            <v>0</v>
          </cell>
          <cell r="EB60">
            <v>0</v>
          </cell>
          <cell r="ED60">
            <v>0</v>
          </cell>
          <cell r="EF60">
            <v>0</v>
          </cell>
          <cell r="EJ60">
            <v>0</v>
          </cell>
          <cell r="EL60">
            <v>0</v>
          </cell>
          <cell r="EN60">
            <v>0</v>
          </cell>
          <cell r="EP60">
            <v>0</v>
          </cell>
          <cell r="ER60">
            <v>0</v>
          </cell>
          <cell r="ET60">
            <v>0</v>
          </cell>
          <cell r="EX60">
            <v>0</v>
          </cell>
          <cell r="EZ60">
            <v>0</v>
          </cell>
          <cell r="FD60">
            <v>0</v>
          </cell>
          <cell r="FF60">
            <v>0</v>
          </cell>
        </row>
        <row r="61">
          <cell r="A61" t="str">
            <v>KedlerKalundborg</v>
          </cell>
          <cell r="B61" t="str">
            <v>DK-East</v>
          </cell>
          <cell r="G61">
            <v>0</v>
          </cell>
          <cell r="H61">
            <v>20.652999999999999</v>
          </cell>
          <cell r="AK61">
            <v>0</v>
          </cell>
          <cell r="AL61">
            <v>18.587699999999998</v>
          </cell>
          <cell r="AN61">
            <v>0</v>
          </cell>
          <cell r="AO61">
            <v>0</v>
          </cell>
          <cell r="AP61">
            <v>223.05240000000001</v>
          </cell>
          <cell r="AQ61">
            <v>0</v>
          </cell>
          <cell r="BG61" t="b">
            <v>0</v>
          </cell>
          <cell r="BO61" t="b">
            <v>0</v>
          </cell>
          <cell r="CA61" t="b">
            <v>0</v>
          </cell>
          <cell r="CB61" t="b">
            <v>0</v>
          </cell>
          <cell r="CD61" t="b">
            <v>0</v>
          </cell>
          <cell r="CE61" t="b">
            <v>0</v>
          </cell>
          <cell r="CG61" t="b">
            <v>0</v>
          </cell>
          <cell r="CH61" t="b">
            <v>0</v>
          </cell>
          <cell r="CP61" t="str">
            <v>EHDSLBOC</v>
          </cell>
          <cell r="CT61" t="b">
            <v>0</v>
          </cell>
          <cell r="CV61" t="b">
            <v>0</v>
          </cell>
          <cell r="CX61" t="b">
            <v>0</v>
          </cell>
          <cell r="CZ61" t="b">
            <v>0</v>
          </cell>
          <cell r="DB61" t="b">
            <v>0</v>
          </cell>
          <cell r="DD61" t="b">
            <v>0</v>
          </cell>
          <cell r="DF61" t="b">
            <v>0</v>
          </cell>
          <cell r="DH61" t="b">
            <v>0</v>
          </cell>
          <cell r="DJ61" t="b">
            <v>0</v>
          </cell>
          <cell r="DL61" t="b">
            <v>0</v>
          </cell>
          <cell r="DN61" t="b">
            <v>0</v>
          </cell>
          <cell r="DP61" t="b">
            <v>0</v>
          </cell>
          <cell r="DV61">
            <v>0</v>
          </cell>
          <cell r="DX61">
            <v>0</v>
          </cell>
          <cell r="DZ61">
            <v>0</v>
          </cell>
          <cell r="EB61">
            <v>0</v>
          </cell>
          <cell r="ED61">
            <v>0</v>
          </cell>
          <cell r="EF61">
            <v>0</v>
          </cell>
          <cell r="EJ61">
            <v>0</v>
          </cell>
          <cell r="EL61">
            <v>0</v>
          </cell>
          <cell r="EN61">
            <v>0</v>
          </cell>
          <cell r="EP61">
            <v>0</v>
          </cell>
          <cell r="ER61">
            <v>0</v>
          </cell>
          <cell r="ET61">
            <v>0</v>
          </cell>
          <cell r="EX61">
            <v>0</v>
          </cell>
          <cell r="EZ61">
            <v>0</v>
          </cell>
          <cell r="FD61">
            <v>0</v>
          </cell>
          <cell r="FF61">
            <v>0</v>
          </cell>
        </row>
        <row r="62">
          <cell r="A62" t="str">
            <v>KedlerKalundborg</v>
          </cell>
          <cell r="B62" t="str">
            <v>DK-East</v>
          </cell>
          <cell r="G62">
            <v>0</v>
          </cell>
          <cell r="H62">
            <v>55</v>
          </cell>
          <cell r="AK62">
            <v>0</v>
          </cell>
          <cell r="AL62">
            <v>49.5</v>
          </cell>
          <cell r="AN62">
            <v>0</v>
          </cell>
          <cell r="AO62">
            <v>0</v>
          </cell>
          <cell r="AP62">
            <v>594</v>
          </cell>
          <cell r="AQ62">
            <v>0</v>
          </cell>
          <cell r="BG62" t="b">
            <v>0</v>
          </cell>
          <cell r="BO62" t="b">
            <v>0</v>
          </cell>
          <cell r="CA62" t="b">
            <v>0</v>
          </cell>
          <cell r="CB62" t="b">
            <v>0</v>
          </cell>
          <cell r="CD62" t="b">
            <v>0</v>
          </cell>
          <cell r="CE62" t="b">
            <v>0</v>
          </cell>
          <cell r="CG62" t="b">
            <v>0</v>
          </cell>
          <cell r="CH62" t="b">
            <v>0</v>
          </cell>
          <cell r="CP62" t="str">
            <v>EHDSLBOC</v>
          </cell>
          <cell r="CT62" t="b">
            <v>0</v>
          </cell>
          <cell r="CV62" t="b">
            <v>0</v>
          </cell>
          <cell r="CX62" t="b">
            <v>0</v>
          </cell>
          <cell r="CZ62" t="b">
            <v>0</v>
          </cell>
          <cell r="DB62" t="b">
            <v>0</v>
          </cell>
          <cell r="DD62" t="b">
            <v>0</v>
          </cell>
          <cell r="DF62" t="b">
            <v>0</v>
          </cell>
          <cell r="DH62" t="b">
            <v>0</v>
          </cell>
          <cell r="DJ62" t="b">
            <v>0</v>
          </cell>
          <cell r="DL62" t="b">
            <v>0</v>
          </cell>
          <cell r="DN62" t="b">
            <v>0</v>
          </cell>
          <cell r="DP62" t="b">
            <v>0</v>
          </cell>
          <cell r="DV62">
            <v>0</v>
          </cell>
          <cell r="DX62">
            <v>0</v>
          </cell>
          <cell r="DZ62">
            <v>0</v>
          </cell>
          <cell r="EB62">
            <v>0</v>
          </cell>
          <cell r="ED62">
            <v>0</v>
          </cell>
          <cell r="EF62">
            <v>0</v>
          </cell>
          <cell r="EJ62">
            <v>0</v>
          </cell>
          <cell r="EL62">
            <v>0</v>
          </cell>
          <cell r="EN62">
            <v>0</v>
          </cell>
          <cell r="EP62">
            <v>0</v>
          </cell>
          <cell r="ER62">
            <v>0</v>
          </cell>
          <cell r="ET62">
            <v>0</v>
          </cell>
          <cell r="EX62">
            <v>0</v>
          </cell>
          <cell r="EZ62">
            <v>0</v>
          </cell>
          <cell r="FD62">
            <v>0</v>
          </cell>
          <cell r="FF62">
            <v>0</v>
          </cell>
        </row>
        <row r="63">
          <cell r="A63" t="str">
            <v>ElkedelASV</v>
          </cell>
          <cell r="B63" t="str">
            <v>DK-East</v>
          </cell>
          <cell r="G63">
            <v>-100</v>
          </cell>
          <cell r="H63">
            <v>100</v>
          </cell>
          <cell r="AK63">
            <v>-100</v>
          </cell>
          <cell r="AL63">
            <v>0</v>
          </cell>
          <cell r="AN63">
            <v>0</v>
          </cell>
          <cell r="AO63">
            <v>0</v>
          </cell>
          <cell r="AP63">
            <v>0</v>
          </cell>
          <cell r="AQ63">
            <v>0</v>
          </cell>
          <cell r="BG63" t="b">
            <v>0</v>
          </cell>
          <cell r="BO63" t="b">
            <v>0</v>
          </cell>
          <cell r="CA63" t="b">
            <v>0</v>
          </cell>
          <cell r="CB63" t="b">
            <v>0</v>
          </cell>
          <cell r="CD63" t="b">
            <v>0</v>
          </cell>
          <cell r="CE63" t="b">
            <v>0</v>
          </cell>
          <cell r="CG63" t="b">
            <v>0</v>
          </cell>
          <cell r="CH63" t="b">
            <v>0</v>
          </cell>
          <cell r="CP63">
            <v>0</v>
          </cell>
          <cell r="CT63" t="b">
            <v>0</v>
          </cell>
          <cell r="CV63" t="b">
            <v>0</v>
          </cell>
          <cell r="CX63" t="b">
            <v>0</v>
          </cell>
          <cell r="CZ63" t="b">
            <v>0</v>
          </cell>
          <cell r="DB63" t="b">
            <v>0</v>
          </cell>
          <cell r="DD63" t="b">
            <v>0</v>
          </cell>
          <cell r="DF63" t="b">
            <v>0</v>
          </cell>
          <cell r="DH63" t="b">
            <v>0</v>
          </cell>
          <cell r="DJ63" t="b">
            <v>0</v>
          </cell>
          <cell r="DL63" t="b">
            <v>0</v>
          </cell>
          <cell r="DN63" t="b">
            <v>0</v>
          </cell>
          <cell r="DP63" t="b">
            <v>0</v>
          </cell>
          <cell r="DV63">
            <v>0</v>
          </cell>
          <cell r="DX63">
            <v>0</v>
          </cell>
          <cell r="DZ63">
            <v>0</v>
          </cell>
          <cell r="EB63">
            <v>0</v>
          </cell>
          <cell r="ED63">
            <v>0</v>
          </cell>
          <cell r="EF63">
            <v>0</v>
          </cell>
          <cell r="EJ63">
            <v>0</v>
          </cell>
          <cell r="EL63">
            <v>0</v>
          </cell>
          <cell r="EN63">
            <v>0</v>
          </cell>
          <cell r="EP63">
            <v>0</v>
          </cell>
          <cell r="ER63">
            <v>0</v>
          </cell>
          <cell r="ET63">
            <v>0</v>
          </cell>
          <cell r="EX63">
            <v>0</v>
          </cell>
          <cell r="EZ63">
            <v>0</v>
          </cell>
          <cell r="FD63">
            <v>0</v>
          </cell>
          <cell r="FF63">
            <v>0</v>
          </cell>
        </row>
        <row r="64">
          <cell r="A64" t="str">
            <v>HCV1-4u</v>
          </cell>
          <cell r="B64" t="str">
            <v>DK-East</v>
          </cell>
          <cell r="G64">
            <v>79</v>
          </cell>
          <cell r="H64">
            <v>243</v>
          </cell>
          <cell r="AK64">
            <v>17.486650000000001</v>
          </cell>
          <cell r="AL64">
            <v>310.91358381502891</v>
          </cell>
          <cell r="AN64">
            <v>42.038999999999994</v>
          </cell>
          <cell r="AO64">
            <v>12.450400000000002</v>
          </cell>
          <cell r="AP64">
            <v>1963.15</v>
          </cell>
          <cell r="AQ64">
            <v>11.06</v>
          </cell>
          <cell r="BG64" t="b">
            <v>0</v>
          </cell>
          <cell r="BO64" t="b">
            <v>0</v>
          </cell>
          <cell r="CA64" t="b">
            <v>0</v>
          </cell>
          <cell r="CB64" t="b">
            <v>0</v>
          </cell>
          <cell r="CD64" t="b">
            <v>0</v>
          </cell>
          <cell r="CE64" t="b">
            <v>0</v>
          </cell>
          <cell r="CG64" t="b">
            <v>0</v>
          </cell>
          <cell r="CH64" t="b">
            <v>0</v>
          </cell>
          <cell r="CP64" t="str">
            <v>ECCOAEXC</v>
          </cell>
          <cell r="CT64" t="b">
            <v>0</v>
          </cell>
          <cell r="CV64" t="b">
            <v>0</v>
          </cell>
          <cell r="CX64" t="b">
            <v>0</v>
          </cell>
          <cell r="CZ64" t="b">
            <v>0</v>
          </cell>
          <cell r="DB64" t="b">
            <v>0</v>
          </cell>
          <cell r="DD64" t="b">
            <v>0</v>
          </cell>
          <cell r="DF64" t="b">
            <v>0</v>
          </cell>
          <cell r="DH64" t="b">
            <v>0</v>
          </cell>
          <cell r="DJ64" t="b">
            <v>0</v>
          </cell>
          <cell r="DL64" t="b">
            <v>0</v>
          </cell>
          <cell r="DN64" t="b">
            <v>0</v>
          </cell>
          <cell r="DP64" t="b">
            <v>0</v>
          </cell>
          <cell r="DV64">
            <v>0</v>
          </cell>
          <cell r="DX64">
            <v>0</v>
          </cell>
          <cell r="DZ64">
            <v>0</v>
          </cell>
          <cell r="EB64">
            <v>0</v>
          </cell>
          <cell r="ED64">
            <v>0</v>
          </cell>
          <cell r="EF64">
            <v>0</v>
          </cell>
          <cell r="EJ64">
            <v>0</v>
          </cell>
          <cell r="EL64">
            <v>0</v>
          </cell>
          <cell r="EN64">
            <v>0</v>
          </cell>
          <cell r="EP64">
            <v>0</v>
          </cell>
          <cell r="ER64">
            <v>0</v>
          </cell>
          <cell r="ET64">
            <v>0</v>
          </cell>
          <cell r="EX64">
            <v>0</v>
          </cell>
          <cell r="EZ64">
            <v>0</v>
          </cell>
          <cell r="FD64">
            <v>0</v>
          </cell>
          <cell r="FF64">
            <v>0</v>
          </cell>
        </row>
        <row r="65">
          <cell r="A65" t="str">
            <v>HCV1-4m</v>
          </cell>
          <cell r="B65" t="str">
            <v>DK-East</v>
          </cell>
          <cell r="G65">
            <v>42</v>
          </cell>
          <cell r="H65">
            <v>276</v>
          </cell>
          <cell r="AK65">
            <v>4.3491</v>
          </cell>
          <cell r="AL65">
            <v>187.81011428571426</v>
          </cell>
          <cell r="AN65">
            <v>0</v>
          </cell>
          <cell r="AO65">
            <v>6.6192000000000011</v>
          </cell>
          <cell r="AP65">
            <v>1043.7</v>
          </cell>
          <cell r="AQ65">
            <v>5.8800000000000008</v>
          </cell>
          <cell r="BG65" t="b">
            <v>0</v>
          </cell>
          <cell r="BO65" t="b">
            <v>0</v>
          </cell>
          <cell r="CA65" t="b">
            <v>0</v>
          </cell>
          <cell r="CB65" t="b">
            <v>0</v>
          </cell>
          <cell r="CD65" t="b">
            <v>0</v>
          </cell>
          <cell r="CE65" t="b">
            <v>0</v>
          </cell>
          <cell r="CG65" t="b">
            <v>0</v>
          </cell>
          <cell r="CH65" t="b">
            <v>0</v>
          </cell>
          <cell r="CP65" t="str">
            <v>ECCOABPC</v>
          </cell>
          <cell r="CT65" t="b">
            <v>0</v>
          </cell>
          <cell r="CV65" t="b">
            <v>0</v>
          </cell>
          <cell r="CX65" t="b">
            <v>0</v>
          </cell>
          <cell r="CZ65" t="b">
            <v>0</v>
          </cell>
          <cell r="DB65" t="b">
            <v>0</v>
          </cell>
          <cell r="DD65" t="b">
            <v>0</v>
          </cell>
          <cell r="DF65" t="b">
            <v>0</v>
          </cell>
          <cell r="DH65" t="b">
            <v>0</v>
          </cell>
          <cell r="DJ65" t="b">
            <v>0</v>
          </cell>
          <cell r="DL65" t="b">
            <v>0</v>
          </cell>
          <cell r="DN65" t="b">
            <v>0</v>
          </cell>
          <cell r="DP65" t="b">
            <v>0</v>
          </cell>
          <cell r="DV65">
            <v>0</v>
          </cell>
          <cell r="DX65">
            <v>0</v>
          </cell>
          <cell r="DZ65">
            <v>0</v>
          </cell>
          <cell r="EB65">
            <v>0</v>
          </cell>
          <cell r="ED65">
            <v>0</v>
          </cell>
          <cell r="EF65">
            <v>0</v>
          </cell>
          <cell r="EJ65">
            <v>0</v>
          </cell>
          <cell r="EL65">
            <v>0</v>
          </cell>
          <cell r="EN65">
            <v>0</v>
          </cell>
          <cell r="EP65">
            <v>0</v>
          </cell>
          <cell r="ER65">
            <v>0</v>
          </cell>
          <cell r="ET65">
            <v>0</v>
          </cell>
          <cell r="EX65">
            <v>0</v>
          </cell>
          <cell r="EZ65">
            <v>0</v>
          </cell>
          <cell r="FD65">
            <v>0</v>
          </cell>
          <cell r="FF65">
            <v>0</v>
          </cell>
        </row>
        <row r="66">
          <cell r="A66" t="str">
            <v>HCV134m</v>
          </cell>
          <cell r="B66" t="str">
            <v>DK-East</v>
          </cell>
          <cell r="G66">
            <v>62</v>
          </cell>
          <cell r="H66">
            <v>409</v>
          </cell>
          <cell r="AK66">
            <v>6.4200999999999997</v>
          </cell>
          <cell r="AL66">
            <v>279.38625080645159</v>
          </cell>
          <cell r="AN66">
            <v>0</v>
          </cell>
          <cell r="AO66">
            <v>9.7712000000000003</v>
          </cell>
          <cell r="AP66">
            <v>1540.7</v>
          </cell>
          <cell r="AQ66">
            <v>8.6800000000000015</v>
          </cell>
          <cell r="BG66" t="b">
            <v>0</v>
          </cell>
          <cell r="BO66" t="b">
            <v>0</v>
          </cell>
          <cell r="CA66" t="b">
            <v>0</v>
          </cell>
          <cell r="CB66" t="b">
            <v>0</v>
          </cell>
          <cell r="CD66" t="b">
            <v>0</v>
          </cell>
          <cell r="CE66" t="b">
            <v>0</v>
          </cell>
          <cell r="CG66" t="b">
            <v>0</v>
          </cell>
          <cell r="CH66" t="b">
            <v>0</v>
          </cell>
          <cell r="CP66" t="str">
            <v>ECCOABPC</v>
          </cell>
          <cell r="CT66" t="b">
            <v>0</v>
          </cell>
          <cell r="CV66" t="b">
            <v>0</v>
          </cell>
          <cell r="CX66" t="b">
            <v>0</v>
          </cell>
          <cell r="CZ66" t="b">
            <v>0</v>
          </cell>
          <cell r="DB66" t="b">
            <v>0</v>
          </cell>
          <cell r="DD66" t="b">
            <v>0</v>
          </cell>
          <cell r="DF66" t="b">
            <v>0</v>
          </cell>
          <cell r="DH66" t="b">
            <v>0</v>
          </cell>
          <cell r="DJ66" t="b">
            <v>0</v>
          </cell>
          <cell r="DL66" t="b">
            <v>0</v>
          </cell>
          <cell r="DN66" t="b">
            <v>0</v>
          </cell>
          <cell r="DP66" t="b">
            <v>0</v>
          </cell>
          <cell r="DV66">
            <v>0</v>
          </cell>
          <cell r="DX66">
            <v>0</v>
          </cell>
          <cell r="DZ66">
            <v>0</v>
          </cell>
          <cell r="EB66">
            <v>0</v>
          </cell>
          <cell r="ED66">
            <v>0</v>
          </cell>
          <cell r="EF66">
            <v>0</v>
          </cell>
          <cell r="EJ66">
            <v>0</v>
          </cell>
          <cell r="EL66">
            <v>0</v>
          </cell>
          <cell r="EN66">
            <v>0</v>
          </cell>
          <cell r="EP66">
            <v>0</v>
          </cell>
          <cell r="ER66">
            <v>0</v>
          </cell>
          <cell r="ET66">
            <v>0</v>
          </cell>
          <cell r="EX66">
            <v>0</v>
          </cell>
          <cell r="EZ66">
            <v>0</v>
          </cell>
          <cell r="FD66">
            <v>0</v>
          </cell>
          <cell r="FF66">
            <v>0</v>
          </cell>
        </row>
        <row r="67">
          <cell r="A67" t="str">
            <v>HCV134u</v>
          </cell>
          <cell r="B67" t="str">
            <v>DK-East</v>
          </cell>
          <cell r="G67">
            <v>36</v>
          </cell>
          <cell r="H67">
            <v>110</v>
          </cell>
          <cell r="AK67">
            <v>7.9685999999999995</v>
          </cell>
          <cell r="AL67">
            <v>140.74277456647397</v>
          </cell>
          <cell r="AN67">
            <v>19.029999999999998</v>
          </cell>
          <cell r="AO67">
            <v>5.6736000000000004</v>
          </cell>
          <cell r="AP67">
            <v>894.6</v>
          </cell>
          <cell r="AQ67">
            <v>5.0400000000000009</v>
          </cell>
          <cell r="BG67" t="b">
            <v>0</v>
          </cell>
          <cell r="BO67" t="b">
            <v>0</v>
          </cell>
          <cell r="CA67" t="b">
            <v>0</v>
          </cell>
          <cell r="CB67" t="b">
            <v>0</v>
          </cell>
          <cell r="CD67" t="b">
            <v>0</v>
          </cell>
          <cell r="CE67" t="b">
            <v>0</v>
          </cell>
          <cell r="CG67" t="b">
            <v>0</v>
          </cell>
          <cell r="CH67" t="b">
            <v>0</v>
          </cell>
          <cell r="CP67" t="str">
            <v>ECCOAEXC</v>
          </cell>
          <cell r="CT67" t="b">
            <v>0</v>
          </cell>
          <cell r="CV67" t="b">
            <v>0</v>
          </cell>
          <cell r="CX67" t="b">
            <v>0</v>
          </cell>
          <cell r="CZ67" t="b">
            <v>0</v>
          </cell>
          <cell r="DB67" t="b">
            <v>0</v>
          </cell>
          <cell r="DD67" t="b">
            <v>0</v>
          </cell>
          <cell r="DF67" t="b">
            <v>0</v>
          </cell>
          <cell r="DH67" t="b">
            <v>0</v>
          </cell>
          <cell r="DJ67" t="b">
            <v>0</v>
          </cell>
          <cell r="DL67" t="b">
            <v>0</v>
          </cell>
          <cell r="DN67" t="b">
            <v>0</v>
          </cell>
          <cell r="DP67" t="b">
            <v>0</v>
          </cell>
          <cell r="DV67">
            <v>0</v>
          </cell>
          <cell r="DX67">
            <v>0</v>
          </cell>
          <cell r="DZ67">
            <v>0</v>
          </cell>
          <cell r="EB67">
            <v>0</v>
          </cell>
          <cell r="ED67">
            <v>0</v>
          </cell>
          <cell r="EF67">
            <v>0</v>
          </cell>
          <cell r="EJ67">
            <v>0</v>
          </cell>
          <cell r="EL67">
            <v>0</v>
          </cell>
          <cell r="EN67">
            <v>0</v>
          </cell>
          <cell r="EP67">
            <v>0</v>
          </cell>
          <cell r="ER67">
            <v>0</v>
          </cell>
          <cell r="ET67">
            <v>0</v>
          </cell>
          <cell r="EX67">
            <v>0</v>
          </cell>
          <cell r="EZ67">
            <v>0</v>
          </cell>
          <cell r="FD67">
            <v>0</v>
          </cell>
          <cell r="FF67">
            <v>0</v>
          </cell>
        </row>
        <row r="68">
          <cell r="A68" t="str">
            <v>HCV14ma</v>
          </cell>
          <cell r="B68" t="str">
            <v>DK-East</v>
          </cell>
          <cell r="G68">
            <v>79</v>
          </cell>
          <cell r="H68">
            <v>519</v>
          </cell>
          <cell r="AK68">
            <v>8.1804499999999987</v>
          </cell>
          <cell r="AL68">
            <v>353.0674879746835</v>
          </cell>
          <cell r="AN68">
            <v>0</v>
          </cell>
          <cell r="AO68">
            <v>12.450400000000002</v>
          </cell>
          <cell r="AP68">
            <v>1963.15</v>
          </cell>
          <cell r="AQ68">
            <v>11.06</v>
          </cell>
          <cell r="BG68" t="b">
            <v>0</v>
          </cell>
          <cell r="BO68" t="b">
            <v>0</v>
          </cell>
          <cell r="CA68" t="b">
            <v>0</v>
          </cell>
          <cell r="CB68" t="b">
            <v>0</v>
          </cell>
          <cell r="CD68" t="b">
            <v>0</v>
          </cell>
          <cell r="CE68" t="b">
            <v>0</v>
          </cell>
          <cell r="CG68" t="b">
            <v>0</v>
          </cell>
          <cell r="CH68" t="b">
            <v>0</v>
          </cell>
          <cell r="CP68" t="str">
            <v>ECCOABPC</v>
          </cell>
          <cell r="CT68" t="b">
            <v>0</v>
          </cell>
          <cell r="CV68" t="b">
            <v>0</v>
          </cell>
          <cell r="CX68" t="b">
            <v>0</v>
          </cell>
          <cell r="CZ68" t="b">
            <v>0</v>
          </cell>
          <cell r="DB68" t="b">
            <v>0</v>
          </cell>
          <cell r="DD68" t="b">
            <v>0</v>
          </cell>
          <cell r="DF68" t="b">
            <v>0</v>
          </cell>
          <cell r="DH68" t="b">
            <v>0</v>
          </cell>
          <cell r="DJ68" t="b">
            <v>0</v>
          </cell>
          <cell r="DL68" t="b">
            <v>0</v>
          </cell>
          <cell r="DN68" t="b">
            <v>0</v>
          </cell>
          <cell r="DP68" t="b">
            <v>0</v>
          </cell>
          <cell r="DV68">
            <v>0</v>
          </cell>
          <cell r="DX68">
            <v>0</v>
          </cell>
          <cell r="DZ68">
            <v>0</v>
          </cell>
          <cell r="EB68">
            <v>0</v>
          </cell>
          <cell r="ED68">
            <v>0</v>
          </cell>
          <cell r="EF68">
            <v>0</v>
          </cell>
          <cell r="EJ68">
            <v>0</v>
          </cell>
          <cell r="EL68">
            <v>0</v>
          </cell>
          <cell r="EN68">
            <v>0</v>
          </cell>
          <cell r="EP68">
            <v>0</v>
          </cell>
          <cell r="ER68">
            <v>0</v>
          </cell>
          <cell r="ET68">
            <v>0</v>
          </cell>
          <cell r="EX68">
            <v>0</v>
          </cell>
          <cell r="EZ68">
            <v>0</v>
          </cell>
          <cell r="FD68">
            <v>0</v>
          </cell>
          <cell r="FF68">
            <v>0</v>
          </cell>
        </row>
        <row r="69">
          <cell r="A69" t="str">
            <v>HCV14mb</v>
          </cell>
          <cell r="B69" t="str">
            <v>DK-East</v>
          </cell>
          <cell r="G69">
            <v>79</v>
          </cell>
          <cell r="H69">
            <v>519</v>
          </cell>
          <cell r="AK69">
            <v>8.1804499999999987</v>
          </cell>
          <cell r="AL69">
            <v>353.0674879746835</v>
          </cell>
          <cell r="AN69">
            <v>0</v>
          </cell>
          <cell r="AO69">
            <v>70.680961176971095</v>
          </cell>
          <cell r="AP69">
            <v>1185</v>
          </cell>
          <cell r="AQ69">
            <v>15.01</v>
          </cell>
          <cell r="BG69" t="b">
            <v>0</v>
          </cell>
          <cell r="BO69" t="b">
            <v>0</v>
          </cell>
          <cell r="CA69" t="b">
            <v>0</v>
          </cell>
          <cell r="CB69" t="b">
            <v>0</v>
          </cell>
          <cell r="CD69" t="b">
            <v>0</v>
          </cell>
          <cell r="CE69" t="b">
            <v>0</v>
          </cell>
          <cell r="CG69" t="b">
            <v>0</v>
          </cell>
          <cell r="CH69" t="b">
            <v>0</v>
          </cell>
          <cell r="CP69" t="str">
            <v>ECGASBPC</v>
          </cell>
          <cell r="CT69" t="b">
            <v>0</v>
          </cell>
          <cell r="CV69" t="b">
            <v>0</v>
          </cell>
          <cell r="CX69" t="b">
            <v>0</v>
          </cell>
          <cell r="CZ69" t="b">
            <v>0</v>
          </cell>
          <cell r="DB69" t="b">
            <v>0</v>
          </cell>
          <cell r="DD69" t="b">
            <v>0</v>
          </cell>
          <cell r="DF69" t="b">
            <v>0</v>
          </cell>
          <cell r="DH69" t="b">
            <v>0</v>
          </cell>
          <cell r="DJ69" t="b">
            <v>0</v>
          </cell>
          <cell r="DL69" t="b">
            <v>0</v>
          </cell>
          <cell r="DN69" t="b">
            <v>0</v>
          </cell>
          <cell r="DP69" t="b">
            <v>0</v>
          </cell>
          <cell r="DV69">
            <v>0</v>
          </cell>
          <cell r="DX69">
            <v>0</v>
          </cell>
          <cell r="DZ69">
            <v>0</v>
          </cell>
          <cell r="EB69">
            <v>0</v>
          </cell>
          <cell r="ED69">
            <v>0</v>
          </cell>
          <cell r="EF69">
            <v>0</v>
          </cell>
          <cell r="EJ69">
            <v>0</v>
          </cell>
          <cell r="EL69">
            <v>0</v>
          </cell>
          <cell r="EN69">
            <v>0</v>
          </cell>
          <cell r="EP69">
            <v>0</v>
          </cell>
          <cell r="ER69">
            <v>0</v>
          </cell>
          <cell r="ET69">
            <v>0</v>
          </cell>
          <cell r="EX69">
            <v>0</v>
          </cell>
          <cell r="EZ69">
            <v>0</v>
          </cell>
          <cell r="FD69">
            <v>0</v>
          </cell>
          <cell r="FF69">
            <v>0</v>
          </cell>
        </row>
        <row r="70">
          <cell r="A70" t="str">
            <v>HCV14mb</v>
          </cell>
          <cell r="B70" t="str">
            <v>DK-East</v>
          </cell>
          <cell r="G70">
            <v>79</v>
          </cell>
          <cell r="H70">
            <v>519</v>
          </cell>
          <cell r="AK70">
            <v>8.1804499999999987</v>
          </cell>
          <cell r="AL70">
            <v>353.0674879746835</v>
          </cell>
          <cell r="AN70">
            <v>0</v>
          </cell>
          <cell r="AO70">
            <v>70.680961176971095</v>
          </cell>
          <cell r="AP70">
            <v>1185</v>
          </cell>
          <cell r="AQ70">
            <v>15.01</v>
          </cell>
          <cell r="BG70" t="b">
            <v>0</v>
          </cell>
          <cell r="BO70" t="b">
            <v>0</v>
          </cell>
          <cell r="CA70" t="b">
            <v>0</v>
          </cell>
          <cell r="CB70" t="b">
            <v>0</v>
          </cell>
          <cell r="CD70" t="b">
            <v>0</v>
          </cell>
          <cell r="CE70" t="b">
            <v>0</v>
          </cell>
          <cell r="CG70" t="b">
            <v>0</v>
          </cell>
          <cell r="CH70" t="b">
            <v>0</v>
          </cell>
          <cell r="CP70" t="str">
            <v>ECGASBPC</v>
          </cell>
          <cell r="CT70" t="b">
            <v>0</v>
          </cell>
          <cell r="CV70" t="b">
            <v>0</v>
          </cell>
          <cell r="CX70" t="b">
            <v>0</v>
          </cell>
          <cell r="CZ70" t="b">
            <v>0</v>
          </cell>
          <cell r="DB70" t="b">
            <v>0</v>
          </cell>
          <cell r="DD70" t="b">
            <v>0</v>
          </cell>
          <cell r="DF70" t="b">
            <v>0</v>
          </cell>
          <cell r="DH70" t="b">
            <v>0</v>
          </cell>
          <cell r="DJ70" t="b">
            <v>0</v>
          </cell>
          <cell r="DL70" t="b">
            <v>0</v>
          </cell>
          <cell r="DN70" t="b">
            <v>0</v>
          </cell>
          <cell r="DP70" t="b">
            <v>0</v>
          </cell>
          <cell r="DV70">
            <v>0</v>
          </cell>
          <cell r="DX70">
            <v>0</v>
          </cell>
          <cell r="DZ70">
            <v>0</v>
          </cell>
          <cell r="EB70">
            <v>0</v>
          </cell>
          <cell r="ED70">
            <v>0</v>
          </cell>
          <cell r="EF70">
            <v>0</v>
          </cell>
          <cell r="EJ70">
            <v>0</v>
          </cell>
          <cell r="EL70">
            <v>0</v>
          </cell>
          <cell r="EN70">
            <v>0</v>
          </cell>
          <cell r="EP70">
            <v>0</v>
          </cell>
          <cell r="ER70">
            <v>0</v>
          </cell>
          <cell r="ET70">
            <v>0</v>
          </cell>
          <cell r="EX70">
            <v>0</v>
          </cell>
          <cell r="EZ70">
            <v>0</v>
          </cell>
          <cell r="FD70">
            <v>0</v>
          </cell>
          <cell r="FF70">
            <v>0</v>
          </cell>
        </row>
        <row r="71">
          <cell r="A71" t="str">
            <v>HCV5</v>
          </cell>
          <cell r="B71" t="str">
            <v>DK-East</v>
          </cell>
          <cell r="G71">
            <v>70</v>
          </cell>
          <cell r="H71">
            <v>62</v>
          </cell>
          <cell r="AK71">
            <v>22.144499999999997</v>
          </cell>
          <cell r="AL71">
            <v>19.613699999999998</v>
          </cell>
          <cell r="AN71">
            <v>62</v>
          </cell>
          <cell r="AO71">
            <v>11.032000000000002</v>
          </cell>
          <cell r="AP71">
            <v>1739.5</v>
          </cell>
          <cell r="AQ71">
            <v>13.3</v>
          </cell>
          <cell r="BG71" t="b">
            <v>0</v>
          </cell>
          <cell r="BO71" t="b">
            <v>0</v>
          </cell>
          <cell r="CA71" t="b">
            <v>0</v>
          </cell>
          <cell r="CB71" t="b">
            <v>0</v>
          </cell>
          <cell r="CD71" t="b">
            <v>0</v>
          </cell>
          <cell r="CE71" t="b">
            <v>0</v>
          </cell>
          <cell r="CG71" t="b">
            <v>0</v>
          </cell>
          <cell r="CH71" t="b">
            <v>0</v>
          </cell>
          <cell r="CP71" t="str">
            <v>ECCOAEXC</v>
          </cell>
          <cell r="CT71" t="b">
            <v>0</v>
          </cell>
          <cell r="CV71" t="b">
            <v>0</v>
          </cell>
          <cell r="CX71" t="b">
            <v>0</v>
          </cell>
          <cell r="CZ71" t="b">
            <v>0</v>
          </cell>
          <cell r="DB71" t="b">
            <v>0</v>
          </cell>
          <cell r="DD71" t="b">
            <v>0</v>
          </cell>
          <cell r="DF71" t="b">
            <v>0</v>
          </cell>
          <cell r="DH71" t="b">
            <v>0</v>
          </cell>
          <cell r="DJ71" t="b">
            <v>0</v>
          </cell>
          <cell r="DL71" t="b">
            <v>0</v>
          </cell>
          <cell r="DN71" t="b">
            <v>0</v>
          </cell>
          <cell r="DP71" t="b">
            <v>0</v>
          </cell>
          <cell r="DV71">
            <v>0</v>
          </cell>
          <cell r="DX71">
            <v>0</v>
          </cell>
          <cell r="DZ71">
            <v>0</v>
          </cell>
          <cell r="EB71">
            <v>0</v>
          </cell>
          <cell r="ED71">
            <v>0</v>
          </cell>
          <cell r="EF71">
            <v>0</v>
          </cell>
          <cell r="EJ71">
            <v>0</v>
          </cell>
          <cell r="EL71">
            <v>0</v>
          </cell>
          <cell r="EN71">
            <v>0</v>
          </cell>
          <cell r="EP71">
            <v>0</v>
          </cell>
          <cell r="ER71">
            <v>0</v>
          </cell>
          <cell r="ET71">
            <v>0</v>
          </cell>
          <cell r="EX71">
            <v>0</v>
          </cell>
          <cell r="EZ71">
            <v>0</v>
          </cell>
          <cell r="FD71">
            <v>0</v>
          </cell>
          <cell r="FF71">
            <v>0</v>
          </cell>
        </row>
        <row r="72">
          <cell r="A72" t="str">
            <v>HCV5</v>
          </cell>
          <cell r="B72" t="str">
            <v>DK-East</v>
          </cell>
          <cell r="G72">
            <v>70</v>
          </cell>
          <cell r="H72">
            <v>62</v>
          </cell>
          <cell r="AK72">
            <v>22.144499999999997</v>
          </cell>
          <cell r="AL72">
            <v>19.613699999999998</v>
          </cell>
          <cell r="AN72">
            <v>62</v>
          </cell>
          <cell r="AO72">
            <v>11.032000000000002</v>
          </cell>
          <cell r="AP72">
            <v>1739.5</v>
          </cell>
          <cell r="AQ72">
            <v>13.3</v>
          </cell>
          <cell r="BG72" t="b">
            <v>0</v>
          </cell>
          <cell r="BO72" t="b">
            <v>0</v>
          </cell>
          <cell r="CA72" t="b">
            <v>0</v>
          </cell>
          <cell r="CB72" t="b">
            <v>0</v>
          </cell>
          <cell r="CD72" t="b">
            <v>0</v>
          </cell>
          <cell r="CE72" t="b">
            <v>0</v>
          </cell>
          <cell r="CG72" t="b">
            <v>0</v>
          </cell>
          <cell r="CH72" t="b">
            <v>0</v>
          </cell>
          <cell r="CP72" t="str">
            <v>ECCOAEXC</v>
          </cell>
          <cell r="CT72" t="b">
            <v>0</v>
          </cell>
          <cell r="CV72" t="b">
            <v>0</v>
          </cell>
          <cell r="CX72" t="b">
            <v>0</v>
          </cell>
          <cell r="CZ72" t="b">
            <v>0</v>
          </cell>
          <cell r="DB72" t="b">
            <v>0</v>
          </cell>
          <cell r="DD72" t="b">
            <v>0</v>
          </cell>
          <cell r="DF72" t="b">
            <v>0</v>
          </cell>
          <cell r="DH72" t="b">
            <v>0</v>
          </cell>
          <cell r="DJ72" t="b">
            <v>0</v>
          </cell>
          <cell r="DL72" t="b">
            <v>0</v>
          </cell>
          <cell r="DN72" t="b">
            <v>0</v>
          </cell>
          <cell r="DP72" t="b">
            <v>0</v>
          </cell>
          <cell r="DV72">
            <v>0</v>
          </cell>
          <cell r="DX72">
            <v>0</v>
          </cell>
          <cell r="DZ72">
            <v>0</v>
          </cell>
          <cell r="EB72">
            <v>0</v>
          </cell>
          <cell r="ED72">
            <v>0</v>
          </cell>
          <cell r="EF72">
            <v>0</v>
          </cell>
          <cell r="EJ72">
            <v>0</v>
          </cell>
          <cell r="EL72">
            <v>0</v>
          </cell>
          <cell r="EN72">
            <v>0</v>
          </cell>
          <cell r="EP72">
            <v>0</v>
          </cell>
          <cell r="ER72">
            <v>0</v>
          </cell>
          <cell r="ET72">
            <v>0</v>
          </cell>
          <cell r="EX72">
            <v>0</v>
          </cell>
          <cell r="EZ72">
            <v>0</v>
          </cell>
          <cell r="FD72">
            <v>0</v>
          </cell>
          <cell r="FF72">
            <v>0</v>
          </cell>
        </row>
        <row r="73">
          <cell r="A73" t="str">
            <v>HCV7damp</v>
          </cell>
          <cell r="B73" t="str">
            <v>DK-East</v>
          </cell>
          <cell r="G73">
            <v>23.35</v>
          </cell>
          <cell r="H73">
            <v>112.35</v>
          </cell>
          <cell r="AK73">
            <v>3.5024999999999999</v>
          </cell>
          <cell r="AL73">
            <v>81.086868308351171</v>
          </cell>
          <cell r="AN73">
            <v>0</v>
          </cell>
          <cell r="AO73">
            <v>3.6799600000000008</v>
          </cell>
          <cell r="AP73">
            <v>580.24750000000006</v>
          </cell>
          <cell r="AQ73">
            <v>3.2690000000000006</v>
          </cell>
          <cell r="BG73" t="b">
            <v>0</v>
          </cell>
          <cell r="BO73" t="b">
            <v>0</v>
          </cell>
          <cell r="CA73" t="b">
            <v>0</v>
          </cell>
          <cell r="CB73" t="b">
            <v>0</v>
          </cell>
          <cell r="CD73" t="b">
            <v>0</v>
          </cell>
          <cell r="CE73" t="b">
            <v>0</v>
          </cell>
          <cell r="CG73" t="b">
            <v>0</v>
          </cell>
          <cell r="CH73" t="b">
            <v>0</v>
          </cell>
          <cell r="CP73" t="str">
            <v>ECCOABPC</v>
          </cell>
          <cell r="CT73" t="b">
            <v>0</v>
          </cell>
          <cell r="CV73" t="b">
            <v>0</v>
          </cell>
          <cell r="CX73" t="b">
            <v>0</v>
          </cell>
          <cell r="CZ73" t="b">
            <v>0</v>
          </cell>
          <cell r="DB73" t="b">
            <v>0</v>
          </cell>
          <cell r="DD73" t="b">
            <v>0</v>
          </cell>
          <cell r="DF73" t="b">
            <v>0</v>
          </cell>
          <cell r="DH73" t="b">
            <v>0</v>
          </cell>
          <cell r="DJ73" t="b">
            <v>0</v>
          </cell>
          <cell r="DL73" t="b">
            <v>0</v>
          </cell>
          <cell r="DN73" t="b">
            <v>0</v>
          </cell>
          <cell r="DP73" t="b">
            <v>0</v>
          </cell>
          <cell r="DV73">
            <v>0</v>
          </cell>
          <cell r="DX73">
            <v>0</v>
          </cell>
          <cell r="DZ73">
            <v>0</v>
          </cell>
          <cell r="EB73">
            <v>0</v>
          </cell>
          <cell r="ED73">
            <v>0</v>
          </cell>
          <cell r="EF73">
            <v>0</v>
          </cell>
          <cell r="EJ73">
            <v>0</v>
          </cell>
          <cell r="EL73">
            <v>0</v>
          </cell>
          <cell r="EN73">
            <v>0</v>
          </cell>
          <cell r="EP73">
            <v>0</v>
          </cell>
          <cell r="ER73">
            <v>0</v>
          </cell>
          <cell r="ET73">
            <v>0</v>
          </cell>
          <cell r="EX73">
            <v>0</v>
          </cell>
          <cell r="EZ73">
            <v>0</v>
          </cell>
          <cell r="FD73">
            <v>0</v>
          </cell>
          <cell r="FF73">
            <v>0</v>
          </cell>
        </row>
        <row r="74">
          <cell r="A74" t="str">
            <v>HCV7damp</v>
          </cell>
          <cell r="B74" t="str">
            <v>DK-East</v>
          </cell>
          <cell r="G74">
            <v>46.7</v>
          </cell>
          <cell r="H74">
            <v>224.7</v>
          </cell>
          <cell r="AK74">
            <v>7.0049999999999999</v>
          </cell>
          <cell r="AL74">
            <v>162.17373661670234</v>
          </cell>
          <cell r="AN74">
            <v>0</v>
          </cell>
          <cell r="AO74">
            <v>41.78228970841203</v>
          </cell>
          <cell r="AP74">
            <v>700.5</v>
          </cell>
          <cell r="AQ74">
            <v>6.5380000000000011</v>
          </cell>
          <cell r="BG74" t="b">
            <v>0</v>
          </cell>
          <cell r="BO74" t="b">
            <v>0</v>
          </cell>
          <cell r="CA74" t="b">
            <v>0</v>
          </cell>
          <cell r="CB74" t="b">
            <v>0</v>
          </cell>
          <cell r="CD74" t="b">
            <v>0</v>
          </cell>
          <cell r="CE74" t="b">
            <v>0</v>
          </cell>
          <cell r="CG74" t="b">
            <v>0</v>
          </cell>
          <cell r="CH74" t="b">
            <v>0</v>
          </cell>
          <cell r="CP74" t="str">
            <v>ECGASBPC</v>
          </cell>
          <cell r="CT74" t="b">
            <v>0</v>
          </cell>
          <cell r="CV74" t="b">
            <v>0</v>
          </cell>
          <cell r="CX74" t="b">
            <v>0</v>
          </cell>
          <cell r="CZ74" t="b">
            <v>0</v>
          </cell>
          <cell r="DB74" t="b">
            <v>0</v>
          </cell>
          <cell r="DD74" t="b">
            <v>0</v>
          </cell>
          <cell r="DF74" t="b">
            <v>0</v>
          </cell>
          <cell r="DH74" t="b">
            <v>0</v>
          </cell>
          <cell r="DJ74" t="b">
            <v>0</v>
          </cell>
          <cell r="DL74" t="b">
            <v>0</v>
          </cell>
          <cell r="DN74" t="b">
            <v>0</v>
          </cell>
          <cell r="DP74" t="b">
            <v>0</v>
          </cell>
          <cell r="DV74">
            <v>0</v>
          </cell>
          <cell r="DX74">
            <v>0</v>
          </cell>
          <cell r="DZ74">
            <v>0</v>
          </cell>
          <cell r="EB74">
            <v>0</v>
          </cell>
          <cell r="ED74">
            <v>0</v>
          </cell>
          <cell r="EF74">
            <v>0</v>
          </cell>
          <cell r="EJ74">
            <v>0</v>
          </cell>
          <cell r="EL74">
            <v>0</v>
          </cell>
          <cell r="EN74">
            <v>0</v>
          </cell>
          <cell r="EP74">
            <v>0</v>
          </cell>
          <cell r="ER74">
            <v>0</v>
          </cell>
          <cell r="ET74">
            <v>0</v>
          </cell>
          <cell r="EX74">
            <v>0</v>
          </cell>
          <cell r="EZ74">
            <v>0</v>
          </cell>
          <cell r="FD74">
            <v>0</v>
          </cell>
          <cell r="FF74">
            <v>0</v>
          </cell>
        </row>
        <row r="75">
          <cell r="A75" t="str">
            <v>HCV7damp</v>
          </cell>
          <cell r="B75" t="str">
            <v>DK-East</v>
          </cell>
          <cell r="G75">
            <v>46.7</v>
          </cell>
          <cell r="H75">
            <v>224.7</v>
          </cell>
          <cell r="AK75">
            <v>7.0049999999999999</v>
          </cell>
          <cell r="AL75">
            <v>162.17373661670234</v>
          </cell>
          <cell r="AN75">
            <v>0</v>
          </cell>
          <cell r="AO75">
            <v>41.78228970841203</v>
          </cell>
          <cell r="AP75">
            <v>700.5</v>
          </cell>
          <cell r="AQ75">
            <v>6.5380000000000011</v>
          </cell>
          <cell r="BG75" t="b">
            <v>0</v>
          </cell>
          <cell r="BO75" t="b">
            <v>0</v>
          </cell>
          <cell r="CA75" t="b">
            <v>0</v>
          </cell>
          <cell r="CB75" t="b">
            <v>0</v>
          </cell>
          <cell r="CD75" t="b">
            <v>0</v>
          </cell>
          <cell r="CE75" t="b">
            <v>0</v>
          </cell>
          <cell r="CG75" t="b">
            <v>0</v>
          </cell>
          <cell r="CH75" t="b">
            <v>0</v>
          </cell>
          <cell r="CP75" t="str">
            <v>ECGASBPC</v>
          </cell>
          <cell r="CT75" t="b">
            <v>0</v>
          </cell>
          <cell r="CV75" t="b">
            <v>0</v>
          </cell>
          <cell r="CX75" t="b">
            <v>0</v>
          </cell>
          <cell r="CZ75" t="b">
            <v>0</v>
          </cell>
          <cell r="DB75" t="b">
            <v>0</v>
          </cell>
          <cell r="DD75" t="b">
            <v>0</v>
          </cell>
          <cell r="DF75" t="b">
            <v>0</v>
          </cell>
          <cell r="DH75" t="b">
            <v>0</v>
          </cell>
          <cell r="DJ75" t="b">
            <v>0</v>
          </cell>
          <cell r="DL75" t="b">
            <v>0</v>
          </cell>
          <cell r="DN75" t="b">
            <v>0</v>
          </cell>
          <cell r="DP75" t="b">
            <v>0</v>
          </cell>
          <cell r="DV75">
            <v>0</v>
          </cell>
          <cell r="DX75">
            <v>0</v>
          </cell>
          <cell r="DZ75">
            <v>0</v>
          </cell>
          <cell r="EB75">
            <v>0</v>
          </cell>
          <cell r="ED75">
            <v>0</v>
          </cell>
          <cell r="EF75">
            <v>0</v>
          </cell>
          <cell r="EJ75">
            <v>0</v>
          </cell>
          <cell r="EL75">
            <v>0</v>
          </cell>
          <cell r="EN75">
            <v>0</v>
          </cell>
          <cell r="EP75">
            <v>0</v>
          </cell>
          <cell r="ER75">
            <v>0</v>
          </cell>
          <cell r="ET75">
            <v>0</v>
          </cell>
          <cell r="EX75">
            <v>0</v>
          </cell>
          <cell r="EZ75">
            <v>0</v>
          </cell>
          <cell r="FD75">
            <v>0</v>
          </cell>
          <cell r="FF75">
            <v>0</v>
          </cell>
        </row>
        <row r="76">
          <cell r="A76" t="str">
            <v>HCV8</v>
          </cell>
          <cell r="B76" t="str">
            <v>DK-East</v>
          </cell>
          <cell r="G76">
            <v>24.3</v>
          </cell>
          <cell r="H76">
            <v>47.368421052631582</v>
          </cell>
          <cell r="AK76">
            <v>7.3872</v>
          </cell>
          <cell r="AL76">
            <v>28.07017543859649</v>
          </cell>
          <cell r="AN76">
            <v>0</v>
          </cell>
          <cell r="AO76">
            <v>20.769105779751872</v>
          </cell>
          <cell r="AP76">
            <v>243</v>
          </cell>
          <cell r="AQ76">
            <v>1.9440000000000002</v>
          </cell>
          <cell r="BG76" t="b">
            <v>0</v>
          </cell>
          <cell r="BO76" t="b">
            <v>0</v>
          </cell>
          <cell r="CA76" t="b">
            <v>0</v>
          </cell>
          <cell r="CB76" t="b">
            <v>0</v>
          </cell>
          <cell r="CD76" t="b">
            <v>0</v>
          </cell>
          <cell r="CE76" t="b">
            <v>0</v>
          </cell>
          <cell r="CG76" t="b">
            <v>0</v>
          </cell>
          <cell r="CH76" t="b">
            <v>0</v>
          </cell>
          <cell r="CP76" t="str">
            <v>ECGASGTC</v>
          </cell>
          <cell r="CT76" t="b">
            <v>0</v>
          </cell>
          <cell r="CV76" t="b">
            <v>0</v>
          </cell>
          <cell r="CX76" t="b">
            <v>0</v>
          </cell>
          <cell r="CZ76" t="b">
            <v>0</v>
          </cell>
          <cell r="DB76" t="b">
            <v>0</v>
          </cell>
          <cell r="DD76" t="b">
            <v>0</v>
          </cell>
          <cell r="DF76" t="b">
            <v>0</v>
          </cell>
          <cell r="DH76" t="b">
            <v>0</v>
          </cell>
          <cell r="DJ76" t="b">
            <v>0</v>
          </cell>
          <cell r="DL76" t="b">
            <v>0</v>
          </cell>
          <cell r="DN76" t="b">
            <v>0</v>
          </cell>
          <cell r="DP76" t="b">
            <v>0</v>
          </cell>
          <cell r="DV76">
            <v>0</v>
          </cell>
          <cell r="DX76">
            <v>0</v>
          </cell>
          <cell r="DZ76">
            <v>0</v>
          </cell>
          <cell r="EB76">
            <v>0</v>
          </cell>
          <cell r="ED76">
            <v>0</v>
          </cell>
          <cell r="EF76">
            <v>0</v>
          </cell>
          <cell r="EJ76">
            <v>0</v>
          </cell>
          <cell r="EL76">
            <v>0</v>
          </cell>
          <cell r="EN76">
            <v>0</v>
          </cell>
          <cell r="EP76">
            <v>0</v>
          </cell>
          <cell r="ER76">
            <v>0</v>
          </cell>
          <cell r="ET76">
            <v>0</v>
          </cell>
          <cell r="EX76">
            <v>0</v>
          </cell>
          <cell r="EZ76">
            <v>0</v>
          </cell>
          <cell r="FD76">
            <v>0</v>
          </cell>
          <cell r="FF76">
            <v>0</v>
          </cell>
        </row>
        <row r="77">
          <cell r="A77" t="str">
            <v>HCV8</v>
          </cell>
          <cell r="B77" t="str">
            <v>DK-East</v>
          </cell>
          <cell r="G77">
            <v>24.3</v>
          </cell>
          <cell r="H77">
            <v>47.368421052631582</v>
          </cell>
          <cell r="AK77">
            <v>7.3872</v>
          </cell>
          <cell r="AL77">
            <v>28.07017543859649</v>
          </cell>
          <cell r="AN77">
            <v>0</v>
          </cell>
          <cell r="AO77">
            <v>0.97200000000000009</v>
          </cell>
          <cell r="AP77">
            <v>243</v>
          </cell>
          <cell r="AQ77">
            <v>1.9440000000000002</v>
          </cell>
          <cell r="BG77" t="b">
            <v>0</v>
          </cell>
          <cell r="BO77" t="b">
            <v>0</v>
          </cell>
          <cell r="CA77" t="b">
            <v>0</v>
          </cell>
          <cell r="CB77" t="b">
            <v>0</v>
          </cell>
          <cell r="CD77" t="b">
            <v>0</v>
          </cell>
          <cell r="CE77" t="b">
            <v>0</v>
          </cell>
          <cell r="CG77" t="b">
            <v>0</v>
          </cell>
          <cell r="CH77" t="b">
            <v>0</v>
          </cell>
          <cell r="CP77" t="str">
            <v>ECGASGTC</v>
          </cell>
          <cell r="CT77" t="b">
            <v>0</v>
          </cell>
          <cell r="CV77" t="b">
            <v>0</v>
          </cell>
          <cell r="CX77" t="b">
            <v>0</v>
          </cell>
          <cell r="CZ77" t="b">
            <v>0</v>
          </cell>
          <cell r="DB77" t="b">
            <v>0</v>
          </cell>
          <cell r="DD77" t="b">
            <v>0</v>
          </cell>
          <cell r="DF77" t="b">
            <v>0</v>
          </cell>
          <cell r="DH77" t="b">
            <v>0</v>
          </cell>
          <cell r="DJ77" t="b">
            <v>0</v>
          </cell>
          <cell r="DL77" t="b">
            <v>0</v>
          </cell>
          <cell r="DN77" t="b">
            <v>0</v>
          </cell>
          <cell r="DP77" t="b">
            <v>0</v>
          </cell>
          <cell r="DV77">
            <v>0</v>
          </cell>
          <cell r="DX77">
            <v>0</v>
          </cell>
          <cell r="DZ77">
            <v>0</v>
          </cell>
          <cell r="EB77">
            <v>0</v>
          </cell>
          <cell r="ED77">
            <v>0</v>
          </cell>
          <cell r="EF77">
            <v>0</v>
          </cell>
          <cell r="EJ77">
            <v>0</v>
          </cell>
          <cell r="EL77">
            <v>0</v>
          </cell>
          <cell r="EN77">
            <v>0</v>
          </cell>
          <cell r="EP77">
            <v>0</v>
          </cell>
          <cell r="ER77">
            <v>0</v>
          </cell>
          <cell r="ET77">
            <v>0</v>
          </cell>
          <cell r="EX77">
            <v>0</v>
          </cell>
          <cell r="EZ77">
            <v>0</v>
          </cell>
          <cell r="FD77">
            <v>0</v>
          </cell>
          <cell r="FF77">
            <v>0</v>
          </cell>
        </row>
        <row r="78">
          <cell r="A78" t="str">
            <v>SMV1-3</v>
          </cell>
          <cell r="B78" t="str">
            <v>DK-East</v>
          </cell>
          <cell r="G78">
            <v>71</v>
          </cell>
          <cell r="H78">
            <v>292.18106995884773</v>
          </cell>
          <cell r="AK78">
            <v>12.567</v>
          </cell>
          <cell r="AL78">
            <v>212.82324848854338</v>
          </cell>
          <cell r="AN78">
            <v>0</v>
          </cell>
          <cell r="AO78">
            <v>11.1896</v>
          </cell>
          <cell r="AP78">
            <v>1764.3500000000001</v>
          </cell>
          <cell r="AQ78">
            <v>9.9400000000000013</v>
          </cell>
          <cell r="BG78" t="b">
            <v>0</v>
          </cell>
          <cell r="BO78" t="b">
            <v>0</v>
          </cell>
          <cell r="CA78" t="b">
            <v>0</v>
          </cell>
          <cell r="CB78" t="b">
            <v>0</v>
          </cell>
          <cell r="CD78" t="b">
            <v>0</v>
          </cell>
          <cell r="CE78" t="b">
            <v>0</v>
          </cell>
          <cell r="CG78" t="b">
            <v>0</v>
          </cell>
          <cell r="CH78" t="b">
            <v>0</v>
          </cell>
          <cell r="CP78" t="str">
            <v>ECCOABPC</v>
          </cell>
          <cell r="CT78" t="b">
            <v>0</v>
          </cell>
          <cell r="CV78" t="b">
            <v>0</v>
          </cell>
          <cell r="CX78" t="b">
            <v>0</v>
          </cell>
          <cell r="CZ78" t="b">
            <v>0</v>
          </cell>
          <cell r="DB78" t="b">
            <v>0</v>
          </cell>
          <cell r="DD78" t="b">
            <v>0</v>
          </cell>
          <cell r="DF78" t="b">
            <v>0</v>
          </cell>
          <cell r="DH78" t="b">
            <v>0</v>
          </cell>
          <cell r="DJ78" t="b">
            <v>0</v>
          </cell>
          <cell r="DL78" t="b">
            <v>0</v>
          </cell>
          <cell r="DN78" t="b">
            <v>0</v>
          </cell>
          <cell r="DP78" t="b">
            <v>0</v>
          </cell>
          <cell r="DV78">
            <v>0</v>
          </cell>
          <cell r="DX78">
            <v>0</v>
          </cell>
          <cell r="DZ78">
            <v>0</v>
          </cell>
          <cell r="EB78">
            <v>0</v>
          </cell>
          <cell r="ED78">
            <v>0</v>
          </cell>
          <cell r="EF78">
            <v>0</v>
          </cell>
          <cell r="EJ78">
            <v>0</v>
          </cell>
          <cell r="EL78">
            <v>0</v>
          </cell>
          <cell r="EN78">
            <v>0</v>
          </cell>
          <cell r="EP78">
            <v>0</v>
          </cell>
          <cell r="ER78">
            <v>0</v>
          </cell>
          <cell r="ET78">
            <v>0</v>
          </cell>
          <cell r="EX78">
            <v>0</v>
          </cell>
          <cell r="EZ78">
            <v>0</v>
          </cell>
          <cell r="FD78">
            <v>0</v>
          </cell>
          <cell r="FF78">
            <v>0</v>
          </cell>
        </row>
        <row r="79">
          <cell r="A79" t="str">
            <v>SMV1-3</v>
          </cell>
          <cell r="B79" t="str">
            <v>DK-East</v>
          </cell>
          <cell r="G79">
            <v>71</v>
          </cell>
          <cell r="H79">
            <v>292.18106995884773</v>
          </cell>
          <cell r="AK79">
            <v>12.567</v>
          </cell>
          <cell r="AL79">
            <v>212.82324848854338</v>
          </cell>
          <cell r="AN79">
            <v>0</v>
          </cell>
          <cell r="AO79">
            <v>63.523395488163899</v>
          </cell>
          <cell r="AP79">
            <v>1065</v>
          </cell>
          <cell r="AQ79">
            <v>13.49</v>
          </cell>
          <cell r="BG79" t="b">
            <v>0</v>
          </cell>
          <cell r="BO79" t="b">
            <v>0</v>
          </cell>
          <cell r="CA79" t="b">
            <v>0</v>
          </cell>
          <cell r="CB79" t="b">
            <v>0</v>
          </cell>
          <cell r="CD79" t="b">
            <v>0</v>
          </cell>
          <cell r="CE79" t="b">
            <v>0</v>
          </cell>
          <cell r="CG79" t="b">
            <v>0</v>
          </cell>
          <cell r="CH79" t="b">
            <v>0</v>
          </cell>
          <cell r="CP79" t="str">
            <v>ECGASBPC</v>
          </cell>
          <cell r="CT79" t="b">
            <v>0</v>
          </cell>
          <cell r="CV79" t="b">
            <v>0</v>
          </cell>
          <cell r="CX79" t="b">
            <v>0</v>
          </cell>
          <cell r="CZ79" t="b">
            <v>0</v>
          </cell>
          <cell r="DB79" t="b">
            <v>0</v>
          </cell>
          <cell r="DD79" t="b">
            <v>0</v>
          </cell>
          <cell r="DF79" t="b">
            <v>0</v>
          </cell>
          <cell r="DH79" t="b">
            <v>0</v>
          </cell>
          <cell r="DJ79" t="b">
            <v>0</v>
          </cell>
          <cell r="DL79" t="b">
            <v>0</v>
          </cell>
          <cell r="DN79" t="b">
            <v>0</v>
          </cell>
          <cell r="DP79" t="b">
            <v>0</v>
          </cell>
          <cell r="DV79">
            <v>0</v>
          </cell>
          <cell r="DX79">
            <v>0</v>
          </cell>
          <cell r="DZ79">
            <v>0</v>
          </cell>
          <cell r="EB79">
            <v>0</v>
          </cell>
          <cell r="ED79">
            <v>0</v>
          </cell>
          <cell r="EF79">
            <v>0</v>
          </cell>
          <cell r="EJ79">
            <v>0</v>
          </cell>
          <cell r="EL79">
            <v>0</v>
          </cell>
          <cell r="EN79">
            <v>0</v>
          </cell>
          <cell r="EP79">
            <v>0</v>
          </cell>
          <cell r="ER79">
            <v>0</v>
          </cell>
          <cell r="ET79">
            <v>0</v>
          </cell>
          <cell r="EX79">
            <v>0</v>
          </cell>
          <cell r="EZ79">
            <v>0</v>
          </cell>
          <cell r="FD79">
            <v>0</v>
          </cell>
          <cell r="FF79">
            <v>0</v>
          </cell>
        </row>
        <row r="80">
          <cell r="A80" t="str">
            <v>SMV1-3</v>
          </cell>
          <cell r="B80" t="str">
            <v>DK-East</v>
          </cell>
          <cell r="G80">
            <v>71</v>
          </cell>
          <cell r="H80">
            <v>292.18106995884773</v>
          </cell>
          <cell r="AK80">
            <v>12.567</v>
          </cell>
          <cell r="AL80">
            <v>212.82324848854338</v>
          </cell>
          <cell r="AN80">
            <v>0</v>
          </cell>
          <cell r="AO80">
            <v>63.523395488163899</v>
          </cell>
          <cell r="AP80">
            <v>1065</v>
          </cell>
          <cell r="AQ80">
            <v>13.49</v>
          </cell>
          <cell r="BG80" t="b">
            <v>0</v>
          </cell>
          <cell r="BO80" t="b">
            <v>0</v>
          </cell>
          <cell r="CA80" t="b">
            <v>0</v>
          </cell>
          <cell r="CB80" t="b">
            <v>0</v>
          </cell>
          <cell r="CD80" t="b">
            <v>0</v>
          </cell>
          <cell r="CE80" t="b">
            <v>0</v>
          </cell>
          <cell r="CG80" t="b">
            <v>0</v>
          </cell>
          <cell r="CH80" t="b">
            <v>0</v>
          </cell>
          <cell r="CP80" t="str">
            <v>ECGASBPC</v>
          </cell>
          <cell r="CT80" t="b">
            <v>0</v>
          </cell>
          <cell r="CV80" t="b">
            <v>0</v>
          </cell>
          <cell r="CX80" t="b">
            <v>0</v>
          </cell>
          <cell r="CZ80" t="b">
            <v>0</v>
          </cell>
          <cell r="DB80" t="b">
            <v>0</v>
          </cell>
          <cell r="DD80" t="b">
            <v>0</v>
          </cell>
          <cell r="DF80" t="b">
            <v>0</v>
          </cell>
          <cell r="DH80" t="b">
            <v>0</v>
          </cell>
          <cell r="DJ80" t="b">
            <v>0</v>
          </cell>
          <cell r="DL80" t="b">
            <v>0</v>
          </cell>
          <cell r="DN80" t="b">
            <v>0</v>
          </cell>
          <cell r="DP80" t="b">
            <v>0</v>
          </cell>
          <cell r="DV80">
            <v>0</v>
          </cell>
          <cell r="DX80">
            <v>0</v>
          </cell>
          <cell r="DZ80">
            <v>0</v>
          </cell>
          <cell r="EB80">
            <v>0</v>
          </cell>
          <cell r="ED80">
            <v>0</v>
          </cell>
          <cell r="EF80">
            <v>0</v>
          </cell>
          <cell r="EJ80">
            <v>0</v>
          </cell>
          <cell r="EL80">
            <v>0</v>
          </cell>
          <cell r="EN80">
            <v>0</v>
          </cell>
          <cell r="EP80">
            <v>0</v>
          </cell>
          <cell r="ER80">
            <v>0</v>
          </cell>
          <cell r="ET80">
            <v>0</v>
          </cell>
          <cell r="EX80">
            <v>0</v>
          </cell>
          <cell r="EZ80">
            <v>0</v>
          </cell>
          <cell r="FD80">
            <v>0</v>
          </cell>
          <cell r="FF80">
            <v>0</v>
          </cell>
        </row>
        <row r="81">
          <cell r="A81" t="str">
            <v>SMV7damp</v>
          </cell>
          <cell r="B81" t="str">
            <v>DK-East</v>
          </cell>
          <cell r="G81">
            <v>60</v>
          </cell>
          <cell r="H81">
            <v>123.96694214876034</v>
          </cell>
          <cell r="AK81">
            <v>16.32</v>
          </cell>
          <cell r="AL81">
            <v>69.667372447237227</v>
          </cell>
          <cell r="AN81">
            <v>0</v>
          </cell>
          <cell r="AO81">
            <v>51.281742666054001</v>
          </cell>
          <cell r="AP81">
            <v>600</v>
          </cell>
          <cell r="AQ81">
            <v>4.8</v>
          </cell>
          <cell r="BG81" t="b">
            <v>0</v>
          </cell>
          <cell r="BO81" t="b">
            <v>0</v>
          </cell>
          <cell r="CA81" t="b">
            <v>0</v>
          </cell>
          <cell r="CB81" t="b">
            <v>0</v>
          </cell>
          <cell r="CD81" t="b">
            <v>0</v>
          </cell>
          <cell r="CE81" t="b">
            <v>0</v>
          </cell>
          <cell r="CG81" t="b">
            <v>0</v>
          </cell>
          <cell r="CH81" t="b">
            <v>0</v>
          </cell>
          <cell r="CP81" t="str">
            <v>ECGASGTC</v>
          </cell>
          <cell r="CT81" t="b">
            <v>0</v>
          </cell>
          <cell r="CV81" t="b">
            <v>0</v>
          </cell>
          <cell r="CX81" t="b">
            <v>0</v>
          </cell>
          <cell r="CZ81" t="b">
            <v>0</v>
          </cell>
          <cell r="DB81" t="b">
            <v>0</v>
          </cell>
          <cell r="DD81" t="b">
            <v>0</v>
          </cell>
          <cell r="DF81" t="b">
            <v>0</v>
          </cell>
          <cell r="DH81" t="b">
            <v>0</v>
          </cell>
          <cell r="DJ81" t="b">
            <v>0</v>
          </cell>
          <cell r="DL81" t="b">
            <v>0</v>
          </cell>
          <cell r="DN81" t="b">
            <v>0</v>
          </cell>
          <cell r="DP81" t="b">
            <v>0</v>
          </cell>
          <cell r="DV81">
            <v>0</v>
          </cell>
          <cell r="DX81">
            <v>0</v>
          </cell>
          <cell r="DZ81">
            <v>0</v>
          </cell>
          <cell r="EB81">
            <v>0</v>
          </cell>
          <cell r="ED81">
            <v>0</v>
          </cell>
          <cell r="EF81">
            <v>0</v>
          </cell>
          <cell r="EJ81">
            <v>0</v>
          </cell>
          <cell r="EL81">
            <v>0</v>
          </cell>
          <cell r="EN81">
            <v>0</v>
          </cell>
          <cell r="EP81">
            <v>0</v>
          </cell>
          <cell r="ER81">
            <v>0</v>
          </cell>
          <cell r="ET81">
            <v>0</v>
          </cell>
          <cell r="EX81">
            <v>0</v>
          </cell>
          <cell r="EZ81">
            <v>0</v>
          </cell>
          <cell r="FD81">
            <v>0</v>
          </cell>
          <cell r="FF81">
            <v>0</v>
          </cell>
        </row>
        <row r="82">
          <cell r="A82" t="str">
            <v>HCV8</v>
          </cell>
          <cell r="B82" t="str">
            <v>DK-East</v>
          </cell>
          <cell r="G82">
            <v>24.3</v>
          </cell>
          <cell r="H82">
            <v>47.368421052631582</v>
          </cell>
          <cell r="AK82">
            <v>7.3872</v>
          </cell>
          <cell r="AL82">
            <v>28.07017543859649</v>
          </cell>
          <cell r="AN82">
            <v>0</v>
          </cell>
          <cell r="AO82">
            <v>0.97200000000000009</v>
          </cell>
          <cell r="AP82">
            <v>243</v>
          </cell>
          <cell r="AQ82">
            <v>1.9440000000000002</v>
          </cell>
          <cell r="BG82" t="b">
            <v>0</v>
          </cell>
          <cell r="BO82" t="b">
            <v>0</v>
          </cell>
          <cell r="CA82" t="b">
            <v>0</v>
          </cell>
          <cell r="CB82" t="b">
            <v>0</v>
          </cell>
          <cell r="CD82" t="b">
            <v>0</v>
          </cell>
          <cell r="CE82" t="b">
            <v>0</v>
          </cell>
          <cell r="CG82" t="b">
            <v>0</v>
          </cell>
          <cell r="CH82" t="b">
            <v>0</v>
          </cell>
          <cell r="CT82" t="b">
            <v>0</v>
          </cell>
          <cell r="CV82" t="b">
            <v>0</v>
          </cell>
          <cell r="CX82" t="b">
            <v>0</v>
          </cell>
          <cell r="CZ82" t="b">
            <v>0</v>
          </cell>
          <cell r="DB82" t="b">
            <v>0</v>
          </cell>
          <cell r="DD82" t="b">
            <v>0</v>
          </cell>
          <cell r="DF82" t="b">
            <v>0</v>
          </cell>
          <cell r="DH82" t="b">
            <v>0</v>
          </cell>
          <cell r="DJ82" t="b">
            <v>0</v>
          </cell>
          <cell r="DL82" t="b">
            <v>0</v>
          </cell>
          <cell r="DN82" t="b">
            <v>0</v>
          </cell>
          <cell r="DP82" t="b">
            <v>0</v>
          </cell>
          <cell r="DV82">
            <v>0</v>
          </cell>
          <cell r="DX82">
            <v>0</v>
          </cell>
          <cell r="DZ82">
            <v>0</v>
          </cell>
          <cell r="EB82">
            <v>0</v>
          </cell>
          <cell r="ED82">
            <v>0</v>
          </cell>
          <cell r="EF82">
            <v>0</v>
          </cell>
          <cell r="EJ82">
            <v>0</v>
          </cell>
          <cell r="EL82">
            <v>0</v>
          </cell>
          <cell r="EN82">
            <v>0</v>
          </cell>
          <cell r="EP82">
            <v>0</v>
          </cell>
          <cell r="ER82">
            <v>0</v>
          </cell>
          <cell r="ET82">
            <v>0</v>
          </cell>
          <cell r="EX82">
            <v>0</v>
          </cell>
          <cell r="EZ82">
            <v>0</v>
          </cell>
          <cell r="FD82">
            <v>0</v>
          </cell>
          <cell r="FF82">
            <v>0</v>
          </cell>
        </row>
        <row r="83">
          <cell r="A83" t="str">
            <v>SMV7damp</v>
          </cell>
          <cell r="B83" t="str">
            <v>DK-East</v>
          </cell>
          <cell r="G83">
            <v>60</v>
          </cell>
          <cell r="H83">
            <v>123.96694214876034</v>
          </cell>
          <cell r="AK83">
            <v>16.32</v>
          </cell>
          <cell r="AL83">
            <v>69.667372447237227</v>
          </cell>
          <cell r="AN83">
            <v>0</v>
          </cell>
          <cell r="AO83">
            <v>51.281742666054001</v>
          </cell>
          <cell r="AP83">
            <v>600</v>
          </cell>
          <cell r="AQ83">
            <v>4.8</v>
          </cell>
          <cell r="BG83" t="b">
            <v>0</v>
          </cell>
          <cell r="BO83" t="b">
            <v>0</v>
          </cell>
          <cell r="CA83" t="b">
            <v>0</v>
          </cell>
          <cell r="CB83" t="b">
            <v>0</v>
          </cell>
          <cell r="CD83" t="b">
            <v>0</v>
          </cell>
          <cell r="CE83" t="b">
            <v>0</v>
          </cell>
          <cell r="CG83" t="b">
            <v>0</v>
          </cell>
          <cell r="CH83" t="b">
            <v>0</v>
          </cell>
          <cell r="CP83" t="str">
            <v>ECGASGTC</v>
          </cell>
          <cell r="CT83" t="b">
            <v>0</v>
          </cell>
          <cell r="CV83" t="b">
            <v>0</v>
          </cell>
          <cell r="CX83" t="b">
            <v>0</v>
          </cell>
          <cell r="CZ83" t="b">
            <v>0</v>
          </cell>
          <cell r="DB83" t="b">
            <v>0</v>
          </cell>
          <cell r="DD83" t="b">
            <v>0</v>
          </cell>
          <cell r="DF83" t="b">
            <v>0</v>
          </cell>
          <cell r="DH83" t="b">
            <v>0</v>
          </cell>
          <cell r="DJ83" t="b">
            <v>0</v>
          </cell>
          <cell r="DL83" t="b">
            <v>0</v>
          </cell>
          <cell r="DN83" t="b">
            <v>0</v>
          </cell>
          <cell r="DP83" t="b">
            <v>0</v>
          </cell>
          <cell r="DV83">
            <v>0</v>
          </cell>
          <cell r="DX83">
            <v>0</v>
          </cell>
          <cell r="DZ83">
            <v>0</v>
          </cell>
          <cell r="EB83">
            <v>0</v>
          </cell>
          <cell r="ED83">
            <v>0</v>
          </cell>
          <cell r="EF83">
            <v>0</v>
          </cell>
          <cell r="EJ83">
            <v>0</v>
          </cell>
          <cell r="EL83">
            <v>0</v>
          </cell>
          <cell r="EN83">
            <v>0</v>
          </cell>
          <cell r="EP83">
            <v>0</v>
          </cell>
          <cell r="ER83">
            <v>0</v>
          </cell>
          <cell r="ET83">
            <v>0</v>
          </cell>
          <cell r="EX83">
            <v>0</v>
          </cell>
          <cell r="EZ83">
            <v>0</v>
          </cell>
          <cell r="FD83">
            <v>0</v>
          </cell>
          <cell r="FF83">
            <v>0</v>
          </cell>
        </row>
        <row r="84">
          <cell r="A84" t="str">
            <v>SMV7damp</v>
          </cell>
          <cell r="B84" t="str">
            <v>DK-East</v>
          </cell>
          <cell r="G84">
            <v>60</v>
          </cell>
          <cell r="H84">
            <v>123.96694214876034</v>
          </cell>
          <cell r="AK84">
            <v>16.32</v>
          </cell>
          <cell r="AL84">
            <v>69.667372447237227</v>
          </cell>
          <cell r="AN84">
            <v>0</v>
          </cell>
          <cell r="AO84">
            <v>2.4</v>
          </cell>
          <cell r="AP84">
            <v>600</v>
          </cell>
          <cell r="AQ84">
            <v>4.8</v>
          </cell>
          <cell r="BG84" t="b">
            <v>0</v>
          </cell>
          <cell r="BO84" t="b">
            <v>0</v>
          </cell>
          <cell r="CA84" t="b">
            <v>0</v>
          </cell>
          <cell r="CB84" t="b">
            <v>0</v>
          </cell>
          <cell r="CD84" t="b">
            <v>0</v>
          </cell>
          <cell r="CE84" t="b">
            <v>0</v>
          </cell>
          <cell r="CG84" t="b">
            <v>0</v>
          </cell>
          <cell r="CH84" t="b">
            <v>0</v>
          </cell>
          <cell r="CP84" t="str">
            <v>ECGASGTC</v>
          </cell>
          <cell r="CT84" t="b">
            <v>0</v>
          </cell>
          <cell r="CV84" t="b">
            <v>0</v>
          </cell>
          <cell r="CX84" t="b">
            <v>0</v>
          </cell>
          <cell r="CZ84" t="b">
            <v>0</v>
          </cell>
          <cell r="DB84" t="b">
            <v>0</v>
          </cell>
          <cell r="DD84" t="b">
            <v>0</v>
          </cell>
          <cell r="DF84" t="b">
            <v>0</v>
          </cell>
          <cell r="DH84" t="b">
            <v>0</v>
          </cell>
          <cell r="DJ84" t="b">
            <v>0</v>
          </cell>
          <cell r="DL84" t="b">
            <v>0</v>
          </cell>
          <cell r="DN84" t="b">
            <v>0</v>
          </cell>
          <cell r="DP84" t="b">
            <v>0</v>
          </cell>
          <cell r="DV84">
            <v>0</v>
          </cell>
          <cell r="DX84">
            <v>0</v>
          </cell>
          <cell r="DZ84">
            <v>0</v>
          </cell>
          <cell r="EB84">
            <v>0</v>
          </cell>
          <cell r="ED84">
            <v>0</v>
          </cell>
          <cell r="EF84">
            <v>0</v>
          </cell>
          <cell r="EJ84">
            <v>0</v>
          </cell>
          <cell r="EL84">
            <v>0</v>
          </cell>
          <cell r="EN84">
            <v>0</v>
          </cell>
          <cell r="EP84">
            <v>0</v>
          </cell>
          <cell r="ER84">
            <v>0</v>
          </cell>
          <cell r="ET84">
            <v>0</v>
          </cell>
          <cell r="EX84">
            <v>0</v>
          </cell>
          <cell r="EZ84">
            <v>0</v>
          </cell>
          <cell r="FD84">
            <v>0</v>
          </cell>
          <cell r="FF84">
            <v>0</v>
          </cell>
        </row>
        <row r="85">
          <cell r="A85" t="str">
            <v>SMV7damp</v>
          </cell>
          <cell r="B85" t="str">
            <v>DK-East</v>
          </cell>
          <cell r="G85">
            <v>60</v>
          </cell>
          <cell r="H85">
            <v>123.96694214876034</v>
          </cell>
          <cell r="AK85">
            <v>16.32</v>
          </cell>
          <cell r="AL85">
            <v>69.667372447237227</v>
          </cell>
          <cell r="AN85">
            <v>0</v>
          </cell>
          <cell r="AO85">
            <v>2.4</v>
          </cell>
          <cell r="AP85">
            <v>600</v>
          </cell>
          <cell r="AQ85">
            <v>4.8</v>
          </cell>
          <cell r="BG85" t="b">
            <v>0</v>
          </cell>
          <cell r="BO85" t="b">
            <v>0</v>
          </cell>
          <cell r="CA85" t="b">
            <v>0</v>
          </cell>
          <cell r="CB85" t="b">
            <v>0</v>
          </cell>
          <cell r="CD85" t="b">
            <v>0</v>
          </cell>
          <cell r="CE85" t="b">
            <v>0</v>
          </cell>
          <cell r="CG85" t="b">
            <v>0</v>
          </cell>
          <cell r="CH85" t="b">
            <v>0</v>
          </cell>
          <cell r="CT85" t="b">
            <v>0</v>
          </cell>
          <cell r="CV85" t="b">
            <v>0</v>
          </cell>
          <cell r="CX85" t="b">
            <v>0</v>
          </cell>
          <cell r="CZ85" t="b">
            <v>0</v>
          </cell>
          <cell r="DB85" t="b">
            <v>0</v>
          </cell>
          <cell r="DD85" t="b">
            <v>0</v>
          </cell>
          <cell r="DF85" t="b">
            <v>0</v>
          </cell>
          <cell r="DH85" t="b">
            <v>0</v>
          </cell>
          <cell r="DJ85" t="b">
            <v>0</v>
          </cell>
          <cell r="DL85" t="b">
            <v>0</v>
          </cell>
          <cell r="DN85" t="b">
            <v>0</v>
          </cell>
          <cell r="DP85" t="b">
            <v>0</v>
          </cell>
          <cell r="DV85">
            <v>0</v>
          </cell>
          <cell r="DX85">
            <v>0</v>
          </cell>
          <cell r="DZ85">
            <v>0</v>
          </cell>
          <cell r="EB85">
            <v>0</v>
          </cell>
          <cell r="ED85">
            <v>0</v>
          </cell>
          <cell r="EF85">
            <v>0</v>
          </cell>
          <cell r="EJ85">
            <v>0</v>
          </cell>
          <cell r="EL85">
            <v>0</v>
          </cell>
          <cell r="EN85">
            <v>0</v>
          </cell>
          <cell r="EP85">
            <v>0</v>
          </cell>
          <cell r="ER85">
            <v>0</v>
          </cell>
          <cell r="ET85">
            <v>0</v>
          </cell>
          <cell r="EX85">
            <v>0</v>
          </cell>
          <cell r="EZ85">
            <v>0</v>
          </cell>
          <cell r="FD85">
            <v>0</v>
          </cell>
          <cell r="FF85">
            <v>0</v>
          </cell>
        </row>
        <row r="86">
          <cell r="A86" t="str">
            <v>AMV1</v>
          </cell>
          <cell r="B86" t="str">
            <v>DK-East</v>
          </cell>
          <cell r="G86">
            <v>70</v>
          </cell>
          <cell r="H86">
            <v>250</v>
          </cell>
          <cell r="AK86">
            <v>14</v>
          </cell>
          <cell r="AL86">
            <v>178.57142857142856</v>
          </cell>
          <cell r="AN86">
            <v>0</v>
          </cell>
          <cell r="AO86">
            <v>9.24</v>
          </cell>
          <cell r="AP86">
            <v>1750</v>
          </cell>
          <cell r="AQ86">
            <v>9.8000000000000007</v>
          </cell>
          <cell r="BG86" t="b">
            <v>0</v>
          </cell>
          <cell r="BO86" t="b">
            <v>0</v>
          </cell>
          <cell r="CA86" t="b">
            <v>0</v>
          </cell>
          <cell r="CB86" t="b">
            <v>0</v>
          </cell>
          <cell r="CD86" t="b">
            <v>0</v>
          </cell>
          <cell r="CE86" t="b">
            <v>0</v>
          </cell>
          <cell r="CG86" t="b">
            <v>0</v>
          </cell>
          <cell r="CH86" t="b">
            <v>0</v>
          </cell>
          <cell r="CP86" t="str">
            <v>ECWPEBPC</v>
          </cell>
          <cell r="CT86" t="b">
            <v>0</v>
          </cell>
          <cell r="CV86" t="b">
            <v>0</v>
          </cell>
          <cell r="CX86" t="b">
            <v>0</v>
          </cell>
          <cell r="CZ86" t="b">
            <v>0</v>
          </cell>
          <cell r="DB86" t="b">
            <v>0</v>
          </cell>
          <cell r="DD86" t="b">
            <v>0</v>
          </cell>
          <cell r="DF86" t="b">
            <v>0</v>
          </cell>
          <cell r="DH86" t="b">
            <v>0</v>
          </cell>
          <cell r="DJ86" t="b">
            <v>0</v>
          </cell>
          <cell r="DL86" t="b">
            <v>0</v>
          </cell>
          <cell r="DN86" t="b">
            <v>0</v>
          </cell>
          <cell r="DP86" t="b">
            <v>0</v>
          </cell>
          <cell r="DV86">
            <v>0</v>
          </cell>
          <cell r="DX86">
            <v>0</v>
          </cell>
          <cell r="DZ86">
            <v>0</v>
          </cell>
          <cell r="EB86">
            <v>0</v>
          </cell>
          <cell r="ED86">
            <v>0</v>
          </cell>
          <cell r="EF86">
            <v>0</v>
          </cell>
          <cell r="EJ86">
            <v>0</v>
          </cell>
          <cell r="EL86">
            <v>0</v>
          </cell>
          <cell r="EN86">
            <v>0</v>
          </cell>
          <cell r="EP86">
            <v>0</v>
          </cell>
          <cell r="ER86">
            <v>0</v>
          </cell>
          <cell r="ET86">
            <v>0</v>
          </cell>
          <cell r="EX86">
            <v>0</v>
          </cell>
          <cell r="EZ86">
            <v>0</v>
          </cell>
          <cell r="FD86">
            <v>0</v>
          </cell>
          <cell r="FF86">
            <v>0</v>
          </cell>
        </row>
        <row r="87">
          <cell r="A87" t="str">
            <v>AMV1</v>
          </cell>
          <cell r="B87" t="str">
            <v>DK-East</v>
          </cell>
          <cell r="G87">
            <v>70</v>
          </cell>
          <cell r="H87">
            <v>250</v>
          </cell>
          <cell r="AK87">
            <v>14</v>
          </cell>
          <cell r="AL87">
            <v>178.57142857142856</v>
          </cell>
          <cell r="AN87">
            <v>0</v>
          </cell>
          <cell r="AO87">
            <v>9.24</v>
          </cell>
          <cell r="AP87">
            <v>1750</v>
          </cell>
          <cell r="AQ87">
            <v>9.8000000000000007</v>
          </cell>
          <cell r="BG87" t="b">
            <v>0</v>
          </cell>
          <cell r="BO87" t="b">
            <v>0</v>
          </cell>
          <cell r="CA87" t="b">
            <v>0</v>
          </cell>
          <cell r="CB87" t="b">
            <v>0</v>
          </cell>
          <cell r="CD87" t="b">
            <v>0</v>
          </cell>
          <cell r="CE87" t="b">
            <v>0</v>
          </cell>
          <cell r="CG87" t="b">
            <v>0</v>
          </cell>
          <cell r="CH87" t="b">
            <v>0</v>
          </cell>
          <cell r="CP87" t="str">
            <v>ECWPEBPC</v>
          </cell>
          <cell r="CT87" t="b">
            <v>0</v>
          </cell>
          <cell r="CV87" t="b">
            <v>0</v>
          </cell>
          <cell r="CX87" t="b">
            <v>0</v>
          </cell>
          <cell r="CZ87" t="b">
            <v>0</v>
          </cell>
          <cell r="DB87" t="b">
            <v>0</v>
          </cell>
          <cell r="DD87" t="b">
            <v>0</v>
          </cell>
          <cell r="DF87" t="b">
            <v>0</v>
          </cell>
          <cell r="DH87" t="b">
            <v>0</v>
          </cell>
          <cell r="DJ87" t="b">
            <v>0</v>
          </cell>
          <cell r="DL87" t="b">
            <v>0</v>
          </cell>
          <cell r="DN87" t="b">
            <v>0</v>
          </cell>
          <cell r="DP87" t="b">
            <v>0</v>
          </cell>
          <cell r="DV87">
            <v>0</v>
          </cell>
          <cell r="DX87">
            <v>0</v>
          </cell>
          <cell r="DZ87">
            <v>0</v>
          </cell>
          <cell r="EB87">
            <v>0</v>
          </cell>
          <cell r="ED87">
            <v>0</v>
          </cell>
          <cell r="EF87">
            <v>0</v>
          </cell>
          <cell r="EJ87">
            <v>0</v>
          </cell>
          <cell r="EL87">
            <v>0</v>
          </cell>
          <cell r="EN87">
            <v>0</v>
          </cell>
          <cell r="EP87">
            <v>0</v>
          </cell>
          <cell r="ER87">
            <v>0</v>
          </cell>
          <cell r="ET87">
            <v>0</v>
          </cell>
          <cell r="EX87">
            <v>0</v>
          </cell>
          <cell r="EZ87">
            <v>0</v>
          </cell>
          <cell r="FD87">
            <v>0</v>
          </cell>
          <cell r="FF87">
            <v>0</v>
          </cell>
        </row>
        <row r="88">
          <cell r="A88" t="str">
            <v>AMV1</v>
          </cell>
          <cell r="B88" t="str">
            <v>DK-East</v>
          </cell>
          <cell r="G88">
            <v>70</v>
          </cell>
          <cell r="H88">
            <v>250</v>
          </cell>
          <cell r="AK88">
            <v>14</v>
          </cell>
          <cell r="AL88">
            <v>178.57142857142856</v>
          </cell>
          <cell r="AN88">
            <v>0</v>
          </cell>
          <cell r="AO88">
            <v>9.24</v>
          </cell>
          <cell r="AP88">
            <v>1750</v>
          </cell>
          <cell r="AQ88">
            <v>9.8000000000000007</v>
          </cell>
          <cell r="BG88" t="b">
            <v>0</v>
          </cell>
          <cell r="BO88" t="b">
            <v>0</v>
          </cell>
          <cell r="CA88" t="b">
            <v>0</v>
          </cell>
          <cell r="CB88" t="b">
            <v>0</v>
          </cell>
          <cell r="CD88" t="b">
            <v>0</v>
          </cell>
          <cell r="CE88" t="b">
            <v>0</v>
          </cell>
          <cell r="CG88" t="b">
            <v>0</v>
          </cell>
          <cell r="CH88" t="b">
            <v>0</v>
          </cell>
          <cell r="CT88" t="b">
            <v>0</v>
          </cell>
          <cell r="CV88" t="b">
            <v>0</v>
          </cell>
          <cell r="CX88" t="b">
            <v>0</v>
          </cell>
          <cell r="CZ88" t="b">
            <v>0</v>
          </cell>
          <cell r="DB88" t="b">
            <v>0</v>
          </cell>
          <cell r="DD88" t="b">
            <v>0</v>
          </cell>
          <cell r="DF88" t="b">
            <v>0</v>
          </cell>
          <cell r="DH88" t="b">
            <v>0</v>
          </cell>
          <cell r="DJ88" t="b">
            <v>0</v>
          </cell>
          <cell r="DL88" t="b">
            <v>0</v>
          </cell>
          <cell r="DN88" t="b">
            <v>0</v>
          </cell>
          <cell r="DP88" t="b">
            <v>0</v>
          </cell>
          <cell r="DV88">
            <v>0</v>
          </cell>
          <cell r="DX88">
            <v>0</v>
          </cell>
          <cell r="DZ88">
            <v>0</v>
          </cell>
          <cell r="EB88">
            <v>0</v>
          </cell>
          <cell r="ED88">
            <v>0</v>
          </cell>
          <cell r="EF88">
            <v>0</v>
          </cell>
          <cell r="EJ88">
            <v>0</v>
          </cell>
          <cell r="EL88">
            <v>0</v>
          </cell>
          <cell r="EN88">
            <v>0</v>
          </cell>
          <cell r="EP88">
            <v>0</v>
          </cell>
          <cell r="ER88">
            <v>0</v>
          </cell>
          <cell r="ET88">
            <v>0</v>
          </cell>
          <cell r="EX88">
            <v>0</v>
          </cell>
          <cell r="EZ88">
            <v>0</v>
          </cell>
          <cell r="FD88">
            <v>0</v>
          </cell>
          <cell r="FF88">
            <v>0</v>
          </cell>
        </row>
        <row r="89">
          <cell r="A89" t="str">
            <v>AffaldKV_KBHdamp</v>
          </cell>
          <cell r="B89" t="str">
            <v>DK-East</v>
          </cell>
          <cell r="G89">
            <v>18.7</v>
          </cell>
          <cell r="H89">
            <v>85</v>
          </cell>
          <cell r="AK89">
            <v>2.8049999999999997</v>
          </cell>
          <cell r="AL89">
            <v>57.95454545454546</v>
          </cell>
          <cell r="AN89">
            <v>0</v>
          </cell>
          <cell r="AO89">
            <v>21.691999999999997</v>
          </cell>
          <cell r="AP89">
            <v>0</v>
          </cell>
          <cell r="AQ89">
            <v>1.3089999999999997</v>
          </cell>
          <cell r="BG89" t="b">
            <v>0</v>
          </cell>
          <cell r="BO89" t="b">
            <v>0</v>
          </cell>
          <cell r="CA89" t="b">
            <v>0</v>
          </cell>
          <cell r="CB89" t="b">
            <v>0</v>
          </cell>
          <cell r="CD89" t="b">
            <v>0</v>
          </cell>
          <cell r="CE89" t="b">
            <v>0</v>
          </cell>
          <cell r="CG89" t="b">
            <v>0</v>
          </cell>
          <cell r="CH89" t="b">
            <v>0</v>
          </cell>
          <cell r="CP89" t="str">
            <v>ECWSTBPC</v>
          </cell>
          <cell r="CT89" t="b">
            <v>0</v>
          </cell>
          <cell r="CV89" t="b">
            <v>0</v>
          </cell>
          <cell r="CX89" t="b">
            <v>0</v>
          </cell>
          <cell r="CZ89" t="b">
            <v>0</v>
          </cell>
          <cell r="DB89" t="b">
            <v>0</v>
          </cell>
          <cell r="DD89" t="b">
            <v>0</v>
          </cell>
          <cell r="DF89" t="b">
            <v>0</v>
          </cell>
          <cell r="DH89" t="b">
            <v>0</v>
          </cell>
          <cell r="DJ89" t="b">
            <v>0</v>
          </cell>
          <cell r="DL89" t="b">
            <v>0</v>
          </cell>
          <cell r="DN89" t="b">
            <v>0</v>
          </cell>
          <cell r="DP89" t="b">
            <v>0</v>
          </cell>
          <cell r="DV89">
            <v>0</v>
          </cell>
          <cell r="DX89">
            <v>0</v>
          </cell>
          <cell r="DZ89">
            <v>0</v>
          </cell>
          <cell r="EB89">
            <v>0</v>
          </cell>
          <cell r="ED89">
            <v>0</v>
          </cell>
          <cell r="EF89">
            <v>0</v>
          </cell>
          <cell r="EJ89">
            <v>0</v>
          </cell>
          <cell r="EL89">
            <v>0</v>
          </cell>
          <cell r="EN89">
            <v>0</v>
          </cell>
          <cell r="EP89">
            <v>0</v>
          </cell>
          <cell r="ER89">
            <v>0</v>
          </cell>
          <cell r="ET89">
            <v>0</v>
          </cell>
          <cell r="EX89">
            <v>0</v>
          </cell>
          <cell r="EZ89">
            <v>0</v>
          </cell>
          <cell r="FD89">
            <v>0</v>
          </cell>
          <cell r="FF89">
            <v>0</v>
          </cell>
        </row>
        <row r="90">
          <cell r="A90" t="str">
            <v>KedlerKBHdamp</v>
          </cell>
          <cell r="B90" t="str">
            <v>DK-East</v>
          </cell>
          <cell r="G90">
            <v>0</v>
          </cell>
          <cell r="H90">
            <v>306</v>
          </cell>
          <cell r="AK90">
            <v>0</v>
          </cell>
          <cell r="AL90">
            <v>265.608</v>
          </cell>
          <cell r="AN90">
            <v>0</v>
          </cell>
          <cell r="AO90">
            <v>0</v>
          </cell>
          <cell r="AP90">
            <v>4834.8</v>
          </cell>
          <cell r="AQ90">
            <v>0</v>
          </cell>
          <cell r="BG90" t="b">
            <v>0</v>
          </cell>
          <cell r="BO90" t="b">
            <v>0</v>
          </cell>
          <cell r="CA90" t="b">
            <v>0</v>
          </cell>
          <cell r="CB90" t="b">
            <v>0</v>
          </cell>
          <cell r="CD90" t="b">
            <v>0</v>
          </cell>
          <cell r="CE90" t="b">
            <v>0</v>
          </cell>
          <cell r="CG90" t="b">
            <v>0</v>
          </cell>
          <cell r="CH90" t="b">
            <v>0</v>
          </cell>
          <cell r="CP90" t="str">
            <v>EHHFOBOC</v>
          </cell>
          <cell r="CT90" t="b">
            <v>0</v>
          </cell>
          <cell r="CV90" t="b">
            <v>0</v>
          </cell>
          <cell r="CX90" t="b">
            <v>0</v>
          </cell>
          <cell r="CZ90" t="b">
            <v>0</v>
          </cell>
          <cell r="DB90" t="b">
            <v>0</v>
          </cell>
          <cell r="DD90" t="b">
            <v>0</v>
          </cell>
          <cell r="DF90" t="b">
            <v>0</v>
          </cell>
          <cell r="DH90" t="b">
            <v>0</v>
          </cell>
          <cell r="DJ90" t="b">
            <v>0</v>
          </cell>
          <cell r="DL90" t="b">
            <v>0</v>
          </cell>
          <cell r="DN90" t="b">
            <v>0</v>
          </cell>
          <cell r="DP90" t="b">
            <v>0</v>
          </cell>
          <cell r="DV90">
            <v>0</v>
          </cell>
          <cell r="DX90">
            <v>0</v>
          </cell>
          <cell r="DZ90">
            <v>0</v>
          </cell>
          <cell r="EB90">
            <v>0</v>
          </cell>
          <cell r="ED90">
            <v>0</v>
          </cell>
          <cell r="EF90">
            <v>0</v>
          </cell>
          <cell r="EJ90">
            <v>0</v>
          </cell>
          <cell r="EL90">
            <v>0</v>
          </cell>
          <cell r="EN90">
            <v>0</v>
          </cell>
          <cell r="EP90">
            <v>0</v>
          </cell>
          <cell r="ER90">
            <v>0</v>
          </cell>
          <cell r="ET90">
            <v>0</v>
          </cell>
          <cell r="EX90">
            <v>0</v>
          </cell>
          <cell r="EZ90">
            <v>0</v>
          </cell>
          <cell r="FD90">
            <v>0</v>
          </cell>
          <cell r="FF90">
            <v>0</v>
          </cell>
        </row>
        <row r="91">
          <cell r="A91" t="str">
            <v>KedlerKBHdamp</v>
          </cell>
          <cell r="B91" t="str">
            <v>DK-East</v>
          </cell>
          <cell r="G91">
            <v>0</v>
          </cell>
          <cell r="H91">
            <v>306</v>
          </cell>
          <cell r="AK91">
            <v>0</v>
          </cell>
          <cell r="AL91">
            <v>265.608</v>
          </cell>
          <cell r="AN91">
            <v>0</v>
          </cell>
          <cell r="AO91">
            <v>0</v>
          </cell>
          <cell r="AP91">
            <v>4834.8</v>
          </cell>
          <cell r="AQ91">
            <v>0</v>
          </cell>
          <cell r="BG91" t="b">
            <v>0</v>
          </cell>
          <cell r="BO91" t="b">
            <v>0</v>
          </cell>
          <cell r="CA91" t="b">
            <v>0</v>
          </cell>
          <cell r="CB91" t="b">
            <v>0</v>
          </cell>
          <cell r="CD91" t="b">
            <v>0</v>
          </cell>
          <cell r="CE91" t="b">
            <v>0</v>
          </cell>
          <cell r="CG91" t="b">
            <v>0</v>
          </cell>
          <cell r="CH91" t="b">
            <v>0</v>
          </cell>
          <cell r="CP91" t="str">
            <v>EHHFOBOC</v>
          </cell>
          <cell r="CT91" t="b">
            <v>0</v>
          </cell>
          <cell r="CV91" t="b">
            <v>0</v>
          </cell>
          <cell r="CX91" t="b">
            <v>0</v>
          </cell>
          <cell r="CZ91" t="b">
            <v>0</v>
          </cell>
          <cell r="DB91" t="b">
            <v>0</v>
          </cell>
          <cell r="DD91" t="b">
            <v>0</v>
          </cell>
          <cell r="DF91" t="b">
            <v>0</v>
          </cell>
          <cell r="DH91" t="b">
            <v>0</v>
          </cell>
          <cell r="DJ91" t="b">
            <v>0</v>
          </cell>
          <cell r="DL91" t="b">
            <v>0</v>
          </cell>
          <cell r="DN91" t="b">
            <v>0</v>
          </cell>
          <cell r="DP91" t="b">
            <v>0</v>
          </cell>
          <cell r="DV91">
            <v>0</v>
          </cell>
          <cell r="DX91">
            <v>0</v>
          </cell>
          <cell r="DZ91">
            <v>0</v>
          </cell>
          <cell r="EB91">
            <v>0</v>
          </cell>
          <cell r="ED91">
            <v>0</v>
          </cell>
          <cell r="EF91">
            <v>0</v>
          </cell>
          <cell r="EJ91">
            <v>0</v>
          </cell>
          <cell r="EL91">
            <v>0</v>
          </cell>
          <cell r="EN91">
            <v>0</v>
          </cell>
          <cell r="EP91">
            <v>0</v>
          </cell>
          <cell r="ER91">
            <v>0</v>
          </cell>
          <cell r="ET91">
            <v>0</v>
          </cell>
          <cell r="EX91">
            <v>0</v>
          </cell>
          <cell r="EZ91">
            <v>0</v>
          </cell>
          <cell r="FD91">
            <v>0</v>
          </cell>
          <cell r="FF91">
            <v>0</v>
          </cell>
        </row>
        <row r="92">
          <cell r="A92" t="str">
            <v>ElkedelKBHdamp</v>
          </cell>
          <cell r="B92" t="str">
            <v>DK-East</v>
          </cell>
          <cell r="G92" t="e">
            <v>#VALUE!</v>
          </cell>
          <cell r="H92">
            <v>62.5</v>
          </cell>
          <cell r="AK92">
            <v>0</v>
          </cell>
          <cell r="AL92">
            <v>0</v>
          </cell>
          <cell r="AN92">
            <v>0</v>
          </cell>
          <cell r="AO92">
            <v>0</v>
          </cell>
          <cell r="AP92">
            <v>0</v>
          </cell>
          <cell r="AQ92">
            <v>0</v>
          </cell>
          <cell r="BG92" t="b">
            <v>0</v>
          </cell>
          <cell r="BO92" t="b">
            <v>0</v>
          </cell>
          <cell r="CA92" t="b">
            <v>0</v>
          </cell>
          <cell r="CB92" t="b">
            <v>0</v>
          </cell>
          <cell r="CD92" t="b">
            <v>0</v>
          </cell>
          <cell r="CE92" t="b">
            <v>0</v>
          </cell>
          <cell r="CG92" t="b">
            <v>0</v>
          </cell>
          <cell r="CH92" t="b">
            <v>0</v>
          </cell>
          <cell r="CP92">
            <v>0</v>
          </cell>
          <cell r="CT92" t="b">
            <v>0</v>
          </cell>
          <cell r="CV92" t="b">
            <v>0</v>
          </cell>
          <cell r="CX92" t="b">
            <v>0</v>
          </cell>
          <cell r="CZ92" t="b">
            <v>0</v>
          </cell>
          <cell r="DB92" t="b">
            <v>0</v>
          </cell>
          <cell r="DD92" t="b">
            <v>0</v>
          </cell>
          <cell r="DF92" t="b">
            <v>0</v>
          </cell>
          <cell r="DH92" t="b">
            <v>0</v>
          </cell>
          <cell r="DJ92" t="b">
            <v>0</v>
          </cell>
          <cell r="DL92" t="b">
            <v>0</v>
          </cell>
          <cell r="DN92" t="b">
            <v>0</v>
          </cell>
          <cell r="DP92" t="b">
            <v>0</v>
          </cell>
          <cell r="DV92">
            <v>0</v>
          </cell>
          <cell r="DX92">
            <v>0</v>
          </cell>
          <cell r="DZ92">
            <v>0</v>
          </cell>
          <cell r="EB92">
            <v>0</v>
          </cell>
          <cell r="ED92">
            <v>0</v>
          </cell>
          <cell r="EF92">
            <v>0</v>
          </cell>
          <cell r="EJ92">
            <v>0</v>
          </cell>
          <cell r="EL92">
            <v>0</v>
          </cell>
          <cell r="EN92">
            <v>0</v>
          </cell>
          <cell r="EP92">
            <v>0</v>
          </cell>
          <cell r="ER92">
            <v>0</v>
          </cell>
          <cell r="ET92">
            <v>0</v>
          </cell>
          <cell r="EX92">
            <v>0</v>
          </cell>
          <cell r="EZ92">
            <v>0</v>
          </cell>
          <cell r="FD92">
            <v>0</v>
          </cell>
          <cell r="FF92">
            <v>0</v>
          </cell>
        </row>
        <row r="93">
          <cell r="A93" t="str">
            <v>KARA_Forbrænding</v>
          </cell>
          <cell r="B93" t="str">
            <v>DK-East</v>
          </cell>
          <cell r="G93">
            <v>0</v>
          </cell>
          <cell r="H93">
            <v>40</v>
          </cell>
          <cell r="AK93">
            <v>0</v>
          </cell>
          <cell r="AL93">
            <v>31.44</v>
          </cell>
          <cell r="AN93">
            <v>0</v>
          </cell>
          <cell r="AO93">
            <v>7.92</v>
          </cell>
          <cell r="AP93">
            <v>0</v>
          </cell>
          <cell r="AQ93">
            <v>2.8000000000000003</v>
          </cell>
          <cell r="BG93" t="b">
            <v>0</v>
          </cell>
          <cell r="BO93" t="b">
            <v>0</v>
          </cell>
          <cell r="CA93" t="b">
            <v>0</v>
          </cell>
          <cell r="CB93" t="b">
            <v>0</v>
          </cell>
          <cell r="CD93" t="b">
            <v>0</v>
          </cell>
          <cell r="CE93" t="b">
            <v>0</v>
          </cell>
          <cell r="CG93" t="b">
            <v>0</v>
          </cell>
          <cell r="CH93" t="b">
            <v>0</v>
          </cell>
          <cell r="CP93" t="str">
            <v>EHWSTBOC</v>
          </cell>
          <cell r="CT93" t="b">
            <v>0</v>
          </cell>
          <cell r="CV93" t="b">
            <v>0</v>
          </cell>
          <cell r="CX93" t="b">
            <v>0</v>
          </cell>
          <cell r="CZ93" t="b">
            <v>0</v>
          </cell>
          <cell r="DB93" t="b">
            <v>0</v>
          </cell>
          <cell r="DD93" t="b">
            <v>0</v>
          </cell>
          <cell r="DF93" t="b">
            <v>0</v>
          </cell>
          <cell r="DH93" t="b">
            <v>0</v>
          </cell>
          <cell r="DJ93" t="b">
            <v>0</v>
          </cell>
          <cell r="DL93" t="b">
            <v>0</v>
          </cell>
          <cell r="DN93" t="b">
            <v>0</v>
          </cell>
          <cell r="DP93" t="b">
            <v>0</v>
          </cell>
          <cell r="DV93">
            <v>0</v>
          </cell>
          <cell r="DX93">
            <v>0</v>
          </cell>
          <cell r="DZ93">
            <v>0</v>
          </cell>
          <cell r="EB93">
            <v>0</v>
          </cell>
          <cell r="ED93">
            <v>0</v>
          </cell>
          <cell r="EF93">
            <v>0</v>
          </cell>
          <cell r="EJ93">
            <v>0</v>
          </cell>
          <cell r="EL93">
            <v>0</v>
          </cell>
          <cell r="EN93">
            <v>0</v>
          </cell>
          <cell r="EP93">
            <v>0</v>
          </cell>
          <cell r="ER93">
            <v>0</v>
          </cell>
          <cell r="ET93">
            <v>0</v>
          </cell>
          <cell r="EX93">
            <v>0</v>
          </cell>
          <cell r="EZ93">
            <v>0</v>
          </cell>
          <cell r="FD93">
            <v>0</v>
          </cell>
          <cell r="FF93">
            <v>0</v>
          </cell>
        </row>
        <row r="94">
          <cell r="A94" t="str">
            <v>KARA_Forbrænding2</v>
          </cell>
          <cell r="B94" t="str">
            <v>DK-East</v>
          </cell>
          <cell r="G94">
            <v>0</v>
          </cell>
          <cell r="H94">
            <v>0.28000000000000003</v>
          </cell>
          <cell r="AK94">
            <v>0</v>
          </cell>
          <cell r="AL94">
            <v>0.22008000000000003</v>
          </cell>
          <cell r="AN94">
            <v>0</v>
          </cell>
          <cell r="AO94">
            <v>5.544000000000001E-2</v>
          </cell>
          <cell r="AP94">
            <v>0</v>
          </cell>
          <cell r="AQ94">
            <v>1.9600000000000003E-2</v>
          </cell>
          <cell r="BG94" t="b">
            <v>0</v>
          </cell>
          <cell r="BO94" t="b">
            <v>0</v>
          </cell>
          <cell r="CA94" t="b">
            <v>0</v>
          </cell>
          <cell r="CB94" t="b">
            <v>0</v>
          </cell>
          <cell r="CD94" t="b">
            <v>0</v>
          </cell>
          <cell r="CE94" t="b">
            <v>0</v>
          </cell>
          <cell r="CG94" t="b">
            <v>0</v>
          </cell>
          <cell r="CH94" t="b">
            <v>0</v>
          </cell>
          <cell r="CP94" t="str">
            <v>EHWSTBOC</v>
          </cell>
          <cell r="CT94" t="b">
            <v>0</v>
          </cell>
          <cell r="CV94" t="b">
            <v>0</v>
          </cell>
          <cell r="CX94" t="b">
            <v>0</v>
          </cell>
          <cell r="CZ94" t="b">
            <v>0</v>
          </cell>
          <cell r="DB94" t="b">
            <v>0</v>
          </cell>
          <cell r="DD94" t="b">
            <v>0</v>
          </cell>
          <cell r="DF94" t="b">
            <v>0</v>
          </cell>
          <cell r="DH94" t="b">
            <v>0</v>
          </cell>
          <cell r="DJ94" t="b">
            <v>0</v>
          </cell>
          <cell r="DL94" t="b">
            <v>0</v>
          </cell>
          <cell r="DN94" t="b">
            <v>0</v>
          </cell>
          <cell r="DP94" t="b">
            <v>0</v>
          </cell>
          <cell r="DV94">
            <v>0</v>
          </cell>
          <cell r="DX94">
            <v>0</v>
          </cell>
          <cell r="DZ94">
            <v>0</v>
          </cell>
          <cell r="EB94">
            <v>0</v>
          </cell>
          <cell r="ED94">
            <v>0</v>
          </cell>
          <cell r="EF94">
            <v>0</v>
          </cell>
          <cell r="EJ94">
            <v>0</v>
          </cell>
          <cell r="EL94">
            <v>0</v>
          </cell>
          <cell r="EN94">
            <v>0</v>
          </cell>
          <cell r="EP94">
            <v>0</v>
          </cell>
          <cell r="ER94">
            <v>0</v>
          </cell>
          <cell r="ET94">
            <v>0</v>
          </cell>
          <cell r="EX94">
            <v>0</v>
          </cell>
          <cell r="EZ94">
            <v>0</v>
          </cell>
          <cell r="FD94">
            <v>0</v>
          </cell>
          <cell r="FF94">
            <v>0</v>
          </cell>
        </row>
        <row r="95">
          <cell r="A95" t="str">
            <v>KARA_Forbrænding2</v>
          </cell>
          <cell r="B95" t="str">
            <v>DK-East</v>
          </cell>
          <cell r="G95">
            <v>0</v>
          </cell>
          <cell r="H95">
            <v>0.28000000000000003</v>
          </cell>
          <cell r="AK95">
            <v>0</v>
          </cell>
          <cell r="AL95">
            <v>0.22008000000000003</v>
          </cell>
          <cell r="AN95">
            <v>0</v>
          </cell>
          <cell r="AO95">
            <v>5.544000000000001E-2</v>
          </cell>
          <cell r="AP95">
            <v>0</v>
          </cell>
          <cell r="AQ95">
            <v>1.9600000000000003E-2</v>
          </cell>
          <cell r="BG95" t="b">
            <v>0</v>
          </cell>
          <cell r="BO95" t="b">
            <v>0</v>
          </cell>
          <cell r="CA95" t="b">
            <v>0</v>
          </cell>
          <cell r="CB95" t="b">
            <v>0</v>
          </cell>
          <cell r="CD95" t="b">
            <v>0</v>
          </cell>
          <cell r="CE95" t="b">
            <v>0</v>
          </cell>
          <cell r="CG95" t="b">
            <v>0</v>
          </cell>
          <cell r="CH95" t="b">
            <v>0</v>
          </cell>
          <cell r="CP95" t="str">
            <v>EHWSTBOC</v>
          </cell>
          <cell r="CT95" t="b">
            <v>0</v>
          </cell>
          <cell r="CV95" t="b">
            <v>0</v>
          </cell>
          <cell r="CX95" t="b">
            <v>0</v>
          </cell>
          <cell r="CZ95" t="b">
            <v>0</v>
          </cell>
          <cell r="DB95" t="b">
            <v>0</v>
          </cell>
          <cell r="DD95" t="b">
            <v>0</v>
          </cell>
          <cell r="DF95" t="b">
            <v>0</v>
          </cell>
          <cell r="DH95" t="b">
            <v>0</v>
          </cell>
          <cell r="DJ95" t="b">
            <v>0</v>
          </cell>
          <cell r="DL95" t="b">
            <v>0</v>
          </cell>
          <cell r="DN95" t="b">
            <v>0</v>
          </cell>
          <cell r="DP95" t="b">
            <v>0</v>
          </cell>
          <cell r="DV95">
            <v>0</v>
          </cell>
          <cell r="DX95">
            <v>0</v>
          </cell>
          <cell r="DZ95">
            <v>0</v>
          </cell>
          <cell r="EB95">
            <v>0</v>
          </cell>
          <cell r="ED95">
            <v>0</v>
          </cell>
          <cell r="EF95">
            <v>0</v>
          </cell>
          <cell r="EJ95">
            <v>0</v>
          </cell>
          <cell r="EL95">
            <v>0</v>
          </cell>
          <cell r="EN95">
            <v>0</v>
          </cell>
          <cell r="EP95">
            <v>0</v>
          </cell>
          <cell r="ER95">
            <v>0</v>
          </cell>
          <cell r="ET95">
            <v>0</v>
          </cell>
          <cell r="EX95">
            <v>0</v>
          </cell>
          <cell r="EZ95">
            <v>0</v>
          </cell>
          <cell r="FD95">
            <v>0</v>
          </cell>
          <cell r="FF95">
            <v>0</v>
          </cell>
        </row>
        <row r="96">
          <cell r="A96" t="str">
            <v>KARA_Forbrænding_KV</v>
          </cell>
          <cell r="B96" t="str">
            <v>DK-East</v>
          </cell>
          <cell r="G96">
            <v>11.481600000000002</v>
          </cell>
          <cell r="H96">
            <v>41.6</v>
          </cell>
          <cell r="AK96">
            <v>2.0207616000000002</v>
          </cell>
          <cell r="AL96">
            <v>26.527536231884056</v>
          </cell>
          <cell r="AN96">
            <v>0</v>
          </cell>
          <cell r="AO96">
            <v>22.958377728000009</v>
          </cell>
          <cell r="AP96">
            <v>0</v>
          </cell>
          <cell r="AQ96">
            <v>1.033344</v>
          </cell>
          <cell r="BG96" t="b">
            <v>0</v>
          </cell>
          <cell r="BO96" t="b">
            <v>0</v>
          </cell>
          <cell r="CA96" t="b">
            <v>0</v>
          </cell>
          <cell r="CB96" t="b">
            <v>0</v>
          </cell>
          <cell r="CD96" t="b">
            <v>0</v>
          </cell>
          <cell r="CE96" t="b">
            <v>0</v>
          </cell>
          <cell r="CG96" t="b">
            <v>0</v>
          </cell>
          <cell r="CH96" t="b">
            <v>0</v>
          </cell>
          <cell r="CP96" t="str">
            <v>ECWSTBPC</v>
          </cell>
          <cell r="CT96" t="b">
            <v>0</v>
          </cell>
          <cell r="CV96" t="b">
            <v>0</v>
          </cell>
          <cell r="CX96" t="b">
            <v>0</v>
          </cell>
          <cell r="CZ96" t="b">
            <v>0</v>
          </cell>
          <cell r="DB96" t="b">
            <v>0</v>
          </cell>
          <cell r="DD96" t="b">
            <v>0</v>
          </cell>
          <cell r="DF96" t="b">
            <v>0</v>
          </cell>
          <cell r="DH96" t="b">
            <v>0</v>
          </cell>
          <cell r="DJ96" t="b">
            <v>0</v>
          </cell>
          <cell r="DL96" t="b">
            <v>0</v>
          </cell>
          <cell r="DN96" t="b">
            <v>0</v>
          </cell>
          <cell r="DP96" t="b">
            <v>0</v>
          </cell>
          <cell r="DV96">
            <v>0</v>
          </cell>
          <cell r="DX96">
            <v>0</v>
          </cell>
          <cell r="DZ96">
            <v>0</v>
          </cell>
          <cell r="EB96">
            <v>0</v>
          </cell>
          <cell r="ED96">
            <v>0</v>
          </cell>
          <cell r="EF96">
            <v>0</v>
          </cell>
          <cell r="EJ96">
            <v>0</v>
          </cell>
          <cell r="EL96">
            <v>0</v>
          </cell>
          <cell r="EN96">
            <v>0</v>
          </cell>
          <cell r="EP96">
            <v>0</v>
          </cell>
          <cell r="ER96">
            <v>0</v>
          </cell>
          <cell r="ET96">
            <v>0</v>
          </cell>
          <cell r="EX96">
            <v>0</v>
          </cell>
          <cell r="EZ96">
            <v>0</v>
          </cell>
          <cell r="FD96">
            <v>0</v>
          </cell>
          <cell r="FF96">
            <v>0</v>
          </cell>
        </row>
        <row r="97">
          <cell r="A97" t="str">
            <v>KARA_Forbrænding_KV</v>
          </cell>
          <cell r="B97" t="str">
            <v>DK-East</v>
          </cell>
          <cell r="G97">
            <v>11.481600000000002</v>
          </cell>
          <cell r="H97">
            <v>41.6</v>
          </cell>
          <cell r="AK97">
            <v>2.0207616000000002</v>
          </cell>
          <cell r="AL97">
            <v>26.527536231884056</v>
          </cell>
          <cell r="AN97">
            <v>0</v>
          </cell>
          <cell r="AO97">
            <v>22.239859200000005</v>
          </cell>
          <cell r="AP97">
            <v>0</v>
          </cell>
          <cell r="AQ97">
            <v>1.033344</v>
          </cell>
          <cell r="BG97" t="b">
            <v>0</v>
          </cell>
          <cell r="BO97" t="b">
            <v>0</v>
          </cell>
          <cell r="CA97" t="b">
            <v>0</v>
          </cell>
          <cell r="CB97" t="b">
            <v>0</v>
          </cell>
          <cell r="CD97" t="b">
            <v>0</v>
          </cell>
          <cell r="CE97" t="b">
            <v>0</v>
          </cell>
          <cell r="CG97" t="b">
            <v>0</v>
          </cell>
          <cell r="CH97" t="b">
            <v>0</v>
          </cell>
          <cell r="CP97" t="str">
            <v>ECWSTBPC</v>
          </cell>
          <cell r="CT97" t="b">
            <v>0</v>
          </cell>
          <cell r="CV97" t="b">
            <v>0</v>
          </cell>
          <cell r="CX97" t="b">
            <v>0</v>
          </cell>
          <cell r="CZ97" t="b">
            <v>0</v>
          </cell>
          <cell r="DB97" t="b">
            <v>0</v>
          </cell>
          <cell r="DD97" t="b">
            <v>0</v>
          </cell>
          <cell r="DF97" t="b">
            <v>0</v>
          </cell>
          <cell r="DH97" t="b">
            <v>0</v>
          </cell>
          <cell r="DJ97" t="b">
            <v>0</v>
          </cell>
          <cell r="DL97" t="b">
            <v>0</v>
          </cell>
          <cell r="DN97" t="b">
            <v>0</v>
          </cell>
          <cell r="DP97" t="b">
            <v>0</v>
          </cell>
          <cell r="DV97">
            <v>0</v>
          </cell>
          <cell r="DX97">
            <v>0</v>
          </cell>
          <cell r="DZ97">
            <v>0</v>
          </cell>
          <cell r="EB97">
            <v>0</v>
          </cell>
          <cell r="ED97">
            <v>0</v>
          </cell>
          <cell r="EF97">
            <v>0</v>
          </cell>
          <cell r="EJ97">
            <v>0</v>
          </cell>
          <cell r="EL97">
            <v>0</v>
          </cell>
          <cell r="EN97">
            <v>0</v>
          </cell>
          <cell r="EP97">
            <v>0</v>
          </cell>
          <cell r="ER97">
            <v>0</v>
          </cell>
          <cell r="ET97">
            <v>0</v>
          </cell>
          <cell r="EX97">
            <v>0</v>
          </cell>
          <cell r="EZ97">
            <v>0</v>
          </cell>
          <cell r="FD97">
            <v>0</v>
          </cell>
          <cell r="FF97">
            <v>0</v>
          </cell>
        </row>
        <row r="98">
          <cell r="A98" t="str">
            <v>KARA_Forbrænding_KV</v>
          </cell>
          <cell r="B98" t="str">
            <v>DK-East</v>
          </cell>
          <cell r="G98">
            <v>11.481600000000002</v>
          </cell>
          <cell r="H98">
            <v>41.6</v>
          </cell>
          <cell r="AK98">
            <v>2.0207616000000002</v>
          </cell>
          <cell r="AL98">
            <v>26.527536231884056</v>
          </cell>
          <cell r="AN98">
            <v>0</v>
          </cell>
          <cell r="AO98">
            <v>21.641093760000004</v>
          </cell>
          <cell r="AP98">
            <v>0</v>
          </cell>
          <cell r="AQ98">
            <v>1.033344</v>
          </cell>
          <cell r="BG98" t="b">
            <v>0</v>
          </cell>
          <cell r="BO98" t="b">
            <v>0</v>
          </cell>
          <cell r="CA98" t="b">
            <v>0</v>
          </cell>
          <cell r="CB98" t="b">
            <v>0</v>
          </cell>
          <cell r="CD98" t="b">
            <v>0</v>
          </cell>
          <cell r="CE98" t="b">
            <v>0</v>
          </cell>
          <cell r="CG98" t="b">
            <v>0</v>
          </cell>
          <cell r="CH98" t="b">
            <v>0</v>
          </cell>
          <cell r="CP98" t="str">
            <v>ECWSTBPC</v>
          </cell>
          <cell r="CT98" t="b">
            <v>0</v>
          </cell>
          <cell r="CV98" t="b">
            <v>0</v>
          </cell>
          <cell r="CX98" t="b">
            <v>0</v>
          </cell>
          <cell r="CZ98" t="b">
            <v>0</v>
          </cell>
          <cell r="DB98" t="b">
            <v>0</v>
          </cell>
          <cell r="DD98" t="b">
            <v>0</v>
          </cell>
          <cell r="DF98" t="b">
            <v>0</v>
          </cell>
          <cell r="DH98" t="b">
            <v>0</v>
          </cell>
          <cell r="DJ98" t="b">
            <v>0</v>
          </cell>
          <cell r="DL98" t="b">
            <v>0</v>
          </cell>
          <cell r="DN98" t="b">
            <v>0</v>
          </cell>
          <cell r="DP98" t="b">
            <v>0</v>
          </cell>
          <cell r="DV98">
            <v>0</v>
          </cell>
          <cell r="DX98">
            <v>0</v>
          </cell>
          <cell r="DZ98">
            <v>0</v>
          </cell>
          <cell r="EB98">
            <v>0</v>
          </cell>
          <cell r="ED98">
            <v>0</v>
          </cell>
          <cell r="EF98">
            <v>0</v>
          </cell>
          <cell r="EJ98">
            <v>0</v>
          </cell>
          <cell r="EL98">
            <v>0</v>
          </cell>
          <cell r="EN98">
            <v>0</v>
          </cell>
          <cell r="EP98">
            <v>0</v>
          </cell>
          <cell r="ER98">
            <v>0</v>
          </cell>
          <cell r="ET98">
            <v>0</v>
          </cell>
          <cell r="EX98">
            <v>0</v>
          </cell>
          <cell r="EZ98">
            <v>0</v>
          </cell>
          <cell r="FD98">
            <v>0</v>
          </cell>
          <cell r="FF98">
            <v>0</v>
          </cell>
        </row>
        <row r="99">
          <cell r="A99" t="str">
            <v>KARA_Forbrænding_KV</v>
          </cell>
          <cell r="B99" t="str">
            <v>DK-East</v>
          </cell>
          <cell r="G99">
            <v>11.481600000000002</v>
          </cell>
          <cell r="H99">
            <v>41.6</v>
          </cell>
          <cell r="AK99">
            <v>2.0207616000000002</v>
          </cell>
          <cell r="AL99">
            <v>26.527536231884056</v>
          </cell>
          <cell r="AN99">
            <v>0</v>
          </cell>
          <cell r="AO99">
            <v>21.281834496000005</v>
          </cell>
          <cell r="AP99">
            <v>0</v>
          </cell>
          <cell r="AQ99">
            <v>1.033344</v>
          </cell>
          <cell r="BG99" t="b">
            <v>0</v>
          </cell>
          <cell r="BO99" t="b">
            <v>0</v>
          </cell>
          <cell r="CA99" t="b">
            <v>0</v>
          </cell>
          <cell r="CB99" t="b">
            <v>0</v>
          </cell>
          <cell r="CD99" t="b">
            <v>0</v>
          </cell>
          <cell r="CE99" t="b">
            <v>0</v>
          </cell>
          <cell r="CG99" t="b">
            <v>0</v>
          </cell>
          <cell r="CH99" t="b">
            <v>0</v>
          </cell>
          <cell r="CP99" t="str">
            <v>ECWSTBPC</v>
          </cell>
          <cell r="CT99" t="b">
            <v>0</v>
          </cell>
          <cell r="CV99" t="b">
            <v>0</v>
          </cell>
          <cell r="CX99" t="b">
            <v>0</v>
          </cell>
          <cell r="CZ99" t="b">
            <v>0</v>
          </cell>
          <cell r="DB99" t="b">
            <v>0</v>
          </cell>
          <cell r="DD99" t="b">
            <v>0</v>
          </cell>
          <cell r="DF99" t="b">
            <v>0</v>
          </cell>
          <cell r="DH99" t="b">
            <v>0</v>
          </cell>
          <cell r="DJ99" t="b">
            <v>0</v>
          </cell>
          <cell r="DL99" t="b">
            <v>0</v>
          </cell>
          <cell r="DN99" t="b">
            <v>0</v>
          </cell>
          <cell r="DP99" t="b">
            <v>0</v>
          </cell>
          <cell r="DV99">
            <v>0</v>
          </cell>
          <cell r="DX99">
            <v>0</v>
          </cell>
          <cell r="DZ99">
            <v>0</v>
          </cell>
          <cell r="EB99">
            <v>0</v>
          </cell>
          <cell r="ED99">
            <v>0</v>
          </cell>
          <cell r="EF99">
            <v>0</v>
          </cell>
          <cell r="EJ99">
            <v>0</v>
          </cell>
          <cell r="EL99">
            <v>0</v>
          </cell>
          <cell r="EN99">
            <v>0</v>
          </cell>
          <cell r="EP99">
            <v>0</v>
          </cell>
          <cell r="ER99">
            <v>0</v>
          </cell>
          <cell r="ET99">
            <v>0</v>
          </cell>
          <cell r="EX99">
            <v>0</v>
          </cell>
          <cell r="EZ99">
            <v>0</v>
          </cell>
          <cell r="FD99">
            <v>0</v>
          </cell>
          <cell r="FF99">
            <v>0</v>
          </cell>
        </row>
        <row r="100">
          <cell r="A100" t="str">
            <v>KARA_Forbrænding_KV2</v>
          </cell>
          <cell r="B100" t="str">
            <v>DK-East</v>
          </cell>
          <cell r="G100">
            <v>8.1081081081081088</v>
          </cell>
          <cell r="H100">
            <v>25</v>
          </cell>
          <cell r="AK100">
            <v>1.8486486486486486</v>
          </cell>
          <cell r="AL100">
            <v>17.574999999999996</v>
          </cell>
          <cell r="AN100">
            <v>0</v>
          </cell>
          <cell r="AO100">
            <v>9.4054054054054053</v>
          </cell>
          <cell r="AP100">
            <v>0</v>
          </cell>
          <cell r="AQ100">
            <v>0.56756756756756754</v>
          </cell>
          <cell r="BG100" t="b">
            <v>0</v>
          </cell>
          <cell r="BO100" t="b">
            <v>0</v>
          </cell>
          <cell r="CA100" t="b">
            <v>0</v>
          </cell>
          <cell r="CB100" t="b">
            <v>0</v>
          </cell>
          <cell r="CD100" t="b">
            <v>0</v>
          </cell>
          <cell r="CE100" t="b">
            <v>0</v>
          </cell>
          <cell r="CG100" t="b">
            <v>0</v>
          </cell>
          <cell r="CH100" t="b">
            <v>0</v>
          </cell>
          <cell r="CP100" t="str">
            <v>ECWSTBPC</v>
          </cell>
          <cell r="CT100" t="b">
            <v>0</v>
          </cell>
          <cell r="CV100" t="b">
            <v>0</v>
          </cell>
          <cell r="CX100" t="b">
            <v>0</v>
          </cell>
          <cell r="CZ100" t="b">
            <v>0</v>
          </cell>
          <cell r="DB100" t="b">
            <v>0</v>
          </cell>
          <cell r="DD100" t="b">
            <v>0</v>
          </cell>
          <cell r="DF100" t="b">
            <v>0</v>
          </cell>
          <cell r="DH100" t="b">
            <v>0</v>
          </cell>
          <cell r="DJ100" t="b">
            <v>0</v>
          </cell>
          <cell r="DL100" t="b">
            <v>0</v>
          </cell>
          <cell r="DN100" t="b">
            <v>0</v>
          </cell>
          <cell r="DP100" t="b">
            <v>0</v>
          </cell>
          <cell r="DV100">
            <v>0</v>
          </cell>
          <cell r="DX100">
            <v>0</v>
          </cell>
          <cell r="DZ100">
            <v>0</v>
          </cell>
          <cell r="EB100">
            <v>0</v>
          </cell>
          <cell r="ED100">
            <v>0</v>
          </cell>
          <cell r="EF100">
            <v>0</v>
          </cell>
          <cell r="EJ100">
            <v>0</v>
          </cell>
          <cell r="EL100">
            <v>0</v>
          </cell>
          <cell r="EN100">
            <v>0</v>
          </cell>
          <cell r="EP100">
            <v>0</v>
          </cell>
          <cell r="ER100">
            <v>0</v>
          </cell>
          <cell r="ET100">
            <v>0</v>
          </cell>
          <cell r="EX100">
            <v>0</v>
          </cell>
          <cell r="EZ100">
            <v>0</v>
          </cell>
          <cell r="FD100">
            <v>0</v>
          </cell>
          <cell r="FF100">
            <v>0</v>
          </cell>
        </row>
        <row r="101">
          <cell r="A101" t="str">
            <v>KARA_Forbrænding_KV2</v>
          </cell>
          <cell r="B101" t="str">
            <v>DK-East</v>
          </cell>
          <cell r="G101">
            <v>8.1081081081081088</v>
          </cell>
          <cell r="H101">
            <v>25</v>
          </cell>
          <cell r="AK101">
            <v>1.8486486486486486</v>
          </cell>
          <cell r="AL101">
            <v>17.574999999999996</v>
          </cell>
          <cell r="AN101">
            <v>0</v>
          </cell>
          <cell r="AO101">
            <v>9.4054054054054053</v>
          </cell>
          <cell r="AP101">
            <v>0</v>
          </cell>
          <cell r="AQ101">
            <v>0.56756756756756754</v>
          </cell>
          <cell r="BG101" t="b">
            <v>0</v>
          </cell>
          <cell r="BO101" t="b">
            <v>0</v>
          </cell>
          <cell r="CA101" t="b">
            <v>0</v>
          </cell>
          <cell r="CB101" t="b">
            <v>0</v>
          </cell>
          <cell r="CD101" t="b">
            <v>0</v>
          </cell>
          <cell r="CE101" t="b">
            <v>0</v>
          </cell>
          <cell r="CG101" t="b">
            <v>0</v>
          </cell>
          <cell r="CH101" t="b">
            <v>0</v>
          </cell>
          <cell r="CT101" t="b">
            <v>0</v>
          </cell>
          <cell r="CV101" t="b">
            <v>0</v>
          </cell>
          <cell r="CX101" t="b">
            <v>0</v>
          </cell>
          <cell r="CZ101" t="b">
            <v>0</v>
          </cell>
          <cell r="DB101" t="b">
            <v>0</v>
          </cell>
          <cell r="DD101" t="b">
            <v>0</v>
          </cell>
          <cell r="DF101" t="b">
            <v>0</v>
          </cell>
          <cell r="DH101" t="b">
            <v>0</v>
          </cell>
          <cell r="DJ101" t="b">
            <v>0</v>
          </cell>
          <cell r="DL101" t="b">
            <v>0</v>
          </cell>
          <cell r="DN101" t="b">
            <v>0</v>
          </cell>
          <cell r="DP101" t="b">
            <v>0</v>
          </cell>
          <cell r="DV101">
            <v>0</v>
          </cell>
          <cell r="DX101">
            <v>0</v>
          </cell>
          <cell r="DZ101">
            <v>0</v>
          </cell>
          <cell r="EB101">
            <v>0</v>
          </cell>
          <cell r="ED101">
            <v>0</v>
          </cell>
          <cell r="EF101">
            <v>0</v>
          </cell>
          <cell r="EJ101">
            <v>0</v>
          </cell>
          <cell r="EL101">
            <v>0</v>
          </cell>
          <cell r="EN101">
            <v>0</v>
          </cell>
          <cell r="EP101">
            <v>0</v>
          </cell>
          <cell r="ER101">
            <v>0</v>
          </cell>
          <cell r="ET101">
            <v>0</v>
          </cell>
          <cell r="EX101">
            <v>0</v>
          </cell>
          <cell r="EZ101">
            <v>0</v>
          </cell>
          <cell r="FD101">
            <v>0</v>
          </cell>
          <cell r="FF101">
            <v>0</v>
          </cell>
        </row>
        <row r="102">
          <cell r="A102" t="str">
            <v>KARA_Forbrænding_KV3</v>
          </cell>
          <cell r="B102" t="str">
            <v>DK-East</v>
          </cell>
          <cell r="G102">
            <v>20.140845070422536</v>
          </cell>
          <cell r="H102">
            <v>55</v>
          </cell>
          <cell r="AK102">
            <v>4.9747887323943667</v>
          </cell>
          <cell r="AL102">
            <v>37.097499999999997</v>
          </cell>
          <cell r="AN102">
            <v>0</v>
          </cell>
          <cell r="AO102">
            <v>23.363380281690141</v>
          </cell>
          <cell r="AP102">
            <v>0</v>
          </cell>
          <cell r="AQ102">
            <v>1.4098591549295774</v>
          </cell>
          <cell r="BG102" t="b">
            <v>0</v>
          </cell>
          <cell r="BO102" t="b">
            <v>0</v>
          </cell>
          <cell r="CA102" t="b">
            <v>0</v>
          </cell>
          <cell r="CB102" t="b">
            <v>0</v>
          </cell>
          <cell r="CD102" t="b">
            <v>0</v>
          </cell>
          <cell r="CE102" t="b">
            <v>0</v>
          </cell>
          <cell r="CG102" t="b">
            <v>0</v>
          </cell>
          <cell r="CH102" t="b">
            <v>0</v>
          </cell>
          <cell r="CP102" t="str">
            <v>ECWSTBPC</v>
          </cell>
          <cell r="CT102" t="b">
            <v>0</v>
          </cell>
          <cell r="CV102" t="b">
            <v>0</v>
          </cell>
          <cell r="CX102" t="b">
            <v>0</v>
          </cell>
          <cell r="CZ102" t="b">
            <v>0</v>
          </cell>
          <cell r="DB102" t="b">
            <v>0</v>
          </cell>
          <cell r="DD102" t="b">
            <v>0</v>
          </cell>
          <cell r="DF102" t="b">
            <v>0</v>
          </cell>
          <cell r="DH102" t="b">
            <v>0</v>
          </cell>
          <cell r="DJ102" t="b">
            <v>0</v>
          </cell>
          <cell r="DL102" t="b">
            <v>0</v>
          </cell>
          <cell r="DN102" t="b">
            <v>0</v>
          </cell>
          <cell r="DP102" t="b">
            <v>0</v>
          </cell>
          <cell r="DV102">
            <v>0</v>
          </cell>
          <cell r="DX102">
            <v>0</v>
          </cell>
          <cell r="DZ102">
            <v>0</v>
          </cell>
          <cell r="EB102">
            <v>0</v>
          </cell>
          <cell r="ED102">
            <v>0</v>
          </cell>
          <cell r="EF102">
            <v>0</v>
          </cell>
          <cell r="EJ102">
            <v>0</v>
          </cell>
          <cell r="EL102">
            <v>0</v>
          </cell>
          <cell r="EN102">
            <v>0</v>
          </cell>
          <cell r="EP102">
            <v>0</v>
          </cell>
          <cell r="ER102">
            <v>0</v>
          </cell>
          <cell r="ET102">
            <v>0</v>
          </cell>
          <cell r="EX102">
            <v>0</v>
          </cell>
          <cell r="EZ102">
            <v>0</v>
          </cell>
          <cell r="FD102">
            <v>0</v>
          </cell>
          <cell r="FF102">
            <v>0</v>
          </cell>
        </row>
        <row r="103">
          <cell r="A103" t="str">
            <v>Lynetten</v>
          </cell>
          <cell r="B103" t="str">
            <v>DK-East</v>
          </cell>
          <cell r="G103">
            <v>0</v>
          </cell>
          <cell r="H103">
            <v>10</v>
          </cell>
          <cell r="AK103">
            <v>0</v>
          </cell>
          <cell r="AL103">
            <v>4.55</v>
          </cell>
          <cell r="AN103">
            <v>0</v>
          </cell>
          <cell r="AO103">
            <v>1.0397727272727273</v>
          </cell>
          <cell r="AP103">
            <v>575.89772727272725</v>
          </cell>
          <cell r="AQ103">
            <v>0.70000000000000007</v>
          </cell>
          <cell r="BG103" t="b">
            <v>0</v>
          </cell>
          <cell r="BO103" t="b">
            <v>0</v>
          </cell>
          <cell r="CA103" t="b">
            <v>0</v>
          </cell>
          <cell r="CB103" t="b">
            <v>0</v>
          </cell>
          <cell r="CD103" t="b">
            <v>0</v>
          </cell>
          <cell r="CE103" t="b">
            <v>0</v>
          </cell>
          <cell r="CG103" t="b">
            <v>0</v>
          </cell>
          <cell r="CH103" t="b">
            <v>0</v>
          </cell>
          <cell r="CP103" t="str">
            <v>EHWSTBOC</v>
          </cell>
          <cell r="CT103" t="b">
            <v>0</v>
          </cell>
          <cell r="CV103" t="b">
            <v>0</v>
          </cell>
          <cell r="CX103" t="b">
            <v>0</v>
          </cell>
          <cell r="CZ103" t="b">
            <v>0</v>
          </cell>
          <cell r="DB103" t="b">
            <v>0</v>
          </cell>
          <cell r="DD103" t="b">
            <v>0</v>
          </cell>
          <cell r="DF103" t="b">
            <v>0</v>
          </cell>
          <cell r="DH103" t="b">
            <v>0</v>
          </cell>
          <cell r="DJ103" t="b">
            <v>0</v>
          </cell>
          <cell r="DL103" t="b">
            <v>0</v>
          </cell>
          <cell r="DN103" t="b">
            <v>0</v>
          </cell>
          <cell r="DP103" t="b">
            <v>0</v>
          </cell>
          <cell r="DV103">
            <v>0</v>
          </cell>
          <cell r="DX103">
            <v>0</v>
          </cell>
          <cell r="DZ103">
            <v>0</v>
          </cell>
          <cell r="EB103">
            <v>0</v>
          </cell>
          <cell r="ED103">
            <v>0</v>
          </cell>
          <cell r="EF103">
            <v>0</v>
          </cell>
          <cell r="EJ103">
            <v>0</v>
          </cell>
          <cell r="EL103">
            <v>0</v>
          </cell>
          <cell r="EN103">
            <v>0</v>
          </cell>
          <cell r="EP103">
            <v>0</v>
          </cell>
          <cell r="ER103">
            <v>0</v>
          </cell>
          <cell r="ET103">
            <v>0</v>
          </cell>
          <cell r="EX103">
            <v>0</v>
          </cell>
          <cell r="EZ103">
            <v>0</v>
          </cell>
          <cell r="FD103">
            <v>0</v>
          </cell>
          <cell r="FF103">
            <v>0</v>
          </cell>
        </row>
        <row r="104">
          <cell r="A104" t="str">
            <v>Damhusåen</v>
          </cell>
          <cell r="B104" t="str">
            <v>DK-East</v>
          </cell>
          <cell r="G104">
            <v>0.55000000000000004</v>
          </cell>
          <cell r="H104">
            <v>0.21008258774948385</v>
          </cell>
          <cell r="AK104">
            <v>0.16146860734864926</v>
          </cell>
          <cell r="AL104">
            <v>2.3558239747257469E-2</v>
          </cell>
          <cell r="AN104">
            <v>0</v>
          </cell>
          <cell r="AO104">
            <v>5.5000000000000007E-2</v>
          </cell>
          <cell r="AP104">
            <v>16.5</v>
          </cell>
          <cell r="AQ104">
            <v>5.5000000000000007E-2</v>
          </cell>
          <cell r="BG104" t="b">
            <v>0</v>
          </cell>
          <cell r="BO104" t="b">
            <v>0</v>
          </cell>
          <cell r="CA104" t="b">
            <v>0</v>
          </cell>
          <cell r="CB104" t="b">
            <v>0</v>
          </cell>
          <cell r="CD104" t="b">
            <v>0</v>
          </cell>
          <cell r="CE104" t="b">
            <v>0</v>
          </cell>
          <cell r="CG104" t="b">
            <v>0</v>
          </cell>
          <cell r="CH104" t="b">
            <v>0</v>
          </cell>
          <cell r="CP104" t="str">
            <v>ECBGAENC</v>
          </cell>
          <cell r="CT104" t="b">
            <v>0</v>
          </cell>
          <cell r="CV104" t="b">
            <v>0</v>
          </cell>
          <cell r="CX104" t="b">
            <v>0</v>
          </cell>
          <cell r="CZ104" t="b">
            <v>0</v>
          </cell>
          <cell r="DB104" t="b">
            <v>0</v>
          </cell>
          <cell r="DD104" t="b">
            <v>0</v>
          </cell>
          <cell r="DF104" t="b">
            <v>0</v>
          </cell>
          <cell r="DH104" t="b">
            <v>0</v>
          </cell>
          <cell r="DJ104" t="b">
            <v>0</v>
          </cell>
          <cell r="DL104" t="b">
            <v>0</v>
          </cell>
          <cell r="DN104" t="b">
            <v>0</v>
          </cell>
          <cell r="DP104" t="b">
            <v>0</v>
          </cell>
          <cell r="DV104">
            <v>0</v>
          </cell>
          <cell r="DX104">
            <v>0</v>
          </cell>
          <cell r="DZ104">
            <v>0</v>
          </cell>
          <cell r="EB104">
            <v>0</v>
          </cell>
          <cell r="ED104">
            <v>0</v>
          </cell>
          <cell r="EF104">
            <v>0</v>
          </cell>
          <cell r="EJ104">
            <v>0</v>
          </cell>
          <cell r="EL104">
            <v>0</v>
          </cell>
          <cell r="EN104">
            <v>0</v>
          </cell>
          <cell r="EP104">
            <v>0</v>
          </cell>
          <cell r="ER104">
            <v>0</v>
          </cell>
          <cell r="ET104">
            <v>0</v>
          </cell>
          <cell r="EX104">
            <v>0</v>
          </cell>
          <cell r="EZ104">
            <v>0</v>
          </cell>
          <cell r="FD104">
            <v>0</v>
          </cell>
          <cell r="FF104">
            <v>0</v>
          </cell>
        </row>
        <row r="105">
          <cell r="A105" t="str">
            <v>VEGA_Forbrænding</v>
          </cell>
          <cell r="B105" t="str">
            <v>DK-East</v>
          </cell>
          <cell r="G105">
            <v>0</v>
          </cell>
          <cell r="H105">
            <v>16</v>
          </cell>
          <cell r="AK105">
            <v>0</v>
          </cell>
          <cell r="AL105">
            <v>12.8</v>
          </cell>
          <cell r="AN105">
            <v>0</v>
          </cell>
          <cell r="AO105">
            <v>3.1680000000000001</v>
          </cell>
          <cell r="AP105">
            <v>0</v>
          </cell>
          <cell r="AQ105">
            <v>1.1200000000000001</v>
          </cell>
          <cell r="BG105" t="b">
            <v>0</v>
          </cell>
          <cell r="BO105" t="b">
            <v>0</v>
          </cell>
          <cell r="CA105" t="b">
            <v>0</v>
          </cell>
          <cell r="CB105" t="b">
            <v>0</v>
          </cell>
          <cell r="CD105" t="b">
            <v>0</v>
          </cell>
          <cell r="CE105" t="b">
            <v>0</v>
          </cell>
          <cell r="CG105" t="b">
            <v>0</v>
          </cell>
          <cell r="CH105" t="b">
            <v>0</v>
          </cell>
          <cell r="CP105" t="str">
            <v>EHWSTBOC</v>
          </cell>
          <cell r="CT105" t="b">
            <v>0</v>
          </cell>
          <cell r="CV105" t="b">
            <v>0</v>
          </cell>
          <cell r="CX105" t="b">
            <v>0</v>
          </cell>
          <cell r="CZ105" t="b">
            <v>0</v>
          </cell>
          <cell r="DB105" t="b">
            <v>0</v>
          </cell>
          <cell r="DD105" t="b">
            <v>0</v>
          </cell>
          <cell r="DF105" t="b">
            <v>0</v>
          </cell>
          <cell r="DH105" t="b">
            <v>0</v>
          </cell>
          <cell r="DJ105" t="b">
            <v>0</v>
          </cell>
          <cell r="DL105" t="b">
            <v>0</v>
          </cell>
          <cell r="DN105" t="b">
            <v>0</v>
          </cell>
          <cell r="DP105" t="b">
            <v>0</v>
          </cell>
          <cell r="DV105">
            <v>0</v>
          </cell>
          <cell r="DX105">
            <v>0</v>
          </cell>
          <cell r="DZ105">
            <v>0</v>
          </cell>
          <cell r="EB105">
            <v>0</v>
          </cell>
          <cell r="ED105">
            <v>0</v>
          </cell>
          <cell r="EF105">
            <v>0</v>
          </cell>
          <cell r="EJ105">
            <v>0</v>
          </cell>
          <cell r="EL105">
            <v>0</v>
          </cell>
          <cell r="EN105">
            <v>0</v>
          </cell>
          <cell r="EP105">
            <v>0</v>
          </cell>
          <cell r="ER105">
            <v>0</v>
          </cell>
          <cell r="ET105">
            <v>0</v>
          </cell>
          <cell r="EX105">
            <v>0</v>
          </cell>
          <cell r="EZ105">
            <v>0</v>
          </cell>
          <cell r="FD105">
            <v>0</v>
          </cell>
          <cell r="FF105">
            <v>0</v>
          </cell>
        </row>
        <row r="106">
          <cell r="A106" t="str">
            <v>Vestforbrænding_Kedel</v>
          </cell>
          <cell r="B106" t="str">
            <v>DK-East</v>
          </cell>
          <cell r="G106">
            <v>0</v>
          </cell>
          <cell r="H106">
            <v>0.5</v>
          </cell>
          <cell r="AK106">
            <v>0</v>
          </cell>
          <cell r="AL106">
            <v>0.39400000000000002</v>
          </cell>
          <cell r="AN106">
            <v>0</v>
          </cell>
          <cell r="AO106">
            <v>9.9000000000000005E-2</v>
          </cell>
          <cell r="AP106">
            <v>0</v>
          </cell>
          <cell r="AQ106">
            <v>3.5000000000000003E-2</v>
          </cell>
          <cell r="BG106" t="b">
            <v>0</v>
          </cell>
          <cell r="BO106" t="b">
            <v>0</v>
          </cell>
          <cell r="CA106" t="b">
            <v>0</v>
          </cell>
          <cell r="CB106" t="b">
            <v>0</v>
          </cell>
          <cell r="CD106" t="b">
            <v>0</v>
          </cell>
          <cell r="CE106" t="b">
            <v>0</v>
          </cell>
          <cell r="CG106" t="b">
            <v>0</v>
          </cell>
          <cell r="CH106" t="b">
            <v>0</v>
          </cell>
          <cell r="CT106" t="b">
            <v>0</v>
          </cell>
          <cell r="CV106" t="b">
            <v>0</v>
          </cell>
          <cell r="CX106" t="b">
            <v>0</v>
          </cell>
          <cell r="CZ106" t="b">
            <v>0</v>
          </cell>
          <cell r="DB106" t="b">
            <v>0</v>
          </cell>
          <cell r="DD106" t="b">
            <v>0</v>
          </cell>
          <cell r="DF106" t="b">
            <v>0</v>
          </cell>
          <cell r="DH106" t="b">
            <v>0</v>
          </cell>
          <cell r="DJ106" t="b">
            <v>0</v>
          </cell>
          <cell r="DL106" t="b">
            <v>0</v>
          </cell>
          <cell r="DN106" t="b">
            <v>0</v>
          </cell>
          <cell r="DP106" t="b">
            <v>0</v>
          </cell>
          <cell r="DV106">
            <v>0</v>
          </cell>
          <cell r="DX106">
            <v>0</v>
          </cell>
          <cell r="DZ106">
            <v>0</v>
          </cell>
          <cell r="EB106">
            <v>0</v>
          </cell>
          <cell r="ED106">
            <v>0</v>
          </cell>
          <cell r="EF106">
            <v>0</v>
          </cell>
          <cell r="EJ106">
            <v>0</v>
          </cell>
          <cell r="EL106">
            <v>0</v>
          </cell>
          <cell r="EN106">
            <v>0</v>
          </cell>
          <cell r="EP106">
            <v>0</v>
          </cell>
          <cell r="ER106">
            <v>0</v>
          </cell>
          <cell r="ET106">
            <v>0</v>
          </cell>
          <cell r="EX106">
            <v>0</v>
          </cell>
          <cell r="EZ106">
            <v>0</v>
          </cell>
          <cell r="FD106">
            <v>0</v>
          </cell>
          <cell r="FF106">
            <v>0</v>
          </cell>
        </row>
        <row r="107">
          <cell r="A107" t="str">
            <v>Vestforbrænding_Kedel</v>
          </cell>
          <cell r="B107" t="str">
            <v>DK-East</v>
          </cell>
          <cell r="G107">
            <v>0</v>
          </cell>
          <cell r="H107">
            <v>0.5</v>
          </cell>
          <cell r="AK107">
            <v>0</v>
          </cell>
          <cell r="AL107">
            <v>0.39400000000000002</v>
          </cell>
          <cell r="AN107">
            <v>0</v>
          </cell>
          <cell r="AO107">
            <v>9.9000000000000005E-2</v>
          </cell>
          <cell r="AP107">
            <v>0</v>
          </cell>
          <cell r="AQ107">
            <v>3.5000000000000003E-2</v>
          </cell>
          <cell r="BG107" t="b">
            <v>0</v>
          </cell>
          <cell r="BO107" t="b">
            <v>0</v>
          </cell>
          <cell r="CA107" t="b">
            <v>0</v>
          </cell>
          <cell r="CB107" t="b">
            <v>0</v>
          </cell>
          <cell r="CD107" t="b">
            <v>0</v>
          </cell>
          <cell r="CE107" t="b">
            <v>0</v>
          </cell>
          <cell r="CG107" t="b">
            <v>0</v>
          </cell>
          <cell r="CH107" t="b">
            <v>0</v>
          </cell>
          <cell r="CP107" t="str">
            <v>EHWSTBOC</v>
          </cell>
          <cell r="CT107" t="b">
            <v>0</v>
          </cell>
          <cell r="CV107" t="b">
            <v>0</v>
          </cell>
          <cell r="CX107" t="b">
            <v>0</v>
          </cell>
          <cell r="CZ107" t="b">
            <v>0</v>
          </cell>
          <cell r="DB107" t="b">
            <v>0</v>
          </cell>
          <cell r="DD107" t="b">
            <v>0</v>
          </cell>
          <cell r="DF107" t="b">
            <v>0</v>
          </cell>
          <cell r="DH107" t="b">
            <v>0</v>
          </cell>
          <cell r="DJ107" t="b">
            <v>0</v>
          </cell>
          <cell r="DL107" t="b">
            <v>0</v>
          </cell>
          <cell r="DN107" t="b">
            <v>0</v>
          </cell>
          <cell r="DP107" t="b">
            <v>0</v>
          </cell>
          <cell r="DV107">
            <v>0</v>
          </cell>
          <cell r="DX107">
            <v>0</v>
          </cell>
          <cell r="DZ107">
            <v>0</v>
          </cell>
          <cell r="EB107">
            <v>0</v>
          </cell>
          <cell r="ED107">
            <v>0</v>
          </cell>
          <cell r="EF107">
            <v>0</v>
          </cell>
          <cell r="EJ107">
            <v>0</v>
          </cell>
          <cell r="EL107">
            <v>0</v>
          </cell>
          <cell r="EN107">
            <v>0</v>
          </cell>
          <cell r="EP107">
            <v>0</v>
          </cell>
          <cell r="ER107">
            <v>0</v>
          </cell>
          <cell r="ET107">
            <v>0</v>
          </cell>
          <cell r="EX107">
            <v>0</v>
          </cell>
          <cell r="EZ107">
            <v>0</v>
          </cell>
          <cell r="FD107">
            <v>0</v>
          </cell>
          <cell r="FF107">
            <v>0</v>
          </cell>
        </row>
        <row r="108">
          <cell r="A108" t="str">
            <v>Vestforbrænding_Kedel</v>
          </cell>
          <cell r="B108" t="str">
            <v>DK-East</v>
          </cell>
          <cell r="G108">
            <v>0</v>
          </cell>
          <cell r="H108">
            <v>0.5</v>
          </cell>
          <cell r="AK108">
            <v>0</v>
          </cell>
          <cell r="AL108">
            <v>0.39400000000000002</v>
          </cell>
          <cell r="AN108">
            <v>0</v>
          </cell>
          <cell r="AO108">
            <v>9.9000000000000005E-2</v>
          </cell>
          <cell r="AP108">
            <v>0</v>
          </cell>
          <cell r="AQ108">
            <v>3.5000000000000003E-2</v>
          </cell>
          <cell r="BG108" t="b">
            <v>0</v>
          </cell>
          <cell r="BO108" t="b">
            <v>0</v>
          </cell>
          <cell r="CA108" t="b">
            <v>0</v>
          </cell>
          <cell r="CB108" t="b">
            <v>0</v>
          </cell>
          <cell r="CD108" t="b">
            <v>0</v>
          </cell>
          <cell r="CE108" t="b">
            <v>0</v>
          </cell>
          <cell r="CG108" t="b">
            <v>0</v>
          </cell>
          <cell r="CH108" t="b">
            <v>0</v>
          </cell>
          <cell r="CT108" t="b">
            <v>0</v>
          </cell>
          <cell r="CV108" t="b">
            <v>0</v>
          </cell>
          <cell r="CX108" t="b">
            <v>0</v>
          </cell>
          <cell r="CZ108" t="b">
            <v>0</v>
          </cell>
          <cell r="DB108" t="b">
            <v>0</v>
          </cell>
          <cell r="DD108" t="b">
            <v>0</v>
          </cell>
          <cell r="DF108" t="b">
            <v>0</v>
          </cell>
          <cell r="DH108" t="b">
            <v>0</v>
          </cell>
          <cell r="DJ108" t="b">
            <v>0</v>
          </cell>
          <cell r="DL108" t="b">
            <v>0</v>
          </cell>
          <cell r="DN108" t="b">
            <v>0</v>
          </cell>
          <cell r="DP108" t="b">
            <v>0</v>
          </cell>
          <cell r="DV108">
            <v>0</v>
          </cell>
          <cell r="DX108">
            <v>0</v>
          </cell>
          <cell r="DZ108">
            <v>0</v>
          </cell>
          <cell r="EB108">
            <v>0</v>
          </cell>
          <cell r="ED108">
            <v>0</v>
          </cell>
          <cell r="EF108">
            <v>0</v>
          </cell>
          <cell r="EJ108">
            <v>0</v>
          </cell>
          <cell r="EL108">
            <v>0</v>
          </cell>
          <cell r="EN108">
            <v>0</v>
          </cell>
          <cell r="EP108">
            <v>0</v>
          </cell>
          <cell r="ER108">
            <v>0</v>
          </cell>
          <cell r="ET108">
            <v>0</v>
          </cell>
          <cell r="EX108">
            <v>0</v>
          </cell>
          <cell r="EZ108">
            <v>0</v>
          </cell>
          <cell r="FD108">
            <v>0</v>
          </cell>
          <cell r="FF108">
            <v>0</v>
          </cell>
        </row>
        <row r="109">
          <cell r="A109" t="str">
            <v>Vestforbrænding_KV1</v>
          </cell>
          <cell r="B109" t="str">
            <v>DK-East</v>
          </cell>
          <cell r="G109">
            <v>13.86</v>
          </cell>
          <cell r="H109">
            <v>55</v>
          </cell>
          <cell r="AK109">
            <v>2.2869000000000002</v>
          </cell>
          <cell r="AL109">
            <v>36.011904761904766</v>
          </cell>
          <cell r="AN109">
            <v>0</v>
          </cell>
          <cell r="AO109">
            <v>27.714178800000003</v>
          </cell>
          <cell r="AP109">
            <v>0</v>
          </cell>
          <cell r="AQ109">
            <v>1.2473999999999998</v>
          </cell>
          <cell r="BG109" t="b">
            <v>0</v>
          </cell>
          <cell r="BO109" t="b">
            <v>0</v>
          </cell>
          <cell r="CA109" t="b">
            <v>0</v>
          </cell>
          <cell r="CB109" t="b">
            <v>0</v>
          </cell>
          <cell r="CD109" t="b">
            <v>0</v>
          </cell>
          <cell r="CE109" t="b">
            <v>0</v>
          </cell>
          <cell r="CG109" t="b">
            <v>0</v>
          </cell>
          <cell r="CH109" t="b">
            <v>0</v>
          </cell>
          <cell r="CP109" t="str">
            <v>ECWSTBPC</v>
          </cell>
          <cell r="CT109" t="b">
            <v>0</v>
          </cell>
          <cell r="CV109" t="b">
            <v>0</v>
          </cell>
          <cell r="CX109" t="b">
            <v>0</v>
          </cell>
          <cell r="CZ109" t="b">
            <v>0</v>
          </cell>
          <cell r="DB109" t="b">
            <v>0</v>
          </cell>
          <cell r="DD109" t="b">
            <v>0</v>
          </cell>
          <cell r="DF109" t="b">
            <v>0</v>
          </cell>
          <cell r="DH109" t="b">
            <v>0</v>
          </cell>
          <cell r="DJ109" t="b">
            <v>0</v>
          </cell>
          <cell r="DL109" t="b">
            <v>0</v>
          </cell>
          <cell r="DN109" t="b">
            <v>0</v>
          </cell>
          <cell r="DP109" t="b">
            <v>0</v>
          </cell>
          <cell r="DV109">
            <v>0</v>
          </cell>
          <cell r="DX109">
            <v>0</v>
          </cell>
          <cell r="DZ109">
            <v>0</v>
          </cell>
          <cell r="EB109">
            <v>0</v>
          </cell>
          <cell r="ED109">
            <v>0</v>
          </cell>
          <cell r="EF109">
            <v>0</v>
          </cell>
          <cell r="EJ109">
            <v>0</v>
          </cell>
          <cell r="EL109">
            <v>0</v>
          </cell>
          <cell r="EN109">
            <v>0</v>
          </cell>
          <cell r="EP109">
            <v>0</v>
          </cell>
          <cell r="ER109">
            <v>0</v>
          </cell>
          <cell r="ET109">
            <v>0</v>
          </cell>
          <cell r="EX109">
            <v>0</v>
          </cell>
          <cell r="EZ109">
            <v>0</v>
          </cell>
          <cell r="FD109">
            <v>0</v>
          </cell>
          <cell r="FF109">
            <v>0</v>
          </cell>
        </row>
        <row r="110">
          <cell r="A110" t="str">
            <v>Vestforbrænding_KV1</v>
          </cell>
          <cell r="B110" t="str">
            <v>DK-East</v>
          </cell>
          <cell r="G110">
            <v>13.86</v>
          </cell>
          <cell r="H110">
            <v>55</v>
          </cell>
          <cell r="AK110">
            <v>2.2869000000000002</v>
          </cell>
          <cell r="AL110">
            <v>36.011904761904766</v>
          </cell>
          <cell r="AN110">
            <v>0</v>
          </cell>
          <cell r="AO110">
            <v>26.846820000000001</v>
          </cell>
          <cell r="AP110">
            <v>0</v>
          </cell>
          <cell r="AQ110">
            <v>1.2473999999999998</v>
          </cell>
          <cell r="BG110" t="b">
            <v>0</v>
          </cell>
          <cell r="BO110" t="b">
            <v>0</v>
          </cell>
          <cell r="CA110" t="b">
            <v>0</v>
          </cell>
          <cell r="CB110" t="b">
            <v>0</v>
          </cell>
          <cell r="CD110" t="b">
            <v>0</v>
          </cell>
          <cell r="CE110" t="b">
            <v>0</v>
          </cell>
          <cell r="CG110" t="b">
            <v>0</v>
          </cell>
          <cell r="CH110" t="b">
            <v>0</v>
          </cell>
          <cell r="CP110" t="str">
            <v>ECWSTBPC</v>
          </cell>
          <cell r="CT110" t="b">
            <v>0</v>
          </cell>
          <cell r="CV110" t="b">
            <v>0</v>
          </cell>
          <cell r="CX110" t="b">
            <v>0</v>
          </cell>
          <cell r="CZ110" t="b">
            <v>0</v>
          </cell>
          <cell r="DB110" t="b">
            <v>0</v>
          </cell>
          <cell r="DD110" t="b">
            <v>0</v>
          </cell>
          <cell r="DF110" t="b">
            <v>0</v>
          </cell>
          <cell r="DH110" t="b">
            <v>0</v>
          </cell>
          <cell r="DJ110" t="b">
            <v>0</v>
          </cell>
          <cell r="DL110" t="b">
            <v>0</v>
          </cell>
          <cell r="DN110" t="b">
            <v>0</v>
          </cell>
          <cell r="DP110" t="b">
            <v>0</v>
          </cell>
          <cell r="DV110">
            <v>0</v>
          </cell>
          <cell r="DX110">
            <v>0</v>
          </cell>
          <cell r="DZ110">
            <v>0</v>
          </cell>
          <cell r="EB110">
            <v>0</v>
          </cell>
          <cell r="ED110">
            <v>0</v>
          </cell>
          <cell r="EF110">
            <v>0</v>
          </cell>
          <cell r="EJ110">
            <v>0</v>
          </cell>
          <cell r="EL110">
            <v>0</v>
          </cell>
          <cell r="EN110">
            <v>0</v>
          </cell>
          <cell r="EP110">
            <v>0</v>
          </cell>
          <cell r="ER110">
            <v>0</v>
          </cell>
          <cell r="ET110">
            <v>0</v>
          </cell>
          <cell r="EX110">
            <v>0</v>
          </cell>
          <cell r="EZ110">
            <v>0</v>
          </cell>
          <cell r="FD110">
            <v>0</v>
          </cell>
          <cell r="FF110">
            <v>0</v>
          </cell>
        </row>
        <row r="111">
          <cell r="A111" t="str">
            <v>Vestforbrænding_KV1</v>
          </cell>
          <cell r="B111" t="str">
            <v>DK-East</v>
          </cell>
          <cell r="G111">
            <v>13.86</v>
          </cell>
          <cell r="H111">
            <v>55</v>
          </cell>
          <cell r="AK111">
            <v>2.2869000000000002</v>
          </cell>
          <cell r="AL111">
            <v>36.011904761904766</v>
          </cell>
          <cell r="AN111">
            <v>0</v>
          </cell>
          <cell r="AO111">
            <v>26.124020999999999</v>
          </cell>
          <cell r="AP111">
            <v>0</v>
          </cell>
          <cell r="AQ111">
            <v>1.2473999999999998</v>
          </cell>
          <cell r="BG111" t="b">
            <v>0</v>
          </cell>
          <cell r="BO111" t="b">
            <v>0</v>
          </cell>
          <cell r="CA111" t="b">
            <v>0</v>
          </cell>
          <cell r="CB111" t="b">
            <v>0</v>
          </cell>
          <cell r="CD111" t="b">
            <v>0</v>
          </cell>
          <cell r="CE111" t="b">
            <v>0</v>
          </cell>
          <cell r="CG111" t="b">
            <v>0</v>
          </cell>
          <cell r="CH111" t="b">
            <v>0</v>
          </cell>
          <cell r="CP111" t="str">
            <v>ECWSTBPC</v>
          </cell>
          <cell r="CT111" t="b">
            <v>0</v>
          </cell>
          <cell r="CV111" t="b">
            <v>0</v>
          </cell>
          <cell r="CX111" t="b">
            <v>0</v>
          </cell>
          <cell r="CZ111" t="b">
            <v>0</v>
          </cell>
          <cell r="DB111" t="b">
            <v>0</v>
          </cell>
          <cell r="DD111" t="b">
            <v>0</v>
          </cell>
          <cell r="DF111" t="b">
            <v>0</v>
          </cell>
          <cell r="DH111" t="b">
            <v>0</v>
          </cell>
          <cell r="DJ111" t="b">
            <v>0</v>
          </cell>
          <cell r="DL111" t="b">
            <v>0</v>
          </cell>
          <cell r="DN111" t="b">
            <v>0</v>
          </cell>
          <cell r="DP111" t="b">
            <v>0</v>
          </cell>
          <cell r="DV111">
            <v>0</v>
          </cell>
          <cell r="DX111">
            <v>0</v>
          </cell>
          <cell r="DZ111">
            <v>0</v>
          </cell>
          <cell r="EB111">
            <v>0</v>
          </cell>
          <cell r="ED111">
            <v>0</v>
          </cell>
          <cell r="EF111">
            <v>0</v>
          </cell>
          <cell r="EJ111">
            <v>0</v>
          </cell>
          <cell r="EL111">
            <v>0</v>
          </cell>
          <cell r="EN111">
            <v>0</v>
          </cell>
          <cell r="EP111">
            <v>0</v>
          </cell>
          <cell r="ER111">
            <v>0</v>
          </cell>
          <cell r="ET111">
            <v>0</v>
          </cell>
          <cell r="EX111">
            <v>0</v>
          </cell>
          <cell r="EZ111">
            <v>0</v>
          </cell>
          <cell r="FD111">
            <v>0</v>
          </cell>
          <cell r="FF111">
            <v>0</v>
          </cell>
        </row>
        <row r="112">
          <cell r="A112" t="str">
            <v>Vestforbrænding_KV1</v>
          </cell>
          <cell r="B112" t="str">
            <v>DK-East</v>
          </cell>
          <cell r="G112">
            <v>13.86</v>
          </cell>
          <cell r="H112">
            <v>55</v>
          </cell>
          <cell r="AK112">
            <v>2.2869000000000002</v>
          </cell>
          <cell r="AL112">
            <v>36.011904761904766</v>
          </cell>
          <cell r="AN112">
            <v>0</v>
          </cell>
          <cell r="AO112">
            <v>25.6903416</v>
          </cell>
          <cell r="AP112">
            <v>0</v>
          </cell>
          <cell r="AQ112">
            <v>1.2473999999999998</v>
          </cell>
          <cell r="BG112" t="b">
            <v>0</v>
          </cell>
          <cell r="BO112" t="b">
            <v>0</v>
          </cell>
          <cell r="CA112" t="b">
            <v>0</v>
          </cell>
          <cell r="CB112" t="b">
            <v>0</v>
          </cell>
          <cell r="CD112" t="b">
            <v>0</v>
          </cell>
          <cell r="CE112" t="b">
            <v>0</v>
          </cell>
          <cell r="CG112" t="b">
            <v>0</v>
          </cell>
          <cell r="CH112" t="b">
            <v>0</v>
          </cell>
          <cell r="CT112" t="b">
            <v>0</v>
          </cell>
          <cell r="CV112" t="b">
            <v>0</v>
          </cell>
          <cell r="CX112" t="b">
            <v>0</v>
          </cell>
          <cell r="CZ112" t="b">
            <v>0</v>
          </cell>
          <cell r="DB112" t="b">
            <v>0</v>
          </cell>
          <cell r="DD112" t="b">
            <v>0</v>
          </cell>
          <cell r="DF112" t="b">
            <v>0</v>
          </cell>
          <cell r="DH112" t="b">
            <v>0</v>
          </cell>
          <cell r="DJ112" t="b">
            <v>0</v>
          </cell>
          <cell r="DL112" t="b">
            <v>0</v>
          </cell>
          <cell r="DN112" t="b">
            <v>0</v>
          </cell>
          <cell r="DP112" t="b">
            <v>0</v>
          </cell>
          <cell r="DV112">
            <v>0</v>
          </cell>
          <cell r="DX112">
            <v>0</v>
          </cell>
          <cell r="DZ112">
            <v>0</v>
          </cell>
          <cell r="EB112">
            <v>0</v>
          </cell>
          <cell r="ED112">
            <v>0</v>
          </cell>
          <cell r="EF112">
            <v>0</v>
          </cell>
          <cell r="EJ112">
            <v>0</v>
          </cell>
          <cell r="EL112">
            <v>0</v>
          </cell>
          <cell r="EN112">
            <v>0</v>
          </cell>
          <cell r="EP112">
            <v>0</v>
          </cell>
          <cell r="ER112">
            <v>0</v>
          </cell>
          <cell r="ET112">
            <v>0</v>
          </cell>
          <cell r="EX112">
            <v>0</v>
          </cell>
          <cell r="EZ112">
            <v>0</v>
          </cell>
          <cell r="FD112">
            <v>0</v>
          </cell>
          <cell r="FF112">
            <v>0</v>
          </cell>
        </row>
        <row r="113">
          <cell r="A113" t="str">
            <v>Vestforbrænding_KV2</v>
          </cell>
          <cell r="B113" t="str">
            <v>DK-East</v>
          </cell>
          <cell r="G113">
            <v>17.812000000000001</v>
          </cell>
          <cell r="H113">
            <v>73</v>
          </cell>
          <cell r="AK113">
            <v>3.0280400000000003</v>
          </cell>
          <cell r="AL113">
            <v>50.860655737704917</v>
          </cell>
          <cell r="AN113">
            <v>0</v>
          </cell>
          <cell r="AO113">
            <v>34.501844000000006</v>
          </cell>
          <cell r="AP113">
            <v>0</v>
          </cell>
          <cell r="AQ113">
            <v>1.6030800000000001</v>
          </cell>
          <cell r="BG113" t="b">
            <v>0</v>
          </cell>
          <cell r="BO113" t="b">
            <v>0</v>
          </cell>
          <cell r="CA113" t="b">
            <v>0</v>
          </cell>
          <cell r="CB113" t="b">
            <v>0</v>
          </cell>
          <cell r="CD113" t="b">
            <v>0</v>
          </cell>
          <cell r="CE113" t="b">
            <v>0</v>
          </cell>
          <cell r="CG113" t="b">
            <v>0</v>
          </cell>
          <cell r="CH113" t="b">
            <v>0</v>
          </cell>
          <cell r="CP113" t="str">
            <v>ECWSTBPC</v>
          </cell>
          <cell r="CT113" t="b">
            <v>0</v>
          </cell>
          <cell r="CV113" t="b">
            <v>0</v>
          </cell>
          <cell r="CX113" t="b">
            <v>0</v>
          </cell>
          <cell r="CZ113" t="b">
            <v>0</v>
          </cell>
          <cell r="DB113" t="b">
            <v>0</v>
          </cell>
          <cell r="DD113" t="b">
            <v>0</v>
          </cell>
          <cell r="DF113" t="b">
            <v>0</v>
          </cell>
          <cell r="DH113" t="b">
            <v>0</v>
          </cell>
          <cell r="DJ113" t="b">
            <v>0</v>
          </cell>
          <cell r="DL113" t="b">
            <v>0</v>
          </cell>
          <cell r="DN113" t="b">
            <v>0</v>
          </cell>
          <cell r="DP113" t="b">
            <v>0</v>
          </cell>
          <cell r="DV113">
            <v>0</v>
          </cell>
          <cell r="DX113">
            <v>0</v>
          </cell>
          <cell r="DZ113">
            <v>0</v>
          </cell>
          <cell r="EB113">
            <v>0</v>
          </cell>
          <cell r="ED113">
            <v>0</v>
          </cell>
          <cell r="EF113">
            <v>0</v>
          </cell>
          <cell r="EJ113">
            <v>0</v>
          </cell>
          <cell r="EL113">
            <v>0</v>
          </cell>
          <cell r="EN113">
            <v>0</v>
          </cell>
          <cell r="EP113">
            <v>0</v>
          </cell>
          <cell r="ER113">
            <v>0</v>
          </cell>
          <cell r="ET113">
            <v>0</v>
          </cell>
          <cell r="EX113">
            <v>0</v>
          </cell>
          <cell r="EZ113">
            <v>0</v>
          </cell>
          <cell r="FD113">
            <v>0</v>
          </cell>
          <cell r="FF113">
            <v>0</v>
          </cell>
        </row>
        <row r="114">
          <cell r="A114" t="str">
            <v>Vestforbrænding_KV2</v>
          </cell>
          <cell r="B114" t="str">
            <v>DK-East</v>
          </cell>
          <cell r="G114">
            <v>17.812000000000001</v>
          </cell>
          <cell r="H114">
            <v>73</v>
          </cell>
          <cell r="AK114">
            <v>3.0280400000000003</v>
          </cell>
          <cell r="AL114">
            <v>50.860655737704917</v>
          </cell>
          <cell r="AN114">
            <v>0</v>
          </cell>
          <cell r="AO114">
            <v>33.572948200000006</v>
          </cell>
          <cell r="AP114">
            <v>0</v>
          </cell>
          <cell r="AQ114">
            <v>1.6030800000000001</v>
          </cell>
          <cell r="BG114" t="b">
            <v>0</v>
          </cell>
          <cell r="BO114" t="b">
            <v>0</v>
          </cell>
          <cell r="CA114" t="b">
            <v>0</v>
          </cell>
          <cell r="CB114" t="b">
            <v>0</v>
          </cell>
          <cell r="CD114" t="b">
            <v>0</v>
          </cell>
          <cell r="CE114" t="b">
            <v>0</v>
          </cell>
          <cell r="CG114" t="b">
            <v>0</v>
          </cell>
          <cell r="CH114" t="b">
            <v>0</v>
          </cell>
          <cell r="CP114" t="str">
            <v>ECWSTBPC</v>
          </cell>
          <cell r="CT114" t="b">
            <v>0</v>
          </cell>
          <cell r="CV114" t="b">
            <v>0</v>
          </cell>
          <cell r="CX114" t="b">
            <v>0</v>
          </cell>
          <cell r="CZ114" t="b">
            <v>0</v>
          </cell>
          <cell r="DB114" t="b">
            <v>0</v>
          </cell>
          <cell r="DD114" t="b">
            <v>0</v>
          </cell>
          <cell r="DF114" t="b">
            <v>0</v>
          </cell>
          <cell r="DH114" t="b">
            <v>0</v>
          </cell>
          <cell r="DJ114" t="b">
            <v>0</v>
          </cell>
          <cell r="DL114" t="b">
            <v>0</v>
          </cell>
          <cell r="DN114" t="b">
            <v>0</v>
          </cell>
          <cell r="DP114" t="b">
            <v>0</v>
          </cell>
          <cell r="DV114">
            <v>0</v>
          </cell>
          <cell r="DX114">
            <v>0</v>
          </cell>
          <cell r="DZ114">
            <v>0</v>
          </cell>
          <cell r="EB114">
            <v>0</v>
          </cell>
          <cell r="ED114">
            <v>0</v>
          </cell>
          <cell r="EF114">
            <v>0</v>
          </cell>
          <cell r="EJ114">
            <v>0</v>
          </cell>
          <cell r="EL114">
            <v>0</v>
          </cell>
          <cell r="EN114">
            <v>0</v>
          </cell>
          <cell r="EP114">
            <v>0</v>
          </cell>
          <cell r="ER114">
            <v>0</v>
          </cell>
          <cell r="ET114">
            <v>0</v>
          </cell>
          <cell r="EX114">
            <v>0</v>
          </cell>
          <cell r="EZ114">
            <v>0</v>
          </cell>
          <cell r="FD114">
            <v>0</v>
          </cell>
          <cell r="FF114">
            <v>0</v>
          </cell>
        </row>
        <row r="115">
          <cell r="A115" t="str">
            <v>Vestforbrænding_KV2</v>
          </cell>
          <cell r="B115" t="str">
            <v>DK-East</v>
          </cell>
          <cell r="G115">
            <v>17.812000000000001</v>
          </cell>
          <cell r="H115">
            <v>73</v>
          </cell>
          <cell r="AK115">
            <v>3.0280400000000003</v>
          </cell>
          <cell r="AL115">
            <v>50.860655737704917</v>
          </cell>
          <cell r="AN115">
            <v>0</v>
          </cell>
          <cell r="AO115">
            <v>33.015610720000005</v>
          </cell>
          <cell r="AP115">
            <v>0</v>
          </cell>
          <cell r="AQ115">
            <v>1.6030800000000001</v>
          </cell>
          <cell r="BG115" t="b">
            <v>0</v>
          </cell>
          <cell r="BO115" t="b">
            <v>0</v>
          </cell>
          <cell r="CA115" t="b">
            <v>0</v>
          </cell>
          <cell r="CB115" t="b">
            <v>0</v>
          </cell>
          <cell r="CD115" t="b">
            <v>0</v>
          </cell>
          <cell r="CE115" t="b">
            <v>0</v>
          </cell>
          <cell r="CG115" t="b">
            <v>0</v>
          </cell>
          <cell r="CH115" t="b">
            <v>0</v>
          </cell>
          <cell r="CT115" t="b">
            <v>0</v>
          </cell>
          <cell r="CV115" t="b">
            <v>0</v>
          </cell>
          <cell r="CX115" t="b">
            <v>0</v>
          </cell>
          <cell r="CZ115" t="b">
            <v>0</v>
          </cell>
          <cell r="DB115" t="b">
            <v>0</v>
          </cell>
          <cell r="DD115" t="b">
            <v>0</v>
          </cell>
          <cell r="DF115" t="b">
            <v>0</v>
          </cell>
          <cell r="DH115" t="b">
            <v>0</v>
          </cell>
          <cell r="DJ115" t="b">
            <v>0</v>
          </cell>
          <cell r="DL115" t="b">
            <v>0</v>
          </cell>
          <cell r="DN115" t="b">
            <v>0</v>
          </cell>
          <cell r="DP115" t="b">
            <v>0</v>
          </cell>
          <cell r="DV115">
            <v>0</v>
          </cell>
          <cell r="DX115">
            <v>0</v>
          </cell>
          <cell r="DZ115">
            <v>0</v>
          </cell>
          <cell r="EB115">
            <v>0</v>
          </cell>
          <cell r="ED115">
            <v>0</v>
          </cell>
          <cell r="EF115">
            <v>0</v>
          </cell>
          <cell r="EJ115">
            <v>0</v>
          </cell>
          <cell r="EL115">
            <v>0</v>
          </cell>
          <cell r="EN115">
            <v>0</v>
          </cell>
          <cell r="EP115">
            <v>0</v>
          </cell>
          <cell r="ER115">
            <v>0</v>
          </cell>
          <cell r="ET115">
            <v>0</v>
          </cell>
          <cell r="EX115">
            <v>0</v>
          </cell>
          <cell r="EZ115">
            <v>0</v>
          </cell>
          <cell r="FD115">
            <v>0</v>
          </cell>
          <cell r="FF115">
            <v>0</v>
          </cell>
        </row>
        <row r="116">
          <cell r="A116" t="str">
            <v>Vestforbrænding_KV3</v>
          </cell>
          <cell r="B116" t="str">
            <v>DK-East</v>
          </cell>
          <cell r="G116">
            <v>40.281690140845072</v>
          </cell>
          <cell r="H116">
            <v>110</v>
          </cell>
          <cell r="AK116">
            <v>9.9495774647887334</v>
          </cell>
          <cell r="AL116">
            <v>74.194999999999993</v>
          </cell>
          <cell r="AN116">
            <v>0</v>
          </cell>
          <cell r="AO116">
            <v>46.726760563380282</v>
          </cell>
          <cell r="AP116">
            <v>0</v>
          </cell>
          <cell r="AQ116">
            <v>2.8197183098591547</v>
          </cell>
          <cell r="BG116" t="b">
            <v>0</v>
          </cell>
          <cell r="BO116" t="b">
            <v>0</v>
          </cell>
          <cell r="CA116" t="b">
            <v>0</v>
          </cell>
          <cell r="CB116" t="b">
            <v>0</v>
          </cell>
          <cell r="CD116" t="b">
            <v>0</v>
          </cell>
          <cell r="CE116" t="b">
            <v>0</v>
          </cell>
          <cell r="CG116" t="b">
            <v>0</v>
          </cell>
          <cell r="CH116" t="b">
            <v>0</v>
          </cell>
          <cell r="CP116" t="str">
            <v>ECWSTBPC</v>
          </cell>
          <cell r="CT116" t="b">
            <v>0</v>
          </cell>
          <cell r="CV116" t="b">
            <v>0</v>
          </cell>
          <cell r="CX116" t="b">
            <v>0</v>
          </cell>
          <cell r="CZ116" t="b">
            <v>0</v>
          </cell>
          <cell r="DB116" t="b">
            <v>0</v>
          </cell>
          <cell r="DD116" t="b">
            <v>0</v>
          </cell>
          <cell r="DF116" t="b">
            <v>0</v>
          </cell>
          <cell r="DH116" t="b">
            <v>0</v>
          </cell>
          <cell r="DJ116" t="b">
            <v>0</v>
          </cell>
          <cell r="DL116" t="b">
            <v>0</v>
          </cell>
          <cell r="DN116" t="b">
            <v>0</v>
          </cell>
          <cell r="DP116" t="b">
            <v>0</v>
          </cell>
          <cell r="DV116">
            <v>0</v>
          </cell>
          <cell r="DX116">
            <v>0</v>
          </cell>
          <cell r="DZ116">
            <v>0</v>
          </cell>
          <cell r="EB116">
            <v>0</v>
          </cell>
          <cell r="ED116">
            <v>0</v>
          </cell>
          <cell r="EF116">
            <v>0</v>
          </cell>
          <cell r="EJ116">
            <v>0</v>
          </cell>
          <cell r="EL116">
            <v>0</v>
          </cell>
          <cell r="EN116">
            <v>0</v>
          </cell>
          <cell r="EP116">
            <v>0</v>
          </cell>
          <cell r="ER116">
            <v>0</v>
          </cell>
          <cell r="ET116">
            <v>0</v>
          </cell>
          <cell r="EX116">
            <v>0</v>
          </cell>
          <cell r="EZ116">
            <v>0</v>
          </cell>
          <cell r="FD116">
            <v>0</v>
          </cell>
          <cell r="FF116">
            <v>0</v>
          </cell>
        </row>
        <row r="117">
          <cell r="A117" t="str">
            <v>Vestforbrænding_KV4</v>
          </cell>
          <cell r="B117" t="str">
            <v>DK-East</v>
          </cell>
          <cell r="G117">
            <v>60.056338028169016</v>
          </cell>
          <cell r="H117">
            <v>164</v>
          </cell>
          <cell r="AK117">
            <v>14.833915492957747</v>
          </cell>
          <cell r="AL117">
            <v>110.61800000000001</v>
          </cell>
          <cell r="AN117">
            <v>0</v>
          </cell>
          <cell r="AO117">
            <v>69.665352112676047</v>
          </cell>
          <cell r="AP117">
            <v>0</v>
          </cell>
          <cell r="AQ117">
            <v>4.2039436619718309</v>
          </cell>
          <cell r="BG117" t="b">
            <v>0</v>
          </cell>
          <cell r="BO117" t="b">
            <v>0</v>
          </cell>
          <cell r="CA117" t="b">
            <v>0</v>
          </cell>
          <cell r="CB117" t="b">
            <v>0</v>
          </cell>
          <cell r="CD117" t="b">
            <v>0</v>
          </cell>
          <cell r="CE117" t="b">
            <v>0</v>
          </cell>
          <cell r="CG117" t="b">
            <v>0</v>
          </cell>
          <cell r="CH117" t="b">
            <v>0</v>
          </cell>
          <cell r="CP117" t="str">
            <v>ECWSTBPC</v>
          </cell>
          <cell r="CT117" t="b">
            <v>0</v>
          </cell>
          <cell r="CV117" t="b">
            <v>0</v>
          </cell>
          <cell r="CX117" t="b">
            <v>0</v>
          </cell>
          <cell r="CZ117" t="b">
            <v>0</v>
          </cell>
          <cell r="DB117" t="b">
            <v>0</v>
          </cell>
          <cell r="DD117" t="b">
            <v>0</v>
          </cell>
          <cell r="DF117" t="b">
            <v>0</v>
          </cell>
          <cell r="DH117" t="b">
            <v>0</v>
          </cell>
          <cell r="DJ117" t="b">
            <v>0</v>
          </cell>
          <cell r="DL117" t="b">
            <v>0</v>
          </cell>
          <cell r="DN117" t="b">
            <v>0</v>
          </cell>
          <cell r="DP117" t="b">
            <v>0</v>
          </cell>
          <cell r="DV117">
            <v>0</v>
          </cell>
          <cell r="DX117">
            <v>0</v>
          </cell>
          <cell r="DZ117">
            <v>0</v>
          </cell>
          <cell r="EB117">
            <v>0</v>
          </cell>
          <cell r="ED117">
            <v>0</v>
          </cell>
          <cell r="EF117">
            <v>0</v>
          </cell>
          <cell r="EJ117">
            <v>0</v>
          </cell>
          <cell r="EL117">
            <v>0</v>
          </cell>
          <cell r="EN117">
            <v>0</v>
          </cell>
          <cell r="EP117">
            <v>0</v>
          </cell>
          <cell r="ER117">
            <v>0</v>
          </cell>
          <cell r="ET117">
            <v>0</v>
          </cell>
          <cell r="EX117">
            <v>0</v>
          </cell>
          <cell r="EZ117">
            <v>0</v>
          </cell>
          <cell r="FD117">
            <v>0</v>
          </cell>
          <cell r="FF117">
            <v>0</v>
          </cell>
        </row>
        <row r="118">
          <cell r="A118" t="str">
            <v>Amagerforbrænding</v>
          </cell>
          <cell r="B118" t="str">
            <v>DK-East</v>
          </cell>
          <cell r="G118">
            <v>0</v>
          </cell>
          <cell r="H118">
            <v>14</v>
          </cell>
          <cell r="AK118">
            <v>0</v>
          </cell>
          <cell r="AL118">
            <v>11.200000000000001</v>
          </cell>
          <cell r="AN118">
            <v>0</v>
          </cell>
          <cell r="AO118">
            <v>2.7720000000000002</v>
          </cell>
          <cell r="AP118">
            <v>0</v>
          </cell>
          <cell r="AQ118">
            <v>0.98000000000000009</v>
          </cell>
          <cell r="BG118" t="b">
            <v>0</v>
          </cell>
          <cell r="BO118" t="b">
            <v>0</v>
          </cell>
          <cell r="CA118" t="b">
            <v>0</v>
          </cell>
          <cell r="CB118" t="b">
            <v>0</v>
          </cell>
          <cell r="CD118" t="b">
            <v>0</v>
          </cell>
          <cell r="CE118" t="b">
            <v>0</v>
          </cell>
          <cell r="CG118" t="b">
            <v>0</v>
          </cell>
          <cell r="CH118" t="b">
            <v>0</v>
          </cell>
          <cell r="CP118" t="str">
            <v>EHWSTBOC</v>
          </cell>
          <cell r="CT118" t="b">
            <v>0</v>
          </cell>
          <cell r="CV118" t="b">
            <v>0</v>
          </cell>
          <cell r="CX118" t="b">
            <v>0</v>
          </cell>
          <cell r="CZ118" t="b">
            <v>0</v>
          </cell>
          <cell r="DB118" t="b">
            <v>0</v>
          </cell>
          <cell r="DD118" t="b">
            <v>0</v>
          </cell>
          <cell r="DF118" t="b">
            <v>0</v>
          </cell>
          <cell r="DH118" t="b">
            <v>0</v>
          </cell>
          <cell r="DJ118" t="b">
            <v>0</v>
          </cell>
          <cell r="DL118" t="b">
            <v>0</v>
          </cell>
          <cell r="DN118" t="b">
            <v>0</v>
          </cell>
          <cell r="DP118" t="b">
            <v>0</v>
          </cell>
          <cell r="DV118">
            <v>0</v>
          </cell>
          <cell r="DX118">
            <v>0</v>
          </cell>
          <cell r="DZ118">
            <v>0</v>
          </cell>
          <cell r="EB118">
            <v>0</v>
          </cell>
          <cell r="ED118">
            <v>0</v>
          </cell>
          <cell r="EF118">
            <v>0</v>
          </cell>
          <cell r="EJ118">
            <v>0</v>
          </cell>
          <cell r="EL118">
            <v>0</v>
          </cell>
          <cell r="EN118">
            <v>0</v>
          </cell>
          <cell r="EP118">
            <v>0</v>
          </cell>
          <cell r="ER118">
            <v>0</v>
          </cell>
          <cell r="ET118">
            <v>0</v>
          </cell>
          <cell r="EX118">
            <v>0</v>
          </cell>
          <cell r="EZ118">
            <v>0</v>
          </cell>
          <cell r="FD118">
            <v>0</v>
          </cell>
          <cell r="FF118">
            <v>0</v>
          </cell>
        </row>
        <row r="119">
          <cell r="A119" t="str">
            <v>Amagerforbrænding_KV</v>
          </cell>
          <cell r="B119" t="str">
            <v>DK-East</v>
          </cell>
          <cell r="G119">
            <v>18.2</v>
          </cell>
          <cell r="H119">
            <v>66.666666666666657</v>
          </cell>
          <cell r="AK119">
            <v>2.6389999999999998</v>
          </cell>
          <cell r="AL119">
            <v>35.409035409035397</v>
          </cell>
          <cell r="AN119">
            <v>0</v>
          </cell>
          <cell r="AO119">
            <v>37.721137999999996</v>
          </cell>
          <cell r="AP119">
            <v>0</v>
          </cell>
          <cell r="AQ119">
            <v>1.6379999999999999</v>
          </cell>
          <cell r="BG119" t="b">
            <v>0</v>
          </cell>
          <cell r="BO119" t="b">
            <v>0</v>
          </cell>
          <cell r="CA119" t="b">
            <v>0</v>
          </cell>
          <cell r="CB119" t="b">
            <v>0</v>
          </cell>
          <cell r="CD119" t="b">
            <v>0</v>
          </cell>
          <cell r="CE119" t="b">
            <v>0</v>
          </cell>
          <cell r="CG119" t="b">
            <v>0</v>
          </cell>
          <cell r="CH119" t="b">
            <v>0</v>
          </cell>
          <cell r="CP119" t="str">
            <v>ECWSTBPC</v>
          </cell>
          <cell r="CT119" t="b">
            <v>0</v>
          </cell>
          <cell r="CV119" t="b">
            <v>0</v>
          </cell>
          <cell r="CX119" t="b">
            <v>0</v>
          </cell>
          <cell r="CZ119" t="b">
            <v>0</v>
          </cell>
          <cell r="DB119" t="b">
            <v>0</v>
          </cell>
          <cell r="DD119" t="b">
            <v>0</v>
          </cell>
          <cell r="DF119" t="b">
            <v>0</v>
          </cell>
          <cell r="DH119" t="b">
            <v>0</v>
          </cell>
          <cell r="DJ119" t="b">
            <v>0</v>
          </cell>
          <cell r="DL119" t="b">
            <v>0</v>
          </cell>
          <cell r="DN119" t="b">
            <v>0</v>
          </cell>
          <cell r="DP119" t="b">
            <v>0</v>
          </cell>
          <cell r="DV119">
            <v>0</v>
          </cell>
          <cell r="DX119">
            <v>0</v>
          </cell>
          <cell r="DZ119">
            <v>0</v>
          </cell>
          <cell r="EB119">
            <v>0</v>
          </cell>
          <cell r="ED119">
            <v>0</v>
          </cell>
          <cell r="EF119">
            <v>0</v>
          </cell>
          <cell r="EJ119">
            <v>0</v>
          </cell>
          <cell r="EL119">
            <v>0</v>
          </cell>
          <cell r="EN119">
            <v>0</v>
          </cell>
          <cell r="EP119">
            <v>0</v>
          </cell>
          <cell r="ER119">
            <v>0</v>
          </cell>
          <cell r="ET119">
            <v>0</v>
          </cell>
          <cell r="EX119">
            <v>0</v>
          </cell>
          <cell r="EZ119">
            <v>0</v>
          </cell>
          <cell r="FD119">
            <v>0</v>
          </cell>
          <cell r="FF119">
            <v>0</v>
          </cell>
        </row>
        <row r="120">
          <cell r="A120" t="str">
            <v>Amagerforbrænding_KV</v>
          </cell>
          <cell r="B120" t="str">
            <v>DK-East</v>
          </cell>
          <cell r="G120">
            <v>28.3</v>
          </cell>
          <cell r="H120">
            <v>125.77777777777777</v>
          </cell>
          <cell r="AK120">
            <v>4.2732999999999999</v>
          </cell>
          <cell r="AL120">
            <v>84.410864197530856</v>
          </cell>
          <cell r="AN120">
            <v>0</v>
          </cell>
          <cell r="AO120">
            <v>54.817100000000003</v>
          </cell>
          <cell r="AP120">
            <v>0</v>
          </cell>
          <cell r="AQ120">
            <v>2.5470000000000002</v>
          </cell>
          <cell r="BG120" t="b">
            <v>0</v>
          </cell>
          <cell r="BO120" t="b">
            <v>0</v>
          </cell>
          <cell r="CA120" t="b">
            <v>0</v>
          </cell>
          <cell r="CB120" t="b">
            <v>0</v>
          </cell>
          <cell r="CD120" t="b">
            <v>0</v>
          </cell>
          <cell r="CE120" t="b">
            <v>0</v>
          </cell>
          <cell r="CG120" t="b">
            <v>0</v>
          </cell>
          <cell r="CH120" t="b">
            <v>0</v>
          </cell>
          <cell r="CP120" t="str">
            <v>ECWSTBPC</v>
          </cell>
          <cell r="CT120" t="b">
            <v>0</v>
          </cell>
          <cell r="CV120" t="b">
            <v>0</v>
          </cell>
          <cell r="CX120" t="b">
            <v>0</v>
          </cell>
          <cell r="CZ120" t="b">
            <v>0</v>
          </cell>
          <cell r="DB120" t="b">
            <v>0</v>
          </cell>
          <cell r="DD120" t="b">
            <v>0</v>
          </cell>
          <cell r="DF120" t="b">
            <v>0</v>
          </cell>
          <cell r="DH120" t="b">
            <v>0</v>
          </cell>
          <cell r="DJ120" t="b">
            <v>0</v>
          </cell>
          <cell r="DL120" t="b">
            <v>0</v>
          </cell>
          <cell r="DN120" t="b">
            <v>0</v>
          </cell>
          <cell r="DP120" t="b">
            <v>0</v>
          </cell>
          <cell r="DV120">
            <v>0</v>
          </cell>
          <cell r="DX120">
            <v>0</v>
          </cell>
          <cell r="DZ120">
            <v>0</v>
          </cell>
          <cell r="EB120">
            <v>0</v>
          </cell>
          <cell r="ED120">
            <v>0</v>
          </cell>
          <cell r="EF120">
            <v>0</v>
          </cell>
          <cell r="EJ120">
            <v>0</v>
          </cell>
          <cell r="EL120">
            <v>0</v>
          </cell>
          <cell r="EN120">
            <v>0</v>
          </cell>
          <cell r="EP120">
            <v>0</v>
          </cell>
          <cell r="ER120">
            <v>0</v>
          </cell>
          <cell r="ET120">
            <v>0</v>
          </cell>
          <cell r="EX120">
            <v>0</v>
          </cell>
          <cell r="EZ120">
            <v>0</v>
          </cell>
          <cell r="FD120">
            <v>0</v>
          </cell>
          <cell r="FF120">
            <v>0</v>
          </cell>
        </row>
        <row r="121">
          <cell r="A121" t="str">
            <v>Amagerforbrænding_KV</v>
          </cell>
          <cell r="B121" t="str">
            <v>DK-East</v>
          </cell>
          <cell r="G121">
            <v>28.3</v>
          </cell>
          <cell r="H121">
            <v>125.77777777777777</v>
          </cell>
          <cell r="AK121">
            <v>4.2732999999999999</v>
          </cell>
          <cell r="AL121">
            <v>84.410864197530856</v>
          </cell>
          <cell r="AN121">
            <v>0</v>
          </cell>
          <cell r="AO121">
            <v>53.341255000000004</v>
          </cell>
          <cell r="AP121">
            <v>0</v>
          </cell>
          <cell r="AQ121">
            <v>2.5470000000000002</v>
          </cell>
          <cell r="BG121" t="b">
            <v>0</v>
          </cell>
          <cell r="BO121" t="b">
            <v>0</v>
          </cell>
          <cell r="CA121" t="b">
            <v>0</v>
          </cell>
          <cell r="CB121" t="b">
            <v>0</v>
          </cell>
          <cell r="CD121" t="b">
            <v>0</v>
          </cell>
          <cell r="CE121" t="b">
            <v>0</v>
          </cell>
          <cell r="CG121" t="b">
            <v>0</v>
          </cell>
          <cell r="CH121" t="b">
            <v>0</v>
          </cell>
          <cell r="CP121" t="str">
            <v>ECWSTBPC</v>
          </cell>
          <cell r="CT121" t="b">
            <v>0</v>
          </cell>
          <cell r="CV121" t="b">
            <v>0</v>
          </cell>
          <cell r="CX121" t="b">
            <v>0</v>
          </cell>
          <cell r="CZ121" t="b">
            <v>0</v>
          </cell>
          <cell r="DB121" t="b">
            <v>0</v>
          </cell>
          <cell r="DD121" t="b">
            <v>0</v>
          </cell>
          <cell r="DF121" t="b">
            <v>0</v>
          </cell>
          <cell r="DH121" t="b">
            <v>0</v>
          </cell>
          <cell r="DJ121" t="b">
            <v>0</v>
          </cell>
          <cell r="DL121" t="b">
            <v>0</v>
          </cell>
          <cell r="DN121" t="b">
            <v>0</v>
          </cell>
          <cell r="DP121" t="b">
            <v>0</v>
          </cell>
          <cell r="DV121">
            <v>0</v>
          </cell>
          <cell r="DX121">
            <v>0</v>
          </cell>
          <cell r="DZ121">
            <v>0</v>
          </cell>
          <cell r="EB121">
            <v>0</v>
          </cell>
          <cell r="ED121">
            <v>0</v>
          </cell>
          <cell r="EF121">
            <v>0</v>
          </cell>
          <cell r="EJ121">
            <v>0</v>
          </cell>
          <cell r="EL121">
            <v>0</v>
          </cell>
          <cell r="EN121">
            <v>0</v>
          </cell>
          <cell r="EP121">
            <v>0</v>
          </cell>
          <cell r="ER121">
            <v>0</v>
          </cell>
          <cell r="ET121">
            <v>0</v>
          </cell>
          <cell r="EX121">
            <v>0</v>
          </cell>
          <cell r="EZ121">
            <v>0</v>
          </cell>
          <cell r="FD121">
            <v>0</v>
          </cell>
          <cell r="FF121">
            <v>0</v>
          </cell>
        </row>
        <row r="122">
          <cell r="A122" t="str">
            <v>Amagerforbrænding_KV</v>
          </cell>
          <cell r="B122" t="str">
            <v>DK-East</v>
          </cell>
          <cell r="G122">
            <v>28.3</v>
          </cell>
          <cell r="H122">
            <v>125.77777777777777</v>
          </cell>
          <cell r="AK122">
            <v>4.2732999999999999</v>
          </cell>
          <cell r="AL122">
            <v>84.410864197530856</v>
          </cell>
          <cell r="AN122">
            <v>0</v>
          </cell>
          <cell r="AO122">
            <v>52.455748000000007</v>
          </cell>
          <cell r="AP122">
            <v>0</v>
          </cell>
          <cell r="AQ122">
            <v>2.5470000000000002</v>
          </cell>
          <cell r="BG122" t="b">
            <v>0</v>
          </cell>
          <cell r="BO122" t="b">
            <v>0</v>
          </cell>
          <cell r="CA122" t="b">
            <v>0</v>
          </cell>
          <cell r="CB122" t="b">
            <v>0</v>
          </cell>
          <cell r="CD122" t="b">
            <v>0</v>
          </cell>
          <cell r="CE122" t="b">
            <v>0</v>
          </cell>
          <cell r="CG122" t="b">
            <v>0</v>
          </cell>
          <cell r="CH122" t="b">
            <v>0</v>
          </cell>
          <cell r="CT122" t="b">
            <v>0</v>
          </cell>
          <cell r="CV122" t="b">
            <v>0</v>
          </cell>
          <cell r="CX122" t="b">
            <v>0</v>
          </cell>
          <cell r="CZ122" t="b">
            <v>0</v>
          </cell>
          <cell r="DB122" t="b">
            <v>0</v>
          </cell>
          <cell r="DD122" t="b">
            <v>0</v>
          </cell>
          <cell r="DF122" t="b">
            <v>0</v>
          </cell>
          <cell r="DH122" t="b">
            <v>0</v>
          </cell>
          <cell r="DJ122" t="b">
            <v>0</v>
          </cell>
          <cell r="DL122" t="b">
            <v>0</v>
          </cell>
          <cell r="DN122" t="b">
            <v>0</v>
          </cell>
          <cell r="DP122" t="b">
            <v>0</v>
          </cell>
          <cell r="DV122">
            <v>0</v>
          </cell>
          <cell r="DX122">
            <v>0</v>
          </cell>
          <cell r="DZ122">
            <v>0</v>
          </cell>
          <cell r="EB122">
            <v>0</v>
          </cell>
          <cell r="ED122">
            <v>0</v>
          </cell>
          <cell r="EF122">
            <v>0</v>
          </cell>
          <cell r="EJ122">
            <v>0</v>
          </cell>
          <cell r="EL122">
            <v>0</v>
          </cell>
          <cell r="EN122">
            <v>0</v>
          </cell>
          <cell r="EP122">
            <v>0</v>
          </cell>
          <cell r="ER122">
            <v>0</v>
          </cell>
          <cell r="ET122">
            <v>0</v>
          </cell>
          <cell r="EX122">
            <v>0</v>
          </cell>
          <cell r="EZ122">
            <v>0</v>
          </cell>
          <cell r="FD122">
            <v>0</v>
          </cell>
          <cell r="FF122">
            <v>0</v>
          </cell>
        </row>
        <row r="123">
          <cell r="A123" t="str">
            <v>Amagerforbrænding_KV2</v>
          </cell>
          <cell r="B123" t="str">
            <v>DK-East</v>
          </cell>
          <cell r="G123">
            <v>39.150000000000006</v>
          </cell>
          <cell r="H123">
            <v>123.375</v>
          </cell>
          <cell r="AK123">
            <v>8.9586945</v>
          </cell>
          <cell r="AL123">
            <v>88.968347808908021</v>
          </cell>
          <cell r="AN123">
            <v>0</v>
          </cell>
          <cell r="AO123">
            <v>45.414000000000001</v>
          </cell>
          <cell r="AP123">
            <v>0</v>
          </cell>
          <cell r="AQ123">
            <v>2.7404999999999999</v>
          </cell>
          <cell r="BG123" t="b">
            <v>0</v>
          </cell>
          <cell r="BO123" t="b">
            <v>0</v>
          </cell>
          <cell r="CA123" t="b">
            <v>0</v>
          </cell>
          <cell r="CB123" t="b">
            <v>0</v>
          </cell>
          <cell r="CD123" t="b">
            <v>0</v>
          </cell>
          <cell r="CE123" t="b">
            <v>0</v>
          </cell>
          <cell r="CG123" t="b">
            <v>0</v>
          </cell>
          <cell r="CH123" t="b">
            <v>0</v>
          </cell>
          <cell r="CP123" t="str">
            <v>ECWSTBPC</v>
          </cell>
          <cell r="CT123" t="b">
            <v>0</v>
          </cell>
          <cell r="CV123" t="b">
            <v>0</v>
          </cell>
          <cell r="CX123" t="b">
            <v>0</v>
          </cell>
          <cell r="CZ123" t="b">
            <v>0</v>
          </cell>
          <cell r="DB123" t="b">
            <v>0</v>
          </cell>
          <cell r="DD123" t="b">
            <v>0</v>
          </cell>
          <cell r="DF123" t="b">
            <v>0</v>
          </cell>
          <cell r="DH123" t="b">
            <v>0</v>
          </cell>
          <cell r="DJ123" t="b">
            <v>0</v>
          </cell>
          <cell r="DL123" t="b">
            <v>0</v>
          </cell>
          <cell r="DN123" t="b">
            <v>0</v>
          </cell>
          <cell r="DP123" t="b">
            <v>0</v>
          </cell>
          <cell r="DV123">
            <v>0</v>
          </cell>
          <cell r="DX123">
            <v>0</v>
          </cell>
          <cell r="DZ123">
            <v>0</v>
          </cell>
          <cell r="EB123">
            <v>0</v>
          </cell>
          <cell r="ED123">
            <v>0</v>
          </cell>
          <cell r="EF123">
            <v>0</v>
          </cell>
          <cell r="EJ123">
            <v>0</v>
          </cell>
          <cell r="EL123">
            <v>0</v>
          </cell>
          <cell r="EN123">
            <v>0</v>
          </cell>
          <cell r="EP123">
            <v>0</v>
          </cell>
          <cell r="ER123">
            <v>0</v>
          </cell>
          <cell r="ET123">
            <v>0</v>
          </cell>
          <cell r="EX123">
            <v>0</v>
          </cell>
          <cell r="EZ123">
            <v>0</v>
          </cell>
          <cell r="FD123">
            <v>0</v>
          </cell>
          <cell r="FF123">
            <v>0</v>
          </cell>
        </row>
        <row r="124">
          <cell r="A124" t="str">
            <v>IndustryHeatKBHvand</v>
          </cell>
          <cell r="B124" t="str">
            <v>DK-East</v>
          </cell>
          <cell r="G124">
            <v>0</v>
          </cell>
          <cell r="H124">
            <v>1.3716712580348942</v>
          </cell>
          <cell r="N124">
            <v>8.6305555555555546</v>
          </cell>
          <cell r="AK124">
            <v>0</v>
          </cell>
          <cell r="AL124">
            <v>0</v>
          </cell>
          <cell r="AN124">
            <v>0</v>
          </cell>
          <cell r="AO124">
            <v>0</v>
          </cell>
          <cell r="AP124">
            <v>0</v>
          </cell>
          <cell r="AQ124">
            <v>0</v>
          </cell>
          <cell r="BG124" t="b">
            <v>0</v>
          </cell>
          <cell r="BO124" t="b">
            <v>0</v>
          </cell>
          <cell r="CA124" t="b">
            <v>0</v>
          </cell>
          <cell r="CB124" t="b">
            <v>0</v>
          </cell>
          <cell r="CD124" t="b">
            <v>0</v>
          </cell>
          <cell r="CE124" t="b">
            <v>0</v>
          </cell>
          <cell r="CG124" t="b">
            <v>0</v>
          </cell>
          <cell r="CH124" t="b">
            <v>0</v>
          </cell>
          <cell r="CP124">
            <v>0</v>
          </cell>
          <cell r="CT124" t="b">
            <v>0</v>
          </cell>
          <cell r="CV124" t="b">
            <v>0</v>
          </cell>
          <cell r="CX124" t="b">
            <v>0</v>
          </cell>
          <cell r="CZ124" t="b">
            <v>0</v>
          </cell>
          <cell r="DB124" t="b">
            <v>0</v>
          </cell>
          <cell r="DD124" t="b">
            <v>0</v>
          </cell>
          <cell r="DF124" t="b">
            <v>0</v>
          </cell>
          <cell r="DH124" t="b">
            <v>0</v>
          </cell>
          <cell r="DJ124" t="b">
            <v>0</v>
          </cell>
          <cell r="DL124" t="b">
            <v>0</v>
          </cell>
          <cell r="DN124" t="b">
            <v>0</v>
          </cell>
          <cell r="DP124" t="b">
            <v>0</v>
          </cell>
          <cell r="DV124">
            <v>0</v>
          </cell>
          <cell r="DX124">
            <v>0</v>
          </cell>
          <cell r="DZ124">
            <v>0</v>
          </cell>
          <cell r="EB124">
            <v>0</v>
          </cell>
          <cell r="ED124">
            <v>0</v>
          </cell>
          <cell r="EF124">
            <v>0</v>
          </cell>
          <cell r="EJ124">
            <v>0</v>
          </cell>
          <cell r="EL124">
            <v>0</v>
          </cell>
          <cell r="EN124">
            <v>0</v>
          </cell>
          <cell r="EP124">
            <v>0</v>
          </cell>
          <cell r="ER124">
            <v>0</v>
          </cell>
          <cell r="ET124">
            <v>0</v>
          </cell>
          <cell r="EX124">
            <v>0</v>
          </cell>
          <cell r="EZ124">
            <v>0</v>
          </cell>
          <cell r="FD124">
            <v>0</v>
          </cell>
          <cell r="FF124">
            <v>0</v>
          </cell>
        </row>
        <row r="125">
          <cell r="A125" t="str">
            <v>IndustryHeatKBHvand</v>
          </cell>
          <cell r="B125" t="str">
            <v>DK-East</v>
          </cell>
          <cell r="G125">
            <v>0</v>
          </cell>
          <cell r="H125">
            <v>1.3716712580348942</v>
          </cell>
          <cell r="N125">
            <v>8.6305555555555546</v>
          </cell>
          <cell r="AK125">
            <v>0</v>
          </cell>
          <cell r="AL125">
            <v>0</v>
          </cell>
          <cell r="AN125">
            <v>0</v>
          </cell>
          <cell r="AO125">
            <v>0</v>
          </cell>
          <cell r="AP125">
            <v>0</v>
          </cell>
          <cell r="AQ125">
            <v>0</v>
          </cell>
          <cell r="BG125" t="b">
            <v>0</v>
          </cell>
          <cell r="BO125" t="b">
            <v>0</v>
          </cell>
          <cell r="CA125" t="b">
            <v>0</v>
          </cell>
          <cell r="CB125" t="b">
            <v>0</v>
          </cell>
          <cell r="CD125" t="b">
            <v>0</v>
          </cell>
          <cell r="CE125" t="b">
            <v>0</v>
          </cell>
          <cell r="CG125" t="b">
            <v>0</v>
          </cell>
          <cell r="CH125" t="b">
            <v>0</v>
          </cell>
          <cell r="CP125">
            <v>0</v>
          </cell>
          <cell r="CT125" t="b">
            <v>0</v>
          </cell>
          <cell r="CV125" t="b">
            <v>0</v>
          </cell>
          <cell r="CX125" t="b">
            <v>0</v>
          </cell>
          <cell r="CZ125" t="b">
            <v>0</v>
          </cell>
          <cell r="DB125" t="b">
            <v>0</v>
          </cell>
          <cell r="DD125" t="b">
            <v>0</v>
          </cell>
          <cell r="DF125" t="b">
            <v>0</v>
          </cell>
          <cell r="DH125" t="b">
            <v>0</v>
          </cell>
          <cell r="DJ125" t="b">
            <v>0</v>
          </cell>
          <cell r="DL125" t="b">
            <v>0</v>
          </cell>
          <cell r="DN125" t="b">
            <v>0</v>
          </cell>
          <cell r="DP125" t="b">
            <v>0</v>
          </cell>
          <cell r="DV125">
            <v>0</v>
          </cell>
          <cell r="DX125">
            <v>0</v>
          </cell>
          <cell r="DZ125">
            <v>0</v>
          </cell>
          <cell r="EB125">
            <v>0</v>
          </cell>
          <cell r="ED125">
            <v>0</v>
          </cell>
          <cell r="EF125">
            <v>0</v>
          </cell>
          <cell r="EJ125">
            <v>0</v>
          </cell>
          <cell r="EL125">
            <v>0</v>
          </cell>
          <cell r="EN125">
            <v>0</v>
          </cell>
          <cell r="EP125">
            <v>0</v>
          </cell>
          <cell r="ER125">
            <v>0</v>
          </cell>
          <cell r="ET125">
            <v>0</v>
          </cell>
          <cell r="EX125">
            <v>0</v>
          </cell>
          <cell r="EZ125">
            <v>0</v>
          </cell>
          <cell r="FD125">
            <v>0</v>
          </cell>
          <cell r="FF125">
            <v>0</v>
          </cell>
        </row>
        <row r="126">
          <cell r="A126" t="str">
            <v>IndustryHeatKBHvand</v>
          </cell>
          <cell r="B126" t="str">
            <v>DK-East</v>
          </cell>
          <cell r="G126">
            <v>0</v>
          </cell>
          <cell r="H126">
            <v>1.3716712580348942</v>
          </cell>
          <cell r="N126">
            <v>8.6305555555555546</v>
          </cell>
          <cell r="AK126">
            <v>0</v>
          </cell>
          <cell r="AL126">
            <v>0</v>
          </cell>
          <cell r="AN126">
            <v>0</v>
          </cell>
          <cell r="AO126">
            <v>0</v>
          </cell>
          <cell r="AP126">
            <v>0</v>
          </cell>
          <cell r="AQ126">
            <v>0</v>
          </cell>
          <cell r="BG126" t="b">
            <v>0</v>
          </cell>
          <cell r="BO126" t="b">
            <v>0</v>
          </cell>
          <cell r="CA126" t="b">
            <v>0</v>
          </cell>
          <cell r="CB126" t="b">
            <v>0</v>
          </cell>
          <cell r="CD126" t="b">
            <v>0</v>
          </cell>
          <cell r="CE126" t="b">
            <v>0</v>
          </cell>
          <cell r="CG126" t="b">
            <v>0</v>
          </cell>
          <cell r="CH126" t="b">
            <v>0</v>
          </cell>
          <cell r="CP126">
            <v>0</v>
          </cell>
          <cell r="CT126" t="b">
            <v>0</v>
          </cell>
          <cell r="CV126" t="b">
            <v>0</v>
          </cell>
          <cell r="CX126" t="b">
            <v>0</v>
          </cell>
          <cell r="CZ126" t="b">
            <v>0</v>
          </cell>
          <cell r="DB126" t="b">
            <v>0</v>
          </cell>
          <cell r="DD126" t="b">
            <v>0</v>
          </cell>
          <cell r="DF126" t="b">
            <v>0</v>
          </cell>
          <cell r="DH126" t="b">
            <v>0</v>
          </cell>
          <cell r="DJ126" t="b">
            <v>0</v>
          </cell>
          <cell r="DL126" t="b">
            <v>0</v>
          </cell>
          <cell r="DN126" t="b">
            <v>0</v>
          </cell>
          <cell r="DP126" t="b">
            <v>0</v>
          </cell>
          <cell r="DV126">
            <v>0</v>
          </cell>
          <cell r="DX126">
            <v>0</v>
          </cell>
          <cell r="DZ126">
            <v>0</v>
          </cell>
          <cell r="EB126">
            <v>0</v>
          </cell>
          <cell r="ED126">
            <v>0</v>
          </cell>
          <cell r="EF126">
            <v>0</v>
          </cell>
          <cell r="EJ126">
            <v>0</v>
          </cell>
          <cell r="EL126">
            <v>0</v>
          </cell>
          <cell r="EN126">
            <v>0</v>
          </cell>
          <cell r="EP126">
            <v>0</v>
          </cell>
          <cell r="ER126">
            <v>0</v>
          </cell>
          <cell r="ET126">
            <v>0</v>
          </cell>
          <cell r="EX126">
            <v>0</v>
          </cell>
          <cell r="EZ126">
            <v>0</v>
          </cell>
          <cell r="FD126">
            <v>0</v>
          </cell>
          <cell r="FF126">
            <v>0</v>
          </cell>
        </row>
        <row r="127">
          <cell r="A127" t="str">
            <v>IndustryHeatKBHvand</v>
          </cell>
          <cell r="B127" t="str">
            <v>DK-East</v>
          </cell>
          <cell r="G127">
            <v>0</v>
          </cell>
          <cell r="H127">
            <v>1.4493391502213622</v>
          </cell>
          <cell r="N127">
            <v>9.1192419331928107</v>
          </cell>
          <cell r="AK127">
            <v>0</v>
          </cell>
          <cell r="AL127">
            <v>0</v>
          </cell>
          <cell r="AN127">
            <v>0</v>
          </cell>
          <cell r="AO127">
            <v>0</v>
          </cell>
          <cell r="AP127">
            <v>0</v>
          </cell>
          <cell r="AQ127">
            <v>0</v>
          </cell>
          <cell r="BG127" t="b">
            <v>0</v>
          </cell>
          <cell r="BO127" t="b">
            <v>0</v>
          </cell>
          <cell r="CA127" t="b">
            <v>0</v>
          </cell>
          <cell r="CB127" t="b">
            <v>0</v>
          </cell>
          <cell r="CD127" t="b">
            <v>0</v>
          </cell>
          <cell r="CE127" t="b">
            <v>0</v>
          </cell>
          <cell r="CG127" t="b">
            <v>0</v>
          </cell>
          <cell r="CH127" t="b">
            <v>0</v>
          </cell>
          <cell r="CP127">
            <v>0</v>
          </cell>
          <cell r="CT127" t="b">
            <v>0</v>
          </cell>
          <cell r="CV127" t="b">
            <v>0</v>
          </cell>
          <cell r="CX127" t="b">
            <v>0</v>
          </cell>
          <cell r="CZ127" t="b">
            <v>0</v>
          </cell>
          <cell r="DB127" t="b">
            <v>0</v>
          </cell>
          <cell r="DD127" t="b">
            <v>0</v>
          </cell>
          <cell r="DF127" t="b">
            <v>0</v>
          </cell>
          <cell r="DH127" t="b">
            <v>0</v>
          </cell>
          <cell r="DJ127" t="b">
            <v>0</v>
          </cell>
          <cell r="DL127" t="b">
            <v>0</v>
          </cell>
          <cell r="DN127" t="b">
            <v>0</v>
          </cell>
          <cell r="DP127" t="b">
            <v>0</v>
          </cell>
          <cell r="DV127">
            <v>0</v>
          </cell>
          <cell r="DX127">
            <v>0</v>
          </cell>
          <cell r="DZ127">
            <v>0</v>
          </cell>
          <cell r="EB127">
            <v>0</v>
          </cell>
          <cell r="ED127">
            <v>0</v>
          </cell>
          <cell r="EF127">
            <v>0</v>
          </cell>
          <cell r="EJ127">
            <v>0</v>
          </cell>
          <cell r="EL127">
            <v>0</v>
          </cell>
          <cell r="EN127">
            <v>0</v>
          </cell>
          <cell r="EP127">
            <v>0</v>
          </cell>
          <cell r="ER127">
            <v>0</v>
          </cell>
          <cell r="ET127">
            <v>0</v>
          </cell>
          <cell r="EX127">
            <v>0</v>
          </cell>
          <cell r="EZ127">
            <v>0</v>
          </cell>
          <cell r="FD127">
            <v>0</v>
          </cell>
          <cell r="FF127">
            <v>0</v>
          </cell>
        </row>
        <row r="128">
          <cell r="A128" t="str">
            <v>IndustryHeatKBHvand</v>
          </cell>
          <cell r="B128" t="str">
            <v>DK-East</v>
          </cell>
          <cell r="G128">
            <v>0</v>
          </cell>
          <cell r="H128">
            <v>1.4549022894755932</v>
          </cell>
          <cell r="N128">
            <v>9.1542452053804322</v>
          </cell>
          <cell r="AK128">
            <v>0</v>
          </cell>
          <cell r="AL128">
            <v>0</v>
          </cell>
          <cell r="AN128">
            <v>0</v>
          </cell>
          <cell r="AO128">
            <v>0</v>
          </cell>
          <cell r="AP128">
            <v>0</v>
          </cell>
          <cell r="AQ128">
            <v>0</v>
          </cell>
          <cell r="BG128" t="b">
            <v>0</v>
          </cell>
          <cell r="BO128" t="b">
            <v>0</v>
          </cell>
          <cell r="CA128" t="b">
            <v>0</v>
          </cell>
          <cell r="CB128" t="b">
            <v>0</v>
          </cell>
          <cell r="CD128" t="b">
            <v>0</v>
          </cell>
          <cell r="CE128" t="b">
            <v>0</v>
          </cell>
          <cell r="CG128" t="b">
            <v>0</v>
          </cell>
          <cell r="CH128" t="b">
            <v>0</v>
          </cell>
          <cell r="CP128">
            <v>0</v>
          </cell>
          <cell r="CT128" t="b">
            <v>0</v>
          </cell>
          <cell r="CV128" t="b">
            <v>0</v>
          </cell>
          <cell r="CX128" t="b">
            <v>0</v>
          </cell>
          <cell r="CZ128" t="b">
            <v>0</v>
          </cell>
          <cell r="DB128" t="b">
            <v>0</v>
          </cell>
          <cell r="DD128" t="b">
            <v>0</v>
          </cell>
          <cell r="DF128" t="b">
            <v>0</v>
          </cell>
          <cell r="DH128" t="b">
            <v>0</v>
          </cell>
          <cell r="DJ128" t="b">
            <v>0</v>
          </cell>
          <cell r="DL128" t="b">
            <v>0</v>
          </cell>
          <cell r="DN128" t="b">
            <v>0</v>
          </cell>
          <cell r="DP128" t="b">
            <v>0</v>
          </cell>
          <cell r="DV128">
            <v>0</v>
          </cell>
          <cell r="DX128">
            <v>0</v>
          </cell>
          <cell r="DZ128">
            <v>0</v>
          </cell>
          <cell r="EB128">
            <v>0</v>
          </cell>
          <cell r="ED128">
            <v>0</v>
          </cell>
          <cell r="EF128">
            <v>0</v>
          </cell>
          <cell r="EJ128">
            <v>0</v>
          </cell>
          <cell r="EL128">
            <v>0</v>
          </cell>
          <cell r="EN128">
            <v>0</v>
          </cell>
          <cell r="EP128">
            <v>0</v>
          </cell>
          <cell r="ER128">
            <v>0</v>
          </cell>
          <cell r="ET128">
            <v>0</v>
          </cell>
          <cell r="EX128">
            <v>0</v>
          </cell>
          <cell r="EZ128">
            <v>0</v>
          </cell>
          <cell r="FD128">
            <v>0</v>
          </cell>
          <cell r="FF128">
            <v>0</v>
          </cell>
        </row>
        <row r="129">
          <cell r="A129" t="str">
            <v>GeotermiKBHvand</v>
          </cell>
          <cell r="B129" t="str">
            <v>DK-East</v>
          </cell>
          <cell r="G129">
            <v>-13.043478260869566</v>
          </cell>
          <cell r="H129">
            <v>60</v>
          </cell>
          <cell r="AK129">
            <v>-60</v>
          </cell>
          <cell r="AL129">
            <v>0</v>
          </cell>
          <cell r="AN129">
            <v>0</v>
          </cell>
          <cell r="AO129">
            <v>0</v>
          </cell>
          <cell r="AP129">
            <v>0</v>
          </cell>
          <cell r="AQ129">
            <v>0</v>
          </cell>
          <cell r="BG129" t="b">
            <v>0</v>
          </cell>
          <cell r="BO129" t="b">
            <v>0</v>
          </cell>
          <cell r="CA129" t="b">
            <v>0</v>
          </cell>
          <cell r="CB129" t="b">
            <v>0</v>
          </cell>
          <cell r="CD129" t="b">
            <v>0</v>
          </cell>
          <cell r="CE129" t="b">
            <v>0</v>
          </cell>
          <cell r="CG129" t="b">
            <v>0</v>
          </cell>
          <cell r="CH129" t="b">
            <v>0</v>
          </cell>
          <cell r="CP129">
            <v>0</v>
          </cell>
          <cell r="CT129" t="b">
            <v>0</v>
          </cell>
          <cell r="CV129" t="b">
            <v>0</v>
          </cell>
          <cell r="CX129" t="b">
            <v>0</v>
          </cell>
          <cell r="CZ129" t="b">
            <v>0</v>
          </cell>
          <cell r="DB129" t="b">
            <v>0</v>
          </cell>
          <cell r="DD129" t="b">
            <v>0</v>
          </cell>
          <cell r="DF129" t="b">
            <v>0</v>
          </cell>
          <cell r="DH129" t="b">
            <v>0</v>
          </cell>
          <cell r="DJ129" t="b">
            <v>0</v>
          </cell>
          <cell r="DL129" t="b">
            <v>0</v>
          </cell>
          <cell r="DN129" t="b">
            <v>0</v>
          </cell>
          <cell r="DP129" t="b">
            <v>0</v>
          </cell>
          <cell r="DV129">
            <v>0</v>
          </cell>
          <cell r="DX129">
            <v>0</v>
          </cell>
          <cell r="DZ129">
            <v>0</v>
          </cell>
          <cell r="EB129">
            <v>0</v>
          </cell>
          <cell r="ED129">
            <v>0</v>
          </cell>
          <cell r="EF129">
            <v>0</v>
          </cell>
          <cell r="EJ129">
            <v>0</v>
          </cell>
          <cell r="EL129">
            <v>0</v>
          </cell>
          <cell r="EN129">
            <v>0</v>
          </cell>
          <cell r="EP129">
            <v>0</v>
          </cell>
          <cell r="ER129">
            <v>0</v>
          </cell>
          <cell r="ET129">
            <v>0</v>
          </cell>
          <cell r="EX129">
            <v>0</v>
          </cell>
          <cell r="EZ129">
            <v>0</v>
          </cell>
          <cell r="FD129">
            <v>0</v>
          </cell>
          <cell r="FF129">
            <v>0</v>
          </cell>
        </row>
        <row r="130">
          <cell r="A130" t="str">
            <v>GeotermiKBHvand2</v>
          </cell>
          <cell r="B130" t="str">
            <v>DK-East</v>
          </cell>
          <cell r="G130">
            <v>-16.521739130434785</v>
          </cell>
          <cell r="H130">
            <v>76</v>
          </cell>
          <cell r="AK130">
            <v>-76</v>
          </cell>
          <cell r="AL130">
            <v>0</v>
          </cell>
          <cell r="AN130">
            <v>0</v>
          </cell>
          <cell r="AO130">
            <v>0</v>
          </cell>
          <cell r="AP130">
            <v>0</v>
          </cell>
          <cell r="AQ130">
            <v>0</v>
          </cell>
          <cell r="BG130" t="b">
            <v>0</v>
          </cell>
          <cell r="BO130" t="b">
            <v>0</v>
          </cell>
          <cell r="CA130" t="b">
            <v>0</v>
          </cell>
          <cell r="CB130" t="b">
            <v>0</v>
          </cell>
          <cell r="CD130" t="b">
            <v>0</v>
          </cell>
          <cell r="CE130" t="b">
            <v>0</v>
          </cell>
          <cell r="CG130" t="b">
            <v>0</v>
          </cell>
          <cell r="CH130" t="b">
            <v>0</v>
          </cell>
          <cell r="CP130">
            <v>0</v>
          </cell>
          <cell r="CT130" t="b">
            <v>0</v>
          </cell>
          <cell r="CV130" t="b">
            <v>0</v>
          </cell>
          <cell r="CX130" t="b">
            <v>0</v>
          </cell>
          <cell r="CZ130" t="b">
            <v>0</v>
          </cell>
          <cell r="DB130" t="b">
            <v>0</v>
          </cell>
          <cell r="DD130" t="b">
            <v>0</v>
          </cell>
          <cell r="DF130" t="b">
            <v>0</v>
          </cell>
          <cell r="DH130" t="b">
            <v>0</v>
          </cell>
          <cell r="DJ130" t="b">
            <v>0</v>
          </cell>
          <cell r="DL130" t="b">
            <v>0</v>
          </cell>
          <cell r="DN130" t="b">
            <v>0</v>
          </cell>
          <cell r="DP130" t="b">
            <v>0</v>
          </cell>
          <cell r="DV130">
            <v>0</v>
          </cell>
          <cell r="DX130">
            <v>0</v>
          </cell>
          <cell r="DZ130">
            <v>0</v>
          </cell>
          <cell r="EB130">
            <v>0</v>
          </cell>
          <cell r="ED130">
            <v>0</v>
          </cell>
          <cell r="EF130">
            <v>0</v>
          </cell>
          <cell r="EJ130">
            <v>0</v>
          </cell>
          <cell r="EL130">
            <v>0</v>
          </cell>
          <cell r="EN130">
            <v>0</v>
          </cell>
          <cell r="EP130">
            <v>0</v>
          </cell>
          <cell r="ER130">
            <v>0</v>
          </cell>
          <cell r="ET130">
            <v>0</v>
          </cell>
          <cell r="EX130">
            <v>0</v>
          </cell>
          <cell r="EZ130">
            <v>0</v>
          </cell>
          <cell r="FD130">
            <v>0</v>
          </cell>
          <cell r="FF130">
            <v>0</v>
          </cell>
        </row>
        <row r="131">
          <cell r="A131" t="str">
            <v>AMV1</v>
          </cell>
          <cell r="B131" t="str">
            <v>DK-East</v>
          </cell>
          <cell r="G131">
            <v>128</v>
          </cell>
          <cell r="H131">
            <v>145</v>
          </cell>
          <cell r="AK131">
            <v>40.96</v>
          </cell>
          <cell r="AL131">
            <v>250.81081081081081</v>
          </cell>
          <cell r="AN131">
            <v>26.824999999999999</v>
          </cell>
          <cell r="AO131">
            <v>20.172800000000002</v>
          </cell>
          <cell r="AP131">
            <v>3180.8</v>
          </cell>
          <cell r="AQ131">
            <v>17.920000000000002</v>
          </cell>
          <cell r="BG131" t="b">
            <v>0</v>
          </cell>
          <cell r="BO131" t="b">
            <v>0</v>
          </cell>
          <cell r="CA131" t="b">
            <v>0</v>
          </cell>
          <cell r="CB131" t="b">
            <v>0</v>
          </cell>
          <cell r="CD131" t="b">
            <v>0</v>
          </cell>
          <cell r="CE131" t="b">
            <v>0</v>
          </cell>
          <cell r="CG131" t="b">
            <v>0</v>
          </cell>
          <cell r="CH131" t="b">
            <v>0</v>
          </cell>
          <cell r="CP131" t="str">
            <v>ECCOAEXC</v>
          </cell>
          <cell r="CT131" t="b">
            <v>0</v>
          </cell>
          <cell r="CV131" t="b">
            <v>0</v>
          </cell>
          <cell r="CX131" t="b">
            <v>0</v>
          </cell>
          <cell r="CZ131" t="b">
            <v>0</v>
          </cell>
          <cell r="DB131" t="b">
            <v>0</v>
          </cell>
          <cell r="DD131" t="b">
            <v>0</v>
          </cell>
          <cell r="DF131" t="b">
            <v>0</v>
          </cell>
          <cell r="DH131" t="b">
            <v>0</v>
          </cell>
          <cell r="DJ131" t="b">
            <v>0</v>
          </cell>
          <cell r="DL131" t="b">
            <v>0</v>
          </cell>
          <cell r="DN131" t="b">
            <v>0</v>
          </cell>
          <cell r="DP131" t="b">
            <v>0</v>
          </cell>
          <cell r="DV131">
            <v>0</v>
          </cell>
          <cell r="DX131">
            <v>0</v>
          </cell>
          <cell r="DZ131">
            <v>0</v>
          </cell>
          <cell r="EB131">
            <v>0</v>
          </cell>
          <cell r="ED131">
            <v>0</v>
          </cell>
          <cell r="EF131">
            <v>0</v>
          </cell>
          <cell r="EJ131">
            <v>0</v>
          </cell>
          <cell r="EL131">
            <v>0</v>
          </cell>
          <cell r="EN131">
            <v>0</v>
          </cell>
          <cell r="EP131">
            <v>0</v>
          </cell>
          <cell r="ER131">
            <v>0</v>
          </cell>
          <cell r="ET131">
            <v>0</v>
          </cell>
          <cell r="EX131">
            <v>0</v>
          </cell>
          <cell r="EZ131">
            <v>0</v>
          </cell>
          <cell r="FD131">
            <v>0</v>
          </cell>
          <cell r="FF131">
            <v>0</v>
          </cell>
        </row>
        <row r="132">
          <cell r="A132" t="str">
            <v>AMV1</v>
          </cell>
          <cell r="B132" t="str">
            <v>DK-East</v>
          </cell>
          <cell r="G132">
            <v>136</v>
          </cell>
          <cell r="H132">
            <v>190</v>
          </cell>
          <cell r="AK132">
            <v>45.423999999999999</v>
          </cell>
          <cell r="AL132">
            <v>354.52513966480444</v>
          </cell>
          <cell r="AN132">
            <v>34.01</v>
          </cell>
          <cell r="AO132">
            <v>21.433600000000002</v>
          </cell>
          <cell r="AP132">
            <v>3379.6000000000004</v>
          </cell>
          <cell r="AQ132">
            <v>19.040000000000003</v>
          </cell>
          <cell r="BG132" t="b">
            <v>0</v>
          </cell>
          <cell r="BO132" t="b">
            <v>0</v>
          </cell>
          <cell r="CA132" t="b">
            <v>0</v>
          </cell>
          <cell r="CB132" t="b">
            <v>0</v>
          </cell>
          <cell r="CD132" t="b">
            <v>0</v>
          </cell>
          <cell r="CE132" t="b">
            <v>0</v>
          </cell>
          <cell r="CG132" t="b">
            <v>0</v>
          </cell>
          <cell r="CH132" t="b">
            <v>0</v>
          </cell>
          <cell r="CP132" t="str">
            <v>ECCOAEXC</v>
          </cell>
          <cell r="CT132" t="b">
            <v>0</v>
          </cell>
          <cell r="CV132" t="b">
            <v>0</v>
          </cell>
          <cell r="CX132" t="b">
            <v>0</v>
          </cell>
          <cell r="CZ132" t="b">
            <v>0</v>
          </cell>
          <cell r="DB132" t="b">
            <v>0</v>
          </cell>
          <cell r="DD132" t="b">
            <v>0</v>
          </cell>
          <cell r="DF132" t="b">
            <v>0</v>
          </cell>
          <cell r="DH132" t="b">
            <v>0</v>
          </cell>
          <cell r="DJ132" t="b">
            <v>0</v>
          </cell>
          <cell r="DL132" t="b">
            <v>0</v>
          </cell>
          <cell r="DN132" t="b">
            <v>0</v>
          </cell>
          <cell r="DP132" t="b">
            <v>0</v>
          </cell>
          <cell r="DV132">
            <v>0</v>
          </cell>
          <cell r="DX132">
            <v>0</v>
          </cell>
          <cell r="DZ132">
            <v>0</v>
          </cell>
          <cell r="EB132">
            <v>0</v>
          </cell>
          <cell r="ED132">
            <v>0</v>
          </cell>
          <cell r="EF132">
            <v>0</v>
          </cell>
          <cell r="EJ132">
            <v>0</v>
          </cell>
          <cell r="EL132">
            <v>0</v>
          </cell>
          <cell r="EN132">
            <v>0</v>
          </cell>
          <cell r="EP132">
            <v>0</v>
          </cell>
          <cell r="ER132">
            <v>0</v>
          </cell>
          <cell r="ET132">
            <v>0</v>
          </cell>
          <cell r="EX132">
            <v>0</v>
          </cell>
          <cell r="EZ132">
            <v>0</v>
          </cell>
          <cell r="FD132">
            <v>0</v>
          </cell>
          <cell r="FF132">
            <v>0</v>
          </cell>
        </row>
        <row r="133">
          <cell r="A133" t="str">
            <v>AMV1</v>
          </cell>
          <cell r="B133" t="str">
            <v>DK-East</v>
          </cell>
          <cell r="G133">
            <v>136</v>
          </cell>
          <cell r="H133">
            <v>190</v>
          </cell>
          <cell r="AK133">
            <v>45.423999999999999</v>
          </cell>
          <cell r="AL133">
            <v>354.52513966480444</v>
          </cell>
          <cell r="AN133">
            <v>34.01</v>
          </cell>
          <cell r="AO133">
            <v>21.433600000000002</v>
          </cell>
          <cell r="AP133">
            <v>3379.6000000000004</v>
          </cell>
          <cell r="AQ133">
            <v>19.040000000000003</v>
          </cell>
          <cell r="BG133" t="b">
            <v>0</v>
          </cell>
          <cell r="BO133" t="b">
            <v>0</v>
          </cell>
          <cell r="CA133" t="b">
            <v>0</v>
          </cell>
          <cell r="CB133" t="b">
            <v>0</v>
          </cell>
          <cell r="CD133" t="b">
            <v>0</v>
          </cell>
          <cell r="CE133" t="b">
            <v>0</v>
          </cell>
          <cell r="CG133" t="b">
            <v>0</v>
          </cell>
          <cell r="CH133" t="b">
            <v>0</v>
          </cell>
          <cell r="CP133" t="str">
            <v>ECCOAEXC</v>
          </cell>
          <cell r="CT133" t="b">
            <v>0</v>
          </cell>
          <cell r="CV133" t="b">
            <v>0</v>
          </cell>
          <cell r="CX133" t="b">
            <v>0</v>
          </cell>
          <cell r="CZ133" t="b">
            <v>0</v>
          </cell>
          <cell r="DB133" t="b">
            <v>0</v>
          </cell>
          <cell r="DD133" t="b">
            <v>0</v>
          </cell>
          <cell r="DF133" t="b">
            <v>0</v>
          </cell>
          <cell r="DH133" t="b">
            <v>0</v>
          </cell>
          <cell r="DJ133" t="b">
            <v>0</v>
          </cell>
          <cell r="DL133" t="b">
            <v>0</v>
          </cell>
          <cell r="DN133" t="b">
            <v>0</v>
          </cell>
          <cell r="DP133" t="b">
            <v>0</v>
          </cell>
          <cell r="DV133">
            <v>0</v>
          </cell>
          <cell r="DX133">
            <v>0</v>
          </cell>
          <cell r="DZ133">
            <v>0</v>
          </cell>
          <cell r="EB133">
            <v>0</v>
          </cell>
          <cell r="ED133">
            <v>0</v>
          </cell>
          <cell r="EF133">
            <v>0</v>
          </cell>
          <cell r="EJ133">
            <v>0</v>
          </cell>
          <cell r="EL133">
            <v>0</v>
          </cell>
          <cell r="EN133">
            <v>0</v>
          </cell>
          <cell r="EP133">
            <v>0</v>
          </cell>
          <cell r="ER133">
            <v>0</v>
          </cell>
          <cell r="ET133">
            <v>0</v>
          </cell>
          <cell r="EX133">
            <v>0</v>
          </cell>
          <cell r="EZ133">
            <v>0</v>
          </cell>
          <cell r="FD133">
            <v>0</v>
          </cell>
          <cell r="FF133">
            <v>0</v>
          </cell>
        </row>
        <row r="134">
          <cell r="A134" t="str">
            <v>AMV2</v>
          </cell>
          <cell r="B134" t="str">
            <v>DK-East</v>
          </cell>
          <cell r="G134">
            <v>128</v>
          </cell>
          <cell r="H134">
            <v>145</v>
          </cell>
          <cell r="AK134">
            <v>42.24</v>
          </cell>
          <cell r="AL134">
            <v>258.64864864864865</v>
          </cell>
          <cell r="AN134">
            <v>26.824999999999999</v>
          </cell>
          <cell r="AO134">
            <v>20.172800000000002</v>
          </cell>
          <cell r="AP134">
            <v>3180.8</v>
          </cell>
          <cell r="AQ134">
            <v>17.920000000000002</v>
          </cell>
          <cell r="BG134" t="b">
            <v>0</v>
          </cell>
          <cell r="BO134" t="b">
            <v>0</v>
          </cell>
          <cell r="CA134" t="b">
            <v>0</v>
          </cell>
          <cell r="CB134" t="b">
            <v>0</v>
          </cell>
          <cell r="CD134" t="b">
            <v>0</v>
          </cell>
          <cell r="CE134" t="b">
            <v>0</v>
          </cell>
          <cell r="CG134" t="b">
            <v>0</v>
          </cell>
          <cell r="CH134" t="b">
            <v>0</v>
          </cell>
          <cell r="CP134" t="str">
            <v>ECCOAEXC</v>
          </cell>
          <cell r="CT134" t="b">
            <v>0</v>
          </cell>
          <cell r="CV134" t="b">
            <v>0</v>
          </cell>
          <cell r="CX134" t="b">
            <v>0</v>
          </cell>
          <cell r="CZ134" t="b">
            <v>0</v>
          </cell>
          <cell r="DB134" t="b">
            <v>0</v>
          </cell>
          <cell r="DD134" t="b">
            <v>0</v>
          </cell>
          <cell r="DF134" t="b">
            <v>0</v>
          </cell>
          <cell r="DH134" t="b">
            <v>0</v>
          </cell>
          <cell r="DJ134" t="b">
            <v>0</v>
          </cell>
          <cell r="DL134" t="b">
            <v>0</v>
          </cell>
          <cell r="DN134" t="b">
            <v>0</v>
          </cell>
          <cell r="DP134" t="b">
            <v>0</v>
          </cell>
          <cell r="DV134">
            <v>0</v>
          </cell>
          <cell r="DX134">
            <v>0</v>
          </cell>
          <cell r="DZ134">
            <v>0</v>
          </cell>
          <cell r="EB134">
            <v>0</v>
          </cell>
          <cell r="ED134">
            <v>0</v>
          </cell>
          <cell r="EF134">
            <v>0</v>
          </cell>
          <cell r="EJ134">
            <v>0</v>
          </cell>
          <cell r="EL134">
            <v>0</v>
          </cell>
          <cell r="EN134">
            <v>0</v>
          </cell>
          <cell r="EP134">
            <v>0</v>
          </cell>
          <cell r="ER134">
            <v>0</v>
          </cell>
          <cell r="ET134">
            <v>0</v>
          </cell>
          <cell r="EX134">
            <v>0</v>
          </cell>
          <cell r="EZ134">
            <v>0</v>
          </cell>
          <cell r="FD134">
            <v>0</v>
          </cell>
          <cell r="FF134">
            <v>0</v>
          </cell>
        </row>
        <row r="135">
          <cell r="A135" t="str">
            <v>AMV2</v>
          </cell>
          <cell r="B135" t="str">
            <v>DK-East</v>
          </cell>
          <cell r="G135">
            <v>136</v>
          </cell>
          <cell r="H135">
            <v>190</v>
          </cell>
          <cell r="AK135">
            <v>47.463999999999999</v>
          </cell>
          <cell r="AL135">
            <v>370.44692737430171</v>
          </cell>
          <cell r="AN135">
            <v>34.01</v>
          </cell>
          <cell r="AO135">
            <v>21.433600000000002</v>
          </cell>
          <cell r="AP135">
            <v>3379.6000000000004</v>
          </cell>
          <cell r="AQ135">
            <v>19.040000000000003</v>
          </cell>
          <cell r="BG135" t="b">
            <v>0</v>
          </cell>
          <cell r="BO135" t="b">
            <v>0</v>
          </cell>
          <cell r="CA135" t="b">
            <v>0</v>
          </cell>
          <cell r="CB135" t="b">
            <v>0</v>
          </cell>
          <cell r="CD135" t="b">
            <v>0</v>
          </cell>
          <cell r="CE135" t="b">
            <v>0</v>
          </cell>
          <cell r="CG135" t="b">
            <v>0</v>
          </cell>
          <cell r="CH135" t="b">
            <v>0</v>
          </cell>
          <cell r="CP135" t="str">
            <v>ECCOAEXC</v>
          </cell>
          <cell r="CT135" t="b">
            <v>0</v>
          </cell>
          <cell r="CV135" t="b">
            <v>0</v>
          </cell>
          <cell r="CX135" t="b">
            <v>0</v>
          </cell>
          <cell r="CZ135" t="b">
            <v>0</v>
          </cell>
          <cell r="DB135" t="b">
            <v>0</v>
          </cell>
          <cell r="DD135" t="b">
            <v>0</v>
          </cell>
          <cell r="DF135" t="b">
            <v>0</v>
          </cell>
          <cell r="DH135" t="b">
            <v>0</v>
          </cell>
          <cell r="DJ135" t="b">
            <v>0</v>
          </cell>
          <cell r="DL135" t="b">
            <v>0</v>
          </cell>
          <cell r="DN135" t="b">
            <v>0</v>
          </cell>
          <cell r="DP135" t="b">
            <v>0</v>
          </cell>
          <cell r="DV135">
            <v>0</v>
          </cell>
          <cell r="DX135">
            <v>0</v>
          </cell>
          <cell r="DZ135">
            <v>0</v>
          </cell>
          <cell r="EB135">
            <v>0</v>
          </cell>
          <cell r="ED135">
            <v>0</v>
          </cell>
          <cell r="EF135">
            <v>0</v>
          </cell>
          <cell r="EJ135">
            <v>0</v>
          </cell>
          <cell r="EL135">
            <v>0</v>
          </cell>
          <cell r="EN135">
            <v>0</v>
          </cell>
          <cell r="EP135">
            <v>0</v>
          </cell>
          <cell r="ER135">
            <v>0</v>
          </cell>
          <cell r="ET135">
            <v>0</v>
          </cell>
          <cell r="EX135">
            <v>0</v>
          </cell>
          <cell r="EZ135">
            <v>0</v>
          </cell>
          <cell r="FD135">
            <v>0</v>
          </cell>
          <cell r="FF135">
            <v>0</v>
          </cell>
        </row>
        <row r="136">
          <cell r="A136" t="str">
            <v>AMV2</v>
          </cell>
          <cell r="B136" t="str">
            <v>DK-East</v>
          </cell>
          <cell r="G136">
            <v>136</v>
          </cell>
          <cell r="H136">
            <v>190</v>
          </cell>
          <cell r="AK136">
            <v>47.463999999999999</v>
          </cell>
          <cell r="AL136">
            <v>370.44692737430171</v>
          </cell>
          <cell r="AN136">
            <v>34.01</v>
          </cell>
          <cell r="AO136">
            <v>21.433600000000002</v>
          </cell>
          <cell r="AP136">
            <v>3379.6000000000004</v>
          </cell>
          <cell r="AQ136">
            <v>19.040000000000003</v>
          </cell>
          <cell r="BG136" t="b">
            <v>0</v>
          </cell>
          <cell r="BO136" t="b">
            <v>0</v>
          </cell>
          <cell r="CA136" t="b">
            <v>0</v>
          </cell>
          <cell r="CB136" t="b">
            <v>0</v>
          </cell>
          <cell r="CD136" t="b">
            <v>0</v>
          </cell>
          <cell r="CE136" t="b">
            <v>0</v>
          </cell>
          <cell r="CG136" t="b">
            <v>0</v>
          </cell>
          <cell r="CH136" t="b">
            <v>0</v>
          </cell>
          <cell r="CP136" t="str">
            <v>ECCOAEXC</v>
          </cell>
          <cell r="CT136" t="b">
            <v>0</v>
          </cell>
          <cell r="CV136" t="b">
            <v>0</v>
          </cell>
          <cell r="CX136" t="b">
            <v>0</v>
          </cell>
          <cell r="CZ136" t="b">
            <v>0</v>
          </cell>
          <cell r="DB136" t="b">
            <v>0</v>
          </cell>
          <cell r="DD136" t="b">
            <v>0</v>
          </cell>
          <cell r="DF136" t="b">
            <v>0</v>
          </cell>
          <cell r="DH136" t="b">
            <v>0</v>
          </cell>
          <cell r="DJ136" t="b">
            <v>0</v>
          </cell>
          <cell r="DL136" t="b">
            <v>0</v>
          </cell>
          <cell r="DN136" t="b">
            <v>0</v>
          </cell>
          <cell r="DP136" t="b">
            <v>0</v>
          </cell>
          <cell r="DV136">
            <v>0</v>
          </cell>
          <cell r="DX136">
            <v>0</v>
          </cell>
          <cell r="DZ136">
            <v>0</v>
          </cell>
          <cell r="EB136">
            <v>0</v>
          </cell>
          <cell r="ED136">
            <v>0</v>
          </cell>
          <cell r="EF136">
            <v>0</v>
          </cell>
          <cell r="EJ136">
            <v>0</v>
          </cell>
          <cell r="EL136">
            <v>0</v>
          </cell>
          <cell r="EN136">
            <v>0</v>
          </cell>
          <cell r="EP136">
            <v>0</v>
          </cell>
          <cell r="ER136">
            <v>0</v>
          </cell>
          <cell r="ET136">
            <v>0</v>
          </cell>
          <cell r="EX136">
            <v>0</v>
          </cell>
          <cell r="EZ136">
            <v>0</v>
          </cell>
          <cell r="FD136">
            <v>0</v>
          </cell>
          <cell r="FF136">
            <v>0</v>
          </cell>
        </row>
        <row r="137">
          <cell r="A137" t="str">
            <v>AMV2_Halm</v>
          </cell>
          <cell r="B137" t="str">
            <v>DK-East</v>
          </cell>
          <cell r="G137">
            <v>89.76</v>
          </cell>
          <cell r="H137">
            <v>125.4</v>
          </cell>
          <cell r="AK137">
            <v>24.055680000000002</v>
          </cell>
          <cell r="AL137">
            <v>187.7497206703911</v>
          </cell>
          <cell r="AN137">
            <v>22.4466</v>
          </cell>
          <cell r="AO137">
            <v>14.900160000000005</v>
          </cell>
          <cell r="AP137">
            <v>2962.0800000000004</v>
          </cell>
          <cell r="AQ137">
            <v>12.566400000000002</v>
          </cell>
          <cell r="BG137" t="b">
            <v>0</v>
          </cell>
          <cell r="BO137" t="b">
            <v>0</v>
          </cell>
          <cell r="CA137" t="b">
            <v>0</v>
          </cell>
          <cell r="CB137" t="b">
            <v>0</v>
          </cell>
          <cell r="CD137" t="b">
            <v>0</v>
          </cell>
          <cell r="CE137" t="b">
            <v>0</v>
          </cell>
          <cell r="CG137" t="b">
            <v>0</v>
          </cell>
          <cell r="CH137" t="b">
            <v>0</v>
          </cell>
          <cell r="CP137" t="str">
            <v>ECWPEEXC</v>
          </cell>
          <cell r="CT137" t="b">
            <v>0</v>
          </cell>
          <cell r="CV137" t="b">
            <v>0</v>
          </cell>
          <cell r="CX137" t="b">
            <v>0</v>
          </cell>
          <cell r="CZ137" t="b">
            <v>0</v>
          </cell>
          <cell r="DB137" t="b">
            <v>0</v>
          </cell>
          <cell r="DD137" t="b">
            <v>0</v>
          </cell>
          <cell r="DF137" t="b">
            <v>0</v>
          </cell>
          <cell r="DH137" t="b">
            <v>0</v>
          </cell>
          <cell r="DJ137" t="b">
            <v>0</v>
          </cell>
          <cell r="DL137" t="b">
            <v>0</v>
          </cell>
          <cell r="DN137" t="b">
            <v>0</v>
          </cell>
          <cell r="DP137" t="b">
            <v>0</v>
          </cell>
          <cell r="DV137">
            <v>0</v>
          </cell>
          <cell r="DX137">
            <v>0</v>
          </cell>
          <cell r="DZ137">
            <v>0</v>
          </cell>
          <cell r="EB137">
            <v>0</v>
          </cell>
          <cell r="ED137">
            <v>0</v>
          </cell>
          <cell r="EF137">
            <v>0</v>
          </cell>
          <cell r="EJ137">
            <v>0</v>
          </cell>
          <cell r="EL137">
            <v>0</v>
          </cell>
          <cell r="EN137">
            <v>0</v>
          </cell>
          <cell r="EP137">
            <v>0</v>
          </cell>
          <cell r="ER137">
            <v>0</v>
          </cell>
          <cell r="ET137">
            <v>0</v>
          </cell>
          <cell r="EX137">
            <v>0</v>
          </cell>
          <cell r="EZ137">
            <v>0</v>
          </cell>
          <cell r="FD137">
            <v>0</v>
          </cell>
          <cell r="FF137">
            <v>0</v>
          </cell>
        </row>
        <row r="138">
          <cell r="A138" t="str">
            <v>AMV2_Halm</v>
          </cell>
          <cell r="B138" t="str">
            <v>DK-East</v>
          </cell>
          <cell r="G138">
            <v>89.76</v>
          </cell>
          <cell r="H138">
            <v>125.4</v>
          </cell>
          <cell r="AK138">
            <v>24.055680000000002</v>
          </cell>
          <cell r="AL138">
            <v>187.7497206703911</v>
          </cell>
          <cell r="AN138">
            <v>22.4466</v>
          </cell>
          <cell r="AO138">
            <v>14.900160000000005</v>
          </cell>
          <cell r="AP138">
            <v>2962.0800000000004</v>
          </cell>
          <cell r="AQ138">
            <v>12.566400000000002</v>
          </cell>
          <cell r="BG138" t="b">
            <v>0</v>
          </cell>
          <cell r="BO138" t="b">
            <v>0</v>
          </cell>
          <cell r="CA138" t="b">
            <v>0</v>
          </cell>
          <cell r="CB138" t="b">
            <v>0</v>
          </cell>
          <cell r="CD138" t="b">
            <v>0</v>
          </cell>
          <cell r="CE138" t="b">
            <v>0</v>
          </cell>
          <cell r="CG138" t="b">
            <v>0</v>
          </cell>
          <cell r="CH138" t="b">
            <v>0</v>
          </cell>
          <cell r="CP138" t="str">
            <v>ECWPEEXC</v>
          </cell>
          <cell r="CT138" t="b">
            <v>0</v>
          </cell>
          <cell r="CV138" t="b">
            <v>0</v>
          </cell>
          <cell r="CX138" t="b">
            <v>0</v>
          </cell>
          <cell r="CZ138" t="b">
            <v>0</v>
          </cell>
          <cell r="DB138" t="b">
            <v>0</v>
          </cell>
          <cell r="DD138" t="b">
            <v>0</v>
          </cell>
          <cell r="DF138" t="b">
            <v>0</v>
          </cell>
          <cell r="DH138" t="b">
            <v>0</v>
          </cell>
          <cell r="DJ138" t="b">
            <v>0</v>
          </cell>
          <cell r="DL138" t="b">
            <v>0</v>
          </cell>
          <cell r="DN138" t="b">
            <v>0</v>
          </cell>
          <cell r="DP138" t="b">
            <v>0</v>
          </cell>
          <cell r="DV138">
            <v>0</v>
          </cell>
          <cell r="DX138">
            <v>0</v>
          </cell>
          <cell r="DZ138">
            <v>0</v>
          </cell>
          <cell r="EB138">
            <v>0</v>
          </cell>
          <cell r="ED138">
            <v>0</v>
          </cell>
          <cell r="EF138">
            <v>0</v>
          </cell>
          <cell r="EJ138">
            <v>0</v>
          </cell>
          <cell r="EL138">
            <v>0</v>
          </cell>
          <cell r="EN138">
            <v>0</v>
          </cell>
          <cell r="EP138">
            <v>0</v>
          </cell>
          <cell r="ER138">
            <v>0</v>
          </cell>
          <cell r="ET138">
            <v>0</v>
          </cell>
          <cell r="EX138">
            <v>0</v>
          </cell>
          <cell r="EZ138">
            <v>0</v>
          </cell>
          <cell r="FD138">
            <v>0</v>
          </cell>
          <cell r="FF138">
            <v>0</v>
          </cell>
        </row>
        <row r="139">
          <cell r="A139" t="str">
            <v>AMV3</v>
          </cell>
          <cell r="B139" t="str">
            <v>DK-East</v>
          </cell>
          <cell r="G139">
            <v>250</v>
          </cell>
          <cell r="H139">
            <v>330</v>
          </cell>
          <cell r="AK139">
            <v>101</v>
          </cell>
          <cell r="AL139">
            <v>1257.7358490566041</v>
          </cell>
          <cell r="AN139">
            <v>34.979999999999997</v>
          </cell>
          <cell r="AO139">
            <v>39.400000000000006</v>
          </cell>
          <cell r="AP139">
            <v>6212.5</v>
          </cell>
          <cell r="AQ139">
            <v>35</v>
          </cell>
          <cell r="BG139" t="b">
            <v>0</v>
          </cell>
          <cell r="BO139" t="b">
            <v>0</v>
          </cell>
          <cell r="CA139" t="b">
            <v>0</v>
          </cell>
          <cell r="CB139" t="b">
            <v>0</v>
          </cell>
          <cell r="CD139" t="b">
            <v>0</v>
          </cell>
          <cell r="CE139" t="b">
            <v>0</v>
          </cell>
          <cell r="CG139" t="b">
            <v>0</v>
          </cell>
          <cell r="CH139" t="b">
            <v>0</v>
          </cell>
          <cell r="CP139" t="str">
            <v>ECCOAEXC</v>
          </cell>
          <cell r="CT139" t="b">
            <v>0</v>
          </cell>
          <cell r="CV139" t="b">
            <v>0</v>
          </cell>
          <cell r="CX139" t="b">
            <v>0</v>
          </cell>
          <cell r="CZ139" t="b">
            <v>0</v>
          </cell>
          <cell r="DB139" t="b">
            <v>0</v>
          </cell>
          <cell r="DD139" t="b">
            <v>0</v>
          </cell>
          <cell r="DF139" t="b">
            <v>0</v>
          </cell>
          <cell r="DH139" t="b">
            <v>0</v>
          </cell>
          <cell r="DJ139" t="b">
            <v>0</v>
          </cell>
          <cell r="DL139" t="b">
            <v>0</v>
          </cell>
          <cell r="DN139" t="b">
            <v>0</v>
          </cell>
          <cell r="DP139" t="b">
            <v>0</v>
          </cell>
          <cell r="DV139">
            <v>0</v>
          </cell>
          <cell r="DX139">
            <v>0</v>
          </cell>
          <cell r="DZ139">
            <v>0</v>
          </cell>
          <cell r="EB139">
            <v>0</v>
          </cell>
          <cell r="ED139">
            <v>0</v>
          </cell>
          <cell r="EF139">
            <v>0</v>
          </cell>
          <cell r="EJ139">
            <v>0</v>
          </cell>
          <cell r="EL139">
            <v>0</v>
          </cell>
          <cell r="EN139">
            <v>0</v>
          </cell>
          <cell r="EP139">
            <v>0</v>
          </cell>
          <cell r="ER139">
            <v>0</v>
          </cell>
          <cell r="ET139">
            <v>0</v>
          </cell>
          <cell r="EX139">
            <v>0</v>
          </cell>
          <cell r="EZ139">
            <v>0</v>
          </cell>
          <cell r="FD139">
            <v>0</v>
          </cell>
          <cell r="FF139">
            <v>0</v>
          </cell>
        </row>
        <row r="140">
          <cell r="A140" t="str">
            <v>AMV3</v>
          </cell>
          <cell r="B140" t="str">
            <v>DK-East</v>
          </cell>
          <cell r="G140">
            <v>250</v>
          </cell>
          <cell r="H140">
            <v>330</v>
          </cell>
          <cell r="AK140">
            <v>101</v>
          </cell>
          <cell r="AL140">
            <v>1257.7358490566041</v>
          </cell>
          <cell r="AN140">
            <v>34.979999999999997</v>
          </cell>
          <cell r="AO140">
            <v>39.400000000000006</v>
          </cell>
          <cell r="AP140">
            <v>6212.5</v>
          </cell>
          <cell r="AQ140">
            <v>35</v>
          </cell>
          <cell r="BG140" t="b">
            <v>0</v>
          </cell>
          <cell r="BO140" t="b">
            <v>0</v>
          </cell>
          <cell r="CA140" t="b">
            <v>0</v>
          </cell>
          <cell r="CB140" t="b">
            <v>0</v>
          </cell>
          <cell r="CD140" t="b">
            <v>0</v>
          </cell>
          <cell r="CE140" t="b">
            <v>0</v>
          </cell>
          <cell r="CG140" t="b">
            <v>0</v>
          </cell>
          <cell r="CH140" t="b">
            <v>0</v>
          </cell>
          <cell r="CP140" t="str">
            <v>ECCOAEXC</v>
          </cell>
          <cell r="CT140" t="b">
            <v>0</v>
          </cell>
          <cell r="CV140" t="b">
            <v>0</v>
          </cell>
          <cell r="CX140" t="b">
            <v>0</v>
          </cell>
          <cell r="CZ140" t="b">
            <v>0</v>
          </cell>
          <cell r="DB140" t="b">
            <v>0</v>
          </cell>
          <cell r="DD140" t="b">
            <v>0</v>
          </cell>
          <cell r="DF140" t="b">
            <v>0</v>
          </cell>
          <cell r="DH140" t="b">
            <v>0</v>
          </cell>
          <cell r="DJ140" t="b">
            <v>0</v>
          </cell>
          <cell r="DL140" t="b">
            <v>0</v>
          </cell>
          <cell r="DN140" t="b">
            <v>0</v>
          </cell>
          <cell r="DP140" t="b">
            <v>0</v>
          </cell>
          <cell r="DV140">
            <v>0</v>
          </cell>
          <cell r="DX140">
            <v>0</v>
          </cell>
          <cell r="DZ140">
            <v>0</v>
          </cell>
          <cell r="EB140">
            <v>0</v>
          </cell>
          <cell r="ED140">
            <v>0</v>
          </cell>
          <cell r="EF140">
            <v>0</v>
          </cell>
          <cell r="EJ140">
            <v>0</v>
          </cell>
          <cell r="EL140">
            <v>0</v>
          </cell>
          <cell r="EN140">
            <v>0</v>
          </cell>
          <cell r="EP140">
            <v>0</v>
          </cell>
          <cell r="ER140">
            <v>0</v>
          </cell>
          <cell r="ET140">
            <v>0</v>
          </cell>
          <cell r="EX140">
            <v>0</v>
          </cell>
          <cell r="EZ140">
            <v>0</v>
          </cell>
          <cell r="FD140">
            <v>0</v>
          </cell>
          <cell r="FF140">
            <v>0</v>
          </cell>
        </row>
        <row r="141">
          <cell r="A141" t="str">
            <v>AMV3</v>
          </cell>
          <cell r="B141" t="str">
            <v>DK-East</v>
          </cell>
          <cell r="G141">
            <v>250</v>
          </cell>
          <cell r="H141">
            <v>330</v>
          </cell>
          <cell r="AK141">
            <v>101</v>
          </cell>
          <cell r="AL141">
            <v>1257.7358490566041</v>
          </cell>
          <cell r="AN141">
            <v>34.979999999999997</v>
          </cell>
          <cell r="AO141">
            <v>39.400000000000006</v>
          </cell>
          <cell r="AP141">
            <v>6212.5</v>
          </cell>
          <cell r="AQ141">
            <v>35</v>
          </cell>
          <cell r="BG141" t="b">
            <v>0</v>
          </cell>
          <cell r="BO141" t="b">
            <v>0</v>
          </cell>
          <cell r="CA141" t="b">
            <v>0</v>
          </cell>
          <cell r="CB141" t="b">
            <v>0</v>
          </cell>
          <cell r="CD141" t="b">
            <v>0</v>
          </cell>
          <cell r="CE141" t="b">
            <v>0</v>
          </cell>
          <cell r="CG141" t="b">
            <v>0</v>
          </cell>
          <cell r="CH141" t="b">
            <v>0</v>
          </cell>
          <cell r="CP141" t="str">
            <v>ECCOAEXC</v>
          </cell>
          <cell r="CT141" t="b">
            <v>0</v>
          </cell>
          <cell r="CV141" t="b">
            <v>0</v>
          </cell>
          <cell r="CX141" t="b">
            <v>0</v>
          </cell>
          <cell r="CZ141" t="b">
            <v>0</v>
          </cell>
          <cell r="DB141" t="b">
            <v>0</v>
          </cell>
          <cell r="DD141" t="b">
            <v>0</v>
          </cell>
          <cell r="DF141" t="b">
            <v>0</v>
          </cell>
          <cell r="DH141" t="b">
            <v>0</v>
          </cell>
          <cell r="DJ141" t="b">
            <v>0</v>
          </cell>
          <cell r="DL141" t="b">
            <v>0</v>
          </cell>
          <cell r="DN141" t="b">
            <v>0</v>
          </cell>
          <cell r="DP141" t="b">
            <v>0</v>
          </cell>
          <cell r="DV141">
            <v>0</v>
          </cell>
          <cell r="DX141">
            <v>0</v>
          </cell>
          <cell r="DZ141">
            <v>0</v>
          </cell>
          <cell r="EB141">
            <v>0</v>
          </cell>
          <cell r="ED141">
            <v>0</v>
          </cell>
          <cell r="EF141">
            <v>0</v>
          </cell>
          <cell r="EJ141">
            <v>0</v>
          </cell>
          <cell r="EL141">
            <v>0</v>
          </cell>
          <cell r="EN141">
            <v>0</v>
          </cell>
          <cell r="EP141">
            <v>0</v>
          </cell>
          <cell r="ER141">
            <v>0</v>
          </cell>
          <cell r="ET141">
            <v>0</v>
          </cell>
          <cell r="EX141">
            <v>0</v>
          </cell>
          <cell r="EZ141">
            <v>0</v>
          </cell>
          <cell r="FD141">
            <v>0</v>
          </cell>
          <cell r="FF141">
            <v>0</v>
          </cell>
        </row>
        <row r="142">
          <cell r="A142" t="str">
            <v>AMV3</v>
          </cell>
          <cell r="B142" t="str">
            <v>DK-East</v>
          </cell>
          <cell r="G142">
            <v>250</v>
          </cell>
          <cell r="H142">
            <v>330</v>
          </cell>
          <cell r="AK142">
            <v>101</v>
          </cell>
          <cell r="AL142">
            <v>1257.7358490566041</v>
          </cell>
          <cell r="AN142">
            <v>34.979999999999997</v>
          </cell>
          <cell r="AO142">
            <v>39.400000000000006</v>
          </cell>
          <cell r="AP142">
            <v>6212.5</v>
          </cell>
          <cell r="AQ142">
            <v>35</v>
          </cell>
          <cell r="BG142" t="b">
            <v>0</v>
          </cell>
          <cell r="BO142" t="b">
            <v>0</v>
          </cell>
          <cell r="CA142" t="b">
            <v>0</v>
          </cell>
          <cell r="CB142" t="b">
            <v>0</v>
          </cell>
          <cell r="CD142" t="b">
            <v>0</v>
          </cell>
          <cell r="CE142" t="b">
            <v>0</v>
          </cell>
          <cell r="CG142" t="b">
            <v>0</v>
          </cell>
          <cell r="CH142" t="b">
            <v>0</v>
          </cell>
          <cell r="CT142" t="b">
            <v>0</v>
          </cell>
          <cell r="CV142" t="b">
            <v>0</v>
          </cell>
          <cell r="CX142" t="b">
            <v>0</v>
          </cell>
          <cell r="CZ142" t="b">
            <v>0</v>
          </cell>
          <cell r="DB142" t="b">
            <v>0</v>
          </cell>
          <cell r="DD142" t="b">
            <v>0</v>
          </cell>
          <cell r="DF142" t="b">
            <v>0</v>
          </cell>
          <cell r="DH142" t="b">
            <v>0</v>
          </cell>
          <cell r="DJ142" t="b">
            <v>0</v>
          </cell>
          <cell r="DL142" t="b">
            <v>0</v>
          </cell>
          <cell r="DN142" t="b">
            <v>0</v>
          </cell>
          <cell r="DP142" t="b">
            <v>0</v>
          </cell>
          <cell r="DV142">
            <v>0</v>
          </cell>
          <cell r="DX142">
            <v>0</v>
          </cell>
          <cell r="DZ142">
            <v>0</v>
          </cell>
          <cell r="EB142">
            <v>0</v>
          </cell>
          <cell r="ED142">
            <v>0</v>
          </cell>
          <cell r="EF142">
            <v>0</v>
          </cell>
          <cell r="EJ142">
            <v>0</v>
          </cell>
          <cell r="EL142">
            <v>0</v>
          </cell>
          <cell r="EN142">
            <v>0</v>
          </cell>
          <cell r="EP142">
            <v>0</v>
          </cell>
          <cell r="ER142">
            <v>0</v>
          </cell>
          <cell r="ET142">
            <v>0</v>
          </cell>
          <cell r="EX142">
            <v>0</v>
          </cell>
          <cell r="EZ142">
            <v>0</v>
          </cell>
          <cell r="FD142">
            <v>0</v>
          </cell>
          <cell r="FF142">
            <v>0</v>
          </cell>
        </row>
        <row r="143">
          <cell r="A143" t="str">
            <v>AMV3_Renoveret</v>
          </cell>
          <cell r="B143" t="str">
            <v>DK-East</v>
          </cell>
          <cell r="G143">
            <v>300</v>
          </cell>
          <cell r="H143">
            <v>402.14477211796248</v>
          </cell>
          <cell r="AK143">
            <v>127.20000000000002</v>
          </cell>
          <cell r="AL143">
            <v>1608.5790884718501</v>
          </cell>
          <cell r="AN143">
            <v>42.627345844504021</v>
          </cell>
          <cell r="AO143">
            <v>47.280000000000008</v>
          </cell>
          <cell r="AP143">
            <v>7455</v>
          </cell>
          <cell r="AQ143">
            <v>42.000000000000007</v>
          </cell>
          <cell r="BG143" t="b">
            <v>0</v>
          </cell>
          <cell r="BO143" t="b">
            <v>0</v>
          </cell>
          <cell r="CA143" t="b">
            <v>0</v>
          </cell>
          <cell r="CB143" t="b">
            <v>0</v>
          </cell>
          <cell r="CD143" t="b">
            <v>0</v>
          </cell>
          <cell r="CE143" t="b">
            <v>0</v>
          </cell>
          <cell r="CG143" t="b">
            <v>0</v>
          </cell>
          <cell r="CH143" t="b">
            <v>0</v>
          </cell>
          <cell r="CP143" t="str">
            <v>ECXXXEXC</v>
          </cell>
          <cell r="CT143" t="b">
            <v>0</v>
          </cell>
          <cell r="CV143" t="b">
            <v>0</v>
          </cell>
          <cell r="CX143" t="b">
            <v>0</v>
          </cell>
          <cell r="CZ143" t="b">
            <v>0</v>
          </cell>
          <cell r="DB143" t="b">
            <v>0</v>
          </cell>
          <cell r="DD143" t="b">
            <v>0</v>
          </cell>
          <cell r="DF143" t="b">
            <v>0</v>
          </cell>
          <cell r="DH143" t="b">
            <v>0</v>
          </cell>
          <cell r="DJ143" t="b">
            <v>0</v>
          </cell>
          <cell r="DL143" t="b">
            <v>0</v>
          </cell>
          <cell r="DN143" t="b">
            <v>0</v>
          </cell>
          <cell r="DP143" t="b">
            <v>0</v>
          </cell>
          <cell r="DV143">
            <v>0</v>
          </cell>
          <cell r="DX143">
            <v>0</v>
          </cell>
          <cell r="DZ143">
            <v>0</v>
          </cell>
          <cell r="EB143">
            <v>0</v>
          </cell>
          <cell r="ED143">
            <v>0</v>
          </cell>
          <cell r="EF143">
            <v>0</v>
          </cell>
          <cell r="EJ143">
            <v>0</v>
          </cell>
          <cell r="EL143">
            <v>0</v>
          </cell>
          <cell r="EN143">
            <v>0</v>
          </cell>
          <cell r="EP143">
            <v>0</v>
          </cell>
          <cell r="ER143">
            <v>0</v>
          </cell>
          <cell r="ET143">
            <v>0</v>
          </cell>
          <cell r="EX143">
            <v>0</v>
          </cell>
          <cell r="EZ143">
            <v>0</v>
          </cell>
          <cell r="FD143">
            <v>0</v>
          </cell>
          <cell r="FF143">
            <v>0</v>
          </cell>
        </row>
        <row r="144">
          <cell r="A144" t="str">
            <v>AVV1</v>
          </cell>
          <cell r="B144" t="str">
            <v>DK-East</v>
          </cell>
          <cell r="G144">
            <v>250</v>
          </cell>
          <cell r="H144">
            <v>330</v>
          </cell>
          <cell r="AK144">
            <v>99.5</v>
          </cell>
          <cell r="AL144">
            <v>1239.056603773585</v>
          </cell>
          <cell r="AN144">
            <v>34.979999999999997</v>
          </cell>
          <cell r="AO144">
            <v>39.400000000000006</v>
          </cell>
          <cell r="AP144">
            <v>6212.5</v>
          </cell>
          <cell r="AQ144">
            <v>35</v>
          </cell>
          <cell r="BG144" t="b">
            <v>0</v>
          </cell>
          <cell r="BO144" t="b">
            <v>0</v>
          </cell>
          <cell r="CA144" t="b">
            <v>0</v>
          </cell>
          <cell r="CB144" t="b">
            <v>0</v>
          </cell>
          <cell r="CD144" t="b">
            <v>0</v>
          </cell>
          <cell r="CE144" t="b">
            <v>0</v>
          </cell>
          <cell r="CG144" t="b">
            <v>0</v>
          </cell>
          <cell r="CH144" t="b">
            <v>0</v>
          </cell>
          <cell r="CP144" t="str">
            <v>ECCOAEXC</v>
          </cell>
          <cell r="CT144" t="b">
            <v>0</v>
          </cell>
          <cell r="CV144" t="b">
            <v>0</v>
          </cell>
          <cell r="CX144" t="b">
            <v>0</v>
          </cell>
          <cell r="CZ144" t="b">
            <v>0</v>
          </cell>
          <cell r="DB144" t="b">
            <v>0</v>
          </cell>
          <cell r="DD144" t="b">
            <v>0</v>
          </cell>
          <cell r="DF144" t="b">
            <v>0</v>
          </cell>
          <cell r="DH144" t="b">
            <v>0</v>
          </cell>
          <cell r="DJ144" t="b">
            <v>0</v>
          </cell>
          <cell r="DL144" t="b">
            <v>0</v>
          </cell>
          <cell r="DN144" t="b">
            <v>0</v>
          </cell>
          <cell r="DP144" t="b">
            <v>0</v>
          </cell>
          <cell r="DV144">
            <v>0</v>
          </cell>
          <cell r="DX144">
            <v>0</v>
          </cell>
          <cell r="DZ144">
            <v>0</v>
          </cell>
          <cell r="EB144">
            <v>0</v>
          </cell>
          <cell r="ED144">
            <v>0</v>
          </cell>
          <cell r="EF144">
            <v>0</v>
          </cell>
          <cell r="EJ144">
            <v>0</v>
          </cell>
          <cell r="EL144">
            <v>0</v>
          </cell>
          <cell r="EN144">
            <v>0</v>
          </cell>
          <cell r="EP144">
            <v>0</v>
          </cell>
          <cell r="ER144">
            <v>0</v>
          </cell>
          <cell r="ET144">
            <v>0</v>
          </cell>
          <cell r="EX144">
            <v>0</v>
          </cell>
          <cell r="EZ144">
            <v>0</v>
          </cell>
          <cell r="FD144">
            <v>0</v>
          </cell>
          <cell r="FF144">
            <v>0</v>
          </cell>
        </row>
        <row r="145">
          <cell r="A145" t="str">
            <v>AVV1</v>
          </cell>
          <cell r="B145" t="str">
            <v>DK-East</v>
          </cell>
          <cell r="G145">
            <v>249</v>
          </cell>
          <cell r="H145">
            <v>330</v>
          </cell>
          <cell r="AK145">
            <v>99.102000000000004</v>
          </cell>
          <cell r="AL145">
            <v>1239.056603773585</v>
          </cell>
          <cell r="AN145">
            <v>34.979999999999997</v>
          </cell>
          <cell r="AO145">
            <v>39.242400000000004</v>
          </cell>
          <cell r="AP145">
            <v>6187.6500000000005</v>
          </cell>
          <cell r="AQ145">
            <v>34.860000000000007</v>
          </cell>
          <cell r="BG145" t="b">
            <v>0</v>
          </cell>
          <cell r="BO145" t="b">
            <v>0</v>
          </cell>
          <cell r="CA145" t="b">
            <v>0</v>
          </cell>
          <cell r="CB145" t="b">
            <v>0</v>
          </cell>
          <cell r="CD145" t="b">
            <v>0</v>
          </cell>
          <cell r="CE145" t="b">
            <v>0</v>
          </cell>
          <cell r="CG145" t="b">
            <v>0</v>
          </cell>
          <cell r="CH145" t="b">
            <v>0</v>
          </cell>
          <cell r="CP145" t="str">
            <v>ECCOAEXC</v>
          </cell>
          <cell r="CT145" t="b">
            <v>0</v>
          </cell>
          <cell r="CV145" t="b">
            <v>0</v>
          </cell>
          <cell r="CX145" t="b">
            <v>0</v>
          </cell>
          <cell r="CZ145" t="b">
            <v>0</v>
          </cell>
          <cell r="DB145" t="b">
            <v>0</v>
          </cell>
          <cell r="DD145" t="b">
            <v>0</v>
          </cell>
          <cell r="DF145" t="b">
            <v>0</v>
          </cell>
          <cell r="DH145" t="b">
            <v>0</v>
          </cell>
          <cell r="DJ145" t="b">
            <v>0</v>
          </cell>
          <cell r="DL145" t="b">
            <v>0</v>
          </cell>
          <cell r="DN145" t="b">
            <v>0</v>
          </cell>
          <cell r="DP145" t="b">
            <v>0</v>
          </cell>
          <cell r="DV145">
            <v>0</v>
          </cell>
          <cell r="DX145">
            <v>0</v>
          </cell>
          <cell r="DZ145">
            <v>0</v>
          </cell>
          <cell r="EB145">
            <v>0</v>
          </cell>
          <cell r="ED145">
            <v>0</v>
          </cell>
          <cell r="EF145">
            <v>0</v>
          </cell>
          <cell r="EJ145">
            <v>0</v>
          </cell>
          <cell r="EL145">
            <v>0</v>
          </cell>
          <cell r="EN145">
            <v>0</v>
          </cell>
          <cell r="EP145">
            <v>0</v>
          </cell>
          <cell r="ER145">
            <v>0</v>
          </cell>
          <cell r="ET145">
            <v>0</v>
          </cell>
          <cell r="EX145">
            <v>0</v>
          </cell>
          <cell r="EZ145">
            <v>0</v>
          </cell>
          <cell r="FD145">
            <v>0</v>
          </cell>
          <cell r="FF145">
            <v>0</v>
          </cell>
        </row>
        <row r="146">
          <cell r="A146" t="str">
            <v>AVV1</v>
          </cell>
          <cell r="B146" t="str">
            <v>DK-East</v>
          </cell>
          <cell r="G146">
            <v>249</v>
          </cell>
          <cell r="H146">
            <v>330</v>
          </cell>
          <cell r="AK146">
            <v>99.102000000000004</v>
          </cell>
          <cell r="AL146">
            <v>1239.056603773585</v>
          </cell>
          <cell r="AN146">
            <v>34.979999999999997</v>
          </cell>
          <cell r="AO146">
            <v>39.242400000000004</v>
          </cell>
          <cell r="AP146">
            <v>6187.6500000000005</v>
          </cell>
          <cell r="AQ146">
            <v>34.860000000000007</v>
          </cell>
          <cell r="BG146" t="b">
            <v>0</v>
          </cell>
          <cell r="BO146" t="b">
            <v>0</v>
          </cell>
          <cell r="CA146" t="b">
            <v>0</v>
          </cell>
          <cell r="CB146" t="b">
            <v>0</v>
          </cell>
          <cell r="CD146" t="b">
            <v>0</v>
          </cell>
          <cell r="CE146" t="b">
            <v>0</v>
          </cell>
          <cell r="CG146" t="b">
            <v>0</v>
          </cell>
          <cell r="CH146" t="b">
            <v>0</v>
          </cell>
          <cell r="CP146" t="str">
            <v>ECCOAEXC</v>
          </cell>
          <cell r="CT146" t="b">
            <v>0</v>
          </cell>
          <cell r="CV146" t="b">
            <v>0</v>
          </cell>
          <cell r="CX146" t="b">
            <v>0</v>
          </cell>
          <cell r="CZ146" t="b">
            <v>0</v>
          </cell>
          <cell r="DB146" t="b">
            <v>0</v>
          </cell>
          <cell r="DD146" t="b">
            <v>0</v>
          </cell>
          <cell r="DF146" t="b">
            <v>0</v>
          </cell>
          <cell r="DH146" t="b">
            <v>0</v>
          </cell>
          <cell r="DJ146" t="b">
            <v>0</v>
          </cell>
          <cell r="DL146" t="b">
            <v>0</v>
          </cell>
          <cell r="DN146" t="b">
            <v>0</v>
          </cell>
          <cell r="DP146" t="b">
            <v>0</v>
          </cell>
          <cell r="DV146">
            <v>0</v>
          </cell>
          <cell r="DX146">
            <v>0</v>
          </cell>
          <cell r="DZ146">
            <v>0</v>
          </cell>
          <cell r="EB146">
            <v>0</v>
          </cell>
          <cell r="ED146">
            <v>0</v>
          </cell>
          <cell r="EF146">
            <v>0</v>
          </cell>
          <cell r="EJ146">
            <v>0</v>
          </cell>
          <cell r="EL146">
            <v>0</v>
          </cell>
          <cell r="EN146">
            <v>0</v>
          </cell>
          <cell r="EP146">
            <v>0</v>
          </cell>
          <cell r="ER146">
            <v>0</v>
          </cell>
          <cell r="ET146">
            <v>0</v>
          </cell>
          <cell r="EX146">
            <v>0</v>
          </cell>
          <cell r="EZ146">
            <v>0</v>
          </cell>
          <cell r="FD146">
            <v>0</v>
          </cell>
          <cell r="FF146">
            <v>0</v>
          </cell>
        </row>
        <row r="147">
          <cell r="A147" t="str">
            <v>AVV1</v>
          </cell>
          <cell r="B147" t="str">
            <v>DK-East</v>
          </cell>
          <cell r="G147">
            <v>249</v>
          </cell>
          <cell r="H147">
            <v>330</v>
          </cell>
          <cell r="AK147">
            <v>99.102000000000004</v>
          </cell>
          <cell r="AL147">
            <v>1239.056603773585</v>
          </cell>
          <cell r="AN147">
            <v>34.979999999999997</v>
          </cell>
          <cell r="AO147">
            <v>39.242400000000004</v>
          </cell>
          <cell r="AP147">
            <v>6187.6500000000005</v>
          </cell>
          <cell r="AQ147">
            <v>34.860000000000007</v>
          </cell>
          <cell r="BG147" t="b">
            <v>0</v>
          </cell>
          <cell r="BO147" t="b">
            <v>0</v>
          </cell>
          <cell r="CA147" t="b">
            <v>0</v>
          </cell>
          <cell r="CB147" t="b">
            <v>0</v>
          </cell>
          <cell r="CD147" t="b">
            <v>0</v>
          </cell>
          <cell r="CE147" t="b">
            <v>0</v>
          </cell>
          <cell r="CG147" t="b">
            <v>0</v>
          </cell>
          <cell r="CH147" t="b">
            <v>0</v>
          </cell>
          <cell r="CP147" t="str">
            <v>ECCOAEXC</v>
          </cell>
          <cell r="CT147" t="b">
            <v>0</v>
          </cell>
          <cell r="CV147" t="b">
            <v>0</v>
          </cell>
          <cell r="CX147" t="b">
            <v>0</v>
          </cell>
          <cell r="CZ147" t="b">
            <v>0</v>
          </cell>
          <cell r="DB147" t="b">
            <v>0</v>
          </cell>
          <cell r="DD147" t="b">
            <v>0</v>
          </cell>
          <cell r="DF147" t="b">
            <v>0</v>
          </cell>
          <cell r="DH147" t="b">
            <v>0</v>
          </cell>
          <cell r="DJ147" t="b">
            <v>0</v>
          </cell>
          <cell r="DL147" t="b">
            <v>0</v>
          </cell>
          <cell r="DN147" t="b">
            <v>0</v>
          </cell>
          <cell r="DP147" t="b">
            <v>0</v>
          </cell>
          <cell r="DV147">
            <v>0</v>
          </cell>
          <cell r="DX147">
            <v>0</v>
          </cell>
          <cell r="DZ147">
            <v>0</v>
          </cell>
          <cell r="EB147">
            <v>0</v>
          </cell>
          <cell r="ED147">
            <v>0</v>
          </cell>
          <cell r="EF147">
            <v>0</v>
          </cell>
          <cell r="EJ147">
            <v>0</v>
          </cell>
          <cell r="EL147">
            <v>0</v>
          </cell>
          <cell r="EN147">
            <v>0</v>
          </cell>
          <cell r="EP147">
            <v>0</v>
          </cell>
          <cell r="ER147">
            <v>0</v>
          </cell>
          <cell r="ET147">
            <v>0</v>
          </cell>
          <cell r="EX147">
            <v>0</v>
          </cell>
          <cell r="EZ147">
            <v>0</v>
          </cell>
          <cell r="FD147">
            <v>0</v>
          </cell>
          <cell r="FF147">
            <v>0</v>
          </cell>
        </row>
        <row r="148">
          <cell r="A148" t="str">
            <v>AVV1</v>
          </cell>
          <cell r="B148" t="str">
            <v>DK-East</v>
          </cell>
          <cell r="G148">
            <v>249</v>
          </cell>
          <cell r="H148">
            <v>330</v>
          </cell>
          <cell r="AK148">
            <v>99.102000000000004</v>
          </cell>
          <cell r="AL148">
            <v>1239.056603773585</v>
          </cell>
          <cell r="AN148">
            <v>34.979999999999997</v>
          </cell>
          <cell r="AO148">
            <v>39.242400000000004</v>
          </cell>
          <cell r="AP148">
            <v>6187.6500000000005</v>
          </cell>
          <cell r="AQ148">
            <v>34.860000000000007</v>
          </cell>
          <cell r="BG148" t="b">
            <v>0</v>
          </cell>
          <cell r="BO148" t="b">
            <v>0</v>
          </cell>
          <cell r="CA148" t="b">
            <v>0</v>
          </cell>
          <cell r="CB148" t="b">
            <v>0</v>
          </cell>
          <cell r="CD148" t="b">
            <v>0</v>
          </cell>
          <cell r="CE148" t="b">
            <v>0</v>
          </cell>
          <cell r="CG148" t="b">
            <v>0</v>
          </cell>
          <cell r="CH148" t="b">
            <v>0</v>
          </cell>
          <cell r="CT148" t="b">
            <v>0</v>
          </cell>
          <cell r="CV148" t="b">
            <v>0</v>
          </cell>
          <cell r="CX148" t="b">
            <v>0</v>
          </cell>
          <cell r="CZ148" t="b">
            <v>0</v>
          </cell>
          <cell r="DB148" t="b">
            <v>0</v>
          </cell>
          <cell r="DD148" t="b">
            <v>0</v>
          </cell>
          <cell r="DF148" t="b">
            <v>0</v>
          </cell>
          <cell r="DH148" t="b">
            <v>0</v>
          </cell>
          <cell r="DJ148" t="b">
            <v>0</v>
          </cell>
          <cell r="DL148" t="b">
            <v>0</v>
          </cell>
          <cell r="DN148" t="b">
            <v>0</v>
          </cell>
          <cell r="DP148" t="b">
            <v>0</v>
          </cell>
          <cell r="DV148">
            <v>0</v>
          </cell>
          <cell r="DX148">
            <v>0</v>
          </cell>
          <cell r="DZ148">
            <v>0</v>
          </cell>
          <cell r="EB148">
            <v>0</v>
          </cell>
          <cell r="ED148">
            <v>0</v>
          </cell>
          <cell r="EF148">
            <v>0</v>
          </cell>
          <cell r="EJ148">
            <v>0</v>
          </cell>
          <cell r="EL148">
            <v>0</v>
          </cell>
          <cell r="EN148">
            <v>0</v>
          </cell>
          <cell r="EP148">
            <v>0</v>
          </cell>
          <cell r="ER148">
            <v>0</v>
          </cell>
          <cell r="ET148">
            <v>0</v>
          </cell>
          <cell r="EX148">
            <v>0</v>
          </cell>
          <cell r="EZ148">
            <v>0</v>
          </cell>
          <cell r="FD148">
            <v>0</v>
          </cell>
          <cell r="FF148">
            <v>0</v>
          </cell>
        </row>
        <row r="149">
          <cell r="A149" t="str">
            <v>AVV1_Renoveret</v>
          </cell>
          <cell r="B149" t="str">
            <v>DK-East</v>
          </cell>
          <cell r="G149">
            <v>300</v>
          </cell>
          <cell r="H149">
            <v>402.14477211796248</v>
          </cell>
          <cell r="AK149">
            <v>125.4</v>
          </cell>
          <cell r="AL149">
            <v>1585.8161768425314</v>
          </cell>
          <cell r="AN149">
            <v>42.627345844504021</v>
          </cell>
          <cell r="AO149">
            <v>47.280000000000008</v>
          </cell>
          <cell r="AP149">
            <v>7455</v>
          </cell>
          <cell r="AQ149">
            <v>42.000000000000007</v>
          </cell>
          <cell r="BG149" t="b">
            <v>0</v>
          </cell>
          <cell r="BO149" t="b">
            <v>0</v>
          </cell>
          <cell r="CA149" t="b">
            <v>0</v>
          </cell>
          <cell r="CB149" t="b">
            <v>0</v>
          </cell>
          <cell r="CD149" t="b">
            <v>0</v>
          </cell>
          <cell r="CE149" t="b">
            <v>0</v>
          </cell>
          <cell r="CG149" t="b">
            <v>0</v>
          </cell>
          <cell r="CH149" t="b">
            <v>0</v>
          </cell>
          <cell r="CP149" t="str">
            <v>ECXXXEXC</v>
          </cell>
          <cell r="CT149" t="b">
            <v>0</v>
          </cell>
          <cell r="CV149" t="b">
            <v>0</v>
          </cell>
          <cell r="CX149" t="b">
            <v>0</v>
          </cell>
          <cell r="CZ149" t="b">
            <v>0</v>
          </cell>
          <cell r="DB149" t="b">
            <v>0</v>
          </cell>
          <cell r="DD149" t="b">
            <v>0</v>
          </cell>
          <cell r="DF149" t="b">
            <v>0</v>
          </cell>
          <cell r="DH149" t="b">
            <v>0</v>
          </cell>
          <cell r="DJ149" t="b">
            <v>0</v>
          </cell>
          <cell r="DL149" t="b">
            <v>0</v>
          </cell>
          <cell r="DN149" t="b">
            <v>0</v>
          </cell>
          <cell r="DP149" t="b">
            <v>0</v>
          </cell>
          <cell r="DV149">
            <v>0</v>
          </cell>
          <cell r="DX149">
            <v>0</v>
          </cell>
          <cell r="DZ149">
            <v>0</v>
          </cell>
          <cell r="EB149">
            <v>0</v>
          </cell>
          <cell r="ED149">
            <v>0</v>
          </cell>
          <cell r="EF149">
            <v>0</v>
          </cell>
          <cell r="EJ149">
            <v>0</v>
          </cell>
          <cell r="EL149">
            <v>0</v>
          </cell>
          <cell r="EN149">
            <v>0</v>
          </cell>
          <cell r="EP149">
            <v>0</v>
          </cell>
          <cell r="ER149">
            <v>0</v>
          </cell>
          <cell r="ET149">
            <v>0</v>
          </cell>
          <cell r="EX149">
            <v>0</v>
          </cell>
          <cell r="EZ149">
            <v>0</v>
          </cell>
          <cell r="FD149">
            <v>0</v>
          </cell>
          <cell r="FF149">
            <v>0</v>
          </cell>
        </row>
        <row r="150">
          <cell r="A150" t="str">
            <v>AVV2</v>
          </cell>
          <cell r="B150" t="str">
            <v>DK-East</v>
          </cell>
          <cell r="G150">
            <v>503</v>
          </cell>
          <cell r="H150">
            <v>520</v>
          </cell>
          <cell r="AK150">
            <v>222.82900000000001</v>
          </cell>
          <cell r="AL150">
            <v>1535.7333333333336</v>
          </cell>
          <cell r="AN150">
            <v>78</v>
          </cell>
          <cell r="AO150">
            <v>258.36487134187638</v>
          </cell>
          <cell r="AP150">
            <v>11317.5</v>
          </cell>
          <cell r="AQ150">
            <v>70.42</v>
          </cell>
          <cell r="BG150" t="b">
            <v>0</v>
          </cell>
          <cell r="BO150" t="b">
            <v>0</v>
          </cell>
          <cell r="CA150" t="b">
            <v>0</v>
          </cell>
          <cell r="CB150" t="b">
            <v>0</v>
          </cell>
          <cell r="CD150" t="b">
            <v>0</v>
          </cell>
          <cell r="CE150" t="b">
            <v>0</v>
          </cell>
          <cell r="CG150" t="b">
            <v>0</v>
          </cell>
          <cell r="CH150" t="b">
            <v>0</v>
          </cell>
          <cell r="CP150" t="str">
            <v>ECGASEXC</v>
          </cell>
          <cell r="CT150" t="b">
            <v>0</v>
          </cell>
          <cell r="CV150" t="b">
            <v>0</v>
          </cell>
          <cell r="CX150" t="b">
            <v>0</v>
          </cell>
          <cell r="CZ150" t="b">
            <v>0</v>
          </cell>
          <cell r="DB150" t="b">
            <v>0</v>
          </cell>
          <cell r="DD150" t="b">
            <v>0</v>
          </cell>
          <cell r="DF150" t="b">
            <v>0</v>
          </cell>
          <cell r="DH150" t="b">
            <v>0</v>
          </cell>
          <cell r="DJ150" t="b">
            <v>0</v>
          </cell>
          <cell r="DL150" t="b">
            <v>0</v>
          </cell>
          <cell r="DN150" t="b">
            <v>0</v>
          </cell>
          <cell r="DP150" t="b">
            <v>0</v>
          </cell>
          <cell r="DV150">
            <v>0</v>
          </cell>
          <cell r="DX150">
            <v>0</v>
          </cell>
          <cell r="DZ150">
            <v>0</v>
          </cell>
          <cell r="EB150">
            <v>0</v>
          </cell>
          <cell r="ED150">
            <v>0</v>
          </cell>
          <cell r="EF150">
            <v>0</v>
          </cell>
          <cell r="EJ150">
            <v>0</v>
          </cell>
          <cell r="EL150">
            <v>0</v>
          </cell>
          <cell r="EN150">
            <v>0</v>
          </cell>
          <cell r="EP150">
            <v>0</v>
          </cell>
          <cell r="ER150">
            <v>0</v>
          </cell>
          <cell r="ET150">
            <v>0</v>
          </cell>
          <cell r="EX150">
            <v>0</v>
          </cell>
          <cell r="EZ150">
            <v>0</v>
          </cell>
          <cell r="FD150">
            <v>0</v>
          </cell>
          <cell r="FF150">
            <v>0</v>
          </cell>
        </row>
        <row r="151">
          <cell r="A151" t="str">
            <v>AVV2</v>
          </cell>
          <cell r="B151" t="str">
            <v>DK-East</v>
          </cell>
          <cell r="G151">
            <v>560</v>
          </cell>
          <cell r="H151">
            <v>570</v>
          </cell>
          <cell r="AK151">
            <v>248.08</v>
          </cell>
          <cell r="AL151">
            <v>1683.4</v>
          </cell>
          <cell r="AN151">
            <v>85.5</v>
          </cell>
          <cell r="AO151">
            <v>284.67479910825205</v>
          </cell>
          <cell r="AP151">
            <v>11536</v>
          </cell>
          <cell r="AQ151">
            <v>78.400000000000006</v>
          </cell>
          <cell r="BG151" t="b">
            <v>0</v>
          </cell>
          <cell r="BO151" t="b">
            <v>0</v>
          </cell>
          <cell r="CA151" t="b">
            <v>0</v>
          </cell>
          <cell r="CB151" t="b">
            <v>0</v>
          </cell>
          <cell r="CD151" t="b">
            <v>0</v>
          </cell>
          <cell r="CE151" t="b">
            <v>0</v>
          </cell>
          <cell r="CG151" t="b">
            <v>0</v>
          </cell>
          <cell r="CH151" t="b">
            <v>0</v>
          </cell>
          <cell r="CP151" t="str">
            <v>ECGASEXC</v>
          </cell>
          <cell r="CT151" t="b">
            <v>0</v>
          </cell>
          <cell r="CV151" t="b">
            <v>0</v>
          </cell>
          <cell r="CX151" t="b">
            <v>0</v>
          </cell>
          <cell r="CZ151" t="b">
            <v>0</v>
          </cell>
          <cell r="DB151" t="b">
            <v>0</v>
          </cell>
          <cell r="DD151" t="b">
            <v>0</v>
          </cell>
          <cell r="DF151" t="b">
            <v>0</v>
          </cell>
          <cell r="DH151" t="b">
            <v>0</v>
          </cell>
          <cell r="DJ151" t="b">
            <v>0</v>
          </cell>
          <cell r="DL151" t="b">
            <v>0</v>
          </cell>
          <cell r="DN151" t="b">
            <v>0</v>
          </cell>
          <cell r="DP151" t="b">
            <v>0</v>
          </cell>
          <cell r="DV151">
            <v>0</v>
          </cell>
          <cell r="DX151">
            <v>0</v>
          </cell>
          <cell r="DZ151">
            <v>0</v>
          </cell>
          <cell r="EB151">
            <v>0</v>
          </cell>
          <cell r="ED151">
            <v>0</v>
          </cell>
          <cell r="EF151">
            <v>0</v>
          </cell>
          <cell r="EJ151">
            <v>0</v>
          </cell>
          <cell r="EL151">
            <v>0</v>
          </cell>
          <cell r="EN151">
            <v>0</v>
          </cell>
          <cell r="EP151">
            <v>0</v>
          </cell>
          <cell r="ER151">
            <v>0</v>
          </cell>
          <cell r="ET151">
            <v>0</v>
          </cell>
          <cell r="EX151">
            <v>0</v>
          </cell>
          <cell r="EZ151">
            <v>0</v>
          </cell>
          <cell r="FD151">
            <v>0</v>
          </cell>
          <cell r="FF151">
            <v>0</v>
          </cell>
        </row>
        <row r="152">
          <cell r="A152" t="str">
            <v>AVV2</v>
          </cell>
          <cell r="B152" t="str">
            <v>DK-East</v>
          </cell>
          <cell r="G152">
            <v>560</v>
          </cell>
          <cell r="H152">
            <v>570</v>
          </cell>
          <cell r="AK152">
            <v>248.08</v>
          </cell>
          <cell r="AL152">
            <v>1683.4</v>
          </cell>
          <cell r="AN152">
            <v>85.5</v>
          </cell>
          <cell r="AO152">
            <v>280.19479910825203</v>
          </cell>
          <cell r="AP152">
            <v>11760</v>
          </cell>
          <cell r="AQ152">
            <v>78.400000000000006</v>
          </cell>
          <cell r="BG152" t="b">
            <v>0</v>
          </cell>
          <cell r="BO152" t="b">
            <v>0</v>
          </cell>
          <cell r="CA152" t="b">
            <v>0</v>
          </cell>
          <cell r="CB152" t="b">
            <v>0</v>
          </cell>
          <cell r="CD152" t="b">
            <v>0</v>
          </cell>
          <cell r="CE152" t="b">
            <v>0</v>
          </cell>
          <cell r="CG152" t="b">
            <v>0</v>
          </cell>
          <cell r="CH152" t="b">
            <v>0</v>
          </cell>
          <cell r="CP152" t="str">
            <v>ECGASEXC</v>
          </cell>
          <cell r="CT152" t="b">
            <v>0</v>
          </cell>
          <cell r="CV152" t="b">
            <v>0</v>
          </cell>
          <cell r="CX152" t="b">
            <v>0</v>
          </cell>
          <cell r="CZ152" t="b">
            <v>0</v>
          </cell>
          <cell r="DB152" t="b">
            <v>0</v>
          </cell>
          <cell r="DD152" t="b">
            <v>0</v>
          </cell>
          <cell r="DF152" t="b">
            <v>0</v>
          </cell>
          <cell r="DH152" t="b">
            <v>0</v>
          </cell>
          <cell r="DJ152" t="b">
            <v>0</v>
          </cell>
          <cell r="DL152" t="b">
            <v>0</v>
          </cell>
          <cell r="DN152" t="b">
            <v>0</v>
          </cell>
          <cell r="DP152" t="b">
            <v>0</v>
          </cell>
          <cell r="DV152">
            <v>0</v>
          </cell>
          <cell r="DX152">
            <v>0</v>
          </cell>
          <cell r="DZ152">
            <v>0</v>
          </cell>
          <cell r="EB152">
            <v>0</v>
          </cell>
          <cell r="ED152">
            <v>0</v>
          </cell>
          <cell r="EF152">
            <v>0</v>
          </cell>
          <cell r="EJ152">
            <v>0</v>
          </cell>
          <cell r="EL152">
            <v>0</v>
          </cell>
          <cell r="EN152">
            <v>0</v>
          </cell>
          <cell r="EP152">
            <v>0</v>
          </cell>
          <cell r="ER152">
            <v>0</v>
          </cell>
          <cell r="ET152">
            <v>0</v>
          </cell>
          <cell r="EX152">
            <v>0</v>
          </cell>
          <cell r="EZ152">
            <v>0</v>
          </cell>
          <cell r="FD152">
            <v>0</v>
          </cell>
          <cell r="FF152">
            <v>0</v>
          </cell>
        </row>
        <row r="153">
          <cell r="A153" t="str">
            <v>AVV2</v>
          </cell>
          <cell r="B153" t="str">
            <v>DK-East</v>
          </cell>
          <cell r="G153">
            <v>560</v>
          </cell>
          <cell r="H153">
            <v>570</v>
          </cell>
          <cell r="AK153">
            <v>248.08</v>
          </cell>
          <cell r="AL153">
            <v>1683.4</v>
          </cell>
          <cell r="AN153">
            <v>85.5</v>
          </cell>
          <cell r="AO153">
            <v>280.19479910825203</v>
          </cell>
          <cell r="AP153">
            <v>11760</v>
          </cell>
          <cell r="AQ153">
            <v>78.400000000000006</v>
          </cell>
          <cell r="BG153" t="b">
            <v>0</v>
          </cell>
          <cell r="BO153" t="b">
            <v>0</v>
          </cell>
          <cell r="CA153" t="b">
            <v>0</v>
          </cell>
          <cell r="CB153" t="b">
            <v>0</v>
          </cell>
          <cell r="CD153" t="b">
            <v>0</v>
          </cell>
          <cell r="CE153" t="b">
            <v>0</v>
          </cell>
          <cell r="CG153" t="b">
            <v>0</v>
          </cell>
          <cell r="CH153" t="b">
            <v>0</v>
          </cell>
          <cell r="CP153" t="str">
            <v>ECFL2EXC</v>
          </cell>
          <cell r="CT153" t="b">
            <v>0</v>
          </cell>
          <cell r="CV153" t="b">
            <v>0</v>
          </cell>
          <cell r="CX153" t="b">
            <v>0</v>
          </cell>
          <cell r="CZ153" t="b">
            <v>0</v>
          </cell>
          <cell r="DB153" t="b">
            <v>0</v>
          </cell>
          <cell r="DD153" t="b">
            <v>0</v>
          </cell>
          <cell r="DF153" t="b">
            <v>0</v>
          </cell>
          <cell r="DH153" t="b">
            <v>0</v>
          </cell>
          <cell r="DJ153" t="b">
            <v>0</v>
          </cell>
          <cell r="DL153" t="b">
            <v>0</v>
          </cell>
          <cell r="DN153" t="b">
            <v>0</v>
          </cell>
          <cell r="DP153" t="b">
            <v>0</v>
          </cell>
          <cell r="DV153">
            <v>0</v>
          </cell>
          <cell r="DX153">
            <v>0</v>
          </cell>
          <cell r="DZ153">
            <v>0</v>
          </cell>
          <cell r="EB153">
            <v>0</v>
          </cell>
          <cell r="ED153">
            <v>0</v>
          </cell>
          <cell r="EF153">
            <v>0</v>
          </cell>
          <cell r="EJ153">
            <v>0</v>
          </cell>
          <cell r="EL153">
            <v>0</v>
          </cell>
          <cell r="EN153">
            <v>0</v>
          </cell>
          <cell r="EP153">
            <v>0</v>
          </cell>
          <cell r="ER153">
            <v>0</v>
          </cell>
          <cell r="ET153">
            <v>0</v>
          </cell>
          <cell r="EX153">
            <v>0</v>
          </cell>
          <cell r="EZ153">
            <v>0</v>
          </cell>
          <cell r="FD153">
            <v>0</v>
          </cell>
          <cell r="FF153">
            <v>0</v>
          </cell>
        </row>
        <row r="154">
          <cell r="A154" t="str">
            <v>AVV2</v>
          </cell>
          <cell r="B154" t="str">
            <v>DK-East</v>
          </cell>
          <cell r="G154">
            <v>560</v>
          </cell>
          <cell r="H154">
            <v>570</v>
          </cell>
          <cell r="AK154">
            <v>248.08</v>
          </cell>
          <cell r="AL154">
            <v>1683.4</v>
          </cell>
          <cell r="AN154">
            <v>85.5</v>
          </cell>
          <cell r="AO154">
            <v>280.19479910825203</v>
          </cell>
          <cell r="AP154">
            <v>11760</v>
          </cell>
          <cell r="AQ154">
            <v>78.400000000000006</v>
          </cell>
          <cell r="BG154" t="b">
            <v>0</v>
          </cell>
          <cell r="BO154" t="b">
            <v>0</v>
          </cell>
          <cell r="CA154" t="b">
            <v>0</v>
          </cell>
          <cell r="CB154" t="b">
            <v>0</v>
          </cell>
          <cell r="CD154" t="b">
            <v>0</v>
          </cell>
          <cell r="CE154" t="b">
            <v>0</v>
          </cell>
          <cell r="CG154" t="b">
            <v>0</v>
          </cell>
          <cell r="CH154" t="b">
            <v>0</v>
          </cell>
          <cell r="CT154" t="b">
            <v>0</v>
          </cell>
          <cell r="CV154" t="b">
            <v>0</v>
          </cell>
          <cell r="CX154" t="b">
            <v>0</v>
          </cell>
          <cell r="CZ154" t="b">
            <v>0</v>
          </cell>
          <cell r="DB154" t="b">
            <v>0</v>
          </cell>
          <cell r="DD154" t="b">
            <v>0</v>
          </cell>
          <cell r="DF154" t="b">
            <v>0</v>
          </cell>
          <cell r="DH154" t="b">
            <v>0</v>
          </cell>
          <cell r="DJ154" t="b">
            <v>0</v>
          </cell>
          <cell r="DL154" t="b">
            <v>0</v>
          </cell>
          <cell r="DN154" t="b">
            <v>0</v>
          </cell>
          <cell r="DP154" t="b">
            <v>0</v>
          </cell>
          <cell r="DV154">
            <v>0</v>
          </cell>
          <cell r="DX154">
            <v>0</v>
          </cell>
          <cell r="DZ154">
            <v>0</v>
          </cell>
          <cell r="EB154">
            <v>0</v>
          </cell>
          <cell r="ED154">
            <v>0</v>
          </cell>
          <cell r="EF154">
            <v>0</v>
          </cell>
          <cell r="EJ154">
            <v>0</v>
          </cell>
          <cell r="EL154">
            <v>0</v>
          </cell>
          <cell r="EN154">
            <v>0</v>
          </cell>
          <cell r="EP154">
            <v>0</v>
          </cell>
          <cell r="ER154">
            <v>0</v>
          </cell>
          <cell r="ET154">
            <v>0</v>
          </cell>
          <cell r="EX154">
            <v>0</v>
          </cell>
          <cell r="EZ154">
            <v>0</v>
          </cell>
          <cell r="FD154">
            <v>0</v>
          </cell>
          <cell r="FF154">
            <v>0</v>
          </cell>
        </row>
        <row r="155">
          <cell r="A155" t="str">
            <v>AVV2</v>
          </cell>
          <cell r="B155" t="str">
            <v>DK-East</v>
          </cell>
          <cell r="G155">
            <v>560</v>
          </cell>
          <cell r="H155">
            <v>570</v>
          </cell>
          <cell r="AK155">
            <v>248.08</v>
          </cell>
          <cell r="AL155">
            <v>1683.4</v>
          </cell>
          <cell r="AN155">
            <v>85.5</v>
          </cell>
          <cell r="AO155">
            <v>280.19479910825203</v>
          </cell>
          <cell r="AP155">
            <v>11760</v>
          </cell>
          <cell r="AQ155">
            <v>78.400000000000006</v>
          </cell>
          <cell r="BG155" t="b">
            <v>0</v>
          </cell>
          <cell r="BO155" t="b">
            <v>0</v>
          </cell>
          <cell r="CA155" t="b">
            <v>0</v>
          </cell>
          <cell r="CB155" t="b">
            <v>0</v>
          </cell>
          <cell r="CD155" t="b">
            <v>0</v>
          </cell>
          <cell r="CE155" t="b">
            <v>0</v>
          </cell>
          <cell r="CG155" t="b">
            <v>0</v>
          </cell>
          <cell r="CH155" t="b">
            <v>0</v>
          </cell>
          <cell r="CT155" t="b">
            <v>0</v>
          </cell>
          <cell r="CV155" t="b">
            <v>0</v>
          </cell>
          <cell r="CX155" t="b">
            <v>0</v>
          </cell>
          <cell r="CZ155" t="b">
            <v>0</v>
          </cell>
          <cell r="DB155" t="b">
            <v>0</v>
          </cell>
          <cell r="DD155" t="b">
            <v>0</v>
          </cell>
          <cell r="DF155" t="b">
            <v>0</v>
          </cell>
          <cell r="DH155" t="b">
            <v>0</v>
          </cell>
          <cell r="DJ155" t="b">
            <v>0</v>
          </cell>
          <cell r="DL155" t="b">
            <v>0</v>
          </cell>
          <cell r="DN155" t="b">
            <v>0</v>
          </cell>
          <cell r="DP155" t="b">
            <v>0</v>
          </cell>
          <cell r="DV155">
            <v>0</v>
          </cell>
          <cell r="DX155">
            <v>0</v>
          </cell>
          <cell r="DZ155">
            <v>0</v>
          </cell>
          <cell r="EB155">
            <v>0</v>
          </cell>
          <cell r="ED155">
            <v>0</v>
          </cell>
          <cell r="EF155">
            <v>0</v>
          </cell>
          <cell r="EJ155">
            <v>0</v>
          </cell>
          <cell r="EL155">
            <v>0</v>
          </cell>
          <cell r="EN155">
            <v>0</v>
          </cell>
          <cell r="EP155">
            <v>0</v>
          </cell>
          <cell r="ER155">
            <v>0</v>
          </cell>
          <cell r="ET155">
            <v>0</v>
          </cell>
          <cell r="EX155">
            <v>0</v>
          </cell>
          <cell r="EZ155">
            <v>0</v>
          </cell>
          <cell r="FD155">
            <v>0</v>
          </cell>
          <cell r="FF155">
            <v>0</v>
          </cell>
        </row>
        <row r="156">
          <cell r="A156" t="str">
            <v>HCV7vand</v>
          </cell>
          <cell r="B156" t="str">
            <v>DK-East</v>
          </cell>
          <cell r="G156">
            <v>44</v>
          </cell>
          <cell r="H156">
            <v>91</v>
          </cell>
          <cell r="AK156">
            <v>12.32</v>
          </cell>
          <cell r="AL156">
            <v>52.69727272727274</v>
          </cell>
          <cell r="AN156">
            <v>0</v>
          </cell>
          <cell r="AO156">
            <v>6.934400000000001</v>
          </cell>
          <cell r="AP156">
            <v>1093.4000000000001</v>
          </cell>
          <cell r="AQ156">
            <v>6.16</v>
          </cell>
          <cell r="BG156" t="b">
            <v>0</v>
          </cell>
          <cell r="BO156" t="b">
            <v>0</v>
          </cell>
          <cell r="CA156" t="b">
            <v>0</v>
          </cell>
          <cell r="CB156" t="b">
            <v>0</v>
          </cell>
          <cell r="CD156" t="b">
            <v>0</v>
          </cell>
          <cell r="CE156" t="b">
            <v>0</v>
          </cell>
          <cell r="CG156" t="b">
            <v>0</v>
          </cell>
          <cell r="CH156" t="b">
            <v>0</v>
          </cell>
          <cell r="CP156" t="str">
            <v>ECCOABPC</v>
          </cell>
          <cell r="CT156" t="b">
            <v>0</v>
          </cell>
          <cell r="CV156" t="b">
            <v>0</v>
          </cell>
          <cell r="CX156" t="b">
            <v>0</v>
          </cell>
          <cell r="CZ156" t="b">
            <v>0</v>
          </cell>
          <cell r="DB156" t="b">
            <v>0</v>
          </cell>
          <cell r="DD156" t="b">
            <v>0</v>
          </cell>
          <cell r="DF156" t="b">
            <v>0</v>
          </cell>
          <cell r="DH156" t="b">
            <v>0</v>
          </cell>
          <cell r="DJ156" t="b">
            <v>0</v>
          </cell>
          <cell r="DL156" t="b">
            <v>0</v>
          </cell>
          <cell r="DN156" t="b">
            <v>0</v>
          </cell>
          <cell r="DP156" t="b">
            <v>0</v>
          </cell>
          <cell r="DV156">
            <v>0</v>
          </cell>
          <cell r="DX156">
            <v>0</v>
          </cell>
          <cell r="DZ156">
            <v>0</v>
          </cell>
          <cell r="EB156">
            <v>0</v>
          </cell>
          <cell r="ED156">
            <v>0</v>
          </cell>
          <cell r="EF156">
            <v>0</v>
          </cell>
          <cell r="EJ156">
            <v>0</v>
          </cell>
          <cell r="EL156">
            <v>0</v>
          </cell>
          <cell r="EN156">
            <v>0</v>
          </cell>
          <cell r="EP156">
            <v>0</v>
          </cell>
          <cell r="ER156">
            <v>0</v>
          </cell>
          <cell r="ET156">
            <v>0</v>
          </cell>
          <cell r="EX156">
            <v>0</v>
          </cell>
          <cell r="EZ156">
            <v>0</v>
          </cell>
          <cell r="FD156">
            <v>0</v>
          </cell>
          <cell r="FF156">
            <v>0</v>
          </cell>
        </row>
        <row r="157">
          <cell r="A157" t="str">
            <v>HCV7vand</v>
          </cell>
          <cell r="B157" t="str">
            <v>DK-East</v>
          </cell>
          <cell r="G157">
            <v>88</v>
          </cell>
          <cell r="H157">
            <v>182</v>
          </cell>
          <cell r="AK157">
            <v>24.64</v>
          </cell>
          <cell r="AL157">
            <v>105.39454545454548</v>
          </cell>
          <cell r="AN157">
            <v>0</v>
          </cell>
          <cell r="AO157">
            <v>78.7332225768792</v>
          </cell>
          <cell r="AP157">
            <v>1320</v>
          </cell>
          <cell r="AQ157">
            <v>12.32</v>
          </cell>
          <cell r="BG157" t="b">
            <v>0</v>
          </cell>
          <cell r="BO157" t="b">
            <v>0</v>
          </cell>
          <cell r="CA157" t="b">
            <v>0</v>
          </cell>
          <cell r="CB157" t="b">
            <v>0</v>
          </cell>
          <cell r="CD157" t="b">
            <v>0</v>
          </cell>
          <cell r="CE157" t="b">
            <v>0</v>
          </cell>
          <cell r="CG157" t="b">
            <v>0</v>
          </cell>
          <cell r="CH157" t="b">
            <v>0</v>
          </cell>
          <cell r="CP157" t="str">
            <v>ECGASBPC</v>
          </cell>
          <cell r="CT157" t="b">
            <v>0</v>
          </cell>
          <cell r="CV157" t="b">
            <v>0</v>
          </cell>
          <cell r="CX157" t="b">
            <v>0</v>
          </cell>
          <cell r="CZ157" t="b">
            <v>0</v>
          </cell>
          <cell r="DB157" t="b">
            <v>0</v>
          </cell>
          <cell r="DD157" t="b">
            <v>0</v>
          </cell>
          <cell r="DF157" t="b">
            <v>0</v>
          </cell>
          <cell r="DH157" t="b">
            <v>0</v>
          </cell>
          <cell r="DJ157" t="b">
            <v>0</v>
          </cell>
          <cell r="DL157" t="b">
            <v>0</v>
          </cell>
          <cell r="DN157" t="b">
            <v>0</v>
          </cell>
          <cell r="DP157" t="b">
            <v>0</v>
          </cell>
          <cell r="DV157">
            <v>0</v>
          </cell>
          <cell r="DX157">
            <v>0</v>
          </cell>
          <cell r="DZ157">
            <v>0</v>
          </cell>
          <cell r="EB157">
            <v>0</v>
          </cell>
          <cell r="ED157">
            <v>0</v>
          </cell>
          <cell r="EF157">
            <v>0</v>
          </cell>
          <cell r="EJ157">
            <v>0</v>
          </cell>
          <cell r="EL157">
            <v>0</v>
          </cell>
          <cell r="EN157">
            <v>0</v>
          </cell>
          <cell r="EP157">
            <v>0</v>
          </cell>
          <cell r="ER157">
            <v>0</v>
          </cell>
          <cell r="ET157">
            <v>0</v>
          </cell>
          <cell r="EX157">
            <v>0</v>
          </cell>
          <cell r="EZ157">
            <v>0</v>
          </cell>
          <cell r="FD157">
            <v>0</v>
          </cell>
          <cell r="FF157">
            <v>0</v>
          </cell>
        </row>
        <row r="158">
          <cell r="A158" t="str">
            <v>HCV7vand</v>
          </cell>
          <cell r="B158" t="str">
            <v>DK-East</v>
          </cell>
          <cell r="G158">
            <v>88</v>
          </cell>
          <cell r="H158">
            <v>182</v>
          </cell>
          <cell r="AK158">
            <v>24.64</v>
          </cell>
          <cell r="AL158">
            <v>105.39454545454548</v>
          </cell>
          <cell r="AN158">
            <v>0</v>
          </cell>
          <cell r="AO158">
            <v>78.7332225768792</v>
          </cell>
          <cell r="AP158">
            <v>1320</v>
          </cell>
          <cell r="AQ158">
            <v>12.32</v>
          </cell>
          <cell r="BG158" t="b">
            <v>0</v>
          </cell>
          <cell r="BO158" t="b">
            <v>0</v>
          </cell>
          <cell r="CA158" t="b">
            <v>0</v>
          </cell>
          <cell r="CB158" t="b">
            <v>0</v>
          </cell>
          <cell r="CD158" t="b">
            <v>0</v>
          </cell>
          <cell r="CE158" t="b">
            <v>0</v>
          </cell>
          <cell r="CG158" t="b">
            <v>0</v>
          </cell>
          <cell r="CH158" t="b">
            <v>0</v>
          </cell>
          <cell r="CP158" t="str">
            <v>ECGASBPC</v>
          </cell>
          <cell r="CT158" t="b">
            <v>0</v>
          </cell>
          <cell r="CV158" t="b">
            <v>0</v>
          </cell>
          <cell r="CX158" t="b">
            <v>0</v>
          </cell>
          <cell r="CZ158" t="b">
            <v>0</v>
          </cell>
          <cell r="DB158" t="b">
            <v>0</v>
          </cell>
          <cell r="DD158" t="b">
            <v>0</v>
          </cell>
          <cell r="DF158" t="b">
            <v>0</v>
          </cell>
          <cell r="DH158" t="b">
            <v>0</v>
          </cell>
          <cell r="DJ158" t="b">
            <v>0</v>
          </cell>
          <cell r="DL158" t="b">
            <v>0</v>
          </cell>
          <cell r="DN158" t="b">
            <v>0</v>
          </cell>
          <cell r="DP158" t="b">
            <v>0</v>
          </cell>
          <cell r="DV158">
            <v>0</v>
          </cell>
          <cell r="DX158">
            <v>0</v>
          </cell>
          <cell r="DZ158">
            <v>0</v>
          </cell>
          <cell r="EB158">
            <v>0</v>
          </cell>
          <cell r="ED158">
            <v>0</v>
          </cell>
          <cell r="EF158">
            <v>0</v>
          </cell>
          <cell r="EJ158">
            <v>0</v>
          </cell>
          <cell r="EL158">
            <v>0</v>
          </cell>
          <cell r="EN158">
            <v>0</v>
          </cell>
          <cell r="EP158">
            <v>0</v>
          </cell>
          <cell r="ER158">
            <v>0</v>
          </cell>
          <cell r="ET158">
            <v>0</v>
          </cell>
          <cell r="EX158">
            <v>0</v>
          </cell>
          <cell r="EZ158">
            <v>0</v>
          </cell>
          <cell r="FD158">
            <v>0</v>
          </cell>
          <cell r="FF158">
            <v>0</v>
          </cell>
        </row>
        <row r="159">
          <cell r="A159" t="str">
            <v>HCV7vand</v>
          </cell>
          <cell r="B159" t="str">
            <v>DK-East</v>
          </cell>
          <cell r="G159">
            <v>88</v>
          </cell>
          <cell r="H159">
            <v>182</v>
          </cell>
          <cell r="AK159">
            <v>24.64</v>
          </cell>
          <cell r="AL159">
            <v>105.39454545454548</v>
          </cell>
          <cell r="AN159">
            <v>0</v>
          </cell>
          <cell r="AO159">
            <v>78.7332225768792</v>
          </cell>
          <cell r="AP159">
            <v>1320</v>
          </cell>
          <cell r="AQ159">
            <v>12.32</v>
          </cell>
          <cell r="BG159" t="b">
            <v>0</v>
          </cell>
          <cell r="BO159" t="b">
            <v>0</v>
          </cell>
          <cell r="CA159" t="b">
            <v>0</v>
          </cell>
          <cell r="CB159" t="b">
            <v>0</v>
          </cell>
          <cell r="CD159" t="b">
            <v>0</v>
          </cell>
          <cell r="CE159" t="b">
            <v>0</v>
          </cell>
          <cell r="CG159" t="b">
            <v>0</v>
          </cell>
          <cell r="CH159" t="b">
            <v>0</v>
          </cell>
          <cell r="CT159" t="b">
            <v>0</v>
          </cell>
          <cell r="CV159" t="b">
            <v>0</v>
          </cell>
          <cell r="CX159" t="b">
            <v>0</v>
          </cell>
          <cell r="CZ159" t="b">
            <v>0</v>
          </cell>
          <cell r="DB159" t="b">
            <v>0</v>
          </cell>
          <cell r="DD159" t="b">
            <v>0</v>
          </cell>
          <cell r="DF159" t="b">
            <v>0</v>
          </cell>
          <cell r="DH159" t="b">
            <v>0</v>
          </cell>
          <cell r="DJ159" t="b">
            <v>0</v>
          </cell>
          <cell r="DL159" t="b">
            <v>0</v>
          </cell>
          <cell r="DN159" t="b">
            <v>0</v>
          </cell>
          <cell r="DP159" t="b">
            <v>0</v>
          </cell>
          <cell r="DV159">
            <v>0</v>
          </cell>
          <cell r="DX159">
            <v>0</v>
          </cell>
          <cell r="DZ159">
            <v>0</v>
          </cell>
          <cell r="EB159">
            <v>0</v>
          </cell>
          <cell r="ED159">
            <v>0</v>
          </cell>
          <cell r="EF159">
            <v>0</v>
          </cell>
          <cell r="EJ159">
            <v>0</v>
          </cell>
          <cell r="EL159">
            <v>0</v>
          </cell>
          <cell r="EN159">
            <v>0</v>
          </cell>
          <cell r="EP159">
            <v>0</v>
          </cell>
          <cell r="ER159">
            <v>0</v>
          </cell>
          <cell r="ET159">
            <v>0</v>
          </cell>
          <cell r="EX159">
            <v>0</v>
          </cell>
          <cell r="EZ159">
            <v>0</v>
          </cell>
          <cell r="FD159">
            <v>0</v>
          </cell>
          <cell r="FF159">
            <v>0</v>
          </cell>
        </row>
        <row r="160">
          <cell r="A160" t="str">
            <v>KedlerKBHvand</v>
          </cell>
          <cell r="B160" t="str">
            <v>DK-East</v>
          </cell>
          <cell r="G160">
            <v>0</v>
          </cell>
          <cell r="H160">
            <v>900</v>
          </cell>
          <cell r="AK160">
            <v>0</v>
          </cell>
          <cell r="AL160">
            <v>781.2</v>
          </cell>
          <cell r="AN160">
            <v>0</v>
          </cell>
          <cell r="AO160">
            <v>2.3399999999999997E-2</v>
          </cell>
          <cell r="AP160">
            <v>10750.5</v>
          </cell>
          <cell r="AQ160">
            <v>0</v>
          </cell>
          <cell r="BG160" t="b">
            <v>0</v>
          </cell>
          <cell r="BO160" t="b">
            <v>0</v>
          </cell>
          <cell r="CA160" t="b">
            <v>0</v>
          </cell>
          <cell r="CB160" t="b">
            <v>0</v>
          </cell>
          <cell r="CD160" t="b">
            <v>0</v>
          </cell>
          <cell r="CE160" t="b">
            <v>0</v>
          </cell>
          <cell r="CG160" t="b">
            <v>0</v>
          </cell>
          <cell r="CH160" t="b">
            <v>0</v>
          </cell>
          <cell r="CP160" t="str">
            <v>EHDSLBOC</v>
          </cell>
          <cell r="CT160" t="b">
            <v>0</v>
          </cell>
          <cell r="CV160" t="b">
            <v>0</v>
          </cell>
          <cell r="CX160" t="b">
            <v>0</v>
          </cell>
          <cell r="CZ160" t="b">
            <v>0</v>
          </cell>
          <cell r="DB160" t="b">
            <v>0</v>
          </cell>
          <cell r="DD160" t="b">
            <v>0</v>
          </cell>
          <cell r="DF160" t="b">
            <v>0</v>
          </cell>
          <cell r="DH160" t="b">
            <v>0</v>
          </cell>
          <cell r="DJ160" t="b">
            <v>0</v>
          </cell>
          <cell r="DL160" t="b">
            <v>0</v>
          </cell>
          <cell r="DN160" t="b">
            <v>0</v>
          </cell>
          <cell r="DP160" t="b">
            <v>0</v>
          </cell>
          <cell r="DV160">
            <v>0</v>
          </cell>
          <cell r="DX160">
            <v>0</v>
          </cell>
          <cell r="DZ160">
            <v>0</v>
          </cell>
          <cell r="EB160">
            <v>0</v>
          </cell>
          <cell r="ED160">
            <v>0</v>
          </cell>
          <cell r="EF160">
            <v>0</v>
          </cell>
          <cell r="EJ160">
            <v>0</v>
          </cell>
          <cell r="EL160">
            <v>0</v>
          </cell>
          <cell r="EN160">
            <v>0</v>
          </cell>
          <cell r="EP160">
            <v>0</v>
          </cell>
          <cell r="ER160">
            <v>0</v>
          </cell>
          <cell r="ET160">
            <v>0</v>
          </cell>
          <cell r="EX160">
            <v>0</v>
          </cell>
          <cell r="EZ160">
            <v>0</v>
          </cell>
          <cell r="FD160">
            <v>0</v>
          </cell>
          <cell r="FF160">
            <v>0</v>
          </cell>
        </row>
        <row r="161">
          <cell r="A161" t="str">
            <v>KedlerKBHvand</v>
          </cell>
          <cell r="B161" t="str">
            <v>DK-East</v>
          </cell>
          <cell r="G161">
            <v>0</v>
          </cell>
          <cell r="H161">
            <v>2095</v>
          </cell>
          <cell r="AK161">
            <v>0</v>
          </cell>
          <cell r="AL161">
            <v>1818.46</v>
          </cell>
          <cell r="AN161">
            <v>0</v>
          </cell>
          <cell r="AO161">
            <v>5.4469999999999998E-2</v>
          </cell>
          <cell r="AP161">
            <v>25024.775000000001</v>
          </cell>
          <cell r="AQ161">
            <v>0</v>
          </cell>
          <cell r="BG161" t="b">
            <v>0</v>
          </cell>
          <cell r="BO161" t="b">
            <v>0</v>
          </cell>
          <cell r="CA161" t="b">
            <v>0</v>
          </cell>
          <cell r="CB161" t="b">
            <v>0</v>
          </cell>
          <cell r="CD161" t="b">
            <v>0</v>
          </cell>
          <cell r="CE161" t="b">
            <v>0</v>
          </cell>
          <cell r="CG161" t="b">
            <v>0</v>
          </cell>
          <cell r="CH161" t="b">
            <v>0</v>
          </cell>
          <cell r="CP161" t="str">
            <v>EHDSLBOC</v>
          </cell>
          <cell r="CT161" t="b">
            <v>0</v>
          </cell>
          <cell r="CV161" t="b">
            <v>0</v>
          </cell>
          <cell r="CX161" t="b">
            <v>0</v>
          </cell>
          <cell r="CZ161" t="b">
            <v>0</v>
          </cell>
          <cell r="DB161" t="b">
            <v>0</v>
          </cell>
          <cell r="DD161" t="b">
            <v>0</v>
          </cell>
          <cell r="DF161" t="b">
            <v>0</v>
          </cell>
          <cell r="DH161" t="b">
            <v>0</v>
          </cell>
          <cell r="DJ161" t="b">
            <v>0</v>
          </cell>
          <cell r="DL161" t="b">
            <v>0</v>
          </cell>
          <cell r="DN161" t="b">
            <v>0</v>
          </cell>
          <cell r="DP161" t="b">
            <v>0</v>
          </cell>
          <cell r="DV161">
            <v>0</v>
          </cell>
          <cell r="DX161">
            <v>0</v>
          </cell>
          <cell r="DZ161">
            <v>0</v>
          </cell>
          <cell r="EB161">
            <v>0</v>
          </cell>
          <cell r="ED161">
            <v>0</v>
          </cell>
          <cell r="EF161">
            <v>0</v>
          </cell>
          <cell r="EJ161">
            <v>0</v>
          </cell>
          <cell r="EL161">
            <v>0</v>
          </cell>
          <cell r="EN161">
            <v>0</v>
          </cell>
          <cell r="EP161">
            <v>0</v>
          </cell>
          <cell r="ER161">
            <v>0</v>
          </cell>
          <cell r="ET161">
            <v>0</v>
          </cell>
          <cell r="EX161">
            <v>0</v>
          </cell>
          <cell r="EZ161">
            <v>0</v>
          </cell>
          <cell r="FD161">
            <v>0</v>
          </cell>
          <cell r="FF161">
            <v>0</v>
          </cell>
        </row>
        <row r="162">
          <cell r="A162" t="str">
            <v>VarmelagerKBHvand</v>
          </cell>
          <cell r="B162" t="str">
            <v>DK-East</v>
          </cell>
          <cell r="G162">
            <v>0</v>
          </cell>
          <cell r="H162">
            <v>222.22222222222223</v>
          </cell>
          <cell r="AK162">
            <v>0</v>
          </cell>
          <cell r="AL162">
            <v>0</v>
          </cell>
          <cell r="AN162">
            <v>0</v>
          </cell>
          <cell r="AO162">
            <v>0</v>
          </cell>
          <cell r="AP162">
            <v>0</v>
          </cell>
          <cell r="AQ162">
            <v>0</v>
          </cell>
          <cell r="BG162" t="b">
            <v>0</v>
          </cell>
          <cell r="BO162" t="b">
            <v>0</v>
          </cell>
          <cell r="CA162" t="b">
            <v>0</v>
          </cell>
          <cell r="CB162" t="b">
            <v>0</v>
          </cell>
          <cell r="CD162" t="b">
            <v>0</v>
          </cell>
          <cell r="CE162" t="b">
            <v>0</v>
          </cell>
          <cell r="CG162" t="b">
            <v>0</v>
          </cell>
          <cell r="CH162" t="b">
            <v>0</v>
          </cell>
          <cell r="CP162">
            <v>0</v>
          </cell>
          <cell r="CT162" t="b">
            <v>0</v>
          </cell>
          <cell r="CV162" t="b">
            <v>0</v>
          </cell>
          <cell r="CX162" t="b">
            <v>0</v>
          </cell>
          <cell r="CZ162" t="b">
            <v>0</v>
          </cell>
          <cell r="DB162" t="b">
            <v>0</v>
          </cell>
          <cell r="DD162" t="b">
            <v>0</v>
          </cell>
          <cell r="DF162" t="b">
            <v>0</v>
          </cell>
          <cell r="DH162" t="b">
            <v>0</v>
          </cell>
          <cell r="DJ162" t="b">
            <v>0</v>
          </cell>
          <cell r="DL162" t="b">
            <v>0</v>
          </cell>
          <cell r="DN162" t="b">
            <v>0</v>
          </cell>
          <cell r="DP162" t="b">
            <v>0</v>
          </cell>
          <cell r="DV162">
            <v>0</v>
          </cell>
          <cell r="DX162">
            <v>0</v>
          </cell>
          <cell r="DZ162">
            <v>0</v>
          </cell>
          <cell r="EB162">
            <v>0</v>
          </cell>
          <cell r="ED162">
            <v>0</v>
          </cell>
          <cell r="EF162">
            <v>0</v>
          </cell>
          <cell r="EJ162">
            <v>0</v>
          </cell>
          <cell r="EL162">
            <v>0</v>
          </cell>
          <cell r="EN162">
            <v>0</v>
          </cell>
          <cell r="EP162">
            <v>0</v>
          </cell>
          <cell r="ER162">
            <v>0</v>
          </cell>
          <cell r="ET162">
            <v>0</v>
          </cell>
          <cell r="EX162">
            <v>0</v>
          </cell>
          <cell r="EZ162">
            <v>0</v>
          </cell>
          <cell r="FD162">
            <v>0</v>
          </cell>
          <cell r="FF162">
            <v>0</v>
          </cell>
        </row>
        <row r="163">
          <cell r="A163" t="str">
            <v>ElkedelKBHvand</v>
          </cell>
          <cell r="B163" t="str">
            <v>DK-East</v>
          </cell>
          <cell r="G163" t="e">
            <v>#REF!</v>
          </cell>
          <cell r="H163" t="e">
            <v>#REF!</v>
          </cell>
          <cell r="AK163">
            <v>0</v>
          </cell>
          <cell r="AL163">
            <v>0</v>
          </cell>
          <cell r="AN163">
            <v>0</v>
          </cell>
          <cell r="AO163">
            <v>0</v>
          </cell>
          <cell r="AP163">
            <v>0</v>
          </cell>
          <cell r="AQ163">
            <v>0</v>
          </cell>
          <cell r="BG163" t="b">
            <v>0</v>
          </cell>
          <cell r="BO163" t="b">
            <v>0</v>
          </cell>
          <cell r="CA163" t="b">
            <v>0</v>
          </cell>
          <cell r="CB163" t="b">
            <v>0</v>
          </cell>
          <cell r="CD163" t="b">
            <v>0</v>
          </cell>
          <cell r="CE163" t="b">
            <v>0</v>
          </cell>
          <cell r="CG163" t="b">
            <v>0</v>
          </cell>
          <cell r="CH163" t="b">
            <v>0</v>
          </cell>
          <cell r="CP163">
            <v>0</v>
          </cell>
          <cell r="CT163" t="b">
            <v>0</v>
          </cell>
          <cell r="CV163" t="b">
            <v>0</v>
          </cell>
          <cell r="CX163" t="b">
            <v>0</v>
          </cell>
          <cell r="CZ163" t="b">
            <v>0</v>
          </cell>
          <cell r="DB163" t="b">
            <v>0</v>
          </cell>
          <cell r="DD163" t="b">
            <v>0</v>
          </cell>
          <cell r="DF163" t="b">
            <v>0</v>
          </cell>
          <cell r="DH163" t="b">
            <v>0</v>
          </cell>
          <cell r="DJ163" t="b">
            <v>0</v>
          </cell>
          <cell r="DL163" t="b">
            <v>0</v>
          </cell>
          <cell r="DN163" t="b">
            <v>0</v>
          </cell>
          <cell r="DP163" t="b">
            <v>0</v>
          </cell>
          <cell r="DV163">
            <v>0</v>
          </cell>
          <cell r="DX163">
            <v>0</v>
          </cell>
          <cell r="DZ163">
            <v>0</v>
          </cell>
          <cell r="EB163">
            <v>0</v>
          </cell>
          <cell r="ED163">
            <v>0</v>
          </cell>
          <cell r="EF163">
            <v>0</v>
          </cell>
          <cell r="EJ163">
            <v>0</v>
          </cell>
          <cell r="EL163">
            <v>0</v>
          </cell>
          <cell r="EN163">
            <v>0</v>
          </cell>
          <cell r="EP163">
            <v>0</v>
          </cell>
          <cell r="ER163">
            <v>0</v>
          </cell>
          <cell r="ET163">
            <v>0</v>
          </cell>
          <cell r="EX163">
            <v>0</v>
          </cell>
          <cell r="EZ163">
            <v>0</v>
          </cell>
          <cell r="FD163">
            <v>0</v>
          </cell>
          <cell r="FF163">
            <v>0</v>
          </cell>
        </row>
        <row r="164">
          <cell r="A164" t="str">
            <v>KedlerVordingborgGO</v>
          </cell>
          <cell r="B164" t="str">
            <v>DK-East</v>
          </cell>
          <cell r="G164">
            <v>0</v>
          </cell>
          <cell r="H164">
            <v>15</v>
          </cell>
          <cell r="AK164">
            <v>0</v>
          </cell>
          <cell r="AL164">
            <v>12.705</v>
          </cell>
          <cell r="AN164">
            <v>0</v>
          </cell>
          <cell r="AO164">
            <v>0</v>
          </cell>
          <cell r="AP164">
            <v>162</v>
          </cell>
          <cell r="AQ164">
            <v>0</v>
          </cell>
          <cell r="BG164" t="b">
            <v>0</v>
          </cell>
          <cell r="BO164" t="b">
            <v>0</v>
          </cell>
          <cell r="CA164" t="b">
            <v>0</v>
          </cell>
          <cell r="CB164" t="b">
            <v>0</v>
          </cell>
          <cell r="CD164" t="b">
            <v>0</v>
          </cell>
          <cell r="CE164" t="b">
            <v>0</v>
          </cell>
          <cell r="CG164" t="b">
            <v>0</v>
          </cell>
          <cell r="CH164" t="b">
            <v>0</v>
          </cell>
          <cell r="CP164" t="str">
            <v>EHDSLBOD</v>
          </cell>
          <cell r="CT164" t="b">
            <v>0</v>
          </cell>
          <cell r="CV164" t="b">
            <v>0</v>
          </cell>
          <cell r="CX164" t="b">
            <v>0</v>
          </cell>
          <cell r="CZ164" t="b">
            <v>0</v>
          </cell>
          <cell r="DB164" t="b">
            <v>0</v>
          </cell>
          <cell r="DD164" t="b">
            <v>0</v>
          </cell>
          <cell r="DF164" t="b">
            <v>0</v>
          </cell>
          <cell r="DH164" t="b">
            <v>0</v>
          </cell>
          <cell r="DJ164" t="b">
            <v>0</v>
          </cell>
          <cell r="DL164" t="b">
            <v>0</v>
          </cell>
          <cell r="DN164" t="b">
            <v>0</v>
          </cell>
          <cell r="DP164" t="b">
            <v>0</v>
          </cell>
          <cell r="DV164">
            <v>0</v>
          </cell>
          <cell r="DX164">
            <v>0</v>
          </cell>
          <cell r="DZ164">
            <v>0</v>
          </cell>
          <cell r="EB164">
            <v>0</v>
          </cell>
          <cell r="ED164">
            <v>0</v>
          </cell>
          <cell r="EF164">
            <v>0</v>
          </cell>
          <cell r="EJ164">
            <v>0</v>
          </cell>
          <cell r="EL164">
            <v>0</v>
          </cell>
          <cell r="EN164">
            <v>0</v>
          </cell>
          <cell r="EP164">
            <v>0</v>
          </cell>
          <cell r="ER164">
            <v>0</v>
          </cell>
          <cell r="ET164">
            <v>0</v>
          </cell>
          <cell r="EX164">
            <v>0</v>
          </cell>
          <cell r="EZ164">
            <v>0</v>
          </cell>
          <cell r="FD164">
            <v>0</v>
          </cell>
          <cell r="FF164">
            <v>0</v>
          </cell>
        </row>
        <row r="165">
          <cell r="A165" t="str">
            <v>KedlerVordingborgGO</v>
          </cell>
          <cell r="B165" t="str">
            <v>DK-East</v>
          </cell>
          <cell r="G165">
            <v>0</v>
          </cell>
          <cell r="H165">
            <v>15</v>
          </cell>
          <cell r="AK165">
            <v>0</v>
          </cell>
          <cell r="AL165">
            <v>12.705</v>
          </cell>
          <cell r="AN165">
            <v>0</v>
          </cell>
          <cell r="AO165">
            <v>0</v>
          </cell>
          <cell r="AP165">
            <v>162</v>
          </cell>
          <cell r="AQ165">
            <v>0</v>
          </cell>
          <cell r="BG165" t="b">
            <v>0</v>
          </cell>
          <cell r="BO165" t="b">
            <v>0</v>
          </cell>
          <cell r="CA165" t="b">
            <v>0</v>
          </cell>
          <cell r="CB165" t="b">
            <v>0</v>
          </cell>
          <cell r="CD165" t="b">
            <v>0</v>
          </cell>
          <cell r="CE165" t="b">
            <v>0</v>
          </cell>
          <cell r="CG165" t="b">
            <v>0</v>
          </cell>
          <cell r="CH165" t="b">
            <v>0</v>
          </cell>
          <cell r="CP165" t="str">
            <v>EHDSLBOD</v>
          </cell>
          <cell r="CT165" t="b">
            <v>0</v>
          </cell>
          <cell r="CV165" t="b">
            <v>0</v>
          </cell>
          <cell r="CX165" t="b">
            <v>0</v>
          </cell>
          <cell r="CZ165" t="b">
            <v>0</v>
          </cell>
          <cell r="DB165" t="b">
            <v>0</v>
          </cell>
          <cell r="DD165" t="b">
            <v>0</v>
          </cell>
          <cell r="DF165" t="b">
            <v>0</v>
          </cell>
          <cell r="DH165" t="b">
            <v>0</v>
          </cell>
          <cell r="DJ165" t="b">
            <v>0</v>
          </cell>
          <cell r="DL165" t="b">
            <v>0</v>
          </cell>
          <cell r="DN165" t="b">
            <v>0</v>
          </cell>
          <cell r="DP165" t="b">
            <v>0</v>
          </cell>
          <cell r="DV165">
            <v>0</v>
          </cell>
          <cell r="DX165">
            <v>0</v>
          </cell>
          <cell r="DZ165">
            <v>0</v>
          </cell>
          <cell r="EB165">
            <v>0</v>
          </cell>
          <cell r="ED165">
            <v>0</v>
          </cell>
          <cell r="EF165">
            <v>0</v>
          </cell>
          <cell r="EJ165">
            <v>0</v>
          </cell>
          <cell r="EL165">
            <v>0</v>
          </cell>
          <cell r="EN165">
            <v>0</v>
          </cell>
          <cell r="EP165">
            <v>0</v>
          </cell>
          <cell r="ER165">
            <v>0</v>
          </cell>
          <cell r="ET165">
            <v>0</v>
          </cell>
          <cell r="EX165">
            <v>0</v>
          </cell>
          <cell r="EZ165">
            <v>0</v>
          </cell>
          <cell r="FD165">
            <v>0</v>
          </cell>
          <cell r="FF165">
            <v>0</v>
          </cell>
        </row>
        <row r="166">
          <cell r="A166" t="str">
            <v>KedlerVordingborgNG</v>
          </cell>
          <cell r="B166" t="str">
            <v>DK-East</v>
          </cell>
          <cell r="G166">
            <v>0</v>
          </cell>
          <cell r="H166">
            <v>10</v>
          </cell>
          <cell r="AK166">
            <v>0</v>
          </cell>
          <cell r="AL166">
            <v>10.199999999999999</v>
          </cell>
          <cell r="AN166">
            <v>0</v>
          </cell>
          <cell r="AO166">
            <v>0</v>
          </cell>
          <cell r="AP166">
            <v>108</v>
          </cell>
          <cell r="AQ166">
            <v>0</v>
          </cell>
          <cell r="BG166" t="b">
            <v>0</v>
          </cell>
          <cell r="BO166" t="b">
            <v>0</v>
          </cell>
          <cell r="CA166" t="b">
            <v>0</v>
          </cell>
          <cell r="CB166" t="b">
            <v>0</v>
          </cell>
          <cell r="CD166" t="b">
            <v>0</v>
          </cell>
          <cell r="CE166" t="b">
            <v>0</v>
          </cell>
          <cell r="CG166" t="b">
            <v>0</v>
          </cell>
          <cell r="CH166" t="b">
            <v>0</v>
          </cell>
          <cell r="CP166" t="str">
            <v>EHGASBOD</v>
          </cell>
          <cell r="CT166" t="b">
            <v>0</v>
          </cell>
          <cell r="CV166" t="b">
            <v>0</v>
          </cell>
          <cell r="CX166" t="b">
            <v>0</v>
          </cell>
          <cell r="CZ166" t="b">
            <v>0</v>
          </cell>
          <cell r="DB166" t="b">
            <v>0</v>
          </cell>
          <cell r="DD166" t="b">
            <v>0</v>
          </cell>
          <cell r="DF166" t="b">
            <v>0</v>
          </cell>
          <cell r="DH166" t="b">
            <v>0</v>
          </cell>
          <cell r="DJ166" t="b">
            <v>0</v>
          </cell>
          <cell r="DL166" t="b">
            <v>0</v>
          </cell>
          <cell r="DN166" t="b">
            <v>0</v>
          </cell>
          <cell r="DP166" t="b">
            <v>0</v>
          </cell>
          <cell r="DV166">
            <v>0</v>
          </cell>
          <cell r="DX166">
            <v>0</v>
          </cell>
          <cell r="DZ166">
            <v>0</v>
          </cell>
          <cell r="EB166">
            <v>0</v>
          </cell>
          <cell r="ED166">
            <v>0</v>
          </cell>
          <cell r="EF166">
            <v>0</v>
          </cell>
          <cell r="EJ166">
            <v>0</v>
          </cell>
          <cell r="EL166">
            <v>0</v>
          </cell>
          <cell r="EN166">
            <v>0</v>
          </cell>
          <cell r="EP166">
            <v>0</v>
          </cell>
          <cell r="ER166">
            <v>0</v>
          </cell>
          <cell r="ET166">
            <v>0</v>
          </cell>
          <cell r="EX166">
            <v>0</v>
          </cell>
          <cell r="EZ166">
            <v>0</v>
          </cell>
          <cell r="FD166">
            <v>0</v>
          </cell>
          <cell r="FF166">
            <v>0</v>
          </cell>
        </row>
        <row r="167">
          <cell r="A167" t="str">
            <v>KedlerVordingborgNG</v>
          </cell>
          <cell r="B167" t="str">
            <v>DK-East</v>
          </cell>
          <cell r="G167">
            <v>0</v>
          </cell>
          <cell r="H167">
            <v>10</v>
          </cell>
          <cell r="AK167">
            <v>0</v>
          </cell>
          <cell r="AL167">
            <v>10.199999999999999</v>
          </cell>
          <cell r="AN167">
            <v>0</v>
          </cell>
          <cell r="AO167">
            <v>0</v>
          </cell>
          <cell r="AP167">
            <v>108</v>
          </cell>
          <cell r="AQ167">
            <v>0</v>
          </cell>
          <cell r="BG167" t="b">
            <v>0</v>
          </cell>
          <cell r="BO167" t="b">
            <v>0</v>
          </cell>
          <cell r="CA167" t="b">
            <v>0</v>
          </cell>
          <cell r="CB167" t="b">
            <v>0</v>
          </cell>
          <cell r="CD167" t="b">
            <v>0</v>
          </cell>
          <cell r="CE167" t="b">
            <v>0</v>
          </cell>
          <cell r="CG167" t="b">
            <v>0</v>
          </cell>
          <cell r="CH167" t="b">
            <v>0</v>
          </cell>
          <cell r="CP167" t="str">
            <v>EHGASBOD</v>
          </cell>
          <cell r="CT167" t="b">
            <v>0</v>
          </cell>
          <cell r="CV167" t="b">
            <v>0</v>
          </cell>
          <cell r="CX167" t="b">
            <v>0</v>
          </cell>
          <cell r="CZ167" t="b">
            <v>0</v>
          </cell>
          <cell r="DB167" t="b">
            <v>0</v>
          </cell>
          <cell r="DD167" t="b">
            <v>0</v>
          </cell>
          <cell r="DF167" t="b">
            <v>0</v>
          </cell>
          <cell r="DH167" t="b">
            <v>0</v>
          </cell>
          <cell r="DJ167" t="b">
            <v>0</v>
          </cell>
          <cell r="DL167" t="b">
            <v>0</v>
          </cell>
          <cell r="DN167" t="b">
            <v>0</v>
          </cell>
          <cell r="DP167" t="b">
            <v>0</v>
          </cell>
          <cell r="DV167">
            <v>0</v>
          </cell>
          <cell r="DX167">
            <v>0</v>
          </cell>
          <cell r="DZ167">
            <v>0</v>
          </cell>
          <cell r="EB167">
            <v>0</v>
          </cell>
          <cell r="ED167">
            <v>0</v>
          </cell>
          <cell r="EF167">
            <v>0</v>
          </cell>
          <cell r="EJ167">
            <v>0</v>
          </cell>
          <cell r="EL167">
            <v>0</v>
          </cell>
          <cell r="EN167">
            <v>0</v>
          </cell>
          <cell r="EP167">
            <v>0</v>
          </cell>
          <cell r="ER167">
            <v>0</v>
          </cell>
          <cell r="ET167">
            <v>0</v>
          </cell>
          <cell r="EX167">
            <v>0</v>
          </cell>
          <cell r="EZ167">
            <v>0</v>
          </cell>
          <cell r="FD167">
            <v>0</v>
          </cell>
          <cell r="FF167">
            <v>0</v>
          </cell>
        </row>
        <row r="168">
          <cell r="A168" t="str">
            <v>MAV12</v>
          </cell>
          <cell r="B168" t="str">
            <v>DK-East</v>
          </cell>
          <cell r="G168">
            <v>9</v>
          </cell>
          <cell r="H168">
            <v>24.657534246575342</v>
          </cell>
          <cell r="AK168">
            <v>1.9710000000000001</v>
          </cell>
          <cell r="AL168">
            <v>14.794520547945202</v>
          </cell>
          <cell r="AN168">
            <v>0</v>
          </cell>
          <cell r="AO168">
            <v>2.5200000000000005</v>
          </cell>
          <cell r="AP168">
            <v>405</v>
          </cell>
          <cell r="AQ168">
            <v>1.2600000000000002</v>
          </cell>
          <cell r="BG168" t="b">
            <v>0</v>
          </cell>
          <cell r="BO168" t="b">
            <v>0</v>
          </cell>
          <cell r="CA168" t="b">
            <v>0</v>
          </cell>
          <cell r="CB168" t="b">
            <v>0</v>
          </cell>
          <cell r="CD168" t="b">
            <v>0</v>
          </cell>
          <cell r="CE168" t="b">
            <v>0</v>
          </cell>
          <cell r="CG168" t="b">
            <v>0</v>
          </cell>
          <cell r="CH168" t="b">
            <v>0</v>
          </cell>
          <cell r="CP168" t="str">
            <v>ECSTRBPD</v>
          </cell>
          <cell r="CT168" t="b">
            <v>0</v>
          </cell>
          <cell r="CV168" t="b">
            <v>0</v>
          </cell>
          <cell r="CX168" t="b">
            <v>0</v>
          </cell>
          <cell r="CZ168" t="b">
            <v>0</v>
          </cell>
          <cell r="DB168" t="b">
            <v>0</v>
          </cell>
          <cell r="DD168" t="b">
            <v>0</v>
          </cell>
          <cell r="DF168" t="b">
            <v>0</v>
          </cell>
          <cell r="DH168" t="b">
            <v>0</v>
          </cell>
          <cell r="DJ168" t="b">
            <v>0</v>
          </cell>
          <cell r="DL168" t="b">
            <v>0</v>
          </cell>
          <cell r="DN168" t="b">
            <v>0</v>
          </cell>
          <cell r="DP168" t="b">
            <v>0</v>
          </cell>
          <cell r="DV168">
            <v>0</v>
          </cell>
          <cell r="DX168">
            <v>0</v>
          </cell>
          <cell r="DZ168">
            <v>0</v>
          </cell>
          <cell r="EB168">
            <v>0</v>
          </cell>
          <cell r="ED168">
            <v>0</v>
          </cell>
          <cell r="EF168">
            <v>0</v>
          </cell>
          <cell r="EJ168">
            <v>0</v>
          </cell>
          <cell r="EL168">
            <v>0</v>
          </cell>
          <cell r="EN168">
            <v>0</v>
          </cell>
          <cell r="EP168">
            <v>0</v>
          </cell>
          <cell r="ER168">
            <v>0</v>
          </cell>
          <cell r="ET168">
            <v>0</v>
          </cell>
          <cell r="EX168">
            <v>0</v>
          </cell>
          <cell r="EZ168">
            <v>0</v>
          </cell>
          <cell r="FD168">
            <v>0</v>
          </cell>
          <cell r="FF168">
            <v>0</v>
          </cell>
        </row>
        <row r="169">
          <cell r="A169" t="str">
            <v>MAV12</v>
          </cell>
          <cell r="B169" t="str">
            <v>DK-East</v>
          </cell>
          <cell r="G169">
            <v>9</v>
          </cell>
          <cell r="H169">
            <v>24.657534246575342</v>
          </cell>
          <cell r="AK169">
            <v>1.9710000000000001</v>
          </cell>
          <cell r="AL169">
            <v>14.794520547945202</v>
          </cell>
          <cell r="AN169">
            <v>0</v>
          </cell>
          <cell r="AO169">
            <v>2.5200000000000005</v>
          </cell>
          <cell r="AP169">
            <v>405</v>
          </cell>
          <cell r="AQ169">
            <v>1.2600000000000002</v>
          </cell>
          <cell r="BG169" t="b">
            <v>0</v>
          </cell>
          <cell r="BO169" t="b">
            <v>0</v>
          </cell>
          <cell r="CA169" t="b">
            <v>0</v>
          </cell>
          <cell r="CB169" t="b">
            <v>0</v>
          </cell>
          <cell r="CD169" t="b">
            <v>0</v>
          </cell>
          <cell r="CE169" t="b">
            <v>0</v>
          </cell>
          <cell r="CG169" t="b">
            <v>0</v>
          </cell>
          <cell r="CH169" t="b">
            <v>0</v>
          </cell>
          <cell r="CP169" t="str">
            <v>ECSTRBPD</v>
          </cell>
          <cell r="CT169" t="b">
            <v>0</v>
          </cell>
          <cell r="CV169" t="b">
            <v>0</v>
          </cell>
          <cell r="CX169" t="b">
            <v>0</v>
          </cell>
          <cell r="CZ169" t="b">
            <v>0</v>
          </cell>
          <cell r="DB169" t="b">
            <v>0</v>
          </cell>
          <cell r="DD169" t="b">
            <v>0</v>
          </cell>
          <cell r="DF169" t="b">
            <v>0</v>
          </cell>
          <cell r="DH169" t="b">
            <v>0</v>
          </cell>
          <cell r="DJ169" t="b">
            <v>0</v>
          </cell>
          <cell r="DL169" t="b">
            <v>0</v>
          </cell>
          <cell r="DN169" t="b">
            <v>0</v>
          </cell>
          <cell r="DP169" t="b">
            <v>0</v>
          </cell>
          <cell r="DV169">
            <v>0</v>
          </cell>
          <cell r="DX169">
            <v>0</v>
          </cell>
          <cell r="DZ169">
            <v>0</v>
          </cell>
          <cell r="EB169">
            <v>0</v>
          </cell>
          <cell r="ED169">
            <v>0</v>
          </cell>
          <cell r="EF169">
            <v>0</v>
          </cell>
          <cell r="EJ169">
            <v>0</v>
          </cell>
          <cell r="EL169">
            <v>0</v>
          </cell>
          <cell r="EN169">
            <v>0</v>
          </cell>
          <cell r="EP169">
            <v>0</v>
          </cell>
          <cell r="ER169">
            <v>0</v>
          </cell>
          <cell r="ET169">
            <v>0</v>
          </cell>
          <cell r="EX169">
            <v>0</v>
          </cell>
          <cell r="EZ169">
            <v>0</v>
          </cell>
          <cell r="FD169">
            <v>0</v>
          </cell>
          <cell r="FF169">
            <v>0</v>
          </cell>
        </row>
        <row r="170">
          <cell r="A170" t="str">
            <v>MAV13</v>
          </cell>
          <cell r="B170" t="str">
            <v>DK-East</v>
          </cell>
          <cell r="G170">
            <v>18</v>
          </cell>
          <cell r="H170">
            <v>25.568181818181817</v>
          </cell>
          <cell r="AK170">
            <v>7.0920000000000005</v>
          </cell>
          <cell r="AL170">
            <v>67.159090909090921</v>
          </cell>
          <cell r="AN170">
            <v>3.8352272727272725</v>
          </cell>
          <cell r="AO170">
            <v>5.0400000000000009</v>
          </cell>
          <cell r="AP170">
            <v>810</v>
          </cell>
          <cell r="AQ170">
            <v>2.5200000000000005</v>
          </cell>
          <cell r="BG170" t="b">
            <v>0</v>
          </cell>
          <cell r="BO170" t="b">
            <v>0</v>
          </cell>
          <cell r="CA170" t="b">
            <v>0</v>
          </cell>
          <cell r="CB170" t="b">
            <v>0</v>
          </cell>
          <cell r="CD170" t="b">
            <v>0</v>
          </cell>
          <cell r="CE170" t="b">
            <v>0</v>
          </cell>
          <cell r="CG170" t="b">
            <v>0</v>
          </cell>
          <cell r="CH170" t="b">
            <v>0</v>
          </cell>
          <cell r="CP170" t="str">
            <v>ECSTREXD</v>
          </cell>
          <cell r="CT170" t="b">
            <v>0</v>
          </cell>
          <cell r="CV170" t="b">
            <v>0</v>
          </cell>
          <cell r="CX170" t="b">
            <v>0</v>
          </cell>
          <cell r="CZ170" t="b">
            <v>0</v>
          </cell>
          <cell r="DB170" t="b">
            <v>0</v>
          </cell>
          <cell r="DD170" t="b">
            <v>0</v>
          </cell>
          <cell r="DF170" t="b">
            <v>0</v>
          </cell>
          <cell r="DH170" t="b">
            <v>0</v>
          </cell>
          <cell r="DJ170" t="b">
            <v>0</v>
          </cell>
          <cell r="DL170" t="b">
            <v>0</v>
          </cell>
          <cell r="DN170" t="b">
            <v>0</v>
          </cell>
          <cell r="DP170" t="b">
            <v>0</v>
          </cell>
          <cell r="DV170">
            <v>0</v>
          </cell>
          <cell r="DX170">
            <v>0</v>
          </cell>
          <cell r="DZ170">
            <v>0</v>
          </cell>
          <cell r="EB170">
            <v>0</v>
          </cell>
          <cell r="ED170">
            <v>0</v>
          </cell>
          <cell r="EF170">
            <v>0</v>
          </cell>
          <cell r="EJ170">
            <v>0</v>
          </cell>
          <cell r="EL170">
            <v>0</v>
          </cell>
          <cell r="EN170">
            <v>0</v>
          </cell>
          <cell r="EP170">
            <v>0</v>
          </cell>
          <cell r="ER170">
            <v>0</v>
          </cell>
          <cell r="ET170">
            <v>0</v>
          </cell>
          <cell r="EX170">
            <v>0</v>
          </cell>
          <cell r="EZ170">
            <v>0</v>
          </cell>
          <cell r="FD170">
            <v>0</v>
          </cell>
          <cell r="FF170">
            <v>0</v>
          </cell>
        </row>
        <row r="171">
          <cell r="A171" t="str">
            <v>VarmelagerVordingborg</v>
          </cell>
          <cell r="B171" t="str">
            <v>DK-East</v>
          </cell>
          <cell r="G171">
            <v>0</v>
          </cell>
          <cell r="H171">
            <v>20.25</v>
          </cell>
          <cell r="AK171">
            <v>0</v>
          </cell>
          <cell r="AL171">
            <v>0</v>
          </cell>
          <cell r="AN171">
            <v>0</v>
          </cell>
          <cell r="AO171">
            <v>0</v>
          </cell>
          <cell r="AP171">
            <v>0</v>
          </cell>
          <cell r="AQ171">
            <v>0</v>
          </cell>
          <cell r="BG171" t="b">
            <v>0</v>
          </cell>
          <cell r="BO171" t="b">
            <v>0</v>
          </cell>
          <cell r="CA171" t="b">
            <v>0</v>
          </cell>
          <cell r="CB171" t="b">
            <v>0</v>
          </cell>
          <cell r="CD171" t="b">
            <v>0</v>
          </cell>
          <cell r="CE171" t="b">
            <v>0</v>
          </cell>
          <cell r="CG171" t="b">
            <v>0</v>
          </cell>
          <cell r="CH171" t="b">
            <v>0</v>
          </cell>
          <cell r="CP171">
            <v>0</v>
          </cell>
          <cell r="CT171" t="b">
            <v>0</v>
          </cell>
          <cell r="CV171" t="b">
            <v>0</v>
          </cell>
          <cell r="CX171" t="b">
            <v>0</v>
          </cell>
          <cell r="CZ171" t="b">
            <v>0</v>
          </cell>
          <cell r="DB171" t="b">
            <v>0</v>
          </cell>
          <cell r="DD171" t="b">
            <v>0</v>
          </cell>
          <cell r="DF171" t="b">
            <v>0</v>
          </cell>
          <cell r="DH171" t="b">
            <v>0</v>
          </cell>
          <cell r="DJ171" t="b">
            <v>0</v>
          </cell>
          <cell r="DL171" t="b">
            <v>0</v>
          </cell>
          <cell r="DN171" t="b">
            <v>0</v>
          </cell>
          <cell r="DP171" t="b">
            <v>0</v>
          </cell>
          <cell r="DV171">
            <v>0</v>
          </cell>
          <cell r="DX171">
            <v>0</v>
          </cell>
          <cell r="DZ171">
            <v>0</v>
          </cell>
          <cell r="EB171">
            <v>0</v>
          </cell>
          <cell r="ED171">
            <v>0</v>
          </cell>
          <cell r="EF171">
            <v>0</v>
          </cell>
          <cell r="EJ171">
            <v>0</v>
          </cell>
          <cell r="EL171">
            <v>0</v>
          </cell>
          <cell r="EN171">
            <v>0</v>
          </cell>
          <cell r="EP171">
            <v>0</v>
          </cell>
          <cell r="ER171">
            <v>0</v>
          </cell>
          <cell r="ET171">
            <v>0</v>
          </cell>
          <cell r="EX171">
            <v>0</v>
          </cell>
          <cell r="EZ171">
            <v>0</v>
          </cell>
          <cell r="FD171">
            <v>0</v>
          </cell>
          <cell r="FF171">
            <v>0</v>
          </cell>
        </row>
        <row r="172">
          <cell r="A172" t="str">
            <v>ElkedelVordingborg</v>
          </cell>
          <cell r="B172" t="str">
            <v>DK-East</v>
          </cell>
          <cell r="G172">
            <v>-10</v>
          </cell>
          <cell r="H172">
            <v>10</v>
          </cell>
          <cell r="AK172">
            <v>-10</v>
          </cell>
          <cell r="AL172">
            <v>0</v>
          </cell>
          <cell r="AN172">
            <v>0</v>
          </cell>
          <cell r="AO172">
            <v>0</v>
          </cell>
          <cell r="AP172">
            <v>0</v>
          </cell>
          <cell r="AQ172">
            <v>0</v>
          </cell>
          <cell r="BG172" t="b">
            <v>0</v>
          </cell>
          <cell r="BO172" t="b">
            <v>0</v>
          </cell>
          <cell r="CA172" t="b">
            <v>0</v>
          </cell>
          <cell r="CB172" t="b">
            <v>0</v>
          </cell>
          <cell r="CD172" t="b">
            <v>0</v>
          </cell>
          <cell r="CE172" t="b">
            <v>0</v>
          </cell>
          <cell r="CG172" t="b">
            <v>0</v>
          </cell>
          <cell r="CH172" t="b">
            <v>0</v>
          </cell>
          <cell r="CP172">
            <v>0</v>
          </cell>
          <cell r="CT172" t="b">
            <v>0</v>
          </cell>
          <cell r="CV172" t="b">
            <v>0</v>
          </cell>
          <cell r="CX172" t="b">
            <v>0</v>
          </cell>
          <cell r="CZ172" t="b">
            <v>0</v>
          </cell>
          <cell r="DB172" t="b">
            <v>0</v>
          </cell>
          <cell r="DD172" t="b">
            <v>0</v>
          </cell>
          <cell r="DF172" t="b">
            <v>0</v>
          </cell>
          <cell r="DH172" t="b">
            <v>0</v>
          </cell>
          <cell r="DJ172" t="b">
            <v>0</v>
          </cell>
          <cell r="DL172" t="b">
            <v>0</v>
          </cell>
          <cell r="DN172" t="b">
            <v>0</v>
          </cell>
          <cell r="DP172" t="b">
            <v>0</v>
          </cell>
          <cell r="DV172">
            <v>0</v>
          </cell>
          <cell r="DX172">
            <v>0</v>
          </cell>
          <cell r="DZ172">
            <v>0</v>
          </cell>
          <cell r="EB172">
            <v>0</v>
          </cell>
          <cell r="ED172">
            <v>0</v>
          </cell>
          <cell r="EF172">
            <v>0</v>
          </cell>
          <cell r="EJ172">
            <v>0</v>
          </cell>
          <cell r="EL172">
            <v>0</v>
          </cell>
          <cell r="EN172">
            <v>0</v>
          </cell>
          <cell r="EP172">
            <v>0</v>
          </cell>
          <cell r="ER172">
            <v>0</v>
          </cell>
          <cell r="ET172">
            <v>0</v>
          </cell>
          <cell r="EX172">
            <v>0</v>
          </cell>
          <cell r="EZ172">
            <v>0</v>
          </cell>
          <cell r="FD172">
            <v>0</v>
          </cell>
          <cell r="FF172">
            <v>0</v>
          </cell>
        </row>
        <row r="173">
          <cell r="A173" t="str">
            <v>KedlerNykøbing-Falster</v>
          </cell>
          <cell r="B173" t="str">
            <v>DK-East</v>
          </cell>
          <cell r="G173">
            <v>0</v>
          </cell>
          <cell r="H173">
            <v>79</v>
          </cell>
          <cell r="AK173">
            <v>0</v>
          </cell>
          <cell r="AL173">
            <v>74.733999999999995</v>
          </cell>
          <cell r="AN173">
            <v>0</v>
          </cell>
          <cell r="AO173">
            <v>0</v>
          </cell>
          <cell r="AP173">
            <v>1248.2</v>
          </cell>
          <cell r="AQ173">
            <v>0</v>
          </cell>
          <cell r="BG173" t="b">
            <v>0</v>
          </cell>
          <cell r="BO173" t="b">
            <v>0</v>
          </cell>
          <cell r="CA173" t="b">
            <v>0</v>
          </cell>
          <cell r="CB173" t="b">
            <v>0</v>
          </cell>
          <cell r="CD173" t="b">
            <v>0</v>
          </cell>
          <cell r="CE173" t="b">
            <v>0</v>
          </cell>
          <cell r="CG173" t="b">
            <v>0</v>
          </cell>
          <cell r="CH173" t="b">
            <v>0</v>
          </cell>
          <cell r="CP173" t="str">
            <v>EHHFOBOD</v>
          </cell>
          <cell r="CT173" t="b">
            <v>0</v>
          </cell>
          <cell r="CV173" t="b">
            <v>0</v>
          </cell>
          <cell r="CX173" t="b">
            <v>0</v>
          </cell>
          <cell r="CZ173" t="b">
            <v>0</v>
          </cell>
          <cell r="DB173" t="b">
            <v>0</v>
          </cell>
          <cell r="DD173" t="b">
            <v>0</v>
          </cell>
          <cell r="DF173" t="b">
            <v>0</v>
          </cell>
          <cell r="DH173" t="b">
            <v>0</v>
          </cell>
          <cell r="DJ173" t="b">
            <v>0</v>
          </cell>
          <cell r="DL173" t="b">
            <v>0</v>
          </cell>
          <cell r="DN173" t="b">
            <v>0</v>
          </cell>
          <cell r="DP173" t="b">
            <v>0</v>
          </cell>
          <cell r="DV173">
            <v>0</v>
          </cell>
          <cell r="DX173">
            <v>0</v>
          </cell>
          <cell r="DZ173">
            <v>0</v>
          </cell>
          <cell r="EB173">
            <v>0</v>
          </cell>
          <cell r="ED173">
            <v>0</v>
          </cell>
          <cell r="EF173">
            <v>0</v>
          </cell>
          <cell r="EJ173">
            <v>0</v>
          </cell>
          <cell r="EL173">
            <v>0</v>
          </cell>
          <cell r="EN173">
            <v>0</v>
          </cell>
          <cell r="EP173">
            <v>0</v>
          </cell>
          <cell r="ER173">
            <v>0</v>
          </cell>
          <cell r="ET173">
            <v>0</v>
          </cell>
          <cell r="EX173">
            <v>0</v>
          </cell>
          <cell r="EZ173">
            <v>0</v>
          </cell>
          <cell r="FD173">
            <v>0</v>
          </cell>
          <cell r="FF173">
            <v>0</v>
          </cell>
        </row>
        <row r="174">
          <cell r="A174" t="str">
            <v>KedlerNykøbing-Falster</v>
          </cell>
          <cell r="B174" t="str">
            <v>DK-East</v>
          </cell>
          <cell r="G174">
            <v>0</v>
          </cell>
          <cell r="H174">
            <v>79</v>
          </cell>
          <cell r="AK174">
            <v>0</v>
          </cell>
          <cell r="AL174">
            <v>74.733999999999995</v>
          </cell>
          <cell r="AN174">
            <v>0</v>
          </cell>
          <cell r="AO174">
            <v>0</v>
          </cell>
          <cell r="AP174">
            <v>1248.2</v>
          </cell>
          <cell r="AQ174">
            <v>0</v>
          </cell>
          <cell r="BG174" t="b">
            <v>0</v>
          </cell>
          <cell r="BO174" t="b">
            <v>0</v>
          </cell>
          <cell r="CA174" t="b">
            <v>0</v>
          </cell>
          <cell r="CB174" t="b">
            <v>0</v>
          </cell>
          <cell r="CD174" t="b">
            <v>0</v>
          </cell>
          <cell r="CE174" t="b">
            <v>0</v>
          </cell>
          <cell r="CG174" t="b">
            <v>0</v>
          </cell>
          <cell r="CH174" t="b">
            <v>0</v>
          </cell>
          <cell r="CP174" t="str">
            <v>EHHFOBOD</v>
          </cell>
          <cell r="CT174" t="b">
            <v>0</v>
          </cell>
          <cell r="CV174" t="b">
            <v>0</v>
          </cell>
          <cell r="CX174" t="b">
            <v>0</v>
          </cell>
          <cell r="CZ174" t="b">
            <v>0</v>
          </cell>
          <cell r="DB174" t="b">
            <v>0</v>
          </cell>
          <cell r="DD174" t="b">
            <v>0</v>
          </cell>
          <cell r="DF174" t="b">
            <v>0</v>
          </cell>
          <cell r="DH174" t="b">
            <v>0</v>
          </cell>
          <cell r="DJ174" t="b">
            <v>0</v>
          </cell>
          <cell r="DL174" t="b">
            <v>0</v>
          </cell>
          <cell r="DN174" t="b">
            <v>0</v>
          </cell>
          <cell r="DP174" t="b">
            <v>0</v>
          </cell>
          <cell r="DV174">
            <v>0</v>
          </cell>
          <cell r="DX174">
            <v>0</v>
          </cell>
          <cell r="DZ174">
            <v>0</v>
          </cell>
          <cell r="EB174">
            <v>0</v>
          </cell>
          <cell r="ED174">
            <v>0</v>
          </cell>
          <cell r="EF174">
            <v>0</v>
          </cell>
          <cell r="EJ174">
            <v>0</v>
          </cell>
          <cell r="EL174">
            <v>0</v>
          </cell>
          <cell r="EN174">
            <v>0</v>
          </cell>
          <cell r="EP174">
            <v>0</v>
          </cell>
          <cell r="ER174">
            <v>0</v>
          </cell>
          <cell r="ET174">
            <v>0</v>
          </cell>
          <cell r="EX174">
            <v>0</v>
          </cell>
          <cell r="EZ174">
            <v>0</v>
          </cell>
          <cell r="FD174">
            <v>0</v>
          </cell>
          <cell r="FF174">
            <v>0</v>
          </cell>
        </row>
        <row r="175">
          <cell r="A175" t="str">
            <v>Nykøbing-Falster_Forbrænding</v>
          </cell>
          <cell r="B175" t="str">
            <v>DK-East</v>
          </cell>
          <cell r="G175">
            <v>0</v>
          </cell>
          <cell r="H175">
            <v>0.15</v>
          </cell>
          <cell r="AK175">
            <v>0</v>
          </cell>
          <cell r="AL175">
            <v>0.12</v>
          </cell>
          <cell r="AN175">
            <v>0</v>
          </cell>
          <cell r="AO175">
            <v>2.9700000000000001E-2</v>
          </cell>
          <cell r="AP175">
            <v>0</v>
          </cell>
          <cell r="AQ175">
            <v>1.0500000000000001E-2</v>
          </cell>
          <cell r="BG175" t="b">
            <v>0</v>
          </cell>
          <cell r="BO175" t="b">
            <v>0</v>
          </cell>
          <cell r="CA175" t="b">
            <v>0</v>
          </cell>
          <cell r="CB175" t="b">
            <v>0</v>
          </cell>
          <cell r="CD175" t="b">
            <v>0</v>
          </cell>
          <cell r="CE175" t="b">
            <v>0</v>
          </cell>
          <cell r="CG175" t="b">
            <v>0</v>
          </cell>
          <cell r="CH175" t="b">
            <v>0</v>
          </cell>
          <cell r="CP175" t="str">
            <v>EHWSTBOD</v>
          </cell>
          <cell r="CT175" t="b">
            <v>0</v>
          </cell>
          <cell r="CV175" t="b">
            <v>0</v>
          </cell>
          <cell r="CX175" t="b">
            <v>0</v>
          </cell>
          <cell r="CZ175" t="b">
            <v>0</v>
          </cell>
          <cell r="DB175" t="b">
            <v>0</v>
          </cell>
          <cell r="DD175" t="b">
            <v>0</v>
          </cell>
          <cell r="DF175" t="b">
            <v>0</v>
          </cell>
          <cell r="DH175" t="b">
            <v>0</v>
          </cell>
          <cell r="DJ175" t="b">
            <v>0</v>
          </cell>
          <cell r="DL175" t="b">
            <v>0</v>
          </cell>
          <cell r="DN175" t="b">
            <v>0</v>
          </cell>
          <cell r="DP175" t="b">
            <v>0</v>
          </cell>
          <cell r="DV175">
            <v>0</v>
          </cell>
          <cell r="DX175">
            <v>0</v>
          </cell>
          <cell r="DZ175">
            <v>0</v>
          </cell>
          <cell r="EB175">
            <v>0</v>
          </cell>
          <cell r="ED175">
            <v>0</v>
          </cell>
          <cell r="EF175">
            <v>0</v>
          </cell>
          <cell r="EJ175">
            <v>0</v>
          </cell>
          <cell r="EL175">
            <v>0</v>
          </cell>
          <cell r="EN175">
            <v>0</v>
          </cell>
          <cell r="EP175">
            <v>0</v>
          </cell>
          <cell r="ER175">
            <v>0</v>
          </cell>
          <cell r="ET175">
            <v>0</v>
          </cell>
          <cell r="EX175">
            <v>0</v>
          </cell>
          <cell r="EZ175">
            <v>0</v>
          </cell>
          <cell r="FD175">
            <v>0</v>
          </cell>
          <cell r="FF175">
            <v>0</v>
          </cell>
        </row>
        <row r="176">
          <cell r="A176" t="str">
            <v>Nykøbing-Falster_KV</v>
          </cell>
          <cell r="B176" t="str">
            <v>DK-East</v>
          </cell>
          <cell r="G176">
            <v>6</v>
          </cell>
          <cell r="H176">
            <v>15.189873417721518</v>
          </cell>
          <cell r="AK176">
            <v>1.1520000000000001</v>
          </cell>
          <cell r="AL176">
            <v>7.3834321422848896</v>
          </cell>
          <cell r="AN176">
            <v>0</v>
          </cell>
          <cell r="AO176">
            <v>11.934900000000001</v>
          </cell>
          <cell r="AP176">
            <v>0</v>
          </cell>
          <cell r="AQ176">
            <v>0.54</v>
          </cell>
          <cell r="BG176" t="b">
            <v>0</v>
          </cell>
          <cell r="BO176" t="b">
            <v>0</v>
          </cell>
          <cell r="CA176" t="b">
            <v>0</v>
          </cell>
          <cell r="CB176" t="b">
            <v>0</v>
          </cell>
          <cell r="CD176" t="b">
            <v>0</v>
          </cell>
          <cell r="CE176" t="b">
            <v>0</v>
          </cell>
          <cell r="CG176" t="b">
            <v>0</v>
          </cell>
          <cell r="CH176" t="b">
            <v>0</v>
          </cell>
          <cell r="CP176" t="str">
            <v>ECWSTBPD</v>
          </cell>
          <cell r="CT176" t="b">
            <v>0</v>
          </cell>
          <cell r="CV176" t="b">
            <v>0</v>
          </cell>
          <cell r="CX176" t="b">
            <v>0</v>
          </cell>
          <cell r="CZ176" t="b">
            <v>0</v>
          </cell>
          <cell r="DB176" t="b">
            <v>0</v>
          </cell>
          <cell r="DD176" t="b">
            <v>0</v>
          </cell>
          <cell r="DF176" t="b">
            <v>0</v>
          </cell>
          <cell r="DH176" t="b">
            <v>0</v>
          </cell>
          <cell r="DJ176" t="b">
            <v>0</v>
          </cell>
          <cell r="DL176" t="b">
            <v>0</v>
          </cell>
          <cell r="DN176" t="b">
            <v>0</v>
          </cell>
          <cell r="DP176" t="b">
            <v>0</v>
          </cell>
          <cell r="DV176">
            <v>0</v>
          </cell>
          <cell r="DX176">
            <v>0</v>
          </cell>
          <cell r="DZ176">
            <v>0</v>
          </cell>
          <cell r="EB176">
            <v>0</v>
          </cell>
          <cell r="ED176">
            <v>0</v>
          </cell>
          <cell r="EF176">
            <v>0</v>
          </cell>
          <cell r="EJ176">
            <v>0</v>
          </cell>
          <cell r="EL176">
            <v>0</v>
          </cell>
          <cell r="EN176">
            <v>0</v>
          </cell>
          <cell r="EP176">
            <v>0</v>
          </cell>
          <cell r="ER176">
            <v>0</v>
          </cell>
          <cell r="ET176">
            <v>0</v>
          </cell>
          <cell r="EX176">
            <v>0</v>
          </cell>
          <cell r="EZ176">
            <v>0</v>
          </cell>
          <cell r="FD176">
            <v>0</v>
          </cell>
          <cell r="FF176">
            <v>0</v>
          </cell>
        </row>
        <row r="177">
          <cell r="A177" t="str">
            <v>Nykøbing-Falster_KV</v>
          </cell>
          <cell r="B177" t="str">
            <v>DK-East</v>
          </cell>
          <cell r="G177">
            <v>6</v>
          </cell>
          <cell r="H177">
            <v>15.189873417721518</v>
          </cell>
          <cell r="AK177">
            <v>1.1520000000000001</v>
          </cell>
          <cell r="AL177">
            <v>7.3834321422848896</v>
          </cell>
          <cell r="AN177">
            <v>0</v>
          </cell>
          <cell r="AO177">
            <v>11.496839999999999</v>
          </cell>
          <cell r="AP177">
            <v>0</v>
          </cell>
          <cell r="AQ177">
            <v>0.54</v>
          </cell>
          <cell r="BG177" t="b">
            <v>0</v>
          </cell>
          <cell r="BO177" t="b">
            <v>0</v>
          </cell>
          <cell r="CA177" t="b">
            <v>0</v>
          </cell>
          <cell r="CB177" t="b">
            <v>0</v>
          </cell>
          <cell r="CD177" t="b">
            <v>0</v>
          </cell>
          <cell r="CE177" t="b">
            <v>0</v>
          </cell>
          <cell r="CG177" t="b">
            <v>0</v>
          </cell>
          <cell r="CH177" t="b">
            <v>0</v>
          </cell>
          <cell r="CP177" t="str">
            <v>ECWSTBPD</v>
          </cell>
          <cell r="CT177" t="b">
            <v>0</v>
          </cell>
          <cell r="CV177" t="b">
            <v>0</v>
          </cell>
          <cell r="CX177" t="b">
            <v>0</v>
          </cell>
          <cell r="CZ177" t="b">
            <v>0</v>
          </cell>
          <cell r="DB177" t="b">
            <v>0</v>
          </cell>
          <cell r="DD177" t="b">
            <v>0</v>
          </cell>
          <cell r="DF177" t="b">
            <v>0</v>
          </cell>
          <cell r="DH177" t="b">
            <v>0</v>
          </cell>
          <cell r="DJ177" t="b">
            <v>0</v>
          </cell>
          <cell r="DL177" t="b">
            <v>0</v>
          </cell>
          <cell r="DN177" t="b">
            <v>0</v>
          </cell>
          <cell r="DP177" t="b">
            <v>0</v>
          </cell>
          <cell r="DV177">
            <v>0</v>
          </cell>
          <cell r="DX177">
            <v>0</v>
          </cell>
          <cell r="DZ177">
            <v>0</v>
          </cell>
          <cell r="EB177">
            <v>0</v>
          </cell>
          <cell r="ED177">
            <v>0</v>
          </cell>
          <cell r="EF177">
            <v>0</v>
          </cell>
          <cell r="EJ177">
            <v>0</v>
          </cell>
          <cell r="EL177">
            <v>0</v>
          </cell>
          <cell r="EN177">
            <v>0</v>
          </cell>
          <cell r="EP177">
            <v>0</v>
          </cell>
          <cell r="ER177">
            <v>0</v>
          </cell>
          <cell r="ET177">
            <v>0</v>
          </cell>
          <cell r="EX177">
            <v>0</v>
          </cell>
          <cell r="EZ177">
            <v>0</v>
          </cell>
          <cell r="FD177">
            <v>0</v>
          </cell>
          <cell r="FF177">
            <v>0</v>
          </cell>
        </row>
        <row r="178">
          <cell r="A178" t="str">
            <v>Nykøbing-Falster_KV</v>
          </cell>
          <cell r="B178" t="str">
            <v>DK-East</v>
          </cell>
          <cell r="G178">
            <v>6</v>
          </cell>
          <cell r="H178">
            <v>15.189873417721518</v>
          </cell>
          <cell r="AK178">
            <v>1.1520000000000001</v>
          </cell>
          <cell r="AL178">
            <v>7.3834321422848896</v>
          </cell>
          <cell r="AN178">
            <v>0</v>
          </cell>
          <cell r="AO178">
            <v>11.309100000000001</v>
          </cell>
          <cell r="AP178">
            <v>0</v>
          </cell>
          <cell r="AQ178">
            <v>0.54</v>
          </cell>
          <cell r="BG178" t="b">
            <v>0</v>
          </cell>
          <cell r="BO178" t="b">
            <v>0</v>
          </cell>
          <cell r="CA178" t="b">
            <v>0</v>
          </cell>
          <cell r="CB178" t="b">
            <v>0</v>
          </cell>
          <cell r="CD178" t="b">
            <v>0</v>
          </cell>
          <cell r="CE178" t="b">
            <v>0</v>
          </cell>
          <cell r="CG178" t="b">
            <v>0</v>
          </cell>
          <cell r="CH178" t="b">
            <v>0</v>
          </cell>
          <cell r="CP178" t="str">
            <v>ECWSTBPD</v>
          </cell>
          <cell r="CT178" t="b">
            <v>0</v>
          </cell>
          <cell r="CV178" t="b">
            <v>0</v>
          </cell>
          <cell r="CX178" t="b">
            <v>0</v>
          </cell>
          <cell r="CZ178" t="b">
            <v>0</v>
          </cell>
          <cell r="DB178" t="b">
            <v>0</v>
          </cell>
          <cell r="DD178" t="b">
            <v>0</v>
          </cell>
          <cell r="DF178" t="b">
            <v>0</v>
          </cell>
          <cell r="DH178" t="b">
            <v>0</v>
          </cell>
          <cell r="DJ178" t="b">
            <v>0</v>
          </cell>
          <cell r="DL178" t="b">
            <v>0</v>
          </cell>
          <cell r="DN178" t="b">
            <v>0</v>
          </cell>
          <cell r="DP178" t="b">
            <v>0</v>
          </cell>
          <cell r="DV178">
            <v>0</v>
          </cell>
          <cell r="DX178">
            <v>0</v>
          </cell>
          <cell r="DZ178">
            <v>0</v>
          </cell>
          <cell r="EB178">
            <v>0</v>
          </cell>
          <cell r="ED178">
            <v>0</v>
          </cell>
          <cell r="EF178">
            <v>0</v>
          </cell>
          <cell r="EJ178">
            <v>0</v>
          </cell>
          <cell r="EL178">
            <v>0</v>
          </cell>
          <cell r="EN178">
            <v>0</v>
          </cell>
          <cell r="EP178">
            <v>0</v>
          </cell>
          <cell r="ER178">
            <v>0</v>
          </cell>
          <cell r="ET178">
            <v>0</v>
          </cell>
          <cell r="EX178">
            <v>0</v>
          </cell>
          <cell r="EZ178">
            <v>0</v>
          </cell>
          <cell r="FD178">
            <v>0</v>
          </cell>
          <cell r="FF178">
            <v>0</v>
          </cell>
        </row>
        <row r="179">
          <cell r="A179" t="str">
            <v>Nykøbing-Falster_KV</v>
          </cell>
          <cell r="B179" t="str">
            <v>DK-East</v>
          </cell>
          <cell r="G179">
            <v>6</v>
          </cell>
          <cell r="H179">
            <v>15.189873417721518</v>
          </cell>
          <cell r="AK179">
            <v>1.1520000000000001</v>
          </cell>
          <cell r="AL179">
            <v>7.3834321422848896</v>
          </cell>
          <cell r="AN179">
            <v>0</v>
          </cell>
          <cell r="AO179">
            <v>11.121360000000001</v>
          </cell>
          <cell r="AP179">
            <v>0</v>
          </cell>
          <cell r="AQ179">
            <v>0.54</v>
          </cell>
          <cell r="BG179" t="b">
            <v>0</v>
          </cell>
          <cell r="BO179" t="b">
            <v>0</v>
          </cell>
          <cell r="CA179" t="b">
            <v>0</v>
          </cell>
          <cell r="CB179" t="b">
            <v>0</v>
          </cell>
          <cell r="CD179" t="b">
            <v>0</v>
          </cell>
          <cell r="CE179" t="b">
            <v>0</v>
          </cell>
          <cell r="CG179" t="b">
            <v>0</v>
          </cell>
          <cell r="CH179" t="b">
            <v>0</v>
          </cell>
          <cell r="CT179" t="b">
            <v>0</v>
          </cell>
          <cell r="CV179" t="b">
            <v>0</v>
          </cell>
          <cell r="CX179" t="b">
            <v>0</v>
          </cell>
          <cell r="CZ179" t="b">
            <v>0</v>
          </cell>
          <cell r="DB179" t="b">
            <v>0</v>
          </cell>
          <cell r="DD179" t="b">
            <v>0</v>
          </cell>
          <cell r="DF179" t="b">
            <v>0</v>
          </cell>
          <cell r="DH179" t="b">
            <v>0</v>
          </cell>
          <cell r="DJ179" t="b">
            <v>0</v>
          </cell>
          <cell r="DL179" t="b">
            <v>0</v>
          </cell>
          <cell r="DN179" t="b">
            <v>0</v>
          </cell>
          <cell r="DP179" t="b">
            <v>0</v>
          </cell>
          <cell r="DV179">
            <v>0</v>
          </cell>
          <cell r="DX179">
            <v>0</v>
          </cell>
          <cell r="DZ179">
            <v>0</v>
          </cell>
          <cell r="EB179">
            <v>0</v>
          </cell>
          <cell r="ED179">
            <v>0</v>
          </cell>
          <cell r="EF179">
            <v>0</v>
          </cell>
          <cell r="EJ179">
            <v>0</v>
          </cell>
          <cell r="EL179">
            <v>0</v>
          </cell>
          <cell r="EN179">
            <v>0</v>
          </cell>
          <cell r="EP179">
            <v>0</v>
          </cell>
          <cell r="ER179">
            <v>0</v>
          </cell>
          <cell r="ET179">
            <v>0</v>
          </cell>
          <cell r="EX179">
            <v>0</v>
          </cell>
          <cell r="EZ179">
            <v>0</v>
          </cell>
          <cell r="FD179">
            <v>0</v>
          </cell>
          <cell r="FF179">
            <v>0</v>
          </cell>
        </row>
        <row r="180">
          <cell r="A180" t="str">
            <v>Nykøbing-Falster_KV2</v>
          </cell>
          <cell r="B180" t="str">
            <v>DK-East</v>
          </cell>
          <cell r="G180">
            <v>6.591549295774648</v>
          </cell>
          <cell r="H180">
            <v>18</v>
          </cell>
          <cell r="AK180">
            <v>1.628112676056338</v>
          </cell>
          <cell r="AL180">
            <v>12.141</v>
          </cell>
          <cell r="AN180">
            <v>0</v>
          </cell>
          <cell r="AO180">
            <v>7.6461971830985913</v>
          </cell>
          <cell r="AP180">
            <v>0</v>
          </cell>
          <cell r="AQ180">
            <v>0.46140845070422531</v>
          </cell>
          <cell r="BG180" t="b">
            <v>0</v>
          </cell>
          <cell r="BO180" t="b">
            <v>0</v>
          </cell>
          <cell r="CA180" t="b">
            <v>0</v>
          </cell>
          <cell r="CB180" t="b">
            <v>0</v>
          </cell>
          <cell r="CD180" t="b">
            <v>0</v>
          </cell>
          <cell r="CE180" t="b">
            <v>0</v>
          </cell>
          <cell r="CG180" t="b">
            <v>0</v>
          </cell>
          <cell r="CH180" t="b">
            <v>0</v>
          </cell>
          <cell r="CP180" t="str">
            <v>ECWSTBPD</v>
          </cell>
          <cell r="CT180" t="b">
            <v>0</v>
          </cell>
          <cell r="CV180" t="b">
            <v>0</v>
          </cell>
          <cell r="CX180" t="b">
            <v>0</v>
          </cell>
          <cell r="CZ180" t="b">
            <v>0</v>
          </cell>
          <cell r="DB180" t="b">
            <v>0</v>
          </cell>
          <cell r="DD180" t="b">
            <v>0</v>
          </cell>
          <cell r="DF180" t="b">
            <v>0</v>
          </cell>
          <cell r="DH180" t="b">
            <v>0</v>
          </cell>
          <cell r="DJ180" t="b">
            <v>0</v>
          </cell>
          <cell r="DL180" t="b">
            <v>0</v>
          </cell>
          <cell r="DN180" t="b">
            <v>0</v>
          </cell>
          <cell r="DP180" t="b">
            <v>0</v>
          </cell>
          <cell r="DV180">
            <v>0</v>
          </cell>
          <cell r="DX180">
            <v>0</v>
          </cell>
          <cell r="DZ180">
            <v>0</v>
          </cell>
          <cell r="EB180">
            <v>0</v>
          </cell>
          <cell r="ED180">
            <v>0</v>
          </cell>
          <cell r="EF180">
            <v>0</v>
          </cell>
          <cell r="EJ180">
            <v>0</v>
          </cell>
          <cell r="EL180">
            <v>0</v>
          </cell>
          <cell r="EN180">
            <v>0</v>
          </cell>
          <cell r="EP180">
            <v>0</v>
          </cell>
          <cell r="ER180">
            <v>0</v>
          </cell>
          <cell r="ET180">
            <v>0</v>
          </cell>
          <cell r="EX180">
            <v>0</v>
          </cell>
          <cell r="EZ180">
            <v>0</v>
          </cell>
          <cell r="FD180">
            <v>0</v>
          </cell>
          <cell r="FF180">
            <v>0</v>
          </cell>
        </row>
        <row r="181">
          <cell r="A181" t="str">
            <v>IndustriyHeatNykøbing-Falster</v>
          </cell>
          <cell r="B181" t="str">
            <v>DK-East</v>
          </cell>
          <cell r="G181">
            <v>0</v>
          </cell>
          <cell r="H181">
            <v>1.1708533205843643</v>
          </cell>
          <cell r="N181">
            <v>7.3670090931168204</v>
          </cell>
          <cell r="AK181">
            <v>0</v>
          </cell>
          <cell r="AL181">
            <v>0</v>
          </cell>
          <cell r="AN181">
            <v>0</v>
          </cell>
          <cell r="AO181">
            <v>0</v>
          </cell>
          <cell r="AP181">
            <v>0</v>
          </cell>
          <cell r="AQ181">
            <v>0</v>
          </cell>
          <cell r="BG181" t="b">
            <v>0</v>
          </cell>
          <cell r="BO181" t="b">
            <v>0</v>
          </cell>
          <cell r="CA181" t="b">
            <v>0</v>
          </cell>
          <cell r="CB181" t="b">
            <v>0</v>
          </cell>
          <cell r="CD181" t="b">
            <v>0</v>
          </cell>
          <cell r="CE181" t="b">
            <v>0</v>
          </cell>
          <cell r="CG181" t="b">
            <v>0</v>
          </cell>
          <cell r="CH181" t="b">
            <v>0</v>
          </cell>
          <cell r="CP181">
            <v>0</v>
          </cell>
          <cell r="CT181" t="b">
            <v>0</v>
          </cell>
          <cell r="CV181" t="b">
            <v>0</v>
          </cell>
          <cell r="CX181" t="b">
            <v>0</v>
          </cell>
          <cell r="CZ181" t="b">
            <v>0</v>
          </cell>
          <cell r="DB181" t="b">
            <v>0</v>
          </cell>
          <cell r="DD181" t="b">
            <v>0</v>
          </cell>
          <cell r="DF181" t="b">
            <v>0</v>
          </cell>
          <cell r="DH181" t="b">
            <v>0</v>
          </cell>
          <cell r="DJ181" t="b">
            <v>0</v>
          </cell>
          <cell r="DL181" t="b">
            <v>0</v>
          </cell>
          <cell r="DN181" t="b">
            <v>0</v>
          </cell>
          <cell r="DP181" t="b">
            <v>0</v>
          </cell>
          <cell r="DV181">
            <v>0</v>
          </cell>
          <cell r="DX181">
            <v>0</v>
          </cell>
          <cell r="DZ181">
            <v>0</v>
          </cell>
          <cell r="EB181">
            <v>0</v>
          </cell>
          <cell r="ED181">
            <v>0</v>
          </cell>
          <cell r="EF181">
            <v>0</v>
          </cell>
          <cell r="EJ181">
            <v>0</v>
          </cell>
          <cell r="EL181">
            <v>0</v>
          </cell>
          <cell r="EN181">
            <v>0</v>
          </cell>
          <cell r="EP181">
            <v>0</v>
          </cell>
          <cell r="ER181">
            <v>0</v>
          </cell>
          <cell r="ET181">
            <v>0</v>
          </cell>
          <cell r="EX181">
            <v>0</v>
          </cell>
          <cell r="EZ181">
            <v>0</v>
          </cell>
          <cell r="FD181">
            <v>0</v>
          </cell>
          <cell r="FF181">
            <v>0</v>
          </cell>
        </row>
        <row r="182">
          <cell r="A182" t="str">
            <v>IndustriyHeatNykøbing-Falster</v>
          </cell>
          <cell r="B182" t="str">
            <v>DK-East</v>
          </cell>
          <cell r="G182">
            <v>0</v>
          </cell>
          <cell r="H182">
            <v>1.1753475206256001</v>
          </cell>
          <cell r="N182">
            <v>7.3952865997762753</v>
          </cell>
          <cell r="AK182">
            <v>0</v>
          </cell>
          <cell r="AL182">
            <v>0</v>
          </cell>
          <cell r="AN182">
            <v>0</v>
          </cell>
          <cell r="AO182">
            <v>0</v>
          </cell>
          <cell r="AP182">
            <v>0</v>
          </cell>
          <cell r="AQ182">
            <v>0</v>
          </cell>
          <cell r="BG182" t="b">
            <v>0</v>
          </cell>
          <cell r="BO182" t="b">
            <v>0</v>
          </cell>
          <cell r="CA182" t="b">
            <v>0</v>
          </cell>
          <cell r="CB182" t="b">
            <v>0</v>
          </cell>
          <cell r="CD182" t="b">
            <v>0</v>
          </cell>
          <cell r="CE182" t="b">
            <v>0</v>
          </cell>
          <cell r="CG182" t="b">
            <v>0</v>
          </cell>
          <cell r="CH182" t="b">
            <v>0</v>
          </cell>
          <cell r="CP182">
            <v>0</v>
          </cell>
          <cell r="CT182" t="b">
            <v>0</v>
          </cell>
          <cell r="CV182" t="b">
            <v>0</v>
          </cell>
          <cell r="CX182" t="b">
            <v>0</v>
          </cell>
          <cell r="CZ182" t="b">
            <v>0</v>
          </cell>
          <cell r="DB182" t="b">
            <v>0</v>
          </cell>
          <cell r="DD182" t="b">
            <v>0</v>
          </cell>
          <cell r="DF182" t="b">
            <v>0</v>
          </cell>
          <cell r="DH182" t="b">
            <v>0</v>
          </cell>
          <cell r="DJ182" t="b">
            <v>0</v>
          </cell>
          <cell r="DL182" t="b">
            <v>0</v>
          </cell>
          <cell r="DN182" t="b">
            <v>0</v>
          </cell>
          <cell r="DP182" t="b">
            <v>0</v>
          </cell>
          <cell r="DV182">
            <v>0</v>
          </cell>
          <cell r="DX182">
            <v>0</v>
          </cell>
          <cell r="DZ182">
            <v>0</v>
          </cell>
          <cell r="EB182">
            <v>0</v>
          </cell>
          <cell r="ED182">
            <v>0</v>
          </cell>
          <cell r="EF182">
            <v>0</v>
          </cell>
          <cell r="EJ182">
            <v>0</v>
          </cell>
          <cell r="EL182">
            <v>0</v>
          </cell>
          <cell r="EN182">
            <v>0</v>
          </cell>
          <cell r="EP182">
            <v>0</v>
          </cell>
          <cell r="ER182">
            <v>0</v>
          </cell>
          <cell r="ET182">
            <v>0</v>
          </cell>
          <cell r="EX182">
            <v>0</v>
          </cell>
          <cell r="EZ182">
            <v>0</v>
          </cell>
          <cell r="FD182">
            <v>0</v>
          </cell>
          <cell r="FF182">
            <v>0</v>
          </cell>
        </row>
        <row r="183">
          <cell r="A183" t="str">
            <v>ElkedelNykøbing-F</v>
          </cell>
          <cell r="B183" t="str">
            <v>DK-East</v>
          </cell>
          <cell r="G183" t="e">
            <v>#VALUE!</v>
          </cell>
          <cell r="H183">
            <v>3.7974683544303796</v>
          </cell>
          <cell r="AK183">
            <v>0</v>
          </cell>
          <cell r="AL183">
            <v>0</v>
          </cell>
          <cell r="AN183">
            <v>0</v>
          </cell>
          <cell r="AO183">
            <v>0</v>
          </cell>
          <cell r="AP183">
            <v>0</v>
          </cell>
          <cell r="AQ183">
            <v>0</v>
          </cell>
          <cell r="BG183" t="b">
            <v>0</v>
          </cell>
          <cell r="BO183" t="b">
            <v>0</v>
          </cell>
          <cell r="CA183" t="b">
            <v>0</v>
          </cell>
          <cell r="CB183" t="b">
            <v>0</v>
          </cell>
          <cell r="CD183" t="b">
            <v>0</v>
          </cell>
          <cell r="CE183" t="b">
            <v>0</v>
          </cell>
          <cell r="CG183" t="b">
            <v>0</v>
          </cell>
          <cell r="CH183" t="b">
            <v>0</v>
          </cell>
          <cell r="CP183">
            <v>0</v>
          </cell>
          <cell r="CT183" t="b">
            <v>0</v>
          </cell>
          <cell r="CV183" t="b">
            <v>0</v>
          </cell>
          <cell r="CX183" t="b">
            <v>0</v>
          </cell>
          <cell r="CZ183" t="b">
            <v>0</v>
          </cell>
          <cell r="DB183" t="b">
            <v>0</v>
          </cell>
          <cell r="DD183" t="b">
            <v>0</v>
          </cell>
          <cell r="DF183" t="b">
            <v>0</v>
          </cell>
          <cell r="DH183" t="b">
            <v>0</v>
          </cell>
          <cell r="DJ183" t="b">
            <v>0</v>
          </cell>
          <cell r="DL183" t="b">
            <v>0</v>
          </cell>
          <cell r="DN183" t="b">
            <v>0</v>
          </cell>
          <cell r="DP183" t="b">
            <v>0</v>
          </cell>
          <cell r="DV183">
            <v>0</v>
          </cell>
          <cell r="DX183">
            <v>0</v>
          </cell>
          <cell r="DZ183">
            <v>0</v>
          </cell>
          <cell r="EB183">
            <v>0</v>
          </cell>
          <cell r="ED183">
            <v>0</v>
          </cell>
          <cell r="EF183">
            <v>0</v>
          </cell>
          <cell r="EJ183">
            <v>0</v>
          </cell>
          <cell r="EL183">
            <v>0</v>
          </cell>
          <cell r="EN183">
            <v>0</v>
          </cell>
          <cell r="EP183">
            <v>0</v>
          </cell>
          <cell r="ER183">
            <v>0</v>
          </cell>
          <cell r="ET183">
            <v>0</v>
          </cell>
          <cell r="EX183">
            <v>0</v>
          </cell>
          <cell r="EZ183">
            <v>0</v>
          </cell>
          <cell r="FD183">
            <v>0</v>
          </cell>
          <cell r="FF183">
            <v>0</v>
          </cell>
        </row>
        <row r="184">
          <cell r="A184" t="str">
            <v>KedlerNæstved</v>
          </cell>
          <cell r="B184" t="str">
            <v>DK-East</v>
          </cell>
          <cell r="G184">
            <v>0</v>
          </cell>
          <cell r="H184">
            <v>133</v>
          </cell>
          <cell r="AK184">
            <v>0</v>
          </cell>
          <cell r="AL184">
            <v>126.35</v>
          </cell>
          <cell r="AN184">
            <v>0</v>
          </cell>
          <cell r="AO184">
            <v>0</v>
          </cell>
          <cell r="AP184">
            <v>1436.4</v>
          </cell>
          <cell r="AQ184">
            <v>0</v>
          </cell>
          <cell r="BG184" t="b">
            <v>0</v>
          </cell>
          <cell r="BO184" t="b">
            <v>0</v>
          </cell>
          <cell r="CA184" t="b">
            <v>0</v>
          </cell>
          <cell r="CB184" t="b">
            <v>0</v>
          </cell>
          <cell r="CD184" t="b">
            <v>0</v>
          </cell>
          <cell r="CE184" t="b">
            <v>0</v>
          </cell>
          <cell r="CG184" t="b">
            <v>0</v>
          </cell>
          <cell r="CH184" t="b">
            <v>0</v>
          </cell>
          <cell r="CP184" t="str">
            <v>EHGASBOD</v>
          </cell>
          <cell r="CT184" t="b">
            <v>0</v>
          </cell>
          <cell r="CV184" t="b">
            <v>0</v>
          </cell>
          <cell r="CX184" t="b">
            <v>0</v>
          </cell>
          <cell r="CZ184" t="b">
            <v>0</v>
          </cell>
          <cell r="DB184" t="b">
            <v>0</v>
          </cell>
          <cell r="DD184" t="b">
            <v>0</v>
          </cell>
          <cell r="DF184" t="b">
            <v>0</v>
          </cell>
          <cell r="DH184" t="b">
            <v>0</v>
          </cell>
          <cell r="DJ184" t="b">
            <v>0</v>
          </cell>
          <cell r="DL184" t="b">
            <v>0</v>
          </cell>
          <cell r="DN184" t="b">
            <v>0</v>
          </cell>
          <cell r="DP184" t="b">
            <v>0</v>
          </cell>
          <cell r="DV184">
            <v>0</v>
          </cell>
          <cell r="DX184">
            <v>0</v>
          </cell>
          <cell r="DZ184">
            <v>0</v>
          </cell>
          <cell r="EB184">
            <v>0</v>
          </cell>
          <cell r="ED184">
            <v>0</v>
          </cell>
          <cell r="EF184">
            <v>0</v>
          </cell>
          <cell r="EJ184">
            <v>0</v>
          </cell>
          <cell r="EL184">
            <v>0</v>
          </cell>
          <cell r="EN184">
            <v>0</v>
          </cell>
          <cell r="EP184">
            <v>0</v>
          </cell>
          <cell r="ER184">
            <v>0</v>
          </cell>
          <cell r="ET184">
            <v>0</v>
          </cell>
          <cell r="EX184">
            <v>0</v>
          </cell>
          <cell r="EZ184">
            <v>0</v>
          </cell>
          <cell r="FD184">
            <v>0</v>
          </cell>
          <cell r="FF184">
            <v>0</v>
          </cell>
        </row>
        <row r="185">
          <cell r="A185" t="str">
            <v>KedlerNæstved</v>
          </cell>
          <cell r="B185" t="str">
            <v>DK-East</v>
          </cell>
          <cell r="G185">
            <v>0</v>
          </cell>
          <cell r="H185">
            <v>133</v>
          </cell>
          <cell r="AK185">
            <v>0</v>
          </cell>
          <cell r="AL185">
            <v>126.35</v>
          </cell>
          <cell r="AN185">
            <v>0</v>
          </cell>
          <cell r="AO185">
            <v>0</v>
          </cell>
          <cell r="AP185">
            <v>1436.4</v>
          </cell>
          <cell r="AQ185">
            <v>0</v>
          </cell>
          <cell r="BG185" t="b">
            <v>0</v>
          </cell>
          <cell r="BO185" t="b">
            <v>0</v>
          </cell>
          <cell r="CA185" t="b">
            <v>0</v>
          </cell>
          <cell r="CB185" t="b">
            <v>0</v>
          </cell>
          <cell r="CD185" t="b">
            <v>0</v>
          </cell>
          <cell r="CE185" t="b">
            <v>0</v>
          </cell>
          <cell r="CG185" t="b">
            <v>0</v>
          </cell>
          <cell r="CH185" t="b">
            <v>0</v>
          </cell>
          <cell r="CP185" t="str">
            <v>EHGASBOD</v>
          </cell>
          <cell r="CT185" t="b">
            <v>0</v>
          </cell>
          <cell r="CV185" t="b">
            <v>0</v>
          </cell>
          <cell r="CX185" t="b">
            <v>0</v>
          </cell>
          <cell r="CZ185" t="b">
            <v>0</v>
          </cell>
          <cell r="DB185" t="b">
            <v>0</v>
          </cell>
          <cell r="DD185" t="b">
            <v>0</v>
          </cell>
          <cell r="DF185" t="b">
            <v>0</v>
          </cell>
          <cell r="DH185" t="b">
            <v>0</v>
          </cell>
          <cell r="DJ185" t="b">
            <v>0</v>
          </cell>
          <cell r="DL185" t="b">
            <v>0</v>
          </cell>
          <cell r="DN185" t="b">
            <v>0</v>
          </cell>
          <cell r="DP185" t="b">
            <v>0</v>
          </cell>
          <cell r="DV185">
            <v>0</v>
          </cell>
          <cell r="DX185">
            <v>0</v>
          </cell>
          <cell r="DZ185">
            <v>0</v>
          </cell>
          <cell r="EB185">
            <v>0</v>
          </cell>
          <cell r="ED185">
            <v>0</v>
          </cell>
          <cell r="EF185">
            <v>0</v>
          </cell>
          <cell r="EJ185">
            <v>0</v>
          </cell>
          <cell r="EL185">
            <v>0</v>
          </cell>
          <cell r="EN185">
            <v>0</v>
          </cell>
          <cell r="EP185">
            <v>0</v>
          </cell>
          <cell r="ER185">
            <v>0</v>
          </cell>
          <cell r="ET185">
            <v>0</v>
          </cell>
          <cell r="EX185">
            <v>0</v>
          </cell>
          <cell r="EZ185">
            <v>0</v>
          </cell>
          <cell r="FD185">
            <v>0</v>
          </cell>
          <cell r="FF185">
            <v>0</v>
          </cell>
        </row>
        <row r="186">
          <cell r="A186" t="str">
            <v>IndustryHeatNæstved</v>
          </cell>
          <cell r="B186" t="str">
            <v>DK-East</v>
          </cell>
          <cell r="G186">
            <v>0</v>
          </cell>
          <cell r="H186">
            <v>0.30899332253190559</v>
          </cell>
          <cell r="N186">
            <v>1.9441859853707499</v>
          </cell>
          <cell r="AK186">
            <v>0</v>
          </cell>
          <cell r="AL186">
            <v>0</v>
          </cell>
          <cell r="AN186">
            <v>0</v>
          </cell>
          <cell r="AO186">
            <v>0</v>
          </cell>
          <cell r="AP186">
            <v>0</v>
          </cell>
          <cell r="AQ186">
            <v>0</v>
          </cell>
          <cell r="BG186" t="b">
            <v>0</v>
          </cell>
          <cell r="BO186" t="b">
            <v>0</v>
          </cell>
          <cell r="CA186" t="b">
            <v>0</v>
          </cell>
          <cell r="CB186" t="b">
            <v>0</v>
          </cell>
          <cell r="CD186" t="b">
            <v>0</v>
          </cell>
          <cell r="CE186" t="b">
            <v>0</v>
          </cell>
          <cell r="CG186" t="b">
            <v>0</v>
          </cell>
          <cell r="CH186" t="b">
            <v>0</v>
          </cell>
          <cell r="CP186">
            <v>0</v>
          </cell>
          <cell r="CT186" t="b">
            <v>0</v>
          </cell>
          <cell r="CV186" t="b">
            <v>0</v>
          </cell>
          <cell r="CX186" t="b">
            <v>0</v>
          </cell>
          <cell r="CZ186" t="b">
            <v>0</v>
          </cell>
          <cell r="DB186" t="b">
            <v>0</v>
          </cell>
          <cell r="DD186" t="b">
            <v>0</v>
          </cell>
          <cell r="DF186" t="b">
            <v>0</v>
          </cell>
          <cell r="DH186" t="b">
            <v>0</v>
          </cell>
          <cell r="DJ186" t="b">
            <v>0</v>
          </cell>
          <cell r="DL186" t="b">
            <v>0</v>
          </cell>
          <cell r="DN186" t="b">
            <v>0</v>
          </cell>
          <cell r="DP186" t="b">
            <v>0</v>
          </cell>
          <cell r="DV186">
            <v>0</v>
          </cell>
          <cell r="DX186">
            <v>0</v>
          </cell>
          <cell r="DZ186">
            <v>0</v>
          </cell>
          <cell r="EB186">
            <v>0</v>
          </cell>
          <cell r="ED186">
            <v>0</v>
          </cell>
          <cell r="EF186">
            <v>0</v>
          </cell>
          <cell r="EJ186">
            <v>0</v>
          </cell>
          <cell r="EL186">
            <v>0</v>
          </cell>
          <cell r="EN186">
            <v>0</v>
          </cell>
          <cell r="EP186">
            <v>0</v>
          </cell>
          <cell r="ER186">
            <v>0</v>
          </cell>
          <cell r="ET186">
            <v>0</v>
          </cell>
          <cell r="EX186">
            <v>0</v>
          </cell>
          <cell r="EZ186">
            <v>0</v>
          </cell>
          <cell r="FD186">
            <v>0</v>
          </cell>
          <cell r="FF186">
            <v>0</v>
          </cell>
        </row>
        <row r="187">
          <cell r="A187" t="str">
            <v>IndustryHeatNæstved</v>
          </cell>
          <cell r="B187" t="str">
            <v>DK-East</v>
          </cell>
          <cell r="G187">
            <v>0</v>
          </cell>
          <cell r="H187">
            <v>0.31017936161848503</v>
          </cell>
          <cell r="N187">
            <v>1.9516485433035076</v>
          </cell>
          <cell r="AK187">
            <v>0</v>
          </cell>
          <cell r="AL187">
            <v>0</v>
          </cell>
          <cell r="AN187">
            <v>0</v>
          </cell>
          <cell r="AO187">
            <v>0</v>
          </cell>
          <cell r="AP187">
            <v>0</v>
          </cell>
          <cell r="AQ187">
            <v>0</v>
          </cell>
          <cell r="BG187" t="b">
            <v>0</v>
          </cell>
          <cell r="BO187" t="b">
            <v>0</v>
          </cell>
          <cell r="CA187" t="b">
            <v>0</v>
          </cell>
          <cell r="CB187" t="b">
            <v>0</v>
          </cell>
          <cell r="CD187" t="b">
            <v>0</v>
          </cell>
          <cell r="CE187" t="b">
            <v>0</v>
          </cell>
          <cell r="CG187" t="b">
            <v>0</v>
          </cell>
          <cell r="CH187" t="b">
            <v>0</v>
          </cell>
          <cell r="CP187">
            <v>0</v>
          </cell>
          <cell r="CT187" t="b">
            <v>0</v>
          </cell>
          <cell r="CV187" t="b">
            <v>0</v>
          </cell>
          <cell r="CX187" t="b">
            <v>0</v>
          </cell>
          <cell r="CZ187" t="b">
            <v>0</v>
          </cell>
          <cell r="DB187" t="b">
            <v>0</v>
          </cell>
          <cell r="DD187" t="b">
            <v>0</v>
          </cell>
          <cell r="DF187" t="b">
            <v>0</v>
          </cell>
          <cell r="DH187" t="b">
            <v>0</v>
          </cell>
          <cell r="DJ187" t="b">
            <v>0</v>
          </cell>
          <cell r="DL187" t="b">
            <v>0</v>
          </cell>
          <cell r="DN187" t="b">
            <v>0</v>
          </cell>
          <cell r="DP187" t="b">
            <v>0</v>
          </cell>
          <cell r="DV187">
            <v>0</v>
          </cell>
          <cell r="DX187">
            <v>0</v>
          </cell>
          <cell r="DZ187">
            <v>0</v>
          </cell>
          <cell r="EB187">
            <v>0</v>
          </cell>
          <cell r="ED187">
            <v>0</v>
          </cell>
          <cell r="EF187">
            <v>0</v>
          </cell>
          <cell r="EJ187">
            <v>0</v>
          </cell>
          <cell r="EL187">
            <v>0</v>
          </cell>
          <cell r="EN187">
            <v>0</v>
          </cell>
          <cell r="EP187">
            <v>0</v>
          </cell>
          <cell r="ER187">
            <v>0</v>
          </cell>
          <cell r="ET187">
            <v>0</v>
          </cell>
          <cell r="EX187">
            <v>0</v>
          </cell>
          <cell r="EZ187">
            <v>0</v>
          </cell>
          <cell r="FD187">
            <v>0</v>
          </cell>
          <cell r="FF187">
            <v>0</v>
          </cell>
        </row>
        <row r="188">
          <cell r="A188" t="str">
            <v>Næstved1</v>
          </cell>
          <cell r="B188" t="str">
            <v>DK-East</v>
          </cell>
          <cell r="G188">
            <v>26.692204000000004</v>
          </cell>
          <cell r="H188">
            <v>48.268000000000001</v>
          </cell>
          <cell r="AK188">
            <v>8.2745832400000019</v>
          </cell>
          <cell r="AL188">
            <v>27.058010849909582</v>
          </cell>
          <cell r="AN188">
            <v>0</v>
          </cell>
          <cell r="AO188">
            <v>15.481478320000001</v>
          </cell>
          <cell r="AP188">
            <v>1601.5322400000002</v>
          </cell>
          <cell r="AQ188">
            <v>3.7369085600000007</v>
          </cell>
          <cell r="BG188" t="b">
            <v>0</v>
          </cell>
          <cell r="BO188" t="b">
            <v>0</v>
          </cell>
          <cell r="CA188" t="b">
            <v>0</v>
          </cell>
          <cell r="CB188" t="b">
            <v>0</v>
          </cell>
          <cell r="CD188" t="b">
            <v>0</v>
          </cell>
          <cell r="CE188" t="b">
            <v>0</v>
          </cell>
          <cell r="CG188" t="b">
            <v>0</v>
          </cell>
          <cell r="CH188" t="b">
            <v>0</v>
          </cell>
          <cell r="CP188" t="str">
            <v>ECGWABPD</v>
          </cell>
          <cell r="CT188" t="b">
            <v>0</v>
          </cell>
          <cell r="CV188" t="b">
            <v>0</v>
          </cell>
          <cell r="CX188" t="b">
            <v>0</v>
          </cell>
          <cell r="CZ188" t="b">
            <v>0</v>
          </cell>
          <cell r="DB188" t="b">
            <v>0</v>
          </cell>
          <cell r="DD188" t="b">
            <v>0</v>
          </cell>
          <cell r="DF188" t="b">
            <v>0</v>
          </cell>
          <cell r="DH188" t="b">
            <v>0</v>
          </cell>
          <cell r="DJ188" t="b">
            <v>0</v>
          </cell>
          <cell r="DL188" t="b">
            <v>0</v>
          </cell>
          <cell r="DN188" t="b">
            <v>0</v>
          </cell>
          <cell r="DP188" t="b">
            <v>0</v>
          </cell>
          <cell r="DV188">
            <v>0</v>
          </cell>
          <cell r="DX188">
            <v>0</v>
          </cell>
          <cell r="DZ188">
            <v>0</v>
          </cell>
          <cell r="EB188">
            <v>0</v>
          </cell>
          <cell r="ED188">
            <v>0</v>
          </cell>
          <cell r="EF188">
            <v>0</v>
          </cell>
          <cell r="EJ188">
            <v>0</v>
          </cell>
          <cell r="EL188">
            <v>0</v>
          </cell>
          <cell r="EN188">
            <v>0</v>
          </cell>
          <cell r="EP188">
            <v>0</v>
          </cell>
          <cell r="ER188">
            <v>0</v>
          </cell>
          <cell r="ET188">
            <v>0</v>
          </cell>
          <cell r="EX188">
            <v>0</v>
          </cell>
          <cell r="EZ188">
            <v>0</v>
          </cell>
          <cell r="FD188">
            <v>0</v>
          </cell>
          <cell r="FF188">
            <v>0</v>
          </cell>
        </row>
        <row r="189">
          <cell r="A189" t="str">
            <v>Næstved2</v>
          </cell>
          <cell r="B189" t="str">
            <v>DK-East</v>
          </cell>
          <cell r="G189">
            <v>7.7</v>
          </cell>
          <cell r="H189">
            <v>28.731343283582088</v>
          </cell>
          <cell r="AK189">
            <v>1.2242999999999999</v>
          </cell>
          <cell r="AL189">
            <v>17.045834261528178</v>
          </cell>
          <cell r="AN189">
            <v>0</v>
          </cell>
          <cell r="AO189">
            <v>15.075521999999999</v>
          </cell>
          <cell r="AP189">
            <v>0</v>
          </cell>
          <cell r="AQ189">
            <v>0.69299999999999995</v>
          </cell>
          <cell r="BG189" t="b">
            <v>0</v>
          </cell>
          <cell r="BO189" t="b">
            <v>0</v>
          </cell>
          <cell r="CA189" t="b">
            <v>0</v>
          </cell>
          <cell r="CB189" t="b">
            <v>0</v>
          </cell>
          <cell r="CD189" t="b">
            <v>0</v>
          </cell>
          <cell r="CE189" t="b">
            <v>0</v>
          </cell>
          <cell r="CG189" t="b">
            <v>0</v>
          </cell>
          <cell r="CH189" t="b">
            <v>0</v>
          </cell>
          <cell r="CP189" t="str">
            <v>ECWSTBPD</v>
          </cell>
          <cell r="CT189" t="b">
            <v>0</v>
          </cell>
          <cell r="CV189" t="b">
            <v>0</v>
          </cell>
          <cell r="CX189" t="b">
            <v>0</v>
          </cell>
          <cell r="CZ189" t="b">
            <v>0</v>
          </cell>
          <cell r="DB189" t="b">
            <v>0</v>
          </cell>
          <cell r="DD189" t="b">
            <v>0</v>
          </cell>
          <cell r="DF189" t="b">
            <v>0</v>
          </cell>
          <cell r="DH189" t="b">
            <v>0</v>
          </cell>
          <cell r="DJ189" t="b">
            <v>0</v>
          </cell>
          <cell r="DL189" t="b">
            <v>0</v>
          </cell>
          <cell r="DN189" t="b">
            <v>0</v>
          </cell>
          <cell r="DP189" t="b">
            <v>0</v>
          </cell>
          <cell r="DV189">
            <v>0</v>
          </cell>
          <cell r="DX189">
            <v>0</v>
          </cell>
          <cell r="DZ189">
            <v>0</v>
          </cell>
          <cell r="EB189">
            <v>0</v>
          </cell>
          <cell r="ED189">
            <v>0</v>
          </cell>
          <cell r="EF189">
            <v>0</v>
          </cell>
          <cell r="EJ189">
            <v>0</v>
          </cell>
          <cell r="EL189">
            <v>0</v>
          </cell>
          <cell r="EN189">
            <v>0</v>
          </cell>
          <cell r="EP189">
            <v>0</v>
          </cell>
          <cell r="ER189">
            <v>0</v>
          </cell>
          <cell r="ET189">
            <v>0</v>
          </cell>
          <cell r="EX189">
            <v>0</v>
          </cell>
          <cell r="EZ189">
            <v>0</v>
          </cell>
          <cell r="FD189">
            <v>0</v>
          </cell>
          <cell r="FF189">
            <v>0</v>
          </cell>
        </row>
        <row r="190">
          <cell r="A190" t="str">
            <v>Næstved2</v>
          </cell>
          <cell r="B190" t="str">
            <v>DK-East</v>
          </cell>
          <cell r="G190">
            <v>7.7</v>
          </cell>
          <cell r="H190">
            <v>28.731343283582088</v>
          </cell>
          <cell r="AK190">
            <v>1.2242999999999999</v>
          </cell>
          <cell r="AL190">
            <v>17.045834261528178</v>
          </cell>
          <cell r="AN190">
            <v>0</v>
          </cell>
          <cell r="AO190">
            <v>14.914900000000001</v>
          </cell>
          <cell r="AP190">
            <v>0</v>
          </cell>
          <cell r="AQ190">
            <v>0.69299999999999995</v>
          </cell>
          <cell r="BG190" t="b">
            <v>0</v>
          </cell>
          <cell r="BO190" t="b">
            <v>0</v>
          </cell>
          <cell r="CA190" t="b">
            <v>0</v>
          </cell>
          <cell r="CB190" t="b">
            <v>0</v>
          </cell>
          <cell r="CD190" t="b">
            <v>0</v>
          </cell>
          <cell r="CE190" t="b">
            <v>0</v>
          </cell>
          <cell r="CG190" t="b">
            <v>0</v>
          </cell>
          <cell r="CH190" t="b">
            <v>0</v>
          </cell>
          <cell r="CP190" t="str">
            <v>ECWSTBPD</v>
          </cell>
          <cell r="CT190" t="b">
            <v>0</v>
          </cell>
          <cell r="CV190" t="b">
            <v>0</v>
          </cell>
          <cell r="CX190" t="b">
            <v>0</v>
          </cell>
          <cell r="CZ190" t="b">
            <v>0</v>
          </cell>
          <cell r="DB190" t="b">
            <v>0</v>
          </cell>
          <cell r="DD190" t="b">
            <v>0</v>
          </cell>
          <cell r="DF190" t="b">
            <v>0</v>
          </cell>
          <cell r="DH190" t="b">
            <v>0</v>
          </cell>
          <cell r="DJ190" t="b">
            <v>0</v>
          </cell>
          <cell r="DL190" t="b">
            <v>0</v>
          </cell>
          <cell r="DN190" t="b">
            <v>0</v>
          </cell>
          <cell r="DP190" t="b">
            <v>0</v>
          </cell>
          <cell r="DV190">
            <v>0</v>
          </cell>
          <cell r="DX190">
            <v>0</v>
          </cell>
          <cell r="DZ190">
            <v>0</v>
          </cell>
          <cell r="EB190">
            <v>0</v>
          </cell>
          <cell r="ED190">
            <v>0</v>
          </cell>
          <cell r="EF190">
            <v>0</v>
          </cell>
          <cell r="EJ190">
            <v>0</v>
          </cell>
          <cell r="EL190">
            <v>0</v>
          </cell>
          <cell r="EN190">
            <v>0</v>
          </cell>
          <cell r="EP190">
            <v>0</v>
          </cell>
          <cell r="ER190">
            <v>0</v>
          </cell>
          <cell r="ET190">
            <v>0</v>
          </cell>
          <cell r="EX190">
            <v>0</v>
          </cell>
          <cell r="EZ190">
            <v>0</v>
          </cell>
          <cell r="FD190">
            <v>0</v>
          </cell>
          <cell r="FF190">
            <v>0</v>
          </cell>
        </row>
        <row r="191">
          <cell r="A191" t="str">
            <v>Næstved2</v>
          </cell>
          <cell r="B191" t="str">
            <v>DK-East</v>
          </cell>
          <cell r="G191">
            <v>7.7</v>
          </cell>
          <cell r="H191">
            <v>28.731343283582088</v>
          </cell>
          <cell r="AK191">
            <v>1.2242999999999999</v>
          </cell>
          <cell r="AL191">
            <v>17.045834261528178</v>
          </cell>
          <cell r="AN191">
            <v>0</v>
          </cell>
          <cell r="AO191">
            <v>14.513345000000001</v>
          </cell>
          <cell r="AP191">
            <v>0</v>
          </cell>
          <cell r="AQ191">
            <v>0.69299999999999995</v>
          </cell>
          <cell r="BG191" t="b">
            <v>0</v>
          </cell>
          <cell r="BO191" t="b">
            <v>0</v>
          </cell>
          <cell r="CA191" t="b">
            <v>0</v>
          </cell>
          <cell r="CB191" t="b">
            <v>0</v>
          </cell>
          <cell r="CD191" t="b">
            <v>0</v>
          </cell>
          <cell r="CE191" t="b">
            <v>0</v>
          </cell>
          <cell r="CG191" t="b">
            <v>0</v>
          </cell>
          <cell r="CH191" t="b">
            <v>0</v>
          </cell>
          <cell r="CP191" t="str">
            <v>ECWSTBPD</v>
          </cell>
          <cell r="CT191" t="b">
            <v>0</v>
          </cell>
          <cell r="CV191" t="b">
            <v>0</v>
          </cell>
          <cell r="CX191" t="b">
            <v>0</v>
          </cell>
          <cell r="CZ191" t="b">
            <v>0</v>
          </cell>
          <cell r="DB191" t="b">
            <v>0</v>
          </cell>
          <cell r="DD191" t="b">
            <v>0</v>
          </cell>
          <cell r="DF191" t="b">
            <v>0</v>
          </cell>
          <cell r="DH191" t="b">
            <v>0</v>
          </cell>
          <cell r="DJ191" t="b">
            <v>0</v>
          </cell>
          <cell r="DL191" t="b">
            <v>0</v>
          </cell>
          <cell r="DN191" t="b">
            <v>0</v>
          </cell>
          <cell r="DP191" t="b">
            <v>0</v>
          </cell>
          <cell r="DV191">
            <v>0</v>
          </cell>
          <cell r="DX191">
            <v>0</v>
          </cell>
          <cell r="DZ191">
            <v>0</v>
          </cell>
          <cell r="EB191">
            <v>0</v>
          </cell>
          <cell r="ED191">
            <v>0</v>
          </cell>
          <cell r="EF191">
            <v>0</v>
          </cell>
          <cell r="EJ191">
            <v>0</v>
          </cell>
          <cell r="EL191">
            <v>0</v>
          </cell>
          <cell r="EN191">
            <v>0</v>
          </cell>
          <cell r="EP191">
            <v>0</v>
          </cell>
          <cell r="ER191">
            <v>0</v>
          </cell>
          <cell r="ET191">
            <v>0</v>
          </cell>
          <cell r="EX191">
            <v>0</v>
          </cell>
          <cell r="EZ191">
            <v>0</v>
          </cell>
          <cell r="FD191">
            <v>0</v>
          </cell>
          <cell r="FF191">
            <v>0</v>
          </cell>
        </row>
        <row r="192">
          <cell r="A192" t="str">
            <v>Næstved2</v>
          </cell>
          <cell r="B192" t="str">
            <v>DK-East</v>
          </cell>
          <cell r="G192">
            <v>7.7</v>
          </cell>
          <cell r="H192">
            <v>28.731343283582088</v>
          </cell>
          <cell r="AK192">
            <v>1.2242999999999999</v>
          </cell>
          <cell r="AL192">
            <v>17.045834261528178</v>
          </cell>
          <cell r="AN192">
            <v>0</v>
          </cell>
          <cell r="AO192">
            <v>14.272412000000001</v>
          </cell>
          <cell r="AP192">
            <v>0</v>
          </cell>
          <cell r="AQ192">
            <v>0.69299999999999995</v>
          </cell>
          <cell r="BG192" t="b">
            <v>0</v>
          </cell>
          <cell r="BO192" t="b">
            <v>0</v>
          </cell>
          <cell r="CA192" t="b">
            <v>0</v>
          </cell>
          <cell r="CB192" t="b">
            <v>0</v>
          </cell>
          <cell r="CD192" t="b">
            <v>0</v>
          </cell>
          <cell r="CE192" t="b">
            <v>0</v>
          </cell>
          <cell r="CG192" t="b">
            <v>0</v>
          </cell>
          <cell r="CH192" t="b">
            <v>0</v>
          </cell>
          <cell r="CT192" t="b">
            <v>0</v>
          </cell>
          <cell r="CV192" t="b">
            <v>0</v>
          </cell>
          <cell r="CX192" t="b">
            <v>0</v>
          </cell>
          <cell r="CZ192" t="b">
            <v>0</v>
          </cell>
          <cell r="DB192" t="b">
            <v>0</v>
          </cell>
          <cell r="DD192" t="b">
            <v>0</v>
          </cell>
          <cell r="DF192" t="b">
            <v>0</v>
          </cell>
          <cell r="DH192" t="b">
            <v>0</v>
          </cell>
          <cell r="DJ192" t="b">
            <v>0</v>
          </cell>
          <cell r="DL192" t="b">
            <v>0</v>
          </cell>
          <cell r="DN192" t="b">
            <v>0</v>
          </cell>
          <cell r="DP192" t="b">
            <v>0</v>
          </cell>
          <cell r="DV192">
            <v>0</v>
          </cell>
          <cell r="DX192">
            <v>0</v>
          </cell>
          <cell r="DZ192">
            <v>0</v>
          </cell>
          <cell r="EB192">
            <v>0</v>
          </cell>
          <cell r="ED192">
            <v>0</v>
          </cell>
          <cell r="EF192">
            <v>0</v>
          </cell>
          <cell r="EJ192">
            <v>0</v>
          </cell>
          <cell r="EL192">
            <v>0</v>
          </cell>
          <cell r="EN192">
            <v>0</v>
          </cell>
          <cell r="EP192">
            <v>0</v>
          </cell>
          <cell r="ER192">
            <v>0</v>
          </cell>
          <cell r="ET192">
            <v>0</v>
          </cell>
          <cell r="EX192">
            <v>0</v>
          </cell>
          <cell r="EZ192">
            <v>0</v>
          </cell>
          <cell r="FD192">
            <v>0</v>
          </cell>
          <cell r="FF192">
            <v>0</v>
          </cell>
        </row>
        <row r="193">
          <cell r="A193" t="str">
            <v>Næstved3</v>
          </cell>
          <cell r="B193" t="str">
            <v>DK-East</v>
          </cell>
          <cell r="G193">
            <v>14.28169014084507</v>
          </cell>
          <cell r="H193">
            <v>39</v>
          </cell>
          <cell r="AK193">
            <v>3.5275774647887324</v>
          </cell>
          <cell r="AL193">
            <v>26.305499999999999</v>
          </cell>
          <cell r="AN193">
            <v>0</v>
          </cell>
          <cell r="AO193">
            <v>16.566760563380281</v>
          </cell>
          <cell r="AP193">
            <v>0</v>
          </cell>
          <cell r="AQ193">
            <v>0.99971830985915477</v>
          </cell>
          <cell r="BG193" t="b">
            <v>0</v>
          </cell>
          <cell r="BO193" t="b">
            <v>0</v>
          </cell>
          <cell r="CA193" t="b">
            <v>0</v>
          </cell>
          <cell r="CB193" t="b">
            <v>0</v>
          </cell>
          <cell r="CD193" t="b">
            <v>0</v>
          </cell>
          <cell r="CE193" t="b">
            <v>0</v>
          </cell>
          <cell r="CG193" t="b">
            <v>0</v>
          </cell>
          <cell r="CH193" t="b">
            <v>0</v>
          </cell>
          <cell r="CP193" t="str">
            <v>ECWSTBPD</v>
          </cell>
          <cell r="CT193" t="b">
            <v>0</v>
          </cell>
          <cell r="CV193" t="b">
            <v>0</v>
          </cell>
          <cell r="CX193" t="b">
            <v>0</v>
          </cell>
          <cell r="CZ193" t="b">
            <v>0</v>
          </cell>
          <cell r="DB193" t="b">
            <v>0</v>
          </cell>
          <cell r="DD193" t="b">
            <v>0</v>
          </cell>
          <cell r="DF193" t="b">
            <v>0</v>
          </cell>
          <cell r="DH193" t="b">
            <v>0</v>
          </cell>
          <cell r="DJ193" t="b">
            <v>0</v>
          </cell>
          <cell r="DL193" t="b">
            <v>0</v>
          </cell>
          <cell r="DN193" t="b">
            <v>0</v>
          </cell>
          <cell r="DP193" t="b">
            <v>0</v>
          </cell>
          <cell r="DV193">
            <v>0</v>
          </cell>
          <cell r="DX193">
            <v>0</v>
          </cell>
          <cell r="DZ193">
            <v>0</v>
          </cell>
          <cell r="EB193">
            <v>0</v>
          </cell>
          <cell r="ED193">
            <v>0</v>
          </cell>
          <cell r="EF193">
            <v>0</v>
          </cell>
          <cell r="EJ193">
            <v>0</v>
          </cell>
          <cell r="EL193">
            <v>0</v>
          </cell>
          <cell r="EN193">
            <v>0</v>
          </cell>
          <cell r="EP193">
            <v>0</v>
          </cell>
          <cell r="ER193">
            <v>0</v>
          </cell>
          <cell r="ET193">
            <v>0</v>
          </cell>
          <cell r="EX193">
            <v>0</v>
          </cell>
          <cell r="EZ193">
            <v>0</v>
          </cell>
          <cell r="FD193">
            <v>0</v>
          </cell>
          <cell r="FF193">
            <v>0</v>
          </cell>
        </row>
        <row r="194">
          <cell r="A194" t="str">
            <v>Fasan</v>
          </cell>
          <cell r="B194" t="str">
            <v>DK-East</v>
          </cell>
          <cell r="G194">
            <v>0</v>
          </cell>
          <cell r="H194">
            <v>21</v>
          </cell>
          <cell r="AK194">
            <v>0</v>
          </cell>
          <cell r="AL194">
            <v>16.8</v>
          </cell>
          <cell r="AN194">
            <v>0</v>
          </cell>
          <cell r="AO194">
            <v>4.1580000000000004</v>
          </cell>
          <cell r="AP194">
            <v>0</v>
          </cell>
          <cell r="AQ194">
            <v>1.4700000000000002</v>
          </cell>
          <cell r="BG194" t="b">
            <v>0</v>
          </cell>
          <cell r="BO194" t="b">
            <v>0</v>
          </cell>
          <cell r="CA194" t="b">
            <v>0</v>
          </cell>
          <cell r="CB194" t="b">
            <v>0</v>
          </cell>
          <cell r="CD194" t="b">
            <v>0</v>
          </cell>
          <cell r="CE194" t="b">
            <v>0</v>
          </cell>
          <cell r="CG194" t="b">
            <v>0</v>
          </cell>
          <cell r="CH194" t="b">
            <v>0</v>
          </cell>
          <cell r="CP194" t="str">
            <v>EHWSTBOD</v>
          </cell>
          <cell r="CT194" t="b">
            <v>0</v>
          </cell>
          <cell r="CV194" t="b">
            <v>0</v>
          </cell>
          <cell r="CX194" t="b">
            <v>0</v>
          </cell>
          <cell r="CZ194" t="b">
            <v>0</v>
          </cell>
          <cell r="DB194" t="b">
            <v>0</v>
          </cell>
          <cell r="DD194" t="b">
            <v>0</v>
          </cell>
          <cell r="DF194" t="b">
            <v>0</v>
          </cell>
          <cell r="DH194" t="b">
            <v>0</v>
          </cell>
          <cell r="DJ194" t="b">
            <v>0</v>
          </cell>
          <cell r="DL194" t="b">
            <v>0</v>
          </cell>
          <cell r="DN194" t="b">
            <v>0</v>
          </cell>
          <cell r="DP194" t="b">
            <v>0</v>
          </cell>
          <cell r="DV194">
            <v>0</v>
          </cell>
          <cell r="DX194">
            <v>0</v>
          </cell>
          <cell r="DZ194">
            <v>0</v>
          </cell>
          <cell r="EB194">
            <v>0</v>
          </cell>
          <cell r="ED194">
            <v>0</v>
          </cell>
          <cell r="EF194">
            <v>0</v>
          </cell>
          <cell r="EJ194">
            <v>0</v>
          </cell>
          <cell r="EL194">
            <v>0</v>
          </cell>
          <cell r="EN194">
            <v>0</v>
          </cell>
          <cell r="EP194">
            <v>0</v>
          </cell>
          <cell r="ER194">
            <v>0</v>
          </cell>
          <cell r="ET194">
            <v>0</v>
          </cell>
          <cell r="EX194">
            <v>0</v>
          </cell>
          <cell r="EZ194">
            <v>0</v>
          </cell>
          <cell r="FD194">
            <v>0</v>
          </cell>
          <cell r="FF194">
            <v>0</v>
          </cell>
        </row>
        <row r="195">
          <cell r="A195" t="str">
            <v>Fasan2</v>
          </cell>
          <cell r="B195" t="str">
            <v>DK-East</v>
          </cell>
          <cell r="G195">
            <v>0</v>
          </cell>
          <cell r="H195">
            <v>10</v>
          </cell>
          <cell r="AK195">
            <v>0</v>
          </cell>
          <cell r="AL195">
            <v>8</v>
          </cell>
          <cell r="AN195">
            <v>0</v>
          </cell>
          <cell r="AO195">
            <v>1.98</v>
          </cell>
          <cell r="AP195">
            <v>0</v>
          </cell>
          <cell r="AQ195">
            <v>0.70000000000000007</v>
          </cell>
          <cell r="BG195" t="b">
            <v>0</v>
          </cell>
          <cell r="BO195" t="b">
            <v>0</v>
          </cell>
          <cell r="CA195" t="b">
            <v>0</v>
          </cell>
          <cell r="CB195" t="b">
            <v>0</v>
          </cell>
          <cell r="CD195" t="b">
            <v>0</v>
          </cell>
          <cell r="CE195" t="b">
            <v>0</v>
          </cell>
          <cell r="CG195" t="b">
            <v>0</v>
          </cell>
          <cell r="CH195" t="b">
            <v>0</v>
          </cell>
          <cell r="CP195" t="str">
            <v>EHWSTBOD</v>
          </cell>
          <cell r="CT195" t="b">
            <v>0</v>
          </cell>
          <cell r="CV195" t="b">
            <v>0</v>
          </cell>
          <cell r="CX195" t="b">
            <v>0</v>
          </cell>
          <cell r="CZ195" t="b">
            <v>0</v>
          </cell>
          <cell r="DB195" t="b">
            <v>0</v>
          </cell>
          <cell r="DD195" t="b">
            <v>0</v>
          </cell>
          <cell r="DF195" t="b">
            <v>0</v>
          </cell>
          <cell r="DH195" t="b">
            <v>0</v>
          </cell>
          <cell r="DJ195" t="b">
            <v>0</v>
          </cell>
          <cell r="DL195" t="b">
            <v>0</v>
          </cell>
          <cell r="DN195" t="b">
            <v>0</v>
          </cell>
          <cell r="DP195" t="b">
            <v>0</v>
          </cell>
          <cell r="DV195">
            <v>0</v>
          </cell>
          <cell r="DX195">
            <v>0</v>
          </cell>
          <cell r="DZ195">
            <v>0</v>
          </cell>
          <cell r="EB195">
            <v>0</v>
          </cell>
          <cell r="ED195">
            <v>0</v>
          </cell>
          <cell r="EF195">
            <v>0</v>
          </cell>
          <cell r="EJ195">
            <v>0</v>
          </cell>
          <cell r="EL195">
            <v>0</v>
          </cell>
          <cell r="EN195">
            <v>0</v>
          </cell>
          <cell r="EP195">
            <v>0</v>
          </cell>
          <cell r="ER195">
            <v>0</v>
          </cell>
          <cell r="ET195">
            <v>0</v>
          </cell>
          <cell r="EX195">
            <v>0</v>
          </cell>
          <cell r="EZ195">
            <v>0</v>
          </cell>
          <cell r="FD195">
            <v>0</v>
          </cell>
          <cell r="FF195">
            <v>0</v>
          </cell>
        </row>
        <row r="196">
          <cell r="A196" t="str">
            <v>VarmelagerNæstved</v>
          </cell>
          <cell r="B196" t="str">
            <v>DK-East</v>
          </cell>
          <cell r="G196">
            <v>0</v>
          </cell>
          <cell r="H196">
            <v>24.75</v>
          </cell>
          <cell r="AK196">
            <v>0</v>
          </cell>
          <cell r="AL196">
            <v>0</v>
          </cell>
          <cell r="AN196">
            <v>0</v>
          </cell>
          <cell r="AO196">
            <v>0</v>
          </cell>
          <cell r="AP196">
            <v>0</v>
          </cell>
          <cell r="AQ196">
            <v>0</v>
          </cell>
          <cell r="BG196" t="b">
            <v>0</v>
          </cell>
          <cell r="BO196" t="b">
            <v>0</v>
          </cell>
          <cell r="CA196" t="b">
            <v>0</v>
          </cell>
          <cell r="CB196" t="b">
            <v>0</v>
          </cell>
          <cell r="CD196" t="b">
            <v>0</v>
          </cell>
          <cell r="CE196" t="b">
            <v>0</v>
          </cell>
          <cell r="CG196" t="b">
            <v>0</v>
          </cell>
          <cell r="CH196" t="b">
            <v>0</v>
          </cell>
          <cell r="CP196">
            <v>0</v>
          </cell>
          <cell r="CT196" t="b">
            <v>0</v>
          </cell>
          <cell r="CV196" t="b">
            <v>0</v>
          </cell>
          <cell r="CX196" t="b">
            <v>0</v>
          </cell>
          <cell r="CZ196" t="b">
            <v>0</v>
          </cell>
          <cell r="DB196" t="b">
            <v>0</v>
          </cell>
          <cell r="DD196" t="b">
            <v>0</v>
          </cell>
          <cell r="DF196" t="b">
            <v>0</v>
          </cell>
          <cell r="DH196" t="b">
            <v>0</v>
          </cell>
          <cell r="DJ196" t="b">
            <v>0</v>
          </cell>
          <cell r="DL196" t="b">
            <v>0</v>
          </cell>
          <cell r="DN196" t="b">
            <v>0</v>
          </cell>
          <cell r="DP196" t="b">
            <v>0</v>
          </cell>
          <cell r="DV196">
            <v>0</v>
          </cell>
          <cell r="DX196">
            <v>0</v>
          </cell>
          <cell r="DZ196">
            <v>0</v>
          </cell>
          <cell r="EB196">
            <v>0</v>
          </cell>
          <cell r="ED196">
            <v>0</v>
          </cell>
          <cell r="EF196">
            <v>0</v>
          </cell>
          <cell r="EJ196">
            <v>0</v>
          </cell>
          <cell r="EL196">
            <v>0</v>
          </cell>
          <cell r="EN196">
            <v>0</v>
          </cell>
          <cell r="EP196">
            <v>0</v>
          </cell>
          <cell r="ER196">
            <v>0</v>
          </cell>
          <cell r="ET196">
            <v>0</v>
          </cell>
          <cell r="EX196">
            <v>0</v>
          </cell>
          <cell r="EZ196">
            <v>0</v>
          </cell>
          <cell r="FD196">
            <v>0</v>
          </cell>
          <cell r="FF196">
            <v>0</v>
          </cell>
        </row>
        <row r="197">
          <cell r="A197" t="str">
            <v>ElkedelNæstved</v>
          </cell>
          <cell r="B197" t="str">
            <v>DK-East</v>
          </cell>
          <cell r="G197" t="e">
            <v>#VALUE!</v>
          </cell>
          <cell r="H197">
            <v>7.1828358208955221</v>
          </cell>
          <cell r="AK197">
            <v>0</v>
          </cell>
          <cell r="AL197">
            <v>0</v>
          </cell>
          <cell r="AN197">
            <v>0</v>
          </cell>
          <cell r="AO197">
            <v>0</v>
          </cell>
          <cell r="AP197">
            <v>0</v>
          </cell>
          <cell r="AQ197">
            <v>0</v>
          </cell>
          <cell r="BG197" t="b">
            <v>0</v>
          </cell>
          <cell r="BO197" t="b">
            <v>0</v>
          </cell>
          <cell r="CA197" t="b">
            <v>0</v>
          </cell>
          <cell r="CB197" t="b">
            <v>0</v>
          </cell>
          <cell r="CD197" t="b">
            <v>0</v>
          </cell>
          <cell r="CE197" t="b">
            <v>0</v>
          </cell>
          <cell r="CG197" t="b">
            <v>0</v>
          </cell>
          <cell r="CH197" t="b">
            <v>0</v>
          </cell>
          <cell r="CP197">
            <v>0</v>
          </cell>
          <cell r="CT197" t="b">
            <v>0</v>
          </cell>
          <cell r="CV197" t="b">
            <v>0</v>
          </cell>
          <cell r="CX197" t="b">
            <v>0</v>
          </cell>
          <cell r="CZ197" t="b">
            <v>0</v>
          </cell>
          <cell r="DB197" t="b">
            <v>0</v>
          </cell>
          <cell r="DD197" t="b">
            <v>0</v>
          </cell>
          <cell r="DF197" t="b">
            <v>0</v>
          </cell>
          <cell r="DH197" t="b">
            <v>0</v>
          </cell>
          <cell r="DJ197" t="b">
            <v>0</v>
          </cell>
          <cell r="DL197" t="b">
            <v>0</v>
          </cell>
          <cell r="DN197" t="b">
            <v>0</v>
          </cell>
          <cell r="DP197" t="b">
            <v>0</v>
          </cell>
          <cell r="DV197">
            <v>0</v>
          </cell>
          <cell r="DX197">
            <v>0</v>
          </cell>
          <cell r="DZ197">
            <v>0</v>
          </cell>
          <cell r="EB197">
            <v>0</v>
          </cell>
          <cell r="ED197">
            <v>0</v>
          </cell>
          <cell r="EF197">
            <v>0</v>
          </cell>
          <cell r="EJ197">
            <v>0</v>
          </cell>
          <cell r="EL197">
            <v>0</v>
          </cell>
          <cell r="EN197">
            <v>0</v>
          </cell>
          <cell r="EP197">
            <v>0</v>
          </cell>
          <cell r="ER197">
            <v>0</v>
          </cell>
          <cell r="ET197">
            <v>0</v>
          </cell>
          <cell r="EX197">
            <v>0</v>
          </cell>
          <cell r="EZ197">
            <v>0</v>
          </cell>
          <cell r="FD197">
            <v>0</v>
          </cell>
          <cell r="FF197">
            <v>0</v>
          </cell>
        </row>
        <row r="198">
          <cell r="A198" t="str">
            <v>KedlerSlagelse</v>
          </cell>
          <cell r="B198" t="str">
            <v>DK-East</v>
          </cell>
          <cell r="G198">
            <v>0</v>
          </cell>
          <cell r="H198">
            <v>77.2</v>
          </cell>
          <cell r="AK198">
            <v>0</v>
          </cell>
          <cell r="AL198">
            <v>69.48</v>
          </cell>
          <cell r="AN198">
            <v>0</v>
          </cell>
          <cell r="AO198">
            <v>0</v>
          </cell>
          <cell r="AP198">
            <v>833.7600000000001</v>
          </cell>
          <cell r="AQ198">
            <v>0</v>
          </cell>
          <cell r="BG198" t="b">
            <v>0</v>
          </cell>
          <cell r="BO198" t="b">
            <v>0</v>
          </cell>
          <cell r="CA198" t="b">
            <v>0</v>
          </cell>
          <cell r="CB198" t="b">
            <v>0</v>
          </cell>
          <cell r="CD198" t="b">
            <v>0</v>
          </cell>
          <cell r="CE198" t="b">
            <v>0</v>
          </cell>
          <cell r="CG198" t="b">
            <v>0</v>
          </cell>
          <cell r="CH198" t="b">
            <v>0</v>
          </cell>
          <cell r="CP198" t="str">
            <v>EHGASBOD</v>
          </cell>
          <cell r="CT198" t="b">
            <v>0</v>
          </cell>
          <cell r="CV198" t="b">
            <v>0</v>
          </cell>
          <cell r="CX198" t="b">
            <v>0</v>
          </cell>
          <cell r="CZ198" t="b">
            <v>0</v>
          </cell>
          <cell r="DB198" t="b">
            <v>0</v>
          </cell>
          <cell r="DD198" t="b">
            <v>0</v>
          </cell>
          <cell r="DF198" t="b">
            <v>0</v>
          </cell>
          <cell r="DH198" t="b">
            <v>0</v>
          </cell>
          <cell r="DJ198" t="b">
            <v>0</v>
          </cell>
          <cell r="DL198" t="b">
            <v>0</v>
          </cell>
          <cell r="DN198" t="b">
            <v>0</v>
          </cell>
          <cell r="DP198" t="b">
            <v>0</v>
          </cell>
          <cell r="DV198">
            <v>0</v>
          </cell>
          <cell r="DX198">
            <v>0</v>
          </cell>
          <cell r="DZ198">
            <v>0</v>
          </cell>
          <cell r="EB198">
            <v>0</v>
          </cell>
          <cell r="ED198">
            <v>0</v>
          </cell>
          <cell r="EF198">
            <v>0</v>
          </cell>
          <cell r="EJ198">
            <v>0</v>
          </cell>
          <cell r="EL198">
            <v>0</v>
          </cell>
          <cell r="EN198">
            <v>0</v>
          </cell>
          <cell r="EP198">
            <v>0</v>
          </cell>
          <cell r="ER198">
            <v>0</v>
          </cell>
          <cell r="ET198">
            <v>0</v>
          </cell>
          <cell r="EX198">
            <v>0</v>
          </cell>
          <cell r="EZ198">
            <v>0</v>
          </cell>
          <cell r="FD198">
            <v>0</v>
          </cell>
          <cell r="FF198">
            <v>0</v>
          </cell>
        </row>
        <row r="199">
          <cell r="A199" t="str">
            <v>KedlerSlagelse</v>
          </cell>
          <cell r="B199" t="str">
            <v>DK-East</v>
          </cell>
          <cell r="G199">
            <v>0</v>
          </cell>
          <cell r="H199">
            <v>77.2</v>
          </cell>
          <cell r="AK199">
            <v>0</v>
          </cell>
          <cell r="AL199">
            <v>69.48</v>
          </cell>
          <cell r="AN199">
            <v>0</v>
          </cell>
          <cell r="AO199">
            <v>0</v>
          </cell>
          <cell r="AP199">
            <v>833.7600000000001</v>
          </cell>
          <cell r="AQ199">
            <v>0</v>
          </cell>
          <cell r="BG199" t="b">
            <v>0</v>
          </cell>
          <cell r="BO199" t="b">
            <v>0</v>
          </cell>
          <cell r="CA199" t="b">
            <v>0</v>
          </cell>
          <cell r="CB199" t="b">
            <v>0</v>
          </cell>
          <cell r="CD199" t="b">
            <v>0</v>
          </cell>
          <cell r="CE199" t="b">
            <v>0</v>
          </cell>
          <cell r="CG199" t="b">
            <v>0</v>
          </cell>
          <cell r="CH199" t="b">
            <v>0</v>
          </cell>
          <cell r="CP199" t="str">
            <v>EHGASBOD</v>
          </cell>
          <cell r="CT199" t="b">
            <v>0</v>
          </cell>
          <cell r="CV199" t="b">
            <v>0</v>
          </cell>
          <cell r="CX199" t="b">
            <v>0</v>
          </cell>
          <cell r="CZ199" t="b">
            <v>0</v>
          </cell>
          <cell r="DB199" t="b">
            <v>0</v>
          </cell>
          <cell r="DD199" t="b">
            <v>0</v>
          </cell>
          <cell r="DF199" t="b">
            <v>0</v>
          </cell>
          <cell r="DH199" t="b">
            <v>0</v>
          </cell>
          <cell r="DJ199" t="b">
            <v>0</v>
          </cell>
          <cell r="DL199" t="b">
            <v>0</v>
          </cell>
          <cell r="DN199" t="b">
            <v>0</v>
          </cell>
          <cell r="DP199" t="b">
            <v>0</v>
          </cell>
          <cell r="DV199">
            <v>0</v>
          </cell>
          <cell r="DX199">
            <v>0</v>
          </cell>
          <cell r="DZ199">
            <v>0</v>
          </cell>
          <cell r="EB199">
            <v>0</v>
          </cell>
          <cell r="ED199">
            <v>0</v>
          </cell>
          <cell r="EF199">
            <v>0</v>
          </cell>
          <cell r="EJ199">
            <v>0</v>
          </cell>
          <cell r="EL199">
            <v>0</v>
          </cell>
          <cell r="EN199">
            <v>0</v>
          </cell>
          <cell r="EP199">
            <v>0</v>
          </cell>
          <cell r="ER199">
            <v>0</v>
          </cell>
          <cell r="ET199">
            <v>0</v>
          </cell>
          <cell r="EX199">
            <v>0</v>
          </cell>
          <cell r="EZ199">
            <v>0</v>
          </cell>
          <cell r="FD199">
            <v>0</v>
          </cell>
          <cell r="FF199">
            <v>0</v>
          </cell>
        </row>
        <row r="200">
          <cell r="A200" t="str">
            <v>Slagelse1</v>
          </cell>
          <cell r="B200" t="str">
            <v>DK-East</v>
          </cell>
          <cell r="G200">
            <v>10.7</v>
          </cell>
          <cell r="H200">
            <v>35.081967213114751</v>
          </cell>
          <cell r="AK200">
            <v>2.2576999999999998</v>
          </cell>
          <cell r="AL200">
            <v>24.269819940876108</v>
          </cell>
          <cell r="AN200">
            <v>0</v>
          </cell>
          <cell r="AO200">
            <v>7.2759999999999989</v>
          </cell>
          <cell r="AP200">
            <v>802.5</v>
          </cell>
          <cell r="AQ200">
            <v>1.498</v>
          </cell>
          <cell r="BG200" t="b">
            <v>0</v>
          </cell>
          <cell r="BO200" t="b">
            <v>0</v>
          </cell>
          <cell r="CA200" t="b">
            <v>0</v>
          </cell>
          <cell r="CB200" t="b">
            <v>0</v>
          </cell>
          <cell r="CD200" t="b">
            <v>0</v>
          </cell>
          <cell r="CE200" t="b">
            <v>0</v>
          </cell>
          <cell r="CG200" t="b">
            <v>0</v>
          </cell>
          <cell r="CH200" t="b">
            <v>0</v>
          </cell>
          <cell r="CP200" t="str">
            <v>ECWASBPD</v>
          </cell>
          <cell r="CT200" t="b">
            <v>0</v>
          </cell>
          <cell r="CV200" t="b">
            <v>0</v>
          </cell>
          <cell r="CX200" t="b">
            <v>0</v>
          </cell>
          <cell r="CZ200" t="b">
            <v>0</v>
          </cell>
          <cell r="DB200" t="b">
            <v>0</v>
          </cell>
          <cell r="DD200" t="b">
            <v>0</v>
          </cell>
          <cell r="DF200" t="b">
            <v>0</v>
          </cell>
          <cell r="DH200" t="b">
            <v>0</v>
          </cell>
          <cell r="DJ200" t="b">
            <v>0</v>
          </cell>
          <cell r="DL200" t="b">
            <v>0</v>
          </cell>
          <cell r="DN200" t="b">
            <v>0</v>
          </cell>
          <cell r="DP200" t="b">
            <v>0</v>
          </cell>
          <cell r="DV200">
            <v>0</v>
          </cell>
          <cell r="DX200">
            <v>0</v>
          </cell>
          <cell r="DZ200">
            <v>0</v>
          </cell>
          <cell r="EB200">
            <v>0</v>
          </cell>
          <cell r="ED200">
            <v>0</v>
          </cell>
          <cell r="EF200">
            <v>0</v>
          </cell>
          <cell r="EJ200">
            <v>0</v>
          </cell>
          <cell r="EL200">
            <v>0</v>
          </cell>
          <cell r="EN200">
            <v>0</v>
          </cell>
          <cell r="EP200">
            <v>0</v>
          </cell>
          <cell r="ER200">
            <v>0</v>
          </cell>
          <cell r="ET200">
            <v>0</v>
          </cell>
          <cell r="EX200">
            <v>0</v>
          </cell>
          <cell r="EZ200">
            <v>0</v>
          </cell>
          <cell r="FD200">
            <v>0</v>
          </cell>
          <cell r="FF200">
            <v>0</v>
          </cell>
        </row>
        <row r="201">
          <cell r="A201" t="str">
            <v>Slagelse1</v>
          </cell>
          <cell r="B201" t="str">
            <v>DK-East</v>
          </cell>
          <cell r="G201">
            <v>10.7</v>
          </cell>
          <cell r="H201">
            <v>35.081967213114751</v>
          </cell>
          <cell r="AK201">
            <v>2.2576999999999998</v>
          </cell>
          <cell r="AL201">
            <v>24.269819940876108</v>
          </cell>
          <cell r="AN201">
            <v>0</v>
          </cell>
          <cell r="AO201">
            <v>7.2759999999999989</v>
          </cell>
          <cell r="AP201">
            <v>802.5</v>
          </cell>
          <cell r="AQ201">
            <v>1.498</v>
          </cell>
          <cell r="BG201" t="b">
            <v>0</v>
          </cell>
          <cell r="BO201" t="b">
            <v>0</v>
          </cell>
          <cell r="CA201" t="b">
            <v>0</v>
          </cell>
          <cell r="CB201" t="b">
            <v>0</v>
          </cell>
          <cell r="CD201" t="b">
            <v>0</v>
          </cell>
          <cell r="CE201" t="b">
            <v>0</v>
          </cell>
          <cell r="CG201" t="b">
            <v>0</v>
          </cell>
          <cell r="CH201" t="b">
            <v>0</v>
          </cell>
          <cell r="CP201" t="str">
            <v>ECWASBPD</v>
          </cell>
          <cell r="CT201" t="b">
            <v>0</v>
          </cell>
          <cell r="CV201" t="b">
            <v>0</v>
          </cell>
          <cell r="CX201" t="b">
            <v>0</v>
          </cell>
          <cell r="CZ201" t="b">
            <v>0</v>
          </cell>
          <cell r="DB201" t="b">
            <v>0</v>
          </cell>
          <cell r="DD201" t="b">
            <v>0</v>
          </cell>
          <cell r="DF201" t="b">
            <v>0</v>
          </cell>
          <cell r="DH201" t="b">
            <v>0</v>
          </cell>
          <cell r="DJ201" t="b">
            <v>0</v>
          </cell>
          <cell r="DL201" t="b">
            <v>0</v>
          </cell>
          <cell r="DN201" t="b">
            <v>0</v>
          </cell>
          <cell r="DP201" t="b">
            <v>0</v>
          </cell>
          <cell r="DV201">
            <v>0</v>
          </cell>
          <cell r="DX201">
            <v>0</v>
          </cell>
          <cell r="DZ201">
            <v>0</v>
          </cell>
          <cell r="EB201">
            <v>0</v>
          </cell>
          <cell r="ED201">
            <v>0</v>
          </cell>
          <cell r="EF201">
            <v>0</v>
          </cell>
          <cell r="EJ201">
            <v>0</v>
          </cell>
          <cell r="EL201">
            <v>0</v>
          </cell>
          <cell r="EN201">
            <v>0</v>
          </cell>
          <cell r="EP201">
            <v>0</v>
          </cell>
          <cell r="ER201">
            <v>0</v>
          </cell>
          <cell r="ET201">
            <v>0</v>
          </cell>
          <cell r="EX201">
            <v>0</v>
          </cell>
          <cell r="EZ201">
            <v>0</v>
          </cell>
          <cell r="FD201">
            <v>0</v>
          </cell>
          <cell r="FF201">
            <v>0</v>
          </cell>
        </row>
        <row r="202">
          <cell r="A202" t="str">
            <v>Slagelse1</v>
          </cell>
          <cell r="B202" t="str">
            <v>DK-East</v>
          </cell>
          <cell r="G202">
            <v>10.7</v>
          </cell>
          <cell r="H202">
            <v>35.081967213114751</v>
          </cell>
          <cell r="AK202">
            <v>2.2576999999999998</v>
          </cell>
          <cell r="AL202">
            <v>24.269819940876108</v>
          </cell>
          <cell r="AN202">
            <v>0</v>
          </cell>
          <cell r="AO202">
            <v>7.2759999999999989</v>
          </cell>
          <cell r="AP202">
            <v>802.5</v>
          </cell>
          <cell r="AQ202">
            <v>1.498</v>
          </cell>
          <cell r="BG202" t="b">
            <v>0</v>
          </cell>
          <cell r="BO202" t="b">
            <v>0</v>
          </cell>
          <cell r="CA202" t="b">
            <v>0</v>
          </cell>
          <cell r="CB202" t="b">
            <v>0</v>
          </cell>
          <cell r="CD202" t="b">
            <v>0</v>
          </cell>
          <cell r="CE202" t="b">
            <v>0</v>
          </cell>
          <cell r="CG202" t="b">
            <v>0</v>
          </cell>
          <cell r="CH202" t="b">
            <v>0</v>
          </cell>
          <cell r="CP202" t="str">
            <v>ECWASBPD</v>
          </cell>
          <cell r="CT202" t="b">
            <v>0</v>
          </cell>
          <cell r="CV202" t="b">
            <v>0</v>
          </cell>
          <cell r="CX202" t="b">
            <v>0</v>
          </cell>
          <cell r="CZ202" t="b">
            <v>0</v>
          </cell>
          <cell r="DB202" t="b">
            <v>0</v>
          </cell>
          <cell r="DD202" t="b">
            <v>0</v>
          </cell>
          <cell r="DF202" t="b">
            <v>0</v>
          </cell>
          <cell r="DH202" t="b">
            <v>0</v>
          </cell>
          <cell r="DJ202" t="b">
            <v>0</v>
          </cell>
          <cell r="DL202" t="b">
            <v>0</v>
          </cell>
          <cell r="DN202" t="b">
            <v>0</v>
          </cell>
          <cell r="DP202" t="b">
            <v>0</v>
          </cell>
          <cell r="DV202">
            <v>0</v>
          </cell>
          <cell r="DX202">
            <v>0</v>
          </cell>
          <cell r="DZ202">
            <v>0</v>
          </cell>
          <cell r="EB202">
            <v>0</v>
          </cell>
          <cell r="ED202">
            <v>0</v>
          </cell>
          <cell r="EF202">
            <v>0</v>
          </cell>
          <cell r="EJ202">
            <v>0</v>
          </cell>
          <cell r="EL202">
            <v>0</v>
          </cell>
          <cell r="EN202">
            <v>0</v>
          </cell>
          <cell r="EP202">
            <v>0</v>
          </cell>
          <cell r="ER202">
            <v>0</v>
          </cell>
          <cell r="ET202">
            <v>0</v>
          </cell>
          <cell r="EX202">
            <v>0</v>
          </cell>
          <cell r="EZ202">
            <v>0</v>
          </cell>
          <cell r="FD202">
            <v>0</v>
          </cell>
          <cell r="FF202">
            <v>0</v>
          </cell>
        </row>
        <row r="203">
          <cell r="A203" t="str">
            <v>Slagelse1</v>
          </cell>
          <cell r="B203" t="str">
            <v>DK-East</v>
          </cell>
          <cell r="G203">
            <v>10.7</v>
          </cell>
          <cell r="H203">
            <v>35.081967213114751</v>
          </cell>
          <cell r="AK203">
            <v>2.2576999999999998</v>
          </cell>
          <cell r="AL203">
            <v>24.269819940876108</v>
          </cell>
          <cell r="AN203">
            <v>0</v>
          </cell>
          <cell r="AO203">
            <v>7.2759999999999989</v>
          </cell>
          <cell r="AP203">
            <v>802.5</v>
          </cell>
          <cell r="AQ203">
            <v>1.498</v>
          </cell>
          <cell r="BG203" t="b">
            <v>0</v>
          </cell>
          <cell r="BO203" t="b">
            <v>0</v>
          </cell>
          <cell r="CA203" t="b">
            <v>0</v>
          </cell>
          <cell r="CB203" t="b">
            <v>0</v>
          </cell>
          <cell r="CD203" t="b">
            <v>0</v>
          </cell>
          <cell r="CE203" t="b">
            <v>0</v>
          </cell>
          <cell r="CG203" t="b">
            <v>0</v>
          </cell>
          <cell r="CH203" t="b">
            <v>0</v>
          </cell>
          <cell r="CT203" t="b">
            <v>0</v>
          </cell>
          <cell r="CV203" t="b">
            <v>0</v>
          </cell>
          <cell r="CX203" t="b">
            <v>0</v>
          </cell>
          <cell r="CZ203" t="b">
            <v>0</v>
          </cell>
          <cell r="DB203" t="b">
            <v>0</v>
          </cell>
          <cell r="DD203" t="b">
            <v>0</v>
          </cell>
          <cell r="DF203" t="b">
            <v>0</v>
          </cell>
          <cell r="DH203" t="b">
            <v>0</v>
          </cell>
          <cell r="DJ203" t="b">
            <v>0</v>
          </cell>
          <cell r="DL203" t="b">
            <v>0</v>
          </cell>
          <cell r="DN203" t="b">
            <v>0</v>
          </cell>
          <cell r="DP203" t="b">
            <v>0</v>
          </cell>
          <cell r="DV203">
            <v>0</v>
          </cell>
          <cell r="DX203">
            <v>0</v>
          </cell>
          <cell r="DZ203">
            <v>0</v>
          </cell>
          <cell r="EB203">
            <v>0</v>
          </cell>
          <cell r="ED203">
            <v>0</v>
          </cell>
          <cell r="EF203">
            <v>0</v>
          </cell>
          <cell r="EJ203">
            <v>0</v>
          </cell>
          <cell r="EL203">
            <v>0</v>
          </cell>
          <cell r="EN203">
            <v>0</v>
          </cell>
          <cell r="EP203">
            <v>0</v>
          </cell>
          <cell r="ER203">
            <v>0</v>
          </cell>
          <cell r="ET203">
            <v>0</v>
          </cell>
          <cell r="EX203">
            <v>0</v>
          </cell>
          <cell r="EZ203">
            <v>0</v>
          </cell>
          <cell r="FD203">
            <v>0</v>
          </cell>
          <cell r="FF203">
            <v>0</v>
          </cell>
        </row>
        <row r="204">
          <cell r="A204" t="str">
            <v>Slagelse2</v>
          </cell>
          <cell r="B204" t="str">
            <v>DK-East</v>
          </cell>
          <cell r="G204">
            <v>12.6</v>
          </cell>
          <cell r="H204">
            <v>28</v>
          </cell>
          <cell r="AK204">
            <v>3.4020000000000001</v>
          </cell>
          <cell r="AL204">
            <v>16.8</v>
          </cell>
          <cell r="AN204">
            <v>0</v>
          </cell>
          <cell r="AO204">
            <v>8.5679999999999996</v>
          </cell>
          <cell r="AP204">
            <v>945</v>
          </cell>
          <cell r="AQ204">
            <v>1.764</v>
          </cell>
          <cell r="BG204" t="b">
            <v>0</v>
          </cell>
          <cell r="BO204" t="b">
            <v>0</v>
          </cell>
          <cell r="CA204" t="b">
            <v>0</v>
          </cell>
          <cell r="CB204" t="b">
            <v>0</v>
          </cell>
          <cell r="CD204" t="b">
            <v>0</v>
          </cell>
          <cell r="CE204" t="b">
            <v>0</v>
          </cell>
          <cell r="CG204" t="b">
            <v>0</v>
          </cell>
          <cell r="CH204" t="b">
            <v>0</v>
          </cell>
          <cell r="CP204" t="str">
            <v>ECWASBPD</v>
          </cell>
          <cell r="CT204" t="b">
            <v>0</v>
          </cell>
          <cell r="CV204" t="b">
            <v>0</v>
          </cell>
          <cell r="CX204" t="b">
            <v>0</v>
          </cell>
          <cell r="CZ204" t="b">
            <v>0</v>
          </cell>
          <cell r="DB204" t="b">
            <v>0</v>
          </cell>
          <cell r="DD204" t="b">
            <v>0</v>
          </cell>
          <cell r="DF204" t="b">
            <v>0</v>
          </cell>
          <cell r="DH204" t="b">
            <v>0</v>
          </cell>
          <cell r="DJ204" t="b">
            <v>0</v>
          </cell>
          <cell r="DL204" t="b">
            <v>0</v>
          </cell>
          <cell r="DN204" t="b">
            <v>0</v>
          </cell>
          <cell r="DP204" t="b">
            <v>0</v>
          </cell>
          <cell r="DV204">
            <v>0</v>
          </cell>
          <cell r="DX204">
            <v>0</v>
          </cell>
          <cell r="DZ204">
            <v>0</v>
          </cell>
          <cell r="EB204">
            <v>0</v>
          </cell>
          <cell r="ED204">
            <v>0</v>
          </cell>
          <cell r="EF204">
            <v>0</v>
          </cell>
          <cell r="EJ204">
            <v>0</v>
          </cell>
          <cell r="EL204">
            <v>0</v>
          </cell>
          <cell r="EN204">
            <v>0</v>
          </cell>
          <cell r="EP204">
            <v>0</v>
          </cell>
          <cell r="ER204">
            <v>0</v>
          </cell>
          <cell r="ET204">
            <v>0</v>
          </cell>
          <cell r="EX204">
            <v>0</v>
          </cell>
          <cell r="EZ204">
            <v>0</v>
          </cell>
          <cell r="FD204">
            <v>0</v>
          </cell>
          <cell r="FF204">
            <v>0</v>
          </cell>
        </row>
        <row r="205">
          <cell r="A205" t="str">
            <v>KAVO_kedel1</v>
          </cell>
          <cell r="B205" t="str">
            <v>DK-East</v>
          </cell>
          <cell r="G205">
            <v>0</v>
          </cell>
          <cell r="H205">
            <v>15.6</v>
          </cell>
          <cell r="AK205">
            <v>0</v>
          </cell>
          <cell r="AL205">
            <v>12.48</v>
          </cell>
          <cell r="AN205">
            <v>0</v>
          </cell>
          <cell r="AO205">
            <v>3.0888</v>
          </cell>
          <cell r="AP205">
            <v>0</v>
          </cell>
          <cell r="AQ205">
            <v>1.0920000000000001</v>
          </cell>
          <cell r="BG205" t="b">
            <v>0</v>
          </cell>
          <cell r="BO205" t="b">
            <v>0</v>
          </cell>
          <cell r="CA205" t="b">
            <v>0</v>
          </cell>
          <cell r="CB205" t="b">
            <v>0</v>
          </cell>
          <cell r="CD205" t="b">
            <v>0</v>
          </cell>
          <cell r="CE205" t="b">
            <v>0</v>
          </cell>
          <cell r="CG205" t="b">
            <v>0</v>
          </cell>
          <cell r="CH205" t="b">
            <v>0</v>
          </cell>
          <cell r="CP205" t="str">
            <v>EHWSTBOD</v>
          </cell>
          <cell r="CT205" t="b">
            <v>0</v>
          </cell>
          <cell r="CV205" t="b">
            <v>0</v>
          </cell>
          <cell r="CX205" t="b">
            <v>0</v>
          </cell>
          <cell r="CZ205" t="b">
            <v>0</v>
          </cell>
          <cell r="DB205" t="b">
            <v>0</v>
          </cell>
          <cell r="DD205" t="b">
            <v>0</v>
          </cell>
          <cell r="DF205" t="b">
            <v>0</v>
          </cell>
          <cell r="DH205" t="b">
            <v>0</v>
          </cell>
          <cell r="DJ205" t="b">
            <v>0</v>
          </cell>
          <cell r="DL205" t="b">
            <v>0</v>
          </cell>
          <cell r="DN205" t="b">
            <v>0</v>
          </cell>
          <cell r="DP205" t="b">
            <v>0</v>
          </cell>
          <cell r="DV205">
            <v>0</v>
          </cell>
          <cell r="DX205">
            <v>0</v>
          </cell>
          <cell r="DZ205">
            <v>0</v>
          </cell>
          <cell r="EB205">
            <v>0</v>
          </cell>
          <cell r="ED205">
            <v>0</v>
          </cell>
          <cell r="EF205">
            <v>0</v>
          </cell>
          <cell r="EJ205">
            <v>0</v>
          </cell>
          <cell r="EL205">
            <v>0</v>
          </cell>
          <cell r="EN205">
            <v>0</v>
          </cell>
          <cell r="EP205">
            <v>0</v>
          </cell>
          <cell r="ER205">
            <v>0</v>
          </cell>
          <cell r="ET205">
            <v>0</v>
          </cell>
          <cell r="EX205">
            <v>0</v>
          </cell>
          <cell r="EZ205">
            <v>0</v>
          </cell>
          <cell r="FD205">
            <v>0</v>
          </cell>
          <cell r="FF205">
            <v>0</v>
          </cell>
        </row>
        <row r="206">
          <cell r="A206" t="str">
            <v>KAVO_Kedel2</v>
          </cell>
          <cell r="B206" t="str">
            <v>DK-East</v>
          </cell>
          <cell r="G206">
            <v>0</v>
          </cell>
          <cell r="H206">
            <v>6.0499999999999998E-2</v>
          </cell>
          <cell r="AK206">
            <v>0</v>
          </cell>
          <cell r="AL206">
            <v>4.8399999999999999E-2</v>
          </cell>
          <cell r="AN206">
            <v>0</v>
          </cell>
          <cell r="AO206">
            <v>1.1979E-2</v>
          </cell>
          <cell r="AP206">
            <v>0</v>
          </cell>
          <cell r="AQ206">
            <v>4.235E-3</v>
          </cell>
          <cell r="BG206" t="b">
            <v>0</v>
          </cell>
          <cell r="BO206" t="b">
            <v>0</v>
          </cell>
          <cell r="CA206" t="b">
            <v>0</v>
          </cell>
          <cell r="CB206" t="b">
            <v>0</v>
          </cell>
          <cell r="CD206" t="b">
            <v>0</v>
          </cell>
          <cell r="CE206" t="b">
            <v>0</v>
          </cell>
          <cell r="CG206" t="b">
            <v>0</v>
          </cell>
          <cell r="CH206" t="b">
            <v>0</v>
          </cell>
          <cell r="CP206" t="str">
            <v>EHWSTBOD</v>
          </cell>
          <cell r="CT206" t="b">
            <v>0</v>
          </cell>
          <cell r="CV206" t="b">
            <v>0</v>
          </cell>
          <cell r="CX206" t="b">
            <v>0</v>
          </cell>
          <cell r="CZ206" t="b">
            <v>0</v>
          </cell>
          <cell r="DB206" t="b">
            <v>0</v>
          </cell>
          <cell r="DD206" t="b">
            <v>0</v>
          </cell>
          <cell r="DF206" t="b">
            <v>0</v>
          </cell>
          <cell r="DH206" t="b">
            <v>0</v>
          </cell>
          <cell r="DJ206" t="b">
            <v>0</v>
          </cell>
          <cell r="DL206" t="b">
            <v>0</v>
          </cell>
          <cell r="DN206" t="b">
            <v>0</v>
          </cell>
          <cell r="DP206" t="b">
            <v>0</v>
          </cell>
          <cell r="DV206">
            <v>0</v>
          </cell>
          <cell r="DX206">
            <v>0</v>
          </cell>
          <cell r="DZ206">
            <v>0</v>
          </cell>
          <cell r="EB206">
            <v>0</v>
          </cell>
          <cell r="ED206">
            <v>0</v>
          </cell>
          <cell r="EF206">
            <v>0</v>
          </cell>
          <cell r="EJ206">
            <v>0</v>
          </cell>
          <cell r="EL206">
            <v>0</v>
          </cell>
          <cell r="EN206">
            <v>0</v>
          </cell>
          <cell r="EP206">
            <v>0</v>
          </cell>
          <cell r="ER206">
            <v>0</v>
          </cell>
          <cell r="ET206">
            <v>0</v>
          </cell>
          <cell r="EX206">
            <v>0</v>
          </cell>
          <cell r="EZ206">
            <v>0</v>
          </cell>
          <cell r="FD206">
            <v>0</v>
          </cell>
          <cell r="FF206">
            <v>0</v>
          </cell>
        </row>
        <row r="207">
          <cell r="A207" t="str">
            <v>VarmelagerSlagelse</v>
          </cell>
          <cell r="B207" t="str">
            <v>DK-East</v>
          </cell>
          <cell r="G207">
            <v>0</v>
          </cell>
          <cell r="H207">
            <v>15.75</v>
          </cell>
          <cell r="AK207">
            <v>0</v>
          </cell>
          <cell r="AL207">
            <v>0</v>
          </cell>
          <cell r="AN207">
            <v>0</v>
          </cell>
          <cell r="AO207">
            <v>0</v>
          </cell>
          <cell r="AP207">
            <v>0</v>
          </cell>
          <cell r="AQ207">
            <v>0</v>
          </cell>
          <cell r="BG207" t="b">
            <v>0</v>
          </cell>
          <cell r="BO207" t="b">
            <v>0</v>
          </cell>
          <cell r="CA207" t="b">
            <v>0</v>
          </cell>
          <cell r="CB207" t="b">
            <v>0</v>
          </cell>
          <cell r="CD207" t="b">
            <v>0</v>
          </cell>
          <cell r="CE207" t="b">
            <v>0</v>
          </cell>
          <cell r="CG207" t="b">
            <v>0</v>
          </cell>
          <cell r="CH207" t="b">
            <v>0</v>
          </cell>
          <cell r="CP207">
            <v>0</v>
          </cell>
          <cell r="CT207" t="b">
            <v>0</v>
          </cell>
          <cell r="CV207" t="b">
            <v>0</v>
          </cell>
          <cell r="CX207" t="b">
            <v>0</v>
          </cell>
          <cell r="CZ207" t="b">
            <v>0</v>
          </cell>
          <cell r="DB207" t="b">
            <v>0</v>
          </cell>
          <cell r="DD207" t="b">
            <v>0</v>
          </cell>
          <cell r="DF207" t="b">
            <v>0</v>
          </cell>
          <cell r="DH207" t="b">
            <v>0</v>
          </cell>
          <cell r="DJ207" t="b">
            <v>0</v>
          </cell>
          <cell r="DL207" t="b">
            <v>0</v>
          </cell>
          <cell r="DN207" t="b">
            <v>0</v>
          </cell>
          <cell r="DP207" t="b">
            <v>0</v>
          </cell>
          <cell r="DV207">
            <v>0</v>
          </cell>
          <cell r="DX207">
            <v>0</v>
          </cell>
          <cell r="DZ207">
            <v>0</v>
          </cell>
          <cell r="EB207">
            <v>0</v>
          </cell>
          <cell r="ED207">
            <v>0</v>
          </cell>
          <cell r="EF207">
            <v>0</v>
          </cell>
          <cell r="EJ207">
            <v>0</v>
          </cell>
          <cell r="EL207">
            <v>0</v>
          </cell>
          <cell r="EN207">
            <v>0</v>
          </cell>
          <cell r="EP207">
            <v>0</v>
          </cell>
          <cell r="ER207">
            <v>0</v>
          </cell>
          <cell r="ET207">
            <v>0</v>
          </cell>
          <cell r="EX207">
            <v>0</v>
          </cell>
          <cell r="EZ207">
            <v>0</v>
          </cell>
          <cell r="FD207">
            <v>0</v>
          </cell>
          <cell r="FF207">
            <v>0</v>
          </cell>
        </row>
        <row r="208">
          <cell r="A208" t="str">
            <v>ElkedelSlagelse</v>
          </cell>
          <cell r="B208" t="str">
            <v>DK-East</v>
          </cell>
          <cell r="G208" t="e">
            <v>#VALUE!</v>
          </cell>
          <cell r="H208">
            <v>8.7704918032786878</v>
          </cell>
          <cell r="AK208">
            <v>0</v>
          </cell>
          <cell r="AL208">
            <v>0</v>
          </cell>
          <cell r="AN208">
            <v>0</v>
          </cell>
          <cell r="AO208">
            <v>0</v>
          </cell>
          <cell r="AP208">
            <v>0</v>
          </cell>
          <cell r="AQ208">
            <v>0</v>
          </cell>
          <cell r="BG208" t="b">
            <v>0</v>
          </cell>
          <cell r="BO208" t="b">
            <v>0</v>
          </cell>
          <cell r="CA208" t="b">
            <v>0</v>
          </cell>
          <cell r="CB208" t="b">
            <v>0</v>
          </cell>
          <cell r="CD208" t="b">
            <v>0</v>
          </cell>
          <cell r="CE208" t="b">
            <v>0</v>
          </cell>
          <cell r="CG208" t="b">
            <v>0</v>
          </cell>
          <cell r="CH208" t="b">
            <v>0</v>
          </cell>
          <cell r="CP208">
            <v>0</v>
          </cell>
          <cell r="CT208" t="b">
            <v>0</v>
          </cell>
          <cell r="CV208" t="b">
            <v>0</v>
          </cell>
          <cell r="CX208" t="b">
            <v>0</v>
          </cell>
          <cell r="CZ208" t="b">
            <v>0</v>
          </cell>
          <cell r="DB208" t="b">
            <v>0</v>
          </cell>
          <cell r="DD208" t="b">
            <v>0</v>
          </cell>
          <cell r="DF208" t="b">
            <v>0</v>
          </cell>
          <cell r="DH208" t="b">
            <v>0</v>
          </cell>
          <cell r="DJ208" t="b">
            <v>0</v>
          </cell>
          <cell r="DL208" t="b">
            <v>0</v>
          </cell>
          <cell r="DN208" t="b">
            <v>0</v>
          </cell>
          <cell r="DP208" t="b">
            <v>0</v>
          </cell>
          <cell r="DV208">
            <v>0</v>
          </cell>
          <cell r="DX208">
            <v>0</v>
          </cell>
          <cell r="DZ208">
            <v>0</v>
          </cell>
          <cell r="EB208">
            <v>0</v>
          </cell>
          <cell r="ED208">
            <v>0</v>
          </cell>
          <cell r="EF208">
            <v>0</v>
          </cell>
          <cell r="EJ208">
            <v>0</v>
          </cell>
          <cell r="EL208">
            <v>0</v>
          </cell>
          <cell r="EN208">
            <v>0</v>
          </cell>
          <cell r="EP208">
            <v>0</v>
          </cell>
          <cell r="ER208">
            <v>0</v>
          </cell>
          <cell r="ET208">
            <v>0</v>
          </cell>
          <cell r="EX208">
            <v>0</v>
          </cell>
          <cell r="EZ208">
            <v>0</v>
          </cell>
          <cell r="FD208">
            <v>0</v>
          </cell>
          <cell r="FF208">
            <v>0</v>
          </cell>
        </row>
        <row r="209">
          <cell r="A209" t="str">
            <v>KedlerRønne</v>
          </cell>
          <cell r="B209" t="str">
            <v>DK-East</v>
          </cell>
          <cell r="G209">
            <v>0</v>
          </cell>
          <cell r="H209">
            <v>44.6</v>
          </cell>
          <cell r="AK209">
            <v>0</v>
          </cell>
          <cell r="AL209">
            <v>39.249754178957716</v>
          </cell>
          <cell r="AN209">
            <v>0</v>
          </cell>
          <cell r="AO209">
            <v>0</v>
          </cell>
          <cell r="AP209">
            <v>481.68000000000006</v>
          </cell>
          <cell r="AQ209">
            <v>0</v>
          </cell>
          <cell r="BG209" t="b">
            <v>0</v>
          </cell>
          <cell r="BO209" t="b">
            <v>0</v>
          </cell>
          <cell r="CA209" t="b">
            <v>0</v>
          </cell>
          <cell r="CB209" t="b">
            <v>0</v>
          </cell>
          <cell r="CD209" t="b">
            <v>0</v>
          </cell>
          <cell r="CE209" t="b">
            <v>0</v>
          </cell>
          <cell r="CG209" t="b">
            <v>0</v>
          </cell>
          <cell r="CH209" t="b">
            <v>0</v>
          </cell>
          <cell r="CP209" t="str">
            <v>EHDSLBOD</v>
          </cell>
          <cell r="CT209" t="b">
            <v>0</v>
          </cell>
          <cell r="CV209" t="b">
            <v>0</v>
          </cell>
          <cell r="CX209" t="b">
            <v>0</v>
          </cell>
          <cell r="CZ209" t="b">
            <v>0</v>
          </cell>
          <cell r="DB209" t="b">
            <v>0</v>
          </cell>
          <cell r="DD209" t="b">
            <v>0</v>
          </cell>
          <cell r="DF209" t="b">
            <v>0</v>
          </cell>
          <cell r="DH209" t="b">
            <v>0</v>
          </cell>
          <cell r="DJ209" t="b">
            <v>0</v>
          </cell>
          <cell r="DL209" t="b">
            <v>0</v>
          </cell>
          <cell r="DN209" t="b">
            <v>0</v>
          </cell>
          <cell r="DP209" t="b">
            <v>0</v>
          </cell>
          <cell r="DV209">
            <v>0</v>
          </cell>
          <cell r="DX209">
            <v>0</v>
          </cell>
          <cell r="DZ209">
            <v>0</v>
          </cell>
          <cell r="EB209">
            <v>0</v>
          </cell>
          <cell r="ED209">
            <v>0</v>
          </cell>
          <cell r="EF209">
            <v>0</v>
          </cell>
          <cell r="EJ209">
            <v>0</v>
          </cell>
          <cell r="EL209">
            <v>0</v>
          </cell>
          <cell r="EN209">
            <v>0</v>
          </cell>
          <cell r="EP209">
            <v>0</v>
          </cell>
          <cell r="ER209">
            <v>0</v>
          </cell>
          <cell r="ET209">
            <v>0</v>
          </cell>
          <cell r="EX209">
            <v>0</v>
          </cell>
          <cell r="EZ209">
            <v>0</v>
          </cell>
          <cell r="FD209">
            <v>0</v>
          </cell>
          <cell r="FF209">
            <v>0</v>
          </cell>
        </row>
        <row r="210">
          <cell r="A210" t="str">
            <v>KedlerRønne</v>
          </cell>
          <cell r="B210" t="str">
            <v>DK-East</v>
          </cell>
          <cell r="G210">
            <v>0</v>
          </cell>
          <cell r="H210">
            <v>44.6</v>
          </cell>
          <cell r="AK210">
            <v>0</v>
          </cell>
          <cell r="AL210">
            <v>39.249754178957716</v>
          </cell>
          <cell r="AN210">
            <v>0</v>
          </cell>
          <cell r="AO210">
            <v>0</v>
          </cell>
          <cell r="AP210">
            <v>481.68000000000006</v>
          </cell>
          <cell r="AQ210">
            <v>0</v>
          </cell>
          <cell r="BG210" t="b">
            <v>0</v>
          </cell>
          <cell r="BO210" t="b">
            <v>0</v>
          </cell>
          <cell r="CA210" t="b">
            <v>0</v>
          </cell>
          <cell r="CB210" t="b">
            <v>0</v>
          </cell>
          <cell r="CD210" t="b">
            <v>0</v>
          </cell>
          <cell r="CE210" t="b">
            <v>0</v>
          </cell>
          <cell r="CG210" t="b">
            <v>0</v>
          </cell>
          <cell r="CH210" t="b">
            <v>0</v>
          </cell>
          <cell r="CP210" t="str">
            <v>EHDSLBOD</v>
          </cell>
          <cell r="CT210" t="b">
            <v>0</v>
          </cell>
          <cell r="CV210" t="b">
            <v>0</v>
          </cell>
          <cell r="CX210" t="b">
            <v>0</v>
          </cell>
          <cell r="CZ210" t="b">
            <v>0</v>
          </cell>
          <cell r="DB210" t="b">
            <v>0</v>
          </cell>
          <cell r="DD210" t="b">
            <v>0</v>
          </cell>
          <cell r="DF210" t="b">
            <v>0</v>
          </cell>
          <cell r="DH210" t="b">
            <v>0</v>
          </cell>
          <cell r="DJ210" t="b">
            <v>0</v>
          </cell>
          <cell r="DL210" t="b">
            <v>0</v>
          </cell>
          <cell r="DN210" t="b">
            <v>0</v>
          </cell>
          <cell r="DP210" t="b">
            <v>0</v>
          </cell>
          <cell r="DV210">
            <v>0</v>
          </cell>
          <cell r="DX210">
            <v>0</v>
          </cell>
          <cell r="DZ210">
            <v>0</v>
          </cell>
          <cell r="EB210">
            <v>0</v>
          </cell>
          <cell r="ED210">
            <v>0</v>
          </cell>
          <cell r="EF210">
            <v>0</v>
          </cell>
          <cell r="EJ210">
            <v>0</v>
          </cell>
          <cell r="EL210">
            <v>0</v>
          </cell>
          <cell r="EN210">
            <v>0</v>
          </cell>
          <cell r="EP210">
            <v>0</v>
          </cell>
          <cell r="ER210">
            <v>0</v>
          </cell>
          <cell r="ET210">
            <v>0</v>
          </cell>
          <cell r="EX210">
            <v>0</v>
          </cell>
          <cell r="EZ210">
            <v>0</v>
          </cell>
          <cell r="FD210">
            <v>0</v>
          </cell>
          <cell r="FF210">
            <v>0</v>
          </cell>
        </row>
        <row r="211">
          <cell r="A211" t="str">
            <v>BOFA</v>
          </cell>
          <cell r="B211" t="str">
            <v>DK-East</v>
          </cell>
          <cell r="G211">
            <v>0</v>
          </cell>
          <cell r="H211">
            <v>5</v>
          </cell>
          <cell r="AK211">
            <v>0</v>
          </cell>
          <cell r="AL211">
            <v>3.9550000000000001</v>
          </cell>
          <cell r="AN211">
            <v>0</v>
          </cell>
          <cell r="AO211">
            <v>0.99</v>
          </cell>
          <cell r="AP211">
            <v>0</v>
          </cell>
          <cell r="AQ211">
            <v>0.35000000000000003</v>
          </cell>
          <cell r="BG211" t="b">
            <v>0</v>
          </cell>
          <cell r="BO211" t="b">
            <v>0</v>
          </cell>
          <cell r="CA211" t="b">
            <v>0</v>
          </cell>
          <cell r="CB211" t="b">
            <v>0</v>
          </cell>
          <cell r="CD211" t="b">
            <v>0</v>
          </cell>
          <cell r="CE211" t="b">
            <v>0</v>
          </cell>
          <cell r="CG211" t="b">
            <v>0</v>
          </cell>
          <cell r="CH211" t="b">
            <v>0</v>
          </cell>
          <cell r="CP211" t="str">
            <v>EHWSTBOD</v>
          </cell>
          <cell r="CT211" t="b">
            <v>0</v>
          </cell>
          <cell r="CV211" t="b">
            <v>0</v>
          </cell>
          <cell r="CX211" t="b">
            <v>0</v>
          </cell>
          <cell r="CZ211" t="b">
            <v>0</v>
          </cell>
          <cell r="DB211" t="b">
            <v>0</v>
          </cell>
          <cell r="DD211" t="b">
            <v>0</v>
          </cell>
          <cell r="DF211" t="b">
            <v>0</v>
          </cell>
          <cell r="DH211" t="b">
            <v>0</v>
          </cell>
          <cell r="DJ211" t="b">
            <v>0</v>
          </cell>
          <cell r="DL211" t="b">
            <v>0</v>
          </cell>
          <cell r="DN211" t="b">
            <v>0</v>
          </cell>
          <cell r="DP211" t="b">
            <v>0</v>
          </cell>
          <cell r="DV211">
            <v>0</v>
          </cell>
          <cell r="DX211">
            <v>0</v>
          </cell>
          <cell r="DZ211">
            <v>0</v>
          </cell>
          <cell r="EB211">
            <v>0</v>
          </cell>
          <cell r="ED211">
            <v>0</v>
          </cell>
          <cell r="EF211">
            <v>0</v>
          </cell>
          <cell r="EJ211">
            <v>0</v>
          </cell>
          <cell r="EL211">
            <v>0</v>
          </cell>
          <cell r="EN211">
            <v>0</v>
          </cell>
          <cell r="EP211">
            <v>0</v>
          </cell>
          <cell r="ER211">
            <v>0</v>
          </cell>
          <cell r="ET211">
            <v>0</v>
          </cell>
          <cell r="EX211">
            <v>0</v>
          </cell>
          <cell r="EZ211">
            <v>0</v>
          </cell>
          <cell r="FD211">
            <v>0</v>
          </cell>
          <cell r="FF211">
            <v>0</v>
          </cell>
        </row>
        <row r="212">
          <cell r="A212" t="str">
            <v>BOFA</v>
          </cell>
          <cell r="B212" t="str">
            <v>DK-East</v>
          </cell>
          <cell r="G212">
            <v>0</v>
          </cell>
          <cell r="H212">
            <v>5</v>
          </cell>
          <cell r="AK212">
            <v>0</v>
          </cell>
          <cell r="AL212">
            <v>3.9550000000000001</v>
          </cell>
          <cell r="AN212">
            <v>0</v>
          </cell>
          <cell r="AO212">
            <v>0.99</v>
          </cell>
          <cell r="AP212">
            <v>0</v>
          </cell>
          <cell r="AQ212">
            <v>0.35000000000000003</v>
          </cell>
          <cell r="BG212" t="b">
            <v>0</v>
          </cell>
          <cell r="BO212" t="b">
            <v>0</v>
          </cell>
          <cell r="CA212" t="b">
            <v>0</v>
          </cell>
          <cell r="CB212" t="b">
            <v>0</v>
          </cell>
          <cell r="CD212" t="b">
            <v>0</v>
          </cell>
          <cell r="CE212" t="b">
            <v>0</v>
          </cell>
          <cell r="CG212" t="b">
            <v>0</v>
          </cell>
          <cell r="CH212" t="b">
            <v>0</v>
          </cell>
          <cell r="CP212" t="str">
            <v>EHWSTBOD</v>
          </cell>
          <cell r="CT212" t="b">
            <v>0</v>
          </cell>
          <cell r="CV212" t="b">
            <v>0</v>
          </cell>
          <cell r="CX212" t="b">
            <v>0</v>
          </cell>
          <cell r="CZ212" t="b">
            <v>0</v>
          </cell>
          <cell r="DB212" t="b">
            <v>0</v>
          </cell>
          <cell r="DD212" t="b">
            <v>0</v>
          </cell>
          <cell r="DF212" t="b">
            <v>0</v>
          </cell>
          <cell r="DH212" t="b">
            <v>0</v>
          </cell>
          <cell r="DJ212" t="b">
            <v>0</v>
          </cell>
          <cell r="DL212" t="b">
            <v>0</v>
          </cell>
          <cell r="DN212" t="b">
            <v>0</v>
          </cell>
          <cell r="DP212" t="b">
            <v>0</v>
          </cell>
          <cell r="DV212">
            <v>0</v>
          </cell>
          <cell r="DX212">
            <v>0</v>
          </cell>
          <cell r="DZ212">
            <v>0</v>
          </cell>
          <cell r="EB212">
            <v>0</v>
          </cell>
          <cell r="ED212">
            <v>0</v>
          </cell>
          <cell r="EF212">
            <v>0</v>
          </cell>
          <cell r="EJ212">
            <v>0</v>
          </cell>
          <cell r="EL212">
            <v>0</v>
          </cell>
          <cell r="EN212">
            <v>0</v>
          </cell>
          <cell r="EP212">
            <v>0</v>
          </cell>
          <cell r="ER212">
            <v>0</v>
          </cell>
          <cell r="ET212">
            <v>0</v>
          </cell>
          <cell r="EX212">
            <v>0</v>
          </cell>
          <cell r="EZ212">
            <v>0</v>
          </cell>
          <cell r="FD212">
            <v>0</v>
          </cell>
          <cell r="FF212">
            <v>0</v>
          </cell>
        </row>
        <row r="213">
          <cell r="A213" t="str">
            <v>ØKR1-4</v>
          </cell>
          <cell r="B213" t="str">
            <v>DK-East</v>
          </cell>
          <cell r="G213">
            <v>23.5</v>
          </cell>
          <cell r="H213">
            <v>60</v>
          </cell>
          <cell r="AK213">
            <v>5.1347500000000004</v>
          </cell>
          <cell r="AL213">
            <v>93.642857142857139</v>
          </cell>
          <cell r="AN213">
            <v>8.4</v>
          </cell>
          <cell r="AO213">
            <v>1.8800000000000001</v>
          </cell>
          <cell r="AP213">
            <v>470</v>
          </cell>
          <cell r="AQ213">
            <v>4.4649999999999999</v>
          </cell>
          <cell r="BG213" t="b">
            <v>0</v>
          </cell>
          <cell r="BO213" t="b">
            <v>0</v>
          </cell>
          <cell r="CA213" t="b">
            <v>0</v>
          </cell>
          <cell r="CB213" t="b">
            <v>0</v>
          </cell>
          <cell r="CD213" t="b">
            <v>0</v>
          </cell>
          <cell r="CE213" t="b">
            <v>0</v>
          </cell>
          <cell r="CG213" t="b">
            <v>0</v>
          </cell>
          <cell r="CH213" t="b">
            <v>0</v>
          </cell>
          <cell r="CP213" t="str">
            <v>ECHFOEXD</v>
          </cell>
          <cell r="CT213" t="b">
            <v>0</v>
          </cell>
          <cell r="CV213" t="b">
            <v>0</v>
          </cell>
          <cell r="CX213" t="b">
            <v>0</v>
          </cell>
          <cell r="CZ213" t="b">
            <v>0</v>
          </cell>
          <cell r="DB213" t="b">
            <v>0</v>
          </cell>
          <cell r="DD213" t="b">
            <v>0</v>
          </cell>
          <cell r="DF213" t="b">
            <v>0</v>
          </cell>
          <cell r="DH213" t="b">
            <v>0</v>
          </cell>
          <cell r="DJ213" t="b">
            <v>0</v>
          </cell>
          <cell r="DL213" t="b">
            <v>0</v>
          </cell>
          <cell r="DN213" t="b">
            <v>0</v>
          </cell>
          <cell r="DP213" t="b">
            <v>0</v>
          </cell>
          <cell r="DV213">
            <v>0</v>
          </cell>
          <cell r="DX213">
            <v>0</v>
          </cell>
          <cell r="DZ213">
            <v>0</v>
          </cell>
          <cell r="EB213">
            <v>0</v>
          </cell>
          <cell r="ED213">
            <v>0</v>
          </cell>
          <cell r="EF213">
            <v>0</v>
          </cell>
          <cell r="EJ213">
            <v>0</v>
          </cell>
          <cell r="EL213">
            <v>0</v>
          </cell>
          <cell r="EN213">
            <v>0</v>
          </cell>
          <cell r="EP213">
            <v>0</v>
          </cell>
          <cell r="ER213">
            <v>0</v>
          </cell>
          <cell r="ET213">
            <v>0</v>
          </cell>
          <cell r="EX213">
            <v>0</v>
          </cell>
          <cell r="EZ213">
            <v>0</v>
          </cell>
          <cell r="FD213">
            <v>0</v>
          </cell>
          <cell r="FF213">
            <v>0</v>
          </cell>
        </row>
        <row r="214">
          <cell r="A214" t="str">
            <v>ØKR1-4</v>
          </cell>
          <cell r="B214" t="str">
            <v>DK-East</v>
          </cell>
          <cell r="G214">
            <v>23.5</v>
          </cell>
          <cell r="H214">
            <v>60</v>
          </cell>
          <cell r="AK214">
            <v>5.1347500000000004</v>
          </cell>
          <cell r="AL214">
            <v>93.642857142857139</v>
          </cell>
          <cell r="AN214">
            <v>8.4</v>
          </cell>
          <cell r="AO214">
            <v>1.8800000000000001</v>
          </cell>
          <cell r="AP214">
            <v>470</v>
          </cell>
          <cell r="AQ214">
            <v>4.4649999999999999</v>
          </cell>
          <cell r="BG214" t="b">
            <v>0</v>
          </cell>
          <cell r="BO214" t="b">
            <v>0</v>
          </cell>
          <cell r="CA214" t="b">
            <v>0</v>
          </cell>
          <cell r="CB214" t="b">
            <v>0</v>
          </cell>
          <cell r="CD214" t="b">
            <v>0</v>
          </cell>
          <cell r="CE214" t="b">
            <v>0</v>
          </cell>
          <cell r="CG214" t="b">
            <v>0</v>
          </cell>
          <cell r="CH214" t="b">
            <v>0</v>
          </cell>
          <cell r="CP214" t="str">
            <v>ECHFOEXD</v>
          </cell>
          <cell r="CT214" t="b">
            <v>0</v>
          </cell>
          <cell r="CV214" t="b">
            <v>0</v>
          </cell>
          <cell r="CX214" t="b">
            <v>0</v>
          </cell>
          <cell r="CZ214" t="b">
            <v>0</v>
          </cell>
          <cell r="DB214" t="b">
            <v>0</v>
          </cell>
          <cell r="DD214" t="b">
            <v>0</v>
          </cell>
          <cell r="DF214" t="b">
            <v>0</v>
          </cell>
          <cell r="DH214" t="b">
            <v>0</v>
          </cell>
          <cell r="DJ214" t="b">
            <v>0</v>
          </cell>
          <cell r="DL214" t="b">
            <v>0</v>
          </cell>
          <cell r="DN214" t="b">
            <v>0</v>
          </cell>
          <cell r="DP214" t="b">
            <v>0</v>
          </cell>
          <cell r="DV214">
            <v>0</v>
          </cell>
          <cell r="DX214">
            <v>0</v>
          </cell>
          <cell r="DZ214">
            <v>0</v>
          </cell>
          <cell r="EB214">
            <v>0</v>
          </cell>
          <cell r="ED214">
            <v>0</v>
          </cell>
          <cell r="EF214">
            <v>0</v>
          </cell>
          <cell r="EJ214">
            <v>0</v>
          </cell>
          <cell r="EL214">
            <v>0</v>
          </cell>
          <cell r="EN214">
            <v>0</v>
          </cell>
          <cell r="EP214">
            <v>0</v>
          </cell>
          <cell r="ER214">
            <v>0</v>
          </cell>
          <cell r="ET214">
            <v>0</v>
          </cell>
          <cell r="EX214">
            <v>0</v>
          </cell>
          <cell r="EZ214">
            <v>0</v>
          </cell>
          <cell r="FD214">
            <v>0</v>
          </cell>
          <cell r="FF214">
            <v>0</v>
          </cell>
        </row>
        <row r="215">
          <cell r="A215" t="str">
            <v>ØKR6</v>
          </cell>
          <cell r="B215" t="str">
            <v>DK-East</v>
          </cell>
          <cell r="G215">
            <v>37</v>
          </cell>
          <cell r="H215">
            <v>35</v>
          </cell>
          <cell r="AK215">
            <v>10.988999999999999</v>
          </cell>
          <cell r="AL215">
            <v>69.3</v>
          </cell>
          <cell r="AN215">
            <v>5.25</v>
          </cell>
          <cell r="AO215">
            <v>5.8312000000000008</v>
          </cell>
          <cell r="AP215">
            <v>919.45</v>
          </cell>
          <cell r="AQ215">
            <v>5.1800000000000006</v>
          </cell>
          <cell r="BG215" t="b">
            <v>0</v>
          </cell>
          <cell r="BO215" t="b">
            <v>0</v>
          </cell>
          <cell r="CA215" t="b">
            <v>0</v>
          </cell>
          <cell r="CB215" t="b">
            <v>0</v>
          </cell>
          <cell r="CD215" t="b">
            <v>0</v>
          </cell>
          <cell r="CE215" t="b">
            <v>0</v>
          </cell>
          <cell r="CG215" t="b">
            <v>0</v>
          </cell>
          <cell r="CH215" t="b">
            <v>0</v>
          </cell>
          <cell r="CP215" t="str">
            <v>ECCOAEXD</v>
          </cell>
          <cell r="CT215" t="b">
            <v>0</v>
          </cell>
          <cell r="CV215" t="b">
            <v>0</v>
          </cell>
          <cell r="CX215" t="b">
            <v>0</v>
          </cell>
          <cell r="CZ215" t="b">
            <v>0</v>
          </cell>
          <cell r="DB215" t="b">
            <v>0</v>
          </cell>
          <cell r="DD215" t="b">
            <v>0</v>
          </cell>
          <cell r="DF215" t="b">
            <v>0</v>
          </cell>
          <cell r="DH215" t="b">
            <v>0</v>
          </cell>
          <cell r="DJ215" t="b">
            <v>0</v>
          </cell>
          <cell r="DL215" t="b">
            <v>0</v>
          </cell>
          <cell r="DN215" t="b">
            <v>0</v>
          </cell>
          <cell r="DP215" t="b">
            <v>0</v>
          </cell>
          <cell r="DV215">
            <v>0</v>
          </cell>
          <cell r="DX215">
            <v>0</v>
          </cell>
          <cell r="DZ215">
            <v>0</v>
          </cell>
          <cell r="EB215">
            <v>0</v>
          </cell>
          <cell r="ED215">
            <v>0</v>
          </cell>
          <cell r="EF215">
            <v>0</v>
          </cell>
          <cell r="EJ215">
            <v>0</v>
          </cell>
          <cell r="EL215">
            <v>0</v>
          </cell>
          <cell r="EN215">
            <v>0</v>
          </cell>
          <cell r="EP215">
            <v>0</v>
          </cell>
          <cell r="ER215">
            <v>0</v>
          </cell>
          <cell r="ET215">
            <v>0</v>
          </cell>
          <cell r="EX215">
            <v>0</v>
          </cell>
          <cell r="EZ215">
            <v>0</v>
          </cell>
          <cell r="FD215">
            <v>0</v>
          </cell>
          <cell r="FF215">
            <v>0</v>
          </cell>
        </row>
        <row r="216">
          <cell r="A216" t="str">
            <v>ØKR6</v>
          </cell>
          <cell r="B216" t="str">
            <v>DK-East</v>
          </cell>
          <cell r="G216">
            <v>37</v>
          </cell>
          <cell r="H216">
            <v>35</v>
          </cell>
          <cell r="AK216">
            <v>10.988999999999999</v>
          </cell>
          <cell r="AL216">
            <v>69.3</v>
          </cell>
          <cell r="AN216">
            <v>5.25</v>
          </cell>
          <cell r="AO216">
            <v>5.8312000000000008</v>
          </cell>
          <cell r="AP216">
            <v>919.45</v>
          </cell>
          <cell r="AQ216">
            <v>5.1800000000000006</v>
          </cell>
          <cell r="BG216" t="b">
            <v>0</v>
          </cell>
          <cell r="BO216" t="b">
            <v>0</v>
          </cell>
          <cell r="CA216" t="b">
            <v>0</v>
          </cell>
          <cell r="CB216" t="b">
            <v>0</v>
          </cell>
          <cell r="CD216" t="b">
            <v>0</v>
          </cell>
          <cell r="CE216" t="b">
            <v>0</v>
          </cell>
          <cell r="CG216" t="b">
            <v>0</v>
          </cell>
          <cell r="CH216" t="b">
            <v>0</v>
          </cell>
          <cell r="CP216" t="str">
            <v>ECCOAEXD</v>
          </cell>
          <cell r="CT216" t="b">
            <v>0</v>
          </cell>
          <cell r="CV216" t="b">
            <v>0</v>
          </cell>
          <cell r="CX216" t="b">
            <v>0</v>
          </cell>
          <cell r="CZ216" t="b">
            <v>0</v>
          </cell>
          <cell r="DB216" t="b">
            <v>0</v>
          </cell>
          <cell r="DD216" t="b">
            <v>0</v>
          </cell>
          <cell r="DF216" t="b">
            <v>0</v>
          </cell>
          <cell r="DH216" t="b">
            <v>0</v>
          </cell>
          <cell r="DJ216" t="b">
            <v>0</v>
          </cell>
          <cell r="DL216" t="b">
            <v>0</v>
          </cell>
          <cell r="DN216" t="b">
            <v>0</v>
          </cell>
          <cell r="DP216" t="b">
            <v>0</v>
          </cell>
          <cell r="DV216">
            <v>0</v>
          </cell>
          <cell r="DX216">
            <v>0</v>
          </cell>
          <cell r="DZ216">
            <v>0</v>
          </cell>
          <cell r="EB216">
            <v>0</v>
          </cell>
          <cell r="ED216">
            <v>0</v>
          </cell>
          <cell r="EF216">
            <v>0</v>
          </cell>
          <cell r="EJ216">
            <v>0</v>
          </cell>
          <cell r="EL216">
            <v>0</v>
          </cell>
          <cell r="EN216">
            <v>0</v>
          </cell>
          <cell r="EP216">
            <v>0</v>
          </cell>
          <cell r="ER216">
            <v>0</v>
          </cell>
          <cell r="ET216">
            <v>0</v>
          </cell>
          <cell r="EX216">
            <v>0</v>
          </cell>
          <cell r="EZ216">
            <v>0</v>
          </cell>
          <cell r="FD216">
            <v>0</v>
          </cell>
          <cell r="FF216">
            <v>0</v>
          </cell>
        </row>
        <row r="217">
          <cell r="A217" t="str">
            <v>ØKR6</v>
          </cell>
          <cell r="B217" t="str">
            <v>DK-East</v>
          </cell>
          <cell r="G217">
            <v>37</v>
          </cell>
          <cell r="H217">
            <v>35</v>
          </cell>
          <cell r="AK217">
            <v>10.988999999999999</v>
          </cell>
          <cell r="AL217">
            <v>69.3</v>
          </cell>
          <cell r="AN217">
            <v>5.25</v>
          </cell>
          <cell r="AO217">
            <v>5.8312000000000008</v>
          </cell>
          <cell r="AP217">
            <v>919.45</v>
          </cell>
          <cell r="AQ217">
            <v>5.1800000000000006</v>
          </cell>
          <cell r="BG217" t="b">
            <v>0</v>
          </cell>
          <cell r="BO217" t="b">
            <v>0</v>
          </cell>
          <cell r="CA217" t="b">
            <v>0</v>
          </cell>
          <cell r="CB217" t="b">
            <v>0</v>
          </cell>
          <cell r="CD217" t="b">
            <v>0</v>
          </cell>
          <cell r="CE217" t="b">
            <v>0</v>
          </cell>
          <cell r="CG217" t="b">
            <v>0</v>
          </cell>
          <cell r="CH217" t="b">
            <v>0</v>
          </cell>
          <cell r="CP217" t="str">
            <v>ECCOAEXD</v>
          </cell>
          <cell r="CT217" t="b">
            <v>0</v>
          </cell>
          <cell r="CV217" t="b">
            <v>0</v>
          </cell>
          <cell r="CX217" t="b">
            <v>0</v>
          </cell>
          <cell r="CZ217" t="b">
            <v>0</v>
          </cell>
          <cell r="DB217" t="b">
            <v>0</v>
          </cell>
          <cell r="DD217" t="b">
            <v>0</v>
          </cell>
          <cell r="DF217" t="b">
            <v>0</v>
          </cell>
          <cell r="DH217" t="b">
            <v>0</v>
          </cell>
          <cell r="DJ217" t="b">
            <v>0</v>
          </cell>
          <cell r="DL217" t="b">
            <v>0</v>
          </cell>
          <cell r="DN217" t="b">
            <v>0</v>
          </cell>
          <cell r="DP217" t="b">
            <v>0</v>
          </cell>
          <cell r="DV217">
            <v>0</v>
          </cell>
          <cell r="DX217">
            <v>0</v>
          </cell>
          <cell r="DZ217">
            <v>0</v>
          </cell>
          <cell r="EB217">
            <v>0</v>
          </cell>
          <cell r="ED217">
            <v>0</v>
          </cell>
          <cell r="EF217">
            <v>0</v>
          </cell>
          <cell r="EJ217">
            <v>0</v>
          </cell>
          <cell r="EL217">
            <v>0</v>
          </cell>
          <cell r="EN217">
            <v>0</v>
          </cell>
          <cell r="EP217">
            <v>0</v>
          </cell>
          <cell r="ER217">
            <v>0</v>
          </cell>
          <cell r="ET217">
            <v>0</v>
          </cell>
          <cell r="EX217">
            <v>0</v>
          </cell>
          <cell r="EZ217">
            <v>0</v>
          </cell>
          <cell r="FD217">
            <v>0</v>
          </cell>
          <cell r="FF217">
            <v>0</v>
          </cell>
        </row>
        <row r="218">
          <cell r="A218" t="str">
            <v>ØKR6</v>
          </cell>
          <cell r="B218" t="str">
            <v>DK-East</v>
          </cell>
          <cell r="G218">
            <v>37</v>
          </cell>
          <cell r="H218">
            <v>35</v>
          </cell>
          <cell r="AK218">
            <v>10.988999999999999</v>
          </cell>
          <cell r="AL218">
            <v>69.3</v>
          </cell>
          <cell r="AN218">
            <v>5.25</v>
          </cell>
          <cell r="AO218">
            <v>5.8312000000000008</v>
          </cell>
          <cell r="AP218">
            <v>919.45</v>
          </cell>
          <cell r="AQ218">
            <v>5.1800000000000006</v>
          </cell>
          <cell r="BG218" t="b">
            <v>0</v>
          </cell>
          <cell r="BO218" t="b">
            <v>0</v>
          </cell>
          <cell r="CA218" t="b">
            <v>0</v>
          </cell>
          <cell r="CB218" t="b">
            <v>0</v>
          </cell>
          <cell r="CD218" t="b">
            <v>0</v>
          </cell>
          <cell r="CE218" t="b">
            <v>0</v>
          </cell>
          <cell r="CG218" t="b">
            <v>0</v>
          </cell>
          <cell r="CH218" t="b">
            <v>0</v>
          </cell>
          <cell r="CT218" t="b">
            <v>0</v>
          </cell>
          <cell r="CV218" t="b">
            <v>0</v>
          </cell>
          <cell r="CX218" t="b">
            <v>0</v>
          </cell>
          <cell r="CZ218" t="b">
            <v>0</v>
          </cell>
          <cell r="DB218" t="b">
            <v>0</v>
          </cell>
          <cell r="DD218" t="b">
            <v>0</v>
          </cell>
          <cell r="DF218" t="b">
            <v>0</v>
          </cell>
          <cell r="DH218" t="b">
            <v>0</v>
          </cell>
          <cell r="DJ218" t="b">
            <v>0</v>
          </cell>
          <cell r="DL218" t="b">
            <v>0</v>
          </cell>
          <cell r="DN218" t="b">
            <v>0</v>
          </cell>
          <cell r="DP218" t="b">
            <v>0</v>
          </cell>
          <cell r="DV218">
            <v>0</v>
          </cell>
          <cell r="DX218">
            <v>0</v>
          </cell>
          <cell r="DZ218">
            <v>0</v>
          </cell>
          <cell r="EB218">
            <v>0</v>
          </cell>
          <cell r="ED218">
            <v>0</v>
          </cell>
          <cell r="EF218">
            <v>0</v>
          </cell>
          <cell r="EJ218">
            <v>0</v>
          </cell>
          <cell r="EL218">
            <v>0</v>
          </cell>
          <cell r="EN218">
            <v>0</v>
          </cell>
          <cell r="EP218">
            <v>0</v>
          </cell>
          <cell r="ER218">
            <v>0</v>
          </cell>
          <cell r="ET218">
            <v>0</v>
          </cell>
          <cell r="EX218">
            <v>0</v>
          </cell>
          <cell r="EZ218">
            <v>0</v>
          </cell>
          <cell r="FD218">
            <v>0</v>
          </cell>
          <cell r="FF218">
            <v>0</v>
          </cell>
        </row>
        <row r="219">
          <cell r="A219" t="str">
            <v>ØKR7</v>
          </cell>
          <cell r="B219" t="str">
            <v>DK-East</v>
          </cell>
          <cell r="G219">
            <v>29.75</v>
          </cell>
          <cell r="H219">
            <v>35</v>
          </cell>
          <cell r="AK219">
            <v>11.9</v>
          </cell>
          <cell r="AL219">
            <v>16.47058823529412</v>
          </cell>
          <cell r="AN219">
            <v>0</v>
          </cell>
          <cell r="AO219">
            <v>5.131875</v>
          </cell>
          <cell r="AP219">
            <v>714</v>
          </cell>
          <cell r="AQ219">
            <v>4.165</v>
          </cell>
          <cell r="BG219" t="b">
            <v>0</v>
          </cell>
          <cell r="BO219" t="b">
            <v>0</v>
          </cell>
          <cell r="CA219" t="b">
            <v>0</v>
          </cell>
          <cell r="CB219" t="b">
            <v>0</v>
          </cell>
          <cell r="CD219" t="b">
            <v>0</v>
          </cell>
          <cell r="CE219" t="b">
            <v>0</v>
          </cell>
          <cell r="CG219" t="b">
            <v>0</v>
          </cell>
          <cell r="CH219" t="b">
            <v>0</v>
          </cell>
          <cell r="CP219" t="str">
            <v>ECXXXBPD</v>
          </cell>
          <cell r="CT219" t="b">
            <v>0</v>
          </cell>
          <cell r="CV219" t="b">
            <v>0</v>
          </cell>
          <cell r="CX219" t="b">
            <v>0</v>
          </cell>
          <cell r="CZ219" t="b">
            <v>0</v>
          </cell>
          <cell r="DB219" t="b">
            <v>0</v>
          </cell>
          <cell r="DD219" t="b">
            <v>0</v>
          </cell>
          <cell r="DF219" t="b">
            <v>0</v>
          </cell>
          <cell r="DH219" t="b">
            <v>0</v>
          </cell>
          <cell r="DJ219" t="b">
            <v>0</v>
          </cell>
          <cell r="DL219" t="b">
            <v>0</v>
          </cell>
          <cell r="DN219" t="b">
            <v>0</v>
          </cell>
          <cell r="DP219" t="b">
            <v>0</v>
          </cell>
          <cell r="DV219">
            <v>0</v>
          </cell>
          <cell r="DX219">
            <v>0</v>
          </cell>
          <cell r="DZ219">
            <v>0</v>
          </cell>
          <cell r="EB219">
            <v>0</v>
          </cell>
          <cell r="ED219">
            <v>0</v>
          </cell>
          <cell r="EF219">
            <v>0</v>
          </cell>
          <cell r="EJ219">
            <v>0</v>
          </cell>
          <cell r="EL219">
            <v>0</v>
          </cell>
          <cell r="EN219">
            <v>0</v>
          </cell>
          <cell r="EP219">
            <v>0</v>
          </cell>
          <cell r="ER219">
            <v>0</v>
          </cell>
          <cell r="ET219">
            <v>0</v>
          </cell>
          <cell r="EX219">
            <v>0</v>
          </cell>
          <cell r="EZ219">
            <v>0</v>
          </cell>
          <cell r="FD219">
            <v>0</v>
          </cell>
          <cell r="FF219">
            <v>0</v>
          </cell>
        </row>
        <row r="220">
          <cell r="A220" t="str">
            <v>ElkedelRønne</v>
          </cell>
          <cell r="B220" t="str">
            <v>DK-East</v>
          </cell>
          <cell r="G220" t="e">
            <v>#VALUE!</v>
          </cell>
          <cell r="H220">
            <v>8.75</v>
          </cell>
          <cell r="AK220">
            <v>0</v>
          </cell>
          <cell r="AL220">
            <v>0</v>
          </cell>
          <cell r="AN220">
            <v>0</v>
          </cell>
          <cell r="AO220">
            <v>0</v>
          </cell>
          <cell r="AP220">
            <v>0</v>
          </cell>
          <cell r="AQ220">
            <v>0</v>
          </cell>
          <cell r="BG220" t="b">
            <v>0</v>
          </cell>
          <cell r="BO220" t="b">
            <v>0</v>
          </cell>
          <cell r="CA220" t="b">
            <v>0</v>
          </cell>
          <cell r="CB220" t="b">
            <v>0</v>
          </cell>
          <cell r="CD220" t="b">
            <v>0</v>
          </cell>
          <cell r="CE220" t="b">
            <v>0</v>
          </cell>
          <cell r="CG220" t="b">
            <v>0</v>
          </cell>
          <cell r="CH220" t="b">
            <v>0</v>
          </cell>
          <cell r="CP220">
            <v>0</v>
          </cell>
          <cell r="CT220" t="b">
            <v>0</v>
          </cell>
          <cell r="CV220" t="b">
            <v>0</v>
          </cell>
          <cell r="CX220" t="b">
            <v>0</v>
          </cell>
          <cell r="CZ220" t="b">
            <v>0</v>
          </cell>
          <cell r="DB220" t="b">
            <v>0</v>
          </cell>
          <cell r="DD220" t="b">
            <v>0</v>
          </cell>
          <cell r="DF220" t="b">
            <v>0</v>
          </cell>
          <cell r="DH220" t="b">
            <v>0</v>
          </cell>
          <cell r="DJ220" t="b">
            <v>0</v>
          </cell>
          <cell r="DL220" t="b">
            <v>0</v>
          </cell>
          <cell r="DN220" t="b">
            <v>0</v>
          </cell>
          <cell r="DP220" t="b">
            <v>0</v>
          </cell>
          <cell r="DV220">
            <v>0</v>
          </cell>
          <cell r="DX220">
            <v>0</v>
          </cell>
          <cell r="DZ220">
            <v>0</v>
          </cell>
          <cell r="EB220">
            <v>0</v>
          </cell>
          <cell r="ED220">
            <v>0</v>
          </cell>
          <cell r="EF220">
            <v>0</v>
          </cell>
          <cell r="EJ220">
            <v>0</v>
          </cell>
          <cell r="EL220">
            <v>0</v>
          </cell>
          <cell r="EN220">
            <v>0</v>
          </cell>
          <cell r="EP220">
            <v>0</v>
          </cell>
          <cell r="ER220">
            <v>0</v>
          </cell>
          <cell r="ET220">
            <v>0</v>
          </cell>
          <cell r="EX220">
            <v>0</v>
          </cell>
          <cell r="EZ220">
            <v>0</v>
          </cell>
          <cell r="FD220">
            <v>0</v>
          </cell>
          <cell r="FF220">
            <v>0</v>
          </cell>
        </row>
        <row r="221">
          <cell r="A221" t="str">
            <v>ØKR5</v>
          </cell>
          <cell r="B221" t="str">
            <v>DK-East</v>
          </cell>
          <cell r="G221">
            <v>23.5</v>
          </cell>
          <cell r="H221">
            <v>0</v>
          </cell>
          <cell r="AK221">
            <v>5.875</v>
          </cell>
          <cell r="AL221">
            <v>0</v>
          </cell>
          <cell r="AN221">
            <v>0</v>
          </cell>
          <cell r="AO221">
            <v>1.8800000000000001</v>
          </cell>
          <cell r="AP221">
            <v>470</v>
          </cell>
          <cell r="AQ221">
            <v>3.2900000000000005</v>
          </cell>
          <cell r="BG221" t="b">
            <v>0</v>
          </cell>
          <cell r="BO221" t="b">
            <v>0</v>
          </cell>
          <cell r="CA221" t="b">
            <v>0</v>
          </cell>
          <cell r="CB221" t="b">
            <v>0</v>
          </cell>
          <cell r="CD221" t="b">
            <v>0</v>
          </cell>
          <cell r="CE221" t="b">
            <v>0</v>
          </cell>
          <cell r="CG221" t="b">
            <v>0</v>
          </cell>
          <cell r="CH221" t="b">
            <v>0</v>
          </cell>
          <cell r="CP221" t="str">
            <v>ETHFOSTM</v>
          </cell>
          <cell r="CT221" t="b">
            <v>0</v>
          </cell>
          <cell r="CV221" t="b">
            <v>0</v>
          </cell>
          <cell r="CX221" t="b">
            <v>0</v>
          </cell>
          <cell r="CZ221" t="b">
            <v>0</v>
          </cell>
          <cell r="DB221" t="b">
            <v>0</v>
          </cell>
          <cell r="DD221" t="b">
            <v>0</v>
          </cell>
          <cell r="DF221" t="b">
            <v>0</v>
          </cell>
          <cell r="DH221" t="b">
            <v>0</v>
          </cell>
          <cell r="DJ221" t="b">
            <v>0</v>
          </cell>
          <cell r="DL221" t="b">
            <v>0</v>
          </cell>
          <cell r="DN221" t="b">
            <v>0</v>
          </cell>
          <cell r="DP221" t="b">
            <v>0</v>
          </cell>
          <cell r="DV221">
            <v>0</v>
          </cell>
          <cell r="DX221">
            <v>0</v>
          </cell>
          <cell r="DZ221">
            <v>0</v>
          </cell>
          <cell r="EB221">
            <v>0</v>
          </cell>
          <cell r="ED221">
            <v>0</v>
          </cell>
          <cell r="EF221">
            <v>0</v>
          </cell>
          <cell r="EJ221">
            <v>0</v>
          </cell>
          <cell r="EL221">
            <v>0</v>
          </cell>
          <cell r="EN221">
            <v>0</v>
          </cell>
          <cell r="EP221">
            <v>0</v>
          </cell>
          <cell r="ER221">
            <v>0</v>
          </cell>
          <cell r="ET221">
            <v>0</v>
          </cell>
          <cell r="EX221">
            <v>0</v>
          </cell>
          <cell r="EZ221">
            <v>0</v>
          </cell>
          <cell r="FD221">
            <v>0</v>
          </cell>
          <cell r="FF221">
            <v>0</v>
          </cell>
        </row>
        <row r="222">
          <cell r="A222" t="str">
            <v>ØKR5</v>
          </cell>
          <cell r="B222" t="str">
            <v>DK-East</v>
          </cell>
          <cell r="G222">
            <v>23.5</v>
          </cell>
          <cell r="H222">
            <v>0</v>
          </cell>
          <cell r="AK222">
            <v>5.875</v>
          </cell>
          <cell r="AL222">
            <v>0</v>
          </cell>
          <cell r="AN222">
            <v>0</v>
          </cell>
          <cell r="AO222">
            <v>1.8800000000000001</v>
          </cell>
          <cell r="AP222">
            <v>470</v>
          </cell>
          <cell r="AQ222">
            <v>3.2900000000000005</v>
          </cell>
          <cell r="BG222" t="b">
            <v>0</v>
          </cell>
          <cell r="BO222" t="b">
            <v>0</v>
          </cell>
          <cell r="CA222" t="b">
            <v>0</v>
          </cell>
          <cell r="CB222" t="b">
            <v>0</v>
          </cell>
          <cell r="CD222" t="b">
            <v>0</v>
          </cell>
          <cell r="CE222" t="b">
            <v>0</v>
          </cell>
          <cell r="CG222" t="b">
            <v>0</v>
          </cell>
          <cell r="CH222" t="b">
            <v>0</v>
          </cell>
          <cell r="CP222" t="str">
            <v>ETHFOSTM</v>
          </cell>
          <cell r="CT222" t="b">
            <v>0</v>
          </cell>
          <cell r="CV222" t="b">
            <v>0</v>
          </cell>
          <cell r="CX222" t="b">
            <v>0</v>
          </cell>
          <cell r="CZ222" t="b">
            <v>0</v>
          </cell>
          <cell r="DB222" t="b">
            <v>0</v>
          </cell>
          <cell r="DD222" t="b">
            <v>0</v>
          </cell>
          <cell r="DF222" t="b">
            <v>0</v>
          </cell>
          <cell r="DH222" t="b">
            <v>0</v>
          </cell>
          <cell r="DJ222" t="b">
            <v>0</v>
          </cell>
          <cell r="DL222" t="b">
            <v>0</v>
          </cell>
          <cell r="DN222" t="b">
            <v>0</v>
          </cell>
          <cell r="DP222" t="b">
            <v>0</v>
          </cell>
          <cell r="DV222">
            <v>0</v>
          </cell>
          <cell r="DX222">
            <v>0</v>
          </cell>
          <cell r="DZ222">
            <v>0</v>
          </cell>
          <cell r="EB222">
            <v>0</v>
          </cell>
          <cell r="ED222">
            <v>0</v>
          </cell>
          <cell r="EF222">
            <v>0</v>
          </cell>
          <cell r="EJ222">
            <v>0</v>
          </cell>
          <cell r="EL222">
            <v>0</v>
          </cell>
          <cell r="EN222">
            <v>0</v>
          </cell>
          <cell r="EP222">
            <v>0</v>
          </cell>
          <cell r="ER222">
            <v>0</v>
          </cell>
          <cell r="ET222">
            <v>0</v>
          </cell>
          <cell r="EX222">
            <v>0</v>
          </cell>
          <cell r="EZ222">
            <v>0</v>
          </cell>
          <cell r="FD222">
            <v>0</v>
          </cell>
          <cell r="FF222">
            <v>0</v>
          </cell>
        </row>
        <row r="223">
          <cell r="A223" t="str">
            <v>ØKRdiesel</v>
          </cell>
          <cell r="B223" t="str">
            <v>DK-East</v>
          </cell>
          <cell r="G223">
            <v>19</v>
          </cell>
          <cell r="H223">
            <v>0</v>
          </cell>
          <cell r="AK223">
            <v>5.3769999999999998</v>
          </cell>
          <cell r="AL223">
            <v>0</v>
          </cell>
          <cell r="AN223">
            <v>0</v>
          </cell>
          <cell r="AO223">
            <v>1.52</v>
          </cell>
          <cell r="AP223">
            <v>665</v>
          </cell>
          <cell r="AQ223">
            <v>1.9000000000000001</v>
          </cell>
          <cell r="BG223" t="b">
            <v>0</v>
          </cell>
          <cell r="BO223" t="b">
            <v>0</v>
          </cell>
          <cell r="CA223" t="b">
            <v>0</v>
          </cell>
          <cell r="CB223" t="b">
            <v>0</v>
          </cell>
          <cell r="CD223" t="b">
            <v>0</v>
          </cell>
          <cell r="CE223" t="b">
            <v>0</v>
          </cell>
          <cell r="CG223" t="b">
            <v>0</v>
          </cell>
          <cell r="CH223" t="b">
            <v>0</v>
          </cell>
          <cell r="CP223" t="str">
            <v>ETHFOENG</v>
          </cell>
          <cell r="CT223" t="b">
            <v>0</v>
          </cell>
          <cell r="CV223" t="b">
            <v>0</v>
          </cell>
          <cell r="CX223" t="b">
            <v>0</v>
          </cell>
          <cell r="CZ223" t="b">
            <v>0</v>
          </cell>
          <cell r="DB223" t="b">
            <v>0</v>
          </cell>
          <cell r="DD223" t="b">
            <v>0</v>
          </cell>
          <cell r="DF223" t="b">
            <v>0</v>
          </cell>
          <cell r="DH223" t="b">
            <v>0</v>
          </cell>
          <cell r="DJ223" t="b">
            <v>0</v>
          </cell>
          <cell r="DL223" t="b">
            <v>0</v>
          </cell>
          <cell r="DN223" t="b">
            <v>0</v>
          </cell>
          <cell r="DP223" t="b">
            <v>0</v>
          </cell>
          <cell r="DV223">
            <v>0</v>
          </cell>
          <cell r="DX223">
            <v>0</v>
          </cell>
          <cell r="DZ223">
            <v>0</v>
          </cell>
          <cell r="EB223">
            <v>0</v>
          </cell>
          <cell r="ED223">
            <v>0</v>
          </cell>
          <cell r="EF223">
            <v>0</v>
          </cell>
          <cell r="EJ223">
            <v>0</v>
          </cell>
          <cell r="EL223">
            <v>0</v>
          </cell>
          <cell r="EN223">
            <v>0</v>
          </cell>
          <cell r="EP223">
            <v>0</v>
          </cell>
          <cell r="ER223">
            <v>0</v>
          </cell>
          <cell r="ET223">
            <v>0</v>
          </cell>
          <cell r="EX223">
            <v>0</v>
          </cell>
          <cell r="EZ223">
            <v>0</v>
          </cell>
          <cell r="FD223">
            <v>0</v>
          </cell>
          <cell r="FF223">
            <v>0</v>
          </cell>
        </row>
        <row r="224">
          <cell r="A224" t="str">
            <v>ØKRdiesel</v>
          </cell>
          <cell r="B224" t="str">
            <v>DK-East</v>
          </cell>
          <cell r="G224">
            <v>19</v>
          </cell>
          <cell r="H224">
            <v>0</v>
          </cell>
          <cell r="AK224">
            <v>5.3769999999999998</v>
          </cell>
          <cell r="AL224">
            <v>0</v>
          </cell>
          <cell r="AN224">
            <v>0</v>
          </cell>
          <cell r="AO224">
            <v>1.52</v>
          </cell>
          <cell r="AP224">
            <v>665</v>
          </cell>
          <cell r="AQ224">
            <v>1.9000000000000001</v>
          </cell>
          <cell r="BG224" t="b">
            <v>0</v>
          </cell>
          <cell r="BO224" t="b">
            <v>0</v>
          </cell>
          <cell r="CA224" t="b">
            <v>0</v>
          </cell>
          <cell r="CB224" t="b">
            <v>0</v>
          </cell>
          <cell r="CD224" t="b">
            <v>0</v>
          </cell>
          <cell r="CE224" t="b">
            <v>0</v>
          </cell>
          <cell r="CG224" t="b">
            <v>0</v>
          </cell>
          <cell r="CH224" t="b">
            <v>0</v>
          </cell>
          <cell r="CP224" t="str">
            <v>ETHFOENG</v>
          </cell>
          <cell r="CT224" t="b">
            <v>0</v>
          </cell>
          <cell r="CV224" t="b">
            <v>0</v>
          </cell>
          <cell r="CX224" t="b">
            <v>0</v>
          </cell>
          <cell r="CZ224" t="b">
            <v>0</v>
          </cell>
          <cell r="DB224" t="b">
            <v>0</v>
          </cell>
          <cell r="DD224" t="b">
            <v>0</v>
          </cell>
          <cell r="DF224" t="b">
            <v>0</v>
          </cell>
          <cell r="DH224" t="b">
            <v>0</v>
          </cell>
          <cell r="DJ224" t="b">
            <v>0</v>
          </cell>
          <cell r="DL224" t="b">
            <v>0</v>
          </cell>
          <cell r="DN224" t="b">
            <v>0</v>
          </cell>
          <cell r="DP224" t="b">
            <v>0</v>
          </cell>
          <cell r="DV224">
            <v>0</v>
          </cell>
          <cell r="DX224">
            <v>0</v>
          </cell>
          <cell r="DZ224">
            <v>0</v>
          </cell>
          <cell r="EB224">
            <v>0</v>
          </cell>
          <cell r="ED224">
            <v>0</v>
          </cell>
          <cell r="EF224">
            <v>0</v>
          </cell>
          <cell r="EJ224">
            <v>0</v>
          </cell>
          <cell r="EL224">
            <v>0</v>
          </cell>
          <cell r="EN224">
            <v>0</v>
          </cell>
          <cell r="EP224">
            <v>0</v>
          </cell>
          <cell r="ER224">
            <v>0</v>
          </cell>
          <cell r="ET224">
            <v>0</v>
          </cell>
          <cell r="EX224">
            <v>0</v>
          </cell>
          <cell r="EZ224">
            <v>0</v>
          </cell>
          <cell r="FD224">
            <v>0</v>
          </cell>
          <cell r="FF224">
            <v>0</v>
          </cell>
        </row>
        <row r="225">
          <cell r="A225" t="str">
            <v>ØKRdiesel</v>
          </cell>
          <cell r="B225" t="str">
            <v>DK-East</v>
          </cell>
          <cell r="G225">
            <v>15</v>
          </cell>
          <cell r="H225">
            <v>0</v>
          </cell>
          <cell r="AK225">
            <v>5.2725</v>
          </cell>
          <cell r="AL225">
            <v>0</v>
          </cell>
          <cell r="AN225">
            <v>0</v>
          </cell>
          <cell r="AO225">
            <v>1.2</v>
          </cell>
          <cell r="AP225">
            <v>525</v>
          </cell>
          <cell r="AQ225">
            <v>1.5</v>
          </cell>
          <cell r="BG225" t="b">
            <v>0</v>
          </cell>
          <cell r="BO225" t="b">
            <v>0</v>
          </cell>
          <cell r="CA225" t="b">
            <v>0</v>
          </cell>
          <cell r="CB225" t="b">
            <v>0</v>
          </cell>
          <cell r="CD225" t="b">
            <v>0</v>
          </cell>
          <cell r="CE225" t="b">
            <v>0</v>
          </cell>
          <cell r="CG225" t="b">
            <v>0</v>
          </cell>
          <cell r="CH225" t="b">
            <v>0</v>
          </cell>
          <cell r="CP225" t="str">
            <v>ETHFOENG</v>
          </cell>
          <cell r="CT225" t="b">
            <v>0</v>
          </cell>
          <cell r="CV225" t="b">
            <v>0</v>
          </cell>
          <cell r="CX225" t="b">
            <v>0</v>
          </cell>
          <cell r="CZ225" t="b">
            <v>0</v>
          </cell>
          <cell r="DB225" t="b">
            <v>0</v>
          </cell>
          <cell r="DD225" t="b">
            <v>0</v>
          </cell>
          <cell r="DF225" t="b">
            <v>0</v>
          </cell>
          <cell r="DH225" t="b">
            <v>0</v>
          </cell>
          <cell r="DJ225" t="b">
            <v>0</v>
          </cell>
          <cell r="DL225" t="b">
            <v>0</v>
          </cell>
          <cell r="DN225" t="b">
            <v>0</v>
          </cell>
          <cell r="DP225" t="b">
            <v>0</v>
          </cell>
          <cell r="DV225">
            <v>0</v>
          </cell>
          <cell r="DX225">
            <v>0</v>
          </cell>
          <cell r="DZ225">
            <v>0</v>
          </cell>
          <cell r="EB225">
            <v>0</v>
          </cell>
          <cell r="ED225">
            <v>0</v>
          </cell>
          <cell r="EF225">
            <v>0</v>
          </cell>
          <cell r="EJ225">
            <v>0</v>
          </cell>
          <cell r="EL225">
            <v>0</v>
          </cell>
          <cell r="EN225">
            <v>0</v>
          </cell>
          <cell r="EP225">
            <v>0</v>
          </cell>
          <cell r="ER225">
            <v>0</v>
          </cell>
          <cell r="ET225">
            <v>0</v>
          </cell>
          <cell r="EX225">
            <v>0</v>
          </cell>
          <cell r="EZ225">
            <v>0</v>
          </cell>
          <cell r="FD225">
            <v>0</v>
          </cell>
          <cell r="FF225">
            <v>0</v>
          </cell>
        </row>
        <row r="226">
          <cell r="A226" t="str">
            <v>KYV21</v>
          </cell>
          <cell r="B226" t="str">
            <v>DK-East</v>
          </cell>
          <cell r="G226">
            <v>260</v>
          </cell>
          <cell r="H226">
            <v>0</v>
          </cell>
          <cell r="AK226">
            <v>54.339999999999996</v>
          </cell>
          <cell r="AL226">
            <v>0</v>
          </cell>
          <cell r="AN226">
            <v>0</v>
          </cell>
          <cell r="AO226">
            <v>20.8</v>
          </cell>
          <cell r="AP226">
            <v>5200</v>
          </cell>
          <cell r="AQ226">
            <v>36.400000000000006</v>
          </cell>
          <cell r="BG226" t="b">
            <v>0</v>
          </cell>
          <cell r="BO226" t="b">
            <v>0</v>
          </cell>
          <cell r="CA226" t="b">
            <v>0</v>
          </cell>
          <cell r="CB226" t="b">
            <v>0</v>
          </cell>
          <cell r="CD226" t="b">
            <v>0</v>
          </cell>
          <cell r="CE226" t="b">
            <v>0</v>
          </cell>
          <cell r="CG226" t="b">
            <v>0</v>
          </cell>
          <cell r="CH226" t="b">
            <v>0</v>
          </cell>
          <cell r="CP226" t="str">
            <v>ETHFOSTM</v>
          </cell>
          <cell r="CT226" t="b">
            <v>0</v>
          </cell>
          <cell r="CV226" t="b">
            <v>0</v>
          </cell>
          <cell r="CX226" t="b">
            <v>0</v>
          </cell>
          <cell r="CZ226" t="b">
            <v>0</v>
          </cell>
          <cell r="DB226" t="b">
            <v>0</v>
          </cell>
          <cell r="DD226" t="b">
            <v>0</v>
          </cell>
          <cell r="DF226" t="b">
            <v>0</v>
          </cell>
          <cell r="DH226" t="b">
            <v>0</v>
          </cell>
          <cell r="DJ226" t="b">
            <v>0</v>
          </cell>
          <cell r="DL226" t="b">
            <v>0</v>
          </cell>
          <cell r="DN226" t="b">
            <v>0</v>
          </cell>
          <cell r="DP226" t="b">
            <v>0</v>
          </cell>
          <cell r="DV226">
            <v>0</v>
          </cell>
          <cell r="DX226">
            <v>0</v>
          </cell>
          <cell r="DZ226">
            <v>0</v>
          </cell>
          <cell r="EB226">
            <v>0</v>
          </cell>
          <cell r="ED226">
            <v>0</v>
          </cell>
          <cell r="EF226">
            <v>0</v>
          </cell>
          <cell r="EJ226">
            <v>0</v>
          </cell>
          <cell r="EL226">
            <v>0</v>
          </cell>
          <cell r="EN226">
            <v>0</v>
          </cell>
          <cell r="EP226">
            <v>0</v>
          </cell>
          <cell r="ER226">
            <v>0</v>
          </cell>
          <cell r="ET226">
            <v>0</v>
          </cell>
          <cell r="EX226">
            <v>0</v>
          </cell>
          <cell r="EZ226">
            <v>0</v>
          </cell>
          <cell r="FD226">
            <v>0</v>
          </cell>
          <cell r="FF226">
            <v>0</v>
          </cell>
        </row>
        <row r="227">
          <cell r="A227" t="str">
            <v>KYV21</v>
          </cell>
          <cell r="B227" t="str">
            <v>DK-East</v>
          </cell>
          <cell r="G227">
            <v>260</v>
          </cell>
          <cell r="H227">
            <v>0</v>
          </cell>
          <cell r="AK227">
            <v>54.339999999999996</v>
          </cell>
          <cell r="AL227">
            <v>0</v>
          </cell>
          <cell r="AN227">
            <v>0</v>
          </cell>
          <cell r="AO227">
            <v>20.8</v>
          </cell>
          <cell r="AP227">
            <v>5200</v>
          </cell>
          <cell r="AQ227">
            <v>36.400000000000006</v>
          </cell>
          <cell r="BG227" t="b">
            <v>0</v>
          </cell>
          <cell r="BO227" t="b">
            <v>0</v>
          </cell>
          <cell r="CA227" t="b">
            <v>0</v>
          </cell>
          <cell r="CB227" t="b">
            <v>0</v>
          </cell>
          <cell r="CD227" t="b">
            <v>0</v>
          </cell>
          <cell r="CE227" t="b">
            <v>0</v>
          </cell>
          <cell r="CG227" t="b">
            <v>0</v>
          </cell>
          <cell r="CH227" t="b">
            <v>0</v>
          </cell>
          <cell r="CP227" t="str">
            <v>ETHFOSTM</v>
          </cell>
          <cell r="CT227" t="b">
            <v>0</v>
          </cell>
          <cell r="CV227" t="b">
            <v>0</v>
          </cell>
          <cell r="CX227" t="b">
            <v>0</v>
          </cell>
          <cell r="CZ227" t="b">
            <v>0</v>
          </cell>
          <cell r="DB227" t="b">
            <v>0</v>
          </cell>
          <cell r="DD227" t="b">
            <v>0</v>
          </cell>
          <cell r="DF227" t="b">
            <v>0</v>
          </cell>
          <cell r="DH227" t="b">
            <v>0</v>
          </cell>
          <cell r="DJ227" t="b">
            <v>0</v>
          </cell>
          <cell r="DL227" t="b">
            <v>0</v>
          </cell>
          <cell r="DN227" t="b">
            <v>0</v>
          </cell>
          <cell r="DP227" t="b">
            <v>0</v>
          </cell>
          <cell r="DV227">
            <v>0</v>
          </cell>
          <cell r="DX227">
            <v>0</v>
          </cell>
          <cell r="DZ227">
            <v>0</v>
          </cell>
          <cell r="EB227">
            <v>0</v>
          </cell>
          <cell r="ED227">
            <v>0</v>
          </cell>
          <cell r="EF227">
            <v>0</v>
          </cell>
          <cell r="EJ227">
            <v>0</v>
          </cell>
          <cell r="EL227">
            <v>0</v>
          </cell>
          <cell r="EN227">
            <v>0</v>
          </cell>
          <cell r="EP227">
            <v>0</v>
          </cell>
          <cell r="ER227">
            <v>0</v>
          </cell>
          <cell r="ET227">
            <v>0</v>
          </cell>
          <cell r="EX227">
            <v>0</v>
          </cell>
          <cell r="EZ227">
            <v>0</v>
          </cell>
          <cell r="FD227">
            <v>0</v>
          </cell>
          <cell r="FF227">
            <v>0</v>
          </cell>
        </row>
        <row r="228">
          <cell r="A228" t="str">
            <v>KYV22</v>
          </cell>
          <cell r="B228" t="str">
            <v>DK-East</v>
          </cell>
          <cell r="G228">
            <v>260</v>
          </cell>
          <cell r="H228">
            <v>0</v>
          </cell>
          <cell r="AK228">
            <v>67.34</v>
          </cell>
          <cell r="AL228">
            <v>0</v>
          </cell>
          <cell r="AN228">
            <v>0</v>
          </cell>
          <cell r="AO228">
            <v>20.8</v>
          </cell>
          <cell r="AP228">
            <v>5200</v>
          </cell>
          <cell r="AQ228">
            <v>36.400000000000006</v>
          </cell>
          <cell r="BG228" t="b">
            <v>0</v>
          </cell>
          <cell r="BO228" t="b">
            <v>0</v>
          </cell>
          <cell r="CA228" t="b">
            <v>0</v>
          </cell>
          <cell r="CB228" t="b">
            <v>0</v>
          </cell>
          <cell r="CD228" t="b">
            <v>0</v>
          </cell>
          <cell r="CE228" t="b">
            <v>0</v>
          </cell>
          <cell r="CG228" t="b">
            <v>0</v>
          </cell>
          <cell r="CH228" t="b">
            <v>0</v>
          </cell>
          <cell r="CP228" t="str">
            <v>ETHFOSTM</v>
          </cell>
          <cell r="CT228" t="b">
            <v>0</v>
          </cell>
          <cell r="CV228" t="b">
            <v>0</v>
          </cell>
          <cell r="CX228" t="b">
            <v>0</v>
          </cell>
          <cell r="CZ228" t="b">
            <v>0</v>
          </cell>
          <cell r="DB228" t="b">
            <v>0</v>
          </cell>
          <cell r="DD228" t="b">
            <v>0</v>
          </cell>
          <cell r="DF228" t="b">
            <v>0</v>
          </cell>
          <cell r="DH228" t="b">
            <v>0</v>
          </cell>
          <cell r="DJ228" t="b">
            <v>0</v>
          </cell>
          <cell r="DL228" t="b">
            <v>0</v>
          </cell>
          <cell r="DN228" t="b">
            <v>0</v>
          </cell>
          <cell r="DP228" t="b">
            <v>0</v>
          </cell>
          <cell r="DV228">
            <v>0</v>
          </cell>
          <cell r="DX228">
            <v>0</v>
          </cell>
          <cell r="DZ228">
            <v>0</v>
          </cell>
          <cell r="EB228">
            <v>0</v>
          </cell>
          <cell r="ED228">
            <v>0</v>
          </cell>
          <cell r="EF228">
            <v>0</v>
          </cell>
          <cell r="EJ228">
            <v>0</v>
          </cell>
          <cell r="EL228">
            <v>0</v>
          </cell>
          <cell r="EN228">
            <v>0</v>
          </cell>
          <cell r="EP228">
            <v>0</v>
          </cell>
          <cell r="ER228">
            <v>0</v>
          </cell>
          <cell r="ET228">
            <v>0</v>
          </cell>
          <cell r="EX228">
            <v>0</v>
          </cell>
          <cell r="EZ228">
            <v>0</v>
          </cell>
          <cell r="FD228">
            <v>0</v>
          </cell>
          <cell r="FF228">
            <v>0</v>
          </cell>
        </row>
        <row r="229">
          <cell r="A229" t="str">
            <v>KYV22</v>
          </cell>
          <cell r="B229" t="str">
            <v>DK-East</v>
          </cell>
          <cell r="G229">
            <v>260</v>
          </cell>
          <cell r="H229">
            <v>0</v>
          </cell>
          <cell r="AK229">
            <v>67.34</v>
          </cell>
          <cell r="AL229">
            <v>0</v>
          </cell>
          <cell r="AN229">
            <v>0</v>
          </cell>
          <cell r="AO229">
            <v>20.8</v>
          </cell>
          <cell r="AP229">
            <v>5200</v>
          </cell>
          <cell r="AQ229">
            <v>36.400000000000006</v>
          </cell>
          <cell r="BG229" t="b">
            <v>0</v>
          </cell>
          <cell r="BO229" t="b">
            <v>0</v>
          </cell>
          <cell r="CA229" t="b">
            <v>0</v>
          </cell>
          <cell r="CB229" t="b">
            <v>0</v>
          </cell>
          <cell r="CD229" t="b">
            <v>0</v>
          </cell>
          <cell r="CE229" t="b">
            <v>0</v>
          </cell>
          <cell r="CG229" t="b">
            <v>0</v>
          </cell>
          <cell r="CH229" t="b">
            <v>0</v>
          </cell>
          <cell r="CP229" t="str">
            <v>ETHFOSTM</v>
          </cell>
          <cell r="CT229" t="b">
            <v>0</v>
          </cell>
          <cell r="CV229" t="b">
            <v>0</v>
          </cell>
          <cell r="CX229" t="b">
            <v>0</v>
          </cell>
          <cell r="CZ229" t="b">
            <v>0</v>
          </cell>
          <cell r="DB229" t="b">
            <v>0</v>
          </cell>
          <cell r="DD229" t="b">
            <v>0</v>
          </cell>
          <cell r="DF229" t="b">
            <v>0</v>
          </cell>
          <cell r="DH229" t="b">
            <v>0</v>
          </cell>
          <cell r="DJ229" t="b">
            <v>0</v>
          </cell>
          <cell r="DL229" t="b">
            <v>0</v>
          </cell>
          <cell r="DN229" t="b">
            <v>0</v>
          </cell>
          <cell r="DP229" t="b">
            <v>0</v>
          </cell>
          <cell r="DV229">
            <v>0</v>
          </cell>
          <cell r="DX229">
            <v>0</v>
          </cell>
          <cell r="DZ229">
            <v>0</v>
          </cell>
          <cell r="EB229">
            <v>0</v>
          </cell>
          <cell r="ED229">
            <v>0</v>
          </cell>
          <cell r="EF229">
            <v>0</v>
          </cell>
          <cell r="EJ229">
            <v>0</v>
          </cell>
          <cell r="EL229">
            <v>0</v>
          </cell>
          <cell r="EN229">
            <v>0</v>
          </cell>
          <cell r="EP229">
            <v>0</v>
          </cell>
          <cell r="ER229">
            <v>0</v>
          </cell>
          <cell r="ET229">
            <v>0</v>
          </cell>
          <cell r="EX229">
            <v>0</v>
          </cell>
          <cell r="EZ229">
            <v>0</v>
          </cell>
          <cell r="FD229">
            <v>0</v>
          </cell>
          <cell r="FF229">
            <v>0</v>
          </cell>
        </row>
        <row r="230">
          <cell r="A230" t="str">
            <v>KYV41</v>
          </cell>
          <cell r="B230" t="str">
            <v>DK-East</v>
          </cell>
          <cell r="G230">
            <v>18</v>
          </cell>
          <cell r="H230">
            <v>0</v>
          </cell>
          <cell r="AK230">
            <v>5.9039999999999999</v>
          </cell>
          <cell r="AL230">
            <v>0</v>
          </cell>
          <cell r="AN230">
            <v>0</v>
          </cell>
          <cell r="AO230">
            <v>1.44</v>
          </cell>
          <cell r="AP230">
            <v>630</v>
          </cell>
          <cell r="AQ230">
            <v>1.8</v>
          </cell>
          <cell r="BG230" t="b">
            <v>0</v>
          </cell>
          <cell r="BO230" t="b">
            <v>0</v>
          </cell>
          <cell r="CA230" t="b">
            <v>0</v>
          </cell>
          <cell r="CB230" t="b">
            <v>0</v>
          </cell>
          <cell r="CD230" t="b">
            <v>0</v>
          </cell>
          <cell r="CE230" t="b">
            <v>0</v>
          </cell>
          <cell r="CG230" t="b">
            <v>0</v>
          </cell>
          <cell r="CH230" t="b">
            <v>0</v>
          </cell>
          <cell r="CP230" t="str">
            <v>ETHFOENG</v>
          </cell>
          <cell r="CT230" t="b">
            <v>0</v>
          </cell>
          <cell r="CV230" t="b">
            <v>0</v>
          </cell>
          <cell r="CX230" t="b">
            <v>0</v>
          </cell>
          <cell r="CZ230" t="b">
            <v>0</v>
          </cell>
          <cell r="DB230" t="b">
            <v>0</v>
          </cell>
          <cell r="DD230" t="b">
            <v>0</v>
          </cell>
          <cell r="DF230" t="b">
            <v>0</v>
          </cell>
          <cell r="DH230" t="b">
            <v>0</v>
          </cell>
          <cell r="DJ230" t="b">
            <v>0</v>
          </cell>
          <cell r="DL230" t="b">
            <v>0</v>
          </cell>
          <cell r="DN230" t="b">
            <v>0</v>
          </cell>
          <cell r="DP230" t="b">
            <v>0</v>
          </cell>
          <cell r="DV230">
            <v>0</v>
          </cell>
          <cell r="DX230">
            <v>0</v>
          </cell>
          <cell r="DZ230">
            <v>0</v>
          </cell>
          <cell r="EB230">
            <v>0</v>
          </cell>
          <cell r="ED230">
            <v>0</v>
          </cell>
          <cell r="EF230">
            <v>0</v>
          </cell>
          <cell r="EJ230">
            <v>0</v>
          </cell>
          <cell r="EL230">
            <v>0</v>
          </cell>
          <cell r="EN230">
            <v>0</v>
          </cell>
          <cell r="EP230">
            <v>0</v>
          </cell>
          <cell r="ER230">
            <v>0</v>
          </cell>
          <cell r="ET230">
            <v>0</v>
          </cell>
          <cell r="EX230">
            <v>0</v>
          </cell>
          <cell r="EZ230">
            <v>0</v>
          </cell>
          <cell r="FD230">
            <v>0</v>
          </cell>
          <cell r="FF230">
            <v>0</v>
          </cell>
        </row>
        <row r="231">
          <cell r="A231" t="str">
            <v>KYV41</v>
          </cell>
          <cell r="B231" t="str">
            <v>DK-East</v>
          </cell>
          <cell r="G231">
            <v>18</v>
          </cell>
          <cell r="H231">
            <v>0</v>
          </cell>
          <cell r="AK231">
            <v>5.9039999999999999</v>
          </cell>
          <cell r="AL231">
            <v>0</v>
          </cell>
          <cell r="AN231">
            <v>0</v>
          </cell>
          <cell r="AO231">
            <v>1.44</v>
          </cell>
          <cell r="AP231">
            <v>630</v>
          </cell>
          <cell r="AQ231">
            <v>1.8</v>
          </cell>
          <cell r="BG231" t="b">
            <v>0</v>
          </cell>
          <cell r="BO231" t="b">
            <v>0</v>
          </cell>
          <cell r="CA231" t="b">
            <v>0</v>
          </cell>
          <cell r="CB231" t="b">
            <v>0</v>
          </cell>
          <cell r="CD231" t="b">
            <v>0</v>
          </cell>
          <cell r="CE231" t="b">
            <v>0</v>
          </cell>
          <cell r="CG231" t="b">
            <v>0</v>
          </cell>
          <cell r="CH231" t="b">
            <v>0</v>
          </cell>
          <cell r="CP231" t="str">
            <v>ETHFOENG</v>
          </cell>
          <cell r="CT231" t="b">
            <v>0</v>
          </cell>
          <cell r="CV231" t="b">
            <v>0</v>
          </cell>
          <cell r="CX231" t="b">
            <v>0</v>
          </cell>
          <cell r="CZ231" t="b">
            <v>0</v>
          </cell>
          <cell r="DB231" t="b">
            <v>0</v>
          </cell>
          <cell r="DD231" t="b">
            <v>0</v>
          </cell>
          <cell r="DF231" t="b">
            <v>0</v>
          </cell>
          <cell r="DH231" t="b">
            <v>0</v>
          </cell>
          <cell r="DJ231" t="b">
            <v>0</v>
          </cell>
          <cell r="DL231" t="b">
            <v>0</v>
          </cell>
          <cell r="DN231" t="b">
            <v>0</v>
          </cell>
          <cell r="DP231" t="b">
            <v>0</v>
          </cell>
          <cell r="DV231">
            <v>0</v>
          </cell>
          <cell r="DX231">
            <v>0</v>
          </cell>
          <cell r="DZ231">
            <v>0</v>
          </cell>
          <cell r="EB231">
            <v>0</v>
          </cell>
          <cell r="ED231">
            <v>0</v>
          </cell>
          <cell r="EF231">
            <v>0</v>
          </cell>
          <cell r="EJ231">
            <v>0</v>
          </cell>
          <cell r="EL231">
            <v>0</v>
          </cell>
          <cell r="EN231">
            <v>0</v>
          </cell>
          <cell r="EP231">
            <v>0</v>
          </cell>
          <cell r="ER231">
            <v>0</v>
          </cell>
          <cell r="ET231">
            <v>0</v>
          </cell>
          <cell r="EX231">
            <v>0</v>
          </cell>
          <cell r="EZ231">
            <v>0</v>
          </cell>
          <cell r="FD231">
            <v>0</v>
          </cell>
          <cell r="FF231">
            <v>0</v>
          </cell>
        </row>
        <row r="232">
          <cell r="A232" t="str">
            <v>KYV51-52</v>
          </cell>
          <cell r="B232" t="str">
            <v>DK-East</v>
          </cell>
          <cell r="G232">
            <v>126</v>
          </cell>
          <cell r="H232">
            <v>0</v>
          </cell>
          <cell r="AK232">
            <v>21.923999999999999</v>
          </cell>
          <cell r="AL232">
            <v>0</v>
          </cell>
          <cell r="AN232">
            <v>0</v>
          </cell>
          <cell r="AO232">
            <v>5.04</v>
          </cell>
          <cell r="AP232">
            <v>1890</v>
          </cell>
          <cell r="AQ232">
            <v>10.08</v>
          </cell>
          <cell r="BG232" t="b">
            <v>0</v>
          </cell>
          <cell r="BO232" t="b">
            <v>0</v>
          </cell>
          <cell r="CA232" t="b">
            <v>0</v>
          </cell>
          <cell r="CB232" t="b">
            <v>0</v>
          </cell>
          <cell r="CD232" t="b">
            <v>0</v>
          </cell>
          <cell r="CE232" t="b">
            <v>0</v>
          </cell>
          <cell r="CG232" t="b">
            <v>0</v>
          </cell>
          <cell r="CH232" t="b">
            <v>0</v>
          </cell>
          <cell r="CP232" t="str">
            <v>ETHFOGTR</v>
          </cell>
          <cell r="CT232" t="b">
            <v>0</v>
          </cell>
          <cell r="CV232" t="b">
            <v>0</v>
          </cell>
          <cell r="CX232" t="b">
            <v>0</v>
          </cell>
          <cell r="CZ232" t="b">
            <v>0</v>
          </cell>
          <cell r="DB232" t="b">
            <v>0</v>
          </cell>
          <cell r="DD232" t="b">
            <v>0</v>
          </cell>
          <cell r="DF232" t="b">
            <v>0</v>
          </cell>
          <cell r="DH232" t="b">
            <v>0</v>
          </cell>
          <cell r="DJ232" t="b">
            <v>0</v>
          </cell>
          <cell r="DL232" t="b">
            <v>0</v>
          </cell>
          <cell r="DN232" t="b">
            <v>0</v>
          </cell>
          <cell r="DP232" t="b">
            <v>0</v>
          </cell>
          <cell r="DV232">
            <v>0</v>
          </cell>
          <cell r="DX232">
            <v>0</v>
          </cell>
          <cell r="DZ232">
            <v>0</v>
          </cell>
          <cell r="EB232">
            <v>0</v>
          </cell>
          <cell r="ED232">
            <v>0</v>
          </cell>
          <cell r="EF232">
            <v>0</v>
          </cell>
          <cell r="EJ232">
            <v>0</v>
          </cell>
          <cell r="EL232">
            <v>0</v>
          </cell>
          <cell r="EN232">
            <v>0</v>
          </cell>
          <cell r="EP232">
            <v>0</v>
          </cell>
          <cell r="ER232">
            <v>0</v>
          </cell>
          <cell r="ET232">
            <v>0</v>
          </cell>
          <cell r="EX232">
            <v>0</v>
          </cell>
          <cell r="EZ232">
            <v>0</v>
          </cell>
          <cell r="FD232">
            <v>0</v>
          </cell>
          <cell r="FF232">
            <v>0</v>
          </cell>
        </row>
        <row r="233">
          <cell r="A233" t="str">
            <v>KYV51-52</v>
          </cell>
          <cell r="B233" t="str">
            <v>DK-East</v>
          </cell>
          <cell r="G233">
            <v>126</v>
          </cell>
          <cell r="H233">
            <v>0</v>
          </cell>
          <cell r="AK233">
            <v>21.923999999999999</v>
          </cell>
          <cell r="AL233">
            <v>0</v>
          </cell>
          <cell r="AN233">
            <v>0</v>
          </cell>
          <cell r="AO233">
            <v>5.04</v>
          </cell>
          <cell r="AP233">
            <v>1890</v>
          </cell>
          <cell r="AQ233">
            <v>10.08</v>
          </cell>
          <cell r="BG233" t="b">
            <v>0</v>
          </cell>
          <cell r="BO233" t="b">
            <v>0</v>
          </cell>
          <cell r="CA233" t="b">
            <v>0</v>
          </cell>
          <cell r="CB233" t="b">
            <v>0</v>
          </cell>
          <cell r="CD233" t="b">
            <v>0</v>
          </cell>
          <cell r="CE233" t="b">
            <v>0</v>
          </cell>
          <cell r="CG233" t="b">
            <v>0</v>
          </cell>
          <cell r="CH233" t="b">
            <v>0</v>
          </cell>
          <cell r="CP233" t="str">
            <v>ETHFOGTR</v>
          </cell>
          <cell r="CT233" t="b">
            <v>0</v>
          </cell>
          <cell r="CV233" t="b">
            <v>0</v>
          </cell>
          <cell r="CX233" t="b">
            <v>0</v>
          </cell>
          <cell r="CZ233" t="b">
            <v>0</v>
          </cell>
          <cell r="DB233" t="b">
            <v>0</v>
          </cell>
          <cell r="DD233" t="b">
            <v>0</v>
          </cell>
          <cell r="DF233" t="b">
            <v>0</v>
          </cell>
          <cell r="DH233" t="b">
            <v>0</v>
          </cell>
          <cell r="DJ233" t="b">
            <v>0</v>
          </cell>
          <cell r="DL233" t="b">
            <v>0</v>
          </cell>
          <cell r="DN233" t="b">
            <v>0</v>
          </cell>
          <cell r="DP233" t="b">
            <v>0</v>
          </cell>
          <cell r="DV233">
            <v>0</v>
          </cell>
          <cell r="DX233">
            <v>0</v>
          </cell>
          <cell r="DZ233">
            <v>0</v>
          </cell>
          <cell r="EB233">
            <v>0</v>
          </cell>
          <cell r="ED233">
            <v>0</v>
          </cell>
          <cell r="EF233">
            <v>0</v>
          </cell>
          <cell r="EJ233">
            <v>0</v>
          </cell>
          <cell r="EL233">
            <v>0</v>
          </cell>
          <cell r="EN233">
            <v>0</v>
          </cell>
          <cell r="EP233">
            <v>0</v>
          </cell>
          <cell r="ER233">
            <v>0</v>
          </cell>
          <cell r="ET233">
            <v>0</v>
          </cell>
          <cell r="EX233">
            <v>0</v>
          </cell>
          <cell r="EZ233">
            <v>0</v>
          </cell>
          <cell r="FD233">
            <v>0</v>
          </cell>
          <cell r="FF233">
            <v>0</v>
          </cell>
        </row>
        <row r="234">
          <cell r="A234" t="str">
            <v>MAV31</v>
          </cell>
          <cell r="B234" t="str">
            <v>DK-East</v>
          </cell>
          <cell r="G234">
            <v>70</v>
          </cell>
          <cell r="H234">
            <v>0</v>
          </cell>
          <cell r="AK234">
            <v>12.389999999999999</v>
          </cell>
          <cell r="AL234">
            <v>0</v>
          </cell>
          <cell r="AN234">
            <v>0</v>
          </cell>
          <cell r="AO234">
            <v>2.8000000000000003</v>
          </cell>
          <cell r="AP234">
            <v>1050</v>
          </cell>
          <cell r="AQ234">
            <v>5.6000000000000005</v>
          </cell>
          <cell r="BG234" t="b">
            <v>0</v>
          </cell>
          <cell r="BO234" t="b">
            <v>0</v>
          </cell>
          <cell r="CA234" t="b">
            <v>0</v>
          </cell>
          <cell r="CB234" t="b">
            <v>0</v>
          </cell>
          <cell r="CD234" t="b">
            <v>0</v>
          </cell>
          <cell r="CE234" t="b">
            <v>0</v>
          </cell>
          <cell r="CG234" t="b">
            <v>0</v>
          </cell>
          <cell r="CH234" t="b">
            <v>0</v>
          </cell>
          <cell r="CP234" t="str">
            <v>ETHFOGTR</v>
          </cell>
          <cell r="CT234" t="b">
            <v>0</v>
          </cell>
          <cell r="CV234" t="b">
            <v>0</v>
          </cell>
          <cell r="CX234" t="b">
            <v>0</v>
          </cell>
          <cell r="CZ234" t="b">
            <v>0</v>
          </cell>
          <cell r="DB234" t="b">
            <v>0</v>
          </cell>
          <cell r="DD234" t="b">
            <v>0</v>
          </cell>
          <cell r="DF234" t="b">
            <v>0</v>
          </cell>
          <cell r="DH234" t="b">
            <v>0</v>
          </cell>
          <cell r="DJ234" t="b">
            <v>0</v>
          </cell>
          <cell r="DL234" t="b">
            <v>0</v>
          </cell>
          <cell r="DN234" t="b">
            <v>0</v>
          </cell>
          <cell r="DP234" t="b">
            <v>0</v>
          </cell>
          <cell r="DV234">
            <v>0</v>
          </cell>
          <cell r="DX234">
            <v>0</v>
          </cell>
          <cell r="DZ234">
            <v>0</v>
          </cell>
          <cell r="EB234">
            <v>0</v>
          </cell>
          <cell r="ED234">
            <v>0</v>
          </cell>
          <cell r="EF234">
            <v>0</v>
          </cell>
          <cell r="EJ234">
            <v>0</v>
          </cell>
          <cell r="EL234">
            <v>0</v>
          </cell>
          <cell r="EN234">
            <v>0</v>
          </cell>
          <cell r="EP234">
            <v>0</v>
          </cell>
          <cell r="ER234">
            <v>0</v>
          </cell>
          <cell r="ET234">
            <v>0</v>
          </cell>
          <cell r="EX234">
            <v>0</v>
          </cell>
          <cell r="EZ234">
            <v>0</v>
          </cell>
          <cell r="FD234">
            <v>0</v>
          </cell>
          <cell r="FF234">
            <v>0</v>
          </cell>
        </row>
        <row r="235">
          <cell r="A235" t="str">
            <v>MAV31</v>
          </cell>
          <cell r="B235" t="str">
            <v>DK-East</v>
          </cell>
          <cell r="G235">
            <v>70</v>
          </cell>
          <cell r="H235">
            <v>0</v>
          </cell>
          <cell r="AK235">
            <v>12.389999999999999</v>
          </cell>
          <cell r="AL235">
            <v>0</v>
          </cell>
          <cell r="AN235">
            <v>0</v>
          </cell>
          <cell r="AO235">
            <v>2.8000000000000003</v>
          </cell>
          <cell r="AP235">
            <v>1050</v>
          </cell>
          <cell r="AQ235">
            <v>5.6000000000000005</v>
          </cell>
          <cell r="BG235" t="b">
            <v>0</v>
          </cell>
          <cell r="BO235" t="b">
            <v>0</v>
          </cell>
          <cell r="CA235" t="b">
            <v>0</v>
          </cell>
          <cell r="CB235" t="b">
            <v>0</v>
          </cell>
          <cell r="CD235" t="b">
            <v>0</v>
          </cell>
          <cell r="CE235" t="b">
            <v>0</v>
          </cell>
          <cell r="CG235" t="b">
            <v>0</v>
          </cell>
          <cell r="CH235" t="b">
            <v>0</v>
          </cell>
          <cell r="CP235" t="str">
            <v>ETHFOGTR</v>
          </cell>
          <cell r="CT235" t="b">
            <v>0</v>
          </cell>
          <cell r="CV235" t="b">
            <v>0</v>
          </cell>
          <cell r="CX235" t="b">
            <v>0</v>
          </cell>
          <cell r="CZ235" t="b">
            <v>0</v>
          </cell>
          <cell r="DB235" t="b">
            <v>0</v>
          </cell>
          <cell r="DD235" t="b">
            <v>0</v>
          </cell>
          <cell r="DF235" t="b">
            <v>0</v>
          </cell>
          <cell r="DH235" t="b">
            <v>0</v>
          </cell>
          <cell r="DJ235" t="b">
            <v>0</v>
          </cell>
          <cell r="DL235" t="b">
            <v>0</v>
          </cell>
          <cell r="DN235" t="b">
            <v>0</v>
          </cell>
          <cell r="DP235" t="b">
            <v>0</v>
          </cell>
          <cell r="DV235">
            <v>0</v>
          </cell>
          <cell r="DX235">
            <v>0</v>
          </cell>
          <cell r="DZ235">
            <v>0</v>
          </cell>
          <cell r="EB235">
            <v>0</v>
          </cell>
          <cell r="ED235">
            <v>0</v>
          </cell>
          <cell r="EF235">
            <v>0</v>
          </cell>
          <cell r="EJ235">
            <v>0</v>
          </cell>
          <cell r="EL235">
            <v>0</v>
          </cell>
          <cell r="EN235">
            <v>0</v>
          </cell>
          <cell r="EP235">
            <v>0</v>
          </cell>
          <cell r="ER235">
            <v>0</v>
          </cell>
          <cell r="ET235">
            <v>0</v>
          </cell>
          <cell r="EX235">
            <v>0</v>
          </cell>
          <cell r="EZ235">
            <v>0</v>
          </cell>
          <cell r="FD235">
            <v>0</v>
          </cell>
          <cell r="FF235">
            <v>0</v>
          </cell>
        </row>
        <row r="236">
          <cell r="A236" t="str">
            <v>MAV32</v>
          </cell>
          <cell r="B236" t="str">
            <v>DK-East</v>
          </cell>
          <cell r="G236">
            <v>100</v>
          </cell>
          <cell r="H236">
            <v>0</v>
          </cell>
          <cell r="AK236">
            <v>35</v>
          </cell>
          <cell r="AL236">
            <v>0</v>
          </cell>
          <cell r="AN236">
            <v>0</v>
          </cell>
          <cell r="AO236">
            <v>4</v>
          </cell>
          <cell r="AP236">
            <v>1500</v>
          </cell>
          <cell r="AQ236">
            <v>8</v>
          </cell>
          <cell r="BG236" t="b">
            <v>0</v>
          </cell>
          <cell r="BO236" t="b">
            <v>0</v>
          </cell>
          <cell r="CA236" t="b">
            <v>0</v>
          </cell>
          <cell r="CB236" t="b">
            <v>0</v>
          </cell>
          <cell r="CD236" t="b">
            <v>0</v>
          </cell>
          <cell r="CE236" t="b">
            <v>0</v>
          </cell>
          <cell r="CG236" t="b">
            <v>0</v>
          </cell>
          <cell r="CH236" t="b">
            <v>0</v>
          </cell>
          <cell r="CP236" t="str">
            <v>ETHFOGTR</v>
          </cell>
          <cell r="CT236" t="b">
            <v>0</v>
          </cell>
          <cell r="CV236" t="b">
            <v>0</v>
          </cell>
          <cell r="CX236" t="b">
            <v>0</v>
          </cell>
          <cell r="CZ236" t="b">
            <v>0</v>
          </cell>
          <cell r="DB236" t="b">
            <v>0</v>
          </cell>
          <cell r="DD236" t="b">
            <v>0</v>
          </cell>
          <cell r="DF236" t="b">
            <v>0</v>
          </cell>
          <cell r="DH236" t="b">
            <v>0</v>
          </cell>
          <cell r="DJ236" t="b">
            <v>0</v>
          </cell>
          <cell r="DL236" t="b">
            <v>0</v>
          </cell>
          <cell r="DN236" t="b">
            <v>0</v>
          </cell>
          <cell r="DP236" t="b">
            <v>0</v>
          </cell>
          <cell r="DV236">
            <v>0</v>
          </cell>
          <cell r="DX236">
            <v>0</v>
          </cell>
          <cell r="DZ236">
            <v>0</v>
          </cell>
          <cell r="EB236">
            <v>0</v>
          </cell>
          <cell r="ED236">
            <v>0</v>
          </cell>
          <cell r="EF236">
            <v>0</v>
          </cell>
          <cell r="EJ236">
            <v>0</v>
          </cell>
          <cell r="EL236">
            <v>0</v>
          </cell>
          <cell r="EN236">
            <v>0</v>
          </cell>
          <cell r="EP236">
            <v>0</v>
          </cell>
          <cell r="ER236">
            <v>0</v>
          </cell>
          <cell r="ET236">
            <v>0</v>
          </cell>
          <cell r="EX236">
            <v>0</v>
          </cell>
          <cell r="EZ236">
            <v>0</v>
          </cell>
          <cell r="FD236">
            <v>0</v>
          </cell>
          <cell r="FF236">
            <v>0</v>
          </cell>
        </row>
        <row r="237">
          <cell r="A237" t="str">
            <v>STV1</v>
          </cell>
          <cell r="B237" t="str">
            <v>DK-East</v>
          </cell>
          <cell r="G237">
            <v>143</v>
          </cell>
          <cell r="H237">
            <v>0</v>
          </cell>
          <cell r="AK237">
            <v>51.336999999999996</v>
          </cell>
          <cell r="AL237">
            <v>0</v>
          </cell>
          <cell r="AN237">
            <v>0</v>
          </cell>
          <cell r="AO237">
            <v>22.536800000000003</v>
          </cell>
          <cell r="AP237">
            <v>3553.55</v>
          </cell>
          <cell r="AQ237">
            <v>20.020000000000003</v>
          </cell>
          <cell r="BG237" t="b">
            <v>0</v>
          </cell>
          <cell r="BO237" t="b">
            <v>0</v>
          </cell>
          <cell r="CA237" t="b">
            <v>0</v>
          </cell>
          <cell r="CB237" t="b">
            <v>0</v>
          </cell>
          <cell r="CD237" t="b">
            <v>0</v>
          </cell>
          <cell r="CE237" t="b">
            <v>0</v>
          </cell>
          <cell r="CG237" t="b">
            <v>0</v>
          </cell>
          <cell r="CH237" t="b">
            <v>0</v>
          </cell>
          <cell r="CP237" t="str">
            <v>ETCOASTM</v>
          </cell>
          <cell r="CT237" t="b">
            <v>0</v>
          </cell>
          <cell r="CV237" t="b">
            <v>0</v>
          </cell>
          <cell r="CX237" t="b">
            <v>0</v>
          </cell>
          <cell r="CZ237" t="b">
            <v>0</v>
          </cell>
          <cell r="DB237" t="b">
            <v>0</v>
          </cell>
          <cell r="DD237" t="b">
            <v>0</v>
          </cell>
          <cell r="DF237" t="b">
            <v>0</v>
          </cell>
          <cell r="DH237" t="b">
            <v>0</v>
          </cell>
          <cell r="DJ237" t="b">
            <v>0</v>
          </cell>
          <cell r="DL237" t="b">
            <v>0</v>
          </cell>
          <cell r="DN237" t="b">
            <v>0</v>
          </cell>
          <cell r="DP237" t="b">
            <v>0</v>
          </cell>
          <cell r="DV237">
            <v>0</v>
          </cell>
          <cell r="DX237">
            <v>0</v>
          </cell>
          <cell r="DZ237">
            <v>0</v>
          </cell>
          <cell r="EB237">
            <v>0</v>
          </cell>
          <cell r="ED237">
            <v>0</v>
          </cell>
          <cell r="EF237">
            <v>0</v>
          </cell>
          <cell r="EJ237">
            <v>0</v>
          </cell>
          <cell r="EL237">
            <v>0</v>
          </cell>
          <cell r="EN237">
            <v>0</v>
          </cell>
          <cell r="EP237">
            <v>0</v>
          </cell>
          <cell r="ER237">
            <v>0</v>
          </cell>
          <cell r="ET237">
            <v>0</v>
          </cell>
          <cell r="EX237">
            <v>0</v>
          </cell>
          <cell r="EZ237">
            <v>0</v>
          </cell>
          <cell r="FD237">
            <v>0</v>
          </cell>
          <cell r="FF237">
            <v>0</v>
          </cell>
        </row>
        <row r="238">
          <cell r="A238" t="str">
            <v>STV1</v>
          </cell>
          <cell r="B238" t="str">
            <v>DK-East</v>
          </cell>
          <cell r="G238">
            <v>143</v>
          </cell>
          <cell r="H238">
            <v>0</v>
          </cell>
          <cell r="AK238">
            <v>51.336999999999996</v>
          </cell>
          <cell r="AL238">
            <v>0</v>
          </cell>
          <cell r="AN238">
            <v>0</v>
          </cell>
          <cell r="AO238">
            <v>22.536800000000003</v>
          </cell>
          <cell r="AP238">
            <v>3553.55</v>
          </cell>
          <cell r="AQ238">
            <v>27.17</v>
          </cell>
          <cell r="BG238" t="b">
            <v>0</v>
          </cell>
          <cell r="BO238" t="b">
            <v>0</v>
          </cell>
          <cell r="CA238" t="b">
            <v>0</v>
          </cell>
          <cell r="CB238" t="b">
            <v>0</v>
          </cell>
          <cell r="CD238" t="b">
            <v>0</v>
          </cell>
          <cell r="CE238" t="b">
            <v>0</v>
          </cell>
          <cell r="CG238" t="b">
            <v>0</v>
          </cell>
          <cell r="CH238" t="b">
            <v>0</v>
          </cell>
          <cell r="CP238" t="str">
            <v>ETCOASTM</v>
          </cell>
          <cell r="CT238" t="b">
            <v>0</v>
          </cell>
          <cell r="CV238" t="b">
            <v>0</v>
          </cell>
          <cell r="CX238" t="b">
            <v>0</v>
          </cell>
          <cell r="CZ238" t="b">
            <v>0</v>
          </cell>
          <cell r="DB238" t="b">
            <v>0</v>
          </cell>
          <cell r="DD238" t="b">
            <v>0</v>
          </cell>
          <cell r="DF238" t="b">
            <v>0</v>
          </cell>
          <cell r="DH238" t="b">
            <v>0</v>
          </cell>
          <cell r="DJ238" t="b">
            <v>0</v>
          </cell>
          <cell r="DL238" t="b">
            <v>0</v>
          </cell>
          <cell r="DN238" t="b">
            <v>0</v>
          </cell>
          <cell r="DP238" t="b">
            <v>0</v>
          </cell>
          <cell r="DV238">
            <v>0</v>
          </cell>
          <cell r="DX238">
            <v>0</v>
          </cell>
          <cell r="DZ238">
            <v>0</v>
          </cell>
          <cell r="EB238">
            <v>0</v>
          </cell>
          <cell r="ED238">
            <v>0</v>
          </cell>
          <cell r="EF238">
            <v>0</v>
          </cell>
          <cell r="EJ238">
            <v>0</v>
          </cell>
          <cell r="EL238">
            <v>0</v>
          </cell>
          <cell r="EN238">
            <v>0</v>
          </cell>
          <cell r="EP238">
            <v>0</v>
          </cell>
          <cell r="ER238">
            <v>0</v>
          </cell>
          <cell r="ET238">
            <v>0</v>
          </cell>
          <cell r="EX238">
            <v>0</v>
          </cell>
          <cell r="EZ238">
            <v>0</v>
          </cell>
          <cell r="FD238">
            <v>0</v>
          </cell>
          <cell r="FF238">
            <v>0</v>
          </cell>
        </row>
        <row r="239">
          <cell r="A239" t="str">
            <v>STV1</v>
          </cell>
          <cell r="B239" t="str">
            <v>DK-East</v>
          </cell>
          <cell r="G239">
            <v>143</v>
          </cell>
          <cell r="H239">
            <v>0</v>
          </cell>
          <cell r="AK239">
            <v>51.336999999999996</v>
          </cell>
          <cell r="AL239">
            <v>0</v>
          </cell>
          <cell r="AN239">
            <v>0</v>
          </cell>
          <cell r="AO239">
            <v>22.536800000000003</v>
          </cell>
          <cell r="AP239">
            <v>3553.55</v>
          </cell>
          <cell r="AQ239">
            <v>27.17</v>
          </cell>
          <cell r="BG239" t="b">
            <v>0</v>
          </cell>
          <cell r="BO239" t="b">
            <v>0</v>
          </cell>
          <cell r="CA239" t="b">
            <v>0</v>
          </cell>
          <cell r="CB239" t="b">
            <v>0</v>
          </cell>
          <cell r="CD239" t="b">
            <v>0</v>
          </cell>
          <cell r="CE239" t="b">
            <v>0</v>
          </cell>
          <cell r="CG239" t="b">
            <v>0</v>
          </cell>
          <cell r="CH239" t="b">
            <v>0</v>
          </cell>
          <cell r="CP239" t="str">
            <v>ETCOASTM</v>
          </cell>
          <cell r="CT239" t="b">
            <v>0</v>
          </cell>
          <cell r="CV239" t="b">
            <v>0</v>
          </cell>
          <cell r="CX239" t="b">
            <v>0</v>
          </cell>
          <cell r="CZ239" t="b">
            <v>0</v>
          </cell>
          <cell r="DB239" t="b">
            <v>0</v>
          </cell>
          <cell r="DD239" t="b">
            <v>0</v>
          </cell>
          <cell r="DF239" t="b">
            <v>0</v>
          </cell>
          <cell r="DH239" t="b">
            <v>0</v>
          </cell>
          <cell r="DJ239" t="b">
            <v>0</v>
          </cell>
          <cell r="DL239" t="b">
            <v>0</v>
          </cell>
          <cell r="DN239" t="b">
            <v>0</v>
          </cell>
          <cell r="DP239" t="b">
            <v>0</v>
          </cell>
          <cell r="DV239">
            <v>0</v>
          </cell>
          <cell r="DX239">
            <v>0</v>
          </cell>
          <cell r="DZ239">
            <v>0</v>
          </cell>
          <cell r="EB239">
            <v>0</v>
          </cell>
          <cell r="ED239">
            <v>0</v>
          </cell>
          <cell r="EF239">
            <v>0</v>
          </cell>
          <cell r="EJ239">
            <v>0</v>
          </cell>
          <cell r="EL239">
            <v>0</v>
          </cell>
          <cell r="EN239">
            <v>0</v>
          </cell>
          <cell r="EP239">
            <v>0</v>
          </cell>
          <cell r="ER239">
            <v>0</v>
          </cell>
          <cell r="ET239">
            <v>0</v>
          </cell>
          <cell r="EX239">
            <v>0</v>
          </cell>
          <cell r="EZ239">
            <v>0</v>
          </cell>
          <cell r="FD239">
            <v>0</v>
          </cell>
          <cell r="FF239">
            <v>0</v>
          </cell>
        </row>
        <row r="240">
          <cell r="A240" t="str">
            <v>STV1</v>
          </cell>
          <cell r="B240" t="str">
            <v>DK-East</v>
          </cell>
          <cell r="G240">
            <v>143</v>
          </cell>
          <cell r="H240">
            <v>0</v>
          </cell>
          <cell r="AK240">
            <v>51.336999999999996</v>
          </cell>
          <cell r="AL240">
            <v>0</v>
          </cell>
          <cell r="AN240">
            <v>0</v>
          </cell>
          <cell r="AO240">
            <v>11.44</v>
          </cell>
          <cell r="AP240">
            <v>2860</v>
          </cell>
          <cell r="AQ240">
            <v>20.020000000000003</v>
          </cell>
          <cell r="BG240" t="b">
            <v>0</v>
          </cell>
          <cell r="BO240" t="b">
            <v>0</v>
          </cell>
          <cell r="CA240" t="b">
            <v>0</v>
          </cell>
          <cell r="CB240" t="b">
            <v>0</v>
          </cell>
          <cell r="CD240" t="b">
            <v>0</v>
          </cell>
          <cell r="CE240" t="b">
            <v>0</v>
          </cell>
          <cell r="CG240" t="b">
            <v>0</v>
          </cell>
          <cell r="CH240" t="b">
            <v>0</v>
          </cell>
          <cell r="CP240" t="str">
            <v>ETHFOSTM</v>
          </cell>
          <cell r="CT240" t="b">
            <v>0</v>
          </cell>
          <cell r="CV240" t="b">
            <v>0</v>
          </cell>
          <cell r="CX240" t="b">
            <v>0</v>
          </cell>
          <cell r="CZ240" t="b">
            <v>0</v>
          </cell>
          <cell r="DB240" t="b">
            <v>0</v>
          </cell>
          <cell r="DD240" t="b">
            <v>0</v>
          </cell>
          <cell r="DF240" t="b">
            <v>0</v>
          </cell>
          <cell r="DH240" t="b">
            <v>0</v>
          </cell>
          <cell r="DJ240" t="b">
            <v>0</v>
          </cell>
          <cell r="DL240" t="b">
            <v>0</v>
          </cell>
          <cell r="DN240" t="b">
            <v>0</v>
          </cell>
          <cell r="DP240" t="b">
            <v>0</v>
          </cell>
          <cell r="DV240">
            <v>0</v>
          </cell>
          <cell r="DX240">
            <v>0</v>
          </cell>
          <cell r="DZ240">
            <v>0</v>
          </cell>
          <cell r="EB240">
            <v>0</v>
          </cell>
          <cell r="ED240">
            <v>0</v>
          </cell>
          <cell r="EF240">
            <v>0</v>
          </cell>
          <cell r="EJ240">
            <v>0</v>
          </cell>
          <cell r="EL240">
            <v>0</v>
          </cell>
          <cell r="EN240">
            <v>0</v>
          </cell>
          <cell r="EP240">
            <v>0</v>
          </cell>
          <cell r="ER240">
            <v>0</v>
          </cell>
          <cell r="ET240">
            <v>0</v>
          </cell>
          <cell r="EX240">
            <v>0</v>
          </cell>
          <cell r="EZ240">
            <v>0</v>
          </cell>
          <cell r="FD240">
            <v>0</v>
          </cell>
          <cell r="FF240">
            <v>0</v>
          </cell>
        </row>
        <row r="241">
          <cell r="A241" t="str">
            <v>STV2</v>
          </cell>
          <cell r="B241" t="str">
            <v>DK-East</v>
          </cell>
          <cell r="G241">
            <v>270</v>
          </cell>
          <cell r="H241">
            <v>0</v>
          </cell>
          <cell r="AK241">
            <v>99.36</v>
          </cell>
          <cell r="AL241">
            <v>0</v>
          </cell>
          <cell r="AN241">
            <v>0</v>
          </cell>
          <cell r="AO241">
            <v>42.552000000000007</v>
          </cell>
          <cell r="AP241">
            <v>6709.5</v>
          </cell>
          <cell r="AQ241">
            <v>37.800000000000004</v>
          </cell>
          <cell r="BG241" t="b">
            <v>0</v>
          </cell>
          <cell r="BO241" t="b">
            <v>0</v>
          </cell>
          <cell r="CA241" t="b">
            <v>0</v>
          </cell>
          <cell r="CB241" t="b">
            <v>0</v>
          </cell>
          <cell r="CD241" t="b">
            <v>0</v>
          </cell>
          <cell r="CE241" t="b">
            <v>0</v>
          </cell>
          <cell r="CG241" t="b">
            <v>0</v>
          </cell>
          <cell r="CH241" t="b">
            <v>0</v>
          </cell>
          <cell r="CP241" t="str">
            <v>ETCOASTM</v>
          </cell>
          <cell r="CT241" t="b">
            <v>0</v>
          </cell>
          <cell r="CV241" t="b">
            <v>0</v>
          </cell>
          <cell r="CX241" t="b">
            <v>0</v>
          </cell>
          <cell r="CZ241" t="b">
            <v>0</v>
          </cell>
          <cell r="DB241" t="b">
            <v>0</v>
          </cell>
          <cell r="DD241" t="b">
            <v>0</v>
          </cell>
          <cell r="DF241" t="b">
            <v>0</v>
          </cell>
          <cell r="DH241" t="b">
            <v>0</v>
          </cell>
          <cell r="DJ241" t="b">
            <v>0</v>
          </cell>
          <cell r="DL241" t="b">
            <v>0</v>
          </cell>
          <cell r="DN241" t="b">
            <v>0</v>
          </cell>
          <cell r="DP241" t="b">
            <v>0</v>
          </cell>
          <cell r="DV241">
            <v>0</v>
          </cell>
          <cell r="DX241">
            <v>0</v>
          </cell>
          <cell r="DZ241">
            <v>0</v>
          </cell>
          <cell r="EB241">
            <v>0</v>
          </cell>
          <cell r="ED241">
            <v>0</v>
          </cell>
          <cell r="EF241">
            <v>0</v>
          </cell>
          <cell r="EJ241">
            <v>0</v>
          </cell>
          <cell r="EL241">
            <v>0</v>
          </cell>
          <cell r="EN241">
            <v>0</v>
          </cell>
          <cell r="EP241">
            <v>0</v>
          </cell>
          <cell r="ER241">
            <v>0</v>
          </cell>
          <cell r="ET241">
            <v>0</v>
          </cell>
          <cell r="EX241">
            <v>0</v>
          </cell>
          <cell r="EZ241">
            <v>0</v>
          </cell>
          <cell r="FD241">
            <v>0</v>
          </cell>
          <cell r="FF241">
            <v>0</v>
          </cell>
        </row>
        <row r="242">
          <cell r="A242" t="str">
            <v>STV2</v>
          </cell>
          <cell r="B242" t="str">
            <v>DK-East</v>
          </cell>
          <cell r="G242">
            <v>270</v>
          </cell>
          <cell r="H242">
            <v>0</v>
          </cell>
          <cell r="AK242">
            <v>99.36</v>
          </cell>
          <cell r="AL242">
            <v>0</v>
          </cell>
          <cell r="AN242">
            <v>0</v>
          </cell>
          <cell r="AO242">
            <v>42.552000000000007</v>
          </cell>
          <cell r="AP242">
            <v>6709.5</v>
          </cell>
          <cell r="AQ242">
            <v>37.800000000000004</v>
          </cell>
          <cell r="BG242" t="b">
            <v>0</v>
          </cell>
          <cell r="BO242" t="b">
            <v>0</v>
          </cell>
          <cell r="CA242" t="b">
            <v>0</v>
          </cell>
          <cell r="CB242" t="b">
            <v>0</v>
          </cell>
          <cell r="CD242" t="b">
            <v>0</v>
          </cell>
          <cell r="CE242" t="b">
            <v>0</v>
          </cell>
          <cell r="CG242" t="b">
            <v>0</v>
          </cell>
          <cell r="CH242" t="b">
            <v>0</v>
          </cell>
          <cell r="CP242" t="str">
            <v>ETCOASTM</v>
          </cell>
          <cell r="CT242" t="b">
            <v>0</v>
          </cell>
          <cell r="CV242" t="b">
            <v>0</v>
          </cell>
          <cell r="CX242" t="b">
            <v>0</v>
          </cell>
          <cell r="CZ242" t="b">
            <v>0</v>
          </cell>
          <cell r="DB242" t="b">
            <v>0</v>
          </cell>
          <cell r="DD242" t="b">
            <v>0</v>
          </cell>
          <cell r="DF242" t="b">
            <v>0</v>
          </cell>
          <cell r="DH242" t="b">
            <v>0</v>
          </cell>
          <cell r="DJ242" t="b">
            <v>0</v>
          </cell>
          <cell r="DL242" t="b">
            <v>0</v>
          </cell>
          <cell r="DN242" t="b">
            <v>0</v>
          </cell>
          <cell r="DP242" t="b">
            <v>0</v>
          </cell>
          <cell r="DV242">
            <v>0</v>
          </cell>
          <cell r="DX242">
            <v>0</v>
          </cell>
          <cell r="DZ242">
            <v>0</v>
          </cell>
          <cell r="EB242">
            <v>0</v>
          </cell>
          <cell r="ED242">
            <v>0</v>
          </cell>
          <cell r="EF242">
            <v>0</v>
          </cell>
          <cell r="EJ242">
            <v>0</v>
          </cell>
          <cell r="EL242">
            <v>0</v>
          </cell>
          <cell r="EN242">
            <v>0</v>
          </cell>
          <cell r="EP242">
            <v>0</v>
          </cell>
          <cell r="ER242">
            <v>0</v>
          </cell>
          <cell r="ET242">
            <v>0</v>
          </cell>
          <cell r="EX242">
            <v>0</v>
          </cell>
          <cell r="EZ242">
            <v>0</v>
          </cell>
          <cell r="FD242">
            <v>0</v>
          </cell>
          <cell r="FF242">
            <v>0</v>
          </cell>
        </row>
        <row r="243">
          <cell r="A243" t="str">
            <v>STV2</v>
          </cell>
          <cell r="B243" t="str">
            <v>DK-East</v>
          </cell>
          <cell r="G243">
            <v>270</v>
          </cell>
          <cell r="H243">
            <v>0</v>
          </cell>
          <cell r="AK243">
            <v>99.36</v>
          </cell>
          <cell r="AL243">
            <v>0</v>
          </cell>
          <cell r="AN243">
            <v>0</v>
          </cell>
          <cell r="AO243">
            <v>42.552000000000007</v>
          </cell>
          <cell r="AP243">
            <v>6709.5</v>
          </cell>
          <cell r="AQ243">
            <v>37.800000000000004</v>
          </cell>
          <cell r="BG243" t="b">
            <v>0</v>
          </cell>
          <cell r="BO243" t="b">
            <v>0</v>
          </cell>
          <cell r="CA243" t="b">
            <v>0</v>
          </cell>
          <cell r="CB243" t="b">
            <v>0</v>
          </cell>
          <cell r="CD243" t="b">
            <v>0</v>
          </cell>
          <cell r="CE243" t="b">
            <v>0</v>
          </cell>
          <cell r="CG243" t="b">
            <v>0</v>
          </cell>
          <cell r="CH243" t="b">
            <v>0</v>
          </cell>
          <cell r="CP243" t="str">
            <v>ETCOASTM</v>
          </cell>
          <cell r="CT243" t="b">
            <v>0</v>
          </cell>
          <cell r="CV243" t="b">
            <v>0</v>
          </cell>
          <cell r="CX243" t="b">
            <v>0</v>
          </cell>
          <cell r="CZ243" t="b">
            <v>0</v>
          </cell>
          <cell r="DB243" t="b">
            <v>0</v>
          </cell>
          <cell r="DD243" t="b">
            <v>0</v>
          </cell>
          <cell r="DF243" t="b">
            <v>0</v>
          </cell>
          <cell r="DH243" t="b">
            <v>0</v>
          </cell>
          <cell r="DJ243" t="b">
            <v>0</v>
          </cell>
          <cell r="DL243" t="b">
            <v>0</v>
          </cell>
          <cell r="DN243" t="b">
            <v>0</v>
          </cell>
          <cell r="DP243" t="b">
            <v>0</v>
          </cell>
          <cell r="DV243">
            <v>0</v>
          </cell>
          <cell r="DX243">
            <v>0</v>
          </cell>
          <cell r="DZ243">
            <v>0</v>
          </cell>
          <cell r="EB243">
            <v>0</v>
          </cell>
          <cell r="ED243">
            <v>0</v>
          </cell>
          <cell r="EF243">
            <v>0</v>
          </cell>
          <cell r="EJ243">
            <v>0</v>
          </cell>
          <cell r="EL243">
            <v>0</v>
          </cell>
          <cell r="EN243">
            <v>0</v>
          </cell>
          <cell r="EP243">
            <v>0</v>
          </cell>
          <cell r="ER243">
            <v>0</v>
          </cell>
          <cell r="ET243">
            <v>0</v>
          </cell>
          <cell r="EX243">
            <v>0</v>
          </cell>
          <cell r="EZ243">
            <v>0</v>
          </cell>
          <cell r="FD243">
            <v>0</v>
          </cell>
          <cell r="FF243">
            <v>0</v>
          </cell>
        </row>
        <row r="244">
          <cell r="A244" t="str">
            <v>STV2</v>
          </cell>
          <cell r="B244" t="str">
            <v>DK-East</v>
          </cell>
          <cell r="G244">
            <v>270</v>
          </cell>
          <cell r="H244">
            <v>0</v>
          </cell>
          <cell r="AK244">
            <v>99.36</v>
          </cell>
          <cell r="AL244">
            <v>0</v>
          </cell>
          <cell r="AN244">
            <v>0</v>
          </cell>
          <cell r="AO244">
            <v>42.552000000000007</v>
          </cell>
          <cell r="AP244">
            <v>6709.5</v>
          </cell>
          <cell r="AQ244">
            <v>51.3</v>
          </cell>
          <cell r="BG244" t="b">
            <v>0</v>
          </cell>
          <cell r="BO244" t="b">
            <v>0</v>
          </cell>
          <cell r="CA244" t="b">
            <v>0</v>
          </cell>
          <cell r="CB244" t="b">
            <v>0</v>
          </cell>
          <cell r="CD244" t="b">
            <v>0</v>
          </cell>
          <cell r="CE244" t="b">
            <v>0</v>
          </cell>
          <cell r="CG244" t="b">
            <v>0</v>
          </cell>
          <cell r="CH244" t="b">
            <v>0</v>
          </cell>
          <cell r="CP244" t="str">
            <v>ETCOASTM</v>
          </cell>
          <cell r="CT244" t="b">
            <v>0</v>
          </cell>
          <cell r="CV244" t="b">
            <v>0</v>
          </cell>
          <cell r="CX244" t="b">
            <v>0</v>
          </cell>
          <cell r="CZ244" t="b">
            <v>0</v>
          </cell>
          <cell r="DB244" t="b">
            <v>0</v>
          </cell>
          <cell r="DD244" t="b">
            <v>0</v>
          </cell>
          <cell r="DF244" t="b">
            <v>0</v>
          </cell>
          <cell r="DH244" t="b">
            <v>0</v>
          </cell>
          <cell r="DJ244" t="b">
            <v>0</v>
          </cell>
          <cell r="DL244" t="b">
            <v>0</v>
          </cell>
          <cell r="DN244" t="b">
            <v>0</v>
          </cell>
          <cell r="DP244" t="b">
            <v>0</v>
          </cell>
          <cell r="DV244">
            <v>0</v>
          </cell>
          <cell r="DX244">
            <v>0</v>
          </cell>
          <cell r="DZ244">
            <v>0</v>
          </cell>
          <cell r="EB244">
            <v>0</v>
          </cell>
          <cell r="ED244">
            <v>0</v>
          </cell>
          <cell r="EF244">
            <v>0</v>
          </cell>
          <cell r="EJ244">
            <v>0</v>
          </cell>
          <cell r="EL244">
            <v>0</v>
          </cell>
          <cell r="EN244">
            <v>0</v>
          </cell>
          <cell r="EP244">
            <v>0</v>
          </cell>
          <cell r="ER244">
            <v>0</v>
          </cell>
          <cell r="ET244">
            <v>0</v>
          </cell>
          <cell r="EX244">
            <v>0</v>
          </cell>
          <cell r="EZ244">
            <v>0</v>
          </cell>
          <cell r="FD244">
            <v>0</v>
          </cell>
          <cell r="FF244">
            <v>0</v>
          </cell>
        </row>
        <row r="245">
          <cell r="A245" t="str">
            <v>STV2</v>
          </cell>
          <cell r="B245" t="str">
            <v>DK-East</v>
          </cell>
          <cell r="G245">
            <v>270</v>
          </cell>
          <cell r="H245">
            <v>0</v>
          </cell>
          <cell r="AK245">
            <v>99.36</v>
          </cell>
          <cell r="AL245">
            <v>0</v>
          </cell>
          <cell r="AN245">
            <v>0</v>
          </cell>
          <cell r="AO245">
            <v>21.6</v>
          </cell>
          <cell r="AP245">
            <v>5400</v>
          </cell>
          <cell r="AQ245">
            <v>51.3</v>
          </cell>
          <cell r="BG245" t="b">
            <v>0</v>
          </cell>
          <cell r="BO245" t="b">
            <v>0</v>
          </cell>
          <cell r="CA245" t="b">
            <v>0</v>
          </cell>
          <cell r="CB245" t="b">
            <v>0</v>
          </cell>
          <cell r="CD245" t="b">
            <v>0</v>
          </cell>
          <cell r="CE245" t="b">
            <v>0</v>
          </cell>
          <cell r="CG245" t="b">
            <v>0</v>
          </cell>
          <cell r="CH245" t="b">
            <v>0</v>
          </cell>
          <cell r="CP245" t="str">
            <v>ETHFOSTM</v>
          </cell>
          <cell r="CT245" t="b">
            <v>0</v>
          </cell>
          <cell r="CV245" t="b">
            <v>0</v>
          </cell>
          <cell r="CX245" t="b">
            <v>0</v>
          </cell>
          <cell r="CZ245" t="b">
            <v>0</v>
          </cell>
          <cell r="DB245" t="b">
            <v>0</v>
          </cell>
          <cell r="DD245" t="b">
            <v>0</v>
          </cell>
          <cell r="DF245" t="b">
            <v>0</v>
          </cell>
          <cell r="DH245" t="b">
            <v>0</v>
          </cell>
          <cell r="DJ245" t="b">
            <v>0</v>
          </cell>
          <cell r="DL245" t="b">
            <v>0</v>
          </cell>
          <cell r="DN245" t="b">
            <v>0</v>
          </cell>
          <cell r="DP245" t="b">
            <v>0</v>
          </cell>
          <cell r="DV245">
            <v>0</v>
          </cell>
          <cell r="DX245">
            <v>0</v>
          </cell>
          <cell r="DZ245">
            <v>0</v>
          </cell>
          <cell r="EB245">
            <v>0</v>
          </cell>
          <cell r="ED245">
            <v>0</v>
          </cell>
          <cell r="EF245">
            <v>0</v>
          </cell>
          <cell r="EJ245">
            <v>0</v>
          </cell>
          <cell r="EL245">
            <v>0</v>
          </cell>
          <cell r="EN245">
            <v>0</v>
          </cell>
          <cell r="EP245">
            <v>0</v>
          </cell>
          <cell r="ER245">
            <v>0</v>
          </cell>
          <cell r="ET245">
            <v>0</v>
          </cell>
          <cell r="EX245">
            <v>0</v>
          </cell>
          <cell r="EZ245">
            <v>0</v>
          </cell>
          <cell r="FD245">
            <v>0</v>
          </cell>
          <cell r="FF245">
            <v>0</v>
          </cell>
        </row>
        <row r="246">
          <cell r="A246" t="str">
            <v>DTU</v>
          </cell>
          <cell r="B246" t="str">
            <v>DK-East</v>
          </cell>
          <cell r="G246">
            <v>39</v>
          </cell>
          <cell r="H246">
            <v>32.151690024732069</v>
          </cell>
          <cell r="AK246">
            <v>17.823</v>
          </cell>
          <cell r="AL246">
            <v>12.113208855154621</v>
          </cell>
          <cell r="AN246">
            <v>0</v>
          </cell>
          <cell r="AO246">
            <v>3.12</v>
          </cell>
          <cell r="AP246">
            <v>390</v>
          </cell>
          <cell r="AQ246">
            <v>3.9000000000000004</v>
          </cell>
          <cell r="BG246" t="b">
            <v>0</v>
          </cell>
          <cell r="BO246" t="b">
            <v>0</v>
          </cell>
          <cell r="CA246" t="b">
            <v>0</v>
          </cell>
          <cell r="CB246" t="b">
            <v>0</v>
          </cell>
          <cell r="CD246" t="b">
            <v>0</v>
          </cell>
          <cell r="CE246" t="b">
            <v>0</v>
          </cell>
          <cell r="CG246" t="b">
            <v>0</v>
          </cell>
          <cell r="CH246" t="b">
            <v>0</v>
          </cell>
          <cell r="CP246" t="str">
            <v>ECGASGTD</v>
          </cell>
          <cell r="CT246" t="b">
            <v>0</v>
          </cell>
          <cell r="CV246" t="b">
            <v>0</v>
          </cell>
          <cell r="CX246" t="b">
            <v>0</v>
          </cell>
          <cell r="CZ246" t="b">
            <v>0</v>
          </cell>
          <cell r="DB246" t="b">
            <v>0</v>
          </cell>
          <cell r="DD246" t="b">
            <v>0</v>
          </cell>
          <cell r="DF246" t="b">
            <v>0</v>
          </cell>
          <cell r="DH246" t="b">
            <v>0</v>
          </cell>
          <cell r="DJ246" t="b">
            <v>0</v>
          </cell>
          <cell r="DL246" t="b">
            <v>0</v>
          </cell>
          <cell r="DN246" t="b">
            <v>0</v>
          </cell>
          <cell r="DP246" t="b">
            <v>0</v>
          </cell>
          <cell r="DV246">
            <v>0</v>
          </cell>
          <cell r="DX246">
            <v>0</v>
          </cell>
          <cell r="DZ246">
            <v>0</v>
          </cell>
          <cell r="EB246">
            <v>0</v>
          </cell>
          <cell r="ED246">
            <v>0</v>
          </cell>
          <cell r="EF246">
            <v>0</v>
          </cell>
          <cell r="EJ246">
            <v>0</v>
          </cell>
          <cell r="EL246">
            <v>0</v>
          </cell>
          <cell r="EN246">
            <v>0</v>
          </cell>
          <cell r="EP246">
            <v>0</v>
          </cell>
          <cell r="ER246">
            <v>0</v>
          </cell>
          <cell r="ET246">
            <v>0</v>
          </cell>
          <cell r="EX246">
            <v>0</v>
          </cell>
          <cell r="EZ246">
            <v>0</v>
          </cell>
          <cell r="FD246">
            <v>0</v>
          </cell>
          <cell r="FF246">
            <v>0</v>
          </cell>
        </row>
        <row r="247">
          <cell r="A247" t="str">
            <v>DTU</v>
          </cell>
          <cell r="B247" t="str">
            <v>DK-East</v>
          </cell>
          <cell r="G247">
            <v>39</v>
          </cell>
          <cell r="H247">
            <v>32.151690024732069</v>
          </cell>
          <cell r="AK247">
            <v>17.823</v>
          </cell>
          <cell r="AL247">
            <v>12.113208855154621</v>
          </cell>
          <cell r="AN247">
            <v>0</v>
          </cell>
          <cell r="AO247">
            <v>3.12</v>
          </cell>
          <cell r="AP247">
            <v>390</v>
          </cell>
          <cell r="AQ247">
            <v>3.9000000000000004</v>
          </cell>
          <cell r="BG247" t="b">
            <v>0</v>
          </cell>
          <cell r="BO247" t="b">
            <v>0</v>
          </cell>
          <cell r="CA247" t="b">
            <v>0</v>
          </cell>
          <cell r="CB247" t="b">
            <v>0</v>
          </cell>
          <cell r="CD247" t="b">
            <v>0</v>
          </cell>
          <cell r="CE247" t="b">
            <v>0</v>
          </cell>
          <cell r="CG247" t="b">
            <v>0</v>
          </cell>
          <cell r="CH247" t="b">
            <v>0</v>
          </cell>
          <cell r="CP247" t="str">
            <v>ECGASGTD</v>
          </cell>
          <cell r="CT247" t="b">
            <v>0</v>
          </cell>
          <cell r="CV247" t="b">
            <v>0</v>
          </cell>
          <cell r="CX247" t="b">
            <v>0</v>
          </cell>
          <cell r="CZ247" t="b">
            <v>0</v>
          </cell>
          <cell r="DB247" t="b">
            <v>0</v>
          </cell>
          <cell r="DD247" t="b">
            <v>0</v>
          </cell>
          <cell r="DF247" t="b">
            <v>0</v>
          </cell>
          <cell r="DH247" t="b">
            <v>0</v>
          </cell>
          <cell r="DJ247" t="b">
            <v>0</v>
          </cell>
          <cell r="DL247" t="b">
            <v>0</v>
          </cell>
          <cell r="DN247" t="b">
            <v>0</v>
          </cell>
          <cell r="DP247" t="b">
            <v>0</v>
          </cell>
          <cell r="DV247">
            <v>0</v>
          </cell>
          <cell r="DX247">
            <v>0</v>
          </cell>
          <cell r="DZ247">
            <v>0</v>
          </cell>
          <cell r="EB247">
            <v>0</v>
          </cell>
          <cell r="ED247">
            <v>0</v>
          </cell>
          <cell r="EF247">
            <v>0</v>
          </cell>
          <cell r="EJ247">
            <v>0</v>
          </cell>
          <cell r="EL247">
            <v>0</v>
          </cell>
          <cell r="EN247">
            <v>0</v>
          </cell>
          <cell r="EP247">
            <v>0</v>
          </cell>
          <cell r="ER247">
            <v>0</v>
          </cell>
          <cell r="ET247">
            <v>0</v>
          </cell>
          <cell r="EX247">
            <v>0</v>
          </cell>
          <cell r="EZ247">
            <v>0</v>
          </cell>
          <cell r="FD247">
            <v>0</v>
          </cell>
          <cell r="FF247">
            <v>0</v>
          </cell>
        </row>
        <row r="248">
          <cell r="A248" t="str">
            <v>DTU</v>
          </cell>
          <cell r="B248" t="str">
            <v>DK-East</v>
          </cell>
          <cell r="G248">
            <v>39</v>
          </cell>
          <cell r="H248">
            <v>32.151690024732069</v>
          </cell>
          <cell r="AK248">
            <v>17.823</v>
          </cell>
          <cell r="AL248">
            <v>12.113208855154621</v>
          </cell>
          <cell r="AN248">
            <v>0</v>
          </cell>
          <cell r="AO248">
            <v>3.12</v>
          </cell>
          <cell r="AP248">
            <v>390</v>
          </cell>
          <cell r="AQ248">
            <v>3.9000000000000004</v>
          </cell>
          <cell r="BG248" t="b">
            <v>0</v>
          </cell>
          <cell r="BO248" t="b">
            <v>0</v>
          </cell>
          <cell r="CA248" t="b">
            <v>0</v>
          </cell>
          <cell r="CB248" t="b">
            <v>0</v>
          </cell>
          <cell r="CD248" t="b">
            <v>0</v>
          </cell>
          <cell r="CE248" t="b">
            <v>0</v>
          </cell>
          <cell r="CG248" t="b">
            <v>0</v>
          </cell>
          <cell r="CH248" t="b">
            <v>0</v>
          </cell>
          <cell r="CP248" t="str">
            <v>ECGASGTD</v>
          </cell>
          <cell r="CT248" t="b">
            <v>0</v>
          </cell>
          <cell r="CV248" t="b">
            <v>0</v>
          </cell>
          <cell r="CX248" t="b">
            <v>0</v>
          </cell>
          <cell r="CZ248" t="b">
            <v>0</v>
          </cell>
          <cell r="DB248" t="b">
            <v>0</v>
          </cell>
          <cell r="DD248" t="b">
            <v>0</v>
          </cell>
          <cell r="DF248" t="b">
            <v>0</v>
          </cell>
          <cell r="DH248" t="b">
            <v>0</v>
          </cell>
          <cell r="DJ248" t="b">
            <v>0</v>
          </cell>
          <cell r="DL248" t="b">
            <v>0</v>
          </cell>
          <cell r="DN248" t="b">
            <v>0</v>
          </cell>
          <cell r="DP248" t="b">
            <v>0</v>
          </cell>
          <cell r="DV248">
            <v>0</v>
          </cell>
          <cell r="DX248">
            <v>0</v>
          </cell>
          <cell r="DZ248">
            <v>0</v>
          </cell>
          <cell r="EB248">
            <v>0</v>
          </cell>
          <cell r="ED248">
            <v>0</v>
          </cell>
          <cell r="EF248">
            <v>0</v>
          </cell>
          <cell r="EJ248">
            <v>0</v>
          </cell>
          <cell r="EL248">
            <v>0</v>
          </cell>
          <cell r="EN248">
            <v>0</v>
          </cell>
          <cell r="EP248">
            <v>0</v>
          </cell>
          <cell r="ER248">
            <v>0</v>
          </cell>
          <cell r="ET248">
            <v>0</v>
          </cell>
          <cell r="EX248">
            <v>0</v>
          </cell>
          <cell r="EZ248">
            <v>0</v>
          </cell>
          <cell r="FD248">
            <v>0</v>
          </cell>
          <cell r="FF248">
            <v>0</v>
          </cell>
        </row>
        <row r="249">
          <cell r="A249" t="str">
            <v>DTU</v>
          </cell>
          <cell r="B249" t="str">
            <v>DK-East</v>
          </cell>
          <cell r="G249">
            <v>39</v>
          </cell>
          <cell r="H249">
            <v>28.676470588235293</v>
          </cell>
          <cell r="AK249">
            <v>19.265999999999998</v>
          </cell>
          <cell r="AL249">
            <v>10.416306228373701</v>
          </cell>
          <cell r="AN249">
            <v>0</v>
          </cell>
          <cell r="AO249">
            <v>3.12</v>
          </cell>
          <cell r="AP249">
            <v>390</v>
          </cell>
          <cell r="AQ249">
            <v>3.9000000000000004</v>
          </cell>
          <cell r="BG249" t="b">
            <v>0</v>
          </cell>
          <cell r="BO249" t="b">
            <v>0</v>
          </cell>
          <cell r="CA249" t="b">
            <v>0</v>
          </cell>
          <cell r="CB249" t="b">
            <v>0</v>
          </cell>
          <cell r="CD249" t="b">
            <v>0</v>
          </cell>
          <cell r="CE249" t="b">
            <v>0</v>
          </cell>
          <cell r="CG249" t="b">
            <v>0</v>
          </cell>
          <cell r="CH249" t="b">
            <v>0</v>
          </cell>
          <cell r="CP249" t="str">
            <v>ECGASGTD</v>
          </cell>
          <cell r="CT249" t="b">
            <v>0</v>
          </cell>
          <cell r="CV249" t="b">
            <v>0</v>
          </cell>
          <cell r="CX249" t="b">
            <v>0</v>
          </cell>
          <cell r="CZ249" t="b">
            <v>0</v>
          </cell>
          <cell r="DB249" t="b">
            <v>0</v>
          </cell>
          <cell r="DD249" t="b">
            <v>0</v>
          </cell>
          <cell r="DF249" t="b">
            <v>0</v>
          </cell>
          <cell r="DH249" t="b">
            <v>0</v>
          </cell>
          <cell r="DJ249" t="b">
            <v>0</v>
          </cell>
          <cell r="DL249" t="b">
            <v>0</v>
          </cell>
          <cell r="DN249" t="b">
            <v>0</v>
          </cell>
          <cell r="DP249" t="b">
            <v>0</v>
          </cell>
          <cell r="DV249">
            <v>0</v>
          </cell>
          <cell r="DX249">
            <v>0</v>
          </cell>
          <cell r="DZ249">
            <v>0</v>
          </cell>
          <cell r="EB249">
            <v>0</v>
          </cell>
          <cell r="ED249">
            <v>0</v>
          </cell>
          <cell r="EF249">
            <v>0</v>
          </cell>
          <cell r="EJ249">
            <v>0</v>
          </cell>
          <cell r="EL249">
            <v>0</v>
          </cell>
          <cell r="EN249">
            <v>0</v>
          </cell>
          <cell r="EP249">
            <v>0</v>
          </cell>
          <cell r="ER249">
            <v>0</v>
          </cell>
          <cell r="ET249">
            <v>0</v>
          </cell>
          <cell r="EX249">
            <v>0</v>
          </cell>
          <cell r="EZ249">
            <v>0</v>
          </cell>
          <cell r="FD249">
            <v>0</v>
          </cell>
          <cell r="FF249">
            <v>0</v>
          </cell>
        </row>
        <row r="250">
          <cell r="A250" t="str">
            <v>DTU_kedel</v>
          </cell>
          <cell r="B250" t="str">
            <v>DK-East</v>
          </cell>
          <cell r="G250">
            <v>0</v>
          </cell>
          <cell r="H250">
            <v>40</v>
          </cell>
          <cell r="AK250">
            <v>0</v>
          </cell>
          <cell r="AL250">
            <v>40</v>
          </cell>
          <cell r="AN250">
            <v>0</v>
          </cell>
          <cell r="AO250">
            <v>0</v>
          </cell>
          <cell r="AP250">
            <v>432</v>
          </cell>
          <cell r="AQ250">
            <v>0</v>
          </cell>
          <cell r="BG250" t="b">
            <v>0</v>
          </cell>
          <cell r="BO250" t="b">
            <v>0</v>
          </cell>
          <cell r="CA250" t="b">
            <v>0</v>
          </cell>
          <cell r="CB250" t="b">
            <v>0</v>
          </cell>
          <cell r="CD250" t="b">
            <v>0</v>
          </cell>
          <cell r="CE250" t="b">
            <v>0</v>
          </cell>
          <cell r="CG250" t="b">
            <v>0</v>
          </cell>
          <cell r="CH250" t="b">
            <v>0</v>
          </cell>
          <cell r="CP250" t="str">
            <v>EHGASBOD</v>
          </cell>
          <cell r="CT250" t="b">
            <v>0</v>
          </cell>
          <cell r="CV250" t="b">
            <v>0</v>
          </cell>
          <cell r="CX250" t="b">
            <v>0</v>
          </cell>
          <cell r="CZ250" t="b">
            <v>0</v>
          </cell>
          <cell r="DB250" t="b">
            <v>0</v>
          </cell>
          <cell r="DD250" t="b">
            <v>0</v>
          </cell>
          <cell r="DF250" t="b">
            <v>0</v>
          </cell>
          <cell r="DH250" t="b">
            <v>0</v>
          </cell>
          <cell r="DJ250" t="b">
            <v>0</v>
          </cell>
          <cell r="DL250" t="b">
            <v>0</v>
          </cell>
          <cell r="DN250" t="b">
            <v>0</v>
          </cell>
          <cell r="DP250" t="b">
            <v>0</v>
          </cell>
          <cell r="DV250">
            <v>0</v>
          </cell>
          <cell r="DX250">
            <v>0</v>
          </cell>
          <cell r="DZ250">
            <v>0</v>
          </cell>
          <cell r="EB250">
            <v>0</v>
          </cell>
          <cell r="ED250">
            <v>0</v>
          </cell>
          <cell r="EF250">
            <v>0</v>
          </cell>
          <cell r="EJ250">
            <v>0</v>
          </cell>
          <cell r="EL250">
            <v>0</v>
          </cell>
          <cell r="EN250">
            <v>0</v>
          </cell>
          <cell r="EP250">
            <v>0</v>
          </cell>
          <cell r="ER250">
            <v>0</v>
          </cell>
          <cell r="ET250">
            <v>0</v>
          </cell>
          <cell r="EX250">
            <v>0</v>
          </cell>
          <cell r="EZ250">
            <v>0</v>
          </cell>
          <cell r="FD250">
            <v>0</v>
          </cell>
          <cell r="FF250">
            <v>0</v>
          </cell>
        </row>
        <row r="251">
          <cell r="A251" t="str">
            <v>DTU_Kedel</v>
          </cell>
          <cell r="B251" t="str">
            <v>DK-East</v>
          </cell>
          <cell r="G251">
            <v>0</v>
          </cell>
          <cell r="H251">
            <v>40</v>
          </cell>
          <cell r="AK251">
            <v>0</v>
          </cell>
          <cell r="AL251">
            <v>40</v>
          </cell>
          <cell r="AN251">
            <v>0</v>
          </cell>
          <cell r="AO251">
            <v>0</v>
          </cell>
          <cell r="AP251">
            <v>432</v>
          </cell>
          <cell r="AQ251">
            <v>0</v>
          </cell>
          <cell r="BG251" t="b">
            <v>0</v>
          </cell>
          <cell r="BO251" t="b">
            <v>0</v>
          </cell>
          <cell r="CA251" t="b">
            <v>0</v>
          </cell>
          <cell r="CB251" t="b">
            <v>0</v>
          </cell>
          <cell r="CD251" t="b">
            <v>0</v>
          </cell>
          <cell r="CE251" t="b">
            <v>0</v>
          </cell>
          <cell r="CG251" t="b">
            <v>0</v>
          </cell>
          <cell r="CH251" t="b">
            <v>0</v>
          </cell>
          <cell r="CP251" t="str">
            <v>EHGASBOD</v>
          </cell>
          <cell r="CT251" t="b">
            <v>0</v>
          </cell>
          <cell r="CV251" t="b">
            <v>0</v>
          </cell>
          <cell r="CX251" t="b">
            <v>0</v>
          </cell>
          <cell r="CZ251" t="b">
            <v>0</v>
          </cell>
          <cell r="DB251" t="b">
            <v>0</v>
          </cell>
          <cell r="DD251" t="b">
            <v>0</v>
          </cell>
          <cell r="DF251" t="b">
            <v>0</v>
          </cell>
          <cell r="DH251" t="b">
            <v>0</v>
          </cell>
          <cell r="DJ251" t="b">
            <v>0</v>
          </cell>
          <cell r="DL251" t="b">
            <v>0</v>
          </cell>
          <cell r="DN251" t="b">
            <v>0</v>
          </cell>
          <cell r="DP251" t="b">
            <v>0</v>
          </cell>
          <cell r="DV251">
            <v>0</v>
          </cell>
          <cell r="DX251">
            <v>0</v>
          </cell>
          <cell r="DZ251">
            <v>0</v>
          </cell>
          <cell r="EB251">
            <v>0</v>
          </cell>
          <cell r="ED251">
            <v>0</v>
          </cell>
          <cell r="EF251">
            <v>0</v>
          </cell>
          <cell r="EJ251">
            <v>0</v>
          </cell>
          <cell r="EL251">
            <v>0</v>
          </cell>
          <cell r="EN251">
            <v>0</v>
          </cell>
          <cell r="EP251">
            <v>0</v>
          </cell>
          <cell r="ER251">
            <v>0</v>
          </cell>
          <cell r="ET251">
            <v>0</v>
          </cell>
          <cell r="EX251">
            <v>0</v>
          </cell>
          <cell r="EZ251">
            <v>0</v>
          </cell>
          <cell r="FD251">
            <v>0</v>
          </cell>
          <cell r="FF251">
            <v>0</v>
          </cell>
        </row>
        <row r="252">
          <cell r="A252" t="str">
            <v>VarmelagerDTU</v>
          </cell>
          <cell r="B252" t="str">
            <v>DK-East</v>
          </cell>
          <cell r="G252">
            <v>0</v>
          </cell>
          <cell r="H252">
            <v>32</v>
          </cell>
          <cell r="AK252">
            <v>0</v>
          </cell>
          <cell r="AL252">
            <v>0</v>
          </cell>
          <cell r="AN252">
            <v>0</v>
          </cell>
          <cell r="AO252">
            <v>0</v>
          </cell>
          <cell r="AP252">
            <v>0</v>
          </cell>
          <cell r="AQ252">
            <v>0</v>
          </cell>
          <cell r="BG252" t="b">
            <v>0</v>
          </cell>
          <cell r="BO252" t="b">
            <v>0</v>
          </cell>
          <cell r="CA252" t="b">
            <v>0</v>
          </cell>
          <cell r="CB252" t="b">
            <v>0</v>
          </cell>
          <cell r="CD252" t="b">
            <v>0</v>
          </cell>
          <cell r="CE252" t="b">
            <v>0</v>
          </cell>
          <cell r="CG252" t="b">
            <v>0</v>
          </cell>
          <cell r="CH252" t="b">
            <v>0</v>
          </cell>
          <cell r="CP252">
            <v>0</v>
          </cell>
          <cell r="CT252" t="b">
            <v>0</v>
          </cell>
          <cell r="CV252" t="b">
            <v>0</v>
          </cell>
          <cell r="CX252" t="b">
            <v>0</v>
          </cell>
          <cell r="CZ252" t="b">
            <v>0</v>
          </cell>
          <cell r="DB252" t="b">
            <v>0</v>
          </cell>
          <cell r="DD252" t="b">
            <v>0</v>
          </cell>
          <cell r="DF252" t="b">
            <v>0</v>
          </cell>
          <cell r="DH252" t="b">
            <v>0</v>
          </cell>
          <cell r="DJ252" t="b">
            <v>0</v>
          </cell>
          <cell r="DL252" t="b">
            <v>0</v>
          </cell>
          <cell r="DN252" t="b">
            <v>0</v>
          </cell>
          <cell r="DP252" t="b">
            <v>0</v>
          </cell>
          <cell r="DV252">
            <v>0</v>
          </cell>
          <cell r="DX252">
            <v>0</v>
          </cell>
          <cell r="DZ252">
            <v>0</v>
          </cell>
          <cell r="EB252">
            <v>0</v>
          </cell>
          <cell r="ED252">
            <v>0</v>
          </cell>
          <cell r="EF252">
            <v>0</v>
          </cell>
          <cell r="EJ252">
            <v>0</v>
          </cell>
          <cell r="EL252">
            <v>0</v>
          </cell>
          <cell r="EN252">
            <v>0</v>
          </cell>
          <cell r="EP252">
            <v>0</v>
          </cell>
          <cell r="ER252">
            <v>0</v>
          </cell>
          <cell r="ET252">
            <v>0</v>
          </cell>
          <cell r="EX252">
            <v>0</v>
          </cell>
          <cell r="EZ252">
            <v>0</v>
          </cell>
          <cell r="FD252">
            <v>0</v>
          </cell>
          <cell r="FF252">
            <v>0</v>
          </cell>
        </row>
        <row r="253">
          <cell r="A253" t="str">
            <v>MariboSaxkøbingKV</v>
          </cell>
          <cell r="B253" t="str">
            <v>DK-East</v>
          </cell>
          <cell r="G253">
            <v>10.327</v>
          </cell>
          <cell r="H253">
            <v>23</v>
          </cell>
          <cell r="AK253">
            <v>2.7986170000000001</v>
          </cell>
          <cell r="AL253">
            <v>13.881959910913141</v>
          </cell>
          <cell r="AN253">
            <v>0</v>
          </cell>
          <cell r="AO253">
            <v>2.8915600000000001</v>
          </cell>
          <cell r="AP253">
            <v>464.71499999999997</v>
          </cell>
          <cell r="AQ253">
            <v>1.4457800000000001</v>
          </cell>
          <cell r="BG253" t="b">
            <v>0</v>
          </cell>
          <cell r="BO253" t="b">
            <v>0</v>
          </cell>
          <cell r="CA253" t="b">
            <v>0</v>
          </cell>
          <cell r="CB253" t="b">
            <v>0</v>
          </cell>
          <cell r="CD253" t="b">
            <v>0</v>
          </cell>
          <cell r="CE253" t="b">
            <v>0</v>
          </cell>
          <cell r="CG253" t="b">
            <v>0</v>
          </cell>
          <cell r="CH253" t="b">
            <v>0</v>
          </cell>
          <cell r="CP253" t="str">
            <v>ECSTRBPD</v>
          </cell>
          <cell r="CT253" t="b">
            <v>0</v>
          </cell>
          <cell r="CV253" t="b">
            <v>0</v>
          </cell>
          <cell r="CX253" t="b">
            <v>0</v>
          </cell>
          <cell r="CZ253" t="b">
            <v>0</v>
          </cell>
          <cell r="DB253" t="b">
            <v>0</v>
          </cell>
          <cell r="DD253" t="b">
            <v>0</v>
          </cell>
          <cell r="DF253" t="b">
            <v>0</v>
          </cell>
          <cell r="DH253" t="b">
            <v>0</v>
          </cell>
          <cell r="DJ253" t="b">
            <v>0</v>
          </cell>
          <cell r="DL253" t="b">
            <v>0</v>
          </cell>
          <cell r="DN253" t="b">
            <v>0</v>
          </cell>
          <cell r="DP253" t="b">
            <v>0</v>
          </cell>
          <cell r="DV253">
            <v>0</v>
          </cell>
          <cell r="DX253">
            <v>0</v>
          </cell>
          <cell r="DZ253">
            <v>0</v>
          </cell>
          <cell r="EB253">
            <v>0</v>
          </cell>
          <cell r="ED253">
            <v>0</v>
          </cell>
          <cell r="EF253">
            <v>0</v>
          </cell>
          <cell r="EJ253">
            <v>0</v>
          </cell>
          <cell r="EL253">
            <v>0</v>
          </cell>
          <cell r="EN253">
            <v>0</v>
          </cell>
          <cell r="EP253">
            <v>0</v>
          </cell>
          <cell r="ER253">
            <v>0</v>
          </cell>
          <cell r="ET253">
            <v>0</v>
          </cell>
          <cell r="EX253">
            <v>0</v>
          </cell>
          <cell r="EZ253">
            <v>0</v>
          </cell>
          <cell r="FD253">
            <v>0</v>
          </cell>
          <cell r="FF253">
            <v>0</v>
          </cell>
        </row>
        <row r="254">
          <cell r="A254" t="str">
            <v>GM_DKE10</v>
          </cell>
          <cell r="B254" t="str">
            <v>DK-East</v>
          </cell>
          <cell r="G254">
            <v>33</v>
          </cell>
          <cell r="H254">
            <v>40.993788819875775</v>
          </cell>
          <cell r="AK254">
            <v>12.705</v>
          </cell>
          <cell r="AL254">
            <v>19.605725087766675</v>
          </cell>
          <cell r="AN254">
            <v>0</v>
          </cell>
          <cell r="AO254">
            <v>3.3000000000000003</v>
          </cell>
          <cell r="AP254">
            <v>990</v>
          </cell>
          <cell r="AQ254">
            <v>3.3000000000000003</v>
          </cell>
          <cell r="BG254" t="b">
            <v>0</v>
          </cell>
          <cell r="BO254" t="b">
            <v>0</v>
          </cell>
          <cell r="CA254" t="b">
            <v>0</v>
          </cell>
          <cell r="CB254" t="b">
            <v>0</v>
          </cell>
          <cell r="CD254" t="b">
            <v>0</v>
          </cell>
          <cell r="CE254" t="b">
            <v>0</v>
          </cell>
          <cell r="CG254" t="b">
            <v>0</v>
          </cell>
          <cell r="CH254" t="b">
            <v>0</v>
          </cell>
          <cell r="CP254" t="str">
            <v>ECGASEND</v>
          </cell>
          <cell r="CT254" t="b">
            <v>0</v>
          </cell>
          <cell r="CV254" t="b">
            <v>0</v>
          </cell>
          <cell r="CX254" t="b">
            <v>0</v>
          </cell>
          <cell r="CZ254" t="b">
            <v>0</v>
          </cell>
          <cell r="DB254" t="b">
            <v>0</v>
          </cell>
          <cell r="DD254" t="b">
            <v>0</v>
          </cell>
          <cell r="DF254" t="b">
            <v>0</v>
          </cell>
          <cell r="DH254" t="b">
            <v>0</v>
          </cell>
          <cell r="DJ254" t="b">
            <v>0</v>
          </cell>
          <cell r="DL254" t="b">
            <v>0</v>
          </cell>
          <cell r="DN254" t="b">
            <v>0</v>
          </cell>
          <cell r="DP254" t="b">
            <v>0</v>
          </cell>
          <cell r="DV254">
            <v>0</v>
          </cell>
          <cell r="DX254">
            <v>0</v>
          </cell>
          <cell r="DZ254">
            <v>0</v>
          </cell>
          <cell r="EB254">
            <v>0</v>
          </cell>
          <cell r="ED254">
            <v>0</v>
          </cell>
          <cell r="EF254">
            <v>0</v>
          </cell>
          <cell r="EJ254">
            <v>0</v>
          </cell>
          <cell r="EL254">
            <v>0</v>
          </cell>
          <cell r="EN254">
            <v>0</v>
          </cell>
          <cell r="EP254">
            <v>0</v>
          </cell>
          <cell r="ER254">
            <v>0</v>
          </cell>
          <cell r="ET254">
            <v>0</v>
          </cell>
          <cell r="EX254">
            <v>0</v>
          </cell>
          <cell r="EZ254">
            <v>0</v>
          </cell>
          <cell r="FD254">
            <v>0</v>
          </cell>
          <cell r="FF254">
            <v>0</v>
          </cell>
        </row>
        <row r="255">
          <cell r="A255" t="str">
            <v>GM_DKE10</v>
          </cell>
          <cell r="B255" t="str">
            <v>DK-East</v>
          </cell>
          <cell r="G255">
            <v>33</v>
          </cell>
          <cell r="H255">
            <v>40.993788819875775</v>
          </cell>
          <cell r="AK255">
            <v>12.705</v>
          </cell>
          <cell r="AL255">
            <v>19.605725087766675</v>
          </cell>
          <cell r="AN255">
            <v>0</v>
          </cell>
          <cell r="AO255">
            <v>3.3000000000000003</v>
          </cell>
          <cell r="AP255">
            <v>990</v>
          </cell>
          <cell r="AQ255">
            <v>3.3000000000000003</v>
          </cell>
          <cell r="BG255" t="b">
            <v>0</v>
          </cell>
          <cell r="BO255" t="b">
            <v>0</v>
          </cell>
          <cell r="CA255" t="b">
            <v>0</v>
          </cell>
          <cell r="CB255" t="b">
            <v>0</v>
          </cell>
          <cell r="CD255" t="b">
            <v>0</v>
          </cell>
          <cell r="CE255" t="b">
            <v>0</v>
          </cell>
          <cell r="CG255" t="b">
            <v>0</v>
          </cell>
          <cell r="CH255" t="b">
            <v>0</v>
          </cell>
          <cell r="CP255" t="str">
            <v>ECGASEND</v>
          </cell>
          <cell r="CT255" t="b">
            <v>0</v>
          </cell>
          <cell r="CV255" t="b">
            <v>0</v>
          </cell>
          <cell r="CX255" t="b">
            <v>0</v>
          </cell>
          <cell r="CZ255" t="b">
            <v>0</v>
          </cell>
          <cell r="DB255" t="b">
            <v>0</v>
          </cell>
          <cell r="DD255" t="b">
            <v>0</v>
          </cell>
          <cell r="DF255" t="b">
            <v>0</v>
          </cell>
          <cell r="DH255" t="b">
            <v>0</v>
          </cell>
          <cell r="DJ255" t="b">
            <v>0</v>
          </cell>
          <cell r="DL255" t="b">
            <v>0</v>
          </cell>
          <cell r="DN255" t="b">
            <v>0</v>
          </cell>
          <cell r="DP255" t="b">
            <v>0</v>
          </cell>
          <cell r="DV255">
            <v>0</v>
          </cell>
          <cell r="DX255">
            <v>0</v>
          </cell>
          <cell r="DZ255">
            <v>0</v>
          </cell>
          <cell r="EB255">
            <v>0</v>
          </cell>
          <cell r="ED255">
            <v>0</v>
          </cell>
          <cell r="EF255">
            <v>0</v>
          </cell>
          <cell r="EJ255">
            <v>0</v>
          </cell>
          <cell r="EL255">
            <v>0</v>
          </cell>
          <cell r="EN255">
            <v>0</v>
          </cell>
          <cell r="EP255">
            <v>0</v>
          </cell>
          <cell r="ER255">
            <v>0</v>
          </cell>
          <cell r="ET255">
            <v>0</v>
          </cell>
          <cell r="EX255">
            <v>0</v>
          </cell>
          <cell r="EZ255">
            <v>0</v>
          </cell>
          <cell r="FD255">
            <v>0</v>
          </cell>
          <cell r="FF255">
            <v>0</v>
          </cell>
        </row>
        <row r="256">
          <cell r="A256" t="str">
            <v>GM_DKE10</v>
          </cell>
          <cell r="B256" t="str">
            <v>DK-East</v>
          </cell>
          <cell r="G256">
            <v>33</v>
          </cell>
          <cell r="H256">
            <v>40.993788819875775</v>
          </cell>
          <cell r="AK256">
            <v>12.705</v>
          </cell>
          <cell r="AL256">
            <v>19.605725087766675</v>
          </cell>
          <cell r="AN256">
            <v>0</v>
          </cell>
          <cell r="AO256">
            <v>3.3000000000000003</v>
          </cell>
          <cell r="AP256">
            <v>990</v>
          </cell>
          <cell r="AQ256">
            <v>3.3000000000000003</v>
          </cell>
          <cell r="BG256" t="b">
            <v>0</v>
          </cell>
          <cell r="BO256" t="b">
            <v>0</v>
          </cell>
          <cell r="CA256" t="b">
            <v>0</v>
          </cell>
          <cell r="CB256" t="b">
            <v>0</v>
          </cell>
          <cell r="CD256" t="b">
            <v>0</v>
          </cell>
          <cell r="CE256" t="b">
            <v>0</v>
          </cell>
          <cell r="CG256" t="b">
            <v>0</v>
          </cell>
          <cell r="CH256" t="b">
            <v>0</v>
          </cell>
          <cell r="CP256" t="str">
            <v>ECGASEND</v>
          </cell>
          <cell r="CT256" t="b">
            <v>0</v>
          </cell>
          <cell r="CV256" t="b">
            <v>0</v>
          </cell>
          <cell r="CX256" t="b">
            <v>0</v>
          </cell>
          <cell r="CZ256" t="b">
            <v>0</v>
          </cell>
          <cell r="DB256" t="b">
            <v>0</v>
          </cell>
          <cell r="DD256" t="b">
            <v>0</v>
          </cell>
          <cell r="DF256" t="b">
            <v>0</v>
          </cell>
          <cell r="DH256" t="b">
            <v>0</v>
          </cell>
          <cell r="DJ256" t="b">
            <v>0</v>
          </cell>
          <cell r="DL256" t="b">
            <v>0</v>
          </cell>
          <cell r="DN256" t="b">
            <v>0</v>
          </cell>
          <cell r="DP256" t="b">
            <v>0</v>
          </cell>
          <cell r="DV256">
            <v>0</v>
          </cell>
          <cell r="DX256">
            <v>0</v>
          </cell>
          <cell r="DZ256">
            <v>0</v>
          </cell>
          <cell r="EB256">
            <v>0</v>
          </cell>
          <cell r="ED256">
            <v>0</v>
          </cell>
          <cell r="EF256">
            <v>0</v>
          </cell>
          <cell r="EJ256">
            <v>0</v>
          </cell>
          <cell r="EL256">
            <v>0</v>
          </cell>
          <cell r="EN256">
            <v>0</v>
          </cell>
          <cell r="EP256">
            <v>0</v>
          </cell>
          <cell r="ER256">
            <v>0</v>
          </cell>
          <cell r="ET256">
            <v>0</v>
          </cell>
          <cell r="EX256">
            <v>0</v>
          </cell>
          <cell r="EZ256">
            <v>0</v>
          </cell>
          <cell r="FD256">
            <v>0</v>
          </cell>
          <cell r="FF256">
            <v>0</v>
          </cell>
        </row>
        <row r="257">
          <cell r="A257" t="str">
            <v>Gaskedler_DKE10</v>
          </cell>
          <cell r="B257" t="str">
            <v>DK-East</v>
          </cell>
          <cell r="G257">
            <v>0</v>
          </cell>
          <cell r="H257">
            <v>88</v>
          </cell>
          <cell r="AK257">
            <v>0</v>
          </cell>
          <cell r="AL257">
            <v>90.023999999999987</v>
          </cell>
          <cell r="AN257">
            <v>0</v>
          </cell>
          <cell r="AO257">
            <v>0</v>
          </cell>
          <cell r="AP257">
            <v>950.40000000000009</v>
          </cell>
          <cell r="AQ257">
            <v>0</v>
          </cell>
          <cell r="BG257" t="b">
            <v>0</v>
          </cell>
          <cell r="BO257" t="b">
            <v>0</v>
          </cell>
          <cell r="CA257" t="b">
            <v>0</v>
          </cell>
          <cell r="CB257" t="b">
            <v>0</v>
          </cell>
          <cell r="CD257" t="b">
            <v>0</v>
          </cell>
          <cell r="CE257" t="b">
            <v>0</v>
          </cell>
          <cell r="CG257" t="b">
            <v>0</v>
          </cell>
          <cell r="CH257" t="b">
            <v>0</v>
          </cell>
          <cell r="CP257" t="str">
            <v>EHGASBOD</v>
          </cell>
          <cell r="CT257" t="b">
            <v>0</v>
          </cell>
          <cell r="CV257" t="b">
            <v>0</v>
          </cell>
          <cell r="CX257" t="b">
            <v>0</v>
          </cell>
          <cell r="CZ257" t="b">
            <v>0</v>
          </cell>
          <cell r="DB257" t="b">
            <v>0</v>
          </cell>
          <cell r="DD257" t="b">
            <v>0</v>
          </cell>
          <cell r="DF257" t="b">
            <v>0</v>
          </cell>
          <cell r="DH257" t="b">
            <v>0</v>
          </cell>
          <cell r="DJ257" t="b">
            <v>0</v>
          </cell>
          <cell r="DL257" t="b">
            <v>0</v>
          </cell>
          <cell r="DN257" t="b">
            <v>0</v>
          </cell>
          <cell r="DP257" t="b">
            <v>0</v>
          </cell>
          <cell r="DV257">
            <v>0</v>
          </cell>
          <cell r="DX257">
            <v>0</v>
          </cell>
          <cell r="DZ257">
            <v>0</v>
          </cell>
          <cell r="EB257">
            <v>0</v>
          </cell>
          <cell r="ED257">
            <v>0</v>
          </cell>
          <cell r="EF257">
            <v>0</v>
          </cell>
          <cell r="EJ257">
            <v>0</v>
          </cell>
          <cell r="EL257">
            <v>0</v>
          </cell>
          <cell r="EN257">
            <v>0</v>
          </cell>
          <cell r="EP257">
            <v>0</v>
          </cell>
          <cell r="ER257">
            <v>0</v>
          </cell>
          <cell r="ET257">
            <v>0</v>
          </cell>
          <cell r="EX257">
            <v>0</v>
          </cell>
          <cell r="EZ257">
            <v>0</v>
          </cell>
          <cell r="FD257">
            <v>0</v>
          </cell>
          <cell r="FF257">
            <v>0</v>
          </cell>
        </row>
        <row r="258">
          <cell r="A258" t="str">
            <v>Gaskedler_DKE10</v>
          </cell>
          <cell r="B258" t="str">
            <v>DK-East</v>
          </cell>
          <cell r="G258">
            <v>0</v>
          </cell>
          <cell r="H258">
            <v>88</v>
          </cell>
          <cell r="AK258">
            <v>0</v>
          </cell>
          <cell r="AL258">
            <v>90.023999999999987</v>
          </cell>
          <cell r="AN258">
            <v>0</v>
          </cell>
          <cell r="AO258">
            <v>0</v>
          </cell>
          <cell r="AP258">
            <v>950.40000000000009</v>
          </cell>
          <cell r="AQ258">
            <v>0</v>
          </cell>
          <cell r="BG258" t="b">
            <v>0</v>
          </cell>
          <cell r="BO258" t="b">
            <v>0</v>
          </cell>
          <cell r="CA258" t="b">
            <v>0</v>
          </cell>
          <cell r="CB258" t="b">
            <v>0</v>
          </cell>
          <cell r="CD258" t="b">
            <v>0</v>
          </cell>
          <cell r="CE258" t="b">
            <v>0</v>
          </cell>
          <cell r="CG258" t="b">
            <v>0</v>
          </cell>
          <cell r="CH258" t="b">
            <v>0</v>
          </cell>
          <cell r="CP258" t="str">
            <v>EHGASBOD</v>
          </cell>
          <cell r="CT258" t="b">
            <v>0</v>
          </cell>
          <cell r="CV258" t="b">
            <v>0</v>
          </cell>
          <cell r="CX258" t="b">
            <v>0</v>
          </cell>
          <cell r="CZ258" t="b">
            <v>0</v>
          </cell>
          <cell r="DB258" t="b">
            <v>0</v>
          </cell>
          <cell r="DD258" t="b">
            <v>0</v>
          </cell>
          <cell r="DF258" t="b">
            <v>0</v>
          </cell>
          <cell r="DH258" t="b">
            <v>0</v>
          </cell>
          <cell r="DJ258" t="b">
            <v>0</v>
          </cell>
          <cell r="DL258" t="b">
            <v>0</v>
          </cell>
          <cell r="DN258" t="b">
            <v>0</v>
          </cell>
          <cell r="DP258" t="b">
            <v>0</v>
          </cell>
          <cell r="DV258">
            <v>0</v>
          </cell>
          <cell r="DX258">
            <v>0</v>
          </cell>
          <cell r="DZ258">
            <v>0</v>
          </cell>
          <cell r="EB258">
            <v>0</v>
          </cell>
          <cell r="ED258">
            <v>0</v>
          </cell>
          <cell r="EF258">
            <v>0</v>
          </cell>
          <cell r="EJ258">
            <v>0</v>
          </cell>
          <cell r="EL258">
            <v>0</v>
          </cell>
          <cell r="EN258">
            <v>0</v>
          </cell>
          <cell r="EP258">
            <v>0</v>
          </cell>
          <cell r="ER258">
            <v>0</v>
          </cell>
          <cell r="ET258">
            <v>0</v>
          </cell>
          <cell r="EX258">
            <v>0</v>
          </cell>
          <cell r="EZ258">
            <v>0</v>
          </cell>
          <cell r="FD258">
            <v>0</v>
          </cell>
          <cell r="FF258">
            <v>0</v>
          </cell>
        </row>
        <row r="259">
          <cell r="A259" t="str">
            <v>Gaskedler_DKE10</v>
          </cell>
          <cell r="B259" t="str">
            <v>DK-East</v>
          </cell>
          <cell r="G259">
            <v>0</v>
          </cell>
          <cell r="H259">
            <v>88</v>
          </cell>
          <cell r="AK259">
            <v>0</v>
          </cell>
          <cell r="AL259">
            <v>90.023999999999987</v>
          </cell>
          <cell r="AN259">
            <v>0</v>
          </cell>
          <cell r="AO259">
            <v>0</v>
          </cell>
          <cell r="AP259">
            <v>950.40000000000009</v>
          </cell>
          <cell r="AQ259">
            <v>0</v>
          </cell>
          <cell r="BG259" t="b">
            <v>0</v>
          </cell>
          <cell r="BO259" t="b">
            <v>0</v>
          </cell>
          <cell r="CA259" t="b">
            <v>0</v>
          </cell>
          <cell r="CB259" t="b">
            <v>0</v>
          </cell>
          <cell r="CD259" t="b">
            <v>0</v>
          </cell>
          <cell r="CE259" t="b">
            <v>0</v>
          </cell>
          <cell r="CG259" t="b">
            <v>0</v>
          </cell>
          <cell r="CH259" t="b">
            <v>0</v>
          </cell>
          <cell r="CP259" t="str">
            <v>EHGASBOD</v>
          </cell>
          <cell r="CT259" t="b">
            <v>0</v>
          </cell>
          <cell r="CV259" t="b">
            <v>0</v>
          </cell>
          <cell r="CX259" t="b">
            <v>0</v>
          </cell>
          <cell r="CZ259" t="b">
            <v>0</v>
          </cell>
          <cell r="DB259" t="b">
            <v>0</v>
          </cell>
          <cell r="DD259" t="b">
            <v>0</v>
          </cell>
          <cell r="DF259" t="b">
            <v>0</v>
          </cell>
          <cell r="DH259" t="b">
            <v>0</v>
          </cell>
          <cell r="DJ259" t="b">
            <v>0</v>
          </cell>
          <cell r="DL259" t="b">
            <v>0</v>
          </cell>
          <cell r="DN259" t="b">
            <v>0</v>
          </cell>
          <cell r="DP259" t="b">
            <v>0</v>
          </cell>
          <cell r="DV259">
            <v>0</v>
          </cell>
          <cell r="DX259">
            <v>0</v>
          </cell>
          <cell r="DZ259">
            <v>0</v>
          </cell>
          <cell r="EB259">
            <v>0</v>
          </cell>
          <cell r="ED259">
            <v>0</v>
          </cell>
          <cell r="EF259">
            <v>0</v>
          </cell>
          <cell r="EJ259">
            <v>0</v>
          </cell>
          <cell r="EL259">
            <v>0</v>
          </cell>
          <cell r="EN259">
            <v>0</v>
          </cell>
          <cell r="EP259">
            <v>0</v>
          </cell>
          <cell r="ER259">
            <v>0</v>
          </cell>
          <cell r="ET259">
            <v>0</v>
          </cell>
          <cell r="EX259">
            <v>0</v>
          </cell>
          <cell r="EZ259">
            <v>0</v>
          </cell>
          <cell r="FD259">
            <v>0</v>
          </cell>
          <cell r="FF259">
            <v>0</v>
          </cell>
        </row>
        <row r="260">
          <cell r="A260" t="str">
            <v>Biokedler_DKE10</v>
          </cell>
          <cell r="B260" t="str">
            <v>DK-East</v>
          </cell>
          <cell r="G260">
            <v>0</v>
          </cell>
          <cell r="H260">
            <v>14.5</v>
          </cell>
          <cell r="AK260">
            <v>0</v>
          </cell>
          <cell r="AL260">
            <v>12.76</v>
          </cell>
          <cell r="AN260">
            <v>0</v>
          </cell>
          <cell r="AO260">
            <v>0.49390625000000005</v>
          </cell>
          <cell r="AP260">
            <v>546.28749999999991</v>
          </cell>
          <cell r="AQ260">
            <v>0.72500000000000009</v>
          </cell>
          <cell r="BG260" t="b">
            <v>0</v>
          </cell>
          <cell r="BO260" t="b">
            <v>0</v>
          </cell>
          <cell r="CA260" t="b">
            <v>0</v>
          </cell>
          <cell r="CB260" t="b">
            <v>0</v>
          </cell>
          <cell r="CD260" t="b">
            <v>0</v>
          </cell>
          <cell r="CE260" t="b">
            <v>0</v>
          </cell>
          <cell r="CG260" t="b">
            <v>0</v>
          </cell>
          <cell r="CH260" t="b">
            <v>0</v>
          </cell>
          <cell r="CP260" t="str">
            <v>EHSTRBOD</v>
          </cell>
          <cell r="CT260" t="b">
            <v>0</v>
          </cell>
          <cell r="CV260" t="b">
            <v>0</v>
          </cell>
          <cell r="CX260" t="b">
            <v>0</v>
          </cell>
          <cell r="CZ260" t="b">
            <v>0</v>
          </cell>
          <cell r="DB260" t="b">
            <v>0</v>
          </cell>
          <cell r="DD260" t="b">
            <v>0</v>
          </cell>
          <cell r="DF260" t="b">
            <v>0</v>
          </cell>
          <cell r="DH260" t="b">
            <v>0</v>
          </cell>
          <cell r="DJ260" t="b">
            <v>0</v>
          </cell>
          <cell r="DL260" t="b">
            <v>0</v>
          </cell>
          <cell r="DN260" t="b">
            <v>0</v>
          </cell>
          <cell r="DP260" t="b">
            <v>0</v>
          </cell>
          <cell r="DV260">
            <v>0</v>
          </cell>
          <cell r="DX260">
            <v>0</v>
          </cell>
          <cell r="DZ260">
            <v>0</v>
          </cell>
          <cell r="EB260">
            <v>0</v>
          </cell>
          <cell r="ED260">
            <v>0</v>
          </cell>
          <cell r="EF260">
            <v>0</v>
          </cell>
          <cell r="EJ260">
            <v>0</v>
          </cell>
          <cell r="EL260">
            <v>0</v>
          </cell>
          <cell r="EN260">
            <v>0</v>
          </cell>
          <cell r="EP260">
            <v>0</v>
          </cell>
          <cell r="ER260">
            <v>0</v>
          </cell>
          <cell r="ET260">
            <v>0</v>
          </cell>
          <cell r="EX260">
            <v>0</v>
          </cell>
          <cell r="EZ260">
            <v>0</v>
          </cell>
          <cell r="FD260">
            <v>0</v>
          </cell>
          <cell r="FF260">
            <v>0</v>
          </cell>
        </row>
        <row r="261">
          <cell r="A261" t="str">
            <v>OVV_DKE10</v>
          </cell>
          <cell r="B261" t="str">
            <v>DK-East</v>
          </cell>
          <cell r="G261">
            <v>0</v>
          </cell>
          <cell r="H261">
            <v>4</v>
          </cell>
          <cell r="N261">
            <v>16.970856898291373</v>
          </cell>
          <cell r="AK261">
            <v>0</v>
          </cell>
          <cell r="AL261">
            <v>0</v>
          </cell>
          <cell r="AN261">
            <v>0</v>
          </cell>
          <cell r="AO261">
            <v>0</v>
          </cell>
          <cell r="AP261">
            <v>0</v>
          </cell>
          <cell r="AQ261">
            <v>0</v>
          </cell>
          <cell r="BG261" t="b">
            <v>0</v>
          </cell>
          <cell r="BO261" t="b">
            <v>0</v>
          </cell>
          <cell r="CA261" t="b">
            <v>0</v>
          </cell>
          <cell r="CB261" t="b">
            <v>0</v>
          </cell>
          <cell r="CD261" t="b">
            <v>0</v>
          </cell>
          <cell r="CE261" t="b">
            <v>0</v>
          </cell>
          <cell r="CG261" t="b">
            <v>0</v>
          </cell>
          <cell r="CH261" t="b">
            <v>0</v>
          </cell>
          <cell r="CP261">
            <v>0</v>
          </cell>
          <cell r="CT261" t="b">
            <v>0</v>
          </cell>
          <cell r="CV261" t="b">
            <v>0</v>
          </cell>
          <cell r="CX261" t="b">
            <v>0</v>
          </cell>
          <cell r="CZ261" t="b">
            <v>0</v>
          </cell>
          <cell r="DB261" t="b">
            <v>0</v>
          </cell>
          <cell r="DD261" t="b">
            <v>0</v>
          </cell>
          <cell r="DF261" t="b">
            <v>0</v>
          </cell>
          <cell r="DH261" t="b">
            <v>0</v>
          </cell>
          <cell r="DJ261" t="b">
            <v>0</v>
          </cell>
          <cell r="DL261" t="b">
            <v>0</v>
          </cell>
          <cell r="DN261" t="b">
            <v>0</v>
          </cell>
          <cell r="DP261" t="b">
            <v>0</v>
          </cell>
          <cell r="DV261">
            <v>0</v>
          </cell>
          <cell r="DX261">
            <v>0</v>
          </cell>
          <cell r="DZ261">
            <v>0</v>
          </cell>
          <cell r="EB261">
            <v>0</v>
          </cell>
          <cell r="ED261">
            <v>0</v>
          </cell>
          <cell r="EF261">
            <v>0</v>
          </cell>
          <cell r="EJ261">
            <v>0</v>
          </cell>
          <cell r="EL261">
            <v>0</v>
          </cell>
          <cell r="EN261">
            <v>0</v>
          </cell>
          <cell r="EP261">
            <v>0</v>
          </cell>
          <cell r="ER261">
            <v>0</v>
          </cell>
          <cell r="ET261">
            <v>0</v>
          </cell>
          <cell r="EX261">
            <v>0</v>
          </cell>
          <cell r="EZ261">
            <v>0</v>
          </cell>
          <cell r="FD261">
            <v>0</v>
          </cell>
          <cell r="FF261">
            <v>0</v>
          </cell>
        </row>
        <row r="262">
          <cell r="A262" t="str">
            <v>Elkedler_DKE10_2013</v>
          </cell>
          <cell r="B262" t="str">
            <v>DK-East</v>
          </cell>
          <cell r="G262">
            <v>-30</v>
          </cell>
          <cell r="H262">
            <v>30</v>
          </cell>
          <cell r="AK262">
            <v>-30</v>
          </cell>
          <cell r="AL262">
            <v>0</v>
          </cell>
          <cell r="AN262">
            <v>0</v>
          </cell>
          <cell r="AO262">
            <v>0</v>
          </cell>
          <cell r="AP262">
            <v>0</v>
          </cell>
          <cell r="AQ262">
            <v>0</v>
          </cell>
          <cell r="BG262" t="b">
            <v>0</v>
          </cell>
          <cell r="BO262" t="b">
            <v>0</v>
          </cell>
          <cell r="CA262" t="b">
            <v>0</v>
          </cell>
          <cell r="CB262" t="b">
            <v>0</v>
          </cell>
          <cell r="CD262" t="b">
            <v>0</v>
          </cell>
          <cell r="CE262" t="b">
            <v>0</v>
          </cell>
          <cell r="CG262" t="b">
            <v>0</v>
          </cell>
          <cell r="CH262" t="b">
            <v>0</v>
          </cell>
          <cell r="CP262">
            <v>0</v>
          </cell>
          <cell r="CT262" t="b">
            <v>0</v>
          </cell>
          <cell r="CV262" t="b">
            <v>0</v>
          </cell>
          <cell r="CX262" t="b">
            <v>0</v>
          </cell>
          <cell r="CZ262" t="b">
            <v>0</v>
          </cell>
          <cell r="DB262" t="b">
            <v>0</v>
          </cell>
          <cell r="DD262" t="b">
            <v>0</v>
          </cell>
          <cell r="DF262" t="b">
            <v>0</v>
          </cell>
          <cell r="DH262" t="b">
            <v>0</v>
          </cell>
          <cell r="DJ262" t="b">
            <v>0</v>
          </cell>
          <cell r="DL262" t="b">
            <v>0</v>
          </cell>
          <cell r="DN262" t="b">
            <v>0</v>
          </cell>
          <cell r="DP262" t="b">
            <v>0</v>
          </cell>
          <cell r="DV262">
            <v>0</v>
          </cell>
          <cell r="DX262">
            <v>0</v>
          </cell>
          <cell r="DZ262">
            <v>0</v>
          </cell>
          <cell r="EB262">
            <v>0</v>
          </cell>
          <cell r="ED262">
            <v>0</v>
          </cell>
          <cell r="EF262">
            <v>0</v>
          </cell>
          <cell r="EJ262">
            <v>0</v>
          </cell>
          <cell r="EL262">
            <v>0</v>
          </cell>
          <cell r="EN262">
            <v>0</v>
          </cell>
          <cell r="EP262">
            <v>0</v>
          </cell>
          <cell r="ER262">
            <v>0</v>
          </cell>
          <cell r="ET262">
            <v>0</v>
          </cell>
          <cell r="EX262">
            <v>0</v>
          </cell>
          <cell r="EZ262">
            <v>0</v>
          </cell>
          <cell r="FD262">
            <v>0</v>
          </cell>
          <cell r="FF262">
            <v>0</v>
          </cell>
        </row>
        <row r="263">
          <cell r="A263" t="str">
            <v>Elkedler_DKE10_2014</v>
          </cell>
          <cell r="B263" t="str">
            <v>DK-East</v>
          </cell>
          <cell r="G263">
            <v>-3.5</v>
          </cell>
          <cell r="H263">
            <v>3.5</v>
          </cell>
          <cell r="AK263">
            <v>-3.5</v>
          </cell>
          <cell r="AL263">
            <v>0</v>
          </cell>
          <cell r="AN263">
            <v>0</v>
          </cell>
          <cell r="AO263">
            <v>0</v>
          </cell>
          <cell r="AP263">
            <v>0</v>
          </cell>
          <cell r="AQ263">
            <v>0</v>
          </cell>
          <cell r="BG263" t="b">
            <v>0</v>
          </cell>
          <cell r="BO263" t="b">
            <v>0</v>
          </cell>
          <cell r="CA263" t="b">
            <v>0</v>
          </cell>
          <cell r="CB263" t="b">
            <v>0</v>
          </cell>
          <cell r="CD263" t="b">
            <v>0</v>
          </cell>
          <cell r="CE263" t="b">
            <v>0</v>
          </cell>
          <cell r="CG263" t="b">
            <v>0</v>
          </cell>
          <cell r="CH263" t="b">
            <v>0</v>
          </cell>
          <cell r="CP263">
            <v>0</v>
          </cell>
          <cell r="CT263" t="b">
            <v>0</v>
          </cell>
          <cell r="CV263" t="b">
            <v>0</v>
          </cell>
          <cell r="CX263" t="b">
            <v>0</v>
          </cell>
          <cell r="CZ263" t="b">
            <v>0</v>
          </cell>
          <cell r="DB263" t="b">
            <v>0</v>
          </cell>
          <cell r="DD263" t="b">
            <v>0</v>
          </cell>
          <cell r="DF263" t="b">
            <v>0</v>
          </cell>
          <cell r="DH263" t="b">
            <v>0</v>
          </cell>
          <cell r="DJ263" t="b">
            <v>0</v>
          </cell>
          <cell r="DL263" t="b">
            <v>0</v>
          </cell>
          <cell r="DN263" t="b">
            <v>0</v>
          </cell>
          <cell r="DP263" t="b">
            <v>0</v>
          </cell>
          <cell r="DV263">
            <v>0</v>
          </cell>
          <cell r="DX263">
            <v>0</v>
          </cell>
          <cell r="DZ263">
            <v>0</v>
          </cell>
          <cell r="EB263">
            <v>0</v>
          </cell>
          <cell r="ED263">
            <v>0</v>
          </cell>
          <cell r="EF263">
            <v>0</v>
          </cell>
          <cell r="EJ263">
            <v>0</v>
          </cell>
          <cell r="EL263">
            <v>0</v>
          </cell>
          <cell r="EN263">
            <v>0</v>
          </cell>
          <cell r="EP263">
            <v>0</v>
          </cell>
          <cell r="ER263">
            <v>0</v>
          </cell>
          <cell r="ET263">
            <v>0</v>
          </cell>
          <cell r="EX263">
            <v>0</v>
          </cell>
          <cell r="EZ263">
            <v>0</v>
          </cell>
          <cell r="FD263">
            <v>0</v>
          </cell>
          <cell r="FF263">
            <v>0</v>
          </cell>
        </row>
        <row r="264">
          <cell r="A264" t="str">
            <v>Elkedler_DKE10_2015</v>
          </cell>
          <cell r="B264" t="str">
            <v>DK-East</v>
          </cell>
          <cell r="G264">
            <v>-3.5</v>
          </cell>
          <cell r="H264">
            <v>3.5</v>
          </cell>
          <cell r="AK264">
            <v>-3.5</v>
          </cell>
          <cell r="AL264">
            <v>0</v>
          </cell>
          <cell r="AN264">
            <v>0</v>
          </cell>
          <cell r="AO264">
            <v>0</v>
          </cell>
          <cell r="AP264">
            <v>0</v>
          </cell>
          <cell r="AQ264">
            <v>0</v>
          </cell>
          <cell r="BG264" t="b">
            <v>0</v>
          </cell>
          <cell r="BO264" t="b">
            <v>0</v>
          </cell>
          <cell r="CA264" t="b">
            <v>0</v>
          </cell>
          <cell r="CB264" t="b">
            <v>0</v>
          </cell>
          <cell r="CD264" t="b">
            <v>0</v>
          </cell>
          <cell r="CE264" t="b">
            <v>0</v>
          </cell>
          <cell r="CG264" t="b">
            <v>0</v>
          </cell>
          <cell r="CH264" t="b">
            <v>0</v>
          </cell>
          <cell r="CP264">
            <v>0</v>
          </cell>
          <cell r="CT264" t="b">
            <v>0</v>
          </cell>
          <cell r="CV264" t="b">
            <v>0</v>
          </cell>
          <cell r="CX264" t="b">
            <v>0</v>
          </cell>
          <cell r="CZ264" t="b">
            <v>0</v>
          </cell>
          <cell r="DB264" t="b">
            <v>0</v>
          </cell>
          <cell r="DD264" t="b">
            <v>0</v>
          </cell>
          <cell r="DF264" t="b">
            <v>0</v>
          </cell>
          <cell r="DH264" t="b">
            <v>0</v>
          </cell>
          <cell r="DJ264" t="b">
            <v>0</v>
          </cell>
          <cell r="DL264" t="b">
            <v>0</v>
          </cell>
          <cell r="DN264" t="b">
            <v>0</v>
          </cell>
          <cell r="DP264" t="b">
            <v>0</v>
          </cell>
          <cell r="DV264">
            <v>0</v>
          </cell>
          <cell r="DX264">
            <v>0</v>
          </cell>
          <cell r="DZ264">
            <v>0</v>
          </cell>
          <cell r="EB264">
            <v>0</v>
          </cell>
          <cell r="ED264">
            <v>0</v>
          </cell>
          <cell r="EF264">
            <v>0</v>
          </cell>
          <cell r="EJ264">
            <v>0</v>
          </cell>
          <cell r="EL264">
            <v>0</v>
          </cell>
          <cell r="EN264">
            <v>0</v>
          </cell>
          <cell r="EP264">
            <v>0</v>
          </cell>
          <cell r="ER264">
            <v>0</v>
          </cell>
          <cell r="ET264">
            <v>0</v>
          </cell>
          <cell r="EX264">
            <v>0</v>
          </cell>
          <cell r="EZ264">
            <v>0</v>
          </cell>
          <cell r="FD264">
            <v>0</v>
          </cell>
          <cell r="FF264">
            <v>0</v>
          </cell>
        </row>
        <row r="265">
          <cell r="A265" t="str">
            <v>Elkedler_DKE10_2016</v>
          </cell>
          <cell r="B265" t="str">
            <v>DK-East</v>
          </cell>
          <cell r="G265">
            <v>-3.5</v>
          </cell>
          <cell r="H265">
            <v>3.5</v>
          </cell>
          <cell r="AK265">
            <v>-3.5</v>
          </cell>
          <cell r="AL265">
            <v>0</v>
          </cell>
          <cell r="AN265">
            <v>0</v>
          </cell>
          <cell r="AO265">
            <v>0</v>
          </cell>
          <cell r="AP265">
            <v>0</v>
          </cell>
          <cell r="AQ265">
            <v>0</v>
          </cell>
          <cell r="BG265" t="b">
            <v>0</v>
          </cell>
          <cell r="BO265" t="b">
            <v>0</v>
          </cell>
          <cell r="CA265" t="b">
            <v>0</v>
          </cell>
          <cell r="CB265" t="b">
            <v>0</v>
          </cell>
          <cell r="CD265" t="b">
            <v>0</v>
          </cell>
          <cell r="CE265" t="b">
            <v>0</v>
          </cell>
          <cell r="CG265" t="b">
            <v>0</v>
          </cell>
          <cell r="CH265" t="b">
            <v>0</v>
          </cell>
          <cell r="CP265">
            <v>0</v>
          </cell>
          <cell r="CT265" t="b">
            <v>0</v>
          </cell>
          <cell r="CV265" t="b">
            <v>0</v>
          </cell>
          <cell r="CX265" t="b">
            <v>0</v>
          </cell>
          <cell r="CZ265" t="b">
            <v>0</v>
          </cell>
          <cell r="DB265" t="b">
            <v>0</v>
          </cell>
          <cell r="DD265" t="b">
            <v>0</v>
          </cell>
          <cell r="DF265" t="b">
            <v>0</v>
          </cell>
          <cell r="DH265" t="b">
            <v>0</v>
          </cell>
          <cell r="DJ265" t="b">
            <v>0</v>
          </cell>
          <cell r="DL265" t="b">
            <v>0</v>
          </cell>
          <cell r="DN265" t="b">
            <v>0</v>
          </cell>
          <cell r="DP265" t="b">
            <v>0</v>
          </cell>
          <cell r="DV265">
            <v>0</v>
          </cell>
          <cell r="DX265">
            <v>0</v>
          </cell>
          <cell r="DZ265">
            <v>0</v>
          </cell>
          <cell r="EB265">
            <v>0</v>
          </cell>
          <cell r="ED265">
            <v>0</v>
          </cell>
          <cell r="EF265">
            <v>0</v>
          </cell>
          <cell r="EJ265">
            <v>0</v>
          </cell>
          <cell r="EL265">
            <v>0</v>
          </cell>
          <cell r="EN265">
            <v>0</v>
          </cell>
          <cell r="EP265">
            <v>0</v>
          </cell>
          <cell r="ER265">
            <v>0</v>
          </cell>
          <cell r="ET265">
            <v>0</v>
          </cell>
          <cell r="EX265">
            <v>0</v>
          </cell>
          <cell r="EZ265">
            <v>0</v>
          </cell>
          <cell r="FD265">
            <v>0</v>
          </cell>
          <cell r="FF265">
            <v>0</v>
          </cell>
        </row>
        <row r="266">
          <cell r="A266" t="str">
            <v>Elkedler_DKE10_2017</v>
          </cell>
          <cell r="B266" t="str">
            <v>DK-East</v>
          </cell>
          <cell r="G266">
            <v>-3.5</v>
          </cell>
          <cell r="H266">
            <v>3.5</v>
          </cell>
          <cell r="AK266">
            <v>-3.5</v>
          </cell>
          <cell r="AL266">
            <v>0</v>
          </cell>
          <cell r="AN266">
            <v>0</v>
          </cell>
          <cell r="AO266">
            <v>0</v>
          </cell>
          <cell r="AP266">
            <v>0</v>
          </cell>
          <cell r="AQ266">
            <v>0</v>
          </cell>
          <cell r="BG266" t="b">
            <v>0</v>
          </cell>
          <cell r="BO266" t="b">
            <v>0</v>
          </cell>
          <cell r="CA266" t="b">
            <v>0</v>
          </cell>
          <cell r="CB266" t="b">
            <v>0</v>
          </cell>
          <cell r="CD266" t="b">
            <v>0</v>
          </cell>
          <cell r="CE266" t="b">
            <v>0</v>
          </cell>
          <cell r="CG266" t="b">
            <v>0</v>
          </cell>
          <cell r="CH266" t="b">
            <v>0</v>
          </cell>
          <cell r="CP266">
            <v>0</v>
          </cell>
          <cell r="CT266" t="b">
            <v>0</v>
          </cell>
          <cell r="CV266" t="b">
            <v>0</v>
          </cell>
          <cell r="CX266" t="b">
            <v>0</v>
          </cell>
          <cell r="CZ266" t="b">
            <v>0</v>
          </cell>
          <cell r="DB266" t="b">
            <v>0</v>
          </cell>
          <cell r="DD266" t="b">
            <v>0</v>
          </cell>
          <cell r="DF266" t="b">
            <v>0</v>
          </cell>
          <cell r="DH266" t="b">
            <v>0</v>
          </cell>
          <cell r="DJ266" t="b">
            <v>0</v>
          </cell>
          <cell r="DL266" t="b">
            <v>0</v>
          </cell>
          <cell r="DN266" t="b">
            <v>0</v>
          </cell>
          <cell r="DP266" t="b">
            <v>0</v>
          </cell>
          <cell r="DV266">
            <v>0</v>
          </cell>
          <cell r="DX266">
            <v>0</v>
          </cell>
          <cell r="DZ266">
            <v>0</v>
          </cell>
          <cell r="EB266">
            <v>0</v>
          </cell>
          <cell r="ED266">
            <v>0</v>
          </cell>
          <cell r="EF266">
            <v>0</v>
          </cell>
          <cell r="EJ266">
            <v>0</v>
          </cell>
          <cell r="EL266">
            <v>0</v>
          </cell>
          <cell r="EN266">
            <v>0</v>
          </cell>
          <cell r="EP266">
            <v>0</v>
          </cell>
          <cell r="ER266">
            <v>0</v>
          </cell>
          <cell r="ET266">
            <v>0</v>
          </cell>
          <cell r="EX266">
            <v>0</v>
          </cell>
          <cell r="EZ266">
            <v>0</v>
          </cell>
          <cell r="FD266">
            <v>0</v>
          </cell>
          <cell r="FF266">
            <v>0</v>
          </cell>
        </row>
        <row r="267">
          <cell r="A267" t="str">
            <v>Elkedler_DKE10_2018</v>
          </cell>
          <cell r="B267" t="str">
            <v>DK-East</v>
          </cell>
          <cell r="G267">
            <v>-3.5</v>
          </cell>
          <cell r="H267">
            <v>3.5</v>
          </cell>
          <cell r="AK267">
            <v>-3.5</v>
          </cell>
          <cell r="AL267">
            <v>0</v>
          </cell>
          <cell r="AN267">
            <v>0</v>
          </cell>
          <cell r="AO267">
            <v>0</v>
          </cell>
          <cell r="AP267">
            <v>0</v>
          </cell>
          <cell r="AQ267">
            <v>0</v>
          </cell>
          <cell r="BG267" t="b">
            <v>0</v>
          </cell>
          <cell r="BO267" t="b">
            <v>0</v>
          </cell>
          <cell r="CA267" t="b">
            <v>0</v>
          </cell>
          <cell r="CB267" t="b">
            <v>0</v>
          </cell>
          <cell r="CD267" t="b">
            <v>0</v>
          </cell>
          <cell r="CE267" t="b">
            <v>0</v>
          </cell>
          <cell r="CG267" t="b">
            <v>0</v>
          </cell>
          <cell r="CH267" t="b">
            <v>0</v>
          </cell>
          <cell r="CP267">
            <v>0</v>
          </cell>
          <cell r="CT267" t="b">
            <v>0</v>
          </cell>
          <cell r="CV267" t="b">
            <v>0</v>
          </cell>
          <cell r="CX267" t="b">
            <v>0</v>
          </cell>
          <cell r="CZ267" t="b">
            <v>0</v>
          </cell>
          <cell r="DB267" t="b">
            <v>0</v>
          </cell>
          <cell r="DD267" t="b">
            <v>0</v>
          </cell>
          <cell r="DF267" t="b">
            <v>0</v>
          </cell>
          <cell r="DH267" t="b">
            <v>0</v>
          </cell>
          <cell r="DJ267" t="b">
            <v>0</v>
          </cell>
          <cell r="DL267" t="b">
            <v>0</v>
          </cell>
          <cell r="DN267" t="b">
            <v>0</v>
          </cell>
          <cell r="DP267" t="b">
            <v>0</v>
          </cell>
          <cell r="DV267">
            <v>0</v>
          </cell>
          <cell r="DX267">
            <v>0</v>
          </cell>
          <cell r="DZ267">
            <v>0</v>
          </cell>
          <cell r="EB267">
            <v>0</v>
          </cell>
          <cell r="ED267">
            <v>0</v>
          </cell>
          <cell r="EF267">
            <v>0</v>
          </cell>
          <cell r="EJ267">
            <v>0</v>
          </cell>
          <cell r="EL267">
            <v>0</v>
          </cell>
          <cell r="EN267">
            <v>0</v>
          </cell>
          <cell r="EP267">
            <v>0</v>
          </cell>
          <cell r="ER267">
            <v>0</v>
          </cell>
          <cell r="ET267">
            <v>0</v>
          </cell>
          <cell r="EX267">
            <v>0</v>
          </cell>
          <cell r="EZ267">
            <v>0</v>
          </cell>
          <cell r="FD267">
            <v>0</v>
          </cell>
          <cell r="FF267">
            <v>0</v>
          </cell>
        </row>
        <row r="268">
          <cell r="A268" t="str">
            <v>Elkedler_DKE10_2019</v>
          </cell>
          <cell r="B268" t="str">
            <v>DK-East</v>
          </cell>
          <cell r="G268">
            <v>-3.5</v>
          </cell>
          <cell r="H268">
            <v>3.5</v>
          </cell>
          <cell r="AK268">
            <v>-3.5</v>
          </cell>
          <cell r="AL268">
            <v>0</v>
          </cell>
          <cell r="AN268">
            <v>0</v>
          </cell>
          <cell r="AO268">
            <v>0</v>
          </cell>
          <cell r="AP268">
            <v>0</v>
          </cell>
          <cell r="AQ268">
            <v>0</v>
          </cell>
          <cell r="BG268" t="b">
            <v>0</v>
          </cell>
          <cell r="BO268" t="b">
            <v>0</v>
          </cell>
          <cell r="CA268" t="b">
            <v>0</v>
          </cell>
          <cell r="CB268" t="b">
            <v>0</v>
          </cell>
          <cell r="CD268" t="b">
            <v>0</v>
          </cell>
          <cell r="CE268" t="b">
            <v>0</v>
          </cell>
          <cell r="CG268" t="b">
            <v>0</v>
          </cell>
          <cell r="CH268" t="b">
            <v>0</v>
          </cell>
          <cell r="CP268">
            <v>0</v>
          </cell>
          <cell r="CT268" t="b">
            <v>0</v>
          </cell>
          <cell r="CV268" t="b">
            <v>0</v>
          </cell>
          <cell r="CX268" t="b">
            <v>0</v>
          </cell>
          <cell r="CZ268" t="b">
            <v>0</v>
          </cell>
          <cell r="DB268" t="b">
            <v>0</v>
          </cell>
          <cell r="DD268" t="b">
            <v>0</v>
          </cell>
          <cell r="DF268" t="b">
            <v>0</v>
          </cell>
          <cell r="DH268" t="b">
            <v>0</v>
          </cell>
          <cell r="DJ268" t="b">
            <v>0</v>
          </cell>
          <cell r="DL268" t="b">
            <v>0</v>
          </cell>
          <cell r="DN268" t="b">
            <v>0</v>
          </cell>
          <cell r="DP268" t="b">
            <v>0</v>
          </cell>
          <cell r="DV268">
            <v>0</v>
          </cell>
          <cell r="DX268">
            <v>0</v>
          </cell>
          <cell r="DZ268">
            <v>0</v>
          </cell>
          <cell r="EB268">
            <v>0</v>
          </cell>
          <cell r="ED268">
            <v>0</v>
          </cell>
          <cell r="EF268">
            <v>0</v>
          </cell>
          <cell r="EJ268">
            <v>0</v>
          </cell>
          <cell r="EL268">
            <v>0</v>
          </cell>
          <cell r="EN268">
            <v>0</v>
          </cell>
          <cell r="EP268">
            <v>0</v>
          </cell>
          <cell r="ER268">
            <v>0</v>
          </cell>
          <cell r="ET268">
            <v>0</v>
          </cell>
          <cell r="EX268">
            <v>0</v>
          </cell>
          <cell r="EZ268">
            <v>0</v>
          </cell>
          <cell r="FD268">
            <v>0</v>
          </cell>
          <cell r="FF268">
            <v>0</v>
          </cell>
        </row>
        <row r="269">
          <cell r="A269" t="str">
            <v>Elkedler_DKE10_2020</v>
          </cell>
          <cell r="B269" t="str">
            <v>DK-East</v>
          </cell>
          <cell r="G269">
            <v>-3.5</v>
          </cell>
          <cell r="H269">
            <v>3.5</v>
          </cell>
          <cell r="AK269">
            <v>-3.5</v>
          </cell>
          <cell r="AL269">
            <v>0</v>
          </cell>
          <cell r="AN269">
            <v>0</v>
          </cell>
          <cell r="AO269">
            <v>0</v>
          </cell>
          <cell r="AP269">
            <v>0</v>
          </cell>
          <cell r="AQ269">
            <v>0</v>
          </cell>
          <cell r="BG269" t="b">
            <v>0</v>
          </cell>
          <cell r="BO269" t="b">
            <v>0</v>
          </cell>
          <cell r="CA269" t="b">
            <v>0</v>
          </cell>
          <cell r="CB269" t="b">
            <v>0</v>
          </cell>
          <cell r="CD269" t="b">
            <v>0</v>
          </cell>
          <cell r="CE269" t="b">
            <v>0</v>
          </cell>
          <cell r="CG269" t="b">
            <v>0</v>
          </cell>
          <cell r="CH269" t="b">
            <v>0</v>
          </cell>
          <cell r="CP269">
            <v>0</v>
          </cell>
          <cell r="CT269" t="b">
            <v>0</v>
          </cell>
          <cell r="CV269" t="b">
            <v>0</v>
          </cell>
          <cell r="CX269" t="b">
            <v>0</v>
          </cell>
          <cell r="CZ269" t="b">
            <v>0</v>
          </cell>
          <cell r="DB269" t="b">
            <v>0</v>
          </cell>
          <cell r="DD269" t="b">
            <v>0</v>
          </cell>
          <cell r="DF269" t="b">
            <v>0</v>
          </cell>
          <cell r="DH269" t="b">
            <v>0</v>
          </cell>
          <cell r="DJ269" t="b">
            <v>0</v>
          </cell>
          <cell r="DL269" t="b">
            <v>0</v>
          </cell>
          <cell r="DN269" t="b">
            <v>0</v>
          </cell>
          <cell r="DP269" t="b">
            <v>0</v>
          </cell>
          <cell r="DV269">
            <v>0</v>
          </cell>
          <cell r="DX269">
            <v>0</v>
          </cell>
          <cell r="DZ269">
            <v>0</v>
          </cell>
          <cell r="EB269">
            <v>0</v>
          </cell>
          <cell r="ED269">
            <v>0</v>
          </cell>
          <cell r="EF269">
            <v>0</v>
          </cell>
          <cell r="EJ269">
            <v>0</v>
          </cell>
          <cell r="EL269">
            <v>0</v>
          </cell>
          <cell r="EN269">
            <v>0</v>
          </cell>
          <cell r="EP269">
            <v>0</v>
          </cell>
          <cell r="ER269">
            <v>0</v>
          </cell>
          <cell r="ET269">
            <v>0</v>
          </cell>
          <cell r="EX269">
            <v>0</v>
          </cell>
          <cell r="EZ269">
            <v>0</v>
          </cell>
          <cell r="FD269">
            <v>0</v>
          </cell>
          <cell r="FF269">
            <v>0</v>
          </cell>
        </row>
        <row r="270">
          <cell r="A270" t="str">
            <v>VarmelagerDKE10</v>
          </cell>
          <cell r="B270" t="str">
            <v>DK-East</v>
          </cell>
          <cell r="G270">
            <v>0</v>
          </cell>
          <cell r="H270">
            <v>41</v>
          </cell>
          <cell r="AK270">
            <v>0</v>
          </cell>
          <cell r="AL270">
            <v>0</v>
          </cell>
          <cell r="AN270">
            <v>0</v>
          </cell>
          <cell r="AO270">
            <v>0</v>
          </cell>
          <cell r="AP270">
            <v>0</v>
          </cell>
          <cell r="AQ270">
            <v>0</v>
          </cell>
          <cell r="BG270" t="b">
            <v>0</v>
          </cell>
          <cell r="BO270" t="b">
            <v>0</v>
          </cell>
          <cell r="CA270" t="b">
            <v>0</v>
          </cell>
          <cell r="CB270" t="b">
            <v>0</v>
          </cell>
          <cell r="CD270" t="b">
            <v>0</v>
          </cell>
          <cell r="CE270" t="b">
            <v>0</v>
          </cell>
          <cell r="CG270" t="b">
            <v>0</v>
          </cell>
          <cell r="CH270" t="b">
            <v>0</v>
          </cell>
          <cell r="CP270">
            <v>0</v>
          </cell>
          <cell r="CT270" t="b">
            <v>0</v>
          </cell>
          <cell r="CV270" t="b">
            <v>0</v>
          </cell>
          <cell r="CX270" t="b">
            <v>0</v>
          </cell>
          <cell r="CZ270" t="b">
            <v>0</v>
          </cell>
          <cell r="DB270" t="b">
            <v>0</v>
          </cell>
          <cell r="DD270" t="b">
            <v>0</v>
          </cell>
          <cell r="DF270" t="b">
            <v>0</v>
          </cell>
          <cell r="DH270" t="b">
            <v>0</v>
          </cell>
          <cell r="DJ270" t="b">
            <v>0</v>
          </cell>
          <cell r="DL270" t="b">
            <v>0</v>
          </cell>
          <cell r="DN270" t="b">
            <v>0</v>
          </cell>
          <cell r="DP270" t="b">
            <v>0</v>
          </cell>
          <cell r="DV270">
            <v>0</v>
          </cell>
          <cell r="DX270">
            <v>0</v>
          </cell>
          <cell r="DZ270">
            <v>0</v>
          </cell>
          <cell r="EB270">
            <v>0</v>
          </cell>
          <cell r="ED270">
            <v>0</v>
          </cell>
          <cell r="EF270">
            <v>0</v>
          </cell>
          <cell r="EJ270">
            <v>0</v>
          </cell>
          <cell r="EL270">
            <v>0</v>
          </cell>
          <cell r="EN270">
            <v>0</v>
          </cell>
          <cell r="EP270">
            <v>0</v>
          </cell>
          <cell r="ER270">
            <v>0</v>
          </cell>
          <cell r="ET270">
            <v>0</v>
          </cell>
          <cell r="EX270">
            <v>0</v>
          </cell>
          <cell r="EZ270">
            <v>0</v>
          </cell>
          <cell r="FD270">
            <v>0</v>
          </cell>
          <cell r="FF270">
            <v>0</v>
          </cell>
        </row>
        <row r="271">
          <cell r="A271" t="str">
            <v>GM_DKE5-10-A</v>
          </cell>
          <cell r="B271" t="str">
            <v>DK-East</v>
          </cell>
          <cell r="G271">
            <v>3.3669990450875673</v>
          </cell>
          <cell r="H271">
            <v>4.5809510817517918</v>
          </cell>
          <cell r="AK271">
            <v>1.2760926380881881</v>
          </cell>
          <cell r="AL271">
            <v>2.3621502856924201</v>
          </cell>
          <cell r="AN271">
            <v>0</v>
          </cell>
          <cell r="AO271">
            <v>0.33669990450875675</v>
          </cell>
          <cell r="AP271">
            <v>101.00997135262702</v>
          </cell>
          <cell r="AQ271">
            <v>0.33669990450875675</v>
          </cell>
          <cell r="BG271" t="b">
            <v>0</v>
          </cell>
          <cell r="BO271" t="b">
            <v>0</v>
          </cell>
          <cell r="CA271" t="b">
            <v>0</v>
          </cell>
          <cell r="CB271" t="b">
            <v>0</v>
          </cell>
          <cell r="CD271" t="b">
            <v>0</v>
          </cell>
          <cell r="CE271" t="b">
            <v>0</v>
          </cell>
          <cell r="CG271" t="b">
            <v>0</v>
          </cell>
          <cell r="CH271" t="b">
            <v>0</v>
          </cell>
          <cell r="CP271" t="str">
            <v>ECGASEND</v>
          </cell>
          <cell r="CT271" t="b">
            <v>0</v>
          </cell>
          <cell r="CV271" t="b">
            <v>0</v>
          </cell>
          <cell r="CX271" t="b">
            <v>0</v>
          </cell>
          <cell r="CZ271" t="b">
            <v>0</v>
          </cell>
          <cell r="DB271" t="b">
            <v>0</v>
          </cell>
          <cell r="DD271" t="b">
            <v>0</v>
          </cell>
          <cell r="DF271" t="b">
            <v>0</v>
          </cell>
          <cell r="DH271" t="b">
            <v>0</v>
          </cell>
          <cell r="DJ271" t="b">
            <v>0</v>
          </cell>
          <cell r="DL271" t="b">
            <v>0</v>
          </cell>
          <cell r="DN271" t="b">
            <v>0</v>
          </cell>
          <cell r="DP271" t="b">
            <v>0</v>
          </cell>
          <cell r="DV271">
            <v>0</v>
          </cell>
          <cell r="DX271">
            <v>0</v>
          </cell>
          <cell r="DZ271">
            <v>0</v>
          </cell>
          <cell r="EB271">
            <v>0</v>
          </cell>
          <cell r="ED271">
            <v>0</v>
          </cell>
          <cell r="EF271">
            <v>0</v>
          </cell>
          <cell r="EJ271">
            <v>0</v>
          </cell>
          <cell r="EL271">
            <v>0</v>
          </cell>
          <cell r="EN271">
            <v>0</v>
          </cell>
          <cell r="EP271">
            <v>0</v>
          </cell>
          <cell r="ER271">
            <v>0</v>
          </cell>
          <cell r="ET271">
            <v>0</v>
          </cell>
          <cell r="EX271">
            <v>0</v>
          </cell>
          <cell r="EZ271">
            <v>0</v>
          </cell>
          <cell r="FD271">
            <v>0</v>
          </cell>
          <cell r="FF271">
            <v>0</v>
          </cell>
        </row>
        <row r="272">
          <cell r="A272" t="str">
            <v>GM_DKE5-10-B</v>
          </cell>
          <cell r="B272" t="str">
            <v>DK-East</v>
          </cell>
          <cell r="G272">
            <v>2.3637173091754349</v>
          </cell>
          <cell r="H272">
            <v>3.2159419172454875</v>
          </cell>
          <cell r="AK272">
            <v>0.89584886017748988</v>
          </cell>
          <cell r="AL272">
            <v>1.6582884171918908</v>
          </cell>
          <cell r="AN272">
            <v>0</v>
          </cell>
          <cell r="AO272">
            <v>0.23637173091754349</v>
          </cell>
          <cell r="AP272">
            <v>70.911519275263046</v>
          </cell>
          <cell r="AQ272">
            <v>0.23637173091754349</v>
          </cell>
          <cell r="BG272" t="b">
            <v>0</v>
          </cell>
          <cell r="BO272" t="b">
            <v>0</v>
          </cell>
          <cell r="CA272" t="b">
            <v>0</v>
          </cell>
          <cell r="CB272" t="b">
            <v>0</v>
          </cell>
          <cell r="CD272" t="b">
            <v>0</v>
          </cell>
          <cell r="CE272" t="b">
            <v>0</v>
          </cell>
          <cell r="CG272" t="b">
            <v>0</v>
          </cell>
          <cell r="CH272" t="b">
            <v>0</v>
          </cell>
          <cell r="CP272" t="str">
            <v>ECGASEND</v>
          </cell>
          <cell r="CT272" t="b">
            <v>0</v>
          </cell>
          <cell r="CV272" t="b">
            <v>0</v>
          </cell>
          <cell r="CX272" t="b">
            <v>0</v>
          </cell>
          <cell r="CZ272" t="b">
            <v>0</v>
          </cell>
          <cell r="DB272" t="b">
            <v>0</v>
          </cell>
          <cell r="DD272" t="b">
            <v>0</v>
          </cell>
          <cell r="DF272" t="b">
            <v>0</v>
          </cell>
          <cell r="DH272" t="b">
            <v>0</v>
          </cell>
          <cell r="DJ272" t="b">
            <v>0</v>
          </cell>
          <cell r="DL272" t="b">
            <v>0</v>
          </cell>
          <cell r="DN272" t="b">
            <v>0</v>
          </cell>
          <cell r="DP272" t="b">
            <v>0</v>
          </cell>
          <cell r="DV272">
            <v>0</v>
          </cell>
          <cell r="DX272">
            <v>0</v>
          </cell>
          <cell r="DZ272">
            <v>0</v>
          </cell>
          <cell r="EB272">
            <v>0</v>
          </cell>
          <cell r="ED272">
            <v>0</v>
          </cell>
          <cell r="EF272">
            <v>0</v>
          </cell>
          <cell r="EJ272">
            <v>0</v>
          </cell>
          <cell r="EL272">
            <v>0</v>
          </cell>
          <cell r="EN272">
            <v>0</v>
          </cell>
          <cell r="EP272">
            <v>0</v>
          </cell>
          <cell r="ER272">
            <v>0</v>
          </cell>
          <cell r="ET272">
            <v>0</v>
          </cell>
          <cell r="EX272">
            <v>0</v>
          </cell>
          <cell r="EZ272">
            <v>0</v>
          </cell>
          <cell r="FD272">
            <v>0</v>
          </cell>
          <cell r="FF272">
            <v>0</v>
          </cell>
        </row>
        <row r="273">
          <cell r="A273" t="str">
            <v>GM_DKE5-10-C</v>
          </cell>
          <cell r="B273" t="str">
            <v>DK-East</v>
          </cell>
          <cell r="G273">
            <v>14.614453798045105</v>
          </cell>
          <cell r="H273">
            <v>19.883610609585176</v>
          </cell>
          <cell r="AK273">
            <v>5.5388779894590945</v>
          </cell>
          <cell r="AL273">
            <v>10.252909416371132</v>
          </cell>
          <cell r="AN273">
            <v>0</v>
          </cell>
          <cell r="AO273">
            <v>1.4614453798045106</v>
          </cell>
          <cell r="AP273">
            <v>438.43361394135314</v>
          </cell>
          <cell r="AQ273">
            <v>1.4614453798045106</v>
          </cell>
          <cell r="BG273" t="b">
            <v>0</v>
          </cell>
          <cell r="BO273" t="b">
            <v>0</v>
          </cell>
          <cell r="CA273" t="b">
            <v>0</v>
          </cell>
          <cell r="CB273" t="b">
            <v>0</v>
          </cell>
          <cell r="CD273" t="b">
            <v>0</v>
          </cell>
          <cell r="CE273" t="b">
            <v>0</v>
          </cell>
          <cell r="CG273" t="b">
            <v>0</v>
          </cell>
          <cell r="CH273" t="b">
            <v>0</v>
          </cell>
          <cell r="CP273" t="str">
            <v>ECGASEND</v>
          </cell>
          <cell r="CT273" t="b">
            <v>0</v>
          </cell>
          <cell r="CV273" t="b">
            <v>0</v>
          </cell>
          <cell r="CX273" t="b">
            <v>0</v>
          </cell>
          <cell r="CZ273" t="b">
            <v>0</v>
          </cell>
          <cell r="DB273" t="b">
            <v>0</v>
          </cell>
          <cell r="DD273" t="b">
            <v>0</v>
          </cell>
          <cell r="DF273" t="b">
            <v>0</v>
          </cell>
          <cell r="DH273" t="b">
            <v>0</v>
          </cell>
          <cell r="DJ273" t="b">
            <v>0</v>
          </cell>
          <cell r="DL273" t="b">
            <v>0</v>
          </cell>
          <cell r="DN273" t="b">
            <v>0</v>
          </cell>
          <cell r="DP273" t="b">
            <v>0</v>
          </cell>
          <cell r="DV273">
            <v>0</v>
          </cell>
          <cell r="DX273">
            <v>0</v>
          </cell>
          <cell r="DZ273">
            <v>0</v>
          </cell>
          <cell r="EB273">
            <v>0</v>
          </cell>
          <cell r="ED273">
            <v>0</v>
          </cell>
          <cell r="EF273">
            <v>0</v>
          </cell>
          <cell r="EJ273">
            <v>0</v>
          </cell>
          <cell r="EL273">
            <v>0</v>
          </cell>
          <cell r="EN273">
            <v>0</v>
          </cell>
          <cell r="EP273">
            <v>0</v>
          </cell>
          <cell r="ER273">
            <v>0</v>
          </cell>
          <cell r="ET273">
            <v>0</v>
          </cell>
          <cell r="EX273">
            <v>0</v>
          </cell>
          <cell r="EZ273">
            <v>0</v>
          </cell>
          <cell r="FD273">
            <v>0</v>
          </cell>
          <cell r="FF273">
            <v>0</v>
          </cell>
        </row>
        <row r="274">
          <cell r="A274" t="str">
            <v>GM_DKE5-10-D</v>
          </cell>
          <cell r="B274" t="str">
            <v>DK-East</v>
          </cell>
          <cell r="G274">
            <v>15.654829847691893</v>
          </cell>
          <cell r="H274">
            <v>21.299088228152236</v>
          </cell>
          <cell r="AK274">
            <v>5.9331805122752277</v>
          </cell>
          <cell r="AL274">
            <v>10.98279515438054</v>
          </cell>
          <cell r="AN274">
            <v>0</v>
          </cell>
          <cell r="AO274">
            <v>1.5654829847691893</v>
          </cell>
          <cell r="AP274">
            <v>469.64489543075678</v>
          </cell>
          <cell r="AQ274">
            <v>1.5654829847691893</v>
          </cell>
          <cell r="BG274" t="b">
            <v>0</v>
          </cell>
          <cell r="BO274" t="b">
            <v>0</v>
          </cell>
          <cell r="CA274" t="b">
            <v>0</v>
          </cell>
          <cell r="CB274" t="b">
            <v>0</v>
          </cell>
          <cell r="CD274" t="b">
            <v>0</v>
          </cell>
          <cell r="CE274" t="b">
            <v>0</v>
          </cell>
          <cell r="CG274" t="b">
            <v>0</v>
          </cell>
          <cell r="CH274" t="b">
            <v>0</v>
          </cell>
          <cell r="CP274" t="str">
            <v>ECGASEND</v>
          </cell>
          <cell r="CT274" t="b">
            <v>0</v>
          </cell>
          <cell r="CV274" t="b">
            <v>0</v>
          </cell>
          <cell r="CX274" t="b">
            <v>0</v>
          </cell>
          <cell r="CZ274" t="b">
            <v>0</v>
          </cell>
          <cell r="DB274" t="b">
            <v>0</v>
          </cell>
          <cell r="DD274" t="b">
            <v>0</v>
          </cell>
          <cell r="DF274" t="b">
            <v>0</v>
          </cell>
          <cell r="DH274" t="b">
            <v>0</v>
          </cell>
          <cell r="DJ274" t="b">
            <v>0</v>
          </cell>
          <cell r="DL274" t="b">
            <v>0</v>
          </cell>
          <cell r="DN274" t="b">
            <v>0</v>
          </cell>
          <cell r="DP274" t="b">
            <v>0</v>
          </cell>
          <cell r="DV274">
            <v>0</v>
          </cell>
          <cell r="DX274">
            <v>0</v>
          </cell>
          <cell r="DZ274">
            <v>0</v>
          </cell>
          <cell r="EB274">
            <v>0</v>
          </cell>
          <cell r="ED274">
            <v>0</v>
          </cell>
          <cell r="EF274">
            <v>0</v>
          </cell>
          <cell r="EJ274">
            <v>0</v>
          </cell>
          <cell r="EL274">
            <v>0</v>
          </cell>
          <cell r="EN274">
            <v>0</v>
          </cell>
          <cell r="EP274">
            <v>0</v>
          </cell>
          <cell r="ER274">
            <v>0</v>
          </cell>
          <cell r="ET274">
            <v>0</v>
          </cell>
          <cell r="EX274">
            <v>0</v>
          </cell>
          <cell r="EZ274">
            <v>0</v>
          </cell>
          <cell r="FD274">
            <v>0</v>
          </cell>
          <cell r="FF274">
            <v>0</v>
          </cell>
        </row>
        <row r="275">
          <cell r="A275" t="str">
            <v>GM_DKE5-10</v>
          </cell>
          <cell r="B275" t="str">
            <v>DK-East</v>
          </cell>
          <cell r="G275">
            <v>36</v>
          </cell>
          <cell r="H275">
            <v>48.979591836734691</v>
          </cell>
          <cell r="AK275">
            <v>13.644</v>
          </cell>
          <cell r="AL275">
            <v>25.256143273635985</v>
          </cell>
          <cell r="AN275">
            <v>0</v>
          </cell>
          <cell r="AO275">
            <v>3.6</v>
          </cell>
          <cell r="AP275">
            <v>1080</v>
          </cell>
          <cell r="AQ275">
            <v>3.6</v>
          </cell>
          <cell r="BG275" t="b">
            <v>0</v>
          </cell>
          <cell r="BO275" t="b">
            <v>0</v>
          </cell>
          <cell r="CA275" t="b">
            <v>0</v>
          </cell>
          <cell r="CB275" t="b">
            <v>0</v>
          </cell>
          <cell r="CD275" t="b">
            <v>0</v>
          </cell>
          <cell r="CE275" t="b">
            <v>0</v>
          </cell>
          <cell r="CG275" t="b">
            <v>0</v>
          </cell>
          <cell r="CH275" t="b">
            <v>0</v>
          </cell>
          <cell r="CT275" t="b">
            <v>0</v>
          </cell>
          <cell r="CV275" t="b">
            <v>0</v>
          </cell>
          <cell r="CX275" t="b">
            <v>0</v>
          </cell>
          <cell r="CZ275" t="b">
            <v>0</v>
          </cell>
          <cell r="DB275" t="b">
            <v>0</v>
          </cell>
          <cell r="DD275" t="b">
            <v>0</v>
          </cell>
          <cell r="DF275" t="b">
            <v>0</v>
          </cell>
          <cell r="DH275" t="b">
            <v>0</v>
          </cell>
          <cell r="DJ275" t="b">
            <v>0</v>
          </cell>
          <cell r="DL275" t="b">
            <v>0</v>
          </cell>
          <cell r="DN275" t="b">
            <v>0</v>
          </cell>
          <cell r="DP275" t="b">
            <v>0</v>
          </cell>
          <cell r="DV275">
            <v>0</v>
          </cell>
          <cell r="DX275">
            <v>0</v>
          </cell>
          <cell r="DZ275">
            <v>0</v>
          </cell>
          <cell r="EB275">
            <v>0</v>
          </cell>
          <cell r="ED275">
            <v>0</v>
          </cell>
          <cell r="EF275">
            <v>0</v>
          </cell>
          <cell r="EJ275">
            <v>0</v>
          </cell>
          <cell r="EL275">
            <v>0</v>
          </cell>
          <cell r="EN275">
            <v>0</v>
          </cell>
          <cell r="EP275">
            <v>0</v>
          </cell>
          <cell r="ER275">
            <v>0</v>
          </cell>
          <cell r="ET275">
            <v>0</v>
          </cell>
          <cell r="EX275">
            <v>0</v>
          </cell>
          <cell r="EZ275">
            <v>0</v>
          </cell>
          <cell r="FD275">
            <v>0</v>
          </cell>
          <cell r="FF275">
            <v>0</v>
          </cell>
        </row>
        <row r="276">
          <cell r="A276" t="str">
            <v>GM_DKE5-10</v>
          </cell>
          <cell r="B276" t="str">
            <v>DK-East</v>
          </cell>
          <cell r="G276">
            <v>35.186468345018596</v>
          </cell>
          <cell r="H276">
            <v>47.872746047644348</v>
          </cell>
          <cell r="AK276">
            <v>13.335671502762048</v>
          </cell>
          <cell r="AL276">
            <v>24.685402383751303</v>
          </cell>
          <cell r="AN276">
            <v>0</v>
          </cell>
          <cell r="AO276">
            <v>3.51864683450186</v>
          </cell>
          <cell r="AP276">
            <v>1055.5940503505578</v>
          </cell>
          <cell r="AQ276">
            <v>3.51864683450186</v>
          </cell>
          <cell r="BG276" t="b">
            <v>0</v>
          </cell>
          <cell r="BO276" t="b">
            <v>0</v>
          </cell>
          <cell r="CA276" t="b">
            <v>0</v>
          </cell>
          <cell r="CB276" t="b">
            <v>0</v>
          </cell>
          <cell r="CD276" t="b">
            <v>0</v>
          </cell>
          <cell r="CE276" t="b">
            <v>0</v>
          </cell>
          <cell r="CG276" t="b">
            <v>0</v>
          </cell>
          <cell r="CH276" t="b">
            <v>0</v>
          </cell>
          <cell r="CT276" t="b">
            <v>0</v>
          </cell>
          <cell r="CV276" t="b">
            <v>0</v>
          </cell>
          <cell r="CX276" t="b">
            <v>0</v>
          </cell>
          <cell r="CZ276" t="b">
            <v>0</v>
          </cell>
          <cell r="DB276" t="b">
            <v>0</v>
          </cell>
          <cell r="DD276" t="b">
            <v>0</v>
          </cell>
          <cell r="DF276" t="b">
            <v>0</v>
          </cell>
          <cell r="DH276" t="b">
            <v>0</v>
          </cell>
          <cell r="DJ276" t="b">
            <v>0</v>
          </cell>
          <cell r="DL276" t="b">
            <v>0</v>
          </cell>
          <cell r="DN276" t="b">
            <v>0</v>
          </cell>
          <cell r="DP276" t="b">
            <v>0</v>
          </cell>
          <cell r="DV276">
            <v>0</v>
          </cell>
          <cell r="DX276">
            <v>0</v>
          </cell>
          <cell r="DZ276">
            <v>0</v>
          </cell>
          <cell r="EB276">
            <v>0</v>
          </cell>
          <cell r="ED276">
            <v>0</v>
          </cell>
          <cell r="EF276">
            <v>0</v>
          </cell>
          <cell r="EJ276">
            <v>0</v>
          </cell>
          <cell r="EL276">
            <v>0</v>
          </cell>
          <cell r="EN276">
            <v>0</v>
          </cell>
          <cell r="EP276">
            <v>0</v>
          </cell>
          <cell r="ER276">
            <v>0</v>
          </cell>
          <cell r="ET276">
            <v>0</v>
          </cell>
          <cell r="EX276">
            <v>0</v>
          </cell>
          <cell r="EZ276">
            <v>0</v>
          </cell>
          <cell r="FD276">
            <v>0</v>
          </cell>
          <cell r="FF276">
            <v>0</v>
          </cell>
        </row>
        <row r="277">
          <cell r="A277" t="str">
            <v>GM_DKE5-10</v>
          </cell>
          <cell r="B277" t="str">
            <v>DK-East</v>
          </cell>
          <cell r="G277">
            <v>33.678700600900662</v>
          </cell>
          <cell r="H277">
            <v>45.821361361769611</v>
          </cell>
          <cell r="AK277">
            <v>12.764227527741351</v>
          </cell>
          <cell r="AL277">
            <v>23.627613545728821</v>
          </cell>
          <cell r="AN277">
            <v>0</v>
          </cell>
          <cell r="AO277">
            <v>3.3678700600900662</v>
          </cell>
          <cell r="AP277">
            <v>1010.3610180270199</v>
          </cell>
          <cell r="AQ277">
            <v>3.3678700600900662</v>
          </cell>
          <cell r="BG277" t="b">
            <v>0</v>
          </cell>
          <cell r="BO277" t="b">
            <v>0</v>
          </cell>
          <cell r="CA277" t="b">
            <v>0</v>
          </cell>
          <cell r="CB277" t="b">
            <v>0</v>
          </cell>
          <cell r="CD277" t="b">
            <v>0</v>
          </cell>
          <cell r="CE277" t="b">
            <v>0</v>
          </cell>
          <cell r="CG277" t="b">
            <v>0</v>
          </cell>
          <cell r="CH277" t="b">
            <v>0</v>
          </cell>
          <cell r="CT277" t="b">
            <v>0</v>
          </cell>
          <cell r="CV277" t="b">
            <v>0</v>
          </cell>
          <cell r="CX277" t="b">
            <v>0</v>
          </cell>
          <cell r="CZ277" t="b">
            <v>0</v>
          </cell>
          <cell r="DB277" t="b">
            <v>0</v>
          </cell>
          <cell r="DD277" t="b">
            <v>0</v>
          </cell>
          <cell r="DF277" t="b">
            <v>0</v>
          </cell>
          <cell r="DH277" t="b">
            <v>0</v>
          </cell>
          <cell r="DJ277" t="b">
            <v>0</v>
          </cell>
          <cell r="DL277" t="b">
            <v>0</v>
          </cell>
          <cell r="DN277" t="b">
            <v>0</v>
          </cell>
          <cell r="DP277" t="b">
            <v>0</v>
          </cell>
          <cell r="DV277">
            <v>0</v>
          </cell>
          <cell r="DX277">
            <v>0</v>
          </cell>
          <cell r="DZ277">
            <v>0</v>
          </cell>
          <cell r="EB277">
            <v>0</v>
          </cell>
          <cell r="ED277">
            <v>0</v>
          </cell>
          <cell r="EF277">
            <v>0</v>
          </cell>
          <cell r="EJ277">
            <v>0</v>
          </cell>
          <cell r="EL277">
            <v>0</v>
          </cell>
          <cell r="EN277">
            <v>0</v>
          </cell>
          <cell r="EP277">
            <v>0</v>
          </cell>
          <cell r="ER277">
            <v>0</v>
          </cell>
          <cell r="ET277">
            <v>0</v>
          </cell>
          <cell r="EX277">
            <v>0</v>
          </cell>
          <cell r="EZ277">
            <v>0</v>
          </cell>
          <cell r="FD277">
            <v>0</v>
          </cell>
          <cell r="FF277">
            <v>0</v>
          </cell>
        </row>
        <row r="278">
          <cell r="A278" t="str">
            <v>GM_DKE5-10</v>
          </cell>
          <cell r="B278" t="str">
            <v>DK-East</v>
          </cell>
          <cell r="G278">
            <v>32.633000954912433</v>
          </cell>
          <cell r="H278">
            <v>44.3986407549829</v>
          </cell>
          <cell r="AK278">
            <v>12.367907361911811</v>
          </cell>
          <cell r="AL278">
            <v>22.893992987943562</v>
          </cell>
          <cell r="AN278">
            <v>0</v>
          </cell>
          <cell r="AO278">
            <v>3.2633000954912434</v>
          </cell>
          <cell r="AP278">
            <v>978.99002864737304</v>
          </cell>
          <cell r="AQ278">
            <v>3.2633000954912434</v>
          </cell>
          <cell r="BG278" t="b">
            <v>0</v>
          </cell>
          <cell r="BO278" t="b">
            <v>0</v>
          </cell>
          <cell r="CA278" t="b">
            <v>0</v>
          </cell>
          <cell r="CB278" t="b">
            <v>0</v>
          </cell>
          <cell r="CD278" t="b">
            <v>0</v>
          </cell>
          <cell r="CE278" t="b">
            <v>0</v>
          </cell>
          <cell r="CG278" t="b">
            <v>0</v>
          </cell>
          <cell r="CH278" t="b">
            <v>0</v>
          </cell>
          <cell r="CT278" t="b">
            <v>0</v>
          </cell>
          <cell r="CV278" t="b">
            <v>0</v>
          </cell>
          <cell r="CX278" t="b">
            <v>0</v>
          </cell>
          <cell r="CZ278" t="b">
            <v>0</v>
          </cell>
          <cell r="DB278" t="b">
            <v>0</v>
          </cell>
          <cell r="DD278" t="b">
            <v>0</v>
          </cell>
          <cell r="DF278" t="b">
            <v>0</v>
          </cell>
          <cell r="DH278" t="b">
            <v>0</v>
          </cell>
          <cell r="DJ278" t="b">
            <v>0</v>
          </cell>
          <cell r="DL278" t="b">
            <v>0</v>
          </cell>
          <cell r="DN278" t="b">
            <v>0</v>
          </cell>
          <cell r="DP278" t="b">
            <v>0</v>
          </cell>
          <cell r="DV278">
            <v>0</v>
          </cell>
          <cell r="DX278">
            <v>0</v>
          </cell>
          <cell r="DZ278">
            <v>0</v>
          </cell>
          <cell r="EB278">
            <v>0</v>
          </cell>
          <cell r="ED278">
            <v>0</v>
          </cell>
          <cell r="EF278">
            <v>0</v>
          </cell>
          <cell r="EJ278">
            <v>0</v>
          </cell>
          <cell r="EL278">
            <v>0</v>
          </cell>
          <cell r="EN278">
            <v>0</v>
          </cell>
          <cell r="EP278">
            <v>0</v>
          </cell>
          <cell r="ER278">
            <v>0</v>
          </cell>
          <cell r="ET278">
            <v>0</v>
          </cell>
          <cell r="EX278">
            <v>0</v>
          </cell>
          <cell r="EZ278">
            <v>0</v>
          </cell>
          <cell r="FD278">
            <v>0</v>
          </cell>
          <cell r="FF278">
            <v>0</v>
          </cell>
        </row>
        <row r="279">
          <cell r="A279" t="str">
            <v>GM_DKE5-10</v>
          </cell>
          <cell r="B279" t="str">
            <v>DK-East</v>
          </cell>
          <cell r="G279">
            <v>32.10424916800774</v>
          </cell>
          <cell r="H279">
            <v>43.679250568718018</v>
          </cell>
          <cell r="AK279">
            <v>12.167510434674934</v>
          </cell>
          <cell r="AL279">
            <v>22.523042129992014</v>
          </cell>
          <cell r="AN279">
            <v>0</v>
          </cell>
          <cell r="AO279">
            <v>3.2104249168007741</v>
          </cell>
          <cell r="AP279">
            <v>963.12747504023218</v>
          </cell>
          <cell r="AQ279">
            <v>3.2104249168007741</v>
          </cell>
          <cell r="BG279" t="b">
            <v>0</v>
          </cell>
          <cell r="BO279" t="b">
            <v>0</v>
          </cell>
          <cell r="CA279" t="b">
            <v>0</v>
          </cell>
          <cell r="CB279" t="b">
            <v>0</v>
          </cell>
          <cell r="CD279" t="b">
            <v>0</v>
          </cell>
          <cell r="CE279" t="b">
            <v>0</v>
          </cell>
          <cell r="CG279" t="b">
            <v>0</v>
          </cell>
          <cell r="CH279" t="b">
            <v>0</v>
          </cell>
          <cell r="CT279" t="b">
            <v>0</v>
          </cell>
          <cell r="CV279" t="b">
            <v>0</v>
          </cell>
          <cell r="CX279" t="b">
            <v>0</v>
          </cell>
          <cell r="CZ279" t="b">
            <v>0</v>
          </cell>
          <cell r="DB279" t="b">
            <v>0</v>
          </cell>
          <cell r="DD279" t="b">
            <v>0</v>
          </cell>
          <cell r="DF279" t="b">
            <v>0</v>
          </cell>
          <cell r="DH279" t="b">
            <v>0</v>
          </cell>
          <cell r="DJ279" t="b">
            <v>0</v>
          </cell>
          <cell r="DL279" t="b">
            <v>0</v>
          </cell>
          <cell r="DN279" t="b">
            <v>0</v>
          </cell>
          <cell r="DP279" t="b">
            <v>0</v>
          </cell>
          <cell r="DV279">
            <v>0</v>
          </cell>
          <cell r="DX279">
            <v>0</v>
          </cell>
          <cell r="DZ279">
            <v>0</v>
          </cell>
          <cell r="EB279">
            <v>0</v>
          </cell>
          <cell r="ED279">
            <v>0</v>
          </cell>
          <cell r="EF279">
            <v>0</v>
          </cell>
          <cell r="EJ279">
            <v>0</v>
          </cell>
          <cell r="EL279">
            <v>0</v>
          </cell>
          <cell r="EN279">
            <v>0</v>
          </cell>
          <cell r="EP279">
            <v>0</v>
          </cell>
          <cell r="ER279">
            <v>0</v>
          </cell>
          <cell r="ET279">
            <v>0</v>
          </cell>
          <cell r="EX279">
            <v>0</v>
          </cell>
          <cell r="EZ279">
            <v>0</v>
          </cell>
          <cell r="FD279">
            <v>0</v>
          </cell>
          <cell r="FF279">
            <v>0</v>
          </cell>
        </row>
        <row r="280">
          <cell r="A280" t="str">
            <v>GM_DKE5-10</v>
          </cell>
          <cell r="B280" t="str">
            <v>DK-East</v>
          </cell>
          <cell r="G280">
            <v>31.020185935608307</v>
          </cell>
          <cell r="H280">
            <v>42.204334606269803</v>
          </cell>
          <cell r="AK280">
            <v>11.756650469595549</v>
          </cell>
          <cell r="AL280">
            <v>21.762507232348646</v>
          </cell>
          <cell r="AN280">
            <v>0</v>
          </cell>
          <cell r="AO280">
            <v>3.1020185935608309</v>
          </cell>
          <cell r="AP280">
            <v>930.6055780682492</v>
          </cell>
          <cell r="AQ280">
            <v>3.1020185935608309</v>
          </cell>
          <cell r="BG280" t="b">
            <v>0</v>
          </cell>
          <cell r="BO280" t="b">
            <v>0</v>
          </cell>
          <cell r="CA280" t="b">
            <v>0</v>
          </cell>
          <cell r="CB280" t="b">
            <v>0</v>
          </cell>
          <cell r="CD280" t="b">
            <v>0</v>
          </cell>
          <cell r="CE280" t="b">
            <v>0</v>
          </cell>
          <cell r="CG280" t="b">
            <v>0</v>
          </cell>
          <cell r="CH280" t="b">
            <v>0</v>
          </cell>
          <cell r="CT280" t="b">
            <v>0</v>
          </cell>
          <cell r="CV280" t="b">
            <v>0</v>
          </cell>
          <cell r="CX280" t="b">
            <v>0</v>
          </cell>
          <cell r="CZ280" t="b">
            <v>0</v>
          </cell>
          <cell r="DB280" t="b">
            <v>0</v>
          </cell>
          <cell r="DD280" t="b">
            <v>0</v>
          </cell>
          <cell r="DF280" t="b">
            <v>0</v>
          </cell>
          <cell r="DH280" t="b">
            <v>0</v>
          </cell>
          <cell r="DJ280" t="b">
            <v>0</v>
          </cell>
          <cell r="DL280" t="b">
            <v>0</v>
          </cell>
          <cell r="DN280" t="b">
            <v>0</v>
          </cell>
          <cell r="DP280" t="b">
            <v>0</v>
          </cell>
          <cell r="DV280">
            <v>0</v>
          </cell>
          <cell r="DX280">
            <v>0</v>
          </cell>
          <cell r="DZ280">
            <v>0</v>
          </cell>
          <cell r="EB280">
            <v>0</v>
          </cell>
          <cell r="ED280">
            <v>0</v>
          </cell>
          <cell r="EF280">
            <v>0</v>
          </cell>
          <cell r="EJ280">
            <v>0</v>
          </cell>
          <cell r="EL280">
            <v>0</v>
          </cell>
          <cell r="EN280">
            <v>0</v>
          </cell>
          <cell r="EP280">
            <v>0</v>
          </cell>
          <cell r="ER280">
            <v>0</v>
          </cell>
          <cell r="ET280">
            <v>0</v>
          </cell>
          <cell r="EX280">
            <v>0</v>
          </cell>
          <cell r="EZ280">
            <v>0</v>
          </cell>
          <cell r="FD280">
            <v>0</v>
          </cell>
          <cell r="FF280">
            <v>0</v>
          </cell>
        </row>
        <row r="281">
          <cell r="A281" t="str">
            <v>GM_DKE5-10</v>
          </cell>
          <cell r="B281" t="str">
            <v>DK-East</v>
          </cell>
          <cell r="G281">
            <v>30.752656247696859</v>
          </cell>
          <cell r="H281">
            <v>41.840348636322254</v>
          </cell>
          <cell r="AK281">
            <v>11.65525671787711</v>
          </cell>
          <cell r="AL281">
            <v>21.574819228797463</v>
          </cell>
          <cell r="AN281">
            <v>0</v>
          </cell>
          <cell r="AO281">
            <v>3.0752656247696861</v>
          </cell>
          <cell r="AP281">
            <v>922.57968743090578</v>
          </cell>
          <cell r="AQ281">
            <v>3.0752656247696861</v>
          </cell>
          <cell r="BG281" t="b">
            <v>0</v>
          </cell>
          <cell r="BO281" t="b">
            <v>0</v>
          </cell>
          <cell r="CA281" t="b">
            <v>0</v>
          </cell>
          <cell r="CB281" t="b">
            <v>0</v>
          </cell>
          <cell r="CD281" t="b">
            <v>0</v>
          </cell>
          <cell r="CE281" t="b">
            <v>0</v>
          </cell>
          <cell r="CG281" t="b">
            <v>0</v>
          </cell>
          <cell r="CH281" t="b">
            <v>0</v>
          </cell>
          <cell r="CT281" t="b">
            <v>0</v>
          </cell>
          <cell r="CV281" t="b">
            <v>0</v>
          </cell>
          <cell r="CX281" t="b">
            <v>0</v>
          </cell>
          <cell r="CZ281" t="b">
            <v>0</v>
          </cell>
          <cell r="DB281" t="b">
            <v>0</v>
          </cell>
          <cell r="DD281" t="b">
            <v>0</v>
          </cell>
          <cell r="DF281" t="b">
            <v>0</v>
          </cell>
          <cell r="DH281" t="b">
            <v>0</v>
          </cell>
          <cell r="DJ281" t="b">
            <v>0</v>
          </cell>
          <cell r="DL281" t="b">
            <v>0</v>
          </cell>
          <cell r="DN281" t="b">
            <v>0</v>
          </cell>
          <cell r="DP281" t="b">
            <v>0</v>
          </cell>
          <cell r="DV281">
            <v>0</v>
          </cell>
          <cell r="DX281">
            <v>0</v>
          </cell>
          <cell r="DZ281">
            <v>0</v>
          </cell>
          <cell r="EB281">
            <v>0</v>
          </cell>
          <cell r="ED281">
            <v>0</v>
          </cell>
          <cell r="EF281">
            <v>0</v>
          </cell>
          <cell r="EJ281">
            <v>0</v>
          </cell>
          <cell r="EL281">
            <v>0</v>
          </cell>
          <cell r="EN281">
            <v>0</v>
          </cell>
          <cell r="EP281">
            <v>0</v>
          </cell>
          <cell r="ER281">
            <v>0</v>
          </cell>
          <cell r="ET281">
            <v>0</v>
          </cell>
          <cell r="EX281">
            <v>0</v>
          </cell>
          <cell r="EZ281">
            <v>0</v>
          </cell>
          <cell r="FD281">
            <v>0</v>
          </cell>
          <cell r="FF281">
            <v>0</v>
          </cell>
        </row>
        <row r="282">
          <cell r="A282" t="str">
            <v>GM_DKE5-10</v>
          </cell>
          <cell r="B282" t="str">
            <v>DK-East</v>
          </cell>
          <cell r="G282">
            <v>30.530928210782314</v>
          </cell>
          <cell r="H282">
            <v>41.538677837799064</v>
          </cell>
          <cell r="AK282">
            <v>11.571221791886497</v>
          </cell>
          <cell r="AL282">
            <v>21.419263810239244</v>
          </cell>
          <cell r="AN282">
            <v>0</v>
          </cell>
          <cell r="AO282">
            <v>3.0530928210782315</v>
          </cell>
          <cell r="AP282">
            <v>915.92784632346945</v>
          </cell>
          <cell r="AQ282">
            <v>3.0530928210782315</v>
          </cell>
          <cell r="BG282" t="b">
            <v>0</v>
          </cell>
          <cell r="BO282" t="b">
            <v>0</v>
          </cell>
          <cell r="CA282" t="b">
            <v>0</v>
          </cell>
          <cell r="CB282" t="b">
            <v>0</v>
          </cell>
          <cell r="CD282" t="b">
            <v>0</v>
          </cell>
          <cell r="CE282" t="b">
            <v>0</v>
          </cell>
          <cell r="CG282" t="b">
            <v>0</v>
          </cell>
          <cell r="CH282" t="b">
            <v>0</v>
          </cell>
          <cell r="CT282" t="b">
            <v>0</v>
          </cell>
          <cell r="CV282" t="b">
            <v>0</v>
          </cell>
          <cell r="CX282" t="b">
            <v>0</v>
          </cell>
          <cell r="CZ282" t="b">
            <v>0</v>
          </cell>
          <cell r="DB282" t="b">
            <v>0</v>
          </cell>
          <cell r="DD282" t="b">
            <v>0</v>
          </cell>
          <cell r="DF282" t="b">
            <v>0</v>
          </cell>
          <cell r="DH282" t="b">
            <v>0</v>
          </cell>
          <cell r="DJ282" t="b">
            <v>0</v>
          </cell>
          <cell r="DL282" t="b">
            <v>0</v>
          </cell>
          <cell r="DN282" t="b">
            <v>0</v>
          </cell>
          <cell r="DP282" t="b">
            <v>0</v>
          </cell>
          <cell r="DV282">
            <v>0</v>
          </cell>
          <cell r="DX282">
            <v>0</v>
          </cell>
          <cell r="DZ282">
            <v>0</v>
          </cell>
          <cell r="EB282">
            <v>0</v>
          </cell>
          <cell r="ED282">
            <v>0</v>
          </cell>
          <cell r="EF282">
            <v>0</v>
          </cell>
          <cell r="EJ282">
            <v>0</v>
          </cell>
          <cell r="EL282">
            <v>0</v>
          </cell>
          <cell r="EN282">
            <v>0</v>
          </cell>
          <cell r="EP282">
            <v>0</v>
          </cell>
          <cell r="ER282">
            <v>0</v>
          </cell>
          <cell r="ET282">
            <v>0</v>
          </cell>
          <cell r="EX282">
            <v>0</v>
          </cell>
          <cell r="EZ282">
            <v>0</v>
          </cell>
          <cell r="FD282">
            <v>0</v>
          </cell>
          <cell r="FF282">
            <v>0</v>
          </cell>
        </row>
        <row r="283">
          <cell r="A283" t="str">
            <v>GM_DKE5-10</v>
          </cell>
          <cell r="B283" t="str">
            <v>DK-East</v>
          </cell>
          <cell r="G283">
            <v>30.269283645736998</v>
          </cell>
          <cell r="H283">
            <v>41.182698837737412</v>
          </cell>
          <cell r="AK283">
            <v>11.472058501734322</v>
          </cell>
          <cell r="AL283">
            <v>21.235704570751672</v>
          </cell>
          <cell r="AN283">
            <v>0</v>
          </cell>
          <cell r="AO283">
            <v>3.0269283645737</v>
          </cell>
          <cell r="AP283">
            <v>908.07850937210992</v>
          </cell>
          <cell r="AQ283">
            <v>3.0269283645737</v>
          </cell>
          <cell r="BG283" t="b">
            <v>0</v>
          </cell>
          <cell r="BO283" t="b">
            <v>0</v>
          </cell>
          <cell r="CA283" t="b">
            <v>0</v>
          </cell>
          <cell r="CB283" t="b">
            <v>0</v>
          </cell>
          <cell r="CD283" t="b">
            <v>0</v>
          </cell>
          <cell r="CE283" t="b">
            <v>0</v>
          </cell>
          <cell r="CG283" t="b">
            <v>0</v>
          </cell>
          <cell r="CH283" t="b">
            <v>0</v>
          </cell>
          <cell r="CT283" t="b">
            <v>0</v>
          </cell>
          <cell r="CV283" t="b">
            <v>0</v>
          </cell>
          <cell r="CX283" t="b">
            <v>0</v>
          </cell>
          <cell r="CZ283" t="b">
            <v>0</v>
          </cell>
          <cell r="DB283" t="b">
            <v>0</v>
          </cell>
          <cell r="DD283" t="b">
            <v>0</v>
          </cell>
          <cell r="DF283" t="b">
            <v>0</v>
          </cell>
          <cell r="DH283" t="b">
            <v>0</v>
          </cell>
          <cell r="DJ283" t="b">
            <v>0</v>
          </cell>
          <cell r="DL283" t="b">
            <v>0</v>
          </cell>
          <cell r="DN283" t="b">
            <v>0</v>
          </cell>
          <cell r="DP283" t="b">
            <v>0</v>
          </cell>
          <cell r="DV283">
            <v>0</v>
          </cell>
          <cell r="DX283">
            <v>0</v>
          </cell>
          <cell r="DZ283">
            <v>0</v>
          </cell>
          <cell r="EB283">
            <v>0</v>
          </cell>
          <cell r="ED283">
            <v>0</v>
          </cell>
          <cell r="EF283">
            <v>0</v>
          </cell>
          <cell r="EJ283">
            <v>0</v>
          </cell>
          <cell r="EL283">
            <v>0</v>
          </cell>
          <cell r="EN283">
            <v>0</v>
          </cell>
          <cell r="EP283">
            <v>0</v>
          </cell>
          <cell r="ER283">
            <v>0</v>
          </cell>
          <cell r="ET283">
            <v>0</v>
          </cell>
          <cell r="EX283">
            <v>0</v>
          </cell>
          <cell r="EZ283">
            <v>0</v>
          </cell>
          <cell r="FD283">
            <v>0</v>
          </cell>
          <cell r="FF283">
            <v>0</v>
          </cell>
        </row>
        <row r="284">
          <cell r="A284" t="str">
            <v>GM_DKE5-10</v>
          </cell>
          <cell r="B284" t="str">
            <v>DK-East</v>
          </cell>
          <cell r="G284">
            <v>27.853430261548471</v>
          </cell>
          <cell r="H284">
            <v>37.89582348509996</v>
          </cell>
          <cell r="AK284">
            <v>10.556450069126871</v>
          </cell>
          <cell r="AL284">
            <v>19.540839592997123</v>
          </cell>
          <cell r="AN284">
            <v>0</v>
          </cell>
          <cell r="AO284">
            <v>2.7853430261548473</v>
          </cell>
          <cell r="AP284">
            <v>835.60290784645417</v>
          </cell>
          <cell r="AQ284">
            <v>2.7853430261548473</v>
          </cell>
          <cell r="BG284" t="b">
            <v>0</v>
          </cell>
          <cell r="BO284" t="b">
            <v>0</v>
          </cell>
          <cell r="CA284" t="b">
            <v>0</v>
          </cell>
          <cell r="CB284" t="b">
            <v>0</v>
          </cell>
          <cell r="CD284" t="b">
            <v>0</v>
          </cell>
          <cell r="CE284" t="b">
            <v>0</v>
          </cell>
          <cell r="CG284" t="b">
            <v>0</v>
          </cell>
          <cell r="CH284" t="b">
            <v>0</v>
          </cell>
          <cell r="CT284" t="b">
            <v>0</v>
          </cell>
          <cell r="CV284" t="b">
            <v>0</v>
          </cell>
          <cell r="CX284" t="b">
            <v>0</v>
          </cell>
          <cell r="CZ284" t="b">
            <v>0</v>
          </cell>
          <cell r="DB284" t="b">
            <v>0</v>
          </cell>
          <cell r="DD284" t="b">
            <v>0</v>
          </cell>
          <cell r="DF284" t="b">
            <v>0</v>
          </cell>
          <cell r="DH284" t="b">
            <v>0</v>
          </cell>
          <cell r="DJ284" t="b">
            <v>0</v>
          </cell>
          <cell r="DL284" t="b">
            <v>0</v>
          </cell>
          <cell r="DN284" t="b">
            <v>0</v>
          </cell>
          <cell r="DP284" t="b">
            <v>0</v>
          </cell>
          <cell r="DV284">
            <v>0</v>
          </cell>
          <cell r="DX284">
            <v>0</v>
          </cell>
          <cell r="DZ284">
            <v>0</v>
          </cell>
          <cell r="EB284">
            <v>0</v>
          </cell>
          <cell r="ED284">
            <v>0</v>
          </cell>
          <cell r="EF284">
            <v>0</v>
          </cell>
          <cell r="EJ284">
            <v>0</v>
          </cell>
          <cell r="EL284">
            <v>0</v>
          </cell>
          <cell r="EN284">
            <v>0</v>
          </cell>
          <cell r="EP284">
            <v>0</v>
          </cell>
          <cell r="ER284">
            <v>0</v>
          </cell>
          <cell r="ET284">
            <v>0</v>
          </cell>
          <cell r="EX284">
            <v>0</v>
          </cell>
          <cell r="EZ284">
            <v>0</v>
          </cell>
          <cell r="FD284">
            <v>0</v>
          </cell>
          <cell r="FF284">
            <v>0</v>
          </cell>
        </row>
        <row r="285">
          <cell r="A285" t="str">
            <v>GM_DKE5-10</v>
          </cell>
          <cell r="B285" t="str">
            <v>DK-East</v>
          </cell>
          <cell r="G285">
            <v>25.064681888045047</v>
          </cell>
          <cell r="H285">
            <v>34.101608010945647</v>
          </cell>
          <cell r="AK285">
            <v>9.4995144355690737</v>
          </cell>
          <cell r="AL285">
            <v>17.584366579793741</v>
          </cell>
          <cell r="AN285">
            <v>0</v>
          </cell>
          <cell r="AO285">
            <v>2.5064681888045048</v>
          </cell>
          <cell r="AP285">
            <v>751.94045664135137</v>
          </cell>
          <cell r="AQ285">
            <v>2.5064681888045048</v>
          </cell>
          <cell r="BG285" t="b">
            <v>0</v>
          </cell>
          <cell r="BO285" t="b">
            <v>0</v>
          </cell>
          <cell r="CA285" t="b">
            <v>0</v>
          </cell>
          <cell r="CB285" t="b">
            <v>0</v>
          </cell>
          <cell r="CD285" t="b">
            <v>0</v>
          </cell>
          <cell r="CE285" t="b">
            <v>0</v>
          </cell>
          <cell r="CG285" t="b">
            <v>0</v>
          </cell>
          <cell r="CH285" t="b">
            <v>0</v>
          </cell>
          <cell r="CT285" t="b">
            <v>0</v>
          </cell>
          <cell r="CV285" t="b">
            <v>0</v>
          </cell>
          <cell r="CX285" t="b">
            <v>0</v>
          </cell>
          <cell r="CZ285" t="b">
            <v>0</v>
          </cell>
          <cell r="DB285" t="b">
            <v>0</v>
          </cell>
          <cell r="DD285" t="b">
            <v>0</v>
          </cell>
          <cell r="DF285" t="b">
            <v>0</v>
          </cell>
          <cell r="DH285" t="b">
            <v>0</v>
          </cell>
          <cell r="DJ285" t="b">
            <v>0</v>
          </cell>
          <cell r="DL285" t="b">
            <v>0</v>
          </cell>
          <cell r="DN285" t="b">
            <v>0</v>
          </cell>
          <cell r="DP285" t="b">
            <v>0</v>
          </cell>
          <cell r="DV285">
            <v>0</v>
          </cell>
          <cell r="DX285">
            <v>0</v>
          </cell>
          <cell r="DZ285">
            <v>0</v>
          </cell>
          <cell r="EB285">
            <v>0</v>
          </cell>
          <cell r="ED285">
            <v>0</v>
          </cell>
          <cell r="EF285">
            <v>0</v>
          </cell>
          <cell r="EJ285">
            <v>0</v>
          </cell>
          <cell r="EL285">
            <v>0</v>
          </cell>
          <cell r="EN285">
            <v>0</v>
          </cell>
          <cell r="EP285">
            <v>0</v>
          </cell>
          <cell r="ER285">
            <v>0</v>
          </cell>
          <cell r="ET285">
            <v>0</v>
          </cell>
          <cell r="EX285">
            <v>0</v>
          </cell>
          <cell r="EZ285">
            <v>0</v>
          </cell>
          <cell r="FD285">
            <v>0</v>
          </cell>
          <cell r="FF285">
            <v>0</v>
          </cell>
        </row>
        <row r="286">
          <cell r="A286" t="str">
            <v>GM_DKE5-10</v>
          </cell>
          <cell r="B286" t="str">
            <v>DK-East</v>
          </cell>
          <cell r="G286">
            <v>22.21692233776395</v>
          </cell>
          <cell r="H286">
            <v>30.227105221447552</v>
          </cell>
          <cell r="AK286">
            <v>8.4202135660125368</v>
          </cell>
          <cell r="AL286">
            <v>15.586493712828059</v>
          </cell>
          <cell r="AN286">
            <v>0</v>
          </cell>
          <cell r="AO286">
            <v>2.2216922337763951</v>
          </cell>
          <cell r="AP286">
            <v>666.50767013291852</v>
          </cell>
          <cell r="AQ286">
            <v>2.2216922337763951</v>
          </cell>
          <cell r="BG286" t="b">
            <v>0</v>
          </cell>
          <cell r="BO286" t="b">
            <v>0</v>
          </cell>
          <cell r="CA286" t="b">
            <v>0</v>
          </cell>
          <cell r="CB286" t="b">
            <v>0</v>
          </cell>
          <cell r="CD286" t="b">
            <v>0</v>
          </cell>
          <cell r="CE286" t="b">
            <v>0</v>
          </cell>
          <cell r="CG286" t="b">
            <v>0</v>
          </cell>
          <cell r="CH286" t="b">
            <v>0</v>
          </cell>
          <cell r="CT286" t="b">
            <v>0</v>
          </cell>
          <cell r="CV286" t="b">
            <v>0</v>
          </cell>
          <cell r="CX286" t="b">
            <v>0</v>
          </cell>
          <cell r="CZ286" t="b">
            <v>0</v>
          </cell>
          <cell r="DB286" t="b">
            <v>0</v>
          </cell>
          <cell r="DD286" t="b">
            <v>0</v>
          </cell>
          <cell r="DF286" t="b">
            <v>0</v>
          </cell>
          <cell r="DH286" t="b">
            <v>0</v>
          </cell>
          <cell r="DJ286" t="b">
            <v>0</v>
          </cell>
          <cell r="DL286" t="b">
            <v>0</v>
          </cell>
          <cell r="DN286" t="b">
            <v>0</v>
          </cell>
          <cell r="DP286" t="b">
            <v>0</v>
          </cell>
          <cell r="DV286">
            <v>0</v>
          </cell>
          <cell r="DX286">
            <v>0</v>
          </cell>
          <cell r="DZ286">
            <v>0</v>
          </cell>
          <cell r="EB286">
            <v>0</v>
          </cell>
          <cell r="ED286">
            <v>0</v>
          </cell>
          <cell r="EF286">
            <v>0</v>
          </cell>
          <cell r="EJ286">
            <v>0</v>
          </cell>
          <cell r="EL286">
            <v>0</v>
          </cell>
          <cell r="EN286">
            <v>0</v>
          </cell>
          <cell r="EP286">
            <v>0</v>
          </cell>
          <cell r="ER286">
            <v>0</v>
          </cell>
          <cell r="ET286">
            <v>0</v>
          </cell>
          <cell r="EX286">
            <v>0</v>
          </cell>
          <cell r="EZ286">
            <v>0</v>
          </cell>
          <cell r="FD286">
            <v>0</v>
          </cell>
          <cell r="FF286">
            <v>0</v>
          </cell>
        </row>
        <row r="287">
          <cell r="A287" t="str">
            <v>GM_DKE5-10</v>
          </cell>
          <cell r="B287" t="str">
            <v>DK-East</v>
          </cell>
          <cell r="G287">
            <v>18.778874276118827</v>
          </cell>
          <cell r="H287">
            <v>25.549488811046025</v>
          </cell>
          <cell r="AK287">
            <v>7.1171933506490355</v>
          </cell>
          <cell r="AL287">
            <v>13.174498312090398</v>
          </cell>
          <cell r="AN287">
            <v>0</v>
          </cell>
          <cell r="AO287">
            <v>1.8778874276118829</v>
          </cell>
          <cell r="AP287">
            <v>563.36622828356485</v>
          </cell>
          <cell r="AQ287">
            <v>1.8778874276118829</v>
          </cell>
          <cell r="BG287" t="b">
            <v>0</v>
          </cell>
          <cell r="BO287" t="b">
            <v>0</v>
          </cell>
          <cell r="CA287" t="b">
            <v>0</v>
          </cell>
          <cell r="CB287" t="b">
            <v>0</v>
          </cell>
          <cell r="CD287" t="b">
            <v>0</v>
          </cell>
          <cell r="CE287" t="b">
            <v>0</v>
          </cell>
          <cell r="CG287" t="b">
            <v>0</v>
          </cell>
          <cell r="CH287" t="b">
            <v>0</v>
          </cell>
          <cell r="CT287" t="b">
            <v>0</v>
          </cell>
          <cell r="CV287" t="b">
            <v>0</v>
          </cell>
          <cell r="CX287" t="b">
            <v>0</v>
          </cell>
          <cell r="CZ287" t="b">
            <v>0</v>
          </cell>
          <cell r="DB287" t="b">
            <v>0</v>
          </cell>
          <cell r="DD287" t="b">
            <v>0</v>
          </cell>
          <cell r="DF287" t="b">
            <v>0</v>
          </cell>
          <cell r="DH287" t="b">
            <v>0</v>
          </cell>
          <cell r="DJ287" t="b">
            <v>0</v>
          </cell>
          <cell r="DL287" t="b">
            <v>0</v>
          </cell>
          <cell r="DN287" t="b">
            <v>0</v>
          </cell>
          <cell r="DP287" t="b">
            <v>0</v>
          </cell>
          <cell r="DV287">
            <v>0</v>
          </cell>
          <cell r="DX287">
            <v>0</v>
          </cell>
          <cell r="DZ287">
            <v>0</v>
          </cell>
          <cell r="EB287">
            <v>0</v>
          </cell>
          <cell r="ED287">
            <v>0</v>
          </cell>
          <cell r="EF287">
            <v>0</v>
          </cell>
          <cell r="EJ287">
            <v>0</v>
          </cell>
          <cell r="EL287">
            <v>0</v>
          </cell>
          <cell r="EN287">
            <v>0</v>
          </cell>
          <cell r="EP287">
            <v>0</v>
          </cell>
          <cell r="ER287">
            <v>0</v>
          </cell>
          <cell r="ET287">
            <v>0</v>
          </cell>
          <cell r="EX287">
            <v>0</v>
          </cell>
          <cell r="EZ287">
            <v>0</v>
          </cell>
          <cell r="FD287">
            <v>0</v>
          </cell>
          <cell r="FF287">
            <v>0</v>
          </cell>
        </row>
        <row r="288">
          <cell r="A288" t="str">
            <v>GM_DKE5-10</v>
          </cell>
          <cell r="B288" t="str">
            <v>DK-East</v>
          </cell>
          <cell r="G288">
            <v>15.654829847691893</v>
          </cell>
          <cell r="H288">
            <v>21.299088228152236</v>
          </cell>
          <cell r="AK288">
            <v>5.9331805122752277</v>
          </cell>
          <cell r="AL288">
            <v>10.98279515438054</v>
          </cell>
          <cell r="AN288">
            <v>0</v>
          </cell>
          <cell r="AO288">
            <v>1.5654829847691893</v>
          </cell>
          <cell r="AP288">
            <v>469.64489543075678</v>
          </cell>
          <cell r="AQ288">
            <v>1.5654829847691893</v>
          </cell>
          <cell r="BG288" t="b">
            <v>0</v>
          </cell>
          <cell r="BO288" t="b">
            <v>0</v>
          </cell>
          <cell r="CA288" t="b">
            <v>0</v>
          </cell>
          <cell r="CB288" t="b">
            <v>0</v>
          </cell>
          <cell r="CD288" t="b">
            <v>0</v>
          </cell>
          <cell r="CE288" t="b">
            <v>0</v>
          </cell>
          <cell r="CG288" t="b">
            <v>0</v>
          </cell>
          <cell r="CH288" t="b">
            <v>0</v>
          </cell>
          <cell r="CT288" t="b">
            <v>0</v>
          </cell>
          <cell r="CV288" t="b">
            <v>0</v>
          </cell>
          <cell r="CX288" t="b">
            <v>0</v>
          </cell>
          <cell r="CZ288" t="b">
            <v>0</v>
          </cell>
          <cell r="DB288" t="b">
            <v>0</v>
          </cell>
          <cell r="DD288" t="b">
            <v>0</v>
          </cell>
          <cell r="DF288" t="b">
            <v>0</v>
          </cell>
          <cell r="DH288" t="b">
            <v>0</v>
          </cell>
          <cell r="DJ288" t="b">
            <v>0</v>
          </cell>
          <cell r="DL288" t="b">
            <v>0</v>
          </cell>
          <cell r="DN288" t="b">
            <v>0</v>
          </cell>
          <cell r="DP288" t="b">
            <v>0</v>
          </cell>
          <cell r="DV288">
            <v>0</v>
          </cell>
          <cell r="DX288">
            <v>0</v>
          </cell>
          <cell r="DZ288">
            <v>0</v>
          </cell>
          <cell r="EB288">
            <v>0</v>
          </cell>
          <cell r="ED288">
            <v>0</v>
          </cell>
          <cell r="EF288">
            <v>0</v>
          </cell>
          <cell r="EJ288">
            <v>0</v>
          </cell>
          <cell r="EL288">
            <v>0</v>
          </cell>
          <cell r="EN288">
            <v>0</v>
          </cell>
          <cell r="EP288">
            <v>0</v>
          </cell>
          <cell r="ER288">
            <v>0</v>
          </cell>
          <cell r="ET288">
            <v>0</v>
          </cell>
          <cell r="EX288">
            <v>0</v>
          </cell>
          <cell r="EZ288">
            <v>0</v>
          </cell>
          <cell r="FD288">
            <v>0</v>
          </cell>
          <cell r="FF288">
            <v>0</v>
          </cell>
        </row>
        <row r="289">
          <cell r="A289" t="str">
            <v>GM_DKE5-10</v>
          </cell>
          <cell r="B289" t="str">
            <v>DK-East</v>
          </cell>
          <cell r="G289">
            <v>11.798502471210266</v>
          </cell>
          <cell r="H289">
            <v>16.052384314571793</v>
          </cell>
          <cell r="AK289">
            <v>4.471632436588691</v>
          </cell>
          <cell r="AL289">
            <v>8.2773519118676315</v>
          </cell>
          <cell r="AN289">
            <v>0</v>
          </cell>
          <cell r="AO289">
            <v>1.1798502471210266</v>
          </cell>
          <cell r="AP289">
            <v>353.95507413630799</v>
          </cell>
          <cell r="AQ289">
            <v>1.1798502471210266</v>
          </cell>
          <cell r="BG289" t="b">
            <v>0</v>
          </cell>
          <cell r="BO289" t="b">
            <v>0</v>
          </cell>
          <cell r="CA289" t="b">
            <v>0</v>
          </cell>
          <cell r="CB289" t="b">
            <v>0</v>
          </cell>
          <cell r="CD289" t="b">
            <v>0</v>
          </cell>
          <cell r="CE289" t="b">
            <v>0</v>
          </cell>
          <cell r="CG289" t="b">
            <v>0</v>
          </cell>
          <cell r="CH289" t="b">
            <v>0</v>
          </cell>
          <cell r="CT289" t="b">
            <v>0</v>
          </cell>
          <cell r="CV289" t="b">
            <v>0</v>
          </cell>
          <cell r="CX289" t="b">
            <v>0</v>
          </cell>
          <cell r="CZ289" t="b">
            <v>0</v>
          </cell>
          <cell r="DB289" t="b">
            <v>0</v>
          </cell>
          <cell r="DD289" t="b">
            <v>0</v>
          </cell>
          <cell r="DF289" t="b">
            <v>0</v>
          </cell>
          <cell r="DH289" t="b">
            <v>0</v>
          </cell>
          <cell r="DJ289" t="b">
            <v>0</v>
          </cell>
          <cell r="DL289" t="b">
            <v>0</v>
          </cell>
          <cell r="DN289" t="b">
            <v>0</v>
          </cell>
          <cell r="DP289" t="b">
            <v>0</v>
          </cell>
          <cell r="DV289">
            <v>0</v>
          </cell>
          <cell r="DX289">
            <v>0</v>
          </cell>
          <cell r="DZ289">
            <v>0</v>
          </cell>
          <cell r="EB289">
            <v>0</v>
          </cell>
          <cell r="ED289">
            <v>0</v>
          </cell>
          <cell r="EF289">
            <v>0</v>
          </cell>
          <cell r="EJ289">
            <v>0</v>
          </cell>
          <cell r="EL289">
            <v>0</v>
          </cell>
          <cell r="EN289">
            <v>0</v>
          </cell>
          <cell r="EP289">
            <v>0</v>
          </cell>
          <cell r="ER289">
            <v>0</v>
          </cell>
          <cell r="ET289">
            <v>0</v>
          </cell>
          <cell r="EX289">
            <v>0</v>
          </cell>
          <cell r="EZ289">
            <v>0</v>
          </cell>
          <cell r="FD289">
            <v>0</v>
          </cell>
          <cell r="FF289">
            <v>0</v>
          </cell>
        </row>
        <row r="290">
          <cell r="A290" t="str">
            <v>GM_DKE5-10</v>
          </cell>
          <cell r="B290" t="str">
            <v>DK-East</v>
          </cell>
          <cell r="G290">
            <v>7.9958398146542073</v>
          </cell>
          <cell r="H290">
            <v>10.878693625379874</v>
          </cell>
          <cell r="AK290">
            <v>3.0304232897539447</v>
          </cell>
          <cell r="AL290">
            <v>5.6095576653319359</v>
          </cell>
          <cell r="AN290">
            <v>0</v>
          </cell>
          <cell r="AO290">
            <v>0.79958398146542076</v>
          </cell>
          <cell r="AP290">
            <v>239.87519443962623</v>
          </cell>
          <cell r="AQ290">
            <v>0.79958398146542076</v>
          </cell>
          <cell r="BG290" t="b">
            <v>0</v>
          </cell>
          <cell r="BO290" t="b">
            <v>0</v>
          </cell>
          <cell r="CA290" t="b">
            <v>0</v>
          </cell>
          <cell r="CB290" t="b">
            <v>0</v>
          </cell>
          <cell r="CD290" t="b">
            <v>0</v>
          </cell>
          <cell r="CE290" t="b">
            <v>0</v>
          </cell>
          <cell r="CG290" t="b">
            <v>0</v>
          </cell>
          <cell r="CH290" t="b">
            <v>0</v>
          </cell>
          <cell r="CT290" t="b">
            <v>0</v>
          </cell>
          <cell r="CV290" t="b">
            <v>0</v>
          </cell>
          <cell r="CX290" t="b">
            <v>0</v>
          </cell>
          <cell r="CZ290" t="b">
            <v>0</v>
          </cell>
          <cell r="DB290" t="b">
            <v>0</v>
          </cell>
          <cell r="DD290" t="b">
            <v>0</v>
          </cell>
          <cell r="DF290" t="b">
            <v>0</v>
          </cell>
          <cell r="DH290" t="b">
            <v>0</v>
          </cell>
          <cell r="DJ290" t="b">
            <v>0</v>
          </cell>
          <cell r="DL290" t="b">
            <v>0</v>
          </cell>
          <cell r="DN290" t="b">
            <v>0</v>
          </cell>
          <cell r="DP290" t="b">
            <v>0</v>
          </cell>
          <cell r="DV290">
            <v>0</v>
          </cell>
          <cell r="DX290">
            <v>0</v>
          </cell>
          <cell r="DZ290">
            <v>0</v>
          </cell>
          <cell r="EB290">
            <v>0</v>
          </cell>
          <cell r="ED290">
            <v>0</v>
          </cell>
          <cell r="EF290">
            <v>0</v>
          </cell>
          <cell r="EJ290">
            <v>0</v>
          </cell>
          <cell r="EL290">
            <v>0</v>
          </cell>
          <cell r="EN290">
            <v>0</v>
          </cell>
          <cell r="EP290">
            <v>0</v>
          </cell>
          <cell r="ER290">
            <v>0</v>
          </cell>
          <cell r="ET290">
            <v>0</v>
          </cell>
          <cell r="EX290">
            <v>0</v>
          </cell>
          <cell r="EZ290">
            <v>0</v>
          </cell>
          <cell r="FD290">
            <v>0</v>
          </cell>
          <cell r="FF290">
            <v>0</v>
          </cell>
        </row>
        <row r="291">
          <cell r="A291" t="str">
            <v>GM_DKE5-10</v>
          </cell>
          <cell r="B291" t="str">
            <v>DK-East</v>
          </cell>
          <cell r="G291">
            <v>4.4770424190599822</v>
          </cell>
          <cell r="H291">
            <v>6.091214175591813</v>
          </cell>
          <cell r="AK291">
            <v>1.6967990768237333</v>
          </cell>
          <cell r="AL291">
            <v>3.1409117993867985</v>
          </cell>
          <cell r="AN291">
            <v>0</v>
          </cell>
          <cell r="AO291">
            <v>0.44770424190599822</v>
          </cell>
          <cell r="AP291">
            <v>134.31127257179946</v>
          </cell>
          <cell r="AQ291">
            <v>0.44770424190599822</v>
          </cell>
          <cell r="BG291" t="b">
            <v>0</v>
          </cell>
          <cell r="BO291" t="b">
            <v>0</v>
          </cell>
          <cell r="CA291" t="b">
            <v>0</v>
          </cell>
          <cell r="CB291" t="b">
            <v>0</v>
          </cell>
          <cell r="CD291" t="b">
            <v>0</v>
          </cell>
          <cell r="CE291" t="b">
            <v>0</v>
          </cell>
          <cell r="CG291" t="b">
            <v>0</v>
          </cell>
          <cell r="CH291" t="b">
            <v>0</v>
          </cell>
          <cell r="CT291" t="b">
            <v>0</v>
          </cell>
          <cell r="CV291" t="b">
            <v>0</v>
          </cell>
          <cell r="CX291" t="b">
            <v>0</v>
          </cell>
          <cell r="CZ291" t="b">
            <v>0</v>
          </cell>
          <cell r="DB291" t="b">
            <v>0</v>
          </cell>
          <cell r="DD291" t="b">
            <v>0</v>
          </cell>
          <cell r="DF291" t="b">
            <v>0</v>
          </cell>
          <cell r="DH291" t="b">
            <v>0</v>
          </cell>
          <cell r="DJ291" t="b">
            <v>0</v>
          </cell>
          <cell r="DL291" t="b">
            <v>0</v>
          </cell>
          <cell r="DN291" t="b">
            <v>0</v>
          </cell>
          <cell r="DP291" t="b">
            <v>0</v>
          </cell>
          <cell r="DV291">
            <v>0</v>
          </cell>
          <cell r="DX291">
            <v>0</v>
          </cell>
          <cell r="DZ291">
            <v>0</v>
          </cell>
          <cell r="EB291">
            <v>0</v>
          </cell>
          <cell r="ED291">
            <v>0</v>
          </cell>
          <cell r="EF291">
            <v>0</v>
          </cell>
          <cell r="EJ291">
            <v>0</v>
          </cell>
          <cell r="EL291">
            <v>0</v>
          </cell>
          <cell r="EN291">
            <v>0</v>
          </cell>
          <cell r="EP291">
            <v>0</v>
          </cell>
          <cell r="ER291">
            <v>0</v>
          </cell>
          <cell r="ET291">
            <v>0</v>
          </cell>
          <cell r="EX291">
            <v>0</v>
          </cell>
          <cell r="EZ291">
            <v>0</v>
          </cell>
          <cell r="FD291">
            <v>0</v>
          </cell>
          <cell r="FF291">
            <v>0</v>
          </cell>
        </row>
        <row r="292">
          <cell r="A292" t="str">
            <v>GM_DKE5-10</v>
          </cell>
          <cell r="B292" t="str">
            <v>DK-East</v>
          </cell>
          <cell r="G292">
            <v>0.84946915642657261</v>
          </cell>
          <cell r="H292">
            <v>1.1557403488796907</v>
          </cell>
          <cell r="AK292">
            <v>0.32194881028567102</v>
          </cell>
          <cell r="AL292">
            <v>0.59595318670122821</v>
          </cell>
          <cell r="AN292">
            <v>0</v>
          </cell>
          <cell r="AO292">
            <v>8.4946915642657272E-2</v>
          </cell>
          <cell r="AP292">
            <v>25.484074692797179</v>
          </cell>
          <cell r="AQ292">
            <v>8.4946915642657272E-2</v>
          </cell>
          <cell r="BG292" t="b">
            <v>0</v>
          </cell>
          <cell r="BO292" t="b">
            <v>0</v>
          </cell>
          <cell r="CA292" t="b">
            <v>0</v>
          </cell>
          <cell r="CB292" t="b">
            <v>0</v>
          </cell>
          <cell r="CD292" t="b">
            <v>0</v>
          </cell>
          <cell r="CE292" t="b">
            <v>0</v>
          </cell>
          <cell r="CG292" t="b">
            <v>0</v>
          </cell>
          <cell r="CH292" t="b">
            <v>0</v>
          </cell>
          <cell r="CT292" t="b">
            <v>0</v>
          </cell>
          <cell r="CV292" t="b">
            <v>0</v>
          </cell>
          <cell r="CX292" t="b">
            <v>0</v>
          </cell>
          <cell r="CZ292" t="b">
            <v>0</v>
          </cell>
          <cell r="DB292" t="b">
            <v>0</v>
          </cell>
          <cell r="DD292" t="b">
            <v>0</v>
          </cell>
          <cell r="DF292" t="b">
            <v>0</v>
          </cell>
          <cell r="DH292" t="b">
            <v>0</v>
          </cell>
          <cell r="DJ292" t="b">
            <v>0</v>
          </cell>
          <cell r="DL292" t="b">
            <v>0</v>
          </cell>
          <cell r="DN292" t="b">
            <v>0</v>
          </cell>
          <cell r="DP292" t="b">
            <v>0</v>
          </cell>
          <cell r="DV292">
            <v>0</v>
          </cell>
          <cell r="DX292">
            <v>0</v>
          </cell>
          <cell r="DZ292">
            <v>0</v>
          </cell>
          <cell r="EB292">
            <v>0</v>
          </cell>
          <cell r="ED292">
            <v>0</v>
          </cell>
          <cell r="EF292">
            <v>0</v>
          </cell>
          <cell r="EJ292">
            <v>0</v>
          </cell>
          <cell r="EL292">
            <v>0</v>
          </cell>
          <cell r="EN292">
            <v>0</v>
          </cell>
          <cell r="EP292">
            <v>0</v>
          </cell>
          <cell r="ER292">
            <v>0</v>
          </cell>
          <cell r="ET292">
            <v>0</v>
          </cell>
          <cell r="EX292">
            <v>0</v>
          </cell>
          <cell r="EZ292">
            <v>0</v>
          </cell>
          <cell r="FD292">
            <v>0</v>
          </cell>
          <cell r="FF292">
            <v>0</v>
          </cell>
        </row>
        <row r="293">
          <cell r="A293" t="str">
            <v>GM_DKE5-10</v>
          </cell>
          <cell r="B293" t="str">
            <v>DK-East</v>
          </cell>
          <cell r="G293">
            <v>0</v>
          </cell>
          <cell r="H293">
            <v>0</v>
          </cell>
          <cell r="AK293">
            <v>0</v>
          </cell>
          <cell r="AL293">
            <v>0</v>
          </cell>
          <cell r="AN293">
            <v>0</v>
          </cell>
          <cell r="AO293">
            <v>0</v>
          </cell>
          <cell r="AP293">
            <v>0</v>
          </cell>
          <cell r="AQ293">
            <v>0</v>
          </cell>
          <cell r="BG293" t="b">
            <v>0</v>
          </cell>
          <cell r="BO293" t="b">
            <v>0</v>
          </cell>
          <cell r="CA293" t="b">
            <v>0</v>
          </cell>
          <cell r="CB293" t="b">
            <v>0</v>
          </cell>
          <cell r="CD293" t="b">
            <v>0</v>
          </cell>
          <cell r="CE293" t="b">
            <v>0</v>
          </cell>
          <cell r="CG293" t="b">
            <v>0</v>
          </cell>
          <cell r="CH293" t="b">
            <v>0</v>
          </cell>
          <cell r="CT293" t="b">
            <v>0</v>
          </cell>
          <cell r="CV293" t="b">
            <v>0</v>
          </cell>
          <cell r="CX293" t="b">
            <v>0</v>
          </cell>
          <cell r="CZ293" t="b">
            <v>0</v>
          </cell>
          <cell r="DB293" t="b">
            <v>0</v>
          </cell>
          <cell r="DD293" t="b">
            <v>0</v>
          </cell>
          <cell r="DF293" t="b">
            <v>0</v>
          </cell>
          <cell r="DH293" t="b">
            <v>0</v>
          </cell>
          <cell r="DJ293" t="b">
            <v>0</v>
          </cell>
          <cell r="DL293" t="b">
            <v>0</v>
          </cell>
          <cell r="DN293" t="b">
            <v>0</v>
          </cell>
          <cell r="DP293" t="b">
            <v>0</v>
          </cell>
          <cell r="DV293">
            <v>0</v>
          </cell>
          <cell r="DX293">
            <v>0</v>
          </cell>
          <cell r="DZ293">
            <v>0</v>
          </cell>
          <cell r="EB293">
            <v>0</v>
          </cell>
          <cell r="ED293">
            <v>0</v>
          </cell>
          <cell r="EF293">
            <v>0</v>
          </cell>
          <cell r="EJ293">
            <v>0</v>
          </cell>
          <cell r="EL293">
            <v>0</v>
          </cell>
          <cell r="EN293">
            <v>0</v>
          </cell>
          <cell r="EP293">
            <v>0</v>
          </cell>
          <cell r="ER293">
            <v>0</v>
          </cell>
          <cell r="ET293">
            <v>0</v>
          </cell>
          <cell r="EX293">
            <v>0</v>
          </cell>
          <cell r="EZ293">
            <v>0</v>
          </cell>
          <cell r="FD293">
            <v>0</v>
          </cell>
          <cell r="FF293">
            <v>0</v>
          </cell>
        </row>
        <row r="294">
          <cell r="A294" t="str">
            <v>Gaskedler_DKE5-10</v>
          </cell>
          <cell r="B294" t="str">
            <v>DK-East</v>
          </cell>
          <cell r="G294">
            <v>0</v>
          </cell>
          <cell r="H294">
            <v>85</v>
          </cell>
          <cell r="AK294">
            <v>0</v>
          </cell>
          <cell r="AL294">
            <v>80.834999999999994</v>
          </cell>
          <cell r="AN294">
            <v>0</v>
          </cell>
          <cell r="AO294">
            <v>0</v>
          </cell>
          <cell r="AP294">
            <v>918.00000000000011</v>
          </cell>
          <cell r="AQ294">
            <v>0</v>
          </cell>
          <cell r="BG294" t="b">
            <v>0</v>
          </cell>
          <cell r="BO294" t="b">
            <v>0</v>
          </cell>
          <cell r="CA294" t="b">
            <v>0</v>
          </cell>
          <cell r="CB294" t="b">
            <v>0</v>
          </cell>
          <cell r="CD294" t="b">
            <v>0</v>
          </cell>
          <cell r="CE294" t="b">
            <v>0</v>
          </cell>
          <cell r="CG294" t="b">
            <v>0</v>
          </cell>
          <cell r="CH294" t="b">
            <v>0</v>
          </cell>
          <cell r="CP294" t="str">
            <v>EHGASBOD</v>
          </cell>
          <cell r="CT294" t="b">
            <v>0</v>
          </cell>
          <cell r="CV294" t="b">
            <v>0</v>
          </cell>
          <cell r="CX294" t="b">
            <v>0</v>
          </cell>
          <cell r="CZ294" t="b">
            <v>0</v>
          </cell>
          <cell r="DB294" t="b">
            <v>0</v>
          </cell>
          <cell r="DD294" t="b">
            <v>0</v>
          </cell>
          <cell r="DF294" t="b">
            <v>0</v>
          </cell>
          <cell r="DH294" t="b">
            <v>0</v>
          </cell>
          <cell r="DJ294" t="b">
            <v>0</v>
          </cell>
          <cell r="DL294" t="b">
            <v>0</v>
          </cell>
          <cell r="DN294" t="b">
            <v>0</v>
          </cell>
          <cell r="DP294" t="b">
            <v>0</v>
          </cell>
          <cell r="DV294">
            <v>0</v>
          </cell>
          <cell r="DX294">
            <v>0</v>
          </cell>
          <cell r="DZ294">
            <v>0</v>
          </cell>
          <cell r="EB294">
            <v>0</v>
          </cell>
          <cell r="ED294">
            <v>0</v>
          </cell>
          <cell r="EF294">
            <v>0</v>
          </cell>
          <cell r="EJ294">
            <v>0</v>
          </cell>
          <cell r="EL294">
            <v>0</v>
          </cell>
          <cell r="EN294">
            <v>0</v>
          </cell>
          <cell r="EP294">
            <v>0</v>
          </cell>
          <cell r="ER294">
            <v>0</v>
          </cell>
          <cell r="ET294">
            <v>0</v>
          </cell>
          <cell r="EX294">
            <v>0</v>
          </cell>
          <cell r="EZ294">
            <v>0</v>
          </cell>
          <cell r="FD294">
            <v>0</v>
          </cell>
          <cell r="FF294">
            <v>0</v>
          </cell>
        </row>
        <row r="295">
          <cell r="A295" t="str">
            <v>Gaskedler_DKE5-10</v>
          </cell>
          <cell r="B295" t="str">
            <v>DK-East</v>
          </cell>
          <cell r="G295">
            <v>0</v>
          </cell>
          <cell r="H295">
            <v>85</v>
          </cell>
          <cell r="AK295">
            <v>0</v>
          </cell>
          <cell r="AL295">
            <v>80.834999999999994</v>
          </cell>
          <cell r="AN295">
            <v>0</v>
          </cell>
          <cell r="AO295">
            <v>0</v>
          </cell>
          <cell r="AP295">
            <v>918.00000000000011</v>
          </cell>
          <cell r="AQ295">
            <v>0</v>
          </cell>
          <cell r="BG295" t="b">
            <v>0</v>
          </cell>
          <cell r="BO295" t="b">
            <v>0</v>
          </cell>
          <cell r="CA295" t="b">
            <v>0</v>
          </cell>
          <cell r="CB295" t="b">
            <v>0</v>
          </cell>
          <cell r="CD295" t="b">
            <v>0</v>
          </cell>
          <cell r="CE295" t="b">
            <v>0</v>
          </cell>
          <cell r="CG295" t="b">
            <v>0</v>
          </cell>
          <cell r="CH295" t="b">
            <v>0</v>
          </cell>
          <cell r="CP295" t="str">
            <v>EHGASBOD</v>
          </cell>
          <cell r="CT295" t="b">
            <v>0</v>
          </cell>
          <cell r="CV295" t="b">
            <v>0</v>
          </cell>
          <cell r="CX295" t="b">
            <v>0</v>
          </cell>
          <cell r="CZ295" t="b">
            <v>0</v>
          </cell>
          <cell r="DB295" t="b">
            <v>0</v>
          </cell>
          <cell r="DD295" t="b">
            <v>0</v>
          </cell>
          <cell r="DF295" t="b">
            <v>0</v>
          </cell>
          <cell r="DH295" t="b">
            <v>0</v>
          </cell>
          <cell r="DJ295" t="b">
            <v>0</v>
          </cell>
          <cell r="DL295" t="b">
            <v>0</v>
          </cell>
          <cell r="DN295" t="b">
            <v>0</v>
          </cell>
          <cell r="DP295" t="b">
            <v>0</v>
          </cell>
          <cell r="DV295">
            <v>0</v>
          </cell>
          <cell r="DX295">
            <v>0</v>
          </cell>
          <cell r="DZ295">
            <v>0</v>
          </cell>
          <cell r="EB295">
            <v>0</v>
          </cell>
          <cell r="ED295">
            <v>0</v>
          </cell>
          <cell r="EF295">
            <v>0</v>
          </cell>
          <cell r="EJ295">
            <v>0</v>
          </cell>
          <cell r="EL295">
            <v>0</v>
          </cell>
          <cell r="EN295">
            <v>0</v>
          </cell>
          <cell r="EP295">
            <v>0</v>
          </cell>
          <cell r="ER295">
            <v>0</v>
          </cell>
          <cell r="ET295">
            <v>0</v>
          </cell>
          <cell r="EX295">
            <v>0</v>
          </cell>
          <cell r="EZ295">
            <v>0</v>
          </cell>
          <cell r="FD295">
            <v>0</v>
          </cell>
          <cell r="FF295">
            <v>0</v>
          </cell>
        </row>
        <row r="296">
          <cell r="A296" t="str">
            <v>Gaskedler_DKE5-10</v>
          </cell>
          <cell r="B296" t="str">
            <v>DK-East</v>
          </cell>
          <cell r="G296">
            <v>0</v>
          </cell>
          <cell r="H296">
            <v>85</v>
          </cell>
          <cell r="AK296">
            <v>0</v>
          </cell>
          <cell r="AL296">
            <v>80.834999999999994</v>
          </cell>
          <cell r="AN296">
            <v>0</v>
          </cell>
          <cell r="AO296">
            <v>0</v>
          </cell>
          <cell r="AP296">
            <v>918.00000000000011</v>
          </cell>
          <cell r="AQ296">
            <v>0</v>
          </cell>
          <cell r="BG296" t="b">
            <v>0</v>
          </cell>
          <cell r="BO296" t="b">
            <v>0</v>
          </cell>
          <cell r="CA296" t="b">
            <v>0</v>
          </cell>
          <cell r="CB296" t="b">
            <v>0</v>
          </cell>
          <cell r="CD296" t="b">
            <v>0</v>
          </cell>
          <cell r="CE296" t="b">
            <v>0</v>
          </cell>
          <cell r="CG296" t="b">
            <v>0</v>
          </cell>
          <cell r="CH296" t="b">
            <v>0</v>
          </cell>
          <cell r="CP296" t="str">
            <v>EHGASBOD</v>
          </cell>
          <cell r="CT296" t="b">
            <v>0</v>
          </cell>
          <cell r="CV296" t="b">
            <v>0</v>
          </cell>
          <cell r="CX296" t="b">
            <v>0</v>
          </cell>
          <cell r="CZ296" t="b">
            <v>0</v>
          </cell>
          <cell r="DB296" t="b">
            <v>0</v>
          </cell>
          <cell r="DD296" t="b">
            <v>0</v>
          </cell>
          <cell r="DF296" t="b">
            <v>0</v>
          </cell>
          <cell r="DH296" t="b">
            <v>0</v>
          </cell>
          <cell r="DJ296" t="b">
            <v>0</v>
          </cell>
          <cell r="DL296" t="b">
            <v>0</v>
          </cell>
          <cell r="DN296" t="b">
            <v>0</v>
          </cell>
          <cell r="DP296" t="b">
            <v>0</v>
          </cell>
          <cell r="DV296">
            <v>0</v>
          </cell>
          <cell r="DX296">
            <v>0</v>
          </cell>
          <cell r="DZ296">
            <v>0</v>
          </cell>
          <cell r="EB296">
            <v>0</v>
          </cell>
          <cell r="ED296">
            <v>0</v>
          </cell>
          <cell r="EF296">
            <v>0</v>
          </cell>
          <cell r="EJ296">
            <v>0</v>
          </cell>
          <cell r="EL296">
            <v>0</v>
          </cell>
          <cell r="EN296">
            <v>0</v>
          </cell>
          <cell r="EP296">
            <v>0</v>
          </cell>
          <cell r="ER296">
            <v>0</v>
          </cell>
          <cell r="ET296">
            <v>0</v>
          </cell>
          <cell r="EX296">
            <v>0</v>
          </cell>
          <cell r="EZ296">
            <v>0</v>
          </cell>
          <cell r="FD296">
            <v>0</v>
          </cell>
          <cell r="FF296">
            <v>0</v>
          </cell>
        </row>
        <row r="297">
          <cell r="A297" t="str">
            <v>Biokedler_DKE5-10</v>
          </cell>
          <cell r="B297" t="str">
            <v>DK-East</v>
          </cell>
          <cell r="G297">
            <v>0</v>
          </cell>
          <cell r="H297">
            <v>12.5</v>
          </cell>
          <cell r="AK297">
            <v>0</v>
          </cell>
          <cell r="AL297">
            <v>11.987499999999999</v>
          </cell>
          <cell r="AN297">
            <v>0</v>
          </cell>
          <cell r="AO297">
            <v>1.8749999999999999E-2</v>
          </cell>
          <cell r="AP297">
            <v>228.75</v>
          </cell>
          <cell r="AQ297">
            <v>0.625</v>
          </cell>
          <cell r="BG297" t="b">
            <v>0</v>
          </cell>
          <cell r="BO297" t="b">
            <v>0</v>
          </cell>
          <cell r="CA297" t="b">
            <v>0</v>
          </cell>
          <cell r="CB297" t="b">
            <v>0</v>
          </cell>
          <cell r="CD297" t="b">
            <v>0</v>
          </cell>
          <cell r="CE297" t="b">
            <v>0</v>
          </cell>
          <cell r="CG297" t="b">
            <v>0</v>
          </cell>
          <cell r="CH297" t="b">
            <v>0</v>
          </cell>
          <cell r="CP297" t="str">
            <v>EHWOOBOD</v>
          </cell>
          <cell r="CT297" t="b">
            <v>0</v>
          </cell>
          <cell r="CV297" t="b">
            <v>0</v>
          </cell>
          <cell r="CX297" t="b">
            <v>0</v>
          </cell>
          <cell r="CZ297" t="b">
            <v>0</v>
          </cell>
          <cell r="DB297" t="b">
            <v>0</v>
          </cell>
          <cell r="DD297" t="b">
            <v>0</v>
          </cell>
          <cell r="DF297" t="b">
            <v>0</v>
          </cell>
          <cell r="DH297" t="b">
            <v>0</v>
          </cell>
          <cell r="DJ297" t="b">
            <v>0</v>
          </cell>
          <cell r="DL297" t="b">
            <v>0</v>
          </cell>
          <cell r="DN297" t="b">
            <v>0</v>
          </cell>
          <cell r="DP297" t="b">
            <v>0</v>
          </cell>
          <cell r="DV297">
            <v>0</v>
          </cell>
          <cell r="DX297">
            <v>0</v>
          </cell>
          <cell r="DZ297">
            <v>0</v>
          </cell>
          <cell r="EB297">
            <v>0</v>
          </cell>
          <cell r="ED297">
            <v>0</v>
          </cell>
          <cell r="EF297">
            <v>0</v>
          </cell>
          <cell r="EJ297">
            <v>0</v>
          </cell>
          <cell r="EL297">
            <v>0</v>
          </cell>
          <cell r="EN297">
            <v>0</v>
          </cell>
          <cell r="EP297">
            <v>0</v>
          </cell>
          <cell r="ER297">
            <v>0</v>
          </cell>
          <cell r="ET297">
            <v>0</v>
          </cell>
          <cell r="EX297">
            <v>0</v>
          </cell>
          <cell r="EZ297">
            <v>0</v>
          </cell>
          <cell r="FD297">
            <v>0</v>
          </cell>
          <cell r="FF297">
            <v>0</v>
          </cell>
        </row>
        <row r="298">
          <cell r="A298" t="str">
            <v>Elkedler_DKE5-10_2013</v>
          </cell>
          <cell r="B298" t="str">
            <v>DK-East</v>
          </cell>
          <cell r="G298">
            <v>0</v>
          </cell>
          <cell r="H298">
            <v>0</v>
          </cell>
          <cell r="AK298">
            <v>0</v>
          </cell>
          <cell r="AL298">
            <v>0</v>
          </cell>
          <cell r="AN298">
            <v>0</v>
          </cell>
          <cell r="AO298">
            <v>0</v>
          </cell>
          <cell r="AP298">
            <v>0</v>
          </cell>
          <cell r="AQ298">
            <v>0</v>
          </cell>
          <cell r="BG298" t="b">
            <v>0</v>
          </cell>
          <cell r="BO298" t="b">
            <v>0</v>
          </cell>
          <cell r="CA298" t="b">
            <v>0</v>
          </cell>
          <cell r="CB298" t="b">
            <v>0</v>
          </cell>
          <cell r="CD298" t="b">
            <v>0</v>
          </cell>
          <cell r="CE298" t="b">
            <v>0</v>
          </cell>
          <cell r="CG298" t="b">
            <v>0</v>
          </cell>
          <cell r="CH298" t="b">
            <v>0</v>
          </cell>
          <cell r="CP298">
            <v>0</v>
          </cell>
          <cell r="CT298" t="b">
            <v>0</v>
          </cell>
          <cell r="CV298" t="b">
            <v>0</v>
          </cell>
          <cell r="CX298" t="b">
            <v>0</v>
          </cell>
          <cell r="CZ298" t="b">
            <v>0</v>
          </cell>
          <cell r="DB298" t="b">
            <v>0</v>
          </cell>
          <cell r="DD298" t="b">
            <v>0</v>
          </cell>
          <cell r="DF298" t="b">
            <v>0</v>
          </cell>
          <cell r="DH298" t="b">
            <v>0</v>
          </cell>
          <cell r="DJ298" t="b">
            <v>0</v>
          </cell>
          <cell r="DL298" t="b">
            <v>0</v>
          </cell>
          <cell r="DN298" t="b">
            <v>0</v>
          </cell>
          <cell r="DP298" t="b">
            <v>0</v>
          </cell>
          <cell r="DV298">
            <v>0</v>
          </cell>
          <cell r="DX298">
            <v>0</v>
          </cell>
          <cell r="DZ298">
            <v>0</v>
          </cell>
          <cell r="EB298">
            <v>0</v>
          </cell>
          <cell r="ED298">
            <v>0</v>
          </cell>
          <cell r="EF298">
            <v>0</v>
          </cell>
          <cell r="EJ298">
            <v>0</v>
          </cell>
          <cell r="EL298">
            <v>0</v>
          </cell>
          <cell r="EN298">
            <v>0</v>
          </cell>
          <cell r="EP298">
            <v>0</v>
          </cell>
          <cell r="ER298">
            <v>0</v>
          </cell>
          <cell r="ET298">
            <v>0</v>
          </cell>
          <cell r="EX298">
            <v>0</v>
          </cell>
          <cell r="EZ298">
            <v>0</v>
          </cell>
          <cell r="FD298">
            <v>0</v>
          </cell>
          <cell r="FF298">
            <v>0</v>
          </cell>
        </row>
        <row r="299">
          <cell r="A299" t="str">
            <v>Elkedler_DKE5-10_2014</v>
          </cell>
          <cell r="B299" t="str">
            <v>DK-East</v>
          </cell>
          <cell r="G299">
            <v>-3.5</v>
          </cell>
          <cell r="H299">
            <v>3.5</v>
          </cell>
          <cell r="AK299">
            <v>-3.5</v>
          </cell>
          <cell r="AL299">
            <v>0</v>
          </cell>
          <cell r="AN299">
            <v>0</v>
          </cell>
          <cell r="AO299">
            <v>0</v>
          </cell>
          <cell r="AP299">
            <v>0</v>
          </cell>
          <cell r="AQ299">
            <v>0</v>
          </cell>
          <cell r="BG299" t="b">
            <v>0</v>
          </cell>
          <cell r="BO299" t="b">
            <v>0</v>
          </cell>
          <cell r="CA299" t="b">
            <v>0</v>
          </cell>
          <cell r="CB299" t="b">
            <v>0</v>
          </cell>
          <cell r="CD299" t="b">
            <v>0</v>
          </cell>
          <cell r="CE299" t="b">
            <v>0</v>
          </cell>
          <cell r="CG299" t="b">
            <v>0</v>
          </cell>
          <cell r="CH299" t="b">
            <v>0</v>
          </cell>
          <cell r="CP299">
            <v>0</v>
          </cell>
          <cell r="CT299" t="b">
            <v>0</v>
          </cell>
          <cell r="CV299" t="b">
            <v>0</v>
          </cell>
          <cell r="CX299" t="b">
            <v>0</v>
          </cell>
          <cell r="CZ299" t="b">
            <v>0</v>
          </cell>
          <cell r="DB299" t="b">
            <v>0</v>
          </cell>
          <cell r="DD299" t="b">
            <v>0</v>
          </cell>
          <cell r="DF299" t="b">
            <v>0</v>
          </cell>
          <cell r="DH299" t="b">
            <v>0</v>
          </cell>
          <cell r="DJ299" t="b">
            <v>0</v>
          </cell>
          <cell r="DL299" t="b">
            <v>0</v>
          </cell>
          <cell r="DN299" t="b">
            <v>0</v>
          </cell>
          <cell r="DP299" t="b">
            <v>0</v>
          </cell>
          <cell r="DV299">
            <v>0</v>
          </cell>
          <cell r="DX299">
            <v>0</v>
          </cell>
          <cell r="DZ299">
            <v>0</v>
          </cell>
          <cell r="EB299">
            <v>0</v>
          </cell>
          <cell r="ED299">
            <v>0</v>
          </cell>
          <cell r="EF299">
            <v>0</v>
          </cell>
          <cell r="EJ299">
            <v>0</v>
          </cell>
          <cell r="EL299">
            <v>0</v>
          </cell>
          <cell r="EN299">
            <v>0</v>
          </cell>
          <cell r="EP299">
            <v>0</v>
          </cell>
          <cell r="ER299">
            <v>0</v>
          </cell>
          <cell r="ET299">
            <v>0</v>
          </cell>
          <cell r="EX299">
            <v>0</v>
          </cell>
          <cell r="EZ299">
            <v>0</v>
          </cell>
          <cell r="FD299">
            <v>0</v>
          </cell>
          <cell r="FF299">
            <v>0</v>
          </cell>
        </row>
        <row r="300">
          <cell r="A300" t="str">
            <v>Elkedler_DKE5-10_2015</v>
          </cell>
          <cell r="B300" t="str">
            <v>DK-East</v>
          </cell>
          <cell r="G300">
            <v>-3.5</v>
          </cell>
          <cell r="H300">
            <v>3.5</v>
          </cell>
          <cell r="AK300">
            <v>-3.5</v>
          </cell>
          <cell r="AL300">
            <v>0</v>
          </cell>
          <cell r="AN300">
            <v>0</v>
          </cell>
          <cell r="AO300">
            <v>0</v>
          </cell>
          <cell r="AP300">
            <v>0</v>
          </cell>
          <cell r="AQ300">
            <v>0</v>
          </cell>
          <cell r="BG300" t="b">
            <v>0</v>
          </cell>
          <cell r="BO300" t="b">
            <v>0</v>
          </cell>
          <cell r="CA300" t="b">
            <v>0</v>
          </cell>
          <cell r="CB300" t="b">
            <v>0</v>
          </cell>
          <cell r="CD300" t="b">
            <v>0</v>
          </cell>
          <cell r="CE300" t="b">
            <v>0</v>
          </cell>
          <cell r="CG300" t="b">
            <v>0</v>
          </cell>
          <cell r="CH300" t="b">
            <v>0</v>
          </cell>
          <cell r="CP300">
            <v>0</v>
          </cell>
          <cell r="CT300" t="b">
            <v>0</v>
          </cell>
          <cell r="CV300" t="b">
            <v>0</v>
          </cell>
          <cell r="CX300" t="b">
            <v>0</v>
          </cell>
          <cell r="CZ300" t="b">
            <v>0</v>
          </cell>
          <cell r="DB300" t="b">
            <v>0</v>
          </cell>
          <cell r="DD300" t="b">
            <v>0</v>
          </cell>
          <cell r="DF300" t="b">
            <v>0</v>
          </cell>
          <cell r="DH300" t="b">
            <v>0</v>
          </cell>
          <cell r="DJ300" t="b">
            <v>0</v>
          </cell>
          <cell r="DL300" t="b">
            <v>0</v>
          </cell>
          <cell r="DN300" t="b">
            <v>0</v>
          </cell>
          <cell r="DP300" t="b">
            <v>0</v>
          </cell>
          <cell r="DV300">
            <v>0</v>
          </cell>
          <cell r="DX300">
            <v>0</v>
          </cell>
          <cell r="DZ300">
            <v>0</v>
          </cell>
          <cell r="EB300">
            <v>0</v>
          </cell>
          <cell r="ED300">
            <v>0</v>
          </cell>
          <cell r="EF300">
            <v>0</v>
          </cell>
          <cell r="EJ300">
            <v>0</v>
          </cell>
          <cell r="EL300">
            <v>0</v>
          </cell>
          <cell r="EN300">
            <v>0</v>
          </cell>
          <cell r="EP300">
            <v>0</v>
          </cell>
          <cell r="ER300">
            <v>0</v>
          </cell>
          <cell r="ET300">
            <v>0</v>
          </cell>
          <cell r="EX300">
            <v>0</v>
          </cell>
          <cell r="EZ300">
            <v>0</v>
          </cell>
          <cell r="FD300">
            <v>0</v>
          </cell>
          <cell r="FF300">
            <v>0</v>
          </cell>
        </row>
        <row r="301">
          <cell r="A301" t="str">
            <v>Elkedler_DKE5-10_2016</v>
          </cell>
          <cell r="B301" t="str">
            <v>DK-East</v>
          </cell>
          <cell r="G301">
            <v>-3.5</v>
          </cell>
          <cell r="H301">
            <v>3.5</v>
          </cell>
          <cell r="AK301">
            <v>-3.5</v>
          </cell>
          <cell r="AL301">
            <v>0</v>
          </cell>
          <cell r="AN301">
            <v>0</v>
          </cell>
          <cell r="AO301">
            <v>0</v>
          </cell>
          <cell r="AP301">
            <v>0</v>
          </cell>
          <cell r="AQ301">
            <v>0</v>
          </cell>
          <cell r="BG301" t="b">
            <v>0</v>
          </cell>
          <cell r="BO301" t="b">
            <v>0</v>
          </cell>
          <cell r="CA301" t="b">
            <v>0</v>
          </cell>
          <cell r="CB301" t="b">
            <v>0</v>
          </cell>
          <cell r="CD301" t="b">
            <v>0</v>
          </cell>
          <cell r="CE301" t="b">
            <v>0</v>
          </cell>
          <cell r="CG301" t="b">
            <v>0</v>
          </cell>
          <cell r="CH301" t="b">
            <v>0</v>
          </cell>
          <cell r="CP301">
            <v>0</v>
          </cell>
          <cell r="CT301" t="b">
            <v>0</v>
          </cell>
          <cell r="CV301" t="b">
            <v>0</v>
          </cell>
          <cell r="CX301" t="b">
            <v>0</v>
          </cell>
          <cell r="CZ301" t="b">
            <v>0</v>
          </cell>
          <cell r="DB301" t="b">
            <v>0</v>
          </cell>
          <cell r="DD301" t="b">
            <v>0</v>
          </cell>
          <cell r="DF301" t="b">
            <v>0</v>
          </cell>
          <cell r="DH301" t="b">
            <v>0</v>
          </cell>
          <cell r="DJ301" t="b">
            <v>0</v>
          </cell>
          <cell r="DL301" t="b">
            <v>0</v>
          </cell>
          <cell r="DN301" t="b">
            <v>0</v>
          </cell>
          <cell r="DP301" t="b">
            <v>0</v>
          </cell>
          <cell r="DV301">
            <v>0</v>
          </cell>
          <cell r="DX301">
            <v>0</v>
          </cell>
          <cell r="DZ301">
            <v>0</v>
          </cell>
          <cell r="EB301">
            <v>0</v>
          </cell>
          <cell r="ED301">
            <v>0</v>
          </cell>
          <cell r="EF301">
            <v>0</v>
          </cell>
          <cell r="EJ301">
            <v>0</v>
          </cell>
          <cell r="EL301">
            <v>0</v>
          </cell>
          <cell r="EN301">
            <v>0</v>
          </cell>
          <cell r="EP301">
            <v>0</v>
          </cell>
          <cell r="ER301">
            <v>0</v>
          </cell>
          <cell r="ET301">
            <v>0</v>
          </cell>
          <cell r="EX301">
            <v>0</v>
          </cell>
          <cell r="EZ301">
            <v>0</v>
          </cell>
          <cell r="FD301">
            <v>0</v>
          </cell>
          <cell r="FF301">
            <v>0</v>
          </cell>
        </row>
        <row r="302">
          <cell r="A302" t="str">
            <v>Elkedler_DKE5-10_2017</v>
          </cell>
          <cell r="B302" t="str">
            <v>DK-East</v>
          </cell>
          <cell r="G302">
            <v>-3.5</v>
          </cell>
          <cell r="H302">
            <v>3.5</v>
          </cell>
          <cell r="AK302">
            <v>-3.5</v>
          </cell>
          <cell r="AL302">
            <v>0</v>
          </cell>
          <cell r="AN302">
            <v>0</v>
          </cell>
          <cell r="AO302">
            <v>0</v>
          </cell>
          <cell r="AP302">
            <v>0</v>
          </cell>
          <cell r="AQ302">
            <v>0</v>
          </cell>
          <cell r="BG302" t="b">
            <v>0</v>
          </cell>
          <cell r="BO302" t="b">
            <v>0</v>
          </cell>
          <cell r="CA302" t="b">
            <v>0</v>
          </cell>
          <cell r="CB302" t="b">
            <v>0</v>
          </cell>
          <cell r="CD302" t="b">
            <v>0</v>
          </cell>
          <cell r="CE302" t="b">
            <v>0</v>
          </cell>
          <cell r="CG302" t="b">
            <v>0</v>
          </cell>
          <cell r="CH302" t="b">
            <v>0</v>
          </cell>
          <cell r="CP302">
            <v>0</v>
          </cell>
          <cell r="CT302" t="b">
            <v>0</v>
          </cell>
          <cell r="CV302" t="b">
            <v>0</v>
          </cell>
          <cell r="CX302" t="b">
            <v>0</v>
          </cell>
          <cell r="CZ302" t="b">
            <v>0</v>
          </cell>
          <cell r="DB302" t="b">
            <v>0</v>
          </cell>
          <cell r="DD302" t="b">
            <v>0</v>
          </cell>
          <cell r="DF302" t="b">
            <v>0</v>
          </cell>
          <cell r="DH302" t="b">
            <v>0</v>
          </cell>
          <cell r="DJ302" t="b">
            <v>0</v>
          </cell>
          <cell r="DL302" t="b">
            <v>0</v>
          </cell>
          <cell r="DN302" t="b">
            <v>0</v>
          </cell>
          <cell r="DP302" t="b">
            <v>0</v>
          </cell>
          <cell r="DV302">
            <v>0</v>
          </cell>
          <cell r="DX302">
            <v>0</v>
          </cell>
          <cell r="DZ302">
            <v>0</v>
          </cell>
          <cell r="EB302">
            <v>0</v>
          </cell>
          <cell r="ED302">
            <v>0</v>
          </cell>
          <cell r="EF302">
            <v>0</v>
          </cell>
          <cell r="EJ302">
            <v>0</v>
          </cell>
          <cell r="EL302">
            <v>0</v>
          </cell>
          <cell r="EN302">
            <v>0</v>
          </cell>
          <cell r="EP302">
            <v>0</v>
          </cell>
          <cell r="ER302">
            <v>0</v>
          </cell>
          <cell r="ET302">
            <v>0</v>
          </cell>
          <cell r="EX302">
            <v>0</v>
          </cell>
          <cell r="EZ302">
            <v>0</v>
          </cell>
          <cell r="FD302">
            <v>0</v>
          </cell>
          <cell r="FF302">
            <v>0</v>
          </cell>
        </row>
        <row r="303">
          <cell r="A303" t="str">
            <v>Elkedler_DKE5-10_2018</v>
          </cell>
          <cell r="B303" t="str">
            <v>DK-East</v>
          </cell>
          <cell r="G303">
            <v>-3.5</v>
          </cell>
          <cell r="H303">
            <v>3.5</v>
          </cell>
          <cell r="AK303">
            <v>-3.5</v>
          </cell>
          <cell r="AL303">
            <v>0</v>
          </cell>
          <cell r="AN303">
            <v>0</v>
          </cell>
          <cell r="AO303">
            <v>0</v>
          </cell>
          <cell r="AP303">
            <v>0</v>
          </cell>
          <cell r="AQ303">
            <v>0</v>
          </cell>
          <cell r="BG303" t="b">
            <v>0</v>
          </cell>
          <cell r="BO303" t="b">
            <v>0</v>
          </cell>
          <cell r="CA303" t="b">
            <v>0</v>
          </cell>
          <cell r="CB303" t="b">
            <v>0</v>
          </cell>
          <cell r="CD303" t="b">
            <v>0</v>
          </cell>
          <cell r="CE303" t="b">
            <v>0</v>
          </cell>
          <cell r="CG303" t="b">
            <v>0</v>
          </cell>
          <cell r="CH303" t="b">
            <v>0</v>
          </cell>
          <cell r="CP303">
            <v>0</v>
          </cell>
          <cell r="CT303" t="b">
            <v>0</v>
          </cell>
          <cell r="CV303" t="b">
            <v>0</v>
          </cell>
          <cell r="CX303" t="b">
            <v>0</v>
          </cell>
          <cell r="CZ303" t="b">
            <v>0</v>
          </cell>
          <cell r="DB303" t="b">
            <v>0</v>
          </cell>
          <cell r="DD303" t="b">
            <v>0</v>
          </cell>
          <cell r="DF303" t="b">
            <v>0</v>
          </cell>
          <cell r="DH303" t="b">
            <v>0</v>
          </cell>
          <cell r="DJ303" t="b">
            <v>0</v>
          </cell>
          <cell r="DL303" t="b">
            <v>0</v>
          </cell>
          <cell r="DN303" t="b">
            <v>0</v>
          </cell>
          <cell r="DP303" t="b">
            <v>0</v>
          </cell>
          <cell r="DV303">
            <v>0</v>
          </cell>
          <cell r="DX303">
            <v>0</v>
          </cell>
          <cell r="DZ303">
            <v>0</v>
          </cell>
          <cell r="EB303">
            <v>0</v>
          </cell>
          <cell r="ED303">
            <v>0</v>
          </cell>
          <cell r="EF303">
            <v>0</v>
          </cell>
          <cell r="EJ303">
            <v>0</v>
          </cell>
          <cell r="EL303">
            <v>0</v>
          </cell>
          <cell r="EN303">
            <v>0</v>
          </cell>
          <cell r="EP303">
            <v>0</v>
          </cell>
          <cell r="ER303">
            <v>0</v>
          </cell>
          <cell r="ET303">
            <v>0</v>
          </cell>
          <cell r="EX303">
            <v>0</v>
          </cell>
          <cell r="EZ303">
            <v>0</v>
          </cell>
          <cell r="FD303">
            <v>0</v>
          </cell>
          <cell r="FF303">
            <v>0</v>
          </cell>
        </row>
        <row r="304">
          <cell r="A304" t="str">
            <v>Elkedler_DKE5-10_2019</v>
          </cell>
          <cell r="B304" t="str">
            <v>DK-East</v>
          </cell>
          <cell r="G304">
            <v>-3.5</v>
          </cell>
          <cell r="H304">
            <v>3.5</v>
          </cell>
          <cell r="AK304">
            <v>-3.5</v>
          </cell>
          <cell r="AL304">
            <v>0</v>
          </cell>
          <cell r="AN304">
            <v>0</v>
          </cell>
          <cell r="AO304">
            <v>0</v>
          </cell>
          <cell r="AP304">
            <v>0</v>
          </cell>
          <cell r="AQ304">
            <v>0</v>
          </cell>
          <cell r="BG304" t="b">
            <v>0</v>
          </cell>
          <cell r="BO304" t="b">
            <v>0</v>
          </cell>
          <cell r="CA304" t="b">
            <v>0</v>
          </cell>
          <cell r="CB304" t="b">
            <v>0</v>
          </cell>
          <cell r="CD304" t="b">
            <v>0</v>
          </cell>
          <cell r="CE304" t="b">
            <v>0</v>
          </cell>
          <cell r="CG304" t="b">
            <v>0</v>
          </cell>
          <cell r="CH304" t="b">
            <v>0</v>
          </cell>
          <cell r="CP304">
            <v>0</v>
          </cell>
          <cell r="CT304" t="b">
            <v>0</v>
          </cell>
          <cell r="CV304" t="b">
            <v>0</v>
          </cell>
          <cell r="CX304" t="b">
            <v>0</v>
          </cell>
          <cell r="CZ304" t="b">
            <v>0</v>
          </cell>
          <cell r="DB304" t="b">
            <v>0</v>
          </cell>
          <cell r="DD304" t="b">
            <v>0</v>
          </cell>
          <cell r="DF304" t="b">
            <v>0</v>
          </cell>
          <cell r="DH304" t="b">
            <v>0</v>
          </cell>
          <cell r="DJ304" t="b">
            <v>0</v>
          </cell>
          <cell r="DL304" t="b">
            <v>0</v>
          </cell>
          <cell r="DN304" t="b">
            <v>0</v>
          </cell>
          <cell r="DP304" t="b">
            <v>0</v>
          </cell>
          <cell r="DV304">
            <v>0</v>
          </cell>
          <cell r="DX304">
            <v>0</v>
          </cell>
          <cell r="DZ304">
            <v>0</v>
          </cell>
          <cell r="EB304">
            <v>0</v>
          </cell>
          <cell r="ED304">
            <v>0</v>
          </cell>
          <cell r="EF304">
            <v>0</v>
          </cell>
          <cell r="EJ304">
            <v>0</v>
          </cell>
          <cell r="EL304">
            <v>0</v>
          </cell>
          <cell r="EN304">
            <v>0</v>
          </cell>
          <cell r="EP304">
            <v>0</v>
          </cell>
          <cell r="ER304">
            <v>0</v>
          </cell>
          <cell r="ET304">
            <v>0</v>
          </cell>
          <cell r="EX304">
            <v>0</v>
          </cell>
          <cell r="EZ304">
            <v>0</v>
          </cell>
          <cell r="FD304">
            <v>0</v>
          </cell>
          <cell r="FF304">
            <v>0</v>
          </cell>
        </row>
        <row r="305">
          <cell r="A305" t="str">
            <v>Elkedler_DKE5-10_2020</v>
          </cell>
          <cell r="B305" t="str">
            <v>DK-East</v>
          </cell>
          <cell r="G305">
            <v>-3.5</v>
          </cell>
          <cell r="H305">
            <v>3.5</v>
          </cell>
          <cell r="AK305">
            <v>-3.5</v>
          </cell>
          <cell r="AL305">
            <v>0</v>
          </cell>
          <cell r="AN305">
            <v>0</v>
          </cell>
          <cell r="AO305">
            <v>0</v>
          </cell>
          <cell r="AP305">
            <v>0</v>
          </cell>
          <cell r="AQ305">
            <v>0</v>
          </cell>
          <cell r="BG305" t="b">
            <v>0</v>
          </cell>
          <cell r="BO305" t="b">
            <v>0</v>
          </cell>
          <cell r="CA305" t="b">
            <v>0</v>
          </cell>
          <cell r="CB305" t="b">
            <v>0</v>
          </cell>
          <cell r="CD305" t="b">
            <v>0</v>
          </cell>
          <cell r="CE305" t="b">
            <v>0</v>
          </cell>
          <cell r="CG305" t="b">
            <v>0</v>
          </cell>
          <cell r="CH305" t="b">
            <v>0</v>
          </cell>
          <cell r="CP305">
            <v>0</v>
          </cell>
          <cell r="CT305" t="b">
            <v>0</v>
          </cell>
          <cell r="CV305" t="b">
            <v>0</v>
          </cell>
          <cell r="CX305" t="b">
            <v>0</v>
          </cell>
          <cell r="CZ305" t="b">
            <v>0</v>
          </cell>
          <cell r="DB305" t="b">
            <v>0</v>
          </cell>
          <cell r="DD305" t="b">
            <v>0</v>
          </cell>
          <cell r="DF305" t="b">
            <v>0</v>
          </cell>
          <cell r="DH305" t="b">
            <v>0</v>
          </cell>
          <cell r="DJ305" t="b">
            <v>0</v>
          </cell>
          <cell r="DL305" t="b">
            <v>0</v>
          </cell>
          <cell r="DN305" t="b">
            <v>0</v>
          </cell>
          <cell r="DP305" t="b">
            <v>0</v>
          </cell>
          <cell r="DV305">
            <v>0</v>
          </cell>
          <cell r="DX305">
            <v>0</v>
          </cell>
          <cell r="DZ305">
            <v>0</v>
          </cell>
          <cell r="EB305">
            <v>0</v>
          </cell>
          <cell r="ED305">
            <v>0</v>
          </cell>
          <cell r="EF305">
            <v>0</v>
          </cell>
          <cell r="EJ305">
            <v>0</v>
          </cell>
          <cell r="EL305">
            <v>0</v>
          </cell>
          <cell r="EN305">
            <v>0</v>
          </cell>
          <cell r="EP305">
            <v>0</v>
          </cell>
          <cell r="ER305">
            <v>0</v>
          </cell>
          <cell r="ET305">
            <v>0</v>
          </cell>
          <cell r="EX305">
            <v>0</v>
          </cell>
          <cell r="EZ305">
            <v>0</v>
          </cell>
          <cell r="FD305">
            <v>0</v>
          </cell>
          <cell r="FF305">
            <v>0</v>
          </cell>
        </row>
        <row r="306">
          <cell r="A306" t="str">
            <v>VarmelagerDKE5-10</v>
          </cell>
          <cell r="B306" t="str">
            <v>DK-East</v>
          </cell>
          <cell r="G306">
            <v>0</v>
          </cell>
          <cell r="H306">
            <v>49</v>
          </cell>
          <cell r="AK306">
            <v>0</v>
          </cell>
          <cell r="AL306">
            <v>0</v>
          </cell>
          <cell r="AN306">
            <v>0</v>
          </cell>
          <cell r="AO306">
            <v>0</v>
          </cell>
          <cell r="AP306">
            <v>0</v>
          </cell>
          <cell r="AQ306">
            <v>0</v>
          </cell>
          <cell r="BG306" t="b">
            <v>0</v>
          </cell>
          <cell r="BO306" t="b">
            <v>0</v>
          </cell>
          <cell r="CA306" t="b">
            <v>0</v>
          </cell>
          <cell r="CB306" t="b">
            <v>0</v>
          </cell>
          <cell r="CD306" t="b">
            <v>0</v>
          </cell>
          <cell r="CE306" t="b">
            <v>0</v>
          </cell>
          <cell r="CG306" t="b">
            <v>0</v>
          </cell>
          <cell r="CH306" t="b">
            <v>0</v>
          </cell>
          <cell r="CP306">
            <v>0</v>
          </cell>
          <cell r="CT306" t="b">
            <v>0</v>
          </cell>
          <cell r="CV306" t="b">
            <v>0</v>
          </cell>
          <cell r="CX306" t="b">
            <v>0</v>
          </cell>
          <cell r="CZ306" t="b">
            <v>0</v>
          </cell>
          <cell r="DB306" t="b">
            <v>0</v>
          </cell>
          <cell r="DD306" t="b">
            <v>0</v>
          </cell>
          <cell r="DF306" t="b">
            <v>0</v>
          </cell>
          <cell r="DH306" t="b">
            <v>0</v>
          </cell>
          <cell r="DJ306" t="b">
            <v>0</v>
          </cell>
          <cell r="DL306" t="b">
            <v>0</v>
          </cell>
          <cell r="DN306" t="b">
            <v>0</v>
          </cell>
          <cell r="DP306" t="b">
            <v>0</v>
          </cell>
          <cell r="DV306">
            <v>0</v>
          </cell>
          <cell r="DX306">
            <v>0</v>
          </cell>
          <cell r="DZ306">
            <v>0</v>
          </cell>
          <cell r="EB306">
            <v>0</v>
          </cell>
          <cell r="ED306">
            <v>0</v>
          </cell>
          <cell r="EF306">
            <v>0</v>
          </cell>
          <cell r="EJ306">
            <v>0</v>
          </cell>
          <cell r="EL306">
            <v>0</v>
          </cell>
          <cell r="EN306">
            <v>0</v>
          </cell>
          <cell r="EP306">
            <v>0</v>
          </cell>
          <cell r="ER306">
            <v>0</v>
          </cell>
          <cell r="ET306">
            <v>0</v>
          </cell>
          <cell r="EX306">
            <v>0</v>
          </cell>
          <cell r="EZ306">
            <v>0</v>
          </cell>
          <cell r="FD306">
            <v>0</v>
          </cell>
          <cell r="FF306">
            <v>0</v>
          </cell>
        </row>
        <row r="307">
          <cell r="A307" t="str">
            <v>NyBiogas_DKE_0-5_2008</v>
          </cell>
          <cell r="B307" t="str">
            <v>DK-East</v>
          </cell>
          <cell r="G307">
            <v>0</v>
          </cell>
          <cell r="H307">
            <v>0</v>
          </cell>
          <cell r="AK307">
            <v>0</v>
          </cell>
          <cell r="AL307">
            <v>0</v>
          </cell>
          <cell r="AN307">
            <v>0</v>
          </cell>
          <cell r="AO307">
            <v>0</v>
          </cell>
          <cell r="AP307">
            <v>0</v>
          </cell>
          <cell r="AQ307">
            <v>0</v>
          </cell>
          <cell r="BG307" t="b">
            <v>0</v>
          </cell>
          <cell r="BO307" t="b">
            <v>0</v>
          </cell>
          <cell r="CA307" t="b">
            <v>0</v>
          </cell>
          <cell r="CB307" t="b">
            <v>0</v>
          </cell>
          <cell r="CD307" t="b">
            <v>0</v>
          </cell>
          <cell r="CE307" t="b">
            <v>0</v>
          </cell>
          <cell r="CG307" t="b">
            <v>0</v>
          </cell>
          <cell r="CH307" t="b">
            <v>0</v>
          </cell>
          <cell r="CP307" t="str">
            <v>ECBGAEND</v>
          </cell>
          <cell r="CT307" t="b">
            <v>0</v>
          </cell>
          <cell r="CV307" t="b">
            <v>0</v>
          </cell>
          <cell r="CX307" t="b">
            <v>0</v>
          </cell>
          <cell r="CZ307" t="b">
            <v>0</v>
          </cell>
          <cell r="DB307" t="b">
            <v>0</v>
          </cell>
          <cell r="DD307" t="b">
            <v>0</v>
          </cell>
          <cell r="DF307" t="b">
            <v>0</v>
          </cell>
          <cell r="DH307" t="b">
            <v>0</v>
          </cell>
          <cell r="DJ307" t="b">
            <v>0</v>
          </cell>
          <cell r="DL307" t="b">
            <v>0</v>
          </cell>
          <cell r="DN307" t="b">
            <v>0</v>
          </cell>
          <cell r="DP307" t="b">
            <v>0</v>
          </cell>
          <cell r="DV307">
            <v>0</v>
          </cell>
          <cell r="DX307">
            <v>0</v>
          </cell>
          <cell r="DZ307">
            <v>0</v>
          </cell>
          <cell r="EB307">
            <v>0</v>
          </cell>
          <cell r="ED307">
            <v>0</v>
          </cell>
          <cell r="EF307">
            <v>0</v>
          </cell>
          <cell r="EJ307">
            <v>0</v>
          </cell>
          <cell r="EL307">
            <v>0</v>
          </cell>
          <cell r="EN307">
            <v>0</v>
          </cell>
          <cell r="EP307">
            <v>0</v>
          </cell>
          <cell r="ER307">
            <v>0</v>
          </cell>
          <cell r="ET307">
            <v>0</v>
          </cell>
          <cell r="EX307">
            <v>0</v>
          </cell>
          <cell r="EZ307">
            <v>0</v>
          </cell>
          <cell r="FD307">
            <v>0</v>
          </cell>
          <cell r="FF307">
            <v>0</v>
          </cell>
        </row>
        <row r="308">
          <cell r="A308" t="str">
            <v>NyBiogas_DKE_0-5_2009</v>
          </cell>
          <cell r="B308" t="str">
            <v>DK-East</v>
          </cell>
          <cell r="G308">
            <v>0</v>
          </cell>
          <cell r="H308">
            <v>0</v>
          </cell>
          <cell r="AK308">
            <v>0</v>
          </cell>
          <cell r="AL308">
            <v>0</v>
          </cell>
          <cell r="AN308">
            <v>0</v>
          </cell>
          <cell r="AO308">
            <v>0</v>
          </cell>
          <cell r="AP308">
            <v>0</v>
          </cell>
          <cell r="AQ308">
            <v>0</v>
          </cell>
          <cell r="BG308" t="b">
            <v>0</v>
          </cell>
          <cell r="BO308" t="b">
            <v>0</v>
          </cell>
          <cell r="CA308" t="b">
            <v>0</v>
          </cell>
          <cell r="CB308" t="b">
            <v>0</v>
          </cell>
          <cell r="CD308" t="b">
            <v>0</v>
          </cell>
          <cell r="CE308" t="b">
            <v>0</v>
          </cell>
          <cell r="CG308" t="b">
            <v>0</v>
          </cell>
          <cell r="CH308" t="b">
            <v>0</v>
          </cell>
          <cell r="CP308" t="str">
            <v>ECBGAEND</v>
          </cell>
          <cell r="CT308" t="b">
            <v>0</v>
          </cell>
          <cell r="CV308" t="b">
            <v>0</v>
          </cell>
          <cell r="CX308" t="b">
            <v>0</v>
          </cell>
          <cell r="CZ308" t="b">
            <v>0</v>
          </cell>
          <cell r="DB308" t="b">
            <v>0</v>
          </cell>
          <cell r="DD308" t="b">
            <v>0</v>
          </cell>
          <cell r="DF308" t="b">
            <v>0</v>
          </cell>
          <cell r="DH308" t="b">
            <v>0</v>
          </cell>
          <cell r="DJ308" t="b">
            <v>0</v>
          </cell>
          <cell r="DL308" t="b">
            <v>0</v>
          </cell>
          <cell r="DN308" t="b">
            <v>0</v>
          </cell>
          <cell r="DP308" t="b">
            <v>0</v>
          </cell>
          <cell r="DV308">
            <v>0</v>
          </cell>
          <cell r="DX308">
            <v>0</v>
          </cell>
          <cell r="DZ308">
            <v>0</v>
          </cell>
          <cell r="EB308">
            <v>0</v>
          </cell>
          <cell r="ED308">
            <v>0</v>
          </cell>
          <cell r="EF308">
            <v>0</v>
          </cell>
          <cell r="EJ308">
            <v>0</v>
          </cell>
          <cell r="EL308">
            <v>0</v>
          </cell>
          <cell r="EN308">
            <v>0</v>
          </cell>
          <cell r="EP308">
            <v>0</v>
          </cell>
          <cell r="ER308">
            <v>0</v>
          </cell>
          <cell r="ET308">
            <v>0</v>
          </cell>
          <cell r="EX308">
            <v>0</v>
          </cell>
          <cell r="EZ308">
            <v>0</v>
          </cell>
          <cell r="FD308">
            <v>0</v>
          </cell>
          <cell r="FF308">
            <v>0</v>
          </cell>
        </row>
        <row r="309">
          <cell r="A309" t="str">
            <v>NyBiogas_DKE_0-5_2010</v>
          </cell>
          <cell r="B309" t="str">
            <v>DK-East</v>
          </cell>
          <cell r="G309">
            <v>2.1378173678801429</v>
          </cell>
          <cell r="H309">
            <v>2.4432198490058776</v>
          </cell>
          <cell r="AK309">
            <v>0.74823607875804998</v>
          </cell>
          <cell r="AL309">
            <v>0.97728793960235105</v>
          </cell>
          <cell r="AN309">
            <v>0</v>
          </cell>
          <cell r="AO309">
            <v>0.21378173678801429</v>
          </cell>
          <cell r="AP309">
            <v>64.13452103640428</v>
          </cell>
          <cell r="AQ309">
            <v>0.21378173678801429</v>
          </cell>
          <cell r="BG309" t="b">
            <v>0</v>
          </cell>
          <cell r="BO309" t="b">
            <v>0</v>
          </cell>
          <cell r="CA309" t="b">
            <v>0</v>
          </cell>
          <cell r="CB309" t="b">
            <v>0</v>
          </cell>
          <cell r="CD309" t="b">
            <v>0</v>
          </cell>
          <cell r="CE309" t="b">
            <v>0</v>
          </cell>
          <cell r="CG309" t="b">
            <v>0</v>
          </cell>
          <cell r="CH309" t="b">
            <v>0</v>
          </cell>
          <cell r="CP309" t="str">
            <v>ECBGAEND</v>
          </cell>
          <cell r="CT309" t="b">
            <v>0</v>
          </cell>
          <cell r="CV309" t="b">
            <v>0</v>
          </cell>
          <cell r="CX309" t="b">
            <v>0</v>
          </cell>
          <cell r="CZ309" t="b">
            <v>0</v>
          </cell>
          <cell r="DB309" t="b">
            <v>0</v>
          </cell>
          <cell r="DD309" t="b">
            <v>0</v>
          </cell>
          <cell r="DF309" t="b">
            <v>0</v>
          </cell>
          <cell r="DH309" t="b">
            <v>0</v>
          </cell>
          <cell r="DJ309" t="b">
            <v>0</v>
          </cell>
          <cell r="DL309" t="b">
            <v>0</v>
          </cell>
          <cell r="DN309" t="b">
            <v>0</v>
          </cell>
          <cell r="DP309" t="b">
            <v>0</v>
          </cell>
          <cell r="DV309">
            <v>0</v>
          </cell>
          <cell r="DX309">
            <v>0</v>
          </cell>
          <cell r="DZ309">
            <v>0</v>
          </cell>
          <cell r="EB309">
            <v>0</v>
          </cell>
          <cell r="ED309">
            <v>0</v>
          </cell>
          <cell r="EF309">
            <v>0</v>
          </cell>
          <cell r="EJ309">
            <v>0</v>
          </cell>
          <cell r="EL309">
            <v>0</v>
          </cell>
          <cell r="EN309">
            <v>0</v>
          </cell>
          <cell r="EP309">
            <v>0</v>
          </cell>
          <cell r="ER309">
            <v>0</v>
          </cell>
          <cell r="ET309">
            <v>0</v>
          </cell>
          <cell r="EX309">
            <v>0</v>
          </cell>
          <cell r="EZ309">
            <v>0</v>
          </cell>
          <cell r="FD309">
            <v>0</v>
          </cell>
          <cell r="FF309">
            <v>0</v>
          </cell>
        </row>
        <row r="310">
          <cell r="A310" t="str">
            <v>NyBiogas_DKE_0-5_2011</v>
          </cell>
          <cell r="B310" t="str">
            <v>DK-East</v>
          </cell>
          <cell r="G310">
            <v>0.38399623556407142</v>
          </cell>
          <cell r="H310">
            <v>0.43885284064465307</v>
          </cell>
          <cell r="AK310">
            <v>0.13439868244742498</v>
          </cell>
          <cell r="AL310">
            <v>0.17554113625786122</v>
          </cell>
          <cell r="AN310">
            <v>0</v>
          </cell>
          <cell r="AO310">
            <v>3.8399623556407143E-2</v>
          </cell>
          <cell r="AP310">
            <v>11.519887066922143</v>
          </cell>
          <cell r="AQ310">
            <v>3.8399623556407143E-2</v>
          </cell>
          <cell r="BG310" t="b">
            <v>0</v>
          </cell>
          <cell r="BO310" t="b">
            <v>0</v>
          </cell>
          <cell r="CA310" t="b">
            <v>0</v>
          </cell>
          <cell r="CB310" t="b">
            <v>0</v>
          </cell>
          <cell r="CD310" t="b">
            <v>0</v>
          </cell>
          <cell r="CE310" t="b">
            <v>0</v>
          </cell>
          <cell r="CG310" t="b">
            <v>0</v>
          </cell>
          <cell r="CH310" t="b">
            <v>0</v>
          </cell>
          <cell r="CP310" t="str">
            <v>ECBGAEND</v>
          </cell>
          <cell r="CT310" t="b">
            <v>0</v>
          </cell>
          <cell r="CV310" t="b">
            <v>0</v>
          </cell>
          <cell r="CX310" t="b">
            <v>0</v>
          </cell>
          <cell r="CZ310" t="b">
            <v>0</v>
          </cell>
          <cell r="DB310" t="b">
            <v>0</v>
          </cell>
          <cell r="DD310" t="b">
            <v>0</v>
          </cell>
          <cell r="DF310" t="b">
            <v>0</v>
          </cell>
          <cell r="DH310" t="b">
            <v>0</v>
          </cell>
          <cell r="DJ310" t="b">
            <v>0</v>
          </cell>
          <cell r="DL310" t="b">
            <v>0</v>
          </cell>
          <cell r="DN310" t="b">
            <v>0</v>
          </cell>
          <cell r="DP310" t="b">
            <v>0</v>
          </cell>
          <cell r="DV310">
            <v>0</v>
          </cell>
          <cell r="DX310">
            <v>0</v>
          </cell>
          <cell r="DZ310">
            <v>0</v>
          </cell>
          <cell r="EB310">
            <v>0</v>
          </cell>
          <cell r="ED310">
            <v>0</v>
          </cell>
          <cell r="EF310">
            <v>0</v>
          </cell>
          <cell r="EJ310">
            <v>0</v>
          </cell>
          <cell r="EL310">
            <v>0</v>
          </cell>
          <cell r="EN310">
            <v>0</v>
          </cell>
          <cell r="EP310">
            <v>0</v>
          </cell>
          <cell r="ER310">
            <v>0</v>
          </cell>
          <cell r="ET310">
            <v>0</v>
          </cell>
          <cell r="EX310">
            <v>0</v>
          </cell>
          <cell r="EZ310">
            <v>0</v>
          </cell>
          <cell r="FD310">
            <v>0</v>
          </cell>
          <cell r="FF310">
            <v>0</v>
          </cell>
        </row>
        <row r="311">
          <cell r="A311" t="str">
            <v>NyBiogas_DKE_0-5_2012</v>
          </cell>
          <cell r="B311" t="str">
            <v>DK-East</v>
          </cell>
          <cell r="G311">
            <v>0</v>
          </cell>
          <cell r="H311">
            <v>0</v>
          </cell>
          <cell r="AK311">
            <v>0</v>
          </cell>
          <cell r="AL311">
            <v>0</v>
          </cell>
          <cell r="AN311">
            <v>0</v>
          </cell>
          <cell r="AO311">
            <v>0</v>
          </cell>
          <cell r="AP311">
            <v>0</v>
          </cell>
          <cell r="AQ311">
            <v>0</v>
          </cell>
          <cell r="BG311" t="b">
            <v>0</v>
          </cell>
          <cell r="BO311" t="b">
            <v>0</v>
          </cell>
          <cell r="CA311" t="b">
            <v>0</v>
          </cell>
          <cell r="CB311" t="b">
            <v>0</v>
          </cell>
          <cell r="CD311" t="b">
            <v>0</v>
          </cell>
          <cell r="CE311" t="b">
            <v>0</v>
          </cell>
          <cell r="CG311" t="b">
            <v>0</v>
          </cell>
          <cell r="CH311" t="b">
            <v>0</v>
          </cell>
          <cell r="CP311" t="str">
            <v>ECBGAEND</v>
          </cell>
          <cell r="CT311" t="b">
            <v>0</v>
          </cell>
          <cell r="CV311" t="b">
            <v>0</v>
          </cell>
          <cell r="CX311" t="b">
            <v>0</v>
          </cell>
          <cell r="CZ311" t="b">
            <v>0</v>
          </cell>
          <cell r="DB311" t="b">
            <v>0</v>
          </cell>
          <cell r="DD311" t="b">
            <v>0</v>
          </cell>
          <cell r="DF311" t="b">
            <v>0</v>
          </cell>
          <cell r="DH311" t="b">
            <v>0</v>
          </cell>
          <cell r="DJ311" t="b">
            <v>0</v>
          </cell>
          <cell r="DL311" t="b">
            <v>0</v>
          </cell>
          <cell r="DN311" t="b">
            <v>0</v>
          </cell>
          <cell r="DP311" t="b">
            <v>0</v>
          </cell>
          <cell r="DV311">
            <v>0</v>
          </cell>
          <cell r="DX311">
            <v>0</v>
          </cell>
          <cell r="DZ311">
            <v>0</v>
          </cell>
          <cell r="EB311">
            <v>0</v>
          </cell>
          <cell r="ED311">
            <v>0</v>
          </cell>
          <cell r="EF311">
            <v>0</v>
          </cell>
          <cell r="EJ311">
            <v>0</v>
          </cell>
          <cell r="EL311">
            <v>0</v>
          </cell>
          <cell r="EN311">
            <v>0</v>
          </cell>
          <cell r="EP311">
            <v>0</v>
          </cell>
          <cell r="ER311">
            <v>0</v>
          </cell>
          <cell r="ET311">
            <v>0</v>
          </cell>
          <cell r="EX311">
            <v>0</v>
          </cell>
          <cell r="EZ311">
            <v>0</v>
          </cell>
          <cell r="FD311">
            <v>0</v>
          </cell>
          <cell r="FF311">
            <v>0</v>
          </cell>
        </row>
        <row r="312">
          <cell r="A312" t="str">
            <v>NyBiogas_DKE_0-5_2013</v>
          </cell>
          <cell r="B312" t="str">
            <v>DK-East</v>
          </cell>
          <cell r="G312">
            <v>0.81353165498140301</v>
          </cell>
          <cell r="H312">
            <v>0.92975046283588914</v>
          </cell>
          <cell r="AK312">
            <v>0.28473607924349104</v>
          </cell>
          <cell r="AL312">
            <v>0.37190018513435563</v>
          </cell>
          <cell r="AN312">
            <v>0</v>
          </cell>
          <cell r="AO312">
            <v>8.1353165498140312E-2</v>
          </cell>
          <cell r="AP312">
            <v>24.405949649442089</v>
          </cell>
          <cell r="AQ312">
            <v>8.1353165498140312E-2</v>
          </cell>
          <cell r="BG312" t="b">
            <v>0</v>
          </cell>
          <cell r="BO312" t="b">
            <v>0</v>
          </cell>
          <cell r="CA312" t="b">
            <v>0</v>
          </cell>
          <cell r="CB312" t="b">
            <v>0</v>
          </cell>
          <cell r="CD312" t="b">
            <v>0</v>
          </cell>
          <cell r="CE312" t="b">
            <v>0</v>
          </cell>
          <cell r="CG312" t="b">
            <v>0</v>
          </cell>
          <cell r="CH312" t="b">
            <v>0</v>
          </cell>
          <cell r="CP312" t="str">
            <v>ECBGAEND</v>
          </cell>
          <cell r="CT312" t="b">
            <v>0</v>
          </cell>
          <cell r="CV312" t="b">
            <v>0</v>
          </cell>
          <cell r="CX312" t="b">
            <v>0</v>
          </cell>
          <cell r="CZ312" t="b">
            <v>0</v>
          </cell>
          <cell r="DB312" t="b">
            <v>0</v>
          </cell>
          <cell r="DD312" t="b">
            <v>0</v>
          </cell>
          <cell r="DF312" t="b">
            <v>0</v>
          </cell>
          <cell r="DH312" t="b">
            <v>0</v>
          </cell>
          <cell r="DJ312" t="b">
            <v>0</v>
          </cell>
          <cell r="DL312" t="b">
            <v>0</v>
          </cell>
          <cell r="DN312" t="b">
            <v>0</v>
          </cell>
          <cell r="DP312" t="b">
            <v>0</v>
          </cell>
          <cell r="DV312">
            <v>0</v>
          </cell>
          <cell r="DX312">
            <v>0</v>
          </cell>
          <cell r="DZ312">
            <v>0</v>
          </cell>
          <cell r="EB312">
            <v>0</v>
          </cell>
          <cell r="ED312">
            <v>0</v>
          </cell>
          <cell r="EF312">
            <v>0</v>
          </cell>
          <cell r="EJ312">
            <v>0</v>
          </cell>
          <cell r="EL312">
            <v>0</v>
          </cell>
          <cell r="EN312">
            <v>0</v>
          </cell>
          <cell r="EP312">
            <v>0</v>
          </cell>
          <cell r="ER312">
            <v>0</v>
          </cell>
          <cell r="ET312">
            <v>0</v>
          </cell>
          <cell r="EX312">
            <v>0</v>
          </cell>
          <cell r="EZ312">
            <v>0</v>
          </cell>
          <cell r="FD312">
            <v>0</v>
          </cell>
          <cell r="FF312">
            <v>0</v>
          </cell>
        </row>
        <row r="313">
          <cell r="A313" t="str">
            <v>NyBiogas_DKE_0-5_2014</v>
          </cell>
          <cell r="B313" t="str">
            <v>DK-East</v>
          </cell>
          <cell r="G313">
            <v>1.5077677441179316</v>
          </cell>
          <cell r="H313">
            <v>1.723163136134779</v>
          </cell>
          <cell r="AK313">
            <v>0.52771871044127605</v>
          </cell>
          <cell r="AL313">
            <v>0.68926525445391151</v>
          </cell>
          <cell r="AN313">
            <v>0</v>
          </cell>
          <cell r="AO313">
            <v>0.15077677441179316</v>
          </cell>
          <cell r="AP313">
            <v>45.233032323537948</v>
          </cell>
          <cell r="AQ313">
            <v>0.15077677441179316</v>
          </cell>
          <cell r="BG313" t="b">
            <v>0</v>
          </cell>
          <cell r="BO313" t="b">
            <v>0</v>
          </cell>
          <cell r="CA313" t="b">
            <v>0</v>
          </cell>
          <cell r="CB313" t="b">
            <v>0</v>
          </cell>
          <cell r="CD313" t="b">
            <v>0</v>
          </cell>
          <cell r="CE313" t="b">
            <v>0</v>
          </cell>
          <cell r="CG313" t="b">
            <v>0</v>
          </cell>
          <cell r="CH313" t="b">
            <v>0</v>
          </cell>
          <cell r="CP313" t="str">
            <v>ECBGAEND</v>
          </cell>
          <cell r="CT313" t="b">
            <v>0</v>
          </cell>
          <cell r="CV313" t="b">
            <v>0</v>
          </cell>
          <cell r="CX313" t="b">
            <v>0</v>
          </cell>
          <cell r="CZ313" t="b">
            <v>0</v>
          </cell>
          <cell r="DB313" t="b">
            <v>0</v>
          </cell>
          <cell r="DD313" t="b">
            <v>0</v>
          </cell>
          <cell r="DF313" t="b">
            <v>0</v>
          </cell>
          <cell r="DH313" t="b">
            <v>0</v>
          </cell>
          <cell r="DJ313" t="b">
            <v>0</v>
          </cell>
          <cell r="DL313" t="b">
            <v>0</v>
          </cell>
          <cell r="DN313" t="b">
            <v>0</v>
          </cell>
          <cell r="DP313" t="b">
            <v>0</v>
          </cell>
          <cell r="DV313">
            <v>0</v>
          </cell>
          <cell r="DX313">
            <v>0</v>
          </cell>
          <cell r="DZ313">
            <v>0</v>
          </cell>
          <cell r="EB313">
            <v>0</v>
          </cell>
          <cell r="ED313">
            <v>0</v>
          </cell>
          <cell r="EF313">
            <v>0</v>
          </cell>
          <cell r="EJ313">
            <v>0</v>
          </cell>
          <cell r="EL313">
            <v>0</v>
          </cell>
          <cell r="EN313">
            <v>0</v>
          </cell>
          <cell r="EP313">
            <v>0</v>
          </cell>
          <cell r="ER313">
            <v>0</v>
          </cell>
          <cell r="ET313">
            <v>0</v>
          </cell>
          <cell r="EX313">
            <v>0</v>
          </cell>
          <cell r="EZ313">
            <v>0</v>
          </cell>
          <cell r="FD313">
            <v>0</v>
          </cell>
          <cell r="FF313">
            <v>0</v>
          </cell>
        </row>
        <row r="314">
          <cell r="A314" t="str">
            <v>NyBiogas_DKE_0-5_2015</v>
          </cell>
          <cell r="B314" t="str">
            <v>DK-East</v>
          </cell>
          <cell r="G314">
            <v>1.0456996459882266</v>
          </cell>
          <cell r="H314">
            <v>1.1950853097008305</v>
          </cell>
          <cell r="AK314">
            <v>0.36599487609587927</v>
          </cell>
          <cell r="AL314">
            <v>0.47803412388033212</v>
          </cell>
          <cell r="AN314">
            <v>0</v>
          </cell>
          <cell r="AO314">
            <v>0.10456996459882267</v>
          </cell>
          <cell r="AP314">
            <v>31.370989379646797</v>
          </cell>
          <cell r="AQ314">
            <v>0.10456996459882267</v>
          </cell>
          <cell r="BG314" t="b">
            <v>0</v>
          </cell>
          <cell r="BO314" t="b">
            <v>0</v>
          </cell>
          <cell r="CA314" t="b">
            <v>0</v>
          </cell>
          <cell r="CB314" t="b">
            <v>0</v>
          </cell>
          <cell r="CD314" t="b">
            <v>0</v>
          </cell>
          <cell r="CE314" t="b">
            <v>0</v>
          </cell>
          <cell r="CG314" t="b">
            <v>0</v>
          </cell>
          <cell r="CH314" t="b">
            <v>0</v>
          </cell>
          <cell r="CP314" t="str">
            <v>ECBGAEND</v>
          </cell>
          <cell r="CT314" t="b">
            <v>0</v>
          </cell>
          <cell r="CV314" t="b">
            <v>0</v>
          </cell>
          <cell r="CX314" t="b">
            <v>0</v>
          </cell>
          <cell r="CZ314" t="b">
            <v>0</v>
          </cell>
          <cell r="DB314" t="b">
            <v>0</v>
          </cell>
          <cell r="DD314" t="b">
            <v>0</v>
          </cell>
          <cell r="DF314" t="b">
            <v>0</v>
          </cell>
          <cell r="DH314" t="b">
            <v>0</v>
          </cell>
          <cell r="DJ314" t="b">
            <v>0</v>
          </cell>
          <cell r="DL314" t="b">
            <v>0</v>
          </cell>
          <cell r="DN314" t="b">
            <v>0</v>
          </cell>
          <cell r="DP314" t="b">
            <v>0</v>
          </cell>
          <cell r="DV314">
            <v>0</v>
          </cell>
          <cell r="DX314">
            <v>0</v>
          </cell>
          <cell r="DZ314">
            <v>0</v>
          </cell>
          <cell r="EB314">
            <v>0</v>
          </cell>
          <cell r="ED314">
            <v>0</v>
          </cell>
          <cell r="EF314">
            <v>0</v>
          </cell>
          <cell r="EJ314">
            <v>0</v>
          </cell>
          <cell r="EL314">
            <v>0</v>
          </cell>
          <cell r="EN314">
            <v>0</v>
          </cell>
          <cell r="EP314">
            <v>0</v>
          </cell>
          <cell r="ER314">
            <v>0</v>
          </cell>
          <cell r="ET314">
            <v>0</v>
          </cell>
          <cell r="EX314">
            <v>0</v>
          </cell>
          <cell r="EZ314">
            <v>0</v>
          </cell>
          <cell r="FD314">
            <v>0</v>
          </cell>
          <cell r="FF314">
            <v>0</v>
          </cell>
        </row>
        <row r="315">
          <cell r="A315" t="str">
            <v>NyBiogas_DKE_0-5_2016</v>
          </cell>
          <cell r="B315" t="str">
            <v>DK-East</v>
          </cell>
          <cell r="G315">
            <v>0.52875178690469216</v>
          </cell>
          <cell r="H315">
            <v>0.60428775646250532</v>
          </cell>
          <cell r="AK315">
            <v>0.18506312541664224</v>
          </cell>
          <cell r="AL315">
            <v>0.24171510258500209</v>
          </cell>
          <cell r="AN315">
            <v>0</v>
          </cell>
          <cell r="AO315">
            <v>5.2875178690469218E-2</v>
          </cell>
          <cell r="AP315">
            <v>15.862553607140764</v>
          </cell>
          <cell r="AQ315">
            <v>5.2875178690469218E-2</v>
          </cell>
          <cell r="BG315" t="b">
            <v>0</v>
          </cell>
          <cell r="BO315" t="b">
            <v>0</v>
          </cell>
          <cell r="CA315" t="b">
            <v>0</v>
          </cell>
          <cell r="CB315" t="b">
            <v>0</v>
          </cell>
          <cell r="CD315" t="b">
            <v>0</v>
          </cell>
          <cell r="CE315" t="b">
            <v>0</v>
          </cell>
          <cell r="CG315" t="b">
            <v>0</v>
          </cell>
          <cell r="CH315" t="b">
            <v>0</v>
          </cell>
          <cell r="CP315" t="str">
            <v>ECBGAEND</v>
          </cell>
          <cell r="CT315" t="b">
            <v>0</v>
          </cell>
          <cell r="CV315" t="b">
            <v>0</v>
          </cell>
          <cell r="CX315" t="b">
            <v>0</v>
          </cell>
          <cell r="CZ315" t="b">
            <v>0</v>
          </cell>
          <cell r="DB315" t="b">
            <v>0</v>
          </cell>
          <cell r="DD315" t="b">
            <v>0</v>
          </cell>
          <cell r="DF315" t="b">
            <v>0</v>
          </cell>
          <cell r="DH315" t="b">
            <v>0</v>
          </cell>
          <cell r="DJ315" t="b">
            <v>0</v>
          </cell>
          <cell r="DL315" t="b">
            <v>0</v>
          </cell>
          <cell r="DN315" t="b">
            <v>0</v>
          </cell>
          <cell r="DP315" t="b">
            <v>0</v>
          </cell>
          <cell r="DV315">
            <v>0</v>
          </cell>
          <cell r="DX315">
            <v>0</v>
          </cell>
          <cell r="DZ315">
            <v>0</v>
          </cell>
          <cell r="EB315">
            <v>0</v>
          </cell>
          <cell r="ED315">
            <v>0</v>
          </cell>
          <cell r="EF315">
            <v>0</v>
          </cell>
          <cell r="EJ315">
            <v>0</v>
          </cell>
          <cell r="EL315">
            <v>0</v>
          </cell>
          <cell r="EN315">
            <v>0</v>
          </cell>
          <cell r="EP315">
            <v>0</v>
          </cell>
          <cell r="ER315">
            <v>0</v>
          </cell>
          <cell r="ET315">
            <v>0</v>
          </cell>
          <cell r="EX315">
            <v>0</v>
          </cell>
          <cell r="EZ315">
            <v>0</v>
          </cell>
          <cell r="FD315">
            <v>0</v>
          </cell>
          <cell r="FF315">
            <v>0</v>
          </cell>
        </row>
        <row r="316">
          <cell r="A316" t="str">
            <v>NyBiogas_DKE_0-5_2017</v>
          </cell>
          <cell r="B316" t="str">
            <v>DK-East</v>
          </cell>
          <cell r="G316">
            <v>1.0840632323994326</v>
          </cell>
          <cell r="H316">
            <v>1.2389294084564944</v>
          </cell>
          <cell r="AK316">
            <v>0.37942213133980141</v>
          </cell>
          <cell r="AL316">
            <v>0.49557176338259767</v>
          </cell>
          <cell r="AN316">
            <v>0</v>
          </cell>
          <cell r="AO316">
            <v>0.10840632323994326</v>
          </cell>
          <cell r="AP316">
            <v>32.521896971982976</v>
          </cell>
          <cell r="AQ316">
            <v>0.10840632323994326</v>
          </cell>
          <cell r="BG316" t="b">
            <v>0</v>
          </cell>
          <cell r="BO316" t="b">
            <v>0</v>
          </cell>
          <cell r="CA316" t="b">
            <v>0</v>
          </cell>
          <cell r="CB316" t="b">
            <v>0</v>
          </cell>
          <cell r="CD316" t="b">
            <v>0</v>
          </cell>
          <cell r="CE316" t="b">
            <v>0</v>
          </cell>
          <cell r="CG316" t="b">
            <v>0</v>
          </cell>
          <cell r="CH316" t="b">
            <v>0</v>
          </cell>
          <cell r="CP316" t="str">
            <v>ECBGAEND</v>
          </cell>
          <cell r="CT316" t="b">
            <v>0</v>
          </cell>
          <cell r="CV316" t="b">
            <v>0</v>
          </cell>
          <cell r="CX316" t="b">
            <v>0</v>
          </cell>
          <cell r="CZ316" t="b">
            <v>0</v>
          </cell>
          <cell r="DB316" t="b">
            <v>0</v>
          </cell>
          <cell r="DD316" t="b">
            <v>0</v>
          </cell>
          <cell r="DF316" t="b">
            <v>0</v>
          </cell>
          <cell r="DH316" t="b">
            <v>0</v>
          </cell>
          <cell r="DJ316" t="b">
            <v>0</v>
          </cell>
          <cell r="DL316" t="b">
            <v>0</v>
          </cell>
          <cell r="DN316" t="b">
            <v>0</v>
          </cell>
          <cell r="DP316" t="b">
            <v>0</v>
          </cell>
          <cell r="DV316">
            <v>0</v>
          </cell>
          <cell r="DX316">
            <v>0</v>
          </cell>
          <cell r="DZ316">
            <v>0</v>
          </cell>
          <cell r="EB316">
            <v>0</v>
          </cell>
          <cell r="ED316">
            <v>0</v>
          </cell>
          <cell r="EF316">
            <v>0</v>
          </cell>
          <cell r="EJ316">
            <v>0</v>
          </cell>
          <cell r="EL316">
            <v>0</v>
          </cell>
          <cell r="EN316">
            <v>0</v>
          </cell>
          <cell r="EP316">
            <v>0</v>
          </cell>
          <cell r="ER316">
            <v>0</v>
          </cell>
          <cell r="ET316">
            <v>0</v>
          </cell>
          <cell r="EX316">
            <v>0</v>
          </cell>
          <cell r="EZ316">
            <v>0</v>
          </cell>
          <cell r="FD316">
            <v>0</v>
          </cell>
          <cell r="FF316">
            <v>0</v>
          </cell>
        </row>
        <row r="317">
          <cell r="A317" t="str">
            <v>NyBiogas_DKE_0-5_2018</v>
          </cell>
          <cell r="B317" t="str">
            <v>DK-East</v>
          </cell>
          <cell r="G317">
            <v>0.26752968791144688</v>
          </cell>
          <cell r="H317">
            <v>0.30574821475593927</v>
          </cell>
          <cell r="AK317">
            <v>9.3635390769006399E-2</v>
          </cell>
          <cell r="AL317">
            <v>0.12229928590237571</v>
          </cell>
          <cell r="AN317">
            <v>0</v>
          </cell>
          <cell r="AO317">
            <v>2.675296879114469E-2</v>
          </cell>
          <cell r="AP317">
            <v>8.0258906373434069</v>
          </cell>
          <cell r="AQ317">
            <v>2.675296879114469E-2</v>
          </cell>
          <cell r="BG317" t="b">
            <v>0</v>
          </cell>
          <cell r="BO317" t="b">
            <v>0</v>
          </cell>
          <cell r="CA317" t="b">
            <v>0</v>
          </cell>
          <cell r="CB317" t="b">
            <v>0</v>
          </cell>
          <cell r="CD317" t="b">
            <v>0</v>
          </cell>
          <cell r="CE317" t="b">
            <v>0</v>
          </cell>
          <cell r="CG317" t="b">
            <v>0</v>
          </cell>
          <cell r="CH317" t="b">
            <v>0</v>
          </cell>
          <cell r="CP317" t="str">
            <v>ECBGAEND</v>
          </cell>
          <cell r="CT317" t="b">
            <v>0</v>
          </cell>
          <cell r="CV317" t="b">
            <v>0</v>
          </cell>
          <cell r="CX317" t="b">
            <v>0</v>
          </cell>
          <cell r="CZ317" t="b">
            <v>0</v>
          </cell>
          <cell r="DB317" t="b">
            <v>0</v>
          </cell>
          <cell r="DD317" t="b">
            <v>0</v>
          </cell>
          <cell r="DF317" t="b">
            <v>0</v>
          </cell>
          <cell r="DH317" t="b">
            <v>0</v>
          </cell>
          <cell r="DJ317" t="b">
            <v>0</v>
          </cell>
          <cell r="DL317" t="b">
            <v>0</v>
          </cell>
          <cell r="DN317" t="b">
            <v>0</v>
          </cell>
          <cell r="DP317" t="b">
            <v>0</v>
          </cell>
          <cell r="DV317">
            <v>0</v>
          </cell>
          <cell r="DX317">
            <v>0</v>
          </cell>
          <cell r="DZ317">
            <v>0</v>
          </cell>
          <cell r="EB317">
            <v>0</v>
          </cell>
          <cell r="ED317">
            <v>0</v>
          </cell>
          <cell r="EF317">
            <v>0</v>
          </cell>
          <cell r="EJ317">
            <v>0</v>
          </cell>
          <cell r="EL317">
            <v>0</v>
          </cell>
          <cell r="EN317">
            <v>0</v>
          </cell>
          <cell r="EP317">
            <v>0</v>
          </cell>
          <cell r="ER317">
            <v>0</v>
          </cell>
          <cell r="ET317">
            <v>0</v>
          </cell>
          <cell r="EX317">
            <v>0</v>
          </cell>
          <cell r="EZ317">
            <v>0</v>
          </cell>
          <cell r="FD317">
            <v>0</v>
          </cell>
          <cell r="FF317">
            <v>0</v>
          </cell>
        </row>
        <row r="318">
          <cell r="A318" t="str">
            <v>NyBiogas_DKE_0-5_2019</v>
          </cell>
          <cell r="B318" t="str">
            <v>DK-East</v>
          </cell>
          <cell r="G318">
            <v>0.22172803691454557</v>
          </cell>
          <cell r="H318">
            <v>0.25340347075948066</v>
          </cell>
          <cell r="AK318">
            <v>7.7604812920090943E-2</v>
          </cell>
          <cell r="AL318">
            <v>0.10136138830379227</v>
          </cell>
          <cell r="AN318">
            <v>0</v>
          </cell>
          <cell r="AO318">
            <v>2.2172803691454558E-2</v>
          </cell>
          <cell r="AP318">
            <v>6.6518411074363666</v>
          </cell>
          <cell r="AQ318">
            <v>2.2172803691454558E-2</v>
          </cell>
          <cell r="BG318" t="b">
            <v>0</v>
          </cell>
          <cell r="BO318" t="b">
            <v>0</v>
          </cell>
          <cell r="CA318" t="b">
            <v>0</v>
          </cell>
          <cell r="CB318" t="b">
            <v>0</v>
          </cell>
          <cell r="CD318" t="b">
            <v>0</v>
          </cell>
          <cell r="CE318" t="b">
            <v>0</v>
          </cell>
          <cell r="CG318" t="b">
            <v>0</v>
          </cell>
          <cell r="CH318" t="b">
            <v>0</v>
          </cell>
          <cell r="CP318" t="str">
            <v>ECBGAEND</v>
          </cell>
          <cell r="CT318" t="b">
            <v>0</v>
          </cell>
          <cell r="CV318" t="b">
            <v>0</v>
          </cell>
          <cell r="CX318" t="b">
            <v>0</v>
          </cell>
          <cell r="CZ318" t="b">
            <v>0</v>
          </cell>
          <cell r="DB318" t="b">
            <v>0</v>
          </cell>
          <cell r="DD318" t="b">
            <v>0</v>
          </cell>
          <cell r="DF318" t="b">
            <v>0</v>
          </cell>
          <cell r="DH318" t="b">
            <v>0</v>
          </cell>
          <cell r="DJ318" t="b">
            <v>0</v>
          </cell>
          <cell r="DL318" t="b">
            <v>0</v>
          </cell>
          <cell r="DN318" t="b">
            <v>0</v>
          </cell>
          <cell r="DP318" t="b">
            <v>0</v>
          </cell>
          <cell r="DV318">
            <v>0</v>
          </cell>
          <cell r="DX318">
            <v>0</v>
          </cell>
          <cell r="DZ318">
            <v>0</v>
          </cell>
          <cell r="EB318">
            <v>0</v>
          </cell>
          <cell r="ED318">
            <v>0</v>
          </cell>
          <cell r="EF318">
            <v>0</v>
          </cell>
          <cell r="EJ318">
            <v>0</v>
          </cell>
          <cell r="EL318">
            <v>0</v>
          </cell>
          <cell r="EN318">
            <v>0</v>
          </cell>
          <cell r="EP318">
            <v>0</v>
          </cell>
          <cell r="ER318">
            <v>0</v>
          </cell>
          <cell r="ET318">
            <v>0</v>
          </cell>
          <cell r="EX318">
            <v>0</v>
          </cell>
          <cell r="EZ318">
            <v>0</v>
          </cell>
          <cell r="FD318">
            <v>0</v>
          </cell>
          <cell r="FF318">
            <v>0</v>
          </cell>
        </row>
        <row r="319">
          <cell r="A319" t="str">
            <v>NyBiogas_DKE_0-5_2020</v>
          </cell>
          <cell r="B319" t="str">
            <v>DK-East</v>
          </cell>
          <cell r="G319">
            <v>0.26164456504531436</v>
          </cell>
          <cell r="H319">
            <v>0.29902236005178784</v>
          </cell>
          <cell r="AK319">
            <v>9.1575597765860023E-2</v>
          </cell>
          <cell r="AL319">
            <v>0.11960894402071512</v>
          </cell>
          <cell r="AN319">
            <v>0</v>
          </cell>
          <cell r="AO319">
            <v>2.6164456504531437E-2</v>
          </cell>
          <cell r="AP319">
            <v>7.8493369513594304</v>
          </cell>
          <cell r="AQ319">
            <v>2.6164456504531437E-2</v>
          </cell>
          <cell r="BG319" t="b">
            <v>0</v>
          </cell>
          <cell r="BO319" t="b">
            <v>0</v>
          </cell>
          <cell r="CA319" t="b">
            <v>0</v>
          </cell>
          <cell r="CB319" t="b">
            <v>0</v>
          </cell>
          <cell r="CD319" t="b">
            <v>0</v>
          </cell>
          <cell r="CE319" t="b">
            <v>0</v>
          </cell>
          <cell r="CG319" t="b">
            <v>0</v>
          </cell>
          <cell r="CH319" t="b">
            <v>0</v>
          </cell>
          <cell r="CP319" t="str">
            <v>ECBGAEND</v>
          </cell>
          <cell r="CT319" t="b">
            <v>0</v>
          </cell>
          <cell r="CV319" t="b">
            <v>0</v>
          </cell>
          <cell r="CX319" t="b">
            <v>0</v>
          </cell>
          <cell r="CZ319" t="b">
            <v>0</v>
          </cell>
          <cell r="DB319" t="b">
            <v>0</v>
          </cell>
          <cell r="DD319" t="b">
            <v>0</v>
          </cell>
          <cell r="DF319" t="b">
            <v>0</v>
          </cell>
          <cell r="DH319" t="b">
            <v>0</v>
          </cell>
          <cell r="DJ319" t="b">
            <v>0</v>
          </cell>
          <cell r="DL319" t="b">
            <v>0</v>
          </cell>
          <cell r="DN319" t="b">
            <v>0</v>
          </cell>
          <cell r="DP319" t="b">
            <v>0</v>
          </cell>
          <cell r="DV319">
            <v>0</v>
          </cell>
          <cell r="DX319">
            <v>0</v>
          </cell>
          <cell r="DZ319">
            <v>0</v>
          </cell>
          <cell r="EB319">
            <v>0</v>
          </cell>
          <cell r="ED319">
            <v>0</v>
          </cell>
          <cell r="EF319">
            <v>0</v>
          </cell>
          <cell r="EJ319">
            <v>0</v>
          </cell>
          <cell r="EL319">
            <v>0</v>
          </cell>
          <cell r="EN319">
            <v>0</v>
          </cell>
          <cell r="EP319">
            <v>0</v>
          </cell>
          <cell r="ER319">
            <v>0</v>
          </cell>
          <cell r="ET319">
            <v>0</v>
          </cell>
          <cell r="EX319">
            <v>0</v>
          </cell>
          <cell r="EZ319">
            <v>0</v>
          </cell>
          <cell r="FD319">
            <v>0</v>
          </cell>
          <cell r="FF319">
            <v>0</v>
          </cell>
        </row>
        <row r="320">
          <cell r="A320" t="str">
            <v>NyBiogas_DKE_0-5_2021</v>
          </cell>
          <cell r="B320" t="str">
            <v>DK-East</v>
          </cell>
          <cell r="G320">
            <v>2.4158533841885252</v>
          </cell>
          <cell r="H320">
            <v>2.7609752962154572</v>
          </cell>
          <cell r="AK320">
            <v>0.84554868446598375</v>
          </cell>
          <cell r="AL320">
            <v>1.1043901184861828</v>
          </cell>
          <cell r="AN320">
            <v>0</v>
          </cell>
          <cell r="AO320">
            <v>0.24158533841885255</v>
          </cell>
          <cell r="AP320">
            <v>72.475601525655762</v>
          </cell>
          <cell r="AQ320">
            <v>0.24158533841885255</v>
          </cell>
          <cell r="BG320" t="b">
            <v>0</v>
          </cell>
          <cell r="BO320" t="b">
            <v>0</v>
          </cell>
          <cell r="CA320" t="b">
            <v>0</v>
          </cell>
          <cell r="CB320" t="b">
            <v>0</v>
          </cell>
          <cell r="CD320" t="b">
            <v>0</v>
          </cell>
          <cell r="CE320" t="b">
            <v>0</v>
          </cell>
          <cell r="CG320" t="b">
            <v>0</v>
          </cell>
          <cell r="CH320" t="b">
            <v>0</v>
          </cell>
          <cell r="CP320" t="str">
            <v>ECBGAEND</v>
          </cell>
          <cell r="CT320" t="b">
            <v>0</v>
          </cell>
          <cell r="CV320" t="b">
            <v>0</v>
          </cell>
          <cell r="CX320" t="b">
            <v>0</v>
          </cell>
          <cell r="CZ320" t="b">
            <v>0</v>
          </cell>
          <cell r="DB320" t="b">
            <v>0</v>
          </cell>
          <cell r="DD320" t="b">
            <v>0</v>
          </cell>
          <cell r="DF320" t="b">
            <v>0</v>
          </cell>
          <cell r="DH320" t="b">
            <v>0</v>
          </cell>
          <cell r="DJ320" t="b">
            <v>0</v>
          </cell>
          <cell r="DL320" t="b">
            <v>0</v>
          </cell>
          <cell r="DN320" t="b">
            <v>0</v>
          </cell>
          <cell r="DP320" t="b">
            <v>0</v>
          </cell>
          <cell r="DV320">
            <v>0</v>
          </cell>
          <cell r="DX320">
            <v>0</v>
          </cell>
          <cell r="DZ320">
            <v>0</v>
          </cell>
          <cell r="EB320">
            <v>0</v>
          </cell>
          <cell r="ED320">
            <v>0</v>
          </cell>
          <cell r="EF320">
            <v>0</v>
          </cell>
          <cell r="EJ320">
            <v>0</v>
          </cell>
          <cell r="EL320">
            <v>0</v>
          </cell>
          <cell r="EN320">
            <v>0</v>
          </cell>
          <cell r="EP320">
            <v>0</v>
          </cell>
          <cell r="ER320">
            <v>0</v>
          </cell>
          <cell r="ET320">
            <v>0</v>
          </cell>
          <cell r="EX320">
            <v>0</v>
          </cell>
          <cell r="EZ320">
            <v>0</v>
          </cell>
          <cell r="FD320">
            <v>0</v>
          </cell>
          <cell r="FF320">
            <v>0</v>
          </cell>
        </row>
        <row r="321">
          <cell r="A321" t="str">
            <v>NyBiogas_DKE_0-5_2022</v>
          </cell>
          <cell r="B321" t="str">
            <v>DK-East</v>
          </cell>
          <cell r="G321">
            <v>2.7887483735034246</v>
          </cell>
          <cell r="H321">
            <v>3.1871409982896282</v>
          </cell>
          <cell r="AK321">
            <v>0.97606193072619851</v>
          </cell>
          <cell r="AL321">
            <v>1.2748563993158513</v>
          </cell>
          <cell r="AN321">
            <v>0</v>
          </cell>
          <cell r="AO321">
            <v>0.27887483735034246</v>
          </cell>
          <cell r="AP321">
            <v>83.662451205102741</v>
          </cell>
          <cell r="AQ321">
            <v>0.27887483735034246</v>
          </cell>
          <cell r="BG321" t="b">
            <v>0</v>
          </cell>
          <cell r="BO321" t="b">
            <v>0</v>
          </cell>
          <cell r="CA321" t="b">
            <v>0</v>
          </cell>
          <cell r="CB321" t="b">
            <v>0</v>
          </cell>
          <cell r="CD321" t="b">
            <v>0</v>
          </cell>
          <cell r="CE321" t="b">
            <v>0</v>
          </cell>
          <cell r="CG321" t="b">
            <v>0</v>
          </cell>
          <cell r="CH321" t="b">
            <v>0</v>
          </cell>
          <cell r="CP321" t="str">
            <v>ECBGAEND</v>
          </cell>
          <cell r="CT321" t="b">
            <v>0</v>
          </cell>
          <cell r="CV321" t="b">
            <v>0</v>
          </cell>
          <cell r="CX321" t="b">
            <v>0</v>
          </cell>
          <cell r="CZ321" t="b">
            <v>0</v>
          </cell>
          <cell r="DB321" t="b">
            <v>0</v>
          </cell>
          <cell r="DD321" t="b">
            <v>0</v>
          </cell>
          <cell r="DF321" t="b">
            <v>0</v>
          </cell>
          <cell r="DH321" t="b">
            <v>0</v>
          </cell>
          <cell r="DJ321" t="b">
            <v>0</v>
          </cell>
          <cell r="DL321" t="b">
            <v>0</v>
          </cell>
          <cell r="DN321" t="b">
            <v>0</v>
          </cell>
          <cell r="DP321" t="b">
            <v>0</v>
          </cell>
          <cell r="DV321">
            <v>0</v>
          </cell>
          <cell r="DX321">
            <v>0</v>
          </cell>
          <cell r="DZ321">
            <v>0</v>
          </cell>
          <cell r="EB321">
            <v>0</v>
          </cell>
          <cell r="ED321">
            <v>0</v>
          </cell>
          <cell r="EF321">
            <v>0</v>
          </cell>
          <cell r="EJ321">
            <v>0</v>
          </cell>
          <cell r="EL321">
            <v>0</v>
          </cell>
          <cell r="EN321">
            <v>0</v>
          </cell>
          <cell r="EP321">
            <v>0</v>
          </cell>
          <cell r="ER321">
            <v>0</v>
          </cell>
          <cell r="ET321">
            <v>0</v>
          </cell>
          <cell r="EX321">
            <v>0</v>
          </cell>
          <cell r="EZ321">
            <v>0</v>
          </cell>
          <cell r="FD321">
            <v>0</v>
          </cell>
          <cell r="FF321">
            <v>0</v>
          </cell>
        </row>
        <row r="322">
          <cell r="A322" t="str">
            <v>NyBiogas_DKE_0-5_2023</v>
          </cell>
          <cell r="B322" t="str">
            <v>DK-East</v>
          </cell>
          <cell r="G322">
            <v>2.8477595502810966</v>
          </cell>
          <cell r="H322">
            <v>3.254582343178396</v>
          </cell>
          <cell r="AK322">
            <v>0.99671584259838375</v>
          </cell>
          <cell r="AL322">
            <v>1.3018329372713584</v>
          </cell>
          <cell r="AN322">
            <v>0</v>
          </cell>
          <cell r="AO322">
            <v>0.28477595502810965</v>
          </cell>
          <cell r="AP322">
            <v>85.432786508432898</v>
          </cell>
          <cell r="AQ322">
            <v>0.28477595502810965</v>
          </cell>
          <cell r="BG322" t="b">
            <v>0</v>
          </cell>
          <cell r="BO322" t="b">
            <v>0</v>
          </cell>
          <cell r="CA322" t="b">
            <v>0</v>
          </cell>
          <cell r="CB322" t="b">
            <v>0</v>
          </cell>
          <cell r="CD322" t="b">
            <v>0</v>
          </cell>
          <cell r="CE322" t="b">
            <v>0</v>
          </cell>
          <cell r="CG322" t="b">
            <v>0</v>
          </cell>
          <cell r="CH322" t="b">
            <v>0</v>
          </cell>
          <cell r="CP322" t="str">
            <v>ECBGAEND</v>
          </cell>
          <cell r="CT322" t="b">
            <v>0</v>
          </cell>
          <cell r="CV322" t="b">
            <v>0</v>
          </cell>
          <cell r="CX322" t="b">
            <v>0</v>
          </cell>
          <cell r="CZ322" t="b">
            <v>0</v>
          </cell>
          <cell r="DB322" t="b">
            <v>0</v>
          </cell>
          <cell r="DD322" t="b">
            <v>0</v>
          </cell>
          <cell r="DF322" t="b">
            <v>0</v>
          </cell>
          <cell r="DH322" t="b">
            <v>0</v>
          </cell>
          <cell r="DJ322" t="b">
            <v>0</v>
          </cell>
          <cell r="DL322" t="b">
            <v>0</v>
          </cell>
          <cell r="DN322" t="b">
            <v>0</v>
          </cell>
          <cell r="DP322" t="b">
            <v>0</v>
          </cell>
          <cell r="DV322">
            <v>0</v>
          </cell>
          <cell r="DX322">
            <v>0</v>
          </cell>
          <cell r="DZ322">
            <v>0</v>
          </cell>
          <cell r="EB322">
            <v>0</v>
          </cell>
          <cell r="ED322">
            <v>0</v>
          </cell>
          <cell r="EF322">
            <v>0</v>
          </cell>
          <cell r="EJ322">
            <v>0</v>
          </cell>
          <cell r="EL322">
            <v>0</v>
          </cell>
          <cell r="EN322">
            <v>0</v>
          </cell>
          <cell r="EP322">
            <v>0</v>
          </cell>
          <cell r="ER322">
            <v>0</v>
          </cell>
          <cell r="ET322">
            <v>0</v>
          </cell>
          <cell r="EX322">
            <v>0</v>
          </cell>
          <cell r="EZ322">
            <v>0</v>
          </cell>
          <cell r="FD322">
            <v>0</v>
          </cell>
          <cell r="FF322">
            <v>0</v>
          </cell>
        </row>
        <row r="323">
          <cell r="A323" t="str">
            <v>NyBiogas_DKE_0-5_2024</v>
          </cell>
          <cell r="B323" t="str">
            <v>DK-East</v>
          </cell>
          <cell r="G323">
            <v>3.4380480616451217</v>
          </cell>
          <cell r="H323">
            <v>3.9291977847372821</v>
          </cell>
          <cell r="AK323">
            <v>1.2033168215757926</v>
          </cell>
          <cell r="AL323">
            <v>1.5716791138949127</v>
          </cell>
          <cell r="AN323">
            <v>0</v>
          </cell>
          <cell r="AO323">
            <v>0.3438048061645122</v>
          </cell>
          <cell r="AP323">
            <v>103.14144184935365</v>
          </cell>
          <cell r="AQ323">
            <v>0.3438048061645122</v>
          </cell>
          <cell r="BG323" t="b">
            <v>0</v>
          </cell>
          <cell r="BO323" t="b">
            <v>0</v>
          </cell>
          <cell r="CA323" t="b">
            <v>0</v>
          </cell>
          <cell r="CB323" t="b">
            <v>0</v>
          </cell>
          <cell r="CD323" t="b">
            <v>0</v>
          </cell>
          <cell r="CE323" t="b">
            <v>0</v>
          </cell>
          <cell r="CG323" t="b">
            <v>0</v>
          </cell>
          <cell r="CH323" t="b">
            <v>0</v>
          </cell>
          <cell r="CP323" t="str">
            <v>ECBGAEND</v>
          </cell>
          <cell r="CT323" t="b">
            <v>0</v>
          </cell>
          <cell r="CV323" t="b">
            <v>0</v>
          </cell>
          <cell r="CX323" t="b">
            <v>0</v>
          </cell>
          <cell r="CZ323" t="b">
            <v>0</v>
          </cell>
          <cell r="DB323" t="b">
            <v>0</v>
          </cell>
          <cell r="DD323" t="b">
            <v>0</v>
          </cell>
          <cell r="DF323" t="b">
            <v>0</v>
          </cell>
          <cell r="DH323" t="b">
            <v>0</v>
          </cell>
          <cell r="DJ323" t="b">
            <v>0</v>
          </cell>
          <cell r="DL323" t="b">
            <v>0</v>
          </cell>
          <cell r="DN323" t="b">
            <v>0</v>
          </cell>
          <cell r="DP323" t="b">
            <v>0</v>
          </cell>
          <cell r="DV323">
            <v>0</v>
          </cell>
          <cell r="DX323">
            <v>0</v>
          </cell>
          <cell r="DZ323">
            <v>0</v>
          </cell>
          <cell r="EB323">
            <v>0</v>
          </cell>
          <cell r="ED323">
            <v>0</v>
          </cell>
          <cell r="EF323">
            <v>0</v>
          </cell>
          <cell r="EJ323">
            <v>0</v>
          </cell>
          <cell r="EL323">
            <v>0</v>
          </cell>
          <cell r="EN323">
            <v>0</v>
          </cell>
          <cell r="EP323">
            <v>0</v>
          </cell>
          <cell r="ER323">
            <v>0</v>
          </cell>
          <cell r="ET323">
            <v>0</v>
          </cell>
          <cell r="EX323">
            <v>0</v>
          </cell>
          <cell r="EZ323">
            <v>0</v>
          </cell>
          <cell r="FD323">
            <v>0</v>
          </cell>
          <cell r="FF323">
            <v>0</v>
          </cell>
        </row>
        <row r="324">
          <cell r="A324" t="str">
            <v>NyBiogas_DKE_0-5_2025</v>
          </cell>
          <cell r="B324" t="str">
            <v>DK-East</v>
          </cell>
          <cell r="G324">
            <v>3.1240444284269353</v>
          </cell>
          <cell r="H324">
            <v>3.5703364896307832</v>
          </cell>
          <cell r="AK324">
            <v>1.0934155499494274</v>
          </cell>
          <cell r="AL324">
            <v>1.4281345958523133</v>
          </cell>
          <cell r="AN324">
            <v>0</v>
          </cell>
          <cell r="AO324">
            <v>0.31240444284269353</v>
          </cell>
          <cell r="AP324">
            <v>93.721332852808061</v>
          </cell>
          <cell r="AQ324">
            <v>0.31240444284269353</v>
          </cell>
          <cell r="BG324" t="b">
            <v>0</v>
          </cell>
          <cell r="BO324" t="b">
            <v>0</v>
          </cell>
          <cell r="CA324" t="b">
            <v>0</v>
          </cell>
          <cell r="CB324" t="b">
            <v>0</v>
          </cell>
          <cell r="CD324" t="b">
            <v>0</v>
          </cell>
          <cell r="CE324" t="b">
            <v>0</v>
          </cell>
          <cell r="CG324" t="b">
            <v>0</v>
          </cell>
          <cell r="CH324" t="b">
            <v>0</v>
          </cell>
          <cell r="CP324" t="str">
            <v>ECBGAEND</v>
          </cell>
          <cell r="CT324" t="b">
            <v>0</v>
          </cell>
          <cell r="CV324" t="b">
            <v>0</v>
          </cell>
          <cell r="CX324" t="b">
            <v>0</v>
          </cell>
          <cell r="CZ324" t="b">
            <v>0</v>
          </cell>
          <cell r="DB324" t="b">
            <v>0</v>
          </cell>
          <cell r="DD324" t="b">
            <v>0</v>
          </cell>
          <cell r="DF324" t="b">
            <v>0</v>
          </cell>
          <cell r="DH324" t="b">
            <v>0</v>
          </cell>
          <cell r="DJ324" t="b">
            <v>0</v>
          </cell>
          <cell r="DL324" t="b">
            <v>0</v>
          </cell>
          <cell r="DN324" t="b">
            <v>0</v>
          </cell>
          <cell r="DP324" t="b">
            <v>0</v>
          </cell>
          <cell r="DV324">
            <v>0</v>
          </cell>
          <cell r="DX324">
            <v>0</v>
          </cell>
          <cell r="DZ324">
            <v>0</v>
          </cell>
          <cell r="EB324">
            <v>0</v>
          </cell>
          <cell r="ED324">
            <v>0</v>
          </cell>
          <cell r="EF324">
            <v>0</v>
          </cell>
          <cell r="EJ324">
            <v>0</v>
          </cell>
          <cell r="EL324">
            <v>0</v>
          </cell>
          <cell r="EN324">
            <v>0</v>
          </cell>
          <cell r="EP324">
            <v>0</v>
          </cell>
          <cell r="ER324">
            <v>0</v>
          </cell>
          <cell r="ET324">
            <v>0</v>
          </cell>
          <cell r="EX324">
            <v>0</v>
          </cell>
          <cell r="EZ324">
            <v>0</v>
          </cell>
          <cell r="FD324">
            <v>0</v>
          </cell>
          <cell r="FF324">
            <v>0</v>
          </cell>
        </row>
        <row r="325">
          <cell r="A325" t="str">
            <v>NyBiogas_DKE_0-5_2026</v>
          </cell>
          <cell r="B325" t="str">
            <v>DK-East</v>
          </cell>
          <cell r="G325">
            <v>3.8563273764816266</v>
          </cell>
          <cell r="H325">
            <v>4.4072312874075736</v>
          </cell>
          <cell r="AK325">
            <v>1.3497145817685692</v>
          </cell>
          <cell r="AL325">
            <v>1.7628925149630295</v>
          </cell>
          <cell r="AN325">
            <v>0</v>
          </cell>
          <cell r="AO325">
            <v>0.38563273764816269</v>
          </cell>
          <cell r="AP325">
            <v>115.68982129444879</v>
          </cell>
          <cell r="AQ325">
            <v>0.38563273764816269</v>
          </cell>
          <cell r="BG325" t="b">
            <v>0</v>
          </cell>
          <cell r="BO325" t="b">
            <v>0</v>
          </cell>
          <cell r="CA325" t="b">
            <v>0</v>
          </cell>
          <cell r="CB325" t="b">
            <v>0</v>
          </cell>
          <cell r="CD325" t="b">
            <v>0</v>
          </cell>
          <cell r="CE325" t="b">
            <v>0</v>
          </cell>
          <cell r="CG325" t="b">
            <v>0</v>
          </cell>
          <cell r="CH325" t="b">
            <v>0</v>
          </cell>
          <cell r="CP325" t="str">
            <v>ECBGAEND</v>
          </cell>
          <cell r="CT325" t="b">
            <v>0</v>
          </cell>
          <cell r="CV325" t="b">
            <v>0</v>
          </cell>
          <cell r="CX325" t="b">
            <v>0</v>
          </cell>
          <cell r="CZ325" t="b">
            <v>0</v>
          </cell>
          <cell r="DB325" t="b">
            <v>0</v>
          </cell>
          <cell r="DD325" t="b">
            <v>0</v>
          </cell>
          <cell r="DF325" t="b">
            <v>0</v>
          </cell>
          <cell r="DH325" t="b">
            <v>0</v>
          </cell>
          <cell r="DJ325" t="b">
            <v>0</v>
          </cell>
          <cell r="DL325" t="b">
            <v>0</v>
          </cell>
          <cell r="DN325" t="b">
            <v>0</v>
          </cell>
          <cell r="DP325" t="b">
            <v>0</v>
          </cell>
          <cell r="DV325">
            <v>0</v>
          </cell>
          <cell r="DX325">
            <v>0</v>
          </cell>
          <cell r="DZ325">
            <v>0</v>
          </cell>
          <cell r="EB325">
            <v>0</v>
          </cell>
          <cell r="ED325">
            <v>0</v>
          </cell>
          <cell r="EF325">
            <v>0</v>
          </cell>
          <cell r="EJ325">
            <v>0</v>
          </cell>
          <cell r="EL325">
            <v>0</v>
          </cell>
          <cell r="EN325">
            <v>0</v>
          </cell>
          <cell r="EP325">
            <v>0</v>
          </cell>
          <cell r="ER325">
            <v>0</v>
          </cell>
          <cell r="ET325">
            <v>0</v>
          </cell>
          <cell r="EX325">
            <v>0</v>
          </cell>
          <cell r="EZ325">
            <v>0</v>
          </cell>
          <cell r="FD325">
            <v>0</v>
          </cell>
          <cell r="FF325">
            <v>0</v>
          </cell>
        </row>
        <row r="326">
          <cell r="A326" t="str">
            <v>NyBiogas_DKE_0-5_2027</v>
          </cell>
          <cell r="B326" t="str">
            <v>DK-East</v>
          </cell>
          <cell r="G326">
            <v>3.8026626565560595</v>
          </cell>
          <cell r="H326">
            <v>4.3459001789212106</v>
          </cell>
          <cell r="AK326">
            <v>1.3309319297946207</v>
          </cell>
          <cell r="AL326">
            <v>1.7383600715684839</v>
          </cell>
          <cell r="AN326">
            <v>0</v>
          </cell>
          <cell r="AO326">
            <v>0.38026626565560595</v>
          </cell>
          <cell r="AP326">
            <v>114.07987969668179</v>
          </cell>
          <cell r="AQ326">
            <v>0.38026626565560595</v>
          </cell>
          <cell r="BG326" t="b">
            <v>0</v>
          </cell>
          <cell r="BO326" t="b">
            <v>0</v>
          </cell>
          <cell r="CA326" t="b">
            <v>0</v>
          </cell>
          <cell r="CB326" t="b">
            <v>0</v>
          </cell>
          <cell r="CD326" t="b">
            <v>0</v>
          </cell>
          <cell r="CE326" t="b">
            <v>0</v>
          </cell>
          <cell r="CG326" t="b">
            <v>0</v>
          </cell>
          <cell r="CH326" t="b">
            <v>0</v>
          </cell>
          <cell r="CP326" t="str">
            <v>ECBGAEND</v>
          </cell>
          <cell r="CT326" t="b">
            <v>0</v>
          </cell>
          <cell r="CV326" t="b">
            <v>0</v>
          </cell>
          <cell r="CX326" t="b">
            <v>0</v>
          </cell>
          <cell r="CZ326" t="b">
            <v>0</v>
          </cell>
          <cell r="DB326" t="b">
            <v>0</v>
          </cell>
          <cell r="DD326" t="b">
            <v>0</v>
          </cell>
          <cell r="DF326" t="b">
            <v>0</v>
          </cell>
          <cell r="DH326" t="b">
            <v>0</v>
          </cell>
          <cell r="DJ326" t="b">
            <v>0</v>
          </cell>
          <cell r="DL326" t="b">
            <v>0</v>
          </cell>
          <cell r="DN326" t="b">
            <v>0</v>
          </cell>
          <cell r="DP326" t="b">
            <v>0</v>
          </cell>
          <cell r="DV326">
            <v>0</v>
          </cell>
          <cell r="DX326">
            <v>0</v>
          </cell>
          <cell r="DZ326">
            <v>0</v>
          </cell>
          <cell r="EB326">
            <v>0</v>
          </cell>
          <cell r="ED326">
            <v>0</v>
          </cell>
          <cell r="EF326">
            <v>0</v>
          </cell>
          <cell r="EJ326">
            <v>0</v>
          </cell>
          <cell r="EL326">
            <v>0</v>
          </cell>
          <cell r="EN326">
            <v>0</v>
          </cell>
          <cell r="EP326">
            <v>0</v>
          </cell>
          <cell r="ER326">
            <v>0</v>
          </cell>
          <cell r="ET326">
            <v>0</v>
          </cell>
          <cell r="EX326">
            <v>0</v>
          </cell>
          <cell r="EZ326">
            <v>0</v>
          </cell>
          <cell r="FD326">
            <v>0</v>
          </cell>
          <cell r="FF326">
            <v>0</v>
          </cell>
        </row>
        <row r="327">
          <cell r="A327" t="str">
            <v>NyBiogas_DKE_0-5_2028</v>
          </cell>
          <cell r="B327" t="str">
            <v>DK-East</v>
          </cell>
          <cell r="G327">
            <v>3.5187973955942247</v>
          </cell>
          <cell r="H327">
            <v>4.0214827378219713</v>
          </cell>
          <cell r="AK327">
            <v>1.2315790884579785</v>
          </cell>
          <cell r="AL327">
            <v>1.6085930951287883</v>
          </cell>
          <cell r="AN327">
            <v>0</v>
          </cell>
          <cell r="AO327">
            <v>0.35187973955942248</v>
          </cell>
          <cell r="AP327">
            <v>105.56392186782674</v>
          </cell>
          <cell r="AQ327">
            <v>0.35187973955942248</v>
          </cell>
          <cell r="BG327" t="b">
            <v>0</v>
          </cell>
          <cell r="BO327" t="b">
            <v>0</v>
          </cell>
          <cell r="CA327" t="b">
            <v>0</v>
          </cell>
          <cell r="CB327" t="b">
            <v>0</v>
          </cell>
          <cell r="CD327" t="b">
            <v>0</v>
          </cell>
          <cell r="CE327" t="b">
            <v>0</v>
          </cell>
          <cell r="CG327" t="b">
            <v>0</v>
          </cell>
          <cell r="CH327" t="b">
            <v>0</v>
          </cell>
          <cell r="CP327" t="str">
            <v>ECBGAEND</v>
          </cell>
          <cell r="CT327" t="b">
            <v>0</v>
          </cell>
          <cell r="CV327" t="b">
            <v>0</v>
          </cell>
          <cell r="CX327" t="b">
            <v>0</v>
          </cell>
          <cell r="CZ327" t="b">
            <v>0</v>
          </cell>
          <cell r="DB327" t="b">
            <v>0</v>
          </cell>
          <cell r="DD327" t="b">
            <v>0</v>
          </cell>
          <cell r="DF327" t="b">
            <v>0</v>
          </cell>
          <cell r="DH327" t="b">
            <v>0</v>
          </cell>
          <cell r="DJ327" t="b">
            <v>0</v>
          </cell>
          <cell r="DL327" t="b">
            <v>0</v>
          </cell>
          <cell r="DN327" t="b">
            <v>0</v>
          </cell>
          <cell r="DP327" t="b">
            <v>0</v>
          </cell>
          <cell r="DV327">
            <v>0</v>
          </cell>
          <cell r="DX327">
            <v>0</v>
          </cell>
          <cell r="DZ327">
            <v>0</v>
          </cell>
          <cell r="EB327">
            <v>0</v>
          </cell>
          <cell r="ED327">
            <v>0</v>
          </cell>
          <cell r="EF327">
            <v>0</v>
          </cell>
          <cell r="EJ327">
            <v>0</v>
          </cell>
          <cell r="EL327">
            <v>0</v>
          </cell>
          <cell r="EN327">
            <v>0</v>
          </cell>
          <cell r="EP327">
            <v>0</v>
          </cell>
          <cell r="ER327">
            <v>0</v>
          </cell>
          <cell r="ET327">
            <v>0</v>
          </cell>
          <cell r="EX327">
            <v>0</v>
          </cell>
          <cell r="EZ327">
            <v>0</v>
          </cell>
          <cell r="FD327">
            <v>0</v>
          </cell>
          <cell r="FF327">
            <v>0</v>
          </cell>
        </row>
        <row r="328">
          <cell r="A328" t="str">
            <v>NyBiogas_DKE_0-5_2029</v>
          </cell>
          <cell r="B328" t="str">
            <v>DK-East</v>
          </cell>
          <cell r="G328">
            <v>3.6275732626334096</v>
          </cell>
          <cell r="H328">
            <v>4.1457980144381823</v>
          </cell>
          <cell r="AK328">
            <v>1.2696506419216933</v>
          </cell>
          <cell r="AL328">
            <v>1.6583192057752729</v>
          </cell>
          <cell r="AN328">
            <v>0</v>
          </cell>
          <cell r="AO328">
            <v>0.36275732626334101</v>
          </cell>
          <cell r="AP328">
            <v>108.82719787900228</v>
          </cell>
          <cell r="AQ328">
            <v>0.36275732626334101</v>
          </cell>
          <cell r="BG328" t="b">
            <v>0</v>
          </cell>
          <cell r="BO328" t="b">
            <v>0</v>
          </cell>
          <cell r="CA328" t="b">
            <v>0</v>
          </cell>
          <cell r="CB328" t="b">
            <v>0</v>
          </cell>
          <cell r="CD328" t="b">
            <v>0</v>
          </cell>
          <cell r="CE328" t="b">
            <v>0</v>
          </cell>
          <cell r="CG328" t="b">
            <v>0</v>
          </cell>
          <cell r="CH328" t="b">
            <v>0</v>
          </cell>
          <cell r="CP328" t="str">
            <v>ECBGAEND</v>
          </cell>
          <cell r="CT328" t="b">
            <v>0</v>
          </cell>
          <cell r="CV328" t="b">
            <v>0</v>
          </cell>
          <cell r="CX328" t="b">
            <v>0</v>
          </cell>
          <cell r="CZ328" t="b">
            <v>0</v>
          </cell>
          <cell r="DB328" t="b">
            <v>0</v>
          </cell>
          <cell r="DD328" t="b">
            <v>0</v>
          </cell>
          <cell r="DF328" t="b">
            <v>0</v>
          </cell>
          <cell r="DH328" t="b">
            <v>0</v>
          </cell>
          <cell r="DJ328" t="b">
            <v>0</v>
          </cell>
          <cell r="DL328" t="b">
            <v>0</v>
          </cell>
          <cell r="DN328" t="b">
            <v>0</v>
          </cell>
          <cell r="DP328" t="b">
            <v>0</v>
          </cell>
          <cell r="DV328">
            <v>0</v>
          </cell>
          <cell r="DX328">
            <v>0</v>
          </cell>
          <cell r="DZ328">
            <v>0</v>
          </cell>
          <cell r="EB328">
            <v>0</v>
          </cell>
          <cell r="ED328">
            <v>0</v>
          </cell>
          <cell r="EF328">
            <v>0</v>
          </cell>
          <cell r="EJ328">
            <v>0</v>
          </cell>
          <cell r="EL328">
            <v>0</v>
          </cell>
          <cell r="EN328">
            <v>0</v>
          </cell>
          <cell r="EP328">
            <v>0</v>
          </cell>
          <cell r="ER328">
            <v>0</v>
          </cell>
          <cell r="ET328">
            <v>0</v>
          </cell>
          <cell r="EX328">
            <v>0</v>
          </cell>
          <cell r="EZ328">
            <v>0</v>
          </cell>
          <cell r="FD328">
            <v>0</v>
          </cell>
          <cell r="FF328">
            <v>0</v>
          </cell>
        </row>
        <row r="329">
          <cell r="A329" t="str">
            <v>NyBiogas_DKE_0-5_2030</v>
          </cell>
          <cell r="B329" t="str">
            <v>DK-East</v>
          </cell>
          <cell r="G329">
            <v>3.8674590820400443</v>
          </cell>
          <cell r="H329">
            <v>4.4199532366171939</v>
          </cell>
          <cell r="AK329">
            <v>1.3536106787140154</v>
          </cell>
          <cell r="AL329">
            <v>1.7679812946468774</v>
          </cell>
          <cell r="AN329">
            <v>0</v>
          </cell>
          <cell r="AO329">
            <v>0.38674590820400445</v>
          </cell>
          <cell r="AP329">
            <v>116.02377246120133</v>
          </cell>
          <cell r="AQ329">
            <v>0.38674590820400445</v>
          </cell>
          <cell r="BG329" t="b">
            <v>0</v>
          </cell>
          <cell r="BO329" t="b">
            <v>0</v>
          </cell>
          <cell r="CA329" t="b">
            <v>0</v>
          </cell>
          <cell r="CB329" t="b">
            <v>0</v>
          </cell>
          <cell r="CD329" t="b">
            <v>0</v>
          </cell>
          <cell r="CE329" t="b">
            <v>0</v>
          </cell>
          <cell r="CG329" t="b">
            <v>0</v>
          </cell>
          <cell r="CH329" t="b">
            <v>0</v>
          </cell>
          <cell r="CP329" t="str">
            <v>ECBGAEND</v>
          </cell>
          <cell r="CT329" t="b">
            <v>0</v>
          </cell>
          <cell r="CV329" t="b">
            <v>0</v>
          </cell>
          <cell r="CX329" t="b">
            <v>0</v>
          </cell>
          <cell r="CZ329" t="b">
            <v>0</v>
          </cell>
          <cell r="DB329" t="b">
            <v>0</v>
          </cell>
          <cell r="DD329" t="b">
            <v>0</v>
          </cell>
          <cell r="DF329" t="b">
            <v>0</v>
          </cell>
          <cell r="DH329" t="b">
            <v>0</v>
          </cell>
          <cell r="DJ329" t="b">
            <v>0</v>
          </cell>
          <cell r="DL329" t="b">
            <v>0</v>
          </cell>
          <cell r="DN329" t="b">
            <v>0</v>
          </cell>
          <cell r="DP329" t="b">
            <v>0</v>
          </cell>
          <cell r="DV329">
            <v>0</v>
          </cell>
          <cell r="DX329">
            <v>0</v>
          </cell>
          <cell r="DZ329">
            <v>0</v>
          </cell>
          <cell r="EB329">
            <v>0</v>
          </cell>
          <cell r="ED329">
            <v>0</v>
          </cell>
          <cell r="EF329">
            <v>0</v>
          </cell>
          <cell r="EJ329">
            <v>0</v>
          </cell>
          <cell r="EL329">
            <v>0</v>
          </cell>
          <cell r="EN329">
            <v>0</v>
          </cell>
          <cell r="EP329">
            <v>0</v>
          </cell>
          <cell r="ER329">
            <v>0</v>
          </cell>
          <cell r="ET329">
            <v>0</v>
          </cell>
          <cell r="EX329">
            <v>0</v>
          </cell>
          <cell r="EZ329">
            <v>0</v>
          </cell>
          <cell r="FD329">
            <v>0</v>
          </cell>
          <cell r="FF329">
            <v>0</v>
          </cell>
        </row>
        <row r="330">
          <cell r="A330" t="str">
            <v>NyBiogas_DKE_0-5_2031</v>
          </cell>
          <cell r="B330" t="str">
            <v>DK-East</v>
          </cell>
          <cell r="G330">
            <v>3.8671190646041329</v>
          </cell>
          <cell r="H330">
            <v>4.4195646452618664</v>
          </cell>
          <cell r="AK330">
            <v>1.3534916726114465</v>
          </cell>
          <cell r="AL330">
            <v>1.7678258581047466</v>
          </cell>
          <cell r="AN330">
            <v>0</v>
          </cell>
          <cell r="AO330">
            <v>0.38671190646041331</v>
          </cell>
          <cell r="AP330">
            <v>116.01357193812399</v>
          </cell>
          <cell r="AQ330">
            <v>0.38671190646041331</v>
          </cell>
          <cell r="BG330" t="b">
            <v>0</v>
          </cell>
          <cell r="BO330" t="b">
            <v>0</v>
          </cell>
          <cell r="CA330" t="b">
            <v>0</v>
          </cell>
          <cell r="CB330" t="b">
            <v>0</v>
          </cell>
          <cell r="CD330" t="b">
            <v>0</v>
          </cell>
          <cell r="CE330" t="b">
            <v>0</v>
          </cell>
          <cell r="CG330" t="b">
            <v>0</v>
          </cell>
          <cell r="CH330" t="b">
            <v>0</v>
          </cell>
          <cell r="CP330" t="str">
            <v>ECBGAEND</v>
          </cell>
          <cell r="CT330" t="b">
            <v>0</v>
          </cell>
          <cell r="CV330" t="b">
            <v>0</v>
          </cell>
          <cell r="CX330" t="b">
            <v>0</v>
          </cell>
          <cell r="CZ330" t="b">
            <v>0</v>
          </cell>
          <cell r="DB330" t="b">
            <v>0</v>
          </cell>
          <cell r="DD330" t="b">
            <v>0</v>
          </cell>
          <cell r="DF330" t="b">
            <v>0</v>
          </cell>
          <cell r="DH330" t="b">
            <v>0</v>
          </cell>
          <cell r="DJ330" t="b">
            <v>0</v>
          </cell>
          <cell r="DL330" t="b">
            <v>0</v>
          </cell>
          <cell r="DN330" t="b">
            <v>0</v>
          </cell>
          <cell r="DP330" t="b">
            <v>0</v>
          </cell>
          <cell r="DV330">
            <v>0</v>
          </cell>
          <cell r="DX330">
            <v>0</v>
          </cell>
          <cell r="DZ330">
            <v>0</v>
          </cell>
          <cell r="EB330">
            <v>0</v>
          </cell>
          <cell r="ED330">
            <v>0</v>
          </cell>
          <cell r="EF330">
            <v>0</v>
          </cell>
          <cell r="EJ330">
            <v>0</v>
          </cell>
          <cell r="EL330">
            <v>0</v>
          </cell>
          <cell r="EN330">
            <v>0</v>
          </cell>
          <cell r="EP330">
            <v>0</v>
          </cell>
          <cell r="ER330">
            <v>0</v>
          </cell>
          <cell r="ET330">
            <v>0</v>
          </cell>
          <cell r="EX330">
            <v>0</v>
          </cell>
          <cell r="EZ330">
            <v>0</v>
          </cell>
          <cell r="FD330">
            <v>0</v>
          </cell>
          <cell r="FF330">
            <v>0</v>
          </cell>
        </row>
        <row r="331">
          <cell r="A331" t="str">
            <v>NyBiogas_DKE_0-5_2032</v>
          </cell>
          <cell r="B331" t="str">
            <v>DK-East</v>
          </cell>
          <cell r="G331">
            <v>4.0374246137717131</v>
          </cell>
          <cell r="H331">
            <v>4.6141995585962432</v>
          </cell>
          <cell r="AK331">
            <v>1.4130986148200995</v>
          </cell>
          <cell r="AL331">
            <v>1.845679823438497</v>
          </cell>
          <cell r="AN331">
            <v>0</v>
          </cell>
          <cell r="AO331">
            <v>0.40374246137717135</v>
          </cell>
          <cell r="AP331">
            <v>121.1227384131514</v>
          </cell>
          <cell r="AQ331">
            <v>0.40374246137717135</v>
          </cell>
          <cell r="BG331" t="b">
            <v>0</v>
          </cell>
          <cell r="BO331" t="b">
            <v>0</v>
          </cell>
          <cell r="CA331" t="b">
            <v>0</v>
          </cell>
          <cell r="CB331" t="b">
            <v>0</v>
          </cell>
          <cell r="CD331" t="b">
            <v>0</v>
          </cell>
          <cell r="CE331" t="b">
            <v>0</v>
          </cell>
          <cell r="CG331" t="b">
            <v>0</v>
          </cell>
          <cell r="CH331" t="b">
            <v>0</v>
          </cell>
          <cell r="CP331" t="str">
            <v>ECBGAEND</v>
          </cell>
          <cell r="CT331" t="b">
            <v>0</v>
          </cell>
          <cell r="CV331" t="b">
            <v>0</v>
          </cell>
          <cell r="CX331" t="b">
            <v>0</v>
          </cell>
          <cell r="CZ331" t="b">
            <v>0</v>
          </cell>
          <cell r="DB331" t="b">
            <v>0</v>
          </cell>
          <cell r="DD331" t="b">
            <v>0</v>
          </cell>
          <cell r="DF331" t="b">
            <v>0</v>
          </cell>
          <cell r="DH331" t="b">
            <v>0</v>
          </cell>
          <cell r="DJ331" t="b">
            <v>0</v>
          </cell>
          <cell r="DL331" t="b">
            <v>0</v>
          </cell>
          <cell r="DN331" t="b">
            <v>0</v>
          </cell>
          <cell r="DP331" t="b">
            <v>0</v>
          </cell>
          <cell r="DV331">
            <v>0</v>
          </cell>
          <cell r="DX331">
            <v>0</v>
          </cell>
          <cell r="DZ331">
            <v>0</v>
          </cell>
          <cell r="EB331">
            <v>0</v>
          </cell>
          <cell r="ED331">
            <v>0</v>
          </cell>
          <cell r="EF331">
            <v>0</v>
          </cell>
          <cell r="EJ331">
            <v>0</v>
          </cell>
          <cell r="EL331">
            <v>0</v>
          </cell>
          <cell r="EN331">
            <v>0</v>
          </cell>
          <cell r="EP331">
            <v>0</v>
          </cell>
          <cell r="ER331">
            <v>0</v>
          </cell>
          <cell r="ET331">
            <v>0</v>
          </cell>
          <cell r="EX331">
            <v>0</v>
          </cell>
          <cell r="EZ331">
            <v>0</v>
          </cell>
          <cell r="FD331">
            <v>0</v>
          </cell>
          <cell r="FF331">
            <v>0</v>
          </cell>
        </row>
        <row r="332">
          <cell r="A332" t="str">
            <v>NyBiogas_DKE_0-5_2033</v>
          </cell>
          <cell r="B332" t="str">
            <v>DK-East</v>
          </cell>
          <cell r="G332">
            <v>2.5464360861377593E-2</v>
          </cell>
          <cell r="H332">
            <v>2.910212669871725E-2</v>
          </cell>
          <cell r="AK332">
            <v>8.9125263014821574E-3</v>
          </cell>
          <cell r="AL332">
            <v>1.1640850679486899E-2</v>
          </cell>
          <cell r="AN332">
            <v>0</v>
          </cell>
          <cell r="AO332">
            <v>2.5464360861377593E-3</v>
          </cell>
          <cell r="AP332">
            <v>0.76393082584132777</v>
          </cell>
          <cell r="AQ332">
            <v>2.5464360861377593E-3</v>
          </cell>
          <cell r="BG332" t="b">
            <v>0</v>
          </cell>
          <cell r="BO332" t="b">
            <v>0</v>
          </cell>
          <cell r="CA332" t="b">
            <v>0</v>
          </cell>
          <cell r="CB332" t="b">
            <v>0</v>
          </cell>
          <cell r="CD332" t="b">
            <v>0</v>
          </cell>
          <cell r="CE332" t="b">
            <v>0</v>
          </cell>
          <cell r="CG332" t="b">
            <v>0</v>
          </cell>
          <cell r="CH332" t="b">
            <v>0</v>
          </cell>
          <cell r="CP332" t="str">
            <v>ECBGAEND</v>
          </cell>
          <cell r="CT332" t="b">
            <v>0</v>
          </cell>
          <cell r="CV332" t="b">
            <v>0</v>
          </cell>
          <cell r="CX332" t="b">
            <v>0</v>
          </cell>
          <cell r="CZ332" t="b">
            <v>0</v>
          </cell>
          <cell r="DB332" t="b">
            <v>0</v>
          </cell>
          <cell r="DD332" t="b">
            <v>0</v>
          </cell>
          <cell r="DF332" t="b">
            <v>0</v>
          </cell>
          <cell r="DH332" t="b">
            <v>0</v>
          </cell>
          <cell r="DJ332" t="b">
            <v>0</v>
          </cell>
          <cell r="DL332" t="b">
            <v>0</v>
          </cell>
          <cell r="DN332" t="b">
            <v>0</v>
          </cell>
          <cell r="DP332" t="b">
            <v>0</v>
          </cell>
          <cell r="DV332">
            <v>0</v>
          </cell>
          <cell r="DX332">
            <v>0</v>
          </cell>
          <cell r="DZ332">
            <v>0</v>
          </cell>
          <cell r="EB332">
            <v>0</v>
          </cell>
          <cell r="ED332">
            <v>0</v>
          </cell>
          <cell r="EF332">
            <v>0</v>
          </cell>
          <cell r="EJ332">
            <v>0</v>
          </cell>
          <cell r="EL332">
            <v>0</v>
          </cell>
          <cell r="EN332">
            <v>0</v>
          </cell>
          <cell r="EP332">
            <v>0</v>
          </cell>
          <cell r="ER332">
            <v>0</v>
          </cell>
          <cell r="ET332">
            <v>0</v>
          </cell>
          <cell r="EX332">
            <v>0</v>
          </cell>
          <cell r="EZ332">
            <v>0</v>
          </cell>
          <cell r="FD332">
            <v>0</v>
          </cell>
          <cell r="FF332">
            <v>0</v>
          </cell>
        </row>
        <row r="333">
          <cell r="A333" t="str">
            <v>NyBiogas_DKE_0-5_2034</v>
          </cell>
          <cell r="B333" t="str">
            <v>DK-East</v>
          </cell>
          <cell r="G333">
            <v>4.9894821653754196E-2</v>
          </cell>
          <cell r="H333">
            <v>5.702265331857622E-2</v>
          </cell>
          <cell r="AK333">
            <v>1.7463187578813967E-2</v>
          </cell>
          <cell r="AL333">
            <v>2.2809061327430484E-2</v>
          </cell>
          <cell r="AN333">
            <v>0</v>
          </cell>
          <cell r="AO333">
            <v>4.9894821653754199E-3</v>
          </cell>
          <cell r="AP333">
            <v>1.4968446496126258</v>
          </cell>
          <cell r="AQ333">
            <v>4.9894821653754199E-3</v>
          </cell>
          <cell r="BG333" t="b">
            <v>0</v>
          </cell>
          <cell r="BO333" t="b">
            <v>0</v>
          </cell>
          <cell r="CA333" t="b">
            <v>0</v>
          </cell>
          <cell r="CB333" t="b">
            <v>0</v>
          </cell>
          <cell r="CD333" t="b">
            <v>0</v>
          </cell>
          <cell r="CE333" t="b">
            <v>0</v>
          </cell>
          <cell r="CG333" t="b">
            <v>0</v>
          </cell>
          <cell r="CH333" t="b">
            <v>0</v>
          </cell>
          <cell r="CP333" t="str">
            <v>ECBGAEND</v>
          </cell>
          <cell r="CT333" t="b">
            <v>0</v>
          </cell>
          <cell r="CV333" t="b">
            <v>0</v>
          </cell>
          <cell r="CX333" t="b">
            <v>0</v>
          </cell>
          <cell r="CZ333" t="b">
            <v>0</v>
          </cell>
          <cell r="DB333" t="b">
            <v>0</v>
          </cell>
          <cell r="DD333" t="b">
            <v>0</v>
          </cell>
          <cell r="DF333" t="b">
            <v>0</v>
          </cell>
          <cell r="DH333" t="b">
            <v>0</v>
          </cell>
          <cell r="DJ333" t="b">
            <v>0</v>
          </cell>
          <cell r="DL333" t="b">
            <v>0</v>
          </cell>
          <cell r="DN333" t="b">
            <v>0</v>
          </cell>
          <cell r="DP333" t="b">
            <v>0</v>
          </cell>
          <cell r="DV333">
            <v>0</v>
          </cell>
          <cell r="DX333">
            <v>0</v>
          </cell>
          <cell r="DZ333">
            <v>0</v>
          </cell>
          <cell r="EB333">
            <v>0</v>
          </cell>
          <cell r="ED333">
            <v>0</v>
          </cell>
          <cell r="EF333">
            <v>0</v>
          </cell>
          <cell r="EJ333">
            <v>0</v>
          </cell>
          <cell r="EL333">
            <v>0</v>
          </cell>
          <cell r="EN333">
            <v>0</v>
          </cell>
          <cell r="EP333">
            <v>0</v>
          </cell>
          <cell r="ER333">
            <v>0</v>
          </cell>
          <cell r="ET333">
            <v>0</v>
          </cell>
          <cell r="EX333">
            <v>0</v>
          </cell>
          <cell r="EZ333">
            <v>0</v>
          </cell>
          <cell r="FD333">
            <v>0</v>
          </cell>
          <cell r="FF333">
            <v>0</v>
          </cell>
        </row>
        <row r="334">
          <cell r="A334" t="str">
            <v>NyBiogas_DKE_0-5_2035</v>
          </cell>
          <cell r="B334" t="str">
            <v>DK-East</v>
          </cell>
          <cell r="G334">
            <v>0.52407674136795768</v>
          </cell>
          <cell r="H334">
            <v>0.59894484727766595</v>
          </cell>
          <cell r="AK334">
            <v>0.18342685947878518</v>
          </cell>
          <cell r="AL334">
            <v>0.23957793891106638</v>
          </cell>
          <cell r="AN334">
            <v>0</v>
          </cell>
          <cell r="AO334">
            <v>5.240767413679577E-2</v>
          </cell>
          <cell r="AP334">
            <v>15.722302241038729</v>
          </cell>
          <cell r="AQ334">
            <v>5.240767413679577E-2</v>
          </cell>
          <cell r="BG334" t="b">
            <v>0</v>
          </cell>
          <cell r="BO334" t="b">
            <v>0</v>
          </cell>
          <cell r="CA334" t="b">
            <v>0</v>
          </cell>
          <cell r="CB334" t="b">
            <v>0</v>
          </cell>
          <cell r="CD334" t="b">
            <v>0</v>
          </cell>
          <cell r="CE334" t="b">
            <v>0</v>
          </cell>
          <cell r="CG334" t="b">
            <v>0</v>
          </cell>
          <cell r="CH334" t="b">
            <v>0</v>
          </cell>
          <cell r="CP334" t="str">
            <v>ECBGAEND</v>
          </cell>
          <cell r="CT334" t="b">
            <v>0</v>
          </cell>
          <cell r="CV334" t="b">
            <v>0</v>
          </cell>
          <cell r="CX334" t="b">
            <v>0</v>
          </cell>
          <cell r="CZ334" t="b">
            <v>0</v>
          </cell>
          <cell r="DB334" t="b">
            <v>0</v>
          </cell>
          <cell r="DD334" t="b">
            <v>0</v>
          </cell>
          <cell r="DF334" t="b">
            <v>0</v>
          </cell>
          <cell r="DH334" t="b">
            <v>0</v>
          </cell>
          <cell r="DJ334" t="b">
            <v>0</v>
          </cell>
          <cell r="DL334" t="b">
            <v>0</v>
          </cell>
          <cell r="DN334" t="b">
            <v>0</v>
          </cell>
          <cell r="DP334" t="b">
            <v>0</v>
          </cell>
          <cell r="DV334">
            <v>0</v>
          </cell>
          <cell r="DX334">
            <v>0</v>
          </cell>
          <cell r="DZ334">
            <v>0</v>
          </cell>
          <cell r="EB334">
            <v>0</v>
          </cell>
          <cell r="ED334">
            <v>0</v>
          </cell>
          <cell r="EF334">
            <v>0</v>
          </cell>
          <cell r="EJ334">
            <v>0</v>
          </cell>
          <cell r="EL334">
            <v>0</v>
          </cell>
          <cell r="EN334">
            <v>0</v>
          </cell>
          <cell r="EP334">
            <v>0</v>
          </cell>
          <cell r="ER334">
            <v>0</v>
          </cell>
          <cell r="ET334">
            <v>0</v>
          </cell>
          <cell r="EX334">
            <v>0</v>
          </cell>
          <cell r="EZ334">
            <v>0</v>
          </cell>
          <cell r="FD334">
            <v>0</v>
          </cell>
          <cell r="FF334">
            <v>0</v>
          </cell>
        </row>
        <row r="335">
          <cell r="A335" t="str">
            <v>GM_DKE0-5</v>
          </cell>
          <cell r="B335" t="str">
            <v>DK-East</v>
          </cell>
          <cell r="G335">
            <v>47</v>
          </cell>
          <cell r="H335">
            <v>66.856330014224753</v>
          </cell>
          <cell r="AK335">
            <v>17.201999999999998</v>
          </cell>
          <cell r="AL335">
            <v>34.807136252071494</v>
          </cell>
          <cell r="AN335">
            <v>0</v>
          </cell>
          <cell r="AO335">
            <v>4.7</v>
          </cell>
          <cell r="AP335">
            <v>1410</v>
          </cell>
          <cell r="AQ335">
            <v>4.7</v>
          </cell>
          <cell r="BG335" t="b">
            <v>0</v>
          </cell>
          <cell r="BO335" t="b">
            <v>0</v>
          </cell>
          <cell r="CA335" t="b">
            <v>0</v>
          </cell>
          <cell r="CB335" t="b">
            <v>0</v>
          </cell>
          <cell r="CD335" t="b">
            <v>0</v>
          </cell>
          <cell r="CE335" t="b">
            <v>0</v>
          </cell>
          <cell r="CG335" t="b">
            <v>0</v>
          </cell>
          <cell r="CH335" t="b">
            <v>0</v>
          </cell>
          <cell r="CP335" t="str">
            <v>ECGASEND</v>
          </cell>
          <cell r="CT335" t="b">
            <v>0</v>
          </cell>
          <cell r="CV335" t="b">
            <v>0</v>
          </cell>
          <cell r="CX335" t="b">
            <v>0</v>
          </cell>
          <cell r="CZ335" t="b">
            <v>0</v>
          </cell>
          <cell r="DB335" t="b">
            <v>0</v>
          </cell>
          <cell r="DD335" t="b">
            <v>0</v>
          </cell>
          <cell r="DF335" t="b">
            <v>0</v>
          </cell>
          <cell r="DH335" t="b">
            <v>0</v>
          </cell>
          <cell r="DJ335" t="b">
            <v>0</v>
          </cell>
          <cell r="DL335" t="b">
            <v>0</v>
          </cell>
          <cell r="DN335" t="b">
            <v>0</v>
          </cell>
          <cell r="DP335" t="b">
            <v>0</v>
          </cell>
          <cell r="DV335">
            <v>0</v>
          </cell>
          <cell r="DX335">
            <v>0</v>
          </cell>
          <cell r="DZ335">
            <v>0</v>
          </cell>
          <cell r="EB335">
            <v>0</v>
          </cell>
          <cell r="ED335">
            <v>0</v>
          </cell>
          <cell r="EF335">
            <v>0</v>
          </cell>
          <cell r="EJ335">
            <v>0</v>
          </cell>
          <cell r="EL335">
            <v>0</v>
          </cell>
          <cell r="EN335">
            <v>0</v>
          </cell>
          <cell r="EP335">
            <v>0</v>
          </cell>
          <cell r="ER335">
            <v>0</v>
          </cell>
          <cell r="ET335">
            <v>0</v>
          </cell>
          <cell r="EX335">
            <v>0</v>
          </cell>
          <cell r="EZ335">
            <v>0</v>
          </cell>
          <cell r="FD335">
            <v>0</v>
          </cell>
          <cell r="FF335">
            <v>0</v>
          </cell>
        </row>
        <row r="336">
          <cell r="A336" t="str">
            <v>GM_DKE0-5</v>
          </cell>
          <cell r="B336" t="str">
            <v>DK-East</v>
          </cell>
          <cell r="G336">
            <v>47</v>
          </cell>
          <cell r="H336">
            <v>66.856330014224753</v>
          </cell>
          <cell r="AK336">
            <v>17.201999999999998</v>
          </cell>
          <cell r="AL336">
            <v>34.807136252071494</v>
          </cell>
          <cell r="AN336">
            <v>0</v>
          </cell>
          <cell r="AO336">
            <v>4.7</v>
          </cell>
          <cell r="AP336">
            <v>1410</v>
          </cell>
          <cell r="AQ336">
            <v>4.7</v>
          </cell>
          <cell r="BG336" t="b">
            <v>0</v>
          </cell>
          <cell r="BO336" t="b">
            <v>0</v>
          </cell>
          <cell r="CA336" t="b">
            <v>0</v>
          </cell>
          <cell r="CB336" t="b">
            <v>0</v>
          </cell>
          <cell r="CD336" t="b">
            <v>0</v>
          </cell>
          <cell r="CE336" t="b">
            <v>0</v>
          </cell>
          <cell r="CG336" t="b">
            <v>0</v>
          </cell>
          <cell r="CH336" t="b">
            <v>0</v>
          </cell>
          <cell r="CP336" t="str">
            <v>ECGASEND</v>
          </cell>
          <cell r="CT336" t="b">
            <v>0</v>
          </cell>
          <cell r="CV336" t="b">
            <v>0</v>
          </cell>
          <cell r="CX336" t="b">
            <v>0</v>
          </cell>
          <cell r="CZ336" t="b">
            <v>0</v>
          </cell>
          <cell r="DB336" t="b">
            <v>0</v>
          </cell>
          <cell r="DD336" t="b">
            <v>0</v>
          </cell>
          <cell r="DF336" t="b">
            <v>0</v>
          </cell>
          <cell r="DH336" t="b">
            <v>0</v>
          </cell>
          <cell r="DJ336" t="b">
            <v>0</v>
          </cell>
          <cell r="DL336" t="b">
            <v>0</v>
          </cell>
          <cell r="DN336" t="b">
            <v>0</v>
          </cell>
          <cell r="DP336" t="b">
            <v>0</v>
          </cell>
          <cell r="DV336">
            <v>0</v>
          </cell>
          <cell r="DX336">
            <v>0</v>
          </cell>
          <cell r="DZ336">
            <v>0</v>
          </cell>
          <cell r="EB336">
            <v>0</v>
          </cell>
          <cell r="ED336">
            <v>0</v>
          </cell>
          <cell r="EF336">
            <v>0</v>
          </cell>
          <cell r="EJ336">
            <v>0</v>
          </cell>
          <cell r="EL336">
            <v>0</v>
          </cell>
          <cell r="EN336">
            <v>0</v>
          </cell>
          <cell r="EP336">
            <v>0</v>
          </cell>
          <cell r="ER336">
            <v>0</v>
          </cell>
          <cell r="ET336">
            <v>0</v>
          </cell>
          <cell r="EX336">
            <v>0</v>
          </cell>
          <cell r="EZ336">
            <v>0</v>
          </cell>
          <cell r="FD336">
            <v>0</v>
          </cell>
          <cell r="FF336">
            <v>0</v>
          </cell>
        </row>
        <row r="337">
          <cell r="A337" t="str">
            <v>GM_DKE0-5</v>
          </cell>
          <cell r="B337" t="str">
            <v>DK-East</v>
          </cell>
          <cell r="G337">
            <v>47</v>
          </cell>
          <cell r="H337">
            <v>66.856330014224753</v>
          </cell>
          <cell r="AK337">
            <v>17.201999999999998</v>
          </cell>
          <cell r="AL337">
            <v>34.807136252071494</v>
          </cell>
          <cell r="AN337">
            <v>0</v>
          </cell>
          <cell r="AO337">
            <v>4.7</v>
          </cell>
          <cell r="AP337">
            <v>1410</v>
          </cell>
          <cell r="AQ337">
            <v>4.7</v>
          </cell>
          <cell r="BG337" t="b">
            <v>0</v>
          </cell>
          <cell r="BO337" t="b">
            <v>0</v>
          </cell>
          <cell r="CA337" t="b">
            <v>0</v>
          </cell>
          <cell r="CB337" t="b">
            <v>0</v>
          </cell>
          <cell r="CD337" t="b">
            <v>0</v>
          </cell>
          <cell r="CE337" t="b">
            <v>0</v>
          </cell>
          <cell r="CG337" t="b">
            <v>0</v>
          </cell>
          <cell r="CH337" t="b">
            <v>0</v>
          </cell>
          <cell r="CP337" t="str">
            <v>ECGASEND</v>
          </cell>
          <cell r="CT337" t="b">
            <v>0</v>
          </cell>
          <cell r="CV337" t="b">
            <v>0</v>
          </cell>
          <cell r="CX337" t="b">
            <v>0</v>
          </cell>
          <cell r="CZ337" t="b">
            <v>0</v>
          </cell>
          <cell r="DB337" t="b">
            <v>0</v>
          </cell>
          <cell r="DD337" t="b">
            <v>0</v>
          </cell>
          <cell r="DF337" t="b">
            <v>0</v>
          </cell>
          <cell r="DH337" t="b">
            <v>0</v>
          </cell>
          <cell r="DJ337" t="b">
            <v>0</v>
          </cell>
          <cell r="DL337" t="b">
            <v>0</v>
          </cell>
          <cell r="DN337" t="b">
            <v>0</v>
          </cell>
          <cell r="DP337" t="b">
            <v>0</v>
          </cell>
          <cell r="DV337">
            <v>0</v>
          </cell>
          <cell r="DX337">
            <v>0</v>
          </cell>
          <cell r="DZ337">
            <v>0</v>
          </cell>
          <cell r="EB337">
            <v>0</v>
          </cell>
          <cell r="ED337">
            <v>0</v>
          </cell>
          <cell r="EF337">
            <v>0</v>
          </cell>
          <cell r="EJ337">
            <v>0</v>
          </cell>
          <cell r="EL337">
            <v>0</v>
          </cell>
          <cell r="EN337">
            <v>0</v>
          </cell>
          <cell r="EP337">
            <v>0</v>
          </cell>
          <cell r="ER337">
            <v>0</v>
          </cell>
          <cell r="ET337">
            <v>0</v>
          </cell>
          <cell r="EX337">
            <v>0</v>
          </cell>
          <cell r="EZ337">
            <v>0</v>
          </cell>
          <cell r="FD337">
            <v>0</v>
          </cell>
          <cell r="FF337">
            <v>0</v>
          </cell>
        </row>
        <row r="338">
          <cell r="A338" t="str">
            <v>GM_DKE0-5</v>
          </cell>
          <cell r="B338" t="str">
            <v>DK-East</v>
          </cell>
          <cell r="G338">
            <v>47</v>
          </cell>
          <cell r="H338">
            <v>66.856330014224753</v>
          </cell>
          <cell r="AK338">
            <v>17.201999999999998</v>
          </cell>
          <cell r="AL338">
            <v>34.807136252071494</v>
          </cell>
          <cell r="AN338">
            <v>0</v>
          </cell>
          <cell r="AO338">
            <v>4.7</v>
          </cell>
          <cell r="AP338">
            <v>1410</v>
          </cell>
          <cell r="AQ338">
            <v>4.7</v>
          </cell>
          <cell r="BG338" t="b">
            <v>0</v>
          </cell>
          <cell r="BO338" t="b">
            <v>0</v>
          </cell>
          <cell r="CA338" t="b">
            <v>0</v>
          </cell>
          <cell r="CB338" t="b">
            <v>0</v>
          </cell>
          <cell r="CD338" t="b">
            <v>0</v>
          </cell>
          <cell r="CE338" t="b">
            <v>0</v>
          </cell>
          <cell r="CG338" t="b">
            <v>0</v>
          </cell>
          <cell r="CH338" t="b">
            <v>0</v>
          </cell>
          <cell r="CP338" t="str">
            <v>ECGASEND</v>
          </cell>
          <cell r="CT338" t="b">
            <v>0</v>
          </cell>
          <cell r="CV338" t="b">
            <v>0</v>
          </cell>
          <cell r="CX338" t="b">
            <v>0</v>
          </cell>
          <cell r="CZ338" t="b">
            <v>0</v>
          </cell>
          <cell r="DB338" t="b">
            <v>0</v>
          </cell>
          <cell r="DD338" t="b">
            <v>0</v>
          </cell>
          <cell r="DF338" t="b">
            <v>0</v>
          </cell>
          <cell r="DH338" t="b">
            <v>0</v>
          </cell>
          <cell r="DJ338" t="b">
            <v>0</v>
          </cell>
          <cell r="DL338" t="b">
            <v>0</v>
          </cell>
          <cell r="DN338" t="b">
            <v>0</v>
          </cell>
          <cell r="DP338" t="b">
            <v>0</v>
          </cell>
          <cell r="DV338">
            <v>0</v>
          </cell>
          <cell r="DX338">
            <v>0</v>
          </cell>
          <cell r="DZ338">
            <v>0</v>
          </cell>
          <cell r="EB338">
            <v>0</v>
          </cell>
          <cell r="ED338">
            <v>0</v>
          </cell>
          <cell r="EF338">
            <v>0</v>
          </cell>
          <cell r="EJ338">
            <v>0</v>
          </cell>
          <cell r="EL338">
            <v>0</v>
          </cell>
          <cell r="EN338">
            <v>0</v>
          </cell>
          <cell r="EP338">
            <v>0</v>
          </cell>
          <cell r="ER338">
            <v>0</v>
          </cell>
          <cell r="ET338">
            <v>0</v>
          </cell>
          <cell r="EX338">
            <v>0</v>
          </cell>
          <cell r="EZ338">
            <v>0</v>
          </cell>
          <cell r="FD338">
            <v>0</v>
          </cell>
          <cell r="FF338">
            <v>0</v>
          </cell>
        </row>
        <row r="339">
          <cell r="A339" t="str">
            <v>Barmarkskedler_DKE0-5</v>
          </cell>
          <cell r="B339" t="str">
            <v>DK-East</v>
          </cell>
          <cell r="G339">
            <v>0</v>
          </cell>
          <cell r="H339">
            <v>14</v>
          </cell>
          <cell r="AK339">
            <v>0</v>
          </cell>
          <cell r="AL339">
            <v>14</v>
          </cell>
          <cell r="AN339">
            <v>0</v>
          </cell>
          <cell r="AO339">
            <v>2.8000000000000001E-2</v>
          </cell>
          <cell r="AP339">
            <v>291.2</v>
          </cell>
          <cell r="AQ339">
            <v>0.70000000000000007</v>
          </cell>
          <cell r="BG339" t="b">
            <v>0</v>
          </cell>
          <cell r="BO339" t="b">
            <v>0</v>
          </cell>
          <cell r="CA339" t="b">
            <v>0</v>
          </cell>
          <cell r="CB339" t="b">
            <v>0</v>
          </cell>
          <cell r="CD339" t="b">
            <v>0</v>
          </cell>
          <cell r="CE339" t="b">
            <v>0</v>
          </cell>
          <cell r="CG339" t="b">
            <v>0</v>
          </cell>
          <cell r="CH339" t="b">
            <v>0</v>
          </cell>
          <cell r="CP339" t="str">
            <v>EHWOOBOD</v>
          </cell>
          <cell r="CT339" t="b">
            <v>0</v>
          </cell>
          <cell r="CV339" t="b">
            <v>0</v>
          </cell>
          <cell r="CX339" t="b">
            <v>0</v>
          </cell>
          <cell r="CZ339" t="b">
            <v>0</v>
          </cell>
          <cell r="DB339" t="b">
            <v>0</v>
          </cell>
          <cell r="DD339" t="b">
            <v>0</v>
          </cell>
          <cell r="DF339" t="b">
            <v>0</v>
          </cell>
          <cell r="DH339" t="b">
            <v>0</v>
          </cell>
          <cell r="DJ339" t="b">
            <v>0</v>
          </cell>
          <cell r="DL339" t="b">
            <v>0</v>
          </cell>
          <cell r="DN339" t="b">
            <v>0</v>
          </cell>
          <cell r="DP339" t="b">
            <v>0</v>
          </cell>
          <cell r="DV339">
            <v>0</v>
          </cell>
          <cell r="DX339">
            <v>0</v>
          </cell>
          <cell r="DZ339">
            <v>0</v>
          </cell>
          <cell r="EB339">
            <v>0</v>
          </cell>
          <cell r="ED339">
            <v>0</v>
          </cell>
          <cell r="EF339">
            <v>0</v>
          </cell>
          <cell r="EJ339">
            <v>0</v>
          </cell>
          <cell r="EL339">
            <v>0</v>
          </cell>
          <cell r="EN339">
            <v>0</v>
          </cell>
          <cell r="EP339">
            <v>0</v>
          </cell>
          <cell r="ER339">
            <v>0</v>
          </cell>
          <cell r="ET339">
            <v>0</v>
          </cell>
          <cell r="EX339">
            <v>0</v>
          </cell>
          <cell r="EZ339">
            <v>0</v>
          </cell>
          <cell r="FD339">
            <v>0</v>
          </cell>
          <cell r="FF339">
            <v>0</v>
          </cell>
        </row>
        <row r="340">
          <cell r="A340" t="str">
            <v>HaslevKV</v>
          </cell>
          <cell r="B340" t="str">
            <v>DK-East</v>
          </cell>
          <cell r="G340">
            <v>3.484</v>
          </cell>
          <cell r="H340">
            <v>13</v>
          </cell>
          <cell r="AK340">
            <v>0.63757200000000003</v>
          </cell>
          <cell r="AL340">
            <v>8.8768656716417897</v>
          </cell>
          <cell r="AN340">
            <v>0</v>
          </cell>
          <cell r="AO340">
            <v>0.97552000000000005</v>
          </cell>
          <cell r="AP340">
            <v>156.78</v>
          </cell>
          <cell r="AQ340">
            <v>0.48776000000000003</v>
          </cell>
          <cell r="BG340" t="b">
            <v>0</v>
          </cell>
          <cell r="BO340" t="b">
            <v>0</v>
          </cell>
          <cell r="CA340" t="b">
            <v>0</v>
          </cell>
          <cell r="CB340" t="b">
            <v>0</v>
          </cell>
          <cell r="CD340" t="b">
            <v>0</v>
          </cell>
          <cell r="CE340" t="b">
            <v>0</v>
          </cell>
          <cell r="CG340" t="b">
            <v>0</v>
          </cell>
          <cell r="CH340" t="b">
            <v>0</v>
          </cell>
          <cell r="CP340" t="str">
            <v>ECSTRBPD</v>
          </cell>
          <cell r="CT340" t="b">
            <v>0</v>
          </cell>
          <cell r="CV340" t="b">
            <v>0</v>
          </cell>
          <cell r="CX340" t="b">
            <v>0</v>
          </cell>
          <cell r="CZ340" t="b">
            <v>0</v>
          </cell>
          <cell r="DB340" t="b">
            <v>0</v>
          </cell>
          <cell r="DD340" t="b">
            <v>0</v>
          </cell>
          <cell r="DF340" t="b">
            <v>0</v>
          </cell>
          <cell r="DH340" t="b">
            <v>0</v>
          </cell>
          <cell r="DJ340" t="b">
            <v>0</v>
          </cell>
          <cell r="DL340" t="b">
            <v>0</v>
          </cell>
          <cell r="DN340" t="b">
            <v>0</v>
          </cell>
          <cell r="DP340" t="b">
            <v>0</v>
          </cell>
          <cell r="DV340">
            <v>0</v>
          </cell>
          <cell r="DX340">
            <v>0</v>
          </cell>
          <cell r="DZ340">
            <v>0</v>
          </cell>
          <cell r="EB340">
            <v>0</v>
          </cell>
          <cell r="ED340">
            <v>0</v>
          </cell>
          <cell r="EF340">
            <v>0</v>
          </cell>
          <cell r="EJ340">
            <v>0</v>
          </cell>
          <cell r="EL340">
            <v>0</v>
          </cell>
          <cell r="EN340">
            <v>0</v>
          </cell>
          <cell r="EP340">
            <v>0</v>
          </cell>
          <cell r="ER340">
            <v>0</v>
          </cell>
          <cell r="ET340">
            <v>0</v>
          </cell>
          <cell r="EX340">
            <v>0</v>
          </cell>
          <cell r="EZ340">
            <v>0</v>
          </cell>
          <cell r="FD340">
            <v>0</v>
          </cell>
          <cell r="FF340">
            <v>0</v>
          </cell>
        </row>
        <row r="341">
          <cell r="A341" t="str">
            <v>Gaskedler_DKE0-5</v>
          </cell>
          <cell r="B341" t="str">
            <v>DK-East</v>
          </cell>
          <cell r="G341">
            <v>0</v>
          </cell>
          <cell r="H341">
            <v>164</v>
          </cell>
          <cell r="AK341">
            <v>0</v>
          </cell>
          <cell r="AL341">
            <v>160.22800000000001</v>
          </cell>
          <cell r="AN341">
            <v>0</v>
          </cell>
          <cell r="AO341">
            <v>0</v>
          </cell>
          <cell r="AP341">
            <v>1771.2</v>
          </cell>
          <cell r="AQ341">
            <v>0</v>
          </cell>
          <cell r="BG341" t="b">
            <v>0</v>
          </cell>
          <cell r="BO341" t="b">
            <v>0</v>
          </cell>
          <cell r="CA341" t="b">
            <v>0</v>
          </cell>
          <cell r="CB341" t="b">
            <v>0</v>
          </cell>
          <cell r="CD341" t="b">
            <v>0</v>
          </cell>
          <cell r="CE341" t="b">
            <v>0</v>
          </cell>
          <cell r="CG341" t="b">
            <v>0</v>
          </cell>
          <cell r="CH341" t="b">
            <v>0</v>
          </cell>
          <cell r="CP341" t="str">
            <v>EHGASBOD</v>
          </cell>
          <cell r="CT341" t="b">
            <v>0</v>
          </cell>
          <cell r="CV341" t="b">
            <v>0</v>
          </cell>
          <cell r="CX341" t="b">
            <v>0</v>
          </cell>
          <cell r="CZ341" t="b">
            <v>0</v>
          </cell>
          <cell r="DB341" t="b">
            <v>0</v>
          </cell>
          <cell r="DD341" t="b">
            <v>0</v>
          </cell>
          <cell r="DF341" t="b">
            <v>0</v>
          </cell>
          <cell r="DH341" t="b">
            <v>0</v>
          </cell>
          <cell r="DJ341" t="b">
            <v>0</v>
          </cell>
          <cell r="DL341" t="b">
            <v>0</v>
          </cell>
          <cell r="DN341" t="b">
            <v>0</v>
          </cell>
          <cell r="DP341" t="b">
            <v>0</v>
          </cell>
          <cell r="DV341">
            <v>0</v>
          </cell>
          <cell r="DX341">
            <v>0</v>
          </cell>
          <cell r="DZ341">
            <v>0</v>
          </cell>
          <cell r="EB341">
            <v>0</v>
          </cell>
          <cell r="ED341">
            <v>0</v>
          </cell>
          <cell r="EF341">
            <v>0</v>
          </cell>
          <cell r="EJ341">
            <v>0</v>
          </cell>
          <cell r="EL341">
            <v>0</v>
          </cell>
          <cell r="EN341">
            <v>0</v>
          </cell>
          <cell r="EP341">
            <v>0</v>
          </cell>
          <cell r="ER341">
            <v>0</v>
          </cell>
          <cell r="ET341">
            <v>0</v>
          </cell>
          <cell r="EX341">
            <v>0</v>
          </cell>
          <cell r="EZ341">
            <v>0</v>
          </cell>
          <cell r="FD341">
            <v>0</v>
          </cell>
          <cell r="FF341">
            <v>0</v>
          </cell>
        </row>
        <row r="342">
          <cell r="A342" t="str">
            <v>Gaskedler_DKE0-5</v>
          </cell>
          <cell r="B342" t="str">
            <v>DK-East</v>
          </cell>
          <cell r="G342">
            <v>0</v>
          </cell>
          <cell r="H342">
            <v>164</v>
          </cell>
          <cell r="AK342">
            <v>0</v>
          </cell>
          <cell r="AL342">
            <v>160.22800000000001</v>
          </cell>
          <cell r="AN342">
            <v>0</v>
          </cell>
          <cell r="AO342">
            <v>0</v>
          </cell>
          <cell r="AP342">
            <v>1771.2</v>
          </cell>
          <cell r="AQ342">
            <v>0</v>
          </cell>
          <cell r="BG342" t="b">
            <v>0</v>
          </cell>
          <cell r="BO342" t="b">
            <v>0</v>
          </cell>
          <cell r="CA342" t="b">
            <v>0</v>
          </cell>
          <cell r="CB342" t="b">
            <v>0</v>
          </cell>
          <cell r="CD342" t="b">
            <v>0</v>
          </cell>
          <cell r="CE342" t="b">
            <v>0</v>
          </cell>
          <cell r="CG342" t="b">
            <v>0</v>
          </cell>
          <cell r="CH342" t="b">
            <v>0</v>
          </cell>
          <cell r="CP342" t="str">
            <v>EHGASBOD</v>
          </cell>
          <cell r="CT342" t="b">
            <v>0</v>
          </cell>
          <cell r="CV342" t="b">
            <v>0</v>
          </cell>
          <cell r="CX342" t="b">
            <v>0</v>
          </cell>
          <cell r="CZ342" t="b">
            <v>0</v>
          </cell>
          <cell r="DB342" t="b">
            <v>0</v>
          </cell>
          <cell r="DD342" t="b">
            <v>0</v>
          </cell>
          <cell r="DF342" t="b">
            <v>0</v>
          </cell>
          <cell r="DH342" t="b">
            <v>0</v>
          </cell>
          <cell r="DJ342" t="b">
            <v>0</v>
          </cell>
          <cell r="DL342" t="b">
            <v>0</v>
          </cell>
          <cell r="DN342" t="b">
            <v>0</v>
          </cell>
          <cell r="DP342" t="b">
            <v>0</v>
          </cell>
          <cell r="DV342">
            <v>0</v>
          </cell>
          <cell r="DX342">
            <v>0</v>
          </cell>
          <cell r="DZ342">
            <v>0</v>
          </cell>
          <cell r="EB342">
            <v>0</v>
          </cell>
          <cell r="ED342">
            <v>0</v>
          </cell>
          <cell r="EF342">
            <v>0</v>
          </cell>
          <cell r="EJ342">
            <v>0</v>
          </cell>
          <cell r="EL342">
            <v>0</v>
          </cell>
          <cell r="EN342">
            <v>0</v>
          </cell>
          <cell r="EP342">
            <v>0</v>
          </cell>
          <cell r="ER342">
            <v>0</v>
          </cell>
          <cell r="ET342">
            <v>0</v>
          </cell>
          <cell r="EX342">
            <v>0</v>
          </cell>
          <cell r="EZ342">
            <v>0</v>
          </cell>
          <cell r="FD342">
            <v>0</v>
          </cell>
          <cell r="FF342">
            <v>0</v>
          </cell>
        </row>
        <row r="343">
          <cell r="A343" t="str">
            <v>Gaskedler_DKE0-5</v>
          </cell>
          <cell r="B343" t="str">
            <v>DK-East</v>
          </cell>
          <cell r="G343">
            <v>0</v>
          </cell>
          <cell r="H343">
            <v>164</v>
          </cell>
          <cell r="AK343">
            <v>0</v>
          </cell>
          <cell r="AL343">
            <v>160.22800000000001</v>
          </cell>
          <cell r="AN343">
            <v>0</v>
          </cell>
          <cell r="AO343">
            <v>0</v>
          </cell>
          <cell r="AP343">
            <v>1771.2</v>
          </cell>
          <cell r="AQ343">
            <v>0</v>
          </cell>
          <cell r="BG343" t="b">
            <v>0</v>
          </cell>
          <cell r="BO343" t="b">
            <v>0</v>
          </cell>
          <cell r="CA343" t="b">
            <v>0</v>
          </cell>
          <cell r="CB343" t="b">
            <v>0</v>
          </cell>
          <cell r="CD343" t="b">
            <v>0</v>
          </cell>
          <cell r="CE343" t="b">
            <v>0</v>
          </cell>
          <cell r="CG343" t="b">
            <v>0</v>
          </cell>
          <cell r="CH343" t="b">
            <v>0</v>
          </cell>
          <cell r="CP343" t="str">
            <v>EHGASBOD</v>
          </cell>
          <cell r="CT343" t="b">
            <v>0</v>
          </cell>
          <cell r="CV343" t="b">
            <v>0</v>
          </cell>
          <cell r="CX343" t="b">
            <v>0</v>
          </cell>
          <cell r="CZ343" t="b">
            <v>0</v>
          </cell>
          <cell r="DB343" t="b">
            <v>0</v>
          </cell>
          <cell r="DD343" t="b">
            <v>0</v>
          </cell>
          <cell r="DF343" t="b">
            <v>0</v>
          </cell>
          <cell r="DH343" t="b">
            <v>0</v>
          </cell>
          <cell r="DJ343" t="b">
            <v>0</v>
          </cell>
          <cell r="DL343" t="b">
            <v>0</v>
          </cell>
          <cell r="DN343" t="b">
            <v>0</v>
          </cell>
          <cell r="DP343" t="b">
            <v>0</v>
          </cell>
          <cell r="DV343">
            <v>0</v>
          </cell>
          <cell r="DX343">
            <v>0</v>
          </cell>
          <cell r="DZ343">
            <v>0</v>
          </cell>
          <cell r="EB343">
            <v>0</v>
          </cell>
          <cell r="ED343">
            <v>0</v>
          </cell>
          <cell r="EF343">
            <v>0</v>
          </cell>
          <cell r="EJ343">
            <v>0</v>
          </cell>
          <cell r="EL343">
            <v>0</v>
          </cell>
          <cell r="EN343">
            <v>0</v>
          </cell>
          <cell r="EP343">
            <v>0</v>
          </cell>
          <cell r="ER343">
            <v>0</v>
          </cell>
          <cell r="ET343">
            <v>0</v>
          </cell>
          <cell r="EX343">
            <v>0</v>
          </cell>
          <cell r="EZ343">
            <v>0</v>
          </cell>
          <cell r="FD343">
            <v>0</v>
          </cell>
          <cell r="FF343">
            <v>0</v>
          </cell>
        </row>
        <row r="344">
          <cell r="A344" t="str">
            <v>Biokedler_DKE0-5</v>
          </cell>
          <cell r="B344" t="str">
            <v>DK-East</v>
          </cell>
          <cell r="G344">
            <v>0</v>
          </cell>
          <cell r="H344">
            <v>9</v>
          </cell>
          <cell r="AK344">
            <v>0</v>
          </cell>
          <cell r="AL344">
            <v>8.5410000000000004</v>
          </cell>
          <cell r="AN344">
            <v>0</v>
          </cell>
          <cell r="AO344">
            <v>1.3090909090909092E-2</v>
          </cell>
          <cell r="AP344">
            <v>162.65454545454546</v>
          </cell>
          <cell r="AQ344">
            <v>0.45</v>
          </cell>
          <cell r="BG344" t="b">
            <v>0</v>
          </cell>
          <cell r="BO344" t="b">
            <v>0</v>
          </cell>
          <cell r="CA344" t="b">
            <v>0</v>
          </cell>
          <cell r="CB344" t="b">
            <v>0</v>
          </cell>
          <cell r="CD344" t="b">
            <v>0</v>
          </cell>
          <cell r="CE344" t="b">
            <v>0</v>
          </cell>
          <cell r="CG344" t="b">
            <v>0</v>
          </cell>
          <cell r="CH344" t="b">
            <v>0</v>
          </cell>
          <cell r="CP344" t="str">
            <v>EHWOOBOD</v>
          </cell>
          <cell r="CT344" t="b">
            <v>0</v>
          </cell>
          <cell r="CV344" t="b">
            <v>0</v>
          </cell>
          <cell r="CX344" t="b">
            <v>0</v>
          </cell>
          <cell r="CZ344" t="b">
            <v>0</v>
          </cell>
          <cell r="DB344" t="b">
            <v>0</v>
          </cell>
          <cell r="DD344" t="b">
            <v>0</v>
          </cell>
          <cell r="DF344" t="b">
            <v>0</v>
          </cell>
          <cell r="DH344" t="b">
            <v>0</v>
          </cell>
          <cell r="DJ344" t="b">
            <v>0</v>
          </cell>
          <cell r="DL344" t="b">
            <v>0</v>
          </cell>
          <cell r="DN344" t="b">
            <v>0</v>
          </cell>
          <cell r="DP344" t="b">
            <v>0</v>
          </cell>
          <cell r="DV344">
            <v>0</v>
          </cell>
          <cell r="DX344">
            <v>0</v>
          </cell>
          <cell r="DZ344">
            <v>0</v>
          </cell>
          <cell r="EB344">
            <v>0</v>
          </cell>
          <cell r="ED344">
            <v>0</v>
          </cell>
          <cell r="EF344">
            <v>0</v>
          </cell>
          <cell r="EJ344">
            <v>0</v>
          </cell>
          <cell r="EL344">
            <v>0</v>
          </cell>
          <cell r="EN344">
            <v>0</v>
          </cell>
          <cell r="EP344">
            <v>0</v>
          </cell>
          <cell r="ER344">
            <v>0</v>
          </cell>
          <cell r="ET344">
            <v>0</v>
          </cell>
          <cell r="EX344">
            <v>0</v>
          </cell>
          <cell r="EZ344">
            <v>0</v>
          </cell>
          <cell r="FD344">
            <v>0</v>
          </cell>
          <cell r="FF344">
            <v>0</v>
          </cell>
        </row>
        <row r="345">
          <cell r="A345" t="str">
            <v>Elkedler_DKE0-5_2013</v>
          </cell>
          <cell r="B345" t="str">
            <v>DK-East</v>
          </cell>
          <cell r="G345">
            <v>-4.5</v>
          </cell>
          <cell r="H345">
            <v>4.5</v>
          </cell>
          <cell r="AK345">
            <v>-4.5</v>
          </cell>
          <cell r="AL345">
            <v>0</v>
          </cell>
          <cell r="AN345">
            <v>0</v>
          </cell>
          <cell r="AO345">
            <v>0</v>
          </cell>
          <cell r="AP345">
            <v>0</v>
          </cell>
          <cell r="AQ345">
            <v>0</v>
          </cell>
          <cell r="BG345" t="b">
            <v>0</v>
          </cell>
          <cell r="BO345" t="b">
            <v>0</v>
          </cell>
          <cell r="CA345" t="b">
            <v>0</v>
          </cell>
          <cell r="CB345" t="b">
            <v>0</v>
          </cell>
          <cell r="CD345" t="b">
            <v>0</v>
          </cell>
          <cell r="CE345" t="b">
            <v>0</v>
          </cell>
          <cell r="CG345" t="b">
            <v>0</v>
          </cell>
          <cell r="CH345" t="b">
            <v>0</v>
          </cell>
          <cell r="CP345">
            <v>0</v>
          </cell>
          <cell r="CT345" t="b">
            <v>0</v>
          </cell>
          <cell r="CV345" t="b">
            <v>0</v>
          </cell>
          <cell r="CX345" t="b">
            <v>0</v>
          </cell>
          <cell r="CZ345" t="b">
            <v>0</v>
          </cell>
          <cell r="DB345" t="b">
            <v>0</v>
          </cell>
          <cell r="DD345" t="b">
            <v>0</v>
          </cell>
          <cell r="DF345" t="b">
            <v>0</v>
          </cell>
          <cell r="DH345" t="b">
            <v>0</v>
          </cell>
          <cell r="DJ345" t="b">
            <v>0</v>
          </cell>
          <cell r="DL345" t="b">
            <v>0</v>
          </cell>
          <cell r="DN345" t="b">
            <v>0</v>
          </cell>
          <cell r="DP345" t="b">
            <v>0</v>
          </cell>
          <cell r="DV345">
            <v>0</v>
          </cell>
          <cell r="DX345">
            <v>0</v>
          </cell>
          <cell r="DZ345">
            <v>0</v>
          </cell>
          <cell r="EB345">
            <v>0</v>
          </cell>
          <cell r="ED345">
            <v>0</v>
          </cell>
          <cell r="EF345">
            <v>0</v>
          </cell>
          <cell r="EJ345">
            <v>0</v>
          </cell>
          <cell r="EL345">
            <v>0</v>
          </cell>
          <cell r="EN345">
            <v>0</v>
          </cell>
          <cell r="EP345">
            <v>0</v>
          </cell>
          <cell r="ER345">
            <v>0</v>
          </cell>
          <cell r="ET345">
            <v>0</v>
          </cell>
          <cell r="EX345">
            <v>0</v>
          </cell>
          <cell r="EZ345">
            <v>0</v>
          </cell>
          <cell r="FD345">
            <v>0</v>
          </cell>
          <cell r="FF345">
            <v>0</v>
          </cell>
        </row>
        <row r="346">
          <cell r="A346" t="str">
            <v>Elkedler_DKE0-5_2014</v>
          </cell>
          <cell r="B346" t="str">
            <v>DK-East</v>
          </cell>
          <cell r="G346">
            <v>-3.5</v>
          </cell>
          <cell r="H346">
            <v>3.5</v>
          </cell>
          <cell r="AK346">
            <v>-3.5</v>
          </cell>
          <cell r="AL346">
            <v>0</v>
          </cell>
          <cell r="AN346">
            <v>0</v>
          </cell>
          <cell r="AO346">
            <v>0</v>
          </cell>
          <cell r="AP346">
            <v>0</v>
          </cell>
          <cell r="AQ346">
            <v>0</v>
          </cell>
          <cell r="BG346" t="b">
            <v>0</v>
          </cell>
          <cell r="BO346" t="b">
            <v>0</v>
          </cell>
          <cell r="CA346" t="b">
            <v>0</v>
          </cell>
          <cell r="CB346" t="b">
            <v>0</v>
          </cell>
          <cell r="CD346" t="b">
            <v>0</v>
          </cell>
          <cell r="CE346" t="b">
            <v>0</v>
          </cell>
          <cell r="CG346" t="b">
            <v>0</v>
          </cell>
          <cell r="CH346" t="b">
            <v>0</v>
          </cell>
          <cell r="CP346">
            <v>0</v>
          </cell>
          <cell r="CT346" t="b">
            <v>0</v>
          </cell>
          <cell r="CV346" t="b">
            <v>0</v>
          </cell>
          <cell r="CX346" t="b">
            <v>0</v>
          </cell>
          <cell r="CZ346" t="b">
            <v>0</v>
          </cell>
          <cell r="DB346" t="b">
            <v>0</v>
          </cell>
          <cell r="DD346" t="b">
            <v>0</v>
          </cell>
          <cell r="DF346" t="b">
            <v>0</v>
          </cell>
          <cell r="DH346" t="b">
            <v>0</v>
          </cell>
          <cell r="DJ346" t="b">
            <v>0</v>
          </cell>
          <cell r="DL346" t="b">
            <v>0</v>
          </cell>
          <cell r="DN346" t="b">
            <v>0</v>
          </cell>
          <cell r="DP346" t="b">
            <v>0</v>
          </cell>
          <cell r="DV346">
            <v>0</v>
          </cell>
          <cell r="DX346">
            <v>0</v>
          </cell>
          <cell r="DZ346">
            <v>0</v>
          </cell>
          <cell r="EB346">
            <v>0</v>
          </cell>
          <cell r="ED346">
            <v>0</v>
          </cell>
          <cell r="EF346">
            <v>0</v>
          </cell>
          <cell r="EJ346">
            <v>0</v>
          </cell>
          <cell r="EL346">
            <v>0</v>
          </cell>
          <cell r="EN346">
            <v>0</v>
          </cell>
          <cell r="EP346">
            <v>0</v>
          </cell>
          <cell r="ER346">
            <v>0</v>
          </cell>
          <cell r="ET346">
            <v>0</v>
          </cell>
          <cell r="EX346">
            <v>0</v>
          </cell>
          <cell r="EZ346">
            <v>0</v>
          </cell>
          <cell r="FD346">
            <v>0</v>
          </cell>
          <cell r="FF346">
            <v>0</v>
          </cell>
        </row>
        <row r="347">
          <cell r="A347" t="str">
            <v>Elkedler_DKE0-5_2015</v>
          </cell>
          <cell r="B347" t="str">
            <v>DK-East</v>
          </cell>
          <cell r="G347">
            <v>-3.5</v>
          </cell>
          <cell r="H347">
            <v>3.5</v>
          </cell>
          <cell r="AK347">
            <v>-3.5</v>
          </cell>
          <cell r="AL347">
            <v>0</v>
          </cell>
          <cell r="AN347">
            <v>0</v>
          </cell>
          <cell r="AO347">
            <v>0</v>
          </cell>
          <cell r="AP347">
            <v>0</v>
          </cell>
          <cell r="AQ347">
            <v>0</v>
          </cell>
          <cell r="BG347" t="b">
            <v>0</v>
          </cell>
          <cell r="BO347" t="b">
            <v>0</v>
          </cell>
          <cell r="CA347" t="b">
            <v>0</v>
          </cell>
          <cell r="CB347" t="b">
            <v>0</v>
          </cell>
          <cell r="CD347" t="b">
            <v>0</v>
          </cell>
          <cell r="CE347" t="b">
            <v>0</v>
          </cell>
          <cell r="CG347" t="b">
            <v>0</v>
          </cell>
          <cell r="CH347" t="b">
            <v>0</v>
          </cell>
          <cell r="CP347">
            <v>0</v>
          </cell>
          <cell r="CT347" t="b">
            <v>0</v>
          </cell>
          <cell r="CV347" t="b">
            <v>0</v>
          </cell>
          <cell r="CX347" t="b">
            <v>0</v>
          </cell>
          <cell r="CZ347" t="b">
            <v>0</v>
          </cell>
          <cell r="DB347" t="b">
            <v>0</v>
          </cell>
          <cell r="DD347" t="b">
            <v>0</v>
          </cell>
          <cell r="DF347" t="b">
            <v>0</v>
          </cell>
          <cell r="DH347" t="b">
            <v>0</v>
          </cell>
          <cell r="DJ347" t="b">
            <v>0</v>
          </cell>
          <cell r="DL347" t="b">
            <v>0</v>
          </cell>
          <cell r="DN347" t="b">
            <v>0</v>
          </cell>
          <cell r="DP347" t="b">
            <v>0</v>
          </cell>
          <cell r="DV347">
            <v>0</v>
          </cell>
          <cell r="DX347">
            <v>0</v>
          </cell>
          <cell r="DZ347">
            <v>0</v>
          </cell>
          <cell r="EB347">
            <v>0</v>
          </cell>
          <cell r="ED347">
            <v>0</v>
          </cell>
          <cell r="EF347">
            <v>0</v>
          </cell>
          <cell r="EJ347">
            <v>0</v>
          </cell>
          <cell r="EL347">
            <v>0</v>
          </cell>
          <cell r="EN347">
            <v>0</v>
          </cell>
          <cell r="EP347">
            <v>0</v>
          </cell>
          <cell r="ER347">
            <v>0</v>
          </cell>
          <cell r="ET347">
            <v>0</v>
          </cell>
          <cell r="EX347">
            <v>0</v>
          </cell>
          <cell r="EZ347">
            <v>0</v>
          </cell>
          <cell r="FD347">
            <v>0</v>
          </cell>
          <cell r="FF347">
            <v>0</v>
          </cell>
        </row>
        <row r="348">
          <cell r="A348" t="str">
            <v>Elkedler_DKE0-5_2016</v>
          </cell>
          <cell r="B348" t="str">
            <v>DK-East</v>
          </cell>
          <cell r="G348">
            <v>-3.5</v>
          </cell>
          <cell r="H348">
            <v>3.5</v>
          </cell>
          <cell r="AK348">
            <v>-3.5</v>
          </cell>
          <cell r="AL348">
            <v>0</v>
          </cell>
          <cell r="AN348">
            <v>0</v>
          </cell>
          <cell r="AO348">
            <v>0</v>
          </cell>
          <cell r="AP348">
            <v>0</v>
          </cell>
          <cell r="AQ348">
            <v>0</v>
          </cell>
          <cell r="BG348" t="b">
            <v>0</v>
          </cell>
          <cell r="BO348" t="b">
            <v>0</v>
          </cell>
          <cell r="CA348" t="b">
            <v>0</v>
          </cell>
          <cell r="CB348" t="b">
            <v>0</v>
          </cell>
          <cell r="CD348" t="b">
            <v>0</v>
          </cell>
          <cell r="CE348" t="b">
            <v>0</v>
          </cell>
          <cell r="CG348" t="b">
            <v>0</v>
          </cell>
          <cell r="CH348" t="b">
            <v>0</v>
          </cell>
          <cell r="CP348">
            <v>0</v>
          </cell>
          <cell r="CT348" t="b">
            <v>0</v>
          </cell>
          <cell r="CV348" t="b">
            <v>0</v>
          </cell>
          <cell r="CX348" t="b">
            <v>0</v>
          </cell>
          <cell r="CZ348" t="b">
            <v>0</v>
          </cell>
          <cell r="DB348" t="b">
            <v>0</v>
          </cell>
          <cell r="DD348" t="b">
            <v>0</v>
          </cell>
          <cell r="DF348" t="b">
            <v>0</v>
          </cell>
          <cell r="DH348" t="b">
            <v>0</v>
          </cell>
          <cell r="DJ348" t="b">
            <v>0</v>
          </cell>
          <cell r="DL348" t="b">
            <v>0</v>
          </cell>
          <cell r="DN348" t="b">
            <v>0</v>
          </cell>
          <cell r="DP348" t="b">
            <v>0</v>
          </cell>
          <cell r="DV348">
            <v>0</v>
          </cell>
          <cell r="DX348">
            <v>0</v>
          </cell>
          <cell r="DZ348">
            <v>0</v>
          </cell>
          <cell r="EB348">
            <v>0</v>
          </cell>
          <cell r="ED348">
            <v>0</v>
          </cell>
          <cell r="EF348">
            <v>0</v>
          </cell>
          <cell r="EJ348">
            <v>0</v>
          </cell>
          <cell r="EL348">
            <v>0</v>
          </cell>
          <cell r="EN348">
            <v>0</v>
          </cell>
          <cell r="EP348">
            <v>0</v>
          </cell>
          <cell r="ER348">
            <v>0</v>
          </cell>
          <cell r="ET348">
            <v>0</v>
          </cell>
          <cell r="EX348">
            <v>0</v>
          </cell>
          <cell r="EZ348">
            <v>0</v>
          </cell>
          <cell r="FD348">
            <v>0</v>
          </cell>
          <cell r="FF348">
            <v>0</v>
          </cell>
        </row>
        <row r="349">
          <cell r="A349" t="str">
            <v>Elkedler_DKE0-5_2017</v>
          </cell>
          <cell r="B349" t="str">
            <v>DK-East</v>
          </cell>
          <cell r="G349">
            <v>-3.5</v>
          </cell>
          <cell r="H349">
            <v>3.5</v>
          </cell>
          <cell r="AK349">
            <v>-3.5</v>
          </cell>
          <cell r="AL349">
            <v>0</v>
          </cell>
          <cell r="AN349">
            <v>0</v>
          </cell>
          <cell r="AO349">
            <v>0</v>
          </cell>
          <cell r="AP349">
            <v>0</v>
          </cell>
          <cell r="AQ349">
            <v>0</v>
          </cell>
          <cell r="BG349" t="b">
            <v>0</v>
          </cell>
          <cell r="BO349" t="b">
            <v>0</v>
          </cell>
          <cell r="CA349" t="b">
            <v>0</v>
          </cell>
          <cell r="CB349" t="b">
            <v>0</v>
          </cell>
          <cell r="CD349" t="b">
            <v>0</v>
          </cell>
          <cell r="CE349" t="b">
            <v>0</v>
          </cell>
          <cell r="CG349" t="b">
            <v>0</v>
          </cell>
          <cell r="CH349" t="b">
            <v>0</v>
          </cell>
          <cell r="CP349">
            <v>0</v>
          </cell>
          <cell r="CT349" t="b">
            <v>0</v>
          </cell>
          <cell r="CV349" t="b">
            <v>0</v>
          </cell>
          <cell r="CX349" t="b">
            <v>0</v>
          </cell>
          <cell r="CZ349" t="b">
            <v>0</v>
          </cell>
          <cell r="DB349" t="b">
            <v>0</v>
          </cell>
          <cell r="DD349" t="b">
            <v>0</v>
          </cell>
          <cell r="DF349" t="b">
            <v>0</v>
          </cell>
          <cell r="DH349" t="b">
            <v>0</v>
          </cell>
          <cell r="DJ349" t="b">
            <v>0</v>
          </cell>
          <cell r="DL349" t="b">
            <v>0</v>
          </cell>
          <cell r="DN349" t="b">
            <v>0</v>
          </cell>
          <cell r="DP349" t="b">
            <v>0</v>
          </cell>
          <cell r="DV349">
            <v>0</v>
          </cell>
          <cell r="DX349">
            <v>0</v>
          </cell>
          <cell r="DZ349">
            <v>0</v>
          </cell>
          <cell r="EB349">
            <v>0</v>
          </cell>
          <cell r="ED349">
            <v>0</v>
          </cell>
          <cell r="EF349">
            <v>0</v>
          </cell>
          <cell r="EJ349">
            <v>0</v>
          </cell>
          <cell r="EL349">
            <v>0</v>
          </cell>
          <cell r="EN349">
            <v>0</v>
          </cell>
          <cell r="EP349">
            <v>0</v>
          </cell>
          <cell r="ER349">
            <v>0</v>
          </cell>
          <cell r="ET349">
            <v>0</v>
          </cell>
          <cell r="EX349">
            <v>0</v>
          </cell>
          <cell r="EZ349">
            <v>0</v>
          </cell>
          <cell r="FD349">
            <v>0</v>
          </cell>
          <cell r="FF349">
            <v>0</v>
          </cell>
        </row>
        <row r="350">
          <cell r="A350" t="str">
            <v>Elkedler_DKE0-5_2018</v>
          </cell>
          <cell r="B350" t="str">
            <v>DK-East</v>
          </cell>
          <cell r="G350">
            <v>-3.5</v>
          </cell>
          <cell r="H350">
            <v>3.5</v>
          </cell>
          <cell r="AK350">
            <v>-3.5</v>
          </cell>
          <cell r="AL350">
            <v>0</v>
          </cell>
          <cell r="AN350">
            <v>0</v>
          </cell>
          <cell r="AO350">
            <v>0</v>
          </cell>
          <cell r="AP350">
            <v>0</v>
          </cell>
          <cell r="AQ350">
            <v>0</v>
          </cell>
          <cell r="BG350" t="b">
            <v>0</v>
          </cell>
          <cell r="BO350" t="b">
            <v>0</v>
          </cell>
          <cell r="CA350" t="b">
            <v>0</v>
          </cell>
          <cell r="CB350" t="b">
            <v>0</v>
          </cell>
          <cell r="CD350" t="b">
            <v>0</v>
          </cell>
          <cell r="CE350" t="b">
            <v>0</v>
          </cell>
          <cell r="CG350" t="b">
            <v>0</v>
          </cell>
          <cell r="CH350" t="b">
            <v>0</v>
          </cell>
          <cell r="CP350">
            <v>0</v>
          </cell>
          <cell r="CT350" t="b">
            <v>0</v>
          </cell>
          <cell r="CV350" t="b">
            <v>0</v>
          </cell>
          <cell r="CX350" t="b">
            <v>0</v>
          </cell>
          <cell r="CZ350" t="b">
            <v>0</v>
          </cell>
          <cell r="DB350" t="b">
            <v>0</v>
          </cell>
          <cell r="DD350" t="b">
            <v>0</v>
          </cell>
          <cell r="DF350" t="b">
            <v>0</v>
          </cell>
          <cell r="DH350" t="b">
            <v>0</v>
          </cell>
          <cell r="DJ350" t="b">
            <v>0</v>
          </cell>
          <cell r="DL350" t="b">
            <v>0</v>
          </cell>
          <cell r="DN350" t="b">
            <v>0</v>
          </cell>
          <cell r="DP350" t="b">
            <v>0</v>
          </cell>
          <cell r="DV350">
            <v>0</v>
          </cell>
          <cell r="DX350">
            <v>0</v>
          </cell>
          <cell r="DZ350">
            <v>0</v>
          </cell>
          <cell r="EB350">
            <v>0</v>
          </cell>
          <cell r="ED350">
            <v>0</v>
          </cell>
          <cell r="EF350">
            <v>0</v>
          </cell>
          <cell r="EJ350">
            <v>0</v>
          </cell>
          <cell r="EL350">
            <v>0</v>
          </cell>
          <cell r="EN350">
            <v>0</v>
          </cell>
          <cell r="EP350">
            <v>0</v>
          </cell>
          <cell r="ER350">
            <v>0</v>
          </cell>
          <cell r="ET350">
            <v>0</v>
          </cell>
          <cell r="EX350">
            <v>0</v>
          </cell>
          <cell r="EZ350">
            <v>0</v>
          </cell>
          <cell r="FD350">
            <v>0</v>
          </cell>
          <cell r="FF350">
            <v>0</v>
          </cell>
        </row>
        <row r="351">
          <cell r="A351" t="str">
            <v>Elkedler_DKE0-5_2019</v>
          </cell>
          <cell r="B351" t="str">
            <v>DK-East</v>
          </cell>
          <cell r="G351">
            <v>-3.5</v>
          </cell>
          <cell r="H351">
            <v>3.5</v>
          </cell>
          <cell r="AK351">
            <v>-3.5</v>
          </cell>
          <cell r="AL351">
            <v>0</v>
          </cell>
          <cell r="AN351">
            <v>0</v>
          </cell>
          <cell r="AO351">
            <v>0</v>
          </cell>
          <cell r="AP351">
            <v>0</v>
          </cell>
          <cell r="AQ351">
            <v>0</v>
          </cell>
          <cell r="BG351" t="b">
            <v>0</v>
          </cell>
          <cell r="BO351" t="b">
            <v>0</v>
          </cell>
          <cell r="CA351" t="b">
            <v>0</v>
          </cell>
          <cell r="CB351" t="b">
            <v>0</v>
          </cell>
          <cell r="CD351" t="b">
            <v>0</v>
          </cell>
          <cell r="CE351" t="b">
            <v>0</v>
          </cell>
          <cell r="CG351" t="b">
            <v>0</v>
          </cell>
          <cell r="CH351" t="b">
            <v>0</v>
          </cell>
          <cell r="CP351">
            <v>0</v>
          </cell>
          <cell r="CT351" t="b">
            <v>0</v>
          </cell>
          <cell r="CV351" t="b">
            <v>0</v>
          </cell>
          <cell r="CX351" t="b">
            <v>0</v>
          </cell>
          <cell r="CZ351" t="b">
            <v>0</v>
          </cell>
          <cell r="DB351" t="b">
            <v>0</v>
          </cell>
          <cell r="DD351" t="b">
            <v>0</v>
          </cell>
          <cell r="DF351" t="b">
            <v>0</v>
          </cell>
          <cell r="DH351" t="b">
            <v>0</v>
          </cell>
          <cell r="DJ351" t="b">
            <v>0</v>
          </cell>
          <cell r="DL351" t="b">
            <v>0</v>
          </cell>
          <cell r="DN351" t="b">
            <v>0</v>
          </cell>
          <cell r="DP351" t="b">
            <v>0</v>
          </cell>
          <cell r="DV351">
            <v>0</v>
          </cell>
          <cell r="DX351">
            <v>0</v>
          </cell>
          <cell r="DZ351">
            <v>0</v>
          </cell>
          <cell r="EB351">
            <v>0</v>
          </cell>
          <cell r="ED351">
            <v>0</v>
          </cell>
          <cell r="EF351">
            <v>0</v>
          </cell>
          <cell r="EJ351">
            <v>0</v>
          </cell>
          <cell r="EL351">
            <v>0</v>
          </cell>
          <cell r="EN351">
            <v>0</v>
          </cell>
          <cell r="EP351">
            <v>0</v>
          </cell>
          <cell r="ER351">
            <v>0</v>
          </cell>
          <cell r="ET351">
            <v>0</v>
          </cell>
          <cell r="EX351">
            <v>0</v>
          </cell>
          <cell r="EZ351">
            <v>0</v>
          </cell>
          <cell r="FD351">
            <v>0</v>
          </cell>
          <cell r="FF351">
            <v>0</v>
          </cell>
        </row>
        <row r="352">
          <cell r="A352" t="str">
            <v>Elkedler_DKE0-5_2020</v>
          </cell>
          <cell r="B352" t="str">
            <v>DK-East</v>
          </cell>
          <cell r="G352">
            <v>-3.5</v>
          </cell>
          <cell r="H352">
            <v>3.5</v>
          </cell>
          <cell r="AK352">
            <v>-3.5</v>
          </cell>
          <cell r="AL352">
            <v>0</v>
          </cell>
          <cell r="AN352">
            <v>0</v>
          </cell>
          <cell r="AO352">
            <v>0</v>
          </cell>
          <cell r="AP352">
            <v>0</v>
          </cell>
          <cell r="AQ352">
            <v>0</v>
          </cell>
          <cell r="BG352" t="b">
            <v>0</v>
          </cell>
          <cell r="BO352" t="b">
            <v>0</v>
          </cell>
          <cell r="CA352" t="b">
            <v>0</v>
          </cell>
          <cell r="CB352" t="b">
            <v>0</v>
          </cell>
          <cell r="CD352" t="b">
            <v>0</v>
          </cell>
          <cell r="CE352" t="b">
            <v>0</v>
          </cell>
          <cell r="CG352" t="b">
            <v>0</v>
          </cell>
          <cell r="CH352" t="b">
            <v>0</v>
          </cell>
          <cell r="CP352">
            <v>0</v>
          </cell>
          <cell r="CT352" t="b">
            <v>0</v>
          </cell>
          <cell r="CV352" t="b">
            <v>0</v>
          </cell>
          <cell r="CX352" t="b">
            <v>0</v>
          </cell>
          <cell r="CZ352" t="b">
            <v>0</v>
          </cell>
          <cell r="DB352" t="b">
            <v>0</v>
          </cell>
          <cell r="DD352" t="b">
            <v>0</v>
          </cell>
          <cell r="DF352" t="b">
            <v>0</v>
          </cell>
          <cell r="DH352" t="b">
            <v>0</v>
          </cell>
          <cell r="DJ352" t="b">
            <v>0</v>
          </cell>
          <cell r="DL352" t="b">
            <v>0</v>
          </cell>
          <cell r="DN352" t="b">
            <v>0</v>
          </cell>
          <cell r="DP352" t="b">
            <v>0</v>
          </cell>
          <cell r="DV352">
            <v>0</v>
          </cell>
          <cell r="DX352">
            <v>0</v>
          </cell>
          <cell r="DZ352">
            <v>0</v>
          </cell>
          <cell r="EB352">
            <v>0</v>
          </cell>
          <cell r="ED352">
            <v>0</v>
          </cell>
          <cell r="EF352">
            <v>0</v>
          </cell>
          <cell r="EJ352">
            <v>0</v>
          </cell>
          <cell r="EL352">
            <v>0</v>
          </cell>
          <cell r="EN352">
            <v>0</v>
          </cell>
          <cell r="EP352">
            <v>0</v>
          </cell>
          <cell r="ER352">
            <v>0</v>
          </cell>
          <cell r="ET352">
            <v>0</v>
          </cell>
          <cell r="EX352">
            <v>0</v>
          </cell>
          <cell r="EZ352">
            <v>0</v>
          </cell>
          <cell r="FD352">
            <v>0</v>
          </cell>
          <cell r="FF352">
            <v>0</v>
          </cell>
        </row>
        <row r="353">
          <cell r="A353" t="str">
            <v>VarmelagerDKE0-5</v>
          </cell>
          <cell r="B353" t="str">
            <v>DK-East</v>
          </cell>
          <cell r="G353">
            <v>0</v>
          </cell>
          <cell r="H353">
            <v>10</v>
          </cell>
          <cell r="AK353">
            <v>0</v>
          </cell>
          <cell r="AL353">
            <v>0</v>
          </cell>
          <cell r="AN353">
            <v>0</v>
          </cell>
          <cell r="AO353">
            <v>0</v>
          </cell>
          <cell r="AP353">
            <v>0</v>
          </cell>
          <cell r="AQ353">
            <v>0</v>
          </cell>
          <cell r="BG353" t="b">
            <v>0</v>
          </cell>
          <cell r="BO353" t="b">
            <v>0</v>
          </cell>
          <cell r="CA353" t="b">
            <v>0</v>
          </cell>
          <cell r="CB353" t="b">
            <v>0</v>
          </cell>
          <cell r="CD353" t="b">
            <v>0</v>
          </cell>
          <cell r="CE353" t="b">
            <v>0</v>
          </cell>
          <cell r="CG353" t="b">
            <v>0</v>
          </cell>
          <cell r="CH353" t="b">
            <v>0</v>
          </cell>
          <cell r="CP353">
            <v>0</v>
          </cell>
          <cell r="CT353" t="b">
            <v>0</v>
          </cell>
          <cell r="CV353" t="b">
            <v>0</v>
          </cell>
          <cell r="CX353" t="b">
            <v>0</v>
          </cell>
          <cell r="CZ353" t="b">
            <v>0</v>
          </cell>
          <cell r="DB353" t="b">
            <v>0</v>
          </cell>
          <cell r="DD353" t="b">
            <v>0</v>
          </cell>
          <cell r="DF353" t="b">
            <v>0</v>
          </cell>
          <cell r="DH353" t="b">
            <v>0</v>
          </cell>
          <cell r="DJ353" t="b">
            <v>0</v>
          </cell>
          <cell r="DL353" t="b">
            <v>0</v>
          </cell>
          <cell r="DN353" t="b">
            <v>0</v>
          </cell>
          <cell r="DP353" t="b">
            <v>0</v>
          </cell>
          <cell r="DV353">
            <v>0</v>
          </cell>
          <cell r="DX353">
            <v>0</v>
          </cell>
          <cell r="DZ353">
            <v>0</v>
          </cell>
          <cell r="EB353">
            <v>0</v>
          </cell>
          <cell r="ED353">
            <v>0</v>
          </cell>
          <cell r="EF353">
            <v>0</v>
          </cell>
          <cell r="EJ353">
            <v>0</v>
          </cell>
          <cell r="EL353">
            <v>0</v>
          </cell>
          <cell r="EN353">
            <v>0</v>
          </cell>
          <cell r="EP353">
            <v>0</v>
          </cell>
          <cell r="ER353">
            <v>0</v>
          </cell>
          <cell r="ET353">
            <v>0</v>
          </cell>
          <cell r="EX353">
            <v>0</v>
          </cell>
          <cell r="EZ353">
            <v>0</v>
          </cell>
          <cell r="FD353">
            <v>0</v>
          </cell>
          <cell r="FF353">
            <v>0</v>
          </cell>
        </row>
        <row r="354">
          <cell r="A354" t="str">
            <v>Affaldskedler_DKE0</v>
          </cell>
          <cell r="B354" t="str">
            <v>DK-East</v>
          </cell>
          <cell r="G354">
            <v>0</v>
          </cell>
          <cell r="H354">
            <v>2</v>
          </cell>
          <cell r="AK354">
            <v>0</v>
          </cell>
          <cell r="AL354">
            <v>1.3360000000000001</v>
          </cell>
          <cell r="AN354">
            <v>0</v>
          </cell>
          <cell r="AO354">
            <v>0.39600000000000002</v>
          </cell>
          <cell r="AP354">
            <v>0</v>
          </cell>
          <cell r="AQ354">
            <v>0.14000000000000001</v>
          </cell>
          <cell r="BG354" t="b">
            <v>0</v>
          </cell>
          <cell r="BO354" t="b">
            <v>0</v>
          </cell>
          <cell r="CA354" t="b">
            <v>0</v>
          </cell>
          <cell r="CB354" t="b">
            <v>0</v>
          </cell>
          <cell r="CD354" t="b">
            <v>0</v>
          </cell>
          <cell r="CE354" t="b">
            <v>0</v>
          </cell>
          <cell r="CG354" t="b">
            <v>0</v>
          </cell>
          <cell r="CH354" t="b">
            <v>0</v>
          </cell>
          <cell r="CP354" t="str">
            <v>EHWSTBOD</v>
          </cell>
          <cell r="CT354" t="b">
            <v>0</v>
          </cell>
          <cell r="CV354" t="b">
            <v>0</v>
          </cell>
          <cell r="CX354" t="b">
            <v>0</v>
          </cell>
          <cell r="CZ354" t="b">
            <v>0</v>
          </cell>
          <cell r="DB354" t="b">
            <v>0</v>
          </cell>
          <cell r="DD354" t="b">
            <v>0</v>
          </cell>
          <cell r="DF354" t="b">
            <v>0</v>
          </cell>
          <cell r="DH354" t="b">
            <v>0</v>
          </cell>
          <cell r="DJ354" t="b">
            <v>0</v>
          </cell>
          <cell r="DL354" t="b">
            <v>0</v>
          </cell>
          <cell r="DN354" t="b">
            <v>0</v>
          </cell>
          <cell r="DP354" t="b">
            <v>0</v>
          </cell>
          <cell r="DV354">
            <v>0</v>
          </cell>
          <cell r="DX354">
            <v>0</v>
          </cell>
          <cell r="DZ354">
            <v>0</v>
          </cell>
          <cell r="EB354">
            <v>0</v>
          </cell>
          <cell r="ED354">
            <v>0</v>
          </cell>
          <cell r="EF354">
            <v>0</v>
          </cell>
          <cell r="EJ354">
            <v>0</v>
          </cell>
          <cell r="EL354">
            <v>0</v>
          </cell>
          <cell r="EN354">
            <v>0</v>
          </cell>
          <cell r="EP354">
            <v>0</v>
          </cell>
          <cell r="ER354">
            <v>0</v>
          </cell>
          <cell r="ET354">
            <v>0</v>
          </cell>
          <cell r="EX354">
            <v>0</v>
          </cell>
          <cell r="EZ354">
            <v>0</v>
          </cell>
          <cell r="FD354">
            <v>0</v>
          </cell>
          <cell r="FF354">
            <v>0</v>
          </cell>
        </row>
        <row r="355">
          <cell r="A355" t="str">
            <v>Affaldskedler_DKE0</v>
          </cell>
          <cell r="B355" t="str">
            <v>DK-East</v>
          </cell>
          <cell r="G355">
            <v>0</v>
          </cell>
          <cell r="H355">
            <v>2</v>
          </cell>
          <cell r="AK355">
            <v>0</v>
          </cell>
          <cell r="AL355">
            <v>1.3360000000000001</v>
          </cell>
          <cell r="AN355">
            <v>0</v>
          </cell>
          <cell r="AO355">
            <v>0.39600000000000002</v>
          </cell>
          <cell r="AP355">
            <v>0</v>
          </cell>
          <cell r="AQ355">
            <v>0.14000000000000001</v>
          </cell>
          <cell r="BG355" t="b">
            <v>0</v>
          </cell>
          <cell r="BO355" t="b">
            <v>0</v>
          </cell>
          <cell r="CA355" t="b">
            <v>0</v>
          </cell>
          <cell r="CB355" t="b">
            <v>0</v>
          </cell>
          <cell r="CD355" t="b">
            <v>0</v>
          </cell>
          <cell r="CE355" t="b">
            <v>0</v>
          </cell>
          <cell r="CG355" t="b">
            <v>0</v>
          </cell>
          <cell r="CH355" t="b">
            <v>0</v>
          </cell>
          <cell r="CP355" t="str">
            <v>EHWSTBOD</v>
          </cell>
          <cell r="CT355" t="b">
            <v>0</v>
          </cell>
          <cell r="CV355" t="b">
            <v>0</v>
          </cell>
          <cell r="CX355" t="b">
            <v>0</v>
          </cell>
          <cell r="CZ355" t="b">
            <v>0</v>
          </cell>
          <cell r="DB355" t="b">
            <v>0</v>
          </cell>
          <cell r="DD355" t="b">
            <v>0</v>
          </cell>
          <cell r="DF355" t="b">
            <v>0</v>
          </cell>
          <cell r="DH355" t="b">
            <v>0</v>
          </cell>
          <cell r="DJ355" t="b">
            <v>0</v>
          </cell>
          <cell r="DL355" t="b">
            <v>0</v>
          </cell>
          <cell r="DN355" t="b">
            <v>0</v>
          </cell>
          <cell r="DP355" t="b">
            <v>0</v>
          </cell>
          <cell r="DV355">
            <v>0</v>
          </cell>
          <cell r="DX355">
            <v>0</v>
          </cell>
          <cell r="DZ355">
            <v>0</v>
          </cell>
          <cell r="EB355">
            <v>0</v>
          </cell>
          <cell r="ED355">
            <v>0</v>
          </cell>
          <cell r="EF355">
            <v>0</v>
          </cell>
          <cell r="EJ355">
            <v>0</v>
          </cell>
          <cell r="EL355">
            <v>0</v>
          </cell>
          <cell r="EN355">
            <v>0</v>
          </cell>
          <cell r="EP355">
            <v>0</v>
          </cell>
          <cell r="ER355">
            <v>0</v>
          </cell>
          <cell r="ET355">
            <v>0</v>
          </cell>
          <cell r="EX355">
            <v>0</v>
          </cell>
          <cell r="EZ355">
            <v>0</v>
          </cell>
          <cell r="FD355">
            <v>0</v>
          </cell>
          <cell r="FF355">
            <v>0</v>
          </cell>
        </row>
        <row r="356">
          <cell r="A356" t="str">
            <v>Gaskedler_DKE0</v>
          </cell>
          <cell r="B356" t="str">
            <v>DK-East</v>
          </cell>
          <cell r="G356">
            <v>0</v>
          </cell>
          <cell r="H356">
            <v>207</v>
          </cell>
          <cell r="AK356">
            <v>0</v>
          </cell>
          <cell r="AL356">
            <v>188.577</v>
          </cell>
          <cell r="AN356">
            <v>0</v>
          </cell>
          <cell r="AO356">
            <v>0</v>
          </cell>
          <cell r="AP356">
            <v>2321.85</v>
          </cell>
          <cell r="AQ356">
            <v>0</v>
          </cell>
          <cell r="BG356" t="b">
            <v>0</v>
          </cell>
          <cell r="BO356" t="b">
            <v>0</v>
          </cell>
          <cell r="CA356" t="b">
            <v>0</v>
          </cell>
          <cell r="CB356" t="b">
            <v>0</v>
          </cell>
          <cell r="CD356" t="b">
            <v>0</v>
          </cell>
          <cell r="CE356" t="b">
            <v>0</v>
          </cell>
          <cell r="CG356" t="b">
            <v>0</v>
          </cell>
          <cell r="CH356" t="b">
            <v>0</v>
          </cell>
          <cell r="CP356" t="str">
            <v>EHGASBOD</v>
          </cell>
          <cell r="CT356" t="b">
            <v>0</v>
          </cell>
          <cell r="CV356" t="b">
            <v>0</v>
          </cell>
          <cell r="CX356" t="b">
            <v>0</v>
          </cell>
          <cell r="CZ356" t="b">
            <v>0</v>
          </cell>
          <cell r="DB356" t="b">
            <v>0</v>
          </cell>
          <cell r="DD356" t="b">
            <v>0</v>
          </cell>
          <cell r="DF356" t="b">
            <v>0</v>
          </cell>
          <cell r="DH356" t="b">
            <v>0</v>
          </cell>
          <cell r="DJ356" t="b">
            <v>0</v>
          </cell>
          <cell r="DL356" t="b">
            <v>0</v>
          </cell>
          <cell r="DN356" t="b">
            <v>0</v>
          </cell>
          <cell r="DP356" t="b">
            <v>0</v>
          </cell>
          <cell r="DV356">
            <v>0</v>
          </cell>
          <cell r="DX356">
            <v>0</v>
          </cell>
          <cell r="DZ356">
            <v>0</v>
          </cell>
          <cell r="EB356">
            <v>0</v>
          </cell>
          <cell r="ED356">
            <v>0</v>
          </cell>
          <cell r="EF356">
            <v>0</v>
          </cell>
          <cell r="EJ356">
            <v>0</v>
          </cell>
          <cell r="EL356">
            <v>0</v>
          </cell>
          <cell r="EN356">
            <v>0</v>
          </cell>
          <cell r="EP356">
            <v>0</v>
          </cell>
          <cell r="ER356">
            <v>0</v>
          </cell>
          <cell r="ET356">
            <v>0</v>
          </cell>
          <cell r="EX356">
            <v>0</v>
          </cell>
          <cell r="EZ356">
            <v>0</v>
          </cell>
          <cell r="FD356">
            <v>0</v>
          </cell>
          <cell r="FF356">
            <v>0</v>
          </cell>
        </row>
        <row r="357">
          <cell r="A357" t="str">
            <v>Gaskedler_DKE0</v>
          </cell>
          <cell r="B357" t="str">
            <v>DK-East</v>
          </cell>
          <cell r="G357">
            <v>0</v>
          </cell>
          <cell r="H357">
            <v>207</v>
          </cell>
          <cell r="AK357">
            <v>0</v>
          </cell>
          <cell r="AL357">
            <v>188.577</v>
          </cell>
          <cell r="AN357">
            <v>0</v>
          </cell>
          <cell r="AO357">
            <v>0</v>
          </cell>
          <cell r="AP357">
            <v>2321.85</v>
          </cell>
          <cell r="AQ357">
            <v>0</v>
          </cell>
          <cell r="BG357" t="b">
            <v>0</v>
          </cell>
          <cell r="BO357" t="b">
            <v>0</v>
          </cell>
          <cell r="CA357" t="b">
            <v>0</v>
          </cell>
          <cell r="CB357" t="b">
            <v>0</v>
          </cell>
          <cell r="CD357" t="b">
            <v>0</v>
          </cell>
          <cell r="CE357" t="b">
            <v>0</v>
          </cell>
          <cell r="CG357" t="b">
            <v>0</v>
          </cell>
          <cell r="CH357" t="b">
            <v>0</v>
          </cell>
          <cell r="CP357" t="str">
            <v>EHGASBOD</v>
          </cell>
          <cell r="CT357" t="b">
            <v>0</v>
          </cell>
          <cell r="CV357" t="b">
            <v>0</v>
          </cell>
          <cell r="CX357" t="b">
            <v>0</v>
          </cell>
          <cell r="CZ357" t="b">
            <v>0</v>
          </cell>
          <cell r="DB357" t="b">
            <v>0</v>
          </cell>
          <cell r="DD357" t="b">
            <v>0</v>
          </cell>
          <cell r="DF357" t="b">
            <v>0</v>
          </cell>
          <cell r="DH357" t="b">
            <v>0</v>
          </cell>
          <cell r="DJ357" t="b">
            <v>0</v>
          </cell>
          <cell r="DL357" t="b">
            <v>0</v>
          </cell>
          <cell r="DN357" t="b">
            <v>0</v>
          </cell>
          <cell r="DP357" t="b">
            <v>0</v>
          </cell>
          <cell r="DV357">
            <v>0</v>
          </cell>
          <cell r="DX357">
            <v>0</v>
          </cell>
          <cell r="DZ357">
            <v>0</v>
          </cell>
          <cell r="EB357">
            <v>0</v>
          </cell>
          <cell r="ED357">
            <v>0</v>
          </cell>
          <cell r="EF357">
            <v>0</v>
          </cell>
          <cell r="EJ357">
            <v>0</v>
          </cell>
          <cell r="EL357">
            <v>0</v>
          </cell>
          <cell r="EN357">
            <v>0</v>
          </cell>
          <cell r="EP357">
            <v>0</v>
          </cell>
          <cell r="ER357">
            <v>0</v>
          </cell>
          <cell r="ET357">
            <v>0</v>
          </cell>
          <cell r="EX357">
            <v>0</v>
          </cell>
          <cell r="EZ357">
            <v>0</v>
          </cell>
          <cell r="FD357">
            <v>0</v>
          </cell>
          <cell r="FF357">
            <v>0</v>
          </cell>
        </row>
        <row r="358">
          <cell r="A358" t="str">
            <v>Gaskedler_DKE0</v>
          </cell>
          <cell r="B358" t="str">
            <v>DK-East</v>
          </cell>
          <cell r="G358">
            <v>0</v>
          </cell>
          <cell r="H358">
            <v>207</v>
          </cell>
          <cell r="AK358">
            <v>0</v>
          </cell>
          <cell r="AL358">
            <v>188.577</v>
          </cell>
          <cell r="AN358">
            <v>0</v>
          </cell>
          <cell r="AO358">
            <v>0</v>
          </cell>
          <cell r="AP358">
            <v>2321.85</v>
          </cell>
          <cell r="AQ358">
            <v>0</v>
          </cell>
          <cell r="BG358" t="b">
            <v>0</v>
          </cell>
          <cell r="BO358" t="b">
            <v>0</v>
          </cell>
          <cell r="CA358" t="b">
            <v>0</v>
          </cell>
          <cell r="CB358" t="b">
            <v>0</v>
          </cell>
          <cell r="CD358" t="b">
            <v>0</v>
          </cell>
          <cell r="CE358" t="b">
            <v>0</v>
          </cell>
          <cell r="CG358" t="b">
            <v>0</v>
          </cell>
          <cell r="CH358" t="b">
            <v>0</v>
          </cell>
          <cell r="CP358" t="str">
            <v>EHGASBOD</v>
          </cell>
          <cell r="CT358" t="b">
            <v>0</v>
          </cell>
          <cell r="CV358" t="b">
            <v>0</v>
          </cell>
          <cell r="CX358" t="b">
            <v>0</v>
          </cell>
          <cell r="CZ358" t="b">
            <v>0</v>
          </cell>
          <cell r="DB358" t="b">
            <v>0</v>
          </cell>
          <cell r="DD358" t="b">
            <v>0</v>
          </cell>
          <cell r="DF358" t="b">
            <v>0</v>
          </cell>
          <cell r="DH358" t="b">
            <v>0</v>
          </cell>
          <cell r="DJ358" t="b">
            <v>0</v>
          </cell>
          <cell r="DL358" t="b">
            <v>0</v>
          </cell>
          <cell r="DN358" t="b">
            <v>0</v>
          </cell>
          <cell r="DP358" t="b">
            <v>0</v>
          </cell>
          <cell r="DV358">
            <v>0</v>
          </cell>
          <cell r="DX358">
            <v>0</v>
          </cell>
          <cell r="DZ358">
            <v>0</v>
          </cell>
          <cell r="EB358">
            <v>0</v>
          </cell>
          <cell r="ED358">
            <v>0</v>
          </cell>
          <cell r="EF358">
            <v>0</v>
          </cell>
          <cell r="EJ358">
            <v>0</v>
          </cell>
          <cell r="EL358">
            <v>0</v>
          </cell>
          <cell r="EN358">
            <v>0</v>
          </cell>
          <cell r="EP358">
            <v>0</v>
          </cell>
          <cell r="ER358">
            <v>0</v>
          </cell>
          <cell r="ET358">
            <v>0</v>
          </cell>
          <cell r="EX358">
            <v>0</v>
          </cell>
          <cell r="EZ358">
            <v>0</v>
          </cell>
          <cell r="FD358">
            <v>0</v>
          </cell>
          <cell r="FF358">
            <v>0</v>
          </cell>
        </row>
        <row r="359">
          <cell r="A359" t="str">
            <v>Biokedler_DKE0</v>
          </cell>
          <cell r="B359" t="str">
            <v>DK-East</v>
          </cell>
          <cell r="G359">
            <v>0</v>
          </cell>
          <cell r="H359">
            <v>224</v>
          </cell>
          <cell r="AK359">
            <v>0</v>
          </cell>
          <cell r="AL359">
            <v>215.93599999999998</v>
          </cell>
          <cell r="AN359">
            <v>0</v>
          </cell>
          <cell r="AO359">
            <v>5.5596800000000002</v>
          </cell>
          <cell r="AP359">
            <v>7235.1999999999989</v>
          </cell>
          <cell r="AQ359">
            <v>11.200000000000001</v>
          </cell>
          <cell r="BG359" t="b">
            <v>0</v>
          </cell>
          <cell r="BO359" t="b">
            <v>0</v>
          </cell>
          <cell r="CA359" t="b">
            <v>0</v>
          </cell>
          <cell r="CB359" t="b">
            <v>0</v>
          </cell>
          <cell r="CD359" t="b">
            <v>0</v>
          </cell>
          <cell r="CE359" t="b">
            <v>0</v>
          </cell>
          <cell r="CG359" t="b">
            <v>0</v>
          </cell>
          <cell r="CH359" t="b">
            <v>0</v>
          </cell>
          <cell r="CP359" t="str">
            <v>EHSTRBOD</v>
          </cell>
          <cell r="CT359" t="b">
            <v>0</v>
          </cell>
          <cell r="CV359" t="b">
            <v>0</v>
          </cell>
          <cell r="CX359" t="b">
            <v>0</v>
          </cell>
          <cell r="CZ359" t="b">
            <v>0</v>
          </cell>
          <cell r="DB359" t="b">
            <v>0</v>
          </cell>
          <cell r="DD359" t="b">
            <v>0</v>
          </cell>
          <cell r="DF359" t="b">
            <v>0</v>
          </cell>
          <cell r="DH359" t="b">
            <v>0</v>
          </cell>
          <cell r="DJ359" t="b">
            <v>0</v>
          </cell>
          <cell r="DL359" t="b">
            <v>0</v>
          </cell>
          <cell r="DN359" t="b">
            <v>0</v>
          </cell>
          <cell r="DP359" t="b">
            <v>0</v>
          </cell>
          <cell r="DV359">
            <v>0</v>
          </cell>
          <cell r="DX359">
            <v>0</v>
          </cell>
          <cell r="DZ359">
            <v>0</v>
          </cell>
          <cell r="EB359">
            <v>0</v>
          </cell>
          <cell r="ED359">
            <v>0</v>
          </cell>
          <cell r="EF359">
            <v>0</v>
          </cell>
          <cell r="EJ359">
            <v>0</v>
          </cell>
          <cell r="EL359">
            <v>0</v>
          </cell>
          <cell r="EN359">
            <v>0</v>
          </cell>
          <cell r="EP359">
            <v>0</v>
          </cell>
          <cell r="ER359">
            <v>0</v>
          </cell>
          <cell r="ET359">
            <v>0</v>
          </cell>
          <cell r="EX359">
            <v>0</v>
          </cell>
          <cell r="EZ359">
            <v>0</v>
          </cell>
          <cell r="FD359">
            <v>0</v>
          </cell>
          <cell r="FF359">
            <v>0</v>
          </cell>
        </row>
        <row r="360">
          <cell r="A360" t="str">
            <v>OVV_DKE0</v>
          </cell>
          <cell r="B360" t="str">
            <v>DK-East</v>
          </cell>
          <cell r="G360">
            <v>0</v>
          </cell>
          <cell r="H360">
            <v>2</v>
          </cell>
          <cell r="N360">
            <v>11.667464117575319</v>
          </cell>
          <cell r="AK360">
            <v>0</v>
          </cell>
          <cell r="AL360">
            <v>0</v>
          </cell>
          <cell r="AN360">
            <v>0</v>
          </cell>
          <cell r="AO360">
            <v>0</v>
          </cell>
          <cell r="AP360">
            <v>0</v>
          </cell>
          <cell r="AQ360">
            <v>0</v>
          </cell>
          <cell r="BG360" t="b">
            <v>0</v>
          </cell>
          <cell r="BO360" t="b">
            <v>0</v>
          </cell>
          <cell r="CA360" t="b">
            <v>0</v>
          </cell>
          <cell r="CB360" t="b">
            <v>0</v>
          </cell>
          <cell r="CD360" t="b">
            <v>0</v>
          </cell>
          <cell r="CE360" t="b">
            <v>0</v>
          </cell>
          <cell r="CG360" t="b">
            <v>0</v>
          </cell>
          <cell r="CH360" t="b">
            <v>0</v>
          </cell>
          <cell r="CP360">
            <v>0</v>
          </cell>
          <cell r="CT360" t="b">
            <v>0</v>
          </cell>
          <cell r="CV360" t="b">
            <v>0</v>
          </cell>
          <cell r="CX360" t="b">
            <v>0</v>
          </cell>
          <cell r="CZ360" t="b">
            <v>0</v>
          </cell>
          <cell r="DB360" t="b">
            <v>0</v>
          </cell>
          <cell r="DD360" t="b">
            <v>0</v>
          </cell>
          <cell r="DF360" t="b">
            <v>0</v>
          </cell>
          <cell r="DH360" t="b">
            <v>0</v>
          </cell>
          <cell r="DJ360" t="b">
            <v>0</v>
          </cell>
          <cell r="DL360" t="b">
            <v>0</v>
          </cell>
          <cell r="DN360" t="b">
            <v>0</v>
          </cell>
          <cell r="DP360" t="b">
            <v>0</v>
          </cell>
          <cell r="DV360">
            <v>0</v>
          </cell>
          <cell r="DX360">
            <v>0</v>
          </cell>
          <cell r="DZ360">
            <v>0</v>
          </cell>
          <cell r="EB360">
            <v>0</v>
          </cell>
          <cell r="ED360">
            <v>0</v>
          </cell>
          <cell r="EF360">
            <v>0</v>
          </cell>
          <cell r="EJ360">
            <v>0</v>
          </cell>
          <cell r="EL360">
            <v>0</v>
          </cell>
          <cell r="EN360">
            <v>0</v>
          </cell>
          <cell r="EP360">
            <v>0</v>
          </cell>
          <cell r="ER360">
            <v>0</v>
          </cell>
          <cell r="ET360">
            <v>0</v>
          </cell>
          <cell r="EX360">
            <v>0</v>
          </cell>
          <cell r="EZ360">
            <v>0</v>
          </cell>
          <cell r="FD360">
            <v>0</v>
          </cell>
          <cell r="FF360">
            <v>0</v>
          </cell>
        </row>
        <row r="361">
          <cell r="A361" t="str">
            <v>Elkedler_DKE0_2013</v>
          </cell>
          <cell r="B361" t="str">
            <v>DK-East</v>
          </cell>
          <cell r="G361">
            <v>0</v>
          </cell>
          <cell r="H361">
            <v>0</v>
          </cell>
          <cell r="AK361">
            <v>0</v>
          </cell>
          <cell r="AL361">
            <v>0</v>
          </cell>
          <cell r="AN361">
            <v>0</v>
          </cell>
          <cell r="AO361">
            <v>0</v>
          </cell>
          <cell r="AP361">
            <v>0</v>
          </cell>
          <cell r="AQ361">
            <v>0</v>
          </cell>
          <cell r="BG361" t="b">
            <v>0</v>
          </cell>
          <cell r="BO361" t="b">
            <v>0</v>
          </cell>
          <cell r="CA361" t="b">
            <v>0</v>
          </cell>
          <cell r="CB361" t="b">
            <v>0</v>
          </cell>
          <cell r="CD361" t="b">
            <v>0</v>
          </cell>
          <cell r="CE361" t="b">
            <v>0</v>
          </cell>
          <cell r="CG361" t="b">
            <v>0</v>
          </cell>
          <cell r="CH361" t="b">
            <v>0</v>
          </cell>
          <cell r="CP361">
            <v>0</v>
          </cell>
          <cell r="CT361" t="b">
            <v>0</v>
          </cell>
          <cell r="CV361" t="b">
            <v>0</v>
          </cell>
          <cell r="CX361" t="b">
            <v>0</v>
          </cell>
          <cell r="CZ361" t="b">
            <v>0</v>
          </cell>
          <cell r="DB361" t="b">
            <v>0</v>
          </cell>
          <cell r="DD361" t="b">
            <v>0</v>
          </cell>
          <cell r="DF361" t="b">
            <v>0</v>
          </cell>
          <cell r="DH361" t="b">
            <v>0</v>
          </cell>
          <cell r="DJ361" t="b">
            <v>0</v>
          </cell>
          <cell r="DL361" t="b">
            <v>0</v>
          </cell>
          <cell r="DN361" t="b">
            <v>0</v>
          </cell>
          <cell r="DP361" t="b">
            <v>0</v>
          </cell>
          <cell r="DV361">
            <v>0</v>
          </cell>
          <cell r="DX361">
            <v>0</v>
          </cell>
          <cell r="DZ361">
            <v>0</v>
          </cell>
          <cell r="EB361">
            <v>0</v>
          </cell>
          <cell r="ED361">
            <v>0</v>
          </cell>
          <cell r="EF361">
            <v>0</v>
          </cell>
          <cell r="EJ361">
            <v>0</v>
          </cell>
          <cell r="EL361">
            <v>0</v>
          </cell>
          <cell r="EN361">
            <v>0</v>
          </cell>
          <cell r="EP361">
            <v>0</v>
          </cell>
          <cell r="ER361">
            <v>0</v>
          </cell>
          <cell r="ET361">
            <v>0</v>
          </cell>
          <cell r="EX361">
            <v>0</v>
          </cell>
          <cell r="EZ361">
            <v>0</v>
          </cell>
          <cell r="FD361">
            <v>0</v>
          </cell>
          <cell r="FF361">
            <v>0</v>
          </cell>
        </row>
        <row r="362">
          <cell r="A362" t="str">
            <v>Elkedler_DKE0_2014</v>
          </cell>
          <cell r="B362" t="str">
            <v>DK-East</v>
          </cell>
          <cell r="G362">
            <v>-3.5</v>
          </cell>
          <cell r="H362">
            <v>3.5</v>
          </cell>
          <cell r="AK362">
            <v>-3.5</v>
          </cell>
          <cell r="AL362">
            <v>0</v>
          </cell>
          <cell r="AN362">
            <v>0</v>
          </cell>
          <cell r="AO362">
            <v>0</v>
          </cell>
          <cell r="AP362">
            <v>0</v>
          </cell>
          <cell r="AQ362">
            <v>0</v>
          </cell>
          <cell r="BG362" t="b">
            <v>0</v>
          </cell>
          <cell r="BO362" t="b">
            <v>0</v>
          </cell>
          <cell r="CA362" t="b">
            <v>0</v>
          </cell>
          <cell r="CB362" t="b">
            <v>0</v>
          </cell>
          <cell r="CD362" t="b">
            <v>0</v>
          </cell>
          <cell r="CE362" t="b">
            <v>0</v>
          </cell>
          <cell r="CG362" t="b">
            <v>0</v>
          </cell>
          <cell r="CH362" t="b">
            <v>0</v>
          </cell>
          <cell r="CP362">
            <v>0</v>
          </cell>
          <cell r="CT362" t="b">
            <v>0</v>
          </cell>
          <cell r="CV362" t="b">
            <v>0</v>
          </cell>
          <cell r="CX362" t="b">
            <v>0</v>
          </cell>
          <cell r="CZ362" t="b">
            <v>0</v>
          </cell>
          <cell r="DB362" t="b">
            <v>0</v>
          </cell>
          <cell r="DD362" t="b">
            <v>0</v>
          </cell>
          <cell r="DF362" t="b">
            <v>0</v>
          </cell>
          <cell r="DH362" t="b">
            <v>0</v>
          </cell>
          <cell r="DJ362" t="b">
            <v>0</v>
          </cell>
          <cell r="DL362" t="b">
            <v>0</v>
          </cell>
          <cell r="DN362" t="b">
            <v>0</v>
          </cell>
          <cell r="DP362" t="b">
            <v>0</v>
          </cell>
          <cell r="DV362">
            <v>0</v>
          </cell>
          <cell r="DX362">
            <v>0</v>
          </cell>
          <cell r="DZ362">
            <v>0</v>
          </cell>
          <cell r="EB362">
            <v>0</v>
          </cell>
          <cell r="ED362">
            <v>0</v>
          </cell>
          <cell r="EF362">
            <v>0</v>
          </cell>
          <cell r="EJ362">
            <v>0</v>
          </cell>
          <cell r="EL362">
            <v>0</v>
          </cell>
          <cell r="EN362">
            <v>0</v>
          </cell>
          <cell r="EP362">
            <v>0</v>
          </cell>
          <cell r="ER362">
            <v>0</v>
          </cell>
          <cell r="ET362">
            <v>0</v>
          </cell>
          <cell r="EX362">
            <v>0</v>
          </cell>
          <cell r="EZ362">
            <v>0</v>
          </cell>
          <cell r="FD362">
            <v>0</v>
          </cell>
          <cell r="FF362">
            <v>0</v>
          </cell>
        </row>
        <row r="363">
          <cell r="A363" t="str">
            <v>Elkedler_DKE0_2015</v>
          </cell>
          <cell r="B363" t="str">
            <v>DK-East</v>
          </cell>
          <cell r="G363">
            <v>-3.5</v>
          </cell>
          <cell r="H363">
            <v>3.5</v>
          </cell>
          <cell r="AK363">
            <v>-3.5</v>
          </cell>
          <cell r="AL363">
            <v>0</v>
          </cell>
          <cell r="AN363">
            <v>0</v>
          </cell>
          <cell r="AO363">
            <v>0</v>
          </cell>
          <cell r="AP363">
            <v>0</v>
          </cell>
          <cell r="AQ363">
            <v>0</v>
          </cell>
          <cell r="BG363" t="b">
            <v>0</v>
          </cell>
          <cell r="BO363" t="b">
            <v>0</v>
          </cell>
          <cell r="CA363" t="b">
            <v>0</v>
          </cell>
          <cell r="CB363" t="b">
            <v>0</v>
          </cell>
          <cell r="CD363" t="b">
            <v>0</v>
          </cell>
          <cell r="CE363" t="b">
            <v>0</v>
          </cell>
          <cell r="CG363" t="b">
            <v>0</v>
          </cell>
          <cell r="CH363" t="b">
            <v>0</v>
          </cell>
          <cell r="CP363">
            <v>0</v>
          </cell>
          <cell r="CT363" t="b">
            <v>0</v>
          </cell>
          <cell r="CV363" t="b">
            <v>0</v>
          </cell>
          <cell r="CX363" t="b">
            <v>0</v>
          </cell>
          <cell r="CZ363" t="b">
            <v>0</v>
          </cell>
          <cell r="DB363" t="b">
            <v>0</v>
          </cell>
          <cell r="DD363" t="b">
            <v>0</v>
          </cell>
          <cell r="DF363" t="b">
            <v>0</v>
          </cell>
          <cell r="DH363" t="b">
            <v>0</v>
          </cell>
          <cell r="DJ363" t="b">
            <v>0</v>
          </cell>
          <cell r="DL363" t="b">
            <v>0</v>
          </cell>
          <cell r="DN363" t="b">
            <v>0</v>
          </cell>
          <cell r="DP363" t="b">
            <v>0</v>
          </cell>
          <cell r="DV363">
            <v>0</v>
          </cell>
          <cell r="DX363">
            <v>0</v>
          </cell>
          <cell r="DZ363">
            <v>0</v>
          </cell>
          <cell r="EB363">
            <v>0</v>
          </cell>
          <cell r="ED363">
            <v>0</v>
          </cell>
          <cell r="EF363">
            <v>0</v>
          </cell>
          <cell r="EJ363">
            <v>0</v>
          </cell>
          <cell r="EL363">
            <v>0</v>
          </cell>
          <cell r="EN363">
            <v>0</v>
          </cell>
          <cell r="EP363">
            <v>0</v>
          </cell>
          <cell r="ER363">
            <v>0</v>
          </cell>
          <cell r="ET363">
            <v>0</v>
          </cell>
          <cell r="EX363">
            <v>0</v>
          </cell>
          <cell r="EZ363">
            <v>0</v>
          </cell>
          <cell r="FD363">
            <v>0</v>
          </cell>
          <cell r="FF363">
            <v>0</v>
          </cell>
        </row>
        <row r="364">
          <cell r="A364" t="str">
            <v>Elkedler_DKE0_2016</v>
          </cell>
          <cell r="B364" t="str">
            <v>DK-East</v>
          </cell>
          <cell r="G364">
            <v>-3.5</v>
          </cell>
          <cell r="H364">
            <v>3.5</v>
          </cell>
          <cell r="AK364">
            <v>-3.5</v>
          </cell>
          <cell r="AL364">
            <v>0</v>
          </cell>
          <cell r="AN364">
            <v>0</v>
          </cell>
          <cell r="AO364">
            <v>0</v>
          </cell>
          <cell r="AP364">
            <v>0</v>
          </cell>
          <cell r="AQ364">
            <v>0</v>
          </cell>
          <cell r="BG364" t="b">
            <v>0</v>
          </cell>
          <cell r="BO364" t="b">
            <v>0</v>
          </cell>
          <cell r="CA364" t="b">
            <v>0</v>
          </cell>
          <cell r="CB364" t="b">
            <v>0</v>
          </cell>
          <cell r="CD364" t="b">
            <v>0</v>
          </cell>
          <cell r="CE364" t="b">
            <v>0</v>
          </cell>
          <cell r="CG364" t="b">
            <v>0</v>
          </cell>
          <cell r="CH364" t="b">
            <v>0</v>
          </cell>
          <cell r="CP364">
            <v>0</v>
          </cell>
          <cell r="CT364" t="b">
            <v>0</v>
          </cell>
          <cell r="CV364" t="b">
            <v>0</v>
          </cell>
          <cell r="CX364" t="b">
            <v>0</v>
          </cell>
          <cell r="CZ364" t="b">
            <v>0</v>
          </cell>
          <cell r="DB364" t="b">
            <v>0</v>
          </cell>
          <cell r="DD364" t="b">
            <v>0</v>
          </cell>
          <cell r="DF364" t="b">
            <v>0</v>
          </cell>
          <cell r="DH364" t="b">
            <v>0</v>
          </cell>
          <cell r="DJ364" t="b">
            <v>0</v>
          </cell>
          <cell r="DL364" t="b">
            <v>0</v>
          </cell>
          <cell r="DN364" t="b">
            <v>0</v>
          </cell>
          <cell r="DP364" t="b">
            <v>0</v>
          </cell>
          <cell r="DV364">
            <v>0</v>
          </cell>
          <cell r="DX364">
            <v>0</v>
          </cell>
          <cell r="DZ364">
            <v>0</v>
          </cell>
          <cell r="EB364">
            <v>0</v>
          </cell>
          <cell r="ED364">
            <v>0</v>
          </cell>
          <cell r="EF364">
            <v>0</v>
          </cell>
          <cell r="EJ364">
            <v>0</v>
          </cell>
          <cell r="EL364">
            <v>0</v>
          </cell>
          <cell r="EN364">
            <v>0</v>
          </cell>
          <cell r="EP364">
            <v>0</v>
          </cell>
          <cell r="ER364">
            <v>0</v>
          </cell>
          <cell r="ET364">
            <v>0</v>
          </cell>
          <cell r="EX364">
            <v>0</v>
          </cell>
          <cell r="EZ364">
            <v>0</v>
          </cell>
          <cell r="FD364">
            <v>0</v>
          </cell>
          <cell r="FF364">
            <v>0</v>
          </cell>
        </row>
        <row r="365">
          <cell r="A365" t="str">
            <v>Elkedler_DKE0_2017</v>
          </cell>
          <cell r="B365" t="str">
            <v>DK-East</v>
          </cell>
          <cell r="G365">
            <v>-3.5</v>
          </cell>
          <cell r="H365">
            <v>3.5</v>
          </cell>
          <cell r="AK365">
            <v>-3.5</v>
          </cell>
          <cell r="AL365">
            <v>0</v>
          </cell>
          <cell r="AN365">
            <v>0</v>
          </cell>
          <cell r="AO365">
            <v>0</v>
          </cell>
          <cell r="AP365">
            <v>0</v>
          </cell>
          <cell r="AQ365">
            <v>0</v>
          </cell>
          <cell r="BG365" t="b">
            <v>0</v>
          </cell>
          <cell r="BO365" t="b">
            <v>0</v>
          </cell>
          <cell r="CA365" t="b">
            <v>0</v>
          </cell>
          <cell r="CB365" t="b">
            <v>0</v>
          </cell>
          <cell r="CD365" t="b">
            <v>0</v>
          </cell>
          <cell r="CE365" t="b">
            <v>0</v>
          </cell>
          <cell r="CG365" t="b">
            <v>0</v>
          </cell>
          <cell r="CH365" t="b">
            <v>0</v>
          </cell>
          <cell r="CP365">
            <v>0</v>
          </cell>
          <cell r="CT365" t="b">
            <v>0</v>
          </cell>
          <cell r="CV365" t="b">
            <v>0</v>
          </cell>
          <cell r="CX365" t="b">
            <v>0</v>
          </cell>
          <cell r="CZ365" t="b">
            <v>0</v>
          </cell>
          <cell r="DB365" t="b">
            <v>0</v>
          </cell>
          <cell r="DD365" t="b">
            <v>0</v>
          </cell>
          <cell r="DF365" t="b">
            <v>0</v>
          </cell>
          <cell r="DH365" t="b">
            <v>0</v>
          </cell>
          <cell r="DJ365" t="b">
            <v>0</v>
          </cell>
          <cell r="DL365" t="b">
            <v>0</v>
          </cell>
          <cell r="DN365" t="b">
            <v>0</v>
          </cell>
          <cell r="DP365" t="b">
            <v>0</v>
          </cell>
          <cell r="DV365">
            <v>0</v>
          </cell>
          <cell r="DX365">
            <v>0</v>
          </cell>
          <cell r="DZ365">
            <v>0</v>
          </cell>
          <cell r="EB365">
            <v>0</v>
          </cell>
          <cell r="ED365">
            <v>0</v>
          </cell>
          <cell r="EF365">
            <v>0</v>
          </cell>
          <cell r="EJ365">
            <v>0</v>
          </cell>
          <cell r="EL365">
            <v>0</v>
          </cell>
          <cell r="EN365">
            <v>0</v>
          </cell>
          <cell r="EP365">
            <v>0</v>
          </cell>
          <cell r="ER365">
            <v>0</v>
          </cell>
          <cell r="ET365">
            <v>0</v>
          </cell>
          <cell r="EX365">
            <v>0</v>
          </cell>
          <cell r="EZ365">
            <v>0</v>
          </cell>
          <cell r="FD365">
            <v>0</v>
          </cell>
          <cell r="FF365">
            <v>0</v>
          </cell>
        </row>
        <row r="366">
          <cell r="A366" t="str">
            <v>Elkedler_DKE0_2018</v>
          </cell>
          <cell r="B366" t="str">
            <v>DK-East</v>
          </cell>
          <cell r="G366">
            <v>-3.5</v>
          </cell>
          <cell r="H366">
            <v>3.5</v>
          </cell>
          <cell r="AK366">
            <v>-3.5</v>
          </cell>
          <cell r="AL366">
            <v>0</v>
          </cell>
          <cell r="AN366">
            <v>0</v>
          </cell>
          <cell r="AO366">
            <v>0</v>
          </cell>
          <cell r="AP366">
            <v>0</v>
          </cell>
          <cell r="AQ366">
            <v>0</v>
          </cell>
          <cell r="BG366" t="b">
            <v>0</v>
          </cell>
          <cell r="BO366" t="b">
            <v>0</v>
          </cell>
          <cell r="CA366" t="b">
            <v>0</v>
          </cell>
          <cell r="CB366" t="b">
            <v>0</v>
          </cell>
          <cell r="CD366" t="b">
            <v>0</v>
          </cell>
          <cell r="CE366" t="b">
            <v>0</v>
          </cell>
          <cell r="CG366" t="b">
            <v>0</v>
          </cell>
          <cell r="CH366" t="b">
            <v>0</v>
          </cell>
          <cell r="CP366">
            <v>0</v>
          </cell>
          <cell r="CT366" t="b">
            <v>0</v>
          </cell>
          <cell r="CV366" t="b">
            <v>0</v>
          </cell>
          <cell r="CX366" t="b">
            <v>0</v>
          </cell>
          <cell r="CZ366" t="b">
            <v>0</v>
          </cell>
          <cell r="DB366" t="b">
            <v>0</v>
          </cell>
          <cell r="DD366" t="b">
            <v>0</v>
          </cell>
          <cell r="DF366" t="b">
            <v>0</v>
          </cell>
          <cell r="DH366" t="b">
            <v>0</v>
          </cell>
          <cell r="DJ366" t="b">
            <v>0</v>
          </cell>
          <cell r="DL366" t="b">
            <v>0</v>
          </cell>
          <cell r="DN366" t="b">
            <v>0</v>
          </cell>
          <cell r="DP366" t="b">
            <v>0</v>
          </cell>
          <cell r="DV366">
            <v>0</v>
          </cell>
          <cell r="DX366">
            <v>0</v>
          </cell>
          <cell r="DZ366">
            <v>0</v>
          </cell>
          <cell r="EB366">
            <v>0</v>
          </cell>
          <cell r="ED366">
            <v>0</v>
          </cell>
          <cell r="EF366">
            <v>0</v>
          </cell>
          <cell r="EJ366">
            <v>0</v>
          </cell>
          <cell r="EL366">
            <v>0</v>
          </cell>
          <cell r="EN366">
            <v>0</v>
          </cell>
          <cell r="EP366">
            <v>0</v>
          </cell>
          <cell r="ER366">
            <v>0</v>
          </cell>
          <cell r="ET366">
            <v>0</v>
          </cell>
          <cell r="EX366">
            <v>0</v>
          </cell>
          <cell r="EZ366">
            <v>0</v>
          </cell>
          <cell r="FD366">
            <v>0</v>
          </cell>
          <cell r="FF366">
            <v>0</v>
          </cell>
        </row>
        <row r="367">
          <cell r="A367" t="str">
            <v>Elkedler_DKE0_2019</v>
          </cell>
          <cell r="B367" t="str">
            <v>DK-East</v>
          </cell>
          <cell r="G367">
            <v>-3.5</v>
          </cell>
          <cell r="H367">
            <v>3.5</v>
          </cell>
          <cell r="AK367">
            <v>-3.5</v>
          </cell>
          <cell r="AL367">
            <v>0</v>
          </cell>
          <cell r="AN367">
            <v>0</v>
          </cell>
          <cell r="AO367">
            <v>0</v>
          </cell>
          <cell r="AP367">
            <v>0</v>
          </cell>
          <cell r="AQ367">
            <v>0</v>
          </cell>
          <cell r="BG367" t="b">
            <v>0</v>
          </cell>
          <cell r="BO367" t="b">
            <v>0</v>
          </cell>
          <cell r="CA367" t="b">
            <v>0</v>
          </cell>
          <cell r="CB367" t="b">
            <v>0</v>
          </cell>
          <cell r="CD367" t="b">
            <v>0</v>
          </cell>
          <cell r="CE367" t="b">
            <v>0</v>
          </cell>
          <cell r="CG367" t="b">
            <v>0</v>
          </cell>
          <cell r="CH367" t="b">
            <v>0</v>
          </cell>
          <cell r="CP367">
            <v>0</v>
          </cell>
          <cell r="CT367" t="b">
            <v>0</v>
          </cell>
          <cell r="CV367" t="b">
            <v>0</v>
          </cell>
          <cell r="CX367" t="b">
            <v>0</v>
          </cell>
          <cell r="CZ367" t="b">
            <v>0</v>
          </cell>
          <cell r="DB367" t="b">
            <v>0</v>
          </cell>
          <cell r="DD367" t="b">
            <v>0</v>
          </cell>
          <cell r="DF367" t="b">
            <v>0</v>
          </cell>
          <cell r="DH367" t="b">
            <v>0</v>
          </cell>
          <cell r="DJ367" t="b">
            <v>0</v>
          </cell>
          <cell r="DL367" t="b">
            <v>0</v>
          </cell>
          <cell r="DN367" t="b">
            <v>0</v>
          </cell>
          <cell r="DP367" t="b">
            <v>0</v>
          </cell>
          <cell r="DV367">
            <v>0</v>
          </cell>
          <cell r="DX367">
            <v>0</v>
          </cell>
          <cell r="DZ367">
            <v>0</v>
          </cell>
          <cell r="EB367">
            <v>0</v>
          </cell>
          <cell r="ED367">
            <v>0</v>
          </cell>
          <cell r="EF367">
            <v>0</v>
          </cell>
          <cell r="EJ367">
            <v>0</v>
          </cell>
          <cell r="EL367">
            <v>0</v>
          </cell>
          <cell r="EN367">
            <v>0</v>
          </cell>
          <cell r="EP367">
            <v>0</v>
          </cell>
          <cell r="ER367">
            <v>0</v>
          </cell>
          <cell r="ET367">
            <v>0</v>
          </cell>
          <cell r="EX367">
            <v>0</v>
          </cell>
          <cell r="EZ367">
            <v>0</v>
          </cell>
          <cell r="FD367">
            <v>0</v>
          </cell>
          <cell r="FF367">
            <v>0</v>
          </cell>
        </row>
        <row r="368">
          <cell r="A368" t="str">
            <v>Elkedler_DKE0_2020</v>
          </cell>
          <cell r="B368" t="str">
            <v>DK-East</v>
          </cell>
          <cell r="G368">
            <v>-3.5</v>
          </cell>
          <cell r="H368">
            <v>3.5</v>
          </cell>
          <cell r="AK368">
            <v>-3.5</v>
          </cell>
          <cell r="AL368">
            <v>0</v>
          </cell>
          <cell r="AN368">
            <v>0</v>
          </cell>
          <cell r="AO368">
            <v>0</v>
          </cell>
          <cell r="AP368">
            <v>0</v>
          </cell>
          <cell r="AQ368">
            <v>0</v>
          </cell>
          <cell r="BG368" t="b">
            <v>0</v>
          </cell>
          <cell r="BO368" t="b">
            <v>0</v>
          </cell>
          <cell r="CA368" t="b">
            <v>0</v>
          </cell>
          <cell r="CB368" t="b">
            <v>0</v>
          </cell>
          <cell r="CD368" t="b">
            <v>0</v>
          </cell>
          <cell r="CE368" t="b">
            <v>0</v>
          </cell>
          <cell r="CG368" t="b">
            <v>0</v>
          </cell>
          <cell r="CH368" t="b">
            <v>0</v>
          </cell>
          <cell r="CP368">
            <v>0</v>
          </cell>
          <cell r="CT368" t="b">
            <v>0</v>
          </cell>
          <cell r="CV368" t="b">
            <v>0</v>
          </cell>
          <cell r="CX368" t="b">
            <v>0</v>
          </cell>
          <cell r="CZ368" t="b">
            <v>0</v>
          </cell>
          <cell r="DB368" t="b">
            <v>0</v>
          </cell>
          <cell r="DD368" t="b">
            <v>0</v>
          </cell>
          <cell r="DF368" t="b">
            <v>0</v>
          </cell>
          <cell r="DH368" t="b">
            <v>0</v>
          </cell>
          <cell r="DJ368" t="b">
            <v>0</v>
          </cell>
          <cell r="DL368" t="b">
            <v>0</v>
          </cell>
          <cell r="DN368" t="b">
            <v>0</v>
          </cell>
          <cell r="DP368" t="b">
            <v>0</v>
          </cell>
          <cell r="DV368">
            <v>0</v>
          </cell>
          <cell r="DX368">
            <v>0</v>
          </cell>
          <cell r="DZ368">
            <v>0</v>
          </cell>
          <cell r="EB368">
            <v>0</v>
          </cell>
          <cell r="ED368">
            <v>0</v>
          </cell>
          <cell r="EF368">
            <v>0</v>
          </cell>
          <cell r="EJ368">
            <v>0</v>
          </cell>
          <cell r="EL368">
            <v>0</v>
          </cell>
          <cell r="EN368">
            <v>0</v>
          </cell>
          <cell r="EP368">
            <v>0</v>
          </cell>
          <cell r="ER368">
            <v>0</v>
          </cell>
          <cell r="ET368">
            <v>0</v>
          </cell>
          <cell r="EX368">
            <v>0</v>
          </cell>
          <cell r="EZ368">
            <v>0</v>
          </cell>
          <cell r="FD368">
            <v>0</v>
          </cell>
          <cell r="FF368">
            <v>0</v>
          </cell>
        </row>
        <row r="369">
          <cell r="A369" t="str">
            <v>IndustryCHP_DKE_2000</v>
          </cell>
          <cell r="B369" t="str">
            <v>DK-East</v>
          </cell>
          <cell r="G369">
            <v>207.65000051353127</v>
          </cell>
          <cell r="H369">
            <v>0</v>
          </cell>
          <cell r="N369">
            <v>637.93617400000016</v>
          </cell>
          <cell r="AK369">
            <v>207.65000051353127</v>
          </cell>
          <cell r="AL369">
            <v>0</v>
          </cell>
          <cell r="AN369">
            <v>0</v>
          </cell>
          <cell r="AO369">
            <v>0</v>
          </cell>
          <cell r="AP369">
            <v>0</v>
          </cell>
          <cell r="AQ369">
            <v>0</v>
          </cell>
          <cell r="BG369" t="b">
            <v>0</v>
          </cell>
          <cell r="BO369" t="b">
            <v>0</v>
          </cell>
          <cell r="CA369" t="b">
            <v>0</v>
          </cell>
          <cell r="CB369" t="b">
            <v>0</v>
          </cell>
          <cell r="CD369" t="b">
            <v>0</v>
          </cell>
          <cell r="CE369" t="b">
            <v>0</v>
          </cell>
          <cell r="CG369" t="b">
            <v>0</v>
          </cell>
          <cell r="CH369" t="b">
            <v>0</v>
          </cell>
          <cell r="CP369">
            <v>0</v>
          </cell>
          <cell r="CT369" t="b">
            <v>0</v>
          </cell>
          <cell r="CV369" t="b">
            <v>0</v>
          </cell>
          <cell r="CX369" t="b">
            <v>0</v>
          </cell>
          <cell r="CZ369" t="b">
            <v>0</v>
          </cell>
          <cell r="DB369" t="b">
            <v>0</v>
          </cell>
          <cell r="DD369" t="b">
            <v>0</v>
          </cell>
          <cell r="DF369" t="b">
            <v>0</v>
          </cell>
          <cell r="DH369" t="b">
            <v>0</v>
          </cell>
          <cell r="DJ369" t="b">
            <v>0</v>
          </cell>
          <cell r="DL369" t="b">
            <v>0</v>
          </cell>
          <cell r="DN369" t="b">
            <v>0</v>
          </cell>
          <cell r="DP369" t="b">
            <v>0</v>
          </cell>
          <cell r="DV369">
            <v>0</v>
          </cell>
          <cell r="DX369">
            <v>0</v>
          </cell>
          <cell r="DZ369">
            <v>0</v>
          </cell>
          <cell r="EB369">
            <v>0</v>
          </cell>
          <cell r="ED369">
            <v>0</v>
          </cell>
          <cell r="EF369">
            <v>0</v>
          </cell>
          <cell r="EJ369">
            <v>0</v>
          </cell>
          <cell r="EL369">
            <v>0</v>
          </cell>
          <cell r="EN369">
            <v>0</v>
          </cell>
          <cell r="EP369">
            <v>0</v>
          </cell>
          <cell r="ER369">
            <v>0</v>
          </cell>
          <cell r="ET369">
            <v>0</v>
          </cell>
          <cell r="EX369">
            <v>0</v>
          </cell>
          <cell r="EZ369">
            <v>0</v>
          </cell>
          <cell r="FD369">
            <v>0</v>
          </cell>
          <cell r="FF369">
            <v>0</v>
          </cell>
        </row>
        <row r="370">
          <cell r="A370" t="str">
            <v>IndustryCHP_DKE_2001</v>
          </cell>
          <cell r="B370" t="str">
            <v>DK-East</v>
          </cell>
          <cell r="G370">
            <v>208.98300047870725</v>
          </cell>
          <cell r="H370">
            <v>0</v>
          </cell>
          <cell r="N370">
            <v>563.72201699999994</v>
          </cell>
          <cell r="AK370">
            <v>208.98300047870725</v>
          </cell>
          <cell r="AL370">
            <v>0</v>
          </cell>
          <cell r="AN370">
            <v>0</v>
          </cell>
          <cell r="AO370">
            <v>0</v>
          </cell>
          <cell r="AP370">
            <v>0</v>
          </cell>
          <cell r="AQ370">
            <v>0</v>
          </cell>
          <cell r="BG370" t="b">
            <v>0</v>
          </cell>
          <cell r="BO370" t="b">
            <v>0</v>
          </cell>
          <cell r="CA370" t="b">
            <v>0</v>
          </cell>
          <cell r="CB370" t="b">
            <v>0</v>
          </cell>
          <cell r="CD370" t="b">
            <v>0</v>
          </cell>
          <cell r="CE370" t="b">
            <v>0</v>
          </cell>
          <cell r="CG370" t="b">
            <v>0</v>
          </cell>
          <cell r="CH370" t="b">
            <v>0</v>
          </cell>
          <cell r="CP370">
            <v>0</v>
          </cell>
          <cell r="CT370" t="b">
            <v>0</v>
          </cell>
          <cell r="CV370" t="b">
            <v>0</v>
          </cell>
          <cell r="CX370" t="b">
            <v>0</v>
          </cell>
          <cell r="CZ370" t="b">
            <v>0</v>
          </cell>
          <cell r="DB370" t="b">
            <v>0</v>
          </cell>
          <cell r="DD370" t="b">
            <v>0</v>
          </cell>
          <cell r="DF370" t="b">
            <v>0</v>
          </cell>
          <cell r="DH370" t="b">
            <v>0</v>
          </cell>
          <cell r="DJ370" t="b">
            <v>0</v>
          </cell>
          <cell r="DL370" t="b">
            <v>0</v>
          </cell>
          <cell r="DN370" t="b">
            <v>0</v>
          </cell>
          <cell r="DP370" t="b">
            <v>0</v>
          </cell>
          <cell r="DV370">
            <v>0</v>
          </cell>
          <cell r="DX370">
            <v>0</v>
          </cell>
          <cell r="DZ370">
            <v>0</v>
          </cell>
          <cell r="EB370">
            <v>0</v>
          </cell>
          <cell r="ED370">
            <v>0</v>
          </cell>
          <cell r="EF370">
            <v>0</v>
          </cell>
          <cell r="EJ370">
            <v>0</v>
          </cell>
          <cell r="EL370">
            <v>0</v>
          </cell>
          <cell r="EN370">
            <v>0</v>
          </cell>
          <cell r="EP370">
            <v>0</v>
          </cell>
          <cell r="ER370">
            <v>0</v>
          </cell>
          <cell r="ET370">
            <v>0</v>
          </cell>
          <cell r="EX370">
            <v>0</v>
          </cell>
          <cell r="EZ370">
            <v>0</v>
          </cell>
          <cell r="FD370">
            <v>0</v>
          </cell>
          <cell r="FF370">
            <v>0</v>
          </cell>
        </row>
        <row r="371">
          <cell r="A371" t="str">
            <v>IndustryCHP_DKE_2002</v>
          </cell>
          <cell r="B371" t="str">
            <v>DK-East</v>
          </cell>
          <cell r="G371">
            <v>223.36250045453198</v>
          </cell>
          <cell r="H371">
            <v>0</v>
          </cell>
          <cell r="N371">
            <v>613.93670200000008</v>
          </cell>
          <cell r="AK371">
            <v>223.36250045453198</v>
          </cell>
          <cell r="AL371">
            <v>0</v>
          </cell>
          <cell r="AN371">
            <v>0</v>
          </cell>
          <cell r="AO371">
            <v>0</v>
          </cell>
          <cell r="AP371">
            <v>0</v>
          </cell>
          <cell r="AQ371">
            <v>0</v>
          </cell>
          <cell r="BG371" t="b">
            <v>0</v>
          </cell>
          <cell r="BO371" t="b">
            <v>0</v>
          </cell>
          <cell r="CA371" t="b">
            <v>0</v>
          </cell>
          <cell r="CB371" t="b">
            <v>0</v>
          </cell>
          <cell r="CD371" t="b">
            <v>0</v>
          </cell>
          <cell r="CE371" t="b">
            <v>0</v>
          </cell>
          <cell r="CG371" t="b">
            <v>0</v>
          </cell>
          <cell r="CH371" t="b">
            <v>0</v>
          </cell>
          <cell r="CP371">
            <v>0</v>
          </cell>
          <cell r="CT371" t="b">
            <v>0</v>
          </cell>
          <cell r="CV371" t="b">
            <v>0</v>
          </cell>
          <cell r="CX371" t="b">
            <v>0</v>
          </cell>
          <cell r="CZ371" t="b">
            <v>0</v>
          </cell>
          <cell r="DB371" t="b">
            <v>0</v>
          </cell>
          <cell r="DD371" t="b">
            <v>0</v>
          </cell>
          <cell r="DF371" t="b">
            <v>0</v>
          </cell>
          <cell r="DH371" t="b">
            <v>0</v>
          </cell>
          <cell r="DJ371" t="b">
            <v>0</v>
          </cell>
          <cell r="DL371" t="b">
            <v>0</v>
          </cell>
          <cell r="DN371" t="b">
            <v>0</v>
          </cell>
          <cell r="DP371" t="b">
            <v>0</v>
          </cell>
          <cell r="DV371">
            <v>0</v>
          </cell>
          <cell r="DX371">
            <v>0</v>
          </cell>
          <cell r="DZ371">
            <v>0</v>
          </cell>
          <cell r="EB371">
            <v>0</v>
          </cell>
          <cell r="ED371">
            <v>0</v>
          </cell>
          <cell r="EF371">
            <v>0</v>
          </cell>
          <cell r="EJ371">
            <v>0</v>
          </cell>
          <cell r="EL371">
            <v>0</v>
          </cell>
          <cell r="EN371">
            <v>0</v>
          </cell>
          <cell r="EP371">
            <v>0</v>
          </cell>
          <cell r="ER371">
            <v>0</v>
          </cell>
          <cell r="ET371">
            <v>0</v>
          </cell>
          <cell r="EX371">
            <v>0</v>
          </cell>
          <cell r="EZ371">
            <v>0</v>
          </cell>
          <cell r="FD371">
            <v>0</v>
          </cell>
          <cell r="FF371">
            <v>0</v>
          </cell>
        </row>
        <row r="372">
          <cell r="A372" t="str">
            <v>IndustryCHP_DKE_2003</v>
          </cell>
          <cell r="B372" t="str">
            <v>DK-East</v>
          </cell>
          <cell r="G372">
            <v>219.78250077855773</v>
          </cell>
          <cell r="H372">
            <v>0</v>
          </cell>
          <cell r="N372">
            <v>641.67767099999969</v>
          </cell>
          <cell r="AK372">
            <v>219.78250077855773</v>
          </cell>
          <cell r="AL372">
            <v>0</v>
          </cell>
          <cell r="AN372">
            <v>0</v>
          </cell>
          <cell r="AO372">
            <v>0</v>
          </cell>
          <cell r="AP372">
            <v>0</v>
          </cell>
          <cell r="AQ372">
            <v>0</v>
          </cell>
          <cell r="BG372" t="b">
            <v>0</v>
          </cell>
          <cell r="BO372" t="b">
            <v>0</v>
          </cell>
          <cell r="CA372" t="b">
            <v>0</v>
          </cell>
          <cell r="CB372" t="b">
            <v>0</v>
          </cell>
          <cell r="CD372" t="b">
            <v>0</v>
          </cell>
          <cell r="CE372" t="b">
            <v>0</v>
          </cell>
          <cell r="CG372" t="b">
            <v>0</v>
          </cell>
          <cell r="CH372" t="b">
            <v>0</v>
          </cell>
          <cell r="CP372">
            <v>0</v>
          </cell>
          <cell r="CT372" t="b">
            <v>0</v>
          </cell>
          <cell r="CV372" t="b">
            <v>0</v>
          </cell>
          <cell r="CX372" t="b">
            <v>0</v>
          </cell>
          <cell r="CZ372" t="b">
            <v>0</v>
          </cell>
          <cell r="DB372" t="b">
            <v>0</v>
          </cell>
          <cell r="DD372" t="b">
            <v>0</v>
          </cell>
          <cell r="DF372" t="b">
            <v>0</v>
          </cell>
          <cell r="DH372" t="b">
            <v>0</v>
          </cell>
          <cell r="DJ372" t="b">
            <v>0</v>
          </cell>
          <cell r="DL372" t="b">
            <v>0</v>
          </cell>
          <cell r="DN372" t="b">
            <v>0</v>
          </cell>
          <cell r="DP372" t="b">
            <v>0</v>
          </cell>
          <cell r="DV372">
            <v>0</v>
          </cell>
          <cell r="DX372">
            <v>0</v>
          </cell>
          <cell r="DZ372">
            <v>0</v>
          </cell>
          <cell r="EB372">
            <v>0</v>
          </cell>
          <cell r="ED372">
            <v>0</v>
          </cell>
          <cell r="EF372">
            <v>0</v>
          </cell>
          <cell r="EJ372">
            <v>0</v>
          </cell>
          <cell r="EL372">
            <v>0</v>
          </cell>
          <cell r="EN372">
            <v>0</v>
          </cell>
          <cell r="EP372">
            <v>0</v>
          </cell>
          <cell r="ER372">
            <v>0</v>
          </cell>
          <cell r="ET372">
            <v>0</v>
          </cell>
          <cell r="EX372">
            <v>0</v>
          </cell>
          <cell r="EZ372">
            <v>0</v>
          </cell>
          <cell r="FD372">
            <v>0</v>
          </cell>
          <cell r="FF372">
            <v>0</v>
          </cell>
        </row>
        <row r="373">
          <cell r="A373" t="str">
            <v>IndustryCHP_DKE_2004</v>
          </cell>
          <cell r="B373" t="str">
            <v>DK-East</v>
          </cell>
          <cell r="G373">
            <v>217.95450081513263</v>
          </cell>
          <cell r="H373">
            <v>0</v>
          </cell>
          <cell r="N373">
            <v>654.77353150653289</v>
          </cell>
          <cell r="AK373">
            <v>217.95450081513263</v>
          </cell>
          <cell r="AL373">
            <v>0</v>
          </cell>
          <cell r="AN373">
            <v>0</v>
          </cell>
          <cell r="AO373">
            <v>0</v>
          </cell>
          <cell r="AP373">
            <v>0</v>
          </cell>
          <cell r="AQ373">
            <v>0</v>
          </cell>
          <cell r="BG373" t="b">
            <v>0</v>
          </cell>
          <cell r="BO373" t="b">
            <v>0</v>
          </cell>
          <cell r="CA373" t="b">
            <v>0</v>
          </cell>
          <cell r="CB373" t="b">
            <v>0</v>
          </cell>
          <cell r="CD373" t="b">
            <v>0</v>
          </cell>
          <cell r="CE373" t="b">
            <v>0</v>
          </cell>
          <cell r="CG373" t="b">
            <v>0</v>
          </cell>
          <cell r="CH373" t="b">
            <v>0</v>
          </cell>
          <cell r="CP373">
            <v>0</v>
          </cell>
          <cell r="CT373" t="b">
            <v>0</v>
          </cell>
          <cell r="CV373" t="b">
            <v>0</v>
          </cell>
          <cell r="CX373" t="b">
            <v>0</v>
          </cell>
          <cell r="CZ373" t="b">
            <v>0</v>
          </cell>
          <cell r="DB373" t="b">
            <v>0</v>
          </cell>
          <cell r="DD373" t="b">
            <v>0</v>
          </cell>
          <cell r="DF373" t="b">
            <v>0</v>
          </cell>
          <cell r="DH373" t="b">
            <v>0</v>
          </cell>
          <cell r="DJ373" t="b">
            <v>0</v>
          </cell>
          <cell r="DL373" t="b">
            <v>0</v>
          </cell>
          <cell r="DN373" t="b">
            <v>0</v>
          </cell>
          <cell r="DP373" t="b">
            <v>0</v>
          </cell>
          <cell r="DV373">
            <v>0</v>
          </cell>
          <cell r="DX373">
            <v>0</v>
          </cell>
          <cell r="DZ373">
            <v>0</v>
          </cell>
          <cell r="EB373">
            <v>0</v>
          </cell>
          <cell r="ED373">
            <v>0</v>
          </cell>
          <cell r="EF373">
            <v>0</v>
          </cell>
          <cell r="EJ373">
            <v>0</v>
          </cell>
          <cell r="EL373">
            <v>0</v>
          </cell>
          <cell r="EN373">
            <v>0</v>
          </cell>
          <cell r="EP373">
            <v>0</v>
          </cell>
          <cell r="ER373">
            <v>0</v>
          </cell>
          <cell r="ET373">
            <v>0</v>
          </cell>
          <cell r="EX373">
            <v>0</v>
          </cell>
          <cell r="EZ373">
            <v>0</v>
          </cell>
          <cell r="FD373">
            <v>0</v>
          </cell>
          <cell r="FF373">
            <v>0</v>
          </cell>
        </row>
        <row r="374">
          <cell r="A374" t="str">
            <v>IndustryCHP_DKE_2005</v>
          </cell>
          <cell r="B374" t="str">
            <v>DK-East</v>
          </cell>
          <cell r="G374">
            <v>217.76950081181712</v>
          </cell>
          <cell r="H374">
            <v>0</v>
          </cell>
          <cell r="N374">
            <v>657.76871092653073</v>
          </cell>
          <cell r="AK374">
            <v>217.76950081181712</v>
          </cell>
          <cell r="AL374">
            <v>0</v>
          </cell>
          <cell r="AN374">
            <v>0</v>
          </cell>
          <cell r="AO374">
            <v>0</v>
          </cell>
          <cell r="AP374">
            <v>0</v>
          </cell>
          <cell r="AQ374">
            <v>0</v>
          </cell>
          <cell r="BG374" t="b">
            <v>0</v>
          </cell>
          <cell r="BO374" t="b">
            <v>0</v>
          </cell>
          <cell r="CA374" t="b">
            <v>0</v>
          </cell>
          <cell r="CB374" t="b">
            <v>0</v>
          </cell>
          <cell r="CD374" t="b">
            <v>0</v>
          </cell>
          <cell r="CE374" t="b">
            <v>0</v>
          </cell>
          <cell r="CG374" t="b">
            <v>0</v>
          </cell>
          <cell r="CH374" t="b">
            <v>0</v>
          </cell>
          <cell r="CP374">
            <v>0</v>
          </cell>
          <cell r="CT374" t="b">
            <v>0</v>
          </cell>
          <cell r="CV374" t="b">
            <v>0</v>
          </cell>
          <cell r="CX374" t="b">
            <v>0</v>
          </cell>
          <cell r="CZ374" t="b">
            <v>0</v>
          </cell>
          <cell r="DB374" t="b">
            <v>0</v>
          </cell>
          <cell r="DD374" t="b">
            <v>0</v>
          </cell>
          <cell r="DF374" t="b">
            <v>0</v>
          </cell>
          <cell r="DH374" t="b">
            <v>0</v>
          </cell>
          <cell r="DJ374" t="b">
            <v>0</v>
          </cell>
          <cell r="DL374" t="b">
            <v>0</v>
          </cell>
          <cell r="DN374" t="b">
            <v>0</v>
          </cell>
          <cell r="DP374" t="b">
            <v>0</v>
          </cell>
          <cell r="DV374">
            <v>0</v>
          </cell>
          <cell r="DX374">
            <v>0</v>
          </cell>
          <cell r="DZ374">
            <v>0</v>
          </cell>
          <cell r="EB374">
            <v>0</v>
          </cell>
          <cell r="ED374">
            <v>0</v>
          </cell>
          <cell r="EF374">
            <v>0</v>
          </cell>
          <cell r="EJ374">
            <v>0</v>
          </cell>
          <cell r="EL374">
            <v>0</v>
          </cell>
          <cell r="EN374">
            <v>0</v>
          </cell>
          <cell r="EP374">
            <v>0</v>
          </cell>
          <cell r="ER374">
            <v>0</v>
          </cell>
          <cell r="ET374">
            <v>0</v>
          </cell>
          <cell r="EX374">
            <v>0</v>
          </cell>
          <cell r="EZ374">
            <v>0</v>
          </cell>
          <cell r="FD374">
            <v>0</v>
          </cell>
          <cell r="FF374">
            <v>0</v>
          </cell>
        </row>
        <row r="375">
          <cell r="A375" t="str">
            <v>IndustryCHP_DKE_2006</v>
          </cell>
          <cell r="B375" t="str">
            <v>DK-East</v>
          </cell>
          <cell r="G375">
            <v>219.34450075798668</v>
          </cell>
          <cell r="H375">
            <v>0</v>
          </cell>
          <cell r="N375">
            <v>584.96740393874836</v>
          </cell>
          <cell r="AK375">
            <v>219.34450075798668</v>
          </cell>
          <cell r="AL375">
            <v>0</v>
          </cell>
          <cell r="AN375">
            <v>0</v>
          </cell>
          <cell r="AO375">
            <v>0</v>
          </cell>
          <cell r="AP375">
            <v>0</v>
          </cell>
          <cell r="AQ375">
            <v>0</v>
          </cell>
          <cell r="BG375" t="b">
            <v>0</v>
          </cell>
          <cell r="BO375" t="b">
            <v>0</v>
          </cell>
          <cell r="CA375" t="b">
            <v>0</v>
          </cell>
          <cell r="CB375" t="b">
            <v>0</v>
          </cell>
          <cell r="CD375" t="b">
            <v>0</v>
          </cell>
          <cell r="CE375" t="b">
            <v>0</v>
          </cell>
          <cell r="CG375" t="b">
            <v>0</v>
          </cell>
          <cell r="CH375" t="b">
            <v>0</v>
          </cell>
          <cell r="CP375">
            <v>0</v>
          </cell>
          <cell r="CT375" t="b">
            <v>0</v>
          </cell>
          <cell r="CV375" t="b">
            <v>0</v>
          </cell>
          <cell r="CX375" t="b">
            <v>0</v>
          </cell>
          <cell r="CZ375" t="b">
            <v>0</v>
          </cell>
          <cell r="DB375" t="b">
            <v>0</v>
          </cell>
          <cell r="DD375" t="b">
            <v>0</v>
          </cell>
          <cell r="DF375" t="b">
            <v>0</v>
          </cell>
          <cell r="DH375" t="b">
            <v>0</v>
          </cell>
          <cell r="DJ375" t="b">
            <v>0</v>
          </cell>
          <cell r="DL375" t="b">
            <v>0</v>
          </cell>
          <cell r="DN375" t="b">
            <v>0</v>
          </cell>
          <cell r="DP375" t="b">
            <v>0</v>
          </cell>
          <cell r="DV375">
            <v>0</v>
          </cell>
          <cell r="DX375">
            <v>0</v>
          </cell>
          <cell r="DZ375">
            <v>0</v>
          </cell>
          <cell r="EB375">
            <v>0</v>
          </cell>
          <cell r="ED375">
            <v>0</v>
          </cell>
          <cell r="EF375">
            <v>0</v>
          </cell>
          <cell r="EJ375">
            <v>0</v>
          </cell>
          <cell r="EL375">
            <v>0</v>
          </cell>
          <cell r="EN375">
            <v>0</v>
          </cell>
          <cell r="EP375">
            <v>0</v>
          </cell>
          <cell r="ER375">
            <v>0</v>
          </cell>
          <cell r="ET375">
            <v>0</v>
          </cell>
          <cell r="EX375">
            <v>0</v>
          </cell>
          <cell r="EZ375">
            <v>0</v>
          </cell>
          <cell r="FD375">
            <v>0</v>
          </cell>
          <cell r="FF375">
            <v>0</v>
          </cell>
        </row>
        <row r="376">
          <cell r="A376" t="str">
            <v>IndustryCHP_DKE_2007</v>
          </cell>
          <cell r="B376" t="str">
            <v>DK-East</v>
          </cell>
          <cell r="G376">
            <v>219.34450075798668</v>
          </cell>
          <cell r="H376">
            <v>0</v>
          </cell>
          <cell r="N376">
            <v>508.62690000000003</v>
          </cell>
          <cell r="AK376">
            <v>219.34450075798668</v>
          </cell>
          <cell r="AL376">
            <v>0</v>
          </cell>
          <cell r="AN376">
            <v>0</v>
          </cell>
          <cell r="AO376">
            <v>0</v>
          </cell>
          <cell r="AP376">
            <v>0</v>
          </cell>
          <cell r="AQ376">
            <v>0</v>
          </cell>
          <cell r="BG376" t="b">
            <v>0</v>
          </cell>
          <cell r="BO376" t="b">
            <v>0</v>
          </cell>
          <cell r="CA376" t="b">
            <v>0</v>
          </cell>
          <cell r="CB376" t="b">
            <v>0</v>
          </cell>
          <cell r="CD376" t="b">
            <v>0</v>
          </cell>
          <cell r="CE376" t="b">
            <v>0</v>
          </cell>
          <cell r="CG376" t="b">
            <v>0</v>
          </cell>
          <cell r="CH376" t="b">
            <v>0</v>
          </cell>
          <cell r="CP376">
            <v>0</v>
          </cell>
          <cell r="CT376" t="b">
            <v>0</v>
          </cell>
          <cell r="CV376" t="b">
            <v>0</v>
          </cell>
          <cell r="CX376" t="b">
            <v>0</v>
          </cell>
          <cell r="CZ376" t="b">
            <v>0</v>
          </cell>
          <cell r="DB376" t="b">
            <v>0</v>
          </cell>
          <cell r="DD376" t="b">
            <v>0</v>
          </cell>
          <cell r="DF376" t="b">
            <v>0</v>
          </cell>
          <cell r="DH376" t="b">
            <v>0</v>
          </cell>
          <cell r="DJ376" t="b">
            <v>0</v>
          </cell>
          <cell r="DL376" t="b">
            <v>0</v>
          </cell>
          <cell r="DN376" t="b">
            <v>0</v>
          </cell>
          <cell r="DP376" t="b">
            <v>0</v>
          </cell>
          <cell r="DV376">
            <v>0</v>
          </cell>
          <cell r="DX376">
            <v>0</v>
          </cell>
          <cell r="DZ376">
            <v>0</v>
          </cell>
          <cell r="EB376">
            <v>0</v>
          </cell>
          <cell r="ED376">
            <v>0</v>
          </cell>
          <cell r="EF376">
            <v>0</v>
          </cell>
          <cell r="EJ376">
            <v>0</v>
          </cell>
          <cell r="EL376">
            <v>0</v>
          </cell>
          <cell r="EN376">
            <v>0</v>
          </cell>
          <cell r="EP376">
            <v>0</v>
          </cell>
          <cell r="ER376">
            <v>0</v>
          </cell>
          <cell r="ET376">
            <v>0</v>
          </cell>
          <cell r="EX376">
            <v>0</v>
          </cell>
          <cell r="EZ376">
            <v>0</v>
          </cell>
          <cell r="FD376">
            <v>0</v>
          </cell>
          <cell r="FF376">
            <v>0</v>
          </cell>
        </row>
        <row r="377">
          <cell r="A377" t="str">
            <v>IndustryCHP_DKE_2008</v>
          </cell>
          <cell r="B377" t="str">
            <v>DK-East</v>
          </cell>
          <cell r="G377">
            <v>219.34450075798668</v>
          </cell>
          <cell r="H377">
            <v>0</v>
          </cell>
          <cell r="N377">
            <v>454.02276357427314</v>
          </cell>
          <cell r="AK377">
            <v>219.34450075798668</v>
          </cell>
          <cell r="AL377">
            <v>0</v>
          </cell>
          <cell r="AN377">
            <v>0</v>
          </cell>
          <cell r="AO377">
            <v>0</v>
          </cell>
          <cell r="AP377">
            <v>0</v>
          </cell>
          <cell r="AQ377">
            <v>0</v>
          </cell>
          <cell r="BG377" t="b">
            <v>0</v>
          </cell>
          <cell r="BO377" t="b">
            <v>0</v>
          </cell>
          <cell r="CA377" t="b">
            <v>0</v>
          </cell>
          <cell r="CB377" t="b">
            <v>0</v>
          </cell>
          <cell r="CD377" t="b">
            <v>0</v>
          </cell>
          <cell r="CE377" t="b">
            <v>0</v>
          </cell>
          <cell r="CG377" t="b">
            <v>0</v>
          </cell>
          <cell r="CH377" t="b">
            <v>0</v>
          </cell>
          <cell r="CP377">
            <v>0</v>
          </cell>
          <cell r="CT377" t="b">
            <v>0</v>
          </cell>
          <cell r="CV377" t="b">
            <v>0</v>
          </cell>
          <cell r="CX377" t="b">
            <v>0</v>
          </cell>
          <cell r="CZ377" t="b">
            <v>0</v>
          </cell>
          <cell r="DB377" t="b">
            <v>0</v>
          </cell>
          <cell r="DD377" t="b">
            <v>0</v>
          </cell>
          <cell r="DF377" t="b">
            <v>0</v>
          </cell>
          <cell r="DH377" t="b">
            <v>0</v>
          </cell>
          <cell r="DJ377" t="b">
            <v>0</v>
          </cell>
          <cell r="DL377" t="b">
            <v>0</v>
          </cell>
          <cell r="DN377" t="b">
            <v>0</v>
          </cell>
          <cell r="DP377" t="b">
            <v>0</v>
          </cell>
          <cell r="DV377">
            <v>0</v>
          </cell>
          <cell r="DX377">
            <v>0</v>
          </cell>
          <cell r="DZ377">
            <v>0</v>
          </cell>
          <cell r="EB377">
            <v>0</v>
          </cell>
          <cell r="ED377">
            <v>0</v>
          </cell>
          <cell r="EF377">
            <v>0</v>
          </cell>
          <cell r="EJ377">
            <v>0</v>
          </cell>
          <cell r="EL377">
            <v>0</v>
          </cell>
          <cell r="EN377">
            <v>0</v>
          </cell>
          <cell r="EP377">
            <v>0</v>
          </cell>
          <cell r="ER377">
            <v>0</v>
          </cell>
          <cell r="ET377">
            <v>0</v>
          </cell>
          <cell r="EX377">
            <v>0</v>
          </cell>
          <cell r="EZ377">
            <v>0</v>
          </cell>
          <cell r="FD377">
            <v>0</v>
          </cell>
          <cell r="FF377">
            <v>0</v>
          </cell>
        </row>
        <row r="378">
          <cell r="A378" t="str">
            <v>IndustryCHP_DKE_2009</v>
          </cell>
          <cell r="B378" t="str">
            <v>DK-East</v>
          </cell>
          <cell r="G378">
            <v>219.34450075798668</v>
          </cell>
          <cell r="H378">
            <v>0</v>
          </cell>
          <cell r="N378">
            <v>448.12568376641099</v>
          </cell>
          <cell r="AK378">
            <v>219.34450075798668</v>
          </cell>
          <cell r="AL378">
            <v>0</v>
          </cell>
          <cell r="AN378">
            <v>0</v>
          </cell>
          <cell r="AO378">
            <v>0</v>
          </cell>
          <cell r="AP378">
            <v>0</v>
          </cell>
          <cell r="AQ378">
            <v>0</v>
          </cell>
          <cell r="BG378" t="b">
            <v>0</v>
          </cell>
          <cell r="BO378" t="b">
            <v>0</v>
          </cell>
          <cell r="CA378" t="b">
            <v>0</v>
          </cell>
          <cell r="CB378" t="b">
            <v>0</v>
          </cell>
          <cell r="CD378" t="b">
            <v>0</v>
          </cell>
          <cell r="CE378" t="b">
            <v>0</v>
          </cell>
          <cell r="CG378" t="b">
            <v>0</v>
          </cell>
          <cell r="CH378" t="b">
            <v>0</v>
          </cell>
          <cell r="CP378">
            <v>0</v>
          </cell>
          <cell r="CT378" t="b">
            <v>0</v>
          </cell>
          <cell r="CV378" t="b">
            <v>0</v>
          </cell>
          <cell r="CX378" t="b">
            <v>0</v>
          </cell>
          <cell r="CZ378" t="b">
            <v>0</v>
          </cell>
          <cell r="DB378" t="b">
            <v>0</v>
          </cell>
          <cell r="DD378" t="b">
            <v>0</v>
          </cell>
          <cell r="DF378" t="b">
            <v>0</v>
          </cell>
          <cell r="DH378" t="b">
            <v>0</v>
          </cell>
          <cell r="DJ378" t="b">
            <v>0</v>
          </cell>
          <cell r="DL378" t="b">
            <v>0</v>
          </cell>
          <cell r="DN378" t="b">
            <v>0</v>
          </cell>
          <cell r="DP378" t="b">
            <v>0</v>
          </cell>
          <cell r="DV378">
            <v>0</v>
          </cell>
          <cell r="DX378">
            <v>0</v>
          </cell>
          <cell r="DZ378">
            <v>0</v>
          </cell>
          <cell r="EB378">
            <v>0</v>
          </cell>
          <cell r="ED378">
            <v>0</v>
          </cell>
          <cell r="EF378">
            <v>0</v>
          </cell>
          <cell r="EJ378">
            <v>0</v>
          </cell>
          <cell r="EL378">
            <v>0</v>
          </cell>
          <cell r="EN378">
            <v>0</v>
          </cell>
          <cell r="EP378">
            <v>0</v>
          </cell>
          <cell r="ER378">
            <v>0</v>
          </cell>
          <cell r="ET378">
            <v>0</v>
          </cell>
          <cell r="EX378">
            <v>0</v>
          </cell>
          <cell r="EZ378">
            <v>0</v>
          </cell>
          <cell r="FD378">
            <v>0</v>
          </cell>
          <cell r="FF378">
            <v>0</v>
          </cell>
        </row>
        <row r="379">
          <cell r="A379" t="str">
            <v>IndustryCHP_DKE_2010</v>
          </cell>
          <cell r="B379" t="str">
            <v>DK-East</v>
          </cell>
          <cell r="G379">
            <v>136</v>
          </cell>
          <cell r="H379">
            <v>0</v>
          </cell>
          <cell r="N379">
            <v>448.91946154418798</v>
          </cell>
          <cell r="AK379">
            <v>136</v>
          </cell>
          <cell r="AL379">
            <v>0</v>
          </cell>
          <cell r="AN379">
            <v>0</v>
          </cell>
          <cell r="AO379">
            <v>0</v>
          </cell>
          <cell r="AP379">
            <v>0</v>
          </cell>
          <cell r="AQ379">
            <v>0</v>
          </cell>
          <cell r="BG379" t="b">
            <v>0</v>
          </cell>
          <cell r="BO379" t="b">
            <v>0</v>
          </cell>
          <cell r="CA379" t="b">
            <v>0</v>
          </cell>
          <cell r="CB379" t="b">
            <v>0</v>
          </cell>
          <cell r="CD379" t="b">
            <v>0</v>
          </cell>
          <cell r="CE379" t="b">
            <v>0</v>
          </cell>
          <cell r="CG379" t="b">
            <v>0</v>
          </cell>
          <cell r="CH379" t="b">
            <v>0</v>
          </cell>
          <cell r="CP379">
            <v>0</v>
          </cell>
          <cell r="CT379" t="b">
            <v>0</v>
          </cell>
          <cell r="CV379" t="b">
            <v>0</v>
          </cell>
          <cell r="CX379" t="b">
            <v>0</v>
          </cell>
          <cell r="CZ379" t="b">
            <v>0</v>
          </cell>
          <cell r="DB379" t="b">
            <v>0</v>
          </cell>
          <cell r="DD379" t="b">
            <v>0</v>
          </cell>
          <cell r="DF379" t="b">
            <v>0</v>
          </cell>
          <cell r="DH379" t="b">
            <v>0</v>
          </cell>
          <cell r="DJ379" t="b">
            <v>0</v>
          </cell>
          <cell r="DL379" t="b">
            <v>0</v>
          </cell>
          <cell r="DN379" t="b">
            <v>0</v>
          </cell>
          <cell r="DP379" t="b">
            <v>0</v>
          </cell>
          <cell r="DV379">
            <v>0</v>
          </cell>
          <cell r="DX379">
            <v>0</v>
          </cell>
          <cell r="DZ379">
            <v>0</v>
          </cell>
          <cell r="EB379">
            <v>0</v>
          </cell>
          <cell r="ED379">
            <v>0</v>
          </cell>
          <cell r="EF379">
            <v>0</v>
          </cell>
          <cell r="EJ379">
            <v>0</v>
          </cell>
          <cell r="EL379">
            <v>0</v>
          </cell>
          <cell r="EN379">
            <v>0</v>
          </cell>
          <cell r="EP379">
            <v>0</v>
          </cell>
          <cell r="ER379">
            <v>0</v>
          </cell>
          <cell r="ET379">
            <v>0</v>
          </cell>
          <cell r="EX379">
            <v>0</v>
          </cell>
          <cell r="EZ379">
            <v>0</v>
          </cell>
          <cell r="FD379">
            <v>0</v>
          </cell>
          <cell r="FF379">
            <v>0</v>
          </cell>
        </row>
        <row r="380">
          <cell r="A380" t="str">
            <v>IndustryCHP_DKE_2011</v>
          </cell>
          <cell r="B380" t="str">
            <v>DK-East</v>
          </cell>
          <cell r="G380">
            <v>129</v>
          </cell>
          <cell r="H380">
            <v>0</v>
          </cell>
          <cell r="N380">
            <v>255.88678708297803</v>
          </cell>
          <cell r="AK380">
            <v>129</v>
          </cell>
          <cell r="AL380">
            <v>0</v>
          </cell>
          <cell r="AN380">
            <v>0</v>
          </cell>
          <cell r="AO380">
            <v>0</v>
          </cell>
          <cell r="AP380">
            <v>0</v>
          </cell>
          <cell r="AQ380">
            <v>0</v>
          </cell>
          <cell r="BG380" t="b">
            <v>0</v>
          </cell>
          <cell r="BO380" t="b">
            <v>0</v>
          </cell>
          <cell r="CA380" t="b">
            <v>0</v>
          </cell>
          <cell r="CB380" t="b">
            <v>0</v>
          </cell>
          <cell r="CD380" t="b">
            <v>0</v>
          </cell>
          <cell r="CE380" t="b">
            <v>0</v>
          </cell>
          <cell r="CG380" t="b">
            <v>0</v>
          </cell>
          <cell r="CH380" t="b">
            <v>0</v>
          </cell>
          <cell r="CP380">
            <v>0</v>
          </cell>
          <cell r="CT380" t="b">
            <v>0</v>
          </cell>
          <cell r="CV380" t="b">
            <v>0</v>
          </cell>
          <cell r="CX380" t="b">
            <v>0</v>
          </cell>
          <cell r="CZ380" t="b">
            <v>0</v>
          </cell>
          <cell r="DB380" t="b">
            <v>0</v>
          </cell>
          <cell r="DD380" t="b">
            <v>0</v>
          </cell>
          <cell r="DF380" t="b">
            <v>0</v>
          </cell>
          <cell r="DH380" t="b">
            <v>0</v>
          </cell>
          <cell r="DJ380" t="b">
            <v>0</v>
          </cell>
          <cell r="DL380" t="b">
            <v>0</v>
          </cell>
          <cell r="DN380" t="b">
            <v>0</v>
          </cell>
          <cell r="DP380" t="b">
            <v>0</v>
          </cell>
          <cell r="DV380">
            <v>0</v>
          </cell>
          <cell r="DX380">
            <v>0</v>
          </cell>
          <cell r="DZ380">
            <v>0</v>
          </cell>
          <cell r="EB380">
            <v>0</v>
          </cell>
          <cell r="ED380">
            <v>0</v>
          </cell>
          <cell r="EF380">
            <v>0</v>
          </cell>
          <cell r="EJ380">
            <v>0</v>
          </cell>
          <cell r="EL380">
            <v>0</v>
          </cell>
          <cell r="EN380">
            <v>0</v>
          </cell>
          <cell r="EP380">
            <v>0</v>
          </cell>
          <cell r="ER380">
            <v>0</v>
          </cell>
          <cell r="ET380">
            <v>0</v>
          </cell>
          <cell r="EX380">
            <v>0</v>
          </cell>
          <cell r="EZ380">
            <v>0</v>
          </cell>
          <cell r="FD380">
            <v>0</v>
          </cell>
          <cell r="FF380">
            <v>0</v>
          </cell>
        </row>
        <row r="381">
          <cell r="A381" t="str">
            <v>IndustryCHP_DKE_2012</v>
          </cell>
          <cell r="B381" t="str">
            <v>DK-East</v>
          </cell>
          <cell r="G381">
            <v>0</v>
          </cell>
          <cell r="H381">
            <v>0</v>
          </cell>
          <cell r="N381">
            <v>0</v>
          </cell>
          <cell r="AK381">
            <v>0</v>
          </cell>
          <cell r="AL381">
            <v>0</v>
          </cell>
          <cell r="AN381">
            <v>0</v>
          </cell>
          <cell r="AO381">
            <v>0</v>
          </cell>
          <cell r="AP381">
            <v>0</v>
          </cell>
          <cell r="AQ381">
            <v>0</v>
          </cell>
          <cell r="BG381" t="b">
            <v>0</v>
          </cell>
          <cell r="BO381" t="b">
            <v>0</v>
          </cell>
          <cell r="CA381" t="b">
            <v>0</v>
          </cell>
          <cell r="CB381" t="b">
            <v>0</v>
          </cell>
          <cell r="CD381" t="b">
            <v>0</v>
          </cell>
          <cell r="CE381" t="b">
            <v>0</v>
          </cell>
          <cell r="CG381" t="b">
            <v>0</v>
          </cell>
          <cell r="CH381" t="b">
            <v>0</v>
          </cell>
          <cell r="CP381">
            <v>0</v>
          </cell>
          <cell r="CT381" t="b">
            <v>0</v>
          </cell>
          <cell r="CV381" t="b">
            <v>0</v>
          </cell>
          <cell r="CX381" t="b">
            <v>0</v>
          </cell>
          <cell r="CZ381" t="b">
            <v>0</v>
          </cell>
          <cell r="DB381" t="b">
            <v>0</v>
          </cell>
          <cell r="DD381" t="b">
            <v>0</v>
          </cell>
          <cell r="DF381" t="b">
            <v>0</v>
          </cell>
          <cell r="DH381" t="b">
            <v>0</v>
          </cell>
          <cell r="DJ381" t="b">
            <v>0</v>
          </cell>
          <cell r="DL381" t="b">
            <v>0</v>
          </cell>
          <cell r="DN381" t="b">
            <v>0</v>
          </cell>
          <cell r="DP381" t="b">
            <v>0</v>
          </cell>
          <cell r="DV381">
            <v>0</v>
          </cell>
          <cell r="DX381">
            <v>0</v>
          </cell>
          <cell r="DZ381">
            <v>0</v>
          </cell>
          <cell r="EB381">
            <v>0</v>
          </cell>
          <cell r="ED381">
            <v>0</v>
          </cell>
          <cell r="EF381">
            <v>0</v>
          </cell>
          <cell r="EJ381">
            <v>0</v>
          </cell>
          <cell r="EL381">
            <v>0</v>
          </cell>
          <cell r="EN381">
            <v>0</v>
          </cell>
          <cell r="EP381">
            <v>0</v>
          </cell>
          <cell r="ER381">
            <v>0</v>
          </cell>
          <cell r="ET381">
            <v>0</v>
          </cell>
          <cell r="EX381">
            <v>0</v>
          </cell>
          <cell r="EZ381">
            <v>0</v>
          </cell>
          <cell r="FD381">
            <v>0</v>
          </cell>
          <cell r="FF381">
            <v>0</v>
          </cell>
        </row>
        <row r="382">
          <cell r="A382" t="str">
            <v>IndustryCHP_DKE_2013</v>
          </cell>
          <cell r="B382" t="str">
            <v>DK-East</v>
          </cell>
          <cell r="G382">
            <v>0.16177719489248582</v>
          </cell>
          <cell r="H382">
            <v>0</v>
          </cell>
          <cell r="N382">
            <v>3.4666541762675536</v>
          </cell>
          <cell r="AK382">
            <v>0.16177719489248582</v>
          </cell>
          <cell r="AL382">
            <v>0</v>
          </cell>
          <cell r="AN382">
            <v>0</v>
          </cell>
          <cell r="AO382">
            <v>0</v>
          </cell>
          <cell r="AP382">
            <v>0</v>
          </cell>
          <cell r="AQ382">
            <v>0</v>
          </cell>
          <cell r="BG382" t="b">
            <v>0</v>
          </cell>
          <cell r="BO382" t="b">
            <v>0</v>
          </cell>
          <cell r="CA382" t="b">
            <v>0</v>
          </cell>
          <cell r="CB382" t="b">
            <v>0</v>
          </cell>
          <cell r="CD382" t="b">
            <v>0</v>
          </cell>
          <cell r="CE382" t="b">
            <v>0</v>
          </cell>
          <cell r="CG382" t="b">
            <v>0</v>
          </cell>
          <cell r="CH382" t="b">
            <v>0</v>
          </cell>
          <cell r="CP382">
            <v>0</v>
          </cell>
          <cell r="CT382" t="b">
            <v>0</v>
          </cell>
          <cell r="CV382" t="b">
            <v>0</v>
          </cell>
          <cell r="CX382" t="b">
            <v>0</v>
          </cell>
          <cell r="CZ382" t="b">
            <v>0</v>
          </cell>
          <cell r="DB382" t="b">
            <v>0</v>
          </cell>
          <cell r="DD382" t="b">
            <v>0</v>
          </cell>
          <cell r="DF382" t="b">
            <v>0</v>
          </cell>
          <cell r="DH382" t="b">
            <v>0</v>
          </cell>
          <cell r="DJ382" t="b">
            <v>0</v>
          </cell>
          <cell r="DL382" t="b">
            <v>0</v>
          </cell>
          <cell r="DN382" t="b">
            <v>0</v>
          </cell>
          <cell r="DP382" t="b">
            <v>0</v>
          </cell>
          <cell r="DV382">
            <v>0</v>
          </cell>
          <cell r="DX382">
            <v>0</v>
          </cell>
          <cell r="DZ382">
            <v>0</v>
          </cell>
          <cell r="EB382">
            <v>0</v>
          </cell>
          <cell r="ED382">
            <v>0</v>
          </cell>
          <cell r="EF382">
            <v>0</v>
          </cell>
          <cell r="EJ382">
            <v>0</v>
          </cell>
          <cell r="EL382">
            <v>0</v>
          </cell>
          <cell r="EN382">
            <v>0</v>
          </cell>
          <cell r="EP382">
            <v>0</v>
          </cell>
          <cell r="ER382">
            <v>0</v>
          </cell>
          <cell r="ET382">
            <v>0</v>
          </cell>
          <cell r="EX382">
            <v>0</v>
          </cell>
          <cell r="EZ382">
            <v>0</v>
          </cell>
          <cell r="FD382">
            <v>0</v>
          </cell>
          <cell r="FF382">
            <v>0</v>
          </cell>
        </row>
        <row r="383">
          <cell r="A383" t="str">
            <v>IndustryCHP_DKE_2014</v>
          </cell>
          <cell r="B383" t="str">
            <v>DK-East</v>
          </cell>
          <cell r="G383">
            <v>0.15335185185185385</v>
          </cell>
          <cell r="H383">
            <v>0</v>
          </cell>
          <cell r="N383">
            <v>3.2861111111111541</v>
          </cell>
          <cell r="AK383">
            <v>0.15335185185185385</v>
          </cell>
          <cell r="AL383">
            <v>0</v>
          </cell>
          <cell r="AN383">
            <v>0</v>
          </cell>
          <cell r="AO383">
            <v>0</v>
          </cell>
          <cell r="AP383">
            <v>0</v>
          </cell>
          <cell r="AQ383">
            <v>0</v>
          </cell>
          <cell r="BG383" t="b">
            <v>0</v>
          </cell>
          <cell r="BO383" t="b">
            <v>0</v>
          </cell>
          <cell r="CA383" t="b">
            <v>0</v>
          </cell>
          <cell r="CB383" t="b">
            <v>0</v>
          </cell>
          <cell r="CD383" t="b">
            <v>0</v>
          </cell>
          <cell r="CE383" t="b">
            <v>0</v>
          </cell>
          <cell r="CG383" t="b">
            <v>0</v>
          </cell>
          <cell r="CH383" t="b">
            <v>0</v>
          </cell>
          <cell r="CP383">
            <v>0</v>
          </cell>
          <cell r="CT383" t="b">
            <v>0</v>
          </cell>
          <cell r="CV383" t="b">
            <v>0</v>
          </cell>
          <cell r="CX383" t="b">
            <v>0</v>
          </cell>
          <cell r="CZ383" t="b">
            <v>0</v>
          </cell>
          <cell r="DB383" t="b">
            <v>0</v>
          </cell>
          <cell r="DD383" t="b">
            <v>0</v>
          </cell>
          <cell r="DF383" t="b">
            <v>0</v>
          </cell>
          <cell r="DH383" t="b">
            <v>0</v>
          </cell>
          <cell r="DJ383" t="b">
            <v>0</v>
          </cell>
          <cell r="DL383" t="b">
            <v>0</v>
          </cell>
          <cell r="DN383" t="b">
            <v>0</v>
          </cell>
          <cell r="DP383" t="b">
            <v>0</v>
          </cell>
          <cell r="DV383">
            <v>0</v>
          </cell>
          <cell r="DX383">
            <v>0</v>
          </cell>
          <cell r="DZ383">
            <v>0</v>
          </cell>
          <cell r="EB383">
            <v>0</v>
          </cell>
          <cell r="ED383">
            <v>0</v>
          </cell>
          <cell r="EF383">
            <v>0</v>
          </cell>
          <cell r="EJ383">
            <v>0</v>
          </cell>
          <cell r="EL383">
            <v>0</v>
          </cell>
          <cell r="EN383">
            <v>0</v>
          </cell>
          <cell r="EP383">
            <v>0</v>
          </cell>
          <cell r="ER383">
            <v>0</v>
          </cell>
          <cell r="ET383">
            <v>0</v>
          </cell>
          <cell r="EX383">
            <v>0</v>
          </cell>
          <cell r="EZ383">
            <v>0</v>
          </cell>
          <cell r="FD383">
            <v>0</v>
          </cell>
          <cell r="FF383">
            <v>0</v>
          </cell>
        </row>
        <row r="384">
          <cell r="A384" t="str">
            <v>IndustryCHP_DKE_2015</v>
          </cell>
          <cell r="B384" t="str">
            <v>DK-East</v>
          </cell>
          <cell r="G384">
            <v>0.16514814814814827</v>
          </cell>
          <cell r="H384">
            <v>0</v>
          </cell>
          <cell r="N384">
            <v>3.5388888888888914</v>
          </cell>
          <cell r="AK384">
            <v>0.16514814814814827</v>
          </cell>
          <cell r="AL384">
            <v>0</v>
          </cell>
          <cell r="AN384">
            <v>0</v>
          </cell>
          <cell r="AO384">
            <v>0</v>
          </cell>
          <cell r="AP384">
            <v>0</v>
          </cell>
          <cell r="AQ384">
            <v>0</v>
          </cell>
          <cell r="BG384" t="b">
            <v>0</v>
          </cell>
          <cell r="BO384" t="b">
            <v>0</v>
          </cell>
          <cell r="CA384" t="b">
            <v>0</v>
          </cell>
          <cell r="CB384" t="b">
            <v>0</v>
          </cell>
          <cell r="CD384" t="b">
            <v>0</v>
          </cell>
          <cell r="CE384" t="b">
            <v>0</v>
          </cell>
          <cell r="CG384" t="b">
            <v>0</v>
          </cell>
          <cell r="CH384" t="b">
            <v>0</v>
          </cell>
          <cell r="CP384">
            <v>0</v>
          </cell>
          <cell r="CT384" t="b">
            <v>0</v>
          </cell>
          <cell r="CV384" t="b">
            <v>0</v>
          </cell>
          <cell r="CX384" t="b">
            <v>0</v>
          </cell>
          <cell r="CZ384" t="b">
            <v>0</v>
          </cell>
          <cell r="DB384" t="b">
            <v>0</v>
          </cell>
          <cell r="DD384" t="b">
            <v>0</v>
          </cell>
          <cell r="DF384" t="b">
            <v>0</v>
          </cell>
          <cell r="DH384" t="b">
            <v>0</v>
          </cell>
          <cell r="DJ384" t="b">
            <v>0</v>
          </cell>
          <cell r="DL384" t="b">
            <v>0</v>
          </cell>
          <cell r="DN384" t="b">
            <v>0</v>
          </cell>
          <cell r="DP384" t="b">
            <v>0</v>
          </cell>
          <cell r="DV384">
            <v>0</v>
          </cell>
          <cell r="DX384">
            <v>0</v>
          </cell>
          <cell r="DZ384">
            <v>0</v>
          </cell>
          <cell r="EB384">
            <v>0</v>
          </cell>
          <cell r="ED384">
            <v>0</v>
          </cell>
          <cell r="EF384">
            <v>0</v>
          </cell>
          <cell r="EJ384">
            <v>0</v>
          </cell>
          <cell r="EL384">
            <v>0</v>
          </cell>
          <cell r="EN384">
            <v>0</v>
          </cell>
          <cell r="EP384">
            <v>0</v>
          </cell>
          <cell r="ER384">
            <v>0</v>
          </cell>
          <cell r="ET384">
            <v>0</v>
          </cell>
          <cell r="EX384">
            <v>0</v>
          </cell>
          <cell r="EZ384">
            <v>0</v>
          </cell>
          <cell r="FD384">
            <v>0</v>
          </cell>
          <cell r="FF384">
            <v>0</v>
          </cell>
        </row>
        <row r="385">
          <cell r="A385" t="str">
            <v>IndustryCHP_DKE_2016</v>
          </cell>
          <cell r="B385" t="str">
            <v>DK-East</v>
          </cell>
          <cell r="G385">
            <v>0.17694444444444532</v>
          </cell>
          <cell r="H385">
            <v>0</v>
          </cell>
          <cell r="N385">
            <v>3.7916666666666856</v>
          </cell>
          <cell r="AK385">
            <v>0.17694444444444532</v>
          </cell>
          <cell r="AL385">
            <v>0</v>
          </cell>
          <cell r="AN385">
            <v>0</v>
          </cell>
          <cell r="AO385">
            <v>0</v>
          </cell>
          <cell r="AP385">
            <v>0</v>
          </cell>
          <cell r="AQ385">
            <v>0</v>
          </cell>
          <cell r="BG385" t="b">
            <v>0</v>
          </cell>
          <cell r="BO385" t="b">
            <v>0</v>
          </cell>
          <cell r="CA385" t="b">
            <v>0</v>
          </cell>
          <cell r="CB385" t="b">
            <v>0</v>
          </cell>
          <cell r="CD385" t="b">
            <v>0</v>
          </cell>
          <cell r="CE385" t="b">
            <v>0</v>
          </cell>
          <cell r="CG385" t="b">
            <v>0</v>
          </cell>
          <cell r="CH385" t="b">
            <v>0</v>
          </cell>
          <cell r="CP385">
            <v>0</v>
          </cell>
          <cell r="CT385" t="b">
            <v>0</v>
          </cell>
          <cell r="CV385" t="b">
            <v>0</v>
          </cell>
          <cell r="CX385" t="b">
            <v>0</v>
          </cell>
          <cell r="CZ385" t="b">
            <v>0</v>
          </cell>
          <cell r="DB385" t="b">
            <v>0</v>
          </cell>
          <cell r="DD385" t="b">
            <v>0</v>
          </cell>
          <cell r="DF385" t="b">
            <v>0</v>
          </cell>
          <cell r="DH385" t="b">
            <v>0</v>
          </cell>
          <cell r="DJ385" t="b">
            <v>0</v>
          </cell>
          <cell r="DL385" t="b">
            <v>0</v>
          </cell>
          <cell r="DN385" t="b">
            <v>0</v>
          </cell>
          <cell r="DP385" t="b">
            <v>0</v>
          </cell>
          <cell r="DV385">
            <v>0</v>
          </cell>
          <cell r="DX385">
            <v>0</v>
          </cell>
          <cell r="DZ385">
            <v>0</v>
          </cell>
          <cell r="EB385">
            <v>0</v>
          </cell>
          <cell r="ED385">
            <v>0</v>
          </cell>
          <cell r="EF385">
            <v>0</v>
          </cell>
          <cell r="EJ385">
            <v>0</v>
          </cell>
          <cell r="EL385">
            <v>0</v>
          </cell>
          <cell r="EN385">
            <v>0</v>
          </cell>
          <cell r="EP385">
            <v>0</v>
          </cell>
          <cell r="ER385">
            <v>0</v>
          </cell>
          <cell r="ET385">
            <v>0</v>
          </cell>
          <cell r="EX385">
            <v>0</v>
          </cell>
          <cell r="EZ385">
            <v>0</v>
          </cell>
          <cell r="FD385">
            <v>0</v>
          </cell>
          <cell r="FF385">
            <v>0</v>
          </cell>
        </row>
        <row r="386">
          <cell r="A386" t="str">
            <v>IndustryCHP_DKE_2017</v>
          </cell>
          <cell r="B386" t="str">
            <v>DK-East</v>
          </cell>
          <cell r="G386">
            <v>0.20053703703703413</v>
          </cell>
          <cell r="H386">
            <v>0</v>
          </cell>
          <cell r="N386">
            <v>4.2972222222221603</v>
          </cell>
          <cell r="AK386">
            <v>0.20053703703703413</v>
          </cell>
          <cell r="AL386">
            <v>0</v>
          </cell>
          <cell r="AN386">
            <v>0</v>
          </cell>
          <cell r="AO386">
            <v>0</v>
          </cell>
          <cell r="AP386">
            <v>0</v>
          </cell>
          <cell r="AQ386">
            <v>0</v>
          </cell>
          <cell r="BG386" t="b">
            <v>0</v>
          </cell>
          <cell r="BO386" t="b">
            <v>0</v>
          </cell>
          <cell r="CA386" t="b">
            <v>0</v>
          </cell>
          <cell r="CB386" t="b">
            <v>0</v>
          </cell>
          <cell r="CD386" t="b">
            <v>0</v>
          </cell>
          <cell r="CE386" t="b">
            <v>0</v>
          </cell>
          <cell r="CG386" t="b">
            <v>0</v>
          </cell>
          <cell r="CH386" t="b">
            <v>0</v>
          </cell>
          <cell r="CP386">
            <v>0</v>
          </cell>
          <cell r="CT386" t="b">
            <v>0</v>
          </cell>
          <cell r="CV386" t="b">
            <v>0</v>
          </cell>
          <cell r="CX386" t="b">
            <v>0</v>
          </cell>
          <cell r="CZ386" t="b">
            <v>0</v>
          </cell>
          <cell r="DB386" t="b">
            <v>0</v>
          </cell>
          <cell r="DD386" t="b">
            <v>0</v>
          </cell>
          <cell r="DF386" t="b">
            <v>0</v>
          </cell>
          <cell r="DH386" t="b">
            <v>0</v>
          </cell>
          <cell r="DJ386" t="b">
            <v>0</v>
          </cell>
          <cell r="DL386" t="b">
            <v>0</v>
          </cell>
          <cell r="DN386" t="b">
            <v>0</v>
          </cell>
          <cell r="DP386" t="b">
            <v>0</v>
          </cell>
          <cell r="DV386">
            <v>0</v>
          </cell>
          <cell r="DX386">
            <v>0</v>
          </cell>
          <cell r="DZ386">
            <v>0</v>
          </cell>
          <cell r="EB386">
            <v>0</v>
          </cell>
          <cell r="ED386">
            <v>0</v>
          </cell>
          <cell r="EF386">
            <v>0</v>
          </cell>
          <cell r="EJ386">
            <v>0</v>
          </cell>
          <cell r="EL386">
            <v>0</v>
          </cell>
          <cell r="EN386">
            <v>0</v>
          </cell>
          <cell r="EP386">
            <v>0</v>
          </cell>
          <cell r="ER386">
            <v>0</v>
          </cell>
          <cell r="ET386">
            <v>0</v>
          </cell>
          <cell r="EX386">
            <v>0</v>
          </cell>
          <cell r="EZ386">
            <v>0</v>
          </cell>
          <cell r="FD386">
            <v>0</v>
          </cell>
          <cell r="FF386">
            <v>0</v>
          </cell>
        </row>
        <row r="387">
          <cell r="A387" t="str">
            <v>IndustryCHP_DKE_2018</v>
          </cell>
          <cell r="B387" t="str">
            <v>DK-East</v>
          </cell>
          <cell r="G387">
            <v>0.1887407407407424</v>
          </cell>
          <cell r="H387">
            <v>0</v>
          </cell>
          <cell r="N387">
            <v>4.0444444444444798</v>
          </cell>
          <cell r="AK387">
            <v>0.1887407407407424</v>
          </cell>
          <cell r="AL387">
            <v>0</v>
          </cell>
          <cell r="AN387">
            <v>0</v>
          </cell>
          <cell r="AO387">
            <v>0</v>
          </cell>
          <cell r="AP387">
            <v>0</v>
          </cell>
          <cell r="AQ387">
            <v>0</v>
          </cell>
          <cell r="BG387" t="b">
            <v>0</v>
          </cell>
          <cell r="BO387" t="b">
            <v>0</v>
          </cell>
          <cell r="CA387" t="b">
            <v>0</v>
          </cell>
          <cell r="CB387" t="b">
            <v>0</v>
          </cell>
          <cell r="CD387" t="b">
            <v>0</v>
          </cell>
          <cell r="CE387" t="b">
            <v>0</v>
          </cell>
          <cell r="CG387" t="b">
            <v>0</v>
          </cell>
          <cell r="CH387" t="b">
            <v>0</v>
          </cell>
          <cell r="CP387">
            <v>0</v>
          </cell>
          <cell r="CT387" t="b">
            <v>0</v>
          </cell>
          <cell r="CV387" t="b">
            <v>0</v>
          </cell>
          <cell r="CX387" t="b">
            <v>0</v>
          </cell>
          <cell r="CZ387" t="b">
            <v>0</v>
          </cell>
          <cell r="DB387" t="b">
            <v>0</v>
          </cell>
          <cell r="DD387" t="b">
            <v>0</v>
          </cell>
          <cell r="DF387" t="b">
            <v>0</v>
          </cell>
          <cell r="DH387" t="b">
            <v>0</v>
          </cell>
          <cell r="DJ387" t="b">
            <v>0</v>
          </cell>
          <cell r="DL387" t="b">
            <v>0</v>
          </cell>
          <cell r="DN387" t="b">
            <v>0</v>
          </cell>
          <cell r="DP387" t="b">
            <v>0</v>
          </cell>
          <cell r="DV387">
            <v>0</v>
          </cell>
          <cell r="DX387">
            <v>0</v>
          </cell>
          <cell r="DZ387">
            <v>0</v>
          </cell>
          <cell r="EB387">
            <v>0</v>
          </cell>
          <cell r="ED387">
            <v>0</v>
          </cell>
          <cell r="EF387">
            <v>0</v>
          </cell>
          <cell r="EJ387">
            <v>0</v>
          </cell>
          <cell r="EL387">
            <v>0</v>
          </cell>
          <cell r="EN387">
            <v>0</v>
          </cell>
          <cell r="EP387">
            <v>0</v>
          </cell>
          <cell r="ER387">
            <v>0</v>
          </cell>
          <cell r="ET387">
            <v>0</v>
          </cell>
          <cell r="EX387">
            <v>0</v>
          </cell>
          <cell r="EZ387">
            <v>0</v>
          </cell>
          <cell r="FD387">
            <v>0</v>
          </cell>
          <cell r="FF387">
            <v>0</v>
          </cell>
        </row>
        <row r="388">
          <cell r="A388" t="str">
            <v>IndustryCHP_DKE_2019</v>
          </cell>
          <cell r="B388" t="str">
            <v>DK-East</v>
          </cell>
          <cell r="G388">
            <v>0.12975925925925971</v>
          </cell>
          <cell r="H388">
            <v>0</v>
          </cell>
          <cell r="N388">
            <v>2.7805555555555657</v>
          </cell>
          <cell r="AK388">
            <v>0.12975925925925971</v>
          </cell>
          <cell r="AL388">
            <v>0</v>
          </cell>
          <cell r="AN388">
            <v>0</v>
          </cell>
          <cell r="AO388">
            <v>0</v>
          </cell>
          <cell r="AP388">
            <v>0</v>
          </cell>
          <cell r="AQ388">
            <v>0</v>
          </cell>
          <cell r="BG388" t="b">
            <v>0</v>
          </cell>
          <cell r="BO388" t="b">
            <v>0</v>
          </cell>
          <cell r="CA388" t="b">
            <v>0</v>
          </cell>
          <cell r="CB388" t="b">
            <v>0</v>
          </cell>
          <cell r="CD388" t="b">
            <v>0</v>
          </cell>
          <cell r="CE388" t="b">
            <v>0</v>
          </cell>
          <cell r="CG388" t="b">
            <v>0</v>
          </cell>
          <cell r="CH388" t="b">
            <v>0</v>
          </cell>
          <cell r="CP388">
            <v>0</v>
          </cell>
          <cell r="CT388" t="b">
            <v>0</v>
          </cell>
          <cell r="CV388" t="b">
            <v>0</v>
          </cell>
          <cell r="CX388" t="b">
            <v>0</v>
          </cell>
          <cell r="CZ388" t="b">
            <v>0</v>
          </cell>
          <cell r="DB388" t="b">
            <v>0</v>
          </cell>
          <cell r="DD388" t="b">
            <v>0</v>
          </cell>
          <cell r="DF388" t="b">
            <v>0</v>
          </cell>
          <cell r="DH388" t="b">
            <v>0</v>
          </cell>
          <cell r="DJ388" t="b">
            <v>0</v>
          </cell>
          <cell r="DL388" t="b">
            <v>0</v>
          </cell>
          <cell r="DN388" t="b">
            <v>0</v>
          </cell>
          <cell r="DP388" t="b">
            <v>0</v>
          </cell>
          <cell r="DV388">
            <v>0</v>
          </cell>
          <cell r="DX388">
            <v>0</v>
          </cell>
          <cell r="DZ388">
            <v>0</v>
          </cell>
          <cell r="EB388">
            <v>0</v>
          </cell>
          <cell r="ED388">
            <v>0</v>
          </cell>
          <cell r="EF388">
            <v>0</v>
          </cell>
          <cell r="EJ388">
            <v>0</v>
          </cell>
          <cell r="EL388">
            <v>0</v>
          </cell>
          <cell r="EN388">
            <v>0</v>
          </cell>
          <cell r="EP388">
            <v>0</v>
          </cell>
          <cell r="ER388">
            <v>0</v>
          </cell>
          <cell r="ET388">
            <v>0</v>
          </cell>
          <cell r="EX388">
            <v>0</v>
          </cell>
          <cell r="EZ388">
            <v>0</v>
          </cell>
          <cell r="FD388">
            <v>0</v>
          </cell>
          <cell r="FF388">
            <v>0</v>
          </cell>
        </row>
        <row r="389">
          <cell r="A389" t="str">
            <v>IndustryCHP_DKE_2020</v>
          </cell>
          <cell r="B389" t="str">
            <v>DK-East</v>
          </cell>
          <cell r="G389">
            <v>0.1887407407407424</v>
          </cell>
          <cell r="H389">
            <v>0</v>
          </cell>
          <cell r="N389">
            <v>4.0444444444444798</v>
          </cell>
          <cell r="AK389">
            <v>0.1887407407407424</v>
          </cell>
          <cell r="AL389">
            <v>0</v>
          </cell>
          <cell r="AN389">
            <v>0</v>
          </cell>
          <cell r="AO389">
            <v>0</v>
          </cell>
          <cell r="AP389">
            <v>0</v>
          </cell>
          <cell r="AQ389">
            <v>0</v>
          </cell>
          <cell r="BG389" t="b">
            <v>0</v>
          </cell>
          <cell r="BO389" t="b">
            <v>0</v>
          </cell>
          <cell r="CA389" t="b">
            <v>0</v>
          </cell>
          <cell r="CB389" t="b">
            <v>0</v>
          </cell>
          <cell r="CD389" t="b">
            <v>0</v>
          </cell>
          <cell r="CE389" t="b">
            <v>0</v>
          </cell>
          <cell r="CG389" t="b">
            <v>0</v>
          </cell>
          <cell r="CH389" t="b">
            <v>0</v>
          </cell>
          <cell r="CP389">
            <v>0</v>
          </cell>
          <cell r="CT389" t="b">
            <v>0</v>
          </cell>
          <cell r="CV389" t="b">
            <v>0</v>
          </cell>
          <cell r="CX389" t="b">
            <v>0</v>
          </cell>
          <cell r="CZ389" t="b">
            <v>0</v>
          </cell>
          <cell r="DB389" t="b">
            <v>0</v>
          </cell>
          <cell r="DD389" t="b">
            <v>0</v>
          </cell>
          <cell r="DF389" t="b">
            <v>0</v>
          </cell>
          <cell r="DH389" t="b">
            <v>0</v>
          </cell>
          <cell r="DJ389" t="b">
            <v>0</v>
          </cell>
          <cell r="DL389" t="b">
            <v>0</v>
          </cell>
          <cell r="DN389" t="b">
            <v>0</v>
          </cell>
          <cell r="DP389" t="b">
            <v>0</v>
          </cell>
          <cell r="DV389">
            <v>0</v>
          </cell>
          <cell r="DX389">
            <v>0</v>
          </cell>
          <cell r="DZ389">
            <v>0</v>
          </cell>
          <cell r="EB389">
            <v>0</v>
          </cell>
          <cell r="ED389">
            <v>0</v>
          </cell>
          <cell r="EF389">
            <v>0</v>
          </cell>
          <cell r="EJ389">
            <v>0</v>
          </cell>
          <cell r="EL389">
            <v>0</v>
          </cell>
          <cell r="EN389">
            <v>0</v>
          </cell>
          <cell r="EP389">
            <v>0</v>
          </cell>
          <cell r="ER389">
            <v>0</v>
          </cell>
          <cell r="ET389">
            <v>0</v>
          </cell>
          <cell r="EX389">
            <v>0</v>
          </cell>
          <cell r="EZ389">
            <v>0</v>
          </cell>
          <cell r="FD389">
            <v>0</v>
          </cell>
          <cell r="FF389">
            <v>0</v>
          </cell>
        </row>
        <row r="390">
          <cell r="A390" t="str">
            <v>IndustryCHP_DKE_2021</v>
          </cell>
          <cell r="B390" t="str">
            <v>DK-East</v>
          </cell>
          <cell r="G390">
            <v>0.17694444444444532</v>
          </cell>
          <cell r="H390">
            <v>0</v>
          </cell>
          <cell r="N390">
            <v>3.7916666666666856</v>
          </cell>
          <cell r="AK390">
            <v>0.17694444444444532</v>
          </cell>
          <cell r="AL390">
            <v>0</v>
          </cell>
          <cell r="AN390">
            <v>0</v>
          </cell>
          <cell r="AO390">
            <v>0</v>
          </cell>
          <cell r="AP390">
            <v>0</v>
          </cell>
          <cell r="AQ390">
            <v>0</v>
          </cell>
          <cell r="BG390" t="b">
            <v>0</v>
          </cell>
          <cell r="BO390" t="b">
            <v>0</v>
          </cell>
          <cell r="CA390" t="b">
            <v>0</v>
          </cell>
          <cell r="CB390" t="b">
            <v>0</v>
          </cell>
          <cell r="CD390" t="b">
            <v>0</v>
          </cell>
          <cell r="CE390" t="b">
            <v>0</v>
          </cell>
          <cell r="CG390" t="b">
            <v>0</v>
          </cell>
          <cell r="CH390" t="b">
            <v>0</v>
          </cell>
          <cell r="CP390">
            <v>0</v>
          </cell>
          <cell r="CT390" t="b">
            <v>0</v>
          </cell>
          <cell r="CV390" t="b">
            <v>0</v>
          </cell>
          <cell r="CX390" t="b">
            <v>0</v>
          </cell>
          <cell r="CZ390" t="b">
            <v>0</v>
          </cell>
          <cell r="DB390" t="b">
            <v>0</v>
          </cell>
          <cell r="DD390" t="b">
            <v>0</v>
          </cell>
          <cell r="DF390" t="b">
            <v>0</v>
          </cell>
          <cell r="DH390" t="b">
            <v>0</v>
          </cell>
          <cell r="DJ390" t="b">
            <v>0</v>
          </cell>
          <cell r="DL390" t="b">
            <v>0</v>
          </cell>
          <cell r="DN390" t="b">
            <v>0</v>
          </cell>
          <cell r="DP390" t="b">
            <v>0</v>
          </cell>
          <cell r="DV390">
            <v>0</v>
          </cell>
          <cell r="DX390">
            <v>0</v>
          </cell>
          <cell r="DZ390">
            <v>0</v>
          </cell>
          <cell r="EB390">
            <v>0</v>
          </cell>
          <cell r="ED390">
            <v>0</v>
          </cell>
          <cell r="EF390">
            <v>0</v>
          </cell>
          <cell r="EJ390">
            <v>0</v>
          </cell>
          <cell r="EL390">
            <v>0</v>
          </cell>
          <cell r="EN390">
            <v>0</v>
          </cell>
          <cell r="EP390">
            <v>0</v>
          </cell>
          <cell r="ER390">
            <v>0</v>
          </cell>
          <cell r="ET390">
            <v>0</v>
          </cell>
          <cell r="EX390">
            <v>0</v>
          </cell>
          <cell r="EZ390">
            <v>0</v>
          </cell>
          <cell r="FD390">
            <v>0</v>
          </cell>
          <cell r="FF390">
            <v>0</v>
          </cell>
        </row>
        <row r="391">
          <cell r="A391" t="str">
            <v>IndustryCHP_DKE_2022</v>
          </cell>
          <cell r="B391" t="str">
            <v>DK-East</v>
          </cell>
          <cell r="G391">
            <v>0.17694444444444268</v>
          </cell>
          <cell r="H391">
            <v>0</v>
          </cell>
          <cell r="N391">
            <v>3.7916666666666288</v>
          </cell>
          <cell r="AK391">
            <v>0.17694444444444268</v>
          </cell>
          <cell r="AL391">
            <v>0</v>
          </cell>
          <cell r="AN391">
            <v>0</v>
          </cell>
          <cell r="AO391">
            <v>0</v>
          </cell>
          <cell r="AP391">
            <v>0</v>
          </cell>
          <cell r="AQ391">
            <v>0</v>
          </cell>
          <cell r="BG391" t="b">
            <v>0</v>
          </cell>
          <cell r="BO391" t="b">
            <v>0</v>
          </cell>
          <cell r="CA391" t="b">
            <v>0</v>
          </cell>
          <cell r="CB391" t="b">
            <v>0</v>
          </cell>
          <cell r="CD391" t="b">
            <v>0</v>
          </cell>
          <cell r="CE391" t="b">
            <v>0</v>
          </cell>
          <cell r="CG391" t="b">
            <v>0</v>
          </cell>
          <cell r="CH391" t="b">
            <v>0</v>
          </cell>
          <cell r="CP391">
            <v>0</v>
          </cell>
          <cell r="CT391" t="b">
            <v>0</v>
          </cell>
          <cell r="CV391" t="b">
            <v>0</v>
          </cell>
          <cell r="CX391" t="b">
            <v>0</v>
          </cell>
          <cell r="CZ391" t="b">
            <v>0</v>
          </cell>
          <cell r="DB391" t="b">
            <v>0</v>
          </cell>
          <cell r="DD391" t="b">
            <v>0</v>
          </cell>
          <cell r="DF391" t="b">
            <v>0</v>
          </cell>
          <cell r="DH391" t="b">
            <v>0</v>
          </cell>
          <cell r="DJ391" t="b">
            <v>0</v>
          </cell>
          <cell r="DL391" t="b">
            <v>0</v>
          </cell>
          <cell r="DN391" t="b">
            <v>0</v>
          </cell>
          <cell r="DP391" t="b">
            <v>0</v>
          </cell>
          <cell r="DV391">
            <v>0</v>
          </cell>
          <cell r="DX391">
            <v>0</v>
          </cell>
          <cell r="DZ391">
            <v>0</v>
          </cell>
          <cell r="EB391">
            <v>0</v>
          </cell>
          <cell r="ED391">
            <v>0</v>
          </cell>
          <cell r="EF391">
            <v>0</v>
          </cell>
          <cell r="EJ391">
            <v>0</v>
          </cell>
          <cell r="EL391">
            <v>0</v>
          </cell>
          <cell r="EN391">
            <v>0</v>
          </cell>
          <cell r="EP391">
            <v>0</v>
          </cell>
          <cell r="ER391">
            <v>0</v>
          </cell>
          <cell r="ET391">
            <v>0</v>
          </cell>
          <cell r="EX391">
            <v>0</v>
          </cell>
          <cell r="EZ391">
            <v>0</v>
          </cell>
          <cell r="FD391">
            <v>0</v>
          </cell>
          <cell r="FF391">
            <v>0</v>
          </cell>
        </row>
        <row r="392">
          <cell r="A392" t="str">
            <v>IndustryCHP_DKE_2023</v>
          </cell>
          <cell r="B392" t="str">
            <v>DK-East</v>
          </cell>
          <cell r="G392">
            <v>0.17694444444444532</v>
          </cell>
          <cell r="H392">
            <v>0</v>
          </cell>
          <cell r="N392">
            <v>3.7916666666666856</v>
          </cell>
          <cell r="AK392">
            <v>0.17694444444444532</v>
          </cell>
          <cell r="AL392">
            <v>0</v>
          </cell>
          <cell r="AN392">
            <v>0</v>
          </cell>
          <cell r="AO392">
            <v>0</v>
          </cell>
          <cell r="AP392">
            <v>0</v>
          </cell>
          <cell r="AQ392">
            <v>0</v>
          </cell>
          <cell r="BG392" t="b">
            <v>0</v>
          </cell>
          <cell r="BO392" t="b">
            <v>0</v>
          </cell>
          <cell r="CA392" t="b">
            <v>0</v>
          </cell>
          <cell r="CB392" t="b">
            <v>0</v>
          </cell>
          <cell r="CD392" t="b">
            <v>0</v>
          </cell>
          <cell r="CE392" t="b">
            <v>0</v>
          </cell>
          <cell r="CG392" t="b">
            <v>0</v>
          </cell>
          <cell r="CH392" t="b">
            <v>0</v>
          </cell>
          <cell r="CP392">
            <v>0</v>
          </cell>
          <cell r="CT392" t="b">
            <v>0</v>
          </cell>
          <cell r="CV392" t="b">
            <v>0</v>
          </cell>
          <cell r="CX392" t="b">
            <v>0</v>
          </cell>
          <cell r="CZ392" t="b">
            <v>0</v>
          </cell>
          <cell r="DB392" t="b">
            <v>0</v>
          </cell>
          <cell r="DD392" t="b">
            <v>0</v>
          </cell>
          <cell r="DF392" t="b">
            <v>0</v>
          </cell>
          <cell r="DH392" t="b">
            <v>0</v>
          </cell>
          <cell r="DJ392" t="b">
            <v>0</v>
          </cell>
          <cell r="DL392" t="b">
            <v>0</v>
          </cell>
          <cell r="DN392" t="b">
            <v>0</v>
          </cell>
          <cell r="DP392" t="b">
            <v>0</v>
          </cell>
          <cell r="DV392">
            <v>0</v>
          </cell>
          <cell r="DX392">
            <v>0</v>
          </cell>
          <cell r="DZ392">
            <v>0</v>
          </cell>
          <cell r="EB392">
            <v>0</v>
          </cell>
          <cell r="ED392">
            <v>0</v>
          </cell>
          <cell r="EF392">
            <v>0</v>
          </cell>
          <cell r="EJ392">
            <v>0</v>
          </cell>
          <cell r="EL392">
            <v>0</v>
          </cell>
          <cell r="EN392">
            <v>0</v>
          </cell>
          <cell r="EP392">
            <v>0</v>
          </cell>
          <cell r="ER392">
            <v>0</v>
          </cell>
          <cell r="ET392">
            <v>0</v>
          </cell>
          <cell r="EX392">
            <v>0</v>
          </cell>
          <cell r="EZ392">
            <v>0</v>
          </cell>
          <cell r="FD392">
            <v>0</v>
          </cell>
          <cell r="FF392">
            <v>0</v>
          </cell>
        </row>
        <row r="393">
          <cell r="A393" t="str">
            <v>IndustryCHP_DKE_2024</v>
          </cell>
          <cell r="B393" t="str">
            <v>DK-East</v>
          </cell>
          <cell r="G393">
            <v>0.17694444444444268</v>
          </cell>
          <cell r="H393">
            <v>0</v>
          </cell>
          <cell r="N393">
            <v>3.7916666666666288</v>
          </cell>
          <cell r="AK393">
            <v>0.17694444444444268</v>
          </cell>
          <cell r="AL393">
            <v>0</v>
          </cell>
          <cell r="AN393">
            <v>0</v>
          </cell>
          <cell r="AO393">
            <v>0</v>
          </cell>
          <cell r="AP393">
            <v>0</v>
          </cell>
          <cell r="AQ393">
            <v>0</v>
          </cell>
          <cell r="BG393" t="b">
            <v>0</v>
          </cell>
          <cell r="BO393" t="b">
            <v>0</v>
          </cell>
          <cell r="CA393" t="b">
            <v>0</v>
          </cell>
          <cell r="CB393" t="b">
            <v>0</v>
          </cell>
          <cell r="CD393" t="b">
            <v>0</v>
          </cell>
          <cell r="CE393" t="b">
            <v>0</v>
          </cell>
          <cell r="CG393" t="b">
            <v>0</v>
          </cell>
          <cell r="CH393" t="b">
            <v>0</v>
          </cell>
          <cell r="CP393">
            <v>0</v>
          </cell>
          <cell r="CT393" t="b">
            <v>0</v>
          </cell>
          <cell r="CV393" t="b">
            <v>0</v>
          </cell>
          <cell r="CX393" t="b">
            <v>0</v>
          </cell>
          <cell r="CZ393" t="b">
            <v>0</v>
          </cell>
          <cell r="DB393" t="b">
            <v>0</v>
          </cell>
          <cell r="DD393" t="b">
            <v>0</v>
          </cell>
          <cell r="DF393" t="b">
            <v>0</v>
          </cell>
          <cell r="DH393" t="b">
            <v>0</v>
          </cell>
          <cell r="DJ393" t="b">
            <v>0</v>
          </cell>
          <cell r="DL393" t="b">
            <v>0</v>
          </cell>
          <cell r="DN393" t="b">
            <v>0</v>
          </cell>
          <cell r="DP393" t="b">
            <v>0</v>
          </cell>
          <cell r="DV393">
            <v>0</v>
          </cell>
          <cell r="DX393">
            <v>0</v>
          </cell>
          <cell r="DZ393">
            <v>0</v>
          </cell>
          <cell r="EB393">
            <v>0</v>
          </cell>
          <cell r="ED393">
            <v>0</v>
          </cell>
          <cell r="EF393">
            <v>0</v>
          </cell>
          <cell r="EJ393">
            <v>0</v>
          </cell>
          <cell r="EL393">
            <v>0</v>
          </cell>
          <cell r="EN393">
            <v>0</v>
          </cell>
          <cell r="EP393">
            <v>0</v>
          </cell>
          <cell r="ER393">
            <v>0</v>
          </cell>
          <cell r="ET393">
            <v>0</v>
          </cell>
          <cell r="EX393">
            <v>0</v>
          </cell>
          <cell r="EZ393">
            <v>0</v>
          </cell>
          <cell r="FD393">
            <v>0</v>
          </cell>
          <cell r="FF393">
            <v>0</v>
          </cell>
        </row>
        <row r="394">
          <cell r="A394" t="str">
            <v>IndustryCHP_DKE_2025</v>
          </cell>
          <cell r="B394" t="str">
            <v>DK-East</v>
          </cell>
          <cell r="G394">
            <v>0.17694444444444268</v>
          </cell>
          <cell r="H394">
            <v>0</v>
          </cell>
          <cell r="N394">
            <v>3.7916666666666288</v>
          </cell>
          <cell r="AK394">
            <v>0.17694444444444268</v>
          </cell>
          <cell r="AL394">
            <v>0</v>
          </cell>
          <cell r="AN394">
            <v>0</v>
          </cell>
          <cell r="AO394">
            <v>0</v>
          </cell>
          <cell r="AP394">
            <v>0</v>
          </cell>
          <cell r="AQ394">
            <v>0</v>
          </cell>
          <cell r="BG394" t="b">
            <v>0</v>
          </cell>
          <cell r="BO394" t="b">
            <v>0</v>
          </cell>
          <cell r="CA394" t="b">
            <v>0</v>
          </cell>
          <cell r="CB394" t="b">
            <v>0</v>
          </cell>
          <cell r="CD394" t="b">
            <v>0</v>
          </cell>
          <cell r="CE394" t="b">
            <v>0</v>
          </cell>
          <cell r="CG394" t="b">
            <v>0</v>
          </cell>
          <cell r="CH394" t="b">
            <v>0</v>
          </cell>
          <cell r="CP394">
            <v>0</v>
          </cell>
          <cell r="CT394" t="b">
            <v>0</v>
          </cell>
          <cell r="CV394" t="b">
            <v>0</v>
          </cell>
          <cell r="CX394" t="b">
            <v>0</v>
          </cell>
          <cell r="CZ394" t="b">
            <v>0</v>
          </cell>
          <cell r="DB394" t="b">
            <v>0</v>
          </cell>
          <cell r="DD394" t="b">
            <v>0</v>
          </cell>
          <cell r="DF394" t="b">
            <v>0</v>
          </cell>
          <cell r="DH394" t="b">
            <v>0</v>
          </cell>
          <cell r="DJ394" t="b">
            <v>0</v>
          </cell>
          <cell r="DL394" t="b">
            <v>0</v>
          </cell>
          <cell r="DN394" t="b">
            <v>0</v>
          </cell>
          <cell r="DP394" t="b">
            <v>0</v>
          </cell>
          <cell r="DV394">
            <v>0</v>
          </cell>
          <cell r="DX394">
            <v>0</v>
          </cell>
          <cell r="DZ394">
            <v>0</v>
          </cell>
          <cell r="EB394">
            <v>0</v>
          </cell>
          <cell r="ED394">
            <v>0</v>
          </cell>
          <cell r="EF394">
            <v>0</v>
          </cell>
          <cell r="EJ394">
            <v>0</v>
          </cell>
          <cell r="EL394">
            <v>0</v>
          </cell>
          <cell r="EN394">
            <v>0</v>
          </cell>
          <cell r="EP394">
            <v>0</v>
          </cell>
          <cell r="ER394">
            <v>0</v>
          </cell>
          <cell r="ET394">
            <v>0</v>
          </cell>
          <cell r="EX394">
            <v>0</v>
          </cell>
          <cell r="EZ394">
            <v>0</v>
          </cell>
          <cell r="FD394">
            <v>0</v>
          </cell>
          <cell r="FF394">
            <v>0</v>
          </cell>
        </row>
        <row r="395">
          <cell r="A395" t="str">
            <v>IndustryCHP_DKE_2026</v>
          </cell>
          <cell r="B395" t="str">
            <v>DK-East</v>
          </cell>
          <cell r="G395">
            <v>0.17694444444444532</v>
          </cell>
          <cell r="H395">
            <v>0</v>
          </cell>
          <cell r="N395">
            <v>3.7916666666666856</v>
          </cell>
          <cell r="AK395">
            <v>0.17694444444444532</v>
          </cell>
          <cell r="AL395">
            <v>0</v>
          </cell>
          <cell r="AN395">
            <v>0</v>
          </cell>
          <cell r="AO395">
            <v>0</v>
          </cell>
          <cell r="AP395">
            <v>0</v>
          </cell>
          <cell r="AQ395">
            <v>0</v>
          </cell>
          <cell r="BG395" t="b">
            <v>0</v>
          </cell>
          <cell r="BO395" t="b">
            <v>0</v>
          </cell>
          <cell r="CA395" t="b">
            <v>0</v>
          </cell>
          <cell r="CB395" t="b">
            <v>0</v>
          </cell>
          <cell r="CD395" t="b">
            <v>0</v>
          </cell>
          <cell r="CE395" t="b">
            <v>0</v>
          </cell>
          <cell r="CG395" t="b">
            <v>0</v>
          </cell>
          <cell r="CH395" t="b">
            <v>0</v>
          </cell>
          <cell r="CP395">
            <v>0</v>
          </cell>
          <cell r="CT395" t="b">
            <v>0</v>
          </cell>
          <cell r="CV395" t="b">
            <v>0</v>
          </cell>
          <cell r="CX395" t="b">
            <v>0</v>
          </cell>
          <cell r="CZ395" t="b">
            <v>0</v>
          </cell>
          <cell r="DB395" t="b">
            <v>0</v>
          </cell>
          <cell r="DD395" t="b">
            <v>0</v>
          </cell>
          <cell r="DF395" t="b">
            <v>0</v>
          </cell>
          <cell r="DH395" t="b">
            <v>0</v>
          </cell>
          <cell r="DJ395" t="b">
            <v>0</v>
          </cell>
          <cell r="DL395" t="b">
            <v>0</v>
          </cell>
          <cell r="DN395" t="b">
            <v>0</v>
          </cell>
          <cell r="DP395" t="b">
            <v>0</v>
          </cell>
          <cell r="DV395">
            <v>0</v>
          </cell>
          <cell r="DX395">
            <v>0</v>
          </cell>
          <cell r="DZ395">
            <v>0</v>
          </cell>
          <cell r="EB395">
            <v>0</v>
          </cell>
          <cell r="ED395">
            <v>0</v>
          </cell>
          <cell r="EF395">
            <v>0</v>
          </cell>
          <cell r="EJ395">
            <v>0</v>
          </cell>
          <cell r="EL395">
            <v>0</v>
          </cell>
          <cell r="EN395">
            <v>0</v>
          </cell>
          <cell r="EP395">
            <v>0</v>
          </cell>
          <cell r="ER395">
            <v>0</v>
          </cell>
          <cell r="ET395">
            <v>0</v>
          </cell>
          <cell r="EX395">
            <v>0</v>
          </cell>
          <cell r="EZ395">
            <v>0</v>
          </cell>
          <cell r="FD395">
            <v>0</v>
          </cell>
          <cell r="FF395">
            <v>0</v>
          </cell>
        </row>
        <row r="396">
          <cell r="A396" t="str">
            <v>IndustryCHP_DKE_2027</v>
          </cell>
          <cell r="B396" t="str">
            <v>DK-East</v>
          </cell>
          <cell r="G396">
            <v>0.17694444444444268</v>
          </cell>
          <cell r="H396">
            <v>0</v>
          </cell>
          <cell r="N396">
            <v>3.7916666666666288</v>
          </cell>
          <cell r="AK396">
            <v>0.17694444444444268</v>
          </cell>
          <cell r="AL396">
            <v>0</v>
          </cell>
          <cell r="AN396">
            <v>0</v>
          </cell>
          <cell r="AO396">
            <v>0</v>
          </cell>
          <cell r="AP396">
            <v>0</v>
          </cell>
          <cell r="AQ396">
            <v>0</v>
          </cell>
          <cell r="BG396" t="b">
            <v>0</v>
          </cell>
          <cell r="BO396" t="b">
            <v>0</v>
          </cell>
          <cell r="CA396" t="b">
            <v>0</v>
          </cell>
          <cell r="CB396" t="b">
            <v>0</v>
          </cell>
          <cell r="CD396" t="b">
            <v>0</v>
          </cell>
          <cell r="CE396" t="b">
            <v>0</v>
          </cell>
          <cell r="CG396" t="b">
            <v>0</v>
          </cell>
          <cell r="CH396" t="b">
            <v>0</v>
          </cell>
          <cell r="CP396">
            <v>0</v>
          </cell>
          <cell r="CT396" t="b">
            <v>0</v>
          </cell>
          <cell r="CV396" t="b">
            <v>0</v>
          </cell>
          <cell r="CX396" t="b">
            <v>0</v>
          </cell>
          <cell r="CZ396" t="b">
            <v>0</v>
          </cell>
          <cell r="DB396" t="b">
            <v>0</v>
          </cell>
          <cell r="DD396" t="b">
            <v>0</v>
          </cell>
          <cell r="DF396" t="b">
            <v>0</v>
          </cell>
          <cell r="DH396" t="b">
            <v>0</v>
          </cell>
          <cell r="DJ396" t="b">
            <v>0</v>
          </cell>
          <cell r="DL396" t="b">
            <v>0</v>
          </cell>
          <cell r="DN396" t="b">
            <v>0</v>
          </cell>
          <cell r="DP396" t="b">
            <v>0</v>
          </cell>
          <cell r="DV396">
            <v>0</v>
          </cell>
          <cell r="DX396">
            <v>0</v>
          </cell>
          <cell r="DZ396">
            <v>0</v>
          </cell>
          <cell r="EB396">
            <v>0</v>
          </cell>
          <cell r="ED396">
            <v>0</v>
          </cell>
          <cell r="EF396">
            <v>0</v>
          </cell>
          <cell r="EJ396">
            <v>0</v>
          </cell>
          <cell r="EL396">
            <v>0</v>
          </cell>
          <cell r="EN396">
            <v>0</v>
          </cell>
          <cell r="EP396">
            <v>0</v>
          </cell>
          <cell r="ER396">
            <v>0</v>
          </cell>
          <cell r="ET396">
            <v>0</v>
          </cell>
          <cell r="EX396">
            <v>0</v>
          </cell>
          <cell r="EZ396">
            <v>0</v>
          </cell>
          <cell r="FD396">
            <v>0</v>
          </cell>
          <cell r="FF396">
            <v>0</v>
          </cell>
        </row>
        <row r="397">
          <cell r="A397" t="str">
            <v>IndustryCHP_DKE_2028</v>
          </cell>
          <cell r="B397" t="str">
            <v>DK-East</v>
          </cell>
          <cell r="G397">
            <v>0.17694444444444268</v>
          </cell>
          <cell r="H397">
            <v>0</v>
          </cell>
          <cell r="N397">
            <v>3.7916666666666288</v>
          </cell>
          <cell r="AK397">
            <v>0.17694444444444268</v>
          </cell>
          <cell r="AL397">
            <v>0</v>
          </cell>
          <cell r="AN397">
            <v>0</v>
          </cell>
          <cell r="AO397">
            <v>0</v>
          </cell>
          <cell r="AP397">
            <v>0</v>
          </cell>
          <cell r="AQ397">
            <v>0</v>
          </cell>
          <cell r="BG397" t="b">
            <v>0</v>
          </cell>
          <cell r="BO397" t="b">
            <v>0</v>
          </cell>
          <cell r="CA397" t="b">
            <v>0</v>
          </cell>
          <cell r="CB397" t="b">
            <v>0</v>
          </cell>
          <cell r="CD397" t="b">
            <v>0</v>
          </cell>
          <cell r="CE397" t="b">
            <v>0</v>
          </cell>
          <cell r="CG397" t="b">
            <v>0</v>
          </cell>
          <cell r="CH397" t="b">
            <v>0</v>
          </cell>
          <cell r="CP397">
            <v>0</v>
          </cell>
          <cell r="CT397" t="b">
            <v>0</v>
          </cell>
          <cell r="CV397" t="b">
            <v>0</v>
          </cell>
          <cell r="CX397" t="b">
            <v>0</v>
          </cell>
          <cell r="CZ397" t="b">
            <v>0</v>
          </cell>
          <cell r="DB397" t="b">
            <v>0</v>
          </cell>
          <cell r="DD397" t="b">
            <v>0</v>
          </cell>
          <cell r="DF397" t="b">
            <v>0</v>
          </cell>
          <cell r="DH397" t="b">
            <v>0</v>
          </cell>
          <cell r="DJ397" t="b">
            <v>0</v>
          </cell>
          <cell r="DL397" t="b">
            <v>0</v>
          </cell>
          <cell r="DN397" t="b">
            <v>0</v>
          </cell>
          <cell r="DP397" t="b">
            <v>0</v>
          </cell>
          <cell r="DV397">
            <v>0</v>
          </cell>
          <cell r="DX397">
            <v>0</v>
          </cell>
          <cell r="DZ397">
            <v>0</v>
          </cell>
          <cell r="EB397">
            <v>0</v>
          </cell>
          <cell r="ED397">
            <v>0</v>
          </cell>
          <cell r="EF397">
            <v>0</v>
          </cell>
          <cell r="EJ397">
            <v>0</v>
          </cell>
          <cell r="EL397">
            <v>0</v>
          </cell>
          <cell r="EN397">
            <v>0</v>
          </cell>
          <cell r="EP397">
            <v>0</v>
          </cell>
          <cell r="ER397">
            <v>0</v>
          </cell>
          <cell r="ET397">
            <v>0</v>
          </cell>
          <cell r="EX397">
            <v>0</v>
          </cell>
          <cell r="EZ397">
            <v>0</v>
          </cell>
          <cell r="FD397">
            <v>0</v>
          </cell>
          <cell r="FF397">
            <v>0</v>
          </cell>
        </row>
        <row r="398">
          <cell r="A398" t="str">
            <v>IndustryCHP_DKE_2029</v>
          </cell>
          <cell r="B398" t="str">
            <v>DK-East</v>
          </cell>
          <cell r="G398">
            <v>0.17694444444444268</v>
          </cell>
          <cell r="H398">
            <v>0</v>
          </cell>
          <cell r="N398">
            <v>3.7916666666666288</v>
          </cell>
          <cell r="AK398">
            <v>0.17694444444444268</v>
          </cell>
          <cell r="AL398">
            <v>0</v>
          </cell>
          <cell r="AN398">
            <v>0</v>
          </cell>
          <cell r="AO398">
            <v>0</v>
          </cell>
          <cell r="AP398">
            <v>0</v>
          </cell>
          <cell r="AQ398">
            <v>0</v>
          </cell>
          <cell r="BG398" t="b">
            <v>0</v>
          </cell>
          <cell r="BO398" t="b">
            <v>0</v>
          </cell>
          <cell r="CA398" t="b">
            <v>0</v>
          </cell>
          <cell r="CB398" t="b">
            <v>0</v>
          </cell>
          <cell r="CD398" t="b">
            <v>0</v>
          </cell>
          <cell r="CE398" t="b">
            <v>0</v>
          </cell>
          <cell r="CG398" t="b">
            <v>0</v>
          </cell>
          <cell r="CH398" t="b">
            <v>0</v>
          </cell>
          <cell r="CP398">
            <v>0</v>
          </cell>
          <cell r="CT398" t="b">
            <v>0</v>
          </cell>
          <cell r="CV398" t="b">
            <v>0</v>
          </cell>
          <cell r="CX398" t="b">
            <v>0</v>
          </cell>
          <cell r="CZ398" t="b">
            <v>0</v>
          </cell>
          <cell r="DB398" t="b">
            <v>0</v>
          </cell>
          <cell r="DD398" t="b">
            <v>0</v>
          </cell>
          <cell r="DF398" t="b">
            <v>0</v>
          </cell>
          <cell r="DH398" t="b">
            <v>0</v>
          </cell>
          <cell r="DJ398" t="b">
            <v>0</v>
          </cell>
          <cell r="DL398" t="b">
            <v>0</v>
          </cell>
          <cell r="DN398" t="b">
            <v>0</v>
          </cell>
          <cell r="DP398" t="b">
            <v>0</v>
          </cell>
          <cell r="DV398">
            <v>0</v>
          </cell>
          <cell r="DX398">
            <v>0</v>
          </cell>
          <cell r="DZ398">
            <v>0</v>
          </cell>
          <cell r="EB398">
            <v>0</v>
          </cell>
          <cell r="ED398">
            <v>0</v>
          </cell>
          <cell r="EF398">
            <v>0</v>
          </cell>
          <cell r="EJ398">
            <v>0</v>
          </cell>
          <cell r="EL398">
            <v>0</v>
          </cell>
          <cell r="EN398">
            <v>0</v>
          </cell>
          <cell r="EP398">
            <v>0</v>
          </cell>
          <cell r="ER398">
            <v>0</v>
          </cell>
          <cell r="ET398">
            <v>0</v>
          </cell>
          <cell r="EX398">
            <v>0</v>
          </cell>
          <cell r="EZ398">
            <v>0</v>
          </cell>
          <cell r="FD398">
            <v>0</v>
          </cell>
          <cell r="FF398">
            <v>0</v>
          </cell>
        </row>
        <row r="399">
          <cell r="A399" t="str">
            <v>IndustryCHP_DKE_2030</v>
          </cell>
          <cell r="B399" t="str">
            <v>DK-East</v>
          </cell>
          <cell r="G399">
            <v>0.17694444444444798</v>
          </cell>
          <cell r="H399">
            <v>0</v>
          </cell>
          <cell r="N399">
            <v>3.7916666666667425</v>
          </cell>
          <cell r="AK399">
            <v>0.17694444444444798</v>
          </cell>
          <cell r="AL399">
            <v>0</v>
          </cell>
          <cell r="AN399">
            <v>0</v>
          </cell>
          <cell r="AO399">
            <v>0</v>
          </cell>
          <cell r="AP399">
            <v>0</v>
          </cell>
          <cell r="AQ399">
            <v>0</v>
          </cell>
          <cell r="BG399" t="b">
            <v>0</v>
          </cell>
          <cell r="BO399" t="b">
            <v>0</v>
          </cell>
          <cell r="CA399" t="b">
            <v>0</v>
          </cell>
          <cell r="CB399" t="b">
            <v>0</v>
          </cell>
          <cell r="CD399" t="b">
            <v>0</v>
          </cell>
          <cell r="CE399" t="b">
            <v>0</v>
          </cell>
          <cell r="CG399" t="b">
            <v>0</v>
          </cell>
          <cell r="CH399" t="b">
            <v>0</v>
          </cell>
          <cell r="CP399">
            <v>0</v>
          </cell>
          <cell r="CT399" t="b">
            <v>0</v>
          </cell>
          <cell r="CV399" t="b">
            <v>0</v>
          </cell>
          <cell r="CX399" t="b">
            <v>0</v>
          </cell>
          <cell r="CZ399" t="b">
            <v>0</v>
          </cell>
          <cell r="DB399" t="b">
            <v>0</v>
          </cell>
          <cell r="DD399" t="b">
            <v>0</v>
          </cell>
          <cell r="DF399" t="b">
            <v>0</v>
          </cell>
          <cell r="DH399" t="b">
            <v>0</v>
          </cell>
          <cell r="DJ399" t="b">
            <v>0</v>
          </cell>
          <cell r="DL399" t="b">
            <v>0</v>
          </cell>
          <cell r="DN399" t="b">
            <v>0</v>
          </cell>
          <cell r="DP399" t="b">
            <v>0</v>
          </cell>
          <cell r="DV399">
            <v>0</v>
          </cell>
          <cell r="DX399">
            <v>0</v>
          </cell>
          <cell r="DZ399">
            <v>0</v>
          </cell>
          <cell r="EB399">
            <v>0</v>
          </cell>
          <cell r="ED399">
            <v>0</v>
          </cell>
          <cell r="EF399">
            <v>0</v>
          </cell>
          <cell r="EJ399">
            <v>0</v>
          </cell>
          <cell r="EL399">
            <v>0</v>
          </cell>
          <cell r="EN399">
            <v>0</v>
          </cell>
          <cell r="EP399">
            <v>0</v>
          </cell>
          <cell r="ER399">
            <v>0</v>
          </cell>
          <cell r="ET399">
            <v>0</v>
          </cell>
          <cell r="EX399">
            <v>0</v>
          </cell>
          <cell r="EZ399">
            <v>0</v>
          </cell>
          <cell r="FD399">
            <v>0</v>
          </cell>
          <cell r="FF399">
            <v>0</v>
          </cell>
        </row>
        <row r="400">
          <cell r="A400" t="str">
            <v>IndustryCHP_DKE_2031</v>
          </cell>
          <cell r="B400" t="str">
            <v>DK-East</v>
          </cell>
          <cell r="G400">
            <v>0.17694444444444268</v>
          </cell>
          <cell r="H400">
            <v>0</v>
          </cell>
          <cell r="N400">
            <v>3.7916666666666288</v>
          </cell>
          <cell r="AK400">
            <v>0.17694444444444268</v>
          </cell>
          <cell r="AL400">
            <v>0</v>
          </cell>
          <cell r="AN400">
            <v>0</v>
          </cell>
          <cell r="AO400">
            <v>0</v>
          </cell>
          <cell r="AP400">
            <v>0</v>
          </cell>
          <cell r="AQ400">
            <v>0</v>
          </cell>
          <cell r="BG400" t="b">
            <v>0</v>
          </cell>
          <cell r="BO400" t="b">
            <v>0</v>
          </cell>
          <cell r="CA400" t="b">
            <v>0</v>
          </cell>
          <cell r="CB400" t="b">
            <v>0</v>
          </cell>
          <cell r="CD400" t="b">
            <v>0</v>
          </cell>
          <cell r="CE400" t="b">
            <v>0</v>
          </cell>
          <cell r="CG400" t="b">
            <v>0</v>
          </cell>
          <cell r="CH400" t="b">
            <v>0</v>
          </cell>
          <cell r="CP400">
            <v>0</v>
          </cell>
          <cell r="CT400" t="b">
            <v>0</v>
          </cell>
          <cell r="CV400" t="b">
            <v>0</v>
          </cell>
          <cell r="CX400" t="b">
            <v>0</v>
          </cell>
          <cell r="CZ400" t="b">
            <v>0</v>
          </cell>
          <cell r="DB400" t="b">
            <v>0</v>
          </cell>
          <cell r="DD400" t="b">
            <v>0</v>
          </cell>
          <cell r="DF400" t="b">
            <v>0</v>
          </cell>
          <cell r="DH400" t="b">
            <v>0</v>
          </cell>
          <cell r="DJ400" t="b">
            <v>0</v>
          </cell>
          <cell r="DL400" t="b">
            <v>0</v>
          </cell>
          <cell r="DN400" t="b">
            <v>0</v>
          </cell>
          <cell r="DP400" t="b">
            <v>0</v>
          </cell>
          <cell r="DV400">
            <v>0</v>
          </cell>
          <cell r="DX400">
            <v>0</v>
          </cell>
          <cell r="DZ400">
            <v>0</v>
          </cell>
          <cell r="EB400">
            <v>0</v>
          </cell>
          <cell r="ED400">
            <v>0</v>
          </cell>
          <cell r="EF400">
            <v>0</v>
          </cell>
          <cell r="EJ400">
            <v>0</v>
          </cell>
          <cell r="EL400">
            <v>0</v>
          </cell>
          <cell r="EN400">
            <v>0</v>
          </cell>
          <cell r="EP400">
            <v>0</v>
          </cell>
          <cell r="ER400">
            <v>0</v>
          </cell>
          <cell r="ET400">
            <v>0</v>
          </cell>
          <cell r="EX400">
            <v>0</v>
          </cell>
          <cell r="EZ400">
            <v>0</v>
          </cell>
          <cell r="FD400">
            <v>0</v>
          </cell>
          <cell r="FF400">
            <v>0</v>
          </cell>
        </row>
        <row r="401">
          <cell r="A401" t="str">
            <v>IndustryCHP_DKE_2032</v>
          </cell>
          <cell r="B401" t="str">
            <v>DK-East</v>
          </cell>
          <cell r="G401">
            <v>0.17694444444444268</v>
          </cell>
          <cell r="H401">
            <v>0</v>
          </cell>
          <cell r="N401">
            <v>3.7916666666666288</v>
          </cell>
          <cell r="AK401">
            <v>0.17694444444444268</v>
          </cell>
          <cell r="AL401">
            <v>0</v>
          </cell>
          <cell r="AN401">
            <v>0</v>
          </cell>
          <cell r="AO401">
            <v>0</v>
          </cell>
          <cell r="AP401">
            <v>0</v>
          </cell>
          <cell r="AQ401">
            <v>0</v>
          </cell>
          <cell r="BG401" t="b">
            <v>0</v>
          </cell>
          <cell r="BO401" t="b">
            <v>0</v>
          </cell>
          <cell r="CA401" t="b">
            <v>0</v>
          </cell>
          <cell r="CB401" t="b">
            <v>0</v>
          </cell>
          <cell r="CD401" t="b">
            <v>0</v>
          </cell>
          <cell r="CE401" t="b">
            <v>0</v>
          </cell>
          <cell r="CG401" t="b">
            <v>0</v>
          </cell>
          <cell r="CH401" t="b">
            <v>0</v>
          </cell>
          <cell r="CP401">
            <v>0</v>
          </cell>
          <cell r="CT401" t="b">
            <v>0</v>
          </cell>
          <cell r="CV401" t="b">
            <v>0</v>
          </cell>
          <cell r="CX401" t="b">
            <v>0</v>
          </cell>
          <cell r="CZ401" t="b">
            <v>0</v>
          </cell>
          <cell r="DB401" t="b">
            <v>0</v>
          </cell>
          <cell r="DD401" t="b">
            <v>0</v>
          </cell>
          <cell r="DF401" t="b">
            <v>0</v>
          </cell>
          <cell r="DH401" t="b">
            <v>0</v>
          </cell>
          <cell r="DJ401" t="b">
            <v>0</v>
          </cell>
          <cell r="DL401" t="b">
            <v>0</v>
          </cell>
          <cell r="DN401" t="b">
            <v>0</v>
          </cell>
          <cell r="DP401" t="b">
            <v>0</v>
          </cell>
          <cell r="DV401">
            <v>0</v>
          </cell>
          <cell r="DX401">
            <v>0</v>
          </cell>
          <cell r="DZ401">
            <v>0</v>
          </cell>
          <cell r="EB401">
            <v>0</v>
          </cell>
          <cell r="ED401">
            <v>0</v>
          </cell>
          <cell r="EF401">
            <v>0</v>
          </cell>
          <cell r="EJ401">
            <v>0</v>
          </cell>
          <cell r="EL401">
            <v>0</v>
          </cell>
          <cell r="EN401">
            <v>0</v>
          </cell>
          <cell r="EP401">
            <v>0</v>
          </cell>
          <cell r="ER401">
            <v>0</v>
          </cell>
          <cell r="ET401">
            <v>0</v>
          </cell>
          <cell r="EX401">
            <v>0</v>
          </cell>
          <cell r="EZ401">
            <v>0</v>
          </cell>
          <cell r="FD401">
            <v>0</v>
          </cell>
          <cell r="FF401">
            <v>0</v>
          </cell>
        </row>
        <row r="402">
          <cell r="A402" t="str">
            <v>IndustryCHP_DKE_2033</v>
          </cell>
          <cell r="B402" t="str">
            <v>DK-East</v>
          </cell>
          <cell r="G402">
            <v>2.3592592592591468E-2</v>
          </cell>
          <cell r="H402">
            <v>0</v>
          </cell>
          <cell r="N402">
            <v>0.50555555555553156</v>
          </cell>
          <cell r="AK402">
            <v>2.3592592592591468E-2</v>
          </cell>
          <cell r="AL402">
            <v>0</v>
          </cell>
          <cell r="AN402">
            <v>0</v>
          </cell>
          <cell r="AO402">
            <v>0</v>
          </cell>
          <cell r="AP402">
            <v>0</v>
          </cell>
          <cell r="AQ402">
            <v>0</v>
          </cell>
          <cell r="BG402" t="b">
            <v>0</v>
          </cell>
          <cell r="BO402" t="b">
            <v>0</v>
          </cell>
          <cell r="CA402" t="b">
            <v>0</v>
          </cell>
          <cell r="CB402" t="b">
            <v>0</v>
          </cell>
          <cell r="CD402" t="b">
            <v>0</v>
          </cell>
          <cell r="CE402" t="b">
            <v>0</v>
          </cell>
          <cell r="CG402" t="b">
            <v>0</v>
          </cell>
          <cell r="CH402" t="b">
            <v>0</v>
          </cell>
          <cell r="CP402">
            <v>0</v>
          </cell>
          <cell r="CT402" t="b">
            <v>0</v>
          </cell>
          <cell r="CV402" t="b">
            <v>0</v>
          </cell>
          <cell r="CX402" t="b">
            <v>0</v>
          </cell>
          <cell r="CZ402" t="b">
            <v>0</v>
          </cell>
          <cell r="DB402" t="b">
            <v>0</v>
          </cell>
          <cell r="DD402" t="b">
            <v>0</v>
          </cell>
          <cell r="DF402" t="b">
            <v>0</v>
          </cell>
          <cell r="DH402" t="b">
            <v>0</v>
          </cell>
          <cell r="DJ402" t="b">
            <v>0</v>
          </cell>
          <cell r="DL402" t="b">
            <v>0</v>
          </cell>
          <cell r="DN402" t="b">
            <v>0</v>
          </cell>
          <cell r="DP402" t="b">
            <v>0</v>
          </cell>
          <cell r="DV402">
            <v>0</v>
          </cell>
          <cell r="DX402">
            <v>0</v>
          </cell>
          <cell r="DZ402">
            <v>0</v>
          </cell>
          <cell r="EB402">
            <v>0</v>
          </cell>
          <cell r="ED402">
            <v>0</v>
          </cell>
          <cell r="EF402">
            <v>0</v>
          </cell>
          <cell r="EJ402">
            <v>0</v>
          </cell>
          <cell r="EL402">
            <v>0</v>
          </cell>
          <cell r="EN402">
            <v>0</v>
          </cell>
          <cell r="EP402">
            <v>0</v>
          </cell>
          <cell r="ER402">
            <v>0</v>
          </cell>
          <cell r="ET402">
            <v>0</v>
          </cell>
          <cell r="EX402">
            <v>0</v>
          </cell>
          <cell r="EZ402">
            <v>0</v>
          </cell>
          <cell r="FD402">
            <v>0</v>
          </cell>
          <cell r="FF402">
            <v>0</v>
          </cell>
        </row>
        <row r="403">
          <cell r="A403" t="str">
            <v>IndustryCHP_DKE_2034</v>
          </cell>
          <cell r="B403" t="str">
            <v>DK-East</v>
          </cell>
          <cell r="G403">
            <v>0</v>
          </cell>
          <cell r="H403">
            <v>0</v>
          </cell>
          <cell r="N403">
            <v>0</v>
          </cell>
          <cell r="AK403">
            <v>0</v>
          </cell>
          <cell r="AL403">
            <v>0</v>
          </cell>
          <cell r="AN403">
            <v>0</v>
          </cell>
          <cell r="AO403">
            <v>0</v>
          </cell>
          <cell r="AP403">
            <v>0</v>
          </cell>
          <cell r="AQ403">
            <v>0</v>
          </cell>
          <cell r="BG403" t="b">
            <v>0</v>
          </cell>
          <cell r="BO403" t="b">
            <v>0</v>
          </cell>
          <cell r="CA403" t="b">
            <v>0</v>
          </cell>
          <cell r="CB403" t="b">
            <v>0</v>
          </cell>
          <cell r="CD403" t="b">
            <v>0</v>
          </cell>
          <cell r="CE403" t="b">
            <v>0</v>
          </cell>
          <cell r="CG403" t="b">
            <v>0</v>
          </cell>
          <cell r="CH403" t="b">
            <v>0</v>
          </cell>
          <cell r="CP403">
            <v>0</v>
          </cell>
          <cell r="CT403" t="b">
            <v>0</v>
          </cell>
          <cell r="CV403" t="b">
            <v>0</v>
          </cell>
          <cell r="CX403" t="b">
            <v>0</v>
          </cell>
          <cell r="CZ403" t="b">
            <v>0</v>
          </cell>
          <cell r="DB403" t="b">
            <v>0</v>
          </cell>
          <cell r="DD403" t="b">
            <v>0</v>
          </cell>
          <cell r="DF403" t="b">
            <v>0</v>
          </cell>
          <cell r="DH403" t="b">
            <v>0</v>
          </cell>
          <cell r="DJ403" t="b">
            <v>0</v>
          </cell>
          <cell r="DL403" t="b">
            <v>0</v>
          </cell>
          <cell r="DN403" t="b">
            <v>0</v>
          </cell>
          <cell r="DP403" t="b">
            <v>0</v>
          </cell>
          <cell r="DV403">
            <v>0</v>
          </cell>
          <cell r="DX403">
            <v>0</v>
          </cell>
          <cell r="DZ403">
            <v>0</v>
          </cell>
          <cell r="EB403">
            <v>0</v>
          </cell>
          <cell r="ED403">
            <v>0</v>
          </cell>
          <cell r="EF403">
            <v>0</v>
          </cell>
          <cell r="EJ403">
            <v>0</v>
          </cell>
          <cell r="EL403">
            <v>0</v>
          </cell>
          <cell r="EN403">
            <v>0</v>
          </cell>
          <cell r="EP403">
            <v>0</v>
          </cell>
          <cell r="ER403">
            <v>0</v>
          </cell>
          <cell r="ET403">
            <v>0</v>
          </cell>
          <cell r="EX403">
            <v>0</v>
          </cell>
          <cell r="EZ403">
            <v>0</v>
          </cell>
          <cell r="FD403">
            <v>0</v>
          </cell>
          <cell r="FF403">
            <v>0</v>
          </cell>
        </row>
        <row r="404">
          <cell r="A404" t="str">
            <v>IndustryCHP_DKE_2035</v>
          </cell>
          <cell r="B404" t="str">
            <v>DK-East</v>
          </cell>
          <cell r="G404">
            <v>0</v>
          </cell>
          <cell r="H404">
            <v>0</v>
          </cell>
          <cell r="N404">
            <v>0</v>
          </cell>
          <cell r="AK404">
            <v>0</v>
          </cell>
          <cell r="AL404">
            <v>0</v>
          </cell>
          <cell r="AN404">
            <v>0</v>
          </cell>
          <cell r="AO404">
            <v>0</v>
          </cell>
          <cell r="AP404">
            <v>0</v>
          </cell>
          <cell r="AQ404">
            <v>0</v>
          </cell>
          <cell r="BG404" t="b">
            <v>0</v>
          </cell>
          <cell r="BO404" t="b">
            <v>0</v>
          </cell>
          <cell r="CA404" t="b">
            <v>0</v>
          </cell>
          <cell r="CB404" t="b">
            <v>0</v>
          </cell>
          <cell r="CD404" t="b">
            <v>0</v>
          </cell>
          <cell r="CE404" t="b">
            <v>0</v>
          </cell>
          <cell r="CG404" t="b">
            <v>0</v>
          </cell>
          <cell r="CH404" t="b">
            <v>0</v>
          </cell>
          <cell r="CP404">
            <v>0</v>
          </cell>
          <cell r="CT404" t="b">
            <v>0</v>
          </cell>
          <cell r="CV404" t="b">
            <v>0</v>
          </cell>
          <cell r="CX404" t="b">
            <v>0</v>
          </cell>
          <cell r="CZ404" t="b">
            <v>0</v>
          </cell>
          <cell r="DB404" t="b">
            <v>0</v>
          </cell>
          <cell r="DD404" t="b">
            <v>0</v>
          </cell>
          <cell r="DF404" t="b">
            <v>0</v>
          </cell>
          <cell r="DH404" t="b">
            <v>0</v>
          </cell>
          <cell r="DJ404" t="b">
            <v>0</v>
          </cell>
          <cell r="DL404" t="b">
            <v>0</v>
          </cell>
          <cell r="DN404" t="b">
            <v>0</v>
          </cell>
          <cell r="DP404" t="b">
            <v>0</v>
          </cell>
          <cell r="DV404">
            <v>0</v>
          </cell>
          <cell r="DX404">
            <v>0</v>
          </cell>
          <cell r="DZ404">
            <v>0</v>
          </cell>
          <cell r="EB404">
            <v>0</v>
          </cell>
          <cell r="ED404">
            <v>0</v>
          </cell>
          <cell r="EF404">
            <v>0</v>
          </cell>
          <cell r="EJ404">
            <v>0</v>
          </cell>
          <cell r="EL404">
            <v>0</v>
          </cell>
          <cell r="EN404">
            <v>0</v>
          </cell>
          <cell r="EP404">
            <v>0</v>
          </cell>
          <cell r="ER404">
            <v>0</v>
          </cell>
          <cell r="ET404">
            <v>0</v>
          </cell>
          <cell r="EX404">
            <v>0</v>
          </cell>
          <cell r="EZ404">
            <v>0</v>
          </cell>
          <cell r="FD404">
            <v>0</v>
          </cell>
          <cell r="FF404">
            <v>0</v>
          </cell>
        </row>
        <row r="405">
          <cell r="A405" t="str">
            <v>Solceller_DKE_2012</v>
          </cell>
          <cell r="B405" t="str">
            <v>DK-East</v>
          </cell>
          <cell r="G405">
            <v>86</v>
          </cell>
          <cell r="H405">
            <v>0</v>
          </cell>
          <cell r="N405">
            <v>73.100000000000009</v>
          </cell>
          <cell r="AK405">
            <v>86</v>
          </cell>
          <cell r="AL405">
            <v>0</v>
          </cell>
          <cell r="AN405">
            <v>0</v>
          </cell>
          <cell r="AO405">
            <v>21.5</v>
          </cell>
          <cell r="AP405">
            <v>0</v>
          </cell>
          <cell r="AQ405">
            <v>0</v>
          </cell>
          <cell r="BG405" t="b">
            <v>0</v>
          </cell>
          <cell r="BO405" t="b">
            <v>0</v>
          </cell>
          <cell r="CA405" t="b">
            <v>0</v>
          </cell>
          <cell r="CB405" t="b">
            <v>0</v>
          </cell>
          <cell r="CD405" t="b">
            <v>0</v>
          </cell>
          <cell r="CE405" t="b">
            <v>0</v>
          </cell>
          <cell r="CG405" t="b">
            <v>0</v>
          </cell>
          <cell r="CH405" t="b">
            <v>0</v>
          </cell>
          <cell r="CP405" t="str">
            <v>ERSOLPVO</v>
          </cell>
          <cell r="CT405" t="b">
            <v>0</v>
          </cell>
          <cell r="CV405" t="b">
            <v>0</v>
          </cell>
          <cell r="CX405" t="b">
            <v>0</v>
          </cell>
          <cell r="CZ405" t="b">
            <v>0</v>
          </cell>
          <cell r="DB405" t="b">
            <v>0</v>
          </cell>
          <cell r="DD405" t="b">
            <v>0</v>
          </cell>
          <cell r="DF405" t="b">
            <v>0</v>
          </cell>
          <cell r="DH405" t="b">
            <v>0</v>
          </cell>
          <cell r="DJ405" t="b">
            <v>0</v>
          </cell>
          <cell r="DL405" t="b">
            <v>0</v>
          </cell>
          <cell r="DN405" t="b">
            <v>0</v>
          </cell>
          <cell r="DP405" t="b">
            <v>0</v>
          </cell>
          <cell r="DV405">
            <v>0</v>
          </cell>
          <cell r="DX405">
            <v>0</v>
          </cell>
          <cell r="DZ405">
            <v>0</v>
          </cell>
          <cell r="EB405">
            <v>0</v>
          </cell>
          <cell r="ED405">
            <v>0</v>
          </cell>
          <cell r="EF405">
            <v>0</v>
          </cell>
          <cell r="EJ405">
            <v>0</v>
          </cell>
          <cell r="EL405">
            <v>0</v>
          </cell>
          <cell r="EN405">
            <v>0</v>
          </cell>
          <cell r="EP405">
            <v>0</v>
          </cell>
          <cell r="ER405">
            <v>0</v>
          </cell>
          <cell r="ET405">
            <v>0</v>
          </cell>
          <cell r="EX405">
            <v>0</v>
          </cell>
          <cell r="EZ405">
            <v>0</v>
          </cell>
          <cell r="FD405">
            <v>0</v>
          </cell>
          <cell r="FF405">
            <v>0</v>
          </cell>
        </row>
        <row r="406">
          <cell r="A406" t="str">
            <v>Solceller_DKE_2013</v>
          </cell>
          <cell r="B406" t="str">
            <v>DK-East</v>
          </cell>
          <cell r="G406">
            <v>86</v>
          </cell>
          <cell r="H406">
            <v>0</v>
          </cell>
          <cell r="N406">
            <v>73.100000000000009</v>
          </cell>
          <cell r="AK406">
            <v>86</v>
          </cell>
          <cell r="AL406">
            <v>0</v>
          </cell>
          <cell r="AN406">
            <v>0</v>
          </cell>
          <cell r="AO406">
            <v>21.5</v>
          </cell>
          <cell r="AP406">
            <v>0</v>
          </cell>
          <cell r="AQ406">
            <v>0</v>
          </cell>
          <cell r="BG406" t="b">
            <v>0</v>
          </cell>
          <cell r="BO406" t="b">
            <v>0</v>
          </cell>
          <cell r="CA406" t="b">
            <v>0</v>
          </cell>
          <cell r="CB406" t="b">
            <v>0</v>
          </cell>
          <cell r="CD406" t="b">
            <v>0</v>
          </cell>
          <cell r="CE406" t="b">
            <v>0</v>
          </cell>
          <cell r="CG406" t="b">
            <v>0</v>
          </cell>
          <cell r="CH406" t="b">
            <v>0</v>
          </cell>
          <cell r="CP406" t="str">
            <v>ERSOLPVO</v>
          </cell>
          <cell r="CT406" t="b">
            <v>0</v>
          </cell>
          <cell r="CV406" t="b">
            <v>0</v>
          </cell>
          <cell r="CX406" t="b">
            <v>0</v>
          </cell>
          <cell r="CZ406" t="b">
            <v>0</v>
          </cell>
          <cell r="DB406" t="b">
            <v>0</v>
          </cell>
          <cell r="DD406" t="b">
            <v>0</v>
          </cell>
          <cell r="DF406" t="b">
            <v>0</v>
          </cell>
          <cell r="DH406" t="b">
            <v>0</v>
          </cell>
          <cell r="DJ406" t="b">
            <v>0</v>
          </cell>
          <cell r="DL406" t="b">
            <v>0</v>
          </cell>
          <cell r="DN406" t="b">
            <v>0</v>
          </cell>
          <cell r="DP406" t="b">
            <v>0</v>
          </cell>
          <cell r="DV406">
            <v>0</v>
          </cell>
          <cell r="DX406">
            <v>0</v>
          </cell>
          <cell r="DZ406">
            <v>0</v>
          </cell>
          <cell r="EB406">
            <v>0</v>
          </cell>
          <cell r="ED406">
            <v>0</v>
          </cell>
          <cell r="EF406">
            <v>0</v>
          </cell>
          <cell r="EJ406">
            <v>0</v>
          </cell>
          <cell r="EL406">
            <v>0</v>
          </cell>
          <cell r="EN406">
            <v>0</v>
          </cell>
          <cell r="EP406">
            <v>0</v>
          </cell>
          <cell r="ER406">
            <v>0</v>
          </cell>
          <cell r="ET406">
            <v>0</v>
          </cell>
          <cell r="EX406">
            <v>0</v>
          </cell>
          <cell r="EZ406">
            <v>0</v>
          </cell>
          <cell r="FD406">
            <v>0</v>
          </cell>
          <cell r="FF406">
            <v>0</v>
          </cell>
        </row>
        <row r="407">
          <cell r="A407" t="str">
            <v>Solceller_DKE_2014</v>
          </cell>
          <cell r="B407" t="str">
            <v>DK-East</v>
          </cell>
          <cell r="G407">
            <v>28</v>
          </cell>
          <cell r="H407">
            <v>0</v>
          </cell>
          <cell r="N407">
            <v>23.8</v>
          </cell>
          <cell r="AK407">
            <v>28</v>
          </cell>
          <cell r="AL407">
            <v>0</v>
          </cell>
          <cell r="AN407">
            <v>0</v>
          </cell>
          <cell r="AO407">
            <v>7</v>
          </cell>
          <cell r="AP407">
            <v>0</v>
          </cell>
          <cell r="AQ407">
            <v>0</v>
          </cell>
          <cell r="BG407" t="b">
            <v>0</v>
          </cell>
          <cell r="BO407" t="b">
            <v>0</v>
          </cell>
          <cell r="CA407" t="b">
            <v>0</v>
          </cell>
          <cell r="CB407" t="b">
            <v>0</v>
          </cell>
          <cell r="CD407" t="b">
            <v>0</v>
          </cell>
          <cell r="CE407" t="b">
            <v>0</v>
          </cell>
          <cell r="CG407" t="b">
            <v>0</v>
          </cell>
          <cell r="CH407" t="b">
            <v>0</v>
          </cell>
          <cell r="CP407" t="str">
            <v>ERSOLPVO</v>
          </cell>
          <cell r="CT407" t="b">
            <v>0</v>
          </cell>
          <cell r="CV407" t="b">
            <v>0</v>
          </cell>
          <cell r="CX407" t="b">
            <v>0</v>
          </cell>
          <cell r="CZ407" t="b">
            <v>0</v>
          </cell>
          <cell r="DB407" t="b">
            <v>0</v>
          </cell>
          <cell r="DD407" t="b">
            <v>0</v>
          </cell>
          <cell r="DF407" t="b">
            <v>0</v>
          </cell>
          <cell r="DH407" t="b">
            <v>0</v>
          </cell>
          <cell r="DJ407" t="b">
            <v>0</v>
          </cell>
          <cell r="DL407" t="b">
            <v>0</v>
          </cell>
          <cell r="DN407" t="b">
            <v>0</v>
          </cell>
          <cell r="DP407" t="b">
            <v>0</v>
          </cell>
          <cell r="DV407">
            <v>0</v>
          </cell>
          <cell r="DX407">
            <v>0</v>
          </cell>
          <cell r="DZ407">
            <v>0</v>
          </cell>
          <cell r="EB407">
            <v>0</v>
          </cell>
          <cell r="ED407">
            <v>0</v>
          </cell>
          <cell r="EF407">
            <v>0</v>
          </cell>
          <cell r="EJ407">
            <v>0</v>
          </cell>
          <cell r="EL407">
            <v>0</v>
          </cell>
          <cell r="EN407">
            <v>0</v>
          </cell>
          <cell r="EP407">
            <v>0</v>
          </cell>
          <cell r="ER407">
            <v>0</v>
          </cell>
          <cell r="ET407">
            <v>0</v>
          </cell>
          <cell r="EX407">
            <v>0</v>
          </cell>
          <cell r="EZ407">
            <v>0</v>
          </cell>
          <cell r="FD407">
            <v>0</v>
          </cell>
          <cell r="FF407">
            <v>0</v>
          </cell>
        </row>
        <row r="408">
          <cell r="A408" t="str">
            <v>Solceller_DKE_2015</v>
          </cell>
          <cell r="B408" t="str">
            <v>DK-East</v>
          </cell>
          <cell r="G408">
            <v>26</v>
          </cell>
          <cell r="H408">
            <v>0</v>
          </cell>
          <cell r="N408">
            <v>22.1</v>
          </cell>
          <cell r="AK408">
            <v>26</v>
          </cell>
          <cell r="AL408">
            <v>0</v>
          </cell>
          <cell r="AN408">
            <v>0</v>
          </cell>
          <cell r="AO408">
            <v>6.5</v>
          </cell>
          <cell r="AP408">
            <v>0</v>
          </cell>
          <cell r="AQ408">
            <v>0</v>
          </cell>
          <cell r="BG408" t="b">
            <v>0</v>
          </cell>
          <cell r="BO408" t="b">
            <v>0</v>
          </cell>
          <cell r="CA408" t="b">
            <v>0</v>
          </cell>
          <cell r="CB408" t="b">
            <v>0</v>
          </cell>
          <cell r="CD408" t="b">
            <v>0</v>
          </cell>
          <cell r="CE408" t="b">
            <v>0</v>
          </cell>
          <cell r="CG408" t="b">
            <v>0</v>
          </cell>
          <cell r="CH408" t="b">
            <v>0</v>
          </cell>
          <cell r="CP408" t="str">
            <v>ERSOLPVO</v>
          </cell>
          <cell r="CT408" t="b">
            <v>0</v>
          </cell>
          <cell r="CV408" t="b">
            <v>0</v>
          </cell>
          <cell r="CX408" t="b">
            <v>0</v>
          </cell>
          <cell r="CZ408" t="b">
            <v>0</v>
          </cell>
          <cell r="DB408" t="b">
            <v>0</v>
          </cell>
          <cell r="DD408" t="b">
            <v>0</v>
          </cell>
          <cell r="DF408" t="b">
            <v>0</v>
          </cell>
          <cell r="DH408" t="b">
            <v>0</v>
          </cell>
          <cell r="DJ408" t="b">
            <v>0</v>
          </cell>
          <cell r="DL408" t="b">
            <v>0</v>
          </cell>
          <cell r="DN408" t="b">
            <v>0</v>
          </cell>
          <cell r="DP408" t="b">
            <v>0</v>
          </cell>
          <cell r="DV408">
            <v>0</v>
          </cell>
          <cell r="DX408">
            <v>0</v>
          </cell>
          <cell r="DZ408">
            <v>0</v>
          </cell>
          <cell r="EB408">
            <v>0</v>
          </cell>
          <cell r="ED408">
            <v>0</v>
          </cell>
          <cell r="EF408">
            <v>0</v>
          </cell>
          <cell r="EJ408">
            <v>0</v>
          </cell>
          <cell r="EL408">
            <v>0</v>
          </cell>
          <cell r="EN408">
            <v>0</v>
          </cell>
          <cell r="EP408">
            <v>0</v>
          </cell>
          <cell r="ER408">
            <v>0</v>
          </cell>
          <cell r="ET408">
            <v>0</v>
          </cell>
          <cell r="EX408">
            <v>0</v>
          </cell>
          <cell r="EZ408">
            <v>0</v>
          </cell>
          <cell r="FD408">
            <v>0</v>
          </cell>
          <cell r="FF408">
            <v>0</v>
          </cell>
        </row>
        <row r="409">
          <cell r="A409" t="str">
            <v>Solceller_DKE_2016</v>
          </cell>
          <cell r="B409" t="str">
            <v>DK-East</v>
          </cell>
          <cell r="G409">
            <v>27.6</v>
          </cell>
          <cell r="H409">
            <v>0</v>
          </cell>
          <cell r="N409">
            <v>23.459999999999994</v>
          </cell>
          <cell r="AK409">
            <v>27.6</v>
          </cell>
          <cell r="AL409">
            <v>0</v>
          </cell>
          <cell r="AN409">
            <v>0</v>
          </cell>
          <cell r="AO409">
            <v>6.9</v>
          </cell>
          <cell r="AP409">
            <v>0</v>
          </cell>
          <cell r="AQ409">
            <v>0</v>
          </cell>
          <cell r="BG409" t="b">
            <v>0</v>
          </cell>
          <cell r="BO409" t="b">
            <v>0</v>
          </cell>
          <cell r="CA409" t="b">
            <v>0</v>
          </cell>
          <cell r="CB409" t="b">
            <v>0</v>
          </cell>
          <cell r="CD409" t="b">
            <v>0</v>
          </cell>
          <cell r="CE409" t="b">
            <v>0</v>
          </cell>
          <cell r="CG409" t="b">
            <v>0</v>
          </cell>
          <cell r="CH409" t="b">
            <v>0</v>
          </cell>
          <cell r="CP409" t="str">
            <v>ERSOLPVO</v>
          </cell>
          <cell r="CT409" t="b">
            <v>0</v>
          </cell>
          <cell r="CV409" t="b">
            <v>0</v>
          </cell>
          <cell r="CX409" t="b">
            <v>0</v>
          </cell>
          <cell r="CZ409" t="b">
            <v>0</v>
          </cell>
          <cell r="DB409" t="b">
            <v>0</v>
          </cell>
          <cell r="DD409" t="b">
            <v>0</v>
          </cell>
          <cell r="DF409" t="b">
            <v>0</v>
          </cell>
          <cell r="DH409" t="b">
            <v>0</v>
          </cell>
          <cell r="DJ409" t="b">
            <v>0</v>
          </cell>
          <cell r="DL409" t="b">
            <v>0</v>
          </cell>
          <cell r="DN409" t="b">
            <v>0</v>
          </cell>
          <cell r="DP409" t="b">
            <v>0</v>
          </cell>
          <cell r="DV409">
            <v>0</v>
          </cell>
          <cell r="DX409">
            <v>0</v>
          </cell>
          <cell r="DZ409">
            <v>0</v>
          </cell>
          <cell r="EB409">
            <v>0</v>
          </cell>
          <cell r="ED409">
            <v>0</v>
          </cell>
          <cell r="EF409">
            <v>0</v>
          </cell>
          <cell r="EJ409">
            <v>0</v>
          </cell>
          <cell r="EL409">
            <v>0</v>
          </cell>
          <cell r="EN409">
            <v>0</v>
          </cell>
          <cell r="EP409">
            <v>0</v>
          </cell>
          <cell r="ER409">
            <v>0</v>
          </cell>
          <cell r="ET409">
            <v>0</v>
          </cell>
          <cell r="EX409">
            <v>0</v>
          </cell>
          <cell r="EZ409">
            <v>0</v>
          </cell>
          <cell r="FD409">
            <v>0</v>
          </cell>
          <cell r="FF409">
            <v>0</v>
          </cell>
        </row>
        <row r="410">
          <cell r="A410" t="str">
            <v>Solceller_DKE_2017</v>
          </cell>
          <cell r="B410" t="str">
            <v>DK-East</v>
          </cell>
          <cell r="G410">
            <v>25.6</v>
          </cell>
          <cell r="H410">
            <v>0</v>
          </cell>
          <cell r="N410">
            <v>21.759999999999991</v>
          </cell>
          <cell r="AK410">
            <v>25.6</v>
          </cell>
          <cell r="AL410">
            <v>0</v>
          </cell>
          <cell r="AN410">
            <v>0</v>
          </cell>
          <cell r="AO410">
            <v>6.4</v>
          </cell>
          <cell r="AP410">
            <v>0</v>
          </cell>
          <cell r="AQ410">
            <v>0</v>
          </cell>
          <cell r="BG410" t="b">
            <v>0</v>
          </cell>
          <cell r="BO410" t="b">
            <v>0</v>
          </cell>
          <cell r="CA410" t="b">
            <v>0</v>
          </cell>
          <cell r="CB410" t="b">
            <v>0</v>
          </cell>
          <cell r="CD410" t="b">
            <v>0</v>
          </cell>
          <cell r="CE410" t="b">
            <v>0</v>
          </cell>
          <cell r="CG410" t="b">
            <v>0</v>
          </cell>
          <cell r="CH410" t="b">
            <v>0</v>
          </cell>
          <cell r="CP410" t="str">
            <v>ERSOLPVO</v>
          </cell>
          <cell r="CT410" t="b">
            <v>0</v>
          </cell>
          <cell r="CV410" t="b">
            <v>0</v>
          </cell>
          <cell r="CX410" t="b">
            <v>0</v>
          </cell>
          <cell r="CZ410" t="b">
            <v>0</v>
          </cell>
          <cell r="DB410" t="b">
            <v>0</v>
          </cell>
          <cell r="DD410" t="b">
            <v>0</v>
          </cell>
          <cell r="DF410" t="b">
            <v>0</v>
          </cell>
          <cell r="DH410" t="b">
            <v>0</v>
          </cell>
          <cell r="DJ410" t="b">
            <v>0</v>
          </cell>
          <cell r="DL410" t="b">
            <v>0</v>
          </cell>
          <cell r="DN410" t="b">
            <v>0</v>
          </cell>
          <cell r="DP410" t="b">
            <v>0</v>
          </cell>
          <cell r="DV410">
            <v>0</v>
          </cell>
          <cell r="DX410">
            <v>0</v>
          </cell>
          <cell r="DZ410">
            <v>0</v>
          </cell>
          <cell r="EB410">
            <v>0</v>
          </cell>
          <cell r="ED410">
            <v>0</v>
          </cell>
          <cell r="EF410">
            <v>0</v>
          </cell>
          <cell r="EJ410">
            <v>0</v>
          </cell>
          <cell r="EL410">
            <v>0</v>
          </cell>
          <cell r="EN410">
            <v>0</v>
          </cell>
          <cell r="EP410">
            <v>0</v>
          </cell>
          <cell r="ER410">
            <v>0</v>
          </cell>
          <cell r="ET410">
            <v>0</v>
          </cell>
          <cell r="EX410">
            <v>0</v>
          </cell>
          <cell r="EZ410">
            <v>0</v>
          </cell>
          <cell r="FD410">
            <v>0</v>
          </cell>
          <cell r="FF410">
            <v>0</v>
          </cell>
        </row>
        <row r="411">
          <cell r="A411" t="str">
            <v>Solceller_DKE_2018</v>
          </cell>
          <cell r="B411" t="str">
            <v>DK-East</v>
          </cell>
          <cell r="G411">
            <v>25.6</v>
          </cell>
          <cell r="H411">
            <v>0</v>
          </cell>
          <cell r="N411">
            <v>21.760000000000037</v>
          </cell>
          <cell r="AK411">
            <v>25.6</v>
          </cell>
          <cell r="AL411">
            <v>0</v>
          </cell>
          <cell r="AN411">
            <v>0</v>
          </cell>
          <cell r="AO411">
            <v>6.4</v>
          </cell>
          <cell r="AP411">
            <v>0</v>
          </cell>
          <cell r="AQ411">
            <v>0</v>
          </cell>
          <cell r="BG411" t="b">
            <v>0</v>
          </cell>
          <cell r="BO411" t="b">
            <v>0</v>
          </cell>
          <cell r="CA411" t="b">
            <v>0</v>
          </cell>
          <cell r="CB411" t="b">
            <v>0</v>
          </cell>
          <cell r="CD411" t="b">
            <v>0</v>
          </cell>
          <cell r="CE411" t="b">
            <v>0</v>
          </cell>
          <cell r="CG411" t="b">
            <v>0</v>
          </cell>
          <cell r="CH411" t="b">
            <v>0</v>
          </cell>
          <cell r="CP411" t="str">
            <v>ERSOLPVO</v>
          </cell>
          <cell r="CT411" t="b">
            <v>0</v>
          </cell>
          <cell r="CV411" t="b">
            <v>0</v>
          </cell>
          <cell r="CX411" t="b">
            <v>0</v>
          </cell>
          <cell r="CZ411" t="b">
            <v>0</v>
          </cell>
          <cell r="DB411" t="b">
            <v>0</v>
          </cell>
          <cell r="DD411" t="b">
            <v>0</v>
          </cell>
          <cell r="DF411" t="b">
            <v>0</v>
          </cell>
          <cell r="DH411" t="b">
            <v>0</v>
          </cell>
          <cell r="DJ411" t="b">
            <v>0</v>
          </cell>
          <cell r="DL411" t="b">
            <v>0</v>
          </cell>
          <cell r="DN411" t="b">
            <v>0</v>
          </cell>
          <cell r="DP411" t="b">
            <v>0</v>
          </cell>
          <cell r="DV411">
            <v>0</v>
          </cell>
          <cell r="DX411">
            <v>0</v>
          </cell>
          <cell r="DZ411">
            <v>0</v>
          </cell>
          <cell r="EB411">
            <v>0</v>
          </cell>
          <cell r="ED411">
            <v>0</v>
          </cell>
          <cell r="EF411">
            <v>0</v>
          </cell>
          <cell r="EJ411">
            <v>0</v>
          </cell>
          <cell r="EL411">
            <v>0</v>
          </cell>
          <cell r="EN411">
            <v>0</v>
          </cell>
          <cell r="EP411">
            <v>0</v>
          </cell>
          <cell r="ER411">
            <v>0</v>
          </cell>
          <cell r="ET411">
            <v>0</v>
          </cell>
          <cell r="EX411">
            <v>0</v>
          </cell>
          <cell r="EZ411">
            <v>0</v>
          </cell>
          <cell r="FD411">
            <v>0</v>
          </cell>
          <cell r="FF411">
            <v>0</v>
          </cell>
        </row>
        <row r="412">
          <cell r="A412" t="str">
            <v>Solceller_DKE_2019</v>
          </cell>
          <cell r="B412" t="str">
            <v>DK-East</v>
          </cell>
          <cell r="G412">
            <v>25.6</v>
          </cell>
          <cell r="H412">
            <v>0</v>
          </cell>
          <cell r="N412">
            <v>21.759999999999991</v>
          </cell>
          <cell r="AK412">
            <v>25.6</v>
          </cell>
          <cell r="AL412">
            <v>0</v>
          </cell>
          <cell r="AN412">
            <v>0</v>
          </cell>
          <cell r="AO412">
            <v>6.4</v>
          </cell>
          <cell r="AP412">
            <v>0</v>
          </cell>
          <cell r="AQ412">
            <v>0</v>
          </cell>
          <cell r="BG412" t="b">
            <v>0</v>
          </cell>
          <cell r="BO412" t="b">
            <v>0</v>
          </cell>
          <cell r="CA412" t="b">
            <v>0</v>
          </cell>
          <cell r="CB412" t="b">
            <v>0</v>
          </cell>
          <cell r="CD412" t="b">
            <v>0</v>
          </cell>
          <cell r="CE412" t="b">
            <v>0</v>
          </cell>
          <cell r="CG412" t="b">
            <v>0</v>
          </cell>
          <cell r="CH412" t="b">
            <v>0</v>
          </cell>
          <cell r="CP412" t="str">
            <v>ERSOLPVO</v>
          </cell>
          <cell r="CT412" t="b">
            <v>0</v>
          </cell>
          <cell r="CV412" t="b">
            <v>0</v>
          </cell>
          <cell r="CX412" t="b">
            <v>0</v>
          </cell>
          <cell r="CZ412" t="b">
            <v>0</v>
          </cell>
          <cell r="DB412" t="b">
            <v>0</v>
          </cell>
          <cell r="DD412" t="b">
            <v>0</v>
          </cell>
          <cell r="DF412" t="b">
            <v>0</v>
          </cell>
          <cell r="DH412" t="b">
            <v>0</v>
          </cell>
          <cell r="DJ412" t="b">
            <v>0</v>
          </cell>
          <cell r="DL412" t="b">
            <v>0</v>
          </cell>
          <cell r="DN412" t="b">
            <v>0</v>
          </cell>
          <cell r="DP412" t="b">
            <v>0</v>
          </cell>
          <cell r="DV412">
            <v>0</v>
          </cell>
          <cell r="DX412">
            <v>0</v>
          </cell>
          <cell r="DZ412">
            <v>0</v>
          </cell>
          <cell r="EB412">
            <v>0</v>
          </cell>
          <cell r="ED412">
            <v>0</v>
          </cell>
          <cell r="EF412">
            <v>0</v>
          </cell>
          <cell r="EJ412">
            <v>0</v>
          </cell>
          <cell r="EL412">
            <v>0</v>
          </cell>
          <cell r="EN412">
            <v>0</v>
          </cell>
          <cell r="EP412">
            <v>0</v>
          </cell>
          <cell r="ER412">
            <v>0</v>
          </cell>
          <cell r="ET412">
            <v>0</v>
          </cell>
          <cell r="EX412">
            <v>0</v>
          </cell>
          <cell r="EZ412">
            <v>0</v>
          </cell>
          <cell r="FD412">
            <v>0</v>
          </cell>
          <cell r="FF412">
            <v>0</v>
          </cell>
        </row>
        <row r="413">
          <cell r="A413" t="str">
            <v>Solceller_DKE_2020</v>
          </cell>
          <cell r="B413" t="str">
            <v>DK-East</v>
          </cell>
          <cell r="G413">
            <v>26.400000000000002</v>
          </cell>
          <cell r="H413">
            <v>0</v>
          </cell>
          <cell r="N413">
            <v>22.440000000000012</v>
          </cell>
          <cell r="AK413">
            <v>26.400000000000002</v>
          </cell>
          <cell r="AL413">
            <v>0</v>
          </cell>
          <cell r="AN413">
            <v>0</v>
          </cell>
          <cell r="AO413">
            <v>6.6000000000000005</v>
          </cell>
          <cell r="AP413">
            <v>0</v>
          </cell>
          <cell r="AQ413">
            <v>0</v>
          </cell>
          <cell r="BG413" t="b">
            <v>0</v>
          </cell>
          <cell r="BO413" t="b">
            <v>0</v>
          </cell>
          <cell r="CA413" t="b">
            <v>0</v>
          </cell>
          <cell r="CB413" t="b">
            <v>0</v>
          </cell>
          <cell r="CD413" t="b">
            <v>0</v>
          </cell>
          <cell r="CE413" t="b">
            <v>0</v>
          </cell>
          <cell r="CG413" t="b">
            <v>0</v>
          </cell>
          <cell r="CH413" t="b">
            <v>0</v>
          </cell>
          <cell r="CP413" t="str">
            <v>ERSOLPVO</v>
          </cell>
          <cell r="CT413" t="b">
            <v>0</v>
          </cell>
          <cell r="CV413" t="b">
            <v>0</v>
          </cell>
          <cell r="CX413" t="b">
            <v>0</v>
          </cell>
          <cell r="CZ413" t="b">
            <v>0</v>
          </cell>
          <cell r="DB413" t="b">
            <v>0</v>
          </cell>
          <cell r="DD413" t="b">
            <v>0</v>
          </cell>
          <cell r="DF413" t="b">
            <v>0</v>
          </cell>
          <cell r="DH413" t="b">
            <v>0</v>
          </cell>
          <cell r="DJ413" t="b">
            <v>0</v>
          </cell>
          <cell r="DL413" t="b">
            <v>0</v>
          </cell>
          <cell r="DN413" t="b">
            <v>0</v>
          </cell>
          <cell r="DP413" t="b">
            <v>0</v>
          </cell>
          <cell r="DV413">
            <v>0</v>
          </cell>
          <cell r="DX413">
            <v>0</v>
          </cell>
          <cell r="DZ413">
            <v>0</v>
          </cell>
          <cell r="EB413">
            <v>0</v>
          </cell>
          <cell r="ED413">
            <v>0</v>
          </cell>
          <cell r="EF413">
            <v>0</v>
          </cell>
          <cell r="EJ413">
            <v>0</v>
          </cell>
          <cell r="EL413">
            <v>0</v>
          </cell>
          <cell r="EN413">
            <v>0</v>
          </cell>
          <cell r="EP413">
            <v>0</v>
          </cell>
          <cell r="ER413">
            <v>0</v>
          </cell>
          <cell r="ET413">
            <v>0</v>
          </cell>
          <cell r="EX413">
            <v>0</v>
          </cell>
          <cell r="EZ413">
            <v>0</v>
          </cell>
          <cell r="FD413">
            <v>0</v>
          </cell>
          <cell r="FF413">
            <v>0</v>
          </cell>
        </row>
        <row r="414">
          <cell r="A414" t="str">
            <v>Solceller_DKE_2021</v>
          </cell>
          <cell r="B414" t="str">
            <v>DK-East</v>
          </cell>
          <cell r="G414">
            <v>26.400000000000002</v>
          </cell>
          <cell r="H414">
            <v>0</v>
          </cell>
          <cell r="N414">
            <v>22.439999999999966</v>
          </cell>
          <cell r="AK414">
            <v>26.400000000000002</v>
          </cell>
          <cell r="AL414">
            <v>0</v>
          </cell>
          <cell r="AN414">
            <v>0</v>
          </cell>
          <cell r="AO414">
            <v>6.6000000000000005</v>
          </cell>
          <cell r="AP414">
            <v>0</v>
          </cell>
          <cell r="AQ414">
            <v>0</v>
          </cell>
          <cell r="BG414" t="b">
            <v>0</v>
          </cell>
          <cell r="BO414" t="b">
            <v>0</v>
          </cell>
          <cell r="CA414" t="b">
            <v>0</v>
          </cell>
          <cell r="CB414" t="b">
            <v>0</v>
          </cell>
          <cell r="CD414" t="b">
            <v>0</v>
          </cell>
          <cell r="CE414" t="b">
            <v>0</v>
          </cell>
          <cell r="CG414" t="b">
            <v>0</v>
          </cell>
          <cell r="CH414" t="b">
            <v>0</v>
          </cell>
          <cell r="CP414" t="str">
            <v>ERSOLPVO</v>
          </cell>
          <cell r="CT414" t="b">
            <v>0</v>
          </cell>
          <cell r="CV414" t="b">
            <v>0</v>
          </cell>
          <cell r="CX414" t="b">
            <v>0</v>
          </cell>
          <cell r="CZ414" t="b">
            <v>0</v>
          </cell>
          <cell r="DB414" t="b">
            <v>0</v>
          </cell>
          <cell r="DD414" t="b">
            <v>0</v>
          </cell>
          <cell r="DF414" t="b">
            <v>0</v>
          </cell>
          <cell r="DH414" t="b">
            <v>0</v>
          </cell>
          <cell r="DJ414" t="b">
            <v>0</v>
          </cell>
          <cell r="DL414" t="b">
            <v>0</v>
          </cell>
          <cell r="DN414" t="b">
            <v>0</v>
          </cell>
          <cell r="DP414" t="b">
            <v>0</v>
          </cell>
          <cell r="DV414">
            <v>0</v>
          </cell>
          <cell r="DX414">
            <v>0</v>
          </cell>
          <cell r="DZ414">
            <v>0</v>
          </cell>
          <cell r="EB414">
            <v>0</v>
          </cell>
          <cell r="ED414">
            <v>0</v>
          </cell>
          <cell r="EF414">
            <v>0</v>
          </cell>
          <cell r="EJ414">
            <v>0</v>
          </cell>
          <cell r="EL414">
            <v>0</v>
          </cell>
          <cell r="EN414">
            <v>0</v>
          </cell>
          <cell r="EP414">
            <v>0</v>
          </cell>
          <cell r="ER414">
            <v>0</v>
          </cell>
          <cell r="ET414">
            <v>0</v>
          </cell>
          <cell r="EX414">
            <v>0</v>
          </cell>
          <cell r="EZ414">
            <v>0</v>
          </cell>
          <cell r="FD414">
            <v>0</v>
          </cell>
          <cell r="FF414">
            <v>0</v>
          </cell>
        </row>
        <row r="415">
          <cell r="A415" t="str">
            <v>Solceller_DKE_2022</v>
          </cell>
          <cell r="B415" t="str">
            <v>DK-East</v>
          </cell>
          <cell r="G415">
            <v>26</v>
          </cell>
          <cell r="H415">
            <v>0</v>
          </cell>
          <cell r="N415">
            <v>22.1</v>
          </cell>
          <cell r="AK415">
            <v>26</v>
          </cell>
          <cell r="AL415">
            <v>0</v>
          </cell>
          <cell r="AN415">
            <v>0</v>
          </cell>
          <cell r="AO415">
            <v>6.5</v>
          </cell>
          <cell r="AP415">
            <v>0</v>
          </cell>
          <cell r="AQ415">
            <v>0</v>
          </cell>
          <cell r="BG415" t="b">
            <v>0</v>
          </cell>
          <cell r="BO415" t="b">
            <v>0</v>
          </cell>
          <cell r="CA415" t="b">
            <v>0</v>
          </cell>
          <cell r="CB415" t="b">
            <v>0</v>
          </cell>
          <cell r="CD415" t="b">
            <v>0</v>
          </cell>
          <cell r="CE415" t="b">
            <v>0</v>
          </cell>
          <cell r="CG415" t="b">
            <v>0</v>
          </cell>
          <cell r="CH415" t="b">
            <v>0</v>
          </cell>
          <cell r="CP415" t="str">
            <v>ERSOLPVO</v>
          </cell>
          <cell r="CT415" t="b">
            <v>0</v>
          </cell>
          <cell r="CV415" t="b">
            <v>0</v>
          </cell>
          <cell r="CX415" t="b">
            <v>0</v>
          </cell>
          <cell r="CZ415" t="b">
            <v>0</v>
          </cell>
          <cell r="DB415" t="b">
            <v>0</v>
          </cell>
          <cell r="DD415" t="b">
            <v>0</v>
          </cell>
          <cell r="DF415" t="b">
            <v>0</v>
          </cell>
          <cell r="DH415" t="b">
            <v>0</v>
          </cell>
          <cell r="DJ415" t="b">
            <v>0</v>
          </cell>
          <cell r="DL415" t="b">
            <v>0</v>
          </cell>
          <cell r="DN415" t="b">
            <v>0</v>
          </cell>
          <cell r="DP415" t="b">
            <v>0</v>
          </cell>
          <cell r="DV415">
            <v>0</v>
          </cell>
          <cell r="DX415">
            <v>0</v>
          </cell>
          <cell r="DZ415">
            <v>0</v>
          </cell>
          <cell r="EB415">
            <v>0</v>
          </cell>
          <cell r="ED415">
            <v>0</v>
          </cell>
          <cell r="EF415">
            <v>0</v>
          </cell>
          <cell r="EJ415">
            <v>0</v>
          </cell>
          <cell r="EL415">
            <v>0</v>
          </cell>
          <cell r="EN415">
            <v>0</v>
          </cell>
          <cell r="EP415">
            <v>0</v>
          </cell>
          <cell r="ER415">
            <v>0</v>
          </cell>
          <cell r="ET415">
            <v>0</v>
          </cell>
          <cell r="EX415">
            <v>0</v>
          </cell>
          <cell r="EZ415">
            <v>0</v>
          </cell>
          <cell r="FD415">
            <v>0</v>
          </cell>
          <cell r="FF415">
            <v>0</v>
          </cell>
        </row>
        <row r="416">
          <cell r="A416" t="str">
            <v>Solceller_DKE_2023</v>
          </cell>
          <cell r="B416" t="str">
            <v>DK-East</v>
          </cell>
          <cell r="G416">
            <v>26</v>
          </cell>
          <cell r="H416">
            <v>0</v>
          </cell>
          <cell r="N416">
            <v>22.1</v>
          </cell>
          <cell r="AK416">
            <v>26</v>
          </cell>
          <cell r="AL416">
            <v>0</v>
          </cell>
          <cell r="AN416">
            <v>0</v>
          </cell>
          <cell r="AO416">
            <v>6.5</v>
          </cell>
          <cell r="AP416">
            <v>0</v>
          </cell>
          <cell r="AQ416">
            <v>0</v>
          </cell>
          <cell r="BG416" t="b">
            <v>0</v>
          </cell>
          <cell r="BO416" t="b">
            <v>0</v>
          </cell>
          <cell r="CA416" t="b">
            <v>0</v>
          </cell>
          <cell r="CB416" t="b">
            <v>0</v>
          </cell>
          <cell r="CD416" t="b">
            <v>0</v>
          </cell>
          <cell r="CE416" t="b">
            <v>0</v>
          </cell>
          <cell r="CG416" t="b">
            <v>0</v>
          </cell>
          <cell r="CH416" t="b">
            <v>0</v>
          </cell>
          <cell r="CP416" t="str">
            <v>ERSOLPVO</v>
          </cell>
          <cell r="CT416" t="b">
            <v>0</v>
          </cell>
          <cell r="CV416" t="b">
            <v>0</v>
          </cell>
          <cell r="CX416" t="b">
            <v>0</v>
          </cell>
          <cell r="CZ416" t="b">
            <v>0</v>
          </cell>
          <cell r="DB416" t="b">
            <v>0</v>
          </cell>
          <cell r="DD416" t="b">
            <v>0</v>
          </cell>
          <cell r="DF416" t="b">
            <v>0</v>
          </cell>
          <cell r="DH416" t="b">
            <v>0</v>
          </cell>
          <cell r="DJ416" t="b">
            <v>0</v>
          </cell>
          <cell r="DL416" t="b">
            <v>0</v>
          </cell>
          <cell r="DN416" t="b">
            <v>0</v>
          </cell>
          <cell r="DP416" t="b">
            <v>0</v>
          </cell>
          <cell r="DV416">
            <v>0</v>
          </cell>
          <cell r="DX416">
            <v>0</v>
          </cell>
          <cell r="DZ416">
            <v>0</v>
          </cell>
          <cell r="EB416">
            <v>0</v>
          </cell>
          <cell r="ED416">
            <v>0</v>
          </cell>
          <cell r="EF416">
            <v>0</v>
          </cell>
          <cell r="EJ416">
            <v>0</v>
          </cell>
          <cell r="EL416">
            <v>0</v>
          </cell>
          <cell r="EN416">
            <v>0</v>
          </cell>
          <cell r="EP416">
            <v>0</v>
          </cell>
          <cell r="ER416">
            <v>0</v>
          </cell>
          <cell r="ET416">
            <v>0</v>
          </cell>
          <cell r="EX416">
            <v>0</v>
          </cell>
          <cell r="EZ416">
            <v>0</v>
          </cell>
          <cell r="FD416">
            <v>0</v>
          </cell>
          <cell r="FF416">
            <v>0</v>
          </cell>
        </row>
        <row r="417">
          <cell r="A417" t="str">
            <v>Solceller_DKE_2024</v>
          </cell>
          <cell r="B417" t="str">
            <v>DK-East</v>
          </cell>
          <cell r="G417">
            <v>26</v>
          </cell>
          <cell r="H417">
            <v>0</v>
          </cell>
          <cell r="N417">
            <v>22.1</v>
          </cell>
          <cell r="AK417">
            <v>26</v>
          </cell>
          <cell r="AL417">
            <v>0</v>
          </cell>
          <cell r="AN417">
            <v>0</v>
          </cell>
          <cell r="AO417">
            <v>6.5</v>
          </cell>
          <cell r="AP417">
            <v>0</v>
          </cell>
          <cell r="AQ417">
            <v>0</v>
          </cell>
          <cell r="BG417" t="b">
            <v>0</v>
          </cell>
          <cell r="BO417" t="b">
            <v>0</v>
          </cell>
          <cell r="CA417" t="b">
            <v>0</v>
          </cell>
          <cell r="CB417" t="b">
            <v>0</v>
          </cell>
          <cell r="CD417" t="b">
            <v>0</v>
          </cell>
          <cell r="CE417" t="b">
            <v>0</v>
          </cell>
          <cell r="CG417" t="b">
            <v>0</v>
          </cell>
          <cell r="CH417" t="b">
            <v>0</v>
          </cell>
          <cell r="CP417" t="str">
            <v>ERSOLPVO</v>
          </cell>
          <cell r="CT417" t="b">
            <v>0</v>
          </cell>
          <cell r="CV417" t="b">
            <v>0</v>
          </cell>
          <cell r="CX417" t="b">
            <v>0</v>
          </cell>
          <cell r="CZ417" t="b">
            <v>0</v>
          </cell>
          <cell r="DB417" t="b">
            <v>0</v>
          </cell>
          <cell r="DD417" t="b">
            <v>0</v>
          </cell>
          <cell r="DF417" t="b">
            <v>0</v>
          </cell>
          <cell r="DH417" t="b">
            <v>0</v>
          </cell>
          <cell r="DJ417" t="b">
            <v>0</v>
          </cell>
          <cell r="DL417" t="b">
            <v>0</v>
          </cell>
          <cell r="DN417" t="b">
            <v>0</v>
          </cell>
          <cell r="DP417" t="b">
            <v>0</v>
          </cell>
          <cell r="DV417">
            <v>0</v>
          </cell>
          <cell r="DX417">
            <v>0</v>
          </cell>
          <cell r="DZ417">
            <v>0</v>
          </cell>
          <cell r="EB417">
            <v>0</v>
          </cell>
          <cell r="ED417">
            <v>0</v>
          </cell>
          <cell r="EF417">
            <v>0</v>
          </cell>
          <cell r="EJ417">
            <v>0</v>
          </cell>
          <cell r="EL417">
            <v>0</v>
          </cell>
          <cell r="EN417">
            <v>0</v>
          </cell>
          <cell r="EP417">
            <v>0</v>
          </cell>
          <cell r="ER417">
            <v>0</v>
          </cell>
          <cell r="ET417">
            <v>0</v>
          </cell>
          <cell r="EX417">
            <v>0</v>
          </cell>
          <cell r="EZ417">
            <v>0</v>
          </cell>
          <cell r="FD417">
            <v>0</v>
          </cell>
          <cell r="FF417">
            <v>0</v>
          </cell>
        </row>
        <row r="418">
          <cell r="A418" t="str">
            <v>Solceller_DKE_2025</v>
          </cell>
          <cell r="B418" t="str">
            <v>DK-East</v>
          </cell>
          <cell r="G418">
            <v>26</v>
          </cell>
          <cell r="H418">
            <v>0</v>
          </cell>
          <cell r="N418">
            <v>22.1</v>
          </cell>
          <cell r="AK418">
            <v>26</v>
          </cell>
          <cell r="AL418">
            <v>0</v>
          </cell>
          <cell r="AN418">
            <v>0</v>
          </cell>
          <cell r="AO418">
            <v>6.5</v>
          </cell>
          <cell r="AP418">
            <v>0</v>
          </cell>
          <cell r="AQ418">
            <v>0</v>
          </cell>
          <cell r="BG418" t="b">
            <v>0</v>
          </cell>
          <cell r="BO418" t="b">
            <v>0</v>
          </cell>
          <cell r="CA418" t="b">
            <v>0</v>
          </cell>
          <cell r="CB418" t="b">
            <v>0</v>
          </cell>
          <cell r="CD418" t="b">
            <v>0</v>
          </cell>
          <cell r="CE418" t="b">
            <v>0</v>
          </cell>
          <cell r="CG418" t="b">
            <v>0</v>
          </cell>
          <cell r="CH418" t="b">
            <v>0</v>
          </cell>
          <cell r="CP418" t="str">
            <v>ERSOLPVO</v>
          </cell>
          <cell r="CT418" t="b">
            <v>0</v>
          </cell>
          <cell r="CV418" t="b">
            <v>0</v>
          </cell>
          <cell r="CX418" t="b">
            <v>0</v>
          </cell>
          <cell r="CZ418" t="b">
            <v>0</v>
          </cell>
          <cell r="DB418" t="b">
            <v>0</v>
          </cell>
          <cell r="DD418" t="b">
            <v>0</v>
          </cell>
          <cell r="DF418" t="b">
            <v>0</v>
          </cell>
          <cell r="DH418" t="b">
            <v>0</v>
          </cell>
          <cell r="DJ418" t="b">
            <v>0</v>
          </cell>
          <cell r="DL418" t="b">
            <v>0</v>
          </cell>
          <cell r="DN418" t="b">
            <v>0</v>
          </cell>
          <cell r="DP418" t="b">
            <v>0</v>
          </cell>
          <cell r="DV418">
            <v>0</v>
          </cell>
          <cell r="DX418">
            <v>0</v>
          </cell>
          <cell r="DZ418">
            <v>0</v>
          </cell>
          <cell r="EB418">
            <v>0</v>
          </cell>
          <cell r="ED418">
            <v>0</v>
          </cell>
          <cell r="EF418">
            <v>0</v>
          </cell>
          <cell r="EJ418">
            <v>0</v>
          </cell>
          <cell r="EL418">
            <v>0</v>
          </cell>
          <cell r="EN418">
            <v>0</v>
          </cell>
          <cell r="EP418">
            <v>0</v>
          </cell>
          <cell r="ER418">
            <v>0</v>
          </cell>
          <cell r="ET418">
            <v>0</v>
          </cell>
          <cell r="EX418">
            <v>0</v>
          </cell>
          <cell r="EZ418">
            <v>0</v>
          </cell>
          <cell r="FD418">
            <v>0</v>
          </cell>
          <cell r="FF418">
            <v>0</v>
          </cell>
        </row>
        <row r="419">
          <cell r="A419" t="str">
            <v>Solceller_DKE_2026</v>
          </cell>
          <cell r="B419" t="str">
            <v>DK-East</v>
          </cell>
          <cell r="G419">
            <v>26</v>
          </cell>
          <cell r="H419">
            <v>0</v>
          </cell>
          <cell r="N419">
            <v>22.1</v>
          </cell>
          <cell r="AK419">
            <v>26</v>
          </cell>
          <cell r="AL419">
            <v>0</v>
          </cell>
          <cell r="AN419">
            <v>0</v>
          </cell>
          <cell r="AO419">
            <v>6.5</v>
          </cell>
          <cell r="AP419">
            <v>0</v>
          </cell>
          <cell r="AQ419">
            <v>0</v>
          </cell>
          <cell r="BG419" t="b">
            <v>0</v>
          </cell>
          <cell r="BO419" t="b">
            <v>0</v>
          </cell>
          <cell r="CA419" t="b">
            <v>0</v>
          </cell>
          <cell r="CB419" t="b">
            <v>0</v>
          </cell>
          <cell r="CD419" t="b">
            <v>0</v>
          </cell>
          <cell r="CE419" t="b">
            <v>0</v>
          </cell>
          <cell r="CG419" t="b">
            <v>0</v>
          </cell>
          <cell r="CH419" t="b">
            <v>0</v>
          </cell>
          <cell r="CP419" t="str">
            <v>ERSOLPVO</v>
          </cell>
          <cell r="CT419" t="b">
            <v>0</v>
          </cell>
          <cell r="CV419" t="b">
            <v>0</v>
          </cell>
          <cell r="CX419" t="b">
            <v>0</v>
          </cell>
          <cell r="CZ419" t="b">
            <v>0</v>
          </cell>
          <cell r="DB419" t="b">
            <v>0</v>
          </cell>
          <cell r="DD419" t="b">
            <v>0</v>
          </cell>
          <cell r="DF419" t="b">
            <v>0</v>
          </cell>
          <cell r="DH419" t="b">
            <v>0</v>
          </cell>
          <cell r="DJ419" t="b">
            <v>0</v>
          </cell>
          <cell r="DL419" t="b">
            <v>0</v>
          </cell>
          <cell r="DN419" t="b">
            <v>0</v>
          </cell>
          <cell r="DP419" t="b">
            <v>0</v>
          </cell>
          <cell r="DV419">
            <v>0</v>
          </cell>
          <cell r="DX419">
            <v>0</v>
          </cell>
          <cell r="DZ419">
            <v>0</v>
          </cell>
          <cell r="EB419">
            <v>0</v>
          </cell>
          <cell r="ED419">
            <v>0</v>
          </cell>
          <cell r="EF419">
            <v>0</v>
          </cell>
          <cell r="EJ419">
            <v>0</v>
          </cell>
          <cell r="EL419">
            <v>0</v>
          </cell>
          <cell r="EN419">
            <v>0</v>
          </cell>
          <cell r="EP419">
            <v>0</v>
          </cell>
          <cell r="ER419">
            <v>0</v>
          </cell>
          <cell r="ET419">
            <v>0</v>
          </cell>
          <cell r="EX419">
            <v>0</v>
          </cell>
          <cell r="EZ419">
            <v>0</v>
          </cell>
          <cell r="FD419">
            <v>0</v>
          </cell>
          <cell r="FF419">
            <v>0</v>
          </cell>
        </row>
        <row r="420">
          <cell r="A420" t="str">
            <v>Solceller_DKE_2027</v>
          </cell>
          <cell r="B420" t="str">
            <v>DK-East</v>
          </cell>
          <cell r="G420">
            <v>26</v>
          </cell>
          <cell r="H420">
            <v>0</v>
          </cell>
          <cell r="N420">
            <v>22.1</v>
          </cell>
          <cell r="AK420">
            <v>26</v>
          </cell>
          <cell r="AL420">
            <v>0</v>
          </cell>
          <cell r="AN420">
            <v>0</v>
          </cell>
          <cell r="AO420">
            <v>6.5</v>
          </cell>
          <cell r="AP420">
            <v>0</v>
          </cell>
          <cell r="AQ420">
            <v>0</v>
          </cell>
          <cell r="BG420" t="b">
            <v>0</v>
          </cell>
          <cell r="BO420" t="b">
            <v>0</v>
          </cell>
          <cell r="CA420" t="b">
            <v>0</v>
          </cell>
          <cell r="CB420" t="b">
            <v>0</v>
          </cell>
          <cell r="CD420" t="b">
            <v>0</v>
          </cell>
          <cell r="CE420" t="b">
            <v>0</v>
          </cell>
          <cell r="CG420" t="b">
            <v>0</v>
          </cell>
          <cell r="CH420" t="b">
            <v>0</v>
          </cell>
          <cell r="CP420" t="str">
            <v>ERSOLPVO</v>
          </cell>
          <cell r="CT420" t="b">
            <v>0</v>
          </cell>
          <cell r="CV420" t="b">
            <v>0</v>
          </cell>
          <cell r="CX420" t="b">
            <v>0</v>
          </cell>
          <cell r="CZ420" t="b">
            <v>0</v>
          </cell>
          <cell r="DB420" t="b">
            <v>0</v>
          </cell>
          <cell r="DD420" t="b">
            <v>0</v>
          </cell>
          <cell r="DF420" t="b">
            <v>0</v>
          </cell>
          <cell r="DH420" t="b">
            <v>0</v>
          </cell>
          <cell r="DJ420" t="b">
            <v>0</v>
          </cell>
          <cell r="DL420" t="b">
            <v>0</v>
          </cell>
          <cell r="DN420" t="b">
            <v>0</v>
          </cell>
          <cell r="DP420" t="b">
            <v>0</v>
          </cell>
          <cell r="DV420">
            <v>0</v>
          </cell>
          <cell r="DX420">
            <v>0</v>
          </cell>
          <cell r="DZ420">
            <v>0</v>
          </cell>
          <cell r="EB420">
            <v>0</v>
          </cell>
          <cell r="ED420">
            <v>0</v>
          </cell>
          <cell r="EF420">
            <v>0</v>
          </cell>
          <cell r="EJ420">
            <v>0</v>
          </cell>
          <cell r="EL420">
            <v>0</v>
          </cell>
          <cell r="EN420">
            <v>0</v>
          </cell>
          <cell r="EP420">
            <v>0</v>
          </cell>
          <cell r="ER420">
            <v>0</v>
          </cell>
          <cell r="ET420">
            <v>0</v>
          </cell>
          <cell r="EX420">
            <v>0</v>
          </cell>
          <cell r="EZ420">
            <v>0</v>
          </cell>
          <cell r="FD420">
            <v>0</v>
          </cell>
          <cell r="FF420">
            <v>0</v>
          </cell>
        </row>
        <row r="421">
          <cell r="A421" t="str">
            <v>Solceller_DKE_2028</v>
          </cell>
          <cell r="B421" t="str">
            <v>DK-East</v>
          </cell>
          <cell r="G421">
            <v>26</v>
          </cell>
          <cell r="H421">
            <v>0</v>
          </cell>
          <cell r="N421">
            <v>22.1</v>
          </cell>
          <cell r="AK421">
            <v>26</v>
          </cell>
          <cell r="AL421">
            <v>0</v>
          </cell>
          <cell r="AN421">
            <v>0</v>
          </cell>
          <cell r="AO421">
            <v>6.5</v>
          </cell>
          <cell r="AP421">
            <v>0</v>
          </cell>
          <cell r="AQ421">
            <v>0</v>
          </cell>
          <cell r="BG421" t="b">
            <v>0</v>
          </cell>
          <cell r="BO421" t="b">
            <v>0</v>
          </cell>
          <cell r="CA421" t="b">
            <v>0</v>
          </cell>
          <cell r="CB421" t="b">
            <v>0</v>
          </cell>
          <cell r="CD421" t="b">
            <v>0</v>
          </cell>
          <cell r="CE421" t="b">
            <v>0</v>
          </cell>
          <cell r="CG421" t="b">
            <v>0</v>
          </cell>
          <cell r="CH421" t="b">
            <v>0</v>
          </cell>
          <cell r="CP421" t="str">
            <v>ERSOLPVO</v>
          </cell>
          <cell r="CT421" t="b">
            <v>0</v>
          </cell>
          <cell r="CV421" t="b">
            <v>0</v>
          </cell>
          <cell r="CX421" t="b">
            <v>0</v>
          </cell>
          <cell r="CZ421" t="b">
            <v>0</v>
          </cell>
          <cell r="DB421" t="b">
            <v>0</v>
          </cell>
          <cell r="DD421" t="b">
            <v>0</v>
          </cell>
          <cell r="DF421" t="b">
            <v>0</v>
          </cell>
          <cell r="DH421" t="b">
            <v>0</v>
          </cell>
          <cell r="DJ421" t="b">
            <v>0</v>
          </cell>
          <cell r="DL421" t="b">
            <v>0</v>
          </cell>
          <cell r="DN421" t="b">
            <v>0</v>
          </cell>
          <cell r="DP421" t="b">
            <v>0</v>
          </cell>
          <cell r="DV421">
            <v>0</v>
          </cell>
          <cell r="DX421">
            <v>0</v>
          </cell>
          <cell r="DZ421">
            <v>0</v>
          </cell>
          <cell r="EB421">
            <v>0</v>
          </cell>
          <cell r="ED421">
            <v>0</v>
          </cell>
          <cell r="EF421">
            <v>0</v>
          </cell>
          <cell r="EJ421">
            <v>0</v>
          </cell>
          <cell r="EL421">
            <v>0</v>
          </cell>
          <cell r="EN421">
            <v>0</v>
          </cell>
          <cell r="EP421">
            <v>0</v>
          </cell>
          <cell r="ER421">
            <v>0</v>
          </cell>
          <cell r="ET421">
            <v>0</v>
          </cell>
          <cell r="EX421">
            <v>0</v>
          </cell>
          <cell r="EZ421">
            <v>0</v>
          </cell>
          <cell r="FD421">
            <v>0</v>
          </cell>
          <cell r="FF421">
            <v>0</v>
          </cell>
        </row>
        <row r="422">
          <cell r="A422" t="str">
            <v>Solceller_DKE_2029</v>
          </cell>
          <cell r="B422" t="str">
            <v>DK-East</v>
          </cell>
          <cell r="G422">
            <v>26</v>
          </cell>
          <cell r="H422">
            <v>0</v>
          </cell>
          <cell r="N422">
            <v>22.1</v>
          </cell>
          <cell r="AK422">
            <v>26</v>
          </cell>
          <cell r="AL422">
            <v>0</v>
          </cell>
          <cell r="AN422">
            <v>0</v>
          </cell>
          <cell r="AO422">
            <v>6.5</v>
          </cell>
          <cell r="AP422">
            <v>0</v>
          </cell>
          <cell r="AQ422">
            <v>0</v>
          </cell>
          <cell r="BG422" t="b">
            <v>0</v>
          </cell>
          <cell r="BO422" t="b">
            <v>0</v>
          </cell>
          <cell r="CA422" t="b">
            <v>0</v>
          </cell>
          <cell r="CB422" t="b">
            <v>0</v>
          </cell>
          <cell r="CD422" t="b">
            <v>0</v>
          </cell>
          <cell r="CE422" t="b">
            <v>0</v>
          </cell>
          <cell r="CG422" t="b">
            <v>0</v>
          </cell>
          <cell r="CH422" t="b">
            <v>0</v>
          </cell>
          <cell r="CP422" t="str">
            <v>ERSOLPVO</v>
          </cell>
          <cell r="CT422" t="b">
            <v>0</v>
          </cell>
          <cell r="CV422" t="b">
            <v>0</v>
          </cell>
          <cell r="CX422" t="b">
            <v>0</v>
          </cell>
          <cell r="CZ422" t="b">
            <v>0</v>
          </cell>
          <cell r="DB422" t="b">
            <v>0</v>
          </cell>
          <cell r="DD422" t="b">
            <v>0</v>
          </cell>
          <cell r="DF422" t="b">
            <v>0</v>
          </cell>
          <cell r="DH422" t="b">
            <v>0</v>
          </cell>
          <cell r="DJ422" t="b">
            <v>0</v>
          </cell>
          <cell r="DL422" t="b">
            <v>0</v>
          </cell>
          <cell r="DN422" t="b">
            <v>0</v>
          </cell>
          <cell r="DP422" t="b">
            <v>0</v>
          </cell>
          <cell r="DV422">
            <v>0</v>
          </cell>
          <cell r="DX422">
            <v>0</v>
          </cell>
          <cell r="DZ422">
            <v>0</v>
          </cell>
          <cell r="EB422">
            <v>0</v>
          </cell>
          <cell r="ED422">
            <v>0</v>
          </cell>
          <cell r="EF422">
            <v>0</v>
          </cell>
          <cell r="EJ422">
            <v>0</v>
          </cell>
          <cell r="EL422">
            <v>0</v>
          </cell>
          <cell r="EN422">
            <v>0</v>
          </cell>
          <cell r="EP422">
            <v>0</v>
          </cell>
          <cell r="ER422">
            <v>0</v>
          </cell>
          <cell r="ET422">
            <v>0</v>
          </cell>
          <cell r="EX422">
            <v>0</v>
          </cell>
          <cell r="EZ422">
            <v>0</v>
          </cell>
          <cell r="FD422">
            <v>0</v>
          </cell>
          <cell r="FF422">
            <v>0</v>
          </cell>
        </row>
        <row r="423">
          <cell r="A423" t="str">
            <v>Solceller_DKE_2030</v>
          </cell>
          <cell r="B423" t="str">
            <v>DK-East</v>
          </cell>
          <cell r="G423">
            <v>26</v>
          </cell>
          <cell r="H423">
            <v>0</v>
          </cell>
          <cell r="N423">
            <v>22.1</v>
          </cell>
          <cell r="AK423">
            <v>26</v>
          </cell>
          <cell r="AL423">
            <v>0</v>
          </cell>
          <cell r="AN423">
            <v>0</v>
          </cell>
          <cell r="AO423">
            <v>6.5</v>
          </cell>
          <cell r="AP423">
            <v>0</v>
          </cell>
          <cell r="AQ423">
            <v>0</v>
          </cell>
          <cell r="BG423" t="b">
            <v>0</v>
          </cell>
          <cell r="BO423" t="b">
            <v>0</v>
          </cell>
          <cell r="CA423" t="b">
            <v>0</v>
          </cell>
          <cell r="CB423" t="b">
            <v>0</v>
          </cell>
          <cell r="CD423" t="b">
            <v>0</v>
          </cell>
          <cell r="CE423" t="b">
            <v>0</v>
          </cell>
          <cell r="CG423" t="b">
            <v>0</v>
          </cell>
          <cell r="CH423" t="b">
            <v>0</v>
          </cell>
          <cell r="CP423" t="str">
            <v>ERSOLPVO</v>
          </cell>
          <cell r="CT423" t="b">
            <v>0</v>
          </cell>
          <cell r="CV423" t="b">
            <v>0</v>
          </cell>
          <cell r="CX423" t="b">
            <v>0</v>
          </cell>
          <cell r="CZ423" t="b">
            <v>0</v>
          </cell>
          <cell r="DB423" t="b">
            <v>0</v>
          </cell>
          <cell r="DD423" t="b">
            <v>0</v>
          </cell>
          <cell r="DF423" t="b">
            <v>0</v>
          </cell>
          <cell r="DH423" t="b">
            <v>0</v>
          </cell>
          <cell r="DJ423" t="b">
            <v>0</v>
          </cell>
          <cell r="DL423" t="b">
            <v>0</v>
          </cell>
          <cell r="DN423" t="b">
            <v>0</v>
          </cell>
          <cell r="DP423" t="b">
            <v>0</v>
          </cell>
          <cell r="DV423">
            <v>0</v>
          </cell>
          <cell r="DX423">
            <v>0</v>
          </cell>
          <cell r="DZ423">
            <v>0</v>
          </cell>
          <cell r="EB423">
            <v>0</v>
          </cell>
          <cell r="ED423">
            <v>0</v>
          </cell>
          <cell r="EF423">
            <v>0</v>
          </cell>
          <cell r="EJ423">
            <v>0</v>
          </cell>
          <cell r="EL423">
            <v>0</v>
          </cell>
          <cell r="EN423">
            <v>0</v>
          </cell>
          <cell r="EP423">
            <v>0</v>
          </cell>
          <cell r="ER423">
            <v>0</v>
          </cell>
          <cell r="ET423">
            <v>0</v>
          </cell>
          <cell r="EX423">
            <v>0</v>
          </cell>
          <cell r="EZ423">
            <v>0</v>
          </cell>
          <cell r="FD423">
            <v>0</v>
          </cell>
          <cell r="FF423">
            <v>0</v>
          </cell>
        </row>
        <row r="424">
          <cell r="A424" t="str">
            <v>Solceller_DKE_2031</v>
          </cell>
          <cell r="B424" t="str">
            <v>DK-East</v>
          </cell>
          <cell r="G424">
            <v>26</v>
          </cell>
          <cell r="H424">
            <v>0</v>
          </cell>
          <cell r="N424">
            <v>22.1</v>
          </cell>
          <cell r="AK424">
            <v>26</v>
          </cell>
          <cell r="AL424">
            <v>0</v>
          </cell>
          <cell r="AN424">
            <v>0</v>
          </cell>
          <cell r="AO424">
            <v>6.5</v>
          </cell>
          <cell r="AP424">
            <v>0</v>
          </cell>
          <cell r="AQ424">
            <v>0</v>
          </cell>
          <cell r="BG424" t="b">
            <v>0</v>
          </cell>
          <cell r="BO424" t="b">
            <v>0</v>
          </cell>
          <cell r="CA424" t="b">
            <v>0</v>
          </cell>
          <cell r="CB424" t="b">
            <v>0</v>
          </cell>
          <cell r="CD424" t="b">
            <v>0</v>
          </cell>
          <cell r="CE424" t="b">
            <v>0</v>
          </cell>
          <cell r="CG424" t="b">
            <v>0</v>
          </cell>
          <cell r="CH424" t="b">
            <v>0</v>
          </cell>
          <cell r="CP424" t="str">
            <v>ERSOLPVO</v>
          </cell>
          <cell r="CT424" t="b">
            <v>0</v>
          </cell>
          <cell r="CV424" t="b">
            <v>0</v>
          </cell>
          <cell r="CX424" t="b">
            <v>0</v>
          </cell>
          <cell r="CZ424" t="b">
            <v>0</v>
          </cell>
          <cell r="DB424" t="b">
            <v>0</v>
          </cell>
          <cell r="DD424" t="b">
            <v>0</v>
          </cell>
          <cell r="DF424" t="b">
            <v>0</v>
          </cell>
          <cell r="DH424" t="b">
            <v>0</v>
          </cell>
          <cell r="DJ424" t="b">
            <v>0</v>
          </cell>
          <cell r="DL424" t="b">
            <v>0</v>
          </cell>
          <cell r="DN424" t="b">
            <v>0</v>
          </cell>
          <cell r="DP424" t="b">
            <v>0</v>
          </cell>
          <cell r="DV424">
            <v>0</v>
          </cell>
          <cell r="DX424">
            <v>0</v>
          </cell>
          <cell r="DZ424">
            <v>0</v>
          </cell>
          <cell r="EB424">
            <v>0</v>
          </cell>
          <cell r="ED424">
            <v>0</v>
          </cell>
          <cell r="EF424">
            <v>0</v>
          </cell>
          <cell r="EJ424">
            <v>0</v>
          </cell>
          <cell r="EL424">
            <v>0</v>
          </cell>
          <cell r="EN424">
            <v>0</v>
          </cell>
          <cell r="EP424">
            <v>0</v>
          </cell>
          <cell r="ER424">
            <v>0</v>
          </cell>
          <cell r="ET424">
            <v>0</v>
          </cell>
          <cell r="EX424">
            <v>0</v>
          </cell>
          <cell r="EZ424">
            <v>0</v>
          </cell>
          <cell r="FD424">
            <v>0</v>
          </cell>
          <cell r="FF424">
            <v>0</v>
          </cell>
        </row>
        <row r="425">
          <cell r="A425" t="str">
            <v>Solceller_DKE_2032</v>
          </cell>
          <cell r="B425" t="str">
            <v>DK-East</v>
          </cell>
          <cell r="G425">
            <v>26</v>
          </cell>
          <cell r="H425">
            <v>0</v>
          </cell>
          <cell r="N425">
            <v>22.1</v>
          </cell>
          <cell r="AK425">
            <v>26</v>
          </cell>
          <cell r="AL425">
            <v>0</v>
          </cell>
          <cell r="AN425">
            <v>0</v>
          </cell>
          <cell r="AO425">
            <v>6.5</v>
          </cell>
          <cell r="AP425">
            <v>0</v>
          </cell>
          <cell r="AQ425">
            <v>0</v>
          </cell>
          <cell r="BG425" t="b">
            <v>0</v>
          </cell>
          <cell r="BO425" t="b">
            <v>0</v>
          </cell>
          <cell r="CA425" t="b">
            <v>0</v>
          </cell>
          <cell r="CB425" t="b">
            <v>0</v>
          </cell>
          <cell r="CD425" t="b">
            <v>0</v>
          </cell>
          <cell r="CE425" t="b">
            <v>0</v>
          </cell>
          <cell r="CG425" t="b">
            <v>0</v>
          </cell>
          <cell r="CH425" t="b">
            <v>0</v>
          </cell>
          <cell r="CP425" t="str">
            <v>ERSOLPVO</v>
          </cell>
          <cell r="CT425" t="b">
            <v>0</v>
          </cell>
          <cell r="CV425" t="b">
            <v>0</v>
          </cell>
          <cell r="CX425" t="b">
            <v>0</v>
          </cell>
          <cell r="CZ425" t="b">
            <v>0</v>
          </cell>
          <cell r="DB425" t="b">
            <v>0</v>
          </cell>
          <cell r="DD425" t="b">
            <v>0</v>
          </cell>
          <cell r="DF425" t="b">
            <v>0</v>
          </cell>
          <cell r="DH425" t="b">
            <v>0</v>
          </cell>
          <cell r="DJ425" t="b">
            <v>0</v>
          </cell>
          <cell r="DL425" t="b">
            <v>0</v>
          </cell>
          <cell r="DN425" t="b">
            <v>0</v>
          </cell>
          <cell r="DP425" t="b">
            <v>0</v>
          </cell>
          <cell r="DV425">
            <v>0</v>
          </cell>
          <cell r="DX425">
            <v>0</v>
          </cell>
          <cell r="DZ425">
            <v>0</v>
          </cell>
          <cell r="EB425">
            <v>0</v>
          </cell>
          <cell r="ED425">
            <v>0</v>
          </cell>
          <cell r="EF425">
            <v>0</v>
          </cell>
          <cell r="EJ425">
            <v>0</v>
          </cell>
          <cell r="EL425">
            <v>0</v>
          </cell>
          <cell r="EN425">
            <v>0</v>
          </cell>
          <cell r="EP425">
            <v>0</v>
          </cell>
          <cell r="ER425">
            <v>0</v>
          </cell>
          <cell r="ET425">
            <v>0</v>
          </cell>
          <cell r="EX425">
            <v>0</v>
          </cell>
          <cell r="EZ425">
            <v>0</v>
          </cell>
          <cell r="FD425">
            <v>0</v>
          </cell>
          <cell r="FF425">
            <v>0</v>
          </cell>
        </row>
        <row r="426">
          <cell r="A426" t="str">
            <v>Solceller_DKE_2033</v>
          </cell>
          <cell r="B426" t="str">
            <v>DK-East</v>
          </cell>
          <cell r="G426">
            <v>26</v>
          </cell>
          <cell r="H426">
            <v>0</v>
          </cell>
          <cell r="N426">
            <v>22.1</v>
          </cell>
          <cell r="AK426">
            <v>26</v>
          </cell>
          <cell r="AL426">
            <v>0</v>
          </cell>
          <cell r="AN426">
            <v>0</v>
          </cell>
          <cell r="AO426">
            <v>6.5</v>
          </cell>
          <cell r="AP426">
            <v>0</v>
          </cell>
          <cell r="AQ426">
            <v>0</v>
          </cell>
          <cell r="BG426" t="b">
            <v>0</v>
          </cell>
          <cell r="BO426" t="b">
            <v>0</v>
          </cell>
          <cell r="CA426" t="b">
            <v>0</v>
          </cell>
          <cell r="CB426" t="b">
            <v>0</v>
          </cell>
          <cell r="CD426" t="b">
            <v>0</v>
          </cell>
          <cell r="CE426" t="b">
            <v>0</v>
          </cell>
          <cell r="CG426" t="b">
            <v>0</v>
          </cell>
          <cell r="CH426" t="b">
            <v>0</v>
          </cell>
          <cell r="CP426" t="str">
            <v>ERSOLPVO</v>
          </cell>
          <cell r="CT426" t="b">
            <v>0</v>
          </cell>
          <cell r="CV426" t="b">
            <v>0</v>
          </cell>
          <cell r="CX426" t="b">
            <v>0</v>
          </cell>
          <cell r="CZ426" t="b">
            <v>0</v>
          </cell>
          <cell r="DB426" t="b">
            <v>0</v>
          </cell>
          <cell r="DD426" t="b">
            <v>0</v>
          </cell>
          <cell r="DF426" t="b">
            <v>0</v>
          </cell>
          <cell r="DH426" t="b">
            <v>0</v>
          </cell>
          <cell r="DJ426" t="b">
            <v>0</v>
          </cell>
          <cell r="DL426" t="b">
            <v>0</v>
          </cell>
          <cell r="DN426" t="b">
            <v>0</v>
          </cell>
          <cell r="DP426" t="b">
            <v>0</v>
          </cell>
          <cell r="DV426">
            <v>0</v>
          </cell>
          <cell r="DX426">
            <v>0</v>
          </cell>
          <cell r="DZ426">
            <v>0</v>
          </cell>
          <cell r="EB426">
            <v>0</v>
          </cell>
          <cell r="ED426">
            <v>0</v>
          </cell>
          <cell r="EF426">
            <v>0</v>
          </cell>
          <cell r="EJ426">
            <v>0</v>
          </cell>
          <cell r="EL426">
            <v>0</v>
          </cell>
          <cell r="EN426">
            <v>0</v>
          </cell>
          <cell r="EP426">
            <v>0</v>
          </cell>
          <cell r="ER426">
            <v>0</v>
          </cell>
          <cell r="ET426">
            <v>0</v>
          </cell>
          <cell r="EX426">
            <v>0</v>
          </cell>
          <cell r="EZ426">
            <v>0</v>
          </cell>
          <cell r="FD426">
            <v>0</v>
          </cell>
          <cell r="FF426">
            <v>0</v>
          </cell>
        </row>
        <row r="427">
          <cell r="A427" t="str">
            <v>Solceller_DKE_2034</v>
          </cell>
          <cell r="B427" t="str">
            <v>DK-East</v>
          </cell>
          <cell r="G427">
            <v>26</v>
          </cell>
          <cell r="H427">
            <v>0</v>
          </cell>
          <cell r="N427">
            <v>22.1</v>
          </cell>
          <cell r="AK427">
            <v>26</v>
          </cell>
          <cell r="AL427">
            <v>0</v>
          </cell>
          <cell r="AN427">
            <v>0</v>
          </cell>
          <cell r="AO427">
            <v>6.5</v>
          </cell>
          <cell r="AP427">
            <v>0</v>
          </cell>
          <cell r="AQ427">
            <v>0</v>
          </cell>
          <cell r="BG427" t="b">
            <v>0</v>
          </cell>
          <cell r="BO427" t="b">
            <v>0</v>
          </cell>
          <cell r="CA427" t="b">
            <v>0</v>
          </cell>
          <cell r="CB427" t="b">
            <v>0</v>
          </cell>
          <cell r="CD427" t="b">
            <v>0</v>
          </cell>
          <cell r="CE427" t="b">
            <v>0</v>
          </cell>
          <cell r="CG427" t="b">
            <v>0</v>
          </cell>
          <cell r="CH427" t="b">
            <v>0</v>
          </cell>
          <cell r="CP427" t="str">
            <v>ERSOLPVO</v>
          </cell>
          <cell r="CT427" t="b">
            <v>0</v>
          </cell>
          <cell r="CV427" t="b">
            <v>0</v>
          </cell>
          <cell r="CX427" t="b">
            <v>0</v>
          </cell>
          <cell r="CZ427" t="b">
            <v>0</v>
          </cell>
          <cell r="DB427" t="b">
            <v>0</v>
          </cell>
          <cell r="DD427" t="b">
            <v>0</v>
          </cell>
          <cell r="DF427" t="b">
            <v>0</v>
          </cell>
          <cell r="DH427" t="b">
            <v>0</v>
          </cell>
          <cell r="DJ427" t="b">
            <v>0</v>
          </cell>
          <cell r="DL427" t="b">
            <v>0</v>
          </cell>
          <cell r="DN427" t="b">
            <v>0</v>
          </cell>
          <cell r="DP427" t="b">
            <v>0</v>
          </cell>
          <cell r="DV427">
            <v>0</v>
          </cell>
          <cell r="DX427">
            <v>0</v>
          </cell>
          <cell r="DZ427">
            <v>0</v>
          </cell>
          <cell r="EB427">
            <v>0</v>
          </cell>
          <cell r="ED427">
            <v>0</v>
          </cell>
          <cell r="EF427">
            <v>0</v>
          </cell>
          <cell r="EJ427">
            <v>0</v>
          </cell>
          <cell r="EL427">
            <v>0</v>
          </cell>
          <cell r="EN427">
            <v>0</v>
          </cell>
          <cell r="EP427">
            <v>0</v>
          </cell>
          <cell r="ER427">
            <v>0</v>
          </cell>
          <cell r="ET427">
            <v>0</v>
          </cell>
          <cell r="EX427">
            <v>0</v>
          </cell>
          <cell r="EZ427">
            <v>0</v>
          </cell>
          <cell r="FD427">
            <v>0</v>
          </cell>
          <cell r="FF427">
            <v>0</v>
          </cell>
        </row>
        <row r="428">
          <cell r="A428" t="str">
            <v>Solceller_DKE_2035</v>
          </cell>
          <cell r="B428" t="str">
            <v>DK-East</v>
          </cell>
          <cell r="G428">
            <v>26</v>
          </cell>
          <cell r="H428">
            <v>0</v>
          </cell>
          <cell r="N428">
            <v>22.1</v>
          </cell>
          <cell r="AK428">
            <v>26</v>
          </cell>
          <cell r="AL428">
            <v>0</v>
          </cell>
          <cell r="AN428">
            <v>0</v>
          </cell>
          <cell r="AO428">
            <v>6.5</v>
          </cell>
          <cell r="AP428">
            <v>0</v>
          </cell>
          <cell r="AQ428">
            <v>0</v>
          </cell>
          <cell r="BG428" t="b">
            <v>0</v>
          </cell>
          <cell r="BO428" t="b">
            <v>0</v>
          </cell>
          <cell r="CA428" t="b">
            <v>0</v>
          </cell>
          <cell r="CB428" t="b">
            <v>0</v>
          </cell>
          <cell r="CD428" t="b">
            <v>0</v>
          </cell>
          <cell r="CE428" t="b">
            <v>0</v>
          </cell>
          <cell r="CG428" t="b">
            <v>0</v>
          </cell>
          <cell r="CH428" t="b">
            <v>0</v>
          </cell>
          <cell r="CP428" t="str">
            <v>ERSOLPVO</v>
          </cell>
          <cell r="CT428" t="b">
            <v>0</v>
          </cell>
          <cell r="CV428" t="b">
            <v>0</v>
          </cell>
          <cell r="CX428" t="b">
            <v>0</v>
          </cell>
          <cell r="CZ428" t="b">
            <v>0</v>
          </cell>
          <cell r="DB428" t="b">
            <v>0</v>
          </cell>
          <cell r="DD428" t="b">
            <v>0</v>
          </cell>
          <cell r="DF428" t="b">
            <v>0</v>
          </cell>
          <cell r="DH428" t="b">
            <v>0</v>
          </cell>
          <cell r="DJ428" t="b">
            <v>0</v>
          </cell>
          <cell r="DL428" t="b">
            <v>0</v>
          </cell>
          <cell r="DN428" t="b">
            <v>0</v>
          </cell>
          <cell r="DP428" t="b">
            <v>0</v>
          </cell>
          <cell r="DV428">
            <v>0</v>
          </cell>
          <cell r="DX428">
            <v>0</v>
          </cell>
          <cell r="DZ428">
            <v>0</v>
          </cell>
          <cell r="EB428">
            <v>0</v>
          </cell>
          <cell r="ED428">
            <v>0</v>
          </cell>
          <cell r="EF428">
            <v>0</v>
          </cell>
          <cell r="EJ428">
            <v>0</v>
          </cell>
          <cell r="EL428">
            <v>0</v>
          </cell>
          <cell r="EN428">
            <v>0</v>
          </cell>
          <cell r="EP428">
            <v>0</v>
          </cell>
          <cell r="ER428">
            <v>0</v>
          </cell>
          <cell r="ET428">
            <v>0</v>
          </cell>
          <cell r="EX428">
            <v>0</v>
          </cell>
          <cell r="EZ428">
            <v>0</v>
          </cell>
          <cell r="FD428">
            <v>0</v>
          </cell>
          <cell r="FF428">
            <v>0</v>
          </cell>
        </row>
        <row r="429">
          <cell r="A429" t="str">
            <v>LandvindDK-East-1992</v>
          </cell>
          <cell r="B429" t="str">
            <v>DK-East</v>
          </cell>
          <cell r="G429">
            <v>9.9041548930654244</v>
          </cell>
          <cell r="H429">
            <v>0</v>
          </cell>
          <cell r="N429">
            <v>20.431194657473039</v>
          </cell>
          <cell r="AK429">
            <v>9.9041548930654244</v>
          </cell>
          <cell r="AL429">
            <v>0</v>
          </cell>
          <cell r="AN429">
            <v>0</v>
          </cell>
          <cell r="AO429">
            <v>1.5495050330200857</v>
          </cell>
          <cell r="AP429">
            <v>516.50167767336188</v>
          </cell>
          <cell r="AQ429">
            <v>0</v>
          </cell>
          <cell r="BG429" t="b">
            <v>0</v>
          </cell>
          <cell r="BO429" t="b">
            <v>0</v>
          </cell>
          <cell r="CA429" t="b">
            <v>0</v>
          </cell>
          <cell r="CB429" t="b">
            <v>0</v>
          </cell>
          <cell r="CD429" t="b">
            <v>0</v>
          </cell>
          <cell r="CE429" t="b">
            <v>0</v>
          </cell>
          <cell r="CG429" t="b">
            <v>0</v>
          </cell>
          <cell r="CH429" t="b">
            <v>0</v>
          </cell>
          <cell r="CP429" t="str">
            <v>ERWINWON</v>
          </cell>
          <cell r="CT429" t="b">
            <v>0</v>
          </cell>
          <cell r="CV429" t="b">
            <v>0</v>
          </cell>
          <cell r="CX429" t="b">
            <v>0</v>
          </cell>
          <cell r="CZ429" t="b">
            <v>0</v>
          </cell>
          <cell r="DB429" t="b">
            <v>0</v>
          </cell>
          <cell r="DD429" t="b">
            <v>0</v>
          </cell>
          <cell r="DF429" t="b">
            <v>0</v>
          </cell>
          <cell r="DH429" t="b">
            <v>0</v>
          </cell>
          <cell r="DJ429" t="b">
            <v>0</v>
          </cell>
          <cell r="DL429" t="b">
            <v>0</v>
          </cell>
          <cell r="DN429" t="b">
            <v>0</v>
          </cell>
          <cell r="DP429" t="b">
            <v>0</v>
          </cell>
          <cell r="DV429">
            <v>0</v>
          </cell>
          <cell r="DX429">
            <v>0</v>
          </cell>
          <cell r="DZ429">
            <v>0</v>
          </cell>
          <cell r="EB429">
            <v>0</v>
          </cell>
          <cell r="ED429">
            <v>0</v>
          </cell>
          <cell r="EF429">
            <v>0</v>
          </cell>
          <cell r="EJ429">
            <v>0</v>
          </cell>
          <cell r="EL429">
            <v>0</v>
          </cell>
          <cell r="EN429">
            <v>0</v>
          </cell>
          <cell r="EP429">
            <v>0</v>
          </cell>
          <cell r="ER429">
            <v>0</v>
          </cell>
          <cell r="ET429">
            <v>0</v>
          </cell>
          <cell r="EX429">
            <v>0</v>
          </cell>
          <cell r="EZ429">
            <v>0</v>
          </cell>
          <cell r="FD429">
            <v>0</v>
          </cell>
          <cell r="FF429">
            <v>0</v>
          </cell>
        </row>
        <row r="430">
          <cell r="A430" t="str">
            <v>LandvindDK-East-1993</v>
          </cell>
          <cell r="B430" t="str">
            <v>DK-East</v>
          </cell>
          <cell r="G430">
            <v>9.9697558868006126</v>
          </cell>
          <cell r="H430">
            <v>0</v>
          </cell>
          <cell r="N430">
            <v>20.566522374698639</v>
          </cell>
          <cell r="AK430">
            <v>9.9697558868006126</v>
          </cell>
          <cell r="AL430">
            <v>0</v>
          </cell>
          <cell r="AN430">
            <v>0</v>
          </cell>
          <cell r="AO430">
            <v>1.5597683084899558</v>
          </cell>
          <cell r="AP430">
            <v>519.92276949665188</v>
          </cell>
          <cell r="AQ430">
            <v>0</v>
          </cell>
          <cell r="BG430" t="b">
            <v>0</v>
          </cell>
          <cell r="BO430" t="b">
            <v>0</v>
          </cell>
          <cell r="CA430" t="b">
            <v>0</v>
          </cell>
          <cell r="CB430" t="b">
            <v>0</v>
          </cell>
          <cell r="CD430" t="b">
            <v>0</v>
          </cell>
          <cell r="CE430" t="b">
            <v>0</v>
          </cell>
          <cell r="CG430" t="b">
            <v>0</v>
          </cell>
          <cell r="CH430" t="b">
            <v>0</v>
          </cell>
          <cell r="CP430" t="str">
            <v>ERWINWON</v>
          </cell>
          <cell r="CT430" t="b">
            <v>0</v>
          </cell>
          <cell r="CV430" t="b">
            <v>0</v>
          </cell>
          <cell r="CX430" t="b">
            <v>0</v>
          </cell>
          <cell r="CZ430" t="b">
            <v>0</v>
          </cell>
          <cell r="DB430" t="b">
            <v>0</v>
          </cell>
          <cell r="DD430" t="b">
            <v>0</v>
          </cell>
          <cell r="DF430" t="b">
            <v>0</v>
          </cell>
          <cell r="DH430" t="b">
            <v>0</v>
          </cell>
          <cell r="DJ430" t="b">
            <v>0</v>
          </cell>
          <cell r="DL430" t="b">
            <v>0</v>
          </cell>
          <cell r="DN430" t="b">
            <v>0</v>
          </cell>
          <cell r="DP430" t="b">
            <v>0</v>
          </cell>
          <cell r="DV430">
            <v>0</v>
          </cell>
          <cell r="DX430">
            <v>0</v>
          </cell>
          <cell r="DZ430">
            <v>0</v>
          </cell>
          <cell r="EB430">
            <v>0</v>
          </cell>
          <cell r="ED430">
            <v>0</v>
          </cell>
          <cell r="EF430">
            <v>0</v>
          </cell>
          <cell r="EJ430">
            <v>0</v>
          </cell>
          <cell r="EL430">
            <v>0</v>
          </cell>
          <cell r="EN430">
            <v>0</v>
          </cell>
          <cell r="EP430">
            <v>0</v>
          </cell>
          <cell r="ER430">
            <v>0</v>
          </cell>
          <cell r="ET430">
            <v>0</v>
          </cell>
          <cell r="EX430">
            <v>0</v>
          </cell>
          <cell r="EZ430">
            <v>0</v>
          </cell>
          <cell r="FD430">
            <v>0</v>
          </cell>
          <cell r="FF430">
            <v>0</v>
          </cell>
        </row>
        <row r="431">
          <cell r="A431" t="str">
            <v>LandvindDK-East-1994</v>
          </cell>
          <cell r="B431" t="str">
            <v>DK-East</v>
          </cell>
          <cell r="G431">
            <v>9.9697558868006126</v>
          </cell>
          <cell r="H431">
            <v>0</v>
          </cell>
          <cell r="N431">
            <v>20.566522374698639</v>
          </cell>
          <cell r="AK431">
            <v>9.9697558868006126</v>
          </cell>
          <cell r="AL431">
            <v>0</v>
          </cell>
          <cell r="AN431">
            <v>0</v>
          </cell>
          <cell r="AO431">
            <v>1.5597683084899558</v>
          </cell>
          <cell r="AP431">
            <v>519.92276949665188</v>
          </cell>
          <cell r="AQ431">
            <v>0</v>
          </cell>
          <cell r="BG431" t="b">
            <v>0</v>
          </cell>
          <cell r="BO431" t="b">
            <v>0</v>
          </cell>
          <cell r="CA431" t="b">
            <v>0</v>
          </cell>
          <cell r="CB431" t="b">
            <v>0</v>
          </cell>
          <cell r="CD431" t="b">
            <v>0</v>
          </cell>
          <cell r="CE431" t="b">
            <v>0</v>
          </cell>
          <cell r="CG431" t="b">
            <v>0</v>
          </cell>
          <cell r="CH431" t="b">
            <v>0</v>
          </cell>
          <cell r="CP431" t="str">
            <v>ERWINWON</v>
          </cell>
          <cell r="CT431" t="b">
            <v>0</v>
          </cell>
          <cell r="CV431" t="b">
            <v>0</v>
          </cell>
          <cell r="CX431" t="b">
            <v>0</v>
          </cell>
          <cell r="CZ431" t="b">
            <v>0</v>
          </cell>
          <cell r="DB431" t="b">
            <v>0</v>
          </cell>
          <cell r="DD431" t="b">
            <v>0</v>
          </cell>
          <cell r="DF431" t="b">
            <v>0</v>
          </cell>
          <cell r="DH431" t="b">
            <v>0</v>
          </cell>
          <cell r="DJ431" t="b">
            <v>0</v>
          </cell>
          <cell r="DL431" t="b">
            <v>0</v>
          </cell>
          <cell r="DN431" t="b">
            <v>0</v>
          </cell>
          <cell r="DP431" t="b">
            <v>0</v>
          </cell>
          <cell r="DV431">
            <v>0</v>
          </cell>
          <cell r="DX431">
            <v>0</v>
          </cell>
          <cell r="DZ431">
            <v>0</v>
          </cell>
          <cell r="EB431">
            <v>0</v>
          </cell>
          <cell r="ED431">
            <v>0</v>
          </cell>
          <cell r="EF431">
            <v>0</v>
          </cell>
          <cell r="EJ431">
            <v>0</v>
          </cell>
          <cell r="EL431">
            <v>0</v>
          </cell>
          <cell r="EN431">
            <v>0</v>
          </cell>
          <cell r="EP431">
            <v>0</v>
          </cell>
          <cell r="ER431">
            <v>0</v>
          </cell>
          <cell r="ET431">
            <v>0</v>
          </cell>
          <cell r="EX431">
            <v>0</v>
          </cell>
          <cell r="EZ431">
            <v>0</v>
          </cell>
          <cell r="FD431">
            <v>0</v>
          </cell>
          <cell r="FF431">
            <v>0</v>
          </cell>
        </row>
        <row r="432">
          <cell r="A432" t="str">
            <v>LandvindDK-East-1995</v>
          </cell>
          <cell r="B432" t="str">
            <v>DK-East</v>
          </cell>
          <cell r="G432">
            <v>29.909267660401838</v>
          </cell>
          <cell r="H432">
            <v>0</v>
          </cell>
          <cell r="N432">
            <v>61.699567124095914</v>
          </cell>
          <cell r="AK432">
            <v>29.909267660401838</v>
          </cell>
          <cell r="AL432">
            <v>0</v>
          </cell>
          <cell r="AN432">
            <v>0</v>
          </cell>
          <cell r="AO432">
            <v>4.679304925469868</v>
          </cell>
          <cell r="AP432">
            <v>1559.7683084899559</v>
          </cell>
          <cell r="AQ432">
            <v>0</v>
          </cell>
          <cell r="BG432" t="b">
            <v>0</v>
          </cell>
          <cell r="BO432" t="b">
            <v>0</v>
          </cell>
          <cell r="CA432" t="b">
            <v>0</v>
          </cell>
          <cell r="CB432" t="b">
            <v>0</v>
          </cell>
          <cell r="CD432" t="b">
            <v>0</v>
          </cell>
          <cell r="CE432" t="b">
            <v>0</v>
          </cell>
          <cell r="CG432" t="b">
            <v>0</v>
          </cell>
          <cell r="CH432" t="b">
            <v>0</v>
          </cell>
          <cell r="CP432" t="str">
            <v>ERWINWON</v>
          </cell>
          <cell r="CT432" t="b">
            <v>0</v>
          </cell>
          <cell r="CV432" t="b">
            <v>0</v>
          </cell>
          <cell r="CX432" t="b">
            <v>0</v>
          </cell>
          <cell r="CZ432" t="b">
            <v>0</v>
          </cell>
          <cell r="DB432" t="b">
            <v>0</v>
          </cell>
          <cell r="DD432" t="b">
            <v>0</v>
          </cell>
          <cell r="DF432" t="b">
            <v>0</v>
          </cell>
          <cell r="DH432" t="b">
            <v>0</v>
          </cell>
          <cell r="DJ432" t="b">
            <v>0</v>
          </cell>
          <cell r="DL432" t="b">
            <v>0</v>
          </cell>
          <cell r="DN432" t="b">
            <v>0</v>
          </cell>
          <cell r="DP432" t="b">
            <v>0</v>
          </cell>
          <cell r="DV432">
            <v>0</v>
          </cell>
          <cell r="DX432">
            <v>0</v>
          </cell>
          <cell r="DZ432">
            <v>0</v>
          </cell>
          <cell r="EB432">
            <v>0</v>
          </cell>
          <cell r="ED432">
            <v>0</v>
          </cell>
          <cell r="EF432">
            <v>0</v>
          </cell>
          <cell r="EJ432">
            <v>0</v>
          </cell>
          <cell r="EL432">
            <v>0</v>
          </cell>
          <cell r="EN432">
            <v>0</v>
          </cell>
          <cell r="EP432">
            <v>0</v>
          </cell>
          <cell r="ER432">
            <v>0</v>
          </cell>
          <cell r="ET432">
            <v>0</v>
          </cell>
          <cell r="EX432">
            <v>0</v>
          </cell>
          <cell r="EZ432">
            <v>0</v>
          </cell>
          <cell r="FD432">
            <v>0</v>
          </cell>
          <cell r="FF432">
            <v>0</v>
          </cell>
        </row>
        <row r="433">
          <cell r="A433" t="str">
            <v>LandvindDK-East-1996</v>
          </cell>
          <cell r="B433" t="str">
            <v>DK-East</v>
          </cell>
          <cell r="G433">
            <v>29.909267660401838</v>
          </cell>
          <cell r="H433">
            <v>0</v>
          </cell>
          <cell r="N433">
            <v>61.699567124095914</v>
          </cell>
          <cell r="AK433">
            <v>29.909267660401838</v>
          </cell>
          <cell r="AL433">
            <v>0</v>
          </cell>
          <cell r="AN433">
            <v>0</v>
          </cell>
          <cell r="AO433">
            <v>4.679304925469868</v>
          </cell>
          <cell r="AP433">
            <v>1559.7683084899559</v>
          </cell>
          <cell r="AQ433">
            <v>0</v>
          </cell>
          <cell r="BG433" t="b">
            <v>0</v>
          </cell>
          <cell r="BO433" t="b">
            <v>0</v>
          </cell>
          <cell r="CA433" t="b">
            <v>0</v>
          </cell>
          <cell r="CB433" t="b">
            <v>0</v>
          </cell>
          <cell r="CD433" t="b">
            <v>0</v>
          </cell>
          <cell r="CE433" t="b">
            <v>0</v>
          </cell>
          <cell r="CG433" t="b">
            <v>0</v>
          </cell>
          <cell r="CH433" t="b">
            <v>0</v>
          </cell>
          <cell r="CP433" t="str">
            <v>ERWINWON</v>
          </cell>
          <cell r="CT433" t="b">
            <v>0</v>
          </cell>
          <cell r="CV433" t="b">
            <v>0</v>
          </cell>
          <cell r="CX433" t="b">
            <v>0</v>
          </cell>
          <cell r="CZ433" t="b">
            <v>0</v>
          </cell>
          <cell r="DB433" t="b">
            <v>0</v>
          </cell>
          <cell r="DD433" t="b">
            <v>0</v>
          </cell>
          <cell r="DF433" t="b">
            <v>0</v>
          </cell>
          <cell r="DH433" t="b">
            <v>0</v>
          </cell>
          <cell r="DJ433" t="b">
            <v>0</v>
          </cell>
          <cell r="DL433" t="b">
            <v>0</v>
          </cell>
          <cell r="DN433" t="b">
            <v>0</v>
          </cell>
          <cell r="DP433" t="b">
            <v>0</v>
          </cell>
          <cell r="DV433">
            <v>0</v>
          </cell>
          <cell r="DX433">
            <v>0</v>
          </cell>
          <cell r="DZ433">
            <v>0</v>
          </cell>
          <cell r="EB433">
            <v>0</v>
          </cell>
          <cell r="ED433">
            <v>0</v>
          </cell>
          <cell r="EF433">
            <v>0</v>
          </cell>
          <cell r="EJ433">
            <v>0</v>
          </cell>
          <cell r="EL433">
            <v>0</v>
          </cell>
          <cell r="EN433">
            <v>0</v>
          </cell>
          <cell r="EP433">
            <v>0</v>
          </cell>
          <cell r="ER433">
            <v>0</v>
          </cell>
          <cell r="ET433">
            <v>0</v>
          </cell>
          <cell r="EX433">
            <v>0</v>
          </cell>
          <cell r="EZ433">
            <v>0</v>
          </cell>
          <cell r="FD433">
            <v>0</v>
          </cell>
          <cell r="FF433">
            <v>0</v>
          </cell>
        </row>
        <row r="434">
          <cell r="A434" t="str">
            <v>LandvindDK-East-1997</v>
          </cell>
          <cell r="B434" t="str">
            <v>DK-East</v>
          </cell>
          <cell r="G434">
            <v>49.848779434003063</v>
          </cell>
          <cell r="H434">
            <v>0</v>
          </cell>
          <cell r="N434">
            <v>102.83261187349319</v>
          </cell>
          <cell r="AK434">
            <v>49.848779434003063</v>
          </cell>
          <cell r="AL434">
            <v>0</v>
          </cell>
          <cell r="AN434">
            <v>0</v>
          </cell>
          <cell r="AO434">
            <v>7.7988415424497797</v>
          </cell>
          <cell r="AP434">
            <v>2599.6138474832596</v>
          </cell>
          <cell r="AQ434">
            <v>0</v>
          </cell>
          <cell r="BG434" t="b">
            <v>0</v>
          </cell>
          <cell r="BO434" t="b">
            <v>0</v>
          </cell>
          <cell r="CA434" t="b">
            <v>0</v>
          </cell>
          <cell r="CB434" t="b">
            <v>0</v>
          </cell>
          <cell r="CD434" t="b">
            <v>0</v>
          </cell>
          <cell r="CE434" t="b">
            <v>0</v>
          </cell>
          <cell r="CG434" t="b">
            <v>0</v>
          </cell>
          <cell r="CH434" t="b">
            <v>0</v>
          </cell>
          <cell r="CP434" t="str">
            <v>ERWINWON</v>
          </cell>
          <cell r="CT434" t="b">
            <v>0</v>
          </cell>
          <cell r="CV434" t="b">
            <v>0</v>
          </cell>
          <cell r="CX434" t="b">
            <v>0</v>
          </cell>
          <cell r="CZ434" t="b">
            <v>0</v>
          </cell>
          <cell r="DB434" t="b">
            <v>0</v>
          </cell>
          <cell r="DD434" t="b">
            <v>0</v>
          </cell>
          <cell r="DF434" t="b">
            <v>0</v>
          </cell>
          <cell r="DH434" t="b">
            <v>0</v>
          </cell>
          <cell r="DJ434" t="b">
            <v>0</v>
          </cell>
          <cell r="DL434" t="b">
            <v>0</v>
          </cell>
          <cell r="DN434" t="b">
            <v>0</v>
          </cell>
          <cell r="DP434" t="b">
            <v>0</v>
          </cell>
          <cell r="DV434">
            <v>0</v>
          </cell>
          <cell r="DX434">
            <v>0</v>
          </cell>
          <cell r="DZ434">
            <v>0</v>
          </cell>
          <cell r="EB434">
            <v>0</v>
          </cell>
          <cell r="ED434">
            <v>0</v>
          </cell>
          <cell r="EF434">
            <v>0</v>
          </cell>
          <cell r="EJ434">
            <v>0</v>
          </cell>
          <cell r="EL434">
            <v>0</v>
          </cell>
          <cell r="EN434">
            <v>0</v>
          </cell>
          <cell r="EP434">
            <v>0</v>
          </cell>
          <cell r="ER434">
            <v>0</v>
          </cell>
          <cell r="ET434">
            <v>0</v>
          </cell>
          <cell r="EX434">
            <v>0</v>
          </cell>
          <cell r="EZ434">
            <v>0</v>
          </cell>
          <cell r="FD434">
            <v>0</v>
          </cell>
          <cell r="FF434">
            <v>0</v>
          </cell>
        </row>
        <row r="435">
          <cell r="A435" t="str">
            <v>LandvindDK-East-1998</v>
          </cell>
          <cell r="B435" t="str">
            <v>DK-East</v>
          </cell>
          <cell r="G435">
            <v>49.848779434003063</v>
          </cell>
          <cell r="H435">
            <v>0</v>
          </cell>
          <cell r="N435">
            <v>102.83261187349319</v>
          </cell>
          <cell r="AK435">
            <v>49.848779434003063</v>
          </cell>
          <cell r="AL435">
            <v>0</v>
          </cell>
          <cell r="AN435">
            <v>0</v>
          </cell>
          <cell r="AO435">
            <v>7.7988415424497797</v>
          </cell>
          <cell r="AP435">
            <v>2599.6138474832596</v>
          </cell>
          <cell r="AQ435">
            <v>0</v>
          </cell>
          <cell r="BG435" t="b">
            <v>0</v>
          </cell>
          <cell r="BO435" t="b">
            <v>0</v>
          </cell>
          <cell r="CA435" t="b">
            <v>0</v>
          </cell>
          <cell r="CB435" t="b">
            <v>0</v>
          </cell>
          <cell r="CD435" t="b">
            <v>0</v>
          </cell>
          <cell r="CE435" t="b">
            <v>0</v>
          </cell>
          <cell r="CG435" t="b">
            <v>0</v>
          </cell>
          <cell r="CH435" t="b">
            <v>0</v>
          </cell>
          <cell r="CP435" t="str">
            <v>ERWINWON</v>
          </cell>
          <cell r="CT435" t="b">
            <v>0</v>
          </cell>
          <cell r="CV435" t="b">
            <v>0</v>
          </cell>
          <cell r="CX435" t="b">
            <v>0</v>
          </cell>
          <cell r="CZ435" t="b">
            <v>0</v>
          </cell>
          <cell r="DB435" t="b">
            <v>0</v>
          </cell>
          <cell r="DD435" t="b">
            <v>0</v>
          </cell>
          <cell r="DF435" t="b">
            <v>0</v>
          </cell>
          <cell r="DH435" t="b">
            <v>0</v>
          </cell>
          <cell r="DJ435" t="b">
            <v>0</v>
          </cell>
          <cell r="DL435" t="b">
            <v>0</v>
          </cell>
          <cell r="DN435" t="b">
            <v>0</v>
          </cell>
          <cell r="DP435" t="b">
            <v>0</v>
          </cell>
          <cell r="DV435">
            <v>0</v>
          </cell>
          <cell r="DX435">
            <v>0</v>
          </cell>
          <cell r="DZ435">
            <v>0</v>
          </cell>
          <cell r="EB435">
            <v>0</v>
          </cell>
          <cell r="ED435">
            <v>0</v>
          </cell>
          <cell r="EF435">
            <v>0</v>
          </cell>
          <cell r="EJ435">
            <v>0</v>
          </cell>
          <cell r="EL435">
            <v>0</v>
          </cell>
          <cell r="EN435">
            <v>0</v>
          </cell>
          <cell r="EP435">
            <v>0</v>
          </cell>
          <cell r="ER435">
            <v>0</v>
          </cell>
          <cell r="ET435">
            <v>0</v>
          </cell>
          <cell r="EX435">
            <v>0</v>
          </cell>
          <cell r="EZ435">
            <v>0</v>
          </cell>
          <cell r="FD435">
            <v>0</v>
          </cell>
          <cell r="FF435">
            <v>0</v>
          </cell>
        </row>
        <row r="436">
          <cell r="A436" t="str">
            <v>LandvindDK-East-1999</v>
          </cell>
          <cell r="B436" t="str">
            <v>DK-East</v>
          </cell>
          <cell r="G436">
            <v>69.853892201339477</v>
          </cell>
          <cell r="H436">
            <v>0</v>
          </cell>
          <cell r="N436">
            <v>144.10098434011607</v>
          </cell>
          <cell r="AK436">
            <v>69.853892201339477</v>
          </cell>
          <cell r="AL436">
            <v>0</v>
          </cell>
          <cell r="AN436">
            <v>0</v>
          </cell>
          <cell r="AO436">
            <v>10.928641434899562</v>
          </cell>
          <cell r="AP436">
            <v>3642.8804782998536</v>
          </cell>
          <cell r="AQ436">
            <v>0</v>
          </cell>
          <cell r="BG436" t="b">
            <v>0</v>
          </cell>
          <cell r="BO436" t="b">
            <v>0</v>
          </cell>
          <cell r="CA436" t="b">
            <v>0</v>
          </cell>
          <cell r="CB436" t="b">
            <v>0</v>
          </cell>
          <cell r="CD436" t="b">
            <v>0</v>
          </cell>
          <cell r="CE436" t="b">
            <v>0</v>
          </cell>
          <cell r="CG436" t="b">
            <v>0</v>
          </cell>
          <cell r="CH436" t="b">
            <v>0</v>
          </cell>
          <cell r="CP436" t="str">
            <v>ERWINWON</v>
          </cell>
          <cell r="CT436" t="b">
            <v>0</v>
          </cell>
          <cell r="CV436" t="b">
            <v>0</v>
          </cell>
          <cell r="CX436" t="b">
            <v>0</v>
          </cell>
          <cell r="CZ436" t="b">
            <v>0</v>
          </cell>
          <cell r="DB436" t="b">
            <v>0</v>
          </cell>
          <cell r="DD436" t="b">
            <v>0</v>
          </cell>
          <cell r="DF436" t="b">
            <v>0</v>
          </cell>
          <cell r="DH436" t="b">
            <v>0</v>
          </cell>
          <cell r="DJ436" t="b">
            <v>0</v>
          </cell>
          <cell r="DL436" t="b">
            <v>0</v>
          </cell>
          <cell r="DN436" t="b">
            <v>0</v>
          </cell>
          <cell r="DP436" t="b">
            <v>0</v>
          </cell>
          <cell r="DV436">
            <v>0</v>
          </cell>
          <cell r="DX436">
            <v>0</v>
          </cell>
          <cell r="DZ436">
            <v>0</v>
          </cell>
          <cell r="EB436">
            <v>0</v>
          </cell>
          <cell r="ED436">
            <v>0</v>
          </cell>
          <cell r="EF436">
            <v>0</v>
          </cell>
          <cell r="EJ436">
            <v>0</v>
          </cell>
          <cell r="EL436">
            <v>0</v>
          </cell>
          <cell r="EN436">
            <v>0</v>
          </cell>
          <cell r="EP436">
            <v>0</v>
          </cell>
          <cell r="ER436">
            <v>0</v>
          </cell>
          <cell r="ET436">
            <v>0</v>
          </cell>
          <cell r="EX436">
            <v>0</v>
          </cell>
          <cell r="EZ436">
            <v>0</v>
          </cell>
          <cell r="FD436">
            <v>0</v>
          </cell>
          <cell r="FF436">
            <v>0</v>
          </cell>
        </row>
        <row r="437">
          <cell r="A437" t="str">
            <v>LandvindDK-East-2000</v>
          </cell>
          <cell r="B437" t="str">
            <v>DK-East</v>
          </cell>
          <cell r="G437">
            <v>49.848779434003063</v>
          </cell>
          <cell r="H437">
            <v>0</v>
          </cell>
          <cell r="N437">
            <v>102.83261187349319</v>
          </cell>
          <cell r="AK437">
            <v>49.848779434003063</v>
          </cell>
          <cell r="AL437">
            <v>0</v>
          </cell>
          <cell r="AN437">
            <v>0</v>
          </cell>
          <cell r="AO437">
            <v>7.7988415424497797</v>
          </cell>
          <cell r="AP437">
            <v>2599.6138474832596</v>
          </cell>
          <cell r="AQ437">
            <v>0</v>
          </cell>
          <cell r="BG437" t="b">
            <v>0</v>
          </cell>
          <cell r="BO437" t="b">
            <v>0</v>
          </cell>
          <cell r="CA437" t="b">
            <v>0</v>
          </cell>
          <cell r="CB437" t="b">
            <v>0</v>
          </cell>
          <cell r="CD437" t="b">
            <v>0</v>
          </cell>
          <cell r="CE437" t="b">
            <v>0</v>
          </cell>
          <cell r="CG437" t="b">
            <v>0</v>
          </cell>
          <cell r="CH437" t="b">
            <v>0</v>
          </cell>
          <cell r="CP437" t="str">
            <v>ERWINWON</v>
          </cell>
          <cell r="CT437" t="b">
            <v>0</v>
          </cell>
          <cell r="CV437" t="b">
            <v>0</v>
          </cell>
          <cell r="CX437" t="b">
            <v>0</v>
          </cell>
          <cell r="CZ437" t="b">
            <v>0</v>
          </cell>
          <cell r="DB437" t="b">
            <v>0</v>
          </cell>
          <cell r="DD437" t="b">
            <v>0</v>
          </cell>
          <cell r="DF437" t="b">
            <v>0</v>
          </cell>
          <cell r="DH437" t="b">
            <v>0</v>
          </cell>
          <cell r="DJ437" t="b">
            <v>0</v>
          </cell>
          <cell r="DL437" t="b">
            <v>0</v>
          </cell>
          <cell r="DN437" t="b">
            <v>0</v>
          </cell>
          <cell r="DP437" t="b">
            <v>0</v>
          </cell>
          <cell r="DV437">
            <v>0</v>
          </cell>
          <cell r="DX437">
            <v>0</v>
          </cell>
          <cell r="DZ437">
            <v>0</v>
          </cell>
          <cell r="EB437">
            <v>0</v>
          </cell>
          <cell r="ED437">
            <v>0</v>
          </cell>
          <cell r="EF437">
            <v>0</v>
          </cell>
          <cell r="EJ437">
            <v>0</v>
          </cell>
          <cell r="EL437">
            <v>0</v>
          </cell>
          <cell r="EN437">
            <v>0</v>
          </cell>
          <cell r="EP437">
            <v>0</v>
          </cell>
          <cell r="ER437">
            <v>0</v>
          </cell>
          <cell r="ET437">
            <v>0</v>
          </cell>
          <cell r="EX437">
            <v>0</v>
          </cell>
          <cell r="EZ437">
            <v>0</v>
          </cell>
          <cell r="FD437">
            <v>0</v>
          </cell>
          <cell r="FF437">
            <v>0</v>
          </cell>
        </row>
        <row r="438">
          <cell r="A438" t="str">
            <v>LandvindDK-East-2001</v>
          </cell>
          <cell r="B438" t="str">
            <v>DK-East</v>
          </cell>
          <cell r="G438">
            <v>49.848779434003063</v>
          </cell>
          <cell r="H438">
            <v>0</v>
          </cell>
          <cell r="N438">
            <v>102.83261187349319</v>
          </cell>
          <cell r="AK438">
            <v>49.848779434003063</v>
          </cell>
          <cell r="AL438">
            <v>0</v>
          </cell>
          <cell r="AN438">
            <v>0</v>
          </cell>
          <cell r="AO438">
            <v>7.7988415424497797</v>
          </cell>
          <cell r="AP438">
            <v>2599.6138474832596</v>
          </cell>
          <cell r="AQ438">
            <v>0</v>
          </cell>
          <cell r="BG438" t="b">
            <v>0</v>
          </cell>
          <cell r="BO438" t="b">
            <v>0</v>
          </cell>
          <cell r="CA438" t="b">
            <v>0</v>
          </cell>
          <cell r="CB438" t="b">
            <v>0</v>
          </cell>
          <cell r="CD438" t="b">
            <v>0</v>
          </cell>
          <cell r="CE438" t="b">
            <v>0</v>
          </cell>
          <cell r="CG438" t="b">
            <v>0</v>
          </cell>
          <cell r="CH438" t="b">
            <v>0</v>
          </cell>
          <cell r="CP438" t="str">
            <v>ERWINWON</v>
          </cell>
          <cell r="CT438" t="b">
            <v>0</v>
          </cell>
          <cell r="CV438" t="b">
            <v>0</v>
          </cell>
          <cell r="CX438" t="b">
            <v>0</v>
          </cell>
          <cell r="CZ438" t="b">
            <v>0</v>
          </cell>
          <cell r="DB438" t="b">
            <v>0</v>
          </cell>
          <cell r="DD438" t="b">
            <v>0</v>
          </cell>
          <cell r="DF438" t="b">
            <v>0</v>
          </cell>
          <cell r="DH438" t="b">
            <v>0</v>
          </cell>
          <cell r="DJ438" t="b">
            <v>0</v>
          </cell>
          <cell r="DL438" t="b">
            <v>0</v>
          </cell>
          <cell r="DN438" t="b">
            <v>0</v>
          </cell>
          <cell r="DP438" t="b">
            <v>0</v>
          </cell>
          <cell r="DV438">
            <v>0</v>
          </cell>
          <cell r="DX438">
            <v>0</v>
          </cell>
          <cell r="DZ438">
            <v>0</v>
          </cell>
          <cell r="EB438">
            <v>0</v>
          </cell>
          <cell r="ED438">
            <v>0</v>
          </cell>
          <cell r="EF438">
            <v>0</v>
          </cell>
          <cell r="EJ438">
            <v>0</v>
          </cell>
          <cell r="EL438">
            <v>0</v>
          </cell>
          <cell r="EN438">
            <v>0</v>
          </cell>
          <cell r="EP438">
            <v>0</v>
          </cell>
          <cell r="ER438">
            <v>0</v>
          </cell>
          <cell r="ET438">
            <v>0</v>
          </cell>
          <cell r="EX438">
            <v>0</v>
          </cell>
          <cell r="EZ438">
            <v>0</v>
          </cell>
          <cell r="FD438">
            <v>0</v>
          </cell>
          <cell r="FF438">
            <v>0</v>
          </cell>
        </row>
        <row r="439">
          <cell r="A439" t="str">
            <v>LandvindDK-East-2002</v>
          </cell>
          <cell r="B439" t="str">
            <v>DK-East</v>
          </cell>
          <cell r="G439">
            <v>49.84877943400312</v>
          </cell>
          <cell r="H439">
            <v>0</v>
          </cell>
          <cell r="N439">
            <v>102.83261187349331</v>
          </cell>
          <cell r="AK439">
            <v>49.84877943400312</v>
          </cell>
          <cell r="AL439">
            <v>0</v>
          </cell>
          <cell r="AN439">
            <v>0</v>
          </cell>
          <cell r="AO439">
            <v>7.7988415424497886</v>
          </cell>
          <cell r="AP439">
            <v>2599.6138474832628</v>
          </cell>
          <cell r="AQ439">
            <v>0</v>
          </cell>
          <cell r="BG439" t="b">
            <v>0</v>
          </cell>
          <cell r="BO439" t="b">
            <v>0</v>
          </cell>
          <cell r="CA439" t="b">
            <v>0</v>
          </cell>
          <cell r="CB439" t="b">
            <v>0</v>
          </cell>
          <cell r="CD439" t="b">
            <v>0</v>
          </cell>
          <cell r="CE439" t="b">
            <v>0</v>
          </cell>
          <cell r="CG439" t="b">
            <v>0</v>
          </cell>
          <cell r="CH439" t="b">
            <v>0</v>
          </cell>
          <cell r="CP439" t="str">
            <v>ERWINWON</v>
          </cell>
          <cell r="CT439" t="b">
            <v>0</v>
          </cell>
          <cell r="CV439" t="b">
            <v>0</v>
          </cell>
          <cell r="CX439" t="b">
            <v>0</v>
          </cell>
          <cell r="CZ439" t="b">
            <v>0</v>
          </cell>
          <cell r="DB439" t="b">
            <v>0</v>
          </cell>
          <cell r="DD439" t="b">
            <v>0</v>
          </cell>
          <cell r="DF439" t="b">
            <v>0</v>
          </cell>
          <cell r="DH439" t="b">
            <v>0</v>
          </cell>
          <cell r="DJ439" t="b">
            <v>0</v>
          </cell>
          <cell r="DL439" t="b">
            <v>0</v>
          </cell>
          <cell r="DN439" t="b">
            <v>0</v>
          </cell>
          <cell r="DP439" t="b">
            <v>0</v>
          </cell>
          <cell r="DV439">
            <v>0</v>
          </cell>
          <cell r="DX439">
            <v>0</v>
          </cell>
          <cell r="DZ439">
            <v>0</v>
          </cell>
          <cell r="EB439">
            <v>0</v>
          </cell>
          <cell r="ED439">
            <v>0</v>
          </cell>
          <cell r="EF439">
            <v>0</v>
          </cell>
          <cell r="EJ439">
            <v>0</v>
          </cell>
          <cell r="EL439">
            <v>0</v>
          </cell>
          <cell r="EN439">
            <v>0</v>
          </cell>
          <cell r="EP439">
            <v>0</v>
          </cell>
          <cell r="ER439">
            <v>0</v>
          </cell>
          <cell r="ET439">
            <v>0</v>
          </cell>
          <cell r="EX439">
            <v>0</v>
          </cell>
          <cell r="EZ439">
            <v>0</v>
          </cell>
          <cell r="FD439">
            <v>0</v>
          </cell>
          <cell r="FF439">
            <v>0</v>
          </cell>
        </row>
        <row r="440">
          <cell r="A440" t="str">
            <v>LandvindDK-East-2003</v>
          </cell>
          <cell r="B440" t="str">
            <v>DK-East</v>
          </cell>
          <cell r="G440">
            <v>19.939511773601225</v>
          </cell>
          <cell r="H440">
            <v>0</v>
          </cell>
          <cell r="N440">
            <v>41.133044749397278</v>
          </cell>
          <cell r="AK440">
            <v>19.939511773601225</v>
          </cell>
          <cell r="AL440">
            <v>0</v>
          </cell>
          <cell r="AN440">
            <v>0</v>
          </cell>
          <cell r="AO440">
            <v>3.1195366169799117</v>
          </cell>
          <cell r="AP440">
            <v>1039.8455389933038</v>
          </cell>
          <cell r="AQ440">
            <v>0</v>
          </cell>
          <cell r="BG440" t="b">
            <v>0</v>
          </cell>
          <cell r="BO440" t="b">
            <v>0</v>
          </cell>
          <cell r="CA440" t="b">
            <v>0</v>
          </cell>
          <cell r="CB440" t="b">
            <v>0</v>
          </cell>
          <cell r="CD440" t="b">
            <v>0</v>
          </cell>
          <cell r="CE440" t="b">
            <v>0</v>
          </cell>
          <cell r="CG440" t="b">
            <v>0</v>
          </cell>
          <cell r="CH440" t="b">
            <v>0</v>
          </cell>
          <cell r="CP440" t="str">
            <v>ERWINWON</v>
          </cell>
          <cell r="CT440" t="b">
            <v>0</v>
          </cell>
          <cell r="CV440" t="b">
            <v>0</v>
          </cell>
          <cell r="CX440" t="b">
            <v>0</v>
          </cell>
          <cell r="CZ440" t="b">
            <v>0</v>
          </cell>
          <cell r="DB440" t="b">
            <v>0</v>
          </cell>
          <cell r="DD440" t="b">
            <v>0</v>
          </cell>
          <cell r="DF440" t="b">
            <v>0</v>
          </cell>
          <cell r="DH440" t="b">
            <v>0</v>
          </cell>
          <cell r="DJ440" t="b">
            <v>0</v>
          </cell>
          <cell r="DL440" t="b">
            <v>0</v>
          </cell>
          <cell r="DN440" t="b">
            <v>0</v>
          </cell>
          <cell r="DP440" t="b">
            <v>0</v>
          </cell>
          <cell r="DV440">
            <v>0</v>
          </cell>
          <cell r="DX440">
            <v>0</v>
          </cell>
          <cell r="DZ440">
            <v>0</v>
          </cell>
          <cell r="EB440">
            <v>0</v>
          </cell>
          <cell r="ED440">
            <v>0</v>
          </cell>
          <cell r="EF440">
            <v>0</v>
          </cell>
          <cell r="EJ440">
            <v>0</v>
          </cell>
          <cell r="EL440">
            <v>0</v>
          </cell>
          <cell r="EN440">
            <v>0</v>
          </cell>
          <cell r="EP440">
            <v>0</v>
          </cell>
          <cell r="ER440">
            <v>0</v>
          </cell>
          <cell r="ET440">
            <v>0</v>
          </cell>
          <cell r="EX440">
            <v>0</v>
          </cell>
          <cell r="EZ440">
            <v>0</v>
          </cell>
          <cell r="FD440">
            <v>0</v>
          </cell>
          <cell r="FF440">
            <v>0</v>
          </cell>
        </row>
        <row r="441">
          <cell r="A441" t="str">
            <v>LandvindDK-East-2004</v>
          </cell>
          <cell r="B441" t="str">
            <v>DK-East</v>
          </cell>
          <cell r="G441">
            <v>19.939511773601225</v>
          </cell>
          <cell r="H441">
            <v>0</v>
          </cell>
          <cell r="N441">
            <v>41.133044749397278</v>
          </cell>
          <cell r="AK441">
            <v>19.939511773601225</v>
          </cell>
          <cell r="AL441">
            <v>0</v>
          </cell>
          <cell r="AN441">
            <v>0</v>
          </cell>
          <cell r="AO441">
            <v>3.1195366169799117</v>
          </cell>
          <cell r="AP441">
            <v>1039.8455389933038</v>
          </cell>
          <cell r="AQ441">
            <v>0</v>
          </cell>
          <cell r="BG441" t="b">
            <v>0</v>
          </cell>
          <cell r="BO441" t="b">
            <v>0</v>
          </cell>
          <cell r="CA441" t="b">
            <v>0</v>
          </cell>
          <cell r="CB441" t="b">
            <v>0</v>
          </cell>
          <cell r="CD441" t="b">
            <v>0</v>
          </cell>
          <cell r="CE441" t="b">
            <v>0</v>
          </cell>
          <cell r="CG441" t="b">
            <v>0</v>
          </cell>
          <cell r="CH441" t="b">
            <v>0</v>
          </cell>
          <cell r="CP441" t="str">
            <v>ERWINWON</v>
          </cell>
          <cell r="CT441" t="b">
            <v>0</v>
          </cell>
          <cell r="CV441" t="b">
            <v>0</v>
          </cell>
          <cell r="CX441" t="b">
            <v>0</v>
          </cell>
          <cell r="CZ441" t="b">
            <v>0</v>
          </cell>
          <cell r="DB441" t="b">
            <v>0</v>
          </cell>
          <cell r="DD441" t="b">
            <v>0</v>
          </cell>
          <cell r="DF441" t="b">
            <v>0</v>
          </cell>
          <cell r="DH441" t="b">
            <v>0</v>
          </cell>
          <cell r="DJ441" t="b">
            <v>0</v>
          </cell>
          <cell r="DL441" t="b">
            <v>0</v>
          </cell>
          <cell r="DN441" t="b">
            <v>0</v>
          </cell>
          <cell r="DP441" t="b">
            <v>0</v>
          </cell>
          <cell r="DV441">
            <v>0</v>
          </cell>
          <cell r="DX441">
            <v>0</v>
          </cell>
          <cell r="DZ441">
            <v>0</v>
          </cell>
          <cell r="EB441">
            <v>0</v>
          </cell>
          <cell r="ED441">
            <v>0</v>
          </cell>
          <cell r="EF441">
            <v>0</v>
          </cell>
          <cell r="EJ441">
            <v>0</v>
          </cell>
          <cell r="EL441">
            <v>0</v>
          </cell>
          <cell r="EN441">
            <v>0</v>
          </cell>
          <cell r="EP441">
            <v>0</v>
          </cell>
          <cell r="ER441">
            <v>0</v>
          </cell>
          <cell r="ET441">
            <v>0</v>
          </cell>
          <cell r="EX441">
            <v>0</v>
          </cell>
          <cell r="EZ441">
            <v>0</v>
          </cell>
          <cell r="FD441">
            <v>0</v>
          </cell>
          <cell r="FF441">
            <v>0</v>
          </cell>
        </row>
        <row r="442">
          <cell r="A442" t="str">
            <v>LandvindDK-East-2005</v>
          </cell>
          <cell r="B442" t="str">
            <v>DK-East</v>
          </cell>
          <cell r="G442">
            <v>19.939511773601225</v>
          </cell>
          <cell r="H442">
            <v>0</v>
          </cell>
          <cell r="N442">
            <v>41.133044749397278</v>
          </cell>
          <cell r="AK442">
            <v>19.939511773601225</v>
          </cell>
          <cell r="AL442">
            <v>0</v>
          </cell>
          <cell r="AN442">
            <v>0</v>
          </cell>
          <cell r="AO442">
            <v>3.1195366169799117</v>
          </cell>
          <cell r="AP442">
            <v>1039.8455389933038</v>
          </cell>
          <cell r="AQ442">
            <v>0</v>
          </cell>
          <cell r="BG442" t="b">
            <v>0</v>
          </cell>
          <cell r="BO442" t="b">
            <v>0</v>
          </cell>
          <cell r="CA442" t="b">
            <v>0</v>
          </cell>
          <cell r="CB442" t="b">
            <v>0</v>
          </cell>
          <cell r="CD442" t="b">
            <v>0</v>
          </cell>
          <cell r="CE442" t="b">
            <v>0</v>
          </cell>
          <cell r="CG442" t="b">
            <v>0</v>
          </cell>
          <cell r="CH442" t="b">
            <v>0</v>
          </cell>
          <cell r="CP442" t="str">
            <v>ERWINWON</v>
          </cell>
          <cell r="CT442" t="b">
            <v>0</v>
          </cell>
          <cell r="CV442" t="b">
            <v>0</v>
          </cell>
          <cell r="CX442" t="b">
            <v>0</v>
          </cell>
          <cell r="CZ442" t="b">
            <v>0</v>
          </cell>
          <cell r="DB442" t="b">
            <v>0</v>
          </cell>
          <cell r="DD442" t="b">
            <v>0</v>
          </cell>
          <cell r="DF442" t="b">
            <v>0</v>
          </cell>
          <cell r="DH442" t="b">
            <v>0</v>
          </cell>
          <cell r="DJ442" t="b">
            <v>0</v>
          </cell>
          <cell r="DL442" t="b">
            <v>0</v>
          </cell>
          <cell r="DN442" t="b">
            <v>0</v>
          </cell>
          <cell r="DP442" t="b">
            <v>0</v>
          </cell>
          <cell r="DV442">
            <v>0</v>
          </cell>
          <cell r="DX442">
            <v>0</v>
          </cell>
          <cell r="DZ442">
            <v>0</v>
          </cell>
          <cell r="EB442">
            <v>0</v>
          </cell>
          <cell r="ED442">
            <v>0</v>
          </cell>
          <cell r="EF442">
            <v>0</v>
          </cell>
          <cell r="EJ442">
            <v>0</v>
          </cell>
          <cell r="EL442">
            <v>0</v>
          </cell>
          <cell r="EN442">
            <v>0</v>
          </cell>
          <cell r="EP442">
            <v>0</v>
          </cell>
          <cell r="ER442">
            <v>0</v>
          </cell>
          <cell r="ET442">
            <v>0</v>
          </cell>
          <cell r="EX442">
            <v>0</v>
          </cell>
          <cell r="EZ442">
            <v>0</v>
          </cell>
          <cell r="FD442">
            <v>0</v>
          </cell>
          <cell r="FF442">
            <v>0</v>
          </cell>
        </row>
        <row r="443">
          <cell r="A443" t="str">
            <v>LandvindDK-East-2006</v>
          </cell>
          <cell r="B443" t="str">
            <v>DK-East</v>
          </cell>
          <cell r="G443">
            <v>19.939511773601225</v>
          </cell>
          <cell r="H443">
            <v>0</v>
          </cell>
          <cell r="N443">
            <v>41.133044749397278</v>
          </cell>
          <cell r="AK443">
            <v>19.939511773601225</v>
          </cell>
          <cell r="AL443">
            <v>0</v>
          </cell>
          <cell r="AN443">
            <v>0</v>
          </cell>
          <cell r="AO443">
            <v>3.1195366169799117</v>
          </cell>
          <cell r="AP443">
            <v>1039.8455389933038</v>
          </cell>
          <cell r="AQ443">
            <v>0</v>
          </cell>
          <cell r="BG443" t="b">
            <v>0</v>
          </cell>
          <cell r="BO443" t="b">
            <v>0</v>
          </cell>
          <cell r="CA443" t="b">
            <v>0</v>
          </cell>
          <cell r="CB443" t="b">
            <v>0</v>
          </cell>
          <cell r="CD443" t="b">
            <v>0</v>
          </cell>
          <cell r="CE443" t="b">
            <v>0</v>
          </cell>
          <cell r="CG443" t="b">
            <v>0</v>
          </cell>
          <cell r="CH443" t="b">
            <v>0</v>
          </cell>
          <cell r="CP443" t="str">
            <v>ERWINWON</v>
          </cell>
          <cell r="CT443" t="b">
            <v>0</v>
          </cell>
          <cell r="CV443" t="b">
            <v>0</v>
          </cell>
          <cell r="CX443" t="b">
            <v>0</v>
          </cell>
          <cell r="CZ443" t="b">
            <v>0</v>
          </cell>
          <cell r="DB443" t="b">
            <v>0</v>
          </cell>
          <cell r="DD443" t="b">
            <v>0</v>
          </cell>
          <cell r="DF443" t="b">
            <v>0</v>
          </cell>
          <cell r="DH443" t="b">
            <v>0</v>
          </cell>
          <cell r="DJ443" t="b">
            <v>0</v>
          </cell>
          <cell r="DL443" t="b">
            <v>0</v>
          </cell>
          <cell r="DN443" t="b">
            <v>0</v>
          </cell>
          <cell r="DP443" t="b">
            <v>0</v>
          </cell>
          <cell r="DV443">
            <v>0</v>
          </cell>
          <cell r="DX443">
            <v>0</v>
          </cell>
          <cell r="DZ443">
            <v>0</v>
          </cell>
          <cell r="EB443">
            <v>0</v>
          </cell>
          <cell r="ED443">
            <v>0</v>
          </cell>
          <cell r="EF443">
            <v>0</v>
          </cell>
          <cell r="EJ443">
            <v>0</v>
          </cell>
          <cell r="EL443">
            <v>0</v>
          </cell>
          <cell r="EN443">
            <v>0</v>
          </cell>
          <cell r="EP443">
            <v>0</v>
          </cell>
          <cell r="ER443">
            <v>0</v>
          </cell>
          <cell r="ET443">
            <v>0</v>
          </cell>
          <cell r="EX443">
            <v>0</v>
          </cell>
          <cell r="EZ443">
            <v>0</v>
          </cell>
          <cell r="FD443">
            <v>0</v>
          </cell>
          <cell r="FF443">
            <v>0</v>
          </cell>
        </row>
        <row r="444">
          <cell r="A444" t="str">
            <v>LandvindDK-East-2007</v>
          </cell>
          <cell r="B444" t="str">
            <v>DK-East</v>
          </cell>
          <cell r="G444">
            <v>17.285961546770466</v>
          </cell>
          <cell r="H444">
            <v>0</v>
          </cell>
          <cell r="N444">
            <v>35.659059154147677</v>
          </cell>
          <cell r="AK444">
            <v>17.285961546770466</v>
          </cell>
          <cell r="AL444">
            <v>0</v>
          </cell>
          <cell r="AN444">
            <v>0</v>
          </cell>
          <cell r="AO444">
            <v>2.7043886839922395</v>
          </cell>
          <cell r="AP444">
            <v>901.46289466407973</v>
          </cell>
          <cell r="AQ444">
            <v>0</v>
          </cell>
          <cell r="BG444" t="b">
            <v>0</v>
          </cell>
          <cell r="BO444" t="b">
            <v>0</v>
          </cell>
          <cell r="CA444" t="b">
            <v>0</v>
          </cell>
          <cell r="CB444" t="b">
            <v>0</v>
          </cell>
          <cell r="CD444" t="b">
            <v>0</v>
          </cell>
          <cell r="CE444" t="b">
            <v>0</v>
          </cell>
          <cell r="CG444" t="b">
            <v>0</v>
          </cell>
          <cell r="CH444" t="b">
            <v>0</v>
          </cell>
          <cell r="CP444" t="str">
            <v>ERWINWON</v>
          </cell>
          <cell r="CT444" t="b">
            <v>0</v>
          </cell>
          <cell r="CV444" t="b">
            <v>0</v>
          </cell>
          <cell r="CX444" t="b">
            <v>0</v>
          </cell>
          <cell r="CZ444" t="b">
            <v>0</v>
          </cell>
          <cell r="DB444" t="b">
            <v>0</v>
          </cell>
          <cell r="DD444" t="b">
            <v>0</v>
          </cell>
          <cell r="DF444" t="b">
            <v>0</v>
          </cell>
          <cell r="DH444" t="b">
            <v>0</v>
          </cell>
          <cell r="DJ444" t="b">
            <v>0</v>
          </cell>
          <cell r="DL444" t="b">
            <v>0</v>
          </cell>
          <cell r="DN444" t="b">
            <v>0</v>
          </cell>
          <cell r="DP444" t="b">
            <v>0</v>
          </cell>
          <cell r="DV444">
            <v>0</v>
          </cell>
          <cell r="DX444">
            <v>0</v>
          </cell>
          <cell r="DZ444">
            <v>0</v>
          </cell>
          <cell r="EB444">
            <v>0</v>
          </cell>
          <cell r="ED444">
            <v>0</v>
          </cell>
          <cell r="EF444">
            <v>0</v>
          </cell>
          <cell r="EJ444">
            <v>0</v>
          </cell>
          <cell r="EL444">
            <v>0</v>
          </cell>
          <cell r="EN444">
            <v>0</v>
          </cell>
          <cell r="EP444">
            <v>0</v>
          </cell>
          <cell r="ER444">
            <v>0</v>
          </cell>
          <cell r="ET444">
            <v>0</v>
          </cell>
          <cell r="EX444">
            <v>0</v>
          </cell>
          <cell r="EZ444">
            <v>0</v>
          </cell>
          <cell r="FD444">
            <v>0</v>
          </cell>
          <cell r="FF444">
            <v>0</v>
          </cell>
        </row>
        <row r="445">
          <cell r="A445" t="str">
            <v>LandvindDK-East-Skrotning-2008</v>
          </cell>
          <cell r="B445" t="str">
            <v>DK-East</v>
          </cell>
          <cell r="G445">
            <v>4.3600000000000003</v>
          </cell>
          <cell r="H445">
            <v>0</v>
          </cell>
          <cell r="N445">
            <v>13.010595015464483</v>
          </cell>
          <cell r="AK445">
            <v>4.3600000000000003</v>
          </cell>
          <cell r="AL445">
            <v>0</v>
          </cell>
          <cell r="AN445">
            <v>0</v>
          </cell>
          <cell r="AO445">
            <v>0.68212200000000012</v>
          </cell>
          <cell r="AP445">
            <v>227.37400000000002</v>
          </cell>
          <cell r="AQ445">
            <v>0</v>
          </cell>
          <cell r="BG445" t="b">
            <v>0</v>
          </cell>
          <cell r="BO445" t="b">
            <v>0</v>
          </cell>
          <cell r="CA445" t="b">
            <v>0</v>
          </cell>
          <cell r="CB445" t="b">
            <v>0</v>
          </cell>
          <cell r="CD445" t="b">
            <v>0</v>
          </cell>
          <cell r="CE445" t="b">
            <v>0</v>
          </cell>
          <cell r="CG445" t="b">
            <v>0</v>
          </cell>
          <cell r="CH445" t="b">
            <v>0</v>
          </cell>
          <cell r="CP445" t="str">
            <v>ERWINWON</v>
          </cell>
          <cell r="CT445" t="b">
            <v>0</v>
          </cell>
          <cell r="CV445" t="b">
            <v>0</v>
          </cell>
          <cell r="CX445" t="b">
            <v>0</v>
          </cell>
          <cell r="CZ445" t="b">
            <v>0</v>
          </cell>
          <cell r="DB445" t="b">
            <v>0</v>
          </cell>
          <cell r="DD445" t="b">
            <v>0</v>
          </cell>
          <cell r="DF445" t="b">
            <v>0</v>
          </cell>
          <cell r="DH445" t="b">
            <v>0</v>
          </cell>
          <cell r="DJ445" t="b">
            <v>0</v>
          </cell>
          <cell r="DL445" t="b">
            <v>0</v>
          </cell>
          <cell r="DN445" t="b">
            <v>0</v>
          </cell>
          <cell r="DP445" t="b">
            <v>0</v>
          </cell>
          <cell r="DV445">
            <v>0</v>
          </cell>
          <cell r="DX445">
            <v>0</v>
          </cell>
          <cell r="DZ445">
            <v>0</v>
          </cell>
          <cell r="EB445">
            <v>0</v>
          </cell>
          <cell r="ED445">
            <v>0</v>
          </cell>
          <cell r="EF445">
            <v>0</v>
          </cell>
          <cell r="EJ445">
            <v>0</v>
          </cell>
          <cell r="EL445">
            <v>0</v>
          </cell>
          <cell r="EN445">
            <v>0</v>
          </cell>
          <cell r="EP445">
            <v>0</v>
          </cell>
          <cell r="ER445">
            <v>0</v>
          </cell>
          <cell r="ET445">
            <v>0</v>
          </cell>
          <cell r="EX445">
            <v>0</v>
          </cell>
          <cell r="EZ445">
            <v>0</v>
          </cell>
          <cell r="FD445">
            <v>0</v>
          </cell>
          <cell r="FF445">
            <v>0</v>
          </cell>
        </row>
        <row r="446">
          <cell r="A446" t="str">
            <v>LandvindDK-East-Skrotning-2008</v>
          </cell>
          <cell r="B446" t="str">
            <v>DK-East</v>
          </cell>
          <cell r="G446">
            <v>4.3600000000000003</v>
          </cell>
          <cell r="H446">
            <v>0</v>
          </cell>
          <cell r="N446">
            <v>13.010595015464483</v>
          </cell>
          <cell r="AK446">
            <v>4.3600000000000003</v>
          </cell>
          <cell r="AL446">
            <v>0</v>
          </cell>
          <cell r="AN446">
            <v>0</v>
          </cell>
          <cell r="AO446">
            <v>0.68212200000000012</v>
          </cell>
          <cell r="AP446">
            <v>227.37400000000002</v>
          </cell>
          <cell r="AQ446">
            <v>0</v>
          </cell>
          <cell r="BG446" t="b">
            <v>0</v>
          </cell>
          <cell r="BO446" t="b">
            <v>0</v>
          </cell>
          <cell r="CA446" t="b">
            <v>0</v>
          </cell>
          <cell r="CB446" t="b">
            <v>0</v>
          </cell>
          <cell r="CD446" t="b">
            <v>0</v>
          </cell>
          <cell r="CE446" t="b">
            <v>0</v>
          </cell>
          <cell r="CG446" t="b">
            <v>0</v>
          </cell>
          <cell r="CH446" t="b">
            <v>0</v>
          </cell>
          <cell r="CP446" t="str">
            <v>ERWINWON</v>
          </cell>
          <cell r="CT446" t="b">
            <v>0</v>
          </cell>
          <cell r="CV446" t="b">
            <v>0</v>
          </cell>
          <cell r="CX446" t="b">
            <v>0</v>
          </cell>
          <cell r="CZ446" t="b">
            <v>0</v>
          </cell>
          <cell r="DB446" t="b">
            <v>0</v>
          </cell>
          <cell r="DD446" t="b">
            <v>0</v>
          </cell>
          <cell r="DF446" t="b">
            <v>0</v>
          </cell>
          <cell r="DH446" t="b">
            <v>0</v>
          </cell>
          <cell r="DJ446" t="b">
            <v>0</v>
          </cell>
          <cell r="DL446" t="b">
            <v>0</v>
          </cell>
          <cell r="DN446" t="b">
            <v>0</v>
          </cell>
          <cell r="DP446" t="b">
            <v>0</v>
          </cell>
          <cell r="DV446">
            <v>0</v>
          </cell>
          <cell r="DX446">
            <v>0</v>
          </cell>
          <cell r="DZ446">
            <v>0</v>
          </cell>
          <cell r="EB446">
            <v>0</v>
          </cell>
          <cell r="ED446">
            <v>0</v>
          </cell>
          <cell r="EF446">
            <v>0</v>
          </cell>
          <cell r="EJ446">
            <v>0</v>
          </cell>
          <cell r="EL446">
            <v>0</v>
          </cell>
          <cell r="EN446">
            <v>0</v>
          </cell>
          <cell r="EP446">
            <v>0</v>
          </cell>
          <cell r="ER446">
            <v>0</v>
          </cell>
          <cell r="ET446">
            <v>0</v>
          </cell>
          <cell r="EX446">
            <v>0</v>
          </cell>
          <cell r="EZ446">
            <v>0</v>
          </cell>
          <cell r="FD446">
            <v>0</v>
          </cell>
          <cell r="FF446">
            <v>0</v>
          </cell>
        </row>
        <row r="447">
          <cell r="A447" t="str">
            <v>LandvindDK-East-Skrotning-2008</v>
          </cell>
          <cell r="B447" t="str">
            <v>DK-East</v>
          </cell>
          <cell r="G447">
            <v>4.3600000000000003</v>
          </cell>
          <cell r="H447">
            <v>0</v>
          </cell>
          <cell r="N447">
            <v>13.010595015464483</v>
          </cell>
          <cell r="AK447">
            <v>4.3600000000000003</v>
          </cell>
          <cell r="AL447">
            <v>0</v>
          </cell>
          <cell r="AN447">
            <v>0</v>
          </cell>
          <cell r="AO447">
            <v>0.68212200000000012</v>
          </cell>
          <cell r="AP447">
            <v>227.37400000000002</v>
          </cell>
          <cell r="AQ447">
            <v>0</v>
          </cell>
          <cell r="BG447" t="b">
            <v>0</v>
          </cell>
          <cell r="BO447" t="b">
            <v>0</v>
          </cell>
          <cell r="CA447" t="b">
            <v>0</v>
          </cell>
          <cell r="CB447" t="b">
            <v>0</v>
          </cell>
          <cell r="CD447" t="b">
            <v>0</v>
          </cell>
          <cell r="CE447" t="b">
            <v>0</v>
          </cell>
          <cell r="CG447" t="b">
            <v>0</v>
          </cell>
          <cell r="CH447" t="b">
            <v>0</v>
          </cell>
          <cell r="CP447" t="str">
            <v>ERWINWON</v>
          </cell>
          <cell r="CT447" t="b">
            <v>0</v>
          </cell>
          <cell r="CV447" t="b">
            <v>0</v>
          </cell>
          <cell r="CX447" t="b">
            <v>0</v>
          </cell>
          <cell r="CZ447" t="b">
            <v>0</v>
          </cell>
          <cell r="DB447" t="b">
            <v>0</v>
          </cell>
          <cell r="DD447" t="b">
            <v>0</v>
          </cell>
          <cell r="DF447" t="b">
            <v>0</v>
          </cell>
          <cell r="DH447" t="b">
            <v>0</v>
          </cell>
          <cell r="DJ447" t="b">
            <v>0</v>
          </cell>
          <cell r="DL447" t="b">
            <v>0</v>
          </cell>
          <cell r="DN447" t="b">
            <v>0</v>
          </cell>
          <cell r="DP447" t="b">
            <v>0</v>
          </cell>
          <cell r="DV447">
            <v>0</v>
          </cell>
          <cell r="DX447">
            <v>0</v>
          </cell>
          <cell r="DZ447">
            <v>0</v>
          </cell>
          <cell r="EB447">
            <v>0</v>
          </cell>
          <cell r="ED447">
            <v>0</v>
          </cell>
          <cell r="EF447">
            <v>0</v>
          </cell>
          <cell r="EJ447">
            <v>0</v>
          </cell>
          <cell r="EL447">
            <v>0</v>
          </cell>
          <cell r="EN447">
            <v>0</v>
          </cell>
          <cell r="EP447">
            <v>0</v>
          </cell>
          <cell r="ER447">
            <v>0</v>
          </cell>
          <cell r="ET447">
            <v>0</v>
          </cell>
          <cell r="EX447">
            <v>0</v>
          </cell>
          <cell r="EZ447">
            <v>0</v>
          </cell>
          <cell r="FD447">
            <v>0</v>
          </cell>
          <cell r="FF447">
            <v>0</v>
          </cell>
        </row>
        <row r="448">
          <cell r="A448" t="str">
            <v>LandvindDK-East-Skrotning-2009</v>
          </cell>
          <cell r="B448" t="str">
            <v>DK-East</v>
          </cell>
          <cell r="G448">
            <v>9.1999999999999993</v>
          </cell>
          <cell r="H448">
            <v>0</v>
          </cell>
          <cell r="N448">
            <v>27.453549115200278</v>
          </cell>
          <cell r="AK448">
            <v>9.1999999999999993</v>
          </cell>
          <cell r="AL448">
            <v>0</v>
          </cell>
          <cell r="AN448">
            <v>0</v>
          </cell>
          <cell r="AO448">
            <v>1.4393399999999998</v>
          </cell>
          <cell r="AP448">
            <v>479.78</v>
          </cell>
          <cell r="AQ448">
            <v>0</v>
          </cell>
          <cell r="BG448" t="b">
            <v>0</v>
          </cell>
          <cell r="BO448" t="b">
            <v>0</v>
          </cell>
          <cell r="CA448" t="b">
            <v>0</v>
          </cell>
          <cell r="CB448" t="b">
            <v>0</v>
          </cell>
          <cell r="CD448" t="b">
            <v>0</v>
          </cell>
          <cell r="CE448" t="b">
            <v>0</v>
          </cell>
          <cell r="CG448" t="b">
            <v>0</v>
          </cell>
          <cell r="CH448" t="b">
            <v>0</v>
          </cell>
          <cell r="CP448" t="str">
            <v>ERWINWON</v>
          </cell>
          <cell r="CT448" t="b">
            <v>0</v>
          </cell>
          <cell r="CV448" t="b">
            <v>0</v>
          </cell>
          <cell r="CX448" t="b">
            <v>0</v>
          </cell>
          <cell r="CZ448" t="b">
            <v>0</v>
          </cell>
          <cell r="DB448" t="b">
            <v>0</v>
          </cell>
          <cell r="DD448" t="b">
            <v>0</v>
          </cell>
          <cell r="DF448" t="b">
            <v>0</v>
          </cell>
          <cell r="DH448" t="b">
            <v>0</v>
          </cell>
          <cell r="DJ448" t="b">
            <v>0</v>
          </cell>
          <cell r="DL448" t="b">
            <v>0</v>
          </cell>
          <cell r="DN448" t="b">
            <v>0</v>
          </cell>
          <cell r="DP448" t="b">
            <v>0</v>
          </cell>
          <cell r="DV448">
            <v>0</v>
          </cell>
          <cell r="DX448">
            <v>0</v>
          </cell>
          <cell r="DZ448">
            <v>0</v>
          </cell>
          <cell r="EB448">
            <v>0</v>
          </cell>
          <cell r="ED448">
            <v>0</v>
          </cell>
          <cell r="EF448">
            <v>0</v>
          </cell>
          <cell r="EJ448">
            <v>0</v>
          </cell>
          <cell r="EL448">
            <v>0</v>
          </cell>
          <cell r="EN448">
            <v>0</v>
          </cell>
          <cell r="EP448">
            <v>0</v>
          </cell>
          <cell r="ER448">
            <v>0</v>
          </cell>
          <cell r="ET448">
            <v>0</v>
          </cell>
          <cell r="EX448">
            <v>0</v>
          </cell>
          <cell r="EZ448">
            <v>0</v>
          </cell>
          <cell r="FD448">
            <v>0</v>
          </cell>
          <cell r="FF448">
            <v>0</v>
          </cell>
        </row>
        <row r="449">
          <cell r="A449" t="str">
            <v>LandvindDK-East-Skrotning-2009</v>
          </cell>
          <cell r="B449" t="str">
            <v>DK-East</v>
          </cell>
          <cell r="G449">
            <v>9.1999999999999993</v>
          </cell>
          <cell r="H449">
            <v>0</v>
          </cell>
          <cell r="N449">
            <v>27.453549115200278</v>
          </cell>
          <cell r="AK449">
            <v>9.1999999999999993</v>
          </cell>
          <cell r="AL449">
            <v>0</v>
          </cell>
          <cell r="AN449">
            <v>0</v>
          </cell>
          <cell r="AO449">
            <v>1.4393399999999998</v>
          </cell>
          <cell r="AP449">
            <v>479.78</v>
          </cell>
          <cell r="AQ449">
            <v>0</v>
          </cell>
          <cell r="BG449" t="b">
            <v>0</v>
          </cell>
          <cell r="BO449" t="b">
            <v>0</v>
          </cell>
          <cell r="CA449" t="b">
            <v>0</v>
          </cell>
          <cell r="CB449" t="b">
            <v>0</v>
          </cell>
          <cell r="CD449" t="b">
            <v>0</v>
          </cell>
          <cell r="CE449" t="b">
            <v>0</v>
          </cell>
          <cell r="CG449" t="b">
            <v>0</v>
          </cell>
          <cell r="CH449" t="b">
            <v>0</v>
          </cell>
          <cell r="CP449" t="str">
            <v>ERWINWON</v>
          </cell>
          <cell r="CT449" t="b">
            <v>0</v>
          </cell>
          <cell r="CV449" t="b">
            <v>0</v>
          </cell>
          <cell r="CX449" t="b">
            <v>0</v>
          </cell>
          <cell r="CZ449" t="b">
            <v>0</v>
          </cell>
          <cell r="DB449" t="b">
            <v>0</v>
          </cell>
          <cell r="DD449" t="b">
            <v>0</v>
          </cell>
          <cell r="DF449" t="b">
            <v>0</v>
          </cell>
          <cell r="DH449" t="b">
            <v>0</v>
          </cell>
          <cell r="DJ449" t="b">
            <v>0</v>
          </cell>
          <cell r="DL449" t="b">
            <v>0</v>
          </cell>
          <cell r="DN449" t="b">
            <v>0</v>
          </cell>
          <cell r="DP449" t="b">
            <v>0</v>
          </cell>
          <cell r="DV449">
            <v>0</v>
          </cell>
          <cell r="DX449">
            <v>0</v>
          </cell>
          <cell r="DZ449">
            <v>0</v>
          </cell>
          <cell r="EB449">
            <v>0</v>
          </cell>
          <cell r="ED449">
            <v>0</v>
          </cell>
          <cell r="EF449">
            <v>0</v>
          </cell>
          <cell r="EJ449">
            <v>0</v>
          </cell>
          <cell r="EL449">
            <v>0</v>
          </cell>
          <cell r="EN449">
            <v>0</v>
          </cell>
          <cell r="EP449">
            <v>0</v>
          </cell>
          <cell r="ER449">
            <v>0</v>
          </cell>
          <cell r="ET449">
            <v>0</v>
          </cell>
          <cell r="EX449">
            <v>0</v>
          </cell>
          <cell r="EZ449">
            <v>0</v>
          </cell>
          <cell r="FD449">
            <v>0</v>
          </cell>
          <cell r="FF449">
            <v>0</v>
          </cell>
        </row>
        <row r="450">
          <cell r="A450" t="str">
            <v>LandvindDK-East-Skrotning-2009</v>
          </cell>
          <cell r="B450" t="str">
            <v>DK-East</v>
          </cell>
          <cell r="G450">
            <v>9.1999999999999993</v>
          </cell>
          <cell r="H450">
            <v>0</v>
          </cell>
          <cell r="N450">
            <v>27.453549115200278</v>
          </cell>
          <cell r="AK450">
            <v>9.1999999999999993</v>
          </cell>
          <cell r="AL450">
            <v>0</v>
          </cell>
          <cell r="AN450">
            <v>0</v>
          </cell>
          <cell r="AO450">
            <v>1.4393399999999998</v>
          </cell>
          <cell r="AP450">
            <v>479.78</v>
          </cell>
          <cell r="AQ450">
            <v>0</v>
          </cell>
          <cell r="BG450" t="b">
            <v>0</v>
          </cell>
          <cell r="BO450" t="b">
            <v>0</v>
          </cell>
          <cell r="CA450" t="b">
            <v>0</v>
          </cell>
          <cell r="CB450" t="b">
            <v>0</v>
          </cell>
          <cell r="CD450" t="b">
            <v>0</v>
          </cell>
          <cell r="CE450" t="b">
            <v>0</v>
          </cell>
          <cell r="CG450" t="b">
            <v>0</v>
          </cell>
          <cell r="CH450" t="b">
            <v>0</v>
          </cell>
          <cell r="CP450" t="str">
            <v>ERWINWON</v>
          </cell>
          <cell r="CT450" t="b">
            <v>0</v>
          </cell>
          <cell r="CV450" t="b">
            <v>0</v>
          </cell>
          <cell r="CX450" t="b">
            <v>0</v>
          </cell>
          <cell r="CZ450" t="b">
            <v>0</v>
          </cell>
          <cell r="DB450" t="b">
            <v>0</v>
          </cell>
          <cell r="DD450" t="b">
            <v>0</v>
          </cell>
          <cell r="DF450" t="b">
            <v>0</v>
          </cell>
          <cell r="DH450" t="b">
            <v>0</v>
          </cell>
          <cell r="DJ450" t="b">
            <v>0</v>
          </cell>
          <cell r="DL450" t="b">
            <v>0</v>
          </cell>
          <cell r="DN450" t="b">
            <v>0</v>
          </cell>
          <cell r="DP450" t="b">
            <v>0</v>
          </cell>
          <cell r="DV450">
            <v>0</v>
          </cell>
          <cell r="DX450">
            <v>0</v>
          </cell>
          <cell r="DZ450">
            <v>0</v>
          </cell>
          <cell r="EB450">
            <v>0</v>
          </cell>
          <cell r="ED450">
            <v>0</v>
          </cell>
          <cell r="EF450">
            <v>0</v>
          </cell>
          <cell r="EJ450">
            <v>0</v>
          </cell>
          <cell r="EL450">
            <v>0</v>
          </cell>
          <cell r="EN450">
            <v>0</v>
          </cell>
          <cell r="EP450">
            <v>0</v>
          </cell>
          <cell r="ER450">
            <v>0</v>
          </cell>
          <cell r="ET450">
            <v>0</v>
          </cell>
          <cell r="EX450">
            <v>0</v>
          </cell>
          <cell r="EZ450">
            <v>0</v>
          </cell>
          <cell r="FD450">
            <v>0</v>
          </cell>
          <cell r="FF450">
            <v>0</v>
          </cell>
        </row>
        <row r="451">
          <cell r="A451" t="str">
            <v>LandvindDK-East-Skrotning-2010</v>
          </cell>
          <cell r="B451" t="str">
            <v>DK-East</v>
          </cell>
          <cell r="G451">
            <v>0</v>
          </cell>
          <cell r="H451">
            <v>0</v>
          </cell>
          <cell r="N451">
            <v>0</v>
          </cell>
          <cell r="AK451">
            <v>0</v>
          </cell>
          <cell r="AL451">
            <v>0</v>
          </cell>
          <cell r="AN451">
            <v>0</v>
          </cell>
          <cell r="AO451">
            <v>0</v>
          </cell>
          <cell r="AP451">
            <v>0</v>
          </cell>
          <cell r="AQ451">
            <v>0</v>
          </cell>
          <cell r="BG451" t="b">
            <v>0</v>
          </cell>
          <cell r="BO451" t="b">
            <v>0</v>
          </cell>
          <cell r="CA451" t="b">
            <v>0</v>
          </cell>
          <cell r="CB451" t="b">
            <v>0</v>
          </cell>
          <cell r="CD451" t="b">
            <v>0</v>
          </cell>
          <cell r="CE451" t="b">
            <v>0</v>
          </cell>
          <cell r="CG451" t="b">
            <v>0</v>
          </cell>
          <cell r="CH451" t="b">
            <v>0</v>
          </cell>
          <cell r="CP451" t="str">
            <v>ERWINWON</v>
          </cell>
          <cell r="CT451" t="b">
            <v>0</v>
          </cell>
          <cell r="CV451" t="b">
            <v>0</v>
          </cell>
          <cell r="CX451" t="b">
            <v>0</v>
          </cell>
          <cell r="CZ451" t="b">
            <v>0</v>
          </cell>
          <cell r="DB451" t="b">
            <v>0</v>
          </cell>
          <cell r="DD451" t="b">
            <v>0</v>
          </cell>
          <cell r="DF451" t="b">
            <v>0</v>
          </cell>
          <cell r="DH451" t="b">
            <v>0</v>
          </cell>
          <cell r="DJ451" t="b">
            <v>0</v>
          </cell>
          <cell r="DL451" t="b">
            <v>0</v>
          </cell>
          <cell r="DN451" t="b">
            <v>0</v>
          </cell>
          <cell r="DP451" t="b">
            <v>0</v>
          </cell>
          <cell r="DV451">
            <v>0</v>
          </cell>
          <cell r="DX451">
            <v>0</v>
          </cell>
          <cell r="DZ451">
            <v>0</v>
          </cell>
          <cell r="EB451">
            <v>0</v>
          </cell>
          <cell r="ED451">
            <v>0</v>
          </cell>
          <cell r="EF451">
            <v>0</v>
          </cell>
          <cell r="EJ451">
            <v>0</v>
          </cell>
          <cell r="EL451">
            <v>0</v>
          </cell>
          <cell r="EN451">
            <v>0</v>
          </cell>
          <cell r="EP451">
            <v>0</v>
          </cell>
          <cell r="ER451">
            <v>0</v>
          </cell>
          <cell r="ET451">
            <v>0</v>
          </cell>
          <cell r="EX451">
            <v>0</v>
          </cell>
          <cell r="EZ451">
            <v>0</v>
          </cell>
          <cell r="FD451">
            <v>0</v>
          </cell>
          <cell r="FF451">
            <v>0</v>
          </cell>
        </row>
        <row r="452">
          <cell r="A452" t="str">
            <v>LandvindDK-East-Skrotning-2010</v>
          </cell>
          <cell r="B452" t="str">
            <v>DK-East</v>
          </cell>
          <cell r="G452">
            <v>0</v>
          </cell>
          <cell r="H452">
            <v>0</v>
          </cell>
          <cell r="N452">
            <v>0</v>
          </cell>
          <cell r="AK452">
            <v>0</v>
          </cell>
          <cell r="AL452">
            <v>0</v>
          </cell>
          <cell r="AN452">
            <v>0</v>
          </cell>
          <cell r="AO452">
            <v>0</v>
          </cell>
          <cell r="AP452">
            <v>0</v>
          </cell>
          <cell r="AQ452">
            <v>0</v>
          </cell>
          <cell r="BG452" t="b">
            <v>0</v>
          </cell>
          <cell r="BO452" t="b">
            <v>0</v>
          </cell>
          <cell r="CA452" t="b">
            <v>0</v>
          </cell>
          <cell r="CB452" t="b">
            <v>0</v>
          </cell>
          <cell r="CD452" t="b">
            <v>0</v>
          </cell>
          <cell r="CE452" t="b">
            <v>0</v>
          </cell>
          <cell r="CG452" t="b">
            <v>0</v>
          </cell>
          <cell r="CH452" t="b">
            <v>0</v>
          </cell>
          <cell r="CP452" t="str">
            <v>ERWINWON</v>
          </cell>
          <cell r="CT452" t="b">
            <v>0</v>
          </cell>
          <cell r="CV452" t="b">
            <v>0</v>
          </cell>
          <cell r="CX452" t="b">
            <v>0</v>
          </cell>
          <cell r="CZ452" t="b">
            <v>0</v>
          </cell>
          <cell r="DB452" t="b">
            <v>0</v>
          </cell>
          <cell r="DD452" t="b">
            <v>0</v>
          </cell>
          <cell r="DF452" t="b">
            <v>0</v>
          </cell>
          <cell r="DH452" t="b">
            <v>0</v>
          </cell>
          <cell r="DJ452" t="b">
            <v>0</v>
          </cell>
          <cell r="DL452" t="b">
            <v>0</v>
          </cell>
          <cell r="DN452" t="b">
            <v>0</v>
          </cell>
          <cell r="DP452" t="b">
            <v>0</v>
          </cell>
          <cell r="DV452">
            <v>0</v>
          </cell>
          <cell r="DX452">
            <v>0</v>
          </cell>
          <cell r="DZ452">
            <v>0</v>
          </cell>
          <cell r="EB452">
            <v>0</v>
          </cell>
          <cell r="ED452">
            <v>0</v>
          </cell>
          <cell r="EF452">
            <v>0</v>
          </cell>
          <cell r="EJ452">
            <v>0</v>
          </cell>
          <cell r="EL452">
            <v>0</v>
          </cell>
          <cell r="EN452">
            <v>0</v>
          </cell>
          <cell r="EP452">
            <v>0</v>
          </cell>
          <cell r="ER452">
            <v>0</v>
          </cell>
          <cell r="ET452">
            <v>0</v>
          </cell>
          <cell r="EX452">
            <v>0</v>
          </cell>
          <cell r="EZ452">
            <v>0</v>
          </cell>
          <cell r="FD452">
            <v>0</v>
          </cell>
          <cell r="FF452">
            <v>0</v>
          </cell>
        </row>
        <row r="453">
          <cell r="A453" t="str">
            <v>LandvindDK-East-Skrotning-2010</v>
          </cell>
          <cell r="B453" t="str">
            <v>DK-East</v>
          </cell>
          <cell r="G453">
            <v>0</v>
          </cell>
          <cell r="H453">
            <v>0</v>
          </cell>
          <cell r="N453">
            <v>0</v>
          </cell>
          <cell r="AK453">
            <v>0</v>
          </cell>
          <cell r="AL453">
            <v>0</v>
          </cell>
          <cell r="AN453">
            <v>0</v>
          </cell>
          <cell r="AO453">
            <v>0</v>
          </cell>
          <cell r="AP453">
            <v>0</v>
          </cell>
          <cell r="AQ453">
            <v>0</v>
          </cell>
          <cell r="BG453" t="b">
            <v>0</v>
          </cell>
          <cell r="BO453" t="b">
            <v>0</v>
          </cell>
          <cell r="CA453" t="b">
            <v>0</v>
          </cell>
          <cell r="CB453" t="b">
            <v>0</v>
          </cell>
          <cell r="CD453" t="b">
            <v>0</v>
          </cell>
          <cell r="CE453" t="b">
            <v>0</v>
          </cell>
          <cell r="CG453" t="b">
            <v>0</v>
          </cell>
          <cell r="CH453" t="b">
            <v>0</v>
          </cell>
          <cell r="CP453" t="str">
            <v>ERWINWON</v>
          </cell>
          <cell r="CT453" t="b">
            <v>0</v>
          </cell>
          <cell r="CV453" t="b">
            <v>0</v>
          </cell>
          <cell r="CX453" t="b">
            <v>0</v>
          </cell>
          <cell r="CZ453" t="b">
            <v>0</v>
          </cell>
          <cell r="DB453" t="b">
            <v>0</v>
          </cell>
          <cell r="DD453" t="b">
            <v>0</v>
          </cell>
          <cell r="DF453" t="b">
            <v>0</v>
          </cell>
          <cell r="DH453" t="b">
            <v>0</v>
          </cell>
          <cell r="DJ453" t="b">
            <v>0</v>
          </cell>
          <cell r="DL453" t="b">
            <v>0</v>
          </cell>
          <cell r="DN453" t="b">
            <v>0</v>
          </cell>
          <cell r="DP453" t="b">
            <v>0</v>
          </cell>
          <cell r="DV453">
            <v>0</v>
          </cell>
          <cell r="DX453">
            <v>0</v>
          </cell>
          <cell r="DZ453">
            <v>0</v>
          </cell>
          <cell r="EB453">
            <v>0</v>
          </cell>
          <cell r="ED453">
            <v>0</v>
          </cell>
          <cell r="EF453">
            <v>0</v>
          </cell>
          <cell r="EJ453">
            <v>0</v>
          </cell>
          <cell r="EL453">
            <v>0</v>
          </cell>
          <cell r="EN453">
            <v>0</v>
          </cell>
          <cell r="EP453">
            <v>0</v>
          </cell>
          <cell r="ER453">
            <v>0</v>
          </cell>
          <cell r="ET453">
            <v>0</v>
          </cell>
          <cell r="EX453">
            <v>0</v>
          </cell>
          <cell r="EZ453">
            <v>0</v>
          </cell>
          <cell r="FD453">
            <v>0</v>
          </cell>
          <cell r="FF453">
            <v>0</v>
          </cell>
        </row>
        <row r="454">
          <cell r="A454" t="str">
            <v>LandvindDK-East-Skrotning-2011</v>
          </cell>
          <cell r="B454" t="str">
            <v>DK-East</v>
          </cell>
          <cell r="G454">
            <v>15.29</v>
          </cell>
          <cell r="H454">
            <v>0</v>
          </cell>
          <cell r="N454">
            <v>45.626604996892638</v>
          </cell>
          <cell r="AK454">
            <v>15.29</v>
          </cell>
          <cell r="AL454">
            <v>0</v>
          </cell>
          <cell r="AN454">
            <v>0</v>
          </cell>
          <cell r="AO454">
            <v>2.3921204999999999</v>
          </cell>
          <cell r="AP454">
            <v>797.37349999999992</v>
          </cell>
          <cell r="AQ454">
            <v>0</v>
          </cell>
          <cell r="BG454" t="b">
            <v>0</v>
          </cell>
          <cell r="BO454" t="b">
            <v>0</v>
          </cell>
          <cell r="CA454" t="b">
            <v>0</v>
          </cell>
          <cell r="CB454" t="b">
            <v>0</v>
          </cell>
          <cell r="CD454" t="b">
            <v>0</v>
          </cell>
          <cell r="CE454" t="b">
            <v>0</v>
          </cell>
          <cell r="CG454" t="b">
            <v>0</v>
          </cell>
          <cell r="CH454" t="b">
            <v>0</v>
          </cell>
          <cell r="CP454" t="str">
            <v>ERWINWON</v>
          </cell>
          <cell r="CT454" t="b">
            <v>0</v>
          </cell>
          <cell r="CV454" t="b">
            <v>0</v>
          </cell>
          <cell r="CX454" t="b">
            <v>0</v>
          </cell>
          <cell r="CZ454" t="b">
            <v>0</v>
          </cell>
          <cell r="DB454" t="b">
            <v>0</v>
          </cell>
          <cell r="DD454" t="b">
            <v>0</v>
          </cell>
          <cell r="DF454" t="b">
            <v>0</v>
          </cell>
          <cell r="DH454" t="b">
            <v>0</v>
          </cell>
          <cell r="DJ454" t="b">
            <v>0</v>
          </cell>
          <cell r="DL454" t="b">
            <v>0</v>
          </cell>
          <cell r="DN454" t="b">
            <v>0</v>
          </cell>
          <cell r="DP454" t="b">
            <v>0</v>
          </cell>
          <cell r="DV454">
            <v>0</v>
          </cell>
          <cell r="DX454">
            <v>0</v>
          </cell>
          <cell r="DZ454">
            <v>0</v>
          </cell>
          <cell r="EB454">
            <v>0</v>
          </cell>
          <cell r="ED454">
            <v>0</v>
          </cell>
          <cell r="EF454">
            <v>0</v>
          </cell>
          <cell r="EJ454">
            <v>0</v>
          </cell>
          <cell r="EL454">
            <v>0</v>
          </cell>
          <cell r="EN454">
            <v>0</v>
          </cell>
          <cell r="EP454">
            <v>0</v>
          </cell>
          <cell r="ER454">
            <v>0</v>
          </cell>
          <cell r="ET454">
            <v>0</v>
          </cell>
          <cell r="EX454">
            <v>0</v>
          </cell>
          <cell r="EZ454">
            <v>0</v>
          </cell>
          <cell r="FD454">
            <v>0</v>
          </cell>
          <cell r="FF454">
            <v>0</v>
          </cell>
        </row>
        <row r="455">
          <cell r="A455" t="str">
            <v>LandvindDK-East-Skrotning-2011</v>
          </cell>
          <cell r="B455" t="str">
            <v>DK-East</v>
          </cell>
          <cell r="G455">
            <v>15.29</v>
          </cell>
          <cell r="H455">
            <v>0</v>
          </cell>
          <cell r="N455">
            <v>45.626604996892638</v>
          </cell>
          <cell r="AK455">
            <v>15.29</v>
          </cell>
          <cell r="AL455">
            <v>0</v>
          </cell>
          <cell r="AN455">
            <v>0</v>
          </cell>
          <cell r="AO455">
            <v>2.3921204999999999</v>
          </cell>
          <cell r="AP455">
            <v>797.37349999999992</v>
          </cell>
          <cell r="AQ455">
            <v>0</v>
          </cell>
          <cell r="BG455" t="b">
            <v>0</v>
          </cell>
          <cell r="BO455" t="b">
            <v>0</v>
          </cell>
          <cell r="CA455" t="b">
            <v>0</v>
          </cell>
          <cell r="CB455" t="b">
            <v>0</v>
          </cell>
          <cell r="CD455" t="b">
            <v>0</v>
          </cell>
          <cell r="CE455" t="b">
            <v>0</v>
          </cell>
          <cell r="CG455" t="b">
            <v>0</v>
          </cell>
          <cell r="CH455" t="b">
            <v>0</v>
          </cell>
          <cell r="CP455" t="str">
            <v>ERWINWON</v>
          </cell>
          <cell r="CT455" t="b">
            <v>0</v>
          </cell>
          <cell r="CV455" t="b">
            <v>0</v>
          </cell>
          <cell r="CX455" t="b">
            <v>0</v>
          </cell>
          <cell r="CZ455" t="b">
            <v>0</v>
          </cell>
          <cell r="DB455" t="b">
            <v>0</v>
          </cell>
          <cell r="DD455" t="b">
            <v>0</v>
          </cell>
          <cell r="DF455" t="b">
            <v>0</v>
          </cell>
          <cell r="DH455" t="b">
            <v>0</v>
          </cell>
          <cell r="DJ455" t="b">
            <v>0</v>
          </cell>
          <cell r="DL455" t="b">
            <v>0</v>
          </cell>
          <cell r="DN455" t="b">
            <v>0</v>
          </cell>
          <cell r="DP455" t="b">
            <v>0</v>
          </cell>
          <cell r="DV455">
            <v>0</v>
          </cell>
          <cell r="DX455">
            <v>0</v>
          </cell>
          <cell r="DZ455">
            <v>0</v>
          </cell>
          <cell r="EB455">
            <v>0</v>
          </cell>
          <cell r="ED455">
            <v>0</v>
          </cell>
          <cell r="EF455">
            <v>0</v>
          </cell>
          <cell r="EJ455">
            <v>0</v>
          </cell>
          <cell r="EL455">
            <v>0</v>
          </cell>
          <cell r="EN455">
            <v>0</v>
          </cell>
          <cell r="EP455">
            <v>0</v>
          </cell>
          <cell r="ER455">
            <v>0</v>
          </cell>
          <cell r="ET455">
            <v>0</v>
          </cell>
          <cell r="EX455">
            <v>0</v>
          </cell>
          <cell r="EZ455">
            <v>0</v>
          </cell>
          <cell r="FD455">
            <v>0</v>
          </cell>
          <cell r="FF455">
            <v>0</v>
          </cell>
        </row>
        <row r="456">
          <cell r="A456" t="str">
            <v>LandvindDK-East-Skrotning-2011</v>
          </cell>
          <cell r="B456" t="str">
            <v>DK-East</v>
          </cell>
          <cell r="G456">
            <v>15.29</v>
          </cell>
          <cell r="H456">
            <v>0</v>
          </cell>
          <cell r="N456">
            <v>45.626604996892638</v>
          </cell>
          <cell r="AK456">
            <v>15.29</v>
          </cell>
          <cell r="AL456">
            <v>0</v>
          </cell>
          <cell r="AN456">
            <v>0</v>
          </cell>
          <cell r="AO456">
            <v>2.3921204999999999</v>
          </cell>
          <cell r="AP456">
            <v>797.37349999999992</v>
          </cell>
          <cell r="AQ456">
            <v>0</v>
          </cell>
          <cell r="BG456" t="b">
            <v>0</v>
          </cell>
          <cell r="BO456" t="b">
            <v>0</v>
          </cell>
          <cell r="CA456" t="b">
            <v>0</v>
          </cell>
          <cell r="CB456" t="b">
            <v>0</v>
          </cell>
          <cell r="CD456" t="b">
            <v>0</v>
          </cell>
          <cell r="CE456" t="b">
            <v>0</v>
          </cell>
          <cell r="CG456" t="b">
            <v>0</v>
          </cell>
          <cell r="CH456" t="b">
            <v>0</v>
          </cell>
          <cell r="CP456" t="str">
            <v>ERWINWON</v>
          </cell>
          <cell r="CT456" t="b">
            <v>0</v>
          </cell>
          <cell r="CV456" t="b">
            <v>0</v>
          </cell>
          <cell r="CX456" t="b">
            <v>0</v>
          </cell>
          <cell r="CZ456" t="b">
            <v>0</v>
          </cell>
          <cell r="DB456" t="b">
            <v>0</v>
          </cell>
          <cell r="DD456" t="b">
            <v>0</v>
          </cell>
          <cell r="DF456" t="b">
            <v>0</v>
          </cell>
          <cell r="DH456" t="b">
            <v>0</v>
          </cell>
          <cell r="DJ456" t="b">
            <v>0</v>
          </cell>
          <cell r="DL456" t="b">
            <v>0</v>
          </cell>
          <cell r="DN456" t="b">
            <v>0</v>
          </cell>
          <cell r="DP456" t="b">
            <v>0</v>
          </cell>
          <cell r="DV456">
            <v>0</v>
          </cell>
          <cell r="DX456">
            <v>0</v>
          </cell>
          <cell r="DZ456">
            <v>0</v>
          </cell>
          <cell r="EB456">
            <v>0</v>
          </cell>
          <cell r="ED456">
            <v>0</v>
          </cell>
          <cell r="EF456">
            <v>0</v>
          </cell>
          <cell r="EJ456">
            <v>0</v>
          </cell>
          <cell r="EL456">
            <v>0</v>
          </cell>
          <cell r="EN456">
            <v>0</v>
          </cell>
          <cell r="EP456">
            <v>0</v>
          </cell>
          <cell r="ER456">
            <v>0</v>
          </cell>
          <cell r="ET456">
            <v>0</v>
          </cell>
          <cell r="EX456">
            <v>0</v>
          </cell>
          <cell r="EZ456">
            <v>0</v>
          </cell>
          <cell r="FD456">
            <v>0</v>
          </cell>
          <cell r="FF456">
            <v>0</v>
          </cell>
        </row>
        <row r="457">
          <cell r="A457" t="str">
            <v>LandvindDK-East-2008</v>
          </cell>
          <cell r="B457" t="str">
            <v>DK-East</v>
          </cell>
          <cell r="G457">
            <v>0.27299999999999969</v>
          </cell>
          <cell r="H457">
            <v>0</v>
          </cell>
          <cell r="N457">
            <v>0.81465422917931174</v>
          </cell>
          <cell r="AK457">
            <v>0.27299999999999969</v>
          </cell>
          <cell r="AL457">
            <v>0</v>
          </cell>
          <cell r="AN457">
            <v>0</v>
          </cell>
          <cell r="AO457">
            <v>4.2710849999999953E-2</v>
          </cell>
          <cell r="AP457">
            <v>14.236949999999982</v>
          </cell>
          <cell r="AQ457">
            <v>0</v>
          </cell>
          <cell r="BG457" t="b">
            <v>0</v>
          </cell>
          <cell r="BO457" t="b">
            <v>0</v>
          </cell>
          <cell r="CA457" t="b">
            <v>0</v>
          </cell>
          <cell r="CB457" t="b">
            <v>0</v>
          </cell>
          <cell r="CD457" t="b">
            <v>0</v>
          </cell>
          <cell r="CE457" t="b">
            <v>0</v>
          </cell>
          <cell r="CG457" t="b">
            <v>0</v>
          </cell>
          <cell r="CH457" t="b">
            <v>0</v>
          </cell>
          <cell r="CP457" t="str">
            <v>ERWINWON</v>
          </cell>
          <cell r="CT457" t="b">
            <v>0</v>
          </cell>
          <cell r="CV457" t="b">
            <v>0</v>
          </cell>
          <cell r="CX457" t="b">
            <v>0</v>
          </cell>
          <cell r="CZ457" t="b">
            <v>0</v>
          </cell>
          <cell r="DB457" t="b">
            <v>0</v>
          </cell>
          <cell r="DD457" t="b">
            <v>0</v>
          </cell>
          <cell r="DF457" t="b">
            <v>0</v>
          </cell>
          <cell r="DH457" t="b">
            <v>0</v>
          </cell>
          <cell r="DJ457" t="b">
            <v>0</v>
          </cell>
          <cell r="DL457" t="b">
            <v>0</v>
          </cell>
          <cell r="DN457" t="b">
            <v>0</v>
          </cell>
          <cell r="DP457" t="b">
            <v>0</v>
          </cell>
          <cell r="DV457">
            <v>0</v>
          </cell>
          <cell r="DX457">
            <v>0</v>
          </cell>
          <cell r="DZ457">
            <v>0</v>
          </cell>
          <cell r="EB457">
            <v>0</v>
          </cell>
          <cell r="ED457">
            <v>0</v>
          </cell>
          <cell r="EF457">
            <v>0</v>
          </cell>
          <cell r="EJ457">
            <v>0</v>
          </cell>
          <cell r="EL457">
            <v>0</v>
          </cell>
          <cell r="EN457">
            <v>0</v>
          </cell>
          <cell r="EP457">
            <v>0</v>
          </cell>
          <cell r="ER457">
            <v>0</v>
          </cell>
          <cell r="ET457">
            <v>0</v>
          </cell>
          <cell r="EX457">
            <v>0</v>
          </cell>
          <cell r="EZ457">
            <v>0</v>
          </cell>
          <cell r="FD457">
            <v>0</v>
          </cell>
          <cell r="FF457">
            <v>0</v>
          </cell>
        </row>
        <row r="458">
          <cell r="A458" t="str">
            <v>LandvindDK-East-2008</v>
          </cell>
          <cell r="B458" t="str">
            <v>DK-East</v>
          </cell>
          <cell r="G458">
            <v>0.27299999999999969</v>
          </cell>
          <cell r="H458">
            <v>0</v>
          </cell>
          <cell r="N458">
            <v>0.81465422917931174</v>
          </cell>
          <cell r="AK458">
            <v>0.27299999999999969</v>
          </cell>
          <cell r="AL458">
            <v>0</v>
          </cell>
          <cell r="AN458">
            <v>0</v>
          </cell>
          <cell r="AO458">
            <v>4.2710849999999953E-2</v>
          </cell>
          <cell r="AP458">
            <v>14.236949999999982</v>
          </cell>
          <cell r="AQ458">
            <v>0</v>
          </cell>
          <cell r="BG458" t="b">
            <v>0</v>
          </cell>
          <cell r="BO458" t="b">
            <v>0</v>
          </cell>
          <cell r="CA458" t="b">
            <v>0</v>
          </cell>
          <cell r="CB458" t="b">
            <v>0</v>
          </cell>
          <cell r="CD458" t="b">
            <v>0</v>
          </cell>
          <cell r="CE458" t="b">
            <v>0</v>
          </cell>
          <cell r="CG458" t="b">
            <v>0</v>
          </cell>
          <cell r="CH458" t="b">
            <v>0</v>
          </cell>
          <cell r="CP458" t="str">
            <v>ERWINWON</v>
          </cell>
          <cell r="CT458" t="b">
            <v>0</v>
          </cell>
          <cell r="CV458" t="b">
            <v>0</v>
          </cell>
          <cell r="CX458" t="b">
            <v>0</v>
          </cell>
          <cell r="CZ458" t="b">
            <v>0</v>
          </cell>
          <cell r="DB458" t="b">
            <v>0</v>
          </cell>
          <cell r="DD458" t="b">
            <v>0</v>
          </cell>
          <cell r="DF458" t="b">
            <v>0</v>
          </cell>
          <cell r="DH458" t="b">
            <v>0</v>
          </cell>
          <cell r="DJ458" t="b">
            <v>0</v>
          </cell>
          <cell r="DL458" t="b">
            <v>0</v>
          </cell>
          <cell r="DN458" t="b">
            <v>0</v>
          </cell>
          <cell r="DP458" t="b">
            <v>0</v>
          </cell>
          <cell r="DV458">
            <v>0</v>
          </cell>
          <cell r="DX458">
            <v>0</v>
          </cell>
          <cell r="DZ458">
            <v>0</v>
          </cell>
          <cell r="EB458">
            <v>0</v>
          </cell>
          <cell r="ED458">
            <v>0</v>
          </cell>
          <cell r="EF458">
            <v>0</v>
          </cell>
          <cell r="EJ458">
            <v>0</v>
          </cell>
          <cell r="EL458">
            <v>0</v>
          </cell>
          <cell r="EN458">
            <v>0</v>
          </cell>
          <cell r="EP458">
            <v>0</v>
          </cell>
          <cell r="ER458">
            <v>0</v>
          </cell>
          <cell r="ET458">
            <v>0</v>
          </cell>
          <cell r="EX458">
            <v>0</v>
          </cell>
          <cell r="EZ458">
            <v>0</v>
          </cell>
          <cell r="FD458">
            <v>0</v>
          </cell>
          <cell r="FF458">
            <v>0</v>
          </cell>
        </row>
        <row r="459">
          <cell r="A459" t="str">
            <v>LandvindDK-East-2009</v>
          </cell>
          <cell r="B459" t="str">
            <v>DK-East</v>
          </cell>
          <cell r="G459">
            <v>0.85100000000000087</v>
          </cell>
          <cell r="H459">
            <v>0</v>
          </cell>
          <cell r="N459">
            <v>2.5394532931560287</v>
          </cell>
          <cell r="AK459">
            <v>0.85100000000000087</v>
          </cell>
          <cell r="AL459">
            <v>0</v>
          </cell>
          <cell r="AN459">
            <v>0</v>
          </cell>
          <cell r="AO459">
            <v>0.13313895000000014</v>
          </cell>
          <cell r="AP459">
            <v>44.379650000000041</v>
          </cell>
          <cell r="AQ459">
            <v>0</v>
          </cell>
          <cell r="BG459" t="b">
            <v>0</v>
          </cell>
          <cell r="BO459" t="b">
            <v>0</v>
          </cell>
          <cell r="CA459" t="b">
            <v>0</v>
          </cell>
          <cell r="CB459" t="b">
            <v>0</v>
          </cell>
          <cell r="CD459" t="b">
            <v>0</v>
          </cell>
          <cell r="CE459" t="b">
            <v>0</v>
          </cell>
          <cell r="CG459" t="b">
            <v>0</v>
          </cell>
          <cell r="CH459" t="b">
            <v>0</v>
          </cell>
          <cell r="CP459" t="str">
            <v>ERWINWON</v>
          </cell>
          <cell r="CT459" t="b">
            <v>0</v>
          </cell>
          <cell r="CV459" t="b">
            <v>0</v>
          </cell>
          <cell r="CX459" t="b">
            <v>0</v>
          </cell>
          <cell r="CZ459" t="b">
            <v>0</v>
          </cell>
          <cell r="DB459" t="b">
            <v>0</v>
          </cell>
          <cell r="DD459" t="b">
            <v>0</v>
          </cell>
          <cell r="DF459" t="b">
            <v>0</v>
          </cell>
          <cell r="DH459" t="b">
            <v>0</v>
          </cell>
          <cell r="DJ459" t="b">
            <v>0</v>
          </cell>
          <cell r="DL459" t="b">
            <v>0</v>
          </cell>
          <cell r="DN459" t="b">
            <v>0</v>
          </cell>
          <cell r="DP459" t="b">
            <v>0</v>
          </cell>
          <cell r="DV459">
            <v>0</v>
          </cell>
          <cell r="DX459">
            <v>0</v>
          </cell>
          <cell r="DZ459">
            <v>0</v>
          </cell>
          <cell r="EB459">
            <v>0</v>
          </cell>
          <cell r="ED459">
            <v>0</v>
          </cell>
          <cell r="EF459">
            <v>0</v>
          </cell>
          <cell r="EJ459">
            <v>0</v>
          </cell>
          <cell r="EL459">
            <v>0</v>
          </cell>
          <cell r="EN459">
            <v>0</v>
          </cell>
          <cell r="EP459">
            <v>0</v>
          </cell>
          <cell r="ER459">
            <v>0</v>
          </cell>
          <cell r="ET459">
            <v>0</v>
          </cell>
          <cell r="EX459">
            <v>0</v>
          </cell>
          <cell r="EZ459">
            <v>0</v>
          </cell>
          <cell r="FD459">
            <v>0</v>
          </cell>
          <cell r="FF459">
            <v>0</v>
          </cell>
        </row>
        <row r="460">
          <cell r="A460" t="str">
            <v>LandvindDK-East-2009</v>
          </cell>
          <cell r="B460" t="str">
            <v>DK-East</v>
          </cell>
          <cell r="G460">
            <v>0.85100000000000087</v>
          </cell>
          <cell r="H460">
            <v>0</v>
          </cell>
          <cell r="N460">
            <v>2.5394532931560287</v>
          </cell>
          <cell r="AK460">
            <v>0.85100000000000087</v>
          </cell>
          <cell r="AL460">
            <v>0</v>
          </cell>
          <cell r="AN460">
            <v>0</v>
          </cell>
          <cell r="AO460">
            <v>0.13313895000000014</v>
          </cell>
          <cell r="AP460">
            <v>44.379650000000041</v>
          </cell>
          <cell r="AQ460">
            <v>0</v>
          </cell>
          <cell r="BG460" t="b">
            <v>0</v>
          </cell>
          <cell r="BO460" t="b">
            <v>0</v>
          </cell>
          <cell r="CA460" t="b">
            <v>0</v>
          </cell>
          <cell r="CB460" t="b">
            <v>0</v>
          </cell>
          <cell r="CD460" t="b">
            <v>0</v>
          </cell>
          <cell r="CE460" t="b">
            <v>0</v>
          </cell>
          <cell r="CG460" t="b">
            <v>0</v>
          </cell>
          <cell r="CH460" t="b">
            <v>0</v>
          </cell>
          <cell r="CP460" t="str">
            <v>ERWINWON</v>
          </cell>
          <cell r="CT460" t="b">
            <v>0</v>
          </cell>
          <cell r="CV460" t="b">
            <v>0</v>
          </cell>
          <cell r="CX460" t="b">
            <v>0</v>
          </cell>
          <cell r="CZ460" t="b">
            <v>0</v>
          </cell>
          <cell r="DB460" t="b">
            <v>0</v>
          </cell>
          <cell r="DD460" t="b">
            <v>0</v>
          </cell>
          <cell r="DF460" t="b">
            <v>0</v>
          </cell>
          <cell r="DH460" t="b">
            <v>0</v>
          </cell>
          <cell r="DJ460" t="b">
            <v>0</v>
          </cell>
          <cell r="DL460" t="b">
            <v>0</v>
          </cell>
          <cell r="DN460" t="b">
            <v>0</v>
          </cell>
          <cell r="DP460" t="b">
            <v>0</v>
          </cell>
          <cell r="DV460">
            <v>0</v>
          </cell>
          <cell r="DX460">
            <v>0</v>
          </cell>
          <cell r="DZ460">
            <v>0</v>
          </cell>
          <cell r="EB460">
            <v>0</v>
          </cell>
          <cell r="ED460">
            <v>0</v>
          </cell>
          <cell r="EF460">
            <v>0</v>
          </cell>
          <cell r="EJ460">
            <v>0</v>
          </cell>
          <cell r="EL460">
            <v>0</v>
          </cell>
          <cell r="EN460">
            <v>0</v>
          </cell>
          <cell r="EP460">
            <v>0</v>
          </cell>
          <cell r="ER460">
            <v>0</v>
          </cell>
          <cell r="ET460">
            <v>0</v>
          </cell>
          <cell r="EX460">
            <v>0</v>
          </cell>
          <cell r="EZ460">
            <v>0</v>
          </cell>
          <cell r="FD460">
            <v>0</v>
          </cell>
          <cell r="FF460">
            <v>0</v>
          </cell>
        </row>
        <row r="461">
          <cell r="A461" t="str">
            <v>LandvindDK-East-2010</v>
          </cell>
          <cell r="B461" t="str">
            <v>DK-East</v>
          </cell>
          <cell r="G461">
            <v>6.66</v>
          </cell>
          <cell r="H461">
            <v>0</v>
          </cell>
          <cell r="N461">
            <v>19.87398229426455</v>
          </cell>
          <cell r="AK461">
            <v>6.66</v>
          </cell>
          <cell r="AL461">
            <v>0</v>
          </cell>
          <cell r="AN461">
            <v>0</v>
          </cell>
          <cell r="AO461">
            <v>1.041957</v>
          </cell>
          <cell r="AP461">
            <v>347.31900000000002</v>
          </cell>
          <cell r="AQ461">
            <v>0</v>
          </cell>
          <cell r="BG461" t="b">
            <v>0</v>
          </cell>
          <cell r="BO461" t="b">
            <v>0</v>
          </cell>
          <cell r="CA461" t="b">
            <v>0</v>
          </cell>
          <cell r="CB461" t="b">
            <v>0</v>
          </cell>
          <cell r="CD461" t="b">
            <v>0</v>
          </cell>
          <cell r="CE461" t="b">
            <v>0</v>
          </cell>
          <cell r="CG461" t="b">
            <v>0</v>
          </cell>
          <cell r="CH461" t="b">
            <v>0</v>
          </cell>
          <cell r="CP461" t="str">
            <v>ERWINWON</v>
          </cell>
          <cell r="CT461" t="b">
            <v>0</v>
          </cell>
          <cell r="CV461" t="b">
            <v>0</v>
          </cell>
          <cell r="CX461" t="b">
            <v>0</v>
          </cell>
          <cell r="CZ461" t="b">
            <v>0</v>
          </cell>
          <cell r="DB461" t="b">
            <v>0</v>
          </cell>
          <cell r="DD461" t="b">
            <v>0</v>
          </cell>
          <cell r="DF461" t="b">
            <v>0</v>
          </cell>
          <cell r="DH461" t="b">
            <v>0</v>
          </cell>
          <cell r="DJ461" t="b">
            <v>0</v>
          </cell>
          <cell r="DL461" t="b">
            <v>0</v>
          </cell>
          <cell r="DN461" t="b">
            <v>0</v>
          </cell>
          <cell r="DP461" t="b">
            <v>0</v>
          </cell>
          <cell r="DV461">
            <v>0</v>
          </cell>
          <cell r="DX461">
            <v>0</v>
          </cell>
          <cell r="DZ461">
            <v>0</v>
          </cell>
          <cell r="EB461">
            <v>0</v>
          </cell>
          <cell r="ED461">
            <v>0</v>
          </cell>
          <cell r="EF461">
            <v>0</v>
          </cell>
          <cell r="EJ461">
            <v>0</v>
          </cell>
          <cell r="EL461">
            <v>0</v>
          </cell>
          <cell r="EN461">
            <v>0</v>
          </cell>
          <cell r="EP461">
            <v>0</v>
          </cell>
          <cell r="ER461">
            <v>0</v>
          </cell>
          <cell r="ET461">
            <v>0</v>
          </cell>
          <cell r="EX461">
            <v>0</v>
          </cell>
          <cell r="EZ461">
            <v>0</v>
          </cell>
          <cell r="FD461">
            <v>0</v>
          </cell>
          <cell r="FF461">
            <v>0</v>
          </cell>
        </row>
        <row r="462">
          <cell r="A462" t="str">
            <v>LandvindDK-East-2010</v>
          </cell>
          <cell r="B462" t="str">
            <v>DK-East</v>
          </cell>
          <cell r="G462">
            <v>6.66</v>
          </cell>
          <cell r="H462">
            <v>0</v>
          </cell>
          <cell r="N462">
            <v>19.87398229426455</v>
          </cell>
          <cell r="AK462">
            <v>6.66</v>
          </cell>
          <cell r="AL462">
            <v>0</v>
          </cell>
          <cell r="AN462">
            <v>0</v>
          </cell>
          <cell r="AO462">
            <v>1.041957</v>
          </cell>
          <cell r="AP462">
            <v>347.31900000000002</v>
          </cell>
          <cell r="AQ462">
            <v>0</v>
          </cell>
          <cell r="BG462" t="b">
            <v>0</v>
          </cell>
          <cell r="BO462" t="b">
            <v>0</v>
          </cell>
          <cell r="CA462" t="b">
            <v>0</v>
          </cell>
          <cell r="CB462" t="b">
            <v>0</v>
          </cell>
          <cell r="CD462" t="b">
            <v>0</v>
          </cell>
          <cell r="CE462" t="b">
            <v>0</v>
          </cell>
          <cell r="CG462" t="b">
            <v>0</v>
          </cell>
          <cell r="CH462" t="b">
            <v>0</v>
          </cell>
          <cell r="CP462" t="str">
            <v>ERWINWON</v>
          </cell>
          <cell r="CT462" t="b">
            <v>0</v>
          </cell>
          <cell r="CV462" t="b">
            <v>0</v>
          </cell>
          <cell r="CX462" t="b">
            <v>0</v>
          </cell>
          <cell r="CZ462" t="b">
            <v>0</v>
          </cell>
          <cell r="DB462" t="b">
            <v>0</v>
          </cell>
          <cell r="DD462" t="b">
            <v>0</v>
          </cell>
          <cell r="DF462" t="b">
            <v>0</v>
          </cell>
          <cell r="DH462" t="b">
            <v>0</v>
          </cell>
          <cell r="DJ462" t="b">
            <v>0</v>
          </cell>
          <cell r="DL462" t="b">
            <v>0</v>
          </cell>
          <cell r="DN462" t="b">
            <v>0</v>
          </cell>
          <cell r="DP462" t="b">
            <v>0</v>
          </cell>
          <cell r="DV462">
            <v>0</v>
          </cell>
          <cell r="DX462">
            <v>0</v>
          </cell>
          <cell r="DZ462">
            <v>0</v>
          </cell>
          <cell r="EB462">
            <v>0</v>
          </cell>
          <cell r="ED462">
            <v>0</v>
          </cell>
          <cell r="EF462">
            <v>0</v>
          </cell>
          <cell r="EJ462">
            <v>0</v>
          </cell>
          <cell r="EL462">
            <v>0</v>
          </cell>
          <cell r="EN462">
            <v>0</v>
          </cell>
          <cell r="EP462">
            <v>0</v>
          </cell>
          <cell r="ER462">
            <v>0</v>
          </cell>
          <cell r="ET462">
            <v>0</v>
          </cell>
          <cell r="EX462">
            <v>0</v>
          </cell>
          <cell r="EZ462">
            <v>0</v>
          </cell>
          <cell r="FD462">
            <v>0</v>
          </cell>
          <cell r="FF462">
            <v>0</v>
          </cell>
        </row>
        <row r="463">
          <cell r="A463" t="str">
            <v>LandvindDK-East-2011</v>
          </cell>
          <cell r="B463" t="str">
            <v>DK-East</v>
          </cell>
          <cell r="G463">
            <v>8.6290000000000013</v>
          </cell>
          <cell r="H463">
            <v>0</v>
          </cell>
          <cell r="N463">
            <v>25.749638621202529</v>
          </cell>
          <cell r="AK463">
            <v>8.6290000000000013</v>
          </cell>
          <cell r="AL463">
            <v>0</v>
          </cell>
          <cell r="AN463">
            <v>0</v>
          </cell>
          <cell r="AO463">
            <v>1.3500070500000003</v>
          </cell>
          <cell r="AP463">
            <v>450.00235000000004</v>
          </cell>
          <cell r="AQ463">
            <v>0</v>
          </cell>
          <cell r="BG463" t="b">
            <v>0</v>
          </cell>
          <cell r="BO463" t="b">
            <v>0</v>
          </cell>
          <cell r="CA463" t="b">
            <v>0</v>
          </cell>
          <cell r="CB463" t="b">
            <v>0</v>
          </cell>
          <cell r="CD463" t="b">
            <v>0</v>
          </cell>
          <cell r="CE463" t="b">
            <v>0</v>
          </cell>
          <cell r="CG463" t="b">
            <v>0</v>
          </cell>
          <cell r="CH463" t="b">
            <v>0</v>
          </cell>
          <cell r="CP463" t="str">
            <v>ERWINWON</v>
          </cell>
          <cell r="CT463" t="b">
            <v>0</v>
          </cell>
          <cell r="CV463" t="b">
            <v>0</v>
          </cell>
          <cell r="CX463" t="b">
            <v>0</v>
          </cell>
          <cell r="CZ463" t="b">
            <v>0</v>
          </cell>
          <cell r="DB463" t="b">
            <v>0</v>
          </cell>
          <cell r="DD463" t="b">
            <v>0</v>
          </cell>
          <cell r="DF463" t="b">
            <v>0</v>
          </cell>
          <cell r="DH463" t="b">
            <v>0</v>
          </cell>
          <cell r="DJ463" t="b">
            <v>0</v>
          </cell>
          <cell r="DL463" t="b">
            <v>0</v>
          </cell>
          <cell r="DN463" t="b">
            <v>0</v>
          </cell>
          <cell r="DP463" t="b">
            <v>0</v>
          </cell>
          <cell r="DV463">
            <v>0</v>
          </cell>
          <cell r="DX463">
            <v>0</v>
          </cell>
          <cell r="DZ463">
            <v>0</v>
          </cell>
          <cell r="EB463">
            <v>0</v>
          </cell>
          <cell r="ED463">
            <v>0</v>
          </cell>
          <cell r="EF463">
            <v>0</v>
          </cell>
          <cell r="EJ463">
            <v>0</v>
          </cell>
          <cell r="EL463">
            <v>0</v>
          </cell>
          <cell r="EN463">
            <v>0</v>
          </cell>
          <cell r="EP463">
            <v>0</v>
          </cell>
          <cell r="ER463">
            <v>0</v>
          </cell>
          <cell r="ET463">
            <v>0</v>
          </cell>
          <cell r="EX463">
            <v>0</v>
          </cell>
          <cell r="EZ463">
            <v>0</v>
          </cell>
          <cell r="FD463">
            <v>0</v>
          </cell>
          <cell r="FF463">
            <v>0</v>
          </cell>
        </row>
        <row r="464">
          <cell r="A464" t="str">
            <v>LandvindDK-East-2011</v>
          </cell>
          <cell r="B464" t="str">
            <v>DK-East</v>
          </cell>
          <cell r="G464">
            <v>8.6290000000000013</v>
          </cell>
          <cell r="H464">
            <v>0</v>
          </cell>
          <cell r="N464">
            <v>25.749638621202529</v>
          </cell>
          <cell r="AK464">
            <v>8.6290000000000013</v>
          </cell>
          <cell r="AL464">
            <v>0</v>
          </cell>
          <cell r="AN464">
            <v>0</v>
          </cell>
          <cell r="AO464">
            <v>1.3500070500000003</v>
          </cell>
          <cell r="AP464">
            <v>450.00235000000004</v>
          </cell>
          <cell r="AQ464">
            <v>0</v>
          </cell>
          <cell r="BG464" t="b">
            <v>0</v>
          </cell>
          <cell r="BO464" t="b">
            <v>0</v>
          </cell>
          <cell r="CA464" t="b">
            <v>0</v>
          </cell>
          <cell r="CB464" t="b">
            <v>0</v>
          </cell>
          <cell r="CD464" t="b">
            <v>0</v>
          </cell>
          <cell r="CE464" t="b">
            <v>0</v>
          </cell>
          <cell r="CG464" t="b">
            <v>0</v>
          </cell>
          <cell r="CH464" t="b">
            <v>0</v>
          </cell>
          <cell r="CP464" t="str">
            <v>ERWINWON</v>
          </cell>
          <cell r="CT464" t="b">
            <v>0</v>
          </cell>
          <cell r="CV464" t="b">
            <v>0</v>
          </cell>
          <cell r="CX464" t="b">
            <v>0</v>
          </cell>
          <cell r="CZ464" t="b">
            <v>0</v>
          </cell>
          <cell r="DB464" t="b">
            <v>0</v>
          </cell>
          <cell r="DD464" t="b">
            <v>0</v>
          </cell>
          <cell r="DF464" t="b">
            <v>0</v>
          </cell>
          <cell r="DH464" t="b">
            <v>0</v>
          </cell>
          <cell r="DJ464" t="b">
            <v>0</v>
          </cell>
          <cell r="DL464" t="b">
            <v>0</v>
          </cell>
          <cell r="DN464" t="b">
            <v>0</v>
          </cell>
          <cell r="DP464" t="b">
            <v>0</v>
          </cell>
          <cell r="DV464">
            <v>0</v>
          </cell>
          <cell r="DX464">
            <v>0</v>
          </cell>
          <cell r="DZ464">
            <v>0</v>
          </cell>
          <cell r="EB464">
            <v>0</v>
          </cell>
          <cell r="ED464">
            <v>0</v>
          </cell>
          <cell r="EF464">
            <v>0</v>
          </cell>
          <cell r="EJ464">
            <v>0</v>
          </cell>
          <cell r="EL464">
            <v>0</v>
          </cell>
          <cell r="EN464">
            <v>0</v>
          </cell>
          <cell r="EP464">
            <v>0</v>
          </cell>
          <cell r="ER464">
            <v>0</v>
          </cell>
          <cell r="ET464">
            <v>0</v>
          </cell>
          <cell r="EX464">
            <v>0</v>
          </cell>
          <cell r="EZ464">
            <v>0</v>
          </cell>
          <cell r="FD464">
            <v>0</v>
          </cell>
          <cell r="FF464">
            <v>0</v>
          </cell>
        </row>
        <row r="465">
          <cell r="A465" t="str">
            <v>LandvindDK-East-2012</v>
          </cell>
          <cell r="B465" t="str">
            <v>DK-East</v>
          </cell>
          <cell r="G465">
            <v>30</v>
          </cell>
          <cell r="H465">
            <v>0</v>
          </cell>
          <cell r="N465">
            <v>89.52244276695744</v>
          </cell>
          <cell r="AK465">
            <v>30</v>
          </cell>
          <cell r="AL465">
            <v>0</v>
          </cell>
          <cell r="AN465">
            <v>0</v>
          </cell>
          <cell r="AO465">
            <v>4.6935000000000002</v>
          </cell>
          <cell r="AP465">
            <v>1564.5</v>
          </cell>
          <cell r="AQ465">
            <v>0</v>
          </cell>
          <cell r="BG465" t="b">
            <v>0</v>
          </cell>
          <cell r="BO465" t="b">
            <v>0</v>
          </cell>
          <cell r="CA465" t="b">
            <v>0</v>
          </cell>
          <cell r="CB465" t="b">
            <v>0</v>
          </cell>
          <cell r="CD465" t="b">
            <v>0</v>
          </cell>
          <cell r="CE465" t="b">
            <v>0</v>
          </cell>
          <cell r="CG465" t="b">
            <v>0</v>
          </cell>
          <cell r="CH465" t="b">
            <v>0</v>
          </cell>
          <cell r="CP465" t="str">
            <v>ERWINWON</v>
          </cell>
          <cell r="CT465" t="b">
            <v>0</v>
          </cell>
          <cell r="CV465" t="b">
            <v>0</v>
          </cell>
          <cell r="CX465" t="b">
            <v>0</v>
          </cell>
          <cell r="CZ465" t="b">
            <v>0</v>
          </cell>
          <cell r="DB465" t="b">
            <v>0</v>
          </cell>
          <cell r="DD465" t="b">
            <v>0</v>
          </cell>
          <cell r="DF465" t="b">
            <v>0</v>
          </cell>
          <cell r="DH465" t="b">
            <v>0</v>
          </cell>
          <cell r="DJ465" t="b">
            <v>0</v>
          </cell>
          <cell r="DL465" t="b">
            <v>0</v>
          </cell>
          <cell r="DN465" t="b">
            <v>0</v>
          </cell>
          <cell r="DP465" t="b">
            <v>0</v>
          </cell>
          <cell r="DV465">
            <v>0</v>
          </cell>
          <cell r="DX465">
            <v>0</v>
          </cell>
          <cell r="DZ465">
            <v>0</v>
          </cell>
          <cell r="EB465">
            <v>0</v>
          </cell>
          <cell r="ED465">
            <v>0</v>
          </cell>
          <cell r="EF465">
            <v>0</v>
          </cell>
          <cell r="EJ465">
            <v>0</v>
          </cell>
          <cell r="EL465">
            <v>0</v>
          </cell>
          <cell r="EN465">
            <v>0</v>
          </cell>
          <cell r="EP465">
            <v>0</v>
          </cell>
          <cell r="ER465">
            <v>0</v>
          </cell>
          <cell r="ET465">
            <v>0</v>
          </cell>
          <cell r="EX465">
            <v>0</v>
          </cell>
          <cell r="EZ465">
            <v>0</v>
          </cell>
          <cell r="FD465">
            <v>0</v>
          </cell>
          <cell r="FF465">
            <v>0</v>
          </cell>
        </row>
        <row r="466">
          <cell r="A466" t="str">
            <v>LandvindDK-East-2012</v>
          </cell>
          <cell r="B466" t="str">
            <v>DK-East</v>
          </cell>
          <cell r="G466">
            <v>30</v>
          </cell>
          <cell r="H466">
            <v>0</v>
          </cell>
          <cell r="N466">
            <v>89.52244276695744</v>
          </cell>
          <cell r="AK466">
            <v>30</v>
          </cell>
          <cell r="AL466">
            <v>0</v>
          </cell>
          <cell r="AN466">
            <v>0</v>
          </cell>
          <cell r="AO466">
            <v>4.6935000000000002</v>
          </cell>
          <cell r="AP466">
            <v>1564.5</v>
          </cell>
          <cell r="AQ466">
            <v>0</v>
          </cell>
          <cell r="BG466" t="b">
            <v>0</v>
          </cell>
          <cell r="BO466" t="b">
            <v>0</v>
          </cell>
          <cell r="CA466" t="b">
            <v>0</v>
          </cell>
          <cell r="CB466" t="b">
            <v>0</v>
          </cell>
          <cell r="CD466" t="b">
            <v>0</v>
          </cell>
          <cell r="CE466" t="b">
            <v>0</v>
          </cell>
          <cell r="CG466" t="b">
            <v>0</v>
          </cell>
          <cell r="CH466" t="b">
            <v>0</v>
          </cell>
          <cell r="CP466" t="str">
            <v>ERWINWON</v>
          </cell>
          <cell r="CT466" t="b">
            <v>0</v>
          </cell>
          <cell r="CV466" t="b">
            <v>0</v>
          </cell>
          <cell r="CX466" t="b">
            <v>0</v>
          </cell>
          <cell r="CZ466" t="b">
            <v>0</v>
          </cell>
          <cell r="DB466" t="b">
            <v>0</v>
          </cell>
          <cell r="DD466" t="b">
            <v>0</v>
          </cell>
          <cell r="DF466" t="b">
            <v>0</v>
          </cell>
          <cell r="DH466" t="b">
            <v>0</v>
          </cell>
          <cell r="DJ466" t="b">
            <v>0</v>
          </cell>
          <cell r="DL466" t="b">
            <v>0</v>
          </cell>
          <cell r="DN466" t="b">
            <v>0</v>
          </cell>
          <cell r="DP466" t="b">
            <v>0</v>
          </cell>
          <cell r="DV466">
            <v>0</v>
          </cell>
          <cell r="DX466">
            <v>0</v>
          </cell>
          <cell r="DZ466">
            <v>0</v>
          </cell>
          <cell r="EB466">
            <v>0</v>
          </cell>
          <cell r="ED466">
            <v>0</v>
          </cell>
          <cell r="EF466">
            <v>0</v>
          </cell>
          <cell r="EJ466">
            <v>0</v>
          </cell>
          <cell r="EL466">
            <v>0</v>
          </cell>
          <cell r="EN466">
            <v>0</v>
          </cell>
          <cell r="EP466">
            <v>0</v>
          </cell>
          <cell r="ER466">
            <v>0</v>
          </cell>
          <cell r="ET466">
            <v>0</v>
          </cell>
          <cell r="EX466">
            <v>0</v>
          </cell>
          <cell r="EZ466">
            <v>0</v>
          </cell>
          <cell r="FD466">
            <v>0</v>
          </cell>
          <cell r="FF466">
            <v>0</v>
          </cell>
        </row>
        <row r="467">
          <cell r="A467" t="str">
            <v>LandvindDK-East-2013</v>
          </cell>
          <cell r="B467" t="str">
            <v>DK-East</v>
          </cell>
          <cell r="G467">
            <v>10</v>
          </cell>
          <cell r="H467">
            <v>0</v>
          </cell>
          <cell r="N467">
            <v>29.840814255652479</v>
          </cell>
          <cell r="AK467">
            <v>10</v>
          </cell>
          <cell r="AL467">
            <v>0</v>
          </cell>
          <cell r="AN467">
            <v>0</v>
          </cell>
          <cell r="AO467">
            <v>1.5645</v>
          </cell>
          <cell r="AP467">
            <v>521.5</v>
          </cell>
          <cell r="AQ467">
            <v>0</v>
          </cell>
          <cell r="BG467" t="b">
            <v>0</v>
          </cell>
          <cell r="BO467" t="b">
            <v>0</v>
          </cell>
          <cell r="CA467" t="b">
            <v>0</v>
          </cell>
          <cell r="CB467" t="b">
            <v>0</v>
          </cell>
          <cell r="CD467" t="b">
            <v>0</v>
          </cell>
          <cell r="CE467" t="b">
            <v>0</v>
          </cell>
          <cell r="CG467" t="b">
            <v>0</v>
          </cell>
          <cell r="CH467" t="b">
            <v>0</v>
          </cell>
          <cell r="CP467" t="str">
            <v>ERWINWON</v>
          </cell>
          <cell r="CT467" t="b">
            <v>0</v>
          </cell>
          <cell r="CV467" t="b">
            <v>0</v>
          </cell>
          <cell r="CX467" t="b">
            <v>0</v>
          </cell>
          <cell r="CZ467" t="b">
            <v>0</v>
          </cell>
          <cell r="DB467" t="b">
            <v>0</v>
          </cell>
          <cell r="DD467" t="b">
            <v>0</v>
          </cell>
          <cell r="DF467" t="b">
            <v>0</v>
          </cell>
          <cell r="DH467" t="b">
            <v>0</v>
          </cell>
          <cell r="DJ467" t="b">
            <v>0</v>
          </cell>
          <cell r="DL467" t="b">
            <v>0</v>
          </cell>
          <cell r="DN467" t="b">
            <v>0</v>
          </cell>
          <cell r="DP467" t="b">
            <v>0</v>
          </cell>
          <cell r="DV467">
            <v>0</v>
          </cell>
          <cell r="DX467">
            <v>0</v>
          </cell>
          <cell r="DZ467">
            <v>0</v>
          </cell>
          <cell r="EB467">
            <v>0</v>
          </cell>
          <cell r="ED467">
            <v>0</v>
          </cell>
          <cell r="EF467">
            <v>0</v>
          </cell>
          <cell r="EJ467">
            <v>0</v>
          </cell>
          <cell r="EL467">
            <v>0</v>
          </cell>
          <cell r="EN467">
            <v>0</v>
          </cell>
          <cell r="EP467">
            <v>0</v>
          </cell>
          <cell r="ER467">
            <v>0</v>
          </cell>
          <cell r="ET467">
            <v>0</v>
          </cell>
          <cell r="EX467">
            <v>0</v>
          </cell>
          <cell r="EZ467">
            <v>0</v>
          </cell>
          <cell r="FD467">
            <v>0</v>
          </cell>
          <cell r="FF467">
            <v>0</v>
          </cell>
        </row>
        <row r="468">
          <cell r="A468" t="str">
            <v>LandvindDK-East-2013</v>
          </cell>
          <cell r="B468" t="str">
            <v>DK-East</v>
          </cell>
          <cell r="G468">
            <v>10</v>
          </cell>
          <cell r="H468">
            <v>0</v>
          </cell>
          <cell r="N468">
            <v>29.840814255652479</v>
          </cell>
          <cell r="AK468">
            <v>10</v>
          </cell>
          <cell r="AL468">
            <v>0</v>
          </cell>
          <cell r="AN468">
            <v>0</v>
          </cell>
          <cell r="AO468">
            <v>1.5645</v>
          </cell>
          <cell r="AP468">
            <v>521.5</v>
          </cell>
          <cell r="AQ468">
            <v>0</v>
          </cell>
          <cell r="BG468" t="b">
            <v>0</v>
          </cell>
          <cell r="BO468" t="b">
            <v>0</v>
          </cell>
          <cell r="CA468" t="b">
            <v>0</v>
          </cell>
          <cell r="CB468" t="b">
            <v>0</v>
          </cell>
          <cell r="CD468" t="b">
            <v>0</v>
          </cell>
          <cell r="CE468" t="b">
            <v>0</v>
          </cell>
          <cell r="CG468" t="b">
            <v>0</v>
          </cell>
          <cell r="CH468" t="b">
            <v>0</v>
          </cell>
          <cell r="CP468" t="str">
            <v>ERWINWON</v>
          </cell>
          <cell r="CT468" t="b">
            <v>0</v>
          </cell>
          <cell r="CV468" t="b">
            <v>0</v>
          </cell>
          <cell r="CX468" t="b">
            <v>0</v>
          </cell>
          <cell r="CZ468" t="b">
            <v>0</v>
          </cell>
          <cell r="DB468" t="b">
            <v>0</v>
          </cell>
          <cell r="DD468" t="b">
            <v>0</v>
          </cell>
          <cell r="DF468" t="b">
            <v>0</v>
          </cell>
          <cell r="DH468" t="b">
            <v>0</v>
          </cell>
          <cell r="DJ468" t="b">
            <v>0</v>
          </cell>
          <cell r="DL468" t="b">
            <v>0</v>
          </cell>
          <cell r="DN468" t="b">
            <v>0</v>
          </cell>
          <cell r="DP468" t="b">
            <v>0</v>
          </cell>
          <cell r="DV468">
            <v>0</v>
          </cell>
          <cell r="DX468">
            <v>0</v>
          </cell>
          <cell r="DZ468">
            <v>0</v>
          </cell>
          <cell r="EB468">
            <v>0</v>
          </cell>
          <cell r="ED468">
            <v>0</v>
          </cell>
          <cell r="EF468">
            <v>0</v>
          </cell>
          <cell r="EJ468">
            <v>0</v>
          </cell>
          <cell r="EL468">
            <v>0</v>
          </cell>
          <cell r="EN468">
            <v>0</v>
          </cell>
          <cell r="EP468">
            <v>0</v>
          </cell>
          <cell r="ER468">
            <v>0</v>
          </cell>
          <cell r="ET468">
            <v>0</v>
          </cell>
          <cell r="EX468">
            <v>0</v>
          </cell>
          <cell r="EZ468">
            <v>0</v>
          </cell>
          <cell r="FD468">
            <v>0</v>
          </cell>
          <cell r="FF468">
            <v>0</v>
          </cell>
        </row>
        <row r="469">
          <cell r="A469" t="str">
            <v>LandvindDK-East-2014</v>
          </cell>
          <cell r="B469" t="str">
            <v>DK-East</v>
          </cell>
          <cell r="G469">
            <v>10</v>
          </cell>
          <cell r="H469">
            <v>0</v>
          </cell>
          <cell r="N469">
            <v>29.840814255652479</v>
          </cell>
          <cell r="AK469">
            <v>10</v>
          </cell>
          <cell r="AL469">
            <v>0</v>
          </cell>
          <cell r="AN469">
            <v>0</v>
          </cell>
          <cell r="AO469">
            <v>1.5645</v>
          </cell>
          <cell r="AP469">
            <v>521.5</v>
          </cell>
          <cell r="AQ469">
            <v>0</v>
          </cell>
          <cell r="BG469" t="b">
            <v>0</v>
          </cell>
          <cell r="BO469" t="b">
            <v>0</v>
          </cell>
          <cell r="CA469" t="b">
            <v>0</v>
          </cell>
          <cell r="CB469" t="b">
            <v>0</v>
          </cell>
          <cell r="CD469" t="b">
            <v>0</v>
          </cell>
          <cell r="CE469" t="b">
            <v>0</v>
          </cell>
          <cell r="CG469" t="b">
            <v>0</v>
          </cell>
          <cell r="CH469" t="b">
            <v>0</v>
          </cell>
          <cell r="CP469" t="str">
            <v>ERWINWON</v>
          </cell>
          <cell r="CT469" t="b">
            <v>0</v>
          </cell>
          <cell r="CV469" t="b">
            <v>0</v>
          </cell>
          <cell r="CX469" t="b">
            <v>0</v>
          </cell>
          <cell r="CZ469" t="b">
            <v>0</v>
          </cell>
          <cell r="DB469" t="b">
            <v>0</v>
          </cell>
          <cell r="DD469" t="b">
            <v>0</v>
          </cell>
          <cell r="DF469" t="b">
            <v>0</v>
          </cell>
          <cell r="DH469" t="b">
            <v>0</v>
          </cell>
          <cell r="DJ469" t="b">
            <v>0</v>
          </cell>
          <cell r="DL469" t="b">
            <v>0</v>
          </cell>
          <cell r="DN469" t="b">
            <v>0</v>
          </cell>
          <cell r="DP469" t="b">
            <v>0</v>
          </cell>
          <cell r="DV469">
            <v>0</v>
          </cell>
          <cell r="DX469">
            <v>0</v>
          </cell>
          <cell r="DZ469">
            <v>0</v>
          </cell>
          <cell r="EB469">
            <v>0</v>
          </cell>
          <cell r="ED469">
            <v>0</v>
          </cell>
          <cell r="EF469">
            <v>0</v>
          </cell>
          <cell r="EJ469">
            <v>0</v>
          </cell>
          <cell r="EL469">
            <v>0</v>
          </cell>
          <cell r="EN469">
            <v>0</v>
          </cell>
          <cell r="EP469">
            <v>0</v>
          </cell>
          <cell r="ER469">
            <v>0</v>
          </cell>
          <cell r="ET469">
            <v>0</v>
          </cell>
          <cell r="EX469">
            <v>0</v>
          </cell>
          <cell r="EZ469">
            <v>0</v>
          </cell>
          <cell r="FD469">
            <v>0</v>
          </cell>
          <cell r="FF469">
            <v>0</v>
          </cell>
        </row>
        <row r="470">
          <cell r="A470" t="str">
            <v>LandvindDK-East-2014</v>
          </cell>
          <cell r="B470" t="str">
            <v>DK-East</v>
          </cell>
          <cell r="G470">
            <v>10</v>
          </cell>
          <cell r="H470">
            <v>0</v>
          </cell>
          <cell r="N470">
            <v>29.840814255652479</v>
          </cell>
          <cell r="AK470">
            <v>10</v>
          </cell>
          <cell r="AL470">
            <v>0</v>
          </cell>
          <cell r="AN470">
            <v>0</v>
          </cell>
          <cell r="AO470">
            <v>1.5645</v>
          </cell>
          <cell r="AP470">
            <v>521.5</v>
          </cell>
          <cell r="AQ470">
            <v>0</v>
          </cell>
          <cell r="BG470" t="b">
            <v>0</v>
          </cell>
          <cell r="BO470" t="b">
            <v>0</v>
          </cell>
          <cell r="CA470" t="b">
            <v>0</v>
          </cell>
          <cell r="CB470" t="b">
            <v>0</v>
          </cell>
          <cell r="CD470" t="b">
            <v>0</v>
          </cell>
          <cell r="CE470" t="b">
            <v>0</v>
          </cell>
          <cell r="CG470" t="b">
            <v>0</v>
          </cell>
          <cell r="CH470" t="b">
            <v>0</v>
          </cell>
          <cell r="CP470" t="str">
            <v>ERWINWON</v>
          </cell>
          <cell r="CT470" t="b">
            <v>0</v>
          </cell>
          <cell r="CV470" t="b">
            <v>0</v>
          </cell>
          <cell r="CX470" t="b">
            <v>0</v>
          </cell>
          <cell r="CZ470" t="b">
            <v>0</v>
          </cell>
          <cell r="DB470" t="b">
            <v>0</v>
          </cell>
          <cell r="DD470" t="b">
            <v>0</v>
          </cell>
          <cell r="DF470" t="b">
            <v>0</v>
          </cell>
          <cell r="DH470" t="b">
            <v>0</v>
          </cell>
          <cell r="DJ470" t="b">
            <v>0</v>
          </cell>
          <cell r="DL470" t="b">
            <v>0</v>
          </cell>
          <cell r="DN470" t="b">
            <v>0</v>
          </cell>
          <cell r="DP470" t="b">
            <v>0</v>
          </cell>
          <cell r="DV470">
            <v>0</v>
          </cell>
          <cell r="DX470">
            <v>0</v>
          </cell>
          <cell r="DZ470">
            <v>0</v>
          </cell>
          <cell r="EB470">
            <v>0</v>
          </cell>
          <cell r="ED470">
            <v>0</v>
          </cell>
          <cell r="EF470">
            <v>0</v>
          </cell>
          <cell r="EJ470">
            <v>0</v>
          </cell>
          <cell r="EL470">
            <v>0</v>
          </cell>
          <cell r="EN470">
            <v>0</v>
          </cell>
          <cell r="EP470">
            <v>0</v>
          </cell>
          <cell r="ER470">
            <v>0</v>
          </cell>
          <cell r="ET470">
            <v>0</v>
          </cell>
          <cell r="EX470">
            <v>0</v>
          </cell>
          <cell r="EZ470">
            <v>0</v>
          </cell>
          <cell r="FD470">
            <v>0</v>
          </cell>
          <cell r="FF470">
            <v>0</v>
          </cell>
        </row>
        <row r="471">
          <cell r="A471" t="str">
            <v>LandvindDK-East-2015</v>
          </cell>
          <cell r="B471" t="str">
            <v>DK-East</v>
          </cell>
          <cell r="G471">
            <v>10</v>
          </cell>
          <cell r="H471">
            <v>0</v>
          </cell>
          <cell r="N471">
            <v>29.840814255652479</v>
          </cell>
          <cell r="AK471">
            <v>10</v>
          </cell>
          <cell r="AL471">
            <v>0</v>
          </cell>
          <cell r="AN471">
            <v>0</v>
          </cell>
          <cell r="AO471">
            <v>1.5645</v>
          </cell>
          <cell r="AP471">
            <v>521.5</v>
          </cell>
          <cell r="AQ471">
            <v>0</v>
          </cell>
          <cell r="BG471" t="b">
            <v>0</v>
          </cell>
          <cell r="BO471" t="b">
            <v>0</v>
          </cell>
          <cell r="CA471" t="b">
            <v>0</v>
          </cell>
          <cell r="CB471" t="b">
            <v>0</v>
          </cell>
          <cell r="CD471" t="b">
            <v>0</v>
          </cell>
          <cell r="CE471" t="b">
            <v>0</v>
          </cell>
          <cell r="CG471" t="b">
            <v>0</v>
          </cell>
          <cell r="CH471" t="b">
            <v>0</v>
          </cell>
          <cell r="CP471" t="str">
            <v>ERWINWON</v>
          </cell>
          <cell r="CT471" t="b">
            <v>0</v>
          </cell>
          <cell r="CV471" t="b">
            <v>0</v>
          </cell>
          <cell r="CX471" t="b">
            <v>0</v>
          </cell>
          <cell r="CZ471" t="b">
            <v>0</v>
          </cell>
          <cell r="DB471" t="b">
            <v>0</v>
          </cell>
          <cell r="DD471" t="b">
            <v>0</v>
          </cell>
          <cell r="DF471" t="b">
            <v>0</v>
          </cell>
          <cell r="DH471" t="b">
            <v>0</v>
          </cell>
          <cell r="DJ471" t="b">
            <v>0</v>
          </cell>
          <cell r="DL471" t="b">
            <v>0</v>
          </cell>
          <cell r="DN471" t="b">
            <v>0</v>
          </cell>
          <cell r="DP471" t="b">
            <v>0</v>
          </cell>
          <cell r="DV471">
            <v>0</v>
          </cell>
          <cell r="DX471">
            <v>0</v>
          </cell>
          <cell r="DZ471">
            <v>0</v>
          </cell>
          <cell r="EB471">
            <v>0</v>
          </cell>
          <cell r="ED471">
            <v>0</v>
          </cell>
          <cell r="EF471">
            <v>0</v>
          </cell>
          <cell r="EJ471">
            <v>0</v>
          </cell>
          <cell r="EL471">
            <v>0</v>
          </cell>
          <cell r="EN471">
            <v>0</v>
          </cell>
          <cell r="EP471">
            <v>0</v>
          </cell>
          <cell r="ER471">
            <v>0</v>
          </cell>
          <cell r="ET471">
            <v>0</v>
          </cell>
          <cell r="EX471">
            <v>0</v>
          </cell>
          <cell r="EZ471">
            <v>0</v>
          </cell>
          <cell r="FD471">
            <v>0</v>
          </cell>
          <cell r="FF471">
            <v>0</v>
          </cell>
        </row>
        <row r="472">
          <cell r="A472" t="str">
            <v>LandvindDK-East-2015</v>
          </cell>
          <cell r="B472" t="str">
            <v>DK-East</v>
          </cell>
          <cell r="G472">
            <v>10</v>
          </cell>
          <cell r="H472">
            <v>0</v>
          </cell>
          <cell r="N472">
            <v>29.840814255652479</v>
          </cell>
          <cell r="AK472">
            <v>10</v>
          </cell>
          <cell r="AL472">
            <v>0</v>
          </cell>
          <cell r="AN472">
            <v>0</v>
          </cell>
          <cell r="AO472">
            <v>1.5645</v>
          </cell>
          <cell r="AP472">
            <v>521.5</v>
          </cell>
          <cell r="AQ472">
            <v>0</v>
          </cell>
          <cell r="BG472" t="b">
            <v>0</v>
          </cell>
          <cell r="BO472" t="b">
            <v>0</v>
          </cell>
          <cell r="CA472" t="b">
            <v>0</v>
          </cell>
          <cell r="CB472" t="b">
            <v>0</v>
          </cell>
          <cell r="CD472" t="b">
            <v>0</v>
          </cell>
          <cell r="CE472" t="b">
            <v>0</v>
          </cell>
          <cell r="CG472" t="b">
            <v>0</v>
          </cell>
          <cell r="CH472" t="b">
            <v>0</v>
          </cell>
          <cell r="CP472" t="str">
            <v>ERWINWON</v>
          </cell>
          <cell r="CT472" t="b">
            <v>0</v>
          </cell>
          <cell r="CV472" t="b">
            <v>0</v>
          </cell>
          <cell r="CX472" t="b">
            <v>0</v>
          </cell>
          <cell r="CZ472" t="b">
            <v>0</v>
          </cell>
          <cell r="DB472" t="b">
            <v>0</v>
          </cell>
          <cell r="DD472" t="b">
            <v>0</v>
          </cell>
          <cell r="DF472" t="b">
            <v>0</v>
          </cell>
          <cell r="DH472" t="b">
            <v>0</v>
          </cell>
          <cell r="DJ472" t="b">
            <v>0</v>
          </cell>
          <cell r="DL472" t="b">
            <v>0</v>
          </cell>
          <cell r="DN472" t="b">
            <v>0</v>
          </cell>
          <cell r="DP472" t="b">
            <v>0</v>
          </cell>
          <cell r="DV472">
            <v>0</v>
          </cell>
          <cell r="DX472">
            <v>0</v>
          </cell>
          <cell r="DZ472">
            <v>0</v>
          </cell>
          <cell r="EB472">
            <v>0</v>
          </cell>
          <cell r="ED472">
            <v>0</v>
          </cell>
          <cell r="EF472">
            <v>0</v>
          </cell>
          <cell r="EJ472">
            <v>0</v>
          </cell>
          <cell r="EL472">
            <v>0</v>
          </cell>
          <cell r="EN472">
            <v>0</v>
          </cell>
          <cell r="EP472">
            <v>0</v>
          </cell>
          <cell r="ER472">
            <v>0</v>
          </cell>
          <cell r="ET472">
            <v>0</v>
          </cell>
          <cell r="EX472">
            <v>0</v>
          </cell>
          <cell r="EZ472">
            <v>0</v>
          </cell>
          <cell r="FD472">
            <v>0</v>
          </cell>
          <cell r="FF472">
            <v>0</v>
          </cell>
        </row>
        <row r="473">
          <cell r="A473" t="str">
            <v>LandvindDK-East-2016</v>
          </cell>
          <cell r="B473" t="str">
            <v>DK-East</v>
          </cell>
          <cell r="G473">
            <v>25</v>
          </cell>
          <cell r="H473">
            <v>0</v>
          </cell>
          <cell r="N473">
            <v>74.602035639131202</v>
          </cell>
          <cell r="AK473">
            <v>25</v>
          </cell>
          <cell r="AL473">
            <v>0</v>
          </cell>
          <cell r="AN473">
            <v>0</v>
          </cell>
          <cell r="AO473">
            <v>3.8553749999999996</v>
          </cell>
          <cell r="AP473">
            <v>1285.125</v>
          </cell>
          <cell r="AQ473">
            <v>0</v>
          </cell>
          <cell r="BG473" t="b">
            <v>0</v>
          </cell>
          <cell r="BO473" t="b">
            <v>0</v>
          </cell>
          <cell r="CA473" t="b">
            <v>0</v>
          </cell>
          <cell r="CB473" t="b">
            <v>0</v>
          </cell>
          <cell r="CD473" t="b">
            <v>0</v>
          </cell>
          <cell r="CE473" t="b">
            <v>0</v>
          </cell>
          <cell r="CG473" t="b">
            <v>0</v>
          </cell>
          <cell r="CH473" t="b">
            <v>0</v>
          </cell>
          <cell r="CP473" t="str">
            <v>ERWINWON</v>
          </cell>
          <cell r="CT473" t="b">
            <v>0</v>
          </cell>
          <cell r="CV473" t="b">
            <v>0</v>
          </cell>
          <cell r="CX473" t="b">
            <v>0</v>
          </cell>
          <cell r="CZ473" t="b">
            <v>0</v>
          </cell>
          <cell r="DB473" t="b">
            <v>0</v>
          </cell>
          <cell r="DD473" t="b">
            <v>0</v>
          </cell>
          <cell r="DF473" t="b">
            <v>0</v>
          </cell>
          <cell r="DH473" t="b">
            <v>0</v>
          </cell>
          <cell r="DJ473" t="b">
            <v>0</v>
          </cell>
          <cell r="DL473" t="b">
            <v>0</v>
          </cell>
          <cell r="DN473" t="b">
            <v>0</v>
          </cell>
          <cell r="DP473" t="b">
            <v>0</v>
          </cell>
          <cell r="DV473">
            <v>0</v>
          </cell>
          <cell r="DX473">
            <v>0</v>
          </cell>
          <cell r="DZ473">
            <v>0</v>
          </cell>
          <cell r="EB473">
            <v>0</v>
          </cell>
          <cell r="ED473">
            <v>0</v>
          </cell>
          <cell r="EF473">
            <v>0</v>
          </cell>
          <cell r="EJ473">
            <v>0</v>
          </cell>
          <cell r="EL473">
            <v>0</v>
          </cell>
          <cell r="EN473">
            <v>0</v>
          </cell>
          <cell r="EP473">
            <v>0</v>
          </cell>
          <cell r="ER473">
            <v>0</v>
          </cell>
          <cell r="ET473">
            <v>0</v>
          </cell>
          <cell r="EX473">
            <v>0</v>
          </cell>
          <cell r="EZ473">
            <v>0</v>
          </cell>
          <cell r="FD473">
            <v>0</v>
          </cell>
          <cell r="FF473">
            <v>0</v>
          </cell>
        </row>
        <row r="474">
          <cell r="A474" t="str">
            <v>LandvindDK-East-2016</v>
          </cell>
          <cell r="B474" t="str">
            <v>DK-East</v>
          </cell>
          <cell r="G474">
            <v>25</v>
          </cell>
          <cell r="H474">
            <v>0</v>
          </cell>
          <cell r="N474">
            <v>74.602035639131202</v>
          </cell>
          <cell r="AK474">
            <v>25</v>
          </cell>
          <cell r="AL474">
            <v>0</v>
          </cell>
          <cell r="AN474">
            <v>0</v>
          </cell>
          <cell r="AO474">
            <v>3.8553749999999996</v>
          </cell>
          <cell r="AP474">
            <v>1285.125</v>
          </cell>
          <cell r="AQ474">
            <v>0</v>
          </cell>
          <cell r="BG474" t="b">
            <v>0</v>
          </cell>
          <cell r="BO474" t="b">
            <v>0</v>
          </cell>
          <cell r="CA474" t="b">
            <v>0</v>
          </cell>
          <cell r="CB474" t="b">
            <v>0</v>
          </cell>
          <cell r="CD474" t="b">
            <v>0</v>
          </cell>
          <cell r="CE474" t="b">
            <v>0</v>
          </cell>
          <cell r="CG474" t="b">
            <v>0</v>
          </cell>
          <cell r="CH474" t="b">
            <v>0</v>
          </cell>
          <cell r="CP474" t="str">
            <v>ERWINWON</v>
          </cell>
          <cell r="CT474" t="b">
            <v>0</v>
          </cell>
          <cell r="CV474" t="b">
            <v>0</v>
          </cell>
          <cell r="CX474" t="b">
            <v>0</v>
          </cell>
          <cell r="CZ474" t="b">
            <v>0</v>
          </cell>
          <cell r="DB474" t="b">
            <v>0</v>
          </cell>
          <cell r="DD474" t="b">
            <v>0</v>
          </cell>
          <cell r="DF474" t="b">
            <v>0</v>
          </cell>
          <cell r="DH474" t="b">
            <v>0</v>
          </cell>
          <cell r="DJ474" t="b">
            <v>0</v>
          </cell>
          <cell r="DL474" t="b">
            <v>0</v>
          </cell>
          <cell r="DN474" t="b">
            <v>0</v>
          </cell>
          <cell r="DP474" t="b">
            <v>0</v>
          </cell>
          <cell r="DV474">
            <v>0</v>
          </cell>
          <cell r="DX474">
            <v>0</v>
          </cell>
          <cell r="DZ474">
            <v>0</v>
          </cell>
          <cell r="EB474">
            <v>0</v>
          </cell>
          <cell r="ED474">
            <v>0</v>
          </cell>
          <cell r="EF474">
            <v>0</v>
          </cell>
          <cell r="EJ474">
            <v>0</v>
          </cell>
          <cell r="EL474">
            <v>0</v>
          </cell>
          <cell r="EN474">
            <v>0</v>
          </cell>
          <cell r="EP474">
            <v>0</v>
          </cell>
          <cell r="ER474">
            <v>0</v>
          </cell>
          <cell r="ET474">
            <v>0</v>
          </cell>
          <cell r="EX474">
            <v>0</v>
          </cell>
          <cell r="EZ474">
            <v>0</v>
          </cell>
          <cell r="FD474">
            <v>0</v>
          </cell>
          <cell r="FF474">
            <v>0</v>
          </cell>
        </row>
        <row r="475">
          <cell r="A475" t="str">
            <v>LandvindDK-East-2017</v>
          </cell>
          <cell r="B475" t="str">
            <v>DK-East</v>
          </cell>
          <cell r="G475">
            <v>25</v>
          </cell>
          <cell r="H475">
            <v>0</v>
          </cell>
          <cell r="N475">
            <v>74.602035639131202</v>
          </cell>
          <cell r="AK475">
            <v>25</v>
          </cell>
          <cell r="AL475">
            <v>0</v>
          </cell>
          <cell r="AN475">
            <v>0</v>
          </cell>
          <cell r="AO475">
            <v>3.7994999999999992</v>
          </cell>
          <cell r="AP475">
            <v>1266.5</v>
          </cell>
          <cell r="AQ475">
            <v>0</v>
          </cell>
          <cell r="BG475" t="b">
            <v>0</v>
          </cell>
          <cell r="BO475" t="b">
            <v>0</v>
          </cell>
          <cell r="CA475" t="b">
            <v>0</v>
          </cell>
          <cell r="CB475" t="b">
            <v>0</v>
          </cell>
          <cell r="CD475" t="b">
            <v>0</v>
          </cell>
          <cell r="CE475" t="b">
            <v>0</v>
          </cell>
          <cell r="CG475" t="b">
            <v>0</v>
          </cell>
          <cell r="CH475" t="b">
            <v>0</v>
          </cell>
          <cell r="CP475" t="str">
            <v>ERWINWON</v>
          </cell>
          <cell r="CT475" t="b">
            <v>0</v>
          </cell>
          <cell r="CV475" t="b">
            <v>0</v>
          </cell>
          <cell r="CX475" t="b">
            <v>0</v>
          </cell>
          <cell r="CZ475" t="b">
            <v>0</v>
          </cell>
          <cell r="DB475" t="b">
            <v>0</v>
          </cell>
          <cell r="DD475" t="b">
            <v>0</v>
          </cell>
          <cell r="DF475" t="b">
            <v>0</v>
          </cell>
          <cell r="DH475" t="b">
            <v>0</v>
          </cell>
          <cell r="DJ475" t="b">
            <v>0</v>
          </cell>
          <cell r="DL475" t="b">
            <v>0</v>
          </cell>
          <cell r="DN475" t="b">
            <v>0</v>
          </cell>
          <cell r="DP475" t="b">
            <v>0</v>
          </cell>
          <cell r="DV475">
            <v>0</v>
          </cell>
          <cell r="DX475">
            <v>0</v>
          </cell>
          <cell r="DZ475">
            <v>0</v>
          </cell>
          <cell r="EB475">
            <v>0</v>
          </cell>
          <cell r="ED475">
            <v>0</v>
          </cell>
          <cell r="EF475">
            <v>0</v>
          </cell>
          <cell r="EJ475">
            <v>0</v>
          </cell>
          <cell r="EL475">
            <v>0</v>
          </cell>
          <cell r="EN475">
            <v>0</v>
          </cell>
          <cell r="EP475">
            <v>0</v>
          </cell>
          <cell r="ER475">
            <v>0</v>
          </cell>
          <cell r="ET475">
            <v>0</v>
          </cell>
          <cell r="EX475">
            <v>0</v>
          </cell>
          <cell r="EZ475">
            <v>0</v>
          </cell>
          <cell r="FD475">
            <v>0</v>
          </cell>
          <cell r="FF475">
            <v>0</v>
          </cell>
        </row>
        <row r="476">
          <cell r="A476" t="str">
            <v>LandvindDK-East-2017</v>
          </cell>
          <cell r="B476" t="str">
            <v>DK-East</v>
          </cell>
          <cell r="G476">
            <v>25</v>
          </cell>
          <cell r="H476">
            <v>0</v>
          </cell>
          <cell r="N476">
            <v>74.602035639131202</v>
          </cell>
          <cell r="AK476">
            <v>25</v>
          </cell>
          <cell r="AL476">
            <v>0</v>
          </cell>
          <cell r="AN476">
            <v>0</v>
          </cell>
          <cell r="AO476">
            <v>3.7994999999999992</v>
          </cell>
          <cell r="AP476">
            <v>1266.5</v>
          </cell>
          <cell r="AQ476">
            <v>0</v>
          </cell>
          <cell r="BG476" t="b">
            <v>0</v>
          </cell>
          <cell r="BO476" t="b">
            <v>0</v>
          </cell>
          <cell r="CA476" t="b">
            <v>0</v>
          </cell>
          <cell r="CB476" t="b">
            <v>0</v>
          </cell>
          <cell r="CD476" t="b">
            <v>0</v>
          </cell>
          <cell r="CE476" t="b">
            <v>0</v>
          </cell>
          <cell r="CG476" t="b">
            <v>0</v>
          </cell>
          <cell r="CH476" t="b">
            <v>0</v>
          </cell>
          <cell r="CP476" t="str">
            <v>ERWINWON</v>
          </cell>
          <cell r="CT476" t="b">
            <v>0</v>
          </cell>
          <cell r="CV476" t="b">
            <v>0</v>
          </cell>
          <cell r="CX476" t="b">
            <v>0</v>
          </cell>
          <cell r="CZ476" t="b">
            <v>0</v>
          </cell>
          <cell r="DB476" t="b">
            <v>0</v>
          </cell>
          <cell r="DD476" t="b">
            <v>0</v>
          </cell>
          <cell r="DF476" t="b">
            <v>0</v>
          </cell>
          <cell r="DH476" t="b">
            <v>0</v>
          </cell>
          <cell r="DJ476" t="b">
            <v>0</v>
          </cell>
          <cell r="DL476" t="b">
            <v>0</v>
          </cell>
          <cell r="DN476" t="b">
            <v>0</v>
          </cell>
          <cell r="DP476" t="b">
            <v>0</v>
          </cell>
          <cell r="DV476">
            <v>0</v>
          </cell>
          <cell r="DX476">
            <v>0</v>
          </cell>
          <cell r="DZ476">
            <v>0</v>
          </cell>
          <cell r="EB476">
            <v>0</v>
          </cell>
          <cell r="ED476">
            <v>0</v>
          </cell>
          <cell r="EF476">
            <v>0</v>
          </cell>
          <cell r="EJ476">
            <v>0</v>
          </cell>
          <cell r="EL476">
            <v>0</v>
          </cell>
          <cell r="EN476">
            <v>0</v>
          </cell>
          <cell r="EP476">
            <v>0</v>
          </cell>
          <cell r="ER476">
            <v>0</v>
          </cell>
          <cell r="ET476">
            <v>0</v>
          </cell>
          <cell r="EX476">
            <v>0</v>
          </cell>
          <cell r="EZ476">
            <v>0</v>
          </cell>
          <cell r="FD476">
            <v>0</v>
          </cell>
          <cell r="FF476">
            <v>0</v>
          </cell>
        </row>
        <row r="477">
          <cell r="A477" t="str">
            <v>LandvindDK-East-2018</v>
          </cell>
          <cell r="B477" t="str">
            <v>DK-East</v>
          </cell>
          <cell r="G477">
            <v>40</v>
          </cell>
          <cell r="H477">
            <v>0</v>
          </cell>
          <cell r="N477">
            <v>119.36325702260991</v>
          </cell>
          <cell r="AK477">
            <v>40</v>
          </cell>
          <cell r="AL477">
            <v>0</v>
          </cell>
          <cell r="AN477">
            <v>0</v>
          </cell>
          <cell r="AO477">
            <v>5.9897999999999989</v>
          </cell>
          <cell r="AP477">
            <v>1996.6000000000004</v>
          </cell>
          <cell r="AQ477">
            <v>0</v>
          </cell>
          <cell r="BG477" t="b">
            <v>0</v>
          </cell>
          <cell r="BO477" t="b">
            <v>0</v>
          </cell>
          <cell r="CA477" t="b">
            <v>0</v>
          </cell>
          <cell r="CB477" t="b">
            <v>0</v>
          </cell>
          <cell r="CD477" t="b">
            <v>0</v>
          </cell>
          <cell r="CE477" t="b">
            <v>0</v>
          </cell>
          <cell r="CG477" t="b">
            <v>0</v>
          </cell>
          <cell r="CH477" t="b">
            <v>0</v>
          </cell>
          <cell r="CP477" t="str">
            <v>ERWINWON</v>
          </cell>
          <cell r="CT477" t="b">
            <v>0</v>
          </cell>
          <cell r="CV477" t="b">
            <v>0</v>
          </cell>
          <cell r="CX477" t="b">
            <v>0</v>
          </cell>
          <cell r="CZ477" t="b">
            <v>0</v>
          </cell>
          <cell r="DB477" t="b">
            <v>0</v>
          </cell>
          <cell r="DD477" t="b">
            <v>0</v>
          </cell>
          <cell r="DF477" t="b">
            <v>0</v>
          </cell>
          <cell r="DH477" t="b">
            <v>0</v>
          </cell>
          <cell r="DJ477" t="b">
            <v>0</v>
          </cell>
          <cell r="DL477" t="b">
            <v>0</v>
          </cell>
          <cell r="DN477" t="b">
            <v>0</v>
          </cell>
          <cell r="DP477" t="b">
            <v>0</v>
          </cell>
          <cell r="DV477">
            <v>0</v>
          </cell>
          <cell r="DX477">
            <v>0</v>
          </cell>
          <cell r="DZ477">
            <v>0</v>
          </cell>
          <cell r="EB477">
            <v>0</v>
          </cell>
          <cell r="ED477">
            <v>0</v>
          </cell>
          <cell r="EF477">
            <v>0</v>
          </cell>
          <cell r="EJ477">
            <v>0</v>
          </cell>
          <cell r="EL477">
            <v>0</v>
          </cell>
          <cell r="EN477">
            <v>0</v>
          </cell>
          <cell r="EP477">
            <v>0</v>
          </cell>
          <cell r="ER477">
            <v>0</v>
          </cell>
          <cell r="ET477">
            <v>0</v>
          </cell>
          <cell r="EX477">
            <v>0</v>
          </cell>
          <cell r="EZ477">
            <v>0</v>
          </cell>
          <cell r="FD477">
            <v>0</v>
          </cell>
          <cell r="FF477">
            <v>0</v>
          </cell>
        </row>
        <row r="478">
          <cell r="A478" t="str">
            <v>LandvindDK-East-2018</v>
          </cell>
          <cell r="B478" t="str">
            <v>DK-East</v>
          </cell>
          <cell r="G478">
            <v>40</v>
          </cell>
          <cell r="H478">
            <v>0</v>
          </cell>
          <cell r="N478">
            <v>119.36325702260991</v>
          </cell>
          <cell r="AK478">
            <v>40</v>
          </cell>
          <cell r="AL478">
            <v>0</v>
          </cell>
          <cell r="AN478">
            <v>0</v>
          </cell>
          <cell r="AO478">
            <v>5.9897999999999989</v>
          </cell>
          <cell r="AP478">
            <v>1996.6000000000004</v>
          </cell>
          <cell r="AQ478">
            <v>0</v>
          </cell>
          <cell r="BG478" t="b">
            <v>0</v>
          </cell>
          <cell r="BO478" t="b">
            <v>0</v>
          </cell>
          <cell r="CA478" t="b">
            <v>0</v>
          </cell>
          <cell r="CB478" t="b">
            <v>0</v>
          </cell>
          <cell r="CD478" t="b">
            <v>0</v>
          </cell>
          <cell r="CE478" t="b">
            <v>0</v>
          </cell>
          <cell r="CG478" t="b">
            <v>0</v>
          </cell>
          <cell r="CH478" t="b">
            <v>0</v>
          </cell>
          <cell r="CP478" t="str">
            <v>ERWINWON</v>
          </cell>
          <cell r="CT478" t="b">
            <v>0</v>
          </cell>
          <cell r="CV478" t="b">
            <v>0</v>
          </cell>
          <cell r="CX478" t="b">
            <v>0</v>
          </cell>
          <cell r="CZ478" t="b">
            <v>0</v>
          </cell>
          <cell r="DB478" t="b">
            <v>0</v>
          </cell>
          <cell r="DD478" t="b">
            <v>0</v>
          </cell>
          <cell r="DF478" t="b">
            <v>0</v>
          </cell>
          <cell r="DH478" t="b">
            <v>0</v>
          </cell>
          <cell r="DJ478" t="b">
            <v>0</v>
          </cell>
          <cell r="DL478" t="b">
            <v>0</v>
          </cell>
          <cell r="DN478" t="b">
            <v>0</v>
          </cell>
          <cell r="DP478" t="b">
            <v>0</v>
          </cell>
          <cell r="DV478">
            <v>0</v>
          </cell>
          <cell r="DX478">
            <v>0</v>
          </cell>
          <cell r="DZ478">
            <v>0</v>
          </cell>
          <cell r="EB478">
            <v>0</v>
          </cell>
          <cell r="ED478">
            <v>0</v>
          </cell>
          <cell r="EF478">
            <v>0</v>
          </cell>
          <cell r="EJ478">
            <v>0</v>
          </cell>
          <cell r="EL478">
            <v>0</v>
          </cell>
          <cell r="EN478">
            <v>0</v>
          </cell>
          <cell r="EP478">
            <v>0</v>
          </cell>
          <cell r="ER478">
            <v>0</v>
          </cell>
          <cell r="ET478">
            <v>0</v>
          </cell>
          <cell r="EX478">
            <v>0</v>
          </cell>
          <cell r="EZ478">
            <v>0</v>
          </cell>
          <cell r="FD478">
            <v>0</v>
          </cell>
          <cell r="FF478">
            <v>0</v>
          </cell>
        </row>
        <row r="479">
          <cell r="A479" t="str">
            <v>LandvindDK-East-2019</v>
          </cell>
          <cell r="B479" t="str">
            <v>DK-East</v>
          </cell>
          <cell r="G479">
            <v>40</v>
          </cell>
          <cell r="H479">
            <v>0</v>
          </cell>
          <cell r="N479">
            <v>119.36325702260991</v>
          </cell>
          <cell r="AK479">
            <v>40</v>
          </cell>
          <cell r="AL479">
            <v>0</v>
          </cell>
          <cell r="AN479">
            <v>0</v>
          </cell>
          <cell r="AO479">
            <v>5.9003999999999976</v>
          </cell>
          <cell r="AP479">
            <v>1966.8000000000004</v>
          </cell>
          <cell r="AQ479">
            <v>0</v>
          </cell>
          <cell r="BG479" t="b">
            <v>0</v>
          </cell>
          <cell r="BO479" t="b">
            <v>0</v>
          </cell>
          <cell r="CA479" t="b">
            <v>0</v>
          </cell>
          <cell r="CB479" t="b">
            <v>0</v>
          </cell>
          <cell r="CD479" t="b">
            <v>0</v>
          </cell>
          <cell r="CE479" t="b">
            <v>0</v>
          </cell>
          <cell r="CG479" t="b">
            <v>0</v>
          </cell>
          <cell r="CH479" t="b">
            <v>0</v>
          </cell>
          <cell r="CP479" t="str">
            <v>ERWINWON</v>
          </cell>
          <cell r="CT479" t="b">
            <v>0</v>
          </cell>
          <cell r="CV479" t="b">
            <v>0</v>
          </cell>
          <cell r="CX479" t="b">
            <v>0</v>
          </cell>
          <cell r="CZ479" t="b">
            <v>0</v>
          </cell>
          <cell r="DB479" t="b">
            <v>0</v>
          </cell>
          <cell r="DD479" t="b">
            <v>0</v>
          </cell>
          <cell r="DF479" t="b">
            <v>0</v>
          </cell>
          <cell r="DH479" t="b">
            <v>0</v>
          </cell>
          <cell r="DJ479" t="b">
            <v>0</v>
          </cell>
          <cell r="DL479" t="b">
            <v>0</v>
          </cell>
          <cell r="DN479" t="b">
            <v>0</v>
          </cell>
          <cell r="DP479" t="b">
            <v>0</v>
          </cell>
          <cell r="DV479">
            <v>0</v>
          </cell>
          <cell r="DX479">
            <v>0</v>
          </cell>
          <cell r="DZ479">
            <v>0</v>
          </cell>
          <cell r="EB479">
            <v>0</v>
          </cell>
          <cell r="ED479">
            <v>0</v>
          </cell>
          <cell r="EF479">
            <v>0</v>
          </cell>
          <cell r="EJ479">
            <v>0</v>
          </cell>
          <cell r="EL479">
            <v>0</v>
          </cell>
          <cell r="EN479">
            <v>0</v>
          </cell>
          <cell r="EP479">
            <v>0</v>
          </cell>
          <cell r="ER479">
            <v>0</v>
          </cell>
          <cell r="ET479">
            <v>0</v>
          </cell>
          <cell r="EX479">
            <v>0</v>
          </cell>
          <cell r="EZ479">
            <v>0</v>
          </cell>
          <cell r="FD479">
            <v>0</v>
          </cell>
          <cell r="FF479">
            <v>0</v>
          </cell>
        </row>
        <row r="480">
          <cell r="A480" t="str">
            <v>LandvindDK-East-2019</v>
          </cell>
          <cell r="B480" t="str">
            <v>DK-East</v>
          </cell>
          <cell r="G480">
            <v>40</v>
          </cell>
          <cell r="H480">
            <v>0</v>
          </cell>
          <cell r="N480">
            <v>119.36325702260991</v>
          </cell>
          <cell r="AK480">
            <v>40</v>
          </cell>
          <cell r="AL480">
            <v>0</v>
          </cell>
          <cell r="AN480">
            <v>0</v>
          </cell>
          <cell r="AO480">
            <v>5.9003999999999976</v>
          </cell>
          <cell r="AP480">
            <v>1966.8000000000004</v>
          </cell>
          <cell r="AQ480">
            <v>0</v>
          </cell>
          <cell r="BG480" t="b">
            <v>0</v>
          </cell>
          <cell r="BO480" t="b">
            <v>0</v>
          </cell>
          <cell r="CA480" t="b">
            <v>0</v>
          </cell>
          <cell r="CB480" t="b">
            <v>0</v>
          </cell>
          <cell r="CD480" t="b">
            <v>0</v>
          </cell>
          <cell r="CE480" t="b">
            <v>0</v>
          </cell>
          <cell r="CG480" t="b">
            <v>0</v>
          </cell>
          <cell r="CH480" t="b">
            <v>0</v>
          </cell>
          <cell r="CP480" t="str">
            <v>ERWINWON</v>
          </cell>
          <cell r="CT480" t="b">
            <v>0</v>
          </cell>
          <cell r="CV480" t="b">
            <v>0</v>
          </cell>
          <cell r="CX480" t="b">
            <v>0</v>
          </cell>
          <cell r="CZ480" t="b">
            <v>0</v>
          </cell>
          <cell r="DB480" t="b">
            <v>0</v>
          </cell>
          <cell r="DD480" t="b">
            <v>0</v>
          </cell>
          <cell r="DF480" t="b">
            <v>0</v>
          </cell>
          <cell r="DH480" t="b">
            <v>0</v>
          </cell>
          <cell r="DJ480" t="b">
            <v>0</v>
          </cell>
          <cell r="DL480" t="b">
            <v>0</v>
          </cell>
          <cell r="DN480" t="b">
            <v>0</v>
          </cell>
          <cell r="DP480" t="b">
            <v>0</v>
          </cell>
          <cell r="DV480">
            <v>0</v>
          </cell>
          <cell r="DX480">
            <v>0</v>
          </cell>
          <cell r="DZ480">
            <v>0</v>
          </cell>
          <cell r="EB480">
            <v>0</v>
          </cell>
          <cell r="ED480">
            <v>0</v>
          </cell>
          <cell r="EF480">
            <v>0</v>
          </cell>
          <cell r="EJ480">
            <v>0</v>
          </cell>
          <cell r="EL480">
            <v>0</v>
          </cell>
          <cell r="EN480">
            <v>0</v>
          </cell>
          <cell r="EP480">
            <v>0</v>
          </cell>
          <cell r="ER480">
            <v>0</v>
          </cell>
          <cell r="ET480">
            <v>0</v>
          </cell>
          <cell r="EX480">
            <v>0</v>
          </cell>
          <cell r="EZ480">
            <v>0</v>
          </cell>
          <cell r="FD480">
            <v>0</v>
          </cell>
          <cell r="FF480">
            <v>0</v>
          </cell>
        </row>
        <row r="481">
          <cell r="A481" t="str">
            <v>LandvindDK-East-2020</v>
          </cell>
          <cell r="B481" t="str">
            <v>DK-East</v>
          </cell>
          <cell r="G481">
            <v>50</v>
          </cell>
          <cell r="H481">
            <v>0</v>
          </cell>
          <cell r="N481">
            <v>149.2040712782624</v>
          </cell>
          <cell r="AK481">
            <v>50</v>
          </cell>
          <cell r="AL481">
            <v>0</v>
          </cell>
          <cell r="AN481">
            <v>0</v>
          </cell>
          <cell r="AO481">
            <v>7.263749999999999</v>
          </cell>
          <cell r="AP481">
            <v>2421.25</v>
          </cell>
          <cell r="AQ481">
            <v>0</v>
          </cell>
          <cell r="BG481" t="b">
            <v>0</v>
          </cell>
          <cell r="BO481" t="b">
            <v>0</v>
          </cell>
          <cell r="CA481" t="b">
            <v>0</v>
          </cell>
          <cell r="CB481" t="b">
            <v>0</v>
          </cell>
          <cell r="CD481" t="b">
            <v>0</v>
          </cell>
          <cell r="CE481" t="b">
            <v>0</v>
          </cell>
          <cell r="CG481" t="b">
            <v>0</v>
          </cell>
          <cell r="CH481" t="b">
            <v>0</v>
          </cell>
          <cell r="CP481" t="str">
            <v>ERWINWON</v>
          </cell>
          <cell r="CT481" t="b">
            <v>0</v>
          </cell>
          <cell r="CV481" t="b">
            <v>0</v>
          </cell>
          <cell r="CX481" t="b">
            <v>0</v>
          </cell>
          <cell r="CZ481" t="b">
            <v>0</v>
          </cell>
          <cell r="DB481" t="b">
            <v>0</v>
          </cell>
          <cell r="DD481" t="b">
            <v>0</v>
          </cell>
          <cell r="DF481" t="b">
            <v>0</v>
          </cell>
          <cell r="DH481" t="b">
            <v>0</v>
          </cell>
          <cell r="DJ481" t="b">
            <v>0</v>
          </cell>
          <cell r="DL481" t="b">
            <v>0</v>
          </cell>
          <cell r="DN481" t="b">
            <v>0</v>
          </cell>
          <cell r="DP481" t="b">
            <v>0</v>
          </cell>
          <cell r="DV481">
            <v>0</v>
          </cell>
          <cell r="DX481">
            <v>0</v>
          </cell>
          <cell r="DZ481">
            <v>0</v>
          </cell>
          <cell r="EB481">
            <v>0</v>
          </cell>
          <cell r="ED481">
            <v>0</v>
          </cell>
          <cell r="EF481">
            <v>0</v>
          </cell>
          <cell r="EJ481">
            <v>0</v>
          </cell>
          <cell r="EL481">
            <v>0</v>
          </cell>
          <cell r="EN481">
            <v>0</v>
          </cell>
          <cell r="EP481">
            <v>0</v>
          </cell>
          <cell r="ER481">
            <v>0</v>
          </cell>
          <cell r="ET481">
            <v>0</v>
          </cell>
          <cell r="EX481">
            <v>0</v>
          </cell>
          <cell r="EZ481">
            <v>0</v>
          </cell>
          <cell r="FD481">
            <v>0</v>
          </cell>
          <cell r="FF481">
            <v>0</v>
          </cell>
        </row>
        <row r="482">
          <cell r="A482" t="str">
            <v>LandvindDK-East-2020</v>
          </cell>
          <cell r="B482" t="str">
            <v>DK-East</v>
          </cell>
          <cell r="G482">
            <v>50</v>
          </cell>
          <cell r="H482">
            <v>0</v>
          </cell>
          <cell r="N482">
            <v>149.2040712782624</v>
          </cell>
          <cell r="AK482">
            <v>50</v>
          </cell>
          <cell r="AL482">
            <v>0</v>
          </cell>
          <cell r="AN482">
            <v>0</v>
          </cell>
          <cell r="AO482">
            <v>7.263749999999999</v>
          </cell>
          <cell r="AP482">
            <v>2421.25</v>
          </cell>
          <cell r="AQ482">
            <v>0</v>
          </cell>
          <cell r="BG482" t="b">
            <v>0</v>
          </cell>
          <cell r="BO482" t="b">
            <v>0</v>
          </cell>
          <cell r="CA482" t="b">
            <v>0</v>
          </cell>
          <cell r="CB482" t="b">
            <v>0</v>
          </cell>
          <cell r="CD482" t="b">
            <v>0</v>
          </cell>
          <cell r="CE482" t="b">
            <v>0</v>
          </cell>
          <cell r="CG482" t="b">
            <v>0</v>
          </cell>
          <cell r="CH482" t="b">
            <v>0</v>
          </cell>
          <cell r="CP482" t="str">
            <v>ERWINWON</v>
          </cell>
          <cell r="CT482" t="b">
            <v>0</v>
          </cell>
          <cell r="CV482" t="b">
            <v>0</v>
          </cell>
          <cell r="CX482" t="b">
            <v>0</v>
          </cell>
          <cell r="CZ482" t="b">
            <v>0</v>
          </cell>
          <cell r="DB482" t="b">
            <v>0</v>
          </cell>
          <cell r="DD482" t="b">
            <v>0</v>
          </cell>
          <cell r="DF482" t="b">
            <v>0</v>
          </cell>
          <cell r="DH482" t="b">
            <v>0</v>
          </cell>
          <cell r="DJ482" t="b">
            <v>0</v>
          </cell>
          <cell r="DL482" t="b">
            <v>0</v>
          </cell>
          <cell r="DN482" t="b">
            <v>0</v>
          </cell>
          <cell r="DP482" t="b">
            <v>0</v>
          </cell>
          <cell r="DV482">
            <v>0</v>
          </cell>
          <cell r="DX482">
            <v>0</v>
          </cell>
          <cell r="DZ482">
            <v>0</v>
          </cell>
          <cell r="EB482">
            <v>0</v>
          </cell>
          <cell r="ED482">
            <v>0</v>
          </cell>
          <cell r="EF482">
            <v>0</v>
          </cell>
          <cell r="EJ482">
            <v>0</v>
          </cell>
          <cell r="EL482">
            <v>0</v>
          </cell>
          <cell r="EN482">
            <v>0</v>
          </cell>
          <cell r="EP482">
            <v>0</v>
          </cell>
          <cell r="ER482">
            <v>0</v>
          </cell>
          <cell r="ET482">
            <v>0</v>
          </cell>
          <cell r="EX482">
            <v>0</v>
          </cell>
          <cell r="EZ482">
            <v>0</v>
          </cell>
          <cell r="FD482">
            <v>0</v>
          </cell>
          <cell r="FF482">
            <v>0</v>
          </cell>
        </row>
        <row r="483">
          <cell r="A483" t="str">
            <v>LandvindDK-East-2021</v>
          </cell>
          <cell r="B483" t="str">
            <v>DK-East</v>
          </cell>
          <cell r="G483">
            <v>50.000000000000028</v>
          </cell>
          <cell r="H483">
            <v>0</v>
          </cell>
          <cell r="N483">
            <v>149.20407127826249</v>
          </cell>
          <cell r="AK483">
            <v>50.000000000000028</v>
          </cell>
          <cell r="AL483">
            <v>0</v>
          </cell>
          <cell r="AN483">
            <v>0</v>
          </cell>
          <cell r="AO483">
            <v>7.207875000000004</v>
          </cell>
          <cell r="AP483">
            <v>2402.6250000000014</v>
          </cell>
          <cell r="AQ483">
            <v>0</v>
          </cell>
          <cell r="BG483" t="b">
            <v>0</v>
          </cell>
          <cell r="BO483" t="b">
            <v>0</v>
          </cell>
          <cell r="CA483" t="b">
            <v>0</v>
          </cell>
          <cell r="CB483" t="b">
            <v>0</v>
          </cell>
          <cell r="CD483" t="b">
            <v>0</v>
          </cell>
          <cell r="CE483" t="b">
            <v>0</v>
          </cell>
          <cell r="CG483" t="b">
            <v>0</v>
          </cell>
          <cell r="CH483" t="b">
            <v>0</v>
          </cell>
          <cell r="CP483" t="str">
            <v>ERWINWON</v>
          </cell>
          <cell r="CT483" t="b">
            <v>0</v>
          </cell>
          <cell r="CV483" t="b">
            <v>0</v>
          </cell>
          <cell r="CX483" t="b">
            <v>0</v>
          </cell>
          <cell r="CZ483" t="b">
            <v>0</v>
          </cell>
          <cell r="DB483" t="b">
            <v>0</v>
          </cell>
          <cell r="DD483" t="b">
            <v>0</v>
          </cell>
          <cell r="DF483" t="b">
            <v>0</v>
          </cell>
          <cell r="DH483" t="b">
            <v>0</v>
          </cell>
          <cell r="DJ483" t="b">
            <v>0</v>
          </cell>
          <cell r="DL483" t="b">
            <v>0</v>
          </cell>
          <cell r="DN483" t="b">
            <v>0</v>
          </cell>
          <cell r="DP483" t="b">
            <v>0</v>
          </cell>
          <cell r="DV483">
            <v>0</v>
          </cell>
          <cell r="DX483">
            <v>0</v>
          </cell>
          <cell r="DZ483">
            <v>0</v>
          </cell>
          <cell r="EB483">
            <v>0</v>
          </cell>
          <cell r="ED483">
            <v>0</v>
          </cell>
          <cell r="EF483">
            <v>0</v>
          </cell>
          <cell r="EJ483">
            <v>0</v>
          </cell>
          <cell r="EL483">
            <v>0</v>
          </cell>
          <cell r="EN483">
            <v>0</v>
          </cell>
          <cell r="EP483">
            <v>0</v>
          </cell>
          <cell r="ER483">
            <v>0</v>
          </cell>
          <cell r="ET483">
            <v>0</v>
          </cell>
          <cell r="EX483">
            <v>0</v>
          </cell>
          <cell r="EZ483">
            <v>0</v>
          </cell>
          <cell r="FD483">
            <v>0</v>
          </cell>
          <cell r="FF483">
            <v>0</v>
          </cell>
        </row>
        <row r="484">
          <cell r="A484" t="str">
            <v>LandvindDK-East-2021</v>
          </cell>
          <cell r="B484" t="str">
            <v>DK-East</v>
          </cell>
          <cell r="G484">
            <v>50.000000000000028</v>
          </cell>
          <cell r="H484">
            <v>0</v>
          </cell>
          <cell r="N484">
            <v>149.20407127826249</v>
          </cell>
          <cell r="AK484">
            <v>50.000000000000028</v>
          </cell>
          <cell r="AL484">
            <v>0</v>
          </cell>
          <cell r="AN484">
            <v>0</v>
          </cell>
          <cell r="AO484">
            <v>7.207875000000004</v>
          </cell>
          <cell r="AP484">
            <v>2402.6250000000014</v>
          </cell>
          <cell r="AQ484">
            <v>0</v>
          </cell>
          <cell r="BG484" t="b">
            <v>0</v>
          </cell>
          <cell r="BO484" t="b">
            <v>0</v>
          </cell>
          <cell r="CA484" t="b">
            <v>0</v>
          </cell>
          <cell r="CB484" t="b">
            <v>0</v>
          </cell>
          <cell r="CD484" t="b">
            <v>0</v>
          </cell>
          <cell r="CE484" t="b">
            <v>0</v>
          </cell>
          <cell r="CG484" t="b">
            <v>0</v>
          </cell>
          <cell r="CH484" t="b">
            <v>0</v>
          </cell>
          <cell r="CP484" t="str">
            <v>ERWINWON</v>
          </cell>
          <cell r="CT484" t="b">
            <v>0</v>
          </cell>
          <cell r="CV484" t="b">
            <v>0</v>
          </cell>
          <cell r="CX484" t="b">
            <v>0</v>
          </cell>
          <cell r="CZ484" t="b">
            <v>0</v>
          </cell>
          <cell r="DB484" t="b">
            <v>0</v>
          </cell>
          <cell r="DD484" t="b">
            <v>0</v>
          </cell>
          <cell r="DF484" t="b">
            <v>0</v>
          </cell>
          <cell r="DH484" t="b">
            <v>0</v>
          </cell>
          <cell r="DJ484" t="b">
            <v>0</v>
          </cell>
          <cell r="DL484" t="b">
            <v>0</v>
          </cell>
          <cell r="DN484" t="b">
            <v>0</v>
          </cell>
          <cell r="DP484" t="b">
            <v>0</v>
          </cell>
          <cell r="DV484">
            <v>0</v>
          </cell>
          <cell r="DX484">
            <v>0</v>
          </cell>
          <cell r="DZ484">
            <v>0</v>
          </cell>
          <cell r="EB484">
            <v>0</v>
          </cell>
          <cell r="ED484">
            <v>0</v>
          </cell>
          <cell r="EF484">
            <v>0</v>
          </cell>
          <cell r="EJ484">
            <v>0</v>
          </cell>
          <cell r="EL484">
            <v>0</v>
          </cell>
          <cell r="EN484">
            <v>0</v>
          </cell>
          <cell r="EP484">
            <v>0</v>
          </cell>
          <cell r="ER484">
            <v>0</v>
          </cell>
          <cell r="ET484">
            <v>0</v>
          </cell>
          <cell r="EX484">
            <v>0</v>
          </cell>
          <cell r="EZ484">
            <v>0</v>
          </cell>
          <cell r="FD484">
            <v>0</v>
          </cell>
          <cell r="FF484">
            <v>0</v>
          </cell>
        </row>
        <row r="485">
          <cell r="A485" t="str">
            <v>LandvindDK-East-2022</v>
          </cell>
          <cell r="B485" t="str">
            <v>DK-East</v>
          </cell>
          <cell r="G485">
            <v>50</v>
          </cell>
          <cell r="H485">
            <v>0</v>
          </cell>
          <cell r="N485">
            <v>149.2040712782624</v>
          </cell>
          <cell r="AK485">
            <v>50</v>
          </cell>
          <cell r="AL485">
            <v>0</v>
          </cell>
          <cell r="AN485">
            <v>0</v>
          </cell>
          <cell r="AO485">
            <v>7.1520000000000001</v>
          </cell>
          <cell r="AP485">
            <v>2384</v>
          </cell>
          <cell r="AQ485">
            <v>0</v>
          </cell>
          <cell r="BG485" t="b">
            <v>0</v>
          </cell>
          <cell r="BO485" t="b">
            <v>0</v>
          </cell>
          <cell r="CA485" t="b">
            <v>0</v>
          </cell>
          <cell r="CB485" t="b">
            <v>0</v>
          </cell>
          <cell r="CD485" t="b">
            <v>0</v>
          </cell>
          <cell r="CE485" t="b">
            <v>0</v>
          </cell>
          <cell r="CG485" t="b">
            <v>0</v>
          </cell>
          <cell r="CH485" t="b">
            <v>0</v>
          </cell>
          <cell r="CP485" t="str">
            <v>ERWINWON</v>
          </cell>
          <cell r="CT485" t="b">
            <v>0</v>
          </cell>
          <cell r="CV485" t="b">
            <v>0</v>
          </cell>
          <cell r="CX485" t="b">
            <v>0</v>
          </cell>
          <cell r="CZ485" t="b">
            <v>0</v>
          </cell>
          <cell r="DB485" t="b">
            <v>0</v>
          </cell>
          <cell r="DD485" t="b">
            <v>0</v>
          </cell>
          <cell r="DF485" t="b">
            <v>0</v>
          </cell>
          <cell r="DH485" t="b">
            <v>0</v>
          </cell>
          <cell r="DJ485" t="b">
            <v>0</v>
          </cell>
          <cell r="DL485" t="b">
            <v>0</v>
          </cell>
          <cell r="DN485" t="b">
            <v>0</v>
          </cell>
          <cell r="DP485" t="b">
            <v>0</v>
          </cell>
          <cell r="DV485">
            <v>0</v>
          </cell>
          <cell r="DX485">
            <v>0</v>
          </cell>
          <cell r="DZ485">
            <v>0</v>
          </cell>
          <cell r="EB485">
            <v>0</v>
          </cell>
          <cell r="ED485">
            <v>0</v>
          </cell>
          <cell r="EF485">
            <v>0</v>
          </cell>
          <cell r="EJ485">
            <v>0</v>
          </cell>
          <cell r="EL485">
            <v>0</v>
          </cell>
          <cell r="EN485">
            <v>0</v>
          </cell>
          <cell r="EP485">
            <v>0</v>
          </cell>
          <cell r="ER485">
            <v>0</v>
          </cell>
          <cell r="ET485">
            <v>0</v>
          </cell>
          <cell r="EX485">
            <v>0</v>
          </cell>
          <cell r="EZ485">
            <v>0</v>
          </cell>
          <cell r="FD485">
            <v>0</v>
          </cell>
          <cell r="FF485">
            <v>0</v>
          </cell>
        </row>
        <row r="486">
          <cell r="A486" t="str">
            <v>LandvindDK-East-2022</v>
          </cell>
          <cell r="B486" t="str">
            <v>DK-East</v>
          </cell>
          <cell r="G486">
            <v>50</v>
          </cell>
          <cell r="H486">
            <v>0</v>
          </cell>
          <cell r="N486">
            <v>149.2040712782624</v>
          </cell>
          <cell r="AK486">
            <v>50</v>
          </cell>
          <cell r="AL486">
            <v>0</v>
          </cell>
          <cell r="AN486">
            <v>0</v>
          </cell>
          <cell r="AO486">
            <v>7.1520000000000001</v>
          </cell>
          <cell r="AP486">
            <v>2384</v>
          </cell>
          <cell r="AQ486">
            <v>0</v>
          </cell>
          <cell r="BG486" t="b">
            <v>0</v>
          </cell>
          <cell r="BO486" t="b">
            <v>0</v>
          </cell>
          <cell r="CA486" t="b">
            <v>0</v>
          </cell>
          <cell r="CB486" t="b">
            <v>0</v>
          </cell>
          <cell r="CD486" t="b">
            <v>0</v>
          </cell>
          <cell r="CE486" t="b">
            <v>0</v>
          </cell>
          <cell r="CG486" t="b">
            <v>0</v>
          </cell>
          <cell r="CH486" t="b">
            <v>0</v>
          </cell>
          <cell r="CP486" t="str">
            <v>ERWINWON</v>
          </cell>
          <cell r="CT486" t="b">
            <v>0</v>
          </cell>
          <cell r="CV486" t="b">
            <v>0</v>
          </cell>
          <cell r="CX486" t="b">
            <v>0</v>
          </cell>
          <cell r="CZ486" t="b">
            <v>0</v>
          </cell>
          <cell r="DB486" t="b">
            <v>0</v>
          </cell>
          <cell r="DD486" t="b">
            <v>0</v>
          </cell>
          <cell r="DF486" t="b">
            <v>0</v>
          </cell>
          <cell r="DH486" t="b">
            <v>0</v>
          </cell>
          <cell r="DJ486" t="b">
            <v>0</v>
          </cell>
          <cell r="DL486" t="b">
            <v>0</v>
          </cell>
          <cell r="DN486" t="b">
            <v>0</v>
          </cell>
          <cell r="DP486" t="b">
            <v>0</v>
          </cell>
          <cell r="DV486">
            <v>0</v>
          </cell>
          <cell r="DX486">
            <v>0</v>
          </cell>
          <cell r="DZ486">
            <v>0</v>
          </cell>
          <cell r="EB486">
            <v>0</v>
          </cell>
          <cell r="ED486">
            <v>0</v>
          </cell>
          <cell r="EF486">
            <v>0</v>
          </cell>
          <cell r="EJ486">
            <v>0</v>
          </cell>
          <cell r="EL486">
            <v>0</v>
          </cell>
          <cell r="EN486">
            <v>0</v>
          </cell>
          <cell r="EP486">
            <v>0</v>
          </cell>
          <cell r="ER486">
            <v>0</v>
          </cell>
          <cell r="ET486">
            <v>0</v>
          </cell>
          <cell r="EX486">
            <v>0</v>
          </cell>
          <cell r="EZ486">
            <v>0</v>
          </cell>
          <cell r="FD486">
            <v>0</v>
          </cell>
          <cell r="FF486">
            <v>0</v>
          </cell>
        </row>
        <row r="487">
          <cell r="A487" t="str">
            <v>LandvindDK-East-2023</v>
          </cell>
          <cell r="B487" t="str">
            <v>DK-East</v>
          </cell>
          <cell r="G487">
            <v>50</v>
          </cell>
          <cell r="H487">
            <v>0</v>
          </cell>
          <cell r="N487">
            <v>149.2040712782624</v>
          </cell>
          <cell r="AK487">
            <v>50</v>
          </cell>
          <cell r="AL487">
            <v>0</v>
          </cell>
          <cell r="AN487">
            <v>0</v>
          </cell>
          <cell r="AO487">
            <v>7.0961250000000007</v>
          </cell>
          <cell r="AP487">
            <v>2365.375</v>
          </cell>
          <cell r="AQ487">
            <v>0</v>
          </cell>
          <cell r="BG487" t="b">
            <v>0</v>
          </cell>
          <cell r="BO487" t="b">
            <v>0</v>
          </cell>
          <cell r="CA487" t="b">
            <v>0</v>
          </cell>
          <cell r="CB487" t="b">
            <v>0</v>
          </cell>
          <cell r="CD487" t="b">
            <v>0</v>
          </cell>
          <cell r="CE487" t="b">
            <v>0</v>
          </cell>
          <cell r="CG487" t="b">
            <v>0</v>
          </cell>
          <cell r="CH487" t="b">
            <v>0</v>
          </cell>
          <cell r="CP487" t="str">
            <v>ERWINWON</v>
          </cell>
          <cell r="CT487" t="b">
            <v>0</v>
          </cell>
          <cell r="CV487" t="b">
            <v>0</v>
          </cell>
          <cell r="CX487" t="b">
            <v>0</v>
          </cell>
          <cell r="CZ487" t="b">
            <v>0</v>
          </cell>
          <cell r="DB487" t="b">
            <v>0</v>
          </cell>
          <cell r="DD487" t="b">
            <v>0</v>
          </cell>
          <cell r="DF487" t="b">
            <v>0</v>
          </cell>
          <cell r="DH487" t="b">
            <v>0</v>
          </cell>
          <cell r="DJ487" t="b">
            <v>0</v>
          </cell>
          <cell r="DL487" t="b">
            <v>0</v>
          </cell>
          <cell r="DN487" t="b">
            <v>0</v>
          </cell>
          <cell r="DP487" t="b">
            <v>0</v>
          </cell>
          <cell r="DV487">
            <v>0</v>
          </cell>
          <cell r="DX487">
            <v>0</v>
          </cell>
          <cell r="DZ487">
            <v>0</v>
          </cell>
          <cell r="EB487">
            <v>0</v>
          </cell>
          <cell r="ED487">
            <v>0</v>
          </cell>
          <cell r="EF487">
            <v>0</v>
          </cell>
          <cell r="EJ487">
            <v>0</v>
          </cell>
          <cell r="EL487">
            <v>0</v>
          </cell>
          <cell r="EN487">
            <v>0</v>
          </cell>
          <cell r="EP487">
            <v>0</v>
          </cell>
          <cell r="ER487">
            <v>0</v>
          </cell>
          <cell r="ET487">
            <v>0</v>
          </cell>
          <cell r="EX487">
            <v>0</v>
          </cell>
          <cell r="EZ487">
            <v>0</v>
          </cell>
          <cell r="FD487">
            <v>0</v>
          </cell>
          <cell r="FF487">
            <v>0</v>
          </cell>
        </row>
        <row r="488">
          <cell r="A488" t="str">
            <v>LandvindDK-East-2023</v>
          </cell>
          <cell r="B488" t="str">
            <v>DK-East</v>
          </cell>
          <cell r="G488">
            <v>50</v>
          </cell>
          <cell r="H488">
            <v>0</v>
          </cell>
          <cell r="N488">
            <v>149.2040712782624</v>
          </cell>
          <cell r="AK488">
            <v>50</v>
          </cell>
          <cell r="AL488">
            <v>0</v>
          </cell>
          <cell r="AN488">
            <v>0</v>
          </cell>
          <cell r="AO488">
            <v>7.0961250000000007</v>
          </cell>
          <cell r="AP488">
            <v>2365.375</v>
          </cell>
          <cell r="AQ488">
            <v>0</v>
          </cell>
          <cell r="BG488" t="b">
            <v>0</v>
          </cell>
          <cell r="BO488" t="b">
            <v>0</v>
          </cell>
          <cell r="CA488" t="b">
            <v>0</v>
          </cell>
          <cell r="CB488" t="b">
            <v>0</v>
          </cell>
          <cell r="CD488" t="b">
            <v>0</v>
          </cell>
          <cell r="CE488" t="b">
            <v>0</v>
          </cell>
          <cell r="CG488" t="b">
            <v>0</v>
          </cell>
          <cell r="CH488" t="b">
            <v>0</v>
          </cell>
          <cell r="CP488" t="str">
            <v>ERWINWON</v>
          </cell>
          <cell r="CT488" t="b">
            <v>0</v>
          </cell>
          <cell r="CV488" t="b">
            <v>0</v>
          </cell>
          <cell r="CX488" t="b">
            <v>0</v>
          </cell>
          <cell r="CZ488" t="b">
            <v>0</v>
          </cell>
          <cell r="DB488" t="b">
            <v>0</v>
          </cell>
          <cell r="DD488" t="b">
            <v>0</v>
          </cell>
          <cell r="DF488" t="b">
            <v>0</v>
          </cell>
          <cell r="DH488" t="b">
            <v>0</v>
          </cell>
          <cell r="DJ488" t="b">
            <v>0</v>
          </cell>
          <cell r="DL488" t="b">
            <v>0</v>
          </cell>
          <cell r="DN488" t="b">
            <v>0</v>
          </cell>
          <cell r="DP488" t="b">
            <v>0</v>
          </cell>
          <cell r="DV488">
            <v>0</v>
          </cell>
          <cell r="DX488">
            <v>0</v>
          </cell>
          <cell r="DZ488">
            <v>0</v>
          </cell>
          <cell r="EB488">
            <v>0</v>
          </cell>
          <cell r="ED488">
            <v>0</v>
          </cell>
          <cell r="EF488">
            <v>0</v>
          </cell>
          <cell r="EJ488">
            <v>0</v>
          </cell>
          <cell r="EL488">
            <v>0</v>
          </cell>
          <cell r="EN488">
            <v>0</v>
          </cell>
          <cell r="EP488">
            <v>0</v>
          </cell>
          <cell r="ER488">
            <v>0</v>
          </cell>
          <cell r="ET488">
            <v>0</v>
          </cell>
          <cell r="EX488">
            <v>0</v>
          </cell>
          <cell r="EZ488">
            <v>0</v>
          </cell>
          <cell r="FD488">
            <v>0</v>
          </cell>
          <cell r="FF488">
            <v>0</v>
          </cell>
        </row>
        <row r="489">
          <cell r="A489" t="str">
            <v>LandvindDK-East-2024</v>
          </cell>
          <cell r="B489" t="str">
            <v>DK-East</v>
          </cell>
          <cell r="G489">
            <v>19.999999999999943</v>
          </cell>
          <cell r="H489">
            <v>0</v>
          </cell>
          <cell r="N489">
            <v>59.681628511304794</v>
          </cell>
          <cell r="AK489">
            <v>19.999999999999943</v>
          </cell>
          <cell r="AL489">
            <v>0</v>
          </cell>
          <cell r="AN489">
            <v>0</v>
          </cell>
          <cell r="AO489">
            <v>2.8160999999999921</v>
          </cell>
          <cell r="AP489">
            <v>938.6999999999972</v>
          </cell>
          <cell r="AQ489">
            <v>0</v>
          </cell>
          <cell r="BG489" t="b">
            <v>0</v>
          </cell>
          <cell r="BO489" t="b">
            <v>0</v>
          </cell>
          <cell r="CA489" t="b">
            <v>0</v>
          </cell>
          <cell r="CB489" t="b">
            <v>0</v>
          </cell>
          <cell r="CD489" t="b">
            <v>0</v>
          </cell>
          <cell r="CE489" t="b">
            <v>0</v>
          </cell>
          <cell r="CG489" t="b">
            <v>0</v>
          </cell>
          <cell r="CH489" t="b">
            <v>0</v>
          </cell>
          <cell r="CP489" t="str">
            <v>ERWINWON</v>
          </cell>
          <cell r="CT489" t="b">
            <v>0</v>
          </cell>
          <cell r="CV489" t="b">
            <v>0</v>
          </cell>
          <cell r="CX489" t="b">
            <v>0</v>
          </cell>
          <cell r="CZ489" t="b">
            <v>0</v>
          </cell>
          <cell r="DB489" t="b">
            <v>0</v>
          </cell>
          <cell r="DD489" t="b">
            <v>0</v>
          </cell>
          <cell r="DF489" t="b">
            <v>0</v>
          </cell>
          <cell r="DH489" t="b">
            <v>0</v>
          </cell>
          <cell r="DJ489" t="b">
            <v>0</v>
          </cell>
          <cell r="DL489" t="b">
            <v>0</v>
          </cell>
          <cell r="DN489" t="b">
            <v>0</v>
          </cell>
          <cell r="DP489" t="b">
            <v>0</v>
          </cell>
          <cell r="DV489">
            <v>0</v>
          </cell>
          <cell r="DX489">
            <v>0</v>
          </cell>
          <cell r="DZ489">
            <v>0</v>
          </cell>
          <cell r="EB489">
            <v>0</v>
          </cell>
          <cell r="ED489">
            <v>0</v>
          </cell>
          <cell r="EF489">
            <v>0</v>
          </cell>
          <cell r="EJ489">
            <v>0</v>
          </cell>
          <cell r="EL489">
            <v>0</v>
          </cell>
          <cell r="EN489">
            <v>0</v>
          </cell>
          <cell r="EP489">
            <v>0</v>
          </cell>
          <cell r="ER489">
            <v>0</v>
          </cell>
          <cell r="ET489">
            <v>0</v>
          </cell>
          <cell r="EX489">
            <v>0</v>
          </cell>
          <cell r="EZ489">
            <v>0</v>
          </cell>
          <cell r="FD489">
            <v>0</v>
          </cell>
          <cell r="FF489">
            <v>0</v>
          </cell>
        </row>
        <row r="490">
          <cell r="A490" t="str">
            <v>LandvindDK-East-2024</v>
          </cell>
          <cell r="B490" t="str">
            <v>DK-East</v>
          </cell>
          <cell r="G490">
            <v>19.999999999999943</v>
          </cell>
          <cell r="H490">
            <v>0</v>
          </cell>
          <cell r="N490">
            <v>59.681628511304794</v>
          </cell>
          <cell r="AK490">
            <v>19.999999999999943</v>
          </cell>
          <cell r="AL490">
            <v>0</v>
          </cell>
          <cell r="AN490">
            <v>0</v>
          </cell>
          <cell r="AO490">
            <v>2.8160999999999921</v>
          </cell>
          <cell r="AP490">
            <v>938.6999999999972</v>
          </cell>
          <cell r="AQ490">
            <v>0</v>
          </cell>
          <cell r="BG490" t="b">
            <v>0</v>
          </cell>
          <cell r="BO490" t="b">
            <v>0</v>
          </cell>
          <cell r="CA490" t="b">
            <v>0</v>
          </cell>
          <cell r="CB490" t="b">
            <v>0</v>
          </cell>
          <cell r="CD490" t="b">
            <v>0</v>
          </cell>
          <cell r="CE490" t="b">
            <v>0</v>
          </cell>
          <cell r="CG490" t="b">
            <v>0</v>
          </cell>
          <cell r="CH490" t="b">
            <v>0</v>
          </cell>
          <cell r="CP490" t="str">
            <v>ERWINWON</v>
          </cell>
          <cell r="CT490" t="b">
            <v>0</v>
          </cell>
          <cell r="CV490" t="b">
            <v>0</v>
          </cell>
          <cell r="CX490" t="b">
            <v>0</v>
          </cell>
          <cell r="CZ490" t="b">
            <v>0</v>
          </cell>
          <cell r="DB490" t="b">
            <v>0</v>
          </cell>
          <cell r="DD490" t="b">
            <v>0</v>
          </cell>
          <cell r="DF490" t="b">
            <v>0</v>
          </cell>
          <cell r="DH490" t="b">
            <v>0</v>
          </cell>
          <cell r="DJ490" t="b">
            <v>0</v>
          </cell>
          <cell r="DL490" t="b">
            <v>0</v>
          </cell>
          <cell r="DN490" t="b">
            <v>0</v>
          </cell>
          <cell r="DP490" t="b">
            <v>0</v>
          </cell>
          <cell r="DV490">
            <v>0</v>
          </cell>
          <cell r="DX490">
            <v>0</v>
          </cell>
          <cell r="DZ490">
            <v>0</v>
          </cell>
          <cell r="EB490">
            <v>0</v>
          </cell>
          <cell r="ED490">
            <v>0</v>
          </cell>
          <cell r="EF490">
            <v>0</v>
          </cell>
          <cell r="EJ490">
            <v>0</v>
          </cell>
          <cell r="EL490">
            <v>0</v>
          </cell>
          <cell r="EN490">
            <v>0</v>
          </cell>
          <cell r="EP490">
            <v>0</v>
          </cell>
          <cell r="ER490">
            <v>0</v>
          </cell>
          <cell r="ET490">
            <v>0</v>
          </cell>
          <cell r="EX490">
            <v>0</v>
          </cell>
          <cell r="EZ490">
            <v>0</v>
          </cell>
          <cell r="FD490">
            <v>0</v>
          </cell>
          <cell r="FF490">
            <v>0</v>
          </cell>
        </row>
        <row r="491">
          <cell r="A491" t="str">
            <v>LandvindDK-East-2025</v>
          </cell>
          <cell r="B491" t="str">
            <v>DK-East</v>
          </cell>
          <cell r="G491">
            <v>20</v>
          </cell>
          <cell r="H491">
            <v>0</v>
          </cell>
          <cell r="N491">
            <v>59.681628511304957</v>
          </cell>
          <cell r="AK491">
            <v>20</v>
          </cell>
          <cell r="AL491">
            <v>0</v>
          </cell>
          <cell r="AN491">
            <v>0</v>
          </cell>
          <cell r="AO491">
            <v>2.7937500000000002</v>
          </cell>
          <cell r="AP491">
            <v>931.24999999999989</v>
          </cell>
          <cell r="AQ491">
            <v>0</v>
          </cell>
          <cell r="BG491" t="b">
            <v>0</v>
          </cell>
          <cell r="BO491" t="b">
            <v>0</v>
          </cell>
          <cell r="CA491" t="b">
            <v>0</v>
          </cell>
          <cell r="CB491" t="b">
            <v>0</v>
          </cell>
          <cell r="CD491" t="b">
            <v>0</v>
          </cell>
          <cell r="CE491" t="b">
            <v>0</v>
          </cell>
          <cell r="CG491" t="b">
            <v>0</v>
          </cell>
          <cell r="CH491" t="b">
            <v>0</v>
          </cell>
          <cell r="CP491" t="str">
            <v>ERWINWON</v>
          </cell>
          <cell r="CT491" t="b">
            <v>0</v>
          </cell>
          <cell r="CV491" t="b">
            <v>0</v>
          </cell>
          <cell r="CX491" t="b">
            <v>0</v>
          </cell>
          <cell r="CZ491" t="b">
            <v>0</v>
          </cell>
          <cell r="DB491" t="b">
            <v>0</v>
          </cell>
          <cell r="DD491" t="b">
            <v>0</v>
          </cell>
          <cell r="DF491" t="b">
            <v>0</v>
          </cell>
          <cell r="DH491" t="b">
            <v>0</v>
          </cell>
          <cell r="DJ491" t="b">
            <v>0</v>
          </cell>
          <cell r="DL491" t="b">
            <v>0</v>
          </cell>
          <cell r="DN491" t="b">
            <v>0</v>
          </cell>
          <cell r="DP491" t="b">
            <v>0</v>
          </cell>
          <cell r="DV491">
            <v>0</v>
          </cell>
          <cell r="DX491">
            <v>0</v>
          </cell>
          <cell r="DZ491">
            <v>0</v>
          </cell>
          <cell r="EB491">
            <v>0</v>
          </cell>
          <cell r="ED491">
            <v>0</v>
          </cell>
          <cell r="EF491">
            <v>0</v>
          </cell>
          <cell r="EJ491">
            <v>0</v>
          </cell>
          <cell r="EL491">
            <v>0</v>
          </cell>
          <cell r="EN491">
            <v>0</v>
          </cell>
          <cell r="EP491">
            <v>0</v>
          </cell>
          <cell r="ER491">
            <v>0</v>
          </cell>
          <cell r="ET491">
            <v>0</v>
          </cell>
          <cell r="EX491">
            <v>0</v>
          </cell>
          <cell r="EZ491">
            <v>0</v>
          </cell>
          <cell r="FD491">
            <v>0</v>
          </cell>
          <cell r="FF491">
            <v>0</v>
          </cell>
        </row>
        <row r="492">
          <cell r="A492" t="str">
            <v>LandvindDK-East-2025</v>
          </cell>
          <cell r="B492" t="str">
            <v>DK-East</v>
          </cell>
          <cell r="G492">
            <v>20</v>
          </cell>
          <cell r="H492">
            <v>0</v>
          </cell>
          <cell r="N492">
            <v>59.681628511304957</v>
          </cell>
          <cell r="AK492">
            <v>20</v>
          </cell>
          <cell r="AL492">
            <v>0</v>
          </cell>
          <cell r="AN492">
            <v>0</v>
          </cell>
          <cell r="AO492">
            <v>2.7937500000000002</v>
          </cell>
          <cell r="AP492">
            <v>931.24999999999989</v>
          </cell>
          <cell r="AQ492">
            <v>0</v>
          </cell>
          <cell r="BG492" t="b">
            <v>0</v>
          </cell>
          <cell r="BO492" t="b">
            <v>0</v>
          </cell>
          <cell r="CA492" t="b">
            <v>0</v>
          </cell>
          <cell r="CB492" t="b">
            <v>0</v>
          </cell>
          <cell r="CD492" t="b">
            <v>0</v>
          </cell>
          <cell r="CE492" t="b">
            <v>0</v>
          </cell>
          <cell r="CG492" t="b">
            <v>0</v>
          </cell>
          <cell r="CH492" t="b">
            <v>0</v>
          </cell>
          <cell r="CP492" t="str">
            <v>ERWINWON</v>
          </cell>
          <cell r="CT492" t="b">
            <v>0</v>
          </cell>
          <cell r="CV492" t="b">
            <v>0</v>
          </cell>
          <cell r="CX492" t="b">
            <v>0</v>
          </cell>
          <cell r="CZ492" t="b">
            <v>0</v>
          </cell>
          <cell r="DB492" t="b">
            <v>0</v>
          </cell>
          <cell r="DD492" t="b">
            <v>0</v>
          </cell>
          <cell r="DF492" t="b">
            <v>0</v>
          </cell>
          <cell r="DH492" t="b">
            <v>0</v>
          </cell>
          <cell r="DJ492" t="b">
            <v>0</v>
          </cell>
          <cell r="DL492" t="b">
            <v>0</v>
          </cell>
          <cell r="DN492" t="b">
            <v>0</v>
          </cell>
          <cell r="DP492" t="b">
            <v>0</v>
          </cell>
          <cell r="DV492">
            <v>0</v>
          </cell>
          <cell r="DX492">
            <v>0</v>
          </cell>
          <cell r="DZ492">
            <v>0</v>
          </cell>
          <cell r="EB492">
            <v>0</v>
          </cell>
          <cell r="ED492">
            <v>0</v>
          </cell>
          <cell r="EF492">
            <v>0</v>
          </cell>
          <cell r="EJ492">
            <v>0</v>
          </cell>
          <cell r="EL492">
            <v>0</v>
          </cell>
          <cell r="EN492">
            <v>0</v>
          </cell>
          <cell r="EP492">
            <v>0</v>
          </cell>
          <cell r="ER492">
            <v>0</v>
          </cell>
          <cell r="ET492">
            <v>0</v>
          </cell>
          <cell r="EX492">
            <v>0</v>
          </cell>
          <cell r="EZ492">
            <v>0</v>
          </cell>
          <cell r="FD492">
            <v>0</v>
          </cell>
          <cell r="FF492">
            <v>0</v>
          </cell>
        </row>
        <row r="493">
          <cell r="A493" t="str">
            <v>LandvindDK-East-2026</v>
          </cell>
          <cell r="B493" t="str">
            <v>DK-East</v>
          </cell>
          <cell r="G493">
            <v>20</v>
          </cell>
          <cell r="H493">
            <v>0</v>
          </cell>
          <cell r="N493">
            <v>59.681628511304957</v>
          </cell>
          <cell r="AK493">
            <v>20</v>
          </cell>
          <cell r="AL493">
            <v>0</v>
          </cell>
          <cell r="AN493">
            <v>0</v>
          </cell>
          <cell r="AO493">
            <v>2.7714000000000008</v>
          </cell>
          <cell r="AP493">
            <v>923.79999999999984</v>
          </cell>
          <cell r="AQ493">
            <v>0</v>
          </cell>
          <cell r="BG493" t="b">
            <v>0</v>
          </cell>
          <cell r="BO493" t="b">
            <v>0</v>
          </cell>
          <cell r="CA493" t="b">
            <v>0</v>
          </cell>
          <cell r="CB493" t="b">
            <v>0</v>
          </cell>
          <cell r="CD493" t="b">
            <v>0</v>
          </cell>
          <cell r="CE493" t="b">
            <v>0</v>
          </cell>
          <cell r="CG493" t="b">
            <v>0</v>
          </cell>
          <cell r="CH493" t="b">
            <v>0</v>
          </cell>
          <cell r="CP493" t="str">
            <v>ERWINWON</v>
          </cell>
          <cell r="CT493" t="b">
            <v>0</v>
          </cell>
          <cell r="CV493" t="b">
            <v>0</v>
          </cell>
          <cell r="CX493" t="b">
            <v>0</v>
          </cell>
          <cell r="CZ493" t="b">
            <v>0</v>
          </cell>
          <cell r="DB493" t="b">
            <v>0</v>
          </cell>
          <cell r="DD493" t="b">
            <v>0</v>
          </cell>
          <cell r="DF493" t="b">
            <v>0</v>
          </cell>
          <cell r="DH493" t="b">
            <v>0</v>
          </cell>
          <cell r="DJ493" t="b">
            <v>0</v>
          </cell>
          <cell r="DL493" t="b">
            <v>0</v>
          </cell>
          <cell r="DN493" t="b">
            <v>0</v>
          </cell>
          <cell r="DP493" t="b">
            <v>0</v>
          </cell>
          <cell r="DV493">
            <v>0</v>
          </cell>
          <cell r="DX493">
            <v>0</v>
          </cell>
          <cell r="DZ493">
            <v>0</v>
          </cell>
          <cell r="EB493">
            <v>0</v>
          </cell>
          <cell r="ED493">
            <v>0</v>
          </cell>
          <cell r="EF493">
            <v>0</v>
          </cell>
          <cell r="EJ493">
            <v>0</v>
          </cell>
          <cell r="EL493">
            <v>0</v>
          </cell>
          <cell r="EN493">
            <v>0</v>
          </cell>
          <cell r="EP493">
            <v>0</v>
          </cell>
          <cell r="ER493">
            <v>0</v>
          </cell>
          <cell r="ET493">
            <v>0</v>
          </cell>
          <cell r="EX493">
            <v>0</v>
          </cell>
          <cell r="EZ493">
            <v>0</v>
          </cell>
          <cell r="FD493">
            <v>0</v>
          </cell>
          <cell r="FF493">
            <v>0</v>
          </cell>
        </row>
        <row r="494">
          <cell r="A494" t="str">
            <v>LandvindDK-East-2026</v>
          </cell>
          <cell r="B494" t="str">
            <v>DK-East</v>
          </cell>
          <cell r="G494">
            <v>20</v>
          </cell>
          <cell r="H494">
            <v>0</v>
          </cell>
          <cell r="N494">
            <v>59.681628511304957</v>
          </cell>
          <cell r="AK494">
            <v>20</v>
          </cell>
          <cell r="AL494">
            <v>0</v>
          </cell>
          <cell r="AN494">
            <v>0</v>
          </cell>
          <cell r="AO494">
            <v>2.7714000000000008</v>
          </cell>
          <cell r="AP494">
            <v>923.79999999999984</v>
          </cell>
          <cell r="AQ494">
            <v>0</v>
          </cell>
          <cell r="BG494" t="b">
            <v>0</v>
          </cell>
          <cell r="BO494" t="b">
            <v>0</v>
          </cell>
          <cell r="CA494" t="b">
            <v>0</v>
          </cell>
          <cell r="CB494" t="b">
            <v>0</v>
          </cell>
          <cell r="CD494" t="b">
            <v>0</v>
          </cell>
          <cell r="CE494" t="b">
            <v>0</v>
          </cell>
          <cell r="CG494" t="b">
            <v>0</v>
          </cell>
          <cell r="CH494" t="b">
            <v>0</v>
          </cell>
          <cell r="CP494" t="str">
            <v>ERWINWON</v>
          </cell>
          <cell r="CT494" t="b">
            <v>0</v>
          </cell>
          <cell r="CV494" t="b">
            <v>0</v>
          </cell>
          <cell r="CX494" t="b">
            <v>0</v>
          </cell>
          <cell r="CZ494" t="b">
            <v>0</v>
          </cell>
          <cell r="DB494" t="b">
            <v>0</v>
          </cell>
          <cell r="DD494" t="b">
            <v>0</v>
          </cell>
          <cell r="DF494" t="b">
            <v>0</v>
          </cell>
          <cell r="DH494" t="b">
            <v>0</v>
          </cell>
          <cell r="DJ494" t="b">
            <v>0</v>
          </cell>
          <cell r="DL494" t="b">
            <v>0</v>
          </cell>
          <cell r="DN494" t="b">
            <v>0</v>
          </cell>
          <cell r="DP494" t="b">
            <v>0</v>
          </cell>
          <cell r="DV494">
            <v>0</v>
          </cell>
          <cell r="DX494">
            <v>0</v>
          </cell>
          <cell r="DZ494">
            <v>0</v>
          </cell>
          <cell r="EB494">
            <v>0</v>
          </cell>
          <cell r="ED494">
            <v>0</v>
          </cell>
          <cell r="EF494">
            <v>0</v>
          </cell>
          <cell r="EJ494">
            <v>0</v>
          </cell>
          <cell r="EL494">
            <v>0</v>
          </cell>
          <cell r="EN494">
            <v>0</v>
          </cell>
          <cell r="EP494">
            <v>0</v>
          </cell>
          <cell r="ER494">
            <v>0</v>
          </cell>
          <cell r="ET494">
            <v>0</v>
          </cell>
          <cell r="EX494">
            <v>0</v>
          </cell>
          <cell r="EZ494">
            <v>0</v>
          </cell>
          <cell r="FD494">
            <v>0</v>
          </cell>
          <cell r="FF494">
            <v>0</v>
          </cell>
        </row>
        <row r="495">
          <cell r="A495" t="str">
            <v>LandvindDK-East-2027</v>
          </cell>
          <cell r="B495" t="str">
            <v>DK-East</v>
          </cell>
          <cell r="G495">
            <v>20</v>
          </cell>
          <cell r="H495">
            <v>0</v>
          </cell>
          <cell r="N495">
            <v>59.681628511304957</v>
          </cell>
          <cell r="AK495">
            <v>20</v>
          </cell>
          <cell r="AL495">
            <v>0</v>
          </cell>
          <cell r="AN495">
            <v>0</v>
          </cell>
          <cell r="AO495">
            <v>2.7490500000000004</v>
          </cell>
          <cell r="AP495">
            <v>916.3499999999998</v>
          </cell>
          <cell r="AQ495">
            <v>0</v>
          </cell>
          <cell r="BG495" t="b">
            <v>0</v>
          </cell>
          <cell r="BO495" t="b">
            <v>0</v>
          </cell>
          <cell r="CA495" t="b">
            <v>0</v>
          </cell>
          <cell r="CB495" t="b">
            <v>0</v>
          </cell>
          <cell r="CD495" t="b">
            <v>0</v>
          </cell>
          <cell r="CE495" t="b">
            <v>0</v>
          </cell>
          <cell r="CG495" t="b">
            <v>0</v>
          </cell>
          <cell r="CH495" t="b">
            <v>0</v>
          </cell>
          <cell r="CP495" t="str">
            <v>ERWINWON</v>
          </cell>
          <cell r="CT495" t="b">
            <v>0</v>
          </cell>
          <cell r="CV495" t="b">
            <v>0</v>
          </cell>
          <cell r="CX495" t="b">
            <v>0</v>
          </cell>
          <cell r="CZ495" t="b">
            <v>0</v>
          </cell>
          <cell r="DB495" t="b">
            <v>0</v>
          </cell>
          <cell r="DD495" t="b">
            <v>0</v>
          </cell>
          <cell r="DF495" t="b">
            <v>0</v>
          </cell>
          <cell r="DH495" t="b">
            <v>0</v>
          </cell>
          <cell r="DJ495" t="b">
            <v>0</v>
          </cell>
          <cell r="DL495" t="b">
            <v>0</v>
          </cell>
          <cell r="DN495" t="b">
            <v>0</v>
          </cell>
          <cell r="DP495" t="b">
            <v>0</v>
          </cell>
          <cell r="DV495">
            <v>0</v>
          </cell>
          <cell r="DX495">
            <v>0</v>
          </cell>
          <cell r="DZ495">
            <v>0</v>
          </cell>
          <cell r="EB495">
            <v>0</v>
          </cell>
          <cell r="ED495">
            <v>0</v>
          </cell>
          <cell r="EF495">
            <v>0</v>
          </cell>
          <cell r="EJ495">
            <v>0</v>
          </cell>
          <cell r="EL495">
            <v>0</v>
          </cell>
          <cell r="EN495">
            <v>0</v>
          </cell>
          <cell r="EP495">
            <v>0</v>
          </cell>
          <cell r="ER495">
            <v>0</v>
          </cell>
          <cell r="ET495">
            <v>0</v>
          </cell>
          <cell r="EX495">
            <v>0</v>
          </cell>
          <cell r="EZ495">
            <v>0</v>
          </cell>
          <cell r="FD495">
            <v>0</v>
          </cell>
          <cell r="FF495">
            <v>0</v>
          </cell>
        </row>
        <row r="496">
          <cell r="A496" t="str">
            <v>LandvindDK-East-2027</v>
          </cell>
          <cell r="B496" t="str">
            <v>DK-East</v>
          </cell>
          <cell r="G496">
            <v>20</v>
          </cell>
          <cell r="H496">
            <v>0</v>
          </cell>
          <cell r="N496">
            <v>59.681628511304957</v>
          </cell>
          <cell r="AK496">
            <v>20</v>
          </cell>
          <cell r="AL496">
            <v>0</v>
          </cell>
          <cell r="AN496">
            <v>0</v>
          </cell>
          <cell r="AO496">
            <v>2.7490500000000004</v>
          </cell>
          <cell r="AP496">
            <v>916.3499999999998</v>
          </cell>
          <cell r="AQ496">
            <v>0</v>
          </cell>
          <cell r="BG496" t="b">
            <v>0</v>
          </cell>
          <cell r="BO496" t="b">
            <v>0</v>
          </cell>
          <cell r="CA496" t="b">
            <v>0</v>
          </cell>
          <cell r="CB496" t="b">
            <v>0</v>
          </cell>
          <cell r="CD496" t="b">
            <v>0</v>
          </cell>
          <cell r="CE496" t="b">
            <v>0</v>
          </cell>
          <cell r="CG496" t="b">
            <v>0</v>
          </cell>
          <cell r="CH496" t="b">
            <v>0</v>
          </cell>
          <cell r="CP496" t="str">
            <v>ERWINWON</v>
          </cell>
          <cell r="CT496" t="b">
            <v>0</v>
          </cell>
          <cell r="CV496" t="b">
            <v>0</v>
          </cell>
          <cell r="CX496" t="b">
            <v>0</v>
          </cell>
          <cell r="CZ496" t="b">
            <v>0</v>
          </cell>
          <cell r="DB496" t="b">
            <v>0</v>
          </cell>
          <cell r="DD496" t="b">
            <v>0</v>
          </cell>
          <cell r="DF496" t="b">
            <v>0</v>
          </cell>
          <cell r="DH496" t="b">
            <v>0</v>
          </cell>
          <cell r="DJ496" t="b">
            <v>0</v>
          </cell>
          <cell r="DL496" t="b">
            <v>0</v>
          </cell>
          <cell r="DN496" t="b">
            <v>0</v>
          </cell>
          <cell r="DP496" t="b">
            <v>0</v>
          </cell>
          <cell r="DV496">
            <v>0</v>
          </cell>
          <cell r="DX496">
            <v>0</v>
          </cell>
          <cell r="DZ496">
            <v>0</v>
          </cell>
          <cell r="EB496">
            <v>0</v>
          </cell>
          <cell r="ED496">
            <v>0</v>
          </cell>
          <cell r="EF496">
            <v>0</v>
          </cell>
          <cell r="EJ496">
            <v>0</v>
          </cell>
          <cell r="EL496">
            <v>0</v>
          </cell>
          <cell r="EN496">
            <v>0</v>
          </cell>
          <cell r="EP496">
            <v>0</v>
          </cell>
          <cell r="ER496">
            <v>0</v>
          </cell>
          <cell r="ET496">
            <v>0</v>
          </cell>
          <cell r="EX496">
            <v>0</v>
          </cell>
          <cell r="EZ496">
            <v>0</v>
          </cell>
          <cell r="FD496">
            <v>0</v>
          </cell>
          <cell r="FF496">
            <v>0</v>
          </cell>
        </row>
        <row r="497">
          <cell r="A497" t="str">
            <v>LandvindDK-East-2028</v>
          </cell>
          <cell r="B497" t="str">
            <v>DK-East</v>
          </cell>
          <cell r="G497">
            <v>17.338400000000178</v>
          </cell>
          <cell r="H497">
            <v>0</v>
          </cell>
          <cell r="N497">
            <v>51.739197389021029</v>
          </cell>
          <cell r="AK497">
            <v>17.338400000000178</v>
          </cell>
          <cell r="AL497">
            <v>0</v>
          </cell>
          <cell r="AN497">
            <v>0</v>
          </cell>
          <cell r="AO497">
            <v>2.3638307640000251</v>
          </cell>
          <cell r="AP497">
            <v>787.94358800000782</v>
          </cell>
          <cell r="AQ497">
            <v>0</v>
          </cell>
          <cell r="BG497" t="b">
            <v>0</v>
          </cell>
          <cell r="BO497" t="b">
            <v>0</v>
          </cell>
          <cell r="CA497" t="b">
            <v>0</v>
          </cell>
          <cell r="CB497" t="b">
            <v>0</v>
          </cell>
          <cell r="CD497" t="b">
            <v>0</v>
          </cell>
          <cell r="CE497" t="b">
            <v>0</v>
          </cell>
          <cell r="CG497" t="b">
            <v>0</v>
          </cell>
          <cell r="CH497" t="b">
            <v>0</v>
          </cell>
          <cell r="CP497" t="str">
            <v>ERWINWON</v>
          </cell>
          <cell r="CT497" t="b">
            <v>0</v>
          </cell>
          <cell r="CV497" t="b">
            <v>0</v>
          </cell>
          <cell r="CX497" t="b">
            <v>0</v>
          </cell>
          <cell r="CZ497" t="b">
            <v>0</v>
          </cell>
          <cell r="DB497" t="b">
            <v>0</v>
          </cell>
          <cell r="DD497" t="b">
            <v>0</v>
          </cell>
          <cell r="DF497" t="b">
            <v>0</v>
          </cell>
          <cell r="DH497" t="b">
            <v>0</v>
          </cell>
          <cell r="DJ497" t="b">
            <v>0</v>
          </cell>
          <cell r="DL497" t="b">
            <v>0</v>
          </cell>
          <cell r="DN497" t="b">
            <v>0</v>
          </cell>
          <cell r="DP497" t="b">
            <v>0</v>
          </cell>
          <cell r="DV497">
            <v>0</v>
          </cell>
          <cell r="DX497">
            <v>0</v>
          </cell>
          <cell r="DZ497">
            <v>0</v>
          </cell>
          <cell r="EB497">
            <v>0</v>
          </cell>
          <cell r="ED497">
            <v>0</v>
          </cell>
          <cell r="EF497">
            <v>0</v>
          </cell>
          <cell r="EJ497">
            <v>0</v>
          </cell>
          <cell r="EL497">
            <v>0</v>
          </cell>
          <cell r="EN497">
            <v>0</v>
          </cell>
          <cell r="EP497">
            <v>0</v>
          </cell>
          <cell r="ER497">
            <v>0</v>
          </cell>
          <cell r="ET497">
            <v>0</v>
          </cell>
          <cell r="EX497">
            <v>0</v>
          </cell>
          <cell r="EZ497">
            <v>0</v>
          </cell>
          <cell r="FD497">
            <v>0</v>
          </cell>
          <cell r="FF497">
            <v>0</v>
          </cell>
        </row>
        <row r="498">
          <cell r="A498" t="str">
            <v>LandvindDK-East-2028</v>
          </cell>
          <cell r="B498" t="str">
            <v>DK-East</v>
          </cell>
          <cell r="G498">
            <v>17.338400000000178</v>
          </cell>
          <cell r="H498">
            <v>0</v>
          </cell>
          <cell r="N498">
            <v>51.739197389021029</v>
          </cell>
          <cell r="AK498">
            <v>17.338400000000178</v>
          </cell>
          <cell r="AL498">
            <v>0</v>
          </cell>
          <cell r="AN498">
            <v>0</v>
          </cell>
          <cell r="AO498">
            <v>2.3638307640000251</v>
          </cell>
          <cell r="AP498">
            <v>787.94358800000782</v>
          </cell>
          <cell r="AQ498">
            <v>0</v>
          </cell>
          <cell r="BG498" t="b">
            <v>0</v>
          </cell>
          <cell r="BO498" t="b">
            <v>0</v>
          </cell>
          <cell r="CA498" t="b">
            <v>0</v>
          </cell>
          <cell r="CB498" t="b">
            <v>0</v>
          </cell>
          <cell r="CD498" t="b">
            <v>0</v>
          </cell>
          <cell r="CE498" t="b">
            <v>0</v>
          </cell>
          <cell r="CG498" t="b">
            <v>0</v>
          </cell>
          <cell r="CH498" t="b">
            <v>0</v>
          </cell>
          <cell r="CP498" t="str">
            <v>ERWINWON</v>
          </cell>
          <cell r="CT498" t="b">
            <v>0</v>
          </cell>
          <cell r="CV498" t="b">
            <v>0</v>
          </cell>
          <cell r="CX498" t="b">
            <v>0</v>
          </cell>
          <cell r="CZ498" t="b">
            <v>0</v>
          </cell>
          <cell r="DB498" t="b">
            <v>0</v>
          </cell>
          <cell r="DD498" t="b">
            <v>0</v>
          </cell>
          <cell r="DF498" t="b">
            <v>0</v>
          </cell>
          <cell r="DH498" t="b">
            <v>0</v>
          </cell>
          <cell r="DJ498" t="b">
            <v>0</v>
          </cell>
          <cell r="DL498" t="b">
            <v>0</v>
          </cell>
          <cell r="DN498" t="b">
            <v>0</v>
          </cell>
          <cell r="DP498" t="b">
            <v>0</v>
          </cell>
          <cell r="DV498">
            <v>0</v>
          </cell>
          <cell r="DX498">
            <v>0</v>
          </cell>
          <cell r="DZ498">
            <v>0</v>
          </cell>
          <cell r="EB498">
            <v>0</v>
          </cell>
          <cell r="ED498">
            <v>0</v>
          </cell>
          <cell r="EF498">
            <v>0</v>
          </cell>
          <cell r="EJ498">
            <v>0</v>
          </cell>
          <cell r="EL498">
            <v>0</v>
          </cell>
          <cell r="EN498">
            <v>0</v>
          </cell>
          <cell r="EP498">
            <v>0</v>
          </cell>
          <cell r="ER498">
            <v>0</v>
          </cell>
          <cell r="ET498">
            <v>0</v>
          </cell>
          <cell r="EX498">
            <v>0</v>
          </cell>
          <cell r="EZ498">
            <v>0</v>
          </cell>
          <cell r="FD498">
            <v>0</v>
          </cell>
          <cell r="FF498">
            <v>0</v>
          </cell>
        </row>
        <row r="499">
          <cell r="A499" t="str">
            <v>LandvindDK-East-2029</v>
          </cell>
          <cell r="B499" t="str">
            <v>DK-East</v>
          </cell>
          <cell r="G499">
            <v>14.517000000000003</v>
          </cell>
          <cell r="H499">
            <v>0</v>
          </cell>
          <cell r="N499">
            <v>43.319910054930716</v>
          </cell>
          <cell r="AK499">
            <v>14.517000000000003</v>
          </cell>
          <cell r="AL499">
            <v>0</v>
          </cell>
          <cell r="AN499">
            <v>0</v>
          </cell>
          <cell r="AO499">
            <v>1.9629524475000011</v>
          </cell>
          <cell r="AP499">
            <v>654.31748249999987</v>
          </cell>
          <cell r="AQ499">
            <v>0</v>
          </cell>
          <cell r="BG499" t="b">
            <v>0</v>
          </cell>
          <cell r="BO499" t="b">
            <v>0</v>
          </cell>
          <cell r="CA499" t="b">
            <v>0</v>
          </cell>
          <cell r="CB499" t="b">
            <v>0</v>
          </cell>
          <cell r="CD499" t="b">
            <v>0</v>
          </cell>
          <cell r="CE499" t="b">
            <v>0</v>
          </cell>
          <cell r="CG499" t="b">
            <v>0</v>
          </cell>
          <cell r="CH499" t="b">
            <v>0</v>
          </cell>
          <cell r="CP499" t="str">
            <v>ERWINWON</v>
          </cell>
          <cell r="CT499" t="b">
            <v>0</v>
          </cell>
          <cell r="CV499" t="b">
            <v>0</v>
          </cell>
          <cell r="CX499" t="b">
            <v>0</v>
          </cell>
          <cell r="CZ499" t="b">
            <v>0</v>
          </cell>
          <cell r="DB499" t="b">
            <v>0</v>
          </cell>
          <cell r="DD499" t="b">
            <v>0</v>
          </cell>
          <cell r="DF499" t="b">
            <v>0</v>
          </cell>
          <cell r="DH499" t="b">
            <v>0</v>
          </cell>
          <cell r="DJ499" t="b">
            <v>0</v>
          </cell>
          <cell r="DL499" t="b">
            <v>0</v>
          </cell>
          <cell r="DN499" t="b">
            <v>0</v>
          </cell>
          <cell r="DP499" t="b">
            <v>0</v>
          </cell>
          <cell r="DV499">
            <v>0</v>
          </cell>
          <cell r="DX499">
            <v>0</v>
          </cell>
          <cell r="DZ499">
            <v>0</v>
          </cell>
          <cell r="EB499">
            <v>0</v>
          </cell>
          <cell r="ED499">
            <v>0</v>
          </cell>
          <cell r="EF499">
            <v>0</v>
          </cell>
          <cell r="EJ499">
            <v>0</v>
          </cell>
          <cell r="EL499">
            <v>0</v>
          </cell>
          <cell r="EN499">
            <v>0</v>
          </cell>
          <cell r="EP499">
            <v>0</v>
          </cell>
          <cell r="ER499">
            <v>0</v>
          </cell>
          <cell r="ET499">
            <v>0</v>
          </cell>
          <cell r="EX499">
            <v>0</v>
          </cell>
          <cell r="EZ499">
            <v>0</v>
          </cell>
          <cell r="FD499">
            <v>0</v>
          </cell>
          <cell r="FF499">
            <v>0</v>
          </cell>
        </row>
        <row r="500">
          <cell r="A500" t="str">
            <v>LandvindDK-East-2029</v>
          </cell>
          <cell r="B500" t="str">
            <v>DK-East</v>
          </cell>
          <cell r="G500">
            <v>14.517000000000003</v>
          </cell>
          <cell r="H500">
            <v>0</v>
          </cell>
          <cell r="N500">
            <v>43.319910054930716</v>
          </cell>
          <cell r="AK500">
            <v>14.517000000000003</v>
          </cell>
          <cell r="AL500">
            <v>0</v>
          </cell>
          <cell r="AN500">
            <v>0</v>
          </cell>
          <cell r="AO500">
            <v>1.9629524475000011</v>
          </cell>
          <cell r="AP500">
            <v>654.31748249999987</v>
          </cell>
          <cell r="AQ500">
            <v>0</v>
          </cell>
          <cell r="BG500" t="b">
            <v>0</v>
          </cell>
          <cell r="BO500" t="b">
            <v>0</v>
          </cell>
          <cell r="CA500" t="b">
            <v>0</v>
          </cell>
          <cell r="CB500" t="b">
            <v>0</v>
          </cell>
          <cell r="CD500" t="b">
            <v>0</v>
          </cell>
          <cell r="CE500" t="b">
            <v>0</v>
          </cell>
          <cell r="CG500" t="b">
            <v>0</v>
          </cell>
          <cell r="CH500" t="b">
            <v>0</v>
          </cell>
          <cell r="CP500" t="str">
            <v>ERWINWON</v>
          </cell>
          <cell r="CT500" t="b">
            <v>0</v>
          </cell>
          <cell r="CV500" t="b">
            <v>0</v>
          </cell>
          <cell r="CX500" t="b">
            <v>0</v>
          </cell>
          <cell r="CZ500" t="b">
            <v>0</v>
          </cell>
          <cell r="DB500" t="b">
            <v>0</v>
          </cell>
          <cell r="DD500" t="b">
            <v>0</v>
          </cell>
          <cell r="DF500" t="b">
            <v>0</v>
          </cell>
          <cell r="DH500" t="b">
            <v>0</v>
          </cell>
          <cell r="DJ500" t="b">
            <v>0</v>
          </cell>
          <cell r="DL500" t="b">
            <v>0</v>
          </cell>
          <cell r="DN500" t="b">
            <v>0</v>
          </cell>
          <cell r="DP500" t="b">
            <v>0</v>
          </cell>
          <cell r="DV500">
            <v>0</v>
          </cell>
          <cell r="DX500">
            <v>0</v>
          </cell>
          <cell r="DZ500">
            <v>0</v>
          </cell>
          <cell r="EB500">
            <v>0</v>
          </cell>
          <cell r="ED500">
            <v>0</v>
          </cell>
          <cell r="EF500">
            <v>0</v>
          </cell>
          <cell r="EJ500">
            <v>0</v>
          </cell>
          <cell r="EL500">
            <v>0</v>
          </cell>
          <cell r="EN500">
            <v>0</v>
          </cell>
          <cell r="EP500">
            <v>0</v>
          </cell>
          <cell r="ER500">
            <v>0</v>
          </cell>
          <cell r="ET500">
            <v>0</v>
          </cell>
          <cell r="EX500">
            <v>0</v>
          </cell>
          <cell r="EZ500">
            <v>0</v>
          </cell>
          <cell r="FD500">
            <v>0</v>
          </cell>
          <cell r="FF500">
            <v>0</v>
          </cell>
        </row>
        <row r="501">
          <cell r="A501" t="str">
            <v>LandvindDK-East-2030</v>
          </cell>
          <cell r="B501" t="str">
            <v>DK-East</v>
          </cell>
          <cell r="G501">
            <v>22.874400000000009</v>
          </cell>
          <cell r="H501">
            <v>0</v>
          </cell>
          <cell r="N501">
            <v>68.259072160949742</v>
          </cell>
          <cell r="AK501">
            <v>22.874400000000009</v>
          </cell>
          <cell r="AL501">
            <v>0</v>
          </cell>
          <cell r="AN501">
            <v>0</v>
          </cell>
          <cell r="AO501">
            <v>3.0674570400000012</v>
          </cell>
          <cell r="AP501">
            <v>1022.4856800000005</v>
          </cell>
          <cell r="AQ501">
            <v>0</v>
          </cell>
          <cell r="BG501" t="b">
            <v>0</v>
          </cell>
          <cell r="BO501" t="b">
            <v>0</v>
          </cell>
          <cell r="CA501" t="b">
            <v>0</v>
          </cell>
          <cell r="CB501" t="b">
            <v>0</v>
          </cell>
          <cell r="CD501" t="b">
            <v>0</v>
          </cell>
          <cell r="CE501" t="b">
            <v>0</v>
          </cell>
          <cell r="CG501" t="b">
            <v>0</v>
          </cell>
          <cell r="CH501" t="b">
            <v>0</v>
          </cell>
          <cell r="CP501" t="str">
            <v>ERWINWON</v>
          </cell>
          <cell r="CT501" t="b">
            <v>0</v>
          </cell>
          <cell r="CV501" t="b">
            <v>0</v>
          </cell>
          <cell r="CX501" t="b">
            <v>0</v>
          </cell>
          <cell r="CZ501" t="b">
            <v>0</v>
          </cell>
          <cell r="DB501" t="b">
            <v>0</v>
          </cell>
          <cell r="DD501" t="b">
            <v>0</v>
          </cell>
          <cell r="DF501" t="b">
            <v>0</v>
          </cell>
          <cell r="DH501" t="b">
            <v>0</v>
          </cell>
          <cell r="DJ501" t="b">
            <v>0</v>
          </cell>
          <cell r="DL501" t="b">
            <v>0</v>
          </cell>
          <cell r="DN501" t="b">
            <v>0</v>
          </cell>
          <cell r="DP501" t="b">
            <v>0</v>
          </cell>
          <cell r="DV501">
            <v>0</v>
          </cell>
          <cell r="DX501">
            <v>0</v>
          </cell>
          <cell r="DZ501">
            <v>0</v>
          </cell>
          <cell r="EB501">
            <v>0</v>
          </cell>
          <cell r="ED501">
            <v>0</v>
          </cell>
          <cell r="EF501">
            <v>0</v>
          </cell>
          <cell r="EJ501">
            <v>0</v>
          </cell>
          <cell r="EL501">
            <v>0</v>
          </cell>
          <cell r="EN501">
            <v>0</v>
          </cell>
          <cell r="EP501">
            <v>0</v>
          </cell>
          <cell r="ER501">
            <v>0</v>
          </cell>
          <cell r="ET501">
            <v>0</v>
          </cell>
          <cell r="EX501">
            <v>0</v>
          </cell>
          <cell r="EZ501">
            <v>0</v>
          </cell>
          <cell r="FD501">
            <v>0</v>
          </cell>
          <cell r="FF501">
            <v>0</v>
          </cell>
        </row>
        <row r="502">
          <cell r="A502" t="str">
            <v>LandvindDK-East-2030</v>
          </cell>
          <cell r="B502" t="str">
            <v>DK-East</v>
          </cell>
          <cell r="G502">
            <v>22.874400000000009</v>
          </cell>
          <cell r="H502">
            <v>0</v>
          </cell>
          <cell r="N502">
            <v>68.259072160949742</v>
          </cell>
          <cell r="AK502">
            <v>22.874400000000009</v>
          </cell>
          <cell r="AL502">
            <v>0</v>
          </cell>
          <cell r="AN502">
            <v>0</v>
          </cell>
          <cell r="AO502">
            <v>3.0674570400000012</v>
          </cell>
          <cell r="AP502">
            <v>1022.4856800000005</v>
          </cell>
          <cell r="AQ502">
            <v>0</v>
          </cell>
          <cell r="BG502" t="b">
            <v>0</v>
          </cell>
          <cell r="BO502" t="b">
            <v>0</v>
          </cell>
          <cell r="CA502" t="b">
            <v>0</v>
          </cell>
          <cell r="CB502" t="b">
            <v>0</v>
          </cell>
          <cell r="CD502" t="b">
            <v>0</v>
          </cell>
          <cell r="CE502" t="b">
            <v>0</v>
          </cell>
          <cell r="CG502" t="b">
            <v>0</v>
          </cell>
          <cell r="CH502" t="b">
            <v>0</v>
          </cell>
          <cell r="CP502" t="str">
            <v>ERWINWON</v>
          </cell>
          <cell r="CT502" t="b">
            <v>0</v>
          </cell>
          <cell r="CV502" t="b">
            <v>0</v>
          </cell>
          <cell r="CX502" t="b">
            <v>0</v>
          </cell>
          <cell r="CZ502" t="b">
            <v>0</v>
          </cell>
          <cell r="DB502" t="b">
            <v>0</v>
          </cell>
          <cell r="DD502" t="b">
            <v>0</v>
          </cell>
          <cell r="DF502" t="b">
            <v>0</v>
          </cell>
          <cell r="DH502" t="b">
            <v>0</v>
          </cell>
          <cell r="DJ502" t="b">
            <v>0</v>
          </cell>
          <cell r="DL502" t="b">
            <v>0</v>
          </cell>
          <cell r="DN502" t="b">
            <v>0</v>
          </cell>
          <cell r="DP502" t="b">
            <v>0</v>
          </cell>
          <cell r="DV502">
            <v>0</v>
          </cell>
          <cell r="DX502">
            <v>0</v>
          </cell>
          <cell r="DZ502">
            <v>0</v>
          </cell>
          <cell r="EB502">
            <v>0</v>
          </cell>
          <cell r="ED502">
            <v>0</v>
          </cell>
          <cell r="EF502">
            <v>0</v>
          </cell>
          <cell r="EJ502">
            <v>0</v>
          </cell>
          <cell r="EL502">
            <v>0</v>
          </cell>
          <cell r="EN502">
            <v>0</v>
          </cell>
          <cell r="EP502">
            <v>0</v>
          </cell>
          <cell r="ER502">
            <v>0</v>
          </cell>
          <cell r="ET502">
            <v>0</v>
          </cell>
          <cell r="EX502">
            <v>0</v>
          </cell>
          <cell r="EZ502">
            <v>0</v>
          </cell>
          <cell r="FD502">
            <v>0</v>
          </cell>
          <cell r="FF502">
            <v>0</v>
          </cell>
        </row>
        <row r="503">
          <cell r="A503" t="str">
            <v>LandvindDK-East-2031</v>
          </cell>
          <cell r="B503" t="str">
            <v>DK-East</v>
          </cell>
          <cell r="G503">
            <v>31.434199999999962</v>
          </cell>
          <cell r="H503">
            <v>0</v>
          </cell>
          <cell r="N503">
            <v>93.802212347503016</v>
          </cell>
          <cell r="AK503">
            <v>31.434199999999962</v>
          </cell>
          <cell r="AL503">
            <v>0</v>
          </cell>
          <cell r="AN503">
            <v>0</v>
          </cell>
          <cell r="AO503">
            <v>4.2153262199999944</v>
          </cell>
          <cell r="AP503">
            <v>1405.1087399999983</v>
          </cell>
          <cell r="AQ503">
            <v>0</v>
          </cell>
          <cell r="BG503" t="b">
            <v>0</v>
          </cell>
          <cell r="BO503" t="b">
            <v>0</v>
          </cell>
          <cell r="CA503" t="b">
            <v>0</v>
          </cell>
          <cell r="CB503" t="b">
            <v>0</v>
          </cell>
          <cell r="CD503" t="b">
            <v>0</v>
          </cell>
          <cell r="CE503" t="b">
            <v>0</v>
          </cell>
          <cell r="CG503" t="b">
            <v>0</v>
          </cell>
          <cell r="CH503" t="b">
            <v>0</v>
          </cell>
          <cell r="CP503" t="str">
            <v>ERWINWON</v>
          </cell>
          <cell r="CT503" t="b">
            <v>0</v>
          </cell>
          <cell r="CV503" t="b">
            <v>0</v>
          </cell>
          <cell r="CX503" t="b">
            <v>0</v>
          </cell>
          <cell r="CZ503" t="b">
            <v>0</v>
          </cell>
          <cell r="DB503" t="b">
            <v>0</v>
          </cell>
          <cell r="DD503" t="b">
            <v>0</v>
          </cell>
          <cell r="DF503" t="b">
            <v>0</v>
          </cell>
          <cell r="DH503" t="b">
            <v>0</v>
          </cell>
          <cell r="DJ503" t="b">
            <v>0</v>
          </cell>
          <cell r="DL503" t="b">
            <v>0</v>
          </cell>
          <cell r="DN503" t="b">
            <v>0</v>
          </cell>
          <cell r="DP503" t="b">
            <v>0</v>
          </cell>
          <cell r="DV503">
            <v>0</v>
          </cell>
          <cell r="DX503">
            <v>0</v>
          </cell>
          <cell r="DZ503">
            <v>0</v>
          </cell>
          <cell r="EB503">
            <v>0</v>
          </cell>
          <cell r="ED503">
            <v>0</v>
          </cell>
          <cell r="EF503">
            <v>0</v>
          </cell>
          <cell r="EJ503">
            <v>0</v>
          </cell>
          <cell r="EL503">
            <v>0</v>
          </cell>
          <cell r="EN503">
            <v>0</v>
          </cell>
          <cell r="EP503">
            <v>0</v>
          </cell>
          <cell r="ER503">
            <v>0</v>
          </cell>
          <cell r="ET503">
            <v>0</v>
          </cell>
          <cell r="EX503">
            <v>0</v>
          </cell>
          <cell r="EZ503">
            <v>0</v>
          </cell>
          <cell r="FD503">
            <v>0</v>
          </cell>
          <cell r="FF503">
            <v>0</v>
          </cell>
        </row>
        <row r="504">
          <cell r="A504" t="str">
            <v>LandvindDK-East-2031</v>
          </cell>
          <cell r="B504" t="str">
            <v>DK-East</v>
          </cell>
          <cell r="G504">
            <v>31.434199999999962</v>
          </cell>
          <cell r="H504">
            <v>0</v>
          </cell>
          <cell r="N504">
            <v>93.802212347503016</v>
          </cell>
          <cell r="AK504">
            <v>31.434199999999962</v>
          </cell>
          <cell r="AL504">
            <v>0</v>
          </cell>
          <cell r="AN504">
            <v>0</v>
          </cell>
          <cell r="AO504">
            <v>4.2153262199999944</v>
          </cell>
          <cell r="AP504">
            <v>1405.1087399999983</v>
          </cell>
          <cell r="AQ504">
            <v>0</v>
          </cell>
          <cell r="BG504" t="b">
            <v>0</v>
          </cell>
          <cell r="BO504" t="b">
            <v>0</v>
          </cell>
          <cell r="CA504" t="b">
            <v>0</v>
          </cell>
          <cell r="CB504" t="b">
            <v>0</v>
          </cell>
          <cell r="CD504" t="b">
            <v>0</v>
          </cell>
          <cell r="CE504" t="b">
            <v>0</v>
          </cell>
          <cell r="CG504" t="b">
            <v>0</v>
          </cell>
          <cell r="CH504" t="b">
            <v>0</v>
          </cell>
          <cell r="CP504" t="str">
            <v>ERWINWON</v>
          </cell>
          <cell r="CT504" t="b">
            <v>0</v>
          </cell>
          <cell r="CV504" t="b">
            <v>0</v>
          </cell>
          <cell r="CX504" t="b">
            <v>0</v>
          </cell>
          <cell r="CZ504" t="b">
            <v>0</v>
          </cell>
          <cell r="DB504" t="b">
            <v>0</v>
          </cell>
          <cell r="DD504" t="b">
            <v>0</v>
          </cell>
          <cell r="DF504" t="b">
            <v>0</v>
          </cell>
          <cell r="DH504" t="b">
            <v>0</v>
          </cell>
          <cell r="DJ504" t="b">
            <v>0</v>
          </cell>
          <cell r="DL504" t="b">
            <v>0</v>
          </cell>
          <cell r="DN504" t="b">
            <v>0</v>
          </cell>
          <cell r="DP504" t="b">
            <v>0</v>
          </cell>
          <cell r="DV504">
            <v>0</v>
          </cell>
          <cell r="DX504">
            <v>0</v>
          </cell>
          <cell r="DZ504">
            <v>0</v>
          </cell>
          <cell r="EB504">
            <v>0</v>
          </cell>
          <cell r="ED504">
            <v>0</v>
          </cell>
          <cell r="EF504">
            <v>0</v>
          </cell>
          <cell r="EJ504">
            <v>0</v>
          </cell>
          <cell r="EL504">
            <v>0</v>
          </cell>
          <cell r="EN504">
            <v>0</v>
          </cell>
          <cell r="EP504">
            <v>0</v>
          </cell>
          <cell r="ER504">
            <v>0</v>
          </cell>
          <cell r="ET504">
            <v>0</v>
          </cell>
          <cell r="EX504">
            <v>0</v>
          </cell>
          <cell r="EZ504">
            <v>0</v>
          </cell>
          <cell r="FD504">
            <v>0</v>
          </cell>
          <cell r="FF504">
            <v>0</v>
          </cell>
        </row>
        <row r="505">
          <cell r="A505" t="str">
            <v>LandvindDK-East-2032</v>
          </cell>
          <cell r="B505" t="str">
            <v>DK-East</v>
          </cell>
          <cell r="G505">
            <v>39.846399999999988</v>
          </cell>
          <cell r="H505">
            <v>0</v>
          </cell>
          <cell r="N505">
            <v>118.90490211564307</v>
          </cell>
          <cell r="AK505">
            <v>39.846399999999988</v>
          </cell>
          <cell r="AL505">
            <v>0</v>
          </cell>
          <cell r="AN505">
            <v>0</v>
          </cell>
          <cell r="AO505">
            <v>5.3434022399999987</v>
          </cell>
          <cell r="AP505">
            <v>1781.1340799999996</v>
          </cell>
          <cell r="AQ505">
            <v>0</v>
          </cell>
          <cell r="BG505" t="b">
            <v>0</v>
          </cell>
          <cell r="BO505" t="b">
            <v>0</v>
          </cell>
          <cell r="CA505" t="b">
            <v>0</v>
          </cell>
          <cell r="CB505" t="b">
            <v>0</v>
          </cell>
          <cell r="CD505" t="b">
            <v>0</v>
          </cell>
          <cell r="CE505" t="b">
            <v>0</v>
          </cell>
          <cell r="CG505" t="b">
            <v>0</v>
          </cell>
          <cell r="CH505" t="b">
            <v>0</v>
          </cell>
          <cell r="CP505" t="str">
            <v>ERWINWON</v>
          </cell>
          <cell r="CT505" t="b">
            <v>0</v>
          </cell>
          <cell r="CV505" t="b">
            <v>0</v>
          </cell>
          <cell r="CX505" t="b">
            <v>0</v>
          </cell>
          <cell r="CZ505" t="b">
            <v>0</v>
          </cell>
          <cell r="DB505" t="b">
            <v>0</v>
          </cell>
          <cell r="DD505" t="b">
            <v>0</v>
          </cell>
          <cell r="DF505" t="b">
            <v>0</v>
          </cell>
          <cell r="DH505" t="b">
            <v>0</v>
          </cell>
          <cell r="DJ505" t="b">
            <v>0</v>
          </cell>
          <cell r="DL505" t="b">
            <v>0</v>
          </cell>
          <cell r="DN505" t="b">
            <v>0</v>
          </cell>
          <cell r="DP505" t="b">
            <v>0</v>
          </cell>
          <cell r="DV505">
            <v>0</v>
          </cell>
          <cell r="DX505">
            <v>0</v>
          </cell>
          <cell r="DZ505">
            <v>0</v>
          </cell>
          <cell r="EB505">
            <v>0</v>
          </cell>
          <cell r="ED505">
            <v>0</v>
          </cell>
          <cell r="EF505">
            <v>0</v>
          </cell>
          <cell r="EJ505">
            <v>0</v>
          </cell>
          <cell r="EL505">
            <v>0</v>
          </cell>
          <cell r="EN505">
            <v>0</v>
          </cell>
          <cell r="EP505">
            <v>0</v>
          </cell>
          <cell r="ER505">
            <v>0</v>
          </cell>
          <cell r="ET505">
            <v>0</v>
          </cell>
          <cell r="EX505">
            <v>0</v>
          </cell>
          <cell r="EZ505">
            <v>0</v>
          </cell>
          <cell r="FD505">
            <v>0</v>
          </cell>
          <cell r="FF505">
            <v>0</v>
          </cell>
        </row>
        <row r="506">
          <cell r="A506" t="str">
            <v>LandvindDK-East-2032</v>
          </cell>
          <cell r="B506" t="str">
            <v>DK-East</v>
          </cell>
          <cell r="G506">
            <v>39.846399999999988</v>
          </cell>
          <cell r="H506">
            <v>0</v>
          </cell>
          <cell r="N506">
            <v>118.90490211564307</v>
          </cell>
          <cell r="AK506">
            <v>39.846399999999988</v>
          </cell>
          <cell r="AL506">
            <v>0</v>
          </cell>
          <cell r="AN506">
            <v>0</v>
          </cell>
          <cell r="AO506">
            <v>5.3434022399999987</v>
          </cell>
          <cell r="AP506">
            <v>1781.1340799999996</v>
          </cell>
          <cell r="AQ506">
            <v>0</v>
          </cell>
          <cell r="BG506" t="b">
            <v>0</v>
          </cell>
          <cell r="BO506" t="b">
            <v>0</v>
          </cell>
          <cell r="CA506" t="b">
            <v>0</v>
          </cell>
          <cell r="CB506" t="b">
            <v>0</v>
          </cell>
          <cell r="CD506" t="b">
            <v>0</v>
          </cell>
          <cell r="CE506" t="b">
            <v>0</v>
          </cell>
          <cell r="CG506" t="b">
            <v>0</v>
          </cell>
          <cell r="CH506" t="b">
            <v>0</v>
          </cell>
          <cell r="CP506" t="str">
            <v>ERWINWON</v>
          </cell>
          <cell r="CT506" t="b">
            <v>0</v>
          </cell>
          <cell r="CV506" t="b">
            <v>0</v>
          </cell>
          <cell r="CX506" t="b">
            <v>0</v>
          </cell>
          <cell r="CZ506" t="b">
            <v>0</v>
          </cell>
          <cell r="DB506" t="b">
            <v>0</v>
          </cell>
          <cell r="DD506" t="b">
            <v>0</v>
          </cell>
          <cell r="DF506" t="b">
            <v>0</v>
          </cell>
          <cell r="DH506" t="b">
            <v>0</v>
          </cell>
          <cell r="DJ506" t="b">
            <v>0</v>
          </cell>
          <cell r="DL506" t="b">
            <v>0</v>
          </cell>
          <cell r="DN506" t="b">
            <v>0</v>
          </cell>
          <cell r="DP506" t="b">
            <v>0</v>
          </cell>
          <cell r="DV506">
            <v>0</v>
          </cell>
          <cell r="DX506">
            <v>0</v>
          </cell>
          <cell r="DZ506">
            <v>0</v>
          </cell>
          <cell r="EB506">
            <v>0</v>
          </cell>
          <cell r="ED506">
            <v>0</v>
          </cell>
          <cell r="EF506">
            <v>0</v>
          </cell>
          <cell r="EJ506">
            <v>0</v>
          </cell>
          <cell r="EL506">
            <v>0</v>
          </cell>
          <cell r="EN506">
            <v>0</v>
          </cell>
          <cell r="EP506">
            <v>0</v>
          </cell>
          <cell r="ER506">
            <v>0</v>
          </cell>
          <cell r="ET506">
            <v>0</v>
          </cell>
          <cell r="EX506">
            <v>0</v>
          </cell>
          <cell r="EZ506">
            <v>0</v>
          </cell>
          <cell r="FD506">
            <v>0</v>
          </cell>
          <cell r="FF506">
            <v>0</v>
          </cell>
        </row>
        <row r="507">
          <cell r="A507" t="str">
            <v>LandvindDK-East-2033</v>
          </cell>
          <cell r="B507" t="str">
            <v>DK-East</v>
          </cell>
          <cell r="G507">
            <v>30</v>
          </cell>
          <cell r="H507">
            <v>0</v>
          </cell>
          <cell r="N507">
            <v>89.52244276695744</v>
          </cell>
          <cell r="AK507">
            <v>30</v>
          </cell>
          <cell r="AL507">
            <v>0</v>
          </cell>
          <cell r="AN507">
            <v>0</v>
          </cell>
          <cell r="AO507">
            <v>4.0229999999999997</v>
          </cell>
          <cell r="AP507">
            <v>1341</v>
          </cell>
          <cell r="AQ507">
            <v>0</v>
          </cell>
          <cell r="BG507" t="b">
            <v>0</v>
          </cell>
          <cell r="BO507" t="b">
            <v>0</v>
          </cell>
          <cell r="CA507" t="b">
            <v>0</v>
          </cell>
          <cell r="CB507" t="b">
            <v>0</v>
          </cell>
          <cell r="CD507" t="b">
            <v>0</v>
          </cell>
          <cell r="CE507" t="b">
            <v>0</v>
          </cell>
          <cell r="CG507" t="b">
            <v>0</v>
          </cell>
          <cell r="CH507" t="b">
            <v>0</v>
          </cell>
          <cell r="CP507" t="str">
            <v>ERWINWON</v>
          </cell>
          <cell r="CT507" t="b">
            <v>0</v>
          </cell>
          <cell r="CV507" t="b">
            <v>0</v>
          </cell>
          <cell r="CX507" t="b">
            <v>0</v>
          </cell>
          <cell r="CZ507" t="b">
            <v>0</v>
          </cell>
          <cell r="DB507" t="b">
            <v>0</v>
          </cell>
          <cell r="DD507" t="b">
            <v>0</v>
          </cell>
          <cell r="DF507" t="b">
            <v>0</v>
          </cell>
          <cell r="DH507" t="b">
            <v>0</v>
          </cell>
          <cell r="DJ507" t="b">
            <v>0</v>
          </cell>
          <cell r="DL507" t="b">
            <v>0</v>
          </cell>
          <cell r="DN507" t="b">
            <v>0</v>
          </cell>
          <cell r="DP507" t="b">
            <v>0</v>
          </cell>
          <cell r="DV507">
            <v>0</v>
          </cell>
          <cell r="DX507">
            <v>0</v>
          </cell>
          <cell r="DZ507">
            <v>0</v>
          </cell>
          <cell r="EB507">
            <v>0</v>
          </cell>
          <cell r="ED507">
            <v>0</v>
          </cell>
          <cell r="EF507">
            <v>0</v>
          </cell>
          <cell r="EJ507">
            <v>0</v>
          </cell>
          <cell r="EL507">
            <v>0</v>
          </cell>
          <cell r="EN507">
            <v>0</v>
          </cell>
          <cell r="EP507">
            <v>0</v>
          </cell>
          <cell r="ER507">
            <v>0</v>
          </cell>
          <cell r="ET507">
            <v>0</v>
          </cell>
          <cell r="EX507">
            <v>0</v>
          </cell>
          <cell r="EZ507">
            <v>0</v>
          </cell>
          <cell r="FD507">
            <v>0</v>
          </cell>
          <cell r="FF507">
            <v>0</v>
          </cell>
        </row>
        <row r="508">
          <cell r="A508" t="str">
            <v>LandvindDK-East-2033</v>
          </cell>
          <cell r="B508" t="str">
            <v>DK-East</v>
          </cell>
          <cell r="G508">
            <v>30</v>
          </cell>
          <cell r="H508">
            <v>0</v>
          </cell>
          <cell r="N508">
            <v>89.52244276695744</v>
          </cell>
          <cell r="AK508">
            <v>30</v>
          </cell>
          <cell r="AL508">
            <v>0</v>
          </cell>
          <cell r="AN508">
            <v>0</v>
          </cell>
          <cell r="AO508">
            <v>4.0229999999999997</v>
          </cell>
          <cell r="AP508">
            <v>1341</v>
          </cell>
          <cell r="AQ508">
            <v>0</v>
          </cell>
          <cell r="BG508" t="b">
            <v>0</v>
          </cell>
          <cell r="BO508" t="b">
            <v>0</v>
          </cell>
          <cell r="CA508" t="b">
            <v>0</v>
          </cell>
          <cell r="CB508" t="b">
            <v>0</v>
          </cell>
          <cell r="CD508" t="b">
            <v>0</v>
          </cell>
          <cell r="CE508" t="b">
            <v>0</v>
          </cell>
          <cell r="CG508" t="b">
            <v>0</v>
          </cell>
          <cell r="CH508" t="b">
            <v>0</v>
          </cell>
          <cell r="CP508" t="str">
            <v>ERWINWON</v>
          </cell>
          <cell r="CT508" t="b">
            <v>0</v>
          </cell>
          <cell r="CV508" t="b">
            <v>0</v>
          </cell>
          <cell r="CX508" t="b">
            <v>0</v>
          </cell>
          <cell r="CZ508" t="b">
            <v>0</v>
          </cell>
          <cell r="DB508" t="b">
            <v>0</v>
          </cell>
          <cell r="DD508" t="b">
            <v>0</v>
          </cell>
          <cell r="DF508" t="b">
            <v>0</v>
          </cell>
          <cell r="DH508" t="b">
            <v>0</v>
          </cell>
          <cell r="DJ508" t="b">
            <v>0</v>
          </cell>
          <cell r="DL508" t="b">
            <v>0</v>
          </cell>
          <cell r="DN508" t="b">
            <v>0</v>
          </cell>
          <cell r="DP508" t="b">
            <v>0</v>
          </cell>
          <cell r="DV508">
            <v>0</v>
          </cell>
          <cell r="DX508">
            <v>0</v>
          </cell>
          <cell r="DZ508">
            <v>0</v>
          </cell>
          <cell r="EB508">
            <v>0</v>
          </cell>
          <cell r="ED508">
            <v>0</v>
          </cell>
          <cell r="EF508">
            <v>0</v>
          </cell>
          <cell r="EJ508">
            <v>0</v>
          </cell>
          <cell r="EL508">
            <v>0</v>
          </cell>
          <cell r="EN508">
            <v>0</v>
          </cell>
          <cell r="EP508">
            <v>0</v>
          </cell>
          <cell r="ER508">
            <v>0</v>
          </cell>
          <cell r="ET508">
            <v>0</v>
          </cell>
          <cell r="EX508">
            <v>0</v>
          </cell>
          <cell r="EZ508">
            <v>0</v>
          </cell>
          <cell r="FD508">
            <v>0</v>
          </cell>
          <cell r="FF508">
            <v>0</v>
          </cell>
        </row>
        <row r="509">
          <cell r="A509" t="str">
            <v>LandvindDK-East-2034</v>
          </cell>
          <cell r="B509" t="str">
            <v>DK-East</v>
          </cell>
          <cell r="G509">
            <v>10</v>
          </cell>
          <cell r="H509">
            <v>0</v>
          </cell>
          <cell r="N509">
            <v>29.840814255652479</v>
          </cell>
          <cell r="AK509">
            <v>10</v>
          </cell>
          <cell r="AL509">
            <v>0</v>
          </cell>
          <cell r="AN509">
            <v>0</v>
          </cell>
          <cell r="AO509">
            <v>1.341</v>
          </cell>
          <cell r="AP509">
            <v>447</v>
          </cell>
          <cell r="AQ509">
            <v>0</v>
          </cell>
          <cell r="BG509" t="b">
            <v>0</v>
          </cell>
          <cell r="BO509" t="b">
            <v>0</v>
          </cell>
          <cell r="CA509" t="b">
            <v>0</v>
          </cell>
          <cell r="CB509" t="b">
            <v>0</v>
          </cell>
          <cell r="CD509" t="b">
            <v>0</v>
          </cell>
          <cell r="CE509" t="b">
            <v>0</v>
          </cell>
          <cell r="CG509" t="b">
            <v>0</v>
          </cell>
          <cell r="CH509" t="b">
            <v>0</v>
          </cell>
          <cell r="CP509" t="str">
            <v>ERWINWON</v>
          </cell>
          <cell r="CT509" t="b">
            <v>0</v>
          </cell>
          <cell r="CV509" t="b">
            <v>0</v>
          </cell>
          <cell r="CX509" t="b">
            <v>0</v>
          </cell>
          <cell r="CZ509" t="b">
            <v>0</v>
          </cell>
          <cell r="DB509" t="b">
            <v>0</v>
          </cell>
          <cell r="DD509" t="b">
            <v>0</v>
          </cell>
          <cell r="DF509" t="b">
            <v>0</v>
          </cell>
          <cell r="DH509" t="b">
            <v>0</v>
          </cell>
          <cell r="DJ509" t="b">
            <v>0</v>
          </cell>
          <cell r="DL509" t="b">
            <v>0</v>
          </cell>
          <cell r="DN509" t="b">
            <v>0</v>
          </cell>
          <cell r="DP509" t="b">
            <v>0</v>
          </cell>
          <cell r="DV509">
            <v>0</v>
          </cell>
          <cell r="DX509">
            <v>0</v>
          </cell>
          <cell r="DZ509">
            <v>0</v>
          </cell>
          <cell r="EB509">
            <v>0</v>
          </cell>
          <cell r="ED509">
            <v>0</v>
          </cell>
          <cell r="EF509">
            <v>0</v>
          </cell>
          <cell r="EJ509">
            <v>0</v>
          </cell>
          <cell r="EL509">
            <v>0</v>
          </cell>
          <cell r="EN509">
            <v>0</v>
          </cell>
          <cell r="EP509">
            <v>0</v>
          </cell>
          <cell r="ER509">
            <v>0</v>
          </cell>
          <cell r="ET509">
            <v>0</v>
          </cell>
          <cell r="EX509">
            <v>0</v>
          </cell>
          <cell r="EZ509">
            <v>0</v>
          </cell>
          <cell r="FD509">
            <v>0</v>
          </cell>
          <cell r="FF509">
            <v>0</v>
          </cell>
        </row>
        <row r="510">
          <cell r="A510" t="str">
            <v>LandvindDK-East-2034</v>
          </cell>
          <cell r="B510" t="str">
            <v>DK-East</v>
          </cell>
          <cell r="G510">
            <v>10</v>
          </cell>
          <cell r="H510">
            <v>0</v>
          </cell>
          <cell r="N510">
            <v>29.840814255652479</v>
          </cell>
          <cell r="AK510">
            <v>10</v>
          </cell>
          <cell r="AL510">
            <v>0</v>
          </cell>
          <cell r="AN510">
            <v>0</v>
          </cell>
          <cell r="AO510">
            <v>1.341</v>
          </cell>
          <cell r="AP510">
            <v>447</v>
          </cell>
          <cell r="AQ510">
            <v>0</v>
          </cell>
          <cell r="BG510" t="b">
            <v>0</v>
          </cell>
          <cell r="BO510" t="b">
            <v>0</v>
          </cell>
          <cell r="CA510" t="b">
            <v>0</v>
          </cell>
          <cell r="CB510" t="b">
            <v>0</v>
          </cell>
          <cell r="CD510" t="b">
            <v>0</v>
          </cell>
          <cell r="CE510" t="b">
            <v>0</v>
          </cell>
          <cell r="CG510" t="b">
            <v>0</v>
          </cell>
          <cell r="CH510" t="b">
            <v>0</v>
          </cell>
          <cell r="CP510" t="str">
            <v>ERWINWON</v>
          </cell>
          <cell r="CT510" t="b">
            <v>0</v>
          </cell>
          <cell r="CV510" t="b">
            <v>0</v>
          </cell>
          <cell r="CX510" t="b">
            <v>0</v>
          </cell>
          <cell r="CZ510" t="b">
            <v>0</v>
          </cell>
          <cell r="DB510" t="b">
            <v>0</v>
          </cell>
          <cell r="DD510" t="b">
            <v>0</v>
          </cell>
          <cell r="DF510" t="b">
            <v>0</v>
          </cell>
          <cell r="DH510" t="b">
            <v>0</v>
          </cell>
          <cell r="DJ510" t="b">
            <v>0</v>
          </cell>
          <cell r="DL510" t="b">
            <v>0</v>
          </cell>
          <cell r="DN510" t="b">
            <v>0</v>
          </cell>
          <cell r="DP510" t="b">
            <v>0</v>
          </cell>
          <cell r="DV510">
            <v>0</v>
          </cell>
          <cell r="DX510">
            <v>0</v>
          </cell>
          <cell r="DZ510">
            <v>0</v>
          </cell>
          <cell r="EB510">
            <v>0</v>
          </cell>
          <cell r="ED510">
            <v>0</v>
          </cell>
          <cell r="EF510">
            <v>0</v>
          </cell>
          <cell r="EJ510">
            <v>0</v>
          </cell>
          <cell r="EL510">
            <v>0</v>
          </cell>
          <cell r="EN510">
            <v>0</v>
          </cell>
          <cell r="EP510">
            <v>0</v>
          </cell>
          <cell r="ER510">
            <v>0</v>
          </cell>
          <cell r="ET510">
            <v>0</v>
          </cell>
          <cell r="EX510">
            <v>0</v>
          </cell>
          <cell r="EZ510">
            <v>0</v>
          </cell>
          <cell r="FD510">
            <v>0</v>
          </cell>
          <cell r="FF510">
            <v>0</v>
          </cell>
        </row>
        <row r="511">
          <cell r="A511" t="str">
            <v>LandvindDK-East-2035</v>
          </cell>
          <cell r="B511" t="str">
            <v>DK-East</v>
          </cell>
          <cell r="G511">
            <v>10</v>
          </cell>
          <cell r="H511">
            <v>0</v>
          </cell>
          <cell r="N511">
            <v>29.840814255652479</v>
          </cell>
          <cell r="AK511">
            <v>10</v>
          </cell>
          <cell r="AL511">
            <v>0</v>
          </cell>
          <cell r="AN511">
            <v>0</v>
          </cell>
          <cell r="AO511">
            <v>1.341</v>
          </cell>
          <cell r="AP511">
            <v>447</v>
          </cell>
          <cell r="AQ511">
            <v>0</v>
          </cell>
          <cell r="BG511" t="b">
            <v>0</v>
          </cell>
          <cell r="BO511" t="b">
            <v>0</v>
          </cell>
          <cell r="CA511" t="b">
            <v>0</v>
          </cell>
          <cell r="CB511" t="b">
            <v>0</v>
          </cell>
          <cell r="CD511" t="b">
            <v>0</v>
          </cell>
          <cell r="CE511" t="b">
            <v>0</v>
          </cell>
          <cell r="CG511" t="b">
            <v>0</v>
          </cell>
          <cell r="CH511" t="b">
            <v>0</v>
          </cell>
          <cell r="CP511" t="str">
            <v>ERWINWON</v>
          </cell>
          <cell r="CT511" t="b">
            <v>0</v>
          </cell>
          <cell r="CV511" t="b">
            <v>0</v>
          </cell>
          <cell r="CX511" t="b">
            <v>0</v>
          </cell>
          <cell r="CZ511" t="b">
            <v>0</v>
          </cell>
          <cell r="DB511" t="b">
            <v>0</v>
          </cell>
          <cell r="DD511" t="b">
            <v>0</v>
          </cell>
          <cell r="DF511" t="b">
            <v>0</v>
          </cell>
          <cell r="DH511" t="b">
            <v>0</v>
          </cell>
          <cell r="DJ511" t="b">
            <v>0</v>
          </cell>
          <cell r="DL511" t="b">
            <v>0</v>
          </cell>
          <cell r="DN511" t="b">
            <v>0</v>
          </cell>
          <cell r="DP511" t="b">
            <v>0</v>
          </cell>
          <cell r="DV511">
            <v>0</v>
          </cell>
          <cell r="DX511">
            <v>0</v>
          </cell>
          <cell r="DZ511">
            <v>0</v>
          </cell>
          <cell r="EB511">
            <v>0</v>
          </cell>
          <cell r="ED511">
            <v>0</v>
          </cell>
          <cell r="EF511">
            <v>0</v>
          </cell>
          <cell r="EJ511">
            <v>0</v>
          </cell>
          <cell r="EL511">
            <v>0</v>
          </cell>
          <cell r="EN511">
            <v>0</v>
          </cell>
          <cell r="EP511">
            <v>0</v>
          </cell>
          <cell r="ER511">
            <v>0</v>
          </cell>
          <cell r="ET511">
            <v>0</v>
          </cell>
          <cell r="EX511">
            <v>0</v>
          </cell>
          <cell r="EZ511">
            <v>0</v>
          </cell>
          <cell r="FD511">
            <v>0</v>
          </cell>
          <cell r="FF511">
            <v>0</v>
          </cell>
        </row>
        <row r="512">
          <cell r="A512" t="str">
            <v>LandvindDK-East-2035</v>
          </cell>
          <cell r="B512" t="str">
            <v>DK-East</v>
          </cell>
          <cell r="G512">
            <v>10</v>
          </cell>
          <cell r="H512">
            <v>0</v>
          </cell>
          <cell r="N512">
            <v>29.840814255652479</v>
          </cell>
          <cell r="AK512">
            <v>10</v>
          </cell>
          <cell r="AL512">
            <v>0</v>
          </cell>
          <cell r="AN512">
            <v>0</v>
          </cell>
          <cell r="AO512">
            <v>1.341</v>
          </cell>
          <cell r="AP512">
            <v>447</v>
          </cell>
          <cell r="AQ512">
            <v>0</v>
          </cell>
          <cell r="BG512" t="b">
            <v>0</v>
          </cell>
          <cell r="BO512" t="b">
            <v>0</v>
          </cell>
          <cell r="CA512" t="b">
            <v>0</v>
          </cell>
          <cell r="CB512" t="b">
            <v>0</v>
          </cell>
          <cell r="CD512" t="b">
            <v>0</v>
          </cell>
          <cell r="CE512" t="b">
            <v>0</v>
          </cell>
          <cell r="CG512" t="b">
            <v>0</v>
          </cell>
          <cell r="CH512" t="b">
            <v>0</v>
          </cell>
          <cell r="CP512" t="str">
            <v>ERWINWON</v>
          </cell>
          <cell r="CT512" t="b">
            <v>0</v>
          </cell>
          <cell r="CV512" t="b">
            <v>0</v>
          </cell>
          <cell r="CX512" t="b">
            <v>0</v>
          </cell>
          <cell r="CZ512" t="b">
            <v>0</v>
          </cell>
          <cell r="DB512" t="b">
            <v>0</v>
          </cell>
          <cell r="DD512" t="b">
            <v>0</v>
          </cell>
          <cell r="DF512" t="b">
            <v>0</v>
          </cell>
          <cell r="DH512" t="b">
            <v>0</v>
          </cell>
          <cell r="DJ512" t="b">
            <v>0</v>
          </cell>
          <cell r="DL512" t="b">
            <v>0</v>
          </cell>
          <cell r="DN512" t="b">
            <v>0</v>
          </cell>
          <cell r="DP512" t="b">
            <v>0</v>
          </cell>
          <cell r="DV512">
            <v>0</v>
          </cell>
          <cell r="DX512">
            <v>0</v>
          </cell>
          <cell r="DZ512">
            <v>0</v>
          </cell>
          <cell r="EB512">
            <v>0</v>
          </cell>
          <cell r="ED512">
            <v>0</v>
          </cell>
          <cell r="EF512">
            <v>0</v>
          </cell>
          <cell r="EJ512">
            <v>0</v>
          </cell>
          <cell r="EL512">
            <v>0</v>
          </cell>
          <cell r="EN512">
            <v>0</v>
          </cell>
          <cell r="EP512">
            <v>0</v>
          </cell>
          <cell r="ER512">
            <v>0</v>
          </cell>
          <cell r="ET512">
            <v>0</v>
          </cell>
          <cell r="EX512">
            <v>0</v>
          </cell>
          <cell r="EZ512">
            <v>0</v>
          </cell>
          <cell r="FD512">
            <v>0</v>
          </cell>
          <cell r="FF512">
            <v>0</v>
          </cell>
        </row>
        <row r="513">
          <cell r="A513" t="str">
            <v>KysnærDK-East-2019</v>
          </cell>
          <cell r="B513" t="str">
            <v>DK-East</v>
          </cell>
          <cell r="G513">
            <v>50</v>
          </cell>
          <cell r="H513">
            <v>0</v>
          </cell>
          <cell r="N513">
            <v>184.80502993031686</v>
          </cell>
          <cell r="AK513">
            <v>50</v>
          </cell>
          <cell r="AL513">
            <v>0</v>
          </cell>
          <cell r="AN513">
            <v>0</v>
          </cell>
          <cell r="AO513">
            <v>12.962999999999997</v>
          </cell>
          <cell r="AP513">
            <v>3240.7500000000014</v>
          </cell>
          <cell r="AQ513">
            <v>0</v>
          </cell>
          <cell r="BG513" t="b">
            <v>0</v>
          </cell>
          <cell r="BO513" t="b">
            <v>0</v>
          </cell>
          <cell r="CA513" t="b">
            <v>0</v>
          </cell>
          <cell r="CB513" t="b">
            <v>0</v>
          </cell>
          <cell r="CD513" t="b">
            <v>0</v>
          </cell>
          <cell r="CE513" t="b">
            <v>0</v>
          </cell>
          <cell r="CG513" t="b">
            <v>0</v>
          </cell>
          <cell r="CH513" t="b">
            <v>0</v>
          </cell>
          <cell r="CP513" t="str">
            <v>ERWINWOF</v>
          </cell>
          <cell r="CT513" t="b">
            <v>0</v>
          </cell>
          <cell r="CV513" t="b">
            <v>0</v>
          </cell>
          <cell r="CX513" t="b">
            <v>0</v>
          </cell>
          <cell r="CZ513" t="b">
            <v>0</v>
          </cell>
          <cell r="DB513" t="b">
            <v>0</v>
          </cell>
          <cell r="DD513" t="b">
            <v>0</v>
          </cell>
          <cell r="DF513" t="b">
            <v>0</v>
          </cell>
          <cell r="DH513" t="b">
            <v>0</v>
          </cell>
          <cell r="DJ513" t="b">
            <v>0</v>
          </cell>
          <cell r="DL513" t="b">
            <v>0</v>
          </cell>
          <cell r="DN513" t="b">
            <v>0</v>
          </cell>
          <cell r="DP513" t="b">
            <v>0</v>
          </cell>
          <cell r="DV513">
            <v>0</v>
          </cell>
          <cell r="DX513">
            <v>0</v>
          </cell>
          <cell r="DZ513">
            <v>0</v>
          </cell>
          <cell r="EB513">
            <v>0</v>
          </cell>
          <cell r="ED513">
            <v>0</v>
          </cell>
          <cell r="EF513">
            <v>0</v>
          </cell>
          <cell r="EJ513">
            <v>0</v>
          </cell>
          <cell r="EL513">
            <v>0</v>
          </cell>
          <cell r="EN513">
            <v>0</v>
          </cell>
          <cell r="EP513">
            <v>0</v>
          </cell>
          <cell r="ER513">
            <v>0</v>
          </cell>
          <cell r="ET513">
            <v>0</v>
          </cell>
          <cell r="EX513">
            <v>0</v>
          </cell>
          <cell r="EZ513">
            <v>0</v>
          </cell>
          <cell r="FD513">
            <v>0</v>
          </cell>
          <cell r="FF513">
            <v>0</v>
          </cell>
        </row>
        <row r="514">
          <cell r="A514" t="str">
            <v>KysnærDK-East-2019</v>
          </cell>
          <cell r="B514" t="str">
            <v>DK-East</v>
          </cell>
          <cell r="G514">
            <v>50</v>
          </cell>
          <cell r="H514">
            <v>0</v>
          </cell>
          <cell r="N514">
            <v>184.80502993031686</v>
          </cell>
          <cell r="AK514">
            <v>50</v>
          </cell>
          <cell r="AL514">
            <v>0</v>
          </cell>
          <cell r="AN514">
            <v>0</v>
          </cell>
          <cell r="AO514">
            <v>12.962999999999997</v>
          </cell>
          <cell r="AP514">
            <v>3240.7500000000014</v>
          </cell>
          <cell r="AQ514">
            <v>0</v>
          </cell>
          <cell r="BG514" t="b">
            <v>0</v>
          </cell>
          <cell r="BO514" t="b">
            <v>0</v>
          </cell>
          <cell r="CA514" t="b">
            <v>0</v>
          </cell>
          <cell r="CB514" t="b">
            <v>0</v>
          </cell>
          <cell r="CD514" t="b">
            <v>0</v>
          </cell>
          <cell r="CE514" t="b">
            <v>0</v>
          </cell>
          <cell r="CG514" t="b">
            <v>0</v>
          </cell>
          <cell r="CH514" t="b">
            <v>0</v>
          </cell>
          <cell r="CP514" t="str">
            <v>ERWINWOF</v>
          </cell>
          <cell r="CT514" t="b">
            <v>0</v>
          </cell>
          <cell r="CV514" t="b">
            <v>0</v>
          </cell>
          <cell r="CX514" t="b">
            <v>0</v>
          </cell>
          <cell r="CZ514" t="b">
            <v>0</v>
          </cell>
          <cell r="DB514" t="b">
            <v>0</v>
          </cell>
          <cell r="DD514" t="b">
            <v>0</v>
          </cell>
          <cell r="DF514" t="b">
            <v>0</v>
          </cell>
          <cell r="DH514" t="b">
            <v>0</v>
          </cell>
          <cell r="DJ514" t="b">
            <v>0</v>
          </cell>
          <cell r="DL514" t="b">
            <v>0</v>
          </cell>
          <cell r="DN514" t="b">
            <v>0</v>
          </cell>
          <cell r="DP514" t="b">
            <v>0</v>
          </cell>
          <cell r="DV514">
            <v>0</v>
          </cell>
          <cell r="DX514">
            <v>0</v>
          </cell>
          <cell r="DZ514">
            <v>0</v>
          </cell>
          <cell r="EB514">
            <v>0</v>
          </cell>
          <cell r="ED514">
            <v>0</v>
          </cell>
          <cell r="EF514">
            <v>0</v>
          </cell>
          <cell r="EJ514">
            <v>0</v>
          </cell>
          <cell r="EL514">
            <v>0</v>
          </cell>
          <cell r="EN514">
            <v>0</v>
          </cell>
          <cell r="EP514">
            <v>0</v>
          </cell>
          <cell r="ER514">
            <v>0</v>
          </cell>
          <cell r="ET514">
            <v>0</v>
          </cell>
          <cell r="EX514">
            <v>0</v>
          </cell>
          <cell r="EZ514">
            <v>0</v>
          </cell>
          <cell r="FD514">
            <v>0</v>
          </cell>
          <cell r="FF514">
            <v>0</v>
          </cell>
        </row>
        <row r="515">
          <cell r="A515" t="str">
            <v>KysnærDK-East-2020</v>
          </cell>
          <cell r="B515" t="str">
            <v>DK-East</v>
          </cell>
          <cell r="G515">
            <v>200</v>
          </cell>
          <cell r="H515">
            <v>0</v>
          </cell>
          <cell r="N515">
            <v>739.22011972126745</v>
          </cell>
          <cell r="AK515">
            <v>200</v>
          </cell>
          <cell r="AL515">
            <v>0</v>
          </cell>
          <cell r="AN515">
            <v>0</v>
          </cell>
          <cell r="AO515">
            <v>50.660000000000004</v>
          </cell>
          <cell r="AP515">
            <v>12665</v>
          </cell>
          <cell r="AQ515">
            <v>0</v>
          </cell>
          <cell r="BG515" t="b">
            <v>0</v>
          </cell>
          <cell r="BO515" t="b">
            <v>0</v>
          </cell>
          <cell r="CA515" t="b">
            <v>0</v>
          </cell>
          <cell r="CB515" t="b">
            <v>0</v>
          </cell>
          <cell r="CD515" t="b">
            <v>0</v>
          </cell>
          <cell r="CE515" t="b">
            <v>0</v>
          </cell>
          <cell r="CG515" t="b">
            <v>0</v>
          </cell>
          <cell r="CH515" t="b">
            <v>0</v>
          </cell>
          <cell r="CP515" t="str">
            <v>ERWINWOF</v>
          </cell>
          <cell r="CT515" t="b">
            <v>0</v>
          </cell>
          <cell r="CV515" t="b">
            <v>0</v>
          </cell>
          <cell r="CX515" t="b">
            <v>0</v>
          </cell>
          <cell r="CZ515" t="b">
            <v>0</v>
          </cell>
          <cell r="DB515" t="b">
            <v>0</v>
          </cell>
          <cell r="DD515" t="b">
            <v>0</v>
          </cell>
          <cell r="DF515" t="b">
            <v>0</v>
          </cell>
          <cell r="DH515" t="b">
            <v>0</v>
          </cell>
          <cell r="DJ515" t="b">
            <v>0</v>
          </cell>
          <cell r="DL515" t="b">
            <v>0</v>
          </cell>
          <cell r="DN515" t="b">
            <v>0</v>
          </cell>
          <cell r="DP515" t="b">
            <v>0</v>
          </cell>
          <cell r="DV515">
            <v>0</v>
          </cell>
          <cell r="DX515">
            <v>0</v>
          </cell>
          <cell r="DZ515">
            <v>0</v>
          </cell>
          <cell r="EB515">
            <v>0</v>
          </cell>
          <cell r="ED515">
            <v>0</v>
          </cell>
          <cell r="EF515">
            <v>0</v>
          </cell>
          <cell r="EJ515">
            <v>0</v>
          </cell>
          <cell r="EL515">
            <v>0</v>
          </cell>
          <cell r="EN515">
            <v>0</v>
          </cell>
          <cell r="EP515">
            <v>0</v>
          </cell>
          <cell r="ER515">
            <v>0</v>
          </cell>
          <cell r="ET515">
            <v>0</v>
          </cell>
          <cell r="EX515">
            <v>0</v>
          </cell>
          <cell r="EZ515">
            <v>0</v>
          </cell>
          <cell r="FD515">
            <v>0</v>
          </cell>
          <cell r="FF515">
            <v>0</v>
          </cell>
        </row>
        <row r="516">
          <cell r="A516" t="str">
            <v>KysnærDK-East-2020</v>
          </cell>
          <cell r="B516" t="str">
            <v>DK-East</v>
          </cell>
          <cell r="G516">
            <v>200</v>
          </cell>
          <cell r="H516">
            <v>0</v>
          </cell>
          <cell r="N516">
            <v>739.22011972126745</v>
          </cell>
          <cell r="AK516">
            <v>200</v>
          </cell>
          <cell r="AL516">
            <v>0</v>
          </cell>
          <cell r="AN516">
            <v>0</v>
          </cell>
          <cell r="AO516">
            <v>50.660000000000004</v>
          </cell>
          <cell r="AP516">
            <v>12665</v>
          </cell>
          <cell r="AQ516">
            <v>0</v>
          </cell>
          <cell r="BG516" t="b">
            <v>0</v>
          </cell>
          <cell r="BO516" t="b">
            <v>0</v>
          </cell>
          <cell r="CA516" t="b">
            <v>0</v>
          </cell>
          <cell r="CB516" t="b">
            <v>0</v>
          </cell>
          <cell r="CD516" t="b">
            <v>0</v>
          </cell>
          <cell r="CE516" t="b">
            <v>0</v>
          </cell>
          <cell r="CG516" t="b">
            <v>0</v>
          </cell>
          <cell r="CH516" t="b">
            <v>0</v>
          </cell>
          <cell r="CP516" t="str">
            <v>ERWINWOF</v>
          </cell>
          <cell r="CT516" t="b">
            <v>0</v>
          </cell>
          <cell r="CV516" t="b">
            <v>0</v>
          </cell>
          <cell r="CX516" t="b">
            <v>0</v>
          </cell>
          <cell r="CZ516" t="b">
            <v>0</v>
          </cell>
          <cell r="DB516" t="b">
            <v>0</v>
          </cell>
          <cell r="DD516" t="b">
            <v>0</v>
          </cell>
          <cell r="DF516" t="b">
            <v>0</v>
          </cell>
          <cell r="DH516" t="b">
            <v>0</v>
          </cell>
          <cell r="DJ516" t="b">
            <v>0</v>
          </cell>
          <cell r="DL516" t="b">
            <v>0</v>
          </cell>
          <cell r="DN516" t="b">
            <v>0</v>
          </cell>
          <cell r="DP516" t="b">
            <v>0</v>
          </cell>
          <cell r="DV516">
            <v>0</v>
          </cell>
          <cell r="DX516">
            <v>0</v>
          </cell>
          <cell r="DZ516">
            <v>0</v>
          </cell>
          <cell r="EB516">
            <v>0</v>
          </cell>
          <cell r="ED516">
            <v>0</v>
          </cell>
          <cell r="EF516">
            <v>0</v>
          </cell>
          <cell r="EJ516">
            <v>0</v>
          </cell>
          <cell r="EL516">
            <v>0</v>
          </cell>
          <cell r="EN516">
            <v>0</v>
          </cell>
          <cell r="EP516">
            <v>0</v>
          </cell>
          <cell r="ER516">
            <v>0</v>
          </cell>
          <cell r="ET516">
            <v>0</v>
          </cell>
          <cell r="EX516">
            <v>0</v>
          </cell>
          <cell r="EZ516">
            <v>0</v>
          </cell>
          <cell r="FD516">
            <v>0</v>
          </cell>
          <cell r="FF516">
            <v>0</v>
          </cell>
        </row>
        <row r="517">
          <cell r="A517" t="str">
            <v>HavvindSmåDK-East-Vindeby</v>
          </cell>
          <cell r="B517" t="str">
            <v>DK-East</v>
          </cell>
          <cell r="G517">
            <v>4.95</v>
          </cell>
          <cell r="H517">
            <v>0</v>
          </cell>
          <cell r="N517">
            <v>10.89</v>
          </cell>
          <cell r="AK517">
            <v>4.95</v>
          </cell>
          <cell r="AL517">
            <v>0</v>
          </cell>
          <cell r="AN517">
            <v>0</v>
          </cell>
          <cell r="AO517">
            <v>1.4013450000000001</v>
          </cell>
          <cell r="AP517">
            <v>350.33625000000006</v>
          </cell>
          <cell r="AQ517">
            <v>0</v>
          </cell>
          <cell r="BG517" t="b">
            <v>0</v>
          </cell>
          <cell r="BO517" t="b">
            <v>0</v>
          </cell>
          <cell r="CA517" t="b">
            <v>0</v>
          </cell>
          <cell r="CB517" t="b">
            <v>0</v>
          </cell>
          <cell r="CD517" t="b">
            <v>0</v>
          </cell>
          <cell r="CE517" t="b">
            <v>0</v>
          </cell>
          <cell r="CG517" t="b">
            <v>0</v>
          </cell>
          <cell r="CH517" t="b">
            <v>0</v>
          </cell>
          <cell r="CP517" t="str">
            <v>ERWINWOF</v>
          </cell>
          <cell r="CT517" t="b">
            <v>0</v>
          </cell>
          <cell r="CV517" t="b">
            <v>0</v>
          </cell>
          <cell r="CX517" t="b">
            <v>0</v>
          </cell>
          <cell r="CZ517" t="b">
            <v>0</v>
          </cell>
          <cell r="DB517" t="b">
            <v>0</v>
          </cell>
          <cell r="DD517" t="b">
            <v>0</v>
          </cell>
          <cell r="DF517" t="b">
            <v>0</v>
          </cell>
          <cell r="DH517" t="b">
            <v>0</v>
          </cell>
          <cell r="DJ517" t="b">
            <v>0</v>
          </cell>
          <cell r="DL517" t="b">
            <v>0</v>
          </cell>
          <cell r="DN517" t="b">
            <v>0</v>
          </cell>
          <cell r="DP517" t="b">
            <v>0</v>
          </cell>
          <cell r="DV517">
            <v>0</v>
          </cell>
          <cell r="DX517">
            <v>0</v>
          </cell>
          <cell r="DZ517">
            <v>0</v>
          </cell>
          <cell r="EB517">
            <v>0</v>
          </cell>
          <cell r="ED517">
            <v>0</v>
          </cell>
          <cell r="EF517">
            <v>0</v>
          </cell>
          <cell r="EJ517">
            <v>0</v>
          </cell>
          <cell r="EL517">
            <v>0</v>
          </cell>
          <cell r="EN517">
            <v>0</v>
          </cell>
          <cell r="EP517">
            <v>0</v>
          </cell>
          <cell r="ER517">
            <v>0</v>
          </cell>
          <cell r="ET517">
            <v>0</v>
          </cell>
          <cell r="EX517">
            <v>0</v>
          </cell>
          <cell r="EZ517">
            <v>0</v>
          </cell>
          <cell r="FD517">
            <v>0</v>
          </cell>
          <cell r="FF517">
            <v>0</v>
          </cell>
        </row>
        <row r="518">
          <cell r="A518" t="str">
            <v>HavvindSmåDK-East-Middelgrund</v>
          </cell>
          <cell r="B518" t="str">
            <v>DK-East</v>
          </cell>
          <cell r="G518">
            <v>40</v>
          </cell>
          <cell r="H518">
            <v>0</v>
          </cell>
          <cell r="N518">
            <v>100</v>
          </cell>
          <cell r="AK518">
            <v>40</v>
          </cell>
          <cell r="AL518">
            <v>0</v>
          </cell>
          <cell r="AN518">
            <v>0</v>
          </cell>
          <cell r="AO518">
            <v>11.324000000000002</v>
          </cell>
          <cell r="AP518">
            <v>2831</v>
          </cell>
          <cell r="AQ518">
            <v>0</v>
          </cell>
          <cell r="BG518" t="b">
            <v>0</v>
          </cell>
          <cell r="BO518" t="b">
            <v>0</v>
          </cell>
          <cell r="CA518" t="b">
            <v>0</v>
          </cell>
          <cell r="CB518" t="b">
            <v>0</v>
          </cell>
          <cell r="CD518" t="b">
            <v>0</v>
          </cell>
          <cell r="CE518" t="b">
            <v>0</v>
          </cell>
          <cell r="CG518" t="b">
            <v>0</v>
          </cell>
          <cell r="CH518" t="b">
            <v>0</v>
          </cell>
          <cell r="CP518" t="str">
            <v>ERWINWOF</v>
          </cell>
          <cell r="CT518" t="b">
            <v>0</v>
          </cell>
          <cell r="CV518" t="b">
            <v>0</v>
          </cell>
          <cell r="CX518" t="b">
            <v>0</v>
          </cell>
          <cell r="CZ518" t="b">
            <v>0</v>
          </cell>
          <cell r="DB518" t="b">
            <v>0</v>
          </cell>
          <cell r="DD518" t="b">
            <v>0</v>
          </cell>
          <cell r="DF518" t="b">
            <v>0</v>
          </cell>
          <cell r="DH518" t="b">
            <v>0</v>
          </cell>
          <cell r="DJ518" t="b">
            <v>0</v>
          </cell>
          <cell r="DL518" t="b">
            <v>0</v>
          </cell>
          <cell r="DN518" t="b">
            <v>0</v>
          </cell>
          <cell r="DP518" t="b">
            <v>0</v>
          </cell>
          <cell r="DV518">
            <v>0</v>
          </cell>
          <cell r="DX518">
            <v>0</v>
          </cell>
          <cell r="DZ518">
            <v>0</v>
          </cell>
          <cell r="EB518">
            <v>0</v>
          </cell>
          <cell r="ED518">
            <v>0</v>
          </cell>
          <cell r="EF518">
            <v>0</v>
          </cell>
          <cell r="EJ518">
            <v>0</v>
          </cell>
          <cell r="EL518">
            <v>0</v>
          </cell>
          <cell r="EN518">
            <v>0</v>
          </cell>
          <cell r="EP518">
            <v>0</v>
          </cell>
          <cell r="ER518">
            <v>0</v>
          </cell>
          <cell r="ET518">
            <v>0</v>
          </cell>
          <cell r="EX518">
            <v>0</v>
          </cell>
          <cell r="EZ518">
            <v>0</v>
          </cell>
          <cell r="FD518">
            <v>0</v>
          </cell>
          <cell r="FF518">
            <v>0</v>
          </cell>
        </row>
        <row r="519">
          <cell r="A519" t="str">
            <v>HavvindSmåDK-East-Middelgrund</v>
          </cell>
          <cell r="B519" t="str">
            <v>DK-East</v>
          </cell>
          <cell r="G519">
            <v>40</v>
          </cell>
          <cell r="H519">
            <v>0</v>
          </cell>
          <cell r="N519">
            <v>100</v>
          </cell>
          <cell r="AK519">
            <v>40</v>
          </cell>
          <cell r="AL519">
            <v>0</v>
          </cell>
          <cell r="AN519">
            <v>0</v>
          </cell>
          <cell r="AO519">
            <v>11.324000000000002</v>
          </cell>
          <cell r="AP519">
            <v>2831</v>
          </cell>
          <cell r="AQ519">
            <v>0</v>
          </cell>
          <cell r="BG519" t="b">
            <v>0</v>
          </cell>
          <cell r="BO519" t="b">
            <v>0</v>
          </cell>
          <cell r="CA519" t="b">
            <v>0</v>
          </cell>
          <cell r="CB519" t="b">
            <v>0</v>
          </cell>
          <cell r="CD519" t="b">
            <v>0</v>
          </cell>
          <cell r="CE519" t="b">
            <v>0</v>
          </cell>
          <cell r="CG519" t="b">
            <v>0</v>
          </cell>
          <cell r="CH519" t="b">
            <v>0</v>
          </cell>
          <cell r="CP519" t="str">
            <v>ERWINWOF</v>
          </cell>
          <cell r="CT519" t="b">
            <v>0</v>
          </cell>
          <cell r="CV519" t="b">
            <v>0</v>
          </cell>
          <cell r="CX519" t="b">
            <v>0</v>
          </cell>
          <cell r="CZ519" t="b">
            <v>0</v>
          </cell>
          <cell r="DB519" t="b">
            <v>0</v>
          </cell>
          <cell r="DD519" t="b">
            <v>0</v>
          </cell>
          <cell r="DF519" t="b">
            <v>0</v>
          </cell>
          <cell r="DH519" t="b">
            <v>0</v>
          </cell>
          <cell r="DJ519" t="b">
            <v>0</v>
          </cell>
          <cell r="DL519" t="b">
            <v>0</v>
          </cell>
          <cell r="DN519" t="b">
            <v>0</v>
          </cell>
          <cell r="DP519" t="b">
            <v>0</v>
          </cell>
          <cell r="DV519">
            <v>0</v>
          </cell>
          <cell r="DX519">
            <v>0</v>
          </cell>
          <cell r="DZ519">
            <v>0</v>
          </cell>
          <cell r="EB519">
            <v>0</v>
          </cell>
          <cell r="ED519">
            <v>0</v>
          </cell>
          <cell r="EF519">
            <v>0</v>
          </cell>
          <cell r="EJ519">
            <v>0</v>
          </cell>
          <cell r="EL519">
            <v>0</v>
          </cell>
          <cell r="EN519">
            <v>0</v>
          </cell>
          <cell r="EP519">
            <v>0</v>
          </cell>
          <cell r="ER519">
            <v>0</v>
          </cell>
          <cell r="ET519">
            <v>0</v>
          </cell>
          <cell r="EX519">
            <v>0</v>
          </cell>
          <cell r="EZ519">
            <v>0</v>
          </cell>
          <cell r="FD519">
            <v>0</v>
          </cell>
          <cell r="FF519">
            <v>0</v>
          </cell>
        </row>
        <row r="520">
          <cell r="A520" t="str">
            <v>HavvindSmåDK-East-Avedøreværket-2010</v>
          </cell>
          <cell r="B520" t="str">
            <v>DK-East</v>
          </cell>
          <cell r="G520">
            <v>7.2</v>
          </cell>
          <cell r="H520">
            <v>0</v>
          </cell>
          <cell r="N520">
            <v>21.485386264069788</v>
          </cell>
          <cell r="AK520">
            <v>7.2</v>
          </cell>
          <cell r="AL520">
            <v>0</v>
          </cell>
          <cell r="AN520">
            <v>0</v>
          </cell>
          <cell r="AO520">
            <v>1.1264400000000001</v>
          </cell>
          <cell r="AP520">
            <v>375.48</v>
          </cell>
          <cell r="AQ520">
            <v>0</v>
          </cell>
          <cell r="BG520" t="b">
            <v>0</v>
          </cell>
          <cell r="BO520" t="b">
            <v>0</v>
          </cell>
          <cell r="CA520" t="b">
            <v>0</v>
          </cell>
          <cell r="CB520" t="b">
            <v>0</v>
          </cell>
          <cell r="CD520" t="b">
            <v>0</v>
          </cell>
          <cell r="CE520" t="b">
            <v>0</v>
          </cell>
          <cell r="CG520" t="b">
            <v>0</v>
          </cell>
          <cell r="CH520" t="b">
            <v>0</v>
          </cell>
          <cell r="CP520" t="str">
            <v>ERWINWOF</v>
          </cell>
          <cell r="CT520" t="b">
            <v>0</v>
          </cell>
          <cell r="CV520" t="b">
            <v>0</v>
          </cell>
          <cell r="CX520" t="b">
            <v>0</v>
          </cell>
          <cell r="CZ520" t="b">
            <v>0</v>
          </cell>
          <cell r="DB520" t="b">
            <v>0</v>
          </cell>
          <cell r="DD520" t="b">
            <v>0</v>
          </cell>
          <cell r="DF520" t="b">
            <v>0</v>
          </cell>
          <cell r="DH520" t="b">
            <v>0</v>
          </cell>
          <cell r="DJ520" t="b">
            <v>0</v>
          </cell>
          <cell r="DL520" t="b">
            <v>0</v>
          </cell>
          <cell r="DN520" t="b">
            <v>0</v>
          </cell>
          <cell r="DP520" t="b">
            <v>0</v>
          </cell>
          <cell r="DV520">
            <v>0</v>
          </cell>
          <cell r="DX520">
            <v>0</v>
          </cell>
          <cell r="DZ520">
            <v>0</v>
          </cell>
          <cell r="EB520">
            <v>0</v>
          </cell>
          <cell r="ED520">
            <v>0</v>
          </cell>
          <cell r="EF520">
            <v>0</v>
          </cell>
          <cell r="EJ520">
            <v>0</v>
          </cell>
          <cell r="EL520">
            <v>0</v>
          </cell>
          <cell r="EN520">
            <v>0</v>
          </cell>
          <cell r="EP520">
            <v>0</v>
          </cell>
          <cell r="ER520">
            <v>0</v>
          </cell>
          <cell r="ET520">
            <v>0</v>
          </cell>
          <cell r="EX520">
            <v>0</v>
          </cell>
          <cell r="EZ520">
            <v>0</v>
          </cell>
          <cell r="FD520">
            <v>0</v>
          </cell>
          <cell r="FF520">
            <v>0</v>
          </cell>
        </row>
        <row r="521">
          <cell r="A521" t="str">
            <v>HavvindSmåDK-East-Avedøreværket-2010</v>
          </cell>
          <cell r="B521" t="str">
            <v>DK-East</v>
          </cell>
          <cell r="G521">
            <v>7.2</v>
          </cell>
          <cell r="H521">
            <v>0</v>
          </cell>
          <cell r="N521">
            <v>21.485386264069788</v>
          </cell>
          <cell r="AK521">
            <v>7.2</v>
          </cell>
          <cell r="AL521">
            <v>0</v>
          </cell>
          <cell r="AN521">
            <v>0</v>
          </cell>
          <cell r="AO521">
            <v>1.1264400000000001</v>
          </cell>
          <cell r="AP521">
            <v>375.48</v>
          </cell>
          <cell r="AQ521">
            <v>0</v>
          </cell>
          <cell r="BG521" t="b">
            <v>0</v>
          </cell>
          <cell r="BO521" t="b">
            <v>0</v>
          </cell>
          <cell r="CA521" t="b">
            <v>0</v>
          </cell>
          <cell r="CB521" t="b">
            <v>0</v>
          </cell>
          <cell r="CD521" t="b">
            <v>0</v>
          </cell>
          <cell r="CE521" t="b">
            <v>0</v>
          </cell>
          <cell r="CG521" t="b">
            <v>0</v>
          </cell>
          <cell r="CH521" t="b">
            <v>0</v>
          </cell>
          <cell r="CP521" t="str">
            <v>ERWINWOF</v>
          </cell>
          <cell r="CT521" t="b">
            <v>0</v>
          </cell>
          <cell r="CV521" t="b">
            <v>0</v>
          </cell>
          <cell r="CX521" t="b">
            <v>0</v>
          </cell>
          <cell r="CZ521" t="b">
            <v>0</v>
          </cell>
          <cell r="DB521" t="b">
            <v>0</v>
          </cell>
          <cell r="DD521" t="b">
            <v>0</v>
          </cell>
          <cell r="DF521" t="b">
            <v>0</v>
          </cell>
          <cell r="DH521" t="b">
            <v>0</v>
          </cell>
          <cell r="DJ521" t="b">
            <v>0</v>
          </cell>
          <cell r="DL521" t="b">
            <v>0</v>
          </cell>
          <cell r="DN521" t="b">
            <v>0</v>
          </cell>
          <cell r="DP521" t="b">
            <v>0</v>
          </cell>
          <cell r="DV521">
            <v>0</v>
          </cell>
          <cell r="DX521">
            <v>0</v>
          </cell>
          <cell r="DZ521">
            <v>0</v>
          </cell>
          <cell r="EB521">
            <v>0</v>
          </cell>
          <cell r="ED521">
            <v>0</v>
          </cell>
          <cell r="EF521">
            <v>0</v>
          </cell>
          <cell r="EJ521">
            <v>0</v>
          </cell>
          <cell r="EL521">
            <v>0</v>
          </cell>
          <cell r="EN521">
            <v>0</v>
          </cell>
          <cell r="EP521">
            <v>0</v>
          </cell>
          <cell r="ER521">
            <v>0</v>
          </cell>
          <cell r="ET521">
            <v>0</v>
          </cell>
          <cell r="EX521">
            <v>0</v>
          </cell>
          <cell r="EZ521">
            <v>0</v>
          </cell>
          <cell r="FD521">
            <v>0</v>
          </cell>
          <cell r="FF521">
            <v>0</v>
          </cell>
        </row>
        <row r="522">
          <cell r="A522" t="str">
            <v>HavvindSmåDK-East-Avedøreværket-2012</v>
          </cell>
          <cell r="B522" t="str">
            <v>DK-East</v>
          </cell>
          <cell r="G522">
            <v>3.6</v>
          </cell>
          <cell r="H522">
            <v>0</v>
          </cell>
          <cell r="N522">
            <v>10.742693132034894</v>
          </cell>
          <cell r="AK522">
            <v>3.6</v>
          </cell>
          <cell r="AL522">
            <v>0</v>
          </cell>
          <cell r="AN522">
            <v>0</v>
          </cell>
          <cell r="AO522">
            <v>0.56322000000000005</v>
          </cell>
          <cell r="AP522">
            <v>187.74</v>
          </cell>
          <cell r="AQ522">
            <v>0</v>
          </cell>
          <cell r="BG522" t="b">
            <v>0</v>
          </cell>
          <cell r="BO522" t="b">
            <v>0</v>
          </cell>
          <cell r="CA522" t="b">
            <v>0</v>
          </cell>
          <cell r="CB522" t="b">
            <v>0</v>
          </cell>
          <cell r="CD522" t="b">
            <v>0</v>
          </cell>
          <cell r="CE522" t="b">
            <v>0</v>
          </cell>
          <cell r="CG522" t="b">
            <v>0</v>
          </cell>
          <cell r="CH522" t="b">
            <v>0</v>
          </cell>
          <cell r="CP522" t="str">
            <v>ERWINWOF</v>
          </cell>
          <cell r="CT522" t="b">
            <v>0</v>
          </cell>
          <cell r="CV522" t="b">
            <v>0</v>
          </cell>
          <cell r="CX522" t="b">
            <v>0</v>
          </cell>
          <cell r="CZ522" t="b">
            <v>0</v>
          </cell>
          <cell r="DB522" t="b">
            <v>0</v>
          </cell>
          <cell r="DD522" t="b">
            <v>0</v>
          </cell>
          <cell r="DF522" t="b">
            <v>0</v>
          </cell>
          <cell r="DH522" t="b">
            <v>0</v>
          </cell>
          <cell r="DJ522" t="b">
            <v>0</v>
          </cell>
          <cell r="DL522" t="b">
            <v>0</v>
          </cell>
          <cell r="DN522" t="b">
            <v>0</v>
          </cell>
          <cell r="DP522" t="b">
            <v>0</v>
          </cell>
          <cell r="DV522">
            <v>0</v>
          </cell>
          <cell r="DX522">
            <v>0</v>
          </cell>
          <cell r="DZ522">
            <v>0</v>
          </cell>
          <cell r="EB522">
            <v>0</v>
          </cell>
          <cell r="ED522">
            <v>0</v>
          </cell>
          <cell r="EF522">
            <v>0</v>
          </cell>
          <cell r="EJ522">
            <v>0</v>
          </cell>
          <cell r="EL522">
            <v>0</v>
          </cell>
          <cell r="EN522">
            <v>0</v>
          </cell>
          <cell r="EP522">
            <v>0</v>
          </cell>
          <cell r="ER522">
            <v>0</v>
          </cell>
          <cell r="ET522">
            <v>0</v>
          </cell>
          <cell r="EX522">
            <v>0</v>
          </cell>
          <cell r="EZ522">
            <v>0</v>
          </cell>
          <cell r="FD522">
            <v>0</v>
          </cell>
          <cell r="FF522">
            <v>0</v>
          </cell>
        </row>
        <row r="523">
          <cell r="A523" t="str">
            <v>HavvindSmåDK-East-Avedøreværket-2012</v>
          </cell>
          <cell r="B523" t="str">
            <v>DK-East</v>
          </cell>
          <cell r="G523">
            <v>3.6</v>
          </cell>
          <cell r="H523">
            <v>0</v>
          </cell>
          <cell r="N523">
            <v>10.742693132034894</v>
          </cell>
          <cell r="AK523">
            <v>3.6</v>
          </cell>
          <cell r="AL523">
            <v>0</v>
          </cell>
          <cell r="AN523">
            <v>0</v>
          </cell>
          <cell r="AO523">
            <v>0.56322000000000005</v>
          </cell>
          <cell r="AP523">
            <v>187.74</v>
          </cell>
          <cell r="AQ523">
            <v>0</v>
          </cell>
          <cell r="BG523" t="b">
            <v>0</v>
          </cell>
          <cell r="BO523" t="b">
            <v>0</v>
          </cell>
          <cell r="CA523" t="b">
            <v>0</v>
          </cell>
          <cell r="CB523" t="b">
            <v>0</v>
          </cell>
          <cell r="CD523" t="b">
            <v>0</v>
          </cell>
          <cell r="CE523" t="b">
            <v>0</v>
          </cell>
          <cell r="CG523" t="b">
            <v>0</v>
          </cell>
          <cell r="CH523" t="b">
            <v>0</v>
          </cell>
          <cell r="CP523" t="str">
            <v>ERWINWOF</v>
          </cell>
          <cell r="CT523" t="b">
            <v>0</v>
          </cell>
          <cell r="CV523" t="b">
            <v>0</v>
          </cell>
          <cell r="CX523" t="b">
            <v>0</v>
          </cell>
          <cell r="CZ523" t="b">
            <v>0</v>
          </cell>
          <cell r="DB523" t="b">
            <v>0</v>
          </cell>
          <cell r="DD523" t="b">
            <v>0</v>
          </cell>
          <cell r="DF523" t="b">
            <v>0</v>
          </cell>
          <cell r="DH523" t="b">
            <v>0</v>
          </cell>
          <cell r="DJ523" t="b">
            <v>0</v>
          </cell>
          <cell r="DL523" t="b">
            <v>0</v>
          </cell>
          <cell r="DN523" t="b">
            <v>0</v>
          </cell>
          <cell r="DP523" t="b">
            <v>0</v>
          </cell>
          <cell r="DV523">
            <v>0</v>
          </cell>
          <cell r="DX523">
            <v>0</v>
          </cell>
          <cell r="DZ523">
            <v>0</v>
          </cell>
          <cell r="EB523">
            <v>0</v>
          </cell>
          <cell r="ED523">
            <v>0</v>
          </cell>
          <cell r="EF523">
            <v>0</v>
          </cell>
          <cell r="EJ523">
            <v>0</v>
          </cell>
          <cell r="EL523">
            <v>0</v>
          </cell>
          <cell r="EN523">
            <v>0</v>
          </cell>
          <cell r="EP523">
            <v>0</v>
          </cell>
          <cell r="ER523">
            <v>0</v>
          </cell>
          <cell r="ET523">
            <v>0</v>
          </cell>
          <cell r="EX523">
            <v>0</v>
          </cell>
          <cell r="EZ523">
            <v>0</v>
          </cell>
          <cell r="FD523">
            <v>0</v>
          </cell>
          <cell r="FF523">
            <v>0</v>
          </cell>
        </row>
        <row r="524">
          <cell r="A524" t="str">
            <v>HavvindSmåDK-East-Sprogø</v>
          </cell>
          <cell r="B524" t="str">
            <v>DK-East</v>
          </cell>
          <cell r="G524">
            <v>21</v>
          </cell>
          <cell r="H524">
            <v>0</v>
          </cell>
          <cell r="N524">
            <v>77.618112570733075</v>
          </cell>
          <cell r="AK524">
            <v>21</v>
          </cell>
          <cell r="AL524">
            <v>0</v>
          </cell>
          <cell r="AN524">
            <v>0</v>
          </cell>
          <cell r="AO524">
            <v>5.9451000000000001</v>
          </cell>
          <cell r="AP524">
            <v>1486.2750000000001</v>
          </cell>
          <cell r="AQ524">
            <v>0</v>
          </cell>
          <cell r="BG524" t="b">
            <v>0</v>
          </cell>
          <cell r="BO524" t="b">
            <v>0</v>
          </cell>
          <cell r="CA524" t="b">
            <v>0</v>
          </cell>
          <cell r="CB524" t="b">
            <v>0</v>
          </cell>
          <cell r="CD524" t="b">
            <v>0</v>
          </cell>
          <cell r="CE524" t="b">
            <v>0</v>
          </cell>
          <cell r="CG524" t="b">
            <v>0</v>
          </cell>
          <cell r="CH524" t="b">
            <v>0</v>
          </cell>
          <cell r="CP524" t="str">
            <v>ERWINWOF</v>
          </cell>
          <cell r="CT524" t="b">
            <v>0</v>
          </cell>
          <cell r="CV524" t="b">
            <v>0</v>
          </cell>
          <cell r="CX524" t="b">
            <v>0</v>
          </cell>
          <cell r="CZ524" t="b">
            <v>0</v>
          </cell>
          <cell r="DB524" t="b">
            <v>0</v>
          </cell>
          <cell r="DD524" t="b">
            <v>0</v>
          </cell>
          <cell r="DF524" t="b">
            <v>0</v>
          </cell>
          <cell r="DH524" t="b">
            <v>0</v>
          </cell>
          <cell r="DJ524" t="b">
            <v>0</v>
          </cell>
          <cell r="DL524" t="b">
            <v>0</v>
          </cell>
          <cell r="DN524" t="b">
            <v>0</v>
          </cell>
          <cell r="DP524" t="b">
            <v>0</v>
          </cell>
          <cell r="DV524">
            <v>0</v>
          </cell>
          <cell r="DX524">
            <v>0</v>
          </cell>
          <cell r="DZ524">
            <v>0</v>
          </cell>
          <cell r="EB524">
            <v>0</v>
          </cell>
          <cell r="ED524">
            <v>0</v>
          </cell>
          <cell r="EF524">
            <v>0</v>
          </cell>
          <cell r="EJ524">
            <v>0</v>
          </cell>
          <cell r="EL524">
            <v>0</v>
          </cell>
          <cell r="EN524">
            <v>0</v>
          </cell>
          <cell r="EP524">
            <v>0</v>
          </cell>
          <cell r="ER524">
            <v>0</v>
          </cell>
          <cell r="ET524">
            <v>0</v>
          </cell>
          <cell r="EX524">
            <v>0</v>
          </cell>
          <cell r="EZ524">
            <v>0</v>
          </cell>
          <cell r="FD524">
            <v>0</v>
          </cell>
          <cell r="FF524">
            <v>0</v>
          </cell>
        </row>
        <row r="525">
          <cell r="A525" t="str">
            <v>HavvindSmåDK-East-Sprogø</v>
          </cell>
          <cell r="B525" t="str">
            <v>DK-East</v>
          </cell>
          <cell r="G525">
            <v>21</v>
          </cell>
          <cell r="H525">
            <v>0</v>
          </cell>
          <cell r="N525">
            <v>77.618112570733075</v>
          </cell>
          <cell r="AK525">
            <v>21</v>
          </cell>
          <cell r="AL525">
            <v>0</v>
          </cell>
          <cell r="AN525">
            <v>0</v>
          </cell>
          <cell r="AO525">
            <v>5.9451000000000001</v>
          </cell>
          <cell r="AP525">
            <v>1486.2750000000001</v>
          </cell>
          <cell r="AQ525">
            <v>0</v>
          </cell>
          <cell r="BG525" t="b">
            <v>0</v>
          </cell>
          <cell r="BO525" t="b">
            <v>0</v>
          </cell>
          <cell r="CA525" t="b">
            <v>0</v>
          </cell>
          <cell r="CB525" t="b">
            <v>0</v>
          </cell>
          <cell r="CD525" t="b">
            <v>0</v>
          </cell>
          <cell r="CE525" t="b">
            <v>0</v>
          </cell>
          <cell r="CG525" t="b">
            <v>0</v>
          </cell>
          <cell r="CH525" t="b">
            <v>0</v>
          </cell>
          <cell r="CP525" t="str">
            <v>ERWINWOF</v>
          </cell>
          <cell r="CT525" t="b">
            <v>0</v>
          </cell>
          <cell r="CV525" t="b">
            <v>0</v>
          </cell>
          <cell r="CX525" t="b">
            <v>0</v>
          </cell>
          <cell r="CZ525" t="b">
            <v>0</v>
          </cell>
          <cell r="DB525" t="b">
            <v>0</v>
          </cell>
          <cell r="DD525" t="b">
            <v>0</v>
          </cell>
          <cell r="DF525" t="b">
            <v>0</v>
          </cell>
          <cell r="DH525" t="b">
            <v>0</v>
          </cell>
          <cell r="DJ525" t="b">
            <v>0</v>
          </cell>
          <cell r="DL525" t="b">
            <v>0</v>
          </cell>
          <cell r="DN525" t="b">
            <v>0</v>
          </cell>
          <cell r="DP525" t="b">
            <v>0</v>
          </cell>
          <cell r="DV525">
            <v>0</v>
          </cell>
          <cell r="DX525">
            <v>0</v>
          </cell>
          <cell r="DZ525">
            <v>0</v>
          </cell>
          <cell r="EB525">
            <v>0</v>
          </cell>
          <cell r="ED525">
            <v>0</v>
          </cell>
          <cell r="EF525">
            <v>0</v>
          </cell>
          <cell r="EJ525">
            <v>0</v>
          </cell>
          <cell r="EL525">
            <v>0</v>
          </cell>
          <cell r="EN525">
            <v>0</v>
          </cell>
          <cell r="EP525">
            <v>0</v>
          </cell>
          <cell r="ER525">
            <v>0</v>
          </cell>
          <cell r="ET525">
            <v>0</v>
          </cell>
          <cell r="EX525">
            <v>0</v>
          </cell>
          <cell r="EZ525">
            <v>0</v>
          </cell>
          <cell r="FD525">
            <v>0</v>
          </cell>
          <cell r="FF525">
            <v>0</v>
          </cell>
        </row>
        <row r="526">
          <cell r="A526" t="str">
            <v>Nysted</v>
          </cell>
          <cell r="B526" t="str">
            <v>DK-East</v>
          </cell>
          <cell r="G526">
            <v>165.6</v>
          </cell>
          <cell r="H526">
            <v>0</v>
          </cell>
          <cell r="N526">
            <v>612.07425912920939</v>
          </cell>
          <cell r="AK526">
            <v>165.6</v>
          </cell>
          <cell r="AL526">
            <v>0</v>
          </cell>
          <cell r="AN526">
            <v>0</v>
          </cell>
          <cell r="AO526">
            <v>46.881360000000001</v>
          </cell>
          <cell r="AP526">
            <v>11720.34</v>
          </cell>
          <cell r="AQ526">
            <v>0</v>
          </cell>
          <cell r="BG526" t="b">
            <v>0</v>
          </cell>
          <cell r="BO526" t="b">
            <v>0</v>
          </cell>
          <cell r="CA526" t="b">
            <v>0</v>
          </cell>
          <cell r="CB526" t="b">
            <v>0</v>
          </cell>
          <cell r="CD526" t="b">
            <v>0</v>
          </cell>
          <cell r="CE526" t="b">
            <v>0</v>
          </cell>
          <cell r="CG526" t="b">
            <v>0</v>
          </cell>
          <cell r="CH526" t="b">
            <v>0</v>
          </cell>
          <cell r="CP526" t="str">
            <v>ERWINWOF</v>
          </cell>
          <cell r="CT526" t="b">
            <v>0</v>
          </cell>
          <cell r="CV526" t="b">
            <v>0</v>
          </cell>
          <cell r="CX526" t="b">
            <v>0</v>
          </cell>
          <cell r="CZ526" t="b">
            <v>0</v>
          </cell>
          <cell r="DB526" t="b">
            <v>0</v>
          </cell>
          <cell r="DD526" t="b">
            <v>0</v>
          </cell>
          <cell r="DF526" t="b">
            <v>0</v>
          </cell>
          <cell r="DH526" t="b">
            <v>0</v>
          </cell>
          <cell r="DJ526" t="b">
            <v>0</v>
          </cell>
          <cell r="DL526" t="b">
            <v>0</v>
          </cell>
          <cell r="DN526" t="b">
            <v>0</v>
          </cell>
          <cell r="DP526" t="b">
            <v>0</v>
          </cell>
          <cell r="DV526">
            <v>0</v>
          </cell>
          <cell r="DX526">
            <v>0</v>
          </cell>
          <cell r="DZ526">
            <v>0</v>
          </cell>
          <cell r="EB526">
            <v>0</v>
          </cell>
          <cell r="ED526">
            <v>0</v>
          </cell>
          <cell r="EF526">
            <v>0</v>
          </cell>
          <cell r="EJ526">
            <v>0</v>
          </cell>
          <cell r="EL526">
            <v>0</v>
          </cell>
          <cell r="EN526">
            <v>0</v>
          </cell>
          <cell r="EP526">
            <v>0</v>
          </cell>
          <cell r="ER526">
            <v>0</v>
          </cell>
          <cell r="ET526">
            <v>0</v>
          </cell>
          <cell r="EX526">
            <v>0</v>
          </cell>
          <cell r="EZ526">
            <v>0</v>
          </cell>
          <cell r="FD526">
            <v>0</v>
          </cell>
          <cell r="FF526">
            <v>0</v>
          </cell>
        </row>
        <row r="527">
          <cell r="A527" t="str">
            <v>Nysted</v>
          </cell>
          <cell r="B527" t="str">
            <v>DK-East</v>
          </cell>
          <cell r="G527">
            <v>165.6</v>
          </cell>
          <cell r="H527">
            <v>0</v>
          </cell>
          <cell r="N527">
            <v>612.07425912920939</v>
          </cell>
          <cell r="AK527">
            <v>165.6</v>
          </cell>
          <cell r="AL527">
            <v>0</v>
          </cell>
          <cell r="AN527">
            <v>0</v>
          </cell>
          <cell r="AO527">
            <v>46.881360000000001</v>
          </cell>
          <cell r="AP527">
            <v>11720.34</v>
          </cell>
          <cell r="AQ527">
            <v>0</v>
          </cell>
          <cell r="BG527" t="b">
            <v>0</v>
          </cell>
          <cell r="BO527" t="b">
            <v>0</v>
          </cell>
          <cell r="CA527" t="b">
            <v>0</v>
          </cell>
          <cell r="CB527" t="b">
            <v>0</v>
          </cell>
          <cell r="CD527" t="b">
            <v>0</v>
          </cell>
          <cell r="CE527" t="b">
            <v>0</v>
          </cell>
          <cell r="CG527" t="b">
            <v>0</v>
          </cell>
          <cell r="CH527" t="b">
            <v>0</v>
          </cell>
          <cell r="CP527" t="str">
            <v>ERWINWOF</v>
          </cell>
          <cell r="CT527" t="b">
            <v>0</v>
          </cell>
          <cell r="CV527" t="b">
            <v>0</v>
          </cell>
          <cell r="CX527" t="b">
            <v>0</v>
          </cell>
          <cell r="CZ527" t="b">
            <v>0</v>
          </cell>
          <cell r="DB527" t="b">
            <v>0</v>
          </cell>
          <cell r="DD527" t="b">
            <v>0</v>
          </cell>
          <cell r="DF527" t="b">
            <v>0</v>
          </cell>
          <cell r="DH527" t="b">
            <v>0</v>
          </cell>
          <cell r="DJ527" t="b">
            <v>0</v>
          </cell>
          <cell r="DL527" t="b">
            <v>0</v>
          </cell>
          <cell r="DN527" t="b">
            <v>0</v>
          </cell>
          <cell r="DP527" t="b">
            <v>0</v>
          </cell>
          <cell r="DV527">
            <v>0</v>
          </cell>
          <cell r="DX527">
            <v>0</v>
          </cell>
          <cell r="DZ527">
            <v>0</v>
          </cell>
          <cell r="EB527">
            <v>0</v>
          </cell>
          <cell r="ED527">
            <v>0</v>
          </cell>
          <cell r="EF527">
            <v>0</v>
          </cell>
          <cell r="EJ527">
            <v>0</v>
          </cell>
          <cell r="EL527">
            <v>0</v>
          </cell>
          <cell r="EN527">
            <v>0</v>
          </cell>
          <cell r="EP527">
            <v>0</v>
          </cell>
          <cell r="ER527">
            <v>0</v>
          </cell>
          <cell r="ET527">
            <v>0</v>
          </cell>
          <cell r="EX527">
            <v>0</v>
          </cell>
          <cell r="EZ527">
            <v>0</v>
          </cell>
          <cell r="FD527">
            <v>0</v>
          </cell>
          <cell r="FF527">
            <v>0</v>
          </cell>
        </row>
        <row r="528">
          <cell r="A528" t="str">
            <v>Nysted_Erstatning</v>
          </cell>
          <cell r="B528" t="str">
            <v>DK-East</v>
          </cell>
          <cell r="G528">
            <v>200</v>
          </cell>
          <cell r="H528">
            <v>0</v>
          </cell>
          <cell r="N528">
            <v>805.28576676328919</v>
          </cell>
          <cell r="AK528">
            <v>200</v>
          </cell>
          <cell r="AL528">
            <v>0</v>
          </cell>
          <cell r="AN528">
            <v>0</v>
          </cell>
          <cell r="AO528">
            <v>49.468000000000011</v>
          </cell>
          <cell r="AP528">
            <v>12366.999999999998</v>
          </cell>
          <cell r="AQ528">
            <v>0</v>
          </cell>
          <cell r="BG528" t="b">
            <v>0</v>
          </cell>
          <cell r="BO528" t="b">
            <v>0</v>
          </cell>
          <cell r="CA528" t="b">
            <v>0</v>
          </cell>
          <cell r="CB528" t="b">
            <v>0</v>
          </cell>
          <cell r="CD528" t="b">
            <v>0</v>
          </cell>
          <cell r="CE528" t="b">
            <v>0</v>
          </cell>
          <cell r="CG528" t="b">
            <v>0</v>
          </cell>
          <cell r="CH528" t="b">
            <v>0</v>
          </cell>
          <cell r="CP528" t="str">
            <v>ERWINWOF</v>
          </cell>
          <cell r="CT528" t="b">
            <v>0</v>
          </cell>
          <cell r="CV528" t="b">
            <v>0</v>
          </cell>
          <cell r="CX528" t="b">
            <v>0</v>
          </cell>
          <cell r="CZ528" t="b">
            <v>0</v>
          </cell>
          <cell r="DB528" t="b">
            <v>0</v>
          </cell>
          <cell r="DD528" t="b">
            <v>0</v>
          </cell>
          <cell r="DF528" t="b">
            <v>0</v>
          </cell>
          <cell r="DH528" t="b">
            <v>0</v>
          </cell>
          <cell r="DJ528" t="b">
            <v>0</v>
          </cell>
          <cell r="DL528" t="b">
            <v>0</v>
          </cell>
          <cell r="DN528" t="b">
            <v>0</v>
          </cell>
          <cell r="DP528" t="b">
            <v>0</v>
          </cell>
          <cell r="DV528">
            <v>0</v>
          </cell>
          <cell r="DX528">
            <v>0</v>
          </cell>
          <cell r="DZ528">
            <v>0</v>
          </cell>
          <cell r="EB528">
            <v>0</v>
          </cell>
          <cell r="ED528">
            <v>0</v>
          </cell>
          <cell r="EF528">
            <v>0</v>
          </cell>
          <cell r="EJ528">
            <v>0</v>
          </cell>
          <cell r="EL528">
            <v>0</v>
          </cell>
          <cell r="EN528">
            <v>0</v>
          </cell>
          <cell r="EP528">
            <v>0</v>
          </cell>
          <cell r="ER528">
            <v>0</v>
          </cell>
          <cell r="ET528">
            <v>0</v>
          </cell>
          <cell r="EX528">
            <v>0</v>
          </cell>
          <cell r="EZ528">
            <v>0</v>
          </cell>
          <cell r="FD528">
            <v>0</v>
          </cell>
          <cell r="FF528">
            <v>0</v>
          </cell>
        </row>
        <row r="529">
          <cell r="A529" t="str">
            <v>Nysted_Erstatning</v>
          </cell>
          <cell r="B529" t="str">
            <v>DK-East</v>
          </cell>
          <cell r="G529">
            <v>200</v>
          </cell>
          <cell r="H529">
            <v>0</v>
          </cell>
          <cell r="N529">
            <v>805.28576676328919</v>
          </cell>
          <cell r="AK529">
            <v>200</v>
          </cell>
          <cell r="AL529">
            <v>0</v>
          </cell>
          <cell r="AN529">
            <v>0</v>
          </cell>
          <cell r="AO529">
            <v>49.468000000000011</v>
          </cell>
          <cell r="AP529">
            <v>12366.999999999998</v>
          </cell>
          <cell r="AQ529">
            <v>0</v>
          </cell>
          <cell r="BG529" t="b">
            <v>0</v>
          </cell>
          <cell r="BO529" t="b">
            <v>0</v>
          </cell>
          <cell r="CA529" t="b">
            <v>0</v>
          </cell>
          <cell r="CB529" t="b">
            <v>0</v>
          </cell>
          <cell r="CD529" t="b">
            <v>0</v>
          </cell>
          <cell r="CE529" t="b">
            <v>0</v>
          </cell>
          <cell r="CG529" t="b">
            <v>0</v>
          </cell>
          <cell r="CH529" t="b">
            <v>0</v>
          </cell>
          <cell r="CP529" t="str">
            <v>ERWINWOF</v>
          </cell>
          <cell r="CT529" t="b">
            <v>0</v>
          </cell>
          <cell r="CV529" t="b">
            <v>0</v>
          </cell>
          <cell r="CX529" t="b">
            <v>0</v>
          </cell>
          <cell r="CZ529" t="b">
            <v>0</v>
          </cell>
          <cell r="DB529" t="b">
            <v>0</v>
          </cell>
          <cell r="DD529" t="b">
            <v>0</v>
          </cell>
          <cell r="DF529" t="b">
            <v>0</v>
          </cell>
          <cell r="DH529" t="b">
            <v>0</v>
          </cell>
          <cell r="DJ529" t="b">
            <v>0</v>
          </cell>
          <cell r="DL529" t="b">
            <v>0</v>
          </cell>
          <cell r="DN529" t="b">
            <v>0</v>
          </cell>
          <cell r="DP529" t="b">
            <v>0</v>
          </cell>
          <cell r="DV529">
            <v>0</v>
          </cell>
          <cell r="DX529">
            <v>0</v>
          </cell>
          <cell r="DZ529">
            <v>0</v>
          </cell>
          <cell r="EB529">
            <v>0</v>
          </cell>
          <cell r="ED529">
            <v>0</v>
          </cell>
          <cell r="EF529">
            <v>0</v>
          </cell>
          <cell r="EJ529">
            <v>0</v>
          </cell>
          <cell r="EL529">
            <v>0</v>
          </cell>
          <cell r="EN529">
            <v>0</v>
          </cell>
          <cell r="EP529">
            <v>0</v>
          </cell>
          <cell r="ER529">
            <v>0</v>
          </cell>
          <cell r="ET529">
            <v>0</v>
          </cell>
          <cell r="EX529">
            <v>0</v>
          </cell>
          <cell r="EZ529">
            <v>0</v>
          </cell>
          <cell r="FD529">
            <v>0</v>
          </cell>
          <cell r="FF529">
            <v>0</v>
          </cell>
        </row>
        <row r="530">
          <cell r="A530" t="str">
            <v>Rødsand2</v>
          </cell>
          <cell r="B530" t="str">
            <v>DK-East</v>
          </cell>
          <cell r="G530">
            <v>150</v>
          </cell>
          <cell r="H530">
            <v>0</v>
          </cell>
          <cell r="N530">
            <v>603.96432507246686</v>
          </cell>
          <cell r="AK530">
            <v>150</v>
          </cell>
          <cell r="AL530">
            <v>0</v>
          </cell>
          <cell r="AN530">
            <v>0</v>
          </cell>
          <cell r="AO530">
            <v>42.465000000000003</v>
          </cell>
          <cell r="AP530">
            <v>10616.25</v>
          </cell>
          <cell r="AQ530">
            <v>0</v>
          </cell>
          <cell r="BG530" t="b">
            <v>0</v>
          </cell>
          <cell r="BO530" t="b">
            <v>0</v>
          </cell>
          <cell r="CA530" t="b">
            <v>0</v>
          </cell>
          <cell r="CB530" t="b">
            <v>0</v>
          </cell>
          <cell r="CD530" t="b">
            <v>0</v>
          </cell>
          <cell r="CE530" t="b">
            <v>0</v>
          </cell>
          <cell r="CG530" t="b">
            <v>0</v>
          </cell>
          <cell r="CH530" t="b">
            <v>0</v>
          </cell>
          <cell r="CP530" t="str">
            <v>ERWINWOF</v>
          </cell>
          <cell r="CT530" t="b">
            <v>0</v>
          </cell>
          <cell r="CV530" t="b">
            <v>0</v>
          </cell>
          <cell r="CX530" t="b">
            <v>0</v>
          </cell>
          <cell r="CZ530" t="b">
            <v>0</v>
          </cell>
          <cell r="DB530" t="b">
            <v>0</v>
          </cell>
          <cell r="DD530" t="b">
            <v>0</v>
          </cell>
          <cell r="DF530" t="b">
            <v>0</v>
          </cell>
          <cell r="DH530" t="b">
            <v>0</v>
          </cell>
          <cell r="DJ530" t="b">
            <v>0</v>
          </cell>
          <cell r="DL530" t="b">
            <v>0</v>
          </cell>
          <cell r="DN530" t="b">
            <v>0</v>
          </cell>
          <cell r="DP530" t="b">
            <v>0</v>
          </cell>
          <cell r="DV530">
            <v>0</v>
          </cell>
          <cell r="DX530">
            <v>0</v>
          </cell>
          <cell r="DZ530">
            <v>0</v>
          </cell>
          <cell r="EB530">
            <v>0</v>
          </cell>
          <cell r="ED530">
            <v>0</v>
          </cell>
          <cell r="EF530">
            <v>0</v>
          </cell>
          <cell r="EJ530">
            <v>0</v>
          </cell>
          <cell r="EL530">
            <v>0</v>
          </cell>
          <cell r="EN530">
            <v>0</v>
          </cell>
          <cell r="EP530">
            <v>0</v>
          </cell>
          <cell r="ER530">
            <v>0</v>
          </cell>
          <cell r="ET530">
            <v>0</v>
          </cell>
          <cell r="EX530">
            <v>0</v>
          </cell>
          <cell r="EZ530">
            <v>0</v>
          </cell>
          <cell r="FD530">
            <v>0</v>
          </cell>
          <cell r="FF530">
            <v>0</v>
          </cell>
        </row>
        <row r="531">
          <cell r="A531" t="str">
            <v>Rødsand2</v>
          </cell>
          <cell r="B531" t="str">
            <v>DK-East</v>
          </cell>
          <cell r="G531">
            <v>207</v>
          </cell>
          <cell r="H531">
            <v>0</v>
          </cell>
          <cell r="N531">
            <v>833.47076860000436</v>
          </cell>
          <cell r="AK531">
            <v>207</v>
          </cell>
          <cell r="AL531">
            <v>0</v>
          </cell>
          <cell r="AN531">
            <v>0</v>
          </cell>
          <cell r="AO531">
            <v>58.601700000000001</v>
          </cell>
          <cell r="AP531">
            <v>14650.425000000001</v>
          </cell>
          <cell r="AQ531">
            <v>0</v>
          </cell>
          <cell r="BG531" t="b">
            <v>0</v>
          </cell>
          <cell r="BO531" t="b">
            <v>0</v>
          </cell>
          <cell r="CA531" t="b">
            <v>0</v>
          </cell>
          <cell r="CB531" t="b">
            <v>0</v>
          </cell>
          <cell r="CD531" t="b">
            <v>0</v>
          </cell>
          <cell r="CE531" t="b">
            <v>0</v>
          </cell>
          <cell r="CG531" t="b">
            <v>0</v>
          </cell>
          <cell r="CH531" t="b">
            <v>0</v>
          </cell>
          <cell r="CP531" t="str">
            <v>ERWINWOF</v>
          </cell>
          <cell r="CT531" t="b">
            <v>0</v>
          </cell>
          <cell r="CV531" t="b">
            <v>0</v>
          </cell>
          <cell r="CX531" t="b">
            <v>0</v>
          </cell>
          <cell r="CZ531" t="b">
            <v>0</v>
          </cell>
          <cell r="DB531" t="b">
            <v>0</v>
          </cell>
          <cell r="DD531" t="b">
            <v>0</v>
          </cell>
          <cell r="DF531" t="b">
            <v>0</v>
          </cell>
          <cell r="DH531" t="b">
            <v>0</v>
          </cell>
          <cell r="DJ531" t="b">
            <v>0</v>
          </cell>
          <cell r="DL531" t="b">
            <v>0</v>
          </cell>
          <cell r="DN531" t="b">
            <v>0</v>
          </cell>
          <cell r="DP531" t="b">
            <v>0</v>
          </cell>
          <cell r="DV531">
            <v>0</v>
          </cell>
          <cell r="DX531">
            <v>0</v>
          </cell>
          <cell r="DZ531">
            <v>0</v>
          </cell>
          <cell r="EB531">
            <v>0</v>
          </cell>
          <cell r="ED531">
            <v>0</v>
          </cell>
          <cell r="EF531">
            <v>0</v>
          </cell>
          <cell r="EJ531">
            <v>0</v>
          </cell>
          <cell r="EL531">
            <v>0</v>
          </cell>
          <cell r="EN531">
            <v>0</v>
          </cell>
          <cell r="EP531">
            <v>0</v>
          </cell>
          <cell r="ER531">
            <v>0</v>
          </cell>
          <cell r="ET531">
            <v>0</v>
          </cell>
          <cell r="EX531">
            <v>0</v>
          </cell>
          <cell r="EZ531">
            <v>0</v>
          </cell>
          <cell r="FD531">
            <v>0</v>
          </cell>
          <cell r="FF531">
            <v>0</v>
          </cell>
        </row>
        <row r="532">
          <cell r="A532" t="str">
            <v>Rødsand2</v>
          </cell>
          <cell r="B532" t="str">
            <v>DK-East</v>
          </cell>
          <cell r="G532">
            <v>207</v>
          </cell>
          <cell r="H532">
            <v>0</v>
          </cell>
          <cell r="N532">
            <v>833.47076860000436</v>
          </cell>
          <cell r="AK532">
            <v>207</v>
          </cell>
          <cell r="AL532">
            <v>0</v>
          </cell>
          <cell r="AN532">
            <v>0</v>
          </cell>
          <cell r="AO532">
            <v>58.601700000000001</v>
          </cell>
          <cell r="AP532">
            <v>14650.425000000001</v>
          </cell>
          <cell r="AQ532">
            <v>0</v>
          </cell>
          <cell r="BG532" t="b">
            <v>0</v>
          </cell>
          <cell r="BO532" t="b">
            <v>0</v>
          </cell>
          <cell r="CA532" t="b">
            <v>0</v>
          </cell>
          <cell r="CB532" t="b">
            <v>0</v>
          </cell>
          <cell r="CD532" t="b">
            <v>0</v>
          </cell>
          <cell r="CE532" t="b">
            <v>0</v>
          </cell>
          <cell r="CG532" t="b">
            <v>0</v>
          </cell>
          <cell r="CH532" t="b">
            <v>0</v>
          </cell>
          <cell r="CP532" t="str">
            <v>ERWINWOF</v>
          </cell>
          <cell r="CT532" t="b">
            <v>0</v>
          </cell>
          <cell r="CV532" t="b">
            <v>0</v>
          </cell>
          <cell r="CX532" t="b">
            <v>0</v>
          </cell>
          <cell r="CZ532" t="b">
            <v>0</v>
          </cell>
          <cell r="DB532" t="b">
            <v>0</v>
          </cell>
          <cell r="DD532" t="b">
            <v>0</v>
          </cell>
          <cell r="DF532" t="b">
            <v>0</v>
          </cell>
          <cell r="DH532" t="b">
            <v>0</v>
          </cell>
          <cell r="DJ532" t="b">
            <v>0</v>
          </cell>
          <cell r="DL532" t="b">
            <v>0</v>
          </cell>
          <cell r="DN532" t="b">
            <v>0</v>
          </cell>
          <cell r="DP532" t="b">
            <v>0</v>
          </cell>
          <cell r="DV532">
            <v>0</v>
          </cell>
          <cell r="DX532">
            <v>0</v>
          </cell>
          <cell r="DZ532">
            <v>0</v>
          </cell>
          <cell r="EB532">
            <v>0</v>
          </cell>
          <cell r="ED532">
            <v>0</v>
          </cell>
          <cell r="EF532">
            <v>0</v>
          </cell>
          <cell r="EJ532">
            <v>0</v>
          </cell>
          <cell r="EL532">
            <v>0</v>
          </cell>
          <cell r="EN532">
            <v>0</v>
          </cell>
          <cell r="EP532">
            <v>0</v>
          </cell>
          <cell r="ER532">
            <v>0</v>
          </cell>
          <cell r="ET532">
            <v>0</v>
          </cell>
          <cell r="EX532">
            <v>0</v>
          </cell>
          <cell r="EZ532">
            <v>0</v>
          </cell>
          <cell r="FD532">
            <v>0</v>
          </cell>
          <cell r="FF532">
            <v>0</v>
          </cell>
        </row>
        <row r="533">
          <cell r="A533" t="str">
            <v>Rødsand2_Erstatning</v>
          </cell>
          <cell r="B533" t="str">
            <v>DK-East</v>
          </cell>
          <cell r="G533">
            <v>200</v>
          </cell>
          <cell r="H533">
            <v>0</v>
          </cell>
          <cell r="N533">
            <v>805.28576676328919</v>
          </cell>
          <cell r="AK533">
            <v>200</v>
          </cell>
          <cell r="AL533">
            <v>0</v>
          </cell>
          <cell r="AN533">
            <v>0</v>
          </cell>
          <cell r="AO533">
            <v>47.68</v>
          </cell>
          <cell r="AP533">
            <v>11920</v>
          </cell>
          <cell r="AQ533">
            <v>0</v>
          </cell>
          <cell r="BG533" t="b">
            <v>0</v>
          </cell>
          <cell r="BO533" t="b">
            <v>0</v>
          </cell>
          <cell r="CA533" t="b">
            <v>0</v>
          </cell>
          <cell r="CB533" t="b">
            <v>0</v>
          </cell>
          <cell r="CD533" t="b">
            <v>0</v>
          </cell>
          <cell r="CE533" t="b">
            <v>0</v>
          </cell>
          <cell r="CG533" t="b">
            <v>0</v>
          </cell>
          <cell r="CH533" t="b">
            <v>0</v>
          </cell>
          <cell r="CP533" t="str">
            <v>ERWINWOF</v>
          </cell>
          <cell r="CT533" t="b">
            <v>0</v>
          </cell>
          <cell r="CV533" t="b">
            <v>0</v>
          </cell>
          <cell r="CX533" t="b">
            <v>0</v>
          </cell>
          <cell r="CZ533" t="b">
            <v>0</v>
          </cell>
          <cell r="DB533" t="b">
            <v>0</v>
          </cell>
          <cell r="DD533" t="b">
            <v>0</v>
          </cell>
          <cell r="DF533" t="b">
            <v>0</v>
          </cell>
          <cell r="DH533" t="b">
            <v>0</v>
          </cell>
          <cell r="DJ533" t="b">
            <v>0</v>
          </cell>
          <cell r="DL533" t="b">
            <v>0</v>
          </cell>
          <cell r="DN533" t="b">
            <v>0</v>
          </cell>
          <cell r="DP533" t="b">
            <v>0</v>
          </cell>
          <cell r="DV533">
            <v>0</v>
          </cell>
          <cell r="DX533">
            <v>0</v>
          </cell>
          <cell r="DZ533">
            <v>0</v>
          </cell>
          <cell r="EB533">
            <v>0</v>
          </cell>
          <cell r="ED533">
            <v>0</v>
          </cell>
          <cell r="EF533">
            <v>0</v>
          </cell>
          <cell r="EJ533">
            <v>0</v>
          </cell>
          <cell r="EL533">
            <v>0</v>
          </cell>
          <cell r="EN533">
            <v>0</v>
          </cell>
          <cell r="EP533">
            <v>0</v>
          </cell>
          <cell r="ER533">
            <v>0</v>
          </cell>
          <cell r="ET533">
            <v>0</v>
          </cell>
          <cell r="EX533">
            <v>0</v>
          </cell>
          <cell r="EZ533">
            <v>0</v>
          </cell>
          <cell r="FD533">
            <v>0</v>
          </cell>
          <cell r="FF533">
            <v>0</v>
          </cell>
        </row>
        <row r="534">
          <cell r="A534" t="str">
            <v>Rødsand2_Erstatning</v>
          </cell>
          <cell r="B534" t="str">
            <v>DK-East</v>
          </cell>
          <cell r="G534">
            <v>200</v>
          </cell>
          <cell r="H534">
            <v>0</v>
          </cell>
          <cell r="N534">
            <v>805.28576676328919</v>
          </cell>
          <cell r="AK534">
            <v>200</v>
          </cell>
          <cell r="AL534">
            <v>0</v>
          </cell>
          <cell r="AN534">
            <v>0</v>
          </cell>
          <cell r="AO534">
            <v>47.68</v>
          </cell>
          <cell r="AP534">
            <v>11920</v>
          </cell>
          <cell r="AQ534">
            <v>0</v>
          </cell>
          <cell r="BG534" t="b">
            <v>0</v>
          </cell>
          <cell r="BO534" t="b">
            <v>0</v>
          </cell>
          <cell r="CA534" t="b">
            <v>0</v>
          </cell>
          <cell r="CB534" t="b">
            <v>0</v>
          </cell>
          <cell r="CD534" t="b">
            <v>0</v>
          </cell>
          <cell r="CE534" t="b">
            <v>0</v>
          </cell>
          <cell r="CG534" t="b">
            <v>0</v>
          </cell>
          <cell r="CH534" t="b">
            <v>0</v>
          </cell>
          <cell r="CP534" t="str">
            <v>ERWINWOF</v>
          </cell>
          <cell r="CT534" t="b">
            <v>0</v>
          </cell>
          <cell r="CV534" t="b">
            <v>0</v>
          </cell>
          <cell r="CX534" t="b">
            <v>0</v>
          </cell>
          <cell r="CZ534" t="b">
            <v>0</v>
          </cell>
          <cell r="DB534" t="b">
            <v>0</v>
          </cell>
          <cell r="DD534" t="b">
            <v>0</v>
          </cell>
          <cell r="DF534" t="b">
            <v>0</v>
          </cell>
          <cell r="DH534" t="b">
            <v>0</v>
          </cell>
          <cell r="DJ534" t="b">
            <v>0</v>
          </cell>
          <cell r="DL534" t="b">
            <v>0</v>
          </cell>
          <cell r="DN534" t="b">
            <v>0</v>
          </cell>
          <cell r="DP534" t="b">
            <v>0</v>
          </cell>
          <cell r="DV534">
            <v>0</v>
          </cell>
          <cell r="DX534">
            <v>0</v>
          </cell>
          <cell r="DZ534">
            <v>0</v>
          </cell>
          <cell r="EB534">
            <v>0</v>
          </cell>
          <cell r="ED534">
            <v>0</v>
          </cell>
          <cell r="EF534">
            <v>0</v>
          </cell>
          <cell r="EJ534">
            <v>0</v>
          </cell>
          <cell r="EL534">
            <v>0</v>
          </cell>
          <cell r="EN534">
            <v>0</v>
          </cell>
          <cell r="EP534">
            <v>0</v>
          </cell>
          <cell r="ER534">
            <v>0</v>
          </cell>
          <cell r="ET534">
            <v>0</v>
          </cell>
          <cell r="EX534">
            <v>0</v>
          </cell>
          <cell r="EZ534">
            <v>0</v>
          </cell>
          <cell r="FD534">
            <v>0</v>
          </cell>
          <cell r="FF534">
            <v>0</v>
          </cell>
        </row>
        <row r="535">
          <cell r="A535" t="str">
            <v>KriegersFlak</v>
          </cell>
          <cell r="B535" t="str">
            <v>DK-East</v>
          </cell>
          <cell r="G535">
            <v>200</v>
          </cell>
          <cell r="H535">
            <v>0</v>
          </cell>
          <cell r="N535">
            <v>805.28576676328919</v>
          </cell>
          <cell r="AK535">
            <v>200</v>
          </cell>
          <cell r="AL535">
            <v>0</v>
          </cell>
          <cell r="AN535">
            <v>0</v>
          </cell>
          <cell r="AO535">
            <v>51.85199999999999</v>
          </cell>
          <cell r="AP535">
            <v>12963.000000000005</v>
          </cell>
          <cell r="AQ535">
            <v>0</v>
          </cell>
          <cell r="BG535" t="b">
            <v>0</v>
          </cell>
          <cell r="BO535" t="b">
            <v>0</v>
          </cell>
          <cell r="CA535" t="b">
            <v>0</v>
          </cell>
          <cell r="CB535" t="b">
            <v>0</v>
          </cell>
          <cell r="CD535" t="b">
            <v>0</v>
          </cell>
          <cell r="CE535" t="b">
            <v>0</v>
          </cell>
          <cell r="CG535" t="b">
            <v>0</v>
          </cell>
          <cell r="CH535" t="b">
            <v>0</v>
          </cell>
          <cell r="CP535" t="str">
            <v>ERWINWOF</v>
          </cell>
          <cell r="CT535" t="b">
            <v>0</v>
          </cell>
          <cell r="CV535" t="b">
            <v>0</v>
          </cell>
          <cell r="CX535" t="b">
            <v>0</v>
          </cell>
          <cell r="CZ535" t="b">
            <v>0</v>
          </cell>
          <cell r="DB535" t="b">
            <v>0</v>
          </cell>
          <cell r="DD535" t="b">
            <v>0</v>
          </cell>
          <cell r="DF535" t="b">
            <v>0</v>
          </cell>
          <cell r="DH535" t="b">
            <v>0</v>
          </cell>
          <cell r="DJ535" t="b">
            <v>0</v>
          </cell>
          <cell r="DL535" t="b">
            <v>0</v>
          </cell>
          <cell r="DN535" t="b">
            <v>0</v>
          </cell>
          <cell r="DP535" t="b">
            <v>0</v>
          </cell>
          <cell r="DV535">
            <v>0</v>
          </cell>
          <cell r="DX535">
            <v>0</v>
          </cell>
          <cell r="DZ535">
            <v>0</v>
          </cell>
          <cell r="EB535">
            <v>0</v>
          </cell>
          <cell r="ED535">
            <v>0</v>
          </cell>
          <cell r="EF535">
            <v>0</v>
          </cell>
          <cell r="EJ535">
            <v>0</v>
          </cell>
          <cell r="EL535">
            <v>0</v>
          </cell>
          <cell r="EN535">
            <v>0</v>
          </cell>
          <cell r="EP535">
            <v>0</v>
          </cell>
          <cell r="ER535">
            <v>0</v>
          </cell>
          <cell r="ET535">
            <v>0</v>
          </cell>
          <cell r="EX535">
            <v>0</v>
          </cell>
          <cell r="EZ535">
            <v>0</v>
          </cell>
          <cell r="FD535">
            <v>0</v>
          </cell>
          <cell r="FF535">
            <v>0</v>
          </cell>
        </row>
        <row r="536">
          <cell r="A536" t="str">
            <v>KriegersFlak</v>
          </cell>
          <cell r="B536" t="str">
            <v>DK-East</v>
          </cell>
          <cell r="G536">
            <v>600</v>
          </cell>
          <cell r="H536">
            <v>0</v>
          </cell>
          <cell r="N536">
            <v>2415.8573002898675</v>
          </cell>
          <cell r="AK536">
            <v>600</v>
          </cell>
          <cell r="AL536">
            <v>0</v>
          </cell>
          <cell r="AN536">
            <v>0</v>
          </cell>
          <cell r="AO536">
            <v>155.55599999999995</v>
          </cell>
          <cell r="AP536">
            <v>38889.000000000015</v>
          </cell>
          <cell r="AQ536">
            <v>0</v>
          </cell>
          <cell r="BG536" t="b">
            <v>0</v>
          </cell>
          <cell r="BO536" t="b">
            <v>0</v>
          </cell>
          <cell r="CA536" t="b">
            <v>0</v>
          </cell>
          <cell r="CB536" t="b">
            <v>0</v>
          </cell>
          <cell r="CD536" t="b">
            <v>0</v>
          </cell>
          <cell r="CE536" t="b">
            <v>0</v>
          </cell>
          <cell r="CG536" t="b">
            <v>0</v>
          </cell>
          <cell r="CH536" t="b">
            <v>0</v>
          </cell>
          <cell r="CP536" t="str">
            <v>ERWINWOF</v>
          </cell>
          <cell r="CT536" t="b">
            <v>0</v>
          </cell>
          <cell r="CV536" t="b">
            <v>0</v>
          </cell>
          <cell r="CX536" t="b">
            <v>0</v>
          </cell>
          <cell r="CZ536" t="b">
            <v>0</v>
          </cell>
          <cell r="DB536" t="b">
            <v>0</v>
          </cell>
          <cell r="DD536" t="b">
            <v>0</v>
          </cell>
          <cell r="DF536" t="b">
            <v>0</v>
          </cell>
          <cell r="DH536" t="b">
            <v>0</v>
          </cell>
          <cell r="DJ536" t="b">
            <v>0</v>
          </cell>
          <cell r="DL536" t="b">
            <v>0</v>
          </cell>
          <cell r="DN536" t="b">
            <v>0</v>
          </cell>
          <cell r="DP536" t="b">
            <v>0</v>
          </cell>
          <cell r="DV536">
            <v>0</v>
          </cell>
          <cell r="DX536">
            <v>0</v>
          </cell>
          <cell r="DZ536">
            <v>0</v>
          </cell>
          <cell r="EB536">
            <v>0</v>
          </cell>
          <cell r="ED536">
            <v>0</v>
          </cell>
          <cell r="EF536">
            <v>0</v>
          </cell>
          <cell r="EJ536">
            <v>0</v>
          </cell>
          <cell r="EL536">
            <v>0</v>
          </cell>
          <cell r="EN536">
            <v>0</v>
          </cell>
          <cell r="EP536">
            <v>0</v>
          </cell>
          <cell r="ER536">
            <v>0</v>
          </cell>
          <cell r="ET536">
            <v>0</v>
          </cell>
          <cell r="EX536">
            <v>0</v>
          </cell>
          <cell r="EZ536">
            <v>0</v>
          </cell>
          <cell r="FD536">
            <v>0</v>
          </cell>
          <cell r="FF536">
            <v>0</v>
          </cell>
        </row>
        <row r="537">
          <cell r="A537" t="str">
            <v>KriegersFlak</v>
          </cell>
          <cell r="B537" t="str">
            <v>DK-East</v>
          </cell>
          <cell r="G537">
            <v>600</v>
          </cell>
          <cell r="H537">
            <v>0</v>
          </cell>
          <cell r="N537">
            <v>2415.8573002898675</v>
          </cell>
          <cell r="AK537">
            <v>600</v>
          </cell>
          <cell r="AL537">
            <v>0</v>
          </cell>
          <cell r="AN537">
            <v>0</v>
          </cell>
          <cell r="AO537">
            <v>155.55599999999995</v>
          </cell>
          <cell r="AP537">
            <v>38889.000000000015</v>
          </cell>
          <cell r="AQ537">
            <v>0</v>
          </cell>
          <cell r="BG537" t="b">
            <v>0</v>
          </cell>
          <cell r="BO537" t="b">
            <v>0</v>
          </cell>
          <cell r="CA537" t="b">
            <v>0</v>
          </cell>
          <cell r="CB537" t="b">
            <v>0</v>
          </cell>
          <cell r="CD537" t="b">
            <v>0</v>
          </cell>
          <cell r="CE537" t="b">
            <v>0</v>
          </cell>
          <cell r="CG537" t="b">
            <v>0</v>
          </cell>
          <cell r="CH537" t="b">
            <v>0</v>
          </cell>
          <cell r="CP537" t="str">
            <v>ERWINWOF</v>
          </cell>
          <cell r="CT537" t="b">
            <v>0</v>
          </cell>
          <cell r="CV537" t="b">
            <v>0</v>
          </cell>
          <cell r="CX537" t="b">
            <v>0</v>
          </cell>
          <cell r="CZ537" t="b">
            <v>0</v>
          </cell>
          <cell r="DB537" t="b">
            <v>0</v>
          </cell>
          <cell r="DD537" t="b">
            <v>0</v>
          </cell>
          <cell r="DF537" t="b">
            <v>0</v>
          </cell>
          <cell r="DH537" t="b">
            <v>0</v>
          </cell>
          <cell r="DJ537" t="b">
            <v>0</v>
          </cell>
          <cell r="DL537" t="b">
            <v>0</v>
          </cell>
          <cell r="DN537" t="b">
            <v>0</v>
          </cell>
          <cell r="DP537" t="b">
            <v>0</v>
          </cell>
          <cell r="DV537">
            <v>0</v>
          </cell>
          <cell r="DX537">
            <v>0</v>
          </cell>
          <cell r="DZ537">
            <v>0</v>
          </cell>
          <cell r="EB537">
            <v>0</v>
          </cell>
          <cell r="ED537">
            <v>0</v>
          </cell>
          <cell r="EF537">
            <v>0</v>
          </cell>
          <cell r="EJ537">
            <v>0</v>
          </cell>
          <cell r="EL537">
            <v>0</v>
          </cell>
          <cell r="EN537">
            <v>0</v>
          </cell>
          <cell r="EP537">
            <v>0</v>
          </cell>
          <cell r="ER537">
            <v>0</v>
          </cell>
          <cell r="ET537">
            <v>0</v>
          </cell>
          <cell r="EX537">
            <v>0</v>
          </cell>
          <cell r="EZ537">
            <v>0</v>
          </cell>
          <cell r="FD537">
            <v>0</v>
          </cell>
          <cell r="FF537">
            <v>0</v>
          </cell>
        </row>
        <row r="538">
          <cell r="A538" t="str">
            <v>ImportTyDK-East</v>
          </cell>
          <cell r="B538" t="str">
            <v>DK-East</v>
          </cell>
          <cell r="G538">
            <v>550</v>
          </cell>
          <cell r="H538">
            <v>0</v>
          </cell>
          <cell r="N538">
            <v>-168</v>
          </cell>
          <cell r="AK538">
            <v>550</v>
          </cell>
          <cell r="AL538">
            <v>0</v>
          </cell>
          <cell r="AN538">
            <v>0</v>
          </cell>
          <cell r="AO538">
            <v>0</v>
          </cell>
          <cell r="AP538">
            <v>0</v>
          </cell>
          <cell r="AQ538">
            <v>33</v>
          </cell>
          <cell r="BG538" t="b">
            <v>0</v>
          </cell>
          <cell r="BO538" t="b">
            <v>0</v>
          </cell>
          <cell r="CA538" t="b">
            <v>0</v>
          </cell>
          <cell r="CB538" t="b">
            <v>0</v>
          </cell>
          <cell r="CD538" t="b">
            <v>0</v>
          </cell>
          <cell r="CE538" t="b">
            <v>0</v>
          </cell>
          <cell r="CG538" t="b">
            <v>0</v>
          </cell>
          <cell r="CH538" t="b">
            <v>0</v>
          </cell>
          <cell r="CP538">
            <v>0</v>
          </cell>
          <cell r="CT538" t="b">
            <v>0</v>
          </cell>
          <cell r="CV538" t="b">
            <v>0</v>
          </cell>
          <cell r="CX538" t="b">
            <v>0</v>
          </cell>
          <cell r="CZ538" t="b">
            <v>0</v>
          </cell>
          <cell r="DB538" t="b">
            <v>0</v>
          </cell>
          <cell r="DD538" t="b">
            <v>0</v>
          </cell>
          <cell r="DF538" t="b">
            <v>0</v>
          </cell>
          <cell r="DH538" t="b">
            <v>0</v>
          </cell>
          <cell r="DJ538" t="b">
            <v>0</v>
          </cell>
          <cell r="DL538" t="b">
            <v>0</v>
          </cell>
          <cell r="DN538" t="b">
            <v>0</v>
          </cell>
          <cell r="DP538" t="b">
            <v>0</v>
          </cell>
          <cell r="DV538">
            <v>0</v>
          </cell>
          <cell r="DX538">
            <v>0</v>
          </cell>
          <cell r="DZ538">
            <v>0</v>
          </cell>
          <cell r="EB538">
            <v>0</v>
          </cell>
          <cell r="ED538">
            <v>0</v>
          </cell>
          <cell r="EF538">
            <v>0</v>
          </cell>
          <cell r="EJ538">
            <v>0</v>
          </cell>
          <cell r="EL538">
            <v>0</v>
          </cell>
          <cell r="EN538">
            <v>0</v>
          </cell>
          <cell r="EP538">
            <v>0</v>
          </cell>
          <cell r="ER538">
            <v>0</v>
          </cell>
          <cell r="ET538">
            <v>0</v>
          </cell>
          <cell r="EX538">
            <v>0</v>
          </cell>
          <cell r="EZ538">
            <v>0</v>
          </cell>
          <cell r="FD538">
            <v>0</v>
          </cell>
          <cell r="FF538">
            <v>0</v>
          </cell>
        </row>
        <row r="539">
          <cell r="A539" t="str">
            <v>ImportTyDK-East</v>
          </cell>
          <cell r="B539" t="str">
            <v>DK-East</v>
          </cell>
          <cell r="G539">
            <v>550</v>
          </cell>
          <cell r="H539">
            <v>0</v>
          </cell>
          <cell r="N539">
            <v>-3055</v>
          </cell>
          <cell r="AK539">
            <v>550</v>
          </cell>
          <cell r="AL539">
            <v>0</v>
          </cell>
          <cell r="AN539">
            <v>0</v>
          </cell>
          <cell r="AO539">
            <v>0</v>
          </cell>
          <cell r="AP539">
            <v>0</v>
          </cell>
          <cell r="AQ539">
            <v>33</v>
          </cell>
          <cell r="BG539" t="b">
            <v>0</v>
          </cell>
          <cell r="BO539" t="b">
            <v>0</v>
          </cell>
          <cell r="CA539" t="b">
            <v>0</v>
          </cell>
          <cell r="CB539" t="b">
            <v>0</v>
          </cell>
          <cell r="CD539" t="b">
            <v>0</v>
          </cell>
          <cell r="CE539" t="b">
            <v>0</v>
          </cell>
          <cell r="CG539" t="b">
            <v>0</v>
          </cell>
          <cell r="CH539" t="b">
            <v>0</v>
          </cell>
          <cell r="CP539">
            <v>0</v>
          </cell>
          <cell r="CT539" t="b">
            <v>0</v>
          </cell>
          <cell r="CV539" t="b">
            <v>0</v>
          </cell>
          <cell r="CX539" t="b">
            <v>0</v>
          </cell>
          <cell r="CZ539" t="b">
            <v>0</v>
          </cell>
          <cell r="DB539" t="b">
            <v>0</v>
          </cell>
          <cell r="DD539" t="b">
            <v>0</v>
          </cell>
          <cell r="DF539" t="b">
            <v>0</v>
          </cell>
          <cell r="DH539" t="b">
            <v>0</v>
          </cell>
          <cell r="DJ539" t="b">
            <v>0</v>
          </cell>
          <cell r="DL539" t="b">
            <v>0</v>
          </cell>
          <cell r="DN539" t="b">
            <v>0</v>
          </cell>
          <cell r="DP539" t="b">
            <v>0</v>
          </cell>
          <cell r="DV539">
            <v>0</v>
          </cell>
          <cell r="DX539">
            <v>0</v>
          </cell>
          <cell r="DZ539">
            <v>0</v>
          </cell>
          <cell r="EB539">
            <v>0</v>
          </cell>
          <cell r="ED539">
            <v>0</v>
          </cell>
          <cell r="EF539">
            <v>0</v>
          </cell>
          <cell r="EJ539">
            <v>0</v>
          </cell>
          <cell r="EL539">
            <v>0</v>
          </cell>
          <cell r="EN539">
            <v>0</v>
          </cell>
          <cell r="EP539">
            <v>0</v>
          </cell>
          <cell r="ER539">
            <v>0</v>
          </cell>
          <cell r="ET539">
            <v>0</v>
          </cell>
          <cell r="EX539">
            <v>0</v>
          </cell>
          <cell r="EZ539">
            <v>0</v>
          </cell>
          <cell r="FD539">
            <v>0</v>
          </cell>
          <cell r="FF539">
            <v>0</v>
          </cell>
        </row>
        <row r="540">
          <cell r="A540" t="str">
            <v>ImportTyDK-East</v>
          </cell>
          <cell r="B540" t="str">
            <v>DK-East</v>
          </cell>
          <cell r="G540">
            <v>550</v>
          </cell>
          <cell r="H540">
            <v>0</v>
          </cell>
          <cell r="N540">
            <v>264</v>
          </cell>
          <cell r="AK540">
            <v>550</v>
          </cell>
          <cell r="AL540">
            <v>0</v>
          </cell>
          <cell r="AN540">
            <v>0</v>
          </cell>
          <cell r="AO540">
            <v>0</v>
          </cell>
          <cell r="AP540">
            <v>0</v>
          </cell>
          <cell r="AQ540">
            <v>33</v>
          </cell>
          <cell r="BG540" t="b">
            <v>0</v>
          </cell>
          <cell r="BO540" t="b">
            <v>0</v>
          </cell>
          <cell r="CA540" t="b">
            <v>0</v>
          </cell>
          <cell r="CB540" t="b">
            <v>0</v>
          </cell>
          <cell r="CD540" t="b">
            <v>0</v>
          </cell>
          <cell r="CE540" t="b">
            <v>0</v>
          </cell>
          <cell r="CG540" t="b">
            <v>0</v>
          </cell>
          <cell r="CH540" t="b">
            <v>0</v>
          </cell>
          <cell r="CP540">
            <v>0</v>
          </cell>
          <cell r="CT540" t="b">
            <v>0</v>
          </cell>
          <cell r="CV540" t="b">
            <v>0</v>
          </cell>
          <cell r="CX540" t="b">
            <v>0</v>
          </cell>
          <cell r="CZ540" t="b">
            <v>0</v>
          </cell>
          <cell r="DB540" t="b">
            <v>0</v>
          </cell>
          <cell r="DD540" t="b">
            <v>0</v>
          </cell>
          <cell r="DF540" t="b">
            <v>0</v>
          </cell>
          <cell r="DH540" t="b">
            <v>0</v>
          </cell>
          <cell r="DJ540" t="b">
            <v>0</v>
          </cell>
          <cell r="DL540" t="b">
            <v>0</v>
          </cell>
          <cell r="DN540" t="b">
            <v>0</v>
          </cell>
          <cell r="DP540" t="b">
            <v>0</v>
          </cell>
          <cell r="DV540">
            <v>0</v>
          </cell>
          <cell r="DX540">
            <v>0</v>
          </cell>
          <cell r="DZ540">
            <v>0</v>
          </cell>
          <cell r="EB540">
            <v>0</v>
          </cell>
          <cell r="ED540">
            <v>0</v>
          </cell>
          <cell r="EF540">
            <v>0</v>
          </cell>
          <cell r="EJ540">
            <v>0</v>
          </cell>
          <cell r="EL540">
            <v>0</v>
          </cell>
          <cell r="EN540">
            <v>0</v>
          </cell>
          <cell r="EP540">
            <v>0</v>
          </cell>
          <cell r="ER540">
            <v>0</v>
          </cell>
          <cell r="ET540">
            <v>0</v>
          </cell>
          <cell r="EX540">
            <v>0</v>
          </cell>
          <cell r="EZ540">
            <v>0</v>
          </cell>
          <cell r="FD540">
            <v>0</v>
          </cell>
          <cell r="FF540">
            <v>0</v>
          </cell>
        </row>
        <row r="541">
          <cell r="A541" t="str">
            <v>ImportTyDK-East</v>
          </cell>
          <cell r="B541" t="str">
            <v>DK-East</v>
          </cell>
          <cell r="G541">
            <v>550</v>
          </cell>
          <cell r="H541">
            <v>0</v>
          </cell>
          <cell r="N541">
            <v>-1370</v>
          </cell>
          <cell r="AK541">
            <v>550</v>
          </cell>
          <cell r="AL541">
            <v>0</v>
          </cell>
          <cell r="AN541">
            <v>0</v>
          </cell>
          <cell r="AO541">
            <v>0</v>
          </cell>
          <cell r="AP541">
            <v>0</v>
          </cell>
          <cell r="AQ541">
            <v>33</v>
          </cell>
          <cell r="BG541" t="b">
            <v>0</v>
          </cell>
          <cell r="BO541" t="b">
            <v>0</v>
          </cell>
          <cell r="CA541" t="b">
            <v>0</v>
          </cell>
          <cell r="CB541" t="b">
            <v>0</v>
          </cell>
          <cell r="CD541" t="b">
            <v>0</v>
          </cell>
          <cell r="CE541" t="b">
            <v>0</v>
          </cell>
          <cell r="CG541" t="b">
            <v>0</v>
          </cell>
          <cell r="CH541" t="b">
            <v>0</v>
          </cell>
          <cell r="CP541">
            <v>0</v>
          </cell>
          <cell r="CT541" t="b">
            <v>0</v>
          </cell>
          <cell r="CV541" t="b">
            <v>0</v>
          </cell>
          <cell r="CX541" t="b">
            <v>0</v>
          </cell>
          <cell r="CZ541" t="b">
            <v>0</v>
          </cell>
          <cell r="DB541" t="b">
            <v>0</v>
          </cell>
          <cell r="DD541" t="b">
            <v>0</v>
          </cell>
          <cell r="DF541" t="b">
            <v>0</v>
          </cell>
          <cell r="DH541" t="b">
            <v>0</v>
          </cell>
          <cell r="DJ541" t="b">
            <v>0</v>
          </cell>
          <cell r="DL541" t="b">
            <v>0</v>
          </cell>
          <cell r="DN541" t="b">
            <v>0</v>
          </cell>
          <cell r="DP541" t="b">
            <v>0</v>
          </cell>
          <cell r="DV541">
            <v>0</v>
          </cell>
          <cell r="DX541">
            <v>0</v>
          </cell>
          <cell r="DZ541">
            <v>0</v>
          </cell>
          <cell r="EB541">
            <v>0</v>
          </cell>
          <cell r="ED541">
            <v>0</v>
          </cell>
          <cell r="EF541">
            <v>0</v>
          </cell>
          <cell r="EJ541">
            <v>0</v>
          </cell>
          <cell r="EL541">
            <v>0</v>
          </cell>
          <cell r="EN541">
            <v>0</v>
          </cell>
          <cell r="EP541">
            <v>0</v>
          </cell>
          <cell r="ER541">
            <v>0</v>
          </cell>
          <cell r="ET541">
            <v>0</v>
          </cell>
          <cell r="EX541">
            <v>0</v>
          </cell>
          <cell r="EZ541">
            <v>0</v>
          </cell>
          <cell r="FD541">
            <v>0</v>
          </cell>
          <cell r="FF541">
            <v>0</v>
          </cell>
        </row>
        <row r="542">
          <cell r="A542" t="str">
            <v>ImportTyDK-East</v>
          </cell>
          <cell r="B542" t="str">
            <v>DK-East</v>
          </cell>
          <cell r="G542">
            <v>600</v>
          </cell>
          <cell r="H542">
            <v>0</v>
          </cell>
          <cell r="N542">
            <v>-1199</v>
          </cell>
          <cell r="AK542">
            <v>600</v>
          </cell>
          <cell r="AL542">
            <v>0</v>
          </cell>
          <cell r="AN542">
            <v>0</v>
          </cell>
          <cell r="AO542">
            <v>0</v>
          </cell>
          <cell r="AP542">
            <v>0</v>
          </cell>
          <cell r="AQ542">
            <v>36</v>
          </cell>
          <cell r="BG542" t="b">
            <v>0</v>
          </cell>
          <cell r="BO542" t="b">
            <v>0</v>
          </cell>
          <cell r="CA542" t="b">
            <v>0</v>
          </cell>
          <cell r="CB542" t="b">
            <v>0</v>
          </cell>
          <cell r="CD542" t="b">
            <v>0</v>
          </cell>
          <cell r="CE542" t="b">
            <v>0</v>
          </cell>
          <cell r="CG542" t="b">
            <v>0</v>
          </cell>
          <cell r="CH542" t="b">
            <v>0</v>
          </cell>
          <cell r="CP542">
            <v>0</v>
          </cell>
          <cell r="CT542" t="b">
            <v>0</v>
          </cell>
          <cell r="CV542" t="b">
            <v>0</v>
          </cell>
          <cell r="CX542" t="b">
            <v>0</v>
          </cell>
          <cell r="CZ542" t="b">
            <v>0</v>
          </cell>
          <cell r="DB542" t="b">
            <v>0</v>
          </cell>
          <cell r="DD542" t="b">
            <v>0</v>
          </cell>
          <cell r="DF542" t="b">
            <v>0</v>
          </cell>
          <cell r="DH542" t="b">
            <v>0</v>
          </cell>
          <cell r="DJ542" t="b">
            <v>0</v>
          </cell>
          <cell r="DL542" t="b">
            <v>0</v>
          </cell>
          <cell r="DN542" t="b">
            <v>0</v>
          </cell>
          <cell r="DP542" t="b">
            <v>0</v>
          </cell>
          <cell r="DV542">
            <v>0</v>
          </cell>
          <cell r="DX542">
            <v>0</v>
          </cell>
          <cell r="DZ542">
            <v>0</v>
          </cell>
          <cell r="EB542">
            <v>0</v>
          </cell>
          <cell r="ED542">
            <v>0</v>
          </cell>
          <cell r="EF542">
            <v>0</v>
          </cell>
          <cell r="EJ542">
            <v>0</v>
          </cell>
          <cell r="EL542">
            <v>0</v>
          </cell>
          <cell r="EN542">
            <v>0</v>
          </cell>
          <cell r="EP542">
            <v>0</v>
          </cell>
          <cell r="ER542">
            <v>0</v>
          </cell>
          <cell r="ET542">
            <v>0</v>
          </cell>
          <cell r="EX542">
            <v>0</v>
          </cell>
          <cell r="EZ542">
            <v>0</v>
          </cell>
          <cell r="FD542">
            <v>0</v>
          </cell>
          <cell r="FF542">
            <v>0</v>
          </cell>
        </row>
        <row r="543">
          <cell r="A543" t="str">
            <v>ImportTyDK-East</v>
          </cell>
          <cell r="B543" t="str">
            <v>DK-East</v>
          </cell>
          <cell r="G543">
            <v>600</v>
          </cell>
          <cell r="H543">
            <v>0</v>
          </cell>
          <cell r="N543">
            <v>511</v>
          </cell>
          <cell r="AK543">
            <v>378</v>
          </cell>
          <cell r="AL543">
            <v>0</v>
          </cell>
          <cell r="AN543">
            <v>0</v>
          </cell>
          <cell r="AO543">
            <v>0</v>
          </cell>
          <cell r="AP543">
            <v>0</v>
          </cell>
          <cell r="AQ543">
            <v>0</v>
          </cell>
          <cell r="BG543" t="b">
            <v>0</v>
          </cell>
          <cell r="BO543" t="b">
            <v>0</v>
          </cell>
          <cell r="CA543" t="b">
            <v>0</v>
          </cell>
          <cell r="CB543" t="b">
            <v>0</v>
          </cell>
          <cell r="CD543" t="b">
            <v>0</v>
          </cell>
          <cell r="CE543" t="b">
            <v>0</v>
          </cell>
          <cell r="CG543" t="b">
            <v>0</v>
          </cell>
          <cell r="CH543" t="b">
            <v>0</v>
          </cell>
          <cell r="CP543">
            <v>0</v>
          </cell>
          <cell r="CT543" t="b">
            <v>0</v>
          </cell>
          <cell r="CV543" t="b">
            <v>0</v>
          </cell>
          <cell r="CX543" t="b">
            <v>0</v>
          </cell>
          <cell r="CZ543" t="b">
            <v>0</v>
          </cell>
          <cell r="DB543" t="b">
            <v>0</v>
          </cell>
          <cell r="DD543" t="b">
            <v>0</v>
          </cell>
          <cell r="DF543" t="b">
            <v>0</v>
          </cell>
          <cell r="DH543" t="b">
            <v>0</v>
          </cell>
          <cell r="DJ543" t="b">
            <v>0</v>
          </cell>
          <cell r="DL543" t="b">
            <v>0</v>
          </cell>
          <cell r="DN543" t="b">
            <v>0</v>
          </cell>
          <cell r="DP543" t="b">
            <v>0</v>
          </cell>
          <cell r="DV543">
            <v>0</v>
          </cell>
          <cell r="DX543">
            <v>0</v>
          </cell>
          <cell r="DZ543">
            <v>0</v>
          </cell>
          <cell r="EB543">
            <v>0</v>
          </cell>
          <cell r="ED543">
            <v>0</v>
          </cell>
          <cell r="EF543">
            <v>0</v>
          </cell>
          <cell r="EJ543">
            <v>0</v>
          </cell>
          <cell r="EL543">
            <v>0</v>
          </cell>
          <cell r="EN543">
            <v>0</v>
          </cell>
          <cell r="EP543">
            <v>0</v>
          </cell>
          <cell r="ER543">
            <v>0</v>
          </cell>
          <cell r="ET543">
            <v>0</v>
          </cell>
          <cell r="EX543">
            <v>0</v>
          </cell>
          <cell r="EZ543">
            <v>0</v>
          </cell>
          <cell r="FD543">
            <v>0</v>
          </cell>
          <cell r="FF543">
            <v>0</v>
          </cell>
        </row>
        <row r="544">
          <cell r="A544" t="str">
            <v>ImportTyDK-East</v>
          </cell>
          <cell r="B544" t="str">
            <v>DK-East</v>
          </cell>
          <cell r="G544">
            <v>600</v>
          </cell>
          <cell r="H544">
            <v>0</v>
          </cell>
          <cell r="N544">
            <v>2051</v>
          </cell>
          <cell r="AK544">
            <v>300</v>
          </cell>
          <cell r="AL544">
            <v>0</v>
          </cell>
          <cell r="AN544">
            <v>0</v>
          </cell>
          <cell r="AO544">
            <v>0</v>
          </cell>
          <cell r="AP544">
            <v>0</v>
          </cell>
          <cell r="AQ544">
            <v>0</v>
          </cell>
          <cell r="BG544" t="b">
            <v>0</v>
          </cell>
          <cell r="BO544" t="b">
            <v>0</v>
          </cell>
          <cell r="CA544" t="b">
            <v>0</v>
          </cell>
          <cell r="CB544" t="b">
            <v>0</v>
          </cell>
          <cell r="CD544" t="b">
            <v>0</v>
          </cell>
          <cell r="CE544" t="b">
            <v>0</v>
          </cell>
          <cell r="CG544" t="b">
            <v>0</v>
          </cell>
          <cell r="CH544" t="b">
            <v>0</v>
          </cell>
          <cell r="CP544">
            <v>0</v>
          </cell>
          <cell r="CT544" t="b">
            <v>0</v>
          </cell>
          <cell r="CV544" t="b">
            <v>0</v>
          </cell>
          <cell r="CX544" t="b">
            <v>0</v>
          </cell>
          <cell r="CZ544" t="b">
            <v>0</v>
          </cell>
          <cell r="DB544" t="b">
            <v>0</v>
          </cell>
          <cell r="DD544" t="b">
            <v>0</v>
          </cell>
          <cell r="DF544" t="b">
            <v>0</v>
          </cell>
          <cell r="DH544" t="b">
            <v>0</v>
          </cell>
          <cell r="DJ544" t="b">
            <v>0</v>
          </cell>
          <cell r="DL544" t="b">
            <v>0</v>
          </cell>
          <cell r="DN544" t="b">
            <v>0</v>
          </cell>
          <cell r="DP544" t="b">
            <v>0</v>
          </cell>
          <cell r="DV544">
            <v>0</v>
          </cell>
          <cell r="DX544">
            <v>0</v>
          </cell>
          <cell r="DZ544">
            <v>0</v>
          </cell>
          <cell r="EB544">
            <v>0</v>
          </cell>
          <cell r="ED544">
            <v>0</v>
          </cell>
          <cell r="EF544">
            <v>0</v>
          </cell>
          <cell r="EJ544">
            <v>0</v>
          </cell>
          <cell r="EL544">
            <v>0</v>
          </cell>
          <cell r="EN544">
            <v>0</v>
          </cell>
          <cell r="EP544">
            <v>0</v>
          </cell>
          <cell r="ER544">
            <v>0</v>
          </cell>
          <cell r="ET544">
            <v>0</v>
          </cell>
          <cell r="EX544">
            <v>0</v>
          </cell>
          <cell r="EZ544">
            <v>0</v>
          </cell>
          <cell r="FD544">
            <v>0</v>
          </cell>
          <cell r="FF544">
            <v>0</v>
          </cell>
        </row>
        <row r="545">
          <cell r="A545" t="str">
            <v>ImportTyDK-East</v>
          </cell>
          <cell r="B545" t="str">
            <v>DK-East</v>
          </cell>
          <cell r="G545">
            <v>600</v>
          </cell>
          <cell r="H545">
            <v>0</v>
          </cell>
          <cell r="N545">
            <v>-849</v>
          </cell>
          <cell r="AK545">
            <v>300</v>
          </cell>
          <cell r="AL545">
            <v>0</v>
          </cell>
          <cell r="AN545">
            <v>0</v>
          </cell>
          <cell r="AO545">
            <v>0</v>
          </cell>
          <cell r="AP545">
            <v>0</v>
          </cell>
          <cell r="AQ545">
            <v>0</v>
          </cell>
          <cell r="BG545" t="b">
            <v>0</v>
          </cell>
          <cell r="BO545" t="b">
            <v>0</v>
          </cell>
          <cell r="CA545" t="b">
            <v>0</v>
          </cell>
          <cell r="CB545" t="b">
            <v>0</v>
          </cell>
          <cell r="CD545" t="b">
            <v>0</v>
          </cell>
          <cell r="CE545" t="b">
            <v>0</v>
          </cell>
          <cell r="CG545" t="b">
            <v>0</v>
          </cell>
          <cell r="CH545" t="b">
            <v>0</v>
          </cell>
          <cell r="CP545">
            <v>0</v>
          </cell>
          <cell r="CT545" t="b">
            <v>0</v>
          </cell>
          <cell r="CV545" t="b">
            <v>0</v>
          </cell>
          <cell r="CX545" t="b">
            <v>0</v>
          </cell>
          <cell r="CZ545" t="b">
            <v>0</v>
          </cell>
          <cell r="DB545" t="b">
            <v>0</v>
          </cell>
          <cell r="DD545" t="b">
            <v>0</v>
          </cell>
          <cell r="DF545" t="b">
            <v>0</v>
          </cell>
          <cell r="DH545" t="b">
            <v>0</v>
          </cell>
          <cell r="DJ545" t="b">
            <v>0</v>
          </cell>
          <cell r="DL545" t="b">
            <v>0</v>
          </cell>
          <cell r="DN545" t="b">
            <v>0</v>
          </cell>
          <cell r="DP545" t="b">
            <v>0</v>
          </cell>
          <cell r="DV545">
            <v>0</v>
          </cell>
          <cell r="DX545">
            <v>0</v>
          </cell>
          <cell r="DZ545">
            <v>0</v>
          </cell>
          <cell r="EB545">
            <v>0</v>
          </cell>
          <cell r="ED545">
            <v>0</v>
          </cell>
          <cell r="EF545">
            <v>0</v>
          </cell>
          <cell r="EJ545">
            <v>0</v>
          </cell>
          <cell r="EL545">
            <v>0</v>
          </cell>
          <cell r="EN545">
            <v>0</v>
          </cell>
          <cell r="EP545">
            <v>0</v>
          </cell>
          <cell r="ER545">
            <v>0</v>
          </cell>
          <cell r="ET545">
            <v>0</v>
          </cell>
          <cell r="EX545">
            <v>0</v>
          </cell>
          <cell r="EZ545">
            <v>0</v>
          </cell>
          <cell r="FD545">
            <v>0</v>
          </cell>
          <cell r="FF545">
            <v>0</v>
          </cell>
        </row>
        <row r="546">
          <cell r="A546" t="str">
            <v>ImportTyDK-East</v>
          </cell>
          <cell r="B546" t="str">
            <v>DK-East</v>
          </cell>
          <cell r="G546">
            <v>600</v>
          </cell>
          <cell r="H546">
            <v>0</v>
          </cell>
          <cell r="N546">
            <v>-23</v>
          </cell>
          <cell r="AK546">
            <v>300</v>
          </cell>
          <cell r="AL546">
            <v>0</v>
          </cell>
          <cell r="AN546">
            <v>0</v>
          </cell>
          <cell r="AO546">
            <v>0</v>
          </cell>
          <cell r="AP546">
            <v>0</v>
          </cell>
          <cell r="AQ546">
            <v>0</v>
          </cell>
          <cell r="BG546" t="b">
            <v>0</v>
          </cell>
          <cell r="BO546" t="b">
            <v>0</v>
          </cell>
          <cell r="CA546" t="b">
            <v>0</v>
          </cell>
          <cell r="CB546" t="b">
            <v>0</v>
          </cell>
          <cell r="CD546" t="b">
            <v>0</v>
          </cell>
          <cell r="CE546" t="b">
            <v>0</v>
          </cell>
          <cell r="CG546" t="b">
            <v>0</v>
          </cell>
          <cell r="CH546" t="b">
            <v>0</v>
          </cell>
          <cell r="CP546">
            <v>0</v>
          </cell>
          <cell r="CT546" t="b">
            <v>0</v>
          </cell>
          <cell r="CV546" t="b">
            <v>0</v>
          </cell>
          <cell r="CX546" t="b">
            <v>0</v>
          </cell>
          <cell r="CZ546" t="b">
            <v>0</v>
          </cell>
          <cell r="DB546" t="b">
            <v>0</v>
          </cell>
          <cell r="DD546" t="b">
            <v>0</v>
          </cell>
          <cell r="DF546" t="b">
            <v>0</v>
          </cell>
          <cell r="DH546" t="b">
            <v>0</v>
          </cell>
          <cell r="DJ546" t="b">
            <v>0</v>
          </cell>
          <cell r="DL546" t="b">
            <v>0</v>
          </cell>
          <cell r="DN546" t="b">
            <v>0</v>
          </cell>
          <cell r="DP546" t="b">
            <v>0</v>
          </cell>
          <cell r="DV546">
            <v>0</v>
          </cell>
          <cell r="DX546">
            <v>0</v>
          </cell>
          <cell r="DZ546">
            <v>0</v>
          </cell>
          <cell r="EB546">
            <v>0</v>
          </cell>
          <cell r="ED546">
            <v>0</v>
          </cell>
          <cell r="EF546">
            <v>0</v>
          </cell>
          <cell r="EJ546">
            <v>0</v>
          </cell>
          <cell r="EL546">
            <v>0</v>
          </cell>
          <cell r="EN546">
            <v>0</v>
          </cell>
          <cell r="EP546">
            <v>0</v>
          </cell>
          <cell r="ER546">
            <v>0</v>
          </cell>
          <cell r="ET546">
            <v>0</v>
          </cell>
          <cell r="EX546">
            <v>0</v>
          </cell>
          <cell r="EZ546">
            <v>0</v>
          </cell>
          <cell r="FD546">
            <v>0</v>
          </cell>
          <cell r="FF546">
            <v>0</v>
          </cell>
        </row>
        <row r="547">
          <cell r="A547" t="str">
            <v>ImportTyDK-East</v>
          </cell>
          <cell r="B547" t="str">
            <v>DK-East</v>
          </cell>
          <cell r="G547">
            <v>600</v>
          </cell>
          <cell r="H547">
            <v>0</v>
          </cell>
          <cell r="N547">
            <v>-223</v>
          </cell>
          <cell r="AK547">
            <v>270</v>
          </cell>
          <cell r="AL547">
            <v>0</v>
          </cell>
          <cell r="AN547">
            <v>0</v>
          </cell>
          <cell r="AO547">
            <v>0</v>
          </cell>
          <cell r="AP547">
            <v>0</v>
          </cell>
          <cell r="AQ547">
            <v>0</v>
          </cell>
          <cell r="BG547" t="b">
            <v>0</v>
          </cell>
          <cell r="BO547" t="b">
            <v>0</v>
          </cell>
          <cell r="CA547" t="b">
            <v>0</v>
          </cell>
          <cell r="CB547" t="b">
            <v>0</v>
          </cell>
          <cell r="CD547" t="b">
            <v>0</v>
          </cell>
          <cell r="CE547" t="b">
            <v>0</v>
          </cell>
          <cell r="CG547" t="b">
            <v>0</v>
          </cell>
          <cell r="CH547" t="b">
            <v>0</v>
          </cell>
          <cell r="CP547">
            <v>0</v>
          </cell>
          <cell r="CT547" t="b">
            <v>0</v>
          </cell>
          <cell r="CV547" t="b">
            <v>0</v>
          </cell>
          <cell r="CX547" t="b">
            <v>0</v>
          </cell>
          <cell r="CZ547" t="b">
            <v>0</v>
          </cell>
          <cell r="DB547" t="b">
            <v>0</v>
          </cell>
          <cell r="DD547" t="b">
            <v>0</v>
          </cell>
          <cell r="DF547" t="b">
            <v>0</v>
          </cell>
          <cell r="DH547" t="b">
            <v>0</v>
          </cell>
          <cell r="DJ547" t="b">
            <v>0</v>
          </cell>
          <cell r="DL547" t="b">
            <v>0</v>
          </cell>
          <cell r="DN547" t="b">
            <v>0</v>
          </cell>
          <cell r="DP547" t="b">
            <v>0</v>
          </cell>
          <cell r="DV547">
            <v>0</v>
          </cell>
          <cell r="DX547">
            <v>0</v>
          </cell>
          <cell r="DZ547">
            <v>0</v>
          </cell>
          <cell r="EB547">
            <v>0</v>
          </cell>
          <cell r="ED547">
            <v>0</v>
          </cell>
          <cell r="EF547">
            <v>0</v>
          </cell>
          <cell r="EJ547">
            <v>0</v>
          </cell>
          <cell r="EL547">
            <v>0</v>
          </cell>
          <cell r="EN547">
            <v>0</v>
          </cell>
          <cell r="EP547">
            <v>0</v>
          </cell>
          <cell r="ER547">
            <v>0</v>
          </cell>
          <cell r="ET547">
            <v>0</v>
          </cell>
          <cell r="EX547">
            <v>0</v>
          </cell>
          <cell r="EZ547">
            <v>0</v>
          </cell>
          <cell r="FD547">
            <v>0</v>
          </cell>
          <cell r="FF547">
            <v>0</v>
          </cell>
        </row>
        <row r="548">
          <cell r="A548" t="str">
            <v>ImportTyDK-East</v>
          </cell>
          <cell r="B548" t="str">
            <v>DK-East</v>
          </cell>
          <cell r="G548">
            <v>600</v>
          </cell>
          <cell r="H548">
            <v>0</v>
          </cell>
          <cell r="N548">
            <v>-423</v>
          </cell>
          <cell r="AK548">
            <v>240</v>
          </cell>
          <cell r="AL548">
            <v>0</v>
          </cell>
          <cell r="AN548">
            <v>0</v>
          </cell>
          <cell r="AO548">
            <v>0</v>
          </cell>
          <cell r="AP548">
            <v>0</v>
          </cell>
          <cell r="AQ548">
            <v>0</v>
          </cell>
          <cell r="BG548" t="b">
            <v>0</v>
          </cell>
          <cell r="BO548" t="b">
            <v>0</v>
          </cell>
          <cell r="CA548" t="b">
            <v>0</v>
          </cell>
          <cell r="CB548" t="b">
            <v>0</v>
          </cell>
          <cell r="CD548" t="b">
            <v>0</v>
          </cell>
          <cell r="CE548" t="b">
            <v>0</v>
          </cell>
          <cell r="CG548" t="b">
            <v>0</v>
          </cell>
          <cell r="CH548" t="b">
            <v>0</v>
          </cell>
          <cell r="CP548">
            <v>0</v>
          </cell>
          <cell r="CT548" t="b">
            <v>0</v>
          </cell>
          <cell r="CV548" t="b">
            <v>0</v>
          </cell>
          <cell r="CX548" t="b">
            <v>0</v>
          </cell>
          <cell r="CZ548" t="b">
            <v>0</v>
          </cell>
          <cell r="DB548" t="b">
            <v>0</v>
          </cell>
          <cell r="DD548" t="b">
            <v>0</v>
          </cell>
          <cell r="DF548" t="b">
            <v>0</v>
          </cell>
          <cell r="DH548" t="b">
            <v>0</v>
          </cell>
          <cell r="DJ548" t="b">
            <v>0</v>
          </cell>
          <cell r="DL548" t="b">
            <v>0</v>
          </cell>
          <cell r="DN548" t="b">
            <v>0</v>
          </cell>
          <cell r="DP548" t="b">
            <v>0</v>
          </cell>
          <cell r="DV548">
            <v>0</v>
          </cell>
          <cell r="DX548">
            <v>0</v>
          </cell>
          <cell r="DZ548">
            <v>0</v>
          </cell>
          <cell r="EB548">
            <v>0</v>
          </cell>
          <cell r="ED548">
            <v>0</v>
          </cell>
          <cell r="EF548">
            <v>0</v>
          </cell>
          <cell r="EJ548">
            <v>0</v>
          </cell>
          <cell r="EL548">
            <v>0</v>
          </cell>
          <cell r="EN548">
            <v>0</v>
          </cell>
          <cell r="EP548">
            <v>0</v>
          </cell>
          <cell r="ER548">
            <v>0</v>
          </cell>
          <cell r="ET548">
            <v>0</v>
          </cell>
          <cell r="EX548">
            <v>0</v>
          </cell>
          <cell r="EZ548">
            <v>0</v>
          </cell>
          <cell r="FD548">
            <v>0</v>
          </cell>
          <cell r="FF548">
            <v>0</v>
          </cell>
        </row>
        <row r="549">
          <cell r="A549" t="str">
            <v>ImportTyDK-East</v>
          </cell>
          <cell r="B549" t="str">
            <v>DK-East</v>
          </cell>
          <cell r="G549">
            <v>600</v>
          </cell>
          <cell r="H549">
            <v>0</v>
          </cell>
          <cell r="N549">
            <v>-623</v>
          </cell>
          <cell r="AK549">
            <v>210.00000000000003</v>
          </cell>
          <cell r="AL549">
            <v>0</v>
          </cell>
          <cell r="AN549">
            <v>0</v>
          </cell>
          <cell r="AO549">
            <v>0</v>
          </cell>
          <cell r="AP549">
            <v>0</v>
          </cell>
          <cell r="AQ549">
            <v>0</v>
          </cell>
          <cell r="BG549" t="b">
            <v>0</v>
          </cell>
          <cell r="BO549" t="b">
            <v>0</v>
          </cell>
          <cell r="CA549" t="b">
            <v>0</v>
          </cell>
          <cell r="CB549" t="b">
            <v>0</v>
          </cell>
          <cell r="CD549" t="b">
            <v>0</v>
          </cell>
          <cell r="CE549" t="b">
            <v>0</v>
          </cell>
          <cell r="CG549" t="b">
            <v>0</v>
          </cell>
          <cell r="CH549" t="b">
            <v>0</v>
          </cell>
          <cell r="CP549">
            <v>0</v>
          </cell>
          <cell r="CT549" t="b">
            <v>0</v>
          </cell>
          <cell r="CV549" t="b">
            <v>0</v>
          </cell>
          <cell r="CX549" t="b">
            <v>0</v>
          </cell>
          <cell r="CZ549" t="b">
            <v>0</v>
          </cell>
          <cell r="DB549" t="b">
            <v>0</v>
          </cell>
          <cell r="DD549" t="b">
            <v>0</v>
          </cell>
          <cell r="DF549" t="b">
            <v>0</v>
          </cell>
          <cell r="DH549" t="b">
            <v>0</v>
          </cell>
          <cell r="DJ549" t="b">
            <v>0</v>
          </cell>
          <cell r="DL549" t="b">
            <v>0</v>
          </cell>
          <cell r="DN549" t="b">
            <v>0</v>
          </cell>
          <cell r="DP549" t="b">
            <v>0</v>
          </cell>
          <cell r="DV549">
            <v>0</v>
          </cell>
          <cell r="DX549">
            <v>0</v>
          </cell>
          <cell r="DZ549">
            <v>0</v>
          </cell>
          <cell r="EB549">
            <v>0</v>
          </cell>
          <cell r="ED549">
            <v>0</v>
          </cell>
          <cell r="EF549">
            <v>0</v>
          </cell>
          <cell r="EJ549">
            <v>0</v>
          </cell>
          <cell r="EL549">
            <v>0</v>
          </cell>
          <cell r="EN549">
            <v>0</v>
          </cell>
          <cell r="EP549">
            <v>0</v>
          </cell>
          <cell r="ER549">
            <v>0</v>
          </cell>
          <cell r="ET549">
            <v>0</v>
          </cell>
          <cell r="EX549">
            <v>0</v>
          </cell>
          <cell r="EZ549">
            <v>0</v>
          </cell>
          <cell r="FD549">
            <v>0</v>
          </cell>
          <cell r="FF549">
            <v>0</v>
          </cell>
        </row>
        <row r="550">
          <cell r="A550" t="str">
            <v>ImportTyDK-East</v>
          </cell>
          <cell r="B550" t="str">
            <v>DK-East</v>
          </cell>
          <cell r="G550">
            <v>600</v>
          </cell>
          <cell r="H550">
            <v>0</v>
          </cell>
          <cell r="N550">
            <v>-823</v>
          </cell>
          <cell r="AK550">
            <v>180.00000000000003</v>
          </cell>
          <cell r="AL550">
            <v>0</v>
          </cell>
          <cell r="AN550">
            <v>0</v>
          </cell>
          <cell r="AO550">
            <v>0</v>
          </cell>
          <cell r="AP550">
            <v>0</v>
          </cell>
          <cell r="AQ550">
            <v>0</v>
          </cell>
          <cell r="BG550" t="b">
            <v>0</v>
          </cell>
          <cell r="BO550" t="b">
            <v>0</v>
          </cell>
          <cell r="CA550" t="b">
            <v>0</v>
          </cell>
          <cell r="CB550" t="b">
            <v>0</v>
          </cell>
          <cell r="CD550" t="b">
            <v>0</v>
          </cell>
          <cell r="CE550" t="b">
            <v>0</v>
          </cell>
          <cell r="CG550" t="b">
            <v>0</v>
          </cell>
          <cell r="CH550" t="b">
            <v>0</v>
          </cell>
          <cell r="CP550">
            <v>0</v>
          </cell>
          <cell r="CT550" t="b">
            <v>0</v>
          </cell>
          <cell r="CV550" t="b">
            <v>0</v>
          </cell>
          <cell r="CX550" t="b">
            <v>0</v>
          </cell>
          <cell r="CZ550" t="b">
            <v>0</v>
          </cell>
          <cell r="DB550" t="b">
            <v>0</v>
          </cell>
          <cell r="DD550" t="b">
            <v>0</v>
          </cell>
          <cell r="DF550" t="b">
            <v>0</v>
          </cell>
          <cell r="DH550" t="b">
            <v>0</v>
          </cell>
          <cell r="DJ550" t="b">
            <v>0</v>
          </cell>
          <cell r="DL550" t="b">
            <v>0</v>
          </cell>
          <cell r="DN550" t="b">
            <v>0</v>
          </cell>
          <cell r="DP550" t="b">
            <v>0</v>
          </cell>
          <cell r="DV550">
            <v>0</v>
          </cell>
          <cell r="DX550">
            <v>0</v>
          </cell>
          <cell r="DZ550">
            <v>0</v>
          </cell>
          <cell r="EB550">
            <v>0</v>
          </cell>
          <cell r="ED550">
            <v>0</v>
          </cell>
          <cell r="EF550">
            <v>0</v>
          </cell>
          <cell r="EJ550">
            <v>0</v>
          </cell>
          <cell r="EL550">
            <v>0</v>
          </cell>
          <cell r="EN550">
            <v>0</v>
          </cell>
          <cell r="EP550">
            <v>0</v>
          </cell>
          <cell r="ER550">
            <v>0</v>
          </cell>
          <cell r="ET550">
            <v>0</v>
          </cell>
          <cell r="EX550">
            <v>0</v>
          </cell>
          <cell r="EZ550">
            <v>0</v>
          </cell>
          <cell r="FD550">
            <v>0</v>
          </cell>
          <cell r="FF550">
            <v>0</v>
          </cell>
        </row>
        <row r="551">
          <cell r="A551" t="str">
            <v>ImportTyDK-East</v>
          </cell>
          <cell r="B551" t="str">
            <v>DK-East</v>
          </cell>
          <cell r="G551">
            <v>600</v>
          </cell>
          <cell r="H551">
            <v>0</v>
          </cell>
          <cell r="N551">
            <v>-1023</v>
          </cell>
          <cell r="AK551">
            <v>150.00000000000003</v>
          </cell>
          <cell r="AL551">
            <v>0</v>
          </cell>
          <cell r="AN551">
            <v>0</v>
          </cell>
          <cell r="AO551">
            <v>0</v>
          </cell>
          <cell r="AP551">
            <v>0</v>
          </cell>
          <cell r="AQ551">
            <v>0</v>
          </cell>
          <cell r="BG551" t="b">
            <v>0</v>
          </cell>
          <cell r="BO551" t="b">
            <v>0</v>
          </cell>
          <cell r="CA551" t="b">
            <v>0</v>
          </cell>
          <cell r="CB551" t="b">
            <v>0</v>
          </cell>
          <cell r="CD551" t="b">
            <v>0</v>
          </cell>
          <cell r="CE551" t="b">
            <v>0</v>
          </cell>
          <cell r="CG551" t="b">
            <v>0</v>
          </cell>
          <cell r="CH551" t="b">
            <v>0</v>
          </cell>
          <cell r="CP551">
            <v>0</v>
          </cell>
          <cell r="CT551" t="b">
            <v>0</v>
          </cell>
          <cell r="CV551" t="b">
            <v>0</v>
          </cell>
          <cell r="CX551" t="b">
            <v>0</v>
          </cell>
          <cell r="CZ551" t="b">
            <v>0</v>
          </cell>
          <cell r="DB551" t="b">
            <v>0</v>
          </cell>
          <cell r="DD551" t="b">
            <v>0</v>
          </cell>
          <cell r="DF551" t="b">
            <v>0</v>
          </cell>
          <cell r="DH551" t="b">
            <v>0</v>
          </cell>
          <cell r="DJ551" t="b">
            <v>0</v>
          </cell>
          <cell r="DL551" t="b">
            <v>0</v>
          </cell>
          <cell r="DN551" t="b">
            <v>0</v>
          </cell>
          <cell r="DP551" t="b">
            <v>0</v>
          </cell>
          <cell r="DV551">
            <v>0</v>
          </cell>
          <cell r="DX551">
            <v>0</v>
          </cell>
          <cell r="DZ551">
            <v>0</v>
          </cell>
          <cell r="EB551">
            <v>0</v>
          </cell>
          <cell r="ED551">
            <v>0</v>
          </cell>
          <cell r="EF551">
            <v>0</v>
          </cell>
          <cell r="EJ551">
            <v>0</v>
          </cell>
          <cell r="EL551">
            <v>0</v>
          </cell>
          <cell r="EN551">
            <v>0</v>
          </cell>
          <cell r="EP551">
            <v>0</v>
          </cell>
          <cell r="ER551">
            <v>0</v>
          </cell>
          <cell r="ET551">
            <v>0</v>
          </cell>
          <cell r="EX551">
            <v>0</v>
          </cell>
          <cell r="EZ551">
            <v>0</v>
          </cell>
          <cell r="FD551">
            <v>0</v>
          </cell>
          <cell r="FF551">
            <v>0</v>
          </cell>
        </row>
        <row r="552">
          <cell r="A552" t="str">
            <v>ImportTyDK-East</v>
          </cell>
          <cell r="B552" t="str">
            <v>DK-East</v>
          </cell>
          <cell r="G552">
            <v>600</v>
          </cell>
          <cell r="H552">
            <v>0</v>
          </cell>
          <cell r="N552">
            <v>-1223</v>
          </cell>
          <cell r="AK552">
            <v>120.00000000000004</v>
          </cell>
          <cell r="AL552">
            <v>0</v>
          </cell>
          <cell r="AN552">
            <v>0</v>
          </cell>
          <cell r="AO552">
            <v>0</v>
          </cell>
          <cell r="AP552">
            <v>0</v>
          </cell>
          <cell r="AQ552">
            <v>0</v>
          </cell>
          <cell r="BG552" t="b">
            <v>0</v>
          </cell>
          <cell r="BO552" t="b">
            <v>0</v>
          </cell>
          <cell r="CA552" t="b">
            <v>0</v>
          </cell>
          <cell r="CB552" t="b">
            <v>0</v>
          </cell>
          <cell r="CD552" t="b">
            <v>0</v>
          </cell>
          <cell r="CE552" t="b">
            <v>0</v>
          </cell>
          <cell r="CG552" t="b">
            <v>0</v>
          </cell>
          <cell r="CH552" t="b">
            <v>0</v>
          </cell>
          <cell r="CP552">
            <v>0</v>
          </cell>
          <cell r="CT552" t="b">
            <v>0</v>
          </cell>
          <cell r="CV552" t="b">
            <v>0</v>
          </cell>
          <cell r="CX552" t="b">
            <v>0</v>
          </cell>
          <cell r="CZ552" t="b">
            <v>0</v>
          </cell>
          <cell r="DB552" t="b">
            <v>0</v>
          </cell>
          <cell r="DD552" t="b">
            <v>0</v>
          </cell>
          <cell r="DF552" t="b">
            <v>0</v>
          </cell>
          <cell r="DH552" t="b">
            <v>0</v>
          </cell>
          <cell r="DJ552" t="b">
            <v>0</v>
          </cell>
          <cell r="DL552" t="b">
            <v>0</v>
          </cell>
          <cell r="DN552" t="b">
            <v>0</v>
          </cell>
          <cell r="DP552" t="b">
            <v>0</v>
          </cell>
          <cell r="DV552">
            <v>0</v>
          </cell>
          <cell r="DX552">
            <v>0</v>
          </cell>
          <cell r="DZ552">
            <v>0</v>
          </cell>
          <cell r="EB552">
            <v>0</v>
          </cell>
          <cell r="ED552">
            <v>0</v>
          </cell>
          <cell r="EF552">
            <v>0</v>
          </cell>
          <cell r="EJ552">
            <v>0</v>
          </cell>
          <cell r="EL552">
            <v>0</v>
          </cell>
          <cell r="EN552">
            <v>0</v>
          </cell>
          <cell r="EP552">
            <v>0</v>
          </cell>
          <cell r="ER552">
            <v>0</v>
          </cell>
          <cell r="ET552">
            <v>0</v>
          </cell>
          <cell r="EX552">
            <v>0</v>
          </cell>
          <cell r="EZ552">
            <v>0</v>
          </cell>
          <cell r="FD552">
            <v>0</v>
          </cell>
          <cell r="FF552">
            <v>0</v>
          </cell>
        </row>
        <row r="553">
          <cell r="A553" t="str">
            <v>ImportTyDK-East</v>
          </cell>
          <cell r="B553" t="str">
            <v>DK-East</v>
          </cell>
          <cell r="G553">
            <v>600</v>
          </cell>
          <cell r="H553">
            <v>0</v>
          </cell>
          <cell r="N553">
            <v>-1423</v>
          </cell>
          <cell r="AK553">
            <v>90.000000000000043</v>
          </cell>
          <cell r="AL553">
            <v>0</v>
          </cell>
          <cell r="AN553">
            <v>0</v>
          </cell>
          <cell r="AO553">
            <v>0</v>
          </cell>
          <cell r="AP553">
            <v>0</v>
          </cell>
          <cell r="AQ553">
            <v>0</v>
          </cell>
          <cell r="BG553" t="b">
            <v>0</v>
          </cell>
          <cell r="BO553" t="b">
            <v>0</v>
          </cell>
          <cell r="CA553" t="b">
            <v>0</v>
          </cell>
          <cell r="CB553" t="b">
            <v>0</v>
          </cell>
          <cell r="CD553" t="b">
            <v>0</v>
          </cell>
          <cell r="CE553" t="b">
            <v>0</v>
          </cell>
          <cell r="CG553" t="b">
            <v>0</v>
          </cell>
          <cell r="CH553" t="b">
            <v>0</v>
          </cell>
          <cell r="CP553">
            <v>0</v>
          </cell>
          <cell r="CT553" t="b">
            <v>0</v>
          </cell>
          <cell r="CV553" t="b">
            <v>0</v>
          </cell>
          <cell r="CX553" t="b">
            <v>0</v>
          </cell>
          <cell r="CZ553" t="b">
            <v>0</v>
          </cell>
          <cell r="DB553" t="b">
            <v>0</v>
          </cell>
          <cell r="DD553" t="b">
            <v>0</v>
          </cell>
          <cell r="DF553" t="b">
            <v>0</v>
          </cell>
          <cell r="DH553" t="b">
            <v>0</v>
          </cell>
          <cell r="DJ553" t="b">
            <v>0</v>
          </cell>
          <cell r="DL553" t="b">
            <v>0</v>
          </cell>
          <cell r="DN553" t="b">
            <v>0</v>
          </cell>
          <cell r="DP553" t="b">
            <v>0</v>
          </cell>
          <cell r="DV553">
            <v>0</v>
          </cell>
          <cell r="DX553">
            <v>0</v>
          </cell>
          <cell r="DZ553">
            <v>0</v>
          </cell>
          <cell r="EB553">
            <v>0</v>
          </cell>
          <cell r="ED553">
            <v>0</v>
          </cell>
          <cell r="EF553">
            <v>0</v>
          </cell>
          <cell r="EJ553">
            <v>0</v>
          </cell>
          <cell r="EL553">
            <v>0</v>
          </cell>
          <cell r="EN553">
            <v>0</v>
          </cell>
          <cell r="EP553">
            <v>0</v>
          </cell>
          <cell r="ER553">
            <v>0</v>
          </cell>
          <cell r="ET553">
            <v>0</v>
          </cell>
          <cell r="EX553">
            <v>0</v>
          </cell>
          <cell r="EZ553">
            <v>0</v>
          </cell>
          <cell r="FD553">
            <v>0</v>
          </cell>
          <cell r="FF553">
            <v>0</v>
          </cell>
        </row>
        <row r="554">
          <cell r="A554" t="str">
            <v>ImportTyDK-East</v>
          </cell>
          <cell r="B554" t="str">
            <v>DK-East</v>
          </cell>
          <cell r="G554">
            <v>600</v>
          </cell>
          <cell r="H554">
            <v>0</v>
          </cell>
          <cell r="N554">
            <v>-1623</v>
          </cell>
          <cell r="AK554">
            <v>60</v>
          </cell>
          <cell r="AL554">
            <v>0</v>
          </cell>
          <cell r="AN554">
            <v>0</v>
          </cell>
          <cell r="AO554">
            <v>0</v>
          </cell>
          <cell r="AP554">
            <v>0</v>
          </cell>
          <cell r="AQ554">
            <v>0</v>
          </cell>
          <cell r="BG554" t="b">
            <v>0</v>
          </cell>
          <cell r="BO554" t="b">
            <v>0</v>
          </cell>
          <cell r="CA554" t="b">
            <v>0</v>
          </cell>
          <cell r="CB554" t="b">
            <v>0</v>
          </cell>
          <cell r="CD554" t="b">
            <v>0</v>
          </cell>
          <cell r="CE554" t="b">
            <v>0</v>
          </cell>
          <cell r="CG554" t="b">
            <v>0</v>
          </cell>
          <cell r="CH554" t="b">
            <v>0</v>
          </cell>
          <cell r="CP554">
            <v>0</v>
          </cell>
          <cell r="CT554" t="b">
            <v>0</v>
          </cell>
          <cell r="CV554" t="b">
            <v>0</v>
          </cell>
          <cell r="CX554" t="b">
            <v>0</v>
          </cell>
          <cell r="CZ554" t="b">
            <v>0</v>
          </cell>
          <cell r="DB554" t="b">
            <v>0</v>
          </cell>
          <cell r="DD554" t="b">
            <v>0</v>
          </cell>
          <cell r="DF554" t="b">
            <v>0</v>
          </cell>
          <cell r="DH554" t="b">
            <v>0</v>
          </cell>
          <cell r="DJ554" t="b">
            <v>0</v>
          </cell>
          <cell r="DL554" t="b">
            <v>0</v>
          </cell>
          <cell r="DN554" t="b">
            <v>0</v>
          </cell>
          <cell r="DP554" t="b">
            <v>0</v>
          </cell>
          <cell r="DV554">
            <v>0</v>
          </cell>
          <cell r="DX554">
            <v>0</v>
          </cell>
          <cell r="DZ554">
            <v>0</v>
          </cell>
          <cell r="EB554">
            <v>0</v>
          </cell>
          <cell r="ED554">
            <v>0</v>
          </cell>
          <cell r="EF554">
            <v>0</v>
          </cell>
          <cell r="EJ554">
            <v>0</v>
          </cell>
          <cell r="EL554">
            <v>0</v>
          </cell>
          <cell r="EN554">
            <v>0</v>
          </cell>
          <cell r="EP554">
            <v>0</v>
          </cell>
          <cell r="ER554">
            <v>0</v>
          </cell>
          <cell r="ET554">
            <v>0</v>
          </cell>
          <cell r="EX554">
            <v>0</v>
          </cell>
          <cell r="EZ554">
            <v>0</v>
          </cell>
          <cell r="FD554">
            <v>0</v>
          </cell>
          <cell r="FF554">
            <v>0</v>
          </cell>
        </row>
        <row r="555">
          <cell r="A555" t="str">
            <v>ImportTyDK-East</v>
          </cell>
          <cell r="B555" t="str">
            <v>DK-East</v>
          </cell>
          <cell r="G555">
            <v>600</v>
          </cell>
          <cell r="H555">
            <v>0</v>
          </cell>
          <cell r="N555">
            <v>-1823</v>
          </cell>
          <cell r="AK555">
            <v>60</v>
          </cell>
          <cell r="AL555">
            <v>0</v>
          </cell>
          <cell r="AN555">
            <v>0</v>
          </cell>
          <cell r="AO555">
            <v>0</v>
          </cell>
          <cell r="AP555">
            <v>0</v>
          </cell>
          <cell r="AQ555">
            <v>0</v>
          </cell>
          <cell r="BG555" t="b">
            <v>0</v>
          </cell>
          <cell r="BO555" t="b">
            <v>0</v>
          </cell>
          <cell r="CA555" t="b">
            <v>0</v>
          </cell>
          <cell r="CB555" t="b">
            <v>0</v>
          </cell>
          <cell r="CD555" t="b">
            <v>0</v>
          </cell>
          <cell r="CE555" t="b">
            <v>0</v>
          </cell>
          <cell r="CG555" t="b">
            <v>0</v>
          </cell>
          <cell r="CH555" t="b">
            <v>0</v>
          </cell>
          <cell r="CP555">
            <v>0</v>
          </cell>
          <cell r="CT555" t="b">
            <v>0</v>
          </cell>
          <cell r="CV555" t="b">
            <v>0</v>
          </cell>
          <cell r="CX555" t="b">
            <v>0</v>
          </cell>
          <cell r="CZ555" t="b">
            <v>0</v>
          </cell>
          <cell r="DB555" t="b">
            <v>0</v>
          </cell>
          <cell r="DD555" t="b">
            <v>0</v>
          </cell>
          <cell r="DF555" t="b">
            <v>0</v>
          </cell>
          <cell r="DH555" t="b">
            <v>0</v>
          </cell>
          <cell r="DJ555" t="b">
            <v>0</v>
          </cell>
          <cell r="DL555" t="b">
            <v>0</v>
          </cell>
          <cell r="DN555" t="b">
            <v>0</v>
          </cell>
          <cell r="DP555" t="b">
            <v>0</v>
          </cell>
          <cell r="DV555">
            <v>0</v>
          </cell>
          <cell r="DX555">
            <v>0</v>
          </cell>
          <cell r="DZ555">
            <v>0</v>
          </cell>
          <cell r="EB555">
            <v>0</v>
          </cell>
          <cell r="ED555">
            <v>0</v>
          </cell>
          <cell r="EF555">
            <v>0</v>
          </cell>
          <cell r="EJ555">
            <v>0</v>
          </cell>
          <cell r="EL555">
            <v>0</v>
          </cell>
          <cell r="EN555">
            <v>0</v>
          </cell>
          <cell r="EP555">
            <v>0</v>
          </cell>
          <cell r="ER555">
            <v>0</v>
          </cell>
          <cell r="ET555">
            <v>0</v>
          </cell>
          <cell r="EX555">
            <v>0</v>
          </cell>
          <cell r="EZ555">
            <v>0</v>
          </cell>
          <cell r="FD555">
            <v>0</v>
          </cell>
          <cell r="FF555">
            <v>0</v>
          </cell>
        </row>
        <row r="556">
          <cell r="A556" t="str">
            <v>ImportTyDK-East</v>
          </cell>
          <cell r="B556" t="str">
            <v>DK-East</v>
          </cell>
          <cell r="G556">
            <v>600</v>
          </cell>
          <cell r="H556">
            <v>0</v>
          </cell>
          <cell r="N556">
            <v>-2023</v>
          </cell>
          <cell r="AK556">
            <v>60</v>
          </cell>
          <cell r="AL556">
            <v>0</v>
          </cell>
          <cell r="AN556">
            <v>0</v>
          </cell>
          <cell r="AO556">
            <v>0</v>
          </cell>
          <cell r="AP556">
            <v>0</v>
          </cell>
          <cell r="AQ556">
            <v>0</v>
          </cell>
          <cell r="BG556" t="b">
            <v>0</v>
          </cell>
          <cell r="BO556" t="b">
            <v>0</v>
          </cell>
          <cell r="CA556" t="b">
            <v>0</v>
          </cell>
          <cell r="CB556" t="b">
            <v>0</v>
          </cell>
          <cell r="CD556" t="b">
            <v>0</v>
          </cell>
          <cell r="CE556" t="b">
            <v>0</v>
          </cell>
          <cell r="CG556" t="b">
            <v>0</v>
          </cell>
          <cell r="CH556" t="b">
            <v>0</v>
          </cell>
          <cell r="CP556">
            <v>0</v>
          </cell>
          <cell r="CT556" t="b">
            <v>0</v>
          </cell>
          <cell r="CV556" t="b">
            <v>0</v>
          </cell>
          <cell r="CX556" t="b">
            <v>0</v>
          </cell>
          <cell r="CZ556" t="b">
            <v>0</v>
          </cell>
          <cell r="DB556" t="b">
            <v>0</v>
          </cell>
          <cell r="DD556" t="b">
            <v>0</v>
          </cell>
          <cell r="DF556" t="b">
            <v>0</v>
          </cell>
          <cell r="DH556" t="b">
            <v>0</v>
          </cell>
          <cell r="DJ556" t="b">
            <v>0</v>
          </cell>
          <cell r="DL556" t="b">
            <v>0</v>
          </cell>
          <cell r="DN556" t="b">
            <v>0</v>
          </cell>
          <cell r="DP556" t="b">
            <v>0</v>
          </cell>
          <cell r="DV556">
            <v>0</v>
          </cell>
          <cell r="DX556">
            <v>0</v>
          </cell>
          <cell r="DZ556">
            <v>0</v>
          </cell>
          <cell r="EB556">
            <v>0</v>
          </cell>
          <cell r="ED556">
            <v>0</v>
          </cell>
          <cell r="EF556">
            <v>0</v>
          </cell>
          <cell r="EJ556">
            <v>0</v>
          </cell>
          <cell r="EL556">
            <v>0</v>
          </cell>
          <cell r="EN556">
            <v>0</v>
          </cell>
          <cell r="EP556">
            <v>0</v>
          </cell>
          <cell r="ER556">
            <v>0</v>
          </cell>
          <cell r="ET556">
            <v>0</v>
          </cell>
          <cell r="EX556">
            <v>0</v>
          </cell>
          <cell r="EZ556">
            <v>0</v>
          </cell>
          <cell r="FD556">
            <v>0</v>
          </cell>
          <cell r="FF556">
            <v>0</v>
          </cell>
        </row>
        <row r="557">
          <cell r="A557" t="str">
            <v>ImportTyDK-East</v>
          </cell>
          <cell r="B557" t="str">
            <v>DK-East</v>
          </cell>
          <cell r="G557">
            <v>600</v>
          </cell>
          <cell r="H557">
            <v>0</v>
          </cell>
          <cell r="N557">
            <v>-2223</v>
          </cell>
          <cell r="AK557">
            <v>60</v>
          </cell>
          <cell r="AL557">
            <v>0</v>
          </cell>
          <cell r="AN557">
            <v>0</v>
          </cell>
          <cell r="AO557">
            <v>0</v>
          </cell>
          <cell r="AP557">
            <v>0</v>
          </cell>
          <cell r="AQ557">
            <v>0</v>
          </cell>
          <cell r="BG557" t="b">
            <v>0</v>
          </cell>
          <cell r="BO557" t="b">
            <v>0</v>
          </cell>
          <cell r="CA557" t="b">
            <v>0</v>
          </cell>
          <cell r="CB557" t="b">
            <v>0</v>
          </cell>
          <cell r="CD557" t="b">
            <v>0</v>
          </cell>
          <cell r="CE557" t="b">
            <v>0</v>
          </cell>
          <cell r="CG557" t="b">
            <v>0</v>
          </cell>
          <cell r="CH557" t="b">
            <v>0</v>
          </cell>
          <cell r="CP557">
            <v>0</v>
          </cell>
          <cell r="CT557" t="b">
            <v>0</v>
          </cell>
          <cell r="CV557" t="b">
            <v>0</v>
          </cell>
          <cell r="CX557" t="b">
            <v>0</v>
          </cell>
          <cell r="CZ557" t="b">
            <v>0</v>
          </cell>
          <cell r="DB557" t="b">
            <v>0</v>
          </cell>
          <cell r="DD557" t="b">
            <v>0</v>
          </cell>
          <cell r="DF557" t="b">
            <v>0</v>
          </cell>
          <cell r="DH557" t="b">
            <v>0</v>
          </cell>
          <cell r="DJ557" t="b">
            <v>0</v>
          </cell>
          <cell r="DL557" t="b">
            <v>0</v>
          </cell>
          <cell r="DN557" t="b">
            <v>0</v>
          </cell>
          <cell r="DP557" t="b">
            <v>0</v>
          </cell>
          <cell r="DV557">
            <v>0</v>
          </cell>
          <cell r="DX557">
            <v>0</v>
          </cell>
          <cell r="DZ557">
            <v>0</v>
          </cell>
          <cell r="EB557">
            <v>0</v>
          </cell>
          <cell r="ED557">
            <v>0</v>
          </cell>
          <cell r="EF557">
            <v>0</v>
          </cell>
          <cell r="EJ557">
            <v>0</v>
          </cell>
          <cell r="EL557">
            <v>0</v>
          </cell>
          <cell r="EN557">
            <v>0</v>
          </cell>
          <cell r="EP557">
            <v>0</v>
          </cell>
          <cell r="ER557">
            <v>0</v>
          </cell>
          <cell r="ET557">
            <v>0</v>
          </cell>
          <cell r="EX557">
            <v>0</v>
          </cell>
          <cell r="EZ557">
            <v>0</v>
          </cell>
          <cell r="FD557">
            <v>0</v>
          </cell>
          <cell r="FF557">
            <v>0</v>
          </cell>
        </row>
        <row r="558">
          <cell r="A558" t="str">
            <v>ImportTyDK-East</v>
          </cell>
          <cell r="B558" t="str">
            <v>DK-East</v>
          </cell>
          <cell r="G558">
            <v>600</v>
          </cell>
          <cell r="H558">
            <v>0</v>
          </cell>
          <cell r="N558">
            <v>-2423</v>
          </cell>
          <cell r="AK558">
            <v>60</v>
          </cell>
          <cell r="AL558">
            <v>0</v>
          </cell>
          <cell r="AN558">
            <v>0</v>
          </cell>
          <cell r="AO558">
            <v>0</v>
          </cell>
          <cell r="AP558">
            <v>0</v>
          </cell>
          <cell r="AQ558">
            <v>0</v>
          </cell>
          <cell r="BG558" t="b">
            <v>0</v>
          </cell>
          <cell r="BO558" t="b">
            <v>0</v>
          </cell>
          <cell r="CA558" t="b">
            <v>0</v>
          </cell>
          <cell r="CB558" t="b">
            <v>0</v>
          </cell>
          <cell r="CD558" t="b">
            <v>0</v>
          </cell>
          <cell r="CE558" t="b">
            <v>0</v>
          </cell>
          <cell r="CG558" t="b">
            <v>0</v>
          </cell>
          <cell r="CH558" t="b">
            <v>0</v>
          </cell>
          <cell r="CP558">
            <v>0</v>
          </cell>
          <cell r="CT558" t="b">
            <v>0</v>
          </cell>
          <cell r="CV558" t="b">
            <v>0</v>
          </cell>
          <cell r="CX558" t="b">
            <v>0</v>
          </cell>
          <cell r="CZ558" t="b">
            <v>0</v>
          </cell>
          <cell r="DB558" t="b">
            <v>0</v>
          </cell>
          <cell r="DD558" t="b">
            <v>0</v>
          </cell>
          <cell r="DF558" t="b">
            <v>0</v>
          </cell>
          <cell r="DH558" t="b">
            <v>0</v>
          </cell>
          <cell r="DJ558" t="b">
            <v>0</v>
          </cell>
          <cell r="DL558" t="b">
            <v>0</v>
          </cell>
          <cell r="DN558" t="b">
            <v>0</v>
          </cell>
          <cell r="DP558" t="b">
            <v>0</v>
          </cell>
          <cell r="DV558">
            <v>0</v>
          </cell>
          <cell r="DX558">
            <v>0</v>
          </cell>
          <cell r="DZ558">
            <v>0</v>
          </cell>
          <cell r="EB558">
            <v>0</v>
          </cell>
          <cell r="ED558">
            <v>0</v>
          </cell>
          <cell r="EF558">
            <v>0</v>
          </cell>
          <cell r="EJ558">
            <v>0</v>
          </cell>
          <cell r="EL558">
            <v>0</v>
          </cell>
          <cell r="EN558">
            <v>0</v>
          </cell>
          <cell r="EP558">
            <v>0</v>
          </cell>
          <cell r="ER558">
            <v>0</v>
          </cell>
          <cell r="ET558">
            <v>0</v>
          </cell>
          <cell r="EX558">
            <v>0</v>
          </cell>
          <cell r="EZ558">
            <v>0</v>
          </cell>
          <cell r="FD558">
            <v>0</v>
          </cell>
          <cell r="FF558">
            <v>0</v>
          </cell>
        </row>
        <row r="559">
          <cell r="A559" t="str">
            <v>MKS1</v>
          </cell>
          <cell r="B559" t="str">
            <v>DK-West</v>
          </cell>
          <cell r="G559">
            <v>152</v>
          </cell>
          <cell r="H559">
            <v>0</v>
          </cell>
          <cell r="AK559">
            <v>63.11418685121108</v>
          </cell>
          <cell r="AL559">
            <v>0</v>
          </cell>
          <cell r="AN559">
            <v>0</v>
          </cell>
          <cell r="AO559">
            <v>23.955200000000001</v>
          </cell>
          <cell r="AP559">
            <v>3777.2000000000003</v>
          </cell>
          <cell r="AQ559">
            <v>21.28</v>
          </cell>
          <cell r="BG559" t="b">
            <v>1</v>
          </cell>
          <cell r="BO559" t="b">
            <v>0</v>
          </cell>
          <cell r="CA559" t="b">
            <v>0</v>
          </cell>
          <cell r="CB559" t="b">
            <v>0</v>
          </cell>
          <cell r="CD559" t="b">
            <v>0</v>
          </cell>
          <cell r="CE559" t="b">
            <v>0</v>
          </cell>
          <cell r="CG559" t="b">
            <v>0</v>
          </cell>
          <cell r="CH559" t="b">
            <v>0</v>
          </cell>
          <cell r="CP559" t="str">
            <v>ETCOASTM</v>
          </cell>
          <cell r="CT559" t="b">
            <v>0</v>
          </cell>
          <cell r="CV559" t="b">
            <v>0</v>
          </cell>
          <cell r="CX559" t="b">
            <v>0</v>
          </cell>
          <cell r="CZ559" t="b">
            <v>0</v>
          </cell>
          <cell r="DB559" t="b">
            <v>0</v>
          </cell>
          <cell r="DD559" t="b">
            <v>0</v>
          </cell>
          <cell r="DF559" t="b">
            <v>0</v>
          </cell>
          <cell r="DH559" t="b">
            <v>0</v>
          </cell>
          <cell r="DJ559" t="b">
            <v>0</v>
          </cell>
          <cell r="DL559" t="b">
            <v>0</v>
          </cell>
          <cell r="DN559" t="b">
            <v>0</v>
          </cell>
          <cell r="DP559" t="b">
            <v>0</v>
          </cell>
          <cell r="DV559">
            <v>0</v>
          </cell>
          <cell r="DX559">
            <v>0</v>
          </cell>
          <cell r="DZ559">
            <v>0</v>
          </cell>
          <cell r="EB559">
            <v>0</v>
          </cell>
          <cell r="ED559">
            <v>0</v>
          </cell>
          <cell r="EF559">
            <v>0</v>
          </cell>
          <cell r="EJ559">
            <v>0</v>
          </cell>
          <cell r="EL559">
            <v>0</v>
          </cell>
          <cell r="EN559">
            <v>0</v>
          </cell>
          <cell r="EP559">
            <v>0</v>
          </cell>
          <cell r="ER559">
            <v>0</v>
          </cell>
          <cell r="ET559">
            <v>0</v>
          </cell>
          <cell r="EX559">
            <v>0</v>
          </cell>
          <cell r="EZ559">
            <v>0</v>
          </cell>
          <cell r="FD559">
            <v>0</v>
          </cell>
          <cell r="FF559">
            <v>0</v>
          </cell>
        </row>
        <row r="560">
          <cell r="A560" t="str">
            <v>MKS1halm</v>
          </cell>
          <cell r="B560" t="str">
            <v>DK-West</v>
          </cell>
          <cell r="G560">
            <v>152</v>
          </cell>
          <cell r="H560">
            <v>0</v>
          </cell>
          <cell r="AK560">
            <v>51.832000000000001</v>
          </cell>
          <cell r="AL560">
            <v>0</v>
          </cell>
          <cell r="AN560">
            <v>0</v>
          </cell>
          <cell r="AO560">
            <v>26.144000000000002</v>
          </cell>
          <cell r="AP560">
            <v>4104</v>
          </cell>
          <cell r="AQ560">
            <v>21.28</v>
          </cell>
          <cell r="BG560" t="b">
            <v>1</v>
          </cell>
          <cell r="BO560" t="b">
            <v>0</v>
          </cell>
          <cell r="CA560" t="b">
            <v>0</v>
          </cell>
          <cell r="CB560" t="b">
            <v>0</v>
          </cell>
          <cell r="CD560" t="b">
            <v>0</v>
          </cell>
          <cell r="CE560" t="b">
            <v>0</v>
          </cell>
          <cell r="CG560" t="b">
            <v>0</v>
          </cell>
          <cell r="CH560" t="b">
            <v>0</v>
          </cell>
          <cell r="CP560" t="str">
            <v>ETCOASTM</v>
          </cell>
          <cell r="CT560" t="b">
            <v>0</v>
          </cell>
          <cell r="CV560" t="b">
            <v>0</v>
          </cell>
          <cell r="CX560" t="b">
            <v>0</v>
          </cell>
          <cell r="CZ560" t="b">
            <v>0</v>
          </cell>
          <cell r="DB560" t="b">
            <v>0</v>
          </cell>
          <cell r="DD560" t="b">
            <v>0</v>
          </cell>
          <cell r="DF560" t="b">
            <v>0</v>
          </cell>
          <cell r="DH560" t="b">
            <v>0</v>
          </cell>
          <cell r="DJ560" t="b">
            <v>0</v>
          </cell>
          <cell r="DL560" t="b">
            <v>0</v>
          </cell>
          <cell r="DN560" t="b">
            <v>0</v>
          </cell>
          <cell r="DP560" t="b">
            <v>0</v>
          </cell>
          <cell r="DV560">
            <v>0</v>
          </cell>
          <cell r="DX560">
            <v>0</v>
          </cell>
          <cell r="DZ560">
            <v>0</v>
          </cell>
          <cell r="EB560">
            <v>0</v>
          </cell>
          <cell r="ED560">
            <v>0</v>
          </cell>
          <cell r="EF560">
            <v>0</v>
          </cell>
          <cell r="EJ560">
            <v>0</v>
          </cell>
          <cell r="EL560">
            <v>0</v>
          </cell>
          <cell r="EN560">
            <v>0</v>
          </cell>
          <cell r="EP560">
            <v>0</v>
          </cell>
          <cell r="ER560">
            <v>0</v>
          </cell>
          <cell r="ET560">
            <v>0</v>
          </cell>
          <cell r="EX560">
            <v>0</v>
          </cell>
          <cell r="EZ560">
            <v>0</v>
          </cell>
          <cell r="FD560">
            <v>0</v>
          </cell>
          <cell r="FF560">
            <v>0</v>
          </cell>
        </row>
        <row r="561">
          <cell r="A561" t="str">
            <v>MKS2</v>
          </cell>
          <cell r="B561" t="str">
            <v>DK-West</v>
          </cell>
          <cell r="G561">
            <v>262</v>
          </cell>
          <cell r="H561">
            <v>0</v>
          </cell>
          <cell r="AK561">
            <v>102.18</v>
          </cell>
          <cell r="AL561">
            <v>0</v>
          </cell>
          <cell r="AN561">
            <v>0</v>
          </cell>
          <cell r="AO561">
            <v>20.96</v>
          </cell>
          <cell r="AP561">
            <v>5240</v>
          </cell>
          <cell r="AQ561">
            <v>36.680000000000007</v>
          </cell>
          <cell r="BG561" t="b">
            <v>1</v>
          </cell>
          <cell r="BO561" t="b">
            <v>0</v>
          </cell>
          <cell r="CA561" t="b">
            <v>0</v>
          </cell>
          <cell r="CB561" t="b">
            <v>0</v>
          </cell>
          <cell r="CD561" t="b">
            <v>0</v>
          </cell>
          <cell r="CE561" t="b">
            <v>0</v>
          </cell>
          <cell r="CG561" t="b">
            <v>0</v>
          </cell>
          <cell r="CH561" t="b">
            <v>0</v>
          </cell>
          <cell r="CP561" t="str">
            <v>ETHFOSTM</v>
          </cell>
          <cell r="CT561" t="b">
            <v>0</v>
          </cell>
          <cell r="CV561" t="b">
            <v>0</v>
          </cell>
          <cell r="CX561" t="b">
            <v>0</v>
          </cell>
          <cell r="CZ561" t="b">
            <v>0</v>
          </cell>
          <cell r="DB561" t="b">
            <v>0</v>
          </cell>
          <cell r="DD561" t="b">
            <v>0</v>
          </cell>
          <cell r="DF561" t="b">
            <v>0</v>
          </cell>
          <cell r="DH561" t="b">
            <v>0</v>
          </cell>
          <cell r="DJ561" t="b">
            <v>0</v>
          </cell>
          <cell r="DL561" t="b">
            <v>0</v>
          </cell>
          <cell r="DN561" t="b">
            <v>0</v>
          </cell>
          <cell r="DP561" t="b">
            <v>0</v>
          </cell>
          <cell r="DV561">
            <v>0</v>
          </cell>
          <cell r="DX561">
            <v>0</v>
          </cell>
          <cell r="DZ561">
            <v>0</v>
          </cell>
          <cell r="EB561">
            <v>0</v>
          </cell>
          <cell r="ED561">
            <v>0</v>
          </cell>
          <cell r="EF561">
            <v>0</v>
          </cell>
          <cell r="EJ561">
            <v>0</v>
          </cell>
          <cell r="EL561">
            <v>0</v>
          </cell>
          <cell r="EN561">
            <v>0</v>
          </cell>
          <cell r="EP561">
            <v>0</v>
          </cell>
          <cell r="ER561">
            <v>0</v>
          </cell>
          <cell r="ET561">
            <v>0</v>
          </cell>
          <cell r="EX561">
            <v>0</v>
          </cell>
          <cell r="EZ561">
            <v>0</v>
          </cell>
          <cell r="FD561">
            <v>0</v>
          </cell>
          <cell r="FF561">
            <v>0</v>
          </cell>
        </row>
        <row r="562">
          <cell r="A562" t="str">
            <v>MKS5</v>
          </cell>
          <cell r="B562" t="str">
            <v>DK-West</v>
          </cell>
          <cell r="G562">
            <v>13</v>
          </cell>
          <cell r="H562">
            <v>0</v>
          </cell>
          <cell r="AK562">
            <v>2.5350000000000001</v>
          </cell>
          <cell r="AL562">
            <v>0</v>
          </cell>
          <cell r="AN562">
            <v>0</v>
          </cell>
          <cell r="AO562">
            <v>0.52</v>
          </cell>
          <cell r="AP562">
            <v>130</v>
          </cell>
          <cell r="AQ562">
            <v>1.04</v>
          </cell>
          <cell r="BG562" t="b">
            <v>1</v>
          </cell>
          <cell r="BO562" t="b">
            <v>0</v>
          </cell>
          <cell r="CA562" t="b">
            <v>0</v>
          </cell>
          <cell r="CB562" t="b">
            <v>0</v>
          </cell>
          <cell r="CD562" t="b">
            <v>0</v>
          </cell>
          <cell r="CE562" t="b">
            <v>0</v>
          </cell>
          <cell r="CG562" t="b">
            <v>0</v>
          </cell>
          <cell r="CH562" t="b">
            <v>0</v>
          </cell>
          <cell r="CP562" t="str">
            <v>ETDSLGTR</v>
          </cell>
          <cell r="CT562" t="b">
            <v>0</v>
          </cell>
          <cell r="CV562" t="b">
            <v>0</v>
          </cell>
          <cell r="CX562" t="b">
            <v>0</v>
          </cell>
          <cell r="CZ562" t="b">
            <v>0</v>
          </cell>
          <cell r="DB562" t="b">
            <v>0</v>
          </cell>
          <cell r="DD562" t="b">
            <v>0</v>
          </cell>
          <cell r="DF562" t="b">
            <v>0</v>
          </cell>
          <cell r="DH562" t="b">
            <v>0</v>
          </cell>
          <cell r="DJ562" t="b">
            <v>0</v>
          </cell>
          <cell r="DL562" t="b">
            <v>0</v>
          </cell>
          <cell r="DN562" t="b">
            <v>0</v>
          </cell>
          <cell r="DP562" t="b">
            <v>0</v>
          </cell>
          <cell r="DV562">
            <v>0</v>
          </cell>
          <cell r="DX562">
            <v>0</v>
          </cell>
          <cell r="DZ562">
            <v>0</v>
          </cell>
          <cell r="EB562">
            <v>0</v>
          </cell>
          <cell r="ED562">
            <v>0</v>
          </cell>
          <cell r="EF562">
            <v>0</v>
          </cell>
          <cell r="EJ562">
            <v>0</v>
          </cell>
          <cell r="EL562">
            <v>0</v>
          </cell>
          <cell r="EN562">
            <v>0</v>
          </cell>
          <cell r="EP562">
            <v>0</v>
          </cell>
          <cell r="ER562">
            <v>0</v>
          </cell>
          <cell r="ET562">
            <v>0</v>
          </cell>
          <cell r="EX562">
            <v>0</v>
          </cell>
          <cell r="EZ562">
            <v>0</v>
          </cell>
          <cell r="FD562">
            <v>0</v>
          </cell>
          <cell r="FF562">
            <v>0</v>
          </cell>
        </row>
        <row r="563">
          <cell r="A563" t="str">
            <v>MKS5</v>
          </cell>
          <cell r="B563" t="str">
            <v>DK-West</v>
          </cell>
          <cell r="G563">
            <v>13</v>
          </cell>
          <cell r="H563">
            <v>0</v>
          </cell>
          <cell r="AK563">
            <v>2.5350000000000001</v>
          </cell>
          <cell r="AL563">
            <v>0</v>
          </cell>
          <cell r="AN563">
            <v>0</v>
          </cell>
          <cell r="AO563">
            <v>0.52</v>
          </cell>
          <cell r="AP563">
            <v>130</v>
          </cell>
          <cell r="AQ563">
            <v>1.04</v>
          </cell>
          <cell r="BG563" t="b">
            <v>1</v>
          </cell>
          <cell r="BO563" t="b">
            <v>1</v>
          </cell>
          <cell r="CA563" t="b">
            <v>1</v>
          </cell>
          <cell r="CB563" t="b">
            <v>0</v>
          </cell>
          <cell r="CD563" t="b">
            <v>0</v>
          </cell>
          <cell r="CE563" t="b">
            <v>0</v>
          </cell>
          <cell r="CG563" t="b">
            <v>0</v>
          </cell>
          <cell r="CH563" t="b">
            <v>0</v>
          </cell>
          <cell r="CP563" t="str">
            <v>ETDSLGTR</v>
          </cell>
          <cell r="CT563" t="b">
            <v>1</v>
          </cell>
          <cell r="CV563" t="b">
            <v>1</v>
          </cell>
          <cell r="CX563" t="b">
            <v>1</v>
          </cell>
          <cell r="CZ563" t="b">
            <v>1</v>
          </cell>
          <cell r="DB563" t="b">
            <v>0</v>
          </cell>
          <cell r="DD563" t="b">
            <v>0</v>
          </cell>
          <cell r="DF563" t="b">
            <v>0</v>
          </cell>
          <cell r="DH563" t="b">
            <v>0</v>
          </cell>
          <cell r="DJ563" t="b">
            <v>0</v>
          </cell>
          <cell r="DL563" t="b">
            <v>0</v>
          </cell>
          <cell r="DN563" t="b">
            <v>0</v>
          </cell>
          <cell r="DP563" t="b">
            <v>0</v>
          </cell>
          <cell r="DV563">
            <v>13</v>
          </cell>
          <cell r="DX563">
            <v>13</v>
          </cell>
          <cell r="DZ563">
            <v>13</v>
          </cell>
          <cell r="EB563">
            <v>13</v>
          </cell>
          <cell r="ED563">
            <v>0</v>
          </cell>
          <cell r="EF563">
            <v>0</v>
          </cell>
          <cell r="EJ563">
            <v>0</v>
          </cell>
          <cell r="EL563">
            <v>0</v>
          </cell>
          <cell r="EN563">
            <v>0</v>
          </cell>
          <cell r="EP563">
            <v>0</v>
          </cell>
          <cell r="ER563">
            <v>0</v>
          </cell>
          <cell r="ET563">
            <v>0</v>
          </cell>
          <cell r="EX563">
            <v>0</v>
          </cell>
          <cell r="EZ563">
            <v>0</v>
          </cell>
          <cell r="FD563">
            <v>0</v>
          </cell>
          <cell r="FF563">
            <v>0</v>
          </cell>
        </row>
        <row r="564">
          <cell r="A564" t="str">
            <v>ØstermoseBioenergi</v>
          </cell>
          <cell r="B564" t="str">
            <v>DK-West</v>
          </cell>
          <cell r="G564">
            <v>25.8</v>
          </cell>
          <cell r="H564">
            <v>0</v>
          </cell>
          <cell r="AK564">
            <v>8.9461500000000012</v>
          </cell>
          <cell r="AL564">
            <v>0</v>
          </cell>
          <cell r="AN564">
            <v>0</v>
          </cell>
          <cell r="AO564">
            <v>7.2240000000000011</v>
          </cell>
          <cell r="AP564">
            <v>1548</v>
          </cell>
          <cell r="AQ564">
            <v>2.58</v>
          </cell>
          <cell r="BG564" t="b">
            <v>1</v>
          </cell>
          <cell r="BO564" t="b">
            <v>1</v>
          </cell>
          <cell r="CA564" t="b">
            <v>1</v>
          </cell>
          <cell r="CB564" t="b">
            <v>0</v>
          </cell>
          <cell r="CD564" t="b">
            <v>0</v>
          </cell>
          <cell r="CE564" t="b">
            <v>0</v>
          </cell>
          <cell r="CG564" t="b">
            <v>0</v>
          </cell>
          <cell r="CH564" t="b">
            <v>0</v>
          </cell>
          <cell r="CP564" t="str">
            <v>ETDSBENG</v>
          </cell>
          <cell r="CT564" t="b">
            <v>1</v>
          </cell>
          <cell r="CV564" t="b">
            <v>1</v>
          </cell>
          <cell r="CX564" t="b">
            <v>1</v>
          </cell>
          <cell r="CZ564" t="b">
            <v>0</v>
          </cell>
          <cell r="DB564" t="b">
            <v>0</v>
          </cell>
          <cell r="DD564" t="b">
            <v>0</v>
          </cell>
          <cell r="DF564" t="b">
            <v>0</v>
          </cell>
          <cell r="DH564" t="b">
            <v>0</v>
          </cell>
          <cell r="DJ564" t="b">
            <v>0</v>
          </cell>
          <cell r="DL564" t="b">
            <v>0</v>
          </cell>
          <cell r="DN564" t="b">
            <v>0</v>
          </cell>
          <cell r="DP564" t="b">
            <v>0</v>
          </cell>
          <cell r="DV564">
            <v>25.8</v>
          </cell>
          <cell r="DX564">
            <v>25.8</v>
          </cell>
          <cell r="DZ564">
            <v>25.8</v>
          </cell>
          <cell r="EB564">
            <v>0</v>
          </cell>
          <cell r="ED564">
            <v>0</v>
          </cell>
          <cell r="EF564">
            <v>0</v>
          </cell>
          <cell r="EJ564">
            <v>0</v>
          </cell>
          <cell r="EL564">
            <v>0</v>
          </cell>
          <cell r="EN564">
            <v>0</v>
          </cell>
          <cell r="EP564">
            <v>0</v>
          </cell>
          <cell r="ER564">
            <v>0</v>
          </cell>
          <cell r="ET564">
            <v>0</v>
          </cell>
          <cell r="EX564">
            <v>0</v>
          </cell>
          <cell r="EZ564">
            <v>0</v>
          </cell>
          <cell r="FD564">
            <v>0</v>
          </cell>
          <cell r="FF564">
            <v>0</v>
          </cell>
        </row>
        <row r="565">
          <cell r="A565" t="str">
            <v>NEV1</v>
          </cell>
          <cell r="B565" t="str">
            <v>DK-West</v>
          </cell>
          <cell r="G565">
            <v>133</v>
          </cell>
          <cell r="H565">
            <v>0</v>
          </cell>
          <cell r="AK565">
            <v>43.89</v>
          </cell>
          <cell r="AL565">
            <v>0</v>
          </cell>
          <cell r="AN565">
            <v>0</v>
          </cell>
          <cell r="AO565">
            <v>20.960800000000003</v>
          </cell>
          <cell r="AP565">
            <v>3305.05</v>
          </cell>
          <cell r="AQ565">
            <v>18.62</v>
          </cell>
          <cell r="BG565" t="b">
            <v>1</v>
          </cell>
          <cell r="BO565" t="b">
            <v>0</v>
          </cell>
          <cell r="CA565" t="b">
            <v>0</v>
          </cell>
          <cell r="CB565" t="b">
            <v>0</v>
          </cell>
          <cell r="CD565" t="b">
            <v>0</v>
          </cell>
          <cell r="CE565" t="b">
            <v>0</v>
          </cell>
          <cell r="CG565" t="b">
            <v>0</v>
          </cell>
          <cell r="CH565" t="b">
            <v>0</v>
          </cell>
          <cell r="CP565" t="str">
            <v>ETCOASTM</v>
          </cell>
          <cell r="CT565" t="b">
            <v>0</v>
          </cell>
          <cell r="CV565" t="b">
            <v>0</v>
          </cell>
          <cell r="CX565" t="b">
            <v>0</v>
          </cell>
          <cell r="CZ565" t="b">
            <v>0</v>
          </cell>
          <cell r="DB565" t="b">
            <v>0</v>
          </cell>
          <cell r="DD565" t="b">
            <v>0</v>
          </cell>
          <cell r="DF565" t="b">
            <v>0</v>
          </cell>
          <cell r="DH565" t="b">
            <v>0</v>
          </cell>
          <cell r="DJ565" t="b">
            <v>0</v>
          </cell>
          <cell r="DL565" t="b">
            <v>0</v>
          </cell>
          <cell r="DN565" t="b">
            <v>0</v>
          </cell>
          <cell r="DP565" t="b">
            <v>0</v>
          </cell>
          <cell r="DV565">
            <v>0</v>
          </cell>
          <cell r="DX565">
            <v>0</v>
          </cell>
          <cell r="DZ565">
            <v>0</v>
          </cell>
          <cell r="EB565">
            <v>0</v>
          </cell>
          <cell r="ED565">
            <v>0</v>
          </cell>
          <cell r="EF565">
            <v>0</v>
          </cell>
          <cell r="EJ565">
            <v>0</v>
          </cell>
          <cell r="EL565">
            <v>0</v>
          </cell>
          <cell r="EN565">
            <v>0</v>
          </cell>
          <cell r="EP565">
            <v>0</v>
          </cell>
          <cell r="ER565">
            <v>0</v>
          </cell>
          <cell r="ET565">
            <v>0</v>
          </cell>
          <cell r="EX565">
            <v>0</v>
          </cell>
          <cell r="EZ565">
            <v>0</v>
          </cell>
          <cell r="FD565">
            <v>0</v>
          </cell>
          <cell r="FF565">
            <v>0</v>
          </cell>
        </row>
        <row r="566">
          <cell r="A566" t="str">
            <v>NEV2</v>
          </cell>
          <cell r="B566" t="str">
            <v>DK-West</v>
          </cell>
          <cell r="G566">
            <v>305</v>
          </cell>
          <cell r="H566">
            <v>0</v>
          </cell>
          <cell r="AK566">
            <v>104.00500000000001</v>
          </cell>
          <cell r="AL566">
            <v>0</v>
          </cell>
          <cell r="AN566">
            <v>0</v>
          </cell>
          <cell r="AO566">
            <v>48.068000000000005</v>
          </cell>
          <cell r="AP566">
            <v>7579.25</v>
          </cell>
          <cell r="AQ566">
            <v>42.7</v>
          </cell>
          <cell r="BG566" t="b">
            <v>1</v>
          </cell>
          <cell r="BO566" t="b">
            <v>0</v>
          </cell>
          <cell r="CA566" t="b">
            <v>0</v>
          </cell>
          <cell r="CB566" t="b">
            <v>0</v>
          </cell>
          <cell r="CD566" t="b">
            <v>0</v>
          </cell>
          <cell r="CE566" t="b">
            <v>0</v>
          </cell>
          <cell r="CG566" t="b">
            <v>0</v>
          </cell>
          <cell r="CH566" t="b">
            <v>0</v>
          </cell>
          <cell r="CP566" t="str">
            <v>ETCOASTM</v>
          </cell>
          <cell r="CT566" t="b">
            <v>0</v>
          </cell>
          <cell r="CV566" t="b">
            <v>0</v>
          </cell>
          <cell r="CX566" t="b">
            <v>0</v>
          </cell>
          <cell r="CZ566" t="b">
            <v>0</v>
          </cell>
          <cell r="DB566" t="b">
            <v>0</v>
          </cell>
          <cell r="DD566" t="b">
            <v>0</v>
          </cell>
          <cell r="DF566" t="b">
            <v>0</v>
          </cell>
          <cell r="DH566" t="b">
            <v>0</v>
          </cell>
          <cell r="DJ566" t="b">
            <v>0</v>
          </cell>
          <cell r="DL566" t="b">
            <v>0</v>
          </cell>
          <cell r="DN566" t="b">
            <v>0</v>
          </cell>
          <cell r="DP566" t="b">
            <v>0</v>
          </cell>
          <cell r="DV566">
            <v>0</v>
          </cell>
          <cell r="DX566">
            <v>0</v>
          </cell>
          <cell r="DZ566">
            <v>0</v>
          </cell>
          <cell r="EB566">
            <v>0</v>
          </cell>
          <cell r="ED566">
            <v>0</v>
          </cell>
          <cell r="EF566">
            <v>0</v>
          </cell>
          <cell r="EJ566">
            <v>0</v>
          </cell>
          <cell r="EL566">
            <v>0</v>
          </cell>
          <cell r="EN566">
            <v>0</v>
          </cell>
          <cell r="EP566">
            <v>0</v>
          </cell>
          <cell r="ER566">
            <v>0</v>
          </cell>
          <cell r="ET566">
            <v>0</v>
          </cell>
          <cell r="EX566">
            <v>0</v>
          </cell>
          <cell r="EZ566">
            <v>0</v>
          </cell>
          <cell r="FD566">
            <v>0</v>
          </cell>
          <cell r="FF566">
            <v>0</v>
          </cell>
        </row>
        <row r="567">
          <cell r="A567" t="str">
            <v>NEVGT</v>
          </cell>
          <cell r="B567" t="str">
            <v>DK-West</v>
          </cell>
          <cell r="G567">
            <v>25</v>
          </cell>
          <cell r="H567">
            <v>0</v>
          </cell>
          <cell r="AK567">
            <v>4.1500000000000004</v>
          </cell>
          <cell r="AL567">
            <v>0</v>
          </cell>
          <cell r="AN567">
            <v>0</v>
          </cell>
          <cell r="AO567">
            <v>1</v>
          </cell>
          <cell r="AP567">
            <v>250</v>
          </cell>
          <cell r="AQ567">
            <v>2</v>
          </cell>
          <cell r="BG567" t="b">
            <v>1</v>
          </cell>
          <cell r="BO567" t="b">
            <v>0</v>
          </cell>
          <cell r="CA567" t="b">
            <v>0</v>
          </cell>
          <cell r="CB567" t="b">
            <v>0</v>
          </cell>
          <cell r="CD567" t="b">
            <v>0</v>
          </cell>
          <cell r="CE567" t="b">
            <v>0</v>
          </cell>
          <cell r="CG567" t="b">
            <v>0</v>
          </cell>
          <cell r="CH567" t="b">
            <v>0</v>
          </cell>
          <cell r="CP567" t="str">
            <v>ETDSLGTR</v>
          </cell>
          <cell r="CT567" t="b">
            <v>0</v>
          </cell>
          <cell r="CV567" t="b">
            <v>0</v>
          </cell>
          <cell r="CX567" t="b">
            <v>0</v>
          </cell>
          <cell r="CZ567" t="b">
            <v>0</v>
          </cell>
          <cell r="DB567" t="b">
            <v>0</v>
          </cell>
          <cell r="DD567" t="b">
            <v>0</v>
          </cell>
          <cell r="DF567" t="b">
            <v>0</v>
          </cell>
          <cell r="DH567" t="b">
            <v>0</v>
          </cell>
          <cell r="DJ567" t="b">
            <v>0</v>
          </cell>
          <cell r="DL567" t="b">
            <v>0</v>
          </cell>
          <cell r="DN567" t="b">
            <v>0</v>
          </cell>
          <cell r="DP567" t="b">
            <v>0</v>
          </cell>
          <cell r="DV567">
            <v>0</v>
          </cell>
          <cell r="DX567">
            <v>0</v>
          </cell>
          <cell r="DZ567">
            <v>0</v>
          </cell>
          <cell r="EB567">
            <v>0</v>
          </cell>
          <cell r="ED567">
            <v>0</v>
          </cell>
          <cell r="EF567">
            <v>0</v>
          </cell>
          <cell r="EJ567">
            <v>0</v>
          </cell>
          <cell r="EL567">
            <v>0</v>
          </cell>
          <cell r="EN567">
            <v>0</v>
          </cell>
          <cell r="EP567">
            <v>0</v>
          </cell>
          <cell r="ER567">
            <v>0</v>
          </cell>
          <cell r="ET567">
            <v>0</v>
          </cell>
          <cell r="EX567">
            <v>0</v>
          </cell>
          <cell r="EZ567">
            <v>0</v>
          </cell>
          <cell r="FD567">
            <v>0</v>
          </cell>
          <cell r="FF567">
            <v>0</v>
          </cell>
        </row>
        <row r="568">
          <cell r="A568" t="str">
            <v>NEVGT</v>
          </cell>
          <cell r="B568" t="str">
            <v>DK-West</v>
          </cell>
          <cell r="G568">
            <v>25</v>
          </cell>
          <cell r="H568">
            <v>0</v>
          </cell>
          <cell r="AK568">
            <v>4.1500000000000004</v>
          </cell>
          <cell r="AL568">
            <v>0</v>
          </cell>
          <cell r="AN568">
            <v>0</v>
          </cell>
          <cell r="AO568">
            <v>1</v>
          </cell>
          <cell r="AP568">
            <v>250</v>
          </cell>
          <cell r="AQ568">
            <v>2</v>
          </cell>
          <cell r="BG568" t="b">
            <v>1</v>
          </cell>
          <cell r="BO568" t="b">
            <v>1</v>
          </cell>
          <cell r="CA568" t="b">
            <v>1</v>
          </cell>
          <cell r="CB568" t="b">
            <v>0</v>
          </cell>
          <cell r="CD568" t="b">
            <v>0</v>
          </cell>
          <cell r="CE568" t="b">
            <v>0</v>
          </cell>
          <cell r="CG568" t="b">
            <v>0</v>
          </cell>
          <cell r="CH568" t="b">
            <v>0</v>
          </cell>
          <cell r="CP568" t="str">
            <v>ETDSLGTR</v>
          </cell>
          <cell r="CT568" t="b">
            <v>1</v>
          </cell>
          <cell r="CV568" t="b">
            <v>1</v>
          </cell>
          <cell r="CX568" t="b">
            <v>1</v>
          </cell>
          <cell r="CZ568" t="b">
            <v>1</v>
          </cell>
          <cell r="DB568" t="b">
            <v>0</v>
          </cell>
          <cell r="DD568" t="b">
            <v>0</v>
          </cell>
          <cell r="DF568" t="b">
            <v>0</v>
          </cell>
          <cell r="DH568" t="b">
            <v>0</v>
          </cell>
          <cell r="DJ568" t="b">
            <v>0</v>
          </cell>
          <cell r="DL568" t="b">
            <v>0</v>
          </cell>
          <cell r="DN568" t="b">
            <v>0</v>
          </cell>
          <cell r="DP568" t="b">
            <v>0</v>
          </cell>
          <cell r="DV568">
            <v>25</v>
          </cell>
          <cell r="DX568">
            <v>25</v>
          </cell>
          <cell r="DZ568">
            <v>25</v>
          </cell>
          <cell r="EB568">
            <v>25</v>
          </cell>
          <cell r="ED568">
            <v>0</v>
          </cell>
          <cell r="EF568">
            <v>0</v>
          </cell>
          <cell r="EJ568">
            <v>0</v>
          </cell>
          <cell r="EL568">
            <v>0</v>
          </cell>
          <cell r="EN568">
            <v>0</v>
          </cell>
          <cell r="EP568">
            <v>0</v>
          </cell>
          <cell r="ER568">
            <v>0</v>
          </cell>
          <cell r="ET568">
            <v>0</v>
          </cell>
          <cell r="EX568">
            <v>0</v>
          </cell>
          <cell r="EZ568">
            <v>0</v>
          </cell>
          <cell r="FD568">
            <v>0</v>
          </cell>
          <cell r="FF568">
            <v>0</v>
          </cell>
        </row>
        <row r="569">
          <cell r="A569" t="str">
            <v>NKA7</v>
          </cell>
          <cell r="B569" t="str">
            <v>DK-West</v>
          </cell>
          <cell r="G569">
            <v>7</v>
          </cell>
          <cell r="H569">
            <v>0</v>
          </cell>
          <cell r="AK569">
            <v>2.0299999999999998</v>
          </cell>
          <cell r="AL569">
            <v>0</v>
          </cell>
          <cell r="AN569">
            <v>0</v>
          </cell>
          <cell r="AO569">
            <v>1.1032000000000002</v>
          </cell>
          <cell r="AP569">
            <v>173.95000000000002</v>
          </cell>
          <cell r="AQ569">
            <v>0.98000000000000009</v>
          </cell>
          <cell r="BG569" t="b">
            <v>1</v>
          </cell>
          <cell r="BO569" t="b">
            <v>0</v>
          </cell>
          <cell r="CA569" t="b">
            <v>0</v>
          </cell>
          <cell r="CB569" t="b">
            <v>0</v>
          </cell>
          <cell r="CD569" t="b">
            <v>0</v>
          </cell>
          <cell r="CE569" t="b">
            <v>0</v>
          </cell>
          <cell r="CG569" t="b">
            <v>0</v>
          </cell>
          <cell r="CH569" t="b">
            <v>0</v>
          </cell>
          <cell r="CP569" t="str">
            <v>ETCOASTM</v>
          </cell>
          <cell r="CT569" t="b">
            <v>0</v>
          </cell>
          <cell r="CV569" t="b">
            <v>0</v>
          </cell>
          <cell r="CX569" t="b">
            <v>0</v>
          </cell>
          <cell r="CZ569" t="b">
            <v>0</v>
          </cell>
          <cell r="DB569" t="b">
            <v>0</v>
          </cell>
          <cell r="DD569" t="b">
            <v>0</v>
          </cell>
          <cell r="DF569" t="b">
            <v>0</v>
          </cell>
          <cell r="DH569" t="b">
            <v>0</v>
          </cell>
          <cell r="DJ569" t="b">
            <v>0</v>
          </cell>
          <cell r="DL569" t="b">
            <v>0</v>
          </cell>
          <cell r="DN569" t="b">
            <v>0</v>
          </cell>
          <cell r="DP569" t="b">
            <v>0</v>
          </cell>
          <cell r="DV569">
            <v>0</v>
          </cell>
          <cell r="DX569">
            <v>0</v>
          </cell>
          <cell r="DZ569">
            <v>0</v>
          </cell>
          <cell r="EB569">
            <v>0</v>
          </cell>
          <cell r="ED569">
            <v>0</v>
          </cell>
          <cell r="EF569">
            <v>0</v>
          </cell>
          <cell r="EJ569">
            <v>0</v>
          </cell>
          <cell r="EL569">
            <v>0</v>
          </cell>
          <cell r="EN569">
            <v>0</v>
          </cell>
          <cell r="EP569">
            <v>0</v>
          </cell>
          <cell r="ER569">
            <v>0</v>
          </cell>
          <cell r="ET569">
            <v>0</v>
          </cell>
          <cell r="EX569">
            <v>0</v>
          </cell>
          <cell r="EZ569">
            <v>0</v>
          </cell>
          <cell r="FD569">
            <v>0</v>
          </cell>
          <cell r="FF569">
            <v>0</v>
          </cell>
        </row>
        <row r="570">
          <cell r="A570" t="str">
            <v>FYV_D1</v>
          </cell>
          <cell r="B570" t="str">
            <v>DK-West</v>
          </cell>
          <cell r="G570">
            <v>5</v>
          </cell>
          <cell r="H570">
            <v>0</v>
          </cell>
          <cell r="AK570">
            <v>1.35</v>
          </cell>
          <cell r="AL570">
            <v>0</v>
          </cell>
          <cell r="AN570">
            <v>0</v>
          </cell>
          <cell r="AO570">
            <v>0.4</v>
          </cell>
          <cell r="AP570">
            <v>150</v>
          </cell>
          <cell r="AQ570">
            <v>0.5</v>
          </cell>
          <cell r="BG570" t="b">
            <v>1</v>
          </cell>
          <cell r="BO570" t="b">
            <v>0</v>
          </cell>
          <cell r="CA570" t="b">
            <v>0</v>
          </cell>
          <cell r="CB570" t="b">
            <v>0</v>
          </cell>
          <cell r="CD570" t="b">
            <v>0</v>
          </cell>
          <cell r="CE570" t="b">
            <v>0</v>
          </cell>
          <cell r="CG570" t="b">
            <v>0</v>
          </cell>
          <cell r="CH570" t="b">
            <v>0</v>
          </cell>
          <cell r="CP570" t="str">
            <v>ETDSLENG</v>
          </cell>
          <cell r="CT570" t="b">
            <v>0</v>
          </cell>
          <cell r="CV570" t="b">
            <v>0</v>
          </cell>
          <cell r="CX570" t="b">
            <v>0</v>
          </cell>
          <cell r="CZ570" t="b">
            <v>0</v>
          </cell>
          <cell r="DB570" t="b">
            <v>0</v>
          </cell>
          <cell r="DD570" t="b">
            <v>0</v>
          </cell>
          <cell r="DF570" t="b">
            <v>0</v>
          </cell>
          <cell r="DH570" t="b">
            <v>0</v>
          </cell>
          <cell r="DJ570" t="b">
            <v>0</v>
          </cell>
          <cell r="DL570" t="b">
            <v>0</v>
          </cell>
          <cell r="DN570" t="b">
            <v>0</v>
          </cell>
          <cell r="DP570" t="b">
            <v>0</v>
          </cell>
          <cell r="DV570">
            <v>0</v>
          </cell>
          <cell r="DX570">
            <v>0</v>
          </cell>
          <cell r="DZ570">
            <v>0</v>
          </cell>
          <cell r="EB570">
            <v>0</v>
          </cell>
          <cell r="ED570">
            <v>0</v>
          </cell>
          <cell r="EF570">
            <v>0</v>
          </cell>
          <cell r="EJ570">
            <v>0</v>
          </cell>
          <cell r="EL570">
            <v>0</v>
          </cell>
          <cell r="EN570">
            <v>0</v>
          </cell>
          <cell r="EP570">
            <v>0</v>
          </cell>
          <cell r="ER570">
            <v>0</v>
          </cell>
          <cell r="ET570">
            <v>0</v>
          </cell>
          <cell r="EX570">
            <v>0</v>
          </cell>
          <cell r="EZ570">
            <v>0</v>
          </cell>
          <cell r="FD570">
            <v>0</v>
          </cell>
          <cell r="FF570">
            <v>0</v>
          </cell>
        </row>
        <row r="571">
          <cell r="A571" t="str">
            <v>FYV_D2</v>
          </cell>
          <cell r="B571" t="str">
            <v>DK-West</v>
          </cell>
          <cell r="G571">
            <v>5</v>
          </cell>
          <cell r="H571">
            <v>0</v>
          </cell>
          <cell r="AK571">
            <v>1.35</v>
          </cell>
          <cell r="AL571">
            <v>0</v>
          </cell>
          <cell r="AN571">
            <v>0</v>
          </cell>
          <cell r="AO571">
            <v>0.4</v>
          </cell>
          <cell r="AP571">
            <v>150</v>
          </cell>
          <cell r="AQ571">
            <v>0.5</v>
          </cell>
          <cell r="BG571" t="b">
            <v>1</v>
          </cell>
          <cell r="BO571" t="b">
            <v>0</v>
          </cell>
          <cell r="CA571" t="b">
            <v>0</v>
          </cell>
          <cell r="CB571" t="b">
            <v>0</v>
          </cell>
          <cell r="CD571" t="b">
            <v>0</v>
          </cell>
          <cell r="CE571" t="b">
            <v>0</v>
          </cell>
          <cell r="CG571" t="b">
            <v>0</v>
          </cell>
          <cell r="CH571" t="b">
            <v>0</v>
          </cell>
          <cell r="CP571" t="str">
            <v>ETDSLENG</v>
          </cell>
          <cell r="CT571" t="b">
            <v>0</v>
          </cell>
          <cell r="CV571" t="b">
            <v>0</v>
          </cell>
          <cell r="CX571" t="b">
            <v>0</v>
          </cell>
          <cell r="CZ571" t="b">
            <v>0</v>
          </cell>
          <cell r="DB571" t="b">
            <v>0</v>
          </cell>
          <cell r="DD571" t="b">
            <v>0</v>
          </cell>
          <cell r="DF571" t="b">
            <v>0</v>
          </cell>
          <cell r="DH571" t="b">
            <v>0</v>
          </cell>
          <cell r="DJ571" t="b">
            <v>0</v>
          </cell>
          <cell r="DL571" t="b">
            <v>0</v>
          </cell>
          <cell r="DN571" t="b">
            <v>0</v>
          </cell>
          <cell r="DP571" t="b">
            <v>0</v>
          </cell>
          <cell r="DV571">
            <v>0</v>
          </cell>
          <cell r="DX571">
            <v>0</v>
          </cell>
          <cell r="DZ571">
            <v>0</v>
          </cell>
          <cell r="EB571">
            <v>0</v>
          </cell>
          <cell r="ED571">
            <v>0</v>
          </cell>
          <cell r="EF571">
            <v>0</v>
          </cell>
          <cell r="EJ571">
            <v>0</v>
          </cell>
          <cell r="EL571">
            <v>0</v>
          </cell>
          <cell r="EN571">
            <v>0</v>
          </cell>
          <cell r="EP571">
            <v>0</v>
          </cell>
          <cell r="ER571">
            <v>0</v>
          </cell>
          <cell r="ET571">
            <v>0</v>
          </cell>
          <cell r="EX571">
            <v>0</v>
          </cell>
          <cell r="EZ571">
            <v>0</v>
          </cell>
          <cell r="FD571">
            <v>0</v>
          </cell>
          <cell r="FF571">
            <v>0</v>
          </cell>
        </row>
        <row r="572">
          <cell r="A572" t="str">
            <v>AnholtElværk</v>
          </cell>
          <cell r="B572" t="str">
            <v>DK-West</v>
          </cell>
          <cell r="G572">
            <v>1.198</v>
          </cell>
          <cell r="H572">
            <v>0</v>
          </cell>
          <cell r="AK572">
            <v>0.46482400000000001</v>
          </cell>
          <cell r="AL572">
            <v>0</v>
          </cell>
          <cell r="AN572">
            <v>0</v>
          </cell>
          <cell r="AO572">
            <v>9.5839999999999995E-2</v>
          </cell>
          <cell r="AP572">
            <v>35.94</v>
          </cell>
          <cell r="AQ572">
            <v>0.1198</v>
          </cell>
          <cell r="BG572" t="b">
            <v>1</v>
          </cell>
          <cell r="BO572" t="b">
            <v>1</v>
          </cell>
          <cell r="CA572" t="b">
            <v>1</v>
          </cell>
          <cell r="CB572" t="b">
            <v>0</v>
          </cell>
          <cell r="CD572" t="b">
            <v>0</v>
          </cell>
          <cell r="CE572" t="b">
            <v>0</v>
          </cell>
          <cell r="CG572" t="b">
            <v>0</v>
          </cell>
          <cell r="CH572" t="b">
            <v>0</v>
          </cell>
          <cell r="CP572" t="str">
            <v>ETDSLENG</v>
          </cell>
          <cell r="CT572" t="b">
            <v>1</v>
          </cell>
          <cell r="CV572" t="b">
            <v>1</v>
          </cell>
          <cell r="CX572" t="b">
            <v>1</v>
          </cell>
          <cell r="CZ572" t="b">
            <v>1</v>
          </cell>
          <cell r="DB572" t="b">
            <v>0</v>
          </cell>
          <cell r="DD572" t="b">
            <v>0</v>
          </cell>
          <cell r="DF572" t="b">
            <v>0</v>
          </cell>
          <cell r="DH572" t="b">
            <v>0</v>
          </cell>
          <cell r="DJ572" t="b">
            <v>0</v>
          </cell>
          <cell r="DL572" t="b">
            <v>0</v>
          </cell>
          <cell r="DN572" t="b">
            <v>0</v>
          </cell>
          <cell r="DP572" t="b">
            <v>0</v>
          </cell>
          <cell r="DV572">
            <v>1.198</v>
          </cell>
          <cell r="DX572">
            <v>1.198</v>
          </cell>
          <cell r="DZ572">
            <v>1.198</v>
          </cell>
          <cell r="EB572">
            <v>1.198</v>
          </cell>
          <cell r="ED572">
            <v>0</v>
          </cell>
          <cell r="EF572">
            <v>0</v>
          </cell>
          <cell r="EJ572">
            <v>0</v>
          </cell>
          <cell r="EL572">
            <v>0</v>
          </cell>
          <cell r="EN572">
            <v>0</v>
          </cell>
          <cell r="EP572">
            <v>0</v>
          </cell>
          <cell r="ER572">
            <v>0</v>
          </cell>
          <cell r="ET572">
            <v>0</v>
          </cell>
          <cell r="EX572">
            <v>0</v>
          </cell>
          <cell r="EZ572">
            <v>0</v>
          </cell>
          <cell r="FD572">
            <v>0</v>
          </cell>
          <cell r="FF572">
            <v>0</v>
          </cell>
        </row>
        <row r="573">
          <cell r="A573" t="str">
            <v>GTEsbjerg</v>
          </cell>
          <cell r="B573" t="str">
            <v>DK-West</v>
          </cell>
          <cell r="G573">
            <v>25</v>
          </cell>
          <cell r="H573">
            <v>0</v>
          </cell>
          <cell r="AK573">
            <v>7.421875</v>
          </cell>
          <cell r="AL573">
            <v>0</v>
          </cell>
          <cell r="AN573">
            <v>0</v>
          </cell>
          <cell r="AO573">
            <v>1</v>
          </cell>
          <cell r="AP573">
            <v>375</v>
          </cell>
          <cell r="AQ573">
            <v>2</v>
          </cell>
          <cell r="BG573" t="b">
            <v>1</v>
          </cell>
          <cell r="BO573" t="b">
            <v>1</v>
          </cell>
          <cell r="CA573" t="b">
            <v>1</v>
          </cell>
          <cell r="CB573" t="b">
            <v>0</v>
          </cell>
          <cell r="CD573" t="b">
            <v>0</v>
          </cell>
          <cell r="CE573" t="b">
            <v>0</v>
          </cell>
          <cell r="CG573" t="b">
            <v>0</v>
          </cell>
          <cell r="CH573" t="b">
            <v>0</v>
          </cell>
          <cell r="CP573" t="str">
            <v>ETHFOGTR</v>
          </cell>
          <cell r="CT573" t="b">
            <v>1</v>
          </cell>
          <cell r="CV573" t="b">
            <v>1</v>
          </cell>
          <cell r="CX573" t="b">
            <v>1</v>
          </cell>
          <cell r="CZ573" t="b">
            <v>1</v>
          </cell>
          <cell r="DB573" t="b">
            <v>0</v>
          </cell>
          <cell r="DD573" t="b">
            <v>0</v>
          </cell>
          <cell r="DF573" t="b">
            <v>0</v>
          </cell>
          <cell r="DH573" t="b">
            <v>0</v>
          </cell>
          <cell r="DJ573" t="b">
            <v>0</v>
          </cell>
          <cell r="DL573" t="b">
            <v>0</v>
          </cell>
          <cell r="DN573" t="b">
            <v>0</v>
          </cell>
          <cell r="DP573" t="b">
            <v>0</v>
          </cell>
          <cell r="DV573">
            <v>25</v>
          </cell>
          <cell r="DX573">
            <v>25</v>
          </cell>
          <cell r="DZ573">
            <v>25</v>
          </cell>
          <cell r="EB573">
            <v>25</v>
          </cell>
          <cell r="ED573">
            <v>0</v>
          </cell>
          <cell r="EF573">
            <v>0</v>
          </cell>
          <cell r="EJ573">
            <v>0</v>
          </cell>
          <cell r="EL573">
            <v>0</v>
          </cell>
          <cell r="EN573">
            <v>0</v>
          </cell>
          <cell r="EP573">
            <v>0</v>
          </cell>
          <cell r="ER573">
            <v>0</v>
          </cell>
          <cell r="ET573">
            <v>0</v>
          </cell>
          <cell r="EX573">
            <v>0</v>
          </cell>
          <cell r="EZ573">
            <v>0</v>
          </cell>
          <cell r="FD573">
            <v>0</v>
          </cell>
          <cell r="FF573">
            <v>0</v>
          </cell>
        </row>
        <row r="574">
          <cell r="A574" t="str">
            <v>KedlerEsbjerg</v>
          </cell>
          <cell r="B574" t="str">
            <v>DK-West</v>
          </cell>
          <cell r="G574">
            <v>0</v>
          </cell>
          <cell r="H574">
            <v>197.81</v>
          </cell>
          <cell r="AK574">
            <v>0</v>
          </cell>
          <cell r="AL574">
            <v>173.67717999999999</v>
          </cell>
          <cell r="AN574">
            <v>0</v>
          </cell>
          <cell r="AO574">
            <v>0</v>
          </cell>
          <cell r="AP574">
            <v>2413.2820000000002</v>
          </cell>
          <cell r="AQ574">
            <v>0</v>
          </cell>
          <cell r="BG574" t="b">
            <v>1</v>
          </cell>
          <cell r="BO574" t="b">
            <v>0</v>
          </cell>
          <cell r="CA574" t="b">
            <v>0</v>
          </cell>
          <cell r="CB574" t="b">
            <v>0</v>
          </cell>
          <cell r="CD574" t="b">
            <v>0</v>
          </cell>
          <cell r="CE574" t="b">
            <v>0</v>
          </cell>
          <cell r="CG574" t="b">
            <v>0</v>
          </cell>
          <cell r="CH574" t="b">
            <v>0</v>
          </cell>
          <cell r="CP574" t="str">
            <v>EHDSLBOC</v>
          </cell>
          <cell r="CT574" t="b">
            <v>0</v>
          </cell>
          <cell r="CV574" t="b">
            <v>0</v>
          </cell>
          <cell r="CX574" t="b">
            <v>0</v>
          </cell>
          <cell r="CZ574" t="b">
            <v>0</v>
          </cell>
          <cell r="DB574" t="b">
            <v>0</v>
          </cell>
          <cell r="DD574" t="b">
            <v>0</v>
          </cell>
          <cell r="DF574" t="b">
            <v>0</v>
          </cell>
          <cell r="DH574" t="b">
            <v>0</v>
          </cell>
          <cell r="DJ574" t="b">
            <v>0</v>
          </cell>
          <cell r="DL574" t="b">
            <v>0</v>
          </cell>
          <cell r="DN574" t="b">
            <v>0</v>
          </cell>
          <cell r="DP574" t="b">
            <v>0</v>
          </cell>
          <cell r="DV574">
            <v>0</v>
          </cell>
          <cell r="DX574">
            <v>0</v>
          </cell>
          <cell r="DZ574">
            <v>0</v>
          </cell>
          <cell r="EB574">
            <v>0</v>
          </cell>
          <cell r="ED574">
            <v>0</v>
          </cell>
          <cell r="EF574">
            <v>0</v>
          </cell>
          <cell r="EJ574">
            <v>0</v>
          </cell>
          <cell r="EL574">
            <v>0</v>
          </cell>
          <cell r="EN574">
            <v>0</v>
          </cell>
          <cell r="EP574">
            <v>0</v>
          </cell>
          <cell r="ER574">
            <v>0</v>
          </cell>
          <cell r="ET574">
            <v>0</v>
          </cell>
          <cell r="EX574">
            <v>0</v>
          </cell>
          <cell r="EZ574">
            <v>0</v>
          </cell>
          <cell r="FD574">
            <v>0</v>
          </cell>
          <cell r="FF574">
            <v>0</v>
          </cell>
        </row>
        <row r="575">
          <cell r="A575" t="str">
            <v>KedlerEsbjerg</v>
          </cell>
          <cell r="B575" t="str">
            <v>DK-West</v>
          </cell>
          <cell r="G575">
            <v>0</v>
          </cell>
          <cell r="H575">
            <v>197.81</v>
          </cell>
          <cell r="AK575">
            <v>0</v>
          </cell>
          <cell r="AL575">
            <v>173.67717999999999</v>
          </cell>
          <cell r="AN575">
            <v>0</v>
          </cell>
          <cell r="AO575">
            <v>0</v>
          </cell>
          <cell r="AP575">
            <v>2413.2820000000002</v>
          </cell>
          <cell r="AQ575">
            <v>0</v>
          </cell>
          <cell r="BG575" t="b">
            <v>1</v>
          </cell>
          <cell r="BO575" t="b">
            <v>1</v>
          </cell>
          <cell r="CA575" t="b">
            <v>0</v>
          </cell>
          <cell r="CB575" t="b">
            <v>1</v>
          </cell>
          <cell r="CD575" t="b">
            <v>0</v>
          </cell>
          <cell r="CE575" t="b">
            <v>0</v>
          </cell>
          <cell r="CG575" t="b">
            <v>0</v>
          </cell>
          <cell r="CH575" t="b">
            <v>0</v>
          </cell>
          <cell r="CP575" t="str">
            <v>EHDSLBOC</v>
          </cell>
          <cell r="CT575" t="b">
            <v>0</v>
          </cell>
          <cell r="CV575" t="b">
            <v>0</v>
          </cell>
          <cell r="CX575" t="b">
            <v>0</v>
          </cell>
          <cell r="CZ575" t="b">
            <v>0</v>
          </cell>
          <cell r="DB575" t="b">
            <v>0</v>
          </cell>
          <cell r="DD575" t="b">
            <v>0</v>
          </cell>
          <cell r="DF575" t="b">
            <v>1</v>
          </cell>
          <cell r="DH575" t="b">
            <v>1</v>
          </cell>
          <cell r="DJ575" t="b">
            <v>1</v>
          </cell>
          <cell r="DL575" t="b">
            <v>1</v>
          </cell>
          <cell r="DN575" t="b">
            <v>0</v>
          </cell>
          <cell r="DP575" t="b">
            <v>0</v>
          </cell>
          <cell r="DV575">
            <v>0</v>
          </cell>
          <cell r="DX575">
            <v>0</v>
          </cell>
          <cell r="DZ575">
            <v>0</v>
          </cell>
          <cell r="EB575">
            <v>0</v>
          </cell>
          <cell r="ED575">
            <v>0</v>
          </cell>
          <cell r="EF575">
            <v>0</v>
          </cell>
          <cell r="EJ575">
            <v>197.81</v>
          </cell>
          <cell r="EL575">
            <v>197.81</v>
          </cell>
          <cell r="EN575">
            <v>197.81</v>
          </cell>
          <cell r="EP575">
            <v>197.81</v>
          </cell>
          <cell r="ER575">
            <v>0</v>
          </cell>
          <cell r="ET575">
            <v>0</v>
          </cell>
          <cell r="EX575">
            <v>0</v>
          </cell>
          <cell r="EZ575">
            <v>0</v>
          </cell>
          <cell r="FD575">
            <v>0</v>
          </cell>
          <cell r="FF575">
            <v>0</v>
          </cell>
        </row>
        <row r="576">
          <cell r="A576" t="str">
            <v>L90_Esbjerg</v>
          </cell>
          <cell r="B576" t="str">
            <v>DK-West</v>
          </cell>
          <cell r="G576">
            <v>9.9550000000000001</v>
          </cell>
          <cell r="H576">
            <v>55</v>
          </cell>
          <cell r="AK576">
            <v>1.3937000000000002</v>
          </cell>
          <cell r="AL576">
            <v>42.541436464088406</v>
          </cell>
          <cell r="AN576">
            <v>0</v>
          </cell>
          <cell r="AO576">
            <v>19.4904963</v>
          </cell>
          <cell r="AP576">
            <v>0</v>
          </cell>
          <cell r="AQ576">
            <v>0.89595000000000002</v>
          </cell>
          <cell r="BG576" t="b">
            <v>1</v>
          </cell>
          <cell r="BO576" t="b">
            <v>0</v>
          </cell>
          <cell r="CA576" t="b">
            <v>0</v>
          </cell>
          <cell r="CB576" t="b">
            <v>0</v>
          </cell>
          <cell r="CD576" t="b">
            <v>0</v>
          </cell>
          <cell r="CE576" t="b">
            <v>0</v>
          </cell>
          <cell r="CG576" t="b">
            <v>0</v>
          </cell>
          <cell r="CH576" t="b">
            <v>0</v>
          </cell>
          <cell r="CP576" t="str">
            <v>ECWSTBPC</v>
          </cell>
          <cell r="CT576" t="b">
            <v>0</v>
          </cell>
          <cell r="CV576" t="b">
            <v>0</v>
          </cell>
          <cell r="CX576" t="b">
            <v>0</v>
          </cell>
          <cell r="CZ576" t="b">
            <v>0</v>
          </cell>
          <cell r="DB576" t="b">
            <v>0</v>
          </cell>
          <cell r="DD576" t="b">
            <v>0</v>
          </cell>
          <cell r="DF576" t="b">
            <v>0</v>
          </cell>
          <cell r="DH576" t="b">
            <v>0</v>
          </cell>
          <cell r="DJ576" t="b">
            <v>0</v>
          </cell>
          <cell r="DL576" t="b">
            <v>0</v>
          </cell>
          <cell r="DN576" t="b">
            <v>0</v>
          </cell>
          <cell r="DP576" t="b">
            <v>0</v>
          </cell>
          <cell r="DV576">
            <v>0</v>
          </cell>
          <cell r="DX576">
            <v>0</v>
          </cell>
          <cell r="DZ576">
            <v>0</v>
          </cell>
          <cell r="EB576">
            <v>0</v>
          </cell>
          <cell r="ED576">
            <v>0</v>
          </cell>
          <cell r="EF576">
            <v>0</v>
          </cell>
          <cell r="EJ576">
            <v>0</v>
          </cell>
          <cell r="EL576">
            <v>0</v>
          </cell>
          <cell r="EN576">
            <v>0</v>
          </cell>
          <cell r="EP576">
            <v>0</v>
          </cell>
          <cell r="ER576">
            <v>0</v>
          </cell>
          <cell r="ET576">
            <v>0</v>
          </cell>
          <cell r="EX576">
            <v>0</v>
          </cell>
          <cell r="EZ576">
            <v>0</v>
          </cell>
          <cell r="FD576">
            <v>0</v>
          </cell>
          <cell r="FF576">
            <v>0</v>
          </cell>
        </row>
        <row r="577">
          <cell r="A577" t="str">
            <v>L90_Esbjerg</v>
          </cell>
          <cell r="B577" t="str">
            <v>DK-West</v>
          </cell>
          <cell r="G577">
            <v>16.335000000000001</v>
          </cell>
          <cell r="H577">
            <v>55</v>
          </cell>
          <cell r="AK577">
            <v>3.512025</v>
          </cell>
          <cell r="AL577">
            <v>39.814814814814817</v>
          </cell>
          <cell r="AN577">
            <v>0</v>
          </cell>
          <cell r="AO577">
            <v>31.640895000000004</v>
          </cell>
          <cell r="AP577">
            <v>0</v>
          </cell>
          <cell r="AQ577">
            <v>1.4701500000000001</v>
          </cell>
          <cell r="BG577" t="b">
            <v>1</v>
          </cell>
          <cell r="BO577" t="b">
            <v>0</v>
          </cell>
          <cell r="CA577" t="b">
            <v>0</v>
          </cell>
          <cell r="CB577" t="b">
            <v>0</v>
          </cell>
          <cell r="CD577" t="b">
            <v>0</v>
          </cell>
          <cell r="CE577" t="b">
            <v>0</v>
          </cell>
          <cell r="CG577" t="b">
            <v>0</v>
          </cell>
          <cell r="CH577" t="b">
            <v>0</v>
          </cell>
          <cell r="CP577" t="str">
            <v>ECWSTBPC</v>
          </cell>
          <cell r="CT577" t="b">
            <v>0</v>
          </cell>
          <cell r="CV577" t="b">
            <v>0</v>
          </cell>
          <cell r="CX577" t="b">
            <v>0</v>
          </cell>
          <cell r="CZ577" t="b">
            <v>0</v>
          </cell>
          <cell r="DB577" t="b">
            <v>0</v>
          </cell>
          <cell r="DD577" t="b">
            <v>0</v>
          </cell>
          <cell r="DF577" t="b">
            <v>0</v>
          </cell>
          <cell r="DH577" t="b">
            <v>0</v>
          </cell>
          <cell r="DJ577" t="b">
            <v>0</v>
          </cell>
          <cell r="DL577" t="b">
            <v>0</v>
          </cell>
          <cell r="DN577" t="b">
            <v>0</v>
          </cell>
          <cell r="DP577" t="b">
            <v>0</v>
          </cell>
          <cell r="DV577">
            <v>0</v>
          </cell>
          <cell r="DX577">
            <v>0</v>
          </cell>
          <cell r="DZ577">
            <v>0</v>
          </cell>
          <cell r="EB577">
            <v>0</v>
          </cell>
          <cell r="ED577">
            <v>0</v>
          </cell>
          <cell r="EF577">
            <v>0</v>
          </cell>
          <cell r="EJ577">
            <v>0</v>
          </cell>
          <cell r="EL577">
            <v>0</v>
          </cell>
          <cell r="EN577">
            <v>0</v>
          </cell>
          <cell r="EP577">
            <v>0</v>
          </cell>
          <cell r="ER577">
            <v>0</v>
          </cell>
          <cell r="ET577">
            <v>0</v>
          </cell>
          <cell r="EX577">
            <v>0</v>
          </cell>
          <cell r="EZ577">
            <v>0</v>
          </cell>
          <cell r="FD577">
            <v>0</v>
          </cell>
          <cell r="FF577">
            <v>0</v>
          </cell>
        </row>
        <row r="578">
          <cell r="A578" t="str">
            <v>L90_Esbjerg</v>
          </cell>
          <cell r="B578" t="str">
            <v>DK-West</v>
          </cell>
          <cell r="G578">
            <v>16.335000000000001</v>
          </cell>
          <cell r="H578">
            <v>55</v>
          </cell>
          <cell r="AK578">
            <v>3.512025</v>
          </cell>
          <cell r="AL578">
            <v>39.814814814814817</v>
          </cell>
          <cell r="AN578">
            <v>0</v>
          </cell>
          <cell r="AO578">
            <v>30.789024750000003</v>
          </cell>
          <cell r="AP578">
            <v>0</v>
          </cell>
          <cell r="AQ578">
            <v>1.4701500000000001</v>
          </cell>
          <cell r="BG578" t="b">
            <v>1</v>
          </cell>
          <cell r="BO578" t="b">
            <v>1</v>
          </cell>
          <cell r="CA578" t="b">
            <v>1</v>
          </cell>
          <cell r="CB578" t="b">
            <v>1</v>
          </cell>
          <cell r="CD578" t="b">
            <v>0</v>
          </cell>
          <cell r="CE578" t="b">
            <v>0</v>
          </cell>
          <cell r="CG578" t="b">
            <v>0</v>
          </cell>
          <cell r="CH578" t="b">
            <v>0</v>
          </cell>
          <cell r="CP578" t="str">
            <v>ECWSTBPC</v>
          </cell>
          <cell r="CT578" t="b">
            <v>1</v>
          </cell>
          <cell r="CV578" t="b">
            <v>1</v>
          </cell>
          <cell r="CX578" t="b">
            <v>1</v>
          </cell>
          <cell r="CZ578" t="b">
            <v>0</v>
          </cell>
          <cell r="DB578" t="b">
            <v>0</v>
          </cell>
          <cell r="DD578" t="b">
            <v>0</v>
          </cell>
          <cell r="DF578" t="b">
            <v>1</v>
          </cell>
          <cell r="DH578" t="b">
            <v>1</v>
          </cell>
          <cell r="DJ578" t="b">
            <v>1</v>
          </cell>
          <cell r="DL578" t="b">
            <v>0</v>
          </cell>
          <cell r="DN578" t="b">
            <v>0</v>
          </cell>
          <cell r="DP578" t="b">
            <v>0</v>
          </cell>
          <cell r="DV578">
            <v>16.335000000000001</v>
          </cell>
          <cell r="DX578">
            <v>16.335000000000001</v>
          </cell>
          <cell r="DZ578">
            <v>16.335000000000001</v>
          </cell>
          <cell r="EB578">
            <v>0</v>
          </cell>
          <cell r="ED578">
            <v>0</v>
          </cell>
          <cell r="EF578">
            <v>0</v>
          </cell>
          <cell r="EJ578">
            <v>55</v>
          </cell>
          <cell r="EL578">
            <v>55</v>
          </cell>
          <cell r="EN578">
            <v>55</v>
          </cell>
          <cell r="EP578">
            <v>0</v>
          </cell>
          <cell r="ER578">
            <v>0</v>
          </cell>
          <cell r="ET578">
            <v>0</v>
          </cell>
          <cell r="EX578">
            <v>0</v>
          </cell>
          <cell r="EZ578">
            <v>0</v>
          </cell>
          <cell r="FD578">
            <v>0</v>
          </cell>
          <cell r="FF578">
            <v>0</v>
          </cell>
        </row>
        <row r="579">
          <cell r="A579" t="str">
            <v>L90_Esbjerg</v>
          </cell>
          <cell r="B579" t="str">
            <v>DK-West</v>
          </cell>
          <cell r="G579">
            <v>16.335000000000001</v>
          </cell>
          <cell r="H579">
            <v>55</v>
          </cell>
          <cell r="AK579">
            <v>3.512025</v>
          </cell>
          <cell r="AL579">
            <v>39.814814814814817</v>
          </cell>
          <cell r="AN579">
            <v>0</v>
          </cell>
          <cell r="AO579">
            <v>30.277902600000004</v>
          </cell>
          <cell r="AP579">
            <v>0</v>
          </cell>
          <cell r="AQ579">
            <v>1.4701500000000001</v>
          </cell>
          <cell r="BG579" t="b">
            <v>1</v>
          </cell>
          <cell r="BO579" t="b">
            <v>0</v>
          </cell>
          <cell r="CA579" t="b">
            <v>0</v>
          </cell>
          <cell r="CB579" t="b">
            <v>0</v>
          </cell>
          <cell r="CD579" t="b">
            <v>1</v>
          </cell>
          <cell r="CE579" t="b">
            <v>1</v>
          </cell>
          <cell r="CG579" t="b">
            <v>0</v>
          </cell>
          <cell r="CH579" t="b">
            <v>0</v>
          </cell>
          <cell r="CT579" t="b">
            <v>0</v>
          </cell>
          <cell r="CV579" t="b">
            <v>0</v>
          </cell>
          <cell r="CX579" t="b">
            <v>0</v>
          </cell>
          <cell r="CZ579" t="b">
            <v>0</v>
          </cell>
          <cell r="DB579" t="b">
            <v>0</v>
          </cell>
          <cell r="DD579" t="b">
            <v>0</v>
          </cell>
          <cell r="DF579" t="b">
            <v>0</v>
          </cell>
          <cell r="DH579" t="b">
            <v>0</v>
          </cell>
          <cell r="DJ579" t="b">
            <v>0</v>
          </cell>
          <cell r="DL579" t="b">
            <v>0</v>
          </cell>
          <cell r="DN579" t="b">
            <v>0</v>
          </cell>
          <cell r="DP579" t="b">
            <v>0</v>
          </cell>
          <cell r="DV579">
            <v>0</v>
          </cell>
          <cell r="DX579">
            <v>0</v>
          </cell>
          <cell r="DZ579">
            <v>0</v>
          </cell>
          <cell r="EB579">
            <v>0</v>
          </cell>
          <cell r="ED579">
            <v>0</v>
          </cell>
          <cell r="EF579">
            <v>0</v>
          </cell>
          <cell r="EJ579">
            <v>0</v>
          </cell>
          <cell r="EL579">
            <v>0</v>
          </cell>
          <cell r="EN579">
            <v>0</v>
          </cell>
          <cell r="EP579">
            <v>0</v>
          </cell>
          <cell r="ER579">
            <v>0</v>
          </cell>
          <cell r="ET579">
            <v>0</v>
          </cell>
          <cell r="EX579">
            <v>16.335000000000001</v>
          </cell>
          <cell r="EZ579">
            <v>55</v>
          </cell>
          <cell r="FD579">
            <v>0</v>
          </cell>
          <cell r="FF579">
            <v>0</v>
          </cell>
        </row>
        <row r="580">
          <cell r="A580" t="str">
            <v>L90_Esbjerg2</v>
          </cell>
          <cell r="B580" t="str">
            <v>DK-East</v>
          </cell>
          <cell r="G580">
            <v>27.464788732394368</v>
          </cell>
          <cell r="H580">
            <v>75</v>
          </cell>
          <cell r="AK580">
            <v>6.7838028169014084</v>
          </cell>
          <cell r="AL580">
            <v>50.587499999999999</v>
          </cell>
          <cell r="AN580">
            <v>0</v>
          </cell>
          <cell r="AO580">
            <v>31.859154929577464</v>
          </cell>
          <cell r="AP580">
            <v>0</v>
          </cell>
          <cell r="AQ580">
            <v>1.9225352112676055</v>
          </cell>
          <cell r="BG580" t="b">
            <v>0</v>
          </cell>
          <cell r="BO580" t="b">
            <v>0</v>
          </cell>
          <cell r="CA580" t="b">
            <v>0</v>
          </cell>
          <cell r="CB580" t="b">
            <v>0</v>
          </cell>
          <cell r="CD580" t="b">
            <v>0</v>
          </cell>
          <cell r="CE580" t="b">
            <v>0</v>
          </cell>
          <cell r="CG580" t="b">
            <v>0</v>
          </cell>
          <cell r="CH580" t="b">
            <v>0</v>
          </cell>
          <cell r="CP580" t="str">
            <v>ECWSTBPC</v>
          </cell>
          <cell r="CT580" t="b">
            <v>0</v>
          </cell>
          <cell r="CV580" t="b">
            <v>0</v>
          </cell>
          <cell r="CX580" t="b">
            <v>0</v>
          </cell>
          <cell r="CZ580" t="b">
            <v>0</v>
          </cell>
          <cell r="DB580" t="b">
            <v>0</v>
          </cell>
          <cell r="DD580" t="b">
            <v>0</v>
          </cell>
          <cell r="DF580" t="b">
            <v>0</v>
          </cell>
          <cell r="DH580" t="b">
            <v>0</v>
          </cell>
          <cell r="DJ580" t="b">
            <v>0</v>
          </cell>
          <cell r="DL580" t="b">
            <v>0</v>
          </cell>
          <cell r="DN580" t="b">
            <v>0</v>
          </cell>
          <cell r="DP580" t="b">
            <v>0</v>
          </cell>
          <cell r="DV580">
            <v>0</v>
          </cell>
          <cell r="DX580">
            <v>0</v>
          </cell>
          <cell r="DZ580">
            <v>0</v>
          </cell>
          <cell r="EB580">
            <v>0</v>
          </cell>
          <cell r="ED580">
            <v>0</v>
          </cell>
          <cell r="EF580">
            <v>0</v>
          </cell>
          <cell r="EJ580">
            <v>0</v>
          </cell>
          <cell r="EL580">
            <v>0</v>
          </cell>
          <cell r="EN580">
            <v>0</v>
          </cell>
          <cell r="EP580">
            <v>0</v>
          </cell>
          <cell r="ER580">
            <v>0</v>
          </cell>
          <cell r="ET580">
            <v>0</v>
          </cell>
          <cell r="EX580">
            <v>0</v>
          </cell>
          <cell r="EZ580">
            <v>0</v>
          </cell>
          <cell r="FD580">
            <v>0</v>
          </cell>
          <cell r="FF580">
            <v>0</v>
          </cell>
        </row>
        <row r="581">
          <cell r="A581" t="str">
            <v>EsbjergØRenseanlæg</v>
          </cell>
          <cell r="B581" t="str">
            <v>DK-West</v>
          </cell>
          <cell r="G581">
            <v>0.74</v>
          </cell>
          <cell r="H581">
            <v>0.77388389798993984</v>
          </cell>
          <cell r="AK581">
            <v>0.23351138025220142</v>
          </cell>
          <cell r="AL581">
            <v>0.25538549806053179</v>
          </cell>
          <cell r="AN581">
            <v>0</v>
          </cell>
          <cell r="AO581">
            <v>7.3999999999999996E-2</v>
          </cell>
          <cell r="AP581">
            <v>22.2</v>
          </cell>
          <cell r="AQ581">
            <v>7.3999999999999996E-2</v>
          </cell>
          <cell r="BG581" t="b">
            <v>1</v>
          </cell>
          <cell r="BO581" t="b">
            <v>1</v>
          </cell>
          <cell r="CA581" t="b">
            <v>1</v>
          </cell>
          <cell r="CB581" t="b">
            <v>1</v>
          </cell>
          <cell r="CD581" t="b">
            <v>0</v>
          </cell>
          <cell r="CE581" t="b">
            <v>0</v>
          </cell>
          <cell r="CG581" t="b">
            <v>0</v>
          </cell>
          <cell r="CH581" t="b">
            <v>0</v>
          </cell>
          <cell r="CP581" t="str">
            <v>ECBGAENC</v>
          </cell>
          <cell r="CT581" t="b">
            <v>1</v>
          </cell>
          <cell r="CV581" t="b">
            <v>1</v>
          </cell>
          <cell r="CX581" t="b">
            <v>1</v>
          </cell>
          <cell r="CZ581" t="b">
            <v>0</v>
          </cell>
          <cell r="DB581" t="b">
            <v>0</v>
          </cell>
          <cell r="DD581" t="b">
            <v>0</v>
          </cell>
          <cell r="DF581" t="b">
            <v>1</v>
          </cell>
          <cell r="DH581" t="b">
            <v>1</v>
          </cell>
          <cell r="DJ581" t="b">
            <v>1</v>
          </cell>
          <cell r="DL581" t="b">
            <v>0</v>
          </cell>
          <cell r="DN581" t="b">
            <v>0</v>
          </cell>
          <cell r="DP581" t="b">
            <v>0</v>
          </cell>
          <cell r="DV581">
            <v>0.74</v>
          </cell>
          <cell r="DX581">
            <v>0.74</v>
          </cell>
          <cell r="DZ581">
            <v>0.74</v>
          </cell>
          <cell r="EB581">
            <v>0</v>
          </cell>
          <cell r="ED581">
            <v>0</v>
          </cell>
          <cell r="EF581">
            <v>0</v>
          </cell>
          <cell r="EJ581">
            <v>0.77388389798993984</v>
          </cell>
          <cell r="EL581">
            <v>0.77388389798993984</v>
          </cell>
          <cell r="EN581">
            <v>0.77388389798993984</v>
          </cell>
          <cell r="EP581">
            <v>0</v>
          </cell>
          <cell r="ER581">
            <v>0</v>
          </cell>
          <cell r="ET581">
            <v>0</v>
          </cell>
          <cell r="EX581">
            <v>0</v>
          </cell>
          <cell r="EZ581">
            <v>0</v>
          </cell>
          <cell r="FD581">
            <v>0</v>
          </cell>
          <cell r="FF581">
            <v>0</v>
          </cell>
        </row>
        <row r="582">
          <cell r="A582" t="str">
            <v>IndustryHeatEsbjerg</v>
          </cell>
          <cell r="B582" t="str">
            <v>DK-West</v>
          </cell>
          <cell r="G582">
            <v>0</v>
          </cell>
          <cell r="H582">
            <v>1.2300956997533741</v>
          </cell>
          <cell r="N582">
            <v>7.7397621428482299</v>
          </cell>
          <cell r="AK582">
            <v>0</v>
          </cell>
          <cell r="AL582">
            <v>0</v>
          </cell>
          <cell r="AN582">
            <v>0</v>
          </cell>
          <cell r="AO582">
            <v>0</v>
          </cell>
          <cell r="AP582">
            <v>0</v>
          </cell>
          <cell r="AQ582">
            <v>0</v>
          </cell>
          <cell r="BG582" t="b">
            <v>0</v>
          </cell>
          <cell r="BO582" t="b">
            <v>0</v>
          </cell>
          <cell r="CA582" t="b">
            <v>0</v>
          </cell>
          <cell r="CB582" t="b">
            <v>0</v>
          </cell>
          <cell r="CD582" t="b">
            <v>0</v>
          </cell>
          <cell r="CE582" t="b">
            <v>0</v>
          </cell>
          <cell r="CG582" t="b">
            <v>0</v>
          </cell>
          <cell r="CH582" t="b">
            <v>0</v>
          </cell>
          <cell r="CP582">
            <v>0</v>
          </cell>
          <cell r="CT582" t="b">
            <v>0</v>
          </cell>
          <cell r="CV582" t="b">
            <v>0</v>
          </cell>
          <cell r="CX582" t="b">
            <v>0</v>
          </cell>
          <cell r="CZ582" t="b">
            <v>0</v>
          </cell>
          <cell r="DB582" t="b">
            <v>0</v>
          </cell>
          <cell r="DD582" t="b">
            <v>0</v>
          </cell>
          <cell r="DF582" t="b">
            <v>0</v>
          </cell>
          <cell r="DH582" t="b">
            <v>0</v>
          </cell>
          <cell r="DJ582" t="b">
            <v>0</v>
          </cell>
          <cell r="DL582" t="b">
            <v>0</v>
          </cell>
          <cell r="DN582" t="b">
            <v>0</v>
          </cell>
          <cell r="DP582" t="b">
            <v>0</v>
          </cell>
          <cell r="DV582">
            <v>0</v>
          </cell>
          <cell r="DX582">
            <v>0</v>
          </cell>
          <cell r="DZ582">
            <v>0</v>
          </cell>
          <cell r="EB582">
            <v>0</v>
          </cell>
          <cell r="ED582">
            <v>0</v>
          </cell>
          <cell r="EF582">
            <v>0</v>
          </cell>
          <cell r="EJ582">
            <v>0</v>
          </cell>
          <cell r="EL582">
            <v>0</v>
          </cell>
          <cell r="EN582">
            <v>0</v>
          </cell>
          <cell r="EP582">
            <v>0</v>
          </cell>
          <cell r="ER582">
            <v>0</v>
          </cell>
          <cell r="ET582">
            <v>0</v>
          </cell>
          <cell r="EX582">
            <v>0</v>
          </cell>
          <cell r="EZ582">
            <v>0</v>
          </cell>
          <cell r="FD582">
            <v>0</v>
          </cell>
          <cell r="FF582">
            <v>0</v>
          </cell>
        </row>
        <row r="583">
          <cell r="A583" t="str">
            <v>IndustryHeatEsbjerg</v>
          </cell>
          <cell r="B583" t="str">
            <v>DK-West</v>
          </cell>
          <cell r="G583">
            <v>0</v>
          </cell>
          <cell r="H583">
            <v>1.2348172955735883</v>
          </cell>
          <cell r="N583">
            <v>7.7694704237490182</v>
          </cell>
          <cell r="AK583">
            <v>0</v>
          </cell>
          <cell r="AL583">
            <v>0</v>
          </cell>
          <cell r="AN583">
            <v>0</v>
          </cell>
          <cell r="AO583">
            <v>0</v>
          </cell>
          <cell r="AP583">
            <v>0</v>
          </cell>
          <cell r="AQ583">
            <v>0</v>
          </cell>
          <cell r="BG583" t="b">
            <v>0</v>
          </cell>
          <cell r="BO583" t="b">
            <v>0</v>
          </cell>
          <cell r="CA583" t="b">
            <v>0</v>
          </cell>
          <cell r="CB583" t="b">
            <v>0</v>
          </cell>
          <cell r="CD583" t="b">
            <v>0</v>
          </cell>
          <cell r="CE583" t="b">
            <v>0</v>
          </cell>
          <cell r="CG583" t="b">
            <v>0</v>
          </cell>
          <cell r="CH583" t="b">
            <v>0</v>
          </cell>
          <cell r="CP583">
            <v>0</v>
          </cell>
          <cell r="CT583" t="b">
            <v>0</v>
          </cell>
          <cell r="CV583" t="b">
            <v>0</v>
          </cell>
          <cell r="CX583" t="b">
            <v>0</v>
          </cell>
          <cell r="CZ583" t="b">
            <v>0</v>
          </cell>
          <cell r="DB583" t="b">
            <v>0</v>
          </cell>
          <cell r="DD583" t="b">
            <v>0</v>
          </cell>
          <cell r="DF583" t="b">
            <v>0</v>
          </cell>
          <cell r="DH583" t="b">
            <v>0</v>
          </cell>
          <cell r="DJ583" t="b">
            <v>0</v>
          </cell>
          <cell r="DL583" t="b">
            <v>0</v>
          </cell>
          <cell r="DN583" t="b">
            <v>0</v>
          </cell>
          <cell r="DP583" t="b">
            <v>0</v>
          </cell>
          <cell r="DV583">
            <v>0</v>
          </cell>
          <cell r="DX583">
            <v>0</v>
          </cell>
          <cell r="DZ583">
            <v>0</v>
          </cell>
          <cell r="EB583">
            <v>0</v>
          </cell>
          <cell r="ED583">
            <v>0</v>
          </cell>
          <cell r="EF583">
            <v>0</v>
          </cell>
          <cell r="EJ583">
            <v>0</v>
          </cell>
          <cell r="EL583">
            <v>0</v>
          </cell>
          <cell r="EN583">
            <v>0</v>
          </cell>
          <cell r="EP583">
            <v>0</v>
          </cell>
          <cell r="ER583">
            <v>0</v>
          </cell>
          <cell r="ET583">
            <v>0</v>
          </cell>
          <cell r="EX583">
            <v>0</v>
          </cell>
          <cell r="EZ583">
            <v>0</v>
          </cell>
          <cell r="FD583">
            <v>0</v>
          </cell>
          <cell r="FF583">
            <v>0</v>
          </cell>
        </row>
        <row r="584">
          <cell r="A584" t="str">
            <v>VKE_B3</v>
          </cell>
          <cell r="B584" t="str">
            <v>DK-West</v>
          </cell>
          <cell r="G584">
            <v>412</v>
          </cell>
          <cell r="H584">
            <v>493.41317365269458</v>
          </cell>
          <cell r="AK584">
            <v>180.04400000000001</v>
          </cell>
          <cell r="AL584">
            <v>1306.797314461985</v>
          </cell>
          <cell r="AN584">
            <v>81.41317365269461</v>
          </cell>
          <cell r="AO584">
            <v>64.931200000000004</v>
          </cell>
          <cell r="AP584">
            <v>10238.200000000001</v>
          </cell>
          <cell r="AQ584">
            <v>57.680000000000007</v>
          </cell>
          <cell r="BG584" t="b">
            <v>1</v>
          </cell>
          <cell r="BO584" t="b">
            <v>0</v>
          </cell>
          <cell r="CA584" t="b">
            <v>0</v>
          </cell>
          <cell r="CB584" t="b">
            <v>0</v>
          </cell>
          <cell r="CD584" t="b">
            <v>0</v>
          </cell>
          <cell r="CE584" t="b">
            <v>0</v>
          </cell>
          <cell r="CG584" t="b">
            <v>0</v>
          </cell>
          <cell r="CH584" t="b">
            <v>0</v>
          </cell>
          <cell r="CP584" t="str">
            <v>ECCOAEXC</v>
          </cell>
          <cell r="CT584" t="b">
            <v>0</v>
          </cell>
          <cell r="CV584" t="b">
            <v>0</v>
          </cell>
          <cell r="CX584" t="b">
            <v>0</v>
          </cell>
          <cell r="CZ584" t="b">
            <v>0</v>
          </cell>
          <cell r="DB584" t="b">
            <v>0</v>
          </cell>
          <cell r="DD584" t="b">
            <v>0</v>
          </cell>
          <cell r="DF584" t="b">
            <v>0</v>
          </cell>
          <cell r="DH584" t="b">
            <v>0</v>
          </cell>
          <cell r="DJ584" t="b">
            <v>0</v>
          </cell>
          <cell r="DL584" t="b">
            <v>0</v>
          </cell>
          <cell r="DN584" t="b">
            <v>0</v>
          </cell>
          <cell r="DP584" t="b">
            <v>0</v>
          </cell>
          <cell r="DV584">
            <v>0</v>
          </cell>
          <cell r="DX584">
            <v>0</v>
          </cell>
          <cell r="DZ584">
            <v>0</v>
          </cell>
          <cell r="EB584">
            <v>0</v>
          </cell>
          <cell r="ED584">
            <v>0</v>
          </cell>
          <cell r="EF584">
            <v>0</v>
          </cell>
          <cell r="EJ584">
            <v>0</v>
          </cell>
          <cell r="EL584">
            <v>0</v>
          </cell>
          <cell r="EN584">
            <v>0</v>
          </cell>
          <cell r="EP584">
            <v>0</v>
          </cell>
          <cell r="ER584">
            <v>0</v>
          </cell>
          <cell r="ET584">
            <v>0</v>
          </cell>
          <cell r="EX584">
            <v>0</v>
          </cell>
          <cell r="EZ584">
            <v>0</v>
          </cell>
          <cell r="FD584">
            <v>0</v>
          </cell>
          <cell r="FF584">
            <v>0</v>
          </cell>
        </row>
        <row r="585">
          <cell r="A585" t="str">
            <v>VKE_B3</v>
          </cell>
          <cell r="B585" t="str">
            <v>DK-West</v>
          </cell>
          <cell r="G585">
            <v>412</v>
          </cell>
          <cell r="H585">
            <v>493.41317365269458</v>
          </cell>
          <cell r="AK585">
            <v>180.04400000000001</v>
          </cell>
          <cell r="AL585">
            <v>1306.797314461985</v>
          </cell>
          <cell r="AN585">
            <v>81.41317365269461</v>
          </cell>
          <cell r="AO585">
            <v>64.931200000000004</v>
          </cell>
          <cell r="AP585">
            <v>10238.200000000001</v>
          </cell>
          <cell r="AQ585">
            <v>57.680000000000007</v>
          </cell>
          <cell r="BG585" t="b">
            <v>1</v>
          </cell>
          <cell r="BO585" t="b">
            <v>0</v>
          </cell>
          <cell r="CA585" t="b">
            <v>0</v>
          </cell>
          <cell r="CB585" t="b">
            <v>0</v>
          </cell>
          <cell r="CD585" t="b">
            <v>0</v>
          </cell>
          <cell r="CE585" t="b">
            <v>0</v>
          </cell>
          <cell r="CG585" t="b">
            <v>0</v>
          </cell>
          <cell r="CH585" t="b">
            <v>0</v>
          </cell>
          <cell r="CP585" t="str">
            <v>ECCOAEXC</v>
          </cell>
          <cell r="CT585" t="b">
            <v>0</v>
          </cell>
          <cell r="CV585" t="b">
            <v>0</v>
          </cell>
          <cell r="CX585" t="b">
            <v>0</v>
          </cell>
          <cell r="CZ585" t="b">
            <v>0</v>
          </cell>
          <cell r="DB585" t="b">
            <v>0</v>
          </cell>
          <cell r="DD585" t="b">
            <v>0</v>
          </cell>
          <cell r="DF585" t="b">
            <v>0</v>
          </cell>
          <cell r="DH585" t="b">
            <v>0</v>
          </cell>
          <cell r="DJ585" t="b">
            <v>0</v>
          </cell>
          <cell r="DL585" t="b">
            <v>0</v>
          </cell>
          <cell r="DN585" t="b">
            <v>0</v>
          </cell>
          <cell r="DP585" t="b">
            <v>0</v>
          </cell>
          <cell r="DV585">
            <v>0</v>
          </cell>
          <cell r="DX585">
            <v>0</v>
          </cell>
          <cell r="DZ585">
            <v>0</v>
          </cell>
          <cell r="EB585">
            <v>0</v>
          </cell>
          <cell r="ED585">
            <v>0</v>
          </cell>
          <cell r="EF585">
            <v>0</v>
          </cell>
          <cell r="EJ585">
            <v>0</v>
          </cell>
          <cell r="EL585">
            <v>0</v>
          </cell>
          <cell r="EN585">
            <v>0</v>
          </cell>
          <cell r="EP585">
            <v>0</v>
          </cell>
          <cell r="ER585">
            <v>0</v>
          </cell>
          <cell r="ET585">
            <v>0</v>
          </cell>
          <cell r="EX585">
            <v>0</v>
          </cell>
          <cell r="EZ585">
            <v>0</v>
          </cell>
          <cell r="FD585">
            <v>0</v>
          </cell>
          <cell r="FF585">
            <v>0</v>
          </cell>
        </row>
        <row r="586">
          <cell r="A586" t="str">
            <v>VKE_B3</v>
          </cell>
          <cell r="B586" t="str">
            <v>DK-West</v>
          </cell>
          <cell r="G586">
            <v>412</v>
          </cell>
          <cell r="H586">
            <v>493.41317365269458</v>
          </cell>
          <cell r="AK586">
            <v>180.04400000000001</v>
          </cell>
          <cell r="AL586">
            <v>1306.797314461985</v>
          </cell>
          <cell r="AN586">
            <v>81.41317365269461</v>
          </cell>
          <cell r="AO586">
            <v>64.931200000000004</v>
          </cell>
          <cell r="AP586">
            <v>10238.200000000001</v>
          </cell>
          <cell r="AQ586">
            <v>57.680000000000007</v>
          </cell>
          <cell r="BG586" t="b">
            <v>1</v>
          </cell>
          <cell r="BO586" t="b">
            <v>0</v>
          </cell>
          <cell r="CA586" t="b">
            <v>0</v>
          </cell>
          <cell r="CB586" t="b">
            <v>0</v>
          </cell>
          <cell r="CD586" t="b">
            <v>0</v>
          </cell>
          <cell r="CE586" t="b">
            <v>0</v>
          </cell>
          <cell r="CG586" t="b">
            <v>0</v>
          </cell>
          <cell r="CH586" t="b">
            <v>0</v>
          </cell>
          <cell r="CP586" t="str">
            <v>ECCOAEXC</v>
          </cell>
          <cell r="CT586" t="b">
            <v>0</v>
          </cell>
          <cell r="CV586" t="b">
            <v>0</v>
          </cell>
          <cell r="CX586" t="b">
            <v>0</v>
          </cell>
          <cell r="CZ586" t="b">
            <v>0</v>
          </cell>
          <cell r="DB586" t="b">
            <v>0</v>
          </cell>
          <cell r="DD586" t="b">
            <v>0</v>
          </cell>
          <cell r="DF586" t="b">
            <v>0</v>
          </cell>
          <cell r="DH586" t="b">
            <v>0</v>
          </cell>
          <cell r="DJ586" t="b">
            <v>0</v>
          </cell>
          <cell r="DL586" t="b">
            <v>0</v>
          </cell>
          <cell r="DN586" t="b">
            <v>0</v>
          </cell>
          <cell r="DP586" t="b">
            <v>0</v>
          </cell>
          <cell r="DV586">
            <v>0</v>
          </cell>
          <cell r="DX586">
            <v>0</v>
          </cell>
          <cell r="DZ586">
            <v>0</v>
          </cell>
          <cell r="EB586">
            <v>0</v>
          </cell>
          <cell r="ED586">
            <v>0</v>
          </cell>
          <cell r="EF586">
            <v>0</v>
          </cell>
          <cell r="EJ586">
            <v>0</v>
          </cell>
          <cell r="EL586">
            <v>0</v>
          </cell>
          <cell r="EN586">
            <v>0</v>
          </cell>
          <cell r="EP586">
            <v>0</v>
          </cell>
          <cell r="ER586">
            <v>0</v>
          </cell>
          <cell r="ET586">
            <v>0</v>
          </cell>
          <cell r="EX586">
            <v>0</v>
          </cell>
          <cell r="EZ586">
            <v>0</v>
          </cell>
          <cell r="FD586">
            <v>0</v>
          </cell>
          <cell r="FF586">
            <v>0</v>
          </cell>
        </row>
        <row r="587">
          <cell r="A587" t="str">
            <v>VKE_B3</v>
          </cell>
          <cell r="B587" t="str">
            <v>DK-West</v>
          </cell>
          <cell r="G587">
            <v>412</v>
          </cell>
          <cell r="H587">
            <v>493.41317365269458</v>
          </cell>
          <cell r="AK587">
            <v>180.04400000000001</v>
          </cell>
          <cell r="AL587">
            <v>1306.797314461985</v>
          </cell>
          <cell r="AN587">
            <v>81.41317365269461</v>
          </cell>
          <cell r="AO587">
            <v>64.931200000000004</v>
          </cell>
          <cell r="AP587">
            <v>10238.200000000001</v>
          </cell>
          <cell r="AQ587">
            <v>57.680000000000007</v>
          </cell>
          <cell r="BG587" t="b">
            <v>1</v>
          </cell>
          <cell r="BO587" t="b">
            <v>1</v>
          </cell>
          <cell r="CA587" t="b">
            <v>1</v>
          </cell>
          <cell r="CB587" t="b">
            <v>1</v>
          </cell>
          <cell r="CD587" t="b">
            <v>0</v>
          </cell>
          <cell r="CE587" t="b">
            <v>0</v>
          </cell>
          <cell r="CG587" t="b">
            <v>0</v>
          </cell>
          <cell r="CH587" t="b">
            <v>0</v>
          </cell>
          <cell r="CP587" t="str">
            <v>ECCOAEXC</v>
          </cell>
          <cell r="CT587" t="b">
            <v>1</v>
          </cell>
          <cell r="CV587" t="b">
            <v>1</v>
          </cell>
          <cell r="CX587" t="b">
            <v>0</v>
          </cell>
          <cell r="CZ587" t="b">
            <v>0</v>
          </cell>
          <cell r="DB587" t="b">
            <v>0</v>
          </cell>
          <cell r="DD587" t="b">
            <v>0</v>
          </cell>
          <cell r="DF587" t="b">
            <v>1</v>
          </cell>
          <cell r="DH587" t="b">
            <v>1</v>
          </cell>
          <cell r="DJ587" t="b">
            <v>0</v>
          </cell>
          <cell r="DL587" t="b">
            <v>0</v>
          </cell>
          <cell r="DN587" t="b">
            <v>0</v>
          </cell>
          <cell r="DP587" t="b">
            <v>0</v>
          </cell>
          <cell r="DV587">
            <v>412</v>
          </cell>
          <cell r="DX587">
            <v>412</v>
          </cell>
          <cell r="DZ587">
            <v>0</v>
          </cell>
          <cell r="EB587">
            <v>0</v>
          </cell>
          <cell r="ED587">
            <v>0</v>
          </cell>
          <cell r="EF587">
            <v>0</v>
          </cell>
          <cell r="EJ587">
            <v>493.41317365269458</v>
          </cell>
          <cell r="EL587">
            <v>493.41317365269458</v>
          </cell>
          <cell r="EN587">
            <v>0</v>
          </cell>
          <cell r="EP587">
            <v>0</v>
          </cell>
          <cell r="ER587">
            <v>0</v>
          </cell>
          <cell r="ET587">
            <v>0</v>
          </cell>
          <cell r="EX587">
            <v>0</v>
          </cell>
          <cell r="EZ587">
            <v>0</v>
          </cell>
          <cell r="FD587">
            <v>0</v>
          </cell>
          <cell r="FF587">
            <v>0</v>
          </cell>
        </row>
        <row r="588">
          <cell r="A588" t="str">
            <v>VKE_B3</v>
          </cell>
          <cell r="B588" t="str">
            <v>DK-West</v>
          </cell>
          <cell r="G588">
            <v>412</v>
          </cell>
          <cell r="H588">
            <v>493.41317365269458</v>
          </cell>
          <cell r="AK588">
            <v>180.04400000000001</v>
          </cell>
          <cell r="AL588">
            <v>1306.797314461985</v>
          </cell>
          <cell r="AN588">
            <v>81.41317365269461</v>
          </cell>
          <cell r="AO588">
            <v>64.931200000000004</v>
          </cell>
          <cell r="AP588">
            <v>10238.200000000001</v>
          </cell>
          <cell r="AQ588">
            <v>57.680000000000007</v>
          </cell>
          <cell r="BG588" t="b">
            <v>1</v>
          </cell>
          <cell r="BO588" t="b">
            <v>0</v>
          </cell>
          <cell r="CA588" t="b">
            <v>0</v>
          </cell>
          <cell r="CB588" t="b">
            <v>0</v>
          </cell>
          <cell r="CD588" t="b">
            <v>1</v>
          </cell>
          <cell r="CE588" t="b">
            <v>1</v>
          </cell>
          <cell r="CG588" t="b">
            <v>0</v>
          </cell>
          <cell r="CH588" t="b">
            <v>0</v>
          </cell>
          <cell r="CT588" t="b">
            <v>0</v>
          </cell>
          <cell r="CV588" t="b">
            <v>0</v>
          </cell>
          <cell r="CX588" t="b">
            <v>0</v>
          </cell>
          <cell r="CZ588" t="b">
            <v>0</v>
          </cell>
          <cell r="DB588" t="b">
            <v>0</v>
          </cell>
          <cell r="DD588" t="b">
            <v>0</v>
          </cell>
          <cell r="DF588" t="b">
            <v>0</v>
          </cell>
          <cell r="DH588" t="b">
            <v>0</v>
          </cell>
          <cell r="DJ588" t="b">
            <v>0</v>
          </cell>
          <cell r="DL588" t="b">
            <v>0</v>
          </cell>
          <cell r="DN588" t="b">
            <v>0</v>
          </cell>
          <cell r="DP588" t="b">
            <v>0</v>
          </cell>
          <cell r="DV588">
            <v>0</v>
          </cell>
          <cell r="DX588">
            <v>0</v>
          </cell>
          <cell r="DZ588">
            <v>0</v>
          </cell>
          <cell r="EB588">
            <v>0</v>
          </cell>
          <cell r="ED588">
            <v>0</v>
          </cell>
          <cell r="EF588">
            <v>0</v>
          </cell>
          <cell r="EJ588">
            <v>0</v>
          </cell>
          <cell r="EL588">
            <v>0</v>
          </cell>
          <cell r="EN588">
            <v>0</v>
          </cell>
          <cell r="EP588">
            <v>0</v>
          </cell>
          <cell r="ER588">
            <v>0</v>
          </cell>
          <cell r="ET588">
            <v>0</v>
          </cell>
          <cell r="EX588">
            <v>412</v>
          </cell>
          <cell r="EZ588">
            <v>493.41317365269458</v>
          </cell>
          <cell r="FD588">
            <v>0</v>
          </cell>
          <cell r="FF588">
            <v>0</v>
          </cell>
        </row>
        <row r="589">
          <cell r="A589" t="str">
            <v>VKE_B3_Renoveret</v>
          </cell>
          <cell r="B589" t="str">
            <v>DK-West</v>
          </cell>
          <cell r="G589">
            <v>412</v>
          </cell>
          <cell r="H589">
            <v>493.41317365269458</v>
          </cell>
          <cell r="AK589">
            <v>188.28400000000002</v>
          </cell>
          <cell r="AL589">
            <v>1366.6049718744327</v>
          </cell>
          <cell r="AN589">
            <v>81.41317365269461</v>
          </cell>
          <cell r="AO589">
            <v>64.931200000000004</v>
          </cell>
          <cell r="AP589">
            <v>10238.200000000001</v>
          </cell>
          <cell r="AQ589">
            <v>57.680000000000007</v>
          </cell>
          <cell r="BG589" t="b">
            <v>1</v>
          </cell>
          <cell r="BO589" t="b">
            <v>0</v>
          </cell>
          <cell r="CA589" t="b">
            <v>0</v>
          </cell>
          <cell r="CB589" t="b">
            <v>0</v>
          </cell>
          <cell r="CD589" t="b">
            <v>0</v>
          </cell>
          <cell r="CE589" t="b">
            <v>0</v>
          </cell>
          <cell r="CG589" t="b">
            <v>0</v>
          </cell>
          <cell r="CH589" t="b">
            <v>0</v>
          </cell>
          <cell r="CP589" t="str">
            <v>ECXXXEXC</v>
          </cell>
          <cell r="CT589" t="b">
            <v>0</v>
          </cell>
          <cell r="CV589" t="b">
            <v>0</v>
          </cell>
          <cell r="CX589" t="b">
            <v>1</v>
          </cell>
          <cell r="CZ589" t="b">
            <v>1</v>
          </cell>
          <cell r="DB589" t="b">
            <v>1</v>
          </cell>
          <cell r="DD589" t="b">
            <v>0</v>
          </cell>
          <cell r="DF589" t="b">
            <v>0</v>
          </cell>
          <cell r="DH589" t="b">
            <v>0</v>
          </cell>
          <cell r="DJ589" t="b">
            <v>1</v>
          </cell>
          <cell r="DL589" t="b">
            <v>1</v>
          </cell>
          <cell r="DN589" t="b">
            <v>1</v>
          </cell>
          <cell r="DP589" t="b">
            <v>0</v>
          </cell>
          <cell r="DV589">
            <v>0</v>
          </cell>
          <cell r="DX589">
            <v>0</v>
          </cell>
          <cell r="DZ589">
            <v>0</v>
          </cell>
          <cell r="EB589">
            <v>0</v>
          </cell>
          <cell r="ED589">
            <v>0</v>
          </cell>
          <cell r="EF589">
            <v>0</v>
          </cell>
          <cell r="EJ589">
            <v>0</v>
          </cell>
          <cell r="EL589">
            <v>0</v>
          </cell>
          <cell r="EN589">
            <v>0</v>
          </cell>
          <cell r="EP589">
            <v>0</v>
          </cell>
          <cell r="ER589">
            <v>0</v>
          </cell>
          <cell r="ET589">
            <v>0</v>
          </cell>
          <cell r="EX589">
            <v>0</v>
          </cell>
          <cell r="EZ589">
            <v>0</v>
          </cell>
          <cell r="FD589">
            <v>0</v>
          </cell>
          <cell r="FF589">
            <v>0</v>
          </cell>
        </row>
        <row r="590">
          <cell r="A590" t="str">
            <v>VarmelagerEsbjerg</v>
          </cell>
          <cell r="B590" t="str">
            <v>DK-West</v>
          </cell>
          <cell r="G590">
            <v>0</v>
          </cell>
          <cell r="H590">
            <v>256.94444444444446</v>
          </cell>
          <cell r="AK590">
            <v>0</v>
          </cell>
          <cell r="AL590">
            <v>0</v>
          </cell>
          <cell r="AN590">
            <v>0</v>
          </cell>
          <cell r="AO590">
            <v>0</v>
          </cell>
          <cell r="AP590">
            <v>0</v>
          </cell>
          <cell r="AQ590">
            <v>0</v>
          </cell>
          <cell r="BG590" t="b">
            <v>0</v>
          </cell>
          <cell r="BO590" t="b">
            <v>0</v>
          </cell>
          <cell r="CA590" t="b">
            <v>0</v>
          </cell>
          <cell r="CB590" t="b">
            <v>0</v>
          </cell>
          <cell r="CD590" t="b">
            <v>0</v>
          </cell>
          <cell r="CE590" t="b">
            <v>0</v>
          </cell>
          <cell r="CG590" t="b">
            <v>0</v>
          </cell>
          <cell r="CH590" t="b">
            <v>0</v>
          </cell>
          <cell r="CP590">
            <v>0</v>
          </cell>
          <cell r="CT590" t="b">
            <v>0</v>
          </cell>
          <cell r="CV590" t="b">
            <v>0</v>
          </cell>
          <cell r="CX590" t="b">
            <v>0</v>
          </cell>
          <cell r="CZ590" t="b">
            <v>0</v>
          </cell>
          <cell r="DB590" t="b">
            <v>0</v>
          </cell>
          <cell r="DD590" t="b">
            <v>0</v>
          </cell>
          <cell r="DF590" t="b">
            <v>0</v>
          </cell>
          <cell r="DH590" t="b">
            <v>0</v>
          </cell>
          <cell r="DJ590" t="b">
            <v>0</v>
          </cell>
          <cell r="DL590" t="b">
            <v>0</v>
          </cell>
          <cell r="DN590" t="b">
            <v>0</v>
          </cell>
          <cell r="DP590" t="b">
            <v>0</v>
          </cell>
          <cell r="DV590">
            <v>0</v>
          </cell>
          <cell r="DX590">
            <v>0</v>
          </cell>
          <cell r="DZ590">
            <v>0</v>
          </cell>
          <cell r="EB590">
            <v>0</v>
          </cell>
          <cell r="ED590">
            <v>0</v>
          </cell>
          <cell r="EF590">
            <v>0</v>
          </cell>
          <cell r="EJ590">
            <v>0</v>
          </cell>
          <cell r="EL590">
            <v>0</v>
          </cell>
          <cell r="EN590">
            <v>0</v>
          </cell>
          <cell r="EP590">
            <v>0</v>
          </cell>
          <cell r="ER590">
            <v>0</v>
          </cell>
          <cell r="ET590">
            <v>0</v>
          </cell>
          <cell r="EX590">
            <v>0</v>
          </cell>
          <cell r="EZ590">
            <v>0</v>
          </cell>
          <cell r="FD590">
            <v>0</v>
          </cell>
          <cell r="FF590">
            <v>0</v>
          </cell>
        </row>
        <row r="591">
          <cell r="A591" t="str">
            <v>ElkedelEsbjerg</v>
          </cell>
          <cell r="B591" t="str">
            <v>DK-West</v>
          </cell>
          <cell r="G591" t="e">
            <v>#VALUE!</v>
          </cell>
          <cell r="H591">
            <v>123.35329341317365</v>
          </cell>
          <cell r="AK591">
            <v>0</v>
          </cell>
          <cell r="AL591">
            <v>0</v>
          </cell>
          <cell r="AN591">
            <v>0</v>
          </cell>
          <cell r="AO591">
            <v>0</v>
          </cell>
          <cell r="AP591">
            <v>0</v>
          </cell>
          <cell r="AQ591">
            <v>0</v>
          </cell>
          <cell r="BG591" t="b">
            <v>0</v>
          </cell>
          <cell r="BO591" t="b">
            <v>0</v>
          </cell>
          <cell r="CA591" t="b">
            <v>0</v>
          </cell>
          <cell r="CB591" t="b">
            <v>0</v>
          </cell>
          <cell r="CD591" t="b">
            <v>0</v>
          </cell>
          <cell r="CE591" t="b">
            <v>0</v>
          </cell>
          <cell r="CG591" t="b">
            <v>0</v>
          </cell>
          <cell r="CH591" t="b">
            <v>0</v>
          </cell>
          <cell r="CP591">
            <v>0</v>
          </cell>
          <cell r="CT591" t="b">
            <v>0</v>
          </cell>
          <cell r="CV591" t="b">
            <v>0</v>
          </cell>
          <cell r="CX591" t="b">
            <v>0</v>
          </cell>
          <cell r="CZ591" t="b">
            <v>0</v>
          </cell>
          <cell r="DB591" t="b">
            <v>0</v>
          </cell>
          <cell r="DD591" t="b">
            <v>0</v>
          </cell>
          <cell r="DF591" t="b">
            <v>0</v>
          </cell>
          <cell r="DH591" t="b">
            <v>0</v>
          </cell>
          <cell r="DJ591" t="b">
            <v>0</v>
          </cell>
          <cell r="DL591" t="b">
            <v>0</v>
          </cell>
          <cell r="DN591" t="b">
            <v>0</v>
          </cell>
          <cell r="DP591" t="b">
            <v>0</v>
          </cell>
          <cell r="DV591">
            <v>0</v>
          </cell>
          <cell r="DX591">
            <v>0</v>
          </cell>
          <cell r="DZ591">
            <v>0</v>
          </cell>
          <cell r="EB591">
            <v>0</v>
          </cell>
          <cell r="ED591">
            <v>0</v>
          </cell>
          <cell r="EF591">
            <v>0</v>
          </cell>
          <cell r="EJ591">
            <v>0</v>
          </cell>
          <cell r="EL591">
            <v>0</v>
          </cell>
          <cell r="EN591">
            <v>0</v>
          </cell>
          <cell r="EP591">
            <v>0</v>
          </cell>
          <cell r="ER591">
            <v>0</v>
          </cell>
          <cell r="ET591">
            <v>0</v>
          </cell>
          <cell r="EX591">
            <v>0</v>
          </cell>
          <cell r="EZ591">
            <v>0</v>
          </cell>
          <cell r="FD591">
            <v>0</v>
          </cell>
          <cell r="FF591">
            <v>0</v>
          </cell>
        </row>
        <row r="592">
          <cell r="A592" t="str">
            <v>Frederikshavn1</v>
          </cell>
          <cell r="B592" t="str">
            <v>DK-West</v>
          </cell>
          <cell r="G592">
            <v>15.531000000000001</v>
          </cell>
          <cell r="H592">
            <v>31</v>
          </cell>
          <cell r="AK592">
            <v>4.5195210000000001</v>
          </cell>
          <cell r="AL592">
            <v>18.005988023952092</v>
          </cell>
          <cell r="AN592">
            <v>0</v>
          </cell>
          <cell r="AO592">
            <v>0.62124000000000001</v>
          </cell>
          <cell r="AP592">
            <v>155.31</v>
          </cell>
          <cell r="AQ592">
            <v>1.24248</v>
          </cell>
          <cell r="BG592" t="b">
            <v>1</v>
          </cell>
          <cell r="BO592" t="b">
            <v>0</v>
          </cell>
          <cell r="CA592" t="b">
            <v>0</v>
          </cell>
          <cell r="CB592" t="b">
            <v>0</v>
          </cell>
          <cell r="CD592" t="b">
            <v>0</v>
          </cell>
          <cell r="CE592" t="b">
            <v>0</v>
          </cell>
          <cell r="CG592" t="b">
            <v>0</v>
          </cell>
          <cell r="CH592" t="b">
            <v>0</v>
          </cell>
          <cell r="CP592" t="str">
            <v>ECGASGTD</v>
          </cell>
          <cell r="CT592" t="b">
            <v>0</v>
          </cell>
          <cell r="CV592" t="b">
            <v>0</v>
          </cell>
          <cell r="CX592" t="b">
            <v>0</v>
          </cell>
          <cell r="CZ592" t="b">
            <v>0</v>
          </cell>
          <cell r="DB592" t="b">
            <v>0</v>
          </cell>
          <cell r="DD592" t="b">
            <v>0</v>
          </cell>
          <cell r="DF592" t="b">
            <v>0</v>
          </cell>
          <cell r="DH592" t="b">
            <v>0</v>
          </cell>
          <cell r="DJ592" t="b">
            <v>0</v>
          </cell>
          <cell r="DL592" t="b">
            <v>0</v>
          </cell>
          <cell r="DN592" t="b">
            <v>0</v>
          </cell>
          <cell r="DP592" t="b">
            <v>0</v>
          </cell>
          <cell r="DV592">
            <v>0</v>
          </cell>
          <cell r="DX592">
            <v>0</v>
          </cell>
          <cell r="DZ592">
            <v>0</v>
          </cell>
          <cell r="EB592">
            <v>0</v>
          </cell>
          <cell r="ED592">
            <v>0</v>
          </cell>
          <cell r="EF592">
            <v>0</v>
          </cell>
          <cell r="EJ592">
            <v>0</v>
          </cell>
          <cell r="EL592">
            <v>0</v>
          </cell>
          <cell r="EN592">
            <v>0</v>
          </cell>
          <cell r="EP592">
            <v>0</v>
          </cell>
          <cell r="ER592">
            <v>0</v>
          </cell>
          <cell r="ET592">
            <v>0</v>
          </cell>
          <cell r="EX592">
            <v>0</v>
          </cell>
          <cell r="EZ592">
            <v>0</v>
          </cell>
          <cell r="FD592">
            <v>0</v>
          </cell>
          <cell r="FF592">
            <v>0</v>
          </cell>
        </row>
        <row r="593">
          <cell r="A593" t="str">
            <v>Frederikshavn1</v>
          </cell>
          <cell r="B593" t="str">
            <v>DK-West</v>
          </cell>
          <cell r="G593">
            <v>15.531000000000001</v>
          </cell>
          <cell r="H593">
            <v>31</v>
          </cell>
          <cell r="AK593">
            <v>4.5195210000000001</v>
          </cell>
          <cell r="AL593">
            <v>18.005988023952092</v>
          </cell>
          <cell r="AN593">
            <v>0</v>
          </cell>
          <cell r="AO593">
            <v>0.62124000000000001</v>
          </cell>
          <cell r="AP593">
            <v>155.31</v>
          </cell>
          <cell r="AQ593">
            <v>1.24248</v>
          </cell>
          <cell r="BG593" t="b">
            <v>1</v>
          </cell>
          <cell r="BO593" t="b">
            <v>0</v>
          </cell>
          <cell r="CA593" t="b">
            <v>0</v>
          </cell>
          <cell r="CB593" t="b">
            <v>0</v>
          </cell>
          <cell r="CD593" t="b">
            <v>0</v>
          </cell>
          <cell r="CE593" t="b">
            <v>0</v>
          </cell>
          <cell r="CG593" t="b">
            <v>0</v>
          </cell>
          <cell r="CH593" t="b">
            <v>0</v>
          </cell>
          <cell r="CP593" t="str">
            <v>ECGASGTD</v>
          </cell>
          <cell r="CT593" t="b">
            <v>0</v>
          </cell>
          <cell r="CV593" t="b">
            <v>0</v>
          </cell>
          <cell r="CX593" t="b">
            <v>0</v>
          </cell>
          <cell r="CZ593" t="b">
            <v>0</v>
          </cell>
          <cell r="DB593" t="b">
            <v>0</v>
          </cell>
          <cell r="DD593" t="b">
            <v>0</v>
          </cell>
          <cell r="DF593" t="b">
            <v>0</v>
          </cell>
          <cell r="DH593" t="b">
            <v>0</v>
          </cell>
          <cell r="DJ593" t="b">
            <v>0</v>
          </cell>
          <cell r="DL593" t="b">
            <v>0</v>
          </cell>
          <cell r="DN593" t="b">
            <v>0</v>
          </cell>
          <cell r="DP593" t="b">
            <v>0</v>
          </cell>
          <cell r="DV593">
            <v>0</v>
          </cell>
          <cell r="DX593">
            <v>0</v>
          </cell>
          <cell r="DZ593">
            <v>0</v>
          </cell>
          <cell r="EB593">
            <v>0</v>
          </cell>
          <cell r="ED593">
            <v>0</v>
          </cell>
          <cell r="EF593">
            <v>0</v>
          </cell>
          <cell r="EJ593">
            <v>0</v>
          </cell>
          <cell r="EL593">
            <v>0</v>
          </cell>
          <cell r="EN593">
            <v>0</v>
          </cell>
          <cell r="EP593">
            <v>0</v>
          </cell>
          <cell r="ER593">
            <v>0</v>
          </cell>
          <cell r="ET593">
            <v>0</v>
          </cell>
          <cell r="EX593">
            <v>0</v>
          </cell>
          <cell r="EZ593">
            <v>0</v>
          </cell>
          <cell r="FD593">
            <v>0</v>
          </cell>
          <cell r="FF593">
            <v>0</v>
          </cell>
        </row>
        <row r="594">
          <cell r="A594" t="str">
            <v>Frederikshavn1</v>
          </cell>
          <cell r="B594" t="str">
            <v>DK-West</v>
          </cell>
          <cell r="G594">
            <v>15.531000000000001</v>
          </cell>
          <cell r="H594">
            <v>31</v>
          </cell>
          <cell r="AK594">
            <v>4.5195210000000001</v>
          </cell>
          <cell r="AL594">
            <v>18.005988023952092</v>
          </cell>
          <cell r="AN594">
            <v>0</v>
          </cell>
          <cell r="AO594">
            <v>0.62124000000000001</v>
          </cell>
          <cell r="AP594">
            <v>155.31</v>
          </cell>
          <cell r="AQ594">
            <v>1.24248</v>
          </cell>
          <cell r="BG594" t="b">
            <v>1</v>
          </cell>
          <cell r="BO594" t="b">
            <v>1</v>
          </cell>
          <cell r="CA594" t="b">
            <v>1</v>
          </cell>
          <cell r="CB594" t="b">
            <v>1</v>
          </cell>
          <cell r="CD594" t="b">
            <v>0</v>
          </cell>
          <cell r="CE594" t="b">
            <v>0</v>
          </cell>
          <cell r="CG594" t="b">
            <v>0</v>
          </cell>
          <cell r="CH594" t="b">
            <v>0</v>
          </cell>
          <cell r="CP594" t="str">
            <v>ECGASGTD</v>
          </cell>
          <cell r="CT594" t="b">
            <v>0</v>
          </cell>
          <cell r="CV594" t="b">
            <v>0</v>
          </cell>
          <cell r="CX594" t="b">
            <v>0</v>
          </cell>
          <cell r="CZ594" t="b">
            <v>0</v>
          </cell>
          <cell r="DB594" t="b">
            <v>0</v>
          </cell>
          <cell r="DD594" t="b">
            <v>0</v>
          </cell>
          <cell r="DF594" t="b">
            <v>0</v>
          </cell>
          <cell r="DH594" t="b">
            <v>0</v>
          </cell>
          <cell r="DJ594" t="b">
            <v>0</v>
          </cell>
          <cell r="DL594" t="b">
            <v>0</v>
          </cell>
          <cell r="DN594" t="b">
            <v>0</v>
          </cell>
          <cell r="DP594" t="b">
            <v>0</v>
          </cell>
          <cell r="DV594">
            <v>0</v>
          </cell>
          <cell r="DX594">
            <v>0</v>
          </cell>
          <cell r="DZ594">
            <v>0</v>
          </cell>
          <cell r="EB594">
            <v>0</v>
          </cell>
          <cell r="ED594">
            <v>0</v>
          </cell>
          <cell r="EF594">
            <v>0</v>
          </cell>
          <cell r="EJ594">
            <v>0</v>
          </cell>
          <cell r="EL594">
            <v>0</v>
          </cell>
          <cell r="EN594">
            <v>0</v>
          </cell>
          <cell r="EP594">
            <v>0</v>
          </cell>
          <cell r="ER594">
            <v>0</v>
          </cell>
          <cell r="ET594">
            <v>0</v>
          </cell>
          <cell r="EX594">
            <v>0</v>
          </cell>
          <cell r="EZ594">
            <v>0</v>
          </cell>
          <cell r="FD594">
            <v>0</v>
          </cell>
          <cell r="FF594">
            <v>0</v>
          </cell>
        </row>
        <row r="595">
          <cell r="A595" t="str">
            <v>Frederikshavn1</v>
          </cell>
          <cell r="B595" t="str">
            <v>DK-West</v>
          </cell>
          <cell r="G595">
            <v>15.531000000000001</v>
          </cell>
          <cell r="H595">
            <v>31</v>
          </cell>
          <cell r="AK595">
            <v>4.5195210000000001</v>
          </cell>
          <cell r="AL595">
            <v>18.005988023952092</v>
          </cell>
          <cell r="AN595">
            <v>0</v>
          </cell>
          <cell r="AO595">
            <v>0.62124000000000001</v>
          </cell>
          <cell r="AP595">
            <v>155.31</v>
          </cell>
          <cell r="AQ595">
            <v>1.24248</v>
          </cell>
          <cell r="BG595" t="b">
            <v>1</v>
          </cell>
          <cell r="BO595" t="b">
            <v>0</v>
          </cell>
          <cell r="CA595" t="b">
            <v>0</v>
          </cell>
          <cell r="CB595" t="b">
            <v>0</v>
          </cell>
          <cell r="CD595" t="b">
            <v>1</v>
          </cell>
          <cell r="CE595" t="b">
            <v>1</v>
          </cell>
          <cell r="CG595" t="b">
            <v>0</v>
          </cell>
          <cell r="CH595" t="b">
            <v>0</v>
          </cell>
          <cell r="CP595" t="str">
            <v>ECGASGTD</v>
          </cell>
          <cell r="CT595" t="b">
            <v>0</v>
          </cell>
          <cell r="CV595" t="b">
            <v>0</v>
          </cell>
          <cell r="CX595" t="b">
            <v>0</v>
          </cell>
          <cell r="CZ595" t="b">
            <v>0</v>
          </cell>
          <cell r="DB595" t="b">
            <v>0</v>
          </cell>
          <cell r="DD595" t="b">
            <v>0</v>
          </cell>
          <cell r="DF595" t="b">
            <v>0</v>
          </cell>
          <cell r="DH595" t="b">
            <v>0</v>
          </cell>
          <cell r="DJ595" t="b">
            <v>0</v>
          </cell>
          <cell r="DL595" t="b">
            <v>0</v>
          </cell>
          <cell r="DN595" t="b">
            <v>0</v>
          </cell>
          <cell r="DP595" t="b">
            <v>0</v>
          </cell>
          <cell r="DV595">
            <v>0</v>
          </cell>
          <cell r="DX595">
            <v>0</v>
          </cell>
          <cell r="DZ595">
            <v>0</v>
          </cell>
          <cell r="EB595">
            <v>0</v>
          </cell>
          <cell r="ED595">
            <v>0</v>
          </cell>
          <cell r="EF595">
            <v>0</v>
          </cell>
          <cell r="EJ595">
            <v>0</v>
          </cell>
          <cell r="EL595">
            <v>0</v>
          </cell>
          <cell r="EN595">
            <v>0</v>
          </cell>
          <cell r="EP595">
            <v>0</v>
          </cell>
          <cell r="ER595">
            <v>0</v>
          </cell>
          <cell r="ET595">
            <v>0</v>
          </cell>
          <cell r="EX595">
            <v>15.531000000000001</v>
          </cell>
          <cell r="EZ595">
            <v>31</v>
          </cell>
          <cell r="FD595">
            <v>0</v>
          </cell>
          <cell r="FF595">
            <v>0</v>
          </cell>
        </row>
        <row r="596">
          <cell r="A596" t="str">
            <v>Frederikshavn3</v>
          </cell>
          <cell r="B596" t="str">
            <v>DK-West</v>
          </cell>
          <cell r="G596">
            <v>39.68</v>
          </cell>
          <cell r="H596">
            <v>31</v>
          </cell>
          <cell r="AK596">
            <v>18.094079999999998</v>
          </cell>
          <cell r="AL596">
            <v>11.043749999999999</v>
          </cell>
          <cell r="AN596">
            <v>0</v>
          </cell>
          <cell r="AO596">
            <v>0</v>
          </cell>
          <cell r="AP596">
            <v>739.04</v>
          </cell>
          <cell r="AQ596">
            <v>3.968</v>
          </cell>
          <cell r="BG596" t="b">
            <v>1</v>
          </cell>
          <cell r="BO596" t="b">
            <v>0</v>
          </cell>
          <cell r="CA596" t="b">
            <v>0</v>
          </cell>
          <cell r="CB596" t="b">
            <v>0</v>
          </cell>
          <cell r="CD596" t="b">
            <v>1</v>
          </cell>
          <cell r="CE596" t="b">
            <v>1</v>
          </cell>
          <cell r="CG596" t="b">
            <v>0</v>
          </cell>
          <cell r="CH596" t="b">
            <v>0</v>
          </cell>
          <cell r="CP596" t="str">
            <v>ECGASGTD</v>
          </cell>
          <cell r="CT596" t="b">
            <v>1</v>
          </cell>
          <cell r="CV596" t="b">
            <v>1</v>
          </cell>
          <cell r="CX596" t="b">
            <v>1</v>
          </cell>
          <cell r="CZ596" t="b">
            <v>1</v>
          </cell>
          <cell r="DB596" t="b">
            <v>0</v>
          </cell>
          <cell r="DD596" t="b">
            <v>0</v>
          </cell>
          <cell r="DF596" t="b">
            <v>1</v>
          </cell>
          <cell r="DH596" t="b">
            <v>1</v>
          </cell>
          <cell r="DJ596" t="b">
            <v>1</v>
          </cell>
          <cell r="DL596" t="b">
            <v>1</v>
          </cell>
          <cell r="DN596" t="b">
            <v>0</v>
          </cell>
          <cell r="DP596" t="b">
            <v>0</v>
          </cell>
          <cell r="DV596">
            <v>0</v>
          </cell>
          <cell r="DX596">
            <v>0</v>
          </cell>
          <cell r="DZ596">
            <v>0</v>
          </cell>
          <cell r="EB596">
            <v>0</v>
          </cell>
          <cell r="ED596">
            <v>0</v>
          </cell>
          <cell r="EF596">
            <v>0</v>
          </cell>
          <cell r="EJ596">
            <v>0</v>
          </cell>
          <cell r="EL596">
            <v>0</v>
          </cell>
          <cell r="EN596">
            <v>0</v>
          </cell>
          <cell r="EP596">
            <v>0</v>
          </cell>
          <cell r="ER596">
            <v>0</v>
          </cell>
          <cell r="ET596">
            <v>0</v>
          </cell>
          <cell r="EX596">
            <v>39.68</v>
          </cell>
          <cell r="EZ596">
            <v>31</v>
          </cell>
          <cell r="FD596">
            <v>0</v>
          </cell>
          <cell r="FF596">
            <v>0</v>
          </cell>
        </row>
        <row r="597">
          <cell r="A597" t="str">
            <v>AVØ_KV</v>
          </cell>
          <cell r="B597" t="str">
            <v>DK-West</v>
          </cell>
          <cell r="G597">
            <v>2.0615000000000001</v>
          </cell>
          <cell r="H597">
            <v>9.5</v>
          </cell>
          <cell r="AK597">
            <v>0.33396300000000001</v>
          </cell>
          <cell r="AL597">
            <v>7.0921658986175133</v>
          </cell>
          <cell r="AN597">
            <v>0</v>
          </cell>
          <cell r="AO597">
            <v>4.2296413950000007</v>
          </cell>
          <cell r="AP597">
            <v>0</v>
          </cell>
          <cell r="AQ597">
            <v>0.18553500000000001</v>
          </cell>
          <cell r="BG597" t="b">
            <v>1</v>
          </cell>
          <cell r="BO597" t="b">
            <v>0</v>
          </cell>
          <cell r="CA597" t="b">
            <v>0</v>
          </cell>
          <cell r="CB597" t="b">
            <v>0</v>
          </cell>
          <cell r="CD597" t="b">
            <v>0</v>
          </cell>
          <cell r="CE597" t="b">
            <v>0</v>
          </cell>
          <cell r="CG597" t="b">
            <v>0</v>
          </cell>
          <cell r="CH597" t="b">
            <v>0</v>
          </cell>
          <cell r="CP597" t="str">
            <v>ECWSTBPD</v>
          </cell>
          <cell r="CT597" t="b">
            <v>0</v>
          </cell>
          <cell r="CV597" t="b">
            <v>0</v>
          </cell>
          <cell r="CX597" t="b">
            <v>0</v>
          </cell>
          <cell r="CZ597" t="b">
            <v>0</v>
          </cell>
          <cell r="DB597" t="b">
            <v>0</v>
          </cell>
          <cell r="DD597" t="b">
            <v>0</v>
          </cell>
          <cell r="DF597" t="b">
            <v>0</v>
          </cell>
          <cell r="DH597" t="b">
            <v>0</v>
          </cell>
          <cell r="DJ597" t="b">
            <v>0</v>
          </cell>
          <cell r="DL597" t="b">
            <v>0</v>
          </cell>
          <cell r="DN597" t="b">
            <v>0</v>
          </cell>
          <cell r="DP597" t="b">
            <v>0</v>
          </cell>
          <cell r="DV597">
            <v>0</v>
          </cell>
          <cell r="DX597">
            <v>0</v>
          </cell>
          <cell r="DZ597">
            <v>0</v>
          </cell>
          <cell r="EB597">
            <v>0</v>
          </cell>
          <cell r="ED597">
            <v>0</v>
          </cell>
          <cell r="EF597">
            <v>0</v>
          </cell>
          <cell r="EJ597">
            <v>0</v>
          </cell>
          <cell r="EL597">
            <v>0</v>
          </cell>
          <cell r="EN597">
            <v>0</v>
          </cell>
          <cell r="EP597">
            <v>0</v>
          </cell>
          <cell r="ER597">
            <v>0</v>
          </cell>
          <cell r="ET597">
            <v>0</v>
          </cell>
          <cell r="EX597">
            <v>0</v>
          </cell>
          <cell r="EZ597">
            <v>0</v>
          </cell>
          <cell r="FD597">
            <v>0</v>
          </cell>
          <cell r="FF597">
            <v>0</v>
          </cell>
        </row>
        <row r="598">
          <cell r="A598" t="str">
            <v>AVØ_KV</v>
          </cell>
          <cell r="B598" t="str">
            <v>DK-West</v>
          </cell>
          <cell r="G598">
            <v>2.0615000000000001</v>
          </cell>
          <cell r="H598">
            <v>9.5</v>
          </cell>
          <cell r="AK598">
            <v>0.33396300000000001</v>
          </cell>
          <cell r="AL598">
            <v>7.0921658986175133</v>
          </cell>
          <cell r="AN598">
            <v>0</v>
          </cell>
          <cell r="AO598">
            <v>3.8856182750000006</v>
          </cell>
          <cell r="AP598">
            <v>0</v>
          </cell>
          <cell r="AQ598">
            <v>0.18553500000000001</v>
          </cell>
          <cell r="BG598" t="b">
            <v>1</v>
          </cell>
          <cell r="BO598" t="b">
            <v>1</v>
          </cell>
          <cell r="CA598" t="b">
            <v>1</v>
          </cell>
          <cell r="CB598" t="b">
            <v>1</v>
          </cell>
          <cell r="CD598" t="b">
            <v>0</v>
          </cell>
          <cell r="CE598" t="b">
            <v>0</v>
          </cell>
          <cell r="CG598" t="b">
            <v>0</v>
          </cell>
          <cell r="CH598" t="b">
            <v>0</v>
          </cell>
          <cell r="CP598" t="str">
            <v>ECWSTBPD</v>
          </cell>
          <cell r="CT598" t="b">
            <v>1</v>
          </cell>
          <cell r="CV598" t="b">
            <v>0</v>
          </cell>
          <cell r="CX598" t="b">
            <v>0</v>
          </cell>
          <cell r="CZ598" t="b">
            <v>0</v>
          </cell>
          <cell r="DB598" t="b">
            <v>0</v>
          </cell>
          <cell r="DD598" t="b">
            <v>0</v>
          </cell>
          <cell r="DF598" t="b">
            <v>1</v>
          </cell>
          <cell r="DH598" t="b">
            <v>0</v>
          </cell>
          <cell r="DJ598" t="b">
            <v>0</v>
          </cell>
          <cell r="DL598" t="b">
            <v>0</v>
          </cell>
          <cell r="DN598" t="b">
            <v>0</v>
          </cell>
          <cell r="DP598" t="b">
            <v>0</v>
          </cell>
          <cell r="DV598">
            <v>2.0615000000000001</v>
          </cell>
          <cell r="DX598">
            <v>0</v>
          </cell>
          <cell r="DZ598">
            <v>0</v>
          </cell>
          <cell r="EB598">
            <v>0</v>
          </cell>
          <cell r="ED598">
            <v>0</v>
          </cell>
          <cell r="EF598">
            <v>0</v>
          </cell>
          <cell r="EJ598">
            <v>9.5</v>
          </cell>
          <cell r="EL598">
            <v>0</v>
          </cell>
          <cell r="EN598">
            <v>0</v>
          </cell>
          <cell r="EP598">
            <v>0</v>
          </cell>
          <cell r="ER598">
            <v>0</v>
          </cell>
          <cell r="ET598">
            <v>0</v>
          </cell>
          <cell r="EX598">
            <v>0</v>
          </cell>
          <cell r="EZ598">
            <v>0</v>
          </cell>
          <cell r="FD598">
            <v>0</v>
          </cell>
          <cell r="FF598">
            <v>0</v>
          </cell>
        </row>
        <row r="599">
          <cell r="A599" t="str">
            <v>AVØ_KV2</v>
          </cell>
          <cell r="B599" t="str">
            <v>DK-West</v>
          </cell>
          <cell r="G599">
            <v>3.5782261134373816</v>
          </cell>
          <cell r="H599">
            <v>10</v>
          </cell>
          <cell r="AK599">
            <v>0.8702245907879711</v>
          </cell>
          <cell r="AL599">
            <v>6.7966638297872315</v>
          </cell>
          <cell r="AN599">
            <v>0</v>
          </cell>
          <cell r="AO599">
            <v>4.1507422915873624</v>
          </cell>
          <cell r="AP599">
            <v>0</v>
          </cell>
          <cell r="AQ599">
            <v>0.25047582794061668</v>
          </cell>
          <cell r="BG599" t="b">
            <v>1</v>
          </cell>
          <cell r="BO599" t="b">
            <v>0</v>
          </cell>
          <cell r="CA599" t="b">
            <v>0</v>
          </cell>
          <cell r="CB599" t="b">
            <v>0</v>
          </cell>
          <cell r="CD599" t="b">
            <v>0</v>
          </cell>
          <cell r="CE599" t="b">
            <v>0</v>
          </cell>
          <cell r="CG599" t="b">
            <v>0</v>
          </cell>
          <cell r="CH599" t="b">
            <v>0</v>
          </cell>
          <cell r="CP599" t="str">
            <v>ECWSTBPD</v>
          </cell>
          <cell r="CT599" t="b">
            <v>0</v>
          </cell>
          <cell r="CV599" t="b">
            <v>1</v>
          </cell>
          <cell r="CX599" t="b">
            <v>1</v>
          </cell>
          <cell r="CZ599" t="b">
            <v>1</v>
          </cell>
          <cell r="DB599" t="b">
            <v>1</v>
          </cell>
          <cell r="DD599" t="b">
            <v>0</v>
          </cell>
          <cell r="DF599" t="b">
            <v>0</v>
          </cell>
          <cell r="DH599" t="b">
            <v>1</v>
          </cell>
          <cell r="DJ599" t="b">
            <v>1</v>
          </cell>
          <cell r="DL599" t="b">
            <v>1</v>
          </cell>
          <cell r="DN599" t="b">
            <v>1</v>
          </cell>
          <cell r="DP599" t="b">
            <v>0</v>
          </cell>
          <cell r="DV599">
            <v>0</v>
          </cell>
          <cell r="DX599">
            <v>0</v>
          </cell>
          <cell r="DZ599">
            <v>0</v>
          </cell>
          <cell r="EB599">
            <v>0</v>
          </cell>
          <cell r="ED599">
            <v>0</v>
          </cell>
          <cell r="EF599">
            <v>0</v>
          </cell>
          <cell r="EJ599">
            <v>0</v>
          </cell>
          <cell r="EL599">
            <v>0</v>
          </cell>
          <cell r="EN599">
            <v>0</v>
          </cell>
          <cell r="EP599">
            <v>0</v>
          </cell>
          <cell r="ER599">
            <v>0</v>
          </cell>
          <cell r="ET599">
            <v>0</v>
          </cell>
          <cell r="EX599">
            <v>0</v>
          </cell>
          <cell r="EZ599">
            <v>0</v>
          </cell>
          <cell r="FD599">
            <v>0</v>
          </cell>
          <cell r="FF599">
            <v>0</v>
          </cell>
        </row>
        <row r="600">
          <cell r="A600" t="str">
            <v>AVØ_kedel</v>
          </cell>
          <cell r="B600" t="str">
            <v>DK-West</v>
          </cell>
          <cell r="G600">
            <v>0</v>
          </cell>
          <cell r="H600">
            <v>7.4700000000000006</v>
          </cell>
          <cell r="AK600">
            <v>0</v>
          </cell>
          <cell r="AL600">
            <v>5.9760000000000009</v>
          </cell>
          <cell r="AN600">
            <v>0</v>
          </cell>
          <cell r="AO600">
            <v>1.4790600000000003</v>
          </cell>
          <cell r="AP600">
            <v>0</v>
          </cell>
          <cell r="AQ600">
            <v>0.52290000000000014</v>
          </cell>
          <cell r="BG600" t="b">
            <v>1</v>
          </cell>
          <cell r="BO600" t="b">
            <v>0</v>
          </cell>
          <cell r="CA600" t="b">
            <v>0</v>
          </cell>
          <cell r="CB600" t="b">
            <v>0</v>
          </cell>
          <cell r="CD600" t="b">
            <v>0</v>
          </cell>
          <cell r="CE600" t="b">
            <v>0</v>
          </cell>
          <cell r="CG600" t="b">
            <v>0</v>
          </cell>
          <cell r="CH600" t="b">
            <v>0</v>
          </cell>
          <cell r="CP600" t="str">
            <v>EHWSTBOD</v>
          </cell>
          <cell r="CT600" t="b">
            <v>0</v>
          </cell>
          <cell r="CV600" t="b">
            <v>0</v>
          </cell>
          <cell r="CX600" t="b">
            <v>0</v>
          </cell>
          <cell r="CZ600" t="b">
            <v>0</v>
          </cell>
          <cell r="DB600" t="b">
            <v>0</v>
          </cell>
          <cell r="DD600" t="b">
            <v>0</v>
          </cell>
          <cell r="DF600" t="b">
            <v>0</v>
          </cell>
          <cell r="DH600" t="b">
            <v>0</v>
          </cell>
          <cell r="DJ600" t="b">
            <v>0</v>
          </cell>
          <cell r="DL600" t="b">
            <v>0</v>
          </cell>
          <cell r="DN600" t="b">
            <v>0</v>
          </cell>
          <cell r="DP600" t="b">
            <v>0</v>
          </cell>
          <cell r="DV600">
            <v>0</v>
          </cell>
          <cell r="DX600">
            <v>0</v>
          </cell>
          <cell r="DZ600">
            <v>0</v>
          </cell>
          <cell r="EB600">
            <v>0</v>
          </cell>
          <cell r="ED600">
            <v>0</v>
          </cell>
          <cell r="EF600">
            <v>0</v>
          </cell>
          <cell r="EJ600">
            <v>0</v>
          </cell>
          <cell r="EL600">
            <v>0</v>
          </cell>
          <cell r="EN600">
            <v>0</v>
          </cell>
          <cell r="EP600">
            <v>0</v>
          </cell>
          <cell r="ER600">
            <v>0</v>
          </cell>
          <cell r="ET600">
            <v>0</v>
          </cell>
          <cell r="EX600">
            <v>0</v>
          </cell>
          <cell r="EZ600">
            <v>0</v>
          </cell>
          <cell r="FD600">
            <v>0</v>
          </cell>
          <cell r="FF600">
            <v>0</v>
          </cell>
        </row>
        <row r="601">
          <cell r="A601" t="str">
            <v>Biogas_FRH</v>
          </cell>
          <cell r="B601" t="str">
            <v>DK-West</v>
          </cell>
          <cell r="G601">
            <v>0.34</v>
          </cell>
          <cell r="H601">
            <v>0.52</v>
          </cell>
          <cell r="AK601">
            <v>8.7720000000000006E-2</v>
          </cell>
          <cell r="AL601">
            <v>0.20518588235294116</v>
          </cell>
          <cell r="AN601">
            <v>0</v>
          </cell>
          <cell r="AO601">
            <v>3.4000000000000002E-2</v>
          </cell>
          <cell r="AP601">
            <v>10.200000000000001</v>
          </cell>
          <cell r="AQ601">
            <v>3.4000000000000002E-2</v>
          </cell>
          <cell r="BG601" t="b">
            <v>1</v>
          </cell>
          <cell r="BO601" t="b">
            <v>1</v>
          </cell>
          <cell r="CA601" t="b">
            <v>1</v>
          </cell>
          <cell r="CB601" t="b">
            <v>1</v>
          </cell>
          <cell r="CD601" t="b">
            <v>0</v>
          </cell>
          <cell r="CE601" t="b">
            <v>0</v>
          </cell>
          <cell r="CG601" t="b">
            <v>0</v>
          </cell>
          <cell r="CH601" t="b">
            <v>0</v>
          </cell>
          <cell r="CP601" t="str">
            <v>ECBGAEND</v>
          </cell>
          <cell r="CT601" t="b">
            <v>1</v>
          </cell>
          <cell r="CV601" t="b">
            <v>1</v>
          </cell>
          <cell r="CX601" t="b">
            <v>1</v>
          </cell>
          <cell r="CZ601" t="b">
            <v>1</v>
          </cell>
          <cell r="DB601" t="b">
            <v>0</v>
          </cell>
          <cell r="DD601" t="b">
            <v>0</v>
          </cell>
          <cell r="DF601" t="b">
            <v>1</v>
          </cell>
          <cell r="DH601" t="b">
            <v>1</v>
          </cell>
          <cell r="DJ601" t="b">
            <v>1</v>
          </cell>
          <cell r="DL601" t="b">
            <v>1</v>
          </cell>
          <cell r="DN601" t="b">
            <v>0</v>
          </cell>
          <cell r="DP601" t="b">
            <v>0</v>
          </cell>
          <cell r="DV601">
            <v>0.34</v>
          </cell>
          <cell r="DX601">
            <v>0.34</v>
          </cell>
          <cell r="DZ601">
            <v>0.34</v>
          </cell>
          <cell r="EB601">
            <v>0.34</v>
          </cell>
          <cell r="ED601">
            <v>0</v>
          </cell>
          <cell r="EF601">
            <v>0</v>
          </cell>
          <cell r="EJ601">
            <v>0.52</v>
          </cell>
          <cell r="EL601">
            <v>0.52</v>
          </cell>
          <cell r="EN601">
            <v>0.52</v>
          </cell>
          <cell r="EP601">
            <v>0.52</v>
          </cell>
          <cell r="ER601">
            <v>0</v>
          </cell>
          <cell r="ET601">
            <v>0</v>
          </cell>
          <cell r="EX601">
            <v>0</v>
          </cell>
          <cell r="EZ601">
            <v>0</v>
          </cell>
          <cell r="FD601">
            <v>0</v>
          </cell>
          <cell r="FF601">
            <v>0</v>
          </cell>
        </row>
        <row r="602">
          <cell r="A602" t="str">
            <v>KedlerFrederikshavn</v>
          </cell>
          <cell r="B602" t="str">
            <v>DK-West</v>
          </cell>
          <cell r="G602">
            <v>0</v>
          </cell>
          <cell r="H602">
            <v>70</v>
          </cell>
          <cell r="AK602">
            <v>0</v>
          </cell>
          <cell r="AL602">
            <v>65.66</v>
          </cell>
          <cell r="AN602">
            <v>0</v>
          </cell>
          <cell r="AO602">
            <v>0</v>
          </cell>
          <cell r="AP602">
            <v>756</v>
          </cell>
          <cell r="AQ602">
            <v>0</v>
          </cell>
          <cell r="BG602" t="b">
            <v>1</v>
          </cell>
          <cell r="BO602" t="b">
            <v>0</v>
          </cell>
          <cell r="CA602" t="b">
            <v>0</v>
          </cell>
          <cell r="CB602" t="b">
            <v>0</v>
          </cell>
          <cell r="CD602" t="b">
            <v>0</v>
          </cell>
          <cell r="CE602" t="b">
            <v>0</v>
          </cell>
          <cell r="CG602" t="b">
            <v>0</v>
          </cell>
          <cell r="CH602" t="b">
            <v>0</v>
          </cell>
          <cell r="CP602" t="str">
            <v>EHGASBOD</v>
          </cell>
          <cell r="CT602" t="b">
            <v>0</v>
          </cell>
          <cell r="CV602" t="b">
            <v>0</v>
          </cell>
          <cell r="CX602" t="b">
            <v>0</v>
          </cell>
          <cell r="CZ602" t="b">
            <v>0</v>
          </cell>
          <cell r="DB602" t="b">
            <v>0</v>
          </cell>
          <cell r="DD602" t="b">
            <v>0</v>
          </cell>
          <cell r="DF602" t="b">
            <v>0</v>
          </cell>
          <cell r="DH602" t="b">
            <v>0</v>
          </cell>
          <cell r="DJ602" t="b">
            <v>0</v>
          </cell>
          <cell r="DL602" t="b">
            <v>0</v>
          </cell>
          <cell r="DN602" t="b">
            <v>0</v>
          </cell>
          <cell r="DP602" t="b">
            <v>0</v>
          </cell>
          <cell r="DV602">
            <v>0</v>
          </cell>
          <cell r="DX602">
            <v>0</v>
          </cell>
          <cell r="DZ602">
            <v>0</v>
          </cell>
          <cell r="EB602">
            <v>0</v>
          </cell>
          <cell r="ED602">
            <v>0</v>
          </cell>
          <cell r="EF602">
            <v>0</v>
          </cell>
          <cell r="EJ602">
            <v>0</v>
          </cell>
          <cell r="EL602">
            <v>0</v>
          </cell>
          <cell r="EN602">
            <v>0</v>
          </cell>
          <cell r="EP602">
            <v>0</v>
          </cell>
          <cell r="ER602">
            <v>0</v>
          </cell>
          <cell r="ET602">
            <v>0</v>
          </cell>
          <cell r="EX602">
            <v>0</v>
          </cell>
          <cell r="EZ602">
            <v>0</v>
          </cell>
          <cell r="FD602">
            <v>0</v>
          </cell>
          <cell r="FF602">
            <v>0</v>
          </cell>
        </row>
        <row r="603">
          <cell r="A603" t="str">
            <v>KedlerFrederikshavn</v>
          </cell>
          <cell r="B603" t="str">
            <v>DK-West</v>
          </cell>
          <cell r="G603">
            <v>0</v>
          </cell>
          <cell r="H603">
            <v>70</v>
          </cell>
          <cell r="AK603">
            <v>0</v>
          </cell>
          <cell r="AL603">
            <v>65.66</v>
          </cell>
          <cell r="AN603">
            <v>0</v>
          </cell>
          <cell r="AO603">
            <v>0</v>
          </cell>
          <cell r="AP603">
            <v>756</v>
          </cell>
          <cell r="AQ603">
            <v>0</v>
          </cell>
          <cell r="BG603" t="b">
            <v>1</v>
          </cell>
          <cell r="BO603" t="b">
            <v>1</v>
          </cell>
          <cell r="CA603" t="b">
            <v>0</v>
          </cell>
          <cell r="CB603" t="b">
            <v>1</v>
          </cell>
          <cell r="CD603" t="b">
            <v>0</v>
          </cell>
          <cell r="CE603" t="b">
            <v>0</v>
          </cell>
          <cell r="CG603" t="b">
            <v>0</v>
          </cell>
          <cell r="CH603" t="b">
            <v>0</v>
          </cell>
          <cell r="CP603" t="str">
            <v>EHGASBOD</v>
          </cell>
          <cell r="CT603" t="b">
            <v>0</v>
          </cell>
          <cell r="CV603" t="b">
            <v>0</v>
          </cell>
          <cell r="CX603" t="b">
            <v>0</v>
          </cell>
          <cell r="CZ603" t="b">
            <v>0</v>
          </cell>
          <cell r="DB603" t="b">
            <v>0</v>
          </cell>
          <cell r="DD603" t="b">
            <v>0</v>
          </cell>
          <cell r="DF603" t="b">
            <v>1</v>
          </cell>
          <cell r="DH603" t="b">
            <v>1</v>
          </cell>
          <cell r="DJ603" t="b">
            <v>1</v>
          </cell>
          <cell r="DL603" t="b">
            <v>1</v>
          </cell>
          <cell r="DN603" t="b">
            <v>0</v>
          </cell>
          <cell r="DP603" t="b">
            <v>0</v>
          </cell>
          <cell r="DV603">
            <v>0</v>
          </cell>
          <cell r="DX603">
            <v>0</v>
          </cell>
          <cell r="DZ603">
            <v>0</v>
          </cell>
          <cell r="EB603">
            <v>0</v>
          </cell>
          <cell r="ED603">
            <v>0</v>
          </cell>
          <cell r="EF603">
            <v>0</v>
          </cell>
          <cell r="EJ603">
            <v>70</v>
          </cell>
          <cell r="EL603">
            <v>70</v>
          </cell>
          <cell r="EN603">
            <v>70</v>
          </cell>
          <cell r="EP603">
            <v>70</v>
          </cell>
          <cell r="ER603">
            <v>0</v>
          </cell>
          <cell r="ET603">
            <v>0</v>
          </cell>
          <cell r="EX603">
            <v>0</v>
          </cell>
          <cell r="EZ603">
            <v>0</v>
          </cell>
          <cell r="FD603">
            <v>0</v>
          </cell>
          <cell r="FF603">
            <v>0</v>
          </cell>
        </row>
        <row r="604">
          <cell r="A604" t="str">
            <v>VarmelagerFrederikshavn</v>
          </cell>
          <cell r="B604" t="str">
            <v>DK-West</v>
          </cell>
          <cell r="G604">
            <v>0</v>
          </cell>
          <cell r="H604">
            <v>36</v>
          </cell>
          <cell r="AK604">
            <v>0</v>
          </cell>
          <cell r="AL604">
            <v>0</v>
          </cell>
          <cell r="AN604">
            <v>0</v>
          </cell>
          <cell r="AO604">
            <v>0</v>
          </cell>
          <cell r="AP604">
            <v>0</v>
          </cell>
          <cell r="AQ604">
            <v>0</v>
          </cell>
          <cell r="BG604" t="b">
            <v>0</v>
          </cell>
          <cell r="BO604" t="b">
            <v>0</v>
          </cell>
          <cell r="CA604" t="b">
            <v>0</v>
          </cell>
          <cell r="CB604" t="b">
            <v>0</v>
          </cell>
          <cell r="CD604" t="b">
            <v>0</v>
          </cell>
          <cell r="CE604" t="b">
            <v>0</v>
          </cell>
          <cell r="CG604" t="b">
            <v>0</v>
          </cell>
          <cell r="CH604" t="b">
            <v>0</v>
          </cell>
          <cell r="CP604">
            <v>0</v>
          </cell>
          <cell r="CT604" t="b">
            <v>0</v>
          </cell>
          <cell r="CV604" t="b">
            <v>0</v>
          </cell>
          <cell r="CX604" t="b">
            <v>0</v>
          </cell>
          <cell r="CZ604" t="b">
            <v>0</v>
          </cell>
          <cell r="DB604" t="b">
            <v>0</v>
          </cell>
          <cell r="DD604" t="b">
            <v>0</v>
          </cell>
          <cell r="DF604" t="b">
            <v>0</v>
          </cell>
          <cell r="DH604" t="b">
            <v>0</v>
          </cell>
          <cell r="DJ604" t="b">
            <v>0</v>
          </cell>
          <cell r="DL604" t="b">
            <v>0</v>
          </cell>
          <cell r="DN604" t="b">
            <v>0</v>
          </cell>
          <cell r="DP604" t="b">
            <v>0</v>
          </cell>
          <cell r="DV604">
            <v>0</v>
          </cell>
          <cell r="DX604">
            <v>0</v>
          </cell>
          <cell r="DZ604">
            <v>0</v>
          </cell>
          <cell r="EB604">
            <v>0</v>
          </cell>
          <cell r="ED604">
            <v>0</v>
          </cell>
          <cell r="EF604">
            <v>0</v>
          </cell>
          <cell r="EJ604">
            <v>0</v>
          </cell>
          <cell r="EL604">
            <v>0</v>
          </cell>
          <cell r="EN604">
            <v>0</v>
          </cell>
          <cell r="EP604">
            <v>0</v>
          </cell>
          <cell r="ER604">
            <v>0</v>
          </cell>
          <cell r="ET604">
            <v>0</v>
          </cell>
          <cell r="EX604">
            <v>0</v>
          </cell>
          <cell r="EZ604">
            <v>0</v>
          </cell>
          <cell r="FD604">
            <v>0</v>
          </cell>
          <cell r="FF604">
            <v>0</v>
          </cell>
        </row>
        <row r="605">
          <cell r="A605" t="str">
            <v>VPFrederikshavn</v>
          </cell>
          <cell r="B605" t="str">
            <v>DK-West</v>
          </cell>
          <cell r="G605">
            <v>-0.24</v>
          </cell>
          <cell r="H605">
            <v>0.67199999999999993</v>
          </cell>
          <cell r="AK605">
            <v>-0.67199999999999993</v>
          </cell>
          <cell r="AL605">
            <v>0</v>
          </cell>
          <cell r="AN605">
            <v>0</v>
          </cell>
          <cell r="AO605">
            <v>0</v>
          </cell>
          <cell r="AP605">
            <v>0</v>
          </cell>
          <cell r="AQ605">
            <v>0</v>
          </cell>
          <cell r="BG605" t="b">
            <v>0</v>
          </cell>
          <cell r="BO605" t="b">
            <v>0</v>
          </cell>
          <cell r="CA605" t="b">
            <v>0</v>
          </cell>
          <cell r="CB605" t="b">
            <v>0</v>
          </cell>
          <cell r="CD605" t="b">
            <v>0</v>
          </cell>
          <cell r="CE605" t="b">
            <v>0</v>
          </cell>
          <cell r="CG605" t="b">
            <v>0</v>
          </cell>
          <cell r="CH605" t="b">
            <v>0</v>
          </cell>
          <cell r="CP605">
            <v>0</v>
          </cell>
          <cell r="CT605" t="b">
            <v>0</v>
          </cell>
          <cell r="CV605" t="b">
            <v>0</v>
          </cell>
          <cell r="CX605" t="b">
            <v>0</v>
          </cell>
          <cell r="CZ605" t="b">
            <v>0</v>
          </cell>
          <cell r="DB605" t="b">
            <v>0</v>
          </cell>
          <cell r="DD605" t="b">
            <v>0</v>
          </cell>
          <cell r="DF605" t="b">
            <v>0</v>
          </cell>
          <cell r="DH605" t="b">
            <v>0</v>
          </cell>
          <cell r="DJ605" t="b">
            <v>0</v>
          </cell>
          <cell r="DL605" t="b">
            <v>0</v>
          </cell>
          <cell r="DN605" t="b">
            <v>0</v>
          </cell>
          <cell r="DP605" t="b">
            <v>0</v>
          </cell>
          <cell r="DV605">
            <v>0</v>
          </cell>
          <cell r="DX605">
            <v>0</v>
          </cell>
          <cell r="DZ605">
            <v>0</v>
          </cell>
          <cell r="EB605">
            <v>0</v>
          </cell>
          <cell r="ED605">
            <v>0</v>
          </cell>
          <cell r="EF605">
            <v>0</v>
          </cell>
          <cell r="EJ605">
            <v>0</v>
          </cell>
          <cell r="EL605">
            <v>0</v>
          </cell>
          <cell r="EN605">
            <v>0</v>
          </cell>
          <cell r="EP605">
            <v>0</v>
          </cell>
          <cell r="ER605">
            <v>0</v>
          </cell>
          <cell r="ET605">
            <v>0</v>
          </cell>
          <cell r="EX605">
            <v>0</v>
          </cell>
          <cell r="EZ605">
            <v>0</v>
          </cell>
          <cell r="FD605">
            <v>0</v>
          </cell>
          <cell r="FF605">
            <v>0</v>
          </cell>
        </row>
        <row r="606">
          <cell r="A606" t="str">
            <v>Brønderslev1</v>
          </cell>
          <cell r="B606" t="str">
            <v>DK-West</v>
          </cell>
          <cell r="G606">
            <v>21.14</v>
          </cell>
          <cell r="H606">
            <v>27.102564102564102</v>
          </cell>
          <cell r="AK606">
            <v>8.3503000000000007</v>
          </cell>
          <cell r="AL606">
            <v>13.725016436554897</v>
          </cell>
          <cell r="AN606">
            <v>0</v>
          </cell>
          <cell r="AO606">
            <v>2.1140000000000003</v>
          </cell>
          <cell r="AP606">
            <v>634.20000000000005</v>
          </cell>
          <cell r="AQ606">
            <v>2.1140000000000003</v>
          </cell>
          <cell r="BG606" t="b">
            <v>1</v>
          </cell>
          <cell r="BO606" t="b">
            <v>0</v>
          </cell>
          <cell r="CA606" t="b">
            <v>0</v>
          </cell>
          <cell r="CB606" t="b">
            <v>0</v>
          </cell>
          <cell r="CD606" t="b">
            <v>0</v>
          </cell>
          <cell r="CE606" t="b">
            <v>0</v>
          </cell>
          <cell r="CG606" t="b">
            <v>0</v>
          </cell>
          <cell r="CH606" t="b">
            <v>0</v>
          </cell>
          <cell r="CP606" t="str">
            <v>ECGASEND</v>
          </cell>
          <cell r="CT606" t="b">
            <v>0</v>
          </cell>
          <cell r="CV606" t="b">
            <v>0</v>
          </cell>
          <cell r="CX606" t="b">
            <v>0</v>
          </cell>
          <cell r="CZ606" t="b">
            <v>0</v>
          </cell>
          <cell r="DB606" t="b">
            <v>0</v>
          </cell>
          <cell r="DD606" t="b">
            <v>0</v>
          </cell>
          <cell r="DF606" t="b">
            <v>0</v>
          </cell>
          <cell r="DH606" t="b">
            <v>0</v>
          </cell>
          <cell r="DJ606" t="b">
            <v>0</v>
          </cell>
          <cell r="DL606" t="b">
            <v>0</v>
          </cell>
          <cell r="DN606" t="b">
            <v>0</v>
          </cell>
          <cell r="DP606" t="b">
            <v>0</v>
          </cell>
          <cell r="DV606">
            <v>0</v>
          </cell>
          <cell r="DX606">
            <v>0</v>
          </cell>
          <cell r="DZ606">
            <v>0</v>
          </cell>
          <cell r="EB606">
            <v>0</v>
          </cell>
          <cell r="ED606">
            <v>0</v>
          </cell>
          <cell r="EF606">
            <v>0</v>
          </cell>
          <cell r="EJ606">
            <v>0</v>
          </cell>
          <cell r="EL606">
            <v>0</v>
          </cell>
          <cell r="EN606">
            <v>0</v>
          </cell>
          <cell r="EP606">
            <v>0</v>
          </cell>
          <cell r="ER606">
            <v>0</v>
          </cell>
          <cell r="ET606">
            <v>0</v>
          </cell>
          <cell r="EX606">
            <v>0</v>
          </cell>
          <cell r="EZ606">
            <v>0</v>
          </cell>
          <cell r="FD606">
            <v>0</v>
          </cell>
          <cell r="FF606">
            <v>0</v>
          </cell>
        </row>
        <row r="607">
          <cell r="A607" t="str">
            <v>Brønderslev1</v>
          </cell>
          <cell r="B607" t="str">
            <v>DK-West</v>
          </cell>
          <cell r="G607">
            <v>21.14</v>
          </cell>
          <cell r="H607">
            <v>27.102564102564102</v>
          </cell>
          <cell r="AK607">
            <v>8.3503000000000007</v>
          </cell>
          <cell r="AL607">
            <v>13.725016436554897</v>
          </cell>
          <cell r="AN607">
            <v>0</v>
          </cell>
          <cell r="AO607">
            <v>2.1140000000000003</v>
          </cell>
          <cell r="AP607">
            <v>634.20000000000005</v>
          </cell>
          <cell r="AQ607">
            <v>2.1140000000000003</v>
          </cell>
          <cell r="BG607" t="b">
            <v>1</v>
          </cell>
          <cell r="BO607" t="b">
            <v>0</v>
          </cell>
          <cell r="CA607" t="b">
            <v>0</v>
          </cell>
          <cell r="CB607" t="b">
            <v>0</v>
          </cell>
          <cell r="CD607" t="b">
            <v>0</v>
          </cell>
          <cell r="CE607" t="b">
            <v>0</v>
          </cell>
          <cell r="CG607" t="b">
            <v>0</v>
          </cell>
          <cell r="CH607" t="b">
            <v>0</v>
          </cell>
          <cell r="CP607" t="str">
            <v>ECGASEND</v>
          </cell>
          <cell r="CT607" t="b">
            <v>0</v>
          </cell>
          <cell r="CV607" t="b">
            <v>0</v>
          </cell>
          <cell r="CX607" t="b">
            <v>0</v>
          </cell>
          <cell r="CZ607" t="b">
            <v>0</v>
          </cell>
          <cell r="DB607" t="b">
            <v>0</v>
          </cell>
          <cell r="DD607" t="b">
            <v>0</v>
          </cell>
          <cell r="DF607" t="b">
            <v>0</v>
          </cell>
          <cell r="DH607" t="b">
            <v>0</v>
          </cell>
          <cell r="DJ607" t="b">
            <v>0</v>
          </cell>
          <cell r="DL607" t="b">
            <v>0</v>
          </cell>
          <cell r="DN607" t="b">
            <v>0</v>
          </cell>
          <cell r="DP607" t="b">
            <v>0</v>
          </cell>
          <cell r="DV607">
            <v>0</v>
          </cell>
          <cell r="DX607">
            <v>0</v>
          </cell>
          <cell r="DZ607">
            <v>0</v>
          </cell>
          <cell r="EB607">
            <v>0</v>
          </cell>
          <cell r="ED607">
            <v>0</v>
          </cell>
          <cell r="EF607">
            <v>0</v>
          </cell>
          <cell r="EJ607">
            <v>0</v>
          </cell>
          <cell r="EL607">
            <v>0</v>
          </cell>
          <cell r="EN607">
            <v>0</v>
          </cell>
          <cell r="EP607">
            <v>0</v>
          </cell>
          <cell r="ER607">
            <v>0</v>
          </cell>
          <cell r="ET607">
            <v>0</v>
          </cell>
          <cell r="EX607">
            <v>0</v>
          </cell>
          <cell r="EZ607">
            <v>0</v>
          </cell>
          <cell r="FD607">
            <v>0</v>
          </cell>
          <cell r="FF607">
            <v>0</v>
          </cell>
        </row>
        <row r="608">
          <cell r="A608" t="str">
            <v>Brønderslev1</v>
          </cell>
          <cell r="B608" t="str">
            <v>DK-West</v>
          </cell>
          <cell r="G608">
            <v>21.14</v>
          </cell>
          <cell r="H608">
            <v>27.102564102564102</v>
          </cell>
          <cell r="AK608">
            <v>8.3503000000000007</v>
          </cell>
          <cell r="AL608">
            <v>13.725016436554897</v>
          </cell>
          <cell r="AN608">
            <v>0</v>
          </cell>
          <cell r="AO608">
            <v>2.1140000000000003</v>
          </cell>
          <cell r="AP608">
            <v>634.20000000000005</v>
          </cell>
          <cell r="AQ608">
            <v>2.1140000000000003</v>
          </cell>
          <cell r="BG608" t="b">
            <v>1</v>
          </cell>
          <cell r="BO608" t="b">
            <v>1</v>
          </cell>
          <cell r="CA608" t="b">
            <v>1</v>
          </cell>
          <cell r="CB608" t="b">
            <v>1</v>
          </cell>
          <cell r="CD608" t="b">
            <v>0</v>
          </cell>
          <cell r="CE608" t="b">
            <v>0</v>
          </cell>
          <cell r="CG608" t="b">
            <v>0</v>
          </cell>
          <cell r="CH608" t="b">
            <v>0</v>
          </cell>
          <cell r="CP608" t="str">
            <v>ECGASEND</v>
          </cell>
          <cell r="CT608" t="b">
            <v>0</v>
          </cell>
          <cell r="CV608" t="b">
            <v>0</v>
          </cell>
          <cell r="CX608" t="b">
            <v>0</v>
          </cell>
          <cell r="CZ608" t="b">
            <v>0</v>
          </cell>
          <cell r="DB608" t="b">
            <v>0</v>
          </cell>
          <cell r="DD608" t="b">
            <v>0</v>
          </cell>
          <cell r="DF608" t="b">
            <v>0</v>
          </cell>
          <cell r="DH608" t="b">
            <v>0</v>
          </cell>
          <cell r="DJ608" t="b">
            <v>0</v>
          </cell>
          <cell r="DL608" t="b">
            <v>0</v>
          </cell>
          <cell r="DN608" t="b">
            <v>0</v>
          </cell>
          <cell r="DP608" t="b">
            <v>0</v>
          </cell>
          <cell r="DV608">
            <v>21.14</v>
          </cell>
          <cell r="DX608">
            <v>21.14</v>
          </cell>
          <cell r="DZ608">
            <v>0</v>
          </cell>
          <cell r="EB608">
            <v>0</v>
          </cell>
          <cell r="ED608">
            <v>0</v>
          </cell>
          <cell r="EF608">
            <v>0</v>
          </cell>
          <cell r="EJ608">
            <v>27.102564102564102</v>
          </cell>
          <cell r="EL608">
            <v>27.102564102564102</v>
          </cell>
          <cell r="EN608">
            <v>0</v>
          </cell>
          <cell r="EP608">
            <v>0</v>
          </cell>
          <cell r="ER608">
            <v>0</v>
          </cell>
          <cell r="ET608">
            <v>0</v>
          </cell>
          <cell r="EX608">
            <v>0</v>
          </cell>
          <cell r="EZ608">
            <v>0</v>
          </cell>
          <cell r="FD608">
            <v>0</v>
          </cell>
          <cell r="FF608">
            <v>0</v>
          </cell>
        </row>
        <row r="609">
          <cell r="A609" t="str">
            <v>Brønderslev1</v>
          </cell>
          <cell r="B609" t="str">
            <v>DK-West</v>
          </cell>
          <cell r="G609">
            <v>21.14</v>
          </cell>
          <cell r="H609">
            <v>27.102564102564102</v>
          </cell>
          <cell r="AK609">
            <v>8.3503000000000007</v>
          </cell>
          <cell r="AL609">
            <v>13.725016436554897</v>
          </cell>
          <cell r="AN609">
            <v>0</v>
          </cell>
          <cell r="AO609">
            <v>2.1140000000000003</v>
          </cell>
          <cell r="AP609">
            <v>634.20000000000005</v>
          </cell>
          <cell r="AQ609">
            <v>2.1140000000000003</v>
          </cell>
          <cell r="BG609" t="b">
            <v>1</v>
          </cell>
          <cell r="BO609" t="b">
            <v>0</v>
          </cell>
          <cell r="CA609" t="b">
            <v>0</v>
          </cell>
          <cell r="CB609" t="b">
            <v>0</v>
          </cell>
          <cell r="CD609" t="b">
            <v>1</v>
          </cell>
          <cell r="CE609" t="b">
            <v>1</v>
          </cell>
          <cell r="CG609" t="b">
            <v>0</v>
          </cell>
          <cell r="CH609" t="b">
            <v>0</v>
          </cell>
          <cell r="CP609" t="str">
            <v>ECGASEND</v>
          </cell>
          <cell r="CT609" t="b">
            <v>1</v>
          </cell>
          <cell r="CV609" t="b">
            <v>1</v>
          </cell>
          <cell r="CX609" t="b">
            <v>0</v>
          </cell>
          <cell r="CZ609" t="b">
            <v>0</v>
          </cell>
          <cell r="DB609" t="b">
            <v>0</v>
          </cell>
          <cell r="DD609" t="b">
            <v>0</v>
          </cell>
          <cell r="DF609" t="b">
            <v>1</v>
          </cell>
          <cell r="DH609" t="b">
            <v>1</v>
          </cell>
          <cell r="DJ609" t="b">
            <v>0</v>
          </cell>
          <cell r="DL609" t="b">
            <v>0</v>
          </cell>
          <cell r="DN609" t="b">
            <v>0</v>
          </cell>
          <cell r="DP609" t="b">
            <v>0</v>
          </cell>
          <cell r="DV609">
            <v>0</v>
          </cell>
          <cell r="DX609">
            <v>0</v>
          </cell>
          <cell r="DZ609">
            <v>0</v>
          </cell>
          <cell r="EB609">
            <v>0</v>
          </cell>
          <cell r="ED609">
            <v>0</v>
          </cell>
          <cell r="EF609">
            <v>0</v>
          </cell>
          <cell r="EJ609">
            <v>0</v>
          </cell>
          <cell r="EL609">
            <v>0</v>
          </cell>
          <cell r="EN609">
            <v>0</v>
          </cell>
          <cell r="EP609">
            <v>0</v>
          </cell>
          <cell r="ER609">
            <v>0</v>
          </cell>
          <cell r="ET609">
            <v>0</v>
          </cell>
          <cell r="EX609">
            <v>21.14</v>
          </cell>
          <cell r="EZ609">
            <v>27.102564102564102</v>
          </cell>
          <cell r="FD609">
            <v>0</v>
          </cell>
          <cell r="FF609">
            <v>0</v>
          </cell>
        </row>
        <row r="610">
          <cell r="A610" t="str">
            <v>Brønderslev2</v>
          </cell>
          <cell r="B610" t="str">
            <v>DK-West</v>
          </cell>
          <cell r="G610">
            <v>36</v>
          </cell>
          <cell r="H610">
            <v>27</v>
          </cell>
          <cell r="AK610">
            <v>17.783999999999999</v>
          </cell>
          <cell r="AL610">
            <v>10.003499999999999</v>
          </cell>
          <cell r="AN610">
            <v>0</v>
          </cell>
          <cell r="AO610">
            <v>0</v>
          </cell>
          <cell r="AP610">
            <v>670.5</v>
          </cell>
          <cell r="AQ610">
            <v>3.6</v>
          </cell>
          <cell r="BG610" t="b">
            <v>1</v>
          </cell>
          <cell r="BO610" t="b">
            <v>0</v>
          </cell>
          <cell r="CA610" t="b">
            <v>0</v>
          </cell>
          <cell r="CB610" t="b">
            <v>0</v>
          </cell>
          <cell r="CD610" t="b">
            <v>0</v>
          </cell>
          <cell r="CE610" t="b">
            <v>0</v>
          </cell>
          <cell r="CG610" t="b">
            <v>0</v>
          </cell>
          <cell r="CH610" t="b">
            <v>0</v>
          </cell>
          <cell r="CP610" t="str">
            <v>ECGASGTD</v>
          </cell>
          <cell r="CT610" t="b">
            <v>0</v>
          </cell>
          <cell r="CV610" t="b">
            <v>0</v>
          </cell>
          <cell r="CX610" t="b">
            <v>1</v>
          </cell>
          <cell r="CZ610" t="b">
            <v>1</v>
          </cell>
          <cell r="DB610" t="b">
            <v>1</v>
          </cell>
          <cell r="DD610" t="b">
            <v>0</v>
          </cell>
          <cell r="DF610" t="b">
            <v>0</v>
          </cell>
          <cell r="DH610" t="b">
            <v>0</v>
          </cell>
          <cell r="DJ610" t="b">
            <v>1</v>
          </cell>
          <cell r="DL610" t="b">
            <v>1</v>
          </cell>
          <cell r="DN610" t="b">
            <v>1</v>
          </cell>
          <cell r="DP610" t="b">
            <v>0</v>
          </cell>
          <cell r="DV610">
            <v>0</v>
          </cell>
          <cell r="DX610">
            <v>0</v>
          </cell>
          <cell r="DZ610">
            <v>0</v>
          </cell>
          <cell r="EB610">
            <v>0</v>
          </cell>
          <cell r="ED610">
            <v>0</v>
          </cell>
          <cell r="EF610">
            <v>0</v>
          </cell>
          <cell r="EJ610">
            <v>0</v>
          </cell>
          <cell r="EL610">
            <v>0</v>
          </cell>
          <cell r="EN610">
            <v>0</v>
          </cell>
          <cell r="EP610">
            <v>0</v>
          </cell>
          <cell r="ER610">
            <v>0</v>
          </cell>
          <cell r="ET610">
            <v>0</v>
          </cell>
          <cell r="EX610">
            <v>0</v>
          </cell>
          <cell r="EZ610">
            <v>0</v>
          </cell>
          <cell r="FD610">
            <v>0</v>
          </cell>
          <cell r="FF610">
            <v>0</v>
          </cell>
        </row>
        <row r="611">
          <cell r="A611" t="str">
            <v>Sundolit</v>
          </cell>
          <cell r="B611" t="str">
            <v>DK-West</v>
          </cell>
          <cell r="G611">
            <v>0</v>
          </cell>
          <cell r="H611">
            <v>0.33715148002009243</v>
          </cell>
          <cell r="N611">
            <v>2.1213571122864217</v>
          </cell>
          <cell r="AK611">
            <v>0</v>
          </cell>
          <cell r="AL611">
            <v>0</v>
          </cell>
          <cell r="AN611">
            <v>0</v>
          </cell>
          <cell r="AO611">
            <v>0</v>
          </cell>
          <cell r="AP611">
            <v>0</v>
          </cell>
          <cell r="AQ611">
            <v>0</v>
          </cell>
          <cell r="BG611" t="b">
            <v>0</v>
          </cell>
          <cell r="BO611" t="b">
            <v>0</v>
          </cell>
          <cell r="CA611" t="b">
            <v>0</v>
          </cell>
          <cell r="CB611" t="b">
            <v>0</v>
          </cell>
          <cell r="CD611" t="b">
            <v>0</v>
          </cell>
          <cell r="CE611" t="b">
            <v>0</v>
          </cell>
          <cell r="CG611" t="b">
            <v>0</v>
          </cell>
          <cell r="CH611" t="b">
            <v>0</v>
          </cell>
          <cell r="CP611">
            <v>0</v>
          </cell>
          <cell r="CT611" t="b">
            <v>0</v>
          </cell>
          <cell r="CV611" t="b">
            <v>0</v>
          </cell>
          <cell r="CX611" t="b">
            <v>0</v>
          </cell>
          <cell r="CZ611" t="b">
            <v>0</v>
          </cell>
          <cell r="DB611" t="b">
            <v>0</v>
          </cell>
          <cell r="DD611" t="b">
            <v>0</v>
          </cell>
          <cell r="DF611" t="b">
            <v>0</v>
          </cell>
          <cell r="DH611" t="b">
            <v>0</v>
          </cell>
          <cell r="DJ611" t="b">
            <v>0</v>
          </cell>
          <cell r="DL611" t="b">
            <v>0</v>
          </cell>
          <cell r="DN611" t="b">
            <v>0</v>
          </cell>
          <cell r="DP611" t="b">
            <v>0</v>
          </cell>
          <cell r="DV611">
            <v>0</v>
          </cell>
          <cell r="DX611">
            <v>0</v>
          </cell>
          <cell r="DZ611">
            <v>0</v>
          </cell>
          <cell r="EB611">
            <v>0</v>
          </cell>
          <cell r="ED611">
            <v>0</v>
          </cell>
          <cell r="EF611">
            <v>0</v>
          </cell>
          <cell r="EJ611">
            <v>0</v>
          </cell>
          <cell r="EL611">
            <v>0</v>
          </cell>
          <cell r="EN611">
            <v>0</v>
          </cell>
          <cell r="EP611">
            <v>0</v>
          </cell>
          <cell r="ER611">
            <v>0</v>
          </cell>
          <cell r="ET611">
            <v>0</v>
          </cell>
          <cell r="EX611">
            <v>0</v>
          </cell>
          <cell r="EZ611">
            <v>0</v>
          </cell>
          <cell r="FD611">
            <v>0</v>
          </cell>
          <cell r="FF611">
            <v>0</v>
          </cell>
        </row>
        <row r="612">
          <cell r="A612" t="str">
            <v>KedlerBrønderslev</v>
          </cell>
          <cell r="B612" t="str">
            <v>DK-West</v>
          </cell>
          <cell r="G612">
            <v>0</v>
          </cell>
          <cell r="H612">
            <v>46.1</v>
          </cell>
          <cell r="AK612">
            <v>0</v>
          </cell>
          <cell r="AL612">
            <v>39.8765</v>
          </cell>
          <cell r="AN612">
            <v>0</v>
          </cell>
          <cell r="AO612">
            <v>0</v>
          </cell>
          <cell r="AP612">
            <v>497.88000000000005</v>
          </cell>
          <cell r="AQ612">
            <v>0</v>
          </cell>
          <cell r="BG612" t="b">
            <v>1</v>
          </cell>
          <cell r="BO612" t="b">
            <v>0</v>
          </cell>
          <cell r="CA612" t="b">
            <v>0</v>
          </cell>
          <cell r="CB612" t="b">
            <v>0</v>
          </cell>
          <cell r="CD612" t="b">
            <v>0</v>
          </cell>
          <cell r="CE612" t="b">
            <v>0</v>
          </cell>
          <cell r="CG612" t="b">
            <v>0</v>
          </cell>
          <cell r="CH612" t="b">
            <v>0</v>
          </cell>
          <cell r="CP612" t="str">
            <v>EHGASBOD</v>
          </cell>
          <cell r="CT612" t="b">
            <v>0</v>
          </cell>
          <cell r="CV612" t="b">
            <v>0</v>
          </cell>
          <cell r="CX612" t="b">
            <v>0</v>
          </cell>
          <cell r="CZ612" t="b">
            <v>0</v>
          </cell>
          <cell r="DB612" t="b">
            <v>0</v>
          </cell>
          <cell r="DD612" t="b">
            <v>0</v>
          </cell>
          <cell r="DF612" t="b">
            <v>0</v>
          </cell>
          <cell r="DH612" t="b">
            <v>0</v>
          </cell>
          <cell r="DJ612" t="b">
            <v>0</v>
          </cell>
          <cell r="DL612" t="b">
            <v>0</v>
          </cell>
          <cell r="DN612" t="b">
            <v>0</v>
          </cell>
          <cell r="DP612" t="b">
            <v>0</v>
          </cell>
          <cell r="DV612">
            <v>0</v>
          </cell>
          <cell r="DX612">
            <v>0</v>
          </cell>
          <cell r="DZ612">
            <v>0</v>
          </cell>
          <cell r="EB612">
            <v>0</v>
          </cell>
          <cell r="ED612">
            <v>0</v>
          </cell>
          <cell r="EF612">
            <v>0</v>
          </cell>
          <cell r="EJ612">
            <v>0</v>
          </cell>
          <cell r="EL612">
            <v>0</v>
          </cell>
          <cell r="EN612">
            <v>0</v>
          </cell>
          <cell r="EP612">
            <v>0</v>
          </cell>
          <cell r="ER612">
            <v>0</v>
          </cell>
          <cell r="ET612">
            <v>0</v>
          </cell>
          <cell r="EX612">
            <v>0</v>
          </cell>
          <cell r="EZ612">
            <v>0</v>
          </cell>
          <cell r="FD612">
            <v>0</v>
          </cell>
          <cell r="FF612">
            <v>0</v>
          </cell>
        </row>
        <row r="613">
          <cell r="A613" t="str">
            <v>KedlerBrønderslev</v>
          </cell>
          <cell r="B613" t="str">
            <v>DK-West</v>
          </cell>
          <cell r="G613">
            <v>0</v>
          </cell>
          <cell r="H613">
            <v>46.1</v>
          </cell>
          <cell r="AK613">
            <v>0</v>
          </cell>
          <cell r="AL613">
            <v>39.8765</v>
          </cell>
          <cell r="AN613">
            <v>0</v>
          </cell>
          <cell r="AO613">
            <v>0</v>
          </cell>
          <cell r="AP613">
            <v>497.88000000000005</v>
          </cell>
          <cell r="AQ613">
            <v>0</v>
          </cell>
          <cell r="BG613" t="b">
            <v>1</v>
          </cell>
          <cell r="BO613" t="b">
            <v>1</v>
          </cell>
          <cell r="CA613" t="b">
            <v>0</v>
          </cell>
          <cell r="CB613" t="b">
            <v>1</v>
          </cell>
          <cell r="CD613" t="b">
            <v>0</v>
          </cell>
          <cell r="CE613" t="b">
            <v>0</v>
          </cell>
          <cell r="CG613" t="b">
            <v>0</v>
          </cell>
          <cell r="CH613" t="b">
            <v>0</v>
          </cell>
          <cell r="CP613" t="str">
            <v>EHGASBOD</v>
          </cell>
          <cell r="CT613" t="b">
            <v>0</v>
          </cell>
          <cell r="CV613" t="b">
            <v>0</v>
          </cell>
          <cell r="CX613" t="b">
            <v>0</v>
          </cell>
          <cell r="CZ613" t="b">
            <v>0</v>
          </cell>
          <cell r="DB613" t="b">
            <v>0</v>
          </cell>
          <cell r="DD613" t="b">
            <v>0</v>
          </cell>
          <cell r="DF613" t="b">
            <v>1</v>
          </cell>
          <cell r="DH613" t="b">
            <v>1</v>
          </cell>
          <cell r="DJ613" t="b">
            <v>1</v>
          </cell>
          <cell r="DL613" t="b">
            <v>1</v>
          </cell>
          <cell r="DN613" t="b">
            <v>0</v>
          </cell>
          <cell r="DP613" t="b">
            <v>0</v>
          </cell>
          <cell r="DV613">
            <v>0</v>
          </cell>
          <cell r="DX613">
            <v>0</v>
          </cell>
          <cell r="DZ613">
            <v>0</v>
          </cell>
          <cell r="EB613">
            <v>0</v>
          </cell>
          <cell r="ED613">
            <v>0</v>
          </cell>
          <cell r="EF613">
            <v>0</v>
          </cell>
          <cell r="EJ613">
            <v>46.1</v>
          </cell>
          <cell r="EL613">
            <v>46.1</v>
          </cell>
          <cell r="EN613">
            <v>46.1</v>
          </cell>
          <cell r="EP613">
            <v>46.1</v>
          </cell>
          <cell r="ER613">
            <v>0</v>
          </cell>
          <cell r="ET613">
            <v>0</v>
          </cell>
          <cell r="EX613">
            <v>0</v>
          </cell>
          <cell r="EZ613">
            <v>0</v>
          </cell>
          <cell r="FD613">
            <v>0</v>
          </cell>
          <cell r="FF613">
            <v>0</v>
          </cell>
        </row>
        <row r="614">
          <cell r="A614" t="str">
            <v>VarmelagerBrønderslev</v>
          </cell>
          <cell r="B614" t="str">
            <v>DK-West</v>
          </cell>
          <cell r="G614">
            <v>0</v>
          </cell>
          <cell r="H614">
            <v>31.5</v>
          </cell>
          <cell r="AK614">
            <v>0</v>
          </cell>
          <cell r="AL614">
            <v>0</v>
          </cell>
          <cell r="AN614">
            <v>0</v>
          </cell>
          <cell r="AO614">
            <v>0</v>
          </cell>
          <cell r="AP614">
            <v>0</v>
          </cell>
          <cell r="AQ614">
            <v>0</v>
          </cell>
          <cell r="BG614" t="b">
            <v>0</v>
          </cell>
          <cell r="BO614" t="b">
            <v>0</v>
          </cell>
          <cell r="CA614" t="b">
            <v>0</v>
          </cell>
          <cell r="CB614" t="b">
            <v>0</v>
          </cell>
          <cell r="CD614" t="b">
            <v>0</v>
          </cell>
          <cell r="CE614" t="b">
            <v>0</v>
          </cell>
          <cell r="CG614" t="b">
            <v>0</v>
          </cell>
          <cell r="CH614" t="b">
            <v>0</v>
          </cell>
          <cell r="CP614">
            <v>0</v>
          </cell>
          <cell r="CT614" t="b">
            <v>0</v>
          </cell>
          <cell r="CV614" t="b">
            <v>0</v>
          </cell>
          <cell r="CX614" t="b">
            <v>0</v>
          </cell>
          <cell r="CZ614" t="b">
            <v>0</v>
          </cell>
          <cell r="DB614" t="b">
            <v>0</v>
          </cell>
          <cell r="DD614" t="b">
            <v>0</v>
          </cell>
          <cell r="DF614" t="b">
            <v>0</v>
          </cell>
          <cell r="DH614" t="b">
            <v>0</v>
          </cell>
          <cell r="DJ614" t="b">
            <v>0</v>
          </cell>
          <cell r="DL614" t="b">
            <v>0</v>
          </cell>
          <cell r="DN614" t="b">
            <v>0</v>
          </cell>
          <cell r="DP614" t="b">
            <v>0</v>
          </cell>
          <cell r="DV614">
            <v>0</v>
          </cell>
          <cell r="DX614">
            <v>0</v>
          </cell>
          <cell r="DZ614">
            <v>0</v>
          </cell>
          <cell r="EB614">
            <v>0</v>
          </cell>
          <cell r="ED614">
            <v>0</v>
          </cell>
          <cell r="EF614">
            <v>0</v>
          </cell>
          <cell r="EJ614">
            <v>0</v>
          </cell>
          <cell r="EL614">
            <v>0</v>
          </cell>
          <cell r="EN614">
            <v>0</v>
          </cell>
          <cell r="EP614">
            <v>0</v>
          </cell>
          <cell r="ER614">
            <v>0</v>
          </cell>
          <cell r="ET614">
            <v>0</v>
          </cell>
          <cell r="EX614">
            <v>0</v>
          </cell>
          <cell r="EZ614">
            <v>0</v>
          </cell>
          <cell r="FD614">
            <v>0</v>
          </cell>
          <cell r="FF614">
            <v>0</v>
          </cell>
        </row>
        <row r="615">
          <cell r="A615" t="str">
            <v>ElkedelBrønderslev</v>
          </cell>
          <cell r="B615" t="str">
            <v>DK-West</v>
          </cell>
          <cell r="G615">
            <v>-20</v>
          </cell>
          <cell r="H615">
            <v>20</v>
          </cell>
          <cell r="AK615">
            <v>-20</v>
          </cell>
          <cell r="AL615">
            <v>0</v>
          </cell>
          <cell r="AN615">
            <v>0</v>
          </cell>
          <cell r="AO615">
            <v>0</v>
          </cell>
          <cell r="AP615">
            <v>0</v>
          </cell>
          <cell r="AQ615">
            <v>0</v>
          </cell>
          <cell r="BG615" t="b">
            <v>0</v>
          </cell>
          <cell r="BO615" t="b">
            <v>0</v>
          </cell>
          <cell r="CA615" t="b">
            <v>0</v>
          </cell>
          <cell r="CB615" t="b">
            <v>0</v>
          </cell>
          <cell r="CD615" t="b">
            <v>0</v>
          </cell>
          <cell r="CE615" t="b">
            <v>0</v>
          </cell>
          <cell r="CG615" t="b">
            <v>0</v>
          </cell>
          <cell r="CH615" t="b">
            <v>0</v>
          </cell>
          <cell r="CP615">
            <v>0</v>
          </cell>
          <cell r="CT615" t="b">
            <v>0</v>
          </cell>
          <cell r="CV615" t="b">
            <v>0</v>
          </cell>
          <cell r="CX615" t="b">
            <v>0</v>
          </cell>
          <cell r="CZ615" t="b">
            <v>0</v>
          </cell>
          <cell r="DB615" t="b">
            <v>0</v>
          </cell>
          <cell r="DD615" t="b">
            <v>0</v>
          </cell>
          <cell r="DF615" t="b">
            <v>0</v>
          </cell>
          <cell r="DH615" t="b">
            <v>0</v>
          </cell>
          <cell r="DJ615" t="b">
            <v>0</v>
          </cell>
          <cell r="DL615" t="b">
            <v>0</v>
          </cell>
          <cell r="DN615" t="b">
            <v>0</v>
          </cell>
          <cell r="DP615" t="b">
            <v>0</v>
          </cell>
          <cell r="DV615">
            <v>0</v>
          </cell>
          <cell r="DX615">
            <v>0</v>
          </cell>
          <cell r="DZ615">
            <v>0</v>
          </cell>
          <cell r="EB615">
            <v>0</v>
          </cell>
          <cell r="ED615">
            <v>0</v>
          </cell>
          <cell r="EF615">
            <v>0</v>
          </cell>
          <cell r="EJ615">
            <v>0</v>
          </cell>
          <cell r="EL615">
            <v>0</v>
          </cell>
          <cell r="EN615">
            <v>0</v>
          </cell>
          <cell r="EP615">
            <v>0</v>
          </cell>
          <cell r="ER615">
            <v>0</v>
          </cell>
          <cell r="ET615">
            <v>0</v>
          </cell>
          <cell r="EX615">
            <v>0</v>
          </cell>
          <cell r="EZ615">
            <v>0</v>
          </cell>
          <cell r="FD615">
            <v>0</v>
          </cell>
          <cell r="FF615">
            <v>0</v>
          </cell>
        </row>
        <row r="616">
          <cell r="A616" t="str">
            <v>Grenå1</v>
          </cell>
          <cell r="B616" t="str">
            <v>DK-West</v>
          </cell>
          <cell r="G616">
            <v>11.4</v>
          </cell>
          <cell r="H616">
            <v>60</v>
          </cell>
          <cell r="AK616">
            <v>1.5390000000000001</v>
          </cell>
          <cell r="AL616">
            <v>42.631578947368432</v>
          </cell>
          <cell r="AN616">
            <v>0</v>
          </cell>
          <cell r="AO616">
            <v>2.2549200000000003</v>
          </cell>
          <cell r="AP616">
            <v>371.07</v>
          </cell>
          <cell r="AQ616">
            <v>1.5960000000000003</v>
          </cell>
          <cell r="BG616" t="b">
            <v>1</v>
          </cell>
          <cell r="BO616" t="b">
            <v>0</v>
          </cell>
          <cell r="CA616" t="b">
            <v>0</v>
          </cell>
          <cell r="CB616" t="b">
            <v>0</v>
          </cell>
          <cell r="CD616" t="b">
            <v>0</v>
          </cell>
          <cell r="CE616" t="b">
            <v>0</v>
          </cell>
          <cell r="CG616" t="b">
            <v>0</v>
          </cell>
          <cell r="CH616" t="b">
            <v>0</v>
          </cell>
          <cell r="CP616" t="str">
            <v>ECCOSBPD</v>
          </cell>
          <cell r="CT616" t="b">
            <v>0</v>
          </cell>
          <cell r="CV616" t="b">
            <v>0</v>
          </cell>
          <cell r="CX616" t="b">
            <v>0</v>
          </cell>
          <cell r="CZ616" t="b">
            <v>0</v>
          </cell>
          <cell r="DB616" t="b">
            <v>0</v>
          </cell>
          <cell r="DD616" t="b">
            <v>0</v>
          </cell>
          <cell r="DF616" t="b">
            <v>0</v>
          </cell>
          <cell r="DH616" t="b">
            <v>0</v>
          </cell>
          <cell r="DJ616" t="b">
            <v>0</v>
          </cell>
          <cell r="DL616" t="b">
            <v>0</v>
          </cell>
          <cell r="DN616" t="b">
            <v>0</v>
          </cell>
          <cell r="DP616" t="b">
            <v>0</v>
          </cell>
          <cell r="DV616">
            <v>0</v>
          </cell>
          <cell r="DX616">
            <v>0</v>
          </cell>
          <cell r="DZ616">
            <v>0</v>
          </cell>
          <cell r="EB616">
            <v>0</v>
          </cell>
          <cell r="ED616">
            <v>0</v>
          </cell>
          <cell r="EF616">
            <v>0</v>
          </cell>
          <cell r="EJ616">
            <v>0</v>
          </cell>
          <cell r="EL616">
            <v>0</v>
          </cell>
          <cell r="EN616">
            <v>0</v>
          </cell>
          <cell r="EP616">
            <v>0</v>
          </cell>
          <cell r="ER616">
            <v>0</v>
          </cell>
          <cell r="ET616">
            <v>0</v>
          </cell>
          <cell r="EX616">
            <v>0</v>
          </cell>
          <cell r="EZ616">
            <v>0</v>
          </cell>
          <cell r="FD616">
            <v>0</v>
          </cell>
          <cell r="FF616">
            <v>0</v>
          </cell>
        </row>
        <row r="617">
          <cell r="A617" t="str">
            <v>Grenå1</v>
          </cell>
          <cell r="B617" t="str">
            <v>DK-West</v>
          </cell>
          <cell r="G617">
            <v>11.4</v>
          </cell>
          <cell r="H617">
            <v>60</v>
          </cell>
          <cell r="AK617">
            <v>1.5390000000000001</v>
          </cell>
          <cell r="AL617">
            <v>42.631578947368432</v>
          </cell>
          <cell r="AN617">
            <v>0</v>
          </cell>
          <cell r="AO617">
            <v>2.2549200000000003</v>
          </cell>
          <cell r="AP617">
            <v>371.07</v>
          </cell>
          <cell r="AQ617">
            <v>1.5960000000000003</v>
          </cell>
          <cell r="BG617" t="b">
            <v>1</v>
          </cell>
          <cell r="BO617" t="b">
            <v>1</v>
          </cell>
          <cell r="CA617" t="b">
            <v>1</v>
          </cell>
          <cell r="CB617" t="b">
            <v>1</v>
          </cell>
          <cell r="CD617" t="b">
            <v>0</v>
          </cell>
          <cell r="CE617" t="b">
            <v>0</v>
          </cell>
          <cell r="CG617" t="b">
            <v>0</v>
          </cell>
          <cell r="CH617" t="b">
            <v>0</v>
          </cell>
          <cell r="CP617" t="str">
            <v>ECCOSBPD</v>
          </cell>
          <cell r="CT617" t="b">
            <v>0</v>
          </cell>
          <cell r="CV617" t="b">
            <v>0</v>
          </cell>
          <cell r="CX617" t="b">
            <v>0</v>
          </cell>
          <cell r="CZ617" t="b">
            <v>0</v>
          </cell>
          <cell r="DB617" t="b">
            <v>0</v>
          </cell>
          <cell r="DD617" t="b">
            <v>0</v>
          </cell>
          <cell r="DF617" t="b">
            <v>0</v>
          </cell>
          <cell r="DH617" t="b">
            <v>0</v>
          </cell>
          <cell r="DJ617" t="b">
            <v>0</v>
          </cell>
          <cell r="DL617" t="b">
            <v>0</v>
          </cell>
          <cell r="DN617" t="b">
            <v>0</v>
          </cell>
          <cell r="DP617" t="b">
            <v>0</v>
          </cell>
          <cell r="DV617">
            <v>11.4</v>
          </cell>
          <cell r="DX617">
            <v>0</v>
          </cell>
          <cell r="DZ617">
            <v>0</v>
          </cell>
          <cell r="EB617">
            <v>0</v>
          </cell>
          <cell r="ED617">
            <v>0</v>
          </cell>
          <cell r="EF617">
            <v>0</v>
          </cell>
          <cell r="EJ617">
            <v>60</v>
          </cell>
          <cell r="EL617">
            <v>0</v>
          </cell>
          <cell r="EN617">
            <v>0</v>
          </cell>
          <cell r="EP617">
            <v>0</v>
          </cell>
          <cell r="ER617">
            <v>0</v>
          </cell>
          <cell r="ET617">
            <v>0</v>
          </cell>
          <cell r="EX617">
            <v>0</v>
          </cell>
          <cell r="EZ617">
            <v>0</v>
          </cell>
          <cell r="FD617">
            <v>0</v>
          </cell>
          <cell r="FF617">
            <v>0</v>
          </cell>
        </row>
        <row r="618">
          <cell r="A618" t="str">
            <v>Grenå1</v>
          </cell>
          <cell r="B618" t="str">
            <v>DK-West</v>
          </cell>
          <cell r="G618">
            <v>11.4</v>
          </cell>
          <cell r="H618">
            <v>60</v>
          </cell>
          <cell r="AK618">
            <v>1.5390000000000001</v>
          </cell>
          <cell r="AL618">
            <v>42.631578947368432</v>
          </cell>
          <cell r="AN618">
            <v>0</v>
          </cell>
          <cell r="AO618">
            <v>2.2549200000000003</v>
          </cell>
          <cell r="AP618">
            <v>371.07</v>
          </cell>
          <cell r="AQ618">
            <v>1.5960000000000003</v>
          </cell>
          <cell r="BG618" t="b">
            <v>1</v>
          </cell>
          <cell r="BO618" t="b">
            <v>0</v>
          </cell>
          <cell r="CA618" t="b">
            <v>0</v>
          </cell>
          <cell r="CB618" t="b">
            <v>0</v>
          </cell>
          <cell r="CD618" t="b">
            <v>1</v>
          </cell>
          <cell r="CE618" t="b">
            <v>1</v>
          </cell>
          <cell r="CG618" t="b">
            <v>0</v>
          </cell>
          <cell r="CH618" t="b">
            <v>0</v>
          </cell>
          <cell r="CP618" t="str">
            <v>ECCOSBPD</v>
          </cell>
          <cell r="CT618" t="b">
            <v>1</v>
          </cell>
          <cell r="CV618" t="b">
            <v>0</v>
          </cell>
          <cell r="CX618" t="b">
            <v>0</v>
          </cell>
          <cell r="CZ618" t="b">
            <v>0</v>
          </cell>
          <cell r="DB618" t="b">
            <v>0</v>
          </cell>
          <cell r="DD618" t="b">
            <v>0</v>
          </cell>
          <cell r="DF618" t="b">
            <v>1</v>
          </cell>
          <cell r="DH618" t="b">
            <v>0</v>
          </cell>
          <cell r="DJ618" t="b">
            <v>0</v>
          </cell>
          <cell r="DL618" t="b">
            <v>0</v>
          </cell>
          <cell r="DN618" t="b">
            <v>0</v>
          </cell>
          <cell r="DP618" t="b">
            <v>0</v>
          </cell>
          <cell r="DV618">
            <v>0</v>
          </cell>
          <cell r="DX618">
            <v>0</v>
          </cell>
          <cell r="DZ618">
            <v>0</v>
          </cell>
          <cell r="EB618">
            <v>0</v>
          </cell>
          <cell r="ED618">
            <v>0</v>
          </cell>
          <cell r="EF618">
            <v>0</v>
          </cell>
          <cell r="EJ618">
            <v>0</v>
          </cell>
          <cell r="EL618">
            <v>0</v>
          </cell>
          <cell r="EN618">
            <v>0</v>
          </cell>
          <cell r="EP618">
            <v>0</v>
          </cell>
          <cell r="ER618">
            <v>0</v>
          </cell>
          <cell r="ET618">
            <v>0</v>
          </cell>
          <cell r="EX618">
            <v>11.4</v>
          </cell>
          <cell r="EZ618">
            <v>60</v>
          </cell>
          <cell r="FD618">
            <v>0</v>
          </cell>
          <cell r="FF618">
            <v>0</v>
          </cell>
        </row>
        <row r="619">
          <cell r="A619" t="str">
            <v>Grenå2</v>
          </cell>
          <cell r="B619" t="str">
            <v>DK-West</v>
          </cell>
          <cell r="G619">
            <v>11.4</v>
          </cell>
          <cell r="H619">
            <v>60</v>
          </cell>
          <cell r="AK619">
            <v>1.6530000000000002</v>
          </cell>
          <cell r="AL619">
            <v>45.789473684210535</v>
          </cell>
          <cell r="AN619">
            <v>0</v>
          </cell>
          <cell r="AO619">
            <v>2.2549200000000003</v>
          </cell>
          <cell r="AP619">
            <v>371.07</v>
          </cell>
          <cell r="AQ619">
            <v>1.5960000000000003</v>
          </cell>
          <cell r="BG619" t="b">
            <v>1</v>
          </cell>
          <cell r="BO619" t="b">
            <v>0</v>
          </cell>
          <cell r="CA619" t="b">
            <v>0</v>
          </cell>
          <cell r="CB619" t="b">
            <v>0</v>
          </cell>
          <cell r="CD619" t="b">
            <v>0</v>
          </cell>
          <cell r="CE619" t="b">
            <v>0</v>
          </cell>
          <cell r="CG619" t="b">
            <v>0</v>
          </cell>
          <cell r="CH619" t="b">
            <v>0</v>
          </cell>
          <cell r="CP619" t="str">
            <v>ECCOSBPD</v>
          </cell>
          <cell r="CT619" t="b">
            <v>0</v>
          </cell>
          <cell r="CV619" t="b">
            <v>1</v>
          </cell>
          <cell r="CX619" t="b">
            <v>1</v>
          </cell>
          <cell r="CZ619" t="b">
            <v>1</v>
          </cell>
          <cell r="DB619" t="b">
            <v>0</v>
          </cell>
          <cell r="DD619" t="b">
            <v>0</v>
          </cell>
          <cell r="DF619" t="b">
            <v>0</v>
          </cell>
          <cell r="DH619" t="b">
            <v>1</v>
          </cell>
          <cell r="DJ619" t="b">
            <v>1</v>
          </cell>
          <cell r="DL619" t="b">
            <v>1</v>
          </cell>
          <cell r="DN619" t="b">
            <v>0</v>
          </cell>
          <cell r="DP619" t="b">
            <v>0</v>
          </cell>
          <cell r="DV619">
            <v>0</v>
          </cell>
          <cell r="DX619">
            <v>0</v>
          </cell>
          <cell r="DZ619">
            <v>0</v>
          </cell>
          <cell r="EB619">
            <v>0</v>
          </cell>
          <cell r="ED619">
            <v>0</v>
          </cell>
          <cell r="EF619">
            <v>0</v>
          </cell>
          <cell r="EJ619">
            <v>0</v>
          </cell>
          <cell r="EL619">
            <v>0</v>
          </cell>
          <cell r="EN619">
            <v>0</v>
          </cell>
          <cell r="EP619">
            <v>0</v>
          </cell>
          <cell r="ER619">
            <v>0</v>
          </cell>
          <cell r="ET619">
            <v>0</v>
          </cell>
          <cell r="EX619">
            <v>0</v>
          </cell>
          <cell r="EZ619">
            <v>0</v>
          </cell>
          <cell r="FD619">
            <v>0</v>
          </cell>
          <cell r="FF619">
            <v>0</v>
          </cell>
        </row>
        <row r="620">
          <cell r="A620" t="str">
            <v>Grenå_Forbrænding</v>
          </cell>
          <cell r="B620" t="str">
            <v>DK-West</v>
          </cell>
          <cell r="G620">
            <v>0</v>
          </cell>
          <cell r="H620">
            <v>5.5</v>
          </cell>
          <cell r="AK620">
            <v>0</v>
          </cell>
          <cell r="AL620">
            <v>4.1690000000000005</v>
          </cell>
          <cell r="AN620">
            <v>0</v>
          </cell>
          <cell r="AO620">
            <v>1.089</v>
          </cell>
          <cell r="AP620">
            <v>0</v>
          </cell>
          <cell r="AQ620">
            <v>0.38500000000000001</v>
          </cell>
          <cell r="BG620" t="b">
            <v>1</v>
          </cell>
          <cell r="BO620" t="b">
            <v>0</v>
          </cell>
          <cell r="CA620" t="b">
            <v>0</v>
          </cell>
          <cell r="CB620" t="b">
            <v>0</v>
          </cell>
          <cell r="CD620" t="b">
            <v>0</v>
          </cell>
          <cell r="CE620" t="b">
            <v>0</v>
          </cell>
          <cell r="CG620" t="b">
            <v>0</v>
          </cell>
          <cell r="CH620" t="b">
            <v>0</v>
          </cell>
          <cell r="CP620" t="str">
            <v>EHWSTBOD</v>
          </cell>
          <cell r="CT620" t="b">
            <v>0</v>
          </cell>
          <cell r="CV620" t="b">
            <v>0</v>
          </cell>
          <cell r="CX620" t="b">
            <v>0</v>
          </cell>
          <cell r="CZ620" t="b">
            <v>0</v>
          </cell>
          <cell r="DB620" t="b">
            <v>0</v>
          </cell>
          <cell r="DD620" t="b">
            <v>0</v>
          </cell>
          <cell r="DF620" t="b">
            <v>0</v>
          </cell>
          <cell r="DH620" t="b">
            <v>0</v>
          </cell>
          <cell r="DJ620" t="b">
            <v>0</v>
          </cell>
          <cell r="DL620" t="b">
            <v>0</v>
          </cell>
          <cell r="DN620" t="b">
            <v>0</v>
          </cell>
          <cell r="DP620" t="b">
            <v>0</v>
          </cell>
          <cell r="DV620">
            <v>0</v>
          </cell>
          <cell r="DX620">
            <v>0</v>
          </cell>
          <cell r="DZ620">
            <v>0</v>
          </cell>
          <cell r="EB620">
            <v>0</v>
          </cell>
          <cell r="ED620">
            <v>0</v>
          </cell>
          <cell r="EF620">
            <v>0</v>
          </cell>
          <cell r="EJ620">
            <v>0</v>
          </cell>
          <cell r="EL620">
            <v>0</v>
          </cell>
          <cell r="EN620">
            <v>0</v>
          </cell>
          <cell r="EP620">
            <v>0</v>
          </cell>
          <cell r="ER620">
            <v>0</v>
          </cell>
          <cell r="ET620">
            <v>0</v>
          </cell>
          <cell r="EX620">
            <v>0</v>
          </cell>
          <cell r="EZ620">
            <v>0</v>
          </cell>
          <cell r="FD620">
            <v>0</v>
          </cell>
          <cell r="FF620">
            <v>0</v>
          </cell>
        </row>
        <row r="621">
          <cell r="A621" t="str">
            <v>IndustryHeatGrenå</v>
          </cell>
          <cell r="B621" t="str">
            <v>DK-West</v>
          </cell>
          <cell r="G621">
            <v>0</v>
          </cell>
          <cell r="H621">
            <v>2.7503391148069296</v>
          </cell>
          <cell r="N621">
            <v>17.305133710365201</v>
          </cell>
          <cell r="AK621">
            <v>0</v>
          </cell>
          <cell r="AL621">
            <v>0</v>
          </cell>
          <cell r="AN621">
            <v>0</v>
          </cell>
          <cell r="AO621">
            <v>0</v>
          </cell>
          <cell r="AP621">
            <v>0</v>
          </cell>
          <cell r="AQ621">
            <v>0</v>
          </cell>
          <cell r="BG621" t="b">
            <v>0</v>
          </cell>
          <cell r="BO621" t="b">
            <v>0</v>
          </cell>
          <cell r="CA621" t="b">
            <v>0</v>
          </cell>
          <cell r="CB621" t="b">
            <v>0</v>
          </cell>
          <cell r="CD621" t="b">
            <v>0</v>
          </cell>
          <cell r="CE621" t="b">
            <v>0</v>
          </cell>
          <cell r="CG621" t="b">
            <v>0</v>
          </cell>
          <cell r="CH621" t="b">
            <v>0</v>
          </cell>
          <cell r="CP621">
            <v>0</v>
          </cell>
          <cell r="CT621" t="b">
            <v>0</v>
          </cell>
          <cell r="CV621" t="b">
            <v>0</v>
          </cell>
          <cell r="CX621" t="b">
            <v>0</v>
          </cell>
          <cell r="CZ621" t="b">
            <v>0</v>
          </cell>
          <cell r="DB621" t="b">
            <v>0</v>
          </cell>
          <cell r="DD621" t="b">
            <v>0</v>
          </cell>
          <cell r="DF621" t="b">
            <v>0</v>
          </cell>
          <cell r="DH621" t="b">
            <v>0</v>
          </cell>
          <cell r="DJ621" t="b">
            <v>0</v>
          </cell>
          <cell r="DL621" t="b">
            <v>0</v>
          </cell>
          <cell r="DN621" t="b">
            <v>0</v>
          </cell>
          <cell r="DP621" t="b">
            <v>0</v>
          </cell>
          <cell r="DV621">
            <v>0</v>
          </cell>
          <cell r="DX621">
            <v>0</v>
          </cell>
          <cell r="DZ621">
            <v>0</v>
          </cell>
          <cell r="EB621">
            <v>0</v>
          </cell>
          <cell r="ED621">
            <v>0</v>
          </cell>
          <cell r="EF621">
            <v>0</v>
          </cell>
          <cell r="EJ621">
            <v>0</v>
          </cell>
          <cell r="EL621">
            <v>0</v>
          </cell>
          <cell r="EN621">
            <v>0</v>
          </cell>
          <cell r="EP621">
            <v>0</v>
          </cell>
          <cell r="ER621">
            <v>0</v>
          </cell>
          <cell r="ET621">
            <v>0</v>
          </cell>
          <cell r="EX621">
            <v>0</v>
          </cell>
          <cell r="EZ621">
            <v>0</v>
          </cell>
          <cell r="FD621">
            <v>0</v>
          </cell>
          <cell r="FF621">
            <v>0</v>
          </cell>
        </row>
        <row r="622">
          <cell r="A622" t="str">
            <v>IndustryHeatGrenå</v>
          </cell>
          <cell r="B622" t="str">
            <v>DK-West</v>
          </cell>
          <cell r="G622">
            <v>0</v>
          </cell>
          <cell r="H622">
            <v>2.7608960086089795</v>
          </cell>
          <cell r="N622">
            <v>17.371557686167698</v>
          </cell>
          <cell r="AK622">
            <v>0</v>
          </cell>
          <cell r="AL622">
            <v>0</v>
          </cell>
          <cell r="AN622">
            <v>0</v>
          </cell>
          <cell r="AO622">
            <v>0</v>
          </cell>
          <cell r="AP622">
            <v>0</v>
          </cell>
          <cell r="AQ622">
            <v>0</v>
          </cell>
          <cell r="BG622" t="b">
            <v>0</v>
          </cell>
          <cell r="BO622" t="b">
            <v>0</v>
          </cell>
          <cell r="CA622" t="b">
            <v>0</v>
          </cell>
          <cell r="CB622" t="b">
            <v>0</v>
          </cell>
          <cell r="CD622" t="b">
            <v>0</v>
          </cell>
          <cell r="CE622" t="b">
            <v>0</v>
          </cell>
          <cell r="CG622" t="b">
            <v>0</v>
          </cell>
          <cell r="CH622" t="b">
            <v>0</v>
          </cell>
          <cell r="CP622">
            <v>0</v>
          </cell>
          <cell r="CT622" t="b">
            <v>0</v>
          </cell>
          <cell r="CV622" t="b">
            <v>0</v>
          </cell>
          <cell r="CX622" t="b">
            <v>0</v>
          </cell>
          <cell r="CZ622" t="b">
            <v>0</v>
          </cell>
          <cell r="DB622" t="b">
            <v>0</v>
          </cell>
          <cell r="DD622" t="b">
            <v>0</v>
          </cell>
          <cell r="DF622" t="b">
            <v>0</v>
          </cell>
          <cell r="DH622" t="b">
            <v>0</v>
          </cell>
          <cell r="DJ622" t="b">
            <v>0</v>
          </cell>
          <cell r="DL622" t="b">
            <v>0</v>
          </cell>
          <cell r="DN622" t="b">
            <v>0</v>
          </cell>
          <cell r="DP622" t="b">
            <v>0</v>
          </cell>
          <cell r="DV622">
            <v>0</v>
          </cell>
          <cell r="DX622">
            <v>0</v>
          </cell>
          <cell r="DZ622">
            <v>0</v>
          </cell>
          <cell r="EB622">
            <v>0</v>
          </cell>
          <cell r="ED622">
            <v>0</v>
          </cell>
          <cell r="EF622">
            <v>0</v>
          </cell>
          <cell r="EJ622">
            <v>0</v>
          </cell>
          <cell r="EL622">
            <v>0</v>
          </cell>
          <cell r="EN622">
            <v>0</v>
          </cell>
          <cell r="EP622">
            <v>0</v>
          </cell>
          <cell r="ER622">
            <v>0</v>
          </cell>
          <cell r="ET622">
            <v>0</v>
          </cell>
          <cell r="EX622">
            <v>0</v>
          </cell>
          <cell r="EZ622">
            <v>0</v>
          </cell>
          <cell r="FD622">
            <v>0</v>
          </cell>
          <cell r="FF622">
            <v>0</v>
          </cell>
        </row>
        <row r="623">
          <cell r="A623" t="str">
            <v>KedlerGrenå</v>
          </cell>
          <cell r="B623" t="str">
            <v>DK-West</v>
          </cell>
          <cell r="G623">
            <v>0</v>
          </cell>
          <cell r="H623">
            <v>108.4</v>
          </cell>
          <cell r="AK623">
            <v>0</v>
          </cell>
          <cell r="AL623">
            <v>86.720000000000013</v>
          </cell>
          <cell r="AN623">
            <v>0</v>
          </cell>
          <cell r="AO623">
            <v>0</v>
          </cell>
          <cell r="AP623">
            <v>1252.0200000000002</v>
          </cell>
          <cell r="AQ623">
            <v>0</v>
          </cell>
          <cell r="BG623" t="b">
            <v>1</v>
          </cell>
          <cell r="BO623" t="b">
            <v>0</v>
          </cell>
          <cell r="CA623" t="b">
            <v>0</v>
          </cell>
          <cell r="CB623" t="b">
            <v>0</v>
          </cell>
          <cell r="CD623" t="b">
            <v>0</v>
          </cell>
          <cell r="CE623" t="b">
            <v>0</v>
          </cell>
          <cell r="CG623" t="b">
            <v>0</v>
          </cell>
          <cell r="CH623" t="b">
            <v>0</v>
          </cell>
          <cell r="CP623" t="str">
            <v>EHDSLBOD</v>
          </cell>
          <cell r="CT623" t="b">
            <v>0</v>
          </cell>
          <cell r="CV623" t="b">
            <v>0</v>
          </cell>
          <cell r="CX623" t="b">
            <v>0</v>
          </cell>
          <cell r="CZ623" t="b">
            <v>0</v>
          </cell>
          <cell r="DB623" t="b">
            <v>0</v>
          </cell>
          <cell r="DD623" t="b">
            <v>0</v>
          </cell>
          <cell r="DF623" t="b">
            <v>0</v>
          </cell>
          <cell r="DH623" t="b">
            <v>0</v>
          </cell>
          <cell r="DJ623" t="b">
            <v>0</v>
          </cell>
          <cell r="DL623" t="b">
            <v>0</v>
          </cell>
          <cell r="DN623" t="b">
            <v>0</v>
          </cell>
          <cell r="DP623" t="b">
            <v>0</v>
          </cell>
          <cell r="DV623">
            <v>0</v>
          </cell>
          <cell r="DX623">
            <v>0</v>
          </cell>
          <cell r="DZ623">
            <v>0</v>
          </cell>
          <cell r="EB623">
            <v>0</v>
          </cell>
          <cell r="ED623">
            <v>0</v>
          </cell>
          <cell r="EF623">
            <v>0</v>
          </cell>
          <cell r="EJ623">
            <v>0</v>
          </cell>
          <cell r="EL623">
            <v>0</v>
          </cell>
          <cell r="EN623">
            <v>0</v>
          </cell>
          <cell r="EP623">
            <v>0</v>
          </cell>
          <cell r="ER623">
            <v>0</v>
          </cell>
          <cell r="ET623">
            <v>0</v>
          </cell>
          <cell r="EX623">
            <v>0</v>
          </cell>
          <cell r="EZ623">
            <v>0</v>
          </cell>
          <cell r="FD623">
            <v>0</v>
          </cell>
          <cell r="FF623">
            <v>0</v>
          </cell>
        </row>
        <row r="624">
          <cell r="A624" t="str">
            <v>KedlerGrenå</v>
          </cell>
          <cell r="B624" t="str">
            <v>DK-West</v>
          </cell>
          <cell r="G624">
            <v>0</v>
          </cell>
          <cell r="H624">
            <v>108.4</v>
          </cell>
          <cell r="AK624">
            <v>0</v>
          </cell>
          <cell r="AL624">
            <v>86.720000000000013</v>
          </cell>
          <cell r="AN624">
            <v>0</v>
          </cell>
          <cell r="AO624">
            <v>0</v>
          </cell>
          <cell r="AP624">
            <v>1252.0200000000002</v>
          </cell>
          <cell r="AQ624">
            <v>0</v>
          </cell>
          <cell r="BG624" t="b">
            <v>1</v>
          </cell>
          <cell r="BO624" t="b">
            <v>1</v>
          </cell>
          <cell r="CA624" t="b">
            <v>0</v>
          </cell>
          <cell r="CB624" t="b">
            <v>1</v>
          </cell>
          <cell r="CD624" t="b">
            <v>0</v>
          </cell>
          <cell r="CE624" t="b">
            <v>0</v>
          </cell>
          <cell r="CG624" t="b">
            <v>0</v>
          </cell>
          <cell r="CH624" t="b">
            <v>0</v>
          </cell>
          <cell r="CP624" t="str">
            <v>EHDSLBOD</v>
          </cell>
          <cell r="CT624" t="b">
            <v>0</v>
          </cell>
          <cell r="CV624" t="b">
            <v>0</v>
          </cell>
          <cell r="CX624" t="b">
            <v>0</v>
          </cell>
          <cell r="CZ624" t="b">
            <v>0</v>
          </cell>
          <cell r="DB624" t="b">
            <v>0</v>
          </cell>
          <cell r="DD624" t="b">
            <v>0</v>
          </cell>
          <cell r="DF624" t="b">
            <v>1</v>
          </cell>
          <cell r="DH624" t="b">
            <v>1</v>
          </cell>
          <cell r="DJ624" t="b">
            <v>1</v>
          </cell>
          <cell r="DL624" t="b">
            <v>1</v>
          </cell>
          <cell r="DN624" t="b">
            <v>0</v>
          </cell>
          <cell r="DP624" t="b">
            <v>0</v>
          </cell>
          <cell r="DV624">
            <v>0</v>
          </cell>
          <cell r="DX624">
            <v>0</v>
          </cell>
          <cell r="DZ624">
            <v>0</v>
          </cell>
          <cell r="EB624">
            <v>0</v>
          </cell>
          <cell r="ED624">
            <v>0</v>
          </cell>
          <cell r="EF624">
            <v>0</v>
          </cell>
          <cell r="EJ624">
            <v>108.4</v>
          </cell>
          <cell r="EL624">
            <v>108.4</v>
          </cell>
          <cell r="EN624">
            <v>108.4</v>
          </cell>
          <cell r="EP624">
            <v>108.4</v>
          </cell>
          <cell r="ER624">
            <v>0</v>
          </cell>
          <cell r="ET624">
            <v>0</v>
          </cell>
          <cell r="EX624">
            <v>0</v>
          </cell>
          <cell r="EZ624">
            <v>0</v>
          </cell>
          <cell r="FD624">
            <v>0</v>
          </cell>
          <cell r="FF624">
            <v>0</v>
          </cell>
        </row>
        <row r="625">
          <cell r="A625" t="str">
            <v>VarmelagerGrenå</v>
          </cell>
          <cell r="B625" t="str">
            <v>DK-West</v>
          </cell>
          <cell r="G625">
            <v>0</v>
          </cell>
          <cell r="H625">
            <v>15.299999999999999</v>
          </cell>
          <cell r="AK625">
            <v>0</v>
          </cell>
          <cell r="AL625">
            <v>0</v>
          </cell>
          <cell r="AN625">
            <v>0</v>
          </cell>
          <cell r="AO625">
            <v>0</v>
          </cell>
          <cell r="AP625">
            <v>0</v>
          </cell>
          <cell r="AQ625">
            <v>0</v>
          </cell>
          <cell r="BG625" t="b">
            <v>0</v>
          </cell>
          <cell r="BO625" t="b">
            <v>0</v>
          </cell>
          <cell r="CA625" t="b">
            <v>0</v>
          </cell>
          <cell r="CB625" t="b">
            <v>0</v>
          </cell>
          <cell r="CD625" t="b">
            <v>0</v>
          </cell>
          <cell r="CE625" t="b">
            <v>0</v>
          </cell>
          <cell r="CG625" t="b">
            <v>0</v>
          </cell>
          <cell r="CH625" t="b">
            <v>0</v>
          </cell>
          <cell r="CP625">
            <v>0</v>
          </cell>
          <cell r="CT625" t="b">
            <v>0</v>
          </cell>
          <cell r="CV625" t="b">
            <v>0</v>
          </cell>
          <cell r="CX625" t="b">
            <v>0</v>
          </cell>
          <cell r="CZ625" t="b">
            <v>0</v>
          </cell>
          <cell r="DB625" t="b">
            <v>0</v>
          </cell>
          <cell r="DD625" t="b">
            <v>0</v>
          </cell>
          <cell r="DF625" t="b">
            <v>0</v>
          </cell>
          <cell r="DH625" t="b">
            <v>0</v>
          </cell>
          <cell r="DJ625" t="b">
            <v>0</v>
          </cell>
          <cell r="DL625" t="b">
            <v>0</v>
          </cell>
          <cell r="DN625" t="b">
            <v>0</v>
          </cell>
          <cell r="DP625" t="b">
            <v>0</v>
          </cell>
          <cell r="DV625">
            <v>0</v>
          </cell>
          <cell r="DX625">
            <v>0</v>
          </cell>
          <cell r="DZ625">
            <v>0</v>
          </cell>
          <cell r="EB625">
            <v>0</v>
          </cell>
          <cell r="ED625">
            <v>0</v>
          </cell>
          <cell r="EF625">
            <v>0</v>
          </cell>
          <cell r="EJ625">
            <v>0</v>
          </cell>
          <cell r="EL625">
            <v>0</v>
          </cell>
          <cell r="EN625">
            <v>0</v>
          </cell>
          <cell r="EP625">
            <v>0</v>
          </cell>
          <cell r="ER625">
            <v>0</v>
          </cell>
          <cell r="ET625">
            <v>0</v>
          </cell>
          <cell r="EX625">
            <v>0</v>
          </cell>
          <cell r="EZ625">
            <v>0</v>
          </cell>
          <cell r="FD625">
            <v>0</v>
          </cell>
          <cell r="FF625">
            <v>0</v>
          </cell>
        </row>
        <row r="626">
          <cell r="A626" t="str">
            <v>ElkedelGrenå</v>
          </cell>
          <cell r="B626" t="str">
            <v>DK-West</v>
          </cell>
          <cell r="G626" t="e">
            <v>#VALUE!</v>
          </cell>
          <cell r="H626">
            <v>15</v>
          </cell>
          <cell r="AK626">
            <v>0</v>
          </cell>
          <cell r="AL626">
            <v>0</v>
          </cell>
          <cell r="AN626">
            <v>0</v>
          </cell>
          <cell r="AO626">
            <v>0</v>
          </cell>
          <cell r="AP626">
            <v>0</v>
          </cell>
          <cell r="AQ626">
            <v>0</v>
          </cell>
          <cell r="BG626" t="b">
            <v>0</v>
          </cell>
          <cell r="BO626" t="b">
            <v>0</v>
          </cell>
          <cell r="CA626" t="b">
            <v>0</v>
          </cell>
          <cell r="CB626" t="b">
            <v>0</v>
          </cell>
          <cell r="CD626" t="b">
            <v>0</v>
          </cell>
          <cell r="CE626" t="b">
            <v>0</v>
          </cell>
          <cell r="CG626" t="b">
            <v>0</v>
          </cell>
          <cell r="CH626" t="b">
            <v>0</v>
          </cell>
          <cell r="CP626">
            <v>0</v>
          </cell>
          <cell r="CT626" t="b">
            <v>0</v>
          </cell>
          <cell r="CV626" t="b">
            <v>0</v>
          </cell>
          <cell r="CX626" t="b">
            <v>0</v>
          </cell>
          <cell r="CZ626" t="b">
            <v>0</v>
          </cell>
          <cell r="DB626" t="b">
            <v>0</v>
          </cell>
          <cell r="DD626" t="b">
            <v>0</v>
          </cell>
          <cell r="DF626" t="b">
            <v>0</v>
          </cell>
          <cell r="DH626" t="b">
            <v>0</v>
          </cell>
          <cell r="DJ626" t="b">
            <v>0</v>
          </cell>
          <cell r="DL626" t="b">
            <v>0</v>
          </cell>
          <cell r="DN626" t="b">
            <v>0</v>
          </cell>
          <cell r="DP626" t="b">
            <v>0</v>
          </cell>
          <cell r="DV626">
            <v>0</v>
          </cell>
          <cell r="DX626">
            <v>0</v>
          </cell>
          <cell r="DZ626">
            <v>0</v>
          </cell>
          <cell r="EB626">
            <v>0</v>
          </cell>
          <cell r="ED626">
            <v>0</v>
          </cell>
          <cell r="EF626">
            <v>0</v>
          </cell>
          <cell r="EJ626">
            <v>0</v>
          </cell>
          <cell r="EL626">
            <v>0</v>
          </cell>
          <cell r="EN626">
            <v>0</v>
          </cell>
          <cell r="EP626">
            <v>0</v>
          </cell>
          <cell r="ER626">
            <v>0</v>
          </cell>
          <cell r="ET626">
            <v>0</v>
          </cell>
          <cell r="EX626">
            <v>0</v>
          </cell>
          <cell r="EZ626">
            <v>0</v>
          </cell>
          <cell r="FD626">
            <v>0</v>
          </cell>
          <cell r="FF626">
            <v>0</v>
          </cell>
        </row>
        <row r="627">
          <cell r="A627" t="str">
            <v>VKH</v>
          </cell>
          <cell r="B627" t="str">
            <v>DK-West</v>
          </cell>
          <cell r="G627">
            <v>83.52</v>
          </cell>
          <cell r="H627">
            <v>174</v>
          </cell>
          <cell r="AK627">
            <v>24.220799999999997</v>
          </cell>
          <cell r="AL627">
            <v>105.125</v>
          </cell>
          <cell r="AN627">
            <v>0</v>
          </cell>
          <cell r="AO627">
            <v>13.162752000000001</v>
          </cell>
          <cell r="AP627">
            <v>2075.4720000000002</v>
          </cell>
          <cell r="AQ627">
            <v>11.6928</v>
          </cell>
          <cell r="BG627" t="b">
            <v>1</v>
          </cell>
          <cell r="BO627" t="b">
            <v>0</v>
          </cell>
          <cell r="CA627" t="b">
            <v>0</v>
          </cell>
          <cell r="CB627" t="b">
            <v>0</v>
          </cell>
          <cell r="CD627" t="b">
            <v>0</v>
          </cell>
          <cell r="CE627" t="b">
            <v>0</v>
          </cell>
          <cell r="CG627" t="b">
            <v>0</v>
          </cell>
          <cell r="CH627" t="b">
            <v>0</v>
          </cell>
          <cell r="CP627" t="str">
            <v>ECCOABPD</v>
          </cell>
          <cell r="CT627" t="b">
            <v>0</v>
          </cell>
          <cell r="CV627" t="b">
            <v>0</v>
          </cell>
          <cell r="CX627" t="b">
            <v>0</v>
          </cell>
          <cell r="CZ627" t="b">
            <v>0</v>
          </cell>
          <cell r="DB627" t="b">
            <v>0</v>
          </cell>
          <cell r="DD627" t="b">
            <v>0</v>
          </cell>
          <cell r="DF627" t="b">
            <v>0</v>
          </cell>
          <cell r="DH627" t="b">
            <v>0</v>
          </cell>
          <cell r="DJ627" t="b">
            <v>0</v>
          </cell>
          <cell r="DL627" t="b">
            <v>0</v>
          </cell>
          <cell r="DN627" t="b">
            <v>0</v>
          </cell>
          <cell r="DP627" t="b">
            <v>0</v>
          </cell>
          <cell r="DV627">
            <v>0</v>
          </cell>
          <cell r="DX627">
            <v>0</v>
          </cell>
          <cell r="DZ627">
            <v>0</v>
          </cell>
          <cell r="EB627">
            <v>0</v>
          </cell>
          <cell r="ED627">
            <v>0</v>
          </cell>
          <cell r="EF627">
            <v>0</v>
          </cell>
          <cell r="EJ627">
            <v>0</v>
          </cell>
          <cell r="EL627">
            <v>0</v>
          </cell>
          <cell r="EN627">
            <v>0</v>
          </cell>
          <cell r="EP627">
            <v>0</v>
          </cell>
          <cell r="ER627">
            <v>0</v>
          </cell>
          <cell r="ET627">
            <v>0</v>
          </cell>
          <cell r="EX627">
            <v>0</v>
          </cell>
          <cell r="EZ627">
            <v>0</v>
          </cell>
          <cell r="FD627">
            <v>0</v>
          </cell>
          <cell r="FF627">
            <v>0</v>
          </cell>
        </row>
        <row r="628">
          <cell r="A628" t="str">
            <v>VKH</v>
          </cell>
          <cell r="B628" t="str">
            <v>DK-West</v>
          </cell>
          <cell r="G628">
            <v>83.52</v>
          </cell>
          <cell r="H628">
            <v>174</v>
          </cell>
          <cell r="AK628">
            <v>24.220799999999997</v>
          </cell>
          <cell r="AL628">
            <v>105.125</v>
          </cell>
          <cell r="AN628">
            <v>0</v>
          </cell>
          <cell r="AO628">
            <v>6.6815999999999995</v>
          </cell>
          <cell r="AP628">
            <v>1252.8</v>
          </cell>
          <cell r="AQ628">
            <v>11.6928</v>
          </cell>
          <cell r="BG628" t="b">
            <v>1</v>
          </cell>
          <cell r="BO628" t="b">
            <v>0</v>
          </cell>
          <cell r="CA628" t="b">
            <v>0</v>
          </cell>
          <cell r="CB628" t="b">
            <v>0</v>
          </cell>
          <cell r="CD628" t="b">
            <v>0</v>
          </cell>
          <cell r="CE628" t="b">
            <v>0</v>
          </cell>
          <cell r="CG628" t="b">
            <v>0</v>
          </cell>
          <cell r="CH628" t="b">
            <v>0</v>
          </cell>
          <cell r="CP628" t="str">
            <v>ECGASBPD</v>
          </cell>
          <cell r="CT628" t="b">
            <v>0</v>
          </cell>
          <cell r="CV628" t="b">
            <v>0</v>
          </cell>
          <cell r="CX628" t="b">
            <v>0</v>
          </cell>
          <cell r="CZ628" t="b">
            <v>0</v>
          </cell>
          <cell r="DB628" t="b">
            <v>0</v>
          </cell>
          <cell r="DD628" t="b">
            <v>0</v>
          </cell>
          <cell r="DF628" t="b">
            <v>0</v>
          </cell>
          <cell r="DH628" t="b">
            <v>0</v>
          </cell>
          <cell r="DJ628" t="b">
            <v>0</v>
          </cell>
          <cell r="DL628" t="b">
            <v>0</v>
          </cell>
          <cell r="DN628" t="b">
            <v>0</v>
          </cell>
          <cell r="DP628" t="b">
            <v>0</v>
          </cell>
          <cell r="DV628">
            <v>0</v>
          </cell>
          <cell r="DX628">
            <v>0</v>
          </cell>
          <cell r="DZ628">
            <v>0</v>
          </cell>
          <cell r="EB628">
            <v>0</v>
          </cell>
          <cell r="ED628">
            <v>0</v>
          </cell>
          <cell r="EF628">
            <v>0</v>
          </cell>
          <cell r="EJ628">
            <v>0</v>
          </cell>
          <cell r="EL628">
            <v>0</v>
          </cell>
          <cell r="EN628">
            <v>0</v>
          </cell>
          <cell r="EP628">
            <v>0</v>
          </cell>
          <cell r="ER628">
            <v>0</v>
          </cell>
          <cell r="ET628">
            <v>0</v>
          </cell>
          <cell r="EX628">
            <v>0</v>
          </cell>
          <cell r="EZ628">
            <v>0</v>
          </cell>
          <cell r="FD628">
            <v>0</v>
          </cell>
          <cell r="FF628">
            <v>0</v>
          </cell>
        </row>
        <row r="629">
          <cell r="A629" t="str">
            <v>VKH</v>
          </cell>
          <cell r="B629" t="str">
            <v>DK-West</v>
          </cell>
          <cell r="G629">
            <v>83.52</v>
          </cell>
          <cell r="H629">
            <v>174</v>
          </cell>
          <cell r="AK629">
            <v>24.220799999999997</v>
          </cell>
          <cell r="AL629">
            <v>105.125</v>
          </cell>
          <cell r="AN629">
            <v>0</v>
          </cell>
          <cell r="AO629">
            <v>13.162752000000001</v>
          </cell>
          <cell r="AP629">
            <v>2075.4720000000002</v>
          </cell>
          <cell r="AQ629">
            <v>11.6928</v>
          </cell>
          <cell r="BG629" t="b">
            <v>1</v>
          </cell>
          <cell r="BO629" t="b">
            <v>0</v>
          </cell>
          <cell r="CA629" t="b">
            <v>0</v>
          </cell>
          <cell r="CB629" t="b">
            <v>0</v>
          </cell>
          <cell r="CD629" t="b">
            <v>0</v>
          </cell>
          <cell r="CE629" t="b">
            <v>0</v>
          </cell>
          <cell r="CG629" t="b">
            <v>0</v>
          </cell>
          <cell r="CH629" t="b">
            <v>0</v>
          </cell>
          <cell r="CP629" t="str">
            <v>ECFL1BPD</v>
          </cell>
          <cell r="CT629" t="b">
            <v>0</v>
          </cell>
          <cell r="CV629" t="b">
            <v>0</v>
          </cell>
          <cell r="CX629" t="b">
            <v>0</v>
          </cell>
          <cell r="CZ629" t="b">
            <v>0</v>
          </cell>
          <cell r="DB629" t="b">
            <v>0</v>
          </cell>
          <cell r="DD629" t="b">
            <v>0</v>
          </cell>
          <cell r="DF629" t="b">
            <v>0</v>
          </cell>
          <cell r="DH629" t="b">
            <v>0</v>
          </cell>
          <cell r="DJ629" t="b">
            <v>0</v>
          </cell>
          <cell r="DL629" t="b">
            <v>0</v>
          </cell>
          <cell r="DN629" t="b">
            <v>0</v>
          </cell>
          <cell r="DP629" t="b">
            <v>0</v>
          </cell>
          <cell r="DV629">
            <v>0</v>
          </cell>
          <cell r="DX629">
            <v>0</v>
          </cell>
          <cell r="DZ629">
            <v>0</v>
          </cell>
          <cell r="EB629">
            <v>0</v>
          </cell>
          <cell r="ED629">
            <v>0</v>
          </cell>
          <cell r="EF629">
            <v>0</v>
          </cell>
          <cell r="EJ629">
            <v>0</v>
          </cell>
          <cell r="EL629">
            <v>0</v>
          </cell>
          <cell r="EN629">
            <v>0</v>
          </cell>
          <cell r="EP629">
            <v>0</v>
          </cell>
          <cell r="ER629">
            <v>0</v>
          </cell>
          <cell r="ET629">
            <v>0</v>
          </cell>
          <cell r="EX629">
            <v>0</v>
          </cell>
          <cell r="EZ629">
            <v>0</v>
          </cell>
          <cell r="FD629">
            <v>0</v>
          </cell>
          <cell r="FF629">
            <v>0</v>
          </cell>
        </row>
        <row r="630">
          <cell r="A630" t="str">
            <v>VKH</v>
          </cell>
          <cell r="B630" t="str">
            <v>DK-West</v>
          </cell>
          <cell r="G630">
            <v>83.52</v>
          </cell>
          <cell r="H630">
            <v>174</v>
          </cell>
          <cell r="AK630">
            <v>24.220799999999997</v>
          </cell>
          <cell r="AL630">
            <v>105.125</v>
          </cell>
          <cell r="AN630">
            <v>0</v>
          </cell>
          <cell r="AO630">
            <v>13.162752000000001</v>
          </cell>
          <cell r="AP630">
            <v>2075.4720000000002</v>
          </cell>
          <cell r="AQ630">
            <v>11.6928</v>
          </cell>
          <cell r="BG630" t="b">
            <v>1</v>
          </cell>
          <cell r="BO630" t="b">
            <v>1</v>
          </cell>
          <cell r="CA630" t="b">
            <v>1</v>
          </cell>
          <cell r="CB630" t="b">
            <v>1</v>
          </cell>
          <cell r="CD630" t="b">
            <v>0</v>
          </cell>
          <cell r="CE630" t="b">
            <v>0</v>
          </cell>
          <cell r="CG630" t="b">
            <v>0</v>
          </cell>
          <cell r="CH630" t="b">
            <v>0</v>
          </cell>
          <cell r="CP630" t="str">
            <v>ECWOGBPD</v>
          </cell>
          <cell r="CT630" t="b">
            <v>1</v>
          </cell>
          <cell r="CV630" t="b">
            <v>1</v>
          </cell>
          <cell r="CX630" t="b">
            <v>0</v>
          </cell>
          <cell r="CZ630" t="b">
            <v>0</v>
          </cell>
          <cell r="DB630" t="b">
            <v>0</v>
          </cell>
          <cell r="DD630" t="b">
            <v>0</v>
          </cell>
          <cell r="DF630" t="b">
            <v>1</v>
          </cell>
          <cell r="DH630" t="b">
            <v>1</v>
          </cell>
          <cell r="DJ630" t="b">
            <v>0</v>
          </cell>
          <cell r="DL630" t="b">
            <v>0</v>
          </cell>
          <cell r="DN630" t="b">
            <v>0</v>
          </cell>
          <cell r="DP630" t="b">
            <v>0</v>
          </cell>
          <cell r="DV630">
            <v>83.52</v>
          </cell>
          <cell r="DX630">
            <v>83.52</v>
          </cell>
          <cell r="DZ630">
            <v>0</v>
          </cell>
          <cell r="EB630">
            <v>0</v>
          </cell>
          <cell r="ED630">
            <v>0</v>
          </cell>
          <cell r="EF630">
            <v>0</v>
          </cell>
          <cell r="EJ630">
            <v>174</v>
          </cell>
          <cell r="EL630">
            <v>174</v>
          </cell>
          <cell r="EN630">
            <v>0</v>
          </cell>
          <cell r="EP630">
            <v>0</v>
          </cell>
          <cell r="ER630">
            <v>0</v>
          </cell>
          <cell r="ET630">
            <v>0</v>
          </cell>
          <cell r="EX630">
            <v>0</v>
          </cell>
          <cell r="EZ630">
            <v>0</v>
          </cell>
          <cell r="FD630">
            <v>0</v>
          </cell>
          <cell r="FF630">
            <v>0</v>
          </cell>
        </row>
        <row r="631">
          <cell r="A631" t="str">
            <v>VKH</v>
          </cell>
          <cell r="B631" t="str">
            <v>DK-West</v>
          </cell>
          <cell r="G631">
            <v>83.52</v>
          </cell>
          <cell r="H631">
            <v>174</v>
          </cell>
          <cell r="AK631">
            <v>24.220799999999997</v>
          </cell>
          <cell r="AL631">
            <v>105.125</v>
          </cell>
          <cell r="AN631">
            <v>0</v>
          </cell>
          <cell r="AO631">
            <v>13.162752000000001</v>
          </cell>
          <cell r="AP631">
            <v>2075.4720000000002</v>
          </cell>
          <cell r="AQ631">
            <v>11.6928</v>
          </cell>
          <cell r="BG631" t="b">
            <v>1</v>
          </cell>
          <cell r="BO631" t="b">
            <v>0</v>
          </cell>
          <cell r="CA631" t="b">
            <v>0</v>
          </cell>
          <cell r="CB631" t="b">
            <v>0</v>
          </cell>
          <cell r="CD631" t="b">
            <v>1</v>
          </cell>
          <cell r="CE631" t="b">
            <v>1</v>
          </cell>
          <cell r="CG631" t="b">
            <v>0</v>
          </cell>
          <cell r="CH631" t="b">
            <v>0</v>
          </cell>
          <cell r="CT631" t="b">
            <v>0</v>
          </cell>
          <cell r="CV631" t="b">
            <v>0</v>
          </cell>
          <cell r="CX631" t="b">
            <v>0</v>
          </cell>
          <cell r="CZ631" t="b">
            <v>0</v>
          </cell>
          <cell r="DB631" t="b">
            <v>0</v>
          </cell>
          <cell r="DD631" t="b">
            <v>0</v>
          </cell>
          <cell r="DF631" t="b">
            <v>0</v>
          </cell>
          <cell r="DH631" t="b">
            <v>0</v>
          </cell>
          <cell r="DJ631" t="b">
            <v>0</v>
          </cell>
          <cell r="DL631" t="b">
            <v>0</v>
          </cell>
          <cell r="DN631" t="b">
            <v>0</v>
          </cell>
          <cell r="DP631" t="b">
            <v>0</v>
          </cell>
          <cell r="DV631">
            <v>0</v>
          </cell>
          <cell r="DX631">
            <v>0</v>
          </cell>
          <cell r="DZ631">
            <v>0</v>
          </cell>
          <cell r="EB631">
            <v>0</v>
          </cell>
          <cell r="ED631">
            <v>0</v>
          </cell>
          <cell r="EF631">
            <v>0</v>
          </cell>
          <cell r="EJ631">
            <v>0</v>
          </cell>
          <cell r="EL631">
            <v>0</v>
          </cell>
          <cell r="EN631">
            <v>0</v>
          </cell>
          <cell r="EP631">
            <v>0</v>
          </cell>
          <cell r="ER631">
            <v>0</v>
          </cell>
          <cell r="ET631">
            <v>0</v>
          </cell>
          <cell r="EX631">
            <v>83.52</v>
          </cell>
          <cell r="EZ631">
            <v>174</v>
          </cell>
          <cell r="FD631">
            <v>0</v>
          </cell>
          <cell r="FF631">
            <v>0</v>
          </cell>
        </row>
        <row r="632">
          <cell r="A632" t="str">
            <v>VKH2</v>
          </cell>
          <cell r="B632" t="str">
            <v>DK-West</v>
          </cell>
          <cell r="G632">
            <v>55.769230769230766</v>
          </cell>
          <cell r="H632">
            <v>174</v>
          </cell>
          <cell r="AK632">
            <v>13.245192307692307</v>
          </cell>
          <cell r="AL632">
            <v>128.934</v>
          </cell>
          <cell r="AN632">
            <v>0</v>
          </cell>
          <cell r="AO632">
            <v>9.6201923076923066</v>
          </cell>
          <cell r="AP632">
            <v>1338.4615384615383</v>
          </cell>
          <cell r="AQ632">
            <v>7.8076923076923084</v>
          </cell>
          <cell r="BG632" t="b">
            <v>1</v>
          </cell>
          <cell r="BO632" t="b">
            <v>0</v>
          </cell>
          <cell r="CA632" t="b">
            <v>0</v>
          </cell>
          <cell r="CB632" t="b">
            <v>0</v>
          </cell>
          <cell r="CD632" t="b">
            <v>0</v>
          </cell>
          <cell r="CE632" t="b">
            <v>0</v>
          </cell>
          <cell r="CG632" t="b">
            <v>0</v>
          </cell>
          <cell r="CH632" t="b">
            <v>0</v>
          </cell>
          <cell r="CP632" t="str">
            <v>ECXXXBPD</v>
          </cell>
          <cell r="CT632" t="b">
            <v>0</v>
          </cell>
          <cell r="CV632" t="b">
            <v>0</v>
          </cell>
          <cell r="CX632" t="b">
            <v>1</v>
          </cell>
          <cell r="CZ632" t="b">
            <v>1</v>
          </cell>
          <cell r="DB632" t="b">
            <v>1</v>
          </cell>
          <cell r="DD632" t="b">
            <v>1</v>
          </cell>
          <cell r="DF632" t="b">
            <v>0</v>
          </cell>
          <cell r="DH632" t="b">
            <v>0</v>
          </cell>
          <cell r="DJ632" t="b">
            <v>1</v>
          </cell>
          <cell r="DL632" t="b">
            <v>1</v>
          </cell>
          <cell r="DN632" t="b">
            <v>1</v>
          </cell>
          <cell r="DP632" t="b">
            <v>1</v>
          </cell>
          <cell r="DV632">
            <v>0</v>
          </cell>
          <cell r="DX632">
            <v>0</v>
          </cell>
          <cell r="DZ632">
            <v>0</v>
          </cell>
          <cell r="EB632">
            <v>0</v>
          </cell>
          <cell r="ED632">
            <v>0</v>
          </cell>
          <cell r="EF632">
            <v>0</v>
          </cell>
          <cell r="EJ632">
            <v>0</v>
          </cell>
          <cell r="EL632">
            <v>0</v>
          </cell>
          <cell r="EN632">
            <v>0</v>
          </cell>
          <cell r="EP632">
            <v>0</v>
          </cell>
          <cell r="ER632">
            <v>0</v>
          </cell>
          <cell r="ET632">
            <v>0</v>
          </cell>
          <cell r="EX632">
            <v>0</v>
          </cell>
          <cell r="EZ632">
            <v>0</v>
          </cell>
          <cell r="FD632">
            <v>0</v>
          </cell>
          <cell r="FF632">
            <v>0</v>
          </cell>
        </row>
        <row r="633">
          <cell r="A633" t="str">
            <v>L90_KV_Herning</v>
          </cell>
          <cell r="B633" t="str">
            <v>DK-West</v>
          </cell>
          <cell r="G633">
            <v>3.2183999999999999</v>
          </cell>
          <cell r="H633">
            <v>10.8</v>
          </cell>
          <cell r="AK633">
            <v>0.6694272</v>
          </cell>
          <cell r="AL633">
            <v>7.5382550335570473</v>
          </cell>
          <cell r="AN633">
            <v>0</v>
          </cell>
          <cell r="AO633">
            <v>6.6032878320000004</v>
          </cell>
          <cell r="AP633">
            <v>0</v>
          </cell>
          <cell r="AQ633">
            <v>0.28965599999999997</v>
          </cell>
          <cell r="BG633" t="b">
            <v>1</v>
          </cell>
          <cell r="BO633" t="b">
            <v>0</v>
          </cell>
          <cell r="CA633" t="b">
            <v>0</v>
          </cell>
          <cell r="CB633" t="b">
            <v>0</v>
          </cell>
          <cell r="CD633" t="b">
            <v>0</v>
          </cell>
          <cell r="CE633" t="b">
            <v>0</v>
          </cell>
          <cell r="CG633" t="b">
            <v>0</v>
          </cell>
          <cell r="CH633" t="b">
            <v>0</v>
          </cell>
          <cell r="CP633" t="str">
            <v>ECWSTBPD</v>
          </cell>
          <cell r="CT633" t="b">
            <v>0</v>
          </cell>
          <cell r="CV633" t="b">
            <v>0</v>
          </cell>
          <cell r="CX633" t="b">
            <v>0</v>
          </cell>
          <cell r="CZ633" t="b">
            <v>0</v>
          </cell>
          <cell r="DB633" t="b">
            <v>0</v>
          </cell>
          <cell r="DD633" t="b">
            <v>0</v>
          </cell>
          <cell r="DF633" t="b">
            <v>0</v>
          </cell>
          <cell r="DH633" t="b">
            <v>0</v>
          </cell>
          <cell r="DJ633" t="b">
            <v>0</v>
          </cell>
          <cell r="DL633" t="b">
            <v>0</v>
          </cell>
          <cell r="DN633" t="b">
            <v>0</v>
          </cell>
          <cell r="DP633" t="b">
            <v>0</v>
          </cell>
          <cell r="DV633">
            <v>0</v>
          </cell>
          <cell r="DX633">
            <v>0</v>
          </cell>
          <cell r="DZ633">
            <v>0</v>
          </cell>
          <cell r="EB633">
            <v>0</v>
          </cell>
          <cell r="ED633">
            <v>0</v>
          </cell>
          <cell r="EF633">
            <v>0</v>
          </cell>
          <cell r="EJ633">
            <v>0</v>
          </cell>
          <cell r="EL633">
            <v>0</v>
          </cell>
          <cell r="EN633">
            <v>0</v>
          </cell>
          <cell r="EP633">
            <v>0</v>
          </cell>
          <cell r="ER633">
            <v>0</v>
          </cell>
          <cell r="ET633">
            <v>0</v>
          </cell>
          <cell r="EX633">
            <v>0</v>
          </cell>
          <cell r="EZ633">
            <v>0</v>
          </cell>
          <cell r="FD633">
            <v>0</v>
          </cell>
          <cell r="FF633">
            <v>0</v>
          </cell>
        </row>
        <row r="634">
          <cell r="A634" t="str">
            <v>L90_KV_Herning</v>
          </cell>
          <cell r="B634" t="str">
            <v>DK-West</v>
          </cell>
          <cell r="G634">
            <v>3.2183999999999999</v>
          </cell>
          <cell r="H634">
            <v>10.8</v>
          </cell>
          <cell r="AK634">
            <v>0.6694272</v>
          </cell>
          <cell r="AL634">
            <v>7.5382550335570473</v>
          </cell>
          <cell r="AN634">
            <v>0</v>
          </cell>
          <cell r="AO634">
            <v>6.0662012400000007</v>
          </cell>
          <cell r="AP634">
            <v>0</v>
          </cell>
          <cell r="AQ634">
            <v>0.28965599999999997</v>
          </cell>
          <cell r="BG634" t="b">
            <v>1</v>
          </cell>
          <cell r="BO634" t="b">
            <v>1</v>
          </cell>
          <cell r="CA634" t="b">
            <v>1</v>
          </cell>
          <cell r="CB634" t="b">
            <v>1</v>
          </cell>
          <cell r="CD634" t="b">
            <v>0</v>
          </cell>
          <cell r="CE634" t="b">
            <v>0</v>
          </cell>
          <cell r="CG634" t="b">
            <v>0</v>
          </cell>
          <cell r="CH634" t="b">
            <v>0</v>
          </cell>
          <cell r="CP634" t="str">
            <v>ECWSTBPD</v>
          </cell>
          <cell r="CT634" t="b">
            <v>1</v>
          </cell>
          <cell r="CV634" t="b">
            <v>0</v>
          </cell>
          <cell r="CX634" t="b">
            <v>0</v>
          </cell>
          <cell r="CZ634" t="b">
            <v>0</v>
          </cell>
          <cell r="DB634" t="b">
            <v>0</v>
          </cell>
          <cell r="DD634" t="b">
            <v>0</v>
          </cell>
          <cell r="DF634" t="b">
            <v>1</v>
          </cell>
          <cell r="DH634" t="b">
            <v>0</v>
          </cell>
          <cell r="DJ634" t="b">
            <v>0</v>
          </cell>
          <cell r="DL634" t="b">
            <v>0</v>
          </cell>
          <cell r="DN634" t="b">
            <v>0</v>
          </cell>
          <cell r="DP634" t="b">
            <v>0</v>
          </cell>
          <cell r="DV634">
            <v>3.2183999999999999</v>
          </cell>
          <cell r="DX634">
            <v>0</v>
          </cell>
          <cell r="DZ634">
            <v>0</v>
          </cell>
          <cell r="EB634">
            <v>0</v>
          </cell>
          <cell r="ED634">
            <v>0</v>
          </cell>
          <cell r="EF634">
            <v>0</v>
          </cell>
          <cell r="EJ634">
            <v>10.8</v>
          </cell>
          <cell r="EL634">
            <v>0</v>
          </cell>
          <cell r="EN634">
            <v>0</v>
          </cell>
          <cell r="EP634">
            <v>0</v>
          </cell>
          <cell r="ER634">
            <v>0</v>
          </cell>
          <cell r="ET634">
            <v>0</v>
          </cell>
          <cell r="EX634">
            <v>0</v>
          </cell>
          <cell r="EZ634">
            <v>0</v>
          </cell>
          <cell r="FD634">
            <v>0</v>
          </cell>
          <cell r="FF634">
            <v>0</v>
          </cell>
        </row>
        <row r="635">
          <cell r="A635" t="str">
            <v>L90_KV_Herning</v>
          </cell>
          <cell r="B635" t="str">
            <v>DK-West</v>
          </cell>
          <cell r="G635">
            <v>3.2183999999999999</v>
          </cell>
          <cell r="H635">
            <v>10.8</v>
          </cell>
          <cell r="AK635">
            <v>0.6694272</v>
          </cell>
          <cell r="AL635">
            <v>7.5382550335570473</v>
          </cell>
          <cell r="AN635">
            <v>0</v>
          </cell>
          <cell r="AO635">
            <v>5.965497504</v>
          </cell>
          <cell r="AP635">
            <v>0</v>
          </cell>
          <cell r="AQ635">
            <v>0.28965599999999997</v>
          </cell>
          <cell r="BG635" t="b">
            <v>1</v>
          </cell>
          <cell r="BO635" t="b">
            <v>0</v>
          </cell>
          <cell r="CA635" t="b">
            <v>0</v>
          </cell>
          <cell r="CB635" t="b">
            <v>0</v>
          </cell>
          <cell r="CD635" t="b">
            <v>1</v>
          </cell>
          <cell r="CE635" t="b">
            <v>1</v>
          </cell>
          <cell r="CG635" t="b">
            <v>0</v>
          </cell>
          <cell r="CH635" t="b">
            <v>0</v>
          </cell>
          <cell r="CT635" t="b">
            <v>0</v>
          </cell>
          <cell r="CV635" t="b">
            <v>0</v>
          </cell>
          <cell r="CX635" t="b">
            <v>0</v>
          </cell>
          <cell r="CZ635" t="b">
            <v>0</v>
          </cell>
          <cell r="DB635" t="b">
            <v>0</v>
          </cell>
          <cell r="DD635" t="b">
            <v>0</v>
          </cell>
          <cell r="DF635" t="b">
            <v>0</v>
          </cell>
          <cell r="DH635" t="b">
            <v>0</v>
          </cell>
          <cell r="DJ635" t="b">
            <v>0</v>
          </cell>
          <cell r="DL635" t="b">
            <v>0</v>
          </cell>
          <cell r="DN635" t="b">
            <v>0</v>
          </cell>
          <cell r="DP635" t="b">
            <v>0</v>
          </cell>
          <cell r="DV635">
            <v>0</v>
          </cell>
          <cell r="DX635">
            <v>0</v>
          </cell>
          <cell r="DZ635">
            <v>0</v>
          </cell>
          <cell r="EB635">
            <v>0</v>
          </cell>
          <cell r="ED635">
            <v>0</v>
          </cell>
          <cell r="EF635">
            <v>0</v>
          </cell>
          <cell r="EJ635">
            <v>0</v>
          </cell>
          <cell r="EL635">
            <v>0</v>
          </cell>
          <cell r="EN635">
            <v>0</v>
          </cell>
          <cell r="EP635">
            <v>0</v>
          </cell>
          <cell r="ER635">
            <v>0</v>
          </cell>
          <cell r="ET635">
            <v>0</v>
          </cell>
          <cell r="EX635">
            <v>3.2183999999999999</v>
          </cell>
          <cell r="EZ635">
            <v>10.8</v>
          </cell>
          <cell r="FD635">
            <v>0</v>
          </cell>
          <cell r="FF635">
            <v>0</v>
          </cell>
        </row>
        <row r="636">
          <cell r="A636" t="str">
            <v>L90_KV_Herning2</v>
          </cell>
          <cell r="B636" t="str">
            <v>DK-West</v>
          </cell>
          <cell r="G636">
            <v>3.8644842025123722</v>
          </cell>
          <cell r="H636">
            <v>10.8</v>
          </cell>
          <cell r="AK636">
            <v>0.9398425580510088</v>
          </cell>
          <cell r="AL636">
            <v>7.3403969361702117</v>
          </cell>
          <cell r="AN636">
            <v>0</v>
          </cell>
          <cell r="AO636">
            <v>4.4828016749143513</v>
          </cell>
          <cell r="AP636">
            <v>0</v>
          </cell>
          <cell r="AQ636">
            <v>0.27051389417586602</v>
          </cell>
          <cell r="BG636" t="b">
            <v>1</v>
          </cell>
          <cell r="BO636" t="b">
            <v>0</v>
          </cell>
          <cell r="CA636" t="b">
            <v>0</v>
          </cell>
          <cell r="CB636" t="b">
            <v>0</v>
          </cell>
          <cell r="CD636" t="b">
            <v>0</v>
          </cell>
          <cell r="CE636" t="b">
            <v>0</v>
          </cell>
          <cell r="CG636" t="b">
            <v>0</v>
          </cell>
          <cell r="CH636" t="b">
            <v>0</v>
          </cell>
          <cell r="CP636" t="str">
            <v>ECWSTBPD</v>
          </cell>
          <cell r="CT636" t="b">
            <v>0</v>
          </cell>
          <cell r="CV636" t="b">
            <v>1</v>
          </cell>
          <cell r="CX636" t="b">
            <v>1</v>
          </cell>
          <cell r="CZ636" t="b">
            <v>1</v>
          </cell>
          <cell r="DB636" t="b">
            <v>1</v>
          </cell>
          <cell r="DD636" t="b">
            <v>0</v>
          </cell>
          <cell r="DF636" t="b">
            <v>0</v>
          </cell>
          <cell r="DH636" t="b">
            <v>1</v>
          </cell>
          <cell r="DJ636" t="b">
            <v>1</v>
          </cell>
          <cell r="DL636" t="b">
            <v>1</v>
          </cell>
          <cell r="DN636" t="b">
            <v>1</v>
          </cell>
          <cell r="DP636" t="b">
            <v>0</v>
          </cell>
          <cell r="DV636">
            <v>0</v>
          </cell>
          <cell r="DX636">
            <v>0</v>
          </cell>
          <cell r="DZ636">
            <v>0</v>
          </cell>
          <cell r="EB636">
            <v>0</v>
          </cell>
          <cell r="ED636">
            <v>0</v>
          </cell>
          <cell r="EF636">
            <v>0</v>
          </cell>
          <cell r="EJ636">
            <v>0</v>
          </cell>
          <cell r="EL636">
            <v>0</v>
          </cell>
          <cell r="EN636">
            <v>0</v>
          </cell>
          <cell r="EP636">
            <v>0</v>
          </cell>
          <cell r="ER636">
            <v>0</v>
          </cell>
          <cell r="ET636">
            <v>0</v>
          </cell>
          <cell r="EX636">
            <v>0</v>
          </cell>
          <cell r="EZ636">
            <v>0</v>
          </cell>
          <cell r="FD636">
            <v>0</v>
          </cell>
          <cell r="FF636">
            <v>0</v>
          </cell>
        </row>
        <row r="637">
          <cell r="A637" t="str">
            <v>L90_Kedler_Herning</v>
          </cell>
          <cell r="B637" t="str">
            <v>DK-West</v>
          </cell>
          <cell r="G637">
            <v>0</v>
          </cell>
          <cell r="H637">
            <v>8</v>
          </cell>
          <cell r="AK637">
            <v>0</v>
          </cell>
          <cell r="AL637">
            <v>6.4</v>
          </cell>
          <cell r="AN637">
            <v>0</v>
          </cell>
          <cell r="AO637">
            <v>1.5840000000000001</v>
          </cell>
          <cell r="AP637">
            <v>0</v>
          </cell>
          <cell r="AQ637">
            <v>0.56000000000000005</v>
          </cell>
          <cell r="BG637" t="b">
            <v>1</v>
          </cell>
          <cell r="BO637" t="b">
            <v>0</v>
          </cell>
          <cell r="CA637" t="b">
            <v>0</v>
          </cell>
          <cell r="CB637" t="b">
            <v>0</v>
          </cell>
          <cell r="CD637" t="b">
            <v>0</v>
          </cell>
          <cell r="CE637" t="b">
            <v>0</v>
          </cell>
          <cell r="CG637" t="b">
            <v>0</v>
          </cell>
          <cell r="CH637" t="b">
            <v>0</v>
          </cell>
          <cell r="CP637" t="str">
            <v>EHWSTBOD</v>
          </cell>
          <cell r="CT637" t="b">
            <v>0</v>
          </cell>
          <cell r="CV637" t="b">
            <v>0</v>
          </cell>
          <cell r="CX637" t="b">
            <v>0</v>
          </cell>
          <cell r="CZ637" t="b">
            <v>0</v>
          </cell>
          <cell r="DB637" t="b">
            <v>0</v>
          </cell>
          <cell r="DD637" t="b">
            <v>0</v>
          </cell>
          <cell r="DF637" t="b">
            <v>0</v>
          </cell>
          <cell r="DH637" t="b">
            <v>0</v>
          </cell>
          <cell r="DJ637" t="b">
            <v>0</v>
          </cell>
          <cell r="DL637" t="b">
            <v>0</v>
          </cell>
          <cell r="DN637" t="b">
            <v>0</v>
          </cell>
          <cell r="DP637" t="b">
            <v>0</v>
          </cell>
          <cell r="DV637">
            <v>0</v>
          </cell>
          <cell r="DX637">
            <v>0</v>
          </cell>
          <cell r="DZ637">
            <v>0</v>
          </cell>
          <cell r="EB637">
            <v>0</v>
          </cell>
          <cell r="ED637">
            <v>0</v>
          </cell>
          <cell r="EF637">
            <v>0</v>
          </cell>
          <cell r="EJ637">
            <v>0</v>
          </cell>
          <cell r="EL637">
            <v>0</v>
          </cell>
          <cell r="EN637">
            <v>0</v>
          </cell>
          <cell r="EP637">
            <v>0</v>
          </cell>
          <cell r="ER637">
            <v>0</v>
          </cell>
          <cell r="ET637">
            <v>0</v>
          </cell>
          <cell r="EX637">
            <v>0</v>
          </cell>
          <cell r="EZ637">
            <v>0</v>
          </cell>
          <cell r="FD637">
            <v>0</v>
          </cell>
          <cell r="FF637">
            <v>0</v>
          </cell>
        </row>
        <row r="638">
          <cell r="A638" t="str">
            <v>BiogasKV</v>
          </cell>
          <cell r="B638" t="str">
            <v>DK-West</v>
          </cell>
          <cell r="G638">
            <v>3.0184700000000002</v>
          </cell>
          <cell r="H638">
            <v>4.03</v>
          </cell>
          <cell r="AK638">
            <v>1.1590924800000002</v>
          </cell>
          <cell r="AL638">
            <v>2.0661148197596799</v>
          </cell>
          <cell r="AN638">
            <v>0</v>
          </cell>
          <cell r="AO638">
            <v>0.30184700000000003</v>
          </cell>
          <cell r="AP638">
            <v>90.554100000000005</v>
          </cell>
          <cell r="AQ638">
            <v>0.30184700000000003</v>
          </cell>
          <cell r="BG638" t="b">
            <v>1</v>
          </cell>
          <cell r="BO638" t="b">
            <v>1</v>
          </cell>
          <cell r="CA638" t="b">
            <v>1</v>
          </cell>
          <cell r="CB638" t="b">
            <v>1</v>
          </cell>
          <cell r="CD638" t="b">
            <v>0</v>
          </cell>
          <cell r="CE638" t="b">
            <v>0</v>
          </cell>
          <cell r="CG638" t="b">
            <v>0</v>
          </cell>
          <cell r="CH638" t="b">
            <v>0</v>
          </cell>
          <cell r="CP638" t="str">
            <v>ECBGAEND</v>
          </cell>
          <cell r="CT638" t="b">
            <v>1</v>
          </cell>
          <cell r="CV638" t="b">
            <v>1</v>
          </cell>
          <cell r="CX638" t="b">
            <v>1</v>
          </cell>
          <cell r="CZ638" t="b">
            <v>1</v>
          </cell>
          <cell r="DB638" t="b">
            <v>0</v>
          </cell>
          <cell r="DD638" t="b">
            <v>0</v>
          </cell>
          <cell r="DF638" t="b">
            <v>1</v>
          </cell>
          <cell r="DH638" t="b">
            <v>1</v>
          </cell>
          <cell r="DJ638" t="b">
            <v>1</v>
          </cell>
          <cell r="DL638" t="b">
            <v>1</v>
          </cell>
          <cell r="DN638" t="b">
            <v>0</v>
          </cell>
          <cell r="DP638" t="b">
            <v>0</v>
          </cell>
          <cell r="DV638">
            <v>3.0184700000000002</v>
          </cell>
          <cell r="DX638">
            <v>3.0184700000000002</v>
          </cell>
          <cell r="DZ638">
            <v>3.0184700000000002</v>
          </cell>
          <cell r="EB638">
            <v>3.0184700000000002</v>
          </cell>
          <cell r="ED638">
            <v>0</v>
          </cell>
          <cell r="EF638">
            <v>0</v>
          </cell>
          <cell r="EJ638">
            <v>4.03</v>
          </cell>
          <cell r="EL638">
            <v>4.03</v>
          </cell>
          <cell r="EN638">
            <v>4.03</v>
          </cell>
          <cell r="EP638">
            <v>4.03</v>
          </cell>
          <cell r="ER638">
            <v>0</v>
          </cell>
          <cell r="ET638">
            <v>0</v>
          </cell>
          <cell r="EX638">
            <v>0</v>
          </cell>
          <cell r="EZ638">
            <v>0</v>
          </cell>
          <cell r="FD638">
            <v>0</v>
          </cell>
          <cell r="FF638">
            <v>0</v>
          </cell>
        </row>
        <row r="639">
          <cell r="A639" t="str">
            <v>BiogasKedel</v>
          </cell>
          <cell r="B639" t="str">
            <v>DK-West</v>
          </cell>
          <cell r="G639">
            <v>0</v>
          </cell>
          <cell r="H639">
            <v>6</v>
          </cell>
          <cell r="AK639">
            <v>0</v>
          </cell>
          <cell r="AL639">
            <v>5.6639999999999997</v>
          </cell>
          <cell r="AN639">
            <v>0</v>
          </cell>
          <cell r="AO639">
            <v>0</v>
          </cell>
          <cell r="AP639">
            <v>64.800000000000011</v>
          </cell>
          <cell r="AQ639">
            <v>0</v>
          </cell>
          <cell r="BG639" t="b">
            <v>1</v>
          </cell>
          <cell r="BO639" t="b">
            <v>1</v>
          </cell>
          <cell r="CA639" t="b">
            <v>0</v>
          </cell>
          <cell r="CB639" t="b">
            <v>1</v>
          </cell>
          <cell r="CD639" t="b">
            <v>0</v>
          </cell>
          <cell r="CE639" t="b">
            <v>0</v>
          </cell>
          <cell r="CG639" t="b">
            <v>0</v>
          </cell>
          <cell r="CH639" t="b">
            <v>0</v>
          </cell>
          <cell r="CP639" t="str">
            <v>EHBGABOD</v>
          </cell>
          <cell r="CT639" t="b">
            <v>0</v>
          </cell>
          <cell r="CV639" t="b">
            <v>0</v>
          </cell>
          <cell r="CX639" t="b">
            <v>0</v>
          </cell>
          <cell r="CZ639" t="b">
            <v>0</v>
          </cell>
          <cell r="DB639" t="b">
            <v>0</v>
          </cell>
          <cell r="DD639" t="b">
            <v>0</v>
          </cell>
          <cell r="DF639" t="b">
            <v>1</v>
          </cell>
          <cell r="DH639" t="b">
            <v>1</v>
          </cell>
          <cell r="DJ639" t="b">
            <v>1</v>
          </cell>
          <cell r="DL639" t="b">
            <v>1</v>
          </cell>
          <cell r="DN639" t="b">
            <v>0</v>
          </cell>
          <cell r="DP639" t="b">
            <v>0</v>
          </cell>
          <cell r="DV639">
            <v>0</v>
          </cell>
          <cell r="DX639">
            <v>0</v>
          </cell>
          <cell r="DZ639">
            <v>0</v>
          </cell>
          <cell r="EB639">
            <v>0</v>
          </cell>
          <cell r="ED639">
            <v>0</v>
          </cell>
          <cell r="EF639">
            <v>0</v>
          </cell>
          <cell r="EJ639">
            <v>6</v>
          </cell>
          <cell r="EL639">
            <v>6</v>
          </cell>
          <cell r="EN639">
            <v>6</v>
          </cell>
          <cell r="EP639">
            <v>6</v>
          </cell>
          <cell r="ER639">
            <v>0</v>
          </cell>
          <cell r="ET639">
            <v>0</v>
          </cell>
          <cell r="EX639">
            <v>0</v>
          </cell>
          <cell r="EZ639">
            <v>0</v>
          </cell>
          <cell r="FD639">
            <v>0</v>
          </cell>
          <cell r="FF639">
            <v>0</v>
          </cell>
        </row>
        <row r="640">
          <cell r="A640" t="str">
            <v>KedlerHerning</v>
          </cell>
          <cell r="B640" t="str">
            <v>DK-West</v>
          </cell>
          <cell r="G640">
            <v>0</v>
          </cell>
          <cell r="H640">
            <v>275</v>
          </cell>
          <cell r="AK640">
            <v>0</v>
          </cell>
          <cell r="AL640">
            <v>252.17500000000001</v>
          </cell>
          <cell r="AN640">
            <v>0</v>
          </cell>
          <cell r="AO640">
            <v>5.5000000000000005E-3</v>
          </cell>
          <cell r="AP640">
            <v>2997.5</v>
          </cell>
          <cell r="AQ640">
            <v>0</v>
          </cell>
          <cell r="BG640" t="b">
            <v>1</v>
          </cell>
          <cell r="BO640" t="b">
            <v>0</v>
          </cell>
          <cell r="CA640" t="b">
            <v>0</v>
          </cell>
          <cell r="CB640" t="b">
            <v>0</v>
          </cell>
          <cell r="CD640" t="b">
            <v>0</v>
          </cell>
          <cell r="CE640" t="b">
            <v>0</v>
          </cell>
          <cell r="CG640" t="b">
            <v>0</v>
          </cell>
          <cell r="CH640" t="b">
            <v>0</v>
          </cell>
          <cell r="CP640" t="str">
            <v>EHGASBOD</v>
          </cell>
          <cell r="CT640" t="b">
            <v>0</v>
          </cell>
          <cell r="CV640" t="b">
            <v>0</v>
          </cell>
          <cell r="CX640" t="b">
            <v>0</v>
          </cell>
          <cell r="CZ640" t="b">
            <v>0</v>
          </cell>
          <cell r="DB640" t="b">
            <v>0</v>
          </cell>
          <cell r="DD640" t="b">
            <v>0</v>
          </cell>
          <cell r="DF640" t="b">
            <v>0</v>
          </cell>
          <cell r="DH640" t="b">
            <v>0</v>
          </cell>
          <cell r="DJ640" t="b">
            <v>0</v>
          </cell>
          <cell r="DL640" t="b">
            <v>0</v>
          </cell>
          <cell r="DN640" t="b">
            <v>0</v>
          </cell>
          <cell r="DP640" t="b">
            <v>0</v>
          </cell>
          <cell r="DV640">
            <v>0</v>
          </cell>
          <cell r="DX640">
            <v>0</v>
          </cell>
          <cell r="DZ640">
            <v>0</v>
          </cell>
          <cell r="EB640">
            <v>0</v>
          </cell>
          <cell r="ED640">
            <v>0</v>
          </cell>
          <cell r="EF640">
            <v>0</v>
          </cell>
          <cell r="EJ640">
            <v>0</v>
          </cell>
          <cell r="EL640">
            <v>0</v>
          </cell>
          <cell r="EN640">
            <v>0</v>
          </cell>
          <cell r="EP640">
            <v>0</v>
          </cell>
          <cell r="ER640">
            <v>0</v>
          </cell>
          <cell r="ET640">
            <v>0</v>
          </cell>
          <cell r="EX640">
            <v>0</v>
          </cell>
          <cell r="EZ640">
            <v>0</v>
          </cell>
          <cell r="FD640">
            <v>0</v>
          </cell>
          <cell r="FF640">
            <v>0</v>
          </cell>
        </row>
        <row r="641">
          <cell r="A641" t="str">
            <v>KedlerHerning</v>
          </cell>
          <cell r="B641" t="str">
            <v>DK-West</v>
          </cell>
          <cell r="G641">
            <v>0</v>
          </cell>
          <cell r="H641">
            <v>275</v>
          </cell>
          <cell r="AK641">
            <v>0</v>
          </cell>
          <cell r="AL641">
            <v>252.17500000000001</v>
          </cell>
          <cell r="AN641">
            <v>0</v>
          </cell>
          <cell r="AO641">
            <v>5.5000000000000005E-3</v>
          </cell>
          <cell r="AP641">
            <v>2997.5</v>
          </cell>
          <cell r="AQ641">
            <v>0</v>
          </cell>
          <cell r="BG641" t="b">
            <v>1</v>
          </cell>
          <cell r="BO641" t="b">
            <v>1</v>
          </cell>
          <cell r="CA641" t="b">
            <v>0</v>
          </cell>
          <cell r="CB641" t="b">
            <v>1</v>
          </cell>
          <cell r="CD641" t="b">
            <v>0</v>
          </cell>
          <cell r="CE641" t="b">
            <v>0</v>
          </cell>
          <cell r="CG641" t="b">
            <v>0</v>
          </cell>
          <cell r="CH641" t="b">
            <v>0</v>
          </cell>
          <cell r="CP641" t="str">
            <v>EHGASBOD</v>
          </cell>
          <cell r="CT641" t="b">
            <v>0</v>
          </cell>
          <cell r="CV641" t="b">
            <v>0</v>
          </cell>
          <cell r="CX641" t="b">
            <v>0</v>
          </cell>
          <cell r="CZ641" t="b">
            <v>0</v>
          </cell>
          <cell r="DB641" t="b">
            <v>0</v>
          </cell>
          <cell r="DD641" t="b">
            <v>0</v>
          </cell>
          <cell r="DF641" t="b">
            <v>1</v>
          </cell>
          <cell r="DH641" t="b">
            <v>1</v>
          </cell>
          <cell r="DJ641" t="b">
            <v>1</v>
          </cell>
          <cell r="DL641" t="b">
            <v>1</v>
          </cell>
          <cell r="DN641" t="b">
            <v>0</v>
          </cell>
          <cell r="DP641" t="b">
            <v>0</v>
          </cell>
          <cell r="DV641">
            <v>0</v>
          </cell>
          <cell r="DX641">
            <v>0</v>
          </cell>
          <cell r="DZ641">
            <v>0</v>
          </cell>
          <cell r="EB641">
            <v>0</v>
          </cell>
          <cell r="ED641">
            <v>0</v>
          </cell>
          <cell r="EF641">
            <v>0</v>
          </cell>
          <cell r="EJ641">
            <v>275</v>
          </cell>
          <cell r="EL641">
            <v>275</v>
          </cell>
          <cell r="EN641">
            <v>275</v>
          </cell>
          <cell r="EP641">
            <v>275</v>
          </cell>
          <cell r="ER641">
            <v>0</v>
          </cell>
          <cell r="ET641">
            <v>0</v>
          </cell>
          <cell r="EX641">
            <v>0</v>
          </cell>
          <cell r="EZ641">
            <v>0</v>
          </cell>
          <cell r="FD641">
            <v>0</v>
          </cell>
          <cell r="FF641">
            <v>0</v>
          </cell>
        </row>
        <row r="642">
          <cell r="A642" t="str">
            <v>VarmelagerHerning</v>
          </cell>
          <cell r="B642" t="str">
            <v>DK-West</v>
          </cell>
          <cell r="G642">
            <v>0</v>
          </cell>
          <cell r="H642">
            <v>191.66666666666669</v>
          </cell>
          <cell r="AK642">
            <v>0</v>
          </cell>
          <cell r="AL642">
            <v>0</v>
          </cell>
          <cell r="AN642">
            <v>0</v>
          </cell>
          <cell r="AO642">
            <v>0</v>
          </cell>
          <cell r="AP642">
            <v>0</v>
          </cell>
          <cell r="AQ642">
            <v>0</v>
          </cell>
          <cell r="BG642" t="b">
            <v>0</v>
          </cell>
          <cell r="BO642" t="b">
            <v>0</v>
          </cell>
          <cell r="CA642" t="b">
            <v>0</v>
          </cell>
          <cell r="CB642" t="b">
            <v>0</v>
          </cell>
          <cell r="CD642" t="b">
            <v>0</v>
          </cell>
          <cell r="CE642" t="b">
            <v>0</v>
          </cell>
          <cell r="CG642" t="b">
            <v>0</v>
          </cell>
          <cell r="CH642" t="b">
            <v>0</v>
          </cell>
          <cell r="CP642">
            <v>0</v>
          </cell>
          <cell r="CT642" t="b">
            <v>0</v>
          </cell>
          <cell r="CV642" t="b">
            <v>0</v>
          </cell>
          <cell r="CX642" t="b">
            <v>0</v>
          </cell>
          <cell r="CZ642" t="b">
            <v>0</v>
          </cell>
          <cell r="DB642" t="b">
            <v>0</v>
          </cell>
          <cell r="DD642" t="b">
            <v>0</v>
          </cell>
          <cell r="DF642" t="b">
            <v>0</v>
          </cell>
          <cell r="DH642" t="b">
            <v>0</v>
          </cell>
          <cell r="DJ642" t="b">
            <v>0</v>
          </cell>
          <cell r="DL642" t="b">
            <v>0</v>
          </cell>
          <cell r="DN642" t="b">
            <v>0</v>
          </cell>
          <cell r="DP642" t="b">
            <v>0</v>
          </cell>
          <cell r="DV642">
            <v>0</v>
          </cell>
          <cell r="DX642">
            <v>0</v>
          </cell>
          <cell r="DZ642">
            <v>0</v>
          </cell>
          <cell r="EB642">
            <v>0</v>
          </cell>
          <cell r="ED642">
            <v>0</v>
          </cell>
          <cell r="EF642">
            <v>0</v>
          </cell>
          <cell r="EJ642">
            <v>0</v>
          </cell>
          <cell r="EL642">
            <v>0</v>
          </cell>
          <cell r="EN642">
            <v>0</v>
          </cell>
          <cell r="EP642">
            <v>0</v>
          </cell>
          <cell r="ER642">
            <v>0</v>
          </cell>
          <cell r="ET642">
            <v>0</v>
          </cell>
          <cell r="EX642">
            <v>0</v>
          </cell>
          <cell r="EZ642">
            <v>0</v>
          </cell>
          <cell r="FD642">
            <v>0</v>
          </cell>
          <cell r="FF642">
            <v>0</v>
          </cell>
        </row>
        <row r="643">
          <cell r="A643" t="str">
            <v>ElkedelHerning</v>
          </cell>
          <cell r="B643" t="str">
            <v>DK-West</v>
          </cell>
          <cell r="G643" t="e">
            <v>#VALUE!</v>
          </cell>
          <cell r="H643">
            <v>43.5</v>
          </cell>
          <cell r="AK643">
            <v>0</v>
          </cell>
          <cell r="AL643">
            <v>0</v>
          </cell>
          <cell r="AN643">
            <v>0</v>
          </cell>
          <cell r="AO643">
            <v>0</v>
          </cell>
          <cell r="AP643">
            <v>0</v>
          </cell>
          <cell r="AQ643">
            <v>0</v>
          </cell>
          <cell r="BG643" t="b">
            <v>0</v>
          </cell>
          <cell r="BO643" t="b">
            <v>0</v>
          </cell>
          <cell r="CA643" t="b">
            <v>0</v>
          </cell>
          <cell r="CB643" t="b">
            <v>0</v>
          </cell>
          <cell r="CD643" t="b">
            <v>0</v>
          </cell>
          <cell r="CE643" t="b">
            <v>0</v>
          </cell>
          <cell r="CG643" t="b">
            <v>0</v>
          </cell>
          <cell r="CH643" t="b">
            <v>0</v>
          </cell>
          <cell r="CP643">
            <v>0</v>
          </cell>
          <cell r="CT643" t="b">
            <v>0</v>
          </cell>
          <cell r="CV643" t="b">
            <v>0</v>
          </cell>
          <cell r="CX643" t="b">
            <v>0</v>
          </cell>
          <cell r="CZ643" t="b">
            <v>0</v>
          </cell>
          <cell r="DB643" t="b">
            <v>0</v>
          </cell>
          <cell r="DD643" t="b">
            <v>0</v>
          </cell>
          <cell r="DF643" t="b">
            <v>0</v>
          </cell>
          <cell r="DH643" t="b">
            <v>0</v>
          </cell>
          <cell r="DJ643" t="b">
            <v>0</v>
          </cell>
          <cell r="DL643" t="b">
            <v>0</v>
          </cell>
          <cell r="DN643" t="b">
            <v>0</v>
          </cell>
          <cell r="DP643" t="b">
            <v>0</v>
          </cell>
          <cell r="DV643">
            <v>0</v>
          </cell>
          <cell r="DX643">
            <v>0</v>
          </cell>
          <cell r="DZ643">
            <v>0</v>
          </cell>
          <cell r="EB643">
            <v>0</v>
          </cell>
          <cell r="ED643">
            <v>0</v>
          </cell>
          <cell r="EF643">
            <v>0</v>
          </cell>
          <cell r="EJ643">
            <v>0</v>
          </cell>
          <cell r="EL643">
            <v>0</v>
          </cell>
          <cell r="EN643">
            <v>0</v>
          </cell>
          <cell r="EP643">
            <v>0</v>
          </cell>
          <cell r="ER643">
            <v>0</v>
          </cell>
          <cell r="ET643">
            <v>0</v>
          </cell>
          <cell r="EX643">
            <v>0</v>
          </cell>
          <cell r="EZ643">
            <v>0</v>
          </cell>
          <cell r="FD643">
            <v>0</v>
          </cell>
          <cell r="FF643">
            <v>0</v>
          </cell>
        </row>
        <row r="644">
          <cell r="A644" t="str">
            <v>Odense_AffKV</v>
          </cell>
          <cell r="B644" t="str">
            <v>DK-West</v>
          </cell>
          <cell r="G644">
            <v>8.4969999999999999</v>
          </cell>
          <cell r="H644">
            <v>29</v>
          </cell>
          <cell r="AK644">
            <v>1.6994</v>
          </cell>
          <cell r="AL644">
            <v>19.795221843003418</v>
          </cell>
          <cell r="AN644">
            <v>0</v>
          </cell>
          <cell r="AO644">
            <v>17.256302390000002</v>
          </cell>
          <cell r="AP644">
            <v>0</v>
          </cell>
          <cell r="AQ644">
            <v>0.76472999999999991</v>
          </cell>
          <cell r="BG644" t="b">
            <v>1</v>
          </cell>
          <cell r="BO644" t="b">
            <v>0</v>
          </cell>
          <cell r="CA644" t="b">
            <v>0</v>
          </cell>
          <cell r="CB644" t="b">
            <v>0</v>
          </cell>
          <cell r="CD644" t="b">
            <v>0</v>
          </cell>
          <cell r="CE644" t="b">
            <v>0</v>
          </cell>
          <cell r="CG644" t="b">
            <v>0</v>
          </cell>
          <cell r="CH644" t="b">
            <v>0</v>
          </cell>
          <cell r="CP644" t="str">
            <v>ECWSTBPC</v>
          </cell>
          <cell r="CT644" t="b">
            <v>0</v>
          </cell>
          <cell r="CV644" t="b">
            <v>0</v>
          </cell>
          <cell r="CX644" t="b">
            <v>0</v>
          </cell>
          <cell r="CZ644" t="b">
            <v>0</v>
          </cell>
          <cell r="DB644" t="b">
            <v>0</v>
          </cell>
          <cell r="DD644" t="b">
            <v>0</v>
          </cell>
          <cell r="DF644" t="b">
            <v>0</v>
          </cell>
          <cell r="DH644" t="b">
            <v>0</v>
          </cell>
          <cell r="DJ644" t="b">
            <v>0</v>
          </cell>
          <cell r="DL644" t="b">
            <v>0</v>
          </cell>
          <cell r="DN644" t="b">
            <v>0</v>
          </cell>
          <cell r="DP644" t="b">
            <v>0</v>
          </cell>
          <cell r="DV644">
            <v>0</v>
          </cell>
          <cell r="DX644">
            <v>0</v>
          </cell>
          <cell r="DZ644">
            <v>0</v>
          </cell>
          <cell r="EB644">
            <v>0</v>
          </cell>
          <cell r="ED644">
            <v>0</v>
          </cell>
          <cell r="EF644">
            <v>0</v>
          </cell>
          <cell r="EJ644">
            <v>0</v>
          </cell>
          <cell r="EL644">
            <v>0</v>
          </cell>
          <cell r="EN644">
            <v>0</v>
          </cell>
          <cell r="EP644">
            <v>0</v>
          </cell>
          <cell r="ER644">
            <v>0</v>
          </cell>
          <cell r="ET644">
            <v>0</v>
          </cell>
          <cell r="EX644">
            <v>0</v>
          </cell>
          <cell r="EZ644">
            <v>0</v>
          </cell>
          <cell r="FD644">
            <v>0</v>
          </cell>
          <cell r="FF644">
            <v>0</v>
          </cell>
        </row>
        <row r="645">
          <cell r="A645" t="str">
            <v>Odense_AffKV</v>
          </cell>
          <cell r="B645" t="str">
            <v>DK-West</v>
          </cell>
          <cell r="G645">
            <v>18.751999999999999</v>
          </cell>
          <cell r="H645">
            <v>64</v>
          </cell>
          <cell r="AK645">
            <v>3.7504</v>
          </cell>
          <cell r="AL645">
            <v>43.68600682593857</v>
          </cell>
          <cell r="AN645">
            <v>0</v>
          </cell>
          <cell r="AO645">
            <v>37.3005408</v>
          </cell>
          <cell r="AP645">
            <v>0</v>
          </cell>
          <cell r="AQ645">
            <v>1.6876799999999998</v>
          </cell>
          <cell r="BG645" t="b">
            <v>1</v>
          </cell>
          <cell r="BO645" t="b">
            <v>0</v>
          </cell>
          <cell r="CA645" t="b">
            <v>0</v>
          </cell>
          <cell r="CB645" t="b">
            <v>0</v>
          </cell>
          <cell r="CD645" t="b">
            <v>0</v>
          </cell>
          <cell r="CE645" t="b">
            <v>0</v>
          </cell>
          <cell r="CG645" t="b">
            <v>0</v>
          </cell>
          <cell r="CH645" t="b">
            <v>0</v>
          </cell>
          <cell r="CP645" t="str">
            <v>ECWSTBPC</v>
          </cell>
          <cell r="CT645" t="b">
            <v>0</v>
          </cell>
          <cell r="CV645" t="b">
            <v>0</v>
          </cell>
          <cell r="CX645" t="b">
            <v>0</v>
          </cell>
          <cell r="CZ645" t="b">
            <v>0</v>
          </cell>
          <cell r="DB645" t="b">
            <v>0</v>
          </cell>
          <cell r="DD645" t="b">
            <v>0</v>
          </cell>
          <cell r="DF645" t="b">
            <v>0</v>
          </cell>
          <cell r="DH645" t="b">
            <v>0</v>
          </cell>
          <cell r="DJ645" t="b">
            <v>0</v>
          </cell>
          <cell r="DL645" t="b">
            <v>0</v>
          </cell>
          <cell r="DN645" t="b">
            <v>0</v>
          </cell>
          <cell r="DP645" t="b">
            <v>0</v>
          </cell>
          <cell r="DV645">
            <v>0</v>
          </cell>
          <cell r="DX645">
            <v>0</v>
          </cell>
          <cell r="DZ645">
            <v>0</v>
          </cell>
          <cell r="EB645">
            <v>0</v>
          </cell>
          <cell r="ED645">
            <v>0</v>
          </cell>
          <cell r="EF645">
            <v>0</v>
          </cell>
          <cell r="EJ645">
            <v>0</v>
          </cell>
          <cell r="EL645">
            <v>0</v>
          </cell>
          <cell r="EN645">
            <v>0</v>
          </cell>
          <cell r="EP645">
            <v>0</v>
          </cell>
          <cell r="ER645">
            <v>0</v>
          </cell>
          <cell r="ET645">
            <v>0</v>
          </cell>
          <cell r="EX645">
            <v>0</v>
          </cell>
          <cell r="EZ645">
            <v>0</v>
          </cell>
          <cell r="FD645">
            <v>0</v>
          </cell>
          <cell r="FF645">
            <v>0</v>
          </cell>
        </row>
        <row r="646">
          <cell r="A646" t="str">
            <v>Odense_AffKV</v>
          </cell>
          <cell r="B646" t="str">
            <v>DK-West</v>
          </cell>
          <cell r="G646">
            <v>18.751999999999999</v>
          </cell>
          <cell r="H646">
            <v>64</v>
          </cell>
          <cell r="AK646">
            <v>3.7504</v>
          </cell>
          <cell r="AL646">
            <v>43.68600682593857</v>
          </cell>
          <cell r="AN646">
            <v>0</v>
          </cell>
          <cell r="AO646">
            <v>36.322623999999998</v>
          </cell>
          <cell r="AP646">
            <v>0</v>
          </cell>
          <cell r="AQ646">
            <v>1.6876799999999998</v>
          </cell>
          <cell r="BG646" t="b">
            <v>1</v>
          </cell>
          <cell r="BO646" t="b">
            <v>0</v>
          </cell>
          <cell r="CA646" t="b">
            <v>0</v>
          </cell>
          <cell r="CB646" t="b">
            <v>0</v>
          </cell>
          <cell r="CD646" t="b">
            <v>0</v>
          </cell>
          <cell r="CE646" t="b">
            <v>0</v>
          </cell>
          <cell r="CG646" t="b">
            <v>0</v>
          </cell>
          <cell r="CH646" t="b">
            <v>0</v>
          </cell>
          <cell r="CP646" t="str">
            <v>ECWSTBPC</v>
          </cell>
          <cell r="CT646" t="b">
            <v>0</v>
          </cell>
          <cell r="CV646" t="b">
            <v>0</v>
          </cell>
          <cell r="CX646" t="b">
            <v>0</v>
          </cell>
          <cell r="CZ646" t="b">
            <v>0</v>
          </cell>
          <cell r="DB646" t="b">
            <v>0</v>
          </cell>
          <cell r="DD646" t="b">
            <v>0</v>
          </cell>
          <cell r="DF646" t="b">
            <v>0</v>
          </cell>
          <cell r="DH646" t="b">
            <v>0</v>
          </cell>
          <cell r="DJ646" t="b">
            <v>0</v>
          </cell>
          <cell r="DL646" t="b">
            <v>0</v>
          </cell>
          <cell r="DN646" t="b">
            <v>0</v>
          </cell>
          <cell r="DP646" t="b">
            <v>0</v>
          </cell>
          <cell r="DV646">
            <v>0</v>
          </cell>
          <cell r="DX646">
            <v>0</v>
          </cell>
          <cell r="DZ646">
            <v>0</v>
          </cell>
          <cell r="EB646">
            <v>0</v>
          </cell>
          <cell r="ED646">
            <v>0</v>
          </cell>
          <cell r="EF646">
            <v>0</v>
          </cell>
          <cell r="EJ646">
            <v>0</v>
          </cell>
          <cell r="EL646">
            <v>0</v>
          </cell>
          <cell r="EN646">
            <v>0</v>
          </cell>
          <cell r="EP646">
            <v>0</v>
          </cell>
          <cell r="ER646">
            <v>0</v>
          </cell>
          <cell r="ET646">
            <v>0</v>
          </cell>
          <cell r="EX646">
            <v>0</v>
          </cell>
          <cell r="EZ646">
            <v>0</v>
          </cell>
          <cell r="FD646">
            <v>0</v>
          </cell>
          <cell r="FF646">
            <v>0</v>
          </cell>
        </row>
        <row r="647">
          <cell r="A647" t="str">
            <v>Odense_AffKV</v>
          </cell>
          <cell r="B647" t="str">
            <v>DK-West</v>
          </cell>
          <cell r="G647">
            <v>18.751999999999999</v>
          </cell>
          <cell r="H647">
            <v>64</v>
          </cell>
          <cell r="AK647">
            <v>3.7504</v>
          </cell>
          <cell r="AL647">
            <v>43.68600682593857</v>
          </cell>
          <cell r="AN647">
            <v>0</v>
          </cell>
          <cell r="AO647">
            <v>35.344707200000002</v>
          </cell>
          <cell r="AP647">
            <v>0</v>
          </cell>
          <cell r="AQ647">
            <v>1.6876799999999998</v>
          </cell>
          <cell r="BG647" t="b">
            <v>1</v>
          </cell>
          <cell r="BO647" t="b">
            <v>1</v>
          </cell>
          <cell r="CA647" t="b">
            <v>1</v>
          </cell>
          <cell r="CB647" t="b">
            <v>1</v>
          </cell>
          <cell r="CD647" t="b">
            <v>0</v>
          </cell>
          <cell r="CE647" t="b">
            <v>0</v>
          </cell>
          <cell r="CG647" t="b">
            <v>0</v>
          </cell>
          <cell r="CH647" t="b">
            <v>0</v>
          </cell>
          <cell r="CP647" t="str">
            <v>ECWSTBPC</v>
          </cell>
          <cell r="CT647" t="b">
            <v>1</v>
          </cell>
          <cell r="CV647" t="b">
            <v>1</v>
          </cell>
          <cell r="CX647" t="b">
            <v>0</v>
          </cell>
          <cell r="CZ647" t="b">
            <v>0</v>
          </cell>
          <cell r="DB647" t="b">
            <v>0</v>
          </cell>
          <cell r="DD647" t="b">
            <v>0</v>
          </cell>
          <cell r="DF647" t="b">
            <v>1</v>
          </cell>
          <cell r="DH647" t="b">
            <v>1</v>
          </cell>
          <cell r="DJ647" t="b">
            <v>0</v>
          </cell>
          <cell r="DL647" t="b">
            <v>0</v>
          </cell>
          <cell r="DN647" t="b">
            <v>0</v>
          </cell>
          <cell r="DP647" t="b">
            <v>0</v>
          </cell>
          <cell r="DV647">
            <v>18.751999999999999</v>
          </cell>
          <cell r="DX647">
            <v>18.751999999999999</v>
          </cell>
          <cell r="DZ647">
            <v>0</v>
          </cell>
          <cell r="EB647">
            <v>0</v>
          </cell>
          <cell r="ED647">
            <v>0</v>
          </cell>
          <cell r="EF647">
            <v>0</v>
          </cell>
          <cell r="EJ647">
            <v>64</v>
          </cell>
          <cell r="EL647">
            <v>64</v>
          </cell>
          <cell r="EN647">
            <v>0</v>
          </cell>
          <cell r="EP647">
            <v>0</v>
          </cell>
          <cell r="ER647">
            <v>0</v>
          </cell>
          <cell r="ET647">
            <v>0</v>
          </cell>
          <cell r="EX647">
            <v>0</v>
          </cell>
          <cell r="EZ647">
            <v>0</v>
          </cell>
          <cell r="FD647">
            <v>0</v>
          </cell>
          <cell r="FF647">
            <v>0</v>
          </cell>
        </row>
        <row r="648">
          <cell r="A648" t="str">
            <v>Odense_AffKV</v>
          </cell>
          <cell r="B648" t="str">
            <v>DK-West</v>
          </cell>
          <cell r="G648">
            <v>18.751999999999999</v>
          </cell>
          <cell r="H648">
            <v>64</v>
          </cell>
          <cell r="AK648">
            <v>3.7504</v>
          </cell>
          <cell r="AL648">
            <v>43.68600682593857</v>
          </cell>
          <cell r="AN648">
            <v>0</v>
          </cell>
          <cell r="AO648">
            <v>34.75795712</v>
          </cell>
          <cell r="AP648">
            <v>0</v>
          </cell>
          <cell r="AQ648">
            <v>1.6876799999999998</v>
          </cell>
          <cell r="BG648" t="b">
            <v>1</v>
          </cell>
          <cell r="BO648" t="b">
            <v>0</v>
          </cell>
          <cell r="CA648" t="b">
            <v>0</v>
          </cell>
          <cell r="CB648" t="b">
            <v>0</v>
          </cell>
          <cell r="CD648" t="b">
            <v>1</v>
          </cell>
          <cell r="CE648" t="b">
            <v>1</v>
          </cell>
          <cell r="CG648" t="b">
            <v>0</v>
          </cell>
          <cell r="CH648" t="b">
            <v>0</v>
          </cell>
          <cell r="CT648" t="b">
            <v>0</v>
          </cell>
          <cell r="CV648" t="b">
            <v>0</v>
          </cell>
          <cell r="CX648" t="b">
            <v>0</v>
          </cell>
          <cell r="CZ648" t="b">
            <v>0</v>
          </cell>
          <cell r="DB648" t="b">
            <v>0</v>
          </cell>
          <cell r="DD648" t="b">
            <v>0</v>
          </cell>
          <cell r="DF648" t="b">
            <v>0</v>
          </cell>
          <cell r="DH648" t="b">
            <v>0</v>
          </cell>
          <cell r="DJ648" t="b">
            <v>0</v>
          </cell>
          <cell r="DL648" t="b">
            <v>0</v>
          </cell>
          <cell r="DN648" t="b">
            <v>0</v>
          </cell>
          <cell r="DP648" t="b">
            <v>0</v>
          </cell>
          <cell r="DV648">
            <v>0</v>
          </cell>
          <cell r="DX648">
            <v>0</v>
          </cell>
          <cell r="DZ648">
            <v>0</v>
          </cell>
          <cell r="EB648">
            <v>0</v>
          </cell>
          <cell r="ED648">
            <v>0</v>
          </cell>
          <cell r="EF648">
            <v>0</v>
          </cell>
          <cell r="EJ648">
            <v>0</v>
          </cell>
          <cell r="EL648">
            <v>0</v>
          </cell>
          <cell r="EN648">
            <v>0</v>
          </cell>
          <cell r="EP648">
            <v>0</v>
          </cell>
          <cell r="ER648">
            <v>0</v>
          </cell>
          <cell r="ET648">
            <v>0</v>
          </cell>
          <cell r="EX648">
            <v>18.751999999999999</v>
          </cell>
          <cell r="EZ648">
            <v>64</v>
          </cell>
          <cell r="FD648">
            <v>0</v>
          </cell>
          <cell r="FF648">
            <v>0</v>
          </cell>
        </row>
        <row r="649">
          <cell r="A649" t="str">
            <v>Odense_AffKV2</v>
          </cell>
          <cell r="B649" t="str">
            <v>DK-West</v>
          </cell>
          <cell r="G649">
            <v>29.295774647887324</v>
          </cell>
          <cell r="H649">
            <v>80</v>
          </cell>
          <cell r="AK649">
            <v>7.2360563380281686</v>
          </cell>
          <cell r="AL649">
            <v>53.959999999999994</v>
          </cell>
          <cell r="AN649">
            <v>0</v>
          </cell>
          <cell r="AO649">
            <v>33.983098591549293</v>
          </cell>
          <cell r="AP649">
            <v>0</v>
          </cell>
          <cell r="AQ649">
            <v>2.0507042253521126</v>
          </cell>
          <cell r="BG649" t="b">
            <v>1</v>
          </cell>
          <cell r="BO649" t="b">
            <v>0</v>
          </cell>
          <cell r="CA649" t="b">
            <v>0</v>
          </cell>
          <cell r="CB649" t="b">
            <v>0</v>
          </cell>
          <cell r="CD649" t="b">
            <v>0</v>
          </cell>
          <cell r="CE649" t="b">
            <v>0</v>
          </cell>
          <cell r="CG649" t="b">
            <v>0</v>
          </cell>
          <cell r="CH649" t="b">
            <v>0</v>
          </cell>
          <cell r="CP649" t="str">
            <v>ECWSTBPC</v>
          </cell>
          <cell r="CT649" t="b">
            <v>0</v>
          </cell>
          <cell r="CV649" t="b">
            <v>0</v>
          </cell>
          <cell r="CX649" t="b">
            <v>1</v>
          </cell>
          <cell r="CZ649" t="b">
            <v>1</v>
          </cell>
          <cell r="DB649" t="b">
            <v>1</v>
          </cell>
          <cell r="DD649" t="b">
            <v>0</v>
          </cell>
          <cell r="DF649" t="b">
            <v>0</v>
          </cell>
          <cell r="DH649" t="b">
            <v>0</v>
          </cell>
          <cell r="DJ649" t="b">
            <v>1</v>
          </cell>
          <cell r="DL649" t="b">
            <v>1</v>
          </cell>
          <cell r="DN649" t="b">
            <v>1</v>
          </cell>
          <cell r="DP649" t="b">
            <v>0</v>
          </cell>
          <cell r="DV649">
            <v>0</v>
          </cell>
          <cell r="DX649">
            <v>0</v>
          </cell>
          <cell r="DZ649">
            <v>0</v>
          </cell>
          <cell r="EB649">
            <v>0</v>
          </cell>
          <cell r="ED649">
            <v>0</v>
          </cell>
          <cell r="EF649">
            <v>0</v>
          </cell>
          <cell r="EJ649">
            <v>0</v>
          </cell>
          <cell r="EL649">
            <v>0</v>
          </cell>
          <cell r="EN649">
            <v>0</v>
          </cell>
          <cell r="EP649">
            <v>0</v>
          </cell>
          <cell r="ER649">
            <v>0</v>
          </cell>
          <cell r="ET649">
            <v>0</v>
          </cell>
          <cell r="EX649">
            <v>0</v>
          </cell>
          <cell r="EZ649">
            <v>0</v>
          </cell>
          <cell r="FD649">
            <v>0</v>
          </cell>
          <cell r="FF649">
            <v>0</v>
          </cell>
        </row>
        <row r="650">
          <cell r="A650" t="str">
            <v>FYV_B3</v>
          </cell>
          <cell r="B650" t="str">
            <v>DK-West</v>
          </cell>
          <cell r="G650">
            <v>269</v>
          </cell>
          <cell r="H650">
            <v>279</v>
          </cell>
          <cell r="AK650">
            <v>97.915999999999997</v>
          </cell>
          <cell r="AL650">
            <v>590.44186046511629</v>
          </cell>
          <cell r="AN650">
            <v>47.988</v>
          </cell>
          <cell r="AO650">
            <v>42.394400000000005</v>
          </cell>
          <cell r="AP650">
            <v>6684.6500000000005</v>
          </cell>
          <cell r="AQ650">
            <v>37.660000000000004</v>
          </cell>
          <cell r="BG650" t="b">
            <v>1</v>
          </cell>
          <cell r="BO650" t="b">
            <v>0</v>
          </cell>
          <cell r="CA650" t="b">
            <v>0</v>
          </cell>
          <cell r="CB650" t="b">
            <v>0</v>
          </cell>
          <cell r="CD650" t="b">
            <v>0</v>
          </cell>
          <cell r="CE650" t="b">
            <v>0</v>
          </cell>
          <cell r="CG650" t="b">
            <v>0</v>
          </cell>
          <cell r="CH650" t="b">
            <v>0</v>
          </cell>
          <cell r="CP650" t="str">
            <v>ECCOAEXC</v>
          </cell>
          <cell r="CT650" t="b">
            <v>0</v>
          </cell>
          <cell r="CV650" t="b">
            <v>0</v>
          </cell>
          <cell r="CX650" t="b">
            <v>0</v>
          </cell>
          <cell r="CZ650" t="b">
            <v>0</v>
          </cell>
          <cell r="DB650" t="b">
            <v>0</v>
          </cell>
          <cell r="DD650" t="b">
            <v>0</v>
          </cell>
          <cell r="DF650" t="b">
            <v>0</v>
          </cell>
          <cell r="DH650" t="b">
            <v>0</v>
          </cell>
          <cell r="DJ650" t="b">
            <v>0</v>
          </cell>
          <cell r="DL650" t="b">
            <v>0</v>
          </cell>
          <cell r="DN650" t="b">
            <v>0</v>
          </cell>
          <cell r="DP650" t="b">
            <v>0</v>
          </cell>
          <cell r="DV650">
            <v>0</v>
          </cell>
          <cell r="DX650">
            <v>0</v>
          </cell>
          <cell r="DZ650">
            <v>0</v>
          </cell>
          <cell r="EB650">
            <v>0</v>
          </cell>
          <cell r="ED650">
            <v>0</v>
          </cell>
          <cell r="EF650">
            <v>0</v>
          </cell>
          <cell r="EJ650">
            <v>0</v>
          </cell>
          <cell r="EL650">
            <v>0</v>
          </cell>
          <cell r="EN650">
            <v>0</v>
          </cell>
          <cell r="EP650">
            <v>0</v>
          </cell>
          <cell r="ER650">
            <v>0</v>
          </cell>
          <cell r="ET650">
            <v>0</v>
          </cell>
          <cell r="EX650">
            <v>0</v>
          </cell>
          <cell r="EZ650">
            <v>0</v>
          </cell>
          <cell r="FD650">
            <v>0</v>
          </cell>
          <cell r="FF650">
            <v>0</v>
          </cell>
        </row>
        <row r="651">
          <cell r="A651" t="str">
            <v>FYV_B3</v>
          </cell>
          <cell r="B651" t="str">
            <v>DK-West</v>
          </cell>
          <cell r="G651">
            <v>269</v>
          </cell>
          <cell r="H651">
            <v>279</v>
          </cell>
          <cell r="AK651">
            <v>97.915999999999997</v>
          </cell>
          <cell r="AL651">
            <v>590.44186046511629</v>
          </cell>
          <cell r="AN651">
            <v>47.988</v>
          </cell>
          <cell r="AO651">
            <v>42.394400000000005</v>
          </cell>
          <cell r="AP651">
            <v>6684.6500000000005</v>
          </cell>
          <cell r="AQ651">
            <v>51.11</v>
          </cell>
          <cell r="BG651" t="b">
            <v>1</v>
          </cell>
          <cell r="BO651" t="b">
            <v>0</v>
          </cell>
          <cell r="CA651" t="b">
            <v>0</v>
          </cell>
          <cell r="CB651" t="b">
            <v>0</v>
          </cell>
          <cell r="CD651" t="b">
            <v>0</v>
          </cell>
          <cell r="CE651" t="b">
            <v>0</v>
          </cell>
          <cell r="CG651" t="b">
            <v>0</v>
          </cell>
          <cell r="CH651" t="b">
            <v>0</v>
          </cell>
          <cell r="CP651" t="str">
            <v>ECCOAEXC</v>
          </cell>
          <cell r="CT651" t="b">
            <v>0</v>
          </cell>
          <cell r="CV651" t="b">
            <v>0</v>
          </cell>
          <cell r="CX651" t="b">
            <v>0</v>
          </cell>
          <cell r="CZ651" t="b">
            <v>0</v>
          </cell>
          <cell r="DB651" t="b">
            <v>0</v>
          </cell>
          <cell r="DD651" t="b">
            <v>0</v>
          </cell>
          <cell r="DF651" t="b">
            <v>0</v>
          </cell>
          <cell r="DH651" t="b">
            <v>0</v>
          </cell>
          <cell r="DJ651" t="b">
            <v>0</v>
          </cell>
          <cell r="DL651" t="b">
            <v>0</v>
          </cell>
          <cell r="DN651" t="b">
            <v>0</v>
          </cell>
          <cell r="DP651" t="b">
            <v>0</v>
          </cell>
          <cell r="DV651">
            <v>0</v>
          </cell>
          <cell r="DX651">
            <v>0</v>
          </cell>
          <cell r="DZ651">
            <v>0</v>
          </cell>
          <cell r="EB651">
            <v>0</v>
          </cell>
          <cell r="ED651">
            <v>0</v>
          </cell>
          <cell r="EF651">
            <v>0</v>
          </cell>
          <cell r="EJ651">
            <v>0</v>
          </cell>
          <cell r="EL651">
            <v>0</v>
          </cell>
          <cell r="EN651">
            <v>0</v>
          </cell>
          <cell r="EP651">
            <v>0</v>
          </cell>
          <cell r="ER651">
            <v>0</v>
          </cell>
          <cell r="ET651">
            <v>0</v>
          </cell>
          <cell r="EX651">
            <v>0</v>
          </cell>
          <cell r="EZ651">
            <v>0</v>
          </cell>
          <cell r="FD651">
            <v>0</v>
          </cell>
          <cell r="FF651">
            <v>0</v>
          </cell>
        </row>
        <row r="652">
          <cell r="A652" t="str">
            <v>FYV_B3</v>
          </cell>
          <cell r="B652" t="str">
            <v>DK-West</v>
          </cell>
          <cell r="G652">
            <v>269</v>
          </cell>
          <cell r="H652">
            <v>279</v>
          </cell>
          <cell r="AK652">
            <v>97.915999999999997</v>
          </cell>
          <cell r="AL652">
            <v>590.44186046511629</v>
          </cell>
          <cell r="AN652">
            <v>47.988</v>
          </cell>
          <cell r="AO652">
            <v>42.394400000000005</v>
          </cell>
          <cell r="AP652">
            <v>6684.6500000000005</v>
          </cell>
          <cell r="AQ652">
            <v>51.11</v>
          </cell>
          <cell r="BG652" t="b">
            <v>1</v>
          </cell>
          <cell r="BO652" t="b">
            <v>0</v>
          </cell>
          <cell r="CA652" t="b">
            <v>0</v>
          </cell>
          <cell r="CB652" t="b">
            <v>0</v>
          </cell>
          <cell r="CD652" t="b">
            <v>0</v>
          </cell>
          <cell r="CE652" t="b">
            <v>0</v>
          </cell>
          <cell r="CG652" t="b">
            <v>0</v>
          </cell>
          <cell r="CH652" t="b">
            <v>0</v>
          </cell>
          <cell r="CP652" t="str">
            <v>ECCOAEXC</v>
          </cell>
          <cell r="CT652" t="b">
            <v>0</v>
          </cell>
          <cell r="CV652" t="b">
            <v>0</v>
          </cell>
          <cell r="CX652" t="b">
            <v>0</v>
          </cell>
          <cell r="CZ652" t="b">
            <v>0</v>
          </cell>
          <cell r="DB652" t="b">
            <v>0</v>
          </cell>
          <cell r="DD652" t="b">
            <v>0</v>
          </cell>
          <cell r="DF652" t="b">
            <v>0</v>
          </cell>
          <cell r="DH652" t="b">
            <v>0</v>
          </cell>
          <cell r="DJ652" t="b">
            <v>0</v>
          </cell>
          <cell r="DL652" t="b">
            <v>0</v>
          </cell>
          <cell r="DN652" t="b">
            <v>0</v>
          </cell>
          <cell r="DP652" t="b">
            <v>0</v>
          </cell>
          <cell r="DV652">
            <v>0</v>
          </cell>
          <cell r="DX652">
            <v>0</v>
          </cell>
          <cell r="DZ652">
            <v>0</v>
          </cell>
          <cell r="EB652">
            <v>0</v>
          </cell>
          <cell r="ED652">
            <v>0</v>
          </cell>
          <cell r="EF652">
            <v>0</v>
          </cell>
          <cell r="EJ652">
            <v>0</v>
          </cell>
          <cell r="EL652">
            <v>0</v>
          </cell>
          <cell r="EN652">
            <v>0</v>
          </cell>
          <cell r="EP652">
            <v>0</v>
          </cell>
          <cell r="ER652">
            <v>0</v>
          </cell>
          <cell r="ET652">
            <v>0</v>
          </cell>
          <cell r="EX652">
            <v>0</v>
          </cell>
          <cell r="EZ652">
            <v>0</v>
          </cell>
          <cell r="FD652">
            <v>0</v>
          </cell>
          <cell r="FF652">
            <v>0</v>
          </cell>
        </row>
        <row r="653">
          <cell r="A653" t="str">
            <v>FYV_B3</v>
          </cell>
          <cell r="B653" t="str">
            <v>DK-West</v>
          </cell>
          <cell r="G653">
            <v>269</v>
          </cell>
          <cell r="H653">
            <v>279</v>
          </cell>
          <cell r="AK653">
            <v>97.915999999999997</v>
          </cell>
          <cell r="AL653">
            <v>590.44186046511629</v>
          </cell>
          <cell r="AN653">
            <v>47.988</v>
          </cell>
          <cell r="AO653">
            <v>42.394400000000005</v>
          </cell>
          <cell r="AP653">
            <v>6684.6500000000005</v>
          </cell>
          <cell r="AQ653">
            <v>51.11</v>
          </cell>
          <cell r="BG653" t="b">
            <v>1</v>
          </cell>
          <cell r="BO653" t="b">
            <v>1</v>
          </cell>
          <cell r="CA653" t="b">
            <v>1</v>
          </cell>
          <cell r="CB653" t="b">
            <v>1</v>
          </cell>
          <cell r="CD653" t="b">
            <v>0</v>
          </cell>
          <cell r="CE653" t="b">
            <v>0</v>
          </cell>
          <cell r="CG653" t="b">
            <v>0</v>
          </cell>
          <cell r="CH653" t="b">
            <v>0</v>
          </cell>
          <cell r="CP653" t="str">
            <v>ECCOAEXC</v>
          </cell>
          <cell r="CT653" t="b">
            <v>0</v>
          </cell>
          <cell r="CV653" t="b">
            <v>0</v>
          </cell>
          <cell r="CX653" t="b">
            <v>0</v>
          </cell>
          <cell r="CZ653" t="b">
            <v>0</v>
          </cell>
          <cell r="DB653" t="b">
            <v>0</v>
          </cell>
          <cell r="DD653" t="b">
            <v>0</v>
          </cell>
          <cell r="DF653" t="b">
            <v>0</v>
          </cell>
          <cell r="DH653" t="b">
            <v>0</v>
          </cell>
          <cell r="DJ653" t="b">
            <v>0</v>
          </cell>
          <cell r="DL653" t="b">
            <v>0</v>
          </cell>
          <cell r="DN653" t="b">
            <v>0</v>
          </cell>
          <cell r="DP653" t="b">
            <v>0</v>
          </cell>
          <cell r="DV653">
            <v>0</v>
          </cell>
          <cell r="DX653">
            <v>0</v>
          </cell>
          <cell r="DZ653">
            <v>0</v>
          </cell>
          <cell r="EB653">
            <v>0</v>
          </cell>
          <cell r="ED653">
            <v>0</v>
          </cell>
          <cell r="EF653">
            <v>0</v>
          </cell>
          <cell r="EJ653">
            <v>0</v>
          </cell>
          <cell r="EL653">
            <v>0</v>
          </cell>
          <cell r="EN653">
            <v>0</v>
          </cell>
          <cell r="EP653">
            <v>0</v>
          </cell>
          <cell r="ER653">
            <v>0</v>
          </cell>
          <cell r="ET653">
            <v>0</v>
          </cell>
          <cell r="EX653">
            <v>0</v>
          </cell>
          <cell r="EZ653">
            <v>0</v>
          </cell>
          <cell r="FD653">
            <v>0</v>
          </cell>
          <cell r="FF653">
            <v>0</v>
          </cell>
        </row>
        <row r="654">
          <cell r="A654" t="str">
            <v>FYV_B7</v>
          </cell>
          <cell r="B654" t="str">
            <v>DK-West</v>
          </cell>
          <cell r="G654">
            <v>443</v>
          </cell>
          <cell r="H654">
            <v>450</v>
          </cell>
          <cell r="AK654">
            <v>182.07299999999998</v>
          </cell>
          <cell r="AL654">
            <v>1467.8571428571429</v>
          </cell>
          <cell r="AN654">
            <v>56.7</v>
          </cell>
          <cell r="AO654">
            <v>69.816800000000015</v>
          </cell>
          <cell r="AP654">
            <v>11008.550000000001</v>
          </cell>
          <cell r="AQ654">
            <v>62.02</v>
          </cell>
          <cell r="BG654" t="b">
            <v>1</v>
          </cell>
          <cell r="BO654" t="b">
            <v>0</v>
          </cell>
          <cell r="CA654" t="b">
            <v>0</v>
          </cell>
          <cell r="CB654" t="b">
            <v>0</v>
          </cell>
          <cell r="CD654" t="b">
            <v>0</v>
          </cell>
          <cell r="CE654" t="b">
            <v>0</v>
          </cell>
          <cell r="CG654" t="b">
            <v>0</v>
          </cell>
          <cell r="CH654" t="b">
            <v>0</v>
          </cell>
          <cell r="CP654" t="str">
            <v>ECCOAEXC</v>
          </cell>
          <cell r="CT654" t="b">
            <v>0</v>
          </cell>
          <cell r="CV654" t="b">
            <v>0</v>
          </cell>
          <cell r="CX654" t="b">
            <v>0</v>
          </cell>
          <cell r="CZ654" t="b">
            <v>0</v>
          </cell>
          <cell r="DB654" t="b">
            <v>0</v>
          </cell>
          <cell r="DD654" t="b">
            <v>0</v>
          </cell>
          <cell r="DF654" t="b">
            <v>0</v>
          </cell>
          <cell r="DH654" t="b">
            <v>0</v>
          </cell>
          <cell r="DJ654" t="b">
            <v>0</v>
          </cell>
          <cell r="DL654" t="b">
            <v>0</v>
          </cell>
          <cell r="DN654" t="b">
            <v>0</v>
          </cell>
          <cell r="DP654" t="b">
            <v>0</v>
          </cell>
          <cell r="DV654">
            <v>0</v>
          </cell>
          <cell r="DX654">
            <v>0</v>
          </cell>
          <cell r="DZ654">
            <v>0</v>
          </cell>
          <cell r="EB654">
            <v>0</v>
          </cell>
          <cell r="ED654">
            <v>0</v>
          </cell>
          <cell r="EF654">
            <v>0</v>
          </cell>
          <cell r="EJ654">
            <v>0</v>
          </cell>
          <cell r="EL654">
            <v>0</v>
          </cell>
          <cell r="EN654">
            <v>0</v>
          </cell>
          <cell r="EP654">
            <v>0</v>
          </cell>
          <cell r="ER654">
            <v>0</v>
          </cell>
          <cell r="ET654">
            <v>0</v>
          </cell>
          <cell r="EX654">
            <v>0</v>
          </cell>
          <cell r="EZ654">
            <v>0</v>
          </cell>
          <cell r="FD654">
            <v>0</v>
          </cell>
          <cell r="FF654">
            <v>0</v>
          </cell>
        </row>
        <row r="655">
          <cell r="A655" t="str">
            <v>FYV_B7</v>
          </cell>
          <cell r="B655" t="str">
            <v>DK-West</v>
          </cell>
          <cell r="G655">
            <v>443</v>
          </cell>
          <cell r="H655">
            <v>450</v>
          </cell>
          <cell r="AK655">
            <v>182.07299999999998</v>
          </cell>
          <cell r="AL655">
            <v>1467.8571428571429</v>
          </cell>
          <cell r="AN655">
            <v>56.7</v>
          </cell>
          <cell r="AO655">
            <v>69.816800000000015</v>
          </cell>
          <cell r="AP655">
            <v>11008.550000000001</v>
          </cell>
          <cell r="AQ655">
            <v>62.02</v>
          </cell>
          <cell r="BG655" t="b">
            <v>1</v>
          </cell>
          <cell r="BO655" t="b">
            <v>0</v>
          </cell>
          <cell r="CA655" t="b">
            <v>0</v>
          </cell>
          <cell r="CB655" t="b">
            <v>0</v>
          </cell>
          <cell r="CD655" t="b">
            <v>0</v>
          </cell>
          <cell r="CE655" t="b">
            <v>0</v>
          </cell>
          <cell r="CG655" t="b">
            <v>0</v>
          </cell>
          <cell r="CH655" t="b">
            <v>0</v>
          </cell>
          <cell r="CP655" t="str">
            <v>ECCOAEXC</v>
          </cell>
          <cell r="CT655" t="b">
            <v>0</v>
          </cell>
          <cell r="CV655" t="b">
            <v>0</v>
          </cell>
          <cell r="CX655" t="b">
            <v>0</v>
          </cell>
          <cell r="CZ655" t="b">
            <v>0</v>
          </cell>
          <cell r="DB655" t="b">
            <v>0</v>
          </cell>
          <cell r="DD655" t="b">
            <v>0</v>
          </cell>
          <cell r="DF655" t="b">
            <v>0</v>
          </cell>
          <cell r="DH655" t="b">
            <v>0</v>
          </cell>
          <cell r="DJ655" t="b">
            <v>0</v>
          </cell>
          <cell r="DL655" t="b">
            <v>0</v>
          </cell>
          <cell r="DN655" t="b">
            <v>0</v>
          </cell>
          <cell r="DP655" t="b">
            <v>0</v>
          </cell>
          <cell r="DV655">
            <v>0</v>
          </cell>
          <cell r="DX655">
            <v>0</v>
          </cell>
          <cell r="DZ655">
            <v>0</v>
          </cell>
          <cell r="EB655">
            <v>0</v>
          </cell>
          <cell r="ED655">
            <v>0</v>
          </cell>
          <cell r="EF655">
            <v>0</v>
          </cell>
          <cell r="EJ655">
            <v>0</v>
          </cell>
          <cell r="EL655">
            <v>0</v>
          </cell>
          <cell r="EN655">
            <v>0</v>
          </cell>
          <cell r="EP655">
            <v>0</v>
          </cell>
          <cell r="ER655">
            <v>0</v>
          </cell>
          <cell r="ET655">
            <v>0</v>
          </cell>
          <cell r="EX655">
            <v>0</v>
          </cell>
          <cell r="EZ655">
            <v>0</v>
          </cell>
          <cell r="FD655">
            <v>0</v>
          </cell>
          <cell r="FF655">
            <v>0</v>
          </cell>
        </row>
        <row r="656">
          <cell r="A656" t="str">
            <v>FYV_B7</v>
          </cell>
          <cell r="B656" t="str">
            <v>DK-West</v>
          </cell>
          <cell r="G656">
            <v>443</v>
          </cell>
          <cell r="H656">
            <v>450</v>
          </cell>
          <cell r="AK656">
            <v>182.07299999999998</v>
          </cell>
          <cell r="AL656">
            <v>1467.8571428571429</v>
          </cell>
          <cell r="AN656">
            <v>56.7</v>
          </cell>
          <cell r="AO656">
            <v>69.816800000000015</v>
          </cell>
          <cell r="AP656">
            <v>11008.550000000001</v>
          </cell>
          <cell r="AQ656">
            <v>62.02</v>
          </cell>
          <cell r="BG656" t="b">
            <v>1</v>
          </cell>
          <cell r="BO656" t="b">
            <v>0</v>
          </cell>
          <cell r="CA656" t="b">
            <v>0</v>
          </cell>
          <cell r="CB656" t="b">
            <v>0</v>
          </cell>
          <cell r="CD656" t="b">
            <v>0</v>
          </cell>
          <cell r="CE656" t="b">
            <v>0</v>
          </cell>
          <cell r="CG656" t="b">
            <v>0</v>
          </cell>
          <cell r="CH656" t="b">
            <v>0</v>
          </cell>
          <cell r="CP656" t="str">
            <v>ECCOAEXC</v>
          </cell>
          <cell r="CT656" t="b">
            <v>0</v>
          </cell>
          <cell r="CV656" t="b">
            <v>0</v>
          </cell>
          <cell r="CX656" t="b">
            <v>0</v>
          </cell>
          <cell r="CZ656" t="b">
            <v>0</v>
          </cell>
          <cell r="DB656" t="b">
            <v>0</v>
          </cell>
          <cell r="DD656" t="b">
            <v>0</v>
          </cell>
          <cell r="DF656" t="b">
            <v>0</v>
          </cell>
          <cell r="DH656" t="b">
            <v>0</v>
          </cell>
          <cell r="DJ656" t="b">
            <v>0</v>
          </cell>
          <cell r="DL656" t="b">
            <v>0</v>
          </cell>
          <cell r="DN656" t="b">
            <v>0</v>
          </cell>
          <cell r="DP656" t="b">
            <v>0</v>
          </cell>
          <cell r="DV656">
            <v>0</v>
          </cell>
          <cell r="DX656">
            <v>0</v>
          </cell>
          <cell r="DZ656">
            <v>0</v>
          </cell>
          <cell r="EB656">
            <v>0</v>
          </cell>
          <cell r="ED656">
            <v>0</v>
          </cell>
          <cell r="EF656">
            <v>0</v>
          </cell>
          <cell r="EJ656">
            <v>0</v>
          </cell>
          <cell r="EL656">
            <v>0</v>
          </cell>
          <cell r="EN656">
            <v>0</v>
          </cell>
          <cell r="EP656">
            <v>0</v>
          </cell>
          <cell r="ER656">
            <v>0</v>
          </cell>
          <cell r="ET656">
            <v>0</v>
          </cell>
          <cell r="EX656">
            <v>0</v>
          </cell>
          <cell r="EZ656">
            <v>0</v>
          </cell>
          <cell r="FD656">
            <v>0</v>
          </cell>
          <cell r="FF656">
            <v>0</v>
          </cell>
        </row>
        <row r="657">
          <cell r="A657" t="str">
            <v>FYV_B7</v>
          </cell>
          <cell r="B657" t="str">
            <v>DK-West</v>
          </cell>
          <cell r="G657">
            <v>443</v>
          </cell>
          <cell r="H657">
            <v>450</v>
          </cell>
          <cell r="AK657">
            <v>182.07299999999998</v>
          </cell>
          <cell r="AL657">
            <v>1467.8571428571429</v>
          </cell>
          <cell r="AN657">
            <v>56.7</v>
          </cell>
          <cell r="AO657">
            <v>69.816800000000015</v>
          </cell>
          <cell r="AP657">
            <v>11008.550000000001</v>
          </cell>
          <cell r="AQ657">
            <v>62.02</v>
          </cell>
          <cell r="BG657" t="b">
            <v>1</v>
          </cell>
          <cell r="BO657" t="b">
            <v>1</v>
          </cell>
          <cell r="CA657" t="b">
            <v>1</v>
          </cell>
          <cell r="CB657" t="b">
            <v>1</v>
          </cell>
          <cell r="CD657" t="b">
            <v>0</v>
          </cell>
          <cell r="CE657" t="b">
            <v>0</v>
          </cell>
          <cell r="CG657" t="b">
            <v>0</v>
          </cell>
          <cell r="CH657" t="b">
            <v>0</v>
          </cell>
          <cell r="CP657" t="str">
            <v>ECCOAEXC</v>
          </cell>
          <cell r="CT657" t="b">
            <v>1</v>
          </cell>
          <cell r="CV657" t="b">
            <v>1</v>
          </cell>
          <cell r="CX657" t="b">
            <v>1</v>
          </cell>
          <cell r="CZ657" t="b">
            <v>0</v>
          </cell>
          <cell r="DB657" t="b">
            <v>0</v>
          </cell>
          <cell r="DD657" t="b">
            <v>0</v>
          </cell>
          <cell r="DF657" t="b">
            <v>1</v>
          </cell>
          <cell r="DH657" t="b">
            <v>1</v>
          </cell>
          <cell r="DJ657" t="b">
            <v>1</v>
          </cell>
          <cell r="DL657" t="b">
            <v>0</v>
          </cell>
          <cell r="DN657" t="b">
            <v>0</v>
          </cell>
          <cell r="DP657" t="b">
            <v>0</v>
          </cell>
          <cell r="DV657">
            <v>443</v>
          </cell>
          <cell r="DX657">
            <v>443</v>
          </cell>
          <cell r="DZ657">
            <v>443</v>
          </cell>
          <cell r="EB657">
            <v>0</v>
          </cell>
          <cell r="ED657">
            <v>0</v>
          </cell>
          <cell r="EF657">
            <v>0</v>
          </cell>
          <cell r="EJ657">
            <v>450</v>
          </cell>
          <cell r="EL657">
            <v>450</v>
          </cell>
          <cell r="EN657">
            <v>450</v>
          </cell>
          <cell r="EP657">
            <v>0</v>
          </cell>
          <cell r="ER657">
            <v>0</v>
          </cell>
          <cell r="ET657">
            <v>0</v>
          </cell>
          <cell r="EX657">
            <v>0</v>
          </cell>
          <cell r="EZ657">
            <v>0</v>
          </cell>
          <cell r="FD657">
            <v>0</v>
          </cell>
          <cell r="FF657">
            <v>0</v>
          </cell>
        </row>
        <row r="658">
          <cell r="A658" t="str">
            <v>FYV_B7</v>
          </cell>
          <cell r="B658" t="str">
            <v>DK-West</v>
          </cell>
          <cell r="G658">
            <v>443</v>
          </cell>
          <cell r="H658">
            <v>450</v>
          </cell>
          <cell r="AK658">
            <v>182.07299999999998</v>
          </cell>
          <cell r="AL658">
            <v>1467.8571428571429</v>
          </cell>
          <cell r="AN658">
            <v>56.7</v>
          </cell>
          <cell r="AO658">
            <v>69.816800000000015</v>
          </cell>
          <cell r="AP658">
            <v>11008.550000000001</v>
          </cell>
          <cell r="AQ658">
            <v>62.02</v>
          </cell>
          <cell r="BG658" t="b">
            <v>1</v>
          </cell>
          <cell r="BO658" t="b">
            <v>0</v>
          </cell>
          <cell r="CA658" t="b">
            <v>0</v>
          </cell>
          <cell r="CB658" t="b">
            <v>0</v>
          </cell>
          <cell r="CD658" t="b">
            <v>1</v>
          </cell>
          <cell r="CE658" t="b">
            <v>1</v>
          </cell>
          <cell r="CG658" t="b">
            <v>0</v>
          </cell>
          <cell r="CH658" t="b">
            <v>0</v>
          </cell>
          <cell r="CT658" t="b">
            <v>0</v>
          </cell>
          <cell r="CV658" t="b">
            <v>0</v>
          </cell>
          <cell r="CX658" t="b">
            <v>0</v>
          </cell>
          <cell r="CZ658" t="b">
            <v>0</v>
          </cell>
          <cell r="DB658" t="b">
            <v>0</v>
          </cell>
          <cell r="DD658" t="b">
            <v>0</v>
          </cell>
          <cell r="DF658" t="b">
            <v>0</v>
          </cell>
          <cell r="DH658" t="b">
            <v>0</v>
          </cell>
          <cell r="DJ658" t="b">
            <v>0</v>
          </cell>
          <cell r="DL658" t="b">
            <v>0</v>
          </cell>
          <cell r="DN658" t="b">
            <v>0</v>
          </cell>
          <cell r="DP658" t="b">
            <v>0</v>
          </cell>
          <cell r="DV658">
            <v>0</v>
          </cell>
          <cell r="DX658">
            <v>0</v>
          </cell>
          <cell r="DZ658">
            <v>0</v>
          </cell>
          <cell r="EB658">
            <v>0</v>
          </cell>
          <cell r="ED658">
            <v>0</v>
          </cell>
          <cell r="EF658">
            <v>0</v>
          </cell>
          <cell r="EJ658">
            <v>0</v>
          </cell>
          <cell r="EL658">
            <v>0</v>
          </cell>
          <cell r="EN658">
            <v>0</v>
          </cell>
          <cell r="EP658">
            <v>0</v>
          </cell>
          <cell r="ER658">
            <v>0</v>
          </cell>
          <cell r="ET658">
            <v>0</v>
          </cell>
          <cell r="EX658">
            <v>443</v>
          </cell>
          <cell r="EZ658">
            <v>450</v>
          </cell>
          <cell r="FD658">
            <v>0</v>
          </cell>
          <cell r="FF658">
            <v>0</v>
          </cell>
        </row>
        <row r="659">
          <cell r="A659" t="str">
            <v>FYV_B7_Renoveret</v>
          </cell>
          <cell r="B659" t="str">
            <v>DK-West</v>
          </cell>
          <cell r="G659">
            <v>443</v>
          </cell>
          <cell r="H659">
            <v>450</v>
          </cell>
          <cell r="AK659">
            <v>190.93299999999999</v>
          </cell>
          <cell r="AL659">
            <v>1539.2857142857142</v>
          </cell>
          <cell r="AN659">
            <v>56.7</v>
          </cell>
          <cell r="AO659">
            <v>69.462400000000002</v>
          </cell>
          <cell r="AP659">
            <v>10986.4</v>
          </cell>
          <cell r="AQ659">
            <v>62.02</v>
          </cell>
          <cell r="BG659" t="b">
            <v>1</v>
          </cell>
          <cell r="BO659" t="b">
            <v>0</v>
          </cell>
          <cell r="CA659" t="b">
            <v>0</v>
          </cell>
          <cell r="CB659" t="b">
            <v>0</v>
          </cell>
          <cell r="CD659" t="b">
            <v>0</v>
          </cell>
          <cell r="CE659" t="b">
            <v>0</v>
          </cell>
          <cell r="CG659" t="b">
            <v>0</v>
          </cell>
          <cell r="CH659" t="b">
            <v>0</v>
          </cell>
          <cell r="CP659" t="str">
            <v>ECXXXEXC</v>
          </cell>
          <cell r="CT659" t="b">
            <v>0</v>
          </cell>
          <cell r="CV659" t="b">
            <v>0</v>
          </cell>
          <cell r="CX659" t="b">
            <v>0</v>
          </cell>
          <cell r="CZ659" t="b">
            <v>1</v>
          </cell>
          <cell r="DB659" t="b">
            <v>1</v>
          </cell>
          <cell r="DD659" t="b">
            <v>0</v>
          </cell>
          <cell r="DF659" t="b">
            <v>0</v>
          </cell>
          <cell r="DH659" t="b">
            <v>0</v>
          </cell>
          <cell r="DJ659" t="b">
            <v>0</v>
          </cell>
          <cell r="DL659" t="b">
            <v>1</v>
          </cell>
          <cell r="DN659" t="b">
            <v>1</v>
          </cell>
          <cell r="DP659" t="b">
            <v>0</v>
          </cell>
          <cell r="DV659">
            <v>0</v>
          </cell>
          <cell r="DX659">
            <v>0</v>
          </cell>
          <cell r="DZ659">
            <v>0</v>
          </cell>
          <cell r="EB659">
            <v>0</v>
          </cell>
          <cell r="ED659">
            <v>0</v>
          </cell>
          <cell r="EF659">
            <v>0</v>
          </cell>
          <cell r="EJ659">
            <v>0</v>
          </cell>
          <cell r="EL659">
            <v>0</v>
          </cell>
          <cell r="EN659">
            <v>0</v>
          </cell>
          <cell r="EP659">
            <v>0</v>
          </cell>
          <cell r="ER659">
            <v>0</v>
          </cell>
          <cell r="ET659">
            <v>0</v>
          </cell>
          <cell r="EX659">
            <v>0</v>
          </cell>
          <cell r="EZ659">
            <v>0</v>
          </cell>
          <cell r="FD659">
            <v>0</v>
          </cell>
          <cell r="FF659">
            <v>0</v>
          </cell>
        </row>
        <row r="660">
          <cell r="A660" t="str">
            <v>FYV8</v>
          </cell>
          <cell r="B660" t="str">
            <v>DK-West</v>
          </cell>
          <cell r="G660">
            <v>18.100000000000001</v>
          </cell>
          <cell r="H660">
            <v>34.950000000000003</v>
          </cell>
          <cell r="AK660">
            <v>5.4300000000000006</v>
          </cell>
          <cell r="AL660">
            <v>20.245897790055253</v>
          </cell>
          <cell r="AN660">
            <v>0</v>
          </cell>
          <cell r="AO660">
            <v>5.0680000000000005</v>
          </cell>
          <cell r="AP660">
            <v>814.50000000000011</v>
          </cell>
          <cell r="AQ660">
            <v>2.5340000000000003</v>
          </cell>
          <cell r="BG660" t="b">
            <v>1</v>
          </cell>
          <cell r="BO660" t="b">
            <v>0</v>
          </cell>
          <cell r="CA660" t="b">
            <v>0</v>
          </cell>
          <cell r="CB660" t="b">
            <v>0</v>
          </cell>
          <cell r="CD660" t="b">
            <v>0</v>
          </cell>
          <cell r="CE660" t="b">
            <v>0</v>
          </cell>
          <cell r="CG660" t="b">
            <v>0</v>
          </cell>
          <cell r="CH660" t="b">
            <v>0</v>
          </cell>
          <cell r="CP660" t="str">
            <v>ECSTRBPC</v>
          </cell>
          <cell r="CT660" t="b">
            <v>0</v>
          </cell>
          <cell r="CV660" t="b">
            <v>0</v>
          </cell>
          <cell r="CX660" t="b">
            <v>0</v>
          </cell>
          <cell r="CZ660" t="b">
            <v>0</v>
          </cell>
          <cell r="DB660" t="b">
            <v>0</v>
          </cell>
          <cell r="DD660" t="b">
            <v>0</v>
          </cell>
          <cell r="DF660" t="b">
            <v>0</v>
          </cell>
          <cell r="DH660" t="b">
            <v>0</v>
          </cell>
          <cell r="DJ660" t="b">
            <v>0</v>
          </cell>
          <cell r="DL660" t="b">
            <v>0</v>
          </cell>
          <cell r="DN660" t="b">
            <v>0</v>
          </cell>
          <cell r="DP660" t="b">
            <v>0</v>
          </cell>
          <cell r="DV660">
            <v>0</v>
          </cell>
          <cell r="DX660">
            <v>0</v>
          </cell>
          <cell r="DZ660">
            <v>0</v>
          </cell>
          <cell r="EB660">
            <v>0</v>
          </cell>
          <cell r="ED660">
            <v>0</v>
          </cell>
          <cell r="EF660">
            <v>0</v>
          </cell>
          <cell r="EJ660">
            <v>0</v>
          </cell>
          <cell r="EL660">
            <v>0</v>
          </cell>
          <cell r="EN660">
            <v>0</v>
          </cell>
          <cell r="EP660">
            <v>0</v>
          </cell>
          <cell r="ER660">
            <v>0</v>
          </cell>
          <cell r="ET660">
            <v>0</v>
          </cell>
          <cell r="EX660">
            <v>0</v>
          </cell>
          <cell r="EZ660">
            <v>0</v>
          </cell>
          <cell r="FD660">
            <v>0</v>
          </cell>
          <cell r="FF660">
            <v>0</v>
          </cell>
        </row>
        <row r="661">
          <cell r="A661" t="str">
            <v>FYV8</v>
          </cell>
          <cell r="B661" t="str">
            <v>DK-West</v>
          </cell>
          <cell r="G661">
            <v>36.200000000000003</v>
          </cell>
          <cell r="H661">
            <v>69.900000000000006</v>
          </cell>
          <cell r="AK661">
            <v>10.860000000000001</v>
          </cell>
          <cell r="AL661">
            <v>40.491795580110505</v>
          </cell>
          <cell r="AN661">
            <v>0</v>
          </cell>
          <cell r="AO661">
            <v>10.136000000000001</v>
          </cell>
          <cell r="AP661">
            <v>1629.0000000000002</v>
          </cell>
          <cell r="AQ661">
            <v>5.0680000000000005</v>
          </cell>
          <cell r="BG661" t="b">
            <v>1</v>
          </cell>
          <cell r="BO661" t="b">
            <v>1</v>
          </cell>
          <cell r="CA661" t="b">
            <v>1</v>
          </cell>
          <cell r="CB661" t="b">
            <v>1</v>
          </cell>
          <cell r="CD661" t="b">
            <v>0</v>
          </cell>
          <cell r="CE661" t="b">
            <v>0</v>
          </cell>
          <cell r="CG661" t="b">
            <v>0</v>
          </cell>
          <cell r="CH661" t="b">
            <v>0</v>
          </cell>
          <cell r="CP661" t="str">
            <v>ECSTRBPC</v>
          </cell>
          <cell r="CT661" t="b">
            <v>1</v>
          </cell>
          <cell r="CV661" t="b">
            <v>1</v>
          </cell>
          <cell r="CX661" t="b">
            <v>1</v>
          </cell>
          <cell r="CZ661" t="b">
            <v>1</v>
          </cell>
          <cell r="DB661" t="b">
            <v>0</v>
          </cell>
          <cell r="DD661" t="b">
            <v>0</v>
          </cell>
          <cell r="DF661" t="b">
            <v>1</v>
          </cell>
          <cell r="DH661" t="b">
            <v>1</v>
          </cell>
          <cell r="DJ661" t="b">
            <v>1</v>
          </cell>
          <cell r="DL661" t="b">
            <v>1</v>
          </cell>
          <cell r="DN661" t="b">
            <v>0</v>
          </cell>
          <cell r="DP661" t="b">
            <v>0</v>
          </cell>
          <cell r="DV661">
            <v>36.200000000000003</v>
          </cell>
          <cell r="DX661">
            <v>36.200000000000003</v>
          </cell>
          <cell r="DZ661">
            <v>36.200000000000003</v>
          </cell>
          <cell r="EB661">
            <v>36.200000000000003</v>
          </cell>
          <cell r="ED661">
            <v>0</v>
          </cell>
          <cell r="EF661">
            <v>0</v>
          </cell>
          <cell r="EJ661">
            <v>69.900000000000006</v>
          </cell>
          <cell r="EL661">
            <v>69.900000000000006</v>
          </cell>
          <cell r="EN661">
            <v>69.900000000000006</v>
          </cell>
          <cell r="EP661">
            <v>69.900000000000006</v>
          </cell>
          <cell r="ER661">
            <v>0</v>
          </cell>
          <cell r="ET661">
            <v>0</v>
          </cell>
          <cell r="EX661">
            <v>0</v>
          </cell>
          <cell r="EZ661">
            <v>0</v>
          </cell>
          <cell r="FD661">
            <v>0</v>
          </cell>
          <cell r="FF661">
            <v>0</v>
          </cell>
        </row>
        <row r="662">
          <cell r="A662" t="str">
            <v>Fangel1</v>
          </cell>
          <cell r="B662" t="str">
            <v>DK-West</v>
          </cell>
          <cell r="G662">
            <v>0.5</v>
          </cell>
          <cell r="H662">
            <v>0.68027210884353739</v>
          </cell>
          <cell r="AK662">
            <v>0.16750000000000001</v>
          </cell>
          <cell r="AL662">
            <v>0.31005599518719051</v>
          </cell>
          <cell r="AN662">
            <v>0</v>
          </cell>
          <cell r="AO662">
            <v>0.04</v>
          </cell>
          <cell r="AP662">
            <v>15</v>
          </cell>
          <cell r="AQ662">
            <v>0.05</v>
          </cell>
          <cell r="BG662" t="b">
            <v>1</v>
          </cell>
          <cell r="BO662" t="b">
            <v>1</v>
          </cell>
          <cell r="CA662" t="b">
            <v>1</v>
          </cell>
          <cell r="CB662" t="b">
            <v>1</v>
          </cell>
          <cell r="CD662" t="b">
            <v>0</v>
          </cell>
          <cell r="CE662" t="b">
            <v>0</v>
          </cell>
          <cell r="CG662" t="b">
            <v>0</v>
          </cell>
          <cell r="CH662" t="b">
            <v>0</v>
          </cell>
          <cell r="CP662" t="str">
            <v>ECBGAENC</v>
          </cell>
          <cell r="CT662" t="b">
            <v>0</v>
          </cell>
          <cell r="CV662" t="b">
            <v>0</v>
          </cell>
          <cell r="CX662" t="b">
            <v>0</v>
          </cell>
          <cell r="CZ662" t="b">
            <v>0</v>
          </cell>
          <cell r="DB662" t="b">
            <v>0</v>
          </cell>
          <cell r="DD662" t="b">
            <v>0</v>
          </cell>
          <cell r="DF662" t="b">
            <v>0</v>
          </cell>
          <cell r="DH662" t="b">
            <v>0</v>
          </cell>
          <cell r="DJ662" t="b">
            <v>0</v>
          </cell>
          <cell r="DL662" t="b">
            <v>0</v>
          </cell>
          <cell r="DN662" t="b">
            <v>0</v>
          </cell>
          <cell r="DP662" t="b">
            <v>0</v>
          </cell>
          <cell r="DV662">
            <v>0</v>
          </cell>
          <cell r="DX662">
            <v>0</v>
          </cell>
          <cell r="DZ662">
            <v>0</v>
          </cell>
          <cell r="EB662">
            <v>0</v>
          </cell>
          <cell r="ED662">
            <v>0</v>
          </cell>
          <cell r="EF662">
            <v>0</v>
          </cell>
          <cell r="EJ662">
            <v>0</v>
          </cell>
          <cell r="EL662">
            <v>0</v>
          </cell>
          <cell r="EN662">
            <v>0</v>
          </cell>
          <cell r="EP662">
            <v>0</v>
          </cell>
          <cell r="ER662">
            <v>0</v>
          </cell>
          <cell r="ET662">
            <v>0</v>
          </cell>
          <cell r="EX662">
            <v>0</v>
          </cell>
          <cell r="EZ662">
            <v>0</v>
          </cell>
          <cell r="FD662">
            <v>0</v>
          </cell>
          <cell r="FF662">
            <v>0</v>
          </cell>
        </row>
        <row r="663">
          <cell r="A663" t="str">
            <v>Fangel2</v>
          </cell>
          <cell r="B663" t="str">
            <v>DK-West</v>
          </cell>
          <cell r="G663">
            <v>0.80600000000000005</v>
          </cell>
          <cell r="H663">
            <v>0.8258196721311476</v>
          </cell>
          <cell r="AK663">
            <v>0.30386200000000002</v>
          </cell>
          <cell r="AL663">
            <v>0.31898977089492075</v>
          </cell>
          <cell r="AN663">
            <v>0</v>
          </cell>
          <cell r="AO663">
            <v>6.448000000000001E-2</v>
          </cell>
          <cell r="AP663">
            <v>24.18</v>
          </cell>
          <cell r="AQ663">
            <v>8.0600000000000005E-2</v>
          </cell>
          <cell r="BG663" t="b">
            <v>1</v>
          </cell>
          <cell r="BO663" t="b">
            <v>1</v>
          </cell>
          <cell r="CA663" t="b">
            <v>1</v>
          </cell>
          <cell r="CB663" t="b">
            <v>1</v>
          </cell>
          <cell r="CD663" t="b">
            <v>0</v>
          </cell>
          <cell r="CE663" t="b">
            <v>0</v>
          </cell>
          <cell r="CG663" t="b">
            <v>0</v>
          </cell>
          <cell r="CH663" t="b">
            <v>0</v>
          </cell>
          <cell r="CP663" t="str">
            <v>ECBGAENC</v>
          </cell>
          <cell r="CT663" t="b">
            <v>1</v>
          </cell>
          <cell r="CV663" t="b">
            <v>1</v>
          </cell>
          <cell r="CX663" t="b">
            <v>0</v>
          </cell>
          <cell r="CZ663" t="b">
            <v>0</v>
          </cell>
          <cell r="DB663" t="b">
            <v>0</v>
          </cell>
          <cell r="DD663" t="b">
            <v>0</v>
          </cell>
          <cell r="DF663" t="b">
            <v>1</v>
          </cell>
          <cell r="DH663" t="b">
            <v>1</v>
          </cell>
          <cell r="DJ663" t="b">
            <v>0</v>
          </cell>
          <cell r="DL663" t="b">
            <v>0</v>
          </cell>
          <cell r="DN663" t="b">
            <v>0</v>
          </cell>
          <cell r="DP663" t="b">
            <v>0</v>
          </cell>
          <cell r="DV663">
            <v>0.80600000000000005</v>
          </cell>
          <cell r="DX663">
            <v>0.80600000000000005</v>
          </cell>
          <cell r="DZ663">
            <v>0</v>
          </cell>
          <cell r="EB663">
            <v>0</v>
          </cell>
          <cell r="ED663">
            <v>0</v>
          </cell>
          <cell r="EF663">
            <v>0</v>
          </cell>
          <cell r="EJ663">
            <v>0.8258196721311476</v>
          </cell>
          <cell r="EL663">
            <v>0.8258196721311476</v>
          </cell>
          <cell r="EN663">
            <v>0</v>
          </cell>
          <cell r="EP663">
            <v>0</v>
          </cell>
          <cell r="ER663">
            <v>0</v>
          </cell>
          <cell r="ET663">
            <v>0</v>
          </cell>
          <cell r="EX663">
            <v>0</v>
          </cell>
          <cell r="EZ663">
            <v>0</v>
          </cell>
          <cell r="FD663">
            <v>0</v>
          </cell>
          <cell r="FF663">
            <v>0</v>
          </cell>
        </row>
        <row r="664">
          <cell r="A664" t="str">
            <v>FangelKedel</v>
          </cell>
          <cell r="B664" t="str">
            <v>DK-West</v>
          </cell>
          <cell r="G664">
            <v>0</v>
          </cell>
          <cell r="H664">
            <v>1.4</v>
          </cell>
          <cell r="AK664">
            <v>0</v>
          </cell>
          <cell r="AL664">
            <v>1.1909722222222223</v>
          </cell>
          <cell r="AN664">
            <v>0</v>
          </cell>
          <cell r="AO664">
            <v>0</v>
          </cell>
          <cell r="AP664">
            <v>15.12</v>
          </cell>
          <cell r="AQ664">
            <v>0</v>
          </cell>
          <cell r="BG664" t="b">
            <v>1</v>
          </cell>
          <cell r="BO664" t="b">
            <v>0</v>
          </cell>
          <cell r="CA664" t="b">
            <v>0</v>
          </cell>
          <cell r="CB664" t="b">
            <v>0</v>
          </cell>
          <cell r="CD664" t="b">
            <v>0</v>
          </cell>
          <cell r="CE664" t="b">
            <v>0</v>
          </cell>
          <cell r="CG664" t="b">
            <v>0</v>
          </cell>
          <cell r="CH664" t="b">
            <v>0</v>
          </cell>
          <cell r="CP664" t="str">
            <v>EHBGABOC</v>
          </cell>
          <cell r="CT664" t="b">
            <v>0</v>
          </cell>
          <cell r="CV664" t="b">
            <v>0</v>
          </cell>
          <cell r="CX664" t="b">
            <v>0</v>
          </cell>
          <cell r="CZ664" t="b">
            <v>0</v>
          </cell>
          <cell r="DB664" t="b">
            <v>0</v>
          </cell>
          <cell r="DD664" t="b">
            <v>0</v>
          </cell>
          <cell r="DF664" t="b">
            <v>0</v>
          </cell>
          <cell r="DH664" t="b">
            <v>0</v>
          </cell>
          <cell r="DJ664" t="b">
            <v>0</v>
          </cell>
          <cell r="DL664" t="b">
            <v>0</v>
          </cell>
          <cell r="DN664" t="b">
            <v>0</v>
          </cell>
          <cell r="DP664" t="b">
            <v>0</v>
          </cell>
          <cell r="DV664">
            <v>0</v>
          </cell>
          <cell r="DX664">
            <v>0</v>
          </cell>
          <cell r="DZ664">
            <v>0</v>
          </cell>
          <cell r="EB664">
            <v>0</v>
          </cell>
          <cell r="ED664">
            <v>0</v>
          </cell>
          <cell r="EF664">
            <v>0</v>
          </cell>
          <cell r="EJ664">
            <v>0</v>
          </cell>
          <cell r="EL664">
            <v>0</v>
          </cell>
          <cell r="EN664">
            <v>0</v>
          </cell>
          <cell r="EP664">
            <v>0</v>
          </cell>
          <cell r="ER664">
            <v>0</v>
          </cell>
          <cell r="ET664">
            <v>0</v>
          </cell>
          <cell r="EX664">
            <v>0</v>
          </cell>
          <cell r="EZ664">
            <v>0</v>
          </cell>
          <cell r="FD664">
            <v>0</v>
          </cell>
          <cell r="FF664">
            <v>0</v>
          </cell>
        </row>
        <row r="665">
          <cell r="A665" t="str">
            <v>OdenseRenovation</v>
          </cell>
          <cell r="B665" t="str">
            <v>DK-West</v>
          </cell>
          <cell r="G665">
            <v>2.94</v>
          </cell>
          <cell r="H665">
            <v>2.94</v>
          </cell>
          <cell r="AK665">
            <v>1.0848599999999999</v>
          </cell>
          <cell r="AL665">
            <v>1.0848599999999999</v>
          </cell>
          <cell r="AN665">
            <v>0</v>
          </cell>
          <cell r="AO665">
            <v>0.23519999999999999</v>
          </cell>
          <cell r="AP665">
            <v>88.2</v>
          </cell>
          <cell r="AQ665">
            <v>0.29399999999999998</v>
          </cell>
          <cell r="BG665" t="b">
            <v>1</v>
          </cell>
          <cell r="BO665" t="b">
            <v>0</v>
          </cell>
          <cell r="CA665" t="b">
            <v>0</v>
          </cell>
          <cell r="CB665" t="b">
            <v>0</v>
          </cell>
          <cell r="CD665" t="b">
            <v>0</v>
          </cell>
          <cell r="CE665" t="b">
            <v>0</v>
          </cell>
          <cell r="CG665" t="b">
            <v>0</v>
          </cell>
          <cell r="CH665" t="b">
            <v>0</v>
          </cell>
          <cell r="CP665" t="str">
            <v>ECGASENC</v>
          </cell>
          <cell r="CT665" t="b">
            <v>0</v>
          </cell>
          <cell r="CV665" t="b">
            <v>0</v>
          </cell>
          <cell r="CX665" t="b">
            <v>0</v>
          </cell>
          <cell r="CZ665" t="b">
            <v>0</v>
          </cell>
          <cell r="DB665" t="b">
            <v>0</v>
          </cell>
          <cell r="DD665" t="b">
            <v>0</v>
          </cell>
          <cell r="DF665" t="b">
            <v>0</v>
          </cell>
          <cell r="DH665" t="b">
            <v>0</v>
          </cell>
          <cell r="DJ665" t="b">
            <v>0</v>
          </cell>
          <cell r="DL665" t="b">
            <v>0</v>
          </cell>
          <cell r="DN665" t="b">
            <v>0</v>
          </cell>
          <cell r="DP665" t="b">
            <v>0</v>
          </cell>
          <cell r="DV665">
            <v>0</v>
          </cell>
          <cell r="DX665">
            <v>0</v>
          </cell>
          <cell r="DZ665">
            <v>0</v>
          </cell>
          <cell r="EB665">
            <v>0</v>
          </cell>
          <cell r="ED665">
            <v>0</v>
          </cell>
          <cell r="EF665">
            <v>0</v>
          </cell>
          <cell r="EJ665">
            <v>0</v>
          </cell>
          <cell r="EL665">
            <v>0</v>
          </cell>
          <cell r="EN665">
            <v>0</v>
          </cell>
          <cell r="EP665">
            <v>0</v>
          </cell>
          <cell r="ER665">
            <v>0</v>
          </cell>
          <cell r="ET665">
            <v>0</v>
          </cell>
          <cell r="EX665">
            <v>0</v>
          </cell>
          <cell r="EZ665">
            <v>0</v>
          </cell>
          <cell r="FD665">
            <v>0</v>
          </cell>
          <cell r="FF665">
            <v>0</v>
          </cell>
        </row>
        <row r="666">
          <cell r="A666" t="str">
            <v>OdenseVand</v>
          </cell>
          <cell r="B666" t="str">
            <v>DK-West</v>
          </cell>
          <cell r="G666">
            <v>0.44</v>
          </cell>
          <cell r="H666">
            <v>0.32616753150481836</v>
          </cell>
          <cell r="AK666">
            <v>0.12759999999999999</v>
          </cell>
          <cell r="AL666">
            <v>7.011755680978303E-2</v>
          </cell>
          <cell r="AN666">
            <v>0</v>
          </cell>
          <cell r="AO666">
            <v>3.5200000000000002E-2</v>
          </cell>
          <cell r="AP666">
            <v>13.2</v>
          </cell>
          <cell r="AQ666">
            <v>4.4000000000000004E-2</v>
          </cell>
          <cell r="BG666" t="b">
            <v>1</v>
          </cell>
          <cell r="BO666" t="b">
            <v>1</v>
          </cell>
          <cell r="CA666" t="b">
            <v>1</v>
          </cell>
          <cell r="CB666" t="b">
            <v>1</v>
          </cell>
          <cell r="CD666" t="b">
            <v>0</v>
          </cell>
          <cell r="CE666" t="b">
            <v>0</v>
          </cell>
          <cell r="CG666" t="b">
            <v>0</v>
          </cell>
          <cell r="CH666" t="b">
            <v>0</v>
          </cell>
          <cell r="CP666" t="str">
            <v>ECGASENC</v>
          </cell>
          <cell r="CT666" t="b">
            <v>1</v>
          </cell>
          <cell r="CV666" t="b">
            <v>1</v>
          </cell>
          <cell r="CX666" t="b">
            <v>1</v>
          </cell>
          <cell r="CZ666" t="b">
            <v>1</v>
          </cell>
          <cell r="DB666" t="b">
            <v>0</v>
          </cell>
          <cell r="DD666" t="b">
            <v>0</v>
          </cell>
          <cell r="DF666" t="b">
            <v>1</v>
          </cell>
          <cell r="DH666" t="b">
            <v>1</v>
          </cell>
          <cell r="DJ666" t="b">
            <v>1</v>
          </cell>
          <cell r="DL666" t="b">
            <v>1</v>
          </cell>
          <cell r="DN666" t="b">
            <v>0</v>
          </cell>
          <cell r="DP666" t="b">
            <v>0</v>
          </cell>
          <cell r="DV666">
            <v>0.44</v>
          </cell>
          <cell r="DX666">
            <v>0.44</v>
          </cell>
          <cell r="DZ666">
            <v>0.44</v>
          </cell>
          <cell r="EB666">
            <v>0.44</v>
          </cell>
          <cell r="ED666">
            <v>0</v>
          </cell>
          <cell r="EF666">
            <v>0</v>
          </cell>
          <cell r="EJ666">
            <v>0.32616753150481836</v>
          </cell>
          <cell r="EL666">
            <v>0.32616753150481836</v>
          </cell>
          <cell r="EN666">
            <v>0.32616753150481836</v>
          </cell>
          <cell r="EP666">
            <v>0.32616753150481836</v>
          </cell>
          <cell r="ER666">
            <v>0</v>
          </cell>
          <cell r="ET666">
            <v>0</v>
          </cell>
          <cell r="EX666">
            <v>0</v>
          </cell>
          <cell r="EZ666">
            <v>0</v>
          </cell>
          <cell r="FD666">
            <v>0</v>
          </cell>
          <cell r="FF666">
            <v>0</v>
          </cell>
        </row>
        <row r="667">
          <cell r="A667" t="str">
            <v>IndustryHeatOdense</v>
          </cell>
          <cell r="B667" t="str">
            <v>DK-West</v>
          </cell>
          <cell r="G667">
            <v>0</v>
          </cell>
          <cell r="H667">
            <v>3.4867909867909872</v>
          </cell>
          <cell r="N667">
            <v>21.93888888888889</v>
          </cell>
          <cell r="AK667">
            <v>0</v>
          </cell>
          <cell r="AL667">
            <v>0</v>
          </cell>
          <cell r="AN667">
            <v>0</v>
          </cell>
          <cell r="AO667">
            <v>0</v>
          </cell>
          <cell r="AP667">
            <v>0</v>
          </cell>
          <cell r="AQ667">
            <v>0</v>
          </cell>
          <cell r="BG667" t="b">
            <v>0</v>
          </cell>
          <cell r="BO667" t="b">
            <v>0</v>
          </cell>
          <cell r="CA667" t="b">
            <v>0</v>
          </cell>
          <cell r="CB667" t="b">
            <v>0</v>
          </cell>
          <cell r="CD667" t="b">
            <v>0</v>
          </cell>
          <cell r="CE667" t="b">
            <v>0</v>
          </cell>
          <cell r="CG667" t="b">
            <v>0</v>
          </cell>
          <cell r="CH667" t="b">
            <v>0</v>
          </cell>
          <cell r="CP667">
            <v>0</v>
          </cell>
          <cell r="CT667" t="b">
            <v>0</v>
          </cell>
          <cell r="CV667" t="b">
            <v>0</v>
          </cell>
          <cell r="CX667" t="b">
            <v>0</v>
          </cell>
          <cell r="CZ667" t="b">
            <v>0</v>
          </cell>
          <cell r="DB667" t="b">
            <v>0</v>
          </cell>
          <cell r="DD667" t="b">
            <v>0</v>
          </cell>
          <cell r="DF667" t="b">
            <v>0</v>
          </cell>
          <cell r="DH667" t="b">
            <v>0</v>
          </cell>
          <cell r="DJ667" t="b">
            <v>0</v>
          </cell>
          <cell r="DL667" t="b">
            <v>0</v>
          </cell>
          <cell r="DN667" t="b">
            <v>0</v>
          </cell>
          <cell r="DP667" t="b">
            <v>0</v>
          </cell>
          <cell r="DV667">
            <v>0</v>
          </cell>
          <cell r="DX667">
            <v>0</v>
          </cell>
          <cell r="DZ667">
            <v>0</v>
          </cell>
          <cell r="EB667">
            <v>0</v>
          </cell>
          <cell r="ED667">
            <v>0</v>
          </cell>
          <cell r="EF667">
            <v>0</v>
          </cell>
          <cell r="EJ667">
            <v>0</v>
          </cell>
          <cell r="EL667">
            <v>0</v>
          </cell>
          <cell r="EN667">
            <v>0</v>
          </cell>
          <cell r="EP667">
            <v>0</v>
          </cell>
          <cell r="ER667">
            <v>0</v>
          </cell>
          <cell r="ET667">
            <v>0</v>
          </cell>
          <cell r="EX667">
            <v>0</v>
          </cell>
          <cell r="EZ667">
            <v>0</v>
          </cell>
          <cell r="FD667">
            <v>0</v>
          </cell>
          <cell r="FF667">
            <v>0</v>
          </cell>
        </row>
        <row r="668">
          <cell r="A668" t="str">
            <v>IndustryHeatOdense</v>
          </cell>
          <cell r="B668" t="str">
            <v>DK-West</v>
          </cell>
          <cell r="G668">
            <v>0</v>
          </cell>
          <cell r="H668">
            <v>3.4867909867909872</v>
          </cell>
          <cell r="N668">
            <v>21.93888888888889</v>
          </cell>
          <cell r="AK668">
            <v>0</v>
          </cell>
          <cell r="AL668">
            <v>0</v>
          </cell>
          <cell r="AN668">
            <v>0</v>
          </cell>
          <cell r="AO668">
            <v>0</v>
          </cell>
          <cell r="AP668">
            <v>0</v>
          </cell>
          <cell r="AQ668">
            <v>0</v>
          </cell>
          <cell r="BG668" t="b">
            <v>0</v>
          </cell>
          <cell r="BO668" t="b">
            <v>0</v>
          </cell>
          <cell r="CA668" t="b">
            <v>0</v>
          </cell>
          <cell r="CB668" t="b">
            <v>0</v>
          </cell>
          <cell r="CD668" t="b">
            <v>0</v>
          </cell>
          <cell r="CE668" t="b">
            <v>0</v>
          </cell>
          <cell r="CG668" t="b">
            <v>0</v>
          </cell>
          <cell r="CH668" t="b">
            <v>0</v>
          </cell>
          <cell r="CP668">
            <v>0</v>
          </cell>
          <cell r="CT668" t="b">
            <v>0</v>
          </cell>
          <cell r="CV668" t="b">
            <v>0</v>
          </cell>
          <cell r="CX668" t="b">
            <v>0</v>
          </cell>
          <cell r="CZ668" t="b">
            <v>0</v>
          </cell>
          <cell r="DB668" t="b">
            <v>0</v>
          </cell>
          <cell r="DD668" t="b">
            <v>0</v>
          </cell>
          <cell r="DF668" t="b">
            <v>0</v>
          </cell>
          <cell r="DH668" t="b">
            <v>0</v>
          </cell>
          <cell r="DJ668" t="b">
            <v>0</v>
          </cell>
          <cell r="DL668" t="b">
            <v>0</v>
          </cell>
          <cell r="DN668" t="b">
            <v>0</v>
          </cell>
          <cell r="DP668" t="b">
            <v>0</v>
          </cell>
          <cell r="DV668">
            <v>0</v>
          </cell>
          <cell r="DX668">
            <v>0</v>
          </cell>
          <cell r="DZ668">
            <v>0</v>
          </cell>
          <cell r="EB668">
            <v>0</v>
          </cell>
          <cell r="ED668">
            <v>0</v>
          </cell>
          <cell r="EF668">
            <v>0</v>
          </cell>
          <cell r="EJ668">
            <v>0</v>
          </cell>
          <cell r="EL668">
            <v>0</v>
          </cell>
          <cell r="EN668">
            <v>0</v>
          </cell>
          <cell r="EP668">
            <v>0</v>
          </cell>
          <cell r="ER668">
            <v>0</v>
          </cell>
          <cell r="ET668">
            <v>0</v>
          </cell>
          <cell r="EX668">
            <v>0</v>
          </cell>
          <cell r="EZ668">
            <v>0</v>
          </cell>
          <cell r="FD668">
            <v>0</v>
          </cell>
          <cell r="FF668">
            <v>0</v>
          </cell>
        </row>
        <row r="669">
          <cell r="A669" t="str">
            <v>IndustryHeatOdense</v>
          </cell>
          <cell r="B669" t="str">
            <v>DK-West</v>
          </cell>
          <cell r="G669">
            <v>0</v>
          </cell>
          <cell r="H669">
            <v>3.4867909867909872</v>
          </cell>
          <cell r="N669">
            <v>21.93888888888889</v>
          </cell>
          <cell r="AK669">
            <v>0</v>
          </cell>
          <cell r="AL669">
            <v>0</v>
          </cell>
          <cell r="AN669">
            <v>0</v>
          </cell>
          <cell r="AO669">
            <v>0</v>
          </cell>
          <cell r="AP669">
            <v>0</v>
          </cell>
          <cell r="AQ669">
            <v>0</v>
          </cell>
          <cell r="BG669" t="b">
            <v>0</v>
          </cell>
          <cell r="BO669" t="b">
            <v>0</v>
          </cell>
          <cell r="CA669" t="b">
            <v>0</v>
          </cell>
          <cell r="CB669" t="b">
            <v>0</v>
          </cell>
          <cell r="CD669" t="b">
            <v>0</v>
          </cell>
          <cell r="CE669" t="b">
            <v>0</v>
          </cell>
          <cell r="CG669" t="b">
            <v>0</v>
          </cell>
          <cell r="CH669" t="b">
            <v>0</v>
          </cell>
          <cell r="CP669">
            <v>0</v>
          </cell>
          <cell r="CT669" t="b">
            <v>0</v>
          </cell>
          <cell r="CV669" t="b">
            <v>0</v>
          </cell>
          <cell r="CX669" t="b">
            <v>0</v>
          </cell>
          <cell r="CZ669" t="b">
            <v>0</v>
          </cell>
          <cell r="DB669" t="b">
            <v>0</v>
          </cell>
          <cell r="DD669" t="b">
            <v>0</v>
          </cell>
          <cell r="DF669" t="b">
            <v>0</v>
          </cell>
          <cell r="DH669" t="b">
            <v>0</v>
          </cell>
          <cell r="DJ669" t="b">
            <v>0</v>
          </cell>
          <cell r="DL669" t="b">
            <v>0</v>
          </cell>
          <cell r="DN669" t="b">
            <v>0</v>
          </cell>
          <cell r="DP669" t="b">
            <v>0</v>
          </cell>
          <cell r="DV669">
            <v>0</v>
          </cell>
          <cell r="DX669">
            <v>0</v>
          </cell>
          <cell r="DZ669">
            <v>0</v>
          </cell>
          <cell r="EB669">
            <v>0</v>
          </cell>
          <cell r="ED669">
            <v>0</v>
          </cell>
          <cell r="EF669">
            <v>0</v>
          </cell>
          <cell r="EJ669">
            <v>0</v>
          </cell>
          <cell r="EL669">
            <v>0</v>
          </cell>
          <cell r="EN669">
            <v>0</v>
          </cell>
          <cell r="EP669">
            <v>0</v>
          </cell>
          <cell r="ER669">
            <v>0</v>
          </cell>
          <cell r="ET669">
            <v>0</v>
          </cell>
          <cell r="EX669">
            <v>0</v>
          </cell>
          <cell r="EZ669">
            <v>0</v>
          </cell>
          <cell r="FD669">
            <v>0</v>
          </cell>
          <cell r="FF669">
            <v>0</v>
          </cell>
        </row>
        <row r="670">
          <cell r="A670" t="str">
            <v>IndustryHeatOdense</v>
          </cell>
          <cell r="B670" t="str">
            <v>DK-West</v>
          </cell>
          <cell r="G670">
            <v>0</v>
          </cell>
          <cell r="H670">
            <v>3.6842229187152578</v>
          </cell>
          <cell r="N670">
            <v>23.181130604556401</v>
          </cell>
          <cell r="AK670">
            <v>0</v>
          </cell>
          <cell r="AL670">
            <v>0</v>
          </cell>
          <cell r="AN670">
            <v>0</v>
          </cell>
          <cell r="AO670">
            <v>0</v>
          </cell>
          <cell r="AP670">
            <v>0</v>
          </cell>
          <cell r="AQ670">
            <v>0</v>
          </cell>
          <cell r="BG670" t="b">
            <v>0</v>
          </cell>
          <cell r="BO670" t="b">
            <v>0</v>
          </cell>
          <cell r="CA670" t="b">
            <v>0</v>
          </cell>
          <cell r="CB670" t="b">
            <v>0</v>
          </cell>
          <cell r="CD670" t="b">
            <v>0</v>
          </cell>
          <cell r="CE670" t="b">
            <v>0</v>
          </cell>
          <cell r="CG670" t="b">
            <v>0</v>
          </cell>
          <cell r="CH670" t="b">
            <v>0</v>
          </cell>
          <cell r="CP670">
            <v>0</v>
          </cell>
          <cell r="CT670" t="b">
            <v>0</v>
          </cell>
          <cell r="CV670" t="b">
            <v>0</v>
          </cell>
          <cell r="CX670" t="b">
            <v>0</v>
          </cell>
          <cell r="CZ670" t="b">
            <v>0</v>
          </cell>
          <cell r="DB670" t="b">
            <v>0</v>
          </cell>
          <cell r="DD670" t="b">
            <v>0</v>
          </cell>
          <cell r="DF670" t="b">
            <v>0</v>
          </cell>
          <cell r="DH670" t="b">
            <v>0</v>
          </cell>
          <cell r="DJ670" t="b">
            <v>0</v>
          </cell>
          <cell r="DL670" t="b">
            <v>0</v>
          </cell>
          <cell r="DN670" t="b">
            <v>0</v>
          </cell>
          <cell r="DP670" t="b">
            <v>0</v>
          </cell>
          <cell r="DV670">
            <v>0</v>
          </cell>
          <cell r="DX670">
            <v>0</v>
          </cell>
          <cell r="DZ670">
            <v>0</v>
          </cell>
          <cell r="EB670">
            <v>0</v>
          </cell>
          <cell r="ED670">
            <v>0</v>
          </cell>
          <cell r="EF670">
            <v>0</v>
          </cell>
          <cell r="EJ670">
            <v>0</v>
          </cell>
          <cell r="EL670">
            <v>0</v>
          </cell>
          <cell r="EN670">
            <v>0</v>
          </cell>
          <cell r="EP670">
            <v>0</v>
          </cell>
          <cell r="ER670">
            <v>0</v>
          </cell>
          <cell r="ET670">
            <v>0</v>
          </cell>
          <cell r="EX670">
            <v>0</v>
          </cell>
          <cell r="EZ670">
            <v>0</v>
          </cell>
          <cell r="FD670">
            <v>0</v>
          </cell>
          <cell r="FF670">
            <v>0</v>
          </cell>
        </row>
        <row r="671">
          <cell r="A671" t="str">
            <v>IndustryHeatOdense</v>
          </cell>
          <cell r="B671" t="str">
            <v>DK-West</v>
          </cell>
          <cell r="G671">
            <v>0</v>
          </cell>
          <cell r="H671">
            <v>3.6983644294426252</v>
          </cell>
          <cell r="N671">
            <v>23.270108990052996</v>
          </cell>
          <cell r="AK671">
            <v>0</v>
          </cell>
          <cell r="AL671">
            <v>0</v>
          </cell>
          <cell r="AN671">
            <v>0</v>
          </cell>
          <cell r="AO671">
            <v>0</v>
          </cell>
          <cell r="AP671">
            <v>0</v>
          </cell>
          <cell r="AQ671">
            <v>0</v>
          </cell>
          <cell r="BG671" t="b">
            <v>0</v>
          </cell>
          <cell r="BO671" t="b">
            <v>0</v>
          </cell>
          <cell r="CA671" t="b">
            <v>0</v>
          </cell>
          <cell r="CB671" t="b">
            <v>0</v>
          </cell>
          <cell r="CD671" t="b">
            <v>0</v>
          </cell>
          <cell r="CE671" t="b">
            <v>0</v>
          </cell>
          <cell r="CG671" t="b">
            <v>0</v>
          </cell>
          <cell r="CH671" t="b">
            <v>0</v>
          </cell>
          <cell r="CP671">
            <v>0</v>
          </cell>
          <cell r="CT671" t="b">
            <v>0</v>
          </cell>
          <cell r="CV671" t="b">
            <v>0</v>
          </cell>
          <cell r="CX671" t="b">
            <v>0</v>
          </cell>
          <cell r="CZ671" t="b">
            <v>0</v>
          </cell>
          <cell r="DB671" t="b">
            <v>0</v>
          </cell>
          <cell r="DD671" t="b">
            <v>0</v>
          </cell>
          <cell r="DF671" t="b">
            <v>0</v>
          </cell>
          <cell r="DH671" t="b">
            <v>0</v>
          </cell>
          <cell r="DJ671" t="b">
            <v>0</v>
          </cell>
          <cell r="DL671" t="b">
            <v>0</v>
          </cell>
          <cell r="DN671" t="b">
            <v>0</v>
          </cell>
          <cell r="DP671" t="b">
            <v>0</v>
          </cell>
          <cell r="DV671">
            <v>0</v>
          </cell>
          <cell r="DX671">
            <v>0</v>
          </cell>
          <cell r="DZ671">
            <v>0</v>
          </cell>
          <cell r="EB671">
            <v>0</v>
          </cell>
          <cell r="ED671">
            <v>0</v>
          </cell>
          <cell r="EF671">
            <v>0</v>
          </cell>
          <cell r="EJ671">
            <v>0</v>
          </cell>
          <cell r="EL671">
            <v>0</v>
          </cell>
          <cell r="EN671">
            <v>0</v>
          </cell>
          <cell r="EP671">
            <v>0</v>
          </cell>
          <cell r="ER671">
            <v>0</v>
          </cell>
          <cell r="ET671">
            <v>0</v>
          </cell>
          <cell r="EX671">
            <v>0</v>
          </cell>
          <cell r="EZ671">
            <v>0</v>
          </cell>
          <cell r="FD671">
            <v>0</v>
          </cell>
          <cell r="FF671">
            <v>0</v>
          </cell>
        </row>
        <row r="672">
          <cell r="A672" t="str">
            <v>KedlerOdenseNG</v>
          </cell>
          <cell r="B672" t="str">
            <v>DK-West</v>
          </cell>
          <cell r="G672">
            <v>0</v>
          </cell>
          <cell r="H672">
            <v>237</v>
          </cell>
          <cell r="AK672">
            <v>0</v>
          </cell>
          <cell r="AL672">
            <v>219.69900000000001</v>
          </cell>
          <cell r="AN672">
            <v>0</v>
          </cell>
          <cell r="AO672">
            <v>0</v>
          </cell>
          <cell r="AP672">
            <v>2559.6000000000004</v>
          </cell>
          <cell r="AQ672">
            <v>0</v>
          </cell>
          <cell r="BG672" t="b">
            <v>1</v>
          </cell>
          <cell r="BO672" t="b">
            <v>0</v>
          </cell>
          <cell r="CA672" t="b">
            <v>0</v>
          </cell>
          <cell r="CB672" t="b">
            <v>0</v>
          </cell>
          <cell r="CD672" t="b">
            <v>0</v>
          </cell>
          <cell r="CE672" t="b">
            <v>0</v>
          </cell>
          <cell r="CG672" t="b">
            <v>0</v>
          </cell>
          <cell r="CH672" t="b">
            <v>0</v>
          </cell>
          <cell r="CP672" t="str">
            <v>EHGASBOC</v>
          </cell>
          <cell r="CT672" t="b">
            <v>0</v>
          </cell>
          <cell r="CV672" t="b">
            <v>0</v>
          </cell>
          <cell r="CX672" t="b">
            <v>0</v>
          </cell>
          <cell r="CZ672" t="b">
            <v>0</v>
          </cell>
          <cell r="DB672" t="b">
            <v>0</v>
          </cell>
          <cell r="DD672" t="b">
            <v>0</v>
          </cell>
          <cell r="DF672" t="b">
            <v>0</v>
          </cell>
          <cell r="DH672" t="b">
            <v>0</v>
          </cell>
          <cell r="DJ672" t="b">
            <v>0</v>
          </cell>
          <cell r="DL672" t="b">
            <v>0</v>
          </cell>
          <cell r="DN672" t="b">
            <v>0</v>
          </cell>
          <cell r="DP672" t="b">
            <v>0</v>
          </cell>
          <cell r="DV672">
            <v>0</v>
          </cell>
          <cell r="DX672">
            <v>0</v>
          </cell>
          <cell r="DZ672">
            <v>0</v>
          </cell>
          <cell r="EB672">
            <v>0</v>
          </cell>
          <cell r="ED672">
            <v>0</v>
          </cell>
          <cell r="EF672">
            <v>0</v>
          </cell>
          <cell r="EJ672">
            <v>0</v>
          </cell>
          <cell r="EL672">
            <v>0</v>
          </cell>
          <cell r="EN672">
            <v>0</v>
          </cell>
          <cell r="EP672">
            <v>0</v>
          </cell>
          <cell r="ER672">
            <v>0</v>
          </cell>
          <cell r="ET672">
            <v>0</v>
          </cell>
          <cell r="EX672">
            <v>0</v>
          </cell>
          <cell r="EZ672">
            <v>0</v>
          </cell>
          <cell r="FD672">
            <v>0</v>
          </cell>
          <cell r="FF672">
            <v>0</v>
          </cell>
        </row>
        <row r="673">
          <cell r="A673" t="str">
            <v>KedlerOdenseNG</v>
          </cell>
          <cell r="B673" t="str">
            <v>DK-West</v>
          </cell>
          <cell r="G673">
            <v>0</v>
          </cell>
          <cell r="H673">
            <v>237</v>
          </cell>
          <cell r="AK673">
            <v>0</v>
          </cell>
          <cell r="AL673">
            <v>219.69900000000001</v>
          </cell>
          <cell r="AN673">
            <v>0</v>
          </cell>
          <cell r="AO673">
            <v>0</v>
          </cell>
          <cell r="AP673">
            <v>2559.6000000000004</v>
          </cell>
          <cell r="AQ673">
            <v>0</v>
          </cell>
          <cell r="BG673" t="b">
            <v>1</v>
          </cell>
          <cell r="BO673" t="b">
            <v>1</v>
          </cell>
          <cell r="CA673" t="b">
            <v>0</v>
          </cell>
          <cell r="CB673" t="b">
            <v>1</v>
          </cell>
          <cell r="CD673" t="b">
            <v>0</v>
          </cell>
          <cell r="CE673" t="b">
            <v>0</v>
          </cell>
          <cell r="CG673" t="b">
            <v>0</v>
          </cell>
          <cell r="CH673" t="b">
            <v>0</v>
          </cell>
          <cell r="CP673" t="str">
            <v>EHGASBOC</v>
          </cell>
          <cell r="CT673" t="b">
            <v>0</v>
          </cell>
          <cell r="CV673" t="b">
            <v>0</v>
          </cell>
          <cell r="CX673" t="b">
            <v>0</v>
          </cell>
          <cell r="CZ673" t="b">
            <v>0</v>
          </cell>
          <cell r="DB673" t="b">
            <v>0</v>
          </cell>
          <cell r="DD673" t="b">
            <v>0</v>
          </cell>
          <cell r="DF673" t="b">
            <v>1</v>
          </cell>
          <cell r="DH673" t="b">
            <v>1</v>
          </cell>
          <cell r="DJ673" t="b">
            <v>1</v>
          </cell>
          <cell r="DL673" t="b">
            <v>1</v>
          </cell>
          <cell r="DN673" t="b">
            <v>0</v>
          </cell>
          <cell r="DP673" t="b">
            <v>0</v>
          </cell>
          <cell r="DV673">
            <v>0</v>
          </cell>
          <cell r="DX673">
            <v>0</v>
          </cell>
          <cell r="DZ673">
            <v>0</v>
          </cell>
          <cell r="EB673">
            <v>0</v>
          </cell>
          <cell r="ED673">
            <v>0</v>
          </cell>
          <cell r="EF673">
            <v>0</v>
          </cell>
          <cell r="EJ673">
            <v>237</v>
          </cell>
          <cell r="EL673">
            <v>237</v>
          </cell>
          <cell r="EN673">
            <v>237</v>
          </cell>
          <cell r="EP673">
            <v>237</v>
          </cell>
          <cell r="ER673">
            <v>0</v>
          </cell>
          <cell r="ET673">
            <v>0</v>
          </cell>
          <cell r="EX673">
            <v>0</v>
          </cell>
          <cell r="EZ673">
            <v>0</v>
          </cell>
          <cell r="FD673">
            <v>0</v>
          </cell>
          <cell r="FF673">
            <v>0</v>
          </cell>
        </row>
        <row r="674">
          <cell r="A674" t="str">
            <v>KedlerOdenseGO</v>
          </cell>
          <cell r="B674" t="str">
            <v>DK-West</v>
          </cell>
          <cell r="G674">
            <v>0</v>
          </cell>
          <cell r="H674">
            <v>52</v>
          </cell>
          <cell r="AK674">
            <v>0</v>
          </cell>
          <cell r="AL674">
            <v>43.835999999999999</v>
          </cell>
          <cell r="AN674">
            <v>0</v>
          </cell>
          <cell r="AO674">
            <v>0</v>
          </cell>
          <cell r="AP674">
            <v>561.6</v>
          </cell>
          <cell r="AQ674">
            <v>0</v>
          </cell>
          <cell r="BG674" t="b">
            <v>1</v>
          </cell>
          <cell r="BO674" t="b">
            <v>0</v>
          </cell>
          <cell r="CA674" t="b">
            <v>0</v>
          </cell>
          <cell r="CB674" t="b">
            <v>0</v>
          </cell>
          <cell r="CD674" t="b">
            <v>0</v>
          </cell>
          <cell r="CE674" t="b">
            <v>0</v>
          </cell>
          <cell r="CG674" t="b">
            <v>0</v>
          </cell>
          <cell r="CH674" t="b">
            <v>0</v>
          </cell>
          <cell r="CP674" t="str">
            <v>EHDSLBOC</v>
          </cell>
          <cell r="CT674" t="b">
            <v>0</v>
          </cell>
          <cell r="CV674" t="b">
            <v>0</v>
          </cell>
          <cell r="CX674" t="b">
            <v>0</v>
          </cell>
          <cell r="CZ674" t="b">
            <v>0</v>
          </cell>
          <cell r="DB674" t="b">
            <v>0</v>
          </cell>
          <cell r="DD674" t="b">
            <v>0</v>
          </cell>
          <cell r="DF674" t="b">
            <v>0</v>
          </cell>
          <cell r="DH674" t="b">
            <v>0</v>
          </cell>
          <cell r="DJ674" t="b">
            <v>0</v>
          </cell>
          <cell r="DL674" t="b">
            <v>0</v>
          </cell>
          <cell r="DN674" t="b">
            <v>0</v>
          </cell>
          <cell r="DP674" t="b">
            <v>0</v>
          </cell>
          <cell r="DV674">
            <v>0</v>
          </cell>
          <cell r="DX674">
            <v>0</v>
          </cell>
          <cell r="DZ674">
            <v>0</v>
          </cell>
          <cell r="EB674">
            <v>0</v>
          </cell>
          <cell r="ED674">
            <v>0</v>
          </cell>
          <cell r="EF674">
            <v>0</v>
          </cell>
          <cell r="EJ674">
            <v>0</v>
          </cell>
          <cell r="EL674">
            <v>0</v>
          </cell>
          <cell r="EN674">
            <v>0</v>
          </cell>
          <cell r="EP674">
            <v>0</v>
          </cell>
          <cell r="ER674">
            <v>0</v>
          </cell>
          <cell r="ET674">
            <v>0</v>
          </cell>
          <cell r="EX674">
            <v>0</v>
          </cell>
          <cell r="EZ674">
            <v>0</v>
          </cell>
          <cell r="FD674">
            <v>0</v>
          </cell>
          <cell r="FF674">
            <v>0</v>
          </cell>
        </row>
        <row r="675">
          <cell r="A675" t="str">
            <v>KedlerOdenseGO</v>
          </cell>
          <cell r="B675" t="str">
            <v>DK-West</v>
          </cell>
          <cell r="G675">
            <v>0</v>
          </cell>
          <cell r="H675">
            <v>52</v>
          </cell>
          <cell r="AK675">
            <v>0</v>
          </cell>
          <cell r="AL675">
            <v>43.835999999999999</v>
          </cell>
          <cell r="AN675">
            <v>0</v>
          </cell>
          <cell r="AO675">
            <v>0</v>
          </cell>
          <cell r="AP675">
            <v>561.6</v>
          </cell>
          <cell r="AQ675">
            <v>0</v>
          </cell>
          <cell r="BG675" t="b">
            <v>1</v>
          </cell>
          <cell r="BO675" t="b">
            <v>1</v>
          </cell>
          <cell r="CA675" t="b">
            <v>0</v>
          </cell>
          <cell r="CB675" t="b">
            <v>1</v>
          </cell>
          <cell r="CD675" t="b">
            <v>0</v>
          </cell>
          <cell r="CE675" t="b">
            <v>0</v>
          </cell>
          <cell r="CG675" t="b">
            <v>0</v>
          </cell>
          <cell r="CH675" t="b">
            <v>0</v>
          </cell>
          <cell r="CP675" t="str">
            <v>EHDSLBOC</v>
          </cell>
          <cell r="CT675" t="b">
            <v>0</v>
          </cell>
          <cell r="CV675" t="b">
            <v>0</v>
          </cell>
          <cell r="CX675" t="b">
            <v>0</v>
          </cell>
          <cell r="CZ675" t="b">
            <v>0</v>
          </cell>
          <cell r="DB675" t="b">
            <v>0</v>
          </cell>
          <cell r="DD675" t="b">
            <v>0</v>
          </cell>
          <cell r="DF675" t="b">
            <v>1</v>
          </cell>
          <cell r="DH675" t="b">
            <v>1</v>
          </cell>
          <cell r="DJ675" t="b">
            <v>1</v>
          </cell>
          <cell r="DL675" t="b">
            <v>1</v>
          </cell>
          <cell r="DN675" t="b">
            <v>0</v>
          </cell>
          <cell r="DP675" t="b">
            <v>0</v>
          </cell>
          <cell r="DV675">
            <v>0</v>
          </cell>
          <cell r="DX675">
            <v>0</v>
          </cell>
          <cell r="DZ675">
            <v>0</v>
          </cell>
          <cell r="EB675">
            <v>0</v>
          </cell>
          <cell r="ED675">
            <v>0</v>
          </cell>
          <cell r="EF675">
            <v>0</v>
          </cell>
          <cell r="EJ675">
            <v>52</v>
          </cell>
          <cell r="EL675">
            <v>52</v>
          </cell>
          <cell r="EN675">
            <v>52</v>
          </cell>
          <cell r="EP675">
            <v>52</v>
          </cell>
          <cell r="ER675">
            <v>0</v>
          </cell>
          <cell r="ET675">
            <v>0</v>
          </cell>
          <cell r="EX675">
            <v>0</v>
          </cell>
          <cell r="EZ675">
            <v>0</v>
          </cell>
          <cell r="FD675">
            <v>0</v>
          </cell>
          <cell r="FF675">
            <v>0</v>
          </cell>
        </row>
        <row r="676">
          <cell r="A676" t="str">
            <v>KedlerOdenseFO</v>
          </cell>
          <cell r="B676" t="str">
            <v>DK-West</v>
          </cell>
          <cell r="G676">
            <v>0</v>
          </cell>
          <cell r="H676">
            <v>400</v>
          </cell>
          <cell r="AK676">
            <v>0</v>
          </cell>
          <cell r="AL676">
            <v>363.2</v>
          </cell>
          <cell r="AN676">
            <v>0</v>
          </cell>
          <cell r="AO676">
            <v>0</v>
          </cell>
          <cell r="AP676">
            <v>6320</v>
          </cell>
          <cell r="AQ676">
            <v>0</v>
          </cell>
          <cell r="BG676" t="b">
            <v>1</v>
          </cell>
          <cell r="BO676" t="b">
            <v>0</v>
          </cell>
          <cell r="CA676" t="b">
            <v>0</v>
          </cell>
          <cell r="CB676" t="b">
            <v>0</v>
          </cell>
          <cell r="CD676" t="b">
            <v>0</v>
          </cell>
          <cell r="CE676" t="b">
            <v>0</v>
          </cell>
          <cell r="CG676" t="b">
            <v>0</v>
          </cell>
          <cell r="CH676" t="b">
            <v>0</v>
          </cell>
          <cell r="CP676" t="str">
            <v>EHHFOBOC</v>
          </cell>
          <cell r="CT676" t="b">
            <v>0</v>
          </cell>
          <cell r="CV676" t="b">
            <v>0</v>
          </cell>
          <cell r="CX676" t="b">
            <v>0</v>
          </cell>
          <cell r="CZ676" t="b">
            <v>0</v>
          </cell>
          <cell r="DB676" t="b">
            <v>0</v>
          </cell>
          <cell r="DD676" t="b">
            <v>0</v>
          </cell>
          <cell r="DF676" t="b">
            <v>0</v>
          </cell>
          <cell r="DH676" t="b">
            <v>0</v>
          </cell>
          <cell r="DJ676" t="b">
            <v>0</v>
          </cell>
          <cell r="DL676" t="b">
            <v>0</v>
          </cell>
          <cell r="DN676" t="b">
            <v>0</v>
          </cell>
          <cell r="DP676" t="b">
            <v>0</v>
          </cell>
          <cell r="DV676">
            <v>0</v>
          </cell>
          <cell r="DX676">
            <v>0</v>
          </cell>
          <cell r="DZ676">
            <v>0</v>
          </cell>
          <cell r="EB676">
            <v>0</v>
          </cell>
          <cell r="ED676">
            <v>0</v>
          </cell>
          <cell r="EF676">
            <v>0</v>
          </cell>
          <cell r="EJ676">
            <v>0</v>
          </cell>
          <cell r="EL676">
            <v>0</v>
          </cell>
          <cell r="EN676">
            <v>0</v>
          </cell>
          <cell r="EP676">
            <v>0</v>
          </cell>
          <cell r="ER676">
            <v>0</v>
          </cell>
          <cell r="ET676">
            <v>0</v>
          </cell>
          <cell r="EX676">
            <v>0</v>
          </cell>
          <cell r="EZ676">
            <v>0</v>
          </cell>
          <cell r="FD676">
            <v>0</v>
          </cell>
          <cell r="FF676">
            <v>0</v>
          </cell>
        </row>
        <row r="677">
          <cell r="A677" t="str">
            <v>KedlerOdenseFO</v>
          </cell>
          <cell r="B677" t="str">
            <v>DK-West</v>
          </cell>
          <cell r="G677">
            <v>0</v>
          </cell>
          <cell r="H677">
            <v>400</v>
          </cell>
          <cell r="AK677">
            <v>0</v>
          </cell>
          <cell r="AL677">
            <v>363.2</v>
          </cell>
          <cell r="AN677">
            <v>0</v>
          </cell>
          <cell r="AO677">
            <v>0</v>
          </cell>
          <cell r="AP677">
            <v>6320</v>
          </cell>
          <cell r="AQ677">
            <v>0</v>
          </cell>
          <cell r="BG677" t="b">
            <v>1</v>
          </cell>
          <cell r="BO677" t="b">
            <v>1</v>
          </cell>
          <cell r="CA677" t="b">
            <v>0</v>
          </cell>
          <cell r="CB677" t="b">
            <v>1</v>
          </cell>
          <cell r="CD677" t="b">
            <v>0</v>
          </cell>
          <cell r="CE677" t="b">
            <v>0</v>
          </cell>
          <cell r="CG677" t="b">
            <v>0</v>
          </cell>
          <cell r="CH677" t="b">
            <v>0</v>
          </cell>
          <cell r="CP677" t="str">
            <v>EHHFOBOC</v>
          </cell>
          <cell r="CT677" t="b">
            <v>0</v>
          </cell>
          <cell r="CV677" t="b">
            <v>0</v>
          </cell>
          <cell r="CX677" t="b">
            <v>0</v>
          </cell>
          <cell r="CZ677" t="b">
            <v>0</v>
          </cell>
          <cell r="DB677" t="b">
            <v>0</v>
          </cell>
          <cell r="DD677" t="b">
            <v>0</v>
          </cell>
          <cell r="DF677" t="b">
            <v>1</v>
          </cell>
          <cell r="DH677" t="b">
            <v>1</v>
          </cell>
          <cell r="DJ677" t="b">
            <v>1</v>
          </cell>
          <cell r="DL677" t="b">
            <v>1</v>
          </cell>
          <cell r="DN677" t="b">
            <v>0</v>
          </cell>
          <cell r="DP677" t="b">
            <v>0</v>
          </cell>
          <cell r="DV677">
            <v>0</v>
          </cell>
          <cell r="DX677">
            <v>0</v>
          </cell>
          <cell r="DZ677">
            <v>0</v>
          </cell>
          <cell r="EB677">
            <v>0</v>
          </cell>
          <cell r="ED677">
            <v>0</v>
          </cell>
          <cell r="EF677">
            <v>0</v>
          </cell>
          <cell r="EJ677">
            <v>400</v>
          </cell>
          <cell r="EL677">
            <v>400</v>
          </cell>
          <cell r="EN677">
            <v>400</v>
          </cell>
          <cell r="EP677">
            <v>400</v>
          </cell>
          <cell r="ER677">
            <v>0</v>
          </cell>
          <cell r="ET677">
            <v>0</v>
          </cell>
          <cell r="EX677">
            <v>0</v>
          </cell>
          <cell r="EZ677">
            <v>0</v>
          </cell>
          <cell r="FD677">
            <v>0</v>
          </cell>
          <cell r="FF677">
            <v>0</v>
          </cell>
        </row>
        <row r="678">
          <cell r="A678" t="str">
            <v>VarmelagerOdense</v>
          </cell>
          <cell r="B678" t="str">
            <v>DK-West</v>
          </cell>
          <cell r="G678">
            <v>0</v>
          </cell>
          <cell r="H678">
            <v>406.94444444444446</v>
          </cell>
          <cell r="AK678">
            <v>0</v>
          </cell>
          <cell r="AL678">
            <v>0</v>
          </cell>
          <cell r="AN678">
            <v>0</v>
          </cell>
          <cell r="AO678">
            <v>0</v>
          </cell>
          <cell r="AP678">
            <v>0</v>
          </cell>
          <cell r="AQ678">
            <v>0</v>
          </cell>
          <cell r="BG678" t="b">
            <v>0</v>
          </cell>
          <cell r="BO678" t="b">
            <v>0</v>
          </cell>
          <cell r="CA678" t="b">
            <v>0</v>
          </cell>
          <cell r="CB678" t="b">
            <v>0</v>
          </cell>
          <cell r="CD678" t="b">
            <v>0</v>
          </cell>
          <cell r="CE678" t="b">
            <v>0</v>
          </cell>
          <cell r="CG678" t="b">
            <v>0</v>
          </cell>
          <cell r="CH678" t="b">
            <v>0</v>
          </cell>
          <cell r="CP678">
            <v>0</v>
          </cell>
          <cell r="CT678" t="b">
            <v>0</v>
          </cell>
          <cell r="CV678" t="b">
            <v>0</v>
          </cell>
          <cell r="CX678" t="b">
            <v>0</v>
          </cell>
          <cell r="CZ678" t="b">
            <v>0</v>
          </cell>
          <cell r="DB678" t="b">
            <v>0</v>
          </cell>
          <cell r="DD678" t="b">
            <v>0</v>
          </cell>
          <cell r="DF678" t="b">
            <v>0</v>
          </cell>
          <cell r="DH678" t="b">
            <v>0</v>
          </cell>
          <cell r="DJ678" t="b">
            <v>0</v>
          </cell>
          <cell r="DL678" t="b">
            <v>0</v>
          </cell>
          <cell r="DN678" t="b">
            <v>0</v>
          </cell>
          <cell r="DP678" t="b">
            <v>0</v>
          </cell>
          <cell r="DV678">
            <v>0</v>
          </cell>
          <cell r="DX678">
            <v>0</v>
          </cell>
          <cell r="DZ678">
            <v>0</v>
          </cell>
          <cell r="EB678">
            <v>0</v>
          </cell>
          <cell r="ED678">
            <v>0</v>
          </cell>
          <cell r="EF678">
            <v>0</v>
          </cell>
          <cell r="EJ678">
            <v>0</v>
          </cell>
          <cell r="EL678">
            <v>0</v>
          </cell>
          <cell r="EN678">
            <v>0</v>
          </cell>
          <cell r="EP678">
            <v>0</v>
          </cell>
          <cell r="ER678">
            <v>0</v>
          </cell>
          <cell r="ET678">
            <v>0</v>
          </cell>
          <cell r="EX678">
            <v>0</v>
          </cell>
          <cell r="EZ678">
            <v>0</v>
          </cell>
          <cell r="FD678">
            <v>0</v>
          </cell>
          <cell r="FF678">
            <v>0</v>
          </cell>
        </row>
        <row r="679">
          <cell r="A679" t="str">
            <v>ElkedelOdense</v>
          </cell>
          <cell r="B679" t="str">
            <v>DK-West</v>
          </cell>
          <cell r="G679">
            <v>-16</v>
          </cell>
          <cell r="H679">
            <v>16</v>
          </cell>
          <cell r="AK679">
            <v>-16</v>
          </cell>
          <cell r="AL679">
            <v>0</v>
          </cell>
          <cell r="AN679">
            <v>0</v>
          </cell>
          <cell r="AO679">
            <v>0</v>
          </cell>
          <cell r="AP679">
            <v>0</v>
          </cell>
          <cell r="AQ679">
            <v>0</v>
          </cell>
          <cell r="BG679" t="b">
            <v>0</v>
          </cell>
          <cell r="BO679" t="b">
            <v>0</v>
          </cell>
          <cell r="CA679" t="b">
            <v>0</v>
          </cell>
          <cell r="CB679" t="b">
            <v>0</v>
          </cell>
          <cell r="CD679" t="b">
            <v>0</v>
          </cell>
          <cell r="CE679" t="b">
            <v>0</v>
          </cell>
          <cell r="CG679" t="b">
            <v>0</v>
          </cell>
          <cell r="CH679" t="b">
            <v>0</v>
          </cell>
          <cell r="CP679">
            <v>0</v>
          </cell>
          <cell r="CT679" t="b">
            <v>0</v>
          </cell>
          <cell r="CV679" t="b">
            <v>0</v>
          </cell>
          <cell r="CX679" t="b">
            <v>0</v>
          </cell>
          <cell r="CZ679" t="b">
            <v>0</v>
          </cell>
          <cell r="DB679" t="b">
            <v>0</v>
          </cell>
          <cell r="DD679" t="b">
            <v>0</v>
          </cell>
          <cell r="DF679" t="b">
            <v>0</v>
          </cell>
          <cell r="DH679" t="b">
            <v>0</v>
          </cell>
          <cell r="DJ679" t="b">
            <v>0</v>
          </cell>
          <cell r="DL679" t="b">
            <v>0</v>
          </cell>
          <cell r="DN679" t="b">
            <v>0</v>
          </cell>
          <cell r="DP679" t="b">
            <v>0</v>
          </cell>
          <cell r="DV679">
            <v>0</v>
          </cell>
          <cell r="DX679">
            <v>0</v>
          </cell>
          <cell r="DZ679">
            <v>0</v>
          </cell>
          <cell r="EB679">
            <v>0</v>
          </cell>
          <cell r="ED679">
            <v>0</v>
          </cell>
          <cell r="EF679">
            <v>0</v>
          </cell>
          <cell r="EJ679">
            <v>0</v>
          </cell>
          <cell r="EL679">
            <v>0</v>
          </cell>
          <cell r="EN679">
            <v>0</v>
          </cell>
          <cell r="EP679">
            <v>0</v>
          </cell>
          <cell r="ER679">
            <v>0</v>
          </cell>
          <cell r="ET679">
            <v>0</v>
          </cell>
          <cell r="EX679">
            <v>0</v>
          </cell>
          <cell r="EZ679">
            <v>0</v>
          </cell>
          <cell r="FD679">
            <v>0</v>
          </cell>
          <cell r="FF679">
            <v>0</v>
          </cell>
        </row>
        <row r="680">
          <cell r="A680" t="str">
            <v>KedlerRanders</v>
          </cell>
          <cell r="B680" t="str">
            <v>DK-West</v>
          </cell>
          <cell r="G680">
            <v>0</v>
          </cell>
          <cell r="H680">
            <v>149.9</v>
          </cell>
          <cell r="AK680">
            <v>0</v>
          </cell>
          <cell r="AL680">
            <v>136.25910000000002</v>
          </cell>
          <cell r="AN680">
            <v>0</v>
          </cell>
          <cell r="AO680">
            <v>0</v>
          </cell>
          <cell r="AP680">
            <v>1618.92</v>
          </cell>
          <cell r="AQ680">
            <v>0</v>
          </cell>
          <cell r="BG680" t="b">
            <v>1</v>
          </cell>
          <cell r="BO680" t="b">
            <v>0</v>
          </cell>
          <cell r="CA680" t="b">
            <v>0</v>
          </cell>
          <cell r="CB680" t="b">
            <v>0</v>
          </cell>
          <cell r="CD680" t="b">
            <v>0</v>
          </cell>
          <cell r="CE680" t="b">
            <v>0</v>
          </cell>
          <cell r="CG680" t="b">
            <v>0</v>
          </cell>
          <cell r="CH680" t="b">
            <v>0</v>
          </cell>
          <cell r="CP680" t="str">
            <v>EHDSLBOD</v>
          </cell>
          <cell r="CT680" t="b">
            <v>0</v>
          </cell>
          <cell r="CV680" t="b">
            <v>0</v>
          </cell>
          <cell r="CX680" t="b">
            <v>0</v>
          </cell>
          <cell r="CZ680" t="b">
            <v>0</v>
          </cell>
          <cell r="DB680" t="b">
            <v>0</v>
          </cell>
          <cell r="DD680" t="b">
            <v>0</v>
          </cell>
          <cell r="DF680" t="b">
            <v>0</v>
          </cell>
          <cell r="DH680" t="b">
            <v>0</v>
          </cell>
          <cell r="DJ680" t="b">
            <v>0</v>
          </cell>
          <cell r="DL680" t="b">
            <v>0</v>
          </cell>
          <cell r="DN680" t="b">
            <v>0</v>
          </cell>
          <cell r="DP680" t="b">
            <v>0</v>
          </cell>
          <cell r="DV680">
            <v>0</v>
          </cell>
          <cell r="DX680">
            <v>0</v>
          </cell>
          <cell r="DZ680">
            <v>0</v>
          </cell>
          <cell r="EB680">
            <v>0</v>
          </cell>
          <cell r="ED680">
            <v>0</v>
          </cell>
          <cell r="EF680">
            <v>0</v>
          </cell>
          <cell r="EJ680">
            <v>0</v>
          </cell>
          <cell r="EL680">
            <v>0</v>
          </cell>
          <cell r="EN680">
            <v>0</v>
          </cell>
          <cell r="EP680">
            <v>0</v>
          </cell>
          <cell r="ER680">
            <v>0</v>
          </cell>
          <cell r="ET680">
            <v>0</v>
          </cell>
          <cell r="EX680">
            <v>0</v>
          </cell>
          <cell r="EZ680">
            <v>0</v>
          </cell>
          <cell r="FD680">
            <v>0</v>
          </cell>
          <cell r="FF680">
            <v>0</v>
          </cell>
        </row>
        <row r="681">
          <cell r="A681" t="str">
            <v>KedlerRanders</v>
          </cell>
          <cell r="B681" t="str">
            <v>DK-West</v>
          </cell>
          <cell r="G681">
            <v>0</v>
          </cell>
          <cell r="H681">
            <v>149.9</v>
          </cell>
          <cell r="AK681">
            <v>0</v>
          </cell>
          <cell r="AL681">
            <v>136.25910000000002</v>
          </cell>
          <cell r="AN681">
            <v>0</v>
          </cell>
          <cell r="AO681">
            <v>0</v>
          </cell>
          <cell r="AP681">
            <v>1618.92</v>
          </cell>
          <cell r="AQ681">
            <v>0</v>
          </cell>
          <cell r="BG681" t="b">
            <v>1</v>
          </cell>
          <cell r="BO681" t="b">
            <v>1</v>
          </cell>
          <cell r="CA681" t="b">
            <v>0</v>
          </cell>
          <cell r="CB681" t="b">
            <v>1</v>
          </cell>
          <cell r="CD681" t="b">
            <v>0</v>
          </cell>
          <cell r="CE681" t="b">
            <v>0</v>
          </cell>
          <cell r="CG681" t="b">
            <v>0</v>
          </cell>
          <cell r="CH681" t="b">
            <v>0</v>
          </cell>
          <cell r="CP681" t="str">
            <v>EHDSLBOD</v>
          </cell>
          <cell r="CT681" t="b">
            <v>0</v>
          </cell>
          <cell r="CV681" t="b">
            <v>0</v>
          </cell>
          <cell r="CX681" t="b">
            <v>0</v>
          </cell>
          <cell r="CZ681" t="b">
            <v>0</v>
          </cell>
          <cell r="DB681" t="b">
            <v>0</v>
          </cell>
          <cell r="DD681" t="b">
            <v>0</v>
          </cell>
          <cell r="DF681" t="b">
            <v>1</v>
          </cell>
          <cell r="DH681" t="b">
            <v>1</v>
          </cell>
          <cell r="DJ681" t="b">
            <v>1</v>
          </cell>
          <cell r="DL681" t="b">
            <v>1</v>
          </cell>
          <cell r="DN681" t="b">
            <v>0</v>
          </cell>
          <cell r="DP681" t="b">
            <v>0</v>
          </cell>
          <cell r="DV681">
            <v>0</v>
          </cell>
          <cell r="DX681">
            <v>0</v>
          </cell>
          <cell r="DZ681">
            <v>0</v>
          </cell>
          <cell r="EB681">
            <v>0</v>
          </cell>
          <cell r="ED681">
            <v>0</v>
          </cell>
          <cell r="EF681">
            <v>0</v>
          </cell>
          <cell r="EJ681">
            <v>149.9</v>
          </cell>
          <cell r="EL681">
            <v>149.9</v>
          </cell>
          <cell r="EN681">
            <v>149.9</v>
          </cell>
          <cell r="EP681">
            <v>149.9</v>
          </cell>
          <cell r="ER681">
            <v>0</v>
          </cell>
          <cell r="ET681">
            <v>0</v>
          </cell>
          <cell r="EX681">
            <v>0</v>
          </cell>
          <cell r="EZ681">
            <v>0</v>
          </cell>
          <cell r="FD681">
            <v>0</v>
          </cell>
          <cell r="FF681">
            <v>0</v>
          </cell>
        </row>
        <row r="682">
          <cell r="A682" t="str">
            <v>RKE1</v>
          </cell>
          <cell r="B682" t="str">
            <v>DK-West</v>
          </cell>
          <cell r="G682">
            <v>40.655999999999999</v>
          </cell>
          <cell r="H682">
            <v>112</v>
          </cell>
          <cell r="AK682">
            <v>9.0256319999999999</v>
          </cell>
          <cell r="AL682">
            <v>68.495867768595048</v>
          </cell>
          <cell r="AN682">
            <v>0</v>
          </cell>
          <cell r="AO682">
            <v>6.4724352000000005</v>
          </cell>
          <cell r="AP682">
            <v>1012.3344</v>
          </cell>
          <cell r="AQ682">
            <v>5.69184</v>
          </cell>
          <cell r="BG682" t="b">
            <v>1</v>
          </cell>
          <cell r="BO682" t="b">
            <v>0</v>
          </cell>
          <cell r="CA682" t="b">
            <v>0</v>
          </cell>
          <cell r="CB682" t="b">
            <v>0</v>
          </cell>
          <cell r="CD682" t="b">
            <v>0</v>
          </cell>
          <cell r="CE682" t="b">
            <v>0</v>
          </cell>
          <cell r="CG682" t="b">
            <v>0</v>
          </cell>
          <cell r="CH682" t="b">
            <v>0</v>
          </cell>
          <cell r="CP682" t="str">
            <v>ECCOABPD</v>
          </cell>
          <cell r="CT682" t="b">
            <v>0</v>
          </cell>
          <cell r="CV682" t="b">
            <v>0</v>
          </cell>
          <cell r="CX682" t="b">
            <v>0</v>
          </cell>
          <cell r="CZ682" t="b">
            <v>0</v>
          </cell>
          <cell r="DB682" t="b">
            <v>0</v>
          </cell>
          <cell r="DD682" t="b">
            <v>0</v>
          </cell>
          <cell r="DF682" t="b">
            <v>0</v>
          </cell>
          <cell r="DH682" t="b">
            <v>0</v>
          </cell>
          <cell r="DJ682" t="b">
            <v>0</v>
          </cell>
          <cell r="DL682" t="b">
            <v>0</v>
          </cell>
          <cell r="DN682" t="b">
            <v>0</v>
          </cell>
          <cell r="DP682" t="b">
            <v>0</v>
          </cell>
          <cell r="DV682">
            <v>0</v>
          </cell>
          <cell r="DX682">
            <v>0</v>
          </cell>
          <cell r="DZ682">
            <v>0</v>
          </cell>
          <cell r="EB682">
            <v>0</v>
          </cell>
          <cell r="ED682">
            <v>0</v>
          </cell>
          <cell r="EF682">
            <v>0</v>
          </cell>
          <cell r="EJ682">
            <v>0</v>
          </cell>
          <cell r="EL682">
            <v>0</v>
          </cell>
          <cell r="EN682">
            <v>0</v>
          </cell>
          <cell r="EP682">
            <v>0</v>
          </cell>
          <cell r="ER682">
            <v>0</v>
          </cell>
          <cell r="ET682">
            <v>0</v>
          </cell>
          <cell r="EX682">
            <v>0</v>
          </cell>
          <cell r="EZ682">
            <v>0</v>
          </cell>
          <cell r="FD682">
            <v>0</v>
          </cell>
          <cell r="FF682">
            <v>0</v>
          </cell>
        </row>
        <row r="683">
          <cell r="A683" t="str">
            <v>RKE1</v>
          </cell>
          <cell r="B683" t="str">
            <v>DK-West</v>
          </cell>
          <cell r="G683">
            <v>40.655999999999999</v>
          </cell>
          <cell r="H683">
            <v>112</v>
          </cell>
          <cell r="AK683">
            <v>9.0256319999999999</v>
          </cell>
          <cell r="AL683">
            <v>68.495867768595048</v>
          </cell>
          <cell r="AN683">
            <v>0</v>
          </cell>
          <cell r="AO683">
            <v>6.4724352000000005</v>
          </cell>
          <cell r="AP683">
            <v>1012.3344</v>
          </cell>
          <cell r="AQ683">
            <v>5.69184</v>
          </cell>
          <cell r="BG683" t="b">
            <v>1</v>
          </cell>
          <cell r="BO683" t="b">
            <v>0</v>
          </cell>
          <cell r="CA683" t="b">
            <v>0</v>
          </cell>
          <cell r="CB683" t="b">
            <v>0</v>
          </cell>
          <cell r="CD683" t="b">
            <v>0</v>
          </cell>
          <cell r="CE683" t="b">
            <v>0</v>
          </cell>
          <cell r="CG683" t="b">
            <v>0</v>
          </cell>
          <cell r="CH683" t="b">
            <v>0</v>
          </cell>
          <cell r="CP683" t="str">
            <v>ECCOABPD</v>
          </cell>
          <cell r="CT683" t="b">
            <v>0</v>
          </cell>
          <cell r="CV683" t="b">
            <v>0</v>
          </cell>
          <cell r="CX683" t="b">
            <v>0</v>
          </cell>
          <cell r="CZ683" t="b">
            <v>0</v>
          </cell>
          <cell r="DB683" t="b">
            <v>0</v>
          </cell>
          <cell r="DD683" t="b">
            <v>0</v>
          </cell>
          <cell r="DF683" t="b">
            <v>0</v>
          </cell>
          <cell r="DH683" t="b">
            <v>0</v>
          </cell>
          <cell r="DJ683" t="b">
            <v>0</v>
          </cell>
          <cell r="DL683" t="b">
            <v>0</v>
          </cell>
          <cell r="DN683" t="b">
            <v>0</v>
          </cell>
          <cell r="DP683" t="b">
            <v>0</v>
          </cell>
          <cell r="DV683">
            <v>0</v>
          </cell>
          <cell r="DX683">
            <v>0</v>
          </cell>
          <cell r="DZ683">
            <v>0</v>
          </cell>
          <cell r="EB683">
            <v>0</v>
          </cell>
          <cell r="ED683">
            <v>0</v>
          </cell>
          <cell r="EF683">
            <v>0</v>
          </cell>
          <cell r="EJ683">
            <v>0</v>
          </cell>
          <cell r="EL683">
            <v>0</v>
          </cell>
          <cell r="EN683">
            <v>0</v>
          </cell>
          <cell r="EP683">
            <v>0</v>
          </cell>
          <cell r="ER683">
            <v>0</v>
          </cell>
          <cell r="ET683">
            <v>0</v>
          </cell>
          <cell r="EX683">
            <v>0</v>
          </cell>
          <cell r="EZ683">
            <v>0</v>
          </cell>
          <cell r="FD683">
            <v>0</v>
          </cell>
          <cell r="FF683">
            <v>0</v>
          </cell>
        </row>
        <row r="684">
          <cell r="A684" t="str">
            <v>RKE1</v>
          </cell>
          <cell r="B684" t="str">
            <v>DK-West</v>
          </cell>
          <cell r="G684">
            <v>40.655999999999999</v>
          </cell>
          <cell r="H684">
            <v>112</v>
          </cell>
          <cell r="AK684">
            <v>9.0256319999999999</v>
          </cell>
          <cell r="AL684">
            <v>68.495867768595048</v>
          </cell>
          <cell r="AN684">
            <v>0</v>
          </cell>
          <cell r="AO684">
            <v>6.4724352000000005</v>
          </cell>
          <cell r="AP684">
            <v>1012.3344</v>
          </cell>
          <cell r="AQ684">
            <v>5.69184</v>
          </cell>
          <cell r="BG684" t="b">
            <v>1</v>
          </cell>
          <cell r="BO684" t="b">
            <v>0</v>
          </cell>
          <cell r="CA684" t="b">
            <v>0</v>
          </cell>
          <cell r="CB684" t="b">
            <v>0</v>
          </cell>
          <cell r="CD684" t="b">
            <v>0</v>
          </cell>
          <cell r="CE684" t="b">
            <v>0</v>
          </cell>
          <cell r="CG684" t="b">
            <v>0</v>
          </cell>
          <cell r="CH684" t="b">
            <v>0</v>
          </cell>
          <cell r="CP684" t="str">
            <v>ECCOABPD</v>
          </cell>
          <cell r="CT684" t="b">
            <v>0</v>
          </cell>
          <cell r="CV684" t="b">
            <v>0</v>
          </cell>
          <cell r="CX684" t="b">
            <v>0</v>
          </cell>
          <cell r="CZ684" t="b">
            <v>0</v>
          </cell>
          <cell r="DB684" t="b">
            <v>0</v>
          </cell>
          <cell r="DD684" t="b">
            <v>0</v>
          </cell>
          <cell r="DF684" t="b">
            <v>0</v>
          </cell>
          <cell r="DH684" t="b">
            <v>0</v>
          </cell>
          <cell r="DJ684" t="b">
            <v>0</v>
          </cell>
          <cell r="DL684" t="b">
            <v>0</v>
          </cell>
          <cell r="DN684" t="b">
            <v>0</v>
          </cell>
          <cell r="DP684" t="b">
            <v>0</v>
          </cell>
          <cell r="DV684">
            <v>0</v>
          </cell>
          <cell r="DX684">
            <v>0</v>
          </cell>
          <cell r="DZ684">
            <v>0</v>
          </cell>
          <cell r="EB684">
            <v>0</v>
          </cell>
          <cell r="ED684">
            <v>0</v>
          </cell>
          <cell r="EF684">
            <v>0</v>
          </cell>
          <cell r="EJ684">
            <v>0</v>
          </cell>
          <cell r="EL684">
            <v>0</v>
          </cell>
          <cell r="EN684">
            <v>0</v>
          </cell>
          <cell r="EP684">
            <v>0</v>
          </cell>
          <cell r="ER684">
            <v>0</v>
          </cell>
          <cell r="ET684">
            <v>0</v>
          </cell>
          <cell r="EX684">
            <v>0</v>
          </cell>
          <cell r="EZ684">
            <v>0</v>
          </cell>
          <cell r="FD684">
            <v>0</v>
          </cell>
          <cell r="FF684">
            <v>0</v>
          </cell>
        </row>
        <row r="685">
          <cell r="A685" t="str">
            <v>RKE1</v>
          </cell>
          <cell r="B685" t="str">
            <v>DK-West</v>
          </cell>
          <cell r="G685">
            <v>40.655999999999999</v>
          </cell>
          <cell r="H685">
            <v>112</v>
          </cell>
          <cell r="AK685">
            <v>9.0256319999999999</v>
          </cell>
          <cell r="AL685">
            <v>68.495867768595048</v>
          </cell>
          <cell r="AN685">
            <v>0</v>
          </cell>
          <cell r="AO685">
            <v>6.4073856000000005</v>
          </cell>
          <cell r="AP685">
            <v>1010.3016</v>
          </cell>
          <cell r="AQ685">
            <v>5.69184</v>
          </cell>
          <cell r="BG685" t="b">
            <v>1</v>
          </cell>
          <cell r="BO685" t="b">
            <v>0</v>
          </cell>
          <cell r="CA685" t="b">
            <v>0</v>
          </cell>
          <cell r="CB685" t="b">
            <v>0</v>
          </cell>
          <cell r="CD685" t="b">
            <v>0</v>
          </cell>
          <cell r="CE685" t="b">
            <v>0</v>
          </cell>
          <cell r="CG685" t="b">
            <v>0</v>
          </cell>
          <cell r="CH685" t="b">
            <v>0</v>
          </cell>
          <cell r="CP685" t="str">
            <v>ECCOABPD</v>
          </cell>
          <cell r="CT685" t="b">
            <v>0</v>
          </cell>
          <cell r="CV685" t="b">
            <v>0</v>
          </cell>
          <cell r="CX685" t="b">
            <v>0</v>
          </cell>
          <cell r="CZ685" t="b">
            <v>0</v>
          </cell>
          <cell r="DB685" t="b">
            <v>0</v>
          </cell>
          <cell r="DD685" t="b">
            <v>0</v>
          </cell>
          <cell r="DF685" t="b">
            <v>0</v>
          </cell>
          <cell r="DH685" t="b">
            <v>0</v>
          </cell>
          <cell r="DJ685" t="b">
            <v>0</v>
          </cell>
          <cell r="DL685" t="b">
            <v>0</v>
          </cell>
          <cell r="DN685" t="b">
            <v>0</v>
          </cell>
          <cell r="DP685" t="b">
            <v>0</v>
          </cell>
          <cell r="DV685">
            <v>0</v>
          </cell>
          <cell r="DX685">
            <v>0</v>
          </cell>
          <cell r="DZ685">
            <v>0</v>
          </cell>
          <cell r="EB685">
            <v>0</v>
          </cell>
          <cell r="ED685">
            <v>0</v>
          </cell>
          <cell r="EF685">
            <v>0</v>
          </cell>
          <cell r="EJ685">
            <v>0</v>
          </cell>
          <cell r="EL685">
            <v>0</v>
          </cell>
          <cell r="EN685">
            <v>0</v>
          </cell>
          <cell r="EP685">
            <v>0</v>
          </cell>
          <cell r="ER685">
            <v>0</v>
          </cell>
          <cell r="ET685">
            <v>0</v>
          </cell>
          <cell r="EX685">
            <v>0</v>
          </cell>
          <cell r="EZ685">
            <v>0</v>
          </cell>
          <cell r="FD685">
            <v>0</v>
          </cell>
          <cell r="FF685">
            <v>0</v>
          </cell>
        </row>
        <row r="686">
          <cell r="A686" t="str">
            <v>RKE1</v>
          </cell>
          <cell r="B686" t="str">
            <v>DK-West</v>
          </cell>
          <cell r="G686">
            <v>40.655999999999999</v>
          </cell>
          <cell r="H686">
            <v>112</v>
          </cell>
          <cell r="AK686">
            <v>9.0256319999999999</v>
          </cell>
          <cell r="AL686">
            <v>68.495867768595048</v>
          </cell>
          <cell r="AN686">
            <v>0</v>
          </cell>
          <cell r="AO686">
            <v>6.4073856000000005</v>
          </cell>
          <cell r="AP686">
            <v>1010.3016</v>
          </cell>
          <cell r="AQ686">
            <v>5.69184</v>
          </cell>
          <cell r="BG686" t="b">
            <v>1</v>
          </cell>
          <cell r="BO686" t="b">
            <v>0</v>
          </cell>
          <cell r="CA686" t="b">
            <v>0</v>
          </cell>
          <cell r="CB686" t="b">
            <v>0</v>
          </cell>
          <cell r="CD686" t="b">
            <v>0</v>
          </cell>
          <cell r="CE686" t="b">
            <v>0</v>
          </cell>
          <cell r="CG686" t="b">
            <v>0</v>
          </cell>
          <cell r="CH686" t="b">
            <v>0</v>
          </cell>
          <cell r="CP686" t="str">
            <v>ECCOABPD</v>
          </cell>
          <cell r="CT686" t="b">
            <v>0</v>
          </cell>
          <cell r="CV686" t="b">
            <v>0</v>
          </cell>
          <cell r="CX686" t="b">
            <v>0</v>
          </cell>
          <cell r="CZ686" t="b">
            <v>0</v>
          </cell>
          <cell r="DB686" t="b">
            <v>0</v>
          </cell>
          <cell r="DD686" t="b">
            <v>0</v>
          </cell>
          <cell r="DF686" t="b">
            <v>0</v>
          </cell>
          <cell r="DH686" t="b">
            <v>0</v>
          </cell>
          <cell r="DJ686" t="b">
            <v>0</v>
          </cell>
          <cell r="DL686" t="b">
            <v>0</v>
          </cell>
          <cell r="DN686" t="b">
            <v>0</v>
          </cell>
          <cell r="DP686" t="b">
            <v>0</v>
          </cell>
          <cell r="DV686">
            <v>0</v>
          </cell>
          <cell r="DX686">
            <v>0</v>
          </cell>
          <cell r="DZ686">
            <v>0</v>
          </cell>
          <cell r="EB686">
            <v>0</v>
          </cell>
          <cell r="ED686">
            <v>0</v>
          </cell>
          <cell r="EF686">
            <v>0</v>
          </cell>
          <cell r="EJ686">
            <v>0</v>
          </cell>
          <cell r="EL686">
            <v>0</v>
          </cell>
          <cell r="EN686">
            <v>0</v>
          </cell>
          <cell r="EP686">
            <v>0</v>
          </cell>
          <cell r="ER686">
            <v>0</v>
          </cell>
          <cell r="ET686">
            <v>0</v>
          </cell>
          <cell r="EX686">
            <v>0</v>
          </cell>
          <cell r="EZ686">
            <v>0</v>
          </cell>
          <cell r="FD686">
            <v>0</v>
          </cell>
          <cell r="FF686">
            <v>0</v>
          </cell>
        </row>
        <row r="687">
          <cell r="A687" t="str">
            <v>RKE1</v>
          </cell>
          <cell r="B687" t="str">
            <v>DK-West</v>
          </cell>
          <cell r="G687">
            <v>40.655999999999999</v>
          </cell>
          <cell r="H687">
            <v>112</v>
          </cell>
          <cell r="AK687">
            <v>9.0256319999999999</v>
          </cell>
          <cell r="AL687">
            <v>68.495867768595048</v>
          </cell>
          <cell r="AN687">
            <v>0</v>
          </cell>
          <cell r="AO687">
            <v>6.4073856000000005</v>
          </cell>
          <cell r="AP687">
            <v>1010.3016</v>
          </cell>
          <cell r="AQ687">
            <v>5.69184</v>
          </cell>
          <cell r="BG687" t="b">
            <v>1</v>
          </cell>
          <cell r="BO687" t="b">
            <v>1</v>
          </cell>
          <cell r="CA687" t="b">
            <v>1</v>
          </cell>
          <cell r="CB687" t="b">
            <v>1</v>
          </cell>
          <cell r="CD687" t="b">
            <v>0</v>
          </cell>
          <cell r="CE687" t="b">
            <v>0</v>
          </cell>
          <cell r="CG687" t="b">
            <v>0</v>
          </cell>
          <cell r="CH687" t="b">
            <v>0</v>
          </cell>
          <cell r="CP687" t="str">
            <v>ECCOABPD</v>
          </cell>
          <cell r="CT687" t="b">
            <v>0</v>
          </cell>
          <cell r="CV687" t="b">
            <v>0</v>
          </cell>
          <cell r="CX687" t="b">
            <v>0</v>
          </cell>
          <cell r="CZ687" t="b">
            <v>0</v>
          </cell>
          <cell r="DB687" t="b">
            <v>0</v>
          </cell>
          <cell r="DD687" t="b">
            <v>0</v>
          </cell>
          <cell r="DF687" t="b">
            <v>0</v>
          </cell>
          <cell r="DH687" t="b">
            <v>0</v>
          </cell>
          <cell r="DJ687" t="b">
            <v>0</v>
          </cell>
          <cell r="DL687" t="b">
            <v>0</v>
          </cell>
          <cell r="DN687" t="b">
            <v>0</v>
          </cell>
          <cell r="DP687" t="b">
            <v>0</v>
          </cell>
          <cell r="DV687">
            <v>0</v>
          </cell>
          <cell r="DX687">
            <v>0</v>
          </cell>
          <cell r="DZ687">
            <v>0</v>
          </cell>
          <cell r="EB687">
            <v>0</v>
          </cell>
          <cell r="ED687">
            <v>0</v>
          </cell>
          <cell r="EF687">
            <v>0</v>
          </cell>
          <cell r="EJ687">
            <v>0</v>
          </cell>
          <cell r="EL687">
            <v>0</v>
          </cell>
          <cell r="EN687">
            <v>0</v>
          </cell>
          <cell r="EP687">
            <v>0</v>
          </cell>
          <cell r="ER687">
            <v>0</v>
          </cell>
          <cell r="ET687">
            <v>0</v>
          </cell>
          <cell r="EX687">
            <v>0</v>
          </cell>
          <cell r="EZ687">
            <v>0</v>
          </cell>
          <cell r="FD687">
            <v>0</v>
          </cell>
          <cell r="FF687">
            <v>0</v>
          </cell>
        </row>
        <row r="688">
          <cell r="A688" t="str">
            <v>RKE1</v>
          </cell>
          <cell r="B688" t="str">
            <v>DK-West</v>
          </cell>
          <cell r="G688">
            <v>40.655999999999999</v>
          </cell>
          <cell r="H688">
            <v>112</v>
          </cell>
          <cell r="AK688">
            <v>9.0256319999999999</v>
          </cell>
          <cell r="AL688">
            <v>68.495867768595048</v>
          </cell>
          <cell r="AN688">
            <v>0</v>
          </cell>
          <cell r="AO688">
            <v>6.4073856000000005</v>
          </cell>
          <cell r="AP688">
            <v>1010.3016</v>
          </cell>
          <cell r="AQ688">
            <v>5.69184</v>
          </cell>
          <cell r="BG688" t="b">
            <v>1</v>
          </cell>
          <cell r="BO688" t="b">
            <v>0</v>
          </cell>
          <cell r="CA688" t="b">
            <v>0</v>
          </cell>
          <cell r="CB688" t="b">
            <v>0</v>
          </cell>
          <cell r="CD688" t="b">
            <v>1</v>
          </cell>
          <cell r="CE688" t="b">
            <v>1</v>
          </cell>
          <cell r="CG688" t="b">
            <v>0</v>
          </cell>
          <cell r="CH688" t="b">
            <v>0</v>
          </cell>
          <cell r="CT688" t="b">
            <v>0</v>
          </cell>
          <cell r="CV688" t="b">
            <v>0</v>
          </cell>
          <cell r="CX688" t="b">
            <v>0</v>
          </cell>
          <cell r="CZ688" t="b">
            <v>0</v>
          </cell>
          <cell r="DB688" t="b">
            <v>0</v>
          </cell>
          <cell r="DD688" t="b">
            <v>0</v>
          </cell>
          <cell r="DF688" t="b">
            <v>0</v>
          </cell>
          <cell r="DH688" t="b">
            <v>0</v>
          </cell>
          <cell r="DJ688" t="b">
            <v>0</v>
          </cell>
          <cell r="DL688" t="b">
            <v>0</v>
          </cell>
          <cell r="DN688" t="b">
            <v>0</v>
          </cell>
          <cell r="DP688" t="b">
            <v>0</v>
          </cell>
          <cell r="DV688">
            <v>0</v>
          </cell>
          <cell r="DX688">
            <v>0</v>
          </cell>
          <cell r="DZ688">
            <v>0</v>
          </cell>
          <cell r="EB688">
            <v>0</v>
          </cell>
          <cell r="ED688">
            <v>0</v>
          </cell>
          <cell r="EF688">
            <v>0</v>
          </cell>
          <cell r="EJ688">
            <v>0</v>
          </cell>
          <cell r="EL688">
            <v>0</v>
          </cell>
          <cell r="EN688">
            <v>0</v>
          </cell>
          <cell r="EP688">
            <v>0</v>
          </cell>
          <cell r="ER688">
            <v>0</v>
          </cell>
          <cell r="ET688">
            <v>0</v>
          </cell>
          <cell r="EX688">
            <v>40.655999999999999</v>
          </cell>
          <cell r="EZ688">
            <v>112</v>
          </cell>
          <cell r="FD688">
            <v>0</v>
          </cell>
          <cell r="FF688">
            <v>0</v>
          </cell>
        </row>
        <row r="689">
          <cell r="A689" t="str">
            <v>RKE2</v>
          </cell>
          <cell r="B689" t="str">
            <v>DK-West</v>
          </cell>
          <cell r="G689">
            <v>35.897435897435898</v>
          </cell>
          <cell r="H689">
            <v>112</v>
          </cell>
          <cell r="AK689">
            <v>8.5256410256410255</v>
          </cell>
          <cell r="AL689">
            <v>82.99199999999999</v>
          </cell>
          <cell r="AN689">
            <v>0</v>
          </cell>
          <cell r="AO689">
            <v>6.1923076923076916</v>
          </cell>
          <cell r="AP689">
            <v>861.53846153846155</v>
          </cell>
          <cell r="AQ689">
            <v>5.0256410256410264</v>
          </cell>
          <cell r="BG689" t="b">
            <v>1</v>
          </cell>
          <cell r="BO689" t="b">
            <v>0</v>
          </cell>
          <cell r="CA689" t="b">
            <v>0</v>
          </cell>
          <cell r="CB689" t="b">
            <v>0</v>
          </cell>
          <cell r="CD689" t="b">
            <v>0</v>
          </cell>
          <cell r="CE689" t="b">
            <v>0</v>
          </cell>
          <cell r="CG689" t="b">
            <v>0</v>
          </cell>
          <cell r="CH689" t="b">
            <v>0</v>
          </cell>
          <cell r="CP689" t="str">
            <v>ECXXXBPD</v>
          </cell>
          <cell r="CT689" t="b">
            <v>0</v>
          </cell>
          <cell r="CV689" t="b">
            <v>1</v>
          </cell>
          <cell r="CX689" t="b">
            <v>1</v>
          </cell>
          <cell r="CZ689" t="b">
            <v>1</v>
          </cell>
          <cell r="DB689" t="b">
            <v>1</v>
          </cell>
          <cell r="DD689" t="b">
            <v>0</v>
          </cell>
          <cell r="DF689" t="b">
            <v>0</v>
          </cell>
          <cell r="DH689" t="b">
            <v>1</v>
          </cell>
          <cell r="DJ689" t="b">
            <v>1</v>
          </cell>
          <cell r="DL689" t="b">
            <v>1</v>
          </cell>
          <cell r="DN689" t="b">
            <v>1</v>
          </cell>
          <cell r="DP689" t="b">
            <v>0</v>
          </cell>
          <cell r="DV689">
            <v>0</v>
          </cell>
          <cell r="DX689">
            <v>0</v>
          </cell>
          <cell r="DZ689">
            <v>0</v>
          </cell>
          <cell r="EB689">
            <v>0</v>
          </cell>
          <cell r="ED689">
            <v>0</v>
          </cell>
          <cell r="EF689">
            <v>0</v>
          </cell>
          <cell r="EJ689">
            <v>0</v>
          </cell>
          <cell r="EL689">
            <v>0</v>
          </cell>
          <cell r="EN689">
            <v>0</v>
          </cell>
          <cell r="EP689">
            <v>0</v>
          </cell>
          <cell r="ER689">
            <v>0</v>
          </cell>
          <cell r="ET689">
            <v>0</v>
          </cell>
          <cell r="EX689">
            <v>0</v>
          </cell>
          <cell r="EZ689">
            <v>0</v>
          </cell>
          <cell r="FD689">
            <v>0</v>
          </cell>
          <cell r="FF689">
            <v>0</v>
          </cell>
        </row>
        <row r="690">
          <cell r="A690" t="str">
            <v>ElkedelRanders</v>
          </cell>
          <cell r="B690" t="str">
            <v>DK-West</v>
          </cell>
          <cell r="G690" t="e">
            <v>#VALUE!</v>
          </cell>
          <cell r="H690">
            <v>28</v>
          </cell>
          <cell r="AK690">
            <v>0</v>
          </cell>
          <cell r="AL690">
            <v>0</v>
          </cell>
          <cell r="AN690">
            <v>0</v>
          </cell>
          <cell r="AO690">
            <v>0</v>
          </cell>
          <cell r="AP690">
            <v>0</v>
          </cell>
          <cell r="AQ690">
            <v>0</v>
          </cell>
          <cell r="BG690" t="b">
            <v>0</v>
          </cell>
          <cell r="BO690" t="b">
            <v>0</v>
          </cell>
          <cell r="CA690" t="b">
            <v>0</v>
          </cell>
          <cell r="CB690" t="b">
            <v>0</v>
          </cell>
          <cell r="CD690" t="b">
            <v>0</v>
          </cell>
          <cell r="CE690" t="b">
            <v>0</v>
          </cell>
          <cell r="CG690" t="b">
            <v>0</v>
          </cell>
          <cell r="CH690" t="b">
            <v>0</v>
          </cell>
          <cell r="CP690">
            <v>0</v>
          </cell>
          <cell r="CT690" t="b">
            <v>0</v>
          </cell>
          <cell r="CV690" t="b">
            <v>0</v>
          </cell>
          <cell r="CX690" t="b">
            <v>0</v>
          </cell>
          <cell r="CZ690" t="b">
            <v>0</v>
          </cell>
          <cell r="DB690" t="b">
            <v>0</v>
          </cell>
          <cell r="DD690" t="b">
            <v>0</v>
          </cell>
          <cell r="DF690" t="b">
            <v>0</v>
          </cell>
          <cell r="DH690" t="b">
            <v>0</v>
          </cell>
          <cell r="DJ690" t="b">
            <v>0</v>
          </cell>
          <cell r="DL690" t="b">
            <v>0</v>
          </cell>
          <cell r="DN690" t="b">
            <v>0</v>
          </cell>
          <cell r="DP690" t="b">
            <v>0</v>
          </cell>
          <cell r="DV690">
            <v>0</v>
          </cell>
          <cell r="DX690">
            <v>0</v>
          </cell>
          <cell r="DZ690">
            <v>0</v>
          </cell>
          <cell r="EB690">
            <v>0</v>
          </cell>
          <cell r="ED690">
            <v>0</v>
          </cell>
          <cell r="EF690">
            <v>0</v>
          </cell>
          <cell r="EJ690">
            <v>0</v>
          </cell>
          <cell r="EL690">
            <v>0</v>
          </cell>
          <cell r="EN690">
            <v>0</v>
          </cell>
          <cell r="EP690">
            <v>0</v>
          </cell>
          <cell r="ER690">
            <v>0</v>
          </cell>
          <cell r="ET690">
            <v>0</v>
          </cell>
          <cell r="EX690">
            <v>0</v>
          </cell>
          <cell r="EZ690">
            <v>0</v>
          </cell>
          <cell r="FD690">
            <v>0</v>
          </cell>
          <cell r="FF690">
            <v>0</v>
          </cell>
        </row>
        <row r="691">
          <cell r="A691" t="str">
            <v>AVV_Kedler</v>
          </cell>
          <cell r="B691" t="str">
            <v>DK-West</v>
          </cell>
          <cell r="G691">
            <v>0</v>
          </cell>
          <cell r="H691">
            <v>7.0000000000000007E-2</v>
          </cell>
          <cell r="AK691">
            <v>0</v>
          </cell>
          <cell r="AL691">
            <v>5.4810000000000005E-2</v>
          </cell>
          <cell r="AN691">
            <v>0</v>
          </cell>
          <cell r="AO691">
            <v>1.3860000000000003E-2</v>
          </cell>
          <cell r="AP691">
            <v>6.9930000000000003</v>
          </cell>
          <cell r="AQ691">
            <v>4.9000000000000007E-3</v>
          </cell>
          <cell r="BG691" t="b">
            <v>1</v>
          </cell>
          <cell r="BO691" t="b">
            <v>1</v>
          </cell>
          <cell r="CA691" t="b">
            <v>0</v>
          </cell>
          <cell r="CB691" t="b">
            <v>1</v>
          </cell>
          <cell r="CD691" t="b">
            <v>0</v>
          </cell>
          <cell r="CE691" t="b">
            <v>0</v>
          </cell>
          <cell r="CG691" t="b">
            <v>0</v>
          </cell>
          <cell r="CH691" t="b">
            <v>0</v>
          </cell>
          <cell r="CP691" t="str">
            <v>EHWSTBOD</v>
          </cell>
          <cell r="CT691" t="b">
            <v>0</v>
          </cell>
          <cell r="CV691" t="b">
            <v>0</v>
          </cell>
          <cell r="CX691" t="b">
            <v>0</v>
          </cell>
          <cell r="CZ691" t="b">
            <v>0</v>
          </cell>
          <cell r="DB691" t="b">
            <v>0</v>
          </cell>
          <cell r="DD691" t="b">
            <v>0</v>
          </cell>
          <cell r="DF691" t="b">
            <v>1</v>
          </cell>
          <cell r="DH691" t="b">
            <v>1</v>
          </cell>
          <cell r="DJ691" t="b">
            <v>1</v>
          </cell>
          <cell r="DL691" t="b">
            <v>1</v>
          </cell>
          <cell r="DN691" t="b">
            <v>0</v>
          </cell>
          <cell r="DP691" t="b">
            <v>0</v>
          </cell>
          <cell r="DV691">
            <v>0</v>
          </cell>
          <cell r="DX691">
            <v>0</v>
          </cell>
          <cell r="DZ691">
            <v>0</v>
          </cell>
          <cell r="EB691">
            <v>0</v>
          </cell>
          <cell r="ED691">
            <v>0</v>
          </cell>
          <cell r="EF691">
            <v>0</v>
          </cell>
          <cell r="EJ691">
            <v>7.0000000000000007E-2</v>
          </cell>
          <cell r="EL691">
            <v>7.0000000000000007E-2</v>
          </cell>
          <cell r="EN691">
            <v>7.0000000000000007E-2</v>
          </cell>
          <cell r="EP691">
            <v>7.0000000000000007E-2</v>
          </cell>
          <cell r="ER691">
            <v>0</v>
          </cell>
          <cell r="ET691">
            <v>0</v>
          </cell>
          <cell r="EX691">
            <v>0</v>
          </cell>
          <cell r="EZ691">
            <v>0</v>
          </cell>
          <cell r="FD691">
            <v>0</v>
          </cell>
          <cell r="FF691">
            <v>0</v>
          </cell>
        </row>
        <row r="692">
          <cell r="A692" t="str">
            <v>Hjørring1</v>
          </cell>
          <cell r="B692" t="str">
            <v>DK-West</v>
          </cell>
          <cell r="G692">
            <v>51.043799999999997</v>
          </cell>
          <cell r="H692">
            <v>48.2</v>
          </cell>
          <cell r="AK692">
            <v>21.948833999999998</v>
          </cell>
          <cell r="AL692">
            <v>19.571293673276681</v>
          </cell>
          <cell r="AN692">
            <v>0</v>
          </cell>
          <cell r="AO692">
            <v>4.0835039999999996</v>
          </cell>
          <cell r="AP692">
            <v>510.43799999999999</v>
          </cell>
          <cell r="AQ692">
            <v>5.1043799999999999</v>
          </cell>
          <cell r="BG692" t="b">
            <v>1</v>
          </cell>
          <cell r="BO692" t="b">
            <v>0</v>
          </cell>
          <cell r="CA692" t="b">
            <v>0</v>
          </cell>
          <cell r="CB692" t="b">
            <v>0</v>
          </cell>
          <cell r="CD692" t="b">
            <v>0</v>
          </cell>
          <cell r="CE692" t="b">
            <v>0</v>
          </cell>
          <cell r="CG692" t="b">
            <v>0</v>
          </cell>
          <cell r="CH692" t="b">
            <v>0</v>
          </cell>
          <cell r="CP692" t="str">
            <v>ECGASGTD</v>
          </cell>
          <cell r="CT692" t="b">
            <v>0</v>
          </cell>
          <cell r="CV692" t="b">
            <v>0</v>
          </cell>
          <cell r="CX692" t="b">
            <v>0</v>
          </cell>
          <cell r="CZ692" t="b">
            <v>0</v>
          </cell>
          <cell r="DB692" t="b">
            <v>0</v>
          </cell>
          <cell r="DD692" t="b">
            <v>0</v>
          </cell>
          <cell r="DF692" t="b">
            <v>0</v>
          </cell>
          <cell r="DH692" t="b">
            <v>0</v>
          </cell>
          <cell r="DJ692" t="b">
            <v>0</v>
          </cell>
          <cell r="DL692" t="b">
            <v>0</v>
          </cell>
          <cell r="DN692" t="b">
            <v>0</v>
          </cell>
          <cell r="DP692" t="b">
            <v>0</v>
          </cell>
          <cell r="DV692">
            <v>0</v>
          </cell>
          <cell r="DX692">
            <v>0</v>
          </cell>
          <cell r="DZ692">
            <v>0</v>
          </cell>
          <cell r="EB692">
            <v>0</v>
          </cell>
          <cell r="ED692">
            <v>0</v>
          </cell>
          <cell r="EF692">
            <v>0</v>
          </cell>
          <cell r="EJ692">
            <v>0</v>
          </cell>
          <cell r="EL692">
            <v>0</v>
          </cell>
          <cell r="EN692">
            <v>0</v>
          </cell>
          <cell r="EP692">
            <v>0</v>
          </cell>
          <cell r="ER692">
            <v>0</v>
          </cell>
          <cell r="ET692">
            <v>0</v>
          </cell>
          <cell r="EX692">
            <v>0</v>
          </cell>
          <cell r="EZ692">
            <v>0</v>
          </cell>
          <cell r="FD692">
            <v>0</v>
          </cell>
          <cell r="FF692">
            <v>0</v>
          </cell>
        </row>
        <row r="693">
          <cell r="A693" t="str">
            <v>Hjørring1</v>
          </cell>
          <cell r="B693" t="str">
            <v>DK-West</v>
          </cell>
          <cell r="G693">
            <v>51.043799999999997</v>
          </cell>
          <cell r="H693">
            <v>48.2</v>
          </cell>
          <cell r="AK693">
            <v>21.948833999999998</v>
          </cell>
          <cell r="AL693">
            <v>19.571293673276681</v>
          </cell>
          <cell r="AN693">
            <v>0</v>
          </cell>
          <cell r="AO693">
            <v>4.0835039999999996</v>
          </cell>
          <cell r="AP693">
            <v>510.43799999999999</v>
          </cell>
          <cell r="AQ693">
            <v>5.1043799999999999</v>
          </cell>
          <cell r="BG693" t="b">
            <v>1</v>
          </cell>
          <cell r="BO693" t="b">
            <v>1</v>
          </cell>
          <cell r="CA693" t="b">
            <v>1</v>
          </cell>
          <cell r="CB693" t="b">
            <v>1</v>
          </cell>
          <cell r="CD693" t="b">
            <v>0</v>
          </cell>
          <cell r="CE693" t="b">
            <v>0</v>
          </cell>
          <cell r="CG693" t="b">
            <v>0</v>
          </cell>
          <cell r="CH693" t="b">
            <v>0</v>
          </cell>
          <cell r="CP693" t="str">
            <v>ECGASGTD</v>
          </cell>
          <cell r="CT693" t="b">
            <v>0</v>
          </cell>
          <cell r="CV693" t="b">
            <v>0</v>
          </cell>
          <cell r="CX693" t="b">
            <v>0</v>
          </cell>
          <cell r="CZ693" t="b">
            <v>0</v>
          </cell>
          <cell r="DB693" t="b">
            <v>0</v>
          </cell>
          <cell r="DD693" t="b">
            <v>0</v>
          </cell>
          <cell r="DF693" t="b">
            <v>0</v>
          </cell>
          <cell r="DH693" t="b">
            <v>0</v>
          </cell>
          <cell r="DJ693" t="b">
            <v>0</v>
          </cell>
          <cell r="DL693" t="b">
            <v>0</v>
          </cell>
          <cell r="DN693" t="b">
            <v>0</v>
          </cell>
          <cell r="DP693" t="b">
            <v>0</v>
          </cell>
          <cell r="DV693">
            <v>51.043799999999997</v>
          </cell>
          <cell r="DX693">
            <v>51.043799999999997</v>
          </cell>
          <cell r="DZ693">
            <v>0</v>
          </cell>
          <cell r="EB693">
            <v>0</v>
          </cell>
          <cell r="ED693">
            <v>0</v>
          </cell>
          <cell r="EF693">
            <v>0</v>
          </cell>
          <cell r="EJ693">
            <v>48.2</v>
          </cell>
          <cell r="EL693">
            <v>48.2</v>
          </cell>
          <cell r="EN693">
            <v>0</v>
          </cell>
          <cell r="EP693">
            <v>0</v>
          </cell>
          <cell r="ER693">
            <v>0</v>
          </cell>
          <cell r="ET693">
            <v>0</v>
          </cell>
          <cell r="EX693">
            <v>0</v>
          </cell>
          <cell r="EZ693">
            <v>0</v>
          </cell>
          <cell r="FD693">
            <v>0</v>
          </cell>
          <cell r="FF693">
            <v>0</v>
          </cell>
        </row>
        <row r="694">
          <cell r="A694" t="str">
            <v>Hjørring1</v>
          </cell>
          <cell r="B694" t="str">
            <v>DK-West</v>
          </cell>
          <cell r="G694">
            <v>51.043799999999997</v>
          </cell>
          <cell r="H694">
            <v>48.2</v>
          </cell>
          <cell r="AK694">
            <v>21.948833999999998</v>
          </cell>
          <cell r="AL694">
            <v>19.571293673276681</v>
          </cell>
          <cell r="AN694">
            <v>0</v>
          </cell>
          <cell r="AO694">
            <v>4.0835039999999996</v>
          </cell>
          <cell r="AP694">
            <v>510.43799999999999</v>
          </cell>
          <cell r="AQ694">
            <v>5.1043799999999999</v>
          </cell>
          <cell r="BG694" t="b">
            <v>1</v>
          </cell>
          <cell r="BO694" t="b">
            <v>0</v>
          </cell>
          <cell r="CA694" t="b">
            <v>0</v>
          </cell>
          <cell r="CB694" t="b">
            <v>0</v>
          </cell>
          <cell r="CD694" t="b">
            <v>1</v>
          </cell>
          <cell r="CE694" t="b">
            <v>1</v>
          </cell>
          <cell r="CG694" t="b">
            <v>0</v>
          </cell>
          <cell r="CH694" t="b">
            <v>0</v>
          </cell>
          <cell r="CP694" t="str">
            <v>ECGASGTD</v>
          </cell>
          <cell r="CT694" t="b">
            <v>1</v>
          </cell>
          <cell r="CV694" t="b">
            <v>1</v>
          </cell>
          <cell r="CX694" t="b">
            <v>0</v>
          </cell>
          <cell r="CZ694" t="b">
            <v>0</v>
          </cell>
          <cell r="DB694" t="b">
            <v>0</v>
          </cell>
          <cell r="DD694" t="b">
            <v>0</v>
          </cell>
          <cell r="DF694" t="b">
            <v>1</v>
          </cell>
          <cell r="DH694" t="b">
            <v>1</v>
          </cell>
          <cell r="DJ694" t="b">
            <v>0</v>
          </cell>
          <cell r="DL694" t="b">
            <v>0</v>
          </cell>
          <cell r="DN694" t="b">
            <v>0</v>
          </cell>
          <cell r="DP694" t="b">
            <v>0</v>
          </cell>
          <cell r="DV694">
            <v>0</v>
          </cell>
          <cell r="DX694">
            <v>0</v>
          </cell>
          <cell r="DZ694">
            <v>0</v>
          </cell>
          <cell r="EB694">
            <v>0</v>
          </cell>
          <cell r="ED694">
            <v>0</v>
          </cell>
          <cell r="EF694">
            <v>0</v>
          </cell>
          <cell r="EJ694">
            <v>0</v>
          </cell>
          <cell r="EL694">
            <v>0</v>
          </cell>
          <cell r="EN694">
            <v>0</v>
          </cell>
          <cell r="EP694">
            <v>0</v>
          </cell>
          <cell r="ER694">
            <v>0</v>
          </cell>
          <cell r="ET694">
            <v>0</v>
          </cell>
          <cell r="EX694">
            <v>51.043799999999997</v>
          </cell>
          <cell r="EZ694">
            <v>48.2</v>
          </cell>
          <cell r="FD694">
            <v>0</v>
          </cell>
          <cell r="FF694">
            <v>0</v>
          </cell>
        </row>
        <row r="695">
          <cell r="A695" t="str">
            <v>Hjørring2</v>
          </cell>
          <cell r="B695" t="str">
            <v>DK-West</v>
          </cell>
          <cell r="G695">
            <v>64</v>
          </cell>
          <cell r="H695">
            <v>48</v>
          </cell>
          <cell r="AK695">
            <v>31.616</v>
          </cell>
          <cell r="AL695">
            <v>17.783999999999999</v>
          </cell>
          <cell r="AN695">
            <v>0</v>
          </cell>
          <cell r="AO695">
            <v>0</v>
          </cell>
          <cell r="AP695">
            <v>1192</v>
          </cell>
          <cell r="AQ695">
            <v>6.4</v>
          </cell>
          <cell r="BG695" t="b">
            <v>1</v>
          </cell>
          <cell r="BO695" t="b">
            <v>0</v>
          </cell>
          <cell r="CA695" t="b">
            <v>0</v>
          </cell>
          <cell r="CB695" t="b">
            <v>0</v>
          </cell>
          <cell r="CD695" t="b">
            <v>0</v>
          </cell>
          <cell r="CE695" t="b">
            <v>0</v>
          </cell>
          <cell r="CG695" t="b">
            <v>0</v>
          </cell>
          <cell r="CH695" t="b">
            <v>0</v>
          </cell>
          <cell r="CP695" t="str">
            <v>ECGASGTD</v>
          </cell>
          <cell r="CT695" t="b">
            <v>0</v>
          </cell>
          <cell r="CV695" t="b">
            <v>0</v>
          </cell>
          <cell r="CX695" t="b">
            <v>1</v>
          </cell>
          <cell r="CZ695" t="b">
            <v>1</v>
          </cell>
          <cell r="DB695" t="b">
            <v>1</v>
          </cell>
          <cell r="DD695" t="b">
            <v>0</v>
          </cell>
          <cell r="DF695" t="b">
            <v>0</v>
          </cell>
          <cell r="DH695" t="b">
            <v>0</v>
          </cell>
          <cell r="DJ695" t="b">
            <v>1</v>
          </cell>
          <cell r="DL695" t="b">
            <v>1</v>
          </cell>
          <cell r="DN695" t="b">
            <v>1</v>
          </cell>
          <cell r="DP695" t="b">
            <v>0</v>
          </cell>
          <cell r="DV695">
            <v>0</v>
          </cell>
          <cell r="DX695">
            <v>0</v>
          </cell>
          <cell r="DZ695">
            <v>0</v>
          </cell>
          <cell r="EB695">
            <v>0</v>
          </cell>
          <cell r="ED695">
            <v>0</v>
          </cell>
          <cell r="EF695">
            <v>0</v>
          </cell>
          <cell r="EJ695">
            <v>0</v>
          </cell>
          <cell r="EL695">
            <v>0</v>
          </cell>
          <cell r="EN695">
            <v>0</v>
          </cell>
          <cell r="EP695">
            <v>0</v>
          </cell>
          <cell r="ER695">
            <v>0</v>
          </cell>
          <cell r="ET695">
            <v>0</v>
          </cell>
          <cell r="EX695">
            <v>0</v>
          </cell>
          <cell r="EZ695">
            <v>0</v>
          </cell>
          <cell r="FD695">
            <v>0</v>
          </cell>
          <cell r="FF695">
            <v>0</v>
          </cell>
        </row>
        <row r="696">
          <cell r="A696" t="str">
            <v>AVV_KV</v>
          </cell>
          <cell r="B696" t="str">
            <v>DK-West</v>
          </cell>
          <cell r="G696">
            <v>4.3344000000000005</v>
          </cell>
          <cell r="H696">
            <v>12.9</v>
          </cell>
          <cell r="AK696">
            <v>0.87554880000000013</v>
          </cell>
          <cell r="AL696">
            <v>7.7553571428571431</v>
          </cell>
          <cell r="AN696">
            <v>0</v>
          </cell>
          <cell r="AO696">
            <v>8.7121873440000002</v>
          </cell>
          <cell r="AP696">
            <v>0</v>
          </cell>
          <cell r="AQ696">
            <v>0.39009600000000005</v>
          </cell>
          <cell r="BG696" t="b">
            <v>1</v>
          </cell>
          <cell r="BO696" t="b">
            <v>0</v>
          </cell>
          <cell r="CA696" t="b">
            <v>0</v>
          </cell>
          <cell r="CB696" t="b">
            <v>0</v>
          </cell>
          <cell r="CD696" t="b">
            <v>0</v>
          </cell>
          <cell r="CE696" t="b">
            <v>0</v>
          </cell>
          <cell r="CG696" t="b">
            <v>0</v>
          </cell>
          <cell r="CH696" t="b">
            <v>0</v>
          </cell>
          <cell r="CP696" t="str">
            <v>ECWSTBPD</v>
          </cell>
          <cell r="CT696" t="b">
            <v>0</v>
          </cell>
          <cell r="CV696" t="b">
            <v>0</v>
          </cell>
          <cell r="CX696" t="b">
            <v>0</v>
          </cell>
          <cell r="CZ696" t="b">
            <v>0</v>
          </cell>
          <cell r="DB696" t="b">
            <v>0</v>
          </cell>
          <cell r="DD696" t="b">
            <v>0</v>
          </cell>
          <cell r="DF696" t="b">
            <v>0</v>
          </cell>
          <cell r="DH696" t="b">
            <v>0</v>
          </cell>
          <cell r="DJ696" t="b">
            <v>0</v>
          </cell>
          <cell r="DL696" t="b">
            <v>0</v>
          </cell>
          <cell r="DN696" t="b">
            <v>0</v>
          </cell>
          <cell r="DP696" t="b">
            <v>0</v>
          </cell>
          <cell r="DV696">
            <v>0</v>
          </cell>
          <cell r="DX696">
            <v>0</v>
          </cell>
          <cell r="DZ696">
            <v>0</v>
          </cell>
          <cell r="EB696">
            <v>0</v>
          </cell>
          <cell r="ED696">
            <v>0</v>
          </cell>
          <cell r="EF696">
            <v>0</v>
          </cell>
          <cell r="EJ696">
            <v>0</v>
          </cell>
          <cell r="EL696">
            <v>0</v>
          </cell>
          <cell r="EN696">
            <v>0</v>
          </cell>
          <cell r="EP696">
            <v>0</v>
          </cell>
          <cell r="ER696">
            <v>0</v>
          </cell>
          <cell r="ET696">
            <v>0</v>
          </cell>
          <cell r="EX696">
            <v>0</v>
          </cell>
          <cell r="EZ696">
            <v>0</v>
          </cell>
          <cell r="FD696">
            <v>0</v>
          </cell>
          <cell r="FF696">
            <v>0</v>
          </cell>
        </row>
        <row r="697">
          <cell r="A697" t="str">
            <v>AVV_KV</v>
          </cell>
          <cell r="B697" t="str">
            <v>DK-West</v>
          </cell>
          <cell r="G697">
            <v>4.3344000000000005</v>
          </cell>
          <cell r="H697">
            <v>12.9</v>
          </cell>
          <cell r="AK697">
            <v>0.87554880000000013</v>
          </cell>
          <cell r="AL697">
            <v>7.7553571428571431</v>
          </cell>
          <cell r="AN697">
            <v>0</v>
          </cell>
          <cell r="AO697">
            <v>8.1696938400000008</v>
          </cell>
          <cell r="AP697">
            <v>0</v>
          </cell>
          <cell r="AQ697">
            <v>0.39009600000000005</v>
          </cell>
          <cell r="BG697" t="b">
            <v>1</v>
          </cell>
          <cell r="BO697" t="b">
            <v>1</v>
          </cell>
          <cell r="CA697" t="b">
            <v>1</v>
          </cell>
          <cell r="CB697" t="b">
            <v>1</v>
          </cell>
          <cell r="CD697" t="b">
            <v>0</v>
          </cell>
          <cell r="CE697" t="b">
            <v>0</v>
          </cell>
          <cell r="CG697" t="b">
            <v>0</v>
          </cell>
          <cell r="CH697" t="b">
            <v>0</v>
          </cell>
          <cell r="CP697" t="str">
            <v>ECWSTBPD</v>
          </cell>
          <cell r="CT697" t="b">
            <v>0</v>
          </cell>
          <cell r="CV697" t="b">
            <v>0</v>
          </cell>
          <cell r="CX697" t="b">
            <v>0</v>
          </cell>
          <cell r="CZ697" t="b">
            <v>0</v>
          </cell>
          <cell r="DB697" t="b">
            <v>0</v>
          </cell>
          <cell r="DD697" t="b">
            <v>0</v>
          </cell>
          <cell r="DF697" t="b">
            <v>0</v>
          </cell>
          <cell r="DH697" t="b">
            <v>0</v>
          </cell>
          <cell r="DJ697" t="b">
            <v>0</v>
          </cell>
          <cell r="DL697" t="b">
            <v>0</v>
          </cell>
          <cell r="DN697" t="b">
            <v>0</v>
          </cell>
          <cell r="DP697" t="b">
            <v>0</v>
          </cell>
          <cell r="DV697">
            <v>0</v>
          </cell>
          <cell r="DX697">
            <v>0</v>
          </cell>
          <cell r="DZ697">
            <v>0</v>
          </cell>
          <cell r="EB697">
            <v>0</v>
          </cell>
          <cell r="ED697">
            <v>0</v>
          </cell>
          <cell r="EF697">
            <v>0</v>
          </cell>
          <cell r="EJ697">
            <v>0</v>
          </cell>
          <cell r="EL697">
            <v>0</v>
          </cell>
          <cell r="EN697">
            <v>0</v>
          </cell>
          <cell r="EP697">
            <v>0</v>
          </cell>
          <cell r="ER697">
            <v>0</v>
          </cell>
          <cell r="ET697">
            <v>0</v>
          </cell>
          <cell r="EX697">
            <v>0</v>
          </cell>
          <cell r="EZ697">
            <v>0</v>
          </cell>
          <cell r="FD697">
            <v>0</v>
          </cell>
          <cell r="FF697">
            <v>0</v>
          </cell>
        </row>
        <row r="698">
          <cell r="A698" t="str">
            <v>AVV_KV</v>
          </cell>
          <cell r="B698" t="str">
            <v>DK-West</v>
          </cell>
          <cell r="G698">
            <v>4.3344000000000005</v>
          </cell>
          <cell r="H698">
            <v>12.9</v>
          </cell>
          <cell r="AK698">
            <v>0.87554880000000013</v>
          </cell>
          <cell r="AL698">
            <v>7.7553571428571431</v>
          </cell>
          <cell r="AN698">
            <v>0</v>
          </cell>
          <cell r="AO698">
            <v>8.0340704640000009</v>
          </cell>
          <cell r="AP698">
            <v>0</v>
          </cell>
          <cell r="AQ698">
            <v>0.39009600000000005</v>
          </cell>
          <cell r="BG698" t="b">
            <v>1</v>
          </cell>
          <cell r="BO698" t="b">
            <v>0</v>
          </cell>
          <cell r="CA698" t="b">
            <v>0</v>
          </cell>
          <cell r="CB698" t="b">
            <v>0</v>
          </cell>
          <cell r="CD698" t="b">
            <v>1</v>
          </cell>
          <cell r="CE698" t="b">
            <v>1</v>
          </cell>
          <cell r="CG698" t="b">
            <v>0</v>
          </cell>
          <cell r="CH698" t="b">
            <v>0</v>
          </cell>
          <cell r="CT698" t="b">
            <v>0</v>
          </cell>
          <cell r="CV698" t="b">
            <v>0</v>
          </cell>
          <cell r="CX698" t="b">
            <v>0</v>
          </cell>
          <cell r="CZ698" t="b">
            <v>0</v>
          </cell>
          <cell r="DB698" t="b">
            <v>0</v>
          </cell>
          <cell r="DD698" t="b">
            <v>0</v>
          </cell>
          <cell r="DF698" t="b">
            <v>0</v>
          </cell>
          <cell r="DH698" t="b">
            <v>0</v>
          </cell>
          <cell r="DJ698" t="b">
            <v>0</v>
          </cell>
          <cell r="DL698" t="b">
            <v>0</v>
          </cell>
          <cell r="DN698" t="b">
            <v>0</v>
          </cell>
          <cell r="DP698" t="b">
            <v>0</v>
          </cell>
          <cell r="DV698">
            <v>0</v>
          </cell>
          <cell r="DX698">
            <v>0</v>
          </cell>
          <cell r="DZ698">
            <v>0</v>
          </cell>
          <cell r="EB698">
            <v>0</v>
          </cell>
          <cell r="ED698">
            <v>0</v>
          </cell>
          <cell r="EF698">
            <v>0</v>
          </cell>
          <cell r="EJ698">
            <v>0</v>
          </cell>
          <cell r="EL698">
            <v>0</v>
          </cell>
          <cell r="EN698">
            <v>0</v>
          </cell>
          <cell r="EP698">
            <v>0</v>
          </cell>
          <cell r="ER698">
            <v>0</v>
          </cell>
          <cell r="ET698">
            <v>0</v>
          </cell>
          <cell r="EX698">
            <v>4.3344000000000005</v>
          </cell>
          <cell r="EZ698">
            <v>12.9</v>
          </cell>
          <cell r="FD698">
            <v>0</v>
          </cell>
          <cell r="FF698">
            <v>0</v>
          </cell>
        </row>
        <row r="699">
          <cell r="A699" t="str">
            <v>AVV_KV2</v>
          </cell>
          <cell r="B699" t="str">
            <v>DK-West</v>
          </cell>
          <cell r="G699">
            <v>4.7239436619718314</v>
          </cell>
          <cell r="H699">
            <v>12.9</v>
          </cell>
          <cell r="AK699">
            <v>1.1668140845070423</v>
          </cell>
          <cell r="AL699">
            <v>8.7010500000000004</v>
          </cell>
          <cell r="AN699">
            <v>0</v>
          </cell>
          <cell r="AO699">
            <v>5.4797746478873242</v>
          </cell>
          <cell r="AP699">
            <v>0</v>
          </cell>
          <cell r="AQ699">
            <v>0.33067605633802816</v>
          </cell>
          <cell r="BG699" t="b">
            <v>1</v>
          </cell>
          <cell r="BO699" t="b">
            <v>0</v>
          </cell>
          <cell r="CA699" t="b">
            <v>0</v>
          </cell>
          <cell r="CB699" t="b">
            <v>0</v>
          </cell>
          <cell r="CD699" t="b">
            <v>0</v>
          </cell>
          <cell r="CE699" t="b">
            <v>0</v>
          </cell>
          <cell r="CG699" t="b">
            <v>0</v>
          </cell>
          <cell r="CH699" t="b">
            <v>0</v>
          </cell>
          <cell r="CP699" t="str">
            <v>ECWSTBPD</v>
          </cell>
          <cell r="CT699" t="b">
            <v>0</v>
          </cell>
          <cell r="CV699" t="b">
            <v>0</v>
          </cell>
          <cell r="CX699" t="b">
            <v>1</v>
          </cell>
          <cell r="CZ699" t="b">
            <v>1</v>
          </cell>
          <cell r="DB699" t="b">
            <v>1</v>
          </cell>
          <cell r="DD699" t="b">
            <v>0</v>
          </cell>
          <cell r="DF699" t="b">
            <v>0</v>
          </cell>
          <cell r="DH699" t="b">
            <v>0</v>
          </cell>
          <cell r="DJ699" t="b">
            <v>1</v>
          </cell>
          <cell r="DL699" t="b">
            <v>1</v>
          </cell>
          <cell r="DN699" t="b">
            <v>1</v>
          </cell>
          <cell r="DP699" t="b">
            <v>0</v>
          </cell>
          <cell r="DV699">
            <v>0</v>
          </cell>
          <cell r="DX699">
            <v>0</v>
          </cell>
          <cell r="DZ699">
            <v>0</v>
          </cell>
          <cell r="EB699">
            <v>0</v>
          </cell>
          <cell r="ED699">
            <v>0</v>
          </cell>
          <cell r="EF699">
            <v>0</v>
          </cell>
          <cell r="EJ699">
            <v>0</v>
          </cell>
          <cell r="EL699">
            <v>0</v>
          </cell>
          <cell r="EN699">
            <v>0</v>
          </cell>
          <cell r="EP699">
            <v>0</v>
          </cell>
          <cell r="ER699">
            <v>0</v>
          </cell>
          <cell r="ET699">
            <v>0</v>
          </cell>
          <cell r="EX699">
            <v>0</v>
          </cell>
          <cell r="EZ699">
            <v>0</v>
          </cell>
          <cell r="FD699">
            <v>0</v>
          </cell>
          <cell r="FF699">
            <v>0</v>
          </cell>
        </row>
        <row r="700">
          <cell r="A700" t="str">
            <v>KedlerHjørring</v>
          </cell>
          <cell r="B700" t="str">
            <v>DK-West</v>
          </cell>
          <cell r="G700">
            <v>0</v>
          </cell>
          <cell r="H700">
            <v>59.1</v>
          </cell>
          <cell r="AK700">
            <v>0</v>
          </cell>
          <cell r="AL700">
            <v>59.218200000000003</v>
          </cell>
          <cell r="AN700">
            <v>0</v>
          </cell>
          <cell r="AO700">
            <v>0</v>
          </cell>
          <cell r="AP700">
            <v>638.28000000000009</v>
          </cell>
          <cell r="AQ700">
            <v>0</v>
          </cell>
          <cell r="BG700" t="b">
            <v>1</v>
          </cell>
          <cell r="BO700" t="b">
            <v>0</v>
          </cell>
          <cell r="CA700" t="b">
            <v>0</v>
          </cell>
          <cell r="CB700" t="b">
            <v>0</v>
          </cell>
          <cell r="CD700" t="b">
            <v>0</v>
          </cell>
          <cell r="CE700" t="b">
            <v>0</v>
          </cell>
          <cell r="CG700" t="b">
            <v>0</v>
          </cell>
          <cell r="CH700" t="b">
            <v>0</v>
          </cell>
          <cell r="CP700" t="str">
            <v>EHGASBOD</v>
          </cell>
          <cell r="CT700" t="b">
            <v>0</v>
          </cell>
          <cell r="CV700" t="b">
            <v>0</v>
          </cell>
          <cell r="CX700" t="b">
            <v>0</v>
          </cell>
          <cell r="CZ700" t="b">
            <v>0</v>
          </cell>
          <cell r="DB700" t="b">
            <v>0</v>
          </cell>
          <cell r="DD700" t="b">
            <v>0</v>
          </cell>
          <cell r="DF700" t="b">
            <v>0</v>
          </cell>
          <cell r="DH700" t="b">
            <v>0</v>
          </cell>
          <cell r="DJ700" t="b">
            <v>0</v>
          </cell>
          <cell r="DL700" t="b">
            <v>0</v>
          </cell>
          <cell r="DN700" t="b">
            <v>0</v>
          </cell>
          <cell r="DP700" t="b">
            <v>0</v>
          </cell>
          <cell r="DV700">
            <v>0</v>
          </cell>
          <cell r="DX700">
            <v>0</v>
          </cell>
          <cell r="DZ700">
            <v>0</v>
          </cell>
          <cell r="EB700">
            <v>0</v>
          </cell>
          <cell r="ED700">
            <v>0</v>
          </cell>
          <cell r="EF700">
            <v>0</v>
          </cell>
          <cell r="EJ700">
            <v>0</v>
          </cell>
          <cell r="EL700">
            <v>0</v>
          </cell>
          <cell r="EN700">
            <v>0</v>
          </cell>
          <cell r="EP700">
            <v>0</v>
          </cell>
          <cell r="ER700">
            <v>0</v>
          </cell>
          <cell r="ET700">
            <v>0</v>
          </cell>
          <cell r="EX700">
            <v>0</v>
          </cell>
          <cell r="EZ700">
            <v>0</v>
          </cell>
          <cell r="FD700">
            <v>0</v>
          </cell>
          <cell r="FF700">
            <v>0</v>
          </cell>
        </row>
        <row r="701">
          <cell r="A701" t="str">
            <v>KedlerHjørring</v>
          </cell>
          <cell r="B701" t="str">
            <v>DK-West</v>
          </cell>
          <cell r="G701">
            <v>0</v>
          </cell>
          <cell r="H701">
            <v>59.1</v>
          </cell>
          <cell r="AK701">
            <v>0</v>
          </cell>
          <cell r="AL701">
            <v>59.218200000000003</v>
          </cell>
          <cell r="AN701">
            <v>0</v>
          </cell>
          <cell r="AO701">
            <v>0</v>
          </cell>
          <cell r="AP701">
            <v>638.28000000000009</v>
          </cell>
          <cell r="AQ701">
            <v>0</v>
          </cell>
          <cell r="BG701" t="b">
            <v>1</v>
          </cell>
          <cell r="BO701" t="b">
            <v>1</v>
          </cell>
          <cell r="CA701" t="b">
            <v>0</v>
          </cell>
          <cell r="CB701" t="b">
            <v>1</v>
          </cell>
          <cell r="CD701" t="b">
            <v>0</v>
          </cell>
          <cell r="CE701" t="b">
            <v>0</v>
          </cell>
          <cell r="CG701" t="b">
            <v>0</v>
          </cell>
          <cell r="CH701" t="b">
            <v>0</v>
          </cell>
          <cell r="CP701" t="str">
            <v>EHGASBOD</v>
          </cell>
          <cell r="CT701" t="b">
            <v>0</v>
          </cell>
          <cell r="CV701" t="b">
            <v>0</v>
          </cell>
          <cell r="CX701" t="b">
            <v>0</v>
          </cell>
          <cell r="CZ701" t="b">
            <v>0</v>
          </cell>
          <cell r="DB701" t="b">
            <v>0</v>
          </cell>
          <cell r="DD701" t="b">
            <v>0</v>
          </cell>
          <cell r="DF701" t="b">
            <v>1</v>
          </cell>
          <cell r="DH701" t="b">
            <v>1</v>
          </cell>
          <cell r="DJ701" t="b">
            <v>1</v>
          </cell>
          <cell r="DL701" t="b">
            <v>1</v>
          </cell>
          <cell r="DN701" t="b">
            <v>0</v>
          </cell>
          <cell r="DP701" t="b">
            <v>0</v>
          </cell>
          <cell r="DV701">
            <v>0</v>
          </cell>
          <cell r="DX701">
            <v>0</v>
          </cell>
          <cell r="DZ701">
            <v>0</v>
          </cell>
          <cell r="EB701">
            <v>0</v>
          </cell>
          <cell r="ED701">
            <v>0</v>
          </cell>
          <cell r="EF701">
            <v>0</v>
          </cell>
          <cell r="EJ701">
            <v>59.1</v>
          </cell>
          <cell r="EL701">
            <v>59.1</v>
          </cell>
          <cell r="EN701">
            <v>59.1</v>
          </cell>
          <cell r="EP701">
            <v>59.1</v>
          </cell>
          <cell r="ER701">
            <v>0</v>
          </cell>
          <cell r="ET701">
            <v>0</v>
          </cell>
          <cell r="EX701">
            <v>0</v>
          </cell>
          <cell r="EZ701">
            <v>0</v>
          </cell>
          <cell r="FD701">
            <v>0</v>
          </cell>
          <cell r="FF701">
            <v>0</v>
          </cell>
        </row>
        <row r="702">
          <cell r="A702" t="str">
            <v>BiokedelHjørring</v>
          </cell>
          <cell r="B702" t="str">
            <v>DK-West</v>
          </cell>
          <cell r="G702">
            <v>0</v>
          </cell>
          <cell r="H702">
            <v>18</v>
          </cell>
          <cell r="AK702">
            <v>0</v>
          </cell>
          <cell r="AL702">
            <v>16.560000000000002</v>
          </cell>
          <cell r="AN702">
            <v>0</v>
          </cell>
          <cell r="AO702">
            <v>3.6000000000000004E-2</v>
          </cell>
          <cell r="AP702">
            <v>374.40000000000003</v>
          </cell>
          <cell r="AQ702">
            <v>0</v>
          </cell>
          <cell r="BG702" t="b">
            <v>1</v>
          </cell>
          <cell r="BO702" t="b">
            <v>1</v>
          </cell>
          <cell r="CA702" t="b">
            <v>0</v>
          </cell>
          <cell r="CB702" t="b">
            <v>1</v>
          </cell>
          <cell r="CD702" t="b">
            <v>0</v>
          </cell>
          <cell r="CE702" t="b">
            <v>0</v>
          </cell>
          <cell r="CG702" t="b">
            <v>0</v>
          </cell>
          <cell r="CH702" t="b">
            <v>0</v>
          </cell>
          <cell r="CP702" t="str">
            <v>EHWOOBOD</v>
          </cell>
          <cell r="CT702" t="b">
            <v>0</v>
          </cell>
          <cell r="CV702" t="b">
            <v>0</v>
          </cell>
          <cell r="CX702" t="b">
            <v>0</v>
          </cell>
          <cell r="CZ702" t="b">
            <v>0</v>
          </cell>
          <cell r="DB702" t="b">
            <v>0</v>
          </cell>
          <cell r="DD702" t="b">
            <v>0</v>
          </cell>
          <cell r="DF702" t="b">
            <v>1</v>
          </cell>
          <cell r="DH702" t="b">
            <v>1</v>
          </cell>
          <cell r="DJ702" t="b">
            <v>1</v>
          </cell>
          <cell r="DL702" t="b">
            <v>1</v>
          </cell>
          <cell r="DN702" t="b">
            <v>0</v>
          </cell>
          <cell r="DP702" t="b">
            <v>0</v>
          </cell>
          <cell r="DV702">
            <v>0</v>
          </cell>
          <cell r="DX702">
            <v>0</v>
          </cell>
          <cell r="DZ702">
            <v>0</v>
          </cell>
          <cell r="EB702">
            <v>0</v>
          </cell>
          <cell r="ED702">
            <v>0</v>
          </cell>
          <cell r="EF702">
            <v>0</v>
          </cell>
          <cell r="EJ702">
            <v>18</v>
          </cell>
          <cell r="EL702">
            <v>18</v>
          </cell>
          <cell r="EN702">
            <v>18</v>
          </cell>
          <cell r="EP702">
            <v>18</v>
          </cell>
          <cell r="ER702">
            <v>0</v>
          </cell>
          <cell r="ET702">
            <v>0</v>
          </cell>
          <cell r="EX702">
            <v>0</v>
          </cell>
          <cell r="EZ702">
            <v>0</v>
          </cell>
          <cell r="FD702">
            <v>0</v>
          </cell>
          <cell r="FF702">
            <v>0</v>
          </cell>
        </row>
        <row r="703">
          <cell r="A703" t="str">
            <v>VarmelagerHjørring</v>
          </cell>
          <cell r="B703" t="str">
            <v>DK-West</v>
          </cell>
          <cell r="G703">
            <v>0</v>
          </cell>
          <cell r="H703">
            <v>83.25</v>
          </cell>
          <cell r="AK703">
            <v>0</v>
          </cell>
          <cell r="AL703">
            <v>0</v>
          </cell>
          <cell r="AN703">
            <v>0</v>
          </cell>
          <cell r="AO703">
            <v>0</v>
          </cell>
          <cell r="AP703">
            <v>0</v>
          </cell>
          <cell r="AQ703">
            <v>0</v>
          </cell>
          <cell r="BG703" t="b">
            <v>0</v>
          </cell>
          <cell r="BO703" t="b">
            <v>0</v>
          </cell>
          <cell r="CA703" t="b">
            <v>0</v>
          </cell>
          <cell r="CB703" t="b">
            <v>0</v>
          </cell>
          <cell r="CD703" t="b">
            <v>0</v>
          </cell>
          <cell r="CE703" t="b">
            <v>0</v>
          </cell>
          <cell r="CG703" t="b">
            <v>0</v>
          </cell>
          <cell r="CH703" t="b">
            <v>0</v>
          </cell>
          <cell r="CP703">
            <v>0</v>
          </cell>
          <cell r="CT703" t="b">
            <v>0</v>
          </cell>
          <cell r="CV703" t="b">
            <v>0</v>
          </cell>
          <cell r="CX703" t="b">
            <v>0</v>
          </cell>
          <cell r="CZ703" t="b">
            <v>0</v>
          </cell>
          <cell r="DB703" t="b">
            <v>0</v>
          </cell>
          <cell r="DD703" t="b">
            <v>0</v>
          </cell>
          <cell r="DF703" t="b">
            <v>0</v>
          </cell>
          <cell r="DH703" t="b">
            <v>0</v>
          </cell>
          <cell r="DJ703" t="b">
            <v>0</v>
          </cell>
          <cell r="DL703" t="b">
            <v>0</v>
          </cell>
          <cell r="DN703" t="b">
            <v>0</v>
          </cell>
          <cell r="DP703" t="b">
            <v>0</v>
          </cell>
          <cell r="DV703">
            <v>0</v>
          </cell>
          <cell r="DX703">
            <v>0</v>
          </cell>
          <cell r="DZ703">
            <v>0</v>
          </cell>
          <cell r="EB703">
            <v>0</v>
          </cell>
          <cell r="ED703">
            <v>0</v>
          </cell>
          <cell r="EF703">
            <v>0</v>
          </cell>
          <cell r="EJ703">
            <v>0</v>
          </cell>
          <cell r="EL703">
            <v>0</v>
          </cell>
          <cell r="EN703">
            <v>0</v>
          </cell>
          <cell r="EP703">
            <v>0</v>
          </cell>
          <cell r="ER703">
            <v>0</v>
          </cell>
          <cell r="ET703">
            <v>0</v>
          </cell>
          <cell r="EX703">
            <v>0</v>
          </cell>
          <cell r="EZ703">
            <v>0</v>
          </cell>
          <cell r="FD703">
            <v>0</v>
          </cell>
          <cell r="FF703">
            <v>0</v>
          </cell>
        </row>
        <row r="704">
          <cell r="A704" t="str">
            <v>ElkedelHjørring</v>
          </cell>
          <cell r="B704" t="str">
            <v>DK-West</v>
          </cell>
          <cell r="G704" t="e">
            <v>#VALUE!</v>
          </cell>
          <cell r="H704">
            <v>12.05</v>
          </cell>
          <cell r="AK704">
            <v>0</v>
          </cell>
          <cell r="AL704">
            <v>0</v>
          </cell>
          <cell r="AN704">
            <v>0</v>
          </cell>
          <cell r="AO704">
            <v>0</v>
          </cell>
          <cell r="AP704">
            <v>0</v>
          </cell>
          <cell r="AQ704">
            <v>0</v>
          </cell>
          <cell r="BG704" t="b">
            <v>0</v>
          </cell>
          <cell r="BO704" t="b">
            <v>0</v>
          </cell>
          <cell r="CA704" t="b">
            <v>0</v>
          </cell>
          <cell r="CB704" t="b">
            <v>0</v>
          </cell>
          <cell r="CD704" t="b">
            <v>0</v>
          </cell>
          <cell r="CE704" t="b">
            <v>0</v>
          </cell>
          <cell r="CG704" t="b">
            <v>0</v>
          </cell>
          <cell r="CH704" t="b">
            <v>0</v>
          </cell>
          <cell r="CP704">
            <v>0</v>
          </cell>
          <cell r="CT704" t="b">
            <v>0</v>
          </cell>
          <cell r="CV704" t="b">
            <v>0</v>
          </cell>
          <cell r="CX704" t="b">
            <v>0</v>
          </cell>
          <cell r="CZ704" t="b">
            <v>0</v>
          </cell>
          <cell r="DB704" t="b">
            <v>0</v>
          </cell>
          <cell r="DD704" t="b">
            <v>0</v>
          </cell>
          <cell r="DF704" t="b">
            <v>0</v>
          </cell>
          <cell r="DH704" t="b">
            <v>0</v>
          </cell>
          <cell r="DJ704" t="b">
            <v>0</v>
          </cell>
          <cell r="DL704" t="b">
            <v>0</v>
          </cell>
          <cell r="DN704" t="b">
            <v>0</v>
          </cell>
          <cell r="DP704" t="b">
            <v>0</v>
          </cell>
          <cell r="DV704">
            <v>0</v>
          </cell>
          <cell r="DX704">
            <v>0</v>
          </cell>
          <cell r="DZ704">
            <v>0</v>
          </cell>
          <cell r="EB704">
            <v>0</v>
          </cell>
          <cell r="ED704">
            <v>0</v>
          </cell>
          <cell r="EF704">
            <v>0</v>
          </cell>
          <cell r="EJ704">
            <v>0</v>
          </cell>
          <cell r="EL704">
            <v>0</v>
          </cell>
          <cell r="EN704">
            <v>0</v>
          </cell>
          <cell r="EP704">
            <v>0</v>
          </cell>
          <cell r="ER704">
            <v>0</v>
          </cell>
          <cell r="ET704">
            <v>0</v>
          </cell>
          <cell r="EX704">
            <v>0</v>
          </cell>
          <cell r="EZ704">
            <v>0</v>
          </cell>
          <cell r="FD704">
            <v>0</v>
          </cell>
          <cell r="FF704">
            <v>0</v>
          </cell>
        </row>
        <row r="705">
          <cell r="A705" t="str">
            <v>Måbjergværket</v>
          </cell>
          <cell r="B705" t="str">
            <v>DK-West</v>
          </cell>
          <cell r="G705">
            <v>24.14</v>
          </cell>
          <cell r="H705">
            <v>68</v>
          </cell>
          <cell r="AK705">
            <v>4.8521400000000003</v>
          </cell>
          <cell r="AL705">
            <v>38.501408450704233</v>
          </cell>
          <cell r="AN705">
            <v>0</v>
          </cell>
          <cell r="AO705">
            <v>18.085688000000001</v>
          </cell>
          <cell r="AP705">
            <v>0</v>
          </cell>
          <cell r="AQ705">
            <v>2.1726000000000001</v>
          </cell>
          <cell r="BG705" t="b">
            <v>1</v>
          </cell>
          <cell r="BO705" t="b">
            <v>0</v>
          </cell>
          <cell r="CA705" t="b">
            <v>0</v>
          </cell>
          <cell r="CB705" t="b">
            <v>0</v>
          </cell>
          <cell r="CD705" t="b">
            <v>0</v>
          </cell>
          <cell r="CE705" t="b">
            <v>0</v>
          </cell>
          <cell r="CG705" t="b">
            <v>0</v>
          </cell>
          <cell r="CH705" t="b">
            <v>0</v>
          </cell>
          <cell r="CP705" t="str">
            <v>ECFL1BPD</v>
          </cell>
          <cell r="CT705" t="b">
            <v>0</v>
          </cell>
          <cell r="CV705" t="b">
            <v>0</v>
          </cell>
          <cell r="CX705" t="b">
            <v>0</v>
          </cell>
          <cell r="CZ705" t="b">
            <v>0</v>
          </cell>
          <cell r="DB705" t="b">
            <v>0</v>
          </cell>
          <cell r="DD705" t="b">
            <v>0</v>
          </cell>
          <cell r="DF705" t="b">
            <v>0</v>
          </cell>
          <cell r="DH705" t="b">
            <v>0</v>
          </cell>
          <cell r="DJ705" t="b">
            <v>0</v>
          </cell>
          <cell r="DL705" t="b">
            <v>0</v>
          </cell>
          <cell r="DN705" t="b">
            <v>0</v>
          </cell>
          <cell r="DP705" t="b">
            <v>0</v>
          </cell>
          <cell r="DV705">
            <v>0</v>
          </cell>
          <cell r="DX705">
            <v>0</v>
          </cell>
          <cell r="DZ705">
            <v>0</v>
          </cell>
          <cell r="EB705">
            <v>0</v>
          </cell>
          <cell r="ED705">
            <v>0</v>
          </cell>
          <cell r="EF705">
            <v>0</v>
          </cell>
          <cell r="EJ705">
            <v>0</v>
          </cell>
          <cell r="EL705">
            <v>0</v>
          </cell>
          <cell r="EN705">
            <v>0</v>
          </cell>
          <cell r="EP705">
            <v>0</v>
          </cell>
          <cell r="ER705">
            <v>0</v>
          </cell>
          <cell r="ET705">
            <v>0</v>
          </cell>
          <cell r="EX705">
            <v>0</v>
          </cell>
          <cell r="EZ705">
            <v>0</v>
          </cell>
          <cell r="FD705">
            <v>0</v>
          </cell>
          <cell r="FF705">
            <v>0</v>
          </cell>
        </row>
        <row r="706">
          <cell r="A706" t="str">
            <v>Måbjergværket</v>
          </cell>
          <cell r="B706" t="str">
            <v>DK-West</v>
          </cell>
          <cell r="G706">
            <v>24.14</v>
          </cell>
          <cell r="H706">
            <v>68</v>
          </cell>
          <cell r="AK706">
            <v>4.8521400000000003</v>
          </cell>
          <cell r="AL706">
            <v>38.501408450704233</v>
          </cell>
          <cell r="AN706">
            <v>0</v>
          </cell>
          <cell r="AO706">
            <v>18.085688000000001</v>
          </cell>
          <cell r="AP706">
            <v>0</v>
          </cell>
          <cell r="AQ706">
            <v>2.1726000000000001</v>
          </cell>
          <cell r="BG706" t="b">
            <v>1</v>
          </cell>
          <cell r="BO706" t="b">
            <v>0</v>
          </cell>
          <cell r="CA706" t="b">
            <v>0</v>
          </cell>
          <cell r="CB706" t="b">
            <v>0</v>
          </cell>
          <cell r="CD706" t="b">
            <v>0</v>
          </cell>
          <cell r="CE706" t="b">
            <v>0</v>
          </cell>
          <cell r="CG706" t="b">
            <v>0</v>
          </cell>
          <cell r="CH706" t="b">
            <v>0</v>
          </cell>
          <cell r="CP706" t="str">
            <v>ECFL1BPD</v>
          </cell>
          <cell r="CT706" t="b">
            <v>0</v>
          </cell>
          <cell r="CV706" t="b">
            <v>0</v>
          </cell>
          <cell r="CX706" t="b">
            <v>0</v>
          </cell>
          <cell r="CZ706" t="b">
            <v>0</v>
          </cell>
          <cell r="DB706" t="b">
            <v>0</v>
          </cell>
          <cell r="DD706" t="b">
            <v>0</v>
          </cell>
          <cell r="DF706" t="b">
            <v>0</v>
          </cell>
          <cell r="DH706" t="b">
            <v>0</v>
          </cell>
          <cell r="DJ706" t="b">
            <v>0</v>
          </cell>
          <cell r="DL706" t="b">
            <v>0</v>
          </cell>
          <cell r="DN706" t="b">
            <v>0</v>
          </cell>
          <cell r="DP706" t="b">
            <v>0</v>
          </cell>
          <cell r="DV706">
            <v>0</v>
          </cell>
          <cell r="DX706">
            <v>0</v>
          </cell>
          <cell r="DZ706">
            <v>0</v>
          </cell>
          <cell r="EB706">
            <v>0</v>
          </cell>
          <cell r="ED706">
            <v>0</v>
          </cell>
          <cell r="EF706">
            <v>0</v>
          </cell>
          <cell r="EJ706">
            <v>0</v>
          </cell>
          <cell r="EL706">
            <v>0</v>
          </cell>
          <cell r="EN706">
            <v>0</v>
          </cell>
          <cell r="EP706">
            <v>0</v>
          </cell>
          <cell r="ER706">
            <v>0</v>
          </cell>
          <cell r="ET706">
            <v>0</v>
          </cell>
          <cell r="EX706">
            <v>0</v>
          </cell>
          <cell r="EZ706">
            <v>0</v>
          </cell>
          <cell r="FD706">
            <v>0</v>
          </cell>
          <cell r="FF706">
            <v>0</v>
          </cell>
        </row>
        <row r="707">
          <cell r="A707" t="str">
            <v>Måbjergværket</v>
          </cell>
          <cell r="B707" t="str">
            <v>DK-West</v>
          </cell>
          <cell r="G707">
            <v>24.14</v>
          </cell>
          <cell r="H707">
            <v>68</v>
          </cell>
          <cell r="AK707">
            <v>4.8521400000000003</v>
          </cell>
          <cell r="AL707">
            <v>38.501408450704233</v>
          </cell>
          <cell r="AN707">
            <v>0</v>
          </cell>
          <cell r="AO707">
            <v>18.085688000000001</v>
          </cell>
          <cell r="AP707">
            <v>0</v>
          </cell>
          <cell r="AQ707">
            <v>2.1726000000000001</v>
          </cell>
          <cell r="BG707" t="b">
            <v>1</v>
          </cell>
          <cell r="BO707" t="b">
            <v>1</v>
          </cell>
          <cell r="CA707" t="b">
            <v>1</v>
          </cell>
          <cell r="CB707" t="b">
            <v>1</v>
          </cell>
          <cell r="CD707" t="b">
            <v>0</v>
          </cell>
          <cell r="CE707" t="b">
            <v>0</v>
          </cell>
          <cell r="CG707" t="b">
            <v>0</v>
          </cell>
          <cell r="CH707" t="b">
            <v>0</v>
          </cell>
          <cell r="CP707" t="str">
            <v>ECFL1BPD</v>
          </cell>
          <cell r="CT707" t="b">
            <v>1</v>
          </cell>
          <cell r="CV707" t="b">
            <v>0</v>
          </cell>
          <cell r="CX707" t="b">
            <v>0</v>
          </cell>
          <cell r="CZ707" t="b">
            <v>0</v>
          </cell>
          <cell r="DB707" t="b">
            <v>0</v>
          </cell>
          <cell r="DD707" t="b">
            <v>0</v>
          </cell>
          <cell r="DF707" t="b">
            <v>1</v>
          </cell>
          <cell r="DH707" t="b">
            <v>0</v>
          </cell>
          <cell r="DJ707" t="b">
            <v>0</v>
          </cell>
          <cell r="DL707" t="b">
            <v>0</v>
          </cell>
          <cell r="DN707" t="b">
            <v>0</v>
          </cell>
          <cell r="DP707" t="b">
            <v>0</v>
          </cell>
          <cell r="DV707">
            <v>24.14</v>
          </cell>
          <cell r="DX707">
            <v>0</v>
          </cell>
          <cell r="DZ707">
            <v>0</v>
          </cell>
          <cell r="EB707">
            <v>0</v>
          </cell>
          <cell r="ED707">
            <v>0</v>
          </cell>
          <cell r="EF707">
            <v>0</v>
          </cell>
          <cell r="EJ707">
            <v>68</v>
          </cell>
          <cell r="EL707">
            <v>0</v>
          </cell>
          <cell r="EN707">
            <v>0</v>
          </cell>
          <cell r="EP707">
            <v>0</v>
          </cell>
          <cell r="ER707">
            <v>0</v>
          </cell>
          <cell r="ET707">
            <v>0</v>
          </cell>
          <cell r="EX707">
            <v>0</v>
          </cell>
          <cell r="EZ707">
            <v>0</v>
          </cell>
          <cell r="FD707">
            <v>0</v>
          </cell>
          <cell r="FF707">
            <v>0</v>
          </cell>
        </row>
        <row r="708">
          <cell r="A708" t="str">
            <v>Måbjergværket2</v>
          </cell>
          <cell r="B708" t="str">
            <v>DK-West</v>
          </cell>
          <cell r="G708">
            <v>30.6</v>
          </cell>
          <cell r="H708">
            <v>68</v>
          </cell>
          <cell r="AK708">
            <v>8.2620000000000005</v>
          </cell>
          <cell r="AL708">
            <v>40.799999999999997</v>
          </cell>
          <cell r="AN708">
            <v>0</v>
          </cell>
          <cell r="AO708">
            <v>22.925519999999999</v>
          </cell>
          <cell r="AP708">
            <v>0</v>
          </cell>
          <cell r="AQ708">
            <v>2.1419999999999999</v>
          </cell>
          <cell r="BG708" t="b">
            <v>1</v>
          </cell>
          <cell r="BO708" t="b">
            <v>0</v>
          </cell>
          <cell r="CA708" t="b">
            <v>0</v>
          </cell>
          <cell r="CB708" t="b">
            <v>0</v>
          </cell>
          <cell r="CD708" t="b">
            <v>0</v>
          </cell>
          <cell r="CE708" t="b">
            <v>0</v>
          </cell>
          <cell r="CG708" t="b">
            <v>0</v>
          </cell>
          <cell r="CH708" t="b">
            <v>0</v>
          </cell>
          <cell r="CP708" t="str">
            <v>ECFL1BPD</v>
          </cell>
          <cell r="CT708" t="b">
            <v>0</v>
          </cell>
          <cell r="CV708" t="b">
            <v>1</v>
          </cell>
          <cell r="CX708" t="b">
            <v>1</v>
          </cell>
          <cell r="CZ708" t="b">
            <v>1</v>
          </cell>
          <cell r="DB708" t="b">
            <v>0</v>
          </cell>
          <cell r="DD708" t="b">
            <v>0</v>
          </cell>
          <cell r="DF708" t="b">
            <v>0</v>
          </cell>
          <cell r="DH708" t="b">
            <v>1</v>
          </cell>
          <cell r="DJ708" t="b">
            <v>1</v>
          </cell>
          <cell r="DL708" t="b">
            <v>1</v>
          </cell>
          <cell r="DN708" t="b">
            <v>0</v>
          </cell>
          <cell r="DP708" t="b">
            <v>0</v>
          </cell>
          <cell r="DV708">
            <v>0</v>
          </cell>
          <cell r="DX708">
            <v>0</v>
          </cell>
          <cell r="DZ708">
            <v>0</v>
          </cell>
          <cell r="EB708">
            <v>0</v>
          </cell>
          <cell r="ED708">
            <v>0</v>
          </cell>
          <cell r="EF708">
            <v>0</v>
          </cell>
          <cell r="EJ708">
            <v>0</v>
          </cell>
          <cell r="EL708">
            <v>0</v>
          </cell>
          <cell r="EN708">
            <v>0</v>
          </cell>
          <cell r="EP708">
            <v>0</v>
          </cell>
          <cell r="ER708">
            <v>0</v>
          </cell>
          <cell r="ET708">
            <v>0</v>
          </cell>
          <cell r="EX708">
            <v>0</v>
          </cell>
          <cell r="EZ708">
            <v>0</v>
          </cell>
          <cell r="FD708">
            <v>0</v>
          </cell>
          <cell r="FF708">
            <v>0</v>
          </cell>
        </row>
        <row r="709">
          <cell r="A709" t="str">
            <v>Holstebro-Affald</v>
          </cell>
          <cell r="B709" t="str">
            <v>DK-West</v>
          </cell>
          <cell r="G709">
            <v>0</v>
          </cell>
          <cell r="H709">
            <v>10</v>
          </cell>
          <cell r="AK709">
            <v>0</v>
          </cell>
          <cell r="AL709">
            <v>7.5</v>
          </cell>
          <cell r="AN709">
            <v>0</v>
          </cell>
          <cell r="AO709">
            <v>1.98</v>
          </cell>
          <cell r="AP709">
            <v>0</v>
          </cell>
          <cell r="AQ709">
            <v>0.70000000000000007</v>
          </cell>
          <cell r="BG709" t="b">
            <v>1</v>
          </cell>
          <cell r="BO709" t="b">
            <v>0</v>
          </cell>
          <cell r="CA709" t="b">
            <v>0</v>
          </cell>
          <cell r="CB709" t="b">
            <v>0</v>
          </cell>
          <cell r="CD709" t="b">
            <v>0</v>
          </cell>
          <cell r="CE709" t="b">
            <v>0</v>
          </cell>
          <cell r="CG709" t="b">
            <v>0</v>
          </cell>
          <cell r="CH709" t="b">
            <v>0</v>
          </cell>
          <cell r="CP709" t="str">
            <v>EHWSTBOD</v>
          </cell>
          <cell r="CT709" t="b">
            <v>0</v>
          </cell>
          <cell r="CV709" t="b">
            <v>0</v>
          </cell>
          <cell r="CX709" t="b">
            <v>0</v>
          </cell>
          <cell r="CZ709" t="b">
            <v>0</v>
          </cell>
          <cell r="DB709" t="b">
            <v>0</v>
          </cell>
          <cell r="DD709" t="b">
            <v>0</v>
          </cell>
          <cell r="DF709" t="b">
            <v>0</v>
          </cell>
          <cell r="DH709" t="b">
            <v>0</v>
          </cell>
          <cell r="DJ709" t="b">
            <v>0</v>
          </cell>
          <cell r="DL709" t="b">
            <v>0</v>
          </cell>
          <cell r="DN709" t="b">
            <v>0</v>
          </cell>
          <cell r="DP709" t="b">
            <v>0</v>
          </cell>
          <cell r="DV709">
            <v>0</v>
          </cell>
          <cell r="DX709">
            <v>0</v>
          </cell>
          <cell r="DZ709">
            <v>0</v>
          </cell>
          <cell r="EB709">
            <v>0</v>
          </cell>
          <cell r="ED709">
            <v>0</v>
          </cell>
          <cell r="EF709">
            <v>0</v>
          </cell>
          <cell r="EJ709">
            <v>0</v>
          </cell>
          <cell r="EL709">
            <v>0</v>
          </cell>
          <cell r="EN709">
            <v>0</v>
          </cell>
          <cell r="EP709">
            <v>0</v>
          </cell>
          <cell r="ER709">
            <v>0</v>
          </cell>
          <cell r="ET709">
            <v>0</v>
          </cell>
          <cell r="EX709">
            <v>0</v>
          </cell>
          <cell r="EZ709">
            <v>0</v>
          </cell>
          <cell r="FD709">
            <v>0</v>
          </cell>
          <cell r="FF709">
            <v>0</v>
          </cell>
        </row>
        <row r="710">
          <cell r="A710" t="str">
            <v>KedlerHolstebroNG</v>
          </cell>
          <cell r="B710" t="str">
            <v>DK-West</v>
          </cell>
          <cell r="G710">
            <v>0</v>
          </cell>
          <cell r="H710">
            <v>166</v>
          </cell>
          <cell r="AK710">
            <v>0</v>
          </cell>
          <cell r="AL710">
            <v>153.71600000000001</v>
          </cell>
          <cell r="AN710">
            <v>0</v>
          </cell>
          <cell r="AO710">
            <v>0</v>
          </cell>
          <cell r="AP710">
            <v>1792.8000000000002</v>
          </cell>
          <cell r="AQ710">
            <v>0</v>
          </cell>
          <cell r="BG710" t="b">
            <v>1</v>
          </cell>
          <cell r="BO710" t="b">
            <v>0</v>
          </cell>
          <cell r="CA710" t="b">
            <v>0</v>
          </cell>
          <cell r="CB710" t="b">
            <v>0</v>
          </cell>
          <cell r="CD710" t="b">
            <v>0</v>
          </cell>
          <cell r="CE710" t="b">
            <v>0</v>
          </cell>
          <cell r="CG710" t="b">
            <v>0</v>
          </cell>
          <cell r="CH710" t="b">
            <v>0</v>
          </cell>
          <cell r="CP710" t="str">
            <v>EHGASBOD</v>
          </cell>
          <cell r="CT710" t="b">
            <v>0</v>
          </cell>
          <cell r="CV710" t="b">
            <v>0</v>
          </cell>
          <cell r="CX710" t="b">
            <v>0</v>
          </cell>
          <cell r="CZ710" t="b">
            <v>0</v>
          </cell>
          <cell r="DB710" t="b">
            <v>0</v>
          </cell>
          <cell r="DD710" t="b">
            <v>0</v>
          </cell>
          <cell r="DF710" t="b">
            <v>0</v>
          </cell>
          <cell r="DH710" t="b">
            <v>0</v>
          </cell>
          <cell r="DJ710" t="b">
            <v>0</v>
          </cell>
          <cell r="DL710" t="b">
            <v>0</v>
          </cell>
          <cell r="DN710" t="b">
            <v>0</v>
          </cell>
          <cell r="DP710" t="b">
            <v>0</v>
          </cell>
          <cell r="DV710">
            <v>0</v>
          </cell>
          <cell r="DX710">
            <v>0</v>
          </cell>
          <cell r="DZ710">
            <v>0</v>
          </cell>
          <cell r="EB710">
            <v>0</v>
          </cell>
          <cell r="ED710">
            <v>0</v>
          </cell>
          <cell r="EF710">
            <v>0</v>
          </cell>
          <cell r="EJ710">
            <v>0</v>
          </cell>
          <cell r="EL710">
            <v>0</v>
          </cell>
          <cell r="EN710">
            <v>0</v>
          </cell>
          <cell r="EP710">
            <v>0</v>
          </cell>
          <cell r="ER710">
            <v>0</v>
          </cell>
          <cell r="ET710">
            <v>0</v>
          </cell>
          <cell r="EX710">
            <v>0</v>
          </cell>
          <cell r="EZ710">
            <v>0</v>
          </cell>
          <cell r="FD710">
            <v>0</v>
          </cell>
          <cell r="FF710">
            <v>0</v>
          </cell>
        </row>
        <row r="711">
          <cell r="A711" t="str">
            <v>KedlerHolstebroNG</v>
          </cell>
          <cell r="B711" t="str">
            <v>DK-West</v>
          </cell>
          <cell r="G711">
            <v>0</v>
          </cell>
          <cell r="H711">
            <v>166</v>
          </cell>
          <cell r="AK711">
            <v>0</v>
          </cell>
          <cell r="AL711">
            <v>153.71600000000001</v>
          </cell>
          <cell r="AN711">
            <v>0</v>
          </cell>
          <cell r="AO711">
            <v>0</v>
          </cell>
          <cell r="AP711">
            <v>1792.8000000000002</v>
          </cell>
          <cell r="AQ711">
            <v>0</v>
          </cell>
          <cell r="BG711" t="b">
            <v>1</v>
          </cell>
          <cell r="BO711" t="b">
            <v>1</v>
          </cell>
          <cell r="CA711" t="b">
            <v>0</v>
          </cell>
          <cell r="CB711" t="b">
            <v>1</v>
          </cell>
          <cell r="CD711" t="b">
            <v>0</v>
          </cell>
          <cell r="CE711" t="b">
            <v>0</v>
          </cell>
          <cell r="CG711" t="b">
            <v>0</v>
          </cell>
          <cell r="CH711" t="b">
            <v>0</v>
          </cell>
          <cell r="CP711" t="str">
            <v>EHGASBOD</v>
          </cell>
          <cell r="CT711" t="b">
            <v>0</v>
          </cell>
          <cell r="CV711" t="b">
            <v>0</v>
          </cell>
          <cell r="CX711" t="b">
            <v>0</v>
          </cell>
          <cell r="CZ711" t="b">
            <v>0</v>
          </cell>
          <cell r="DB711" t="b">
            <v>0</v>
          </cell>
          <cell r="DD711" t="b">
            <v>0</v>
          </cell>
          <cell r="DF711" t="b">
            <v>1</v>
          </cell>
          <cell r="DH711" t="b">
            <v>1</v>
          </cell>
          <cell r="DJ711" t="b">
            <v>1</v>
          </cell>
          <cell r="DL711" t="b">
            <v>1</v>
          </cell>
          <cell r="DN711" t="b">
            <v>0</v>
          </cell>
          <cell r="DP711" t="b">
            <v>0</v>
          </cell>
          <cell r="DV711">
            <v>0</v>
          </cell>
          <cell r="DX711">
            <v>0</v>
          </cell>
          <cell r="DZ711">
            <v>0</v>
          </cell>
          <cell r="EB711">
            <v>0</v>
          </cell>
          <cell r="ED711">
            <v>0</v>
          </cell>
          <cell r="EF711">
            <v>0</v>
          </cell>
          <cell r="EJ711">
            <v>166</v>
          </cell>
          <cell r="EL711">
            <v>166</v>
          </cell>
          <cell r="EN711">
            <v>166</v>
          </cell>
          <cell r="EP711">
            <v>166</v>
          </cell>
          <cell r="ER711">
            <v>0</v>
          </cell>
          <cell r="ET711">
            <v>0</v>
          </cell>
          <cell r="EX711">
            <v>0</v>
          </cell>
          <cell r="EZ711">
            <v>0</v>
          </cell>
          <cell r="FD711">
            <v>0</v>
          </cell>
          <cell r="FF711">
            <v>0</v>
          </cell>
        </row>
        <row r="712">
          <cell r="A712" t="str">
            <v>KedlerHolstebroGO</v>
          </cell>
          <cell r="B712" t="str">
            <v>DK-West</v>
          </cell>
          <cell r="G712">
            <v>0</v>
          </cell>
          <cell r="H712">
            <v>23.95</v>
          </cell>
          <cell r="AK712">
            <v>0</v>
          </cell>
          <cell r="AL712">
            <v>20.836500000000001</v>
          </cell>
          <cell r="AN712">
            <v>0</v>
          </cell>
          <cell r="AO712">
            <v>0</v>
          </cell>
          <cell r="AP712">
            <v>258.66000000000003</v>
          </cell>
          <cell r="AQ712">
            <v>0</v>
          </cell>
          <cell r="BG712" t="b">
            <v>1</v>
          </cell>
          <cell r="BO712" t="b">
            <v>0</v>
          </cell>
          <cell r="CA712" t="b">
            <v>0</v>
          </cell>
          <cell r="CB712" t="b">
            <v>0</v>
          </cell>
          <cell r="CD712" t="b">
            <v>0</v>
          </cell>
          <cell r="CE712" t="b">
            <v>0</v>
          </cell>
          <cell r="CG712" t="b">
            <v>0</v>
          </cell>
          <cell r="CH712" t="b">
            <v>0</v>
          </cell>
          <cell r="CP712" t="str">
            <v>EHDSLBOD</v>
          </cell>
          <cell r="CT712" t="b">
            <v>0</v>
          </cell>
          <cell r="CV712" t="b">
            <v>0</v>
          </cell>
          <cell r="CX712" t="b">
            <v>0</v>
          </cell>
          <cell r="CZ712" t="b">
            <v>0</v>
          </cell>
          <cell r="DB712" t="b">
            <v>0</v>
          </cell>
          <cell r="DD712" t="b">
            <v>0</v>
          </cell>
          <cell r="DF712" t="b">
            <v>0</v>
          </cell>
          <cell r="DH712" t="b">
            <v>0</v>
          </cell>
          <cell r="DJ712" t="b">
            <v>0</v>
          </cell>
          <cell r="DL712" t="b">
            <v>0</v>
          </cell>
          <cell r="DN712" t="b">
            <v>0</v>
          </cell>
          <cell r="DP712" t="b">
            <v>0</v>
          </cell>
          <cell r="DV712">
            <v>0</v>
          </cell>
          <cell r="DX712">
            <v>0</v>
          </cell>
          <cell r="DZ712">
            <v>0</v>
          </cell>
          <cell r="EB712">
            <v>0</v>
          </cell>
          <cell r="ED712">
            <v>0</v>
          </cell>
          <cell r="EF712">
            <v>0</v>
          </cell>
          <cell r="EJ712">
            <v>0</v>
          </cell>
          <cell r="EL712">
            <v>0</v>
          </cell>
          <cell r="EN712">
            <v>0</v>
          </cell>
          <cell r="EP712">
            <v>0</v>
          </cell>
          <cell r="ER712">
            <v>0</v>
          </cell>
          <cell r="ET712">
            <v>0</v>
          </cell>
          <cell r="EX712">
            <v>0</v>
          </cell>
          <cell r="EZ712">
            <v>0</v>
          </cell>
          <cell r="FD712">
            <v>0</v>
          </cell>
          <cell r="FF712">
            <v>0</v>
          </cell>
        </row>
        <row r="713">
          <cell r="A713" t="str">
            <v>KedlerHolstebroGO</v>
          </cell>
          <cell r="B713" t="str">
            <v>DK-West</v>
          </cell>
          <cell r="G713">
            <v>0</v>
          </cell>
          <cell r="H713">
            <v>23.95</v>
          </cell>
          <cell r="AK713">
            <v>0</v>
          </cell>
          <cell r="AL713">
            <v>20.836500000000001</v>
          </cell>
          <cell r="AN713">
            <v>0</v>
          </cell>
          <cell r="AO713">
            <v>0</v>
          </cell>
          <cell r="AP713">
            <v>258.66000000000003</v>
          </cell>
          <cell r="AQ713">
            <v>0</v>
          </cell>
          <cell r="BG713" t="b">
            <v>1</v>
          </cell>
          <cell r="BO713" t="b">
            <v>1</v>
          </cell>
          <cell r="CA713" t="b">
            <v>0</v>
          </cell>
          <cell r="CB713" t="b">
            <v>1</v>
          </cell>
          <cell r="CD713" t="b">
            <v>0</v>
          </cell>
          <cell r="CE713" t="b">
            <v>0</v>
          </cell>
          <cell r="CG713" t="b">
            <v>0</v>
          </cell>
          <cell r="CH713" t="b">
            <v>0</v>
          </cell>
          <cell r="CP713" t="str">
            <v>EHDSLBOD</v>
          </cell>
          <cell r="CT713" t="b">
            <v>0</v>
          </cell>
          <cell r="CV713" t="b">
            <v>0</v>
          </cell>
          <cell r="CX713" t="b">
            <v>0</v>
          </cell>
          <cell r="CZ713" t="b">
            <v>0</v>
          </cell>
          <cell r="DB713" t="b">
            <v>0</v>
          </cell>
          <cell r="DD713" t="b">
            <v>0</v>
          </cell>
          <cell r="DF713" t="b">
            <v>1</v>
          </cell>
          <cell r="DH713" t="b">
            <v>1</v>
          </cell>
          <cell r="DJ713" t="b">
            <v>1</v>
          </cell>
          <cell r="DL713" t="b">
            <v>1</v>
          </cell>
          <cell r="DN713" t="b">
            <v>0</v>
          </cell>
          <cell r="DP713" t="b">
            <v>0</v>
          </cell>
          <cell r="DV713">
            <v>0</v>
          </cell>
          <cell r="DX713">
            <v>0</v>
          </cell>
          <cell r="DZ713">
            <v>0</v>
          </cell>
          <cell r="EB713">
            <v>0</v>
          </cell>
          <cell r="ED713">
            <v>0</v>
          </cell>
          <cell r="EF713">
            <v>0</v>
          </cell>
          <cell r="EJ713">
            <v>23.95</v>
          </cell>
          <cell r="EL713">
            <v>23.95</v>
          </cell>
          <cell r="EN713">
            <v>23.95</v>
          </cell>
          <cell r="EP713">
            <v>23.95</v>
          </cell>
          <cell r="ER713">
            <v>0</v>
          </cell>
          <cell r="ET713">
            <v>0</v>
          </cell>
          <cell r="EX713">
            <v>0</v>
          </cell>
          <cell r="EZ713">
            <v>0</v>
          </cell>
          <cell r="FD713">
            <v>0</v>
          </cell>
          <cell r="FF713">
            <v>0</v>
          </cell>
        </row>
        <row r="714">
          <cell r="A714" t="str">
            <v>BiogasHolstebro</v>
          </cell>
          <cell r="B714" t="str">
            <v>DK-West</v>
          </cell>
          <cell r="G714">
            <v>0.38</v>
          </cell>
          <cell r="H714">
            <v>0.56000000000000005</v>
          </cell>
          <cell r="AK714">
            <v>0.10564000000000001</v>
          </cell>
          <cell r="AL714">
            <v>0.22942315789473691</v>
          </cell>
          <cell r="AN714">
            <v>0</v>
          </cell>
          <cell r="AO714">
            <v>3.8000000000000006E-2</v>
          </cell>
          <cell r="AP714">
            <v>11.4</v>
          </cell>
          <cell r="AQ714">
            <v>3.8000000000000006E-2</v>
          </cell>
          <cell r="BG714" t="b">
            <v>1</v>
          </cell>
          <cell r="BO714" t="b">
            <v>1</v>
          </cell>
          <cell r="CA714" t="b">
            <v>1</v>
          </cell>
          <cell r="CB714" t="b">
            <v>1</v>
          </cell>
          <cell r="CD714" t="b">
            <v>0</v>
          </cell>
          <cell r="CE714" t="b">
            <v>0</v>
          </cell>
          <cell r="CG714" t="b">
            <v>0</v>
          </cell>
          <cell r="CH714" t="b">
            <v>0</v>
          </cell>
          <cell r="CP714" t="str">
            <v>ECBGAEND</v>
          </cell>
          <cell r="CT714" t="b">
            <v>1</v>
          </cell>
          <cell r="CV714" t="b">
            <v>1</v>
          </cell>
          <cell r="CX714" t="b">
            <v>1</v>
          </cell>
          <cell r="CZ714" t="b">
            <v>1</v>
          </cell>
          <cell r="DB714" t="b">
            <v>0</v>
          </cell>
          <cell r="DD714" t="b">
            <v>0</v>
          </cell>
          <cell r="DF714" t="b">
            <v>1</v>
          </cell>
          <cell r="DH714" t="b">
            <v>1</v>
          </cell>
          <cell r="DJ714" t="b">
            <v>1</v>
          </cell>
          <cell r="DL714" t="b">
            <v>1</v>
          </cell>
          <cell r="DN714" t="b">
            <v>0</v>
          </cell>
          <cell r="DP714" t="b">
            <v>0</v>
          </cell>
          <cell r="DV714">
            <v>0.38</v>
          </cell>
          <cell r="DX714">
            <v>0.38</v>
          </cell>
          <cell r="DZ714">
            <v>0.38</v>
          </cell>
          <cell r="EB714">
            <v>0.38</v>
          </cell>
          <cell r="ED714">
            <v>0</v>
          </cell>
          <cell r="EF714">
            <v>0</v>
          </cell>
          <cell r="EJ714">
            <v>0.56000000000000005</v>
          </cell>
          <cell r="EL714">
            <v>0.56000000000000005</v>
          </cell>
          <cell r="EN714">
            <v>0.56000000000000005</v>
          </cell>
          <cell r="EP714">
            <v>0.56000000000000005</v>
          </cell>
          <cell r="ER714">
            <v>0</v>
          </cell>
          <cell r="ET714">
            <v>0</v>
          </cell>
          <cell r="EX714">
            <v>0</v>
          </cell>
          <cell r="EZ714">
            <v>0</v>
          </cell>
          <cell r="FD714">
            <v>0</v>
          </cell>
          <cell r="FF714">
            <v>0</v>
          </cell>
        </row>
        <row r="715">
          <cell r="A715" t="str">
            <v>VarmelagerHolstebro</v>
          </cell>
          <cell r="B715" t="str">
            <v>DK-West</v>
          </cell>
          <cell r="G715">
            <v>0</v>
          </cell>
          <cell r="H715">
            <v>22.5</v>
          </cell>
          <cell r="AK715">
            <v>0</v>
          </cell>
          <cell r="AL715">
            <v>0</v>
          </cell>
          <cell r="AN715">
            <v>0</v>
          </cell>
          <cell r="AO715">
            <v>0</v>
          </cell>
          <cell r="AP715">
            <v>0</v>
          </cell>
          <cell r="AQ715">
            <v>0</v>
          </cell>
          <cell r="BG715" t="b">
            <v>0</v>
          </cell>
          <cell r="BO715" t="b">
            <v>0</v>
          </cell>
          <cell r="CA715" t="b">
            <v>0</v>
          </cell>
          <cell r="CB715" t="b">
            <v>0</v>
          </cell>
          <cell r="CD715" t="b">
            <v>0</v>
          </cell>
          <cell r="CE715" t="b">
            <v>0</v>
          </cell>
          <cell r="CG715" t="b">
            <v>0</v>
          </cell>
          <cell r="CH715" t="b">
            <v>0</v>
          </cell>
          <cell r="CP715">
            <v>0</v>
          </cell>
          <cell r="CT715" t="b">
            <v>0</v>
          </cell>
          <cell r="CV715" t="b">
            <v>0</v>
          </cell>
          <cell r="CX715" t="b">
            <v>0</v>
          </cell>
          <cell r="CZ715" t="b">
            <v>0</v>
          </cell>
          <cell r="DB715" t="b">
            <v>0</v>
          </cell>
          <cell r="DD715" t="b">
            <v>0</v>
          </cell>
          <cell r="DF715" t="b">
            <v>0</v>
          </cell>
          <cell r="DH715" t="b">
            <v>0</v>
          </cell>
          <cell r="DJ715" t="b">
            <v>0</v>
          </cell>
          <cell r="DL715" t="b">
            <v>0</v>
          </cell>
          <cell r="DN715" t="b">
            <v>0</v>
          </cell>
          <cell r="DP715" t="b">
            <v>0</v>
          </cell>
          <cell r="DV715">
            <v>0</v>
          </cell>
          <cell r="DX715">
            <v>0</v>
          </cell>
          <cell r="DZ715">
            <v>0</v>
          </cell>
          <cell r="EB715">
            <v>0</v>
          </cell>
          <cell r="ED715">
            <v>0</v>
          </cell>
          <cell r="EF715">
            <v>0</v>
          </cell>
          <cell r="EJ715">
            <v>0</v>
          </cell>
          <cell r="EL715">
            <v>0</v>
          </cell>
          <cell r="EN715">
            <v>0</v>
          </cell>
          <cell r="EP715">
            <v>0</v>
          </cell>
          <cell r="ER715">
            <v>0</v>
          </cell>
          <cell r="ET715">
            <v>0</v>
          </cell>
          <cell r="EX715">
            <v>0</v>
          </cell>
          <cell r="EZ715">
            <v>0</v>
          </cell>
          <cell r="FD715">
            <v>0</v>
          </cell>
          <cell r="FF715">
            <v>0</v>
          </cell>
        </row>
        <row r="716">
          <cell r="A716" t="str">
            <v>ElkedelHolstebro</v>
          </cell>
          <cell r="B716" t="str">
            <v>DK-West</v>
          </cell>
          <cell r="G716" t="e">
            <v>#VALUE!</v>
          </cell>
          <cell r="H716">
            <v>17</v>
          </cell>
          <cell r="AK716">
            <v>0</v>
          </cell>
          <cell r="AL716">
            <v>0</v>
          </cell>
          <cell r="AN716">
            <v>0</v>
          </cell>
          <cell r="AO716">
            <v>0</v>
          </cell>
          <cell r="AP716">
            <v>0</v>
          </cell>
          <cell r="AQ716">
            <v>0</v>
          </cell>
          <cell r="BG716" t="b">
            <v>0</v>
          </cell>
          <cell r="BO716" t="b">
            <v>0</v>
          </cell>
          <cell r="CA716" t="b">
            <v>0</v>
          </cell>
          <cell r="CB716" t="b">
            <v>0</v>
          </cell>
          <cell r="CD716" t="b">
            <v>0</v>
          </cell>
          <cell r="CE716" t="b">
            <v>0</v>
          </cell>
          <cell r="CG716" t="b">
            <v>0</v>
          </cell>
          <cell r="CH716" t="b">
            <v>0</v>
          </cell>
          <cell r="CP716">
            <v>0</v>
          </cell>
          <cell r="CT716" t="b">
            <v>0</v>
          </cell>
          <cell r="CV716" t="b">
            <v>0</v>
          </cell>
          <cell r="CX716" t="b">
            <v>0</v>
          </cell>
          <cell r="CZ716" t="b">
            <v>0</v>
          </cell>
          <cell r="DB716" t="b">
            <v>0</v>
          </cell>
          <cell r="DD716" t="b">
            <v>0</v>
          </cell>
          <cell r="DF716" t="b">
            <v>0</v>
          </cell>
          <cell r="DH716" t="b">
            <v>0</v>
          </cell>
          <cell r="DJ716" t="b">
            <v>0</v>
          </cell>
          <cell r="DL716" t="b">
            <v>0</v>
          </cell>
          <cell r="DN716" t="b">
            <v>0</v>
          </cell>
          <cell r="DP716" t="b">
            <v>0</v>
          </cell>
          <cell r="DV716">
            <v>0</v>
          </cell>
          <cell r="DX716">
            <v>0</v>
          </cell>
          <cell r="DZ716">
            <v>0</v>
          </cell>
          <cell r="EB716">
            <v>0</v>
          </cell>
          <cell r="ED716">
            <v>0</v>
          </cell>
          <cell r="EF716">
            <v>0</v>
          </cell>
          <cell r="EJ716">
            <v>0</v>
          </cell>
          <cell r="EL716">
            <v>0</v>
          </cell>
          <cell r="EN716">
            <v>0</v>
          </cell>
          <cell r="EP716">
            <v>0</v>
          </cell>
          <cell r="ER716">
            <v>0</v>
          </cell>
          <cell r="ET716">
            <v>0</v>
          </cell>
          <cell r="EX716">
            <v>0</v>
          </cell>
          <cell r="EZ716">
            <v>0</v>
          </cell>
          <cell r="FD716">
            <v>0</v>
          </cell>
          <cell r="FF716">
            <v>0</v>
          </cell>
        </row>
        <row r="717">
          <cell r="A717" t="str">
            <v>HorsensKV</v>
          </cell>
          <cell r="B717" t="str">
            <v>DK-West</v>
          </cell>
          <cell r="G717">
            <v>32</v>
          </cell>
          <cell r="H717">
            <v>53.42237061769616</v>
          </cell>
          <cell r="AK717">
            <v>9.6</v>
          </cell>
          <cell r="AL717">
            <v>26.755778272635805</v>
          </cell>
          <cell r="AN717">
            <v>0</v>
          </cell>
          <cell r="AO717">
            <v>37.119999999999997</v>
          </cell>
          <cell r="AP717">
            <v>0</v>
          </cell>
          <cell r="AQ717">
            <v>2.88</v>
          </cell>
          <cell r="BG717" t="b">
            <v>1</v>
          </cell>
          <cell r="BO717" t="b">
            <v>0</v>
          </cell>
          <cell r="CA717" t="b">
            <v>0</v>
          </cell>
          <cell r="CB717" t="b">
            <v>0</v>
          </cell>
          <cell r="CD717" t="b">
            <v>0</v>
          </cell>
          <cell r="CE717" t="b">
            <v>0</v>
          </cell>
          <cell r="CG717" t="b">
            <v>0</v>
          </cell>
          <cell r="CH717" t="b">
            <v>0</v>
          </cell>
          <cell r="CP717" t="str">
            <v>ECGWABPD</v>
          </cell>
          <cell r="CT717" t="b">
            <v>0</v>
          </cell>
          <cell r="CV717" t="b">
            <v>0</v>
          </cell>
          <cell r="CX717" t="b">
            <v>0</v>
          </cell>
          <cell r="CZ717" t="b">
            <v>0</v>
          </cell>
          <cell r="DB717" t="b">
            <v>0</v>
          </cell>
          <cell r="DD717" t="b">
            <v>0</v>
          </cell>
          <cell r="DF717" t="b">
            <v>0</v>
          </cell>
          <cell r="DH717" t="b">
            <v>0</v>
          </cell>
          <cell r="DJ717" t="b">
            <v>0</v>
          </cell>
          <cell r="DL717" t="b">
            <v>0</v>
          </cell>
          <cell r="DN717" t="b">
            <v>0</v>
          </cell>
          <cell r="DP717" t="b">
            <v>0</v>
          </cell>
          <cell r="DV717">
            <v>0</v>
          </cell>
          <cell r="DX717">
            <v>0</v>
          </cell>
          <cell r="DZ717">
            <v>0</v>
          </cell>
          <cell r="EB717">
            <v>0</v>
          </cell>
          <cell r="ED717">
            <v>0</v>
          </cell>
          <cell r="EF717">
            <v>0</v>
          </cell>
          <cell r="EJ717">
            <v>0</v>
          </cell>
          <cell r="EL717">
            <v>0</v>
          </cell>
          <cell r="EN717">
            <v>0</v>
          </cell>
          <cell r="EP717">
            <v>0</v>
          </cell>
          <cell r="ER717">
            <v>0</v>
          </cell>
          <cell r="ET717">
            <v>0</v>
          </cell>
          <cell r="EX717">
            <v>0</v>
          </cell>
          <cell r="EZ717">
            <v>0</v>
          </cell>
          <cell r="FD717">
            <v>0</v>
          </cell>
          <cell r="FF717">
            <v>0</v>
          </cell>
        </row>
        <row r="718">
          <cell r="A718" t="str">
            <v>HorsensKV</v>
          </cell>
          <cell r="B718" t="str">
            <v>DK-West</v>
          </cell>
          <cell r="G718">
            <v>32</v>
          </cell>
          <cell r="H718">
            <v>53.42237061769616</v>
          </cell>
          <cell r="AK718">
            <v>9.6</v>
          </cell>
          <cell r="AL718">
            <v>26.755778272635805</v>
          </cell>
          <cell r="AN718">
            <v>0</v>
          </cell>
          <cell r="AO718">
            <v>37.119999999999997</v>
          </cell>
          <cell r="AP718">
            <v>0</v>
          </cell>
          <cell r="AQ718">
            <v>2.88</v>
          </cell>
          <cell r="BG718" t="b">
            <v>1</v>
          </cell>
          <cell r="BO718" t="b">
            <v>0</v>
          </cell>
          <cell r="CA718" t="b">
            <v>0</v>
          </cell>
          <cell r="CB718" t="b">
            <v>0</v>
          </cell>
          <cell r="CD718" t="b">
            <v>0</v>
          </cell>
          <cell r="CE718" t="b">
            <v>0</v>
          </cell>
          <cell r="CG718" t="b">
            <v>0</v>
          </cell>
          <cell r="CH718" t="b">
            <v>0</v>
          </cell>
          <cell r="CP718" t="str">
            <v>ECGWABPD</v>
          </cell>
          <cell r="CT718" t="b">
            <v>0</v>
          </cell>
          <cell r="CV718" t="b">
            <v>0</v>
          </cell>
          <cell r="CX718" t="b">
            <v>0</v>
          </cell>
          <cell r="CZ718" t="b">
            <v>0</v>
          </cell>
          <cell r="DB718" t="b">
            <v>0</v>
          </cell>
          <cell r="DD718" t="b">
            <v>0</v>
          </cell>
          <cell r="DF718" t="b">
            <v>0</v>
          </cell>
          <cell r="DH718" t="b">
            <v>0</v>
          </cell>
          <cell r="DJ718" t="b">
            <v>0</v>
          </cell>
          <cell r="DL718" t="b">
            <v>0</v>
          </cell>
          <cell r="DN718" t="b">
            <v>0</v>
          </cell>
          <cell r="DP718" t="b">
            <v>0</v>
          </cell>
          <cell r="DV718">
            <v>0</v>
          </cell>
          <cell r="DX718">
            <v>0</v>
          </cell>
          <cell r="DZ718">
            <v>0</v>
          </cell>
          <cell r="EB718">
            <v>0</v>
          </cell>
          <cell r="ED718">
            <v>0</v>
          </cell>
          <cell r="EF718">
            <v>0</v>
          </cell>
          <cell r="EJ718">
            <v>0</v>
          </cell>
          <cell r="EL718">
            <v>0</v>
          </cell>
          <cell r="EN718">
            <v>0</v>
          </cell>
          <cell r="EP718">
            <v>0</v>
          </cell>
          <cell r="ER718">
            <v>0</v>
          </cell>
          <cell r="ET718">
            <v>0</v>
          </cell>
          <cell r="EX718">
            <v>0</v>
          </cell>
          <cell r="EZ718">
            <v>0</v>
          </cell>
          <cell r="FD718">
            <v>0</v>
          </cell>
          <cell r="FF718">
            <v>0</v>
          </cell>
        </row>
        <row r="719">
          <cell r="A719" t="str">
            <v>HorsensKV</v>
          </cell>
          <cell r="B719" t="str">
            <v>DK-West</v>
          </cell>
          <cell r="G719">
            <v>32</v>
          </cell>
          <cell r="H719">
            <v>53.42237061769616</v>
          </cell>
          <cell r="AK719">
            <v>9.6</v>
          </cell>
          <cell r="AL719">
            <v>26.755778272635805</v>
          </cell>
          <cell r="AN719">
            <v>0</v>
          </cell>
          <cell r="AO719">
            <v>37.119999999999997</v>
          </cell>
          <cell r="AP719">
            <v>0</v>
          </cell>
          <cell r="AQ719">
            <v>2.88</v>
          </cell>
          <cell r="BG719" t="b">
            <v>1</v>
          </cell>
          <cell r="BO719" t="b">
            <v>1</v>
          </cell>
          <cell r="CA719" t="b">
            <v>1</v>
          </cell>
          <cell r="CB719" t="b">
            <v>1</v>
          </cell>
          <cell r="CD719" t="b">
            <v>0</v>
          </cell>
          <cell r="CE719" t="b">
            <v>0</v>
          </cell>
          <cell r="CG719" t="b">
            <v>0</v>
          </cell>
          <cell r="CH719" t="b">
            <v>0</v>
          </cell>
          <cell r="CP719" t="str">
            <v>ECGWABPD</v>
          </cell>
          <cell r="CT719" t="b">
            <v>1</v>
          </cell>
          <cell r="CV719" t="b">
            <v>0</v>
          </cell>
          <cell r="CX719" t="b">
            <v>0</v>
          </cell>
          <cell r="CZ719" t="b">
            <v>0</v>
          </cell>
          <cell r="DB719" t="b">
            <v>0</v>
          </cell>
          <cell r="DD719" t="b">
            <v>0</v>
          </cell>
          <cell r="DF719" t="b">
            <v>1</v>
          </cell>
          <cell r="DH719" t="b">
            <v>0</v>
          </cell>
          <cell r="DJ719" t="b">
            <v>0</v>
          </cell>
          <cell r="DL719" t="b">
            <v>0</v>
          </cell>
          <cell r="DN719" t="b">
            <v>0</v>
          </cell>
          <cell r="DP719" t="b">
            <v>0</v>
          </cell>
          <cell r="DV719">
            <v>32</v>
          </cell>
          <cell r="DX719">
            <v>0</v>
          </cell>
          <cell r="DZ719">
            <v>0</v>
          </cell>
          <cell r="EB719">
            <v>0</v>
          </cell>
          <cell r="ED719">
            <v>0</v>
          </cell>
          <cell r="EF719">
            <v>0</v>
          </cell>
          <cell r="EJ719">
            <v>53.42237061769616</v>
          </cell>
          <cell r="EL719">
            <v>0</v>
          </cell>
          <cell r="EN719">
            <v>0</v>
          </cell>
          <cell r="EP719">
            <v>0</v>
          </cell>
          <cell r="ER719">
            <v>0</v>
          </cell>
          <cell r="ET719">
            <v>0</v>
          </cell>
          <cell r="EX719">
            <v>0</v>
          </cell>
          <cell r="EZ719">
            <v>0</v>
          </cell>
          <cell r="FD719">
            <v>0</v>
          </cell>
          <cell r="FF719">
            <v>0</v>
          </cell>
        </row>
        <row r="720">
          <cell r="A720" t="str">
            <v>HorsensKV2</v>
          </cell>
          <cell r="B720" t="str">
            <v>DK-West</v>
          </cell>
          <cell r="G720">
            <v>43</v>
          </cell>
          <cell r="H720">
            <v>43</v>
          </cell>
          <cell r="AK720">
            <v>18.920000000000002</v>
          </cell>
          <cell r="AL720">
            <v>18.920000000000002</v>
          </cell>
          <cell r="AN720">
            <v>0</v>
          </cell>
          <cell r="AO720">
            <v>49.879999999999995</v>
          </cell>
          <cell r="AP720">
            <v>0</v>
          </cell>
          <cell r="AQ720">
            <v>3.01</v>
          </cell>
          <cell r="BG720" t="b">
            <v>1</v>
          </cell>
          <cell r="BO720" t="b">
            <v>0</v>
          </cell>
          <cell r="CA720" t="b">
            <v>0</v>
          </cell>
          <cell r="CB720" t="b">
            <v>0</v>
          </cell>
          <cell r="CD720" t="b">
            <v>0</v>
          </cell>
          <cell r="CE720" t="b">
            <v>0</v>
          </cell>
          <cell r="CG720" t="b">
            <v>1</v>
          </cell>
          <cell r="CH720" t="b">
            <v>1</v>
          </cell>
          <cell r="CP720" t="str">
            <v>ECGWABPD</v>
          </cell>
          <cell r="CT720" t="b">
            <v>0</v>
          </cell>
          <cell r="CV720" t="b">
            <v>1</v>
          </cell>
          <cell r="CX720" t="b">
            <v>1</v>
          </cell>
          <cell r="CZ720" t="b">
            <v>1</v>
          </cell>
          <cell r="DB720" t="b">
            <v>0</v>
          </cell>
          <cell r="DD720" t="b">
            <v>0</v>
          </cell>
          <cell r="DF720" t="b">
            <v>0</v>
          </cell>
          <cell r="DH720" t="b">
            <v>1</v>
          </cell>
          <cell r="DJ720" t="b">
            <v>1</v>
          </cell>
          <cell r="DL720" t="b">
            <v>1</v>
          </cell>
          <cell r="DN720" t="b">
            <v>0</v>
          </cell>
          <cell r="DP720" t="b">
            <v>0</v>
          </cell>
          <cell r="DV720">
            <v>0</v>
          </cell>
          <cell r="DX720">
            <v>0</v>
          </cell>
          <cell r="DZ720">
            <v>0</v>
          </cell>
          <cell r="EB720">
            <v>0</v>
          </cell>
          <cell r="ED720">
            <v>0</v>
          </cell>
          <cell r="EF720">
            <v>0</v>
          </cell>
          <cell r="EJ720">
            <v>0</v>
          </cell>
          <cell r="EL720">
            <v>0</v>
          </cell>
          <cell r="EN720">
            <v>0</v>
          </cell>
          <cell r="EP720">
            <v>0</v>
          </cell>
          <cell r="ER720">
            <v>0</v>
          </cell>
          <cell r="ET720">
            <v>0</v>
          </cell>
          <cell r="EX720">
            <v>0</v>
          </cell>
          <cell r="EZ720">
            <v>0</v>
          </cell>
          <cell r="FD720">
            <v>43</v>
          </cell>
          <cell r="FF720">
            <v>43</v>
          </cell>
        </row>
        <row r="721">
          <cell r="A721" t="str">
            <v>Horsens-Affald</v>
          </cell>
          <cell r="B721" t="str">
            <v>DK-West</v>
          </cell>
          <cell r="G721">
            <v>0</v>
          </cell>
          <cell r="H721">
            <v>12</v>
          </cell>
          <cell r="AK721">
            <v>0</v>
          </cell>
          <cell r="AL721">
            <v>9.6000000000000014</v>
          </cell>
          <cell r="AN721">
            <v>0</v>
          </cell>
          <cell r="AO721">
            <v>2.3760000000000003</v>
          </cell>
          <cell r="AP721">
            <v>0</v>
          </cell>
          <cell r="AQ721">
            <v>0.84000000000000008</v>
          </cell>
          <cell r="BG721" t="b">
            <v>1</v>
          </cell>
          <cell r="BO721" t="b">
            <v>0</v>
          </cell>
          <cell r="CA721" t="b">
            <v>0</v>
          </cell>
          <cell r="CB721" t="b">
            <v>0</v>
          </cell>
          <cell r="CD721" t="b">
            <v>0</v>
          </cell>
          <cell r="CE721" t="b">
            <v>0</v>
          </cell>
          <cell r="CG721" t="b">
            <v>0</v>
          </cell>
          <cell r="CH721" t="b">
            <v>0</v>
          </cell>
          <cell r="CP721" t="str">
            <v>EHWSTBOD</v>
          </cell>
          <cell r="CT721" t="b">
            <v>0</v>
          </cell>
          <cell r="CV721" t="b">
            <v>0</v>
          </cell>
          <cell r="CX721" t="b">
            <v>0</v>
          </cell>
          <cell r="CZ721" t="b">
            <v>0</v>
          </cell>
          <cell r="DB721" t="b">
            <v>0</v>
          </cell>
          <cell r="DD721" t="b">
            <v>0</v>
          </cell>
          <cell r="DF721" t="b">
            <v>0</v>
          </cell>
          <cell r="DH721" t="b">
            <v>0</v>
          </cell>
          <cell r="DJ721" t="b">
            <v>0</v>
          </cell>
          <cell r="DL721" t="b">
            <v>0</v>
          </cell>
          <cell r="DN721" t="b">
            <v>0</v>
          </cell>
          <cell r="DP721" t="b">
            <v>0</v>
          </cell>
          <cell r="DV721">
            <v>0</v>
          </cell>
          <cell r="DX721">
            <v>0</v>
          </cell>
          <cell r="DZ721">
            <v>0</v>
          </cell>
          <cell r="EB721">
            <v>0</v>
          </cell>
          <cell r="ED721">
            <v>0</v>
          </cell>
          <cell r="EF721">
            <v>0</v>
          </cell>
          <cell r="EJ721">
            <v>0</v>
          </cell>
          <cell r="EL721">
            <v>0</v>
          </cell>
          <cell r="EN721">
            <v>0</v>
          </cell>
          <cell r="EP721">
            <v>0</v>
          </cell>
          <cell r="ER721">
            <v>0</v>
          </cell>
          <cell r="ET721">
            <v>0</v>
          </cell>
          <cell r="EX721">
            <v>0</v>
          </cell>
          <cell r="EZ721">
            <v>0</v>
          </cell>
          <cell r="FD721">
            <v>0</v>
          </cell>
          <cell r="FF721">
            <v>0</v>
          </cell>
        </row>
        <row r="722">
          <cell r="A722" t="str">
            <v>KedlerHorsens</v>
          </cell>
          <cell r="B722" t="str">
            <v>DK-West</v>
          </cell>
          <cell r="G722">
            <v>0</v>
          </cell>
          <cell r="H722">
            <v>86.6</v>
          </cell>
          <cell r="AK722">
            <v>0</v>
          </cell>
          <cell r="AL722">
            <v>82.876199999999997</v>
          </cell>
          <cell r="AN722">
            <v>0</v>
          </cell>
          <cell r="AO722">
            <v>0</v>
          </cell>
          <cell r="AP722">
            <v>935.28</v>
          </cell>
          <cell r="AQ722">
            <v>0</v>
          </cell>
          <cell r="BG722" t="b">
            <v>1</v>
          </cell>
          <cell r="BO722" t="b">
            <v>0</v>
          </cell>
          <cell r="CA722" t="b">
            <v>0</v>
          </cell>
          <cell r="CB722" t="b">
            <v>0</v>
          </cell>
          <cell r="CD722" t="b">
            <v>0</v>
          </cell>
          <cell r="CE722" t="b">
            <v>0</v>
          </cell>
          <cell r="CG722" t="b">
            <v>0</v>
          </cell>
          <cell r="CH722" t="b">
            <v>0</v>
          </cell>
          <cell r="CP722" t="str">
            <v>EHGASBOD</v>
          </cell>
          <cell r="CT722" t="b">
            <v>0</v>
          </cell>
          <cell r="CV722" t="b">
            <v>0</v>
          </cell>
          <cell r="CX722" t="b">
            <v>0</v>
          </cell>
          <cell r="CZ722" t="b">
            <v>0</v>
          </cell>
          <cell r="DB722" t="b">
            <v>0</v>
          </cell>
          <cell r="DD722" t="b">
            <v>0</v>
          </cell>
          <cell r="DF722" t="b">
            <v>0</v>
          </cell>
          <cell r="DH722" t="b">
            <v>0</v>
          </cell>
          <cell r="DJ722" t="b">
            <v>0</v>
          </cell>
          <cell r="DL722" t="b">
            <v>0</v>
          </cell>
          <cell r="DN722" t="b">
            <v>0</v>
          </cell>
          <cell r="DP722" t="b">
            <v>0</v>
          </cell>
          <cell r="DV722">
            <v>0</v>
          </cell>
          <cell r="DX722">
            <v>0</v>
          </cell>
          <cell r="DZ722">
            <v>0</v>
          </cell>
          <cell r="EB722">
            <v>0</v>
          </cell>
          <cell r="ED722">
            <v>0</v>
          </cell>
          <cell r="EF722">
            <v>0</v>
          </cell>
          <cell r="EJ722">
            <v>0</v>
          </cell>
          <cell r="EL722">
            <v>0</v>
          </cell>
          <cell r="EN722">
            <v>0</v>
          </cell>
          <cell r="EP722">
            <v>0</v>
          </cell>
          <cell r="ER722">
            <v>0</v>
          </cell>
          <cell r="ET722">
            <v>0</v>
          </cell>
          <cell r="EX722">
            <v>0</v>
          </cell>
          <cell r="EZ722">
            <v>0</v>
          </cell>
          <cell r="FD722">
            <v>0</v>
          </cell>
          <cell r="FF722">
            <v>0</v>
          </cell>
        </row>
        <row r="723">
          <cell r="A723" t="str">
            <v>KedlerHorsens</v>
          </cell>
          <cell r="B723" t="str">
            <v>DK-West</v>
          </cell>
          <cell r="G723">
            <v>0</v>
          </cell>
          <cell r="H723">
            <v>86.6</v>
          </cell>
          <cell r="AK723">
            <v>0</v>
          </cell>
          <cell r="AL723">
            <v>82.876199999999997</v>
          </cell>
          <cell r="AN723">
            <v>0</v>
          </cell>
          <cell r="AO723">
            <v>0</v>
          </cell>
          <cell r="AP723">
            <v>935.28</v>
          </cell>
          <cell r="AQ723">
            <v>0</v>
          </cell>
          <cell r="BG723" t="b">
            <v>1</v>
          </cell>
          <cell r="BO723" t="b">
            <v>1</v>
          </cell>
          <cell r="CA723" t="b">
            <v>0</v>
          </cell>
          <cell r="CB723" t="b">
            <v>1</v>
          </cell>
          <cell r="CD723" t="b">
            <v>0</v>
          </cell>
          <cell r="CE723" t="b">
            <v>0</v>
          </cell>
          <cell r="CG723" t="b">
            <v>0</v>
          </cell>
          <cell r="CH723" t="b">
            <v>0</v>
          </cell>
          <cell r="CP723" t="str">
            <v>EHGASBOD</v>
          </cell>
          <cell r="CT723" t="b">
            <v>0</v>
          </cell>
          <cell r="CV723" t="b">
            <v>0</v>
          </cell>
          <cell r="CX723" t="b">
            <v>0</v>
          </cell>
          <cell r="CZ723" t="b">
            <v>0</v>
          </cell>
          <cell r="DB723" t="b">
            <v>0</v>
          </cell>
          <cell r="DD723" t="b">
            <v>0</v>
          </cell>
          <cell r="DF723" t="b">
            <v>1</v>
          </cell>
          <cell r="DH723" t="b">
            <v>1</v>
          </cell>
          <cell r="DJ723" t="b">
            <v>1</v>
          </cell>
          <cell r="DL723" t="b">
            <v>1</v>
          </cell>
          <cell r="DN723" t="b">
            <v>0</v>
          </cell>
          <cell r="DP723" t="b">
            <v>0</v>
          </cell>
          <cell r="DV723">
            <v>0</v>
          </cell>
          <cell r="DX723">
            <v>0</v>
          </cell>
          <cell r="DZ723">
            <v>0</v>
          </cell>
          <cell r="EB723">
            <v>0</v>
          </cell>
          <cell r="ED723">
            <v>0</v>
          </cell>
          <cell r="EF723">
            <v>0</v>
          </cell>
          <cell r="EJ723">
            <v>86.6</v>
          </cell>
          <cell r="EL723">
            <v>86.6</v>
          </cell>
          <cell r="EN723">
            <v>86.6</v>
          </cell>
          <cell r="EP723">
            <v>86.6</v>
          </cell>
          <cell r="ER723">
            <v>0</v>
          </cell>
          <cell r="ET723">
            <v>0</v>
          </cell>
          <cell r="EX723">
            <v>0</v>
          </cell>
          <cell r="EZ723">
            <v>0</v>
          </cell>
          <cell r="FD723">
            <v>0</v>
          </cell>
          <cell r="FF723">
            <v>0</v>
          </cell>
        </row>
        <row r="724">
          <cell r="A724" t="str">
            <v>VarmelagerHorsens</v>
          </cell>
          <cell r="B724" t="str">
            <v>DK-West</v>
          </cell>
          <cell r="G724">
            <v>0</v>
          </cell>
          <cell r="H724">
            <v>36</v>
          </cell>
          <cell r="AK724">
            <v>0</v>
          </cell>
          <cell r="AL724">
            <v>0</v>
          </cell>
          <cell r="AN724">
            <v>0</v>
          </cell>
          <cell r="AO724">
            <v>0</v>
          </cell>
          <cell r="AP724">
            <v>0</v>
          </cell>
          <cell r="AQ724">
            <v>0</v>
          </cell>
          <cell r="BG724" t="b">
            <v>0</v>
          </cell>
          <cell r="BO724" t="b">
            <v>0</v>
          </cell>
          <cell r="CA724" t="b">
            <v>0</v>
          </cell>
          <cell r="CB724" t="b">
            <v>0</v>
          </cell>
          <cell r="CD724" t="b">
            <v>0</v>
          </cell>
          <cell r="CE724" t="b">
            <v>0</v>
          </cell>
          <cell r="CG724" t="b">
            <v>0</v>
          </cell>
          <cell r="CH724" t="b">
            <v>0</v>
          </cell>
          <cell r="CP724">
            <v>0</v>
          </cell>
          <cell r="CT724" t="b">
            <v>0</v>
          </cell>
          <cell r="CV724" t="b">
            <v>0</v>
          </cell>
          <cell r="CX724" t="b">
            <v>0</v>
          </cell>
          <cell r="CZ724" t="b">
            <v>0</v>
          </cell>
          <cell r="DB724" t="b">
            <v>0</v>
          </cell>
          <cell r="DD724" t="b">
            <v>0</v>
          </cell>
          <cell r="DF724" t="b">
            <v>0</v>
          </cell>
          <cell r="DH724" t="b">
            <v>0</v>
          </cell>
          <cell r="DJ724" t="b">
            <v>0</v>
          </cell>
          <cell r="DL724" t="b">
            <v>0</v>
          </cell>
          <cell r="DN724" t="b">
            <v>0</v>
          </cell>
          <cell r="DP724" t="b">
            <v>0</v>
          </cell>
          <cell r="DV724">
            <v>0</v>
          </cell>
          <cell r="DX724">
            <v>0</v>
          </cell>
          <cell r="DZ724">
            <v>0</v>
          </cell>
          <cell r="EB724">
            <v>0</v>
          </cell>
          <cell r="ED724">
            <v>0</v>
          </cell>
          <cell r="EF724">
            <v>0</v>
          </cell>
          <cell r="EJ724">
            <v>0</v>
          </cell>
          <cell r="EL724">
            <v>0</v>
          </cell>
          <cell r="EN724">
            <v>0</v>
          </cell>
          <cell r="EP724">
            <v>0</v>
          </cell>
          <cell r="ER724">
            <v>0</v>
          </cell>
          <cell r="ET724">
            <v>0</v>
          </cell>
          <cell r="EX724">
            <v>0</v>
          </cell>
          <cell r="EZ724">
            <v>0</v>
          </cell>
          <cell r="FD724">
            <v>0</v>
          </cell>
          <cell r="FF724">
            <v>0</v>
          </cell>
        </row>
        <row r="725">
          <cell r="A725" t="str">
            <v>ElkedelHorsens</v>
          </cell>
          <cell r="B725" t="str">
            <v>DK-West</v>
          </cell>
          <cell r="G725" t="e">
            <v>#VALUE!</v>
          </cell>
          <cell r="H725">
            <v>13.35559265442404</v>
          </cell>
          <cell r="AK725">
            <v>0</v>
          </cell>
          <cell r="AL725">
            <v>0</v>
          </cell>
          <cell r="AN725">
            <v>0</v>
          </cell>
          <cell r="AO725">
            <v>0</v>
          </cell>
          <cell r="AP725">
            <v>0</v>
          </cell>
          <cell r="AQ725">
            <v>0</v>
          </cell>
          <cell r="BG725" t="b">
            <v>0</v>
          </cell>
          <cell r="BO725" t="b">
            <v>0</v>
          </cell>
          <cell r="CA725" t="b">
            <v>0</v>
          </cell>
          <cell r="CB725" t="b">
            <v>0</v>
          </cell>
          <cell r="CD725" t="b">
            <v>0</v>
          </cell>
          <cell r="CE725" t="b">
            <v>0</v>
          </cell>
          <cell r="CG725" t="b">
            <v>0</v>
          </cell>
          <cell r="CH725" t="b">
            <v>0</v>
          </cell>
          <cell r="CP725">
            <v>0</v>
          </cell>
          <cell r="CT725" t="b">
            <v>0</v>
          </cell>
          <cell r="CV725" t="b">
            <v>0</v>
          </cell>
          <cell r="CX725" t="b">
            <v>0</v>
          </cell>
          <cell r="CZ725" t="b">
            <v>0</v>
          </cell>
          <cell r="DB725" t="b">
            <v>0</v>
          </cell>
          <cell r="DD725" t="b">
            <v>0</v>
          </cell>
          <cell r="DF725" t="b">
            <v>0</v>
          </cell>
          <cell r="DH725" t="b">
            <v>0</v>
          </cell>
          <cell r="DJ725" t="b">
            <v>0</v>
          </cell>
          <cell r="DL725" t="b">
            <v>0</v>
          </cell>
          <cell r="DN725" t="b">
            <v>0</v>
          </cell>
          <cell r="DP725" t="b">
            <v>0</v>
          </cell>
          <cell r="DV725">
            <v>0</v>
          </cell>
          <cell r="DX725">
            <v>0</v>
          </cell>
          <cell r="DZ725">
            <v>0</v>
          </cell>
          <cell r="EB725">
            <v>0</v>
          </cell>
          <cell r="ED725">
            <v>0</v>
          </cell>
          <cell r="EF725">
            <v>0</v>
          </cell>
          <cell r="EJ725">
            <v>0</v>
          </cell>
          <cell r="EL725">
            <v>0</v>
          </cell>
          <cell r="EN725">
            <v>0</v>
          </cell>
          <cell r="EP725">
            <v>0</v>
          </cell>
          <cell r="ER725">
            <v>0</v>
          </cell>
          <cell r="ET725">
            <v>0</v>
          </cell>
          <cell r="EX725">
            <v>0</v>
          </cell>
          <cell r="EZ725">
            <v>0</v>
          </cell>
          <cell r="FD725">
            <v>0</v>
          </cell>
          <cell r="FF725">
            <v>0</v>
          </cell>
        </row>
        <row r="726">
          <cell r="A726" t="str">
            <v>KedlerSilkeborgGO</v>
          </cell>
          <cell r="B726" t="str">
            <v>DK-West</v>
          </cell>
          <cell r="G726">
            <v>0</v>
          </cell>
          <cell r="H726">
            <v>89.9</v>
          </cell>
          <cell r="AK726">
            <v>0</v>
          </cell>
          <cell r="AL726">
            <v>77.943300000000008</v>
          </cell>
          <cell r="AN726">
            <v>0</v>
          </cell>
          <cell r="AO726">
            <v>0</v>
          </cell>
          <cell r="AP726">
            <v>970.92000000000007</v>
          </cell>
          <cell r="AQ726">
            <v>0</v>
          </cell>
          <cell r="BG726" t="b">
            <v>1</v>
          </cell>
          <cell r="BO726" t="b">
            <v>0</v>
          </cell>
          <cell r="CA726" t="b">
            <v>0</v>
          </cell>
          <cell r="CB726" t="b">
            <v>0</v>
          </cell>
          <cell r="CD726" t="b">
            <v>0</v>
          </cell>
          <cell r="CE726" t="b">
            <v>0</v>
          </cell>
          <cell r="CG726" t="b">
            <v>0</v>
          </cell>
          <cell r="CH726" t="b">
            <v>0</v>
          </cell>
          <cell r="CP726" t="str">
            <v>EHDSLBOD</v>
          </cell>
          <cell r="CT726" t="b">
            <v>0</v>
          </cell>
          <cell r="CV726" t="b">
            <v>0</v>
          </cell>
          <cell r="CX726" t="b">
            <v>0</v>
          </cell>
          <cell r="CZ726" t="b">
            <v>0</v>
          </cell>
          <cell r="DB726" t="b">
            <v>0</v>
          </cell>
          <cell r="DD726" t="b">
            <v>0</v>
          </cell>
          <cell r="DF726" t="b">
            <v>0</v>
          </cell>
          <cell r="DH726" t="b">
            <v>0</v>
          </cell>
          <cell r="DJ726" t="b">
            <v>0</v>
          </cell>
          <cell r="DL726" t="b">
            <v>0</v>
          </cell>
          <cell r="DN726" t="b">
            <v>0</v>
          </cell>
          <cell r="DP726" t="b">
            <v>0</v>
          </cell>
          <cell r="DV726">
            <v>0</v>
          </cell>
          <cell r="DX726">
            <v>0</v>
          </cell>
          <cell r="DZ726">
            <v>0</v>
          </cell>
          <cell r="EB726">
            <v>0</v>
          </cell>
          <cell r="ED726">
            <v>0</v>
          </cell>
          <cell r="EF726">
            <v>0</v>
          </cell>
          <cell r="EJ726">
            <v>0</v>
          </cell>
          <cell r="EL726">
            <v>0</v>
          </cell>
          <cell r="EN726">
            <v>0</v>
          </cell>
          <cell r="EP726">
            <v>0</v>
          </cell>
          <cell r="ER726">
            <v>0</v>
          </cell>
          <cell r="ET726">
            <v>0</v>
          </cell>
          <cell r="EX726">
            <v>0</v>
          </cell>
          <cell r="EZ726">
            <v>0</v>
          </cell>
          <cell r="FD726">
            <v>0</v>
          </cell>
          <cell r="FF726">
            <v>0</v>
          </cell>
        </row>
        <row r="727">
          <cell r="A727" t="str">
            <v>KedlerSilkeborgGO</v>
          </cell>
          <cell r="B727" t="str">
            <v>DK-West</v>
          </cell>
          <cell r="G727">
            <v>0</v>
          </cell>
          <cell r="H727">
            <v>89.9</v>
          </cell>
          <cell r="AK727">
            <v>0</v>
          </cell>
          <cell r="AL727">
            <v>77.943300000000008</v>
          </cell>
          <cell r="AN727">
            <v>0</v>
          </cell>
          <cell r="AO727">
            <v>0</v>
          </cell>
          <cell r="AP727">
            <v>970.92000000000007</v>
          </cell>
          <cell r="AQ727">
            <v>0</v>
          </cell>
          <cell r="BG727" t="b">
            <v>1</v>
          </cell>
          <cell r="BO727" t="b">
            <v>1</v>
          </cell>
          <cell r="CA727" t="b">
            <v>0</v>
          </cell>
          <cell r="CB727" t="b">
            <v>1</v>
          </cell>
          <cell r="CD727" t="b">
            <v>0</v>
          </cell>
          <cell r="CE727" t="b">
            <v>0</v>
          </cell>
          <cell r="CG727" t="b">
            <v>0</v>
          </cell>
          <cell r="CH727" t="b">
            <v>0</v>
          </cell>
          <cell r="CP727" t="str">
            <v>EHDSLBOD</v>
          </cell>
          <cell r="CT727" t="b">
            <v>0</v>
          </cell>
          <cell r="CV727" t="b">
            <v>0</v>
          </cell>
          <cell r="CX727" t="b">
            <v>0</v>
          </cell>
          <cell r="CZ727" t="b">
            <v>0</v>
          </cell>
          <cell r="DB727" t="b">
            <v>0</v>
          </cell>
          <cell r="DD727" t="b">
            <v>0</v>
          </cell>
          <cell r="DF727" t="b">
            <v>1</v>
          </cell>
          <cell r="DH727" t="b">
            <v>1</v>
          </cell>
          <cell r="DJ727" t="b">
            <v>1</v>
          </cell>
          <cell r="DL727" t="b">
            <v>1</v>
          </cell>
          <cell r="DN727" t="b">
            <v>0</v>
          </cell>
          <cell r="DP727" t="b">
            <v>0</v>
          </cell>
          <cell r="DV727">
            <v>0</v>
          </cell>
          <cell r="DX727">
            <v>0</v>
          </cell>
          <cell r="DZ727">
            <v>0</v>
          </cell>
          <cell r="EB727">
            <v>0</v>
          </cell>
          <cell r="ED727">
            <v>0</v>
          </cell>
          <cell r="EF727">
            <v>0</v>
          </cell>
          <cell r="EJ727">
            <v>89.9</v>
          </cell>
          <cell r="EL727">
            <v>89.9</v>
          </cell>
          <cell r="EN727">
            <v>89.9</v>
          </cell>
          <cell r="EP727">
            <v>89.9</v>
          </cell>
          <cell r="ER727">
            <v>0</v>
          </cell>
          <cell r="ET727">
            <v>0</v>
          </cell>
          <cell r="EX727">
            <v>0</v>
          </cell>
          <cell r="EZ727">
            <v>0</v>
          </cell>
          <cell r="FD727">
            <v>0</v>
          </cell>
          <cell r="FF727">
            <v>0</v>
          </cell>
        </row>
        <row r="728">
          <cell r="A728" t="str">
            <v>KedlerSilkeborgNG</v>
          </cell>
          <cell r="B728" t="str">
            <v>DK-West</v>
          </cell>
          <cell r="G728">
            <v>0</v>
          </cell>
          <cell r="H728">
            <v>80.400000000000006</v>
          </cell>
          <cell r="AK728">
            <v>0</v>
          </cell>
          <cell r="AL728">
            <v>79.756799999999998</v>
          </cell>
          <cell r="AN728">
            <v>0</v>
          </cell>
          <cell r="AO728">
            <v>0</v>
          </cell>
          <cell r="AP728">
            <v>868.32000000000016</v>
          </cell>
          <cell r="AQ728">
            <v>0</v>
          </cell>
          <cell r="BG728" t="b">
            <v>1</v>
          </cell>
          <cell r="BO728" t="b">
            <v>0</v>
          </cell>
          <cell r="CA728" t="b">
            <v>0</v>
          </cell>
          <cell r="CB728" t="b">
            <v>0</v>
          </cell>
          <cell r="CD728" t="b">
            <v>0</v>
          </cell>
          <cell r="CE728" t="b">
            <v>0</v>
          </cell>
          <cell r="CG728" t="b">
            <v>0</v>
          </cell>
          <cell r="CH728" t="b">
            <v>0</v>
          </cell>
          <cell r="CP728" t="str">
            <v>EHGASBOD</v>
          </cell>
          <cell r="CT728" t="b">
            <v>0</v>
          </cell>
          <cell r="CV728" t="b">
            <v>0</v>
          </cell>
          <cell r="CX728" t="b">
            <v>0</v>
          </cell>
          <cell r="CZ728" t="b">
            <v>0</v>
          </cell>
          <cell r="DB728" t="b">
            <v>0</v>
          </cell>
          <cell r="DD728" t="b">
            <v>0</v>
          </cell>
          <cell r="DF728" t="b">
            <v>0</v>
          </cell>
          <cell r="DH728" t="b">
            <v>0</v>
          </cell>
          <cell r="DJ728" t="b">
            <v>0</v>
          </cell>
          <cell r="DL728" t="b">
            <v>0</v>
          </cell>
          <cell r="DN728" t="b">
            <v>0</v>
          </cell>
          <cell r="DP728" t="b">
            <v>0</v>
          </cell>
          <cell r="DV728">
            <v>0</v>
          </cell>
          <cell r="DX728">
            <v>0</v>
          </cell>
          <cell r="DZ728">
            <v>0</v>
          </cell>
          <cell r="EB728">
            <v>0</v>
          </cell>
          <cell r="ED728">
            <v>0</v>
          </cell>
          <cell r="EF728">
            <v>0</v>
          </cell>
          <cell r="EJ728">
            <v>0</v>
          </cell>
          <cell r="EL728">
            <v>0</v>
          </cell>
          <cell r="EN728">
            <v>0</v>
          </cell>
          <cell r="EP728">
            <v>0</v>
          </cell>
          <cell r="ER728">
            <v>0</v>
          </cell>
          <cell r="ET728">
            <v>0</v>
          </cell>
          <cell r="EX728">
            <v>0</v>
          </cell>
          <cell r="EZ728">
            <v>0</v>
          </cell>
          <cell r="FD728">
            <v>0</v>
          </cell>
          <cell r="FF728">
            <v>0</v>
          </cell>
        </row>
        <row r="729">
          <cell r="A729" t="str">
            <v>KedlerSilkeborgNG</v>
          </cell>
          <cell r="B729" t="str">
            <v>DK-West</v>
          </cell>
          <cell r="G729">
            <v>0</v>
          </cell>
          <cell r="H729">
            <v>80.400000000000006</v>
          </cell>
          <cell r="AK729">
            <v>0</v>
          </cell>
          <cell r="AL729">
            <v>79.756799999999998</v>
          </cell>
          <cell r="AN729">
            <v>0</v>
          </cell>
          <cell r="AO729">
            <v>0</v>
          </cell>
          <cell r="AP729">
            <v>868.32000000000016</v>
          </cell>
          <cell r="AQ729">
            <v>0</v>
          </cell>
          <cell r="BG729" t="b">
            <v>1</v>
          </cell>
          <cell r="BO729" t="b">
            <v>1</v>
          </cell>
          <cell r="CA729" t="b">
            <v>0</v>
          </cell>
          <cell r="CB729" t="b">
            <v>1</v>
          </cell>
          <cell r="CD729" t="b">
            <v>0</v>
          </cell>
          <cell r="CE729" t="b">
            <v>0</v>
          </cell>
          <cell r="CG729" t="b">
            <v>0</v>
          </cell>
          <cell r="CH729" t="b">
            <v>0</v>
          </cell>
          <cell r="CP729" t="str">
            <v>EHGASBOD</v>
          </cell>
          <cell r="CT729" t="b">
            <v>0</v>
          </cell>
          <cell r="CV729" t="b">
            <v>0</v>
          </cell>
          <cell r="CX729" t="b">
            <v>0</v>
          </cell>
          <cell r="CZ729" t="b">
            <v>0</v>
          </cell>
          <cell r="DB729" t="b">
            <v>0</v>
          </cell>
          <cell r="DD729" t="b">
            <v>0</v>
          </cell>
          <cell r="DF729" t="b">
            <v>1</v>
          </cell>
          <cell r="DH729" t="b">
            <v>1</v>
          </cell>
          <cell r="DJ729" t="b">
            <v>1</v>
          </cell>
          <cell r="DL729" t="b">
            <v>1</v>
          </cell>
          <cell r="DN729" t="b">
            <v>0</v>
          </cell>
          <cell r="DP729" t="b">
            <v>0</v>
          </cell>
          <cell r="DV729">
            <v>0</v>
          </cell>
          <cell r="DX729">
            <v>0</v>
          </cell>
          <cell r="DZ729">
            <v>0</v>
          </cell>
          <cell r="EB729">
            <v>0</v>
          </cell>
          <cell r="ED729">
            <v>0</v>
          </cell>
          <cell r="EF729">
            <v>0</v>
          </cell>
          <cell r="EJ729">
            <v>80.400000000000006</v>
          </cell>
          <cell r="EL729">
            <v>80.400000000000006</v>
          </cell>
          <cell r="EN729">
            <v>80.400000000000006</v>
          </cell>
          <cell r="EP729">
            <v>80.400000000000006</v>
          </cell>
          <cell r="ER729">
            <v>0</v>
          </cell>
          <cell r="ET729">
            <v>0</v>
          </cell>
          <cell r="EX729">
            <v>0</v>
          </cell>
          <cell r="EZ729">
            <v>0</v>
          </cell>
          <cell r="FD729">
            <v>0</v>
          </cell>
          <cell r="FF729">
            <v>0</v>
          </cell>
        </row>
        <row r="730">
          <cell r="A730" t="str">
            <v>BiogasSilkeborg</v>
          </cell>
          <cell r="B730" t="str">
            <v>DK-West</v>
          </cell>
          <cell r="G730">
            <v>0.56999999999999995</v>
          </cell>
          <cell r="H730">
            <v>1.4330000000000001</v>
          </cell>
          <cell r="AK730">
            <v>0.15504000000000001</v>
          </cell>
          <cell r="AL730">
            <v>0.97991054035087732</v>
          </cell>
          <cell r="AN730">
            <v>0</v>
          </cell>
          <cell r="AO730">
            <v>5.6999999999999995E-2</v>
          </cell>
          <cell r="AP730">
            <v>17.099999999999998</v>
          </cell>
          <cell r="AQ730">
            <v>5.6999999999999995E-2</v>
          </cell>
          <cell r="BG730" t="b">
            <v>1</v>
          </cell>
          <cell r="BO730" t="b">
            <v>1</v>
          </cell>
          <cell r="CA730" t="b">
            <v>1</v>
          </cell>
          <cell r="CB730" t="b">
            <v>1</v>
          </cell>
          <cell r="CD730" t="b">
            <v>0</v>
          </cell>
          <cell r="CE730" t="b">
            <v>0</v>
          </cell>
          <cell r="CG730" t="b">
            <v>0</v>
          </cell>
          <cell r="CH730" t="b">
            <v>0</v>
          </cell>
          <cell r="CP730" t="str">
            <v>ECBGAEND</v>
          </cell>
          <cell r="CT730" t="b">
            <v>1</v>
          </cell>
          <cell r="CV730" t="b">
            <v>1</v>
          </cell>
          <cell r="CX730" t="b">
            <v>1</v>
          </cell>
          <cell r="CZ730" t="b">
            <v>1</v>
          </cell>
          <cell r="DB730" t="b">
            <v>0</v>
          </cell>
          <cell r="DD730" t="b">
            <v>0</v>
          </cell>
          <cell r="DF730" t="b">
            <v>1</v>
          </cell>
          <cell r="DH730" t="b">
            <v>1</v>
          </cell>
          <cell r="DJ730" t="b">
            <v>1</v>
          </cell>
          <cell r="DL730" t="b">
            <v>1</v>
          </cell>
          <cell r="DN730" t="b">
            <v>0</v>
          </cell>
          <cell r="DP730" t="b">
            <v>0</v>
          </cell>
          <cell r="DV730">
            <v>0.56999999999999995</v>
          </cell>
          <cell r="DX730">
            <v>0.56999999999999995</v>
          </cell>
          <cell r="DZ730">
            <v>0.56999999999999995</v>
          </cell>
          <cell r="EB730">
            <v>0.56999999999999995</v>
          </cell>
          <cell r="ED730">
            <v>0</v>
          </cell>
          <cell r="EF730">
            <v>0</v>
          </cell>
          <cell r="EJ730">
            <v>1.4330000000000001</v>
          </cell>
          <cell r="EL730">
            <v>1.4330000000000001</v>
          </cell>
          <cell r="EN730">
            <v>1.4330000000000001</v>
          </cell>
          <cell r="EP730">
            <v>1.4330000000000001</v>
          </cell>
          <cell r="ER730">
            <v>0</v>
          </cell>
          <cell r="ET730">
            <v>0</v>
          </cell>
          <cell r="EX730">
            <v>0</v>
          </cell>
          <cell r="EZ730">
            <v>0</v>
          </cell>
          <cell r="FD730">
            <v>0</v>
          </cell>
          <cell r="FF730">
            <v>0</v>
          </cell>
        </row>
        <row r="731">
          <cell r="A731" t="str">
            <v>SilkeborgKV</v>
          </cell>
          <cell r="B731" t="str">
            <v>DK-West</v>
          </cell>
          <cell r="G731">
            <v>98.5</v>
          </cell>
          <cell r="H731">
            <v>73.893473368342086</v>
          </cell>
          <cell r="AK731">
            <v>46.294999999999995</v>
          </cell>
          <cell r="AL731">
            <v>26.053962853053847</v>
          </cell>
          <cell r="AN731">
            <v>0</v>
          </cell>
          <cell r="AO731">
            <v>7.88</v>
          </cell>
          <cell r="AP731">
            <v>985</v>
          </cell>
          <cell r="AQ731">
            <v>9.8500000000000014</v>
          </cell>
          <cell r="BG731" t="b">
            <v>1</v>
          </cell>
          <cell r="BO731" t="b">
            <v>0</v>
          </cell>
          <cell r="CA731" t="b">
            <v>0</v>
          </cell>
          <cell r="CB731" t="b">
            <v>0</v>
          </cell>
          <cell r="CD731" t="b">
            <v>0</v>
          </cell>
          <cell r="CE731" t="b">
            <v>0</v>
          </cell>
          <cell r="CG731" t="b">
            <v>0</v>
          </cell>
          <cell r="CH731" t="b">
            <v>0</v>
          </cell>
          <cell r="CP731" t="str">
            <v>ECGASGTD</v>
          </cell>
          <cell r="CT731" t="b">
            <v>0</v>
          </cell>
          <cell r="CV731" t="b">
            <v>0</v>
          </cell>
          <cell r="CX731" t="b">
            <v>0</v>
          </cell>
          <cell r="CZ731" t="b">
            <v>0</v>
          </cell>
          <cell r="DB731" t="b">
            <v>0</v>
          </cell>
          <cell r="DD731" t="b">
            <v>0</v>
          </cell>
          <cell r="DF731" t="b">
            <v>0</v>
          </cell>
          <cell r="DH731" t="b">
            <v>0</v>
          </cell>
          <cell r="DJ731" t="b">
            <v>0</v>
          </cell>
          <cell r="DL731" t="b">
            <v>0</v>
          </cell>
          <cell r="DN731" t="b">
            <v>0</v>
          </cell>
          <cell r="DP731" t="b">
            <v>0</v>
          </cell>
          <cell r="DV731">
            <v>0</v>
          </cell>
          <cell r="DX731">
            <v>0</v>
          </cell>
          <cell r="DZ731">
            <v>0</v>
          </cell>
          <cell r="EB731">
            <v>0</v>
          </cell>
          <cell r="ED731">
            <v>0</v>
          </cell>
          <cell r="EF731">
            <v>0</v>
          </cell>
          <cell r="EJ731">
            <v>0</v>
          </cell>
          <cell r="EL731">
            <v>0</v>
          </cell>
          <cell r="EN731">
            <v>0</v>
          </cell>
          <cell r="EP731">
            <v>0</v>
          </cell>
          <cell r="ER731">
            <v>0</v>
          </cell>
          <cell r="ET731">
            <v>0</v>
          </cell>
          <cell r="EX731">
            <v>0</v>
          </cell>
          <cell r="EZ731">
            <v>0</v>
          </cell>
          <cell r="FD731">
            <v>0</v>
          </cell>
          <cell r="FF731">
            <v>0</v>
          </cell>
        </row>
        <row r="732">
          <cell r="A732" t="str">
            <v>SilkeborgKV</v>
          </cell>
          <cell r="B732" t="str">
            <v>DK-West</v>
          </cell>
          <cell r="G732">
            <v>98.5</v>
          </cell>
          <cell r="H732">
            <v>73.893473368342086</v>
          </cell>
          <cell r="AK732">
            <v>46.294999999999995</v>
          </cell>
          <cell r="AL732">
            <v>26.053962853053847</v>
          </cell>
          <cell r="AN732">
            <v>0</v>
          </cell>
          <cell r="AO732">
            <v>7.88</v>
          </cell>
          <cell r="AP732">
            <v>985</v>
          </cell>
          <cell r="AQ732">
            <v>9.8500000000000014</v>
          </cell>
          <cell r="BG732" t="b">
            <v>1</v>
          </cell>
          <cell r="BO732" t="b">
            <v>1</v>
          </cell>
          <cell r="CA732" t="b">
            <v>1</v>
          </cell>
          <cell r="CB732" t="b">
            <v>1</v>
          </cell>
          <cell r="CD732" t="b">
            <v>0</v>
          </cell>
          <cell r="CE732" t="b">
            <v>0</v>
          </cell>
          <cell r="CG732" t="b">
            <v>0</v>
          </cell>
          <cell r="CH732" t="b">
            <v>0</v>
          </cell>
          <cell r="CP732" t="str">
            <v>ECGASGTD</v>
          </cell>
          <cell r="CT732" t="b">
            <v>0</v>
          </cell>
          <cell r="CV732" t="b">
            <v>0</v>
          </cell>
          <cell r="CX732" t="b">
            <v>0</v>
          </cell>
          <cell r="CZ732" t="b">
            <v>0</v>
          </cell>
          <cell r="DB732" t="b">
            <v>0</v>
          </cell>
          <cell r="DD732" t="b">
            <v>0</v>
          </cell>
          <cell r="DF732" t="b">
            <v>0</v>
          </cell>
          <cell r="DH732" t="b">
            <v>0</v>
          </cell>
          <cell r="DJ732" t="b">
            <v>0</v>
          </cell>
          <cell r="DL732" t="b">
            <v>0</v>
          </cell>
          <cell r="DN732" t="b">
            <v>0</v>
          </cell>
          <cell r="DP732" t="b">
            <v>0</v>
          </cell>
          <cell r="DV732">
            <v>98.5</v>
          </cell>
          <cell r="DX732">
            <v>98.5</v>
          </cell>
          <cell r="DZ732">
            <v>0</v>
          </cell>
          <cell r="EB732">
            <v>0</v>
          </cell>
          <cell r="ED732">
            <v>0</v>
          </cell>
          <cell r="EF732">
            <v>0</v>
          </cell>
          <cell r="EJ732">
            <v>73.893473368342086</v>
          </cell>
          <cell r="EL732">
            <v>73.893473368342086</v>
          </cell>
          <cell r="EN732">
            <v>0</v>
          </cell>
          <cell r="EP732">
            <v>0</v>
          </cell>
          <cell r="ER732">
            <v>0</v>
          </cell>
          <cell r="ET732">
            <v>0</v>
          </cell>
          <cell r="EX732">
            <v>0</v>
          </cell>
          <cell r="EZ732">
            <v>0</v>
          </cell>
          <cell r="FD732">
            <v>0</v>
          </cell>
          <cell r="FF732">
            <v>0</v>
          </cell>
        </row>
        <row r="733">
          <cell r="A733" t="str">
            <v>SilkeborgKV</v>
          </cell>
          <cell r="B733" t="str">
            <v>DK-West</v>
          </cell>
          <cell r="G733">
            <v>98.5</v>
          </cell>
          <cell r="H733">
            <v>73.893473368342086</v>
          </cell>
          <cell r="AK733">
            <v>46.294999999999995</v>
          </cell>
          <cell r="AL733">
            <v>26.053962853053847</v>
          </cell>
          <cell r="AN733">
            <v>0</v>
          </cell>
          <cell r="AO733">
            <v>7.88</v>
          </cell>
          <cell r="AP733">
            <v>985</v>
          </cell>
          <cell r="AQ733">
            <v>9.8500000000000014</v>
          </cell>
          <cell r="BG733" t="b">
            <v>1</v>
          </cell>
          <cell r="BO733" t="b">
            <v>0</v>
          </cell>
          <cell r="CA733" t="b">
            <v>0</v>
          </cell>
          <cell r="CB733" t="b">
            <v>0</v>
          </cell>
          <cell r="CD733" t="b">
            <v>1</v>
          </cell>
          <cell r="CE733" t="b">
            <v>1</v>
          </cell>
          <cell r="CG733" t="b">
            <v>0</v>
          </cell>
          <cell r="CH733" t="b">
            <v>0</v>
          </cell>
          <cell r="CP733" t="str">
            <v>ECGASGTD</v>
          </cell>
          <cell r="CT733" t="b">
            <v>1</v>
          </cell>
          <cell r="CV733" t="b">
            <v>1</v>
          </cell>
          <cell r="CX733" t="b">
            <v>0</v>
          </cell>
          <cell r="CZ733" t="b">
            <v>0</v>
          </cell>
          <cell r="DB733" t="b">
            <v>0</v>
          </cell>
          <cell r="DD733" t="b">
            <v>0</v>
          </cell>
          <cell r="DF733" t="b">
            <v>1</v>
          </cell>
          <cell r="DH733" t="b">
            <v>1</v>
          </cell>
          <cell r="DJ733" t="b">
            <v>0</v>
          </cell>
          <cell r="DL733" t="b">
            <v>0</v>
          </cell>
          <cell r="DN733" t="b">
            <v>0</v>
          </cell>
          <cell r="DP733" t="b">
            <v>0</v>
          </cell>
          <cell r="DV733">
            <v>0</v>
          </cell>
          <cell r="DX733">
            <v>0</v>
          </cell>
          <cell r="DZ733">
            <v>0</v>
          </cell>
          <cell r="EB733">
            <v>0</v>
          </cell>
          <cell r="ED733">
            <v>0</v>
          </cell>
          <cell r="EF733">
            <v>0</v>
          </cell>
          <cell r="EJ733">
            <v>0</v>
          </cell>
          <cell r="EL733">
            <v>0</v>
          </cell>
          <cell r="EN733">
            <v>0</v>
          </cell>
          <cell r="EP733">
            <v>0</v>
          </cell>
          <cell r="ER733">
            <v>0</v>
          </cell>
          <cell r="ET733">
            <v>0</v>
          </cell>
          <cell r="EX733">
            <v>98.5</v>
          </cell>
          <cell r="EZ733">
            <v>73.893473368342086</v>
          </cell>
          <cell r="FD733">
            <v>0</v>
          </cell>
          <cell r="FF733">
            <v>0</v>
          </cell>
        </row>
        <row r="734">
          <cell r="A734" t="str">
            <v>SilkeborgKV2</v>
          </cell>
          <cell r="B734" t="str">
            <v>DK-West</v>
          </cell>
          <cell r="G734">
            <v>98.666666666666657</v>
          </cell>
          <cell r="H734">
            <v>74</v>
          </cell>
          <cell r="AK734">
            <v>48.74133333333333</v>
          </cell>
          <cell r="AL734">
            <v>27.416999999999998</v>
          </cell>
          <cell r="AN734">
            <v>0</v>
          </cell>
          <cell r="AO734">
            <v>0</v>
          </cell>
          <cell r="AP734">
            <v>1837.6666666666665</v>
          </cell>
          <cell r="AQ734">
            <v>9.8666666666666671</v>
          </cell>
          <cell r="BG734" t="b">
            <v>1</v>
          </cell>
          <cell r="BO734" t="b">
            <v>0</v>
          </cell>
          <cell r="CA734" t="b">
            <v>0</v>
          </cell>
          <cell r="CB734" t="b">
            <v>0</v>
          </cell>
          <cell r="CD734" t="b">
            <v>0</v>
          </cell>
          <cell r="CE734" t="b">
            <v>0</v>
          </cell>
          <cell r="CG734" t="b">
            <v>0</v>
          </cell>
          <cell r="CH734" t="b">
            <v>0</v>
          </cell>
          <cell r="CP734" t="str">
            <v>ECGASGTD</v>
          </cell>
          <cell r="CT734" t="b">
            <v>0</v>
          </cell>
          <cell r="CV734" t="b">
            <v>0</v>
          </cell>
          <cell r="CX734" t="b">
            <v>1</v>
          </cell>
          <cell r="CZ734" t="b">
            <v>1</v>
          </cell>
          <cell r="DB734" t="b">
            <v>1</v>
          </cell>
          <cell r="DD734" t="b">
            <v>0</v>
          </cell>
          <cell r="DF734" t="b">
            <v>0</v>
          </cell>
          <cell r="DH734" t="b">
            <v>0</v>
          </cell>
          <cell r="DJ734" t="b">
            <v>1</v>
          </cell>
          <cell r="DL734" t="b">
            <v>1</v>
          </cell>
          <cell r="DN734" t="b">
            <v>1</v>
          </cell>
          <cell r="DP734" t="b">
            <v>0</v>
          </cell>
          <cell r="DV734">
            <v>0</v>
          </cell>
          <cell r="DX734">
            <v>0</v>
          </cell>
          <cell r="DZ734">
            <v>0</v>
          </cell>
          <cell r="EB734">
            <v>0</v>
          </cell>
          <cell r="ED734">
            <v>0</v>
          </cell>
          <cell r="EF734">
            <v>0</v>
          </cell>
          <cell r="EJ734">
            <v>0</v>
          </cell>
          <cell r="EL734">
            <v>0</v>
          </cell>
          <cell r="EN734">
            <v>0</v>
          </cell>
          <cell r="EP734">
            <v>0</v>
          </cell>
          <cell r="ER734">
            <v>0</v>
          </cell>
          <cell r="ET734">
            <v>0</v>
          </cell>
          <cell r="EX734">
            <v>0</v>
          </cell>
          <cell r="EZ734">
            <v>0</v>
          </cell>
          <cell r="FD734">
            <v>0</v>
          </cell>
          <cell r="FF734">
            <v>0</v>
          </cell>
        </row>
        <row r="735">
          <cell r="A735" t="str">
            <v>L90_SilkeborgViborg</v>
          </cell>
          <cell r="B735" t="str">
            <v>DK-West</v>
          </cell>
          <cell r="G735">
            <v>-62.102676247006151</v>
          </cell>
          <cell r="H735">
            <v>48.363636363636367</v>
          </cell>
          <cell r="AK735">
            <v>-261.06412527335209</v>
          </cell>
          <cell r="AL735">
            <v>-158.33045454545453</v>
          </cell>
          <cell r="AN735">
            <v>0</v>
          </cell>
          <cell r="AO735">
            <v>0</v>
          </cell>
          <cell r="AP735">
            <v>0</v>
          </cell>
          <cell r="AQ735">
            <v>0</v>
          </cell>
          <cell r="BG735" t="b">
            <v>0</v>
          </cell>
          <cell r="BO735" t="b">
            <v>0</v>
          </cell>
          <cell r="CA735" t="b">
            <v>0</v>
          </cell>
          <cell r="CB735" t="b">
            <v>0</v>
          </cell>
          <cell r="CD735" t="b">
            <v>0</v>
          </cell>
          <cell r="CE735" t="b">
            <v>0</v>
          </cell>
          <cell r="CG735" t="b">
            <v>0</v>
          </cell>
          <cell r="CH735" t="b">
            <v>0</v>
          </cell>
          <cell r="CP735" t="str">
            <v>ECWSTBPD</v>
          </cell>
          <cell r="CT735" t="b">
            <v>0</v>
          </cell>
          <cell r="CV735" t="b">
            <v>0</v>
          </cell>
          <cell r="CX735" t="b">
            <v>0</v>
          </cell>
          <cell r="CZ735" t="b">
            <v>0</v>
          </cell>
          <cell r="DB735" t="b">
            <v>0</v>
          </cell>
          <cell r="DD735" t="b">
            <v>0</v>
          </cell>
          <cell r="DF735" t="b">
            <v>0</v>
          </cell>
          <cell r="DH735" t="b">
            <v>0</v>
          </cell>
          <cell r="DJ735" t="b">
            <v>0</v>
          </cell>
          <cell r="DL735" t="b">
            <v>0</v>
          </cell>
          <cell r="DN735" t="b">
            <v>0</v>
          </cell>
          <cell r="DP735" t="b">
            <v>0</v>
          </cell>
          <cell r="DV735">
            <v>0</v>
          </cell>
          <cell r="DX735">
            <v>0</v>
          </cell>
          <cell r="DZ735">
            <v>0</v>
          </cell>
          <cell r="EB735">
            <v>0</v>
          </cell>
          <cell r="ED735">
            <v>0</v>
          </cell>
          <cell r="EF735">
            <v>0</v>
          </cell>
          <cell r="EJ735">
            <v>0</v>
          </cell>
          <cell r="EL735">
            <v>0</v>
          </cell>
          <cell r="EN735">
            <v>0</v>
          </cell>
          <cell r="EP735">
            <v>0</v>
          </cell>
          <cell r="ER735">
            <v>0</v>
          </cell>
          <cell r="ET735">
            <v>0</v>
          </cell>
          <cell r="EX735">
            <v>0</v>
          </cell>
          <cell r="EZ735">
            <v>0</v>
          </cell>
          <cell r="FD735">
            <v>0</v>
          </cell>
          <cell r="FF735">
            <v>0</v>
          </cell>
        </row>
        <row r="736">
          <cell r="A736" t="str">
            <v>VarmelagerSilkeborg</v>
          </cell>
          <cell r="B736" t="str">
            <v>DK-West</v>
          </cell>
          <cell r="G736">
            <v>0</v>
          </cell>
          <cell r="H736">
            <v>64</v>
          </cell>
          <cell r="AK736">
            <v>0</v>
          </cell>
          <cell r="AL736">
            <v>0</v>
          </cell>
          <cell r="AN736">
            <v>0</v>
          </cell>
          <cell r="AO736">
            <v>0</v>
          </cell>
          <cell r="AP736">
            <v>0</v>
          </cell>
          <cell r="AQ736">
            <v>0</v>
          </cell>
          <cell r="BG736" t="b">
            <v>0</v>
          </cell>
          <cell r="BO736" t="b">
            <v>0</v>
          </cell>
          <cell r="CA736" t="b">
            <v>0</v>
          </cell>
          <cell r="CB736" t="b">
            <v>0</v>
          </cell>
          <cell r="CD736" t="b">
            <v>0</v>
          </cell>
          <cell r="CE736" t="b">
            <v>0</v>
          </cell>
          <cell r="CG736" t="b">
            <v>0</v>
          </cell>
          <cell r="CH736" t="b">
            <v>0</v>
          </cell>
          <cell r="CP736">
            <v>0</v>
          </cell>
          <cell r="CT736" t="b">
            <v>0</v>
          </cell>
          <cell r="CV736" t="b">
            <v>0</v>
          </cell>
          <cell r="CX736" t="b">
            <v>0</v>
          </cell>
          <cell r="CZ736" t="b">
            <v>0</v>
          </cell>
          <cell r="DB736" t="b">
            <v>0</v>
          </cell>
          <cell r="DD736" t="b">
            <v>0</v>
          </cell>
          <cell r="DF736" t="b">
            <v>0</v>
          </cell>
          <cell r="DH736" t="b">
            <v>0</v>
          </cell>
          <cell r="DJ736" t="b">
            <v>0</v>
          </cell>
          <cell r="DL736" t="b">
            <v>0</v>
          </cell>
          <cell r="DN736" t="b">
            <v>0</v>
          </cell>
          <cell r="DP736" t="b">
            <v>0</v>
          </cell>
          <cell r="DV736">
            <v>0</v>
          </cell>
          <cell r="DX736">
            <v>0</v>
          </cell>
          <cell r="DZ736">
            <v>0</v>
          </cell>
          <cell r="EB736">
            <v>0</v>
          </cell>
          <cell r="ED736">
            <v>0</v>
          </cell>
          <cell r="EF736">
            <v>0</v>
          </cell>
          <cell r="EJ736">
            <v>0</v>
          </cell>
          <cell r="EL736">
            <v>0</v>
          </cell>
          <cell r="EN736">
            <v>0</v>
          </cell>
          <cell r="EP736">
            <v>0</v>
          </cell>
          <cell r="ER736">
            <v>0</v>
          </cell>
          <cell r="ET736">
            <v>0</v>
          </cell>
          <cell r="EX736">
            <v>0</v>
          </cell>
          <cell r="EZ736">
            <v>0</v>
          </cell>
          <cell r="FD736">
            <v>0</v>
          </cell>
          <cell r="FF736">
            <v>0</v>
          </cell>
        </row>
        <row r="737">
          <cell r="A737" t="str">
            <v>ElkedelSilkeborg</v>
          </cell>
          <cell r="B737" t="str">
            <v>DK-West</v>
          </cell>
          <cell r="G737" t="e">
            <v>#VALUE!</v>
          </cell>
          <cell r="H737">
            <v>18.473368342085521</v>
          </cell>
          <cell r="AK737">
            <v>0</v>
          </cell>
          <cell r="AL737">
            <v>0</v>
          </cell>
          <cell r="AN737">
            <v>0</v>
          </cell>
          <cell r="AO737">
            <v>0</v>
          </cell>
          <cell r="AP737">
            <v>0</v>
          </cell>
          <cell r="AQ737">
            <v>0</v>
          </cell>
          <cell r="BG737" t="b">
            <v>0</v>
          </cell>
          <cell r="BO737" t="b">
            <v>0</v>
          </cell>
          <cell r="CA737" t="b">
            <v>0</v>
          </cell>
          <cell r="CB737" t="b">
            <v>0</v>
          </cell>
          <cell r="CD737" t="b">
            <v>0</v>
          </cell>
          <cell r="CE737" t="b">
            <v>0</v>
          </cell>
          <cell r="CG737" t="b">
            <v>0</v>
          </cell>
          <cell r="CH737" t="b">
            <v>0</v>
          </cell>
          <cell r="CP737">
            <v>0</v>
          </cell>
          <cell r="CT737" t="b">
            <v>0</v>
          </cell>
          <cell r="CV737" t="b">
            <v>0</v>
          </cell>
          <cell r="CX737" t="b">
            <v>0</v>
          </cell>
          <cell r="CZ737" t="b">
            <v>0</v>
          </cell>
          <cell r="DB737" t="b">
            <v>0</v>
          </cell>
          <cell r="DD737" t="b">
            <v>0</v>
          </cell>
          <cell r="DF737" t="b">
            <v>0</v>
          </cell>
          <cell r="DH737" t="b">
            <v>0</v>
          </cell>
          <cell r="DJ737" t="b">
            <v>0</v>
          </cell>
          <cell r="DL737" t="b">
            <v>0</v>
          </cell>
          <cell r="DN737" t="b">
            <v>0</v>
          </cell>
          <cell r="DP737" t="b">
            <v>0</v>
          </cell>
          <cell r="DV737">
            <v>0</v>
          </cell>
          <cell r="DX737">
            <v>0</v>
          </cell>
          <cell r="DZ737">
            <v>0</v>
          </cell>
          <cell r="EB737">
            <v>0</v>
          </cell>
          <cell r="ED737">
            <v>0</v>
          </cell>
          <cell r="EF737">
            <v>0</v>
          </cell>
          <cell r="EJ737">
            <v>0</v>
          </cell>
          <cell r="EL737">
            <v>0</v>
          </cell>
          <cell r="EN737">
            <v>0</v>
          </cell>
          <cell r="EP737">
            <v>0</v>
          </cell>
          <cell r="ER737">
            <v>0</v>
          </cell>
          <cell r="ET737">
            <v>0</v>
          </cell>
          <cell r="EX737">
            <v>0</v>
          </cell>
          <cell r="EZ737">
            <v>0</v>
          </cell>
          <cell r="FD737">
            <v>0</v>
          </cell>
          <cell r="FF737">
            <v>0</v>
          </cell>
        </row>
        <row r="738">
          <cell r="A738" t="str">
            <v>KedlerSønderborg</v>
          </cell>
          <cell r="B738" t="str">
            <v>DK-West</v>
          </cell>
          <cell r="G738">
            <v>0</v>
          </cell>
          <cell r="H738">
            <v>101</v>
          </cell>
          <cell r="AK738">
            <v>0</v>
          </cell>
          <cell r="AL738">
            <v>94.838999999999999</v>
          </cell>
          <cell r="AN738">
            <v>0</v>
          </cell>
          <cell r="AO738">
            <v>0</v>
          </cell>
          <cell r="AP738">
            <v>1090.8000000000002</v>
          </cell>
          <cell r="AQ738">
            <v>0</v>
          </cell>
          <cell r="BG738" t="b">
            <v>1</v>
          </cell>
          <cell r="BO738" t="b">
            <v>0</v>
          </cell>
          <cell r="CA738" t="b">
            <v>0</v>
          </cell>
          <cell r="CB738" t="b">
            <v>0</v>
          </cell>
          <cell r="CD738" t="b">
            <v>0</v>
          </cell>
          <cell r="CE738" t="b">
            <v>0</v>
          </cell>
          <cell r="CG738" t="b">
            <v>0</v>
          </cell>
          <cell r="CH738" t="b">
            <v>0</v>
          </cell>
          <cell r="CP738" t="str">
            <v>EHGASBOD</v>
          </cell>
          <cell r="CT738" t="b">
            <v>0</v>
          </cell>
          <cell r="CV738" t="b">
            <v>0</v>
          </cell>
          <cell r="CX738" t="b">
            <v>0</v>
          </cell>
          <cell r="CZ738" t="b">
            <v>0</v>
          </cell>
          <cell r="DB738" t="b">
            <v>0</v>
          </cell>
          <cell r="DD738" t="b">
            <v>0</v>
          </cell>
          <cell r="DF738" t="b">
            <v>0</v>
          </cell>
          <cell r="DH738" t="b">
            <v>0</v>
          </cell>
          <cell r="DJ738" t="b">
            <v>0</v>
          </cell>
          <cell r="DL738" t="b">
            <v>0</v>
          </cell>
          <cell r="DN738" t="b">
            <v>0</v>
          </cell>
          <cell r="DP738" t="b">
            <v>0</v>
          </cell>
          <cell r="DV738">
            <v>0</v>
          </cell>
          <cell r="DX738">
            <v>0</v>
          </cell>
          <cell r="DZ738">
            <v>0</v>
          </cell>
          <cell r="EB738">
            <v>0</v>
          </cell>
          <cell r="ED738">
            <v>0</v>
          </cell>
          <cell r="EF738">
            <v>0</v>
          </cell>
          <cell r="EJ738">
            <v>0</v>
          </cell>
          <cell r="EL738">
            <v>0</v>
          </cell>
          <cell r="EN738">
            <v>0</v>
          </cell>
          <cell r="EP738">
            <v>0</v>
          </cell>
          <cell r="ER738">
            <v>0</v>
          </cell>
          <cell r="ET738">
            <v>0</v>
          </cell>
          <cell r="EX738">
            <v>0</v>
          </cell>
          <cell r="EZ738">
            <v>0</v>
          </cell>
          <cell r="FD738">
            <v>0</v>
          </cell>
          <cell r="FF738">
            <v>0</v>
          </cell>
        </row>
        <row r="739">
          <cell r="A739" t="str">
            <v>KedlerSønderborg</v>
          </cell>
          <cell r="B739" t="str">
            <v>DK-West</v>
          </cell>
          <cell r="G739">
            <v>0</v>
          </cell>
          <cell r="H739">
            <v>101</v>
          </cell>
          <cell r="AK739">
            <v>0</v>
          </cell>
          <cell r="AL739">
            <v>94.838999999999999</v>
          </cell>
          <cell r="AN739">
            <v>0</v>
          </cell>
          <cell r="AO739">
            <v>0</v>
          </cell>
          <cell r="AP739">
            <v>1090.8000000000002</v>
          </cell>
          <cell r="AQ739">
            <v>0</v>
          </cell>
          <cell r="BG739" t="b">
            <v>1</v>
          </cell>
          <cell r="BO739" t="b">
            <v>1</v>
          </cell>
          <cell r="CA739" t="b">
            <v>0</v>
          </cell>
          <cell r="CB739" t="b">
            <v>1</v>
          </cell>
          <cell r="CD739" t="b">
            <v>0</v>
          </cell>
          <cell r="CE739" t="b">
            <v>0</v>
          </cell>
          <cell r="CG739" t="b">
            <v>0</v>
          </cell>
          <cell r="CH739" t="b">
            <v>0</v>
          </cell>
          <cell r="CP739" t="str">
            <v>EHGASBOD</v>
          </cell>
          <cell r="CT739" t="b">
            <v>0</v>
          </cell>
          <cell r="CV739" t="b">
            <v>0</v>
          </cell>
          <cell r="CX739" t="b">
            <v>0</v>
          </cell>
          <cell r="CZ739" t="b">
            <v>0</v>
          </cell>
          <cell r="DB739" t="b">
            <v>0</v>
          </cell>
          <cell r="DD739" t="b">
            <v>0</v>
          </cell>
          <cell r="DF739" t="b">
            <v>1</v>
          </cell>
          <cell r="DH739" t="b">
            <v>1</v>
          </cell>
          <cell r="DJ739" t="b">
            <v>1</v>
          </cell>
          <cell r="DL739" t="b">
            <v>1</v>
          </cell>
          <cell r="DN739" t="b">
            <v>0</v>
          </cell>
          <cell r="DP739" t="b">
            <v>0</v>
          </cell>
          <cell r="DV739">
            <v>0</v>
          </cell>
          <cell r="DX739">
            <v>0</v>
          </cell>
          <cell r="DZ739">
            <v>0</v>
          </cell>
          <cell r="EB739">
            <v>0</v>
          </cell>
          <cell r="ED739">
            <v>0</v>
          </cell>
          <cell r="EF739">
            <v>0</v>
          </cell>
          <cell r="EJ739">
            <v>101</v>
          </cell>
          <cell r="EL739">
            <v>101</v>
          </cell>
          <cell r="EN739">
            <v>101</v>
          </cell>
          <cell r="EP739">
            <v>101</v>
          </cell>
          <cell r="ER739">
            <v>0</v>
          </cell>
          <cell r="ET739">
            <v>0</v>
          </cell>
          <cell r="EX739">
            <v>0</v>
          </cell>
          <cell r="EZ739">
            <v>0</v>
          </cell>
          <cell r="FD739">
            <v>0</v>
          </cell>
          <cell r="FF739">
            <v>0</v>
          </cell>
        </row>
        <row r="740">
          <cell r="A740" t="str">
            <v>Sønderborg_Affald</v>
          </cell>
          <cell r="B740" t="str">
            <v>DK-West</v>
          </cell>
          <cell r="G740">
            <v>0</v>
          </cell>
          <cell r="H740">
            <v>17.5</v>
          </cell>
          <cell r="AK740">
            <v>0</v>
          </cell>
          <cell r="AL740">
            <v>14.455</v>
          </cell>
          <cell r="AN740">
            <v>0</v>
          </cell>
          <cell r="AO740">
            <v>3.4650000000000003</v>
          </cell>
          <cell r="AP740">
            <v>0</v>
          </cell>
          <cell r="AQ740">
            <v>1.2250000000000001</v>
          </cell>
          <cell r="BG740" t="b">
            <v>1</v>
          </cell>
          <cell r="BO740" t="b">
            <v>0</v>
          </cell>
          <cell r="CA740" t="b">
            <v>0</v>
          </cell>
          <cell r="CB740" t="b">
            <v>0</v>
          </cell>
          <cell r="CD740" t="b">
            <v>0</v>
          </cell>
          <cell r="CE740" t="b">
            <v>0</v>
          </cell>
          <cell r="CG740" t="b">
            <v>0</v>
          </cell>
          <cell r="CH740" t="b">
            <v>0</v>
          </cell>
          <cell r="CP740" t="str">
            <v>EHWSTBOD</v>
          </cell>
          <cell r="CT740" t="b">
            <v>0</v>
          </cell>
          <cell r="CV740" t="b">
            <v>0</v>
          </cell>
          <cell r="CX740" t="b">
            <v>0</v>
          </cell>
          <cell r="CZ740" t="b">
            <v>0</v>
          </cell>
          <cell r="DB740" t="b">
            <v>0</v>
          </cell>
          <cell r="DD740" t="b">
            <v>0</v>
          </cell>
          <cell r="DF740" t="b">
            <v>0</v>
          </cell>
          <cell r="DH740" t="b">
            <v>0</v>
          </cell>
          <cell r="DJ740" t="b">
            <v>0</v>
          </cell>
          <cell r="DL740" t="b">
            <v>0</v>
          </cell>
          <cell r="DN740" t="b">
            <v>0</v>
          </cell>
          <cell r="DP740" t="b">
            <v>0</v>
          </cell>
          <cell r="DV740">
            <v>0</v>
          </cell>
          <cell r="DX740">
            <v>0</v>
          </cell>
          <cell r="DZ740">
            <v>0</v>
          </cell>
          <cell r="EB740">
            <v>0</v>
          </cell>
          <cell r="ED740">
            <v>0</v>
          </cell>
          <cell r="EF740">
            <v>0</v>
          </cell>
          <cell r="EJ740">
            <v>0</v>
          </cell>
          <cell r="EL740">
            <v>0</v>
          </cell>
          <cell r="EN740">
            <v>0</v>
          </cell>
          <cell r="EP740">
            <v>0</v>
          </cell>
          <cell r="ER740">
            <v>0</v>
          </cell>
          <cell r="ET740">
            <v>0</v>
          </cell>
          <cell r="EX740">
            <v>0</v>
          </cell>
          <cell r="EZ740">
            <v>0</v>
          </cell>
          <cell r="FD740">
            <v>0</v>
          </cell>
          <cell r="FF740">
            <v>0</v>
          </cell>
        </row>
        <row r="741">
          <cell r="A741" t="str">
            <v>SønderborgKV</v>
          </cell>
          <cell r="B741" t="str">
            <v>DK-West</v>
          </cell>
          <cell r="G741">
            <v>58</v>
          </cell>
          <cell r="H741">
            <v>75.619295958279011</v>
          </cell>
          <cell r="AK741">
            <v>22.330000000000002</v>
          </cell>
          <cell r="AL741">
            <v>37.957534477102243</v>
          </cell>
          <cell r="AN741">
            <v>0</v>
          </cell>
          <cell r="AO741">
            <v>67.28</v>
          </cell>
          <cell r="AP741">
            <v>0</v>
          </cell>
          <cell r="AQ741">
            <v>5.22</v>
          </cell>
          <cell r="BG741" t="b">
            <v>1</v>
          </cell>
          <cell r="BO741" t="b">
            <v>0</v>
          </cell>
          <cell r="CA741" t="b">
            <v>0</v>
          </cell>
          <cell r="CB741" t="b">
            <v>0</v>
          </cell>
          <cell r="CD741" t="b">
            <v>0</v>
          </cell>
          <cell r="CE741" t="b">
            <v>0</v>
          </cell>
          <cell r="CG741" t="b">
            <v>0</v>
          </cell>
          <cell r="CH741" t="b">
            <v>0</v>
          </cell>
          <cell r="CP741" t="str">
            <v>ECGWABPD</v>
          </cell>
          <cell r="CT741" t="b">
            <v>0</v>
          </cell>
          <cell r="CV741" t="b">
            <v>0</v>
          </cell>
          <cell r="CX741" t="b">
            <v>0</v>
          </cell>
          <cell r="CZ741" t="b">
            <v>0</v>
          </cell>
          <cell r="DB741" t="b">
            <v>0</v>
          </cell>
          <cell r="DD741" t="b">
            <v>0</v>
          </cell>
          <cell r="DF741" t="b">
            <v>0</v>
          </cell>
          <cell r="DH741" t="b">
            <v>0</v>
          </cell>
          <cell r="DJ741" t="b">
            <v>0</v>
          </cell>
          <cell r="DL741" t="b">
            <v>0</v>
          </cell>
          <cell r="DN741" t="b">
            <v>0</v>
          </cell>
          <cell r="DP741" t="b">
            <v>0</v>
          </cell>
          <cell r="DV741">
            <v>0</v>
          </cell>
          <cell r="DX741">
            <v>0</v>
          </cell>
          <cell r="DZ741">
            <v>0</v>
          </cell>
          <cell r="EB741">
            <v>0</v>
          </cell>
          <cell r="ED741">
            <v>0</v>
          </cell>
          <cell r="EF741">
            <v>0</v>
          </cell>
          <cell r="EJ741">
            <v>0</v>
          </cell>
          <cell r="EL741">
            <v>0</v>
          </cell>
          <cell r="EN741">
            <v>0</v>
          </cell>
          <cell r="EP741">
            <v>0</v>
          </cell>
          <cell r="ER741">
            <v>0</v>
          </cell>
          <cell r="ET741">
            <v>0</v>
          </cell>
          <cell r="EX741">
            <v>0</v>
          </cell>
          <cell r="EZ741">
            <v>0</v>
          </cell>
          <cell r="FD741">
            <v>0</v>
          </cell>
          <cell r="FF741">
            <v>0</v>
          </cell>
        </row>
        <row r="742">
          <cell r="A742" t="str">
            <v>SønderborgKV</v>
          </cell>
          <cell r="B742" t="str">
            <v>DK-West</v>
          </cell>
          <cell r="G742">
            <v>58</v>
          </cell>
          <cell r="H742">
            <v>75.619295958279011</v>
          </cell>
          <cell r="AK742">
            <v>22.330000000000002</v>
          </cell>
          <cell r="AL742">
            <v>37.957534477102243</v>
          </cell>
          <cell r="AN742">
            <v>0</v>
          </cell>
          <cell r="AO742">
            <v>67.28</v>
          </cell>
          <cell r="AP742">
            <v>0</v>
          </cell>
          <cell r="AQ742">
            <v>5.22</v>
          </cell>
          <cell r="BG742" t="b">
            <v>1</v>
          </cell>
          <cell r="BO742" t="b">
            <v>0</v>
          </cell>
          <cell r="CA742" t="b">
            <v>0</v>
          </cell>
          <cell r="CB742" t="b">
            <v>0</v>
          </cell>
          <cell r="CD742" t="b">
            <v>0</v>
          </cell>
          <cell r="CE742" t="b">
            <v>0</v>
          </cell>
          <cell r="CG742" t="b">
            <v>0</v>
          </cell>
          <cell r="CH742" t="b">
            <v>0</v>
          </cell>
          <cell r="CP742" t="str">
            <v>ECGWABPD</v>
          </cell>
          <cell r="CT742" t="b">
            <v>0</v>
          </cell>
          <cell r="CV742" t="b">
            <v>0</v>
          </cell>
          <cell r="CX742" t="b">
            <v>0</v>
          </cell>
          <cell r="CZ742" t="b">
            <v>0</v>
          </cell>
          <cell r="DB742" t="b">
            <v>0</v>
          </cell>
          <cell r="DD742" t="b">
            <v>0</v>
          </cell>
          <cell r="DF742" t="b">
            <v>0</v>
          </cell>
          <cell r="DH742" t="b">
            <v>0</v>
          </cell>
          <cell r="DJ742" t="b">
            <v>0</v>
          </cell>
          <cell r="DL742" t="b">
            <v>0</v>
          </cell>
          <cell r="DN742" t="b">
            <v>0</v>
          </cell>
          <cell r="DP742" t="b">
            <v>0</v>
          </cell>
          <cell r="DV742">
            <v>0</v>
          </cell>
          <cell r="DX742">
            <v>0</v>
          </cell>
          <cell r="DZ742">
            <v>0</v>
          </cell>
          <cell r="EB742">
            <v>0</v>
          </cell>
          <cell r="ED742">
            <v>0</v>
          </cell>
          <cell r="EF742">
            <v>0</v>
          </cell>
          <cell r="EJ742">
            <v>0</v>
          </cell>
          <cell r="EL742">
            <v>0</v>
          </cell>
          <cell r="EN742">
            <v>0</v>
          </cell>
          <cell r="EP742">
            <v>0</v>
          </cell>
          <cell r="ER742">
            <v>0</v>
          </cell>
          <cell r="ET742">
            <v>0</v>
          </cell>
          <cell r="EX742">
            <v>0</v>
          </cell>
          <cell r="EZ742">
            <v>0</v>
          </cell>
          <cell r="FD742">
            <v>0</v>
          </cell>
          <cell r="FF742">
            <v>0</v>
          </cell>
        </row>
        <row r="743">
          <cell r="A743" t="str">
            <v>SønderborgKV</v>
          </cell>
          <cell r="B743" t="str">
            <v>DK-West</v>
          </cell>
          <cell r="G743">
            <v>58</v>
          </cell>
          <cell r="H743">
            <v>75.619295958279011</v>
          </cell>
          <cell r="AK743">
            <v>22.330000000000002</v>
          </cell>
          <cell r="AL743">
            <v>37.957534477102243</v>
          </cell>
          <cell r="AN743">
            <v>0</v>
          </cell>
          <cell r="AO743">
            <v>67.28</v>
          </cell>
          <cell r="AP743">
            <v>0</v>
          </cell>
          <cell r="AQ743">
            <v>5.22</v>
          </cell>
          <cell r="BG743" t="b">
            <v>1</v>
          </cell>
          <cell r="BO743" t="b">
            <v>1</v>
          </cell>
          <cell r="CA743" t="b">
            <v>1</v>
          </cell>
          <cell r="CB743" t="b">
            <v>1</v>
          </cell>
          <cell r="CD743" t="b">
            <v>0</v>
          </cell>
          <cell r="CE743" t="b">
            <v>0</v>
          </cell>
          <cell r="CG743" t="b">
            <v>0</v>
          </cell>
          <cell r="CH743" t="b">
            <v>0</v>
          </cell>
          <cell r="CP743" t="str">
            <v>ECGWABPD</v>
          </cell>
          <cell r="CT743" t="b">
            <v>1</v>
          </cell>
          <cell r="CV743" t="b">
            <v>1</v>
          </cell>
          <cell r="CX743" t="b">
            <v>0</v>
          </cell>
          <cell r="CZ743" t="b">
            <v>0</v>
          </cell>
          <cell r="DB743" t="b">
            <v>0</v>
          </cell>
          <cell r="DD743" t="b">
            <v>0</v>
          </cell>
          <cell r="DF743" t="b">
            <v>1</v>
          </cell>
          <cell r="DH743" t="b">
            <v>1</v>
          </cell>
          <cell r="DJ743" t="b">
            <v>0</v>
          </cell>
          <cell r="DL743" t="b">
            <v>0</v>
          </cell>
          <cell r="DN743" t="b">
            <v>0</v>
          </cell>
          <cell r="DP743" t="b">
            <v>0</v>
          </cell>
          <cell r="DV743">
            <v>58</v>
          </cell>
          <cell r="DX743">
            <v>58</v>
          </cell>
          <cell r="DZ743">
            <v>0</v>
          </cell>
          <cell r="EB743">
            <v>0</v>
          </cell>
          <cell r="ED743">
            <v>0</v>
          </cell>
          <cell r="EF743">
            <v>0</v>
          </cell>
          <cell r="EJ743">
            <v>75.619295958279011</v>
          </cell>
          <cell r="EL743">
            <v>75.619295958279011</v>
          </cell>
          <cell r="EN743">
            <v>0</v>
          </cell>
          <cell r="EP743">
            <v>0</v>
          </cell>
          <cell r="ER743">
            <v>0</v>
          </cell>
          <cell r="ET743">
            <v>0</v>
          </cell>
          <cell r="EX743">
            <v>0</v>
          </cell>
          <cell r="EZ743">
            <v>0</v>
          </cell>
          <cell r="FD743">
            <v>0</v>
          </cell>
          <cell r="FF743">
            <v>0</v>
          </cell>
        </row>
        <row r="744">
          <cell r="A744" t="str">
            <v>SønderborgKV2</v>
          </cell>
          <cell r="B744" t="str">
            <v>DK-West</v>
          </cell>
          <cell r="G744">
            <v>60</v>
          </cell>
          <cell r="H744">
            <v>60</v>
          </cell>
          <cell r="AK744">
            <v>26.4</v>
          </cell>
          <cell r="AL744">
            <v>26.4</v>
          </cell>
          <cell r="AN744">
            <v>0</v>
          </cell>
          <cell r="AO744">
            <v>69.599999999999994</v>
          </cell>
          <cell r="AP744">
            <v>0</v>
          </cell>
          <cell r="AQ744">
            <v>4.1999999999999993</v>
          </cell>
          <cell r="BG744" t="b">
            <v>1</v>
          </cell>
          <cell r="BO744" t="b">
            <v>0</v>
          </cell>
          <cell r="CA744" t="b">
            <v>0</v>
          </cell>
          <cell r="CB744" t="b">
            <v>0</v>
          </cell>
          <cell r="CD744" t="b">
            <v>0</v>
          </cell>
          <cell r="CE744" t="b">
            <v>0</v>
          </cell>
          <cell r="CG744" t="b">
            <v>0</v>
          </cell>
          <cell r="CH744" t="b">
            <v>0</v>
          </cell>
          <cell r="CP744" t="str">
            <v>ECGWABPD</v>
          </cell>
          <cell r="CT744" t="b">
            <v>0</v>
          </cell>
          <cell r="CV744" t="b">
            <v>0</v>
          </cell>
          <cell r="CX744" t="b">
            <v>1</v>
          </cell>
          <cell r="CZ744" t="b">
            <v>1</v>
          </cell>
          <cell r="DB744" t="b">
            <v>1</v>
          </cell>
          <cell r="DD744" t="b">
            <v>0</v>
          </cell>
          <cell r="DF744" t="b">
            <v>0</v>
          </cell>
          <cell r="DH744" t="b">
            <v>0</v>
          </cell>
          <cell r="DJ744" t="b">
            <v>1</v>
          </cell>
          <cell r="DL744" t="b">
            <v>1</v>
          </cell>
          <cell r="DN744" t="b">
            <v>1</v>
          </cell>
          <cell r="DP744" t="b">
            <v>0</v>
          </cell>
          <cell r="DV744">
            <v>0</v>
          </cell>
          <cell r="DX744">
            <v>0</v>
          </cell>
          <cell r="DZ744">
            <v>0</v>
          </cell>
          <cell r="EB744">
            <v>0</v>
          </cell>
          <cell r="ED744">
            <v>0</v>
          </cell>
          <cell r="EF744">
            <v>0</v>
          </cell>
          <cell r="EJ744">
            <v>0</v>
          </cell>
          <cell r="EL744">
            <v>0</v>
          </cell>
          <cell r="EN744">
            <v>0</v>
          </cell>
          <cell r="EP744">
            <v>0</v>
          </cell>
          <cell r="ER744">
            <v>0</v>
          </cell>
          <cell r="ET744">
            <v>0</v>
          </cell>
          <cell r="EX744">
            <v>0</v>
          </cell>
          <cell r="EZ744">
            <v>0</v>
          </cell>
          <cell r="FD744">
            <v>0</v>
          </cell>
          <cell r="FF744">
            <v>0</v>
          </cell>
        </row>
        <row r="745">
          <cell r="A745" t="str">
            <v>SønderborgGeotermi</v>
          </cell>
          <cell r="B745" t="str">
            <v>DK-West</v>
          </cell>
          <cell r="G745">
            <v>0</v>
          </cell>
          <cell r="H745">
            <v>29</v>
          </cell>
          <cell r="AK745">
            <v>0</v>
          </cell>
          <cell r="AL745">
            <v>58</v>
          </cell>
          <cell r="AN745">
            <v>0</v>
          </cell>
          <cell r="AO745">
            <v>2.9580000000000002</v>
          </cell>
          <cell r="AP745">
            <v>1160</v>
          </cell>
          <cell r="AQ745">
            <v>3.4800000000000004</v>
          </cell>
          <cell r="BG745" t="b">
            <v>1</v>
          </cell>
          <cell r="BO745" t="b">
            <v>0</v>
          </cell>
          <cell r="CA745" t="b">
            <v>0</v>
          </cell>
          <cell r="CB745" t="b">
            <v>0</v>
          </cell>
          <cell r="CD745" t="b">
            <v>0</v>
          </cell>
          <cell r="CE745" t="b">
            <v>1</v>
          </cell>
          <cell r="CG745" t="b">
            <v>0</v>
          </cell>
          <cell r="CH745" t="b">
            <v>0</v>
          </cell>
          <cell r="CP745" t="str">
            <v>EHWCHGEH</v>
          </cell>
          <cell r="CT745" t="b">
            <v>0</v>
          </cell>
          <cell r="CV745" t="b">
            <v>0</v>
          </cell>
          <cell r="CX745" t="b">
            <v>0</v>
          </cell>
          <cell r="CZ745" t="b">
            <v>0</v>
          </cell>
          <cell r="DB745" t="b">
            <v>0</v>
          </cell>
          <cell r="DD745" t="b">
            <v>0</v>
          </cell>
          <cell r="DF745" t="b">
            <v>1</v>
          </cell>
          <cell r="DH745" t="b">
            <v>1</v>
          </cell>
          <cell r="DJ745" t="b">
            <v>1</v>
          </cell>
          <cell r="DL745" t="b">
            <v>1</v>
          </cell>
          <cell r="DN745" t="b">
            <v>0</v>
          </cell>
          <cell r="DP745" t="b">
            <v>0</v>
          </cell>
          <cell r="DV745">
            <v>0</v>
          </cell>
          <cell r="DX745">
            <v>0</v>
          </cell>
          <cell r="DZ745">
            <v>0</v>
          </cell>
          <cell r="EB745">
            <v>0</v>
          </cell>
          <cell r="ED745">
            <v>0</v>
          </cell>
          <cell r="EF745">
            <v>0</v>
          </cell>
          <cell r="EJ745">
            <v>0</v>
          </cell>
          <cell r="EL745">
            <v>0</v>
          </cell>
          <cell r="EN745">
            <v>0</v>
          </cell>
          <cell r="EP745">
            <v>0</v>
          </cell>
          <cell r="ER745">
            <v>0</v>
          </cell>
          <cell r="ET745">
            <v>0</v>
          </cell>
          <cell r="EX745">
            <v>0</v>
          </cell>
          <cell r="EZ745">
            <v>29</v>
          </cell>
          <cell r="FD745">
            <v>0</v>
          </cell>
          <cell r="FF745">
            <v>0</v>
          </cell>
        </row>
        <row r="746">
          <cell r="A746" t="str">
            <v>VarmelagerSønderborg</v>
          </cell>
          <cell r="B746" t="str">
            <v>DK-West</v>
          </cell>
          <cell r="G746">
            <v>0</v>
          </cell>
          <cell r="H746">
            <v>54</v>
          </cell>
          <cell r="AK746">
            <v>0</v>
          </cell>
          <cell r="AL746">
            <v>0</v>
          </cell>
          <cell r="AN746">
            <v>0</v>
          </cell>
          <cell r="AO746">
            <v>0</v>
          </cell>
          <cell r="AP746">
            <v>0</v>
          </cell>
          <cell r="AQ746">
            <v>0</v>
          </cell>
          <cell r="BG746" t="b">
            <v>0</v>
          </cell>
          <cell r="BO746" t="b">
            <v>0</v>
          </cell>
          <cell r="CA746" t="b">
            <v>0</v>
          </cell>
          <cell r="CB746" t="b">
            <v>0</v>
          </cell>
          <cell r="CD746" t="b">
            <v>0</v>
          </cell>
          <cell r="CE746" t="b">
            <v>0</v>
          </cell>
          <cell r="CG746" t="b">
            <v>0</v>
          </cell>
          <cell r="CH746" t="b">
            <v>0</v>
          </cell>
          <cell r="CP746">
            <v>0</v>
          </cell>
          <cell r="CT746" t="b">
            <v>0</v>
          </cell>
          <cell r="CV746" t="b">
            <v>0</v>
          </cell>
          <cell r="CX746" t="b">
            <v>0</v>
          </cell>
          <cell r="CZ746" t="b">
            <v>0</v>
          </cell>
          <cell r="DB746" t="b">
            <v>0</v>
          </cell>
          <cell r="DD746" t="b">
            <v>0</v>
          </cell>
          <cell r="DF746" t="b">
            <v>0</v>
          </cell>
          <cell r="DH746" t="b">
            <v>0</v>
          </cell>
          <cell r="DJ746" t="b">
            <v>0</v>
          </cell>
          <cell r="DL746" t="b">
            <v>0</v>
          </cell>
          <cell r="DN746" t="b">
            <v>0</v>
          </cell>
          <cell r="DP746" t="b">
            <v>0</v>
          </cell>
          <cell r="DV746">
            <v>0</v>
          </cell>
          <cell r="DX746">
            <v>0</v>
          </cell>
          <cell r="DZ746">
            <v>0</v>
          </cell>
          <cell r="EB746">
            <v>0</v>
          </cell>
          <cell r="ED746">
            <v>0</v>
          </cell>
          <cell r="EF746">
            <v>0</v>
          </cell>
          <cell r="EJ746">
            <v>0</v>
          </cell>
          <cell r="EL746">
            <v>0</v>
          </cell>
          <cell r="EN746">
            <v>0</v>
          </cell>
          <cell r="EP746">
            <v>0</v>
          </cell>
          <cell r="ER746">
            <v>0</v>
          </cell>
          <cell r="ET746">
            <v>0</v>
          </cell>
          <cell r="EX746">
            <v>0</v>
          </cell>
          <cell r="EZ746">
            <v>0</v>
          </cell>
          <cell r="FD746">
            <v>0</v>
          </cell>
          <cell r="FF746">
            <v>0</v>
          </cell>
        </row>
        <row r="747">
          <cell r="A747" t="str">
            <v>ElkedelSønderborg</v>
          </cell>
          <cell r="B747" t="str">
            <v>DK-West</v>
          </cell>
          <cell r="G747" t="e">
            <v>#VALUE!</v>
          </cell>
          <cell r="H747">
            <v>18.904823989569753</v>
          </cell>
          <cell r="AK747">
            <v>0</v>
          </cell>
          <cell r="AL747">
            <v>0</v>
          </cell>
          <cell r="AN747">
            <v>0</v>
          </cell>
          <cell r="AO747">
            <v>0</v>
          </cell>
          <cell r="AP747">
            <v>0</v>
          </cell>
          <cell r="AQ747">
            <v>0</v>
          </cell>
          <cell r="BG747" t="b">
            <v>0</v>
          </cell>
          <cell r="BO747" t="b">
            <v>0</v>
          </cell>
          <cell r="CA747" t="b">
            <v>0</v>
          </cell>
          <cell r="CB747" t="b">
            <v>0</v>
          </cell>
          <cell r="CD747" t="b">
            <v>0</v>
          </cell>
          <cell r="CE747" t="b">
            <v>0</v>
          </cell>
          <cell r="CG747" t="b">
            <v>0</v>
          </cell>
          <cell r="CH747" t="b">
            <v>0</v>
          </cell>
          <cell r="CP747">
            <v>0</v>
          </cell>
          <cell r="CT747" t="b">
            <v>0</v>
          </cell>
          <cell r="CV747" t="b">
            <v>0</v>
          </cell>
          <cell r="CX747" t="b">
            <v>0</v>
          </cell>
          <cell r="CZ747" t="b">
            <v>0</v>
          </cell>
          <cell r="DB747" t="b">
            <v>0</v>
          </cell>
          <cell r="DD747" t="b">
            <v>0</v>
          </cell>
          <cell r="DF747" t="b">
            <v>0</v>
          </cell>
          <cell r="DH747" t="b">
            <v>0</v>
          </cell>
          <cell r="DJ747" t="b">
            <v>0</v>
          </cell>
          <cell r="DL747" t="b">
            <v>0</v>
          </cell>
          <cell r="DN747" t="b">
            <v>0</v>
          </cell>
          <cell r="DP747" t="b">
            <v>0</v>
          </cell>
          <cell r="DV747">
            <v>0</v>
          </cell>
          <cell r="DX747">
            <v>0</v>
          </cell>
          <cell r="DZ747">
            <v>0</v>
          </cell>
          <cell r="EB747">
            <v>0</v>
          </cell>
          <cell r="ED747">
            <v>0</v>
          </cell>
          <cell r="EF747">
            <v>0</v>
          </cell>
          <cell r="EJ747">
            <v>0</v>
          </cell>
          <cell r="EL747">
            <v>0</v>
          </cell>
          <cell r="EN747">
            <v>0</v>
          </cell>
          <cell r="EP747">
            <v>0</v>
          </cell>
          <cell r="ER747">
            <v>0</v>
          </cell>
          <cell r="ET747">
            <v>0</v>
          </cell>
          <cell r="EX747">
            <v>0</v>
          </cell>
          <cell r="EZ747">
            <v>0</v>
          </cell>
          <cell r="FD747">
            <v>0</v>
          </cell>
          <cell r="FF747">
            <v>0</v>
          </cell>
        </row>
        <row r="748">
          <cell r="A748" t="str">
            <v>KedlerTVIS_NG</v>
          </cell>
          <cell r="B748" t="str">
            <v>DK-West</v>
          </cell>
          <cell r="G748">
            <v>0</v>
          </cell>
          <cell r="H748">
            <v>319</v>
          </cell>
          <cell r="AK748">
            <v>0</v>
          </cell>
          <cell r="AL748">
            <v>290.29000000000002</v>
          </cell>
          <cell r="AN748">
            <v>0</v>
          </cell>
          <cell r="AO748">
            <v>0</v>
          </cell>
          <cell r="AP748">
            <v>3445.2000000000003</v>
          </cell>
          <cell r="AQ748">
            <v>0</v>
          </cell>
          <cell r="BG748" t="b">
            <v>1</v>
          </cell>
          <cell r="BO748" t="b">
            <v>0</v>
          </cell>
          <cell r="CA748" t="b">
            <v>0</v>
          </cell>
          <cell r="CB748" t="b">
            <v>0</v>
          </cell>
          <cell r="CD748" t="b">
            <v>0</v>
          </cell>
          <cell r="CE748" t="b">
            <v>0</v>
          </cell>
          <cell r="CG748" t="b">
            <v>0</v>
          </cell>
          <cell r="CH748" t="b">
            <v>0</v>
          </cell>
          <cell r="CP748" t="str">
            <v>EHGASBOC</v>
          </cell>
          <cell r="CT748" t="b">
            <v>0</v>
          </cell>
          <cell r="CV748" t="b">
            <v>0</v>
          </cell>
          <cell r="CX748" t="b">
            <v>0</v>
          </cell>
          <cell r="CZ748" t="b">
            <v>0</v>
          </cell>
          <cell r="DB748" t="b">
            <v>0</v>
          </cell>
          <cell r="DD748" t="b">
            <v>0</v>
          </cell>
          <cell r="DF748" t="b">
            <v>0</v>
          </cell>
          <cell r="DH748" t="b">
            <v>0</v>
          </cell>
          <cell r="DJ748" t="b">
            <v>0</v>
          </cell>
          <cell r="DL748" t="b">
            <v>0</v>
          </cell>
          <cell r="DN748" t="b">
            <v>0</v>
          </cell>
          <cell r="DP748" t="b">
            <v>0</v>
          </cell>
          <cell r="DV748">
            <v>0</v>
          </cell>
          <cell r="DX748">
            <v>0</v>
          </cell>
          <cell r="DZ748">
            <v>0</v>
          </cell>
          <cell r="EB748">
            <v>0</v>
          </cell>
          <cell r="ED748">
            <v>0</v>
          </cell>
          <cell r="EF748">
            <v>0</v>
          </cell>
          <cell r="EJ748">
            <v>0</v>
          </cell>
          <cell r="EL748">
            <v>0</v>
          </cell>
          <cell r="EN748">
            <v>0</v>
          </cell>
          <cell r="EP748">
            <v>0</v>
          </cell>
          <cell r="ER748">
            <v>0</v>
          </cell>
          <cell r="ET748">
            <v>0</v>
          </cell>
          <cell r="EX748">
            <v>0</v>
          </cell>
          <cell r="EZ748">
            <v>0</v>
          </cell>
          <cell r="FD748">
            <v>0</v>
          </cell>
          <cell r="FF748">
            <v>0</v>
          </cell>
        </row>
        <row r="749">
          <cell r="A749" t="str">
            <v>KedlerTVIS_NG</v>
          </cell>
          <cell r="B749" t="str">
            <v>DK-West</v>
          </cell>
          <cell r="G749">
            <v>0</v>
          </cell>
          <cell r="H749">
            <v>319</v>
          </cell>
          <cell r="AK749">
            <v>0</v>
          </cell>
          <cell r="AL749">
            <v>290.29000000000002</v>
          </cell>
          <cell r="AN749">
            <v>0</v>
          </cell>
          <cell r="AO749">
            <v>0</v>
          </cell>
          <cell r="AP749">
            <v>3445.2000000000003</v>
          </cell>
          <cell r="AQ749">
            <v>0</v>
          </cell>
          <cell r="BG749" t="b">
            <v>1</v>
          </cell>
          <cell r="BO749" t="b">
            <v>1</v>
          </cell>
          <cell r="CA749" t="b">
            <v>0</v>
          </cell>
          <cell r="CB749" t="b">
            <v>1</v>
          </cell>
          <cell r="CD749" t="b">
            <v>0</v>
          </cell>
          <cell r="CE749" t="b">
            <v>0</v>
          </cell>
          <cell r="CG749" t="b">
            <v>0</v>
          </cell>
          <cell r="CH749" t="b">
            <v>0</v>
          </cell>
          <cell r="CP749" t="str">
            <v>EHGASBOC</v>
          </cell>
          <cell r="CT749" t="b">
            <v>0</v>
          </cell>
          <cell r="CV749" t="b">
            <v>0</v>
          </cell>
          <cell r="CX749" t="b">
            <v>0</v>
          </cell>
          <cell r="CZ749" t="b">
            <v>0</v>
          </cell>
          <cell r="DB749" t="b">
            <v>0</v>
          </cell>
          <cell r="DD749" t="b">
            <v>0</v>
          </cell>
          <cell r="DF749" t="b">
            <v>1</v>
          </cell>
          <cell r="DH749" t="b">
            <v>1</v>
          </cell>
          <cell r="DJ749" t="b">
            <v>1</v>
          </cell>
          <cell r="DL749" t="b">
            <v>1</v>
          </cell>
          <cell r="DN749" t="b">
            <v>0</v>
          </cell>
          <cell r="DP749" t="b">
            <v>0</v>
          </cell>
          <cell r="DV749">
            <v>0</v>
          </cell>
          <cell r="DX749">
            <v>0</v>
          </cell>
          <cell r="DZ749">
            <v>0</v>
          </cell>
          <cell r="EB749">
            <v>0</v>
          </cell>
          <cell r="ED749">
            <v>0</v>
          </cell>
          <cell r="EF749">
            <v>0</v>
          </cell>
          <cell r="EJ749">
            <v>319</v>
          </cell>
          <cell r="EL749">
            <v>319</v>
          </cell>
          <cell r="EN749">
            <v>319</v>
          </cell>
          <cell r="EP749">
            <v>319</v>
          </cell>
          <cell r="ER749">
            <v>0</v>
          </cell>
          <cell r="ET749">
            <v>0</v>
          </cell>
          <cell r="EX749">
            <v>0</v>
          </cell>
          <cell r="EZ749">
            <v>0</v>
          </cell>
          <cell r="FD749">
            <v>0</v>
          </cell>
          <cell r="FF749">
            <v>0</v>
          </cell>
        </row>
        <row r="750">
          <cell r="A750" t="str">
            <v>KedlerTVIS_GO</v>
          </cell>
          <cell r="B750" t="str">
            <v>DK-West</v>
          </cell>
          <cell r="G750">
            <v>0</v>
          </cell>
          <cell r="H750">
            <v>125</v>
          </cell>
          <cell r="AK750">
            <v>0</v>
          </cell>
          <cell r="AL750">
            <v>106.25</v>
          </cell>
          <cell r="AN750">
            <v>0</v>
          </cell>
          <cell r="AO750">
            <v>0</v>
          </cell>
          <cell r="AP750">
            <v>1350</v>
          </cell>
          <cell r="AQ750">
            <v>0</v>
          </cell>
          <cell r="BG750" t="b">
            <v>1</v>
          </cell>
          <cell r="BO750" t="b">
            <v>0</v>
          </cell>
          <cell r="CA750" t="b">
            <v>0</v>
          </cell>
          <cell r="CB750" t="b">
            <v>0</v>
          </cell>
          <cell r="CD750" t="b">
            <v>0</v>
          </cell>
          <cell r="CE750" t="b">
            <v>0</v>
          </cell>
          <cell r="CG750" t="b">
            <v>0</v>
          </cell>
          <cell r="CH750" t="b">
            <v>0</v>
          </cell>
          <cell r="CP750" t="str">
            <v>EHDSLBOC</v>
          </cell>
          <cell r="CT750" t="b">
            <v>0</v>
          </cell>
          <cell r="CV750" t="b">
            <v>0</v>
          </cell>
          <cell r="CX750" t="b">
            <v>0</v>
          </cell>
          <cell r="CZ750" t="b">
            <v>0</v>
          </cell>
          <cell r="DB750" t="b">
            <v>0</v>
          </cell>
          <cell r="DD750" t="b">
            <v>0</v>
          </cell>
          <cell r="DF750" t="b">
            <v>0</v>
          </cell>
          <cell r="DH750" t="b">
            <v>0</v>
          </cell>
          <cell r="DJ750" t="b">
            <v>0</v>
          </cell>
          <cell r="DL750" t="b">
            <v>0</v>
          </cell>
          <cell r="DN750" t="b">
            <v>0</v>
          </cell>
          <cell r="DP750" t="b">
            <v>0</v>
          </cell>
          <cell r="DV750">
            <v>0</v>
          </cell>
          <cell r="DX750">
            <v>0</v>
          </cell>
          <cell r="DZ750">
            <v>0</v>
          </cell>
          <cell r="EB750">
            <v>0</v>
          </cell>
          <cell r="ED750">
            <v>0</v>
          </cell>
          <cell r="EF750">
            <v>0</v>
          </cell>
          <cell r="EJ750">
            <v>0</v>
          </cell>
          <cell r="EL750">
            <v>0</v>
          </cell>
          <cell r="EN750">
            <v>0</v>
          </cell>
          <cell r="EP750">
            <v>0</v>
          </cell>
          <cell r="ER750">
            <v>0</v>
          </cell>
          <cell r="ET750">
            <v>0</v>
          </cell>
          <cell r="EX750">
            <v>0</v>
          </cell>
          <cell r="EZ750">
            <v>0</v>
          </cell>
          <cell r="FD750">
            <v>0</v>
          </cell>
          <cell r="FF750">
            <v>0</v>
          </cell>
        </row>
        <row r="751">
          <cell r="A751" t="str">
            <v>KedlerTVIS_GO</v>
          </cell>
          <cell r="B751" t="str">
            <v>DK-West</v>
          </cell>
          <cell r="G751">
            <v>0</v>
          </cell>
          <cell r="H751">
            <v>125</v>
          </cell>
          <cell r="AK751">
            <v>0</v>
          </cell>
          <cell r="AL751">
            <v>106.25</v>
          </cell>
          <cell r="AN751">
            <v>0</v>
          </cell>
          <cell r="AO751">
            <v>0</v>
          </cell>
          <cell r="AP751">
            <v>1350</v>
          </cell>
          <cell r="AQ751">
            <v>0</v>
          </cell>
          <cell r="BG751" t="b">
            <v>1</v>
          </cell>
          <cell r="BO751" t="b">
            <v>1</v>
          </cell>
          <cell r="CA751" t="b">
            <v>0</v>
          </cell>
          <cell r="CB751" t="b">
            <v>1</v>
          </cell>
          <cell r="CD751" t="b">
            <v>0</v>
          </cell>
          <cell r="CE751" t="b">
            <v>0</v>
          </cell>
          <cell r="CG751" t="b">
            <v>0</v>
          </cell>
          <cell r="CH751" t="b">
            <v>0</v>
          </cell>
          <cell r="CP751" t="str">
            <v>EHDSLBOC</v>
          </cell>
          <cell r="CT751" t="b">
            <v>0</v>
          </cell>
          <cell r="CV751" t="b">
            <v>0</v>
          </cell>
          <cell r="CX751" t="b">
            <v>0</v>
          </cell>
          <cell r="CZ751" t="b">
            <v>0</v>
          </cell>
          <cell r="DB751" t="b">
            <v>0</v>
          </cell>
          <cell r="DD751" t="b">
            <v>0</v>
          </cell>
          <cell r="DF751" t="b">
            <v>1</v>
          </cell>
          <cell r="DH751" t="b">
            <v>1</v>
          </cell>
          <cell r="DJ751" t="b">
            <v>1</v>
          </cell>
          <cell r="DL751" t="b">
            <v>1</v>
          </cell>
          <cell r="DN751" t="b">
            <v>0</v>
          </cell>
          <cell r="DP751" t="b">
            <v>0</v>
          </cell>
          <cell r="DV751">
            <v>0</v>
          </cell>
          <cell r="DX751">
            <v>0</v>
          </cell>
          <cell r="DZ751">
            <v>0</v>
          </cell>
          <cell r="EB751">
            <v>0</v>
          </cell>
          <cell r="ED751">
            <v>0</v>
          </cell>
          <cell r="EF751">
            <v>0</v>
          </cell>
          <cell r="EJ751">
            <v>125</v>
          </cell>
          <cell r="EL751">
            <v>125</v>
          </cell>
          <cell r="EN751">
            <v>125</v>
          </cell>
          <cell r="EP751">
            <v>125</v>
          </cell>
          <cell r="ER751">
            <v>0</v>
          </cell>
          <cell r="ET751">
            <v>0</v>
          </cell>
          <cell r="EX751">
            <v>0</v>
          </cell>
          <cell r="EZ751">
            <v>0</v>
          </cell>
          <cell r="FD751">
            <v>0</v>
          </cell>
          <cell r="FF751">
            <v>0</v>
          </cell>
        </row>
        <row r="752">
          <cell r="A752" t="str">
            <v>TAS_KV</v>
          </cell>
          <cell r="B752" t="str">
            <v>DK-West</v>
          </cell>
          <cell r="G752">
            <v>6.258</v>
          </cell>
          <cell r="H752">
            <v>16.867924528301888</v>
          </cell>
          <cell r="AK752">
            <v>1.3705020000000001</v>
          </cell>
          <cell r="AL752">
            <v>9.9570767431216005</v>
          </cell>
          <cell r="AN752">
            <v>0</v>
          </cell>
          <cell r="AO752">
            <v>7.2592799999999995</v>
          </cell>
          <cell r="AP752">
            <v>0</v>
          </cell>
          <cell r="AQ752">
            <v>0.56321999999999994</v>
          </cell>
          <cell r="BG752" t="b">
            <v>1</v>
          </cell>
          <cell r="BO752" t="b">
            <v>0</v>
          </cell>
          <cell r="CA752" t="b">
            <v>0</v>
          </cell>
          <cell r="CB752" t="b">
            <v>0</v>
          </cell>
          <cell r="CD752" t="b">
            <v>0</v>
          </cell>
          <cell r="CE752" t="b">
            <v>0</v>
          </cell>
          <cell r="CG752" t="b">
            <v>0</v>
          </cell>
          <cell r="CH752" t="b">
            <v>0</v>
          </cell>
          <cell r="CP752" t="str">
            <v>ECWSTBPC</v>
          </cell>
          <cell r="CT752" t="b">
            <v>0</v>
          </cell>
          <cell r="CV752" t="b">
            <v>0</v>
          </cell>
          <cell r="CX752" t="b">
            <v>0</v>
          </cell>
          <cell r="CZ752" t="b">
            <v>0</v>
          </cell>
          <cell r="DB752" t="b">
            <v>0</v>
          </cell>
          <cell r="DD752" t="b">
            <v>0</v>
          </cell>
          <cell r="DF752" t="b">
            <v>0</v>
          </cell>
          <cell r="DH752" t="b">
            <v>0</v>
          </cell>
          <cell r="DJ752" t="b">
            <v>0</v>
          </cell>
          <cell r="DL752" t="b">
            <v>0</v>
          </cell>
          <cell r="DN752" t="b">
            <v>0</v>
          </cell>
          <cell r="DP752" t="b">
            <v>0</v>
          </cell>
          <cell r="DV752">
            <v>0</v>
          </cell>
          <cell r="DX752">
            <v>0</v>
          </cell>
          <cell r="DZ752">
            <v>0</v>
          </cell>
          <cell r="EB752">
            <v>0</v>
          </cell>
          <cell r="ED752">
            <v>0</v>
          </cell>
          <cell r="EF752">
            <v>0</v>
          </cell>
          <cell r="EJ752">
            <v>0</v>
          </cell>
          <cell r="EL752">
            <v>0</v>
          </cell>
          <cell r="EN752">
            <v>0</v>
          </cell>
          <cell r="EP752">
            <v>0</v>
          </cell>
          <cell r="ER752">
            <v>0</v>
          </cell>
          <cell r="ET752">
            <v>0</v>
          </cell>
          <cell r="EX752">
            <v>0</v>
          </cell>
          <cell r="EZ752">
            <v>0</v>
          </cell>
          <cell r="FD752">
            <v>0</v>
          </cell>
          <cell r="FF752">
            <v>0</v>
          </cell>
        </row>
        <row r="753">
          <cell r="A753" t="str">
            <v>TAS_KV</v>
          </cell>
          <cell r="B753" t="str">
            <v>DK-West</v>
          </cell>
          <cell r="G753">
            <v>6.258</v>
          </cell>
          <cell r="H753">
            <v>16.867924528301888</v>
          </cell>
          <cell r="AK753">
            <v>1.3705020000000001</v>
          </cell>
          <cell r="AL753">
            <v>9.9570767431216005</v>
          </cell>
          <cell r="AN753">
            <v>0</v>
          </cell>
          <cell r="AO753">
            <v>7.2592799999999995</v>
          </cell>
          <cell r="AP753">
            <v>0</v>
          </cell>
          <cell r="AQ753">
            <v>0.56321999999999994</v>
          </cell>
          <cell r="BG753" t="b">
            <v>1</v>
          </cell>
          <cell r="BO753" t="b">
            <v>0</v>
          </cell>
          <cell r="CA753" t="b">
            <v>0</v>
          </cell>
          <cell r="CB753" t="b">
            <v>0</v>
          </cell>
          <cell r="CD753" t="b">
            <v>0</v>
          </cell>
          <cell r="CE753" t="b">
            <v>0</v>
          </cell>
          <cell r="CG753" t="b">
            <v>0</v>
          </cell>
          <cell r="CH753" t="b">
            <v>0</v>
          </cell>
          <cell r="CP753" t="str">
            <v>ECWSTBPC</v>
          </cell>
          <cell r="CT753" t="b">
            <v>0</v>
          </cell>
          <cell r="CV753" t="b">
            <v>0</v>
          </cell>
          <cell r="CX753" t="b">
            <v>0</v>
          </cell>
          <cell r="CZ753" t="b">
            <v>0</v>
          </cell>
          <cell r="DB753" t="b">
            <v>0</v>
          </cell>
          <cell r="DD753" t="b">
            <v>0</v>
          </cell>
          <cell r="DF753" t="b">
            <v>0</v>
          </cell>
          <cell r="DH753" t="b">
            <v>0</v>
          </cell>
          <cell r="DJ753" t="b">
            <v>0</v>
          </cell>
          <cell r="DL753" t="b">
            <v>0</v>
          </cell>
          <cell r="DN753" t="b">
            <v>0</v>
          </cell>
          <cell r="DP753" t="b">
            <v>0</v>
          </cell>
          <cell r="DV753">
            <v>0</v>
          </cell>
          <cell r="DX753">
            <v>0</v>
          </cell>
          <cell r="DZ753">
            <v>0</v>
          </cell>
          <cell r="EB753">
            <v>0</v>
          </cell>
          <cell r="ED753">
            <v>0</v>
          </cell>
          <cell r="EF753">
            <v>0</v>
          </cell>
          <cell r="EJ753">
            <v>0</v>
          </cell>
          <cell r="EL753">
            <v>0</v>
          </cell>
          <cell r="EN753">
            <v>0</v>
          </cell>
          <cell r="EP753">
            <v>0</v>
          </cell>
          <cell r="ER753">
            <v>0</v>
          </cell>
          <cell r="ET753">
            <v>0</v>
          </cell>
          <cell r="EX753">
            <v>0</v>
          </cell>
          <cell r="EZ753">
            <v>0</v>
          </cell>
          <cell r="FD753">
            <v>0</v>
          </cell>
          <cell r="FF753">
            <v>0</v>
          </cell>
        </row>
        <row r="754">
          <cell r="A754" t="str">
            <v>TAS_KV</v>
          </cell>
          <cell r="B754" t="str">
            <v>DK-West</v>
          </cell>
          <cell r="G754">
            <v>6.258</v>
          </cell>
          <cell r="H754">
            <v>16.867924528301888</v>
          </cell>
          <cell r="AK754">
            <v>1.3705020000000001</v>
          </cell>
          <cell r="AL754">
            <v>9.9570767431216005</v>
          </cell>
          <cell r="AN754">
            <v>0</v>
          </cell>
          <cell r="AO754">
            <v>7.2592799999999995</v>
          </cell>
          <cell r="AP754">
            <v>0</v>
          </cell>
          <cell r="AQ754">
            <v>0.56321999999999994</v>
          </cell>
          <cell r="BG754" t="b">
            <v>1</v>
          </cell>
          <cell r="BO754" t="b">
            <v>1</v>
          </cell>
          <cell r="CA754" t="b">
            <v>1</v>
          </cell>
          <cell r="CB754" t="b">
            <v>1</v>
          </cell>
          <cell r="CD754" t="b">
            <v>0</v>
          </cell>
          <cell r="CE754" t="b">
            <v>0</v>
          </cell>
          <cell r="CG754" t="b">
            <v>0</v>
          </cell>
          <cell r="CH754" t="b">
            <v>0</v>
          </cell>
          <cell r="CP754" t="str">
            <v>ECWSTBPC</v>
          </cell>
          <cell r="CT754" t="b">
            <v>1</v>
          </cell>
          <cell r="CV754" t="b">
            <v>0</v>
          </cell>
          <cell r="CX754" t="b">
            <v>0</v>
          </cell>
          <cell r="CZ754" t="b">
            <v>0</v>
          </cell>
          <cell r="DB754" t="b">
            <v>0</v>
          </cell>
          <cell r="DD754" t="b">
            <v>0</v>
          </cell>
          <cell r="DF754" t="b">
            <v>1</v>
          </cell>
          <cell r="DH754" t="b">
            <v>0</v>
          </cell>
          <cell r="DJ754" t="b">
            <v>0</v>
          </cell>
          <cell r="DL754" t="b">
            <v>0</v>
          </cell>
          <cell r="DN754" t="b">
            <v>0</v>
          </cell>
          <cell r="DP754" t="b">
            <v>0</v>
          </cell>
          <cell r="DV754">
            <v>6.258</v>
          </cell>
          <cell r="DX754">
            <v>0</v>
          </cell>
          <cell r="DZ754">
            <v>0</v>
          </cell>
          <cell r="EB754">
            <v>0</v>
          </cell>
          <cell r="ED754">
            <v>0</v>
          </cell>
          <cell r="EF754">
            <v>0</v>
          </cell>
          <cell r="EJ754">
            <v>16.867924528301888</v>
          </cell>
          <cell r="EL754">
            <v>0</v>
          </cell>
          <cell r="EN754">
            <v>0</v>
          </cell>
          <cell r="EP754">
            <v>0</v>
          </cell>
          <cell r="ER754">
            <v>0</v>
          </cell>
          <cell r="ET754">
            <v>0</v>
          </cell>
          <cell r="EX754">
            <v>0</v>
          </cell>
          <cell r="EZ754">
            <v>0</v>
          </cell>
          <cell r="FD754">
            <v>0</v>
          </cell>
          <cell r="FF754">
            <v>0</v>
          </cell>
        </row>
        <row r="755">
          <cell r="A755" t="str">
            <v>TAS_KV</v>
          </cell>
          <cell r="B755" t="str">
            <v>DK-West</v>
          </cell>
          <cell r="G755">
            <v>6.258</v>
          </cell>
          <cell r="H755">
            <v>16.867924528301888</v>
          </cell>
          <cell r="AK755">
            <v>1.3705020000000001</v>
          </cell>
          <cell r="AL755">
            <v>9.9570767431216005</v>
          </cell>
          <cell r="AN755">
            <v>0</v>
          </cell>
          <cell r="AO755">
            <v>7.2592799999999995</v>
          </cell>
          <cell r="AP755">
            <v>0</v>
          </cell>
          <cell r="AQ755">
            <v>0.56321999999999994</v>
          </cell>
          <cell r="BG755" t="b">
            <v>1</v>
          </cell>
          <cell r="BO755" t="b">
            <v>0</v>
          </cell>
          <cell r="CA755" t="b">
            <v>0</v>
          </cell>
          <cell r="CB755" t="b">
            <v>0</v>
          </cell>
          <cell r="CD755" t="b">
            <v>1</v>
          </cell>
          <cell r="CE755" t="b">
            <v>1</v>
          </cell>
          <cell r="CG755" t="b">
            <v>0</v>
          </cell>
          <cell r="CH755" t="b">
            <v>0</v>
          </cell>
          <cell r="CT755" t="b">
            <v>0</v>
          </cell>
          <cell r="CV755" t="b">
            <v>0</v>
          </cell>
          <cell r="CX755" t="b">
            <v>0</v>
          </cell>
          <cell r="CZ755" t="b">
            <v>0</v>
          </cell>
          <cell r="DB755" t="b">
            <v>0</v>
          </cell>
          <cell r="DD755" t="b">
            <v>0</v>
          </cell>
          <cell r="DF755" t="b">
            <v>0</v>
          </cell>
          <cell r="DH755" t="b">
            <v>0</v>
          </cell>
          <cell r="DJ755" t="b">
            <v>0</v>
          </cell>
          <cell r="DL755" t="b">
            <v>0</v>
          </cell>
          <cell r="DN755" t="b">
            <v>0</v>
          </cell>
          <cell r="DP755" t="b">
            <v>0</v>
          </cell>
          <cell r="DV755">
            <v>0</v>
          </cell>
          <cell r="DX755">
            <v>0</v>
          </cell>
          <cell r="DZ755">
            <v>0</v>
          </cell>
          <cell r="EB755">
            <v>0</v>
          </cell>
          <cell r="ED755">
            <v>0</v>
          </cell>
          <cell r="EF755">
            <v>0</v>
          </cell>
          <cell r="EJ755">
            <v>0</v>
          </cell>
          <cell r="EL755">
            <v>0</v>
          </cell>
          <cell r="EN755">
            <v>0</v>
          </cell>
          <cell r="EP755">
            <v>0</v>
          </cell>
          <cell r="ER755">
            <v>0</v>
          </cell>
          <cell r="ET755">
            <v>0</v>
          </cell>
          <cell r="EX755">
            <v>6.258</v>
          </cell>
          <cell r="EZ755">
            <v>16.867924528301888</v>
          </cell>
          <cell r="FD755">
            <v>0</v>
          </cell>
          <cell r="FF755">
            <v>0</v>
          </cell>
        </row>
        <row r="756">
          <cell r="A756" t="str">
            <v>TAS_KV2</v>
          </cell>
          <cell r="B756" t="str">
            <v>DK-West</v>
          </cell>
          <cell r="G756">
            <v>14.312904453749526</v>
          </cell>
          <cell r="H756">
            <v>40</v>
          </cell>
          <cell r="AK756">
            <v>3.4808983631518844</v>
          </cell>
          <cell r="AL756">
            <v>27.186655319148926</v>
          </cell>
          <cell r="AN756">
            <v>0</v>
          </cell>
          <cell r="AO756">
            <v>16.60296916634945</v>
          </cell>
          <cell r="AP756">
            <v>0</v>
          </cell>
          <cell r="AQ756">
            <v>1.0019033117624667</v>
          </cell>
          <cell r="BG756" t="b">
            <v>1</v>
          </cell>
          <cell r="BO756" t="b">
            <v>0</v>
          </cell>
          <cell r="CA756" t="b">
            <v>0</v>
          </cell>
          <cell r="CB756" t="b">
            <v>0</v>
          </cell>
          <cell r="CD756" t="b">
            <v>0</v>
          </cell>
          <cell r="CE756" t="b">
            <v>0</v>
          </cell>
          <cell r="CG756" t="b">
            <v>0</v>
          </cell>
          <cell r="CH756" t="b">
            <v>0</v>
          </cell>
          <cell r="CP756" t="str">
            <v>ECWSTBPC</v>
          </cell>
          <cell r="CT756" t="b">
            <v>0</v>
          </cell>
          <cell r="CV756" t="b">
            <v>1</v>
          </cell>
          <cell r="CX756" t="b">
            <v>1</v>
          </cell>
          <cell r="CZ756" t="b">
            <v>1</v>
          </cell>
          <cell r="DB756" t="b">
            <v>1</v>
          </cell>
          <cell r="DD756" t="b">
            <v>0</v>
          </cell>
          <cell r="DF756" t="b">
            <v>0</v>
          </cell>
          <cell r="DH756" t="b">
            <v>1</v>
          </cell>
          <cell r="DJ756" t="b">
            <v>1</v>
          </cell>
          <cell r="DL756" t="b">
            <v>1</v>
          </cell>
          <cell r="DN756" t="b">
            <v>1</v>
          </cell>
          <cell r="DP756" t="b">
            <v>0</v>
          </cell>
          <cell r="DV756">
            <v>0</v>
          </cell>
          <cell r="DX756">
            <v>0</v>
          </cell>
          <cell r="DZ756">
            <v>0</v>
          </cell>
          <cell r="EB756">
            <v>0</v>
          </cell>
          <cell r="ED756">
            <v>0</v>
          </cell>
          <cell r="EF756">
            <v>0</v>
          </cell>
          <cell r="EJ756">
            <v>0</v>
          </cell>
          <cell r="EL756">
            <v>0</v>
          </cell>
          <cell r="EN756">
            <v>0</v>
          </cell>
          <cell r="EP756">
            <v>0</v>
          </cell>
          <cell r="ER756">
            <v>0</v>
          </cell>
          <cell r="ET756">
            <v>0</v>
          </cell>
          <cell r="EX756">
            <v>0</v>
          </cell>
          <cell r="EZ756">
            <v>0</v>
          </cell>
          <cell r="FD756">
            <v>0</v>
          </cell>
          <cell r="FF756">
            <v>0</v>
          </cell>
        </row>
        <row r="757">
          <cell r="A757" t="str">
            <v>TAS_Kedler</v>
          </cell>
          <cell r="B757" t="str">
            <v>DK-West</v>
          </cell>
          <cell r="G757">
            <v>0</v>
          </cell>
          <cell r="H757">
            <v>19.399999999999999</v>
          </cell>
          <cell r="AK757">
            <v>0</v>
          </cell>
          <cell r="AL757">
            <v>15.2872</v>
          </cell>
          <cell r="AN757">
            <v>0</v>
          </cell>
          <cell r="AO757">
            <v>3.8411999999999997</v>
          </cell>
          <cell r="AP757">
            <v>0</v>
          </cell>
          <cell r="AQ757">
            <v>1.3580000000000001</v>
          </cell>
          <cell r="BG757" t="b">
            <v>1</v>
          </cell>
          <cell r="BO757" t="b">
            <v>0</v>
          </cell>
          <cell r="CA757" t="b">
            <v>0</v>
          </cell>
          <cell r="CB757" t="b">
            <v>0</v>
          </cell>
          <cell r="CD757" t="b">
            <v>0</v>
          </cell>
          <cell r="CE757" t="b">
            <v>0</v>
          </cell>
          <cell r="CG757" t="b">
            <v>0</v>
          </cell>
          <cell r="CH757" t="b">
            <v>0</v>
          </cell>
          <cell r="CP757" t="str">
            <v>EHWSTBOC</v>
          </cell>
          <cell r="CT757" t="b">
            <v>0</v>
          </cell>
          <cell r="CV757" t="b">
            <v>0</v>
          </cell>
          <cell r="CX757" t="b">
            <v>0</v>
          </cell>
          <cell r="CZ757" t="b">
            <v>0</v>
          </cell>
          <cell r="DB757" t="b">
            <v>0</v>
          </cell>
          <cell r="DD757" t="b">
            <v>0</v>
          </cell>
          <cell r="DF757" t="b">
            <v>0</v>
          </cell>
          <cell r="DH757" t="b">
            <v>0</v>
          </cell>
          <cell r="DJ757" t="b">
            <v>0</v>
          </cell>
          <cell r="DL757" t="b">
            <v>0</v>
          </cell>
          <cell r="DN757" t="b">
            <v>0</v>
          </cell>
          <cell r="DP757" t="b">
            <v>0</v>
          </cell>
          <cell r="DV757">
            <v>0</v>
          </cell>
          <cell r="DX757">
            <v>0</v>
          </cell>
          <cell r="DZ757">
            <v>0</v>
          </cell>
          <cell r="EB757">
            <v>0</v>
          </cell>
          <cell r="ED757">
            <v>0</v>
          </cell>
          <cell r="EF757">
            <v>0</v>
          </cell>
          <cell r="EJ757">
            <v>0</v>
          </cell>
          <cell r="EL757">
            <v>0</v>
          </cell>
          <cell r="EN757">
            <v>0</v>
          </cell>
          <cell r="EP757">
            <v>0</v>
          </cell>
          <cell r="ER757">
            <v>0</v>
          </cell>
          <cell r="ET757">
            <v>0</v>
          </cell>
          <cell r="EX757">
            <v>0</v>
          </cell>
          <cell r="EZ757">
            <v>0</v>
          </cell>
          <cell r="FD757">
            <v>0</v>
          </cell>
          <cell r="FF757">
            <v>0</v>
          </cell>
        </row>
        <row r="758">
          <cell r="A758" t="str">
            <v>TAS_Kedler</v>
          </cell>
          <cell r="B758" t="str">
            <v>DK-West</v>
          </cell>
          <cell r="G758">
            <v>0</v>
          </cell>
          <cell r="H758">
            <v>7.0000000000000007E-2</v>
          </cell>
          <cell r="AK758">
            <v>0</v>
          </cell>
          <cell r="AL758">
            <v>5.6560000000000006E-2</v>
          </cell>
          <cell r="AN758">
            <v>0</v>
          </cell>
          <cell r="AO758">
            <v>1.3860000000000003E-2</v>
          </cell>
          <cell r="AP758">
            <v>0</v>
          </cell>
          <cell r="AQ758">
            <v>4.9000000000000007E-3</v>
          </cell>
          <cell r="BG758" t="b">
            <v>1</v>
          </cell>
          <cell r="BO758" t="b">
            <v>0</v>
          </cell>
          <cell r="CA758" t="b">
            <v>0</v>
          </cell>
          <cell r="CB758" t="b">
            <v>0</v>
          </cell>
          <cell r="CD758" t="b">
            <v>0</v>
          </cell>
          <cell r="CE758" t="b">
            <v>0</v>
          </cell>
          <cell r="CG758" t="b">
            <v>0</v>
          </cell>
          <cell r="CH758" t="b">
            <v>0</v>
          </cell>
          <cell r="CP758" t="str">
            <v>EHWSTBOC</v>
          </cell>
          <cell r="CT758" t="b">
            <v>0</v>
          </cell>
          <cell r="CV758" t="b">
            <v>0</v>
          </cell>
          <cell r="CX758" t="b">
            <v>0</v>
          </cell>
          <cell r="CZ758" t="b">
            <v>0</v>
          </cell>
          <cell r="DB758" t="b">
            <v>0</v>
          </cell>
          <cell r="DD758" t="b">
            <v>0</v>
          </cell>
          <cell r="DF758" t="b">
            <v>0</v>
          </cell>
          <cell r="DH758" t="b">
            <v>0</v>
          </cell>
          <cell r="DJ758" t="b">
            <v>0</v>
          </cell>
          <cell r="DL758" t="b">
            <v>0</v>
          </cell>
          <cell r="DN758" t="b">
            <v>0</v>
          </cell>
          <cell r="DP758" t="b">
            <v>0</v>
          </cell>
          <cell r="DV758">
            <v>0</v>
          </cell>
          <cell r="DX758">
            <v>0</v>
          </cell>
          <cell r="DZ758">
            <v>0</v>
          </cell>
          <cell r="EB758">
            <v>0</v>
          </cell>
          <cell r="ED758">
            <v>0</v>
          </cell>
          <cell r="EF758">
            <v>0</v>
          </cell>
          <cell r="EJ758">
            <v>0</v>
          </cell>
          <cell r="EL758">
            <v>0</v>
          </cell>
          <cell r="EN758">
            <v>0</v>
          </cell>
          <cell r="EP758">
            <v>0</v>
          </cell>
          <cell r="ER758">
            <v>0</v>
          </cell>
          <cell r="ET758">
            <v>0</v>
          </cell>
          <cell r="EX758">
            <v>0</v>
          </cell>
          <cell r="EZ758">
            <v>0</v>
          </cell>
          <cell r="FD758">
            <v>0</v>
          </cell>
          <cell r="FF758">
            <v>0</v>
          </cell>
        </row>
        <row r="759">
          <cell r="A759" t="str">
            <v>VejleRenseanlæg</v>
          </cell>
          <cell r="B759" t="str">
            <v>DK-West</v>
          </cell>
          <cell r="G759">
            <v>0.46899999999999997</v>
          </cell>
          <cell r="H759">
            <v>0.29084167931208899</v>
          </cell>
          <cell r="AK759">
            <v>0.15383937681989002</v>
          </cell>
          <cell r="AL759">
            <v>5.9160946523086545E-2</v>
          </cell>
          <cell r="AN759">
            <v>0</v>
          </cell>
          <cell r="AO759">
            <v>4.6899999999999997E-2</v>
          </cell>
          <cell r="AP759">
            <v>14.069999999999999</v>
          </cell>
          <cell r="AQ759">
            <v>4.6899999999999997E-2</v>
          </cell>
          <cell r="BG759" t="b">
            <v>1</v>
          </cell>
          <cell r="BO759" t="b">
            <v>1</v>
          </cell>
          <cell r="CA759" t="b">
            <v>1</v>
          </cell>
          <cell r="CB759" t="b">
            <v>1</v>
          </cell>
          <cell r="CD759" t="b">
            <v>0</v>
          </cell>
          <cell r="CE759" t="b">
            <v>0</v>
          </cell>
          <cell r="CG759" t="b">
            <v>0</v>
          </cell>
          <cell r="CH759" t="b">
            <v>0</v>
          </cell>
          <cell r="CP759" t="str">
            <v>ECBGAENC</v>
          </cell>
          <cell r="CT759" t="b">
            <v>1</v>
          </cell>
          <cell r="CV759" t="b">
            <v>1</v>
          </cell>
          <cell r="CX759" t="b">
            <v>1</v>
          </cell>
          <cell r="CZ759" t="b">
            <v>0</v>
          </cell>
          <cell r="DB759" t="b">
            <v>0</v>
          </cell>
          <cell r="DD759" t="b">
            <v>0</v>
          </cell>
          <cell r="DF759" t="b">
            <v>1</v>
          </cell>
          <cell r="DH759" t="b">
            <v>1</v>
          </cell>
          <cell r="DJ759" t="b">
            <v>1</v>
          </cell>
          <cell r="DL759" t="b">
            <v>0</v>
          </cell>
          <cell r="DN759" t="b">
            <v>0</v>
          </cell>
          <cell r="DP759" t="b">
            <v>0</v>
          </cell>
          <cell r="DV759">
            <v>0.46899999999999997</v>
          </cell>
          <cell r="DX759">
            <v>0.46899999999999997</v>
          </cell>
          <cell r="DZ759">
            <v>0.46899999999999997</v>
          </cell>
          <cell r="EB759">
            <v>0</v>
          </cell>
          <cell r="ED759">
            <v>0</v>
          </cell>
          <cell r="EF759">
            <v>0</v>
          </cell>
          <cell r="EJ759">
            <v>0.29084167931208899</v>
          </cell>
          <cell r="EL759">
            <v>0.29084167931208899</v>
          </cell>
          <cell r="EN759">
            <v>0.29084167931208899</v>
          </cell>
          <cell r="EP759">
            <v>0</v>
          </cell>
          <cell r="ER759">
            <v>0</v>
          </cell>
          <cell r="ET759">
            <v>0</v>
          </cell>
          <cell r="EX759">
            <v>0</v>
          </cell>
          <cell r="EZ759">
            <v>0</v>
          </cell>
          <cell r="FD759">
            <v>0</v>
          </cell>
          <cell r="FF759">
            <v>0</v>
          </cell>
        </row>
        <row r="760">
          <cell r="A760" t="str">
            <v>IndustryHeatTVIS</v>
          </cell>
          <cell r="B760" t="str">
            <v>DK-West</v>
          </cell>
          <cell r="G760">
            <v>0</v>
          </cell>
          <cell r="H760">
            <v>81.297337335236165</v>
          </cell>
          <cell r="N760">
            <v>511.52284651330598</v>
          </cell>
          <cell r="AK760">
            <v>0</v>
          </cell>
          <cell r="AL760">
            <v>0</v>
          </cell>
          <cell r="AN760">
            <v>0</v>
          </cell>
          <cell r="AO760">
            <v>0</v>
          </cell>
          <cell r="AP760">
            <v>0</v>
          </cell>
          <cell r="AQ760">
            <v>0</v>
          </cell>
          <cell r="BG760" t="b">
            <v>0</v>
          </cell>
          <cell r="BO760" t="b">
            <v>0</v>
          </cell>
          <cell r="CA760" t="b">
            <v>0</v>
          </cell>
          <cell r="CB760" t="b">
            <v>0</v>
          </cell>
          <cell r="CD760" t="b">
            <v>0</v>
          </cell>
          <cell r="CE760" t="b">
            <v>0</v>
          </cell>
          <cell r="CG760" t="b">
            <v>0</v>
          </cell>
          <cell r="CH760" t="b">
            <v>0</v>
          </cell>
          <cell r="CP760">
            <v>0</v>
          </cell>
          <cell r="CT760" t="b">
            <v>0</v>
          </cell>
          <cell r="CV760" t="b">
            <v>0</v>
          </cell>
          <cell r="CX760" t="b">
            <v>0</v>
          </cell>
          <cell r="CZ760" t="b">
            <v>0</v>
          </cell>
          <cell r="DB760" t="b">
            <v>0</v>
          </cell>
          <cell r="DD760" t="b">
            <v>0</v>
          </cell>
          <cell r="DF760" t="b">
            <v>0</v>
          </cell>
          <cell r="DH760" t="b">
            <v>0</v>
          </cell>
          <cell r="DJ760" t="b">
            <v>0</v>
          </cell>
          <cell r="DL760" t="b">
            <v>0</v>
          </cell>
          <cell r="DN760" t="b">
            <v>0</v>
          </cell>
          <cell r="DP760" t="b">
            <v>0</v>
          </cell>
          <cell r="DV760">
            <v>0</v>
          </cell>
          <cell r="DX760">
            <v>0</v>
          </cell>
          <cell r="DZ760">
            <v>0</v>
          </cell>
          <cell r="EB760">
            <v>0</v>
          </cell>
          <cell r="ED760">
            <v>0</v>
          </cell>
          <cell r="EF760">
            <v>0</v>
          </cell>
          <cell r="EJ760">
            <v>0</v>
          </cell>
          <cell r="EL760">
            <v>0</v>
          </cell>
          <cell r="EN760">
            <v>0</v>
          </cell>
          <cell r="EP760">
            <v>0</v>
          </cell>
          <cell r="ER760">
            <v>0</v>
          </cell>
          <cell r="ET760">
            <v>0</v>
          </cell>
          <cell r="EX760">
            <v>0</v>
          </cell>
          <cell r="EZ760">
            <v>0</v>
          </cell>
          <cell r="FD760">
            <v>0</v>
          </cell>
          <cell r="FF760">
            <v>0</v>
          </cell>
        </row>
        <row r="761">
          <cell r="A761" t="str">
            <v>IndustryHeatTVIS</v>
          </cell>
          <cell r="B761" t="str">
            <v>DK-West</v>
          </cell>
          <cell r="G761">
            <v>0</v>
          </cell>
          <cell r="H761">
            <v>81.609388802641263</v>
          </cell>
          <cell r="N761">
            <v>513.48627434621881</v>
          </cell>
          <cell r="AK761">
            <v>0</v>
          </cell>
          <cell r="AL761">
            <v>0</v>
          </cell>
          <cell r="AN761">
            <v>0</v>
          </cell>
          <cell r="AO761">
            <v>0</v>
          </cell>
          <cell r="AP761">
            <v>0</v>
          </cell>
          <cell r="AQ761">
            <v>0</v>
          </cell>
          <cell r="BG761" t="b">
            <v>0</v>
          </cell>
          <cell r="BO761" t="b">
            <v>0</v>
          </cell>
          <cell r="CA761" t="b">
            <v>0</v>
          </cell>
          <cell r="CB761" t="b">
            <v>0</v>
          </cell>
          <cell r="CD761" t="b">
            <v>0</v>
          </cell>
          <cell r="CE761" t="b">
            <v>0</v>
          </cell>
          <cell r="CG761" t="b">
            <v>0</v>
          </cell>
          <cell r="CH761" t="b">
            <v>0</v>
          </cell>
          <cell r="CP761">
            <v>0</v>
          </cell>
          <cell r="CT761" t="b">
            <v>0</v>
          </cell>
          <cell r="CV761" t="b">
            <v>0</v>
          </cell>
          <cell r="CX761" t="b">
            <v>0</v>
          </cell>
          <cell r="CZ761" t="b">
            <v>0</v>
          </cell>
          <cell r="DB761" t="b">
            <v>0</v>
          </cell>
          <cell r="DD761" t="b">
            <v>0</v>
          </cell>
          <cell r="DF761" t="b">
            <v>0</v>
          </cell>
          <cell r="DH761" t="b">
            <v>0</v>
          </cell>
          <cell r="DJ761" t="b">
            <v>0</v>
          </cell>
          <cell r="DL761" t="b">
            <v>0</v>
          </cell>
          <cell r="DN761" t="b">
            <v>0</v>
          </cell>
          <cell r="DP761" t="b">
            <v>0</v>
          </cell>
          <cell r="DV761">
            <v>0</v>
          </cell>
          <cell r="DX761">
            <v>0</v>
          </cell>
          <cell r="DZ761">
            <v>0</v>
          </cell>
          <cell r="EB761">
            <v>0</v>
          </cell>
          <cell r="ED761">
            <v>0</v>
          </cell>
          <cell r="EF761">
            <v>0</v>
          </cell>
          <cell r="EJ761">
            <v>0</v>
          </cell>
          <cell r="EL761">
            <v>0</v>
          </cell>
          <cell r="EN761">
            <v>0</v>
          </cell>
          <cell r="EP761">
            <v>0</v>
          </cell>
          <cell r="ER761">
            <v>0</v>
          </cell>
          <cell r="ET761">
            <v>0</v>
          </cell>
          <cell r="EX761">
            <v>0</v>
          </cell>
          <cell r="EZ761">
            <v>0</v>
          </cell>
          <cell r="FD761">
            <v>0</v>
          </cell>
          <cell r="FF761">
            <v>0</v>
          </cell>
        </row>
        <row r="762">
          <cell r="A762" t="str">
            <v>SVS3</v>
          </cell>
          <cell r="B762" t="str">
            <v>DK-West</v>
          </cell>
          <cell r="G762">
            <v>436</v>
          </cell>
          <cell r="H762">
            <v>299</v>
          </cell>
          <cell r="AK762">
            <v>184.428</v>
          </cell>
          <cell r="AL762">
            <v>743.98235294117637</v>
          </cell>
          <cell r="AN762">
            <v>50.830000000000005</v>
          </cell>
          <cell r="AO762">
            <v>390.08733003999237</v>
          </cell>
          <cell r="AP762">
            <v>6540</v>
          </cell>
          <cell r="AQ762">
            <v>61.040000000000006</v>
          </cell>
          <cell r="BG762" t="b">
            <v>1</v>
          </cell>
          <cell r="BO762" t="b">
            <v>0</v>
          </cell>
          <cell r="CA762" t="b">
            <v>0</v>
          </cell>
          <cell r="CB762" t="b">
            <v>0</v>
          </cell>
          <cell r="CD762" t="b">
            <v>0</v>
          </cell>
          <cell r="CE762" t="b">
            <v>0</v>
          </cell>
          <cell r="CG762" t="b">
            <v>0</v>
          </cell>
          <cell r="CH762" t="b">
            <v>0</v>
          </cell>
          <cell r="CP762" t="str">
            <v>ECGASEXC</v>
          </cell>
          <cell r="CT762" t="b">
            <v>0</v>
          </cell>
          <cell r="CV762" t="b">
            <v>0</v>
          </cell>
          <cell r="CX762" t="b">
            <v>0</v>
          </cell>
          <cell r="CZ762" t="b">
            <v>0</v>
          </cell>
          <cell r="DB762" t="b">
            <v>0</v>
          </cell>
          <cell r="DD762" t="b">
            <v>0</v>
          </cell>
          <cell r="DF762" t="b">
            <v>0</v>
          </cell>
          <cell r="DH762" t="b">
            <v>0</v>
          </cell>
          <cell r="DJ762" t="b">
            <v>0</v>
          </cell>
          <cell r="DL762" t="b">
            <v>0</v>
          </cell>
          <cell r="DN762" t="b">
            <v>0</v>
          </cell>
          <cell r="DP762" t="b">
            <v>0</v>
          </cell>
          <cell r="DV762">
            <v>0</v>
          </cell>
          <cell r="DX762">
            <v>0</v>
          </cell>
          <cell r="DZ762">
            <v>0</v>
          </cell>
          <cell r="EB762">
            <v>0</v>
          </cell>
          <cell r="ED762">
            <v>0</v>
          </cell>
          <cell r="EF762">
            <v>0</v>
          </cell>
          <cell r="EJ762">
            <v>0</v>
          </cell>
          <cell r="EL762">
            <v>0</v>
          </cell>
          <cell r="EN762">
            <v>0</v>
          </cell>
          <cell r="EP762">
            <v>0</v>
          </cell>
          <cell r="ER762">
            <v>0</v>
          </cell>
          <cell r="ET762">
            <v>0</v>
          </cell>
          <cell r="EX762">
            <v>0</v>
          </cell>
          <cell r="EZ762">
            <v>0</v>
          </cell>
          <cell r="FD762">
            <v>0</v>
          </cell>
          <cell r="FF762">
            <v>0</v>
          </cell>
        </row>
        <row r="763">
          <cell r="A763" t="str">
            <v>SVS3</v>
          </cell>
          <cell r="B763" t="str">
            <v>DK-West</v>
          </cell>
          <cell r="G763">
            <v>436</v>
          </cell>
          <cell r="H763">
            <v>299</v>
          </cell>
          <cell r="AK763">
            <v>184.428</v>
          </cell>
          <cell r="AL763">
            <v>743.98235294117637</v>
          </cell>
          <cell r="AN763">
            <v>50.830000000000005</v>
          </cell>
          <cell r="AO763">
            <v>390.08733003999237</v>
          </cell>
          <cell r="AP763">
            <v>6540</v>
          </cell>
          <cell r="AQ763">
            <v>61.040000000000006</v>
          </cell>
          <cell r="BG763" t="b">
            <v>1</v>
          </cell>
          <cell r="BO763" t="b">
            <v>0</v>
          </cell>
          <cell r="CA763" t="b">
            <v>0</v>
          </cell>
          <cell r="CB763" t="b">
            <v>0</v>
          </cell>
          <cell r="CD763" t="b">
            <v>0</v>
          </cell>
          <cell r="CE763" t="b">
            <v>0</v>
          </cell>
          <cell r="CG763" t="b">
            <v>0</v>
          </cell>
          <cell r="CH763" t="b">
            <v>0</v>
          </cell>
          <cell r="CP763" t="str">
            <v>ECGASEXC</v>
          </cell>
          <cell r="CT763" t="b">
            <v>0</v>
          </cell>
          <cell r="CV763" t="b">
            <v>0</v>
          </cell>
          <cell r="CX763" t="b">
            <v>0</v>
          </cell>
          <cell r="CZ763" t="b">
            <v>0</v>
          </cell>
          <cell r="DB763" t="b">
            <v>0</v>
          </cell>
          <cell r="DD763" t="b">
            <v>0</v>
          </cell>
          <cell r="DF763" t="b">
            <v>0</v>
          </cell>
          <cell r="DH763" t="b">
            <v>0</v>
          </cell>
          <cell r="DJ763" t="b">
            <v>0</v>
          </cell>
          <cell r="DL763" t="b">
            <v>0</v>
          </cell>
          <cell r="DN763" t="b">
            <v>0</v>
          </cell>
          <cell r="DP763" t="b">
            <v>0</v>
          </cell>
          <cell r="DV763">
            <v>0</v>
          </cell>
          <cell r="DX763">
            <v>0</v>
          </cell>
          <cell r="DZ763">
            <v>0</v>
          </cell>
          <cell r="EB763">
            <v>0</v>
          </cell>
          <cell r="ED763">
            <v>0</v>
          </cell>
          <cell r="EF763">
            <v>0</v>
          </cell>
          <cell r="EJ763">
            <v>0</v>
          </cell>
          <cell r="EL763">
            <v>0</v>
          </cell>
          <cell r="EN763">
            <v>0</v>
          </cell>
          <cell r="EP763">
            <v>0</v>
          </cell>
          <cell r="ER763">
            <v>0</v>
          </cell>
          <cell r="ET763">
            <v>0</v>
          </cell>
          <cell r="EX763">
            <v>0</v>
          </cell>
          <cell r="EZ763">
            <v>0</v>
          </cell>
          <cell r="FD763">
            <v>0</v>
          </cell>
          <cell r="FF763">
            <v>0</v>
          </cell>
        </row>
        <row r="764">
          <cell r="A764" t="str">
            <v>SVS3</v>
          </cell>
          <cell r="B764" t="str">
            <v>DK-West</v>
          </cell>
          <cell r="G764">
            <v>436</v>
          </cell>
          <cell r="H764">
            <v>299</v>
          </cell>
          <cell r="AK764">
            <v>184.428</v>
          </cell>
          <cell r="AL764">
            <v>743.98235294117637</v>
          </cell>
          <cell r="AN764">
            <v>50.830000000000005</v>
          </cell>
          <cell r="AO764">
            <v>390.08733003999237</v>
          </cell>
          <cell r="AP764">
            <v>6540</v>
          </cell>
          <cell r="AQ764">
            <v>61.040000000000006</v>
          </cell>
          <cell r="BG764" t="b">
            <v>1</v>
          </cell>
          <cell r="BO764" t="b">
            <v>0</v>
          </cell>
          <cell r="CA764" t="b">
            <v>0</v>
          </cell>
          <cell r="CB764" t="b">
            <v>0</v>
          </cell>
          <cell r="CD764" t="b">
            <v>0</v>
          </cell>
          <cell r="CE764" t="b">
            <v>0</v>
          </cell>
          <cell r="CG764" t="b">
            <v>0</v>
          </cell>
          <cell r="CH764" t="b">
            <v>0</v>
          </cell>
          <cell r="CP764" t="str">
            <v>ECGASEXC</v>
          </cell>
          <cell r="CT764" t="b">
            <v>0</v>
          </cell>
          <cell r="CV764" t="b">
            <v>0</v>
          </cell>
          <cell r="CX764" t="b">
            <v>0</v>
          </cell>
          <cell r="CZ764" t="b">
            <v>0</v>
          </cell>
          <cell r="DB764" t="b">
            <v>0</v>
          </cell>
          <cell r="DD764" t="b">
            <v>0</v>
          </cell>
          <cell r="DF764" t="b">
            <v>0</v>
          </cell>
          <cell r="DH764" t="b">
            <v>0</v>
          </cell>
          <cell r="DJ764" t="b">
            <v>0</v>
          </cell>
          <cell r="DL764" t="b">
            <v>0</v>
          </cell>
          <cell r="DN764" t="b">
            <v>0</v>
          </cell>
          <cell r="DP764" t="b">
            <v>0</v>
          </cell>
          <cell r="DV764">
            <v>0</v>
          </cell>
          <cell r="DX764">
            <v>0</v>
          </cell>
          <cell r="DZ764">
            <v>0</v>
          </cell>
          <cell r="EB764">
            <v>0</v>
          </cell>
          <cell r="ED764">
            <v>0</v>
          </cell>
          <cell r="EF764">
            <v>0</v>
          </cell>
          <cell r="EJ764">
            <v>0</v>
          </cell>
          <cell r="EL764">
            <v>0</v>
          </cell>
          <cell r="EN764">
            <v>0</v>
          </cell>
          <cell r="EP764">
            <v>0</v>
          </cell>
          <cell r="ER764">
            <v>0</v>
          </cell>
          <cell r="ET764">
            <v>0</v>
          </cell>
          <cell r="EX764">
            <v>0</v>
          </cell>
          <cell r="EZ764">
            <v>0</v>
          </cell>
          <cell r="FD764">
            <v>0</v>
          </cell>
          <cell r="FF764">
            <v>0</v>
          </cell>
        </row>
        <row r="765">
          <cell r="A765" t="str">
            <v>SVS3</v>
          </cell>
          <cell r="B765" t="str">
            <v>DK-West</v>
          </cell>
          <cell r="G765">
            <v>436</v>
          </cell>
          <cell r="H765">
            <v>299</v>
          </cell>
          <cell r="AK765">
            <v>184.428</v>
          </cell>
          <cell r="AL765">
            <v>743.98235294117637</v>
          </cell>
          <cell r="AN765">
            <v>50.830000000000005</v>
          </cell>
          <cell r="AO765">
            <v>390.08733003999237</v>
          </cell>
          <cell r="AP765">
            <v>6540</v>
          </cell>
          <cell r="AQ765">
            <v>61.040000000000006</v>
          </cell>
          <cell r="BG765" t="b">
            <v>1</v>
          </cell>
          <cell r="BO765" t="b">
            <v>1</v>
          </cell>
          <cell r="CA765" t="b">
            <v>1</v>
          </cell>
          <cell r="CB765" t="b">
            <v>1</v>
          </cell>
          <cell r="CD765" t="b">
            <v>0</v>
          </cell>
          <cell r="CE765" t="b">
            <v>0</v>
          </cell>
          <cell r="CG765" t="b">
            <v>0</v>
          </cell>
          <cell r="CH765" t="b">
            <v>0</v>
          </cell>
          <cell r="CP765" t="str">
            <v>ECGASEXC</v>
          </cell>
          <cell r="CT765" t="b">
            <v>1</v>
          </cell>
          <cell r="CV765" t="b">
            <v>1</v>
          </cell>
          <cell r="CX765" t="b">
            <v>1</v>
          </cell>
          <cell r="CZ765" t="b">
            <v>1</v>
          </cell>
          <cell r="DB765" t="b">
            <v>0</v>
          </cell>
          <cell r="DD765" t="b">
            <v>0</v>
          </cell>
          <cell r="DF765" t="b">
            <v>1</v>
          </cell>
          <cell r="DH765" t="b">
            <v>1</v>
          </cell>
          <cell r="DJ765" t="b">
            <v>1</v>
          </cell>
          <cell r="DL765" t="b">
            <v>1</v>
          </cell>
          <cell r="DN765" t="b">
            <v>0</v>
          </cell>
          <cell r="DP765" t="b">
            <v>0</v>
          </cell>
          <cell r="DV765">
            <v>436</v>
          </cell>
          <cell r="DX765">
            <v>436</v>
          </cell>
          <cell r="DZ765">
            <v>436</v>
          </cell>
          <cell r="EB765">
            <v>436</v>
          </cell>
          <cell r="ED765">
            <v>0</v>
          </cell>
          <cell r="EF765">
            <v>0</v>
          </cell>
          <cell r="EJ765">
            <v>299</v>
          </cell>
          <cell r="EL765">
            <v>299</v>
          </cell>
          <cell r="EN765">
            <v>299</v>
          </cell>
          <cell r="EP765">
            <v>299</v>
          </cell>
          <cell r="ER765">
            <v>0</v>
          </cell>
          <cell r="ET765">
            <v>0</v>
          </cell>
          <cell r="EX765">
            <v>0</v>
          </cell>
          <cell r="EZ765">
            <v>0</v>
          </cell>
          <cell r="FD765">
            <v>0</v>
          </cell>
          <cell r="FF765">
            <v>0</v>
          </cell>
        </row>
        <row r="766">
          <cell r="A766" t="str">
            <v>SVS3</v>
          </cell>
          <cell r="B766" t="str">
            <v>DK-West</v>
          </cell>
          <cell r="G766">
            <v>436</v>
          </cell>
          <cell r="H766">
            <v>299</v>
          </cell>
          <cell r="AK766">
            <v>184.428</v>
          </cell>
          <cell r="AL766">
            <v>743.98235294117637</v>
          </cell>
          <cell r="AN766">
            <v>50.830000000000005</v>
          </cell>
          <cell r="AO766">
            <v>390.08733003999237</v>
          </cell>
          <cell r="AP766">
            <v>6540</v>
          </cell>
          <cell r="AQ766">
            <v>61.040000000000006</v>
          </cell>
          <cell r="BG766" t="b">
            <v>1</v>
          </cell>
          <cell r="BO766" t="b">
            <v>0</v>
          </cell>
          <cell r="CA766" t="b">
            <v>0</v>
          </cell>
          <cell r="CB766" t="b">
            <v>0</v>
          </cell>
          <cell r="CD766" t="b">
            <v>1</v>
          </cell>
          <cell r="CE766" t="b">
            <v>1</v>
          </cell>
          <cell r="CG766" t="b">
            <v>0</v>
          </cell>
          <cell r="CH766" t="b">
            <v>0</v>
          </cell>
          <cell r="CT766" t="b">
            <v>0</v>
          </cell>
          <cell r="CV766" t="b">
            <v>0</v>
          </cell>
          <cell r="CX766" t="b">
            <v>0</v>
          </cell>
          <cell r="CZ766" t="b">
            <v>0</v>
          </cell>
          <cell r="DB766" t="b">
            <v>0</v>
          </cell>
          <cell r="DD766" t="b">
            <v>0</v>
          </cell>
          <cell r="DF766" t="b">
            <v>0</v>
          </cell>
          <cell r="DH766" t="b">
            <v>0</v>
          </cell>
          <cell r="DJ766" t="b">
            <v>0</v>
          </cell>
          <cell r="DL766" t="b">
            <v>0</v>
          </cell>
          <cell r="DN766" t="b">
            <v>0</v>
          </cell>
          <cell r="DP766" t="b">
            <v>0</v>
          </cell>
          <cell r="DV766">
            <v>0</v>
          </cell>
          <cell r="DX766">
            <v>0</v>
          </cell>
          <cell r="DZ766">
            <v>0</v>
          </cell>
          <cell r="EB766">
            <v>0</v>
          </cell>
          <cell r="ED766">
            <v>0</v>
          </cell>
          <cell r="EF766">
            <v>0</v>
          </cell>
          <cell r="EJ766">
            <v>0</v>
          </cell>
          <cell r="EL766">
            <v>0</v>
          </cell>
          <cell r="EN766">
            <v>0</v>
          </cell>
          <cell r="EP766">
            <v>0</v>
          </cell>
          <cell r="ER766">
            <v>0</v>
          </cell>
          <cell r="ET766">
            <v>0</v>
          </cell>
          <cell r="EX766">
            <v>436</v>
          </cell>
          <cell r="EZ766">
            <v>299</v>
          </cell>
          <cell r="FD766">
            <v>0</v>
          </cell>
          <cell r="FF766">
            <v>0</v>
          </cell>
        </row>
        <row r="767">
          <cell r="A767" t="str">
            <v>SVS3</v>
          </cell>
          <cell r="B767" t="str">
            <v>DK-West</v>
          </cell>
          <cell r="G767">
            <v>436</v>
          </cell>
          <cell r="H767">
            <v>299</v>
          </cell>
          <cell r="AK767">
            <v>184.428</v>
          </cell>
          <cell r="AL767">
            <v>743.98235294117637</v>
          </cell>
          <cell r="AN767">
            <v>50.830000000000005</v>
          </cell>
          <cell r="AO767">
            <v>68.713600000000014</v>
          </cell>
          <cell r="AP767">
            <v>10834.6</v>
          </cell>
          <cell r="AQ767">
            <v>61.040000000000006</v>
          </cell>
          <cell r="BG767" t="b">
            <v>1</v>
          </cell>
          <cell r="BO767" t="b">
            <v>0</v>
          </cell>
          <cell r="CA767" t="b">
            <v>0</v>
          </cell>
          <cell r="CB767" t="b">
            <v>0</v>
          </cell>
          <cell r="CD767" t="b">
            <v>0</v>
          </cell>
          <cell r="CE767" t="b">
            <v>0</v>
          </cell>
          <cell r="CG767" t="b">
            <v>1</v>
          </cell>
          <cell r="CH767" t="b">
            <v>1</v>
          </cell>
          <cell r="CT767" t="b">
            <v>0</v>
          </cell>
          <cell r="CV767" t="b">
            <v>0</v>
          </cell>
          <cell r="CX767" t="b">
            <v>0</v>
          </cell>
          <cell r="CZ767" t="b">
            <v>0</v>
          </cell>
          <cell r="DB767" t="b">
            <v>0</v>
          </cell>
          <cell r="DD767" t="b">
            <v>0</v>
          </cell>
          <cell r="DF767" t="b">
            <v>0</v>
          </cell>
          <cell r="DH767" t="b">
            <v>0</v>
          </cell>
          <cell r="DJ767" t="b">
            <v>0</v>
          </cell>
          <cell r="DL767" t="b">
            <v>0</v>
          </cell>
          <cell r="DN767" t="b">
            <v>0</v>
          </cell>
          <cell r="DP767" t="b">
            <v>0</v>
          </cell>
          <cell r="DV767">
            <v>0</v>
          </cell>
          <cell r="DX767">
            <v>0</v>
          </cell>
          <cell r="DZ767">
            <v>0</v>
          </cell>
          <cell r="EB767">
            <v>0</v>
          </cell>
          <cell r="ED767">
            <v>0</v>
          </cell>
          <cell r="EF767">
            <v>0</v>
          </cell>
          <cell r="EJ767">
            <v>0</v>
          </cell>
          <cell r="EL767">
            <v>0</v>
          </cell>
          <cell r="EN767">
            <v>0</v>
          </cell>
          <cell r="EP767">
            <v>0</v>
          </cell>
          <cell r="ER767">
            <v>0</v>
          </cell>
          <cell r="ET767">
            <v>0</v>
          </cell>
          <cell r="EX767">
            <v>0</v>
          </cell>
          <cell r="EZ767">
            <v>0</v>
          </cell>
          <cell r="FD767">
            <v>436</v>
          </cell>
          <cell r="FF767">
            <v>299</v>
          </cell>
        </row>
        <row r="768">
          <cell r="A768" t="str">
            <v>SVS3_renoveret</v>
          </cell>
          <cell r="B768" t="str">
            <v>DK-West</v>
          </cell>
          <cell r="G768">
            <v>436</v>
          </cell>
          <cell r="H768">
            <v>299</v>
          </cell>
          <cell r="AK768">
            <v>193.148</v>
          </cell>
          <cell r="AL768">
            <v>779.15882352941162</v>
          </cell>
          <cell r="AN768">
            <v>50.830000000000005</v>
          </cell>
          <cell r="AO768">
            <v>68.364800000000002</v>
          </cell>
          <cell r="AP768">
            <v>10812.800000000001</v>
          </cell>
          <cell r="AQ768">
            <v>61.040000000000006</v>
          </cell>
          <cell r="BG768" t="b">
            <v>1</v>
          </cell>
          <cell r="BO768" t="b">
            <v>0</v>
          </cell>
          <cell r="CA768" t="b">
            <v>0</v>
          </cell>
          <cell r="CB768" t="b">
            <v>0</v>
          </cell>
          <cell r="CD768" t="b">
            <v>0</v>
          </cell>
          <cell r="CE768" t="b">
            <v>0</v>
          </cell>
          <cell r="CG768" t="b">
            <v>0</v>
          </cell>
          <cell r="CH768" t="b">
            <v>0</v>
          </cell>
          <cell r="CP768" t="str">
            <v>ECFL2EXC</v>
          </cell>
          <cell r="CT768" t="b">
            <v>0</v>
          </cell>
          <cell r="CV768" t="b">
            <v>0</v>
          </cell>
          <cell r="CX768" t="b">
            <v>0</v>
          </cell>
          <cell r="CZ768" t="b">
            <v>0</v>
          </cell>
          <cell r="DB768" t="b">
            <v>1</v>
          </cell>
          <cell r="DD768" t="b">
            <v>1</v>
          </cell>
          <cell r="DF768" t="b">
            <v>0</v>
          </cell>
          <cell r="DH768" t="b">
            <v>0</v>
          </cell>
          <cell r="DJ768" t="b">
            <v>0</v>
          </cell>
          <cell r="DL768" t="b">
            <v>0</v>
          </cell>
          <cell r="DN768" t="b">
            <v>1</v>
          </cell>
          <cell r="DP768" t="b">
            <v>1</v>
          </cell>
          <cell r="DV768">
            <v>0</v>
          </cell>
          <cell r="DX768">
            <v>0</v>
          </cell>
          <cell r="DZ768">
            <v>0</v>
          </cell>
          <cell r="EB768">
            <v>0</v>
          </cell>
          <cell r="ED768">
            <v>0</v>
          </cell>
          <cell r="EF768">
            <v>0</v>
          </cell>
          <cell r="EJ768">
            <v>0</v>
          </cell>
          <cell r="EL768">
            <v>0</v>
          </cell>
          <cell r="EN768">
            <v>0</v>
          </cell>
          <cell r="EP768">
            <v>0</v>
          </cell>
          <cell r="ER768">
            <v>0</v>
          </cell>
          <cell r="ET768">
            <v>0</v>
          </cell>
          <cell r="EX768">
            <v>0</v>
          </cell>
          <cell r="EZ768">
            <v>0</v>
          </cell>
          <cell r="FD768">
            <v>0</v>
          </cell>
          <cell r="FF768">
            <v>0</v>
          </cell>
        </row>
        <row r="769">
          <cell r="A769" t="str">
            <v>VarmelagerTVIS</v>
          </cell>
          <cell r="B769" t="str">
            <v>DK-West</v>
          </cell>
          <cell r="G769">
            <v>0</v>
          </cell>
          <cell r="H769">
            <v>186.11111111111111</v>
          </cell>
          <cell r="AK769">
            <v>0</v>
          </cell>
          <cell r="AL769">
            <v>0</v>
          </cell>
          <cell r="AN769">
            <v>0</v>
          </cell>
          <cell r="AO769">
            <v>0</v>
          </cell>
          <cell r="AP769">
            <v>0</v>
          </cell>
          <cell r="AQ769">
            <v>0</v>
          </cell>
          <cell r="BG769" t="b">
            <v>0</v>
          </cell>
          <cell r="BO769" t="b">
            <v>0</v>
          </cell>
          <cell r="CA769" t="b">
            <v>0</v>
          </cell>
          <cell r="CB769" t="b">
            <v>0</v>
          </cell>
          <cell r="CD769" t="b">
            <v>0</v>
          </cell>
          <cell r="CE769" t="b">
            <v>0</v>
          </cell>
          <cell r="CG769" t="b">
            <v>0</v>
          </cell>
          <cell r="CH769" t="b">
            <v>0</v>
          </cell>
          <cell r="CP769">
            <v>0</v>
          </cell>
          <cell r="CT769" t="b">
            <v>0</v>
          </cell>
          <cell r="CV769" t="b">
            <v>0</v>
          </cell>
          <cell r="CX769" t="b">
            <v>0</v>
          </cell>
          <cell r="CZ769" t="b">
            <v>0</v>
          </cell>
          <cell r="DB769" t="b">
            <v>0</v>
          </cell>
          <cell r="DD769" t="b">
            <v>0</v>
          </cell>
          <cell r="DF769" t="b">
            <v>0</v>
          </cell>
          <cell r="DH769" t="b">
            <v>0</v>
          </cell>
          <cell r="DJ769" t="b">
            <v>0</v>
          </cell>
          <cell r="DL769" t="b">
            <v>0</v>
          </cell>
          <cell r="DN769" t="b">
            <v>0</v>
          </cell>
          <cell r="DP769" t="b">
            <v>0</v>
          </cell>
          <cell r="DV769">
            <v>0</v>
          </cell>
          <cell r="DX769">
            <v>0</v>
          </cell>
          <cell r="DZ769">
            <v>0</v>
          </cell>
          <cell r="EB769">
            <v>0</v>
          </cell>
          <cell r="ED769">
            <v>0</v>
          </cell>
          <cell r="EF769">
            <v>0</v>
          </cell>
          <cell r="EJ769">
            <v>0</v>
          </cell>
          <cell r="EL769">
            <v>0</v>
          </cell>
          <cell r="EN769">
            <v>0</v>
          </cell>
          <cell r="EP769">
            <v>0</v>
          </cell>
          <cell r="ER769">
            <v>0</v>
          </cell>
          <cell r="ET769">
            <v>0</v>
          </cell>
          <cell r="EX769">
            <v>0</v>
          </cell>
          <cell r="EZ769">
            <v>0</v>
          </cell>
          <cell r="FD769">
            <v>0</v>
          </cell>
          <cell r="FF769">
            <v>0</v>
          </cell>
        </row>
        <row r="770">
          <cell r="A770" t="str">
            <v>ElkedelTVIS</v>
          </cell>
          <cell r="B770" t="str">
            <v>DK-West</v>
          </cell>
          <cell r="G770" t="e">
            <v>#VALUE!</v>
          </cell>
          <cell r="H770">
            <v>74.75</v>
          </cell>
          <cell r="AK770">
            <v>0</v>
          </cell>
          <cell r="AL770">
            <v>0</v>
          </cell>
          <cell r="AN770">
            <v>0</v>
          </cell>
          <cell r="AO770">
            <v>0</v>
          </cell>
          <cell r="AP770">
            <v>0</v>
          </cell>
          <cell r="AQ770">
            <v>0</v>
          </cell>
          <cell r="BG770" t="b">
            <v>0</v>
          </cell>
          <cell r="BO770" t="b">
            <v>0</v>
          </cell>
          <cell r="CA770" t="b">
            <v>0</v>
          </cell>
          <cell r="CB770" t="b">
            <v>0</v>
          </cell>
          <cell r="CD770" t="b">
            <v>0</v>
          </cell>
          <cell r="CE770" t="b">
            <v>0</v>
          </cell>
          <cell r="CG770" t="b">
            <v>0</v>
          </cell>
          <cell r="CH770" t="b">
            <v>0</v>
          </cell>
          <cell r="CP770">
            <v>0</v>
          </cell>
          <cell r="CT770" t="b">
            <v>0</v>
          </cell>
          <cell r="CV770" t="b">
            <v>0</v>
          </cell>
          <cell r="CX770" t="b">
            <v>0</v>
          </cell>
          <cell r="CZ770" t="b">
            <v>0</v>
          </cell>
          <cell r="DB770" t="b">
            <v>0</v>
          </cell>
          <cell r="DD770" t="b">
            <v>0</v>
          </cell>
          <cell r="DF770" t="b">
            <v>0</v>
          </cell>
          <cell r="DH770" t="b">
            <v>0</v>
          </cell>
          <cell r="DJ770" t="b">
            <v>0</v>
          </cell>
          <cell r="DL770" t="b">
            <v>0</v>
          </cell>
          <cell r="DN770" t="b">
            <v>0</v>
          </cell>
          <cell r="DP770" t="b">
            <v>0</v>
          </cell>
          <cell r="DV770">
            <v>0</v>
          </cell>
          <cell r="DX770">
            <v>0</v>
          </cell>
          <cell r="DZ770">
            <v>0</v>
          </cell>
          <cell r="EB770">
            <v>0</v>
          </cell>
          <cell r="ED770">
            <v>0</v>
          </cell>
          <cell r="EF770">
            <v>0</v>
          </cell>
          <cell r="EJ770">
            <v>0</v>
          </cell>
          <cell r="EL770">
            <v>0</v>
          </cell>
          <cell r="EN770">
            <v>0</v>
          </cell>
          <cell r="EP770">
            <v>0</v>
          </cell>
          <cell r="ER770">
            <v>0</v>
          </cell>
          <cell r="ET770">
            <v>0</v>
          </cell>
          <cell r="EX770">
            <v>0</v>
          </cell>
          <cell r="EZ770">
            <v>0</v>
          </cell>
          <cell r="FD770">
            <v>0</v>
          </cell>
          <cell r="FF770">
            <v>0</v>
          </cell>
        </row>
        <row r="771">
          <cell r="A771" t="str">
            <v>KedlerViborg</v>
          </cell>
          <cell r="B771" t="str">
            <v>DK-West</v>
          </cell>
          <cell r="G771">
            <v>0</v>
          </cell>
          <cell r="H771">
            <v>88.9</v>
          </cell>
          <cell r="AK771">
            <v>0</v>
          </cell>
          <cell r="AL771">
            <v>87.210900000000009</v>
          </cell>
          <cell r="AN771">
            <v>0</v>
          </cell>
          <cell r="AO771">
            <v>0</v>
          </cell>
          <cell r="AP771">
            <v>960.12000000000012</v>
          </cell>
          <cell r="AQ771">
            <v>0</v>
          </cell>
          <cell r="BG771" t="b">
            <v>1</v>
          </cell>
          <cell r="BO771" t="b">
            <v>0</v>
          </cell>
          <cell r="CA771" t="b">
            <v>0</v>
          </cell>
          <cell r="CB771" t="b">
            <v>0</v>
          </cell>
          <cell r="CD771" t="b">
            <v>0</v>
          </cell>
          <cell r="CE771" t="b">
            <v>0</v>
          </cell>
          <cell r="CG771" t="b">
            <v>0</v>
          </cell>
          <cell r="CH771" t="b">
            <v>0</v>
          </cell>
          <cell r="CP771" t="str">
            <v>EHGASBOD</v>
          </cell>
          <cell r="CT771" t="b">
            <v>0</v>
          </cell>
          <cell r="CV771" t="b">
            <v>0</v>
          </cell>
          <cell r="CX771" t="b">
            <v>0</v>
          </cell>
          <cell r="CZ771" t="b">
            <v>0</v>
          </cell>
          <cell r="DB771" t="b">
            <v>0</v>
          </cell>
          <cell r="DD771" t="b">
            <v>0</v>
          </cell>
          <cell r="DF771" t="b">
            <v>0</v>
          </cell>
          <cell r="DH771" t="b">
            <v>0</v>
          </cell>
          <cell r="DJ771" t="b">
            <v>0</v>
          </cell>
          <cell r="DL771" t="b">
            <v>0</v>
          </cell>
          <cell r="DN771" t="b">
            <v>0</v>
          </cell>
          <cell r="DP771" t="b">
            <v>0</v>
          </cell>
          <cell r="DV771">
            <v>0</v>
          </cell>
          <cell r="DX771">
            <v>0</v>
          </cell>
          <cell r="DZ771">
            <v>0</v>
          </cell>
          <cell r="EB771">
            <v>0</v>
          </cell>
          <cell r="ED771">
            <v>0</v>
          </cell>
          <cell r="EF771">
            <v>0</v>
          </cell>
          <cell r="EJ771">
            <v>0</v>
          </cell>
          <cell r="EL771">
            <v>0</v>
          </cell>
          <cell r="EN771">
            <v>0</v>
          </cell>
          <cell r="EP771">
            <v>0</v>
          </cell>
          <cell r="ER771">
            <v>0</v>
          </cell>
          <cell r="ET771">
            <v>0</v>
          </cell>
          <cell r="EX771">
            <v>0</v>
          </cell>
          <cell r="EZ771">
            <v>0</v>
          </cell>
          <cell r="FD771">
            <v>0</v>
          </cell>
          <cell r="FF771">
            <v>0</v>
          </cell>
        </row>
        <row r="772">
          <cell r="A772" t="str">
            <v>KedlerViborg</v>
          </cell>
          <cell r="B772" t="str">
            <v>DK-West</v>
          </cell>
          <cell r="G772">
            <v>0</v>
          </cell>
          <cell r="H772">
            <v>88.9</v>
          </cell>
          <cell r="AK772">
            <v>0</v>
          </cell>
          <cell r="AL772">
            <v>87.210900000000009</v>
          </cell>
          <cell r="AN772">
            <v>0</v>
          </cell>
          <cell r="AO772">
            <v>0</v>
          </cell>
          <cell r="AP772">
            <v>960.12000000000012</v>
          </cell>
          <cell r="AQ772">
            <v>0</v>
          </cell>
          <cell r="BG772" t="b">
            <v>1</v>
          </cell>
          <cell r="BO772" t="b">
            <v>1</v>
          </cell>
          <cell r="CA772" t="b">
            <v>0</v>
          </cell>
          <cell r="CB772" t="b">
            <v>1</v>
          </cell>
          <cell r="CD772" t="b">
            <v>0</v>
          </cell>
          <cell r="CE772" t="b">
            <v>0</v>
          </cell>
          <cell r="CG772" t="b">
            <v>0</v>
          </cell>
          <cell r="CH772" t="b">
            <v>0</v>
          </cell>
          <cell r="CP772" t="str">
            <v>EHGASBOD</v>
          </cell>
          <cell r="CT772" t="b">
            <v>0</v>
          </cell>
          <cell r="CV772" t="b">
            <v>0</v>
          </cell>
          <cell r="CX772" t="b">
            <v>0</v>
          </cell>
          <cell r="CZ772" t="b">
            <v>0</v>
          </cell>
          <cell r="DB772" t="b">
            <v>0</v>
          </cell>
          <cell r="DD772" t="b">
            <v>0</v>
          </cell>
          <cell r="DF772" t="b">
            <v>1</v>
          </cell>
          <cell r="DH772" t="b">
            <v>1</v>
          </cell>
          <cell r="DJ772" t="b">
            <v>1</v>
          </cell>
          <cell r="DL772" t="b">
            <v>1</v>
          </cell>
          <cell r="DN772" t="b">
            <v>0</v>
          </cell>
          <cell r="DP772" t="b">
            <v>0</v>
          </cell>
          <cell r="DV772">
            <v>0</v>
          </cell>
          <cell r="DX772">
            <v>0</v>
          </cell>
          <cell r="DZ772">
            <v>0</v>
          </cell>
          <cell r="EB772">
            <v>0</v>
          </cell>
          <cell r="ED772">
            <v>0</v>
          </cell>
          <cell r="EF772">
            <v>0</v>
          </cell>
          <cell r="EJ772">
            <v>88.9</v>
          </cell>
          <cell r="EL772">
            <v>88.9</v>
          </cell>
          <cell r="EN772">
            <v>88.9</v>
          </cell>
          <cell r="EP772">
            <v>88.9</v>
          </cell>
          <cell r="ER772">
            <v>0</v>
          </cell>
          <cell r="ET772">
            <v>0</v>
          </cell>
          <cell r="EX772">
            <v>0</v>
          </cell>
          <cell r="EZ772">
            <v>0</v>
          </cell>
          <cell r="FD772">
            <v>0</v>
          </cell>
          <cell r="FF772">
            <v>0</v>
          </cell>
        </row>
        <row r="773">
          <cell r="A773" t="str">
            <v>REVASlossepladsgas</v>
          </cell>
          <cell r="B773" t="str">
            <v>DK-West</v>
          </cell>
          <cell r="G773">
            <v>0.37</v>
          </cell>
          <cell r="H773">
            <v>0.54</v>
          </cell>
          <cell r="AK773">
            <v>9.0256408779660069E-2</v>
          </cell>
          <cell r="AL773">
            <v>0.19224812856208093</v>
          </cell>
          <cell r="AN773">
            <v>0</v>
          </cell>
          <cell r="AO773">
            <v>3.6999999999999998E-2</v>
          </cell>
          <cell r="AP773">
            <v>11.1</v>
          </cell>
          <cell r="AQ773">
            <v>3.6999999999999998E-2</v>
          </cell>
          <cell r="BG773" t="b">
            <v>1</v>
          </cell>
          <cell r="BO773" t="b">
            <v>1</v>
          </cell>
          <cell r="CA773" t="b">
            <v>1</v>
          </cell>
          <cell r="CB773" t="b">
            <v>1</v>
          </cell>
          <cell r="CD773" t="b">
            <v>0</v>
          </cell>
          <cell r="CE773" t="b">
            <v>0</v>
          </cell>
          <cell r="CG773" t="b">
            <v>0</v>
          </cell>
          <cell r="CH773" t="b">
            <v>0</v>
          </cell>
          <cell r="CP773" t="str">
            <v>ECBGAEND</v>
          </cell>
          <cell r="CT773" t="b">
            <v>1</v>
          </cell>
          <cell r="CV773" t="b">
            <v>1</v>
          </cell>
          <cell r="CX773" t="b">
            <v>1</v>
          </cell>
          <cell r="CZ773" t="b">
            <v>1</v>
          </cell>
          <cell r="DB773" t="b">
            <v>0</v>
          </cell>
          <cell r="DD773" t="b">
            <v>0</v>
          </cell>
          <cell r="DF773" t="b">
            <v>1</v>
          </cell>
          <cell r="DH773" t="b">
            <v>1</v>
          </cell>
          <cell r="DJ773" t="b">
            <v>1</v>
          </cell>
          <cell r="DL773" t="b">
            <v>1</v>
          </cell>
          <cell r="DN773" t="b">
            <v>0</v>
          </cell>
          <cell r="DP773" t="b">
            <v>0</v>
          </cell>
          <cell r="DV773">
            <v>0.37</v>
          </cell>
          <cell r="DX773">
            <v>0.37</v>
          </cell>
          <cell r="DZ773">
            <v>0.37</v>
          </cell>
          <cell r="EB773">
            <v>0.37</v>
          </cell>
          <cell r="ED773">
            <v>0</v>
          </cell>
          <cell r="EF773">
            <v>0</v>
          </cell>
          <cell r="EJ773">
            <v>0.54</v>
          </cell>
          <cell r="EL773">
            <v>0.54</v>
          </cell>
          <cell r="EN773">
            <v>0.54</v>
          </cell>
          <cell r="EP773">
            <v>0.54</v>
          </cell>
          <cell r="ER773">
            <v>0</v>
          </cell>
          <cell r="ET773">
            <v>0</v>
          </cell>
          <cell r="EX773">
            <v>0</v>
          </cell>
          <cell r="EZ773">
            <v>0</v>
          </cell>
          <cell r="FD773">
            <v>0</v>
          </cell>
          <cell r="FF773">
            <v>0</v>
          </cell>
        </row>
        <row r="774">
          <cell r="A774" t="str">
            <v>ViborgKV</v>
          </cell>
          <cell r="B774" t="str">
            <v>DK-West</v>
          </cell>
          <cell r="G774">
            <v>57</v>
          </cell>
          <cell r="H774">
            <v>59.128630705394194</v>
          </cell>
          <cell r="AK774">
            <v>24.452999999999999</v>
          </cell>
          <cell r="AL774">
            <v>26.313467398977291</v>
          </cell>
          <cell r="AN774">
            <v>0</v>
          </cell>
          <cell r="AO774">
            <v>4.5600000000000005</v>
          </cell>
          <cell r="AP774">
            <v>570</v>
          </cell>
          <cell r="AQ774">
            <v>5.7</v>
          </cell>
          <cell r="BG774" t="b">
            <v>1</v>
          </cell>
          <cell r="BO774" t="b">
            <v>0</v>
          </cell>
          <cell r="CA774" t="b">
            <v>0</v>
          </cell>
          <cell r="CB774" t="b">
            <v>0</v>
          </cell>
          <cell r="CD774" t="b">
            <v>0</v>
          </cell>
          <cell r="CE774" t="b">
            <v>0</v>
          </cell>
          <cell r="CG774" t="b">
            <v>0</v>
          </cell>
          <cell r="CH774" t="b">
            <v>0</v>
          </cell>
          <cell r="CP774" t="str">
            <v>ECGASGTD</v>
          </cell>
          <cell r="CT774" t="b">
            <v>0</v>
          </cell>
          <cell r="CV774" t="b">
            <v>0</v>
          </cell>
          <cell r="CX774" t="b">
            <v>0</v>
          </cell>
          <cell r="CZ774" t="b">
            <v>0</v>
          </cell>
          <cell r="DB774" t="b">
            <v>0</v>
          </cell>
          <cell r="DD774" t="b">
            <v>0</v>
          </cell>
          <cell r="DF774" t="b">
            <v>0</v>
          </cell>
          <cell r="DH774" t="b">
            <v>0</v>
          </cell>
          <cell r="DJ774" t="b">
            <v>0</v>
          </cell>
          <cell r="DL774" t="b">
            <v>0</v>
          </cell>
          <cell r="DN774" t="b">
            <v>0</v>
          </cell>
          <cell r="DP774" t="b">
            <v>0</v>
          </cell>
          <cell r="DV774">
            <v>0</v>
          </cell>
          <cell r="DX774">
            <v>0</v>
          </cell>
          <cell r="DZ774">
            <v>0</v>
          </cell>
          <cell r="EB774">
            <v>0</v>
          </cell>
          <cell r="ED774">
            <v>0</v>
          </cell>
          <cell r="EF774">
            <v>0</v>
          </cell>
          <cell r="EJ774">
            <v>0</v>
          </cell>
          <cell r="EL774">
            <v>0</v>
          </cell>
          <cell r="EN774">
            <v>0</v>
          </cell>
          <cell r="EP774">
            <v>0</v>
          </cell>
          <cell r="ER774">
            <v>0</v>
          </cell>
          <cell r="ET774">
            <v>0</v>
          </cell>
          <cell r="EX774">
            <v>0</v>
          </cell>
          <cell r="EZ774">
            <v>0</v>
          </cell>
          <cell r="FD774">
            <v>0</v>
          </cell>
          <cell r="FF774">
            <v>0</v>
          </cell>
        </row>
        <row r="775">
          <cell r="A775" t="str">
            <v>ViborgKV</v>
          </cell>
          <cell r="B775" t="str">
            <v>DK-West</v>
          </cell>
          <cell r="G775">
            <v>57</v>
          </cell>
          <cell r="H775">
            <v>59.128630705394194</v>
          </cell>
          <cell r="AK775">
            <v>24.452999999999999</v>
          </cell>
          <cell r="AL775">
            <v>26.313467398977291</v>
          </cell>
          <cell r="AN775">
            <v>0</v>
          </cell>
          <cell r="AO775">
            <v>4.5600000000000005</v>
          </cell>
          <cell r="AP775">
            <v>570</v>
          </cell>
          <cell r="AQ775">
            <v>5.7</v>
          </cell>
          <cell r="BG775" t="b">
            <v>1</v>
          </cell>
          <cell r="BO775" t="b">
            <v>0</v>
          </cell>
          <cell r="CA775" t="b">
            <v>0</v>
          </cell>
          <cell r="CB775" t="b">
            <v>0</v>
          </cell>
          <cell r="CD775" t="b">
            <v>0</v>
          </cell>
          <cell r="CE775" t="b">
            <v>0</v>
          </cell>
          <cell r="CG775" t="b">
            <v>0</v>
          </cell>
          <cell r="CH775" t="b">
            <v>0</v>
          </cell>
          <cell r="CP775" t="str">
            <v>ECGASGTD</v>
          </cell>
          <cell r="CT775" t="b">
            <v>0</v>
          </cell>
          <cell r="CV775" t="b">
            <v>0</v>
          </cell>
          <cell r="CX775" t="b">
            <v>0</v>
          </cell>
          <cell r="CZ775" t="b">
            <v>0</v>
          </cell>
          <cell r="DB775" t="b">
            <v>0</v>
          </cell>
          <cell r="DD775" t="b">
            <v>0</v>
          </cell>
          <cell r="DF775" t="b">
            <v>0</v>
          </cell>
          <cell r="DH775" t="b">
            <v>0</v>
          </cell>
          <cell r="DJ775" t="b">
            <v>0</v>
          </cell>
          <cell r="DL775" t="b">
            <v>0</v>
          </cell>
          <cell r="DN775" t="b">
            <v>0</v>
          </cell>
          <cell r="DP775" t="b">
            <v>0</v>
          </cell>
          <cell r="DV775">
            <v>0</v>
          </cell>
          <cell r="DX775">
            <v>0</v>
          </cell>
          <cell r="DZ775">
            <v>0</v>
          </cell>
          <cell r="EB775">
            <v>0</v>
          </cell>
          <cell r="ED775">
            <v>0</v>
          </cell>
          <cell r="EF775">
            <v>0</v>
          </cell>
          <cell r="EJ775">
            <v>0</v>
          </cell>
          <cell r="EL775">
            <v>0</v>
          </cell>
          <cell r="EN775">
            <v>0</v>
          </cell>
          <cell r="EP775">
            <v>0</v>
          </cell>
          <cell r="ER775">
            <v>0</v>
          </cell>
          <cell r="ET775">
            <v>0</v>
          </cell>
          <cell r="EX775">
            <v>0</v>
          </cell>
          <cell r="EZ775">
            <v>0</v>
          </cell>
          <cell r="FD775">
            <v>0</v>
          </cell>
          <cell r="FF775">
            <v>0</v>
          </cell>
        </row>
        <row r="776">
          <cell r="A776" t="str">
            <v>ViborgKV</v>
          </cell>
          <cell r="B776" t="str">
            <v>DK-West</v>
          </cell>
          <cell r="G776">
            <v>57</v>
          </cell>
          <cell r="H776">
            <v>59.128630705394194</v>
          </cell>
          <cell r="AK776">
            <v>24.452999999999999</v>
          </cell>
          <cell r="AL776">
            <v>26.313467398977291</v>
          </cell>
          <cell r="AN776">
            <v>0</v>
          </cell>
          <cell r="AO776">
            <v>4.5600000000000005</v>
          </cell>
          <cell r="AP776">
            <v>570</v>
          </cell>
          <cell r="AQ776">
            <v>5.7</v>
          </cell>
          <cell r="BG776" t="b">
            <v>1</v>
          </cell>
          <cell r="BO776" t="b">
            <v>1</v>
          </cell>
          <cell r="CA776" t="b">
            <v>1</v>
          </cell>
          <cell r="CB776" t="b">
            <v>1</v>
          </cell>
          <cell r="CD776" t="b">
            <v>0</v>
          </cell>
          <cell r="CE776" t="b">
            <v>0</v>
          </cell>
          <cell r="CG776" t="b">
            <v>0</v>
          </cell>
          <cell r="CH776" t="b">
            <v>0</v>
          </cell>
          <cell r="CP776" t="str">
            <v>ECGASGTD</v>
          </cell>
          <cell r="CT776" t="b">
            <v>1</v>
          </cell>
          <cell r="CV776" t="b">
            <v>0</v>
          </cell>
          <cell r="CX776" t="b">
            <v>0</v>
          </cell>
          <cell r="CZ776" t="b">
            <v>0</v>
          </cell>
          <cell r="DB776" t="b">
            <v>0</v>
          </cell>
          <cell r="DD776" t="b">
            <v>0</v>
          </cell>
          <cell r="DF776" t="b">
            <v>1</v>
          </cell>
          <cell r="DH776" t="b">
            <v>0</v>
          </cell>
          <cell r="DJ776" t="b">
            <v>0</v>
          </cell>
          <cell r="DL776" t="b">
            <v>0</v>
          </cell>
          <cell r="DN776" t="b">
            <v>0</v>
          </cell>
          <cell r="DP776" t="b">
            <v>0</v>
          </cell>
          <cell r="DV776">
            <v>57</v>
          </cell>
          <cell r="DX776">
            <v>0</v>
          </cell>
          <cell r="DZ776">
            <v>0</v>
          </cell>
          <cell r="EB776">
            <v>0</v>
          </cell>
          <cell r="ED776">
            <v>0</v>
          </cell>
          <cell r="EF776">
            <v>0</v>
          </cell>
          <cell r="EJ776">
            <v>59.128630705394194</v>
          </cell>
          <cell r="EL776">
            <v>0</v>
          </cell>
          <cell r="EN776">
            <v>0</v>
          </cell>
          <cell r="EP776">
            <v>0</v>
          </cell>
          <cell r="ER776">
            <v>0</v>
          </cell>
          <cell r="ET776">
            <v>0</v>
          </cell>
          <cell r="EX776">
            <v>0</v>
          </cell>
          <cell r="EZ776">
            <v>0</v>
          </cell>
          <cell r="FD776">
            <v>0</v>
          </cell>
          <cell r="FF776">
            <v>0</v>
          </cell>
        </row>
        <row r="777">
          <cell r="A777" t="str">
            <v>ViborgKV</v>
          </cell>
          <cell r="B777" t="str">
            <v>DK-West</v>
          </cell>
          <cell r="G777">
            <v>57</v>
          </cell>
          <cell r="H777">
            <v>59.128630705394194</v>
          </cell>
          <cell r="AK777">
            <v>24.452999999999999</v>
          </cell>
          <cell r="AL777">
            <v>26.313467398977291</v>
          </cell>
          <cell r="AN777">
            <v>0</v>
          </cell>
          <cell r="AO777">
            <v>4.5600000000000005</v>
          </cell>
          <cell r="AP777">
            <v>570</v>
          </cell>
          <cell r="AQ777">
            <v>5.7</v>
          </cell>
          <cell r="BG777" t="b">
            <v>1</v>
          </cell>
          <cell r="BO777" t="b">
            <v>0</v>
          </cell>
          <cell r="CA777" t="b">
            <v>0</v>
          </cell>
          <cell r="CB777" t="b">
            <v>0</v>
          </cell>
          <cell r="CD777" t="b">
            <v>1</v>
          </cell>
          <cell r="CE777" t="b">
            <v>1</v>
          </cell>
          <cell r="CG777" t="b">
            <v>0</v>
          </cell>
          <cell r="CH777" t="b">
            <v>0</v>
          </cell>
          <cell r="CT777" t="b">
            <v>0</v>
          </cell>
          <cell r="CV777" t="b">
            <v>0</v>
          </cell>
          <cell r="CX777" t="b">
            <v>0</v>
          </cell>
          <cell r="CZ777" t="b">
            <v>0</v>
          </cell>
          <cell r="DB777" t="b">
            <v>0</v>
          </cell>
          <cell r="DD777" t="b">
            <v>0</v>
          </cell>
          <cell r="DF777" t="b">
            <v>0</v>
          </cell>
          <cell r="DH777" t="b">
            <v>0</v>
          </cell>
          <cell r="DJ777" t="b">
            <v>0</v>
          </cell>
          <cell r="DL777" t="b">
            <v>0</v>
          </cell>
          <cell r="DN777" t="b">
            <v>0</v>
          </cell>
          <cell r="DP777" t="b">
            <v>0</v>
          </cell>
          <cell r="DV777">
            <v>0</v>
          </cell>
          <cell r="DX777">
            <v>0</v>
          </cell>
          <cell r="DZ777">
            <v>0</v>
          </cell>
          <cell r="EB777">
            <v>0</v>
          </cell>
          <cell r="ED777">
            <v>0</v>
          </cell>
          <cell r="EF777">
            <v>0</v>
          </cell>
          <cell r="EJ777">
            <v>0</v>
          </cell>
          <cell r="EL777">
            <v>0</v>
          </cell>
          <cell r="EN777">
            <v>0</v>
          </cell>
          <cell r="EP777">
            <v>0</v>
          </cell>
          <cell r="ER777">
            <v>0</v>
          </cell>
          <cell r="ET777">
            <v>0</v>
          </cell>
          <cell r="EX777">
            <v>57</v>
          </cell>
          <cell r="EZ777">
            <v>59.128630705394194</v>
          </cell>
          <cell r="FD777">
            <v>0</v>
          </cell>
          <cell r="FF777">
            <v>0</v>
          </cell>
        </row>
        <row r="778">
          <cell r="A778" t="str">
            <v>ViborgKV2</v>
          </cell>
          <cell r="B778" t="str">
            <v>DK-West</v>
          </cell>
          <cell r="G778">
            <v>57</v>
          </cell>
          <cell r="H778">
            <v>41.911764705882348</v>
          </cell>
          <cell r="AK778">
            <v>28.158000000000001</v>
          </cell>
          <cell r="AL778">
            <v>15.223832179930794</v>
          </cell>
          <cell r="AN778">
            <v>0</v>
          </cell>
          <cell r="AO778">
            <v>4.5600000000000005</v>
          </cell>
          <cell r="AP778">
            <v>570</v>
          </cell>
          <cell r="AQ778">
            <v>5.7</v>
          </cell>
          <cell r="BG778" t="b">
            <v>1</v>
          </cell>
          <cell r="BO778" t="b">
            <v>0</v>
          </cell>
          <cell r="CA778" t="b">
            <v>0</v>
          </cell>
          <cell r="CB778" t="b">
            <v>0</v>
          </cell>
          <cell r="CD778" t="b">
            <v>0</v>
          </cell>
          <cell r="CE778" t="b">
            <v>0</v>
          </cell>
          <cell r="CG778" t="b">
            <v>0</v>
          </cell>
          <cell r="CH778" t="b">
            <v>0</v>
          </cell>
          <cell r="CP778" t="str">
            <v>ECGASGTD</v>
          </cell>
          <cell r="CT778" t="b">
            <v>0</v>
          </cell>
          <cell r="CV778" t="b">
            <v>1</v>
          </cell>
          <cell r="CX778" t="b">
            <v>1</v>
          </cell>
          <cell r="CZ778" t="b">
            <v>1</v>
          </cell>
          <cell r="DB778" t="b">
            <v>1</v>
          </cell>
          <cell r="DD778" t="b">
            <v>0</v>
          </cell>
          <cell r="DF778" t="b">
            <v>0</v>
          </cell>
          <cell r="DH778" t="b">
            <v>1</v>
          </cell>
          <cell r="DJ778" t="b">
            <v>1</v>
          </cell>
          <cell r="DL778" t="b">
            <v>1</v>
          </cell>
          <cell r="DN778" t="b">
            <v>1</v>
          </cell>
          <cell r="DP778" t="b">
            <v>0</v>
          </cell>
          <cell r="DV778">
            <v>0</v>
          </cell>
          <cell r="DX778">
            <v>0</v>
          </cell>
          <cell r="DZ778">
            <v>0</v>
          </cell>
          <cell r="EB778">
            <v>0</v>
          </cell>
          <cell r="ED778">
            <v>0</v>
          </cell>
          <cell r="EF778">
            <v>0</v>
          </cell>
          <cell r="EJ778">
            <v>0</v>
          </cell>
          <cell r="EL778">
            <v>0</v>
          </cell>
          <cell r="EN778">
            <v>0</v>
          </cell>
          <cell r="EP778">
            <v>0</v>
          </cell>
          <cell r="ER778">
            <v>0</v>
          </cell>
          <cell r="ET778">
            <v>0</v>
          </cell>
          <cell r="EX778">
            <v>0</v>
          </cell>
          <cell r="EZ778">
            <v>0</v>
          </cell>
          <cell r="FD778">
            <v>0</v>
          </cell>
          <cell r="FF778">
            <v>0</v>
          </cell>
        </row>
        <row r="779">
          <cell r="A779" t="str">
            <v>VarmelagerViborg</v>
          </cell>
          <cell r="B779" t="str">
            <v>DK-West</v>
          </cell>
          <cell r="G779">
            <v>0</v>
          </cell>
          <cell r="H779">
            <v>85.5</v>
          </cell>
          <cell r="AK779">
            <v>0</v>
          </cell>
          <cell r="AL779">
            <v>0</v>
          </cell>
          <cell r="AN779">
            <v>0</v>
          </cell>
          <cell r="AO779">
            <v>0</v>
          </cell>
          <cell r="AP779">
            <v>0</v>
          </cell>
          <cell r="AQ779">
            <v>0</v>
          </cell>
          <cell r="BG779" t="b">
            <v>0</v>
          </cell>
          <cell r="BO779" t="b">
            <v>0</v>
          </cell>
          <cell r="CA779" t="b">
            <v>0</v>
          </cell>
          <cell r="CB779" t="b">
            <v>0</v>
          </cell>
          <cell r="CD779" t="b">
            <v>0</v>
          </cell>
          <cell r="CE779" t="b">
            <v>0</v>
          </cell>
          <cell r="CG779" t="b">
            <v>0</v>
          </cell>
          <cell r="CH779" t="b">
            <v>0</v>
          </cell>
          <cell r="CP779">
            <v>0</v>
          </cell>
          <cell r="CT779" t="b">
            <v>0</v>
          </cell>
          <cell r="CV779" t="b">
            <v>0</v>
          </cell>
          <cell r="CX779" t="b">
            <v>0</v>
          </cell>
          <cell r="CZ779" t="b">
            <v>0</v>
          </cell>
          <cell r="DB779" t="b">
            <v>0</v>
          </cell>
          <cell r="DD779" t="b">
            <v>0</v>
          </cell>
          <cell r="DF779" t="b">
            <v>0</v>
          </cell>
          <cell r="DH779" t="b">
            <v>0</v>
          </cell>
          <cell r="DJ779" t="b">
            <v>0</v>
          </cell>
          <cell r="DL779" t="b">
            <v>0</v>
          </cell>
          <cell r="DN779" t="b">
            <v>0</v>
          </cell>
          <cell r="DP779" t="b">
            <v>0</v>
          </cell>
          <cell r="DV779">
            <v>0</v>
          </cell>
          <cell r="DX779">
            <v>0</v>
          </cell>
          <cell r="DZ779">
            <v>0</v>
          </cell>
          <cell r="EB779">
            <v>0</v>
          </cell>
          <cell r="ED779">
            <v>0</v>
          </cell>
          <cell r="EF779">
            <v>0</v>
          </cell>
          <cell r="EJ779">
            <v>0</v>
          </cell>
          <cell r="EL779">
            <v>0</v>
          </cell>
          <cell r="EN779">
            <v>0</v>
          </cell>
          <cell r="EP779">
            <v>0</v>
          </cell>
          <cell r="ER779">
            <v>0</v>
          </cell>
          <cell r="ET779">
            <v>0</v>
          </cell>
          <cell r="EX779">
            <v>0</v>
          </cell>
          <cell r="EZ779">
            <v>0</v>
          </cell>
          <cell r="FD779">
            <v>0</v>
          </cell>
          <cell r="FF779">
            <v>0</v>
          </cell>
        </row>
        <row r="780">
          <cell r="A780" t="str">
            <v>ElkedelViborg</v>
          </cell>
          <cell r="B780" t="str">
            <v>DK-West</v>
          </cell>
          <cell r="G780" t="e">
            <v>#VALUE!</v>
          </cell>
          <cell r="H780">
            <v>14.782157676348548</v>
          </cell>
          <cell r="AK780">
            <v>0</v>
          </cell>
          <cell r="AL780">
            <v>0</v>
          </cell>
          <cell r="AN780">
            <v>0</v>
          </cell>
          <cell r="AO780">
            <v>0</v>
          </cell>
          <cell r="AP780">
            <v>0</v>
          </cell>
          <cell r="AQ780">
            <v>0</v>
          </cell>
          <cell r="BG780" t="b">
            <v>0</v>
          </cell>
          <cell r="BO780" t="b">
            <v>0</v>
          </cell>
          <cell r="CA780" t="b">
            <v>0</v>
          </cell>
          <cell r="CB780" t="b">
            <v>0</v>
          </cell>
          <cell r="CD780" t="b">
            <v>0</v>
          </cell>
          <cell r="CE780" t="b">
            <v>0</v>
          </cell>
          <cell r="CG780" t="b">
            <v>0</v>
          </cell>
          <cell r="CH780" t="b">
            <v>0</v>
          </cell>
          <cell r="CP780">
            <v>0</v>
          </cell>
          <cell r="CT780" t="b">
            <v>0</v>
          </cell>
          <cell r="CV780" t="b">
            <v>0</v>
          </cell>
          <cell r="CX780" t="b">
            <v>0</v>
          </cell>
          <cell r="CZ780" t="b">
            <v>0</v>
          </cell>
          <cell r="DB780" t="b">
            <v>0</v>
          </cell>
          <cell r="DD780" t="b">
            <v>0</v>
          </cell>
          <cell r="DF780" t="b">
            <v>0</v>
          </cell>
          <cell r="DH780" t="b">
            <v>0</v>
          </cell>
          <cell r="DJ780" t="b">
            <v>0</v>
          </cell>
          <cell r="DL780" t="b">
            <v>0</v>
          </cell>
          <cell r="DN780" t="b">
            <v>0</v>
          </cell>
          <cell r="DP780" t="b">
            <v>0</v>
          </cell>
          <cell r="DV780">
            <v>0</v>
          </cell>
          <cell r="DX780">
            <v>0</v>
          </cell>
          <cell r="DZ780">
            <v>0</v>
          </cell>
          <cell r="EB780">
            <v>0</v>
          </cell>
          <cell r="ED780">
            <v>0</v>
          </cell>
          <cell r="EF780">
            <v>0</v>
          </cell>
          <cell r="EJ780">
            <v>0</v>
          </cell>
          <cell r="EL780">
            <v>0</v>
          </cell>
          <cell r="EN780">
            <v>0</v>
          </cell>
          <cell r="EP780">
            <v>0</v>
          </cell>
          <cell r="ER780">
            <v>0</v>
          </cell>
          <cell r="ET780">
            <v>0</v>
          </cell>
          <cell r="EX780">
            <v>0</v>
          </cell>
          <cell r="EZ780">
            <v>0</v>
          </cell>
          <cell r="FD780">
            <v>0</v>
          </cell>
          <cell r="FF780">
            <v>0</v>
          </cell>
        </row>
        <row r="781">
          <cell r="A781" t="str">
            <v>KedlerÅbenrå</v>
          </cell>
          <cell r="B781" t="str">
            <v>DK-West</v>
          </cell>
          <cell r="G781">
            <v>0</v>
          </cell>
          <cell r="H781">
            <v>77.900000000000006</v>
          </cell>
          <cell r="AK781">
            <v>0</v>
          </cell>
          <cell r="AL781">
            <v>69.253100000000003</v>
          </cell>
          <cell r="AN781">
            <v>0</v>
          </cell>
          <cell r="AO781">
            <v>0</v>
          </cell>
          <cell r="AP781">
            <v>1230.8200000000002</v>
          </cell>
          <cell r="AQ781">
            <v>0</v>
          </cell>
          <cell r="BG781" t="b">
            <v>1</v>
          </cell>
          <cell r="BO781" t="b">
            <v>0</v>
          </cell>
          <cell r="CA781" t="b">
            <v>0</v>
          </cell>
          <cell r="CB781" t="b">
            <v>0</v>
          </cell>
          <cell r="CD781" t="b">
            <v>0</v>
          </cell>
          <cell r="CE781" t="b">
            <v>0</v>
          </cell>
          <cell r="CG781" t="b">
            <v>0</v>
          </cell>
          <cell r="CH781" t="b">
            <v>0</v>
          </cell>
          <cell r="CP781" t="str">
            <v>EHHFOBOC</v>
          </cell>
          <cell r="CT781" t="b">
            <v>0</v>
          </cell>
          <cell r="CV781" t="b">
            <v>0</v>
          </cell>
          <cell r="CX781" t="b">
            <v>0</v>
          </cell>
          <cell r="CZ781" t="b">
            <v>0</v>
          </cell>
          <cell r="DB781" t="b">
            <v>0</v>
          </cell>
          <cell r="DD781" t="b">
            <v>0</v>
          </cell>
          <cell r="DF781" t="b">
            <v>0</v>
          </cell>
          <cell r="DH781" t="b">
            <v>0</v>
          </cell>
          <cell r="DJ781" t="b">
            <v>0</v>
          </cell>
          <cell r="DL781" t="b">
            <v>0</v>
          </cell>
          <cell r="DN781" t="b">
            <v>0</v>
          </cell>
          <cell r="DP781" t="b">
            <v>0</v>
          </cell>
          <cell r="DV781">
            <v>0</v>
          </cell>
          <cell r="DX781">
            <v>0</v>
          </cell>
          <cell r="DZ781">
            <v>0</v>
          </cell>
          <cell r="EB781">
            <v>0</v>
          </cell>
          <cell r="ED781">
            <v>0</v>
          </cell>
          <cell r="EF781">
            <v>0</v>
          </cell>
          <cell r="EJ781">
            <v>0</v>
          </cell>
          <cell r="EL781">
            <v>0</v>
          </cell>
          <cell r="EN781">
            <v>0</v>
          </cell>
          <cell r="EP781">
            <v>0</v>
          </cell>
          <cell r="ER781">
            <v>0</v>
          </cell>
          <cell r="ET781">
            <v>0</v>
          </cell>
          <cell r="EX781">
            <v>0</v>
          </cell>
          <cell r="EZ781">
            <v>0</v>
          </cell>
          <cell r="FD781">
            <v>0</v>
          </cell>
          <cell r="FF781">
            <v>0</v>
          </cell>
        </row>
        <row r="782">
          <cell r="A782" t="str">
            <v>KedlerÅbenrå</v>
          </cell>
          <cell r="B782" t="str">
            <v>DK-West</v>
          </cell>
          <cell r="G782">
            <v>0</v>
          </cell>
          <cell r="H782">
            <v>77.900000000000006</v>
          </cell>
          <cell r="AK782">
            <v>0</v>
          </cell>
          <cell r="AL782">
            <v>69.253100000000003</v>
          </cell>
          <cell r="AN782">
            <v>0</v>
          </cell>
          <cell r="AO782">
            <v>0</v>
          </cell>
          <cell r="AP782">
            <v>1230.8200000000002</v>
          </cell>
          <cell r="AQ782">
            <v>0</v>
          </cell>
          <cell r="BG782" t="b">
            <v>1</v>
          </cell>
          <cell r="BO782" t="b">
            <v>1</v>
          </cell>
          <cell r="CA782" t="b">
            <v>0</v>
          </cell>
          <cell r="CB782" t="b">
            <v>1</v>
          </cell>
          <cell r="CD782" t="b">
            <v>0</v>
          </cell>
          <cell r="CE782" t="b">
            <v>0</v>
          </cell>
          <cell r="CG782" t="b">
            <v>0</v>
          </cell>
          <cell r="CH782" t="b">
            <v>0</v>
          </cell>
          <cell r="CP782" t="str">
            <v>EHHFOBOC</v>
          </cell>
          <cell r="CT782" t="b">
            <v>0</v>
          </cell>
          <cell r="CV782" t="b">
            <v>0</v>
          </cell>
          <cell r="CX782" t="b">
            <v>0</v>
          </cell>
          <cell r="CZ782" t="b">
            <v>0</v>
          </cell>
          <cell r="DB782" t="b">
            <v>0</v>
          </cell>
          <cell r="DD782" t="b">
            <v>0</v>
          </cell>
          <cell r="DF782" t="b">
            <v>1</v>
          </cell>
          <cell r="DH782" t="b">
            <v>1</v>
          </cell>
          <cell r="DJ782" t="b">
            <v>1</v>
          </cell>
          <cell r="DL782" t="b">
            <v>1</v>
          </cell>
          <cell r="DN782" t="b">
            <v>0</v>
          </cell>
          <cell r="DP782" t="b">
            <v>0</v>
          </cell>
          <cell r="DV782">
            <v>0</v>
          </cell>
          <cell r="DX782">
            <v>0</v>
          </cell>
          <cell r="DZ782">
            <v>0</v>
          </cell>
          <cell r="EB782">
            <v>0</v>
          </cell>
          <cell r="ED782">
            <v>0</v>
          </cell>
          <cell r="EF782">
            <v>0</v>
          </cell>
          <cell r="EJ782">
            <v>77.900000000000006</v>
          </cell>
          <cell r="EL782">
            <v>77.900000000000006</v>
          </cell>
          <cell r="EN782">
            <v>77.900000000000006</v>
          </cell>
          <cell r="EP782">
            <v>77.900000000000006</v>
          </cell>
          <cell r="ER782">
            <v>0</v>
          </cell>
          <cell r="ET782">
            <v>0</v>
          </cell>
          <cell r="EX782">
            <v>0</v>
          </cell>
          <cell r="EZ782">
            <v>0</v>
          </cell>
          <cell r="FD782">
            <v>0</v>
          </cell>
          <cell r="FF782">
            <v>0</v>
          </cell>
        </row>
        <row r="783">
          <cell r="A783" t="str">
            <v>ENV3</v>
          </cell>
          <cell r="B783" t="str">
            <v>DK-West</v>
          </cell>
          <cell r="G783">
            <v>627</v>
          </cell>
          <cell r="H783">
            <v>78</v>
          </cell>
          <cell r="AK783">
            <v>250.8</v>
          </cell>
          <cell r="AL783">
            <v>184.61538461538467</v>
          </cell>
          <cell r="AN783">
            <v>13.181999999999999</v>
          </cell>
          <cell r="AO783">
            <v>98.815200000000004</v>
          </cell>
          <cell r="AP783">
            <v>15580.95</v>
          </cell>
          <cell r="AQ783">
            <v>87.780000000000015</v>
          </cell>
          <cell r="BG783" t="b">
            <v>1</v>
          </cell>
          <cell r="BO783" t="b">
            <v>0</v>
          </cell>
          <cell r="CA783" t="b">
            <v>0</v>
          </cell>
          <cell r="CB783" t="b">
            <v>0</v>
          </cell>
          <cell r="CD783" t="b">
            <v>0</v>
          </cell>
          <cell r="CE783" t="b">
            <v>0</v>
          </cell>
          <cell r="CG783" t="b">
            <v>0</v>
          </cell>
          <cell r="CH783" t="b">
            <v>0</v>
          </cell>
          <cell r="CP783" t="str">
            <v>ECCOAEXC</v>
          </cell>
          <cell r="CT783" t="b">
            <v>0</v>
          </cell>
          <cell r="CV783" t="b">
            <v>0</v>
          </cell>
          <cell r="CX783" t="b">
            <v>0</v>
          </cell>
          <cell r="CZ783" t="b">
            <v>0</v>
          </cell>
          <cell r="DB783" t="b">
            <v>0</v>
          </cell>
          <cell r="DD783" t="b">
            <v>0</v>
          </cell>
          <cell r="DF783" t="b">
            <v>0</v>
          </cell>
          <cell r="DH783" t="b">
            <v>0</v>
          </cell>
          <cell r="DJ783" t="b">
            <v>0</v>
          </cell>
          <cell r="DL783" t="b">
            <v>0</v>
          </cell>
          <cell r="DN783" t="b">
            <v>0</v>
          </cell>
          <cell r="DP783" t="b">
            <v>0</v>
          </cell>
          <cell r="DV783">
            <v>0</v>
          </cell>
          <cell r="DX783">
            <v>0</v>
          </cell>
          <cell r="DZ783">
            <v>0</v>
          </cell>
          <cell r="EB783">
            <v>0</v>
          </cell>
          <cell r="ED783">
            <v>0</v>
          </cell>
          <cell r="EF783">
            <v>0</v>
          </cell>
          <cell r="EJ783">
            <v>0</v>
          </cell>
          <cell r="EL783">
            <v>0</v>
          </cell>
          <cell r="EN783">
            <v>0</v>
          </cell>
          <cell r="EP783">
            <v>0</v>
          </cell>
          <cell r="ER783">
            <v>0</v>
          </cell>
          <cell r="ET783">
            <v>0</v>
          </cell>
          <cell r="EX783">
            <v>0</v>
          </cell>
          <cell r="EZ783">
            <v>0</v>
          </cell>
          <cell r="FD783">
            <v>0</v>
          </cell>
          <cell r="FF783">
            <v>0</v>
          </cell>
        </row>
        <row r="784">
          <cell r="A784" t="str">
            <v>ENV3</v>
          </cell>
          <cell r="B784" t="str">
            <v>DK-West</v>
          </cell>
          <cell r="G784">
            <v>627</v>
          </cell>
          <cell r="H784">
            <v>78</v>
          </cell>
          <cell r="AK784">
            <v>250.8</v>
          </cell>
          <cell r="AL784">
            <v>184.61538461538467</v>
          </cell>
          <cell r="AN784">
            <v>13.181999999999999</v>
          </cell>
          <cell r="AO784">
            <v>100.32000000000001</v>
          </cell>
          <cell r="AP784">
            <v>15675</v>
          </cell>
          <cell r="AQ784">
            <v>87.780000000000015</v>
          </cell>
          <cell r="BG784" t="b">
            <v>1</v>
          </cell>
          <cell r="BO784" t="b">
            <v>0</v>
          </cell>
          <cell r="CA784" t="b">
            <v>0</v>
          </cell>
          <cell r="CB784" t="b">
            <v>0</v>
          </cell>
          <cell r="CD784" t="b">
            <v>0</v>
          </cell>
          <cell r="CE784" t="b">
            <v>0</v>
          </cell>
          <cell r="CG784" t="b">
            <v>0</v>
          </cell>
          <cell r="CH784" t="b">
            <v>0</v>
          </cell>
          <cell r="CP784" t="str">
            <v>ECCOAEXC</v>
          </cell>
          <cell r="CT784" t="b">
            <v>0</v>
          </cell>
          <cell r="CV784" t="b">
            <v>0</v>
          </cell>
          <cell r="CX784" t="b">
            <v>0</v>
          </cell>
          <cell r="CZ784" t="b">
            <v>0</v>
          </cell>
          <cell r="DB784" t="b">
            <v>0</v>
          </cell>
          <cell r="DD784" t="b">
            <v>0</v>
          </cell>
          <cell r="DF784" t="b">
            <v>0</v>
          </cell>
          <cell r="DH784" t="b">
            <v>0</v>
          </cell>
          <cell r="DJ784" t="b">
            <v>0</v>
          </cell>
          <cell r="DL784" t="b">
            <v>0</v>
          </cell>
          <cell r="DN784" t="b">
            <v>0</v>
          </cell>
          <cell r="DP784" t="b">
            <v>0</v>
          </cell>
          <cell r="DV784">
            <v>0</v>
          </cell>
          <cell r="DX784">
            <v>0</v>
          </cell>
          <cell r="DZ784">
            <v>0</v>
          </cell>
          <cell r="EB784">
            <v>0</v>
          </cell>
          <cell r="ED784">
            <v>0</v>
          </cell>
          <cell r="EF784">
            <v>0</v>
          </cell>
          <cell r="EJ784">
            <v>0</v>
          </cell>
          <cell r="EL784">
            <v>0</v>
          </cell>
          <cell r="EN784">
            <v>0</v>
          </cell>
          <cell r="EP784">
            <v>0</v>
          </cell>
          <cell r="ER784">
            <v>0</v>
          </cell>
          <cell r="ET784">
            <v>0</v>
          </cell>
          <cell r="EX784">
            <v>0</v>
          </cell>
          <cell r="EZ784">
            <v>0</v>
          </cell>
          <cell r="FD784">
            <v>0</v>
          </cell>
          <cell r="FF784">
            <v>0</v>
          </cell>
        </row>
        <row r="785">
          <cell r="A785" t="str">
            <v>ENV3</v>
          </cell>
          <cell r="B785" t="str">
            <v>DK-West</v>
          </cell>
          <cell r="G785">
            <v>627</v>
          </cell>
          <cell r="H785">
            <v>78</v>
          </cell>
          <cell r="AK785">
            <v>250.8</v>
          </cell>
          <cell r="AL785">
            <v>184.61538461538467</v>
          </cell>
          <cell r="AN785">
            <v>13.181999999999999</v>
          </cell>
          <cell r="AO785">
            <v>100.32000000000001</v>
          </cell>
          <cell r="AP785">
            <v>15675</v>
          </cell>
          <cell r="AQ785">
            <v>87.780000000000015</v>
          </cell>
          <cell r="BG785" t="b">
            <v>1</v>
          </cell>
          <cell r="BO785" t="b">
            <v>0</v>
          </cell>
          <cell r="CA785" t="b">
            <v>0</v>
          </cell>
          <cell r="CB785" t="b">
            <v>0</v>
          </cell>
          <cell r="CD785" t="b">
            <v>0</v>
          </cell>
          <cell r="CE785" t="b">
            <v>0</v>
          </cell>
          <cell r="CG785" t="b">
            <v>0</v>
          </cell>
          <cell r="CH785" t="b">
            <v>0</v>
          </cell>
          <cell r="CP785" t="str">
            <v>ECCOAEXC</v>
          </cell>
          <cell r="CT785" t="b">
            <v>0</v>
          </cell>
          <cell r="CV785" t="b">
            <v>0</v>
          </cell>
          <cell r="CX785" t="b">
            <v>0</v>
          </cell>
          <cell r="CZ785" t="b">
            <v>0</v>
          </cell>
          <cell r="DB785" t="b">
            <v>0</v>
          </cell>
          <cell r="DD785" t="b">
            <v>0</v>
          </cell>
          <cell r="DF785" t="b">
            <v>0</v>
          </cell>
          <cell r="DH785" t="b">
            <v>0</v>
          </cell>
          <cell r="DJ785" t="b">
            <v>0</v>
          </cell>
          <cell r="DL785" t="b">
            <v>0</v>
          </cell>
          <cell r="DN785" t="b">
            <v>0</v>
          </cell>
          <cell r="DP785" t="b">
            <v>0</v>
          </cell>
          <cell r="DV785">
            <v>0</v>
          </cell>
          <cell r="DX785">
            <v>0</v>
          </cell>
          <cell r="DZ785">
            <v>0</v>
          </cell>
          <cell r="EB785">
            <v>0</v>
          </cell>
          <cell r="ED785">
            <v>0</v>
          </cell>
          <cell r="EF785">
            <v>0</v>
          </cell>
          <cell r="EJ785">
            <v>0</v>
          </cell>
          <cell r="EL785">
            <v>0</v>
          </cell>
          <cell r="EN785">
            <v>0</v>
          </cell>
          <cell r="EP785">
            <v>0</v>
          </cell>
          <cell r="ER785">
            <v>0</v>
          </cell>
          <cell r="ET785">
            <v>0</v>
          </cell>
          <cell r="EX785">
            <v>0</v>
          </cell>
          <cell r="EZ785">
            <v>0</v>
          </cell>
          <cell r="FD785">
            <v>0</v>
          </cell>
          <cell r="FF785">
            <v>0</v>
          </cell>
        </row>
        <row r="786">
          <cell r="A786" t="str">
            <v>ENV3</v>
          </cell>
          <cell r="B786" t="str">
            <v>DK-West</v>
          </cell>
          <cell r="G786">
            <v>627</v>
          </cell>
          <cell r="H786">
            <v>78</v>
          </cell>
          <cell r="AK786">
            <v>250.8</v>
          </cell>
          <cell r="AL786">
            <v>184.61538461538467</v>
          </cell>
          <cell r="AN786">
            <v>13.181999999999999</v>
          </cell>
          <cell r="AO786">
            <v>100.32000000000001</v>
          </cell>
          <cell r="AP786">
            <v>15675</v>
          </cell>
          <cell r="AQ786">
            <v>87.780000000000015</v>
          </cell>
          <cell r="BG786" t="b">
            <v>1</v>
          </cell>
          <cell r="BO786" t="b">
            <v>1</v>
          </cell>
          <cell r="CA786" t="b">
            <v>1</v>
          </cell>
          <cell r="CB786" t="b">
            <v>1</v>
          </cell>
          <cell r="CD786" t="b">
            <v>0</v>
          </cell>
          <cell r="CE786" t="b">
            <v>0</v>
          </cell>
          <cell r="CG786" t="b">
            <v>0</v>
          </cell>
          <cell r="CH786" t="b">
            <v>0</v>
          </cell>
          <cell r="CP786" t="str">
            <v>ECCOAEXC</v>
          </cell>
          <cell r="CT786" t="b">
            <v>0</v>
          </cell>
          <cell r="CV786" t="b">
            <v>0</v>
          </cell>
          <cell r="CX786" t="b">
            <v>0</v>
          </cell>
          <cell r="CZ786" t="b">
            <v>0</v>
          </cell>
          <cell r="DB786" t="b">
            <v>0</v>
          </cell>
          <cell r="DD786" t="b">
            <v>0</v>
          </cell>
          <cell r="DF786" t="b">
            <v>0</v>
          </cell>
          <cell r="DH786" t="b">
            <v>0</v>
          </cell>
          <cell r="DJ786" t="b">
            <v>0</v>
          </cell>
          <cell r="DL786" t="b">
            <v>0</v>
          </cell>
          <cell r="DN786" t="b">
            <v>0</v>
          </cell>
          <cell r="DP786" t="b">
            <v>0</v>
          </cell>
          <cell r="DV786">
            <v>0</v>
          </cell>
          <cell r="DX786">
            <v>0</v>
          </cell>
          <cell r="DZ786">
            <v>0</v>
          </cell>
          <cell r="EB786">
            <v>0</v>
          </cell>
          <cell r="ED786">
            <v>0</v>
          </cell>
          <cell r="EF786">
            <v>0</v>
          </cell>
          <cell r="EJ786">
            <v>0</v>
          </cell>
          <cell r="EL786">
            <v>0</v>
          </cell>
          <cell r="EN786">
            <v>0</v>
          </cell>
          <cell r="EP786">
            <v>0</v>
          </cell>
          <cell r="ER786">
            <v>0</v>
          </cell>
          <cell r="ET786">
            <v>0</v>
          </cell>
          <cell r="EX786">
            <v>0</v>
          </cell>
          <cell r="EZ786">
            <v>0</v>
          </cell>
          <cell r="FD786">
            <v>0</v>
          </cell>
          <cell r="FF786">
            <v>0</v>
          </cell>
        </row>
        <row r="787">
          <cell r="A787" t="str">
            <v>ENV3</v>
          </cell>
          <cell r="B787" t="str">
            <v>DK-West</v>
          </cell>
          <cell r="G787">
            <v>627</v>
          </cell>
          <cell r="H787">
            <v>78</v>
          </cell>
          <cell r="AK787">
            <v>250.8</v>
          </cell>
          <cell r="AL787">
            <v>184.61538461538467</v>
          </cell>
          <cell r="AN787">
            <v>13.181999999999999</v>
          </cell>
          <cell r="AO787">
            <v>100.32000000000001</v>
          </cell>
          <cell r="AP787">
            <v>15675</v>
          </cell>
          <cell r="AQ787">
            <v>87.780000000000015</v>
          </cell>
          <cell r="BG787" t="b">
            <v>1</v>
          </cell>
          <cell r="BO787" t="b">
            <v>0</v>
          </cell>
          <cell r="CA787" t="b">
            <v>0</v>
          </cell>
          <cell r="CB787" t="b">
            <v>0</v>
          </cell>
          <cell r="CD787" t="b">
            <v>1</v>
          </cell>
          <cell r="CE787" t="b">
            <v>1</v>
          </cell>
          <cell r="CG787" t="b">
            <v>0</v>
          </cell>
          <cell r="CH787" t="b">
            <v>0</v>
          </cell>
          <cell r="CT787" t="b">
            <v>0</v>
          </cell>
          <cell r="CV787" t="b">
            <v>0</v>
          </cell>
          <cell r="CX787" t="b">
            <v>0</v>
          </cell>
          <cell r="CZ787" t="b">
            <v>0</v>
          </cell>
          <cell r="DB787" t="b">
            <v>0</v>
          </cell>
          <cell r="DD787" t="b">
            <v>0</v>
          </cell>
          <cell r="DF787" t="b">
            <v>0</v>
          </cell>
          <cell r="DH787" t="b">
            <v>0</v>
          </cell>
          <cell r="DJ787" t="b">
            <v>0</v>
          </cell>
          <cell r="DL787" t="b">
            <v>0</v>
          </cell>
          <cell r="DN787" t="b">
            <v>0</v>
          </cell>
          <cell r="DP787" t="b">
            <v>0</v>
          </cell>
          <cell r="DV787">
            <v>0</v>
          </cell>
          <cell r="DX787">
            <v>0</v>
          </cell>
          <cell r="DZ787">
            <v>0</v>
          </cell>
          <cell r="EB787">
            <v>0</v>
          </cell>
          <cell r="ED787">
            <v>0</v>
          </cell>
          <cell r="EF787">
            <v>0</v>
          </cell>
          <cell r="EJ787">
            <v>0</v>
          </cell>
          <cell r="EL787">
            <v>0</v>
          </cell>
          <cell r="EN787">
            <v>0</v>
          </cell>
          <cell r="EP787">
            <v>0</v>
          </cell>
          <cell r="ER787">
            <v>0</v>
          </cell>
          <cell r="ET787">
            <v>0</v>
          </cell>
          <cell r="EX787">
            <v>627</v>
          </cell>
          <cell r="EZ787">
            <v>78</v>
          </cell>
          <cell r="FD787">
            <v>0</v>
          </cell>
          <cell r="FF787">
            <v>0</v>
          </cell>
        </row>
        <row r="788">
          <cell r="A788" t="str">
            <v>ENV_Biokedel</v>
          </cell>
          <cell r="B788" t="str">
            <v>DK-West</v>
          </cell>
          <cell r="G788">
            <v>0</v>
          </cell>
          <cell r="H788">
            <v>38</v>
          </cell>
          <cell r="AK788">
            <v>0</v>
          </cell>
          <cell r="AL788">
            <v>34.200000000000003</v>
          </cell>
          <cell r="AN788">
            <v>0</v>
          </cell>
          <cell r="AO788">
            <v>1.2312000000000003</v>
          </cell>
          <cell r="AP788">
            <v>1398.3999999999999</v>
          </cell>
          <cell r="AQ788">
            <v>0</v>
          </cell>
          <cell r="BG788" t="b">
            <v>1</v>
          </cell>
          <cell r="BO788" t="b">
            <v>0</v>
          </cell>
          <cell r="CA788" t="b">
            <v>0</v>
          </cell>
          <cell r="CB788" t="b">
            <v>0</v>
          </cell>
          <cell r="CD788" t="b">
            <v>0</v>
          </cell>
          <cell r="CE788" t="b">
            <v>1</v>
          </cell>
          <cell r="CG788" t="b">
            <v>0</v>
          </cell>
          <cell r="CH788" t="b">
            <v>0</v>
          </cell>
          <cell r="CP788" t="str">
            <v>EHSTRBOC</v>
          </cell>
          <cell r="CT788" t="b">
            <v>0</v>
          </cell>
          <cell r="CV788" t="b">
            <v>0</v>
          </cell>
          <cell r="CX788" t="b">
            <v>0</v>
          </cell>
          <cell r="CZ788" t="b">
            <v>0</v>
          </cell>
          <cell r="DB788" t="b">
            <v>0</v>
          </cell>
          <cell r="DD788" t="b">
            <v>0</v>
          </cell>
          <cell r="DF788" t="b">
            <v>0</v>
          </cell>
          <cell r="DH788" t="b">
            <v>0</v>
          </cell>
          <cell r="DJ788" t="b">
            <v>0</v>
          </cell>
          <cell r="DL788" t="b">
            <v>0</v>
          </cell>
          <cell r="DN788" t="b">
            <v>0</v>
          </cell>
          <cell r="DP788" t="b">
            <v>0</v>
          </cell>
          <cell r="DV788">
            <v>0</v>
          </cell>
          <cell r="DX788">
            <v>0</v>
          </cell>
          <cell r="DZ788">
            <v>0</v>
          </cell>
          <cell r="EB788">
            <v>0</v>
          </cell>
          <cell r="ED788">
            <v>0</v>
          </cell>
          <cell r="EF788">
            <v>0</v>
          </cell>
          <cell r="EJ788">
            <v>0</v>
          </cell>
          <cell r="EL788">
            <v>0</v>
          </cell>
          <cell r="EN788">
            <v>0</v>
          </cell>
          <cell r="EP788">
            <v>0</v>
          </cell>
          <cell r="ER788">
            <v>0</v>
          </cell>
          <cell r="ET788">
            <v>0</v>
          </cell>
          <cell r="EX788">
            <v>0</v>
          </cell>
          <cell r="EZ788">
            <v>38</v>
          </cell>
          <cell r="FD788">
            <v>0</v>
          </cell>
          <cell r="FF788">
            <v>0</v>
          </cell>
        </row>
        <row r="789">
          <cell r="A789" t="str">
            <v>ÅbenråGeotermi</v>
          </cell>
          <cell r="B789" t="str">
            <v>DK-West</v>
          </cell>
          <cell r="G789">
            <v>0</v>
          </cell>
          <cell r="H789">
            <v>29</v>
          </cell>
          <cell r="AK789">
            <v>0</v>
          </cell>
          <cell r="AL789">
            <v>58</v>
          </cell>
          <cell r="AN789">
            <v>0</v>
          </cell>
          <cell r="AO789">
            <v>4.0600000000000005</v>
          </cell>
          <cell r="AP789">
            <v>1740</v>
          </cell>
          <cell r="AQ789">
            <v>3.4800000000000004</v>
          </cell>
          <cell r="BG789" t="b">
            <v>1</v>
          </cell>
          <cell r="BO789" t="b">
            <v>0</v>
          </cell>
          <cell r="CA789" t="b">
            <v>0</v>
          </cell>
          <cell r="CB789" t="b">
            <v>0</v>
          </cell>
          <cell r="CD789" t="b">
            <v>0</v>
          </cell>
          <cell r="CE789" t="b">
            <v>0</v>
          </cell>
          <cell r="CG789" t="b">
            <v>0</v>
          </cell>
          <cell r="CH789" t="b">
            <v>1</v>
          </cell>
          <cell r="CP789">
            <v>0</v>
          </cell>
          <cell r="CT789" t="b">
            <v>0</v>
          </cell>
          <cell r="CV789" t="b">
            <v>0</v>
          </cell>
          <cell r="CX789" t="b">
            <v>0</v>
          </cell>
          <cell r="CZ789" t="b">
            <v>0</v>
          </cell>
          <cell r="DB789" t="b">
            <v>0</v>
          </cell>
          <cell r="DD789" t="b">
            <v>0</v>
          </cell>
          <cell r="DF789" t="b">
            <v>1</v>
          </cell>
          <cell r="DH789" t="b">
            <v>1</v>
          </cell>
          <cell r="DJ789" t="b">
            <v>1</v>
          </cell>
          <cell r="DL789" t="b">
            <v>1</v>
          </cell>
          <cell r="DN789" t="b">
            <v>0</v>
          </cell>
          <cell r="DP789" t="b">
            <v>0</v>
          </cell>
          <cell r="DV789">
            <v>0</v>
          </cell>
          <cell r="DX789">
            <v>0</v>
          </cell>
          <cell r="DZ789">
            <v>0</v>
          </cell>
          <cell r="EB789">
            <v>0</v>
          </cell>
          <cell r="ED789">
            <v>0</v>
          </cell>
          <cell r="EF789">
            <v>0</v>
          </cell>
          <cell r="EJ789">
            <v>0</v>
          </cell>
          <cell r="EL789">
            <v>0</v>
          </cell>
          <cell r="EN789">
            <v>0</v>
          </cell>
          <cell r="EP789">
            <v>0</v>
          </cell>
          <cell r="ER789">
            <v>0</v>
          </cell>
          <cell r="ET789">
            <v>0</v>
          </cell>
          <cell r="EX789">
            <v>0</v>
          </cell>
          <cell r="EZ789">
            <v>0</v>
          </cell>
          <cell r="FD789">
            <v>0</v>
          </cell>
          <cell r="FF789">
            <v>29</v>
          </cell>
        </row>
        <row r="790">
          <cell r="A790" t="str">
            <v>ElkedelÅbenrå</v>
          </cell>
          <cell r="B790" t="str">
            <v>DK-West</v>
          </cell>
          <cell r="G790" t="e">
            <v>#VALUE!</v>
          </cell>
          <cell r="H790">
            <v>19.5</v>
          </cell>
          <cell r="AK790">
            <v>0</v>
          </cell>
          <cell r="AL790">
            <v>0</v>
          </cell>
          <cell r="AN790">
            <v>0</v>
          </cell>
          <cell r="AO790">
            <v>0</v>
          </cell>
          <cell r="AP790">
            <v>0</v>
          </cell>
          <cell r="AQ790">
            <v>0</v>
          </cell>
          <cell r="BG790" t="b">
            <v>0</v>
          </cell>
          <cell r="BO790" t="b">
            <v>0</v>
          </cell>
          <cell r="CA790" t="b">
            <v>0</v>
          </cell>
          <cell r="CB790" t="b">
            <v>0</v>
          </cell>
          <cell r="CD790" t="b">
            <v>0</v>
          </cell>
          <cell r="CE790" t="b">
            <v>0</v>
          </cell>
          <cell r="CG790" t="b">
            <v>0</v>
          </cell>
          <cell r="CH790" t="b">
            <v>0</v>
          </cell>
          <cell r="CP790">
            <v>0</v>
          </cell>
          <cell r="CT790" t="b">
            <v>0</v>
          </cell>
          <cell r="CV790" t="b">
            <v>0</v>
          </cell>
          <cell r="CX790" t="b">
            <v>0</v>
          </cell>
          <cell r="CZ790" t="b">
            <v>0</v>
          </cell>
          <cell r="DB790" t="b">
            <v>0</v>
          </cell>
          <cell r="DD790" t="b">
            <v>0</v>
          </cell>
          <cell r="DF790" t="b">
            <v>0</v>
          </cell>
          <cell r="DH790" t="b">
            <v>0</v>
          </cell>
          <cell r="DJ790" t="b">
            <v>0</v>
          </cell>
          <cell r="DL790" t="b">
            <v>0</v>
          </cell>
          <cell r="DN790" t="b">
            <v>0</v>
          </cell>
          <cell r="DP790" t="b">
            <v>0</v>
          </cell>
          <cell r="DV790">
            <v>0</v>
          </cell>
          <cell r="DX790">
            <v>0</v>
          </cell>
          <cell r="DZ790">
            <v>0</v>
          </cell>
          <cell r="EB790">
            <v>0</v>
          </cell>
          <cell r="ED790">
            <v>0</v>
          </cell>
          <cell r="EF790">
            <v>0</v>
          </cell>
          <cell r="EJ790">
            <v>0</v>
          </cell>
          <cell r="EL790">
            <v>0</v>
          </cell>
          <cell r="EN790">
            <v>0</v>
          </cell>
          <cell r="EP790">
            <v>0</v>
          </cell>
          <cell r="ER790">
            <v>0</v>
          </cell>
          <cell r="ET790">
            <v>0</v>
          </cell>
          <cell r="EX790">
            <v>0</v>
          </cell>
          <cell r="EZ790">
            <v>0</v>
          </cell>
          <cell r="FD790">
            <v>0</v>
          </cell>
          <cell r="FF790">
            <v>0</v>
          </cell>
        </row>
        <row r="791">
          <cell r="A791" t="str">
            <v>KedlerÅlborgGO</v>
          </cell>
          <cell r="B791" t="str">
            <v>DK-West</v>
          </cell>
          <cell r="G791">
            <v>0</v>
          </cell>
          <cell r="H791">
            <v>207.2</v>
          </cell>
          <cell r="AK791">
            <v>0</v>
          </cell>
          <cell r="AL791">
            <v>186.68719999999999</v>
          </cell>
          <cell r="AN791">
            <v>0</v>
          </cell>
          <cell r="AO791">
            <v>0</v>
          </cell>
          <cell r="AP791">
            <v>2237.7600000000002</v>
          </cell>
          <cell r="AQ791">
            <v>0</v>
          </cell>
          <cell r="BG791" t="b">
            <v>1</v>
          </cell>
          <cell r="BO791" t="b">
            <v>0</v>
          </cell>
          <cell r="CA791" t="b">
            <v>0</v>
          </cell>
          <cell r="CB791" t="b">
            <v>0</v>
          </cell>
          <cell r="CD791" t="b">
            <v>0</v>
          </cell>
          <cell r="CE791" t="b">
            <v>0</v>
          </cell>
          <cell r="CG791" t="b">
            <v>0</v>
          </cell>
          <cell r="CH791" t="b">
            <v>0</v>
          </cell>
          <cell r="CP791" t="str">
            <v>EHDSLBOC</v>
          </cell>
          <cell r="CT791" t="b">
            <v>0</v>
          </cell>
          <cell r="CV791" t="b">
            <v>0</v>
          </cell>
          <cell r="CX791" t="b">
            <v>0</v>
          </cell>
          <cell r="CZ791" t="b">
            <v>0</v>
          </cell>
          <cell r="DB791" t="b">
            <v>0</v>
          </cell>
          <cell r="DD791" t="b">
            <v>0</v>
          </cell>
          <cell r="DF791" t="b">
            <v>0</v>
          </cell>
          <cell r="DH791" t="b">
            <v>0</v>
          </cell>
          <cell r="DJ791" t="b">
            <v>0</v>
          </cell>
          <cell r="DL791" t="b">
            <v>0</v>
          </cell>
          <cell r="DN791" t="b">
            <v>0</v>
          </cell>
          <cell r="DP791" t="b">
            <v>0</v>
          </cell>
          <cell r="DV791">
            <v>0</v>
          </cell>
          <cell r="DX791">
            <v>0</v>
          </cell>
          <cell r="DZ791">
            <v>0</v>
          </cell>
          <cell r="EB791">
            <v>0</v>
          </cell>
          <cell r="ED791">
            <v>0</v>
          </cell>
          <cell r="EF791">
            <v>0</v>
          </cell>
          <cell r="EJ791">
            <v>0</v>
          </cell>
          <cell r="EL791">
            <v>0</v>
          </cell>
          <cell r="EN791">
            <v>0</v>
          </cell>
          <cell r="EP791">
            <v>0</v>
          </cell>
          <cell r="ER791">
            <v>0</v>
          </cell>
          <cell r="ET791">
            <v>0</v>
          </cell>
          <cell r="EX791">
            <v>0</v>
          </cell>
          <cell r="EZ791">
            <v>0</v>
          </cell>
          <cell r="FD791">
            <v>0</v>
          </cell>
          <cell r="FF791">
            <v>0</v>
          </cell>
        </row>
        <row r="792">
          <cell r="A792" t="str">
            <v>KedlerÅlborgGO</v>
          </cell>
          <cell r="B792" t="str">
            <v>DK-West</v>
          </cell>
          <cell r="G792">
            <v>0</v>
          </cell>
          <cell r="H792">
            <v>207.2</v>
          </cell>
          <cell r="AK792">
            <v>0</v>
          </cell>
          <cell r="AL792">
            <v>186.68719999999999</v>
          </cell>
          <cell r="AN792">
            <v>0</v>
          </cell>
          <cell r="AO792">
            <v>0</v>
          </cell>
          <cell r="AP792">
            <v>2237.7600000000002</v>
          </cell>
          <cell r="AQ792">
            <v>0</v>
          </cell>
          <cell r="BG792" t="b">
            <v>1</v>
          </cell>
          <cell r="BO792" t="b">
            <v>1</v>
          </cell>
          <cell r="CA792" t="b">
            <v>0</v>
          </cell>
          <cell r="CB792" t="b">
            <v>1</v>
          </cell>
          <cell r="CD792" t="b">
            <v>0</v>
          </cell>
          <cell r="CE792" t="b">
            <v>0</v>
          </cell>
          <cell r="CG792" t="b">
            <v>0</v>
          </cell>
          <cell r="CH792" t="b">
            <v>0</v>
          </cell>
          <cell r="CP792" t="str">
            <v>EHDSLBOC</v>
          </cell>
          <cell r="CT792" t="b">
            <v>0</v>
          </cell>
          <cell r="CV792" t="b">
            <v>0</v>
          </cell>
          <cell r="CX792" t="b">
            <v>0</v>
          </cell>
          <cell r="CZ792" t="b">
            <v>0</v>
          </cell>
          <cell r="DB792" t="b">
            <v>0</v>
          </cell>
          <cell r="DD792" t="b">
            <v>0</v>
          </cell>
          <cell r="DF792" t="b">
            <v>1</v>
          </cell>
          <cell r="DH792" t="b">
            <v>1</v>
          </cell>
          <cell r="DJ792" t="b">
            <v>1</v>
          </cell>
          <cell r="DL792" t="b">
            <v>1</v>
          </cell>
          <cell r="DN792" t="b">
            <v>0</v>
          </cell>
          <cell r="DP792" t="b">
            <v>0</v>
          </cell>
          <cell r="DV792">
            <v>0</v>
          </cell>
          <cell r="DX792">
            <v>0</v>
          </cell>
          <cell r="DZ792">
            <v>0</v>
          </cell>
          <cell r="EB792">
            <v>0</v>
          </cell>
          <cell r="ED792">
            <v>0</v>
          </cell>
          <cell r="EF792">
            <v>0</v>
          </cell>
          <cell r="EJ792">
            <v>207.2</v>
          </cell>
          <cell r="EL792">
            <v>207.2</v>
          </cell>
          <cell r="EN792">
            <v>207.2</v>
          </cell>
          <cell r="EP792">
            <v>207.2</v>
          </cell>
          <cell r="ER792">
            <v>0</v>
          </cell>
          <cell r="ET792">
            <v>0</v>
          </cell>
          <cell r="EX792">
            <v>0</v>
          </cell>
          <cell r="EZ792">
            <v>0</v>
          </cell>
          <cell r="FD792">
            <v>0</v>
          </cell>
          <cell r="FF792">
            <v>0</v>
          </cell>
        </row>
        <row r="793">
          <cell r="A793" t="str">
            <v>KedlerÅlborgNG</v>
          </cell>
          <cell r="B793" t="str">
            <v>DK-West</v>
          </cell>
          <cell r="G793">
            <v>0</v>
          </cell>
          <cell r="H793">
            <v>223</v>
          </cell>
          <cell r="AK793">
            <v>0</v>
          </cell>
          <cell r="AL793">
            <v>204.93700000000001</v>
          </cell>
          <cell r="AN793">
            <v>0</v>
          </cell>
          <cell r="AO793">
            <v>0</v>
          </cell>
          <cell r="AP793">
            <v>2408.4</v>
          </cell>
          <cell r="AQ793">
            <v>0</v>
          </cell>
          <cell r="BG793" t="b">
            <v>1</v>
          </cell>
          <cell r="BO793" t="b">
            <v>0</v>
          </cell>
          <cell r="CA793" t="b">
            <v>0</v>
          </cell>
          <cell r="CB793" t="b">
            <v>0</v>
          </cell>
          <cell r="CD793" t="b">
            <v>0</v>
          </cell>
          <cell r="CE793" t="b">
            <v>0</v>
          </cell>
          <cell r="CG793" t="b">
            <v>0</v>
          </cell>
          <cell r="CH793" t="b">
            <v>0</v>
          </cell>
          <cell r="CP793" t="str">
            <v>EHGASBOC</v>
          </cell>
          <cell r="CT793" t="b">
            <v>0</v>
          </cell>
          <cell r="CV793" t="b">
            <v>0</v>
          </cell>
          <cell r="CX793" t="b">
            <v>0</v>
          </cell>
          <cell r="CZ793" t="b">
            <v>0</v>
          </cell>
          <cell r="DB793" t="b">
            <v>0</v>
          </cell>
          <cell r="DD793" t="b">
            <v>0</v>
          </cell>
          <cell r="DF793" t="b">
            <v>0</v>
          </cell>
          <cell r="DH793" t="b">
            <v>0</v>
          </cell>
          <cell r="DJ793" t="b">
            <v>0</v>
          </cell>
          <cell r="DL793" t="b">
            <v>0</v>
          </cell>
          <cell r="DN793" t="b">
            <v>0</v>
          </cell>
          <cell r="DP793" t="b">
            <v>0</v>
          </cell>
          <cell r="DV793">
            <v>0</v>
          </cell>
          <cell r="DX793">
            <v>0</v>
          </cell>
          <cell r="DZ793">
            <v>0</v>
          </cell>
          <cell r="EB793">
            <v>0</v>
          </cell>
          <cell r="ED793">
            <v>0</v>
          </cell>
          <cell r="EF793">
            <v>0</v>
          </cell>
          <cell r="EJ793">
            <v>0</v>
          </cell>
          <cell r="EL793">
            <v>0</v>
          </cell>
          <cell r="EN793">
            <v>0</v>
          </cell>
          <cell r="EP793">
            <v>0</v>
          </cell>
          <cell r="ER793">
            <v>0</v>
          </cell>
          <cell r="ET793">
            <v>0</v>
          </cell>
          <cell r="EX793">
            <v>0</v>
          </cell>
          <cell r="EZ793">
            <v>0</v>
          </cell>
          <cell r="FD793">
            <v>0</v>
          </cell>
          <cell r="FF793">
            <v>0</v>
          </cell>
        </row>
        <row r="794">
          <cell r="A794" t="str">
            <v>KedlerÅlborgNG</v>
          </cell>
          <cell r="B794" t="str">
            <v>DK-West</v>
          </cell>
          <cell r="G794">
            <v>0</v>
          </cell>
          <cell r="H794">
            <v>223</v>
          </cell>
          <cell r="AK794">
            <v>0</v>
          </cell>
          <cell r="AL794">
            <v>204.93700000000001</v>
          </cell>
          <cell r="AN794">
            <v>0</v>
          </cell>
          <cell r="AO794">
            <v>0</v>
          </cell>
          <cell r="AP794">
            <v>2408.4</v>
          </cell>
          <cell r="AQ794">
            <v>0</v>
          </cell>
          <cell r="BG794" t="b">
            <v>1</v>
          </cell>
          <cell r="BO794" t="b">
            <v>1</v>
          </cell>
          <cell r="CA794" t="b">
            <v>0</v>
          </cell>
          <cell r="CB794" t="b">
            <v>1</v>
          </cell>
          <cell r="CD794" t="b">
            <v>0</v>
          </cell>
          <cell r="CE794" t="b">
            <v>0</v>
          </cell>
          <cell r="CG794" t="b">
            <v>0</v>
          </cell>
          <cell r="CH794" t="b">
            <v>0</v>
          </cell>
          <cell r="CP794" t="str">
            <v>EHGASBOC</v>
          </cell>
          <cell r="CT794" t="b">
            <v>0</v>
          </cell>
          <cell r="CV794" t="b">
            <v>0</v>
          </cell>
          <cell r="CX794" t="b">
            <v>0</v>
          </cell>
          <cell r="CZ794" t="b">
            <v>0</v>
          </cell>
          <cell r="DB794" t="b">
            <v>0</v>
          </cell>
          <cell r="DD794" t="b">
            <v>0</v>
          </cell>
          <cell r="DF794" t="b">
            <v>1</v>
          </cell>
          <cell r="DH794" t="b">
            <v>1</v>
          </cell>
          <cell r="DJ794" t="b">
            <v>1</v>
          </cell>
          <cell r="DL794" t="b">
            <v>1</v>
          </cell>
          <cell r="DN794" t="b">
            <v>0</v>
          </cell>
          <cell r="DP794" t="b">
            <v>0</v>
          </cell>
          <cell r="DV794">
            <v>0</v>
          </cell>
          <cell r="DX794">
            <v>0</v>
          </cell>
          <cell r="DZ794">
            <v>0</v>
          </cell>
          <cell r="EB794">
            <v>0</v>
          </cell>
          <cell r="ED794">
            <v>0</v>
          </cell>
          <cell r="EF794">
            <v>0</v>
          </cell>
          <cell r="EJ794">
            <v>223</v>
          </cell>
          <cell r="EL794">
            <v>223</v>
          </cell>
          <cell r="EN794">
            <v>223</v>
          </cell>
          <cell r="EP794">
            <v>223</v>
          </cell>
          <cell r="ER794">
            <v>0</v>
          </cell>
          <cell r="ET794">
            <v>0</v>
          </cell>
          <cell r="EX794">
            <v>0</v>
          </cell>
          <cell r="EZ794">
            <v>0</v>
          </cell>
          <cell r="FD794">
            <v>0</v>
          </cell>
          <cell r="FF794">
            <v>0</v>
          </cell>
        </row>
        <row r="795">
          <cell r="A795" t="str">
            <v>NEV2</v>
          </cell>
          <cell r="B795" t="str">
            <v>DK-West</v>
          </cell>
          <cell r="G795">
            <v>275</v>
          </cell>
          <cell r="H795">
            <v>42</v>
          </cell>
          <cell r="AK795">
            <v>102.02500000000001</v>
          </cell>
          <cell r="AL795">
            <v>119.86153846153846</v>
          </cell>
          <cell r="AN795">
            <v>5.46</v>
          </cell>
          <cell r="AO795">
            <v>43.34</v>
          </cell>
          <cell r="AP795">
            <v>6833.75</v>
          </cell>
          <cell r="AQ795">
            <v>38.500000000000007</v>
          </cell>
          <cell r="BG795" t="b">
            <v>1</v>
          </cell>
          <cell r="BO795" t="b">
            <v>0</v>
          </cell>
          <cell r="CA795" t="b">
            <v>0</v>
          </cell>
          <cell r="CB795" t="b">
            <v>0</v>
          </cell>
          <cell r="CD795" t="b">
            <v>0</v>
          </cell>
          <cell r="CE795" t="b">
            <v>0</v>
          </cell>
          <cell r="CG795" t="b">
            <v>0</v>
          </cell>
          <cell r="CH795" t="b">
            <v>0</v>
          </cell>
          <cell r="CP795" t="str">
            <v>ECCOAEXC</v>
          </cell>
          <cell r="CT795" t="b">
            <v>0</v>
          </cell>
          <cell r="CV795" t="b">
            <v>0</v>
          </cell>
          <cell r="CX795" t="b">
            <v>0</v>
          </cell>
          <cell r="CZ795" t="b">
            <v>0</v>
          </cell>
          <cell r="DB795" t="b">
            <v>0</v>
          </cell>
          <cell r="DD795" t="b">
            <v>0</v>
          </cell>
          <cell r="DF795" t="b">
            <v>0</v>
          </cell>
          <cell r="DH795" t="b">
            <v>0</v>
          </cell>
          <cell r="DJ795" t="b">
            <v>0</v>
          </cell>
          <cell r="DL795" t="b">
            <v>0</v>
          </cell>
          <cell r="DN795" t="b">
            <v>0</v>
          </cell>
          <cell r="DP795" t="b">
            <v>0</v>
          </cell>
          <cell r="DV795">
            <v>0</v>
          </cell>
          <cell r="DX795">
            <v>0</v>
          </cell>
          <cell r="DZ795">
            <v>0</v>
          </cell>
          <cell r="EB795">
            <v>0</v>
          </cell>
          <cell r="ED795">
            <v>0</v>
          </cell>
          <cell r="EF795">
            <v>0</v>
          </cell>
          <cell r="EJ795">
            <v>0</v>
          </cell>
          <cell r="EL795">
            <v>0</v>
          </cell>
          <cell r="EN795">
            <v>0</v>
          </cell>
          <cell r="EP795">
            <v>0</v>
          </cell>
          <cell r="ER795">
            <v>0</v>
          </cell>
          <cell r="ET795">
            <v>0</v>
          </cell>
          <cell r="EX795">
            <v>0</v>
          </cell>
          <cell r="EZ795">
            <v>0</v>
          </cell>
          <cell r="FD795">
            <v>0</v>
          </cell>
          <cell r="FF795">
            <v>0</v>
          </cell>
        </row>
        <row r="796">
          <cell r="A796" t="str">
            <v>NEV2</v>
          </cell>
          <cell r="B796" t="str">
            <v>DK-West</v>
          </cell>
          <cell r="G796">
            <v>275</v>
          </cell>
          <cell r="H796">
            <v>42</v>
          </cell>
          <cell r="AK796">
            <v>102.02500000000001</v>
          </cell>
          <cell r="AL796">
            <v>119.86153846153846</v>
          </cell>
          <cell r="AN796">
            <v>5.46</v>
          </cell>
          <cell r="AO796">
            <v>43.34</v>
          </cell>
          <cell r="AP796">
            <v>6833.75</v>
          </cell>
          <cell r="AQ796">
            <v>52.25</v>
          </cell>
          <cell r="BG796" t="b">
            <v>1</v>
          </cell>
          <cell r="BO796" t="b">
            <v>0</v>
          </cell>
          <cell r="CA796" t="b">
            <v>0</v>
          </cell>
          <cell r="CB796" t="b">
            <v>0</v>
          </cell>
          <cell r="CD796" t="b">
            <v>0</v>
          </cell>
          <cell r="CE796" t="b">
            <v>0</v>
          </cell>
          <cell r="CG796" t="b">
            <v>0</v>
          </cell>
          <cell r="CH796" t="b">
            <v>0</v>
          </cell>
          <cell r="CP796" t="str">
            <v>ECCOAEXC</v>
          </cell>
          <cell r="CT796" t="b">
            <v>0</v>
          </cell>
          <cell r="CV796" t="b">
            <v>0</v>
          </cell>
          <cell r="CX796" t="b">
            <v>0</v>
          </cell>
          <cell r="CZ796" t="b">
            <v>0</v>
          </cell>
          <cell r="DB796" t="b">
            <v>0</v>
          </cell>
          <cell r="DD796" t="b">
            <v>0</v>
          </cell>
          <cell r="DF796" t="b">
            <v>0</v>
          </cell>
          <cell r="DH796" t="b">
            <v>0</v>
          </cell>
          <cell r="DJ796" t="b">
            <v>0</v>
          </cell>
          <cell r="DL796" t="b">
            <v>0</v>
          </cell>
          <cell r="DN796" t="b">
            <v>0</v>
          </cell>
          <cell r="DP796" t="b">
            <v>0</v>
          </cell>
          <cell r="DV796">
            <v>0</v>
          </cell>
          <cell r="DX796">
            <v>0</v>
          </cell>
          <cell r="DZ796">
            <v>0</v>
          </cell>
          <cell r="EB796">
            <v>0</v>
          </cell>
          <cell r="ED796">
            <v>0</v>
          </cell>
          <cell r="EF796">
            <v>0</v>
          </cell>
          <cell r="EJ796">
            <v>0</v>
          </cell>
          <cell r="EL796">
            <v>0</v>
          </cell>
          <cell r="EN796">
            <v>0</v>
          </cell>
          <cell r="EP796">
            <v>0</v>
          </cell>
          <cell r="ER796">
            <v>0</v>
          </cell>
          <cell r="ET796">
            <v>0</v>
          </cell>
          <cell r="EX796">
            <v>0</v>
          </cell>
          <cell r="EZ796">
            <v>0</v>
          </cell>
          <cell r="FD796">
            <v>0</v>
          </cell>
          <cell r="FF796">
            <v>0</v>
          </cell>
        </row>
        <row r="797">
          <cell r="A797" t="str">
            <v>NEV2</v>
          </cell>
          <cell r="B797" t="str">
            <v>DK-West</v>
          </cell>
          <cell r="G797">
            <v>275</v>
          </cell>
          <cell r="H797">
            <v>42</v>
          </cell>
          <cell r="AK797">
            <v>102.02500000000001</v>
          </cell>
          <cell r="AL797">
            <v>119.86153846153846</v>
          </cell>
          <cell r="AN797">
            <v>5.46</v>
          </cell>
          <cell r="AO797">
            <v>43.34</v>
          </cell>
          <cell r="AP797">
            <v>6833.75</v>
          </cell>
          <cell r="AQ797">
            <v>52.25</v>
          </cell>
          <cell r="BG797" t="b">
            <v>1</v>
          </cell>
          <cell r="BO797" t="b">
            <v>1</v>
          </cell>
          <cell r="CA797" t="b">
            <v>1</v>
          </cell>
          <cell r="CB797" t="b">
            <v>1</v>
          </cell>
          <cell r="CD797" t="b">
            <v>0</v>
          </cell>
          <cell r="CE797" t="b">
            <v>0</v>
          </cell>
          <cell r="CG797" t="b">
            <v>0</v>
          </cell>
          <cell r="CH797" t="b">
            <v>0</v>
          </cell>
          <cell r="CP797" t="str">
            <v>ECCOAEXC</v>
          </cell>
          <cell r="CT797" t="b">
            <v>0</v>
          </cell>
          <cell r="CV797" t="b">
            <v>0</v>
          </cell>
          <cell r="CX797" t="b">
            <v>0</v>
          </cell>
          <cell r="CZ797" t="b">
            <v>0</v>
          </cell>
          <cell r="DB797" t="b">
            <v>0</v>
          </cell>
          <cell r="DD797" t="b">
            <v>0</v>
          </cell>
          <cell r="DF797" t="b">
            <v>0</v>
          </cell>
          <cell r="DH797" t="b">
            <v>0</v>
          </cell>
          <cell r="DJ797" t="b">
            <v>0</v>
          </cell>
          <cell r="DL797" t="b">
            <v>0</v>
          </cell>
          <cell r="DN797" t="b">
            <v>0</v>
          </cell>
          <cell r="DP797" t="b">
            <v>0</v>
          </cell>
          <cell r="DV797">
            <v>0</v>
          </cell>
          <cell r="DX797">
            <v>0</v>
          </cell>
          <cell r="DZ797">
            <v>0</v>
          </cell>
          <cell r="EB797">
            <v>0</v>
          </cell>
          <cell r="ED797">
            <v>0</v>
          </cell>
          <cell r="EF797">
            <v>0</v>
          </cell>
          <cell r="EJ797">
            <v>0</v>
          </cell>
          <cell r="EL797">
            <v>0</v>
          </cell>
          <cell r="EN797">
            <v>0</v>
          </cell>
          <cell r="EP797">
            <v>0</v>
          </cell>
          <cell r="ER797">
            <v>0</v>
          </cell>
          <cell r="ET797">
            <v>0</v>
          </cell>
          <cell r="EX797">
            <v>0</v>
          </cell>
          <cell r="EZ797">
            <v>0</v>
          </cell>
          <cell r="FD797">
            <v>0</v>
          </cell>
          <cell r="FF797">
            <v>0</v>
          </cell>
        </row>
        <row r="798">
          <cell r="A798" t="str">
            <v>NEV3</v>
          </cell>
          <cell r="B798" t="str">
            <v>DK-West</v>
          </cell>
          <cell r="G798">
            <v>425</v>
          </cell>
          <cell r="H798">
            <v>400</v>
          </cell>
          <cell r="AK798">
            <v>189.125</v>
          </cell>
          <cell r="AL798">
            <v>1186.6666666666667</v>
          </cell>
          <cell r="AN798">
            <v>60</v>
          </cell>
          <cell r="AO798">
            <v>66.98</v>
          </cell>
          <cell r="AP798">
            <v>10561.25</v>
          </cell>
          <cell r="AQ798">
            <v>59.500000000000007</v>
          </cell>
          <cell r="BG798" t="b">
            <v>1</v>
          </cell>
          <cell r="BO798" t="b">
            <v>0</v>
          </cell>
          <cell r="CA798" t="b">
            <v>0</v>
          </cell>
          <cell r="CB798" t="b">
            <v>0</v>
          </cell>
          <cell r="CD798" t="b">
            <v>0</v>
          </cell>
          <cell r="CE798" t="b">
            <v>0</v>
          </cell>
          <cell r="CG798" t="b">
            <v>0</v>
          </cell>
          <cell r="CH798" t="b">
            <v>0</v>
          </cell>
          <cell r="CP798" t="str">
            <v>ECCOAEXC</v>
          </cell>
          <cell r="CT798" t="b">
            <v>0</v>
          </cell>
          <cell r="CV798" t="b">
            <v>0</v>
          </cell>
          <cell r="CX798" t="b">
            <v>0</v>
          </cell>
          <cell r="CZ798" t="b">
            <v>0</v>
          </cell>
          <cell r="DB798" t="b">
            <v>0</v>
          </cell>
          <cell r="DD798" t="b">
            <v>0</v>
          </cell>
          <cell r="DF798" t="b">
            <v>0</v>
          </cell>
          <cell r="DH798" t="b">
            <v>0</v>
          </cell>
          <cell r="DJ798" t="b">
            <v>0</v>
          </cell>
          <cell r="DL798" t="b">
            <v>0</v>
          </cell>
          <cell r="DN798" t="b">
            <v>0</v>
          </cell>
          <cell r="DP798" t="b">
            <v>0</v>
          </cell>
          <cell r="DV798">
            <v>0</v>
          </cell>
          <cell r="DX798">
            <v>0</v>
          </cell>
          <cell r="DZ798">
            <v>0</v>
          </cell>
          <cell r="EB798">
            <v>0</v>
          </cell>
          <cell r="ED798">
            <v>0</v>
          </cell>
          <cell r="EF798">
            <v>0</v>
          </cell>
          <cell r="EJ798">
            <v>0</v>
          </cell>
          <cell r="EL798">
            <v>0</v>
          </cell>
          <cell r="EN798">
            <v>0</v>
          </cell>
          <cell r="EP798">
            <v>0</v>
          </cell>
          <cell r="ER798">
            <v>0</v>
          </cell>
          <cell r="ET798">
            <v>0</v>
          </cell>
          <cell r="EX798">
            <v>0</v>
          </cell>
          <cell r="EZ798">
            <v>0</v>
          </cell>
          <cell r="FD798">
            <v>0</v>
          </cell>
          <cell r="FF798">
            <v>0</v>
          </cell>
        </row>
        <row r="799">
          <cell r="A799" t="str">
            <v>NEV3</v>
          </cell>
          <cell r="B799" t="str">
            <v>DK-West</v>
          </cell>
          <cell r="G799">
            <v>425</v>
          </cell>
          <cell r="H799">
            <v>400</v>
          </cell>
          <cell r="AK799">
            <v>189.125</v>
          </cell>
          <cell r="AL799">
            <v>1186.6666666666667</v>
          </cell>
          <cell r="AN799">
            <v>60</v>
          </cell>
          <cell r="AO799">
            <v>66.98</v>
          </cell>
          <cell r="AP799">
            <v>10561.25</v>
          </cell>
          <cell r="AQ799">
            <v>59.500000000000007</v>
          </cell>
          <cell r="BG799" t="b">
            <v>1</v>
          </cell>
          <cell r="BO799" t="b">
            <v>0</v>
          </cell>
          <cell r="CA799" t="b">
            <v>0</v>
          </cell>
          <cell r="CB799" t="b">
            <v>0</v>
          </cell>
          <cell r="CD799" t="b">
            <v>0</v>
          </cell>
          <cell r="CE799" t="b">
            <v>0</v>
          </cell>
          <cell r="CG799" t="b">
            <v>0</v>
          </cell>
          <cell r="CH799" t="b">
            <v>0</v>
          </cell>
          <cell r="CP799" t="str">
            <v>ECCOAEXC</v>
          </cell>
          <cell r="CT799" t="b">
            <v>0</v>
          </cell>
          <cell r="CV799" t="b">
            <v>0</v>
          </cell>
          <cell r="CX799" t="b">
            <v>0</v>
          </cell>
          <cell r="CZ799" t="b">
            <v>0</v>
          </cell>
          <cell r="DB799" t="b">
            <v>0</v>
          </cell>
          <cell r="DD799" t="b">
            <v>0</v>
          </cell>
          <cell r="DF799" t="b">
            <v>0</v>
          </cell>
          <cell r="DH799" t="b">
            <v>0</v>
          </cell>
          <cell r="DJ799" t="b">
            <v>0</v>
          </cell>
          <cell r="DL799" t="b">
            <v>0</v>
          </cell>
          <cell r="DN799" t="b">
            <v>0</v>
          </cell>
          <cell r="DP799" t="b">
            <v>0</v>
          </cell>
          <cell r="DV799">
            <v>0</v>
          </cell>
          <cell r="DX799">
            <v>0</v>
          </cell>
          <cell r="DZ799">
            <v>0</v>
          </cell>
          <cell r="EB799">
            <v>0</v>
          </cell>
          <cell r="ED799">
            <v>0</v>
          </cell>
          <cell r="EF799">
            <v>0</v>
          </cell>
          <cell r="EJ799">
            <v>0</v>
          </cell>
          <cell r="EL799">
            <v>0</v>
          </cell>
          <cell r="EN799">
            <v>0</v>
          </cell>
          <cell r="EP799">
            <v>0</v>
          </cell>
          <cell r="ER799">
            <v>0</v>
          </cell>
          <cell r="ET799">
            <v>0</v>
          </cell>
          <cell r="EX799">
            <v>0</v>
          </cell>
          <cell r="EZ799">
            <v>0</v>
          </cell>
          <cell r="FD799">
            <v>0</v>
          </cell>
          <cell r="FF799">
            <v>0</v>
          </cell>
        </row>
        <row r="800">
          <cell r="A800" t="str">
            <v>NEV3</v>
          </cell>
          <cell r="B800" t="str">
            <v>DK-West</v>
          </cell>
          <cell r="G800">
            <v>425</v>
          </cell>
          <cell r="H800">
            <v>400</v>
          </cell>
          <cell r="AK800">
            <v>189.125</v>
          </cell>
          <cell r="AL800">
            <v>1186.6666666666667</v>
          </cell>
          <cell r="AN800">
            <v>60</v>
          </cell>
          <cell r="AO800">
            <v>66.98</v>
          </cell>
          <cell r="AP800">
            <v>10561.25</v>
          </cell>
          <cell r="AQ800">
            <v>59.500000000000007</v>
          </cell>
          <cell r="BG800" t="b">
            <v>1</v>
          </cell>
          <cell r="BO800" t="b">
            <v>1</v>
          </cell>
          <cell r="CA800" t="b">
            <v>1</v>
          </cell>
          <cell r="CB800" t="b">
            <v>1</v>
          </cell>
          <cell r="CD800" t="b">
            <v>0</v>
          </cell>
          <cell r="CE800" t="b">
            <v>0</v>
          </cell>
          <cell r="CG800" t="b">
            <v>0</v>
          </cell>
          <cell r="CH800" t="b">
            <v>0</v>
          </cell>
          <cell r="CP800" t="str">
            <v>ECCOAEXC</v>
          </cell>
          <cell r="CT800" t="b">
            <v>1</v>
          </cell>
          <cell r="CV800" t="b">
            <v>0</v>
          </cell>
          <cell r="CX800" t="b">
            <v>0</v>
          </cell>
          <cell r="CZ800" t="b">
            <v>0</v>
          </cell>
          <cell r="DB800" t="b">
            <v>0</v>
          </cell>
          <cell r="DD800" t="b">
            <v>0</v>
          </cell>
          <cell r="DF800" t="b">
            <v>1</v>
          </cell>
          <cell r="DH800" t="b">
            <v>0</v>
          </cell>
          <cell r="DJ800" t="b">
            <v>0</v>
          </cell>
          <cell r="DL800" t="b">
            <v>0</v>
          </cell>
          <cell r="DN800" t="b">
            <v>0</v>
          </cell>
          <cell r="DP800" t="b">
            <v>0</v>
          </cell>
          <cell r="DV800">
            <v>425</v>
          </cell>
          <cell r="DX800">
            <v>425</v>
          </cell>
          <cell r="DZ800">
            <v>425</v>
          </cell>
          <cell r="EB800">
            <v>425</v>
          </cell>
          <cell r="ED800">
            <v>0</v>
          </cell>
          <cell r="EF800">
            <v>0</v>
          </cell>
          <cell r="EJ800">
            <v>400</v>
          </cell>
          <cell r="EL800">
            <v>400</v>
          </cell>
          <cell r="EN800">
            <v>400</v>
          </cell>
          <cell r="EP800">
            <v>400</v>
          </cell>
          <cell r="ER800">
            <v>0</v>
          </cell>
          <cell r="ET800">
            <v>0</v>
          </cell>
          <cell r="EX800">
            <v>0</v>
          </cell>
          <cell r="EZ800">
            <v>0</v>
          </cell>
          <cell r="FD800">
            <v>0</v>
          </cell>
          <cell r="FF800">
            <v>0</v>
          </cell>
        </row>
        <row r="801">
          <cell r="A801" t="str">
            <v>NEV3</v>
          </cell>
          <cell r="B801" t="str">
            <v>DK-West</v>
          </cell>
          <cell r="G801">
            <v>425</v>
          </cell>
          <cell r="H801">
            <v>400</v>
          </cell>
          <cell r="AK801">
            <v>189.125</v>
          </cell>
          <cell r="AL801">
            <v>1186.6666666666667</v>
          </cell>
          <cell r="AN801">
            <v>60</v>
          </cell>
          <cell r="AO801">
            <v>66.98</v>
          </cell>
          <cell r="AP801">
            <v>10561.25</v>
          </cell>
          <cell r="AQ801">
            <v>59.500000000000007</v>
          </cell>
          <cell r="BG801" t="b">
            <v>1</v>
          </cell>
          <cell r="BO801" t="b">
            <v>0</v>
          </cell>
          <cell r="CA801" t="b">
            <v>0</v>
          </cell>
          <cell r="CB801" t="b">
            <v>0</v>
          </cell>
          <cell r="CD801" t="b">
            <v>1</v>
          </cell>
          <cell r="CE801" t="b">
            <v>1</v>
          </cell>
          <cell r="CG801" t="b">
            <v>0</v>
          </cell>
          <cell r="CH801" t="b">
            <v>0</v>
          </cell>
          <cell r="CT801" t="b">
            <v>0</v>
          </cell>
          <cell r="CV801" t="b">
            <v>0</v>
          </cell>
          <cell r="CX801" t="b">
            <v>0</v>
          </cell>
          <cell r="CZ801" t="b">
            <v>0</v>
          </cell>
          <cell r="DB801" t="b">
            <v>0</v>
          </cell>
          <cell r="DD801" t="b">
            <v>0</v>
          </cell>
          <cell r="DF801" t="b">
            <v>0</v>
          </cell>
          <cell r="DH801" t="b">
            <v>0</v>
          </cell>
          <cell r="DJ801" t="b">
            <v>0</v>
          </cell>
          <cell r="DL801" t="b">
            <v>0</v>
          </cell>
          <cell r="DN801" t="b">
            <v>0</v>
          </cell>
          <cell r="DP801" t="b">
            <v>0</v>
          </cell>
          <cell r="DV801">
            <v>0</v>
          </cell>
          <cell r="DX801">
            <v>0</v>
          </cell>
          <cell r="DZ801">
            <v>0</v>
          </cell>
          <cell r="EB801">
            <v>0</v>
          </cell>
          <cell r="ED801">
            <v>0</v>
          </cell>
          <cell r="EF801">
            <v>0</v>
          </cell>
          <cell r="EJ801">
            <v>0</v>
          </cell>
          <cell r="EL801">
            <v>0</v>
          </cell>
          <cell r="EN801">
            <v>0</v>
          </cell>
          <cell r="EP801">
            <v>0</v>
          </cell>
          <cell r="ER801">
            <v>0</v>
          </cell>
          <cell r="ET801">
            <v>0</v>
          </cell>
          <cell r="EX801">
            <v>425</v>
          </cell>
          <cell r="EZ801">
            <v>400</v>
          </cell>
          <cell r="FD801">
            <v>0</v>
          </cell>
          <cell r="FF801">
            <v>0</v>
          </cell>
        </row>
        <row r="802">
          <cell r="A802" t="str">
            <v>NEV3</v>
          </cell>
          <cell r="B802" t="str">
            <v>DK-West</v>
          </cell>
          <cell r="G802">
            <v>425</v>
          </cell>
          <cell r="H802">
            <v>400</v>
          </cell>
          <cell r="AK802">
            <v>189.125</v>
          </cell>
          <cell r="AL802">
            <v>1186.6666666666667</v>
          </cell>
          <cell r="AN802">
            <v>60</v>
          </cell>
          <cell r="AO802">
            <v>66.98</v>
          </cell>
          <cell r="AP802">
            <v>10561.25</v>
          </cell>
          <cell r="AQ802">
            <v>59.500000000000007</v>
          </cell>
          <cell r="BG802" t="b">
            <v>1</v>
          </cell>
          <cell r="BO802" t="b">
            <v>0</v>
          </cell>
          <cell r="CA802" t="b">
            <v>0</v>
          </cell>
          <cell r="CB802" t="b">
            <v>0</v>
          </cell>
          <cell r="CD802" t="b">
            <v>0</v>
          </cell>
          <cell r="CE802" t="b">
            <v>0</v>
          </cell>
          <cell r="CG802" t="b">
            <v>1</v>
          </cell>
          <cell r="CH802" t="b">
            <v>1</v>
          </cell>
          <cell r="CT802" t="b">
            <v>0</v>
          </cell>
          <cell r="CV802" t="b">
            <v>0</v>
          </cell>
          <cell r="CX802" t="b">
            <v>0</v>
          </cell>
          <cell r="CZ802" t="b">
            <v>0</v>
          </cell>
          <cell r="DB802" t="b">
            <v>0</v>
          </cell>
          <cell r="DD802" t="b">
            <v>0</v>
          </cell>
          <cell r="DF802" t="b">
            <v>0</v>
          </cell>
          <cell r="DH802" t="b">
            <v>0</v>
          </cell>
          <cell r="DJ802" t="b">
            <v>0</v>
          </cell>
          <cell r="DL802" t="b">
            <v>0</v>
          </cell>
          <cell r="DN802" t="b">
            <v>0</v>
          </cell>
          <cell r="DP802" t="b">
            <v>0</v>
          </cell>
          <cell r="DV802">
            <v>0</v>
          </cell>
          <cell r="DX802">
            <v>0</v>
          </cell>
          <cell r="DZ802">
            <v>0</v>
          </cell>
          <cell r="EB802">
            <v>0</v>
          </cell>
          <cell r="ED802">
            <v>0</v>
          </cell>
          <cell r="EF802">
            <v>0</v>
          </cell>
          <cell r="EJ802">
            <v>0</v>
          </cell>
          <cell r="EL802">
            <v>0</v>
          </cell>
          <cell r="EN802">
            <v>0</v>
          </cell>
          <cell r="EP802">
            <v>0</v>
          </cell>
          <cell r="ER802">
            <v>0</v>
          </cell>
          <cell r="ET802">
            <v>0</v>
          </cell>
          <cell r="EX802">
            <v>0</v>
          </cell>
          <cell r="EZ802">
            <v>0</v>
          </cell>
          <cell r="FD802">
            <v>425</v>
          </cell>
          <cell r="FF802">
            <v>400</v>
          </cell>
        </row>
        <row r="803">
          <cell r="A803" t="str">
            <v>NEV3</v>
          </cell>
          <cell r="B803" t="str">
            <v>DK-West</v>
          </cell>
          <cell r="G803">
            <v>425</v>
          </cell>
          <cell r="H803">
            <v>400</v>
          </cell>
          <cell r="AK803">
            <v>189.125</v>
          </cell>
          <cell r="AL803">
            <v>1186.6666666666667</v>
          </cell>
          <cell r="AN803">
            <v>60</v>
          </cell>
          <cell r="AO803">
            <v>66.98</v>
          </cell>
          <cell r="AP803">
            <v>10561.25</v>
          </cell>
          <cell r="AQ803">
            <v>59.500000000000007</v>
          </cell>
          <cell r="BG803" t="b">
            <v>1</v>
          </cell>
          <cell r="BO803" t="b">
            <v>0</v>
          </cell>
          <cell r="CA803" t="b">
            <v>0</v>
          </cell>
          <cell r="CB803" t="b">
            <v>0</v>
          </cell>
          <cell r="CD803" t="b">
            <v>0</v>
          </cell>
          <cell r="CE803" t="b">
            <v>0</v>
          </cell>
          <cell r="CG803" t="b">
            <v>0</v>
          </cell>
          <cell r="CH803" t="b">
            <v>0</v>
          </cell>
          <cell r="CP803" t="str">
            <v>ECXXXEXC</v>
          </cell>
          <cell r="CT803" t="b">
            <v>0</v>
          </cell>
          <cell r="CV803" t="b">
            <v>1</v>
          </cell>
          <cell r="CX803" t="b">
            <v>1</v>
          </cell>
          <cell r="CZ803" t="b">
            <v>1</v>
          </cell>
          <cell r="DB803" t="b">
            <v>0</v>
          </cell>
          <cell r="DD803" t="b">
            <v>0</v>
          </cell>
          <cell r="DF803" t="b">
            <v>0</v>
          </cell>
          <cell r="DH803" t="b">
            <v>1</v>
          </cell>
          <cell r="DJ803" t="b">
            <v>1</v>
          </cell>
          <cell r="DL803" t="b">
            <v>1</v>
          </cell>
          <cell r="DN803" t="b">
            <v>0</v>
          </cell>
          <cell r="DP803" t="b">
            <v>0</v>
          </cell>
          <cell r="DV803">
            <v>0</v>
          </cell>
          <cell r="DX803">
            <v>0</v>
          </cell>
          <cell r="DZ803">
            <v>0</v>
          </cell>
          <cell r="EB803">
            <v>0</v>
          </cell>
          <cell r="ED803">
            <v>0</v>
          </cell>
          <cell r="EF803">
            <v>0</v>
          </cell>
          <cell r="EJ803">
            <v>0</v>
          </cell>
          <cell r="EL803">
            <v>0</v>
          </cell>
          <cell r="EN803">
            <v>0</v>
          </cell>
          <cell r="EP803">
            <v>0</v>
          </cell>
          <cell r="ER803">
            <v>0</v>
          </cell>
          <cell r="ET803">
            <v>0</v>
          </cell>
          <cell r="EX803">
            <v>0</v>
          </cell>
          <cell r="EZ803">
            <v>0</v>
          </cell>
          <cell r="FD803">
            <v>0</v>
          </cell>
          <cell r="FF803">
            <v>0</v>
          </cell>
        </row>
        <row r="804">
          <cell r="A804" t="str">
            <v>NEV3_renoveret</v>
          </cell>
          <cell r="B804" t="str">
            <v>DK-West</v>
          </cell>
          <cell r="G804">
            <v>425</v>
          </cell>
          <cell r="H804">
            <v>400</v>
          </cell>
          <cell r="AK804">
            <v>197.625</v>
          </cell>
          <cell r="AL804">
            <v>1240</v>
          </cell>
          <cell r="AN804">
            <v>60</v>
          </cell>
          <cell r="AO804">
            <v>66.64</v>
          </cell>
          <cell r="AP804">
            <v>10540</v>
          </cell>
          <cell r="AQ804">
            <v>59.500000000000007</v>
          </cell>
          <cell r="BG804" t="b">
            <v>1</v>
          </cell>
          <cell r="BO804" t="b">
            <v>0</v>
          </cell>
          <cell r="CA804" t="b">
            <v>0</v>
          </cell>
          <cell r="CB804" t="b">
            <v>0</v>
          </cell>
          <cell r="CD804" t="b">
            <v>0</v>
          </cell>
          <cell r="CE804" t="b">
            <v>0</v>
          </cell>
          <cell r="CG804" t="b">
            <v>0</v>
          </cell>
          <cell r="CH804" t="b">
            <v>0</v>
          </cell>
          <cell r="CP804" t="str">
            <v>ECXXXEXC</v>
          </cell>
          <cell r="CT804" t="b">
            <v>0</v>
          </cell>
          <cell r="CV804" t="b">
            <v>0</v>
          </cell>
          <cell r="CX804" t="b">
            <v>0</v>
          </cell>
          <cell r="CZ804" t="b">
            <v>0</v>
          </cell>
          <cell r="DB804" t="b">
            <v>1</v>
          </cell>
          <cell r="DD804" t="b">
            <v>1</v>
          </cell>
          <cell r="DF804" t="b">
            <v>0</v>
          </cell>
          <cell r="DH804" t="b">
            <v>0</v>
          </cell>
          <cell r="DJ804" t="b">
            <v>0</v>
          </cell>
          <cell r="DL804" t="b">
            <v>0</v>
          </cell>
          <cell r="DN804" t="b">
            <v>1</v>
          </cell>
          <cell r="DP804" t="b">
            <v>1</v>
          </cell>
          <cell r="DV804">
            <v>0</v>
          </cell>
          <cell r="DX804">
            <v>0</v>
          </cell>
          <cell r="DZ804">
            <v>0</v>
          </cell>
          <cell r="EB804">
            <v>0</v>
          </cell>
          <cell r="ED804">
            <v>0</v>
          </cell>
          <cell r="EF804">
            <v>0</v>
          </cell>
          <cell r="EJ804">
            <v>0</v>
          </cell>
          <cell r="EL804">
            <v>0</v>
          </cell>
          <cell r="EN804">
            <v>0</v>
          </cell>
          <cell r="EP804">
            <v>0</v>
          </cell>
          <cell r="ER804">
            <v>0</v>
          </cell>
          <cell r="ET804">
            <v>0</v>
          </cell>
          <cell r="EX804">
            <v>0</v>
          </cell>
          <cell r="EZ804">
            <v>0</v>
          </cell>
          <cell r="FD804">
            <v>0</v>
          </cell>
          <cell r="FF804">
            <v>0</v>
          </cell>
        </row>
        <row r="805">
          <cell r="A805" t="str">
            <v>RenoNord_Kedler</v>
          </cell>
          <cell r="B805" t="str">
            <v>DK-West</v>
          </cell>
          <cell r="G805">
            <v>0</v>
          </cell>
          <cell r="H805">
            <v>30</v>
          </cell>
          <cell r="AK805">
            <v>0</v>
          </cell>
          <cell r="AL805">
            <v>23.400000000000002</v>
          </cell>
          <cell r="AN805">
            <v>0</v>
          </cell>
          <cell r="AO805">
            <v>5.94</v>
          </cell>
          <cell r="AP805">
            <v>0</v>
          </cell>
          <cell r="AQ805">
            <v>2.1</v>
          </cell>
          <cell r="BG805" t="b">
            <v>1</v>
          </cell>
          <cell r="BO805" t="b">
            <v>0</v>
          </cell>
          <cell r="CA805" t="b">
            <v>0</v>
          </cell>
          <cell r="CB805" t="b">
            <v>0</v>
          </cell>
          <cell r="CD805" t="b">
            <v>0</v>
          </cell>
          <cell r="CE805" t="b">
            <v>0</v>
          </cell>
          <cell r="CG805" t="b">
            <v>0</v>
          </cell>
          <cell r="CH805" t="b">
            <v>0</v>
          </cell>
          <cell r="CP805" t="str">
            <v>EHWSTBOC</v>
          </cell>
          <cell r="CT805" t="b">
            <v>0</v>
          </cell>
          <cell r="CV805" t="b">
            <v>0</v>
          </cell>
          <cell r="CX805" t="b">
            <v>0</v>
          </cell>
          <cell r="CZ805" t="b">
            <v>0</v>
          </cell>
          <cell r="DB805" t="b">
            <v>0</v>
          </cell>
          <cell r="DD805" t="b">
            <v>0</v>
          </cell>
          <cell r="DF805" t="b">
            <v>0</v>
          </cell>
          <cell r="DH805" t="b">
            <v>0</v>
          </cell>
          <cell r="DJ805" t="b">
            <v>0</v>
          </cell>
          <cell r="DL805" t="b">
            <v>0</v>
          </cell>
          <cell r="DN805" t="b">
            <v>0</v>
          </cell>
          <cell r="DP805" t="b">
            <v>0</v>
          </cell>
          <cell r="DV805">
            <v>0</v>
          </cell>
          <cell r="DX805">
            <v>0</v>
          </cell>
          <cell r="DZ805">
            <v>0</v>
          </cell>
          <cell r="EB805">
            <v>0</v>
          </cell>
          <cell r="ED805">
            <v>0</v>
          </cell>
          <cell r="EF805">
            <v>0</v>
          </cell>
          <cell r="EJ805">
            <v>0</v>
          </cell>
          <cell r="EL805">
            <v>0</v>
          </cell>
          <cell r="EN805">
            <v>0</v>
          </cell>
          <cell r="EP805">
            <v>0</v>
          </cell>
          <cell r="ER805">
            <v>0</v>
          </cell>
          <cell r="ET805">
            <v>0</v>
          </cell>
          <cell r="EX805">
            <v>0</v>
          </cell>
          <cell r="EZ805">
            <v>0</v>
          </cell>
          <cell r="FD805">
            <v>0</v>
          </cell>
          <cell r="FF805">
            <v>0</v>
          </cell>
        </row>
        <row r="806">
          <cell r="A806" t="str">
            <v>RenoNord_Kedler</v>
          </cell>
          <cell r="B806" t="str">
            <v>DK-West</v>
          </cell>
          <cell r="G806">
            <v>0</v>
          </cell>
          <cell r="H806">
            <v>7</v>
          </cell>
          <cell r="AK806">
            <v>0</v>
          </cell>
          <cell r="AL806">
            <v>5.46</v>
          </cell>
          <cell r="AN806">
            <v>0</v>
          </cell>
          <cell r="AO806">
            <v>1.3860000000000001</v>
          </cell>
          <cell r="AP806">
            <v>0</v>
          </cell>
          <cell r="AQ806">
            <v>0.49000000000000005</v>
          </cell>
          <cell r="BG806" t="b">
            <v>1</v>
          </cell>
          <cell r="BO806" t="b">
            <v>0</v>
          </cell>
          <cell r="CA806" t="b">
            <v>0</v>
          </cell>
          <cell r="CB806" t="b">
            <v>0</v>
          </cell>
          <cell r="CD806" t="b">
            <v>0</v>
          </cell>
          <cell r="CE806" t="b">
            <v>0</v>
          </cell>
          <cell r="CG806" t="b">
            <v>0</v>
          </cell>
          <cell r="CH806" t="b">
            <v>0</v>
          </cell>
          <cell r="CP806" t="str">
            <v>EHWSTBOC</v>
          </cell>
          <cell r="CT806" t="b">
            <v>0</v>
          </cell>
          <cell r="CV806" t="b">
            <v>0</v>
          </cell>
          <cell r="CX806" t="b">
            <v>0</v>
          </cell>
          <cell r="CZ806" t="b">
            <v>0</v>
          </cell>
          <cell r="DB806" t="b">
            <v>0</v>
          </cell>
          <cell r="DD806" t="b">
            <v>0</v>
          </cell>
          <cell r="DF806" t="b">
            <v>0</v>
          </cell>
          <cell r="DH806" t="b">
            <v>0</v>
          </cell>
          <cell r="DJ806" t="b">
            <v>0</v>
          </cell>
          <cell r="DL806" t="b">
            <v>0</v>
          </cell>
          <cell r="DN806" t="b">
            <v>0</v>
          </cell>
          <cell r="DP806" t="b">
            <v>0</v>
          </cell>
          <cell r="DV806">
            <v>0</v>
          </cell>
          <cell r="DX806">
            <v>0</v>
          </cell>
          <cell r="DZ806">
            <v>0</v>
          </cell>
          <cell r="EB806">
            <v>0</v>
          </cell>
          <cell r="ED806">
            <v>0</v>
          </cell>
          <cell r="EF806">
            <v>0</v>
          </cell>
          <cell r="EJ806">
            <v>0</v>
          </cell>
          <cell r="EL806">
            <v>0</v>
          </cell>
          <cell r="EN806">
            <v>0</v>
          </cell>
          <cell r="EP806">
            <v>0</v>
          </cell>
          <cell r="ER806">
            <v>0</v>
          </cell>
          <cell r="ET806">
            <v>0</v>
          </cell>
          <cell r="EX806">
            <v>0</v>
          </cell>
          <cell r="EZ806">
            <v>0</v>
          </cell>
          <cell r="FD806">
            <v>0</v>
          </cell>
          <cell r="FF806">
            <v>0</v>
          </cell>
        </row>
        <row r="807">
          <cell r="A807" t="str">
            <v>RenoNord_KV</v>
          </cell>
          <cell r="B807" t="str">
            <v>DK-West</v>
          </cell>
          <cell r="G807">
            <v>5.9850000000000003</v>
          </cell>
          <cell r="H807">
            <v>19</v>
          </cell>
          <cell r="AK807">
            <v>1.1191950000000002</v>
          </cell>
          <cell r="AL807">
            <v>11.279365079365078</v>
          </cell>
          <cell r="AN807">
            <v>0</v>
          </cell>
          <cell r="AO807">
            <v>6.9425999999999997</v>
          </cell>
          <cell r="AP807">
            <v>0</v>
          </cell>
          <cell r="AQ807">
            <v>0.53864999999999996</v>
          </cell>
          <cell r="BG807" t="b">
            <v>1</v>
          </cell>
          <cell r="BO807" t="b">
            <v>0</v>
          </cell>
          <cell r="CA807" t="b">
            <v>0</v>
          </cell>
          <cell r="CB807" t="b">
            <v>0</v>
          </cell>
          <cell r="CD807" t="b">
            <v>0</v>
          </cell>
          <cell r="CE807" t="b">
            <v>0</v>
          </cell>
          <cell r="CG807" t="b">
            <v>0</v>
          </cell>
          <cell r="CH807" t="b">
            <v>0</v>
          </cell>
          <cell r="CP807" t="str">
            <v>ECWSTBPC</v>
          </cell>
          <cell r="CT807" t="b">
            <v>0</v>
          </cell>
          <cell r="CV807" t="b">
            <v>0</v>
          </cell>
          <cell r="CX807" t="b">
            <v>0</v>
          </cell>
          <cell r="CZ807" t="b">
            <v>0</v>
          </cell>
          <cell r="DB807" t="b">
            <v>0</v>
          </cell>
          <cell r="DD807" t="b">
            <v>0</v>
          </cell>
          <cell r="DF807" t="b">
            <v>0</v>
          </cell>
          <cell r="DH807" t="b">
            <v>0</v>
          </cell>
          <cell r="DJ807" t="b">
            <v>0</v>
          </cell>
          <cell r="DL807" t="b">
            <v>0</v>
          </cell>
          <cell r="DN807" t="b">
            <v>0</v>
          </cell>
          <cell r="DP807" t="b">
            <v>0</v>
          </cell>
          <cell r="DV807">
            <v>0</v>
          </cell>
          <cell r="DX807">
            <v>0</v>
          </cell>
          <cell r="DZ807">
            <v>0</v>
          </cell>
          <cell r="EB807">
            <v>0</v>
          </cell>
          <cell r="ED807">
            <v>0</v>
          </cell>
          <cell r="EF807">
            <v>0</v>
          </cell>
          <cell r="EJ807">
            <v>0</v>
          </cell>
          <cell r="EL807">
            <v>0</v>
          </cell>
          <cell r="EN807">
            <v>0</v>
          </cell>
          <cell r="EP807">
            <v>0</v>
          </cell>
          <cell r="ER807">
            <v>0</v>
          </cell>
          <cell r="ET807">
            <v>0</v>
          </cell>
          <cell r="EX807">
            <v>0</v>
          </cell>
          <cell r="EZ807">
            <v>0</v>
          </cell>
          <cell r="FD807">
            <v>0</v>
          </cell>
          <cell r="FF807">
            <v>0</v>
          </cell>
        </row>
        <row r="808">
          <cell r="A808" t="str">
            <v>RenoNordKV2</v>
          </cell>
          <cell r="B808" t="str">
            <v>DK-West</v>
          </cell>
          <cell r="G808">
            <v>17.899999999999999</v>
          </cell>
          <cell r="H808">
            <v>57.00636942675159</v>
          </cell>
          <cell r="AK808">
            <v>4.0095999999999998</v>
          </cell>
          <cell r="AL808">
            <v>40.66696417704572</v>
          </cell>
          <cell r="AN808">
            <v>0</v>
          </cell>
          <cell r="AO808">
            <v>20.763999999999996</v>
          </cell>
          <cell r="AP808">
            <v>0</v>
          </cell>
          <cell r="AQ808">
            <v>1.6109999999999998</v>
          </cell>
          <cell r="BG808" t="b">
            <v>1</v>
          </cell>
          <cell r="BO808" t="b">
            <v>0</v>
          </cell>
          <cell r="CA808" t="b">
            <v>0</v>
          </cell>
          <cell r="CB808" t="b">
            <v>0</v>
          </cell>
          <cell r="CD808" t="b">
            <v>0</v>
          </cell>
          <cell r="CE808" t="b">
            <v>0</v>
          </cell>
          <cell r="CG808" t="b">
            <v>0</v>
          </cell>
          <cell r="CH808" t="b">
            <v>0</v>
          </cell>
          <cell r="CP808" t="str">
            <v>ECWSTBPC</v>
          </cell>
          <cell r="CT808" t="b">
            <v>0</v>
          </cell>
          <cell r="CV808" t="b">
            <v>0</v>
          </cell>
          <cell r="CX808" t="b">
            <v>0</v>
          </cell>
          <cell r="CZ808" t="b">
            <v>0</v>
          </cell>
          <cell r="DB808" t="b">
            <v>0</v>
          </cell>
          <cell r="DD808" t="b">
            <v>0</v>
          </cell>
          <cell r="DF808" t="b">
            <v>0</v>
          </cell>
          <cell r="DH808" t="b">
            <v>0</v>
          </cell>
          <cell r="DJ808" t="b">
            <v>0</v>
          </cell>
          <cell r="DL808" t="b">
            <v>0</v>
          </cell>
          <cell r="DN808" t="b">
            <v>0</v>
          </cell>
          <cell r="DP808" t="b">
            <v>0</v>
          </cell>
          <cell r="DV808">
            <v>0</v>
          </cell>
          <cell r="DX808">
            <v>0</v>
          </cell>
          <cell r="DZ808">
            <v>0</v>
          </cell>
          <cell r="EB808">
            <v>0</v>
          </cell>
          <cell r="ED808">
            <v>0</v>
          </cell>
          <cell r="EF808">
            <v>0</v>
          </cell>
          <cell r="EJ808">
            <v>0</v>
          </cell>
          <cell r="EL808">
            <v>0</v>
          </cell>
          <cell r="EN808">
            <v>0</v>
          </cell>
          <cell r="EP808">
            <v>0</v>
          </cell>
          <cell r="ER808">
            <v>0</v>
          </cell>
          <cell r="ET808">
            <v>0</v>
          </cell>
          <cell r="EX808">
            <v>0</v>
          </cell>
          <cell r="EZ808">
            <v>0</v>
          </cell>
          <cell r="FD808">
            <v>0</v>
          </cell>
          <cell r="FF808">
            <v>0</v>
          </cell>
        </row>
        <row r="809">
          <cell r="A809" t="str">
            <v>RenoNordKV2</v>
          </cell>
          <cell r="B809" t="str">
            <v>DK-West</v>
          </cell>
          <cell r="G809">
            <v>17.899999999999999</v>
          </cell>
          <cell r="H809">
            <v>57.00636942675159</v>
          </cell>
          <cell r="AK809">
            <v>4.0095999999999998</v>
          </cell>
          <cell r="AL809">
            <v>40.66696417704572</v>
          </cell>
          <cell r="AN809">
            <v>0</v>
          </cell>
          <cell r="AO809">
            <v>20.763999999999996</v>
          </cell>
          <cell r="AP809">
            <v>0</v>
          </cell>
          <cell r="AQ809">
            <v>1.6109999999999998</v>
          </cell>
          <cell r="BG809" t="b">
            <v>1</v>
          </cell>
          <cell r="BO809" t="b">
            <v>1</v>
          </cell>
          <cell r="CA809" t="b">
            <v>1</v>
          </cell>
          <cell r="CB809" t="b">
            <v>1</v>
          </cell>
          <cell r="CD809" t="b">
            <v>0</v>
          </cell>
          <cell r="CE809" t="b">
            <v>0</v>
          </cell>
          <cell r="CG809" t="b">
            <v>0</v>
          </cell>
          <cell r="CH809" t="b">
            <v>0</v>
          </cell>
          <cell r="CP809" t="str">
            <v>ECWSTBPC</v>
          </cell>
          <cell r="CT809" t="b">
            <v>1</v>
          </cell>
          <cell r="CV809" t="b">
            <v>1</v>
          </cell>
          <cell r="CX809" t="b">
            <v>1</v>
          </cell>
          <cell r="CZ809" t="b">
            <v>1</v>
          </cell>
          <cell r="DB809" t="b">
            <v>0</v>
          </cell>
          <cell r="DD809" t="b">
            <v>0</v>
          </cell>
          <cell r="DF809" t="b">
            <v>1</v>
          </cell>
          <cell r="DH809" t="b">
            <v>1</v>
          </cell>
          <cell r="DJ809" t="b">
            <v>1</v>
          </cell>
          <cell r="DL809" t="b">
            <v>1</v>
          </cell>
          <cell r="DN809" t="b">
            <v>0</v>
          </cell>
          <cell r="DP809" t="b">
            <v>0</v>
          </cell>
          <cell r="DV809">
            <v>17.899999999999999</v>
          </cell>
          <cell r="DX809">
            <v>17.899999999999999</v>
          </cell>
          <cell r="DZ809">
            <v>17.899999999999999</v>
          </cell>
          <cell r="EB809">
            <v>17.899999999999999</v>
          </cell>
          <cell r="ED809">
            <v>0</v>
          </cell>
          <cell r="EF809">
            <v>0</v>
          </cell>
          <cell r="EJ809">
            <v>57.00636942675159</v>
          </cell>
          <cell r="EL809">
            <v>57.00636942675159</v>
          </cell>
          <cell r="EN809">
            <v>57.00636942675159</v>
          </cell>
          <cell r="EP809">
            <v>57.00636942675159</v>
          </cell>
          <cell r="ER809">
            <v>0</v>
          </cell>
          <cell r="ET809">
            <v>0</v>
          </cell>
          <cell r="EX809">
            <v>0</v>
          </cell>
          <cell r="EZ809">
            <v>0</v>
          </cell>
          <cell r="FD809">
            <v>0</v>
          </cell>
          <cell r="FF809">
            <v>0</v>
          </cell>
        </row>
        <row r="810">
          <cell r="A810" t="str">
            <v>RenoNordKV2</v>
          </cell>
          <cell r="B810" t="str">
            <v>DK-West</v>
          </cell>
          <cell r="G810">
            <v>17.899999999999999</v>
          </cell>
          <cell r="H810">
            <v>57.00636942675159</v>
          </cell>
          <cell r="AK810">
            <v>4.0095999999999998</v>
          </cell>
          <cell r="AL810">
            <v>40.66696417704572</v>
          </cell>
          <cell r="AN810">
            <v>0</v>
          </cell>
          <cell r="AO810">
            <v>20.763999999999996</v>
          </cell>
          <cell r="AP810">
            <v>0</v>
          </cell>
          <cell r="AQ810">
            <v>1.6109999999999998</v>
          </cell>
          <cell r="BG810" t="b">
            <v>1</v>
          </cell>
          <cell r="BO810" t="b">
            <v>0</v>
          </cell>
          <cell r="CA810" t="b">
            <v>0</v>
          </cell>
          <cell r="CB810" t="b">
            <v>0</v>
          </cell>
          <cell r="CD810" t="b">
            <v>1</v>
          </cell>
          <cell r="CE810" t="b">
            <v>1</v>
          </cell>
          <cell r="CG810" t="b">
            <v>0</v>
          </cell>
          <cell r="CH810" t="b">
            <v>0</v>
          </cell>
          <cell r="CT810" t="b">
            <v>0</v>
          </cell>
          <cell r="CV810" t="b">
            <v>0</v>
          </cell>
          <cell r="CX810" t="b">
            <v>0</v>
          </cell>
          <cell r="CZ810" t="b">
            <v>0</v>
          </cell>
          <cell r="DB810" t="b">
            <v>0</v>
          </cell>
          <cell r="DD810" t="b">
            <v>0</v>
          </cell>
          <cell r="DF810" t="b">
            <v>0</v>
          </cell>
          <cell r="DH810" t="b">
            <v>0</v>
          </cell>
          <cell r="DJ810" t="b">
            <v>0</v>
          </cell>
          <cell r="DL810" t="b">
            <v>0</v>
          </cell>
          <cell r="DN810" t="b">
            <v>0</v>
          </cell>
          <cell r="DP810" t="b">
            <v>0</v>
          </cell>
          <cell r="DV810">
            <v>0</v>
          </cell>
          <cell r="DX810">
            <v>0</v>
          </cell>
          <cell r="DZ810">
            <v>0</v>
          </cell>
          <cell r="EB810">
            <v>0</v>
          </cell>
          <cell r="ED810">
            <v>0</v>
          </cell>
          <cell r="EF810">
            <v>0</v>
          </cell>
          <cell r="EJ810">
            <v>0</v>
          </cell>
          <cell r="EL810">
            <v>0</v>
          </cell>
          <cell r="EN810">
            <v>0</v>
          </cell>
          <cell r="EP810">
            <v>0</v>
          </cell>
          <cell r="ER810">
            <v>0</v>
          </cell>
          <cell r="ET810">
            <v>0</v>
          </cell>
          <cell r="EX810">
            <v>17.899999999999999</v>
          </cell>
          <cell r="EZ810">
            <v>57.00636942675159</v>
          </cell>
          <cell r="FD810">
            <v>0</v>
          </cell>
          <cell r="FF810">
            <v>0</v>
          </cell>
        </row>
        <row r="811">
          <cell r="A811" t="str">
            <v>RenoNordKV3</v>
          </cell>
          <cell r="B811" t="str">
            <v>DK-West</v>
          </cell>
          <cell r="G811">
            <v>18.30985915492958</v>
          </cell>
          <cell r="H811">
            <v>50</v>
          </cell>
          <cell r="AK811">
            <v>4.5225352112676065</v>
          </cell>
          <cell r="AL811">
            <v>33.725000000000001</v>
          </cell>
          <cell r="AN811">
            <v>0</v>
          </cell>
          <cell r="AO811">
            <v>21.239436619718312</v>
          </cell>
          <cell r="AP811">
            <v>0</v>
          </cell>
          <cell r="AQ811">
            <v>1.2816901408450705</v>
          </cell>
          <cell r="BG811" t="b">
            <v>1</v>
          </cell>
          <cell r="BO811" t="b">
            <v>0</v>
          </cell>
          <cell r="CA811" t="b">
            <v>0</v>
          </cell>
          <cell r="CB811" t="b">
            <v>0</v>
          </cell>
          <cell r="CD811" t="b">
            <v>0</v>
          </cell>
          <cell r="CE811" t="b">
            <v>0</v>
          </cell>
          <cell r="CG811" t="b">
            <v>0</v>
          </cell>
          <cell r="CH811" t="b">
            <v>0</v>
          </cell>
          <cell r="CP811" t="str">
            <v>ECWSTBPC</v>
          </cell>
          <cell r="CT811" t="b">
            <v>0</v>
          </cell>
          <cell r="CV811" t="b">
            <v>0</v>
          </cell>
          <cell r="CX811" t="b">
            <v>0</v>
          </cell>
          <cell r="CZ811" t="b">
            <v>0</v>
          </cell>
          <cell r="DB811" t="b">
            <v>1</v>
          </cell>
          <cell r="DD811" t="b">
            <v>1</v>
          </cell>
          <cell r="DF811" t="b">
            <v>0</v>
          </cell>
          <cell r="DH811" t="b">
            <v>0</v>
          </cell>
          <cell r="DJ811" t="b">
            <v>0</v>
          </cell>
          <cell r="DL811" t="b">
            <v>0</v>
          </cell>
          <cell r="DN811" t="b">
            <v>1</v>
          </cell>
          <cell r="DP811" t="b">
            <v>1</v>
          </cell>
          <cell r="DV811">
            <v>0</v>
          </cell>
          <cell r="DX811">
            <v>0</v>
          </cell>
          <cell r="DZ811">
            <v>0</v>
          </cell>
          <cell r="EB811">
            <v>0</v>
          </cell>
          <cell r="ED811">
            <v>0</v>
          </cell>
          <cell r="EF811">
            <v>0</v>
          </cell>
          <cell r="EJ811">
            <v>0</v>
          </cell>
          <cell r="EL811">
            <v>0</v>
          </cell>
          <cell r="EN811">
            <v>0</v>
          </cell>
          <cell r="EP811">
            <v>0</v>
          </cell>
          <cell r="ER811">
            <v>0</v>
          </cell>
          <cell r="ET811">
            <v>0</v>
          </cell>
          <cell r="EX811">
            <v>0</v>
          </cell>
          <cell r="EZ811">
            <v>0</v>
          </cell>
          <cell r="FD811">
            <v>0</v>
          </cell>
          <cell r="FF811">
            <v>0</v>
          </cell>
        </row>
        <row r="812">
          <cell r="A812" t="str">
            <v>IndustryHeatÅlborg</v>
          </cell>
          <cell r="B812" t="str">
            <v>DK-West</v>
          </cell>
          <cell r="G812">
            <v>0</v>
          </cell>
          <cell r="H812">
            <v>62.554354697355855</v>
          </cell>
          <cell r="N812">
            <v>393.59199975576303</v>
          </cell>
          <cell r="AK812">
            <v>0</v>
          </cell>
          <cell r="AL812">
            <v>0</v>
          </cell>
          <cell r="AN812">
            <v>0</v>
          </cell>
          <cell r="AO812">
            <v>0</v>
          </cell>
          <cell r="AP812">
            <v>0</v>
          </cell>
          <cell r="AQ812">
            <v>0</v>
          </cell>
          <cell r="BG812" t="b">
            <v>0</v>
          </cell>
          <cell r="BO812" t="b">
            <v>0</v>
          </cell>
          <cell r="CA812" t="b">
            <v>0</v>
          </cell>
          <cell r="CB812" t="b">
            <v>0</v>
          </cell>
          <cell r="CD812" t="b">
            <v>0</v>
          </cell>
          <cell r="CE812" t="b">
            <v>0</v>
          </cell>
          <cell r="CG812" t="b">
            <v>0</v>
          </cell>
          <cell r="CH812" t="b">
            <v>0</v>
          </cell>
          <cell r="CP812">
            <v>0</v>
          </cell>
          <cell r="CT812" t="b">
            <v>0</v>
          </cell>
          <cell r="CV812" t="b">
            <v>0</v>
          </cell>
          <cell r="CX812" t="b">
            <v>0</v>
          </cell>
          <cell r="CZ812" t="b">
            <v>0</v>
          </cell>
          <cell r="DB812" t="b">
            <v>0</v>
          </cell>
          <cell r="DD812" t="b">
            <v>0</v>
          </cell>
          <cell r="DF812" t="b">
            <v>0</v>
          </cell>
          <cell r="DH812" t="b">
            <v>0</v>
          </cell>
          <cell r="DJ812" t="b">
            <v>0</v>
          </cell>
          <cell r="DL812" t="b">
            <v>0</v>
          </cell>
          <cell r="DN812" t="b">
            <v>0</v>
          </cell>
          <cell r="DP812" t="b">
            <v>0</v>
          </cell>
          <cell r="DV812">
            <v>0</v>
          </cell>
          <cell r="DX812">
            <v>0</v>
          </cell>
          <cell r="DZ812">
            <v>0</v>
          </cell>
          <cell r="EB812">
            <v>0</v>
          </cell>
          <cell r="ED812">
            <v>0</v>
          </cell>
          <cell r="EF812">
            <v>0</v>
          </cell>
          <cell r="EJ812">
            <v>0</v>
          </cell>
          <cell r="EL812">
            <v>0</v>
          </cell>
          <cell r="EN812">
            <v>0</v>
          </cell>
          <cell r="EP812">
            <v>0</v>
          </cell>
          <cell r="ER812">
            <v>0</v>
          </cell>
          <cell r="ET812">
            <v>0</v>
          </cell>
          <cell r="EX812">
            <v>0</v>
          </cell>
          <cell r="EZ812">
            <v>0</v>
          </cell>
          <cell r="FD812">
            <v>0</v>
          </cell>
          <cell r="FF812">
            <v>0</v>
          </cell>
        </row>
        <row r="813">
          <cell r="A813" t="str">
            <v>IndustryHeatÅlborg</v>
          </cell>
          <cell r="B813" t="str">
            <v>DK-West</v>
          </cell>
          <cell r="G813">
            <v>0</v>
          </cell>
          <cell r="H813">
            <v>62.794463153742221</v>
          </cell>
          <cell r="N813">
            <v>395.10276216334603</v>
          </cell>
          <cell r="AK813">
            <v>0</v>
          </cell>
          <cell r="AL813">
            <v>0</v>
          </cell>
          <cell r="AN813">
            <v>0</v>
          </cell>
          <cell r="AO813">
            <v>0</v>
          </cell>
          <cell r="AP813">
            <v>0</v>
          </cell>
          <cell r="AQ813">
            <v>0</v>
          </cell>
          <cell r="BG813" t="b">
            <v>0</v>
          </cell>
          <cell r="BO813" t="b">
            <v>0</v>
          </cell>
          <cell r="CA813" t="b">
            <v>0</v>
          </cell>
          <cell r="CB813" t="b">
            <v>0</v>
          </cell>
          <cell r="CD813" t="b">
            <v>0</v>
          </cell>
          <cell r="CE813" t="b">
            <v>0</v>
          </cell>
          <cell r="CG813" t="b">
            <v>0</v>
          </cell>
          <cell r="CH813" t="b">
            <v>0</v>
          </cell>
          <cell r="CP813">
            <v>0</v>
          </cell>
          <cell r="CT813" t="b">
            <v>0</v>
          </cell>
          <cell r="CV813" t="b">
            <v>0</v>
          </cell>
          <cell r="CX813" t="b">
            <v>0</v>
          </cell>
          <cell r="CZ813" t="b">
            <v>0</v>
          </cell>
          <cell r="DB813" t="b">
            <v>0</v>
          </cell>
          <cell r="DD813" t="b">
            <v>0</v>
          </cell>
          <cell r="DF813" t="b">
            <v>0</v>
          </cell>
          <cell r="DH813" t="b">
            <v>0</v>
          </cell>
          <cell r="DJ813" t="b">
            <v>0</v>
          </cell>
          <cell r="DL813" t="b">
            <v>0</v>
          </cell>
          <cell r="DN813" t="b">
            <v>0</v>
          </cell>
          <cell r="DP813" t="b">
            <v>0</v>
          </cell>
          <cell r="DV813">
            <v>0</v>
          </cell>
          <cell r="DX813">
            <v>0</v>
          </cell>
          <cell r="DZ813">
            <v>0</v>
          </cell>
          <cell r="EB813">
            <v>0</v>
          </cell>
          <cell r="ED813">
            <v>0</v>
          </cell>
          <cell r="EF813">
            <v>0</v>
          </cell>
          <cell r="EJ813">
            <v>0</v>
          </cell>
          <cell r="EL813">
            <v>0</v>
          </cell>
          <cell r="EN813">
            <v>0</v>
          </cell>
          <cell r="EP813">
            <v>0</v>
          </cell>
          <cell r="ER813">
            <v>0</v>
          </cell>
          <cell r="ET813">
            <v>0</v>
          </cell>
          <cell r="EX813">
            <v>0</v>
          </cell>
          <cell r="EZ813">
            <v>0</v>
          </cell>
          <cell r="FD813">
            <v>0</v>
          </cell>
          <cell r="FF813">
            <v>0</v>
          </cell>
        </row>
        <row r="814">
          <cell r="A814" t="str">
            <v>VarmelagerÅlborg</v>
          </cell>
          <cell r="B814" t="str">
            <v>DK-West</v>
          </cell>
          <cell r="G814">
            <v>0</v>
          </cell>
          <cell r="H814">
            <v>219.44444444444446</v>
          </cell>
          <cell r="AK814">
            <v>0</v>
          </cell>
          <cell r="AL814">
            <v>0</v>
          </cell>
          <cell r="AN814">
            <v>0</v>
          </cell>
          <cell r="AO814">
            <v>0</v>
          </cell>
          <cell r="AP814">
            <v>0</v>
          </cell>
          <cell r="AQ814">
            <v>0</v>
          </cell>
          <cell r="BG814" t="b">
            <v>0</v>
          </cell>
          <cell r="BO814" t="b">
            <v>0</v>
          </cell>
          <cell r="CA814" t="b">
            <v>0</v>
          </cell>
          <cell r="CB814" t="b">
            <v>0</v>
          </cell>
          <cell r="CD814" t="b">
            <v>0</v>
          </cell>
          <cell r="CE814" t="b">
            <v>0</v>
          </cell>
          <cell r="CG814" t="b">
            <v>0</v>
          </cell>
          <cell r="CH814" t="b">
            <v>0</v>
          </cell>
          <cell r="CP814">
            <v>0</v>
          </cell>
          <cell r="CT814" t="b">
            <v>0</v>
          </cell>
          <cell r="CV814" t="b">
            <v>0</v>
          </cell>
          <cell r="CX814" t="b">
            <v>0</v>
          </cell>
          <cell r="CZ814" t="b">
            <v>0</v>
          </cell>
          <cell r="DB814" t="b">
            <v>0</v>
          </cell>
          <cell r="DD814" t="b">
            <v>0</v>
          </cell>
          <cell r="DF814" t="b">
            <v>0</v>
          </cell>
          <cell r="DH814" t="b">
            <v>0</v>
          </cell>
          <cell r="DJ814" t="b">
            <v>0</v>
          </cell>
          <cell r="DL814" t="b">
            <v>0</v>
          </cell>
          <cell r="DN814" t="b">
            <v>0</v>
          </cell>
          <cell r="DP814" t="b">
            <v>0</v>
          </cell>
          <cell r="DV814">
            <v>0</v>
          </cell>
          <cell r="DX814">
            <v>0</v>
          </cell>
          <cell r="DZ814">
            <v>0</v>
          </cell>
          <cell r="EB814">
            <v>0</v>
          </cell>
          <cell r="ED814">
            <v>0</v>
          </cell>
          <cell r="EF814">
            <v>0</v>
          </cell>
          <cell r="EJ814">
            <v>0</v>
          </cell>
          <cell r="EL814">
            <v>0</v>
          </cell>
          <cell r="EN814">
            <v>0</v>
          </cell>
          <cell r="EP814">
            <v>0</v>
          </cell>
          <cell r="ER814">
            <v>0</v>
          </cell>
          <cell r="ET814">
            <v>0</v>
          </cell>
          <cell r="EX814">
            <v>0</v>
          </cell>
          <cell r="EZ814">
            <v>0</v>
          </cell>
          <cell r="FD814">
            <v>0</v>
          </cell>
          <cell r="FF814">
            <v>0</v>
          </cell>
        </row>
        <row r="815">
          <cell r="A815" t="str">
            <v>ElkedelÅlborg</v>
          </cell>
          <cell r="B815" t="str">
            <v>DK-West</v>
          </cell>
          <cell r="G815" t="e">
            <v>#VALUE!</v>
          </cell>
          <cell r="H815">
            <v>100</v>
          </cell>
          <cell r="AK815">
            <v>0</v>
          </cell>
          <cell r="AL815">
            <v>0</v>
          </cell>
          <cell r="AN815">
            <v>0</v>
          </cell>
          <cell r="AO815">
            <v>0</v>
          </cell>
          <cell r="AP815">
            <v>0</v>
          </cell>
          <cell r="AQ815">
            <v>0</v>
          </cell>
          <cell r="BG815" t="b">
            <v>0</v>
          </cell>
          <cell r="BO815" t="b">
            <v>0</v>
          </cell>
          <cell r="CA815" t="b">
            <v>0</v>
          </cell>
          <cell r="CB815" t="b">
            <v>0</v>
          </cell>
          <cell r="CD815" t="b">
            <v>0</v>
          </cell>
          <cell r="CE815" t="b">
            <v>0</v>
          </cell>
          <cell r="CG815" t="b">
            <v>0</v>
          </cell>
          <cell r="CH815" t="b">
            <v>0</v>
          </cell>
          <cell r="CP815">
            <v>0</v>
          </cell>
          <cell r="CT815" t="b">
            <v>0</v>
          </cell>
          <cell r="CV815" t="b">
            <v>0</v>
          </cell>
          <cell r="CX815" t="b">
            <v>0</v>
          </cell>
          <cell r="CZ815" t="b">
            <v>0</v>
          </cell>
          <cell r="DB815" t="b">
            <v>0</v>
          </cell>
          <cell r="DD815" t="b">
            <v>0</v>
          </cell>
          <cell r="DF815" t="b">
            <v>0</v>
          </cell>
          <cell r="DH815" t="b">
            <v>0</v>
          </cell>
          <cell r="DJ815" t="b">
            <v>0</v>
          </cell>
          <cell r="DL815" t="b">
            <v>0</v>
          </cell>
          <cell r="DN815" t="b">
            <v>0</v>
          </cell>
          <cell r="DP815" t="b">
            <v>0</v>
          </cell>
          <cell r="DV815">
            <v>0</v>
          </cell>
          <cell r="DX815">
            <v>0</v>
          </cell>
          <cell r="DZ815">
            <v>0</v>
          </cell>
          <cell r="EB815">
            <v>0</v>
          </cell>
          <cell r="ED815">
            <v>0</v>
          </cell>
          <cell r="EF815">
            <v>0</v>
          </cell>
          <cell r="EJ815">
            <v>0</v>
          </cell>
          <cell r="EL815">
            <v>0</v>
          </cell>
          <cell r="EN815">
            <v>0</v>
          </cell>
          <cell r="EP815">
            <v>0</v>
          </cell>
          <cell r="ER815">
            <v>0</v>
          </cell>
          <cell r="ET815">
            <v>0</v>
          </cell>
          <cell r="EX815">
            <v>0</v>
          </cell>
          <cell r="EZ815">
            <v>0</v>
          </cell>
          <cell r="FD815">
            <v>0</v>
          </cell>
          <cell r="FF815">
            <v>0</v>
          </cell>
        </row>
        <row r="816">
          <cell r="A816" t="str">
            <v>KedlerÅrhus</v>
          </cell>
          <cell r="B816" t="str">
            <v>DK-West</v>
          </cell>
          <cell r="G816">
            <v>0</v>
          </cell>
          <cell r="H816">
            <v>514.5</v>
          </cell>
          <cell r="AK816">
            <v>0</v>
          </cell>
          <cell r="AL816">
            <v>471.28200000000004</v>
          </cell>
          <cell r="AN816">
            <v>0</v>
          </cell>
          <cell r="AO816">
            <v>0</v>
          </cell>
          <cell r="AP816">
            <v>5556.6</v>
          </cell>
          <cell r="AQ816">
            <v>0</v>
          </cell>
          <cell r="BG816" t="b">
            <v>1</v>
          </cell>
          <cell r="BO816" t="b">
            <v>0</v>
          </cell>
          <cell r="CA816" t="b">
            <v>0</v>
          </cell>
          <cell r="CB816" t="b">
            <v>0</v>
          </cell>
          <cell r="CD816" t="b">
            <v>0</v>
          </cell>
          <cell r="CE816" t="b">
            <v>0</v>
          </cell>
          <cell r="CG816" t="b">
            <v>0</v>
          </cell>
          <cell r="CH816" t="b">
            <v>0</v>
          </cell>
          <cell r="CP816" t="str">
            <v>EHDSLBOC</v>
          </cell>
          <cell r="CT816" t="b">
            <v>0</v>
          </cell>
          <cell r="CV816" t="b">
            <v>0</v>
          </cell>
          <cell r="CX816" t="b">
            <v>0</v>
          </cell>
          <cell r="CZ816" t="b">
            <v>0</v>
          </cell>
          <cell r="DB816" t="b">
            <v>0</v>
          </cell>
          <cell r="DD816" t="b">
            <v>0</v>
          </cell>
          <cell r="DF816" t="b">
            <v>0</v>
          </cell>
          <cell r="DH816" t="b">
            <v>0</v>
          </cell>
          <cell r="DJ816" t="b">
            <v>0</v>
          </cell>
          <cell r="DL816" t="b">
            <v>0</v>
          </cell>
          <cell r="DN816" t="b">
            <v>0</v>
          </cell>
          <cell r="DP816" t="b">
            <v>0</v>
          </cell>
          <cell r="DV816">
            <v>0</v>
          </cell>
          <cell r="DX816">
            <v>0</v>
          </cell>
          <cell r="DZ816">
            <v>0</v>
          </cell>
          <cell r="EB816">
            <v>0</v>
          </cell>
          <cell r="ED816">
            <v>0</v>
          </cell>
          <cell r="EF816">
            <v>0</v>
          </cell>
          <cell r="EJ816">
            <v>0</v>
          </cell>
          <cell r="EL816">
            <v>0</v>
          </cell>
          <cell r="EN816">
            <v>0</v>
          </cell>
          <cell r="EP816">
            <v>0</v>
          </cell>
          <cell r="ER816">
            <v>0</v>
          </cell>
          <cell r="ET816">
            <v>0</v>
          </cell>
          <cell r="EX816">
            <v>0</v>
          </cell>
          <cell r="EZ816">
            <v>0</v>
          </cell>
          <cell r="FD816">
            <v>0</v>
          </cell>
          <cell r="FF816">
            <v>0</v>
          </cell>
        </row>
        <row r="817">
          <cell r="A817" t="str">
            <v>KedlerÅrhus</v>
          </cell>
          <cell r="B817" t="str">
            <v>DK-West</v>
          </cell>
          <cell r="G817">
            <v>0</v>
          </cell>
          <cell r="H817">
            <v>492</v>
          </cell>
          <cell r="AK817">
            <v>0</v>
          </cell>
          <cell r="AL817">
            <v>450.67200000000003</v>
          </cell>
          <cell r="AN817">
            <v>0</v>
          </cell>
          <cell r="AO817">
            <v>0</v>
          </cell>
          <cell r="AP817">
            <v>5313.6</v>
          </cell>
          <cell r="AQ817">
            <v>0</v>
          </cell>
          <cell r="BG817" t="b">
            <v>1</v>
          </cell>
          <cell r="BO817" t="b">
            <v>1</v>
          </cell>
          <cell r="CA817" t="b">
            <v>0</v>
          </cell>
          <cell r="CB817" t="b">
            <v>1</v>
          </cell>
          <cell r="CD817" t="b">
            <v>0</v>
          </cell>
          <cell r="CE817" t="b">
            <v>0</v>
          </cell>
          <cell r="CG817" t="b">
            <v>0</v>
          </cell>
          <cell r="CH817" t="b">
            <v>0</v>
          </cell>
          <cell r="CP817" t="str">
            <v>EHDSLBOC</v>
          </cell>
          <cell r="CT817" t="b">
            <v>0</v>
          </cell>
          <cell r="CV817" t="b">
            <v>0</v>
          </cell>
          <cell r="CX817" t="b">
            <v>0</v>
          </cell>
          <cell r="CZ817" t="b">
            <v>0</v>
          </cell>
          <cell r="DB817" t="b">
            <v>0</v>
          </cell>
          <cell r="DD817" t="b">
            <v>0</v>
          </cell>
          <cell r="DF817" t="b">
            <v>1</v>
          </cell>
          <cell r="DH817" t="b">
            <v>1</v>
          </cell>
          <cell r="DJ817" t="b">
            <v>1</v>
          </cell>
          <cell r="DL817" t="b">
            <v>1</v>
          </cell>
          <cell r="DN817" t="b">
            <v>0</v>
          </cell>
          <cell r="DP817" t="b">
            <v>0</v>
          </cell>
          <cell r="DV817">
            <v>0</v>
          </cell>
          <cell r="DX817">
            <v>0</v>
          </cell>
          <cell r="DZ817">
            <v>0</v>
          </cell>
          <cell r="EB817">
            <v>0</v>
          </cell>
          <cell r="ED817">
            <v>0</v>
          </cell>
          <cell r="EF817">
            <v>0</v>
          </cell>
          <cell r="EJ817">
            <v>492</v>
          </cell>
          <cell r="EL817">
            <v>492</v>
          </cell>
          <cell r="EN817">
            <v>492</v>
          </cell>
          <cell r="EP817">
            <v>492</v>
          </cell>
          <cell r="ER817">
            <v>0</v>
          </cell>
          <cell r="ET817">
            <v>0</v>
          </cell>
          <cell r="EX817">
            <v>0</v>
          </cell>
          <cell r="EZ817">
            <v>0</v>
          </cell>
          <cell r="FD817">
            <v>0</v>
          </cell>
          <cell r="FF817">
            <v>0</v>
          </cell>
        </row>
        <row r="818">
          <cell r="A818" t="str">
            <v>MKS3</v>
          </cell>
          <cell r="B818" t="str">
            <v>DK-West</v>
          </cell>
          <cell r="G818">
            <v>380</v>
          </cell>
          <cell r="H818">
            <v>336.72500000000002</v>
          </cell>
          <cell r="AK818">
            <v>147.44</v>
          </cell>
          <cell r="AL818">
            <v>746.56742857142865</v>
          </cell>
          <cell r="AN818">
            <v>58.926875000000003</v>
          </cell>
          <cell r="AO818">
            <v>59.888000000000005</v>
          </cell>
          <cell r="AP818">
            <v>9443</v>
          </cell>
          <cell r="AQ818">
            <v>53.2</v>
          </cell>
          <cell r="BG818" t="b">
            <v>1</v>
          </cell>
          <cell r="BO818" t="b">
            <v>0</v>
          </cell>
          <cell r="CA818" t="b">
            <v>0</v>
          </cell>
          <cell r="CB818" t="b">
            <v>0</v>
          </cell>
          <cell r="CD818" t="b">
            <v>0</v>
          </cell>
          <cell r="CE818" t="b">
            <v>0</v>
          </cell>
          <cell r="CG818" t="b">
            <v>0</v>
          </cell>
          <cell r="CH818" t="b">
            <v>0</v>
          </cell>
          <cell r="CP818" t="str">
            <v>ECCOAEXC</v>
          </cell>
          <cell r="CT818" t="b">
            <v>0</v>
          </cell>
          <cell r="CV818" t="b">
            <v>0</v>
          </cell>
          <cell r="CX818" t="b">
            <v>0</v>
          </cell>
          <cell r="CZ818" t="b">
            <v>0</v>
          </cell>
          <cell r="DB818" t="b">
            <v>0</v>
          </cell>
          <cell r="DD818" t="b">
            <v>0</v>
          </cell>
          <cell r="DF818" t="b">
            <v>0</v>
          </cell>
          <cell r="DH818" t="b">
            <v>0</v>
          </cell>
          <cell r="DJ818" t="b">
            <v>0</v>
          </cell>
          <cell r="DL818" t="b">
            <v>0</v>
          </cell>
          <cell r="DN818" t="b">
            <v>0</v>
          </cell>
          <cell r="DP818" t="b">
            <v>0</v>
          </cell>
          <cell r="DV818">
            <v>0</v>
          </cell>
          <cell r="DX818">
            <v>0</v>
          </cell>
          <cell r="DZ818">
            <v>0</v>
          </cell>
          <cell r="EB818">
            <v>0</v>
          </cell>
          <cell r="ED818">
            <v>0</v>
          </cell>
          <cell r="EF818">
            <v>0</v>
          </cell>
          <cell r="EJ818">
            <v>0</v>
          </cell>
          <cell r="EL818">
            <v>0</v>
          </cell>
          <cell r="EN818">
            <v>0</v>
          </cell>
          <cell r="EP818">
            <v>0</v>
          </cell>
          <cell r="ER818">
            <v>0</v>
          </cell>
          <cell r="ET818">
            <v>0</v>
          </cell>
          <cell r="EX818">
            <v>0</v>
          </cell>
          <cell r="EZ818">
            <v>0</v>
          </cell>
          <cell r="FD818">
            <v>0</v>
          </cell>
          <cell r="FF818">
            <v>0</v>
          </cell>
        </row>
        <row r="819">
          <cell r="A819" t="str">
            <v>MKS3</v>
          </cell>
          <cell r="B819" t="str">
            <v>DK-West</v>
          </cell>
          <cell r="G819">
            <v>376</v>
          </cell>
          <cell r="H819">
            <v>336.72500000000002</v>
          </cell>
          <cell r="AK819">
            <v>145.88800000000001</v>
          </cell>
          <cell r="AL819">
            <v>746.56742857142865</v>
          </cell>
          <cell r="AN819">
            <v>58.926875000000003</v>
          </cell>
          <cell r="AO819">
            <v>59.257600000000004</v>
          </cell>
          <cell r="AP819">
            <v>9343.6</v>
          </cell>
          <cell r="AQ819">
            <v>52.640000000000008</v>
          </cell>
          <cell r="BG819" t="b">
            <v>1</v>
          </cell>
          <cell r="BO819" t="b">
            <v>0</v>
          </cell>
          <cell r="CA819" t="b">
            <v>0</v>
          </cell>
          <cell r="CB819" t="b">
            <v>0</v>
          </cell>
          <cell r="CD819" t="b">
            <v>0</v>
          </cell>
          <cell r="CE819" t="b">
            <v>0</v>
          </cell>
          <cell r="CG819" t="b">
            <v>0</v>
          </cell>
          <cell r="CH819" t="b">
            <v>0</v>
          </cell>
          <cell r="CP819" t="str">
            <v>ECCOAEXC</v>
          </cell>
          <cell r="CT819" t="b">
            <v>0</v>
          </cell>
          <cell r="CV819" t="b">
            <v>0</v>
          </cell>
          <cell r="CX819" t="b">
            <v>0</v>
          </cell>
          <cell r="CZ819" t="b">
            <v>0</v>
          </cell>
          <cell r="DB819" t="b">
            <v>0</v>
          </cell>
          <cell r="DD819" t="b">
            <v>0</v>
          </cell>
          <cell r="DF819" t="b">
            <v>0</v>
          </cell>
          <cell r="DH819" t="b">
            <v>0</v>
          </cell>
          <cell r="DJ819" t="b">
            <v>0</v>
          </cell>
          <cell r="DL819" t="b">
            <v>0</v>
          </cell>
          <cell r="DN819" t="b">
            <v>0</v>
          </cell>
          <cell r="DP819" t="b">
            <v>0</v>
          </cell>
          <cell r="DV819">
            <v>0</v>
          </cell>
          <cell r="DX819">
            <v>0</v>
          </cell>
          <cell r="DZ819">
            <v>0</v>
          </cell>
          <cell r="EB819">
            <v>0</v>
          </cell>
          <cell r="ED819">
            <v>0</v>
          </cell>
          <cell r="EF819">
            <v>0</v>
          </cell>
          <cell r="EJ819">
            <v>0</v>
          </cell>
          <cell r="EL819">
            <v>0</v>
          </cell>
          <cell r="EN819">
            <v>0</v>
          </cell>
          <cell r="EP819">
            <v>0</v>
          </cell>
          <cell r="ER819">
            <v>0</v>
          </cell>
          <cell r="ET819">
            <v>0</v>
          </cell>
          <cell r="EX819">
            <v>0</v>
          </cell>
          <cell r="EZ819">
            <v>0</v>
          </cell>
          <cell r="FD819">
            <v>0</v>
          </cell>
          <cell r="FF819">
            <v>0</v>
          </cell>
        </row>
        <row r="820">
          <cell r="A820" t="str">
            <v>MKS3</v>
          </cell>
          <cell r="B820" t="str">
            <v>DK-West</v>
          </cell>
          <cell r="G820">
            <v>376</v>
          </cell>
          <cell r="H820">
            <v>336.72500000000002</v>
          </cell>
          <cell r="AK820">
            <v>145.88800000000001</v>
          </cell>
          <cell r="AL820">
            <v>746.56742857142865</v>
          </cell>
          <cell r="AN820">
            <v>58.926875000000003</v>
          </cell>
          <cell r="AO820">
            <v>59.257600000000004</v>
          </cell>
          <cell r="AP820">
            <v>9343.6</v>
          </cell>
          <cell r="AQ820">
            <v>52.640000000000008</v>
          </cell>
          <cell r="BG820" t="b">
            <v>1</v>
          </cell>
          <cell r="BO820" t="b">
            <v>0</v>
          </cell>
          <cell r="CA820" t="b">
            <v>0</v>
          </cell>
          <cell r="CB820" t="b">
            <v>0</v>
          </cell>
          <cell r="CD820" t="b">
            <v>0</v>
          </cell>
          <cell r="CE820" t="b">
            <v>0</v>
          </cell>
          <cell r="CG820" t="b">
            <v>0</v>
          </cell>
          <cell r="CH820" t="b">
            <v>0</v>
          </cell>
          <cell r="CP820" t="str">
            <v>ECCOAEXC</v>
          </cell>
          <cell r="CT820" t="b">
            <v>0</v>
          </cell>
          <cell r="CV820" t="b">
            <v>0</v>
          </cell>
          <cell r="CX820" t="b">
            <v>0</v>
          </cell>
          <cell r="CZ820" t="b">
            <v>0</v>
          </cell>
          <cell r="DB820" t="b">
            <v>0</v>
          </cell>
          <cell r="DD820" t="b">
            <v>0</v>
          </cell>
          <cell r="DF820" t="b">
            <v>0</v>
          </cell>
          <cell r="DH820" t="b">
            <v>0</v>
          </cell>
          <cell r="DJ820" t="b">
            <v>0</v>
          </cell>
          <cell r="DL820" t="b">
            <v>0</v>
          </cell>
          <cell r="DN820" t="b">
            <v>0</v>
          </cell>
          <cell r="DP820" t="b">
            <v>0</v>
          </cell>
          <cell r="DV820">
            <v>0</v>
          </cell>
          <cell r="DX820">
            <v>0</v>
          </cell>
          <cell r="DZ820">
            <v>0</v>
          </cell>
          <cell r="EB820">
            <v>0</v>
          </cell>
          <cell r="ED820">
            <v>0</v>
          </cell>
          <cell r="EF820">
            <v>0</v>
          </cell>
          <cell r="EJ820">
            <v>0</v>
          </cell>
          <cell r="EL820">
            <v>0</v>
          </cell>
          <cell r="EN820">
            <v>0</v>
          </cell>
          <cell r="EP820">
            <v>0</v>
          </cell>
          <cell r="ER820">
            <v>0</v>
          </cell>
          <cell r="ET820">
            <v>0</v>
          </cell>
          <cell r="EX820">
            <v>0</v>
          </cell>
          <cell r="EZ820">
            <v>0</v>
          </cell>
          <cell r="FD820">
            <v>0</v>
          </cell>
          <cell r="FF820">
            <v>0</v>
          </cell>
        </row>
        <row r="821">
          <cell r="A821" t="str">
            <v>MKS3</v>
          </cell>
          <cell r="B821" t="str">
            <v>DK-West</v>
          </cell>
          <cell r="G821">
            <v>376</v>
          </cell>
          <cell r="H821">
            <v>336.72500000000002</v>
          </cell>
          <cell r="AK821">
            <v>145.88800000000001</v>
          </cell>
          <cell r="AL821">
            <v>746.56742857142865</v>
          </cell>
          <cell r="AN821">
            <v>58.926875000000003</v>
          </cell>
          <cell r="AO821">
            <v>59.257600000000004</v>
          </cell>
          <cell r="AP821">
            <v>9343.6</v>
          </cell>
          <cell r="AQ821">
            <v>52.640000000000008</v>
          </cell>
          <cell r="BG821" t="b">
            <v>1</v>
          </cell>
          <cell r="BO821" t="b">
            <v>0</v>
          </cell>
          <cell r="CA821" t="b">
            <v>0</v>
          </cell>
          <cell r="CB821" t="b">
            <v>0</v>
          </cell>
          <cell r="CD821" t="b">
            <v>0</v>
          </cell>
          <cell r="CE821" t="b">
            <v>0</v>
          </cell>
          <cell r="CG821" t="b">
            <v>0</v>
          </cell>
          <cell r="CH821" t="b">
            <v>0</v>
          </cell>
          <cell r="CP821" t="str">
            <v>ECCOAEXC</v>
          </cell>
          <cell r="CT821" t="b">
            <v>0</v>
          </cell>
          <cell r="CV821" t="b">
            <v>0</v>
          </cell>
          <cell r="CX821" t="b">
            <v>0</v>
          </cell>
          <cell r="CZ821" t="b">
            <v>0</v>
          </cell>
          <cell r="DB821" t="b">
            <v>0</v>
          </cell>
          <cell r="DD821" t="b">
            <v>0</v>
          </cell>
          <cell r="DF821" t="b">
            <v>0</v>
          </cell>
          <cell r="DH821" t="b">
            <v>0</v>
          </cell>
          <cell r="DJ821" t="b">
            <v>0</v>
          </cell>
          <cell r="DL821" t="b">
            <v>0</v>
          </cell>
          <cell r="DN821" t="b">
            <v>0</v>
          </cell>
          <cell r="DP821" t="b">
            <v>0</v>
          </cell>
          <cell r="DV821">
            <v>0</v>
          </cell>
          <cell r="DX821">
            <v>0</v>
          </cell>
          <cell r="DZ821">
            <v>0</v>
          </cell>
          <cell r="EB821">
            <v>0</v>
          </cell>
          <cell r="ED821">
            <v>0</v>
          </cell>
          <cell r="EF821">
            <v>0</v>
          </cell>
          <cell r="EJ821">
            <v>0</v>
          </cell>
          <cell r="EL821">
            <v>0</v>
          </cell>
          <cell r="EN821">
            <v>0</v>
          </cell>
          <cell r="EP821">
            <v>0</v>
          </cell>
          <cell r="ER821">
            <v>0</v>
          </cell>
          <cell r="ET821">
            <v>0</v>
          </cell>
          <cell r="EX821">
            <v>0</v>
          </cell>
          <cell r="EZ821">
            <v>0</v>
          </cell>
          <cell r="FD821">
            <v>0</v>
          </cell>
          <cell r="FF821">
            <v>0</v>
          </cell>
        </row>
        <row r="822">
          <cell r="A822" t="str">
            <v>MKS3</v>
          </cell>
          <cell r="B822" t="str">
            <v>DK-West</v>
          </cell>
          <cell r="G822">
            <v>376</v>
          </cell>
          <cell r="H822">
            <v>336.72500000000002</v>
          </cell>
          <cell r="AK822">
            <v>145.88800000000001</v>
          </cell>
          <cell r="AL822">
            <v>746.56742857142865</v>
          </cell>
          <cell r="AN822">
            <v>58.926875000000003</v>
          </cell>
          <cell r="AO822">
            <v>59.257600000000004</v>
          </cell>
          <cell r="AP822">
            <v>9343.6</v>
          </cell>
          <cell r="AQ822">
            <v>52.640000000000008</v>
          </cell>
          <cell r="BG822" t="b">
            <v>1</v>
          </cell>
          <cell r="BO822" t="b">
            <v>1</v>
          </cell>
          <cell r="CA822" t="b">
            <v>1</v>
          </cell>
          <cell r="CB822" t="b">
            <v>1</v>
          </cell>
          <cell r="CD822" t="b">
            <v>0</v>
          </cell>
          <cell r="CE822" t="b">
            <v>0</v>
          </cell>
          <cell r="CG822" t="b">
            <v>0</v>
          </cell>
          <cell r="CH822" t="b">
            <v>0</v>
          </cell>
          <cell r="CP822" t="str">
            <v>ECCOAEXC</v>
          </cell>
          <cell r="CT822" t="b">
            <v>1</v>
          </cell>
          <cell r="CV822" t="b">
            <v>0</v>
          </cell>
          <cell r="CX822" t="b">
            <v>0</v>
          </cell>
          <cell r="CZ822" t="b">
            <v>0</v>
          </cell>
          <cell r="DB822" t="b">
            <v>0</v>
          </cell>
          <cell r="DD822" t="b">
            <v>0</v>
          </cell>
          <cell r="DF822" t="b">
            <v>1</v>
          </cell>
          <cell r="DH822" t="b">
            <v>0</v>
          </cell>
          <cell r="DJ822" t="b">
            <v>0</v>
          </cell>
          <cell r="DL822" t="b">
            <v>0</v>
          </cell>
          <cell r="DN822" t="b">
            <v>0</v>
          </cell>
          <cell r="DP822" t="b">
            <v>0</v>
          </cell>
          <cell r="DV822">
            <v>376</v>
          </cell>
          <cell r="DX822">
            <v>0</v>
          </cell>
          <cell r="DZ822">
            <v>0</v>
          </cell>
          <cell r="EB822">
            <v>0</v>
          </cell>
          <cell r="ED822">
            <v>0</v>
          </cell>
          <cell r="EF822">
            <v>0</v>
          </cell>
          <cell r="EJ822">
            <v>336.72500000000002</v>
          </cell>
          <cell r="EL822">
            <v>0</v>
          </cell>
          <cell r="EN822">
            <v>0</v>
          </cell>
          <cell r="EP822">
            <v>0</v>
          </cell>
          <cell r="ER822">
            <v>0</v>
          </cell>
          <cell r="ET822">
            <v>0</v>
          </cell>
          <cell r="EX822">
            <v>0</v>
          </cell>
          <cell r="EZ822">
            <v>0</v>
          </cell>
          <cell r="FD822">
            <v>0</v>
          </cell>
          <cell r="FF822">
            <v>0</v>
          </cell>
        </row>
        <row r="823">
          <cell r="A823" t="str">
            <v>MKS3</v>
          </cell>
          <cell r="B823" t="str">
            <v>DK-West</v>
          </cell>
          <cell r="G823">
            <v>376</v>
          </cell>
          <cell r="H823">
            <v>336.72500000000002</v>
          </cell>
          <cell r="AK823">
            <v>145.88800000000001</v>
          </cell>
          <cell r="AL823">
            <v>746.56742857142865</v>
          </cell>
          <cell r="AN823">
            <v>58.926875000000003</v>
          </cell>
          <cell r="AO823">
            <v>59.257600000000004</v>
          </cell>
          <cell r="AP823">
            <v>9343.6</v>
          </cell>
          <cell r="AQ823">
            <v>52.640000000000008</v>
          </cell>
          <cell r="BG823" t="b">
            <v>1</v>
          </cell>
          <cell r="BO823" t="b">
            <v>0</v>
          </cell>
          <cell r="CA823" t="b">
            <v>0</v>
          </cell>
          <cell r="CB823" t="b">
            <v>0</v>
          </cell>
          <cell r="CD823" t="b">
            <v>1</v>
          </cell>
          <cell r="CE823" t="b">
            <v>1</v>
          </cell>
          <cell r="CG823" t="b">
            <v>0</v>
          </cell>
          <cell r="CH823" t="b">
            <v>0</v>
          </cell>
          <cell r="CT823" t="b">
            <v>0</v>
          </cell>
          <cell r="CV823" t="b">
            <v>0</v>
          </cell>
          <cell r="CX823" t="b">
            <v>0</v>
          </cell>
          <cell r="CZ823" t="b">
            <v>0</v>
          </cell>
          <cell r="DB823" t="b">
            <v>0</v>
          </cell>
          <cell r="DD823" t="b">
            <v>0</v>
          </cell>
          <cell r="DF823" t="b">
            <v>0</v>
          </cell>
          <cell r="DH823" t="b">
            <v>0</v>
          </cell>
          <cell r="DJ823" t="b">
            <v>0</v>
          </cell>
          <cell r="DL823" t="b">
            <v>0</v>
          </cell>
          <cell r="DN823" t="b">
            <v>0</v>
          </cell>
          <cell r="DP823" t="b">
            <v>0</v>
          </cell>
          <cell r="DV823">
            <v>0</v>
          </cell>
          <cell r="DX823">
            <v>0</v>
          </cell>
          <cell r="DZ823">
            <v>0</v>
          </cell>
          <cell r="EB823">
            <v>0</v>
          </cell>
          <cell r="ED823">
            <v>0</v>
          </cell>
          <cell r="EF823">
            <v>0</v>
          </cell>
          <cell r="EJ823">
            <v>0</v>
          </cell>
          <cell r="EL823">
            <v>0</v>
          </cell>
          <cell r="EN823">
            <v>0</v>
          </cell>
          <cell r="EP823">
            <v>0</v>
          </cell>
          <cell r="ER823">
            <v>0</v>
          </cell>
          <cell r="ET823">
            <v>0</v>
          </cell>
          <cell r="EX823">
            <v>188</v>
          </cell>
          <cell r="EZ823">
            <v>168.36250000000001</v>
          </cell>
          <cell r="FD823">
            <v>0</v>
          </cell>
          <cell r="FF823">
            <v>0</v>
          </cell>
        </row>
        <row r="824">
          <cell r="A824" t="str">
            <v>MKS3</v>
          </cell>
          <cell r="B824" t="str">
            <v>DK-West</v>
          </cell>
          <cell r="G824">
            <v>376</v>
          </cell>
          <cell r="H824">
            <v>336.72500000000002</v>
          </cell>
          <cell r="AK824">
            <v>145.88800000000001</v>
          </cell>
          <cell r="AL824">
            <v>746.56742857142865</v>
          </cell>
          <cell r="AN824">
            <v>58.926875000000003</v>
          </cell>
          <cell r="AO824">
            <v>59.257600000000004</v>
          </cell>
          <cell r="AP824">
            <v>9343.6</v>
          </cell>
          <cell r="AQ824">
            <v>52.640000000000008</v>
          </cell>
          <cell r="BG824" t="b">
            <v>1</v>
          </cell>
          <cell r="BO824" t="b">
            <v>0</v>
          </cell>
          <cell r="CA824" t="b">
            <v>0</v>
          </cell>
          <cell r="CB824" t="b">
            <v>0</v>
          </cell>
          <cell r="CD824" t="b">
            <v>1</v>
          </cell>
          <cell r="CE824" t="b">
            <v>1</v>
          </cell>
          <cell r="CG824" t="b">
            <v>0</v>
          </cell>
          <cell r="CH824" t="b">
            <v>0</v>
          </cell>
          <cell r="CT824" t="b">
            <v>0</v>
          </cell>
          <cell r="CV824" t="b">
            <v>0</v>
          </cell>
          <cell r="CX824" t="b">
            <v>0</v>
          </cell>
          <cell r="CZ824" t="b">
            <v>0</v>
          </cell>
          <cell r="DB824" t="b">
            <v>0</v>
          </cell>
          <cell r="DD824" t="b">
            <v>0</v>
          </cell>
          <cell r="DF824" t="b">
            <v>0</v>
          </cell>
          <cell r="DH824" t="b">
            <v>0</v>
          </cell>
          <cell r="DJ824" t="b">
            <v>0</v>
          </cell>
          <cell r="DL824" t="b">
            <v>0</v>
          </cell>
          <cell r="DN824" t="b">
            <v>0</v>
          </cell>
          <cell r="DP824" t="b">
            <v>0</v>
          </cell>
          <cell r="DV824">
            <v>0</v>
          </cell>
          <cell r="DX824">
            <v>0</v>
          </cell>
          <cell r="DZ824">
            <v>0</v>
          </cell>
          <cell r="EB824">
            <v>0</v>
          </cell>
          <cell r="ED824">
            <v>0</v>
          </cell>
          <cell r="EF824">
            <v>0</v>
          </cell>
          <cell r="EJ824">
            <v>0</v>
          </cell>
          <cell r="EL824">
            <v>0</v>
          </cell>
          <cell r="EN824">
            <v>0</v>
          </cell>
          <cell r="EP824">
            <v>0</v>
          </cell>
          <cell r="ER824">
            <v>0</v>
          </cell>
          <cell r="ET824">
            <v>0</v>
          </cell>
          <cell r="EX824">
            <v>188</v>
          </cell>
          <cell r="EZ824">
            <v>168.36250000000001</v>
          </cell>
          <cell r="FD824">
            <v>0</v>
          </cell>
          <cell r="FF824">
            <v>0</v>
          </cell>
        </row>
        <row r="825">
          <cell r="A825" t="str">
            <v>MKS3_Renoveret</v>
          </cell>
          <cell r="B825" t="str">
            <v>DK-West</v>
          </cell>
          <cell r="G825">
            <v>376</v>
          </cell>
          <cell r="H825">
            <v>336.72500000000002</v>
          </cell>
          <cell r="AK825">
            <v>153.40800000000002</v>
          </cell>
          <cell r="AL825">
            <v>785.05028571428579</v>
          </cell>
          <cell r="AN825">
            <v>58.926875000000003</v>
          </cell>
          <cell r="AO825">
            <v>59.257600000000004</v>
          </cell>
          <cell r="AP825">
            <v>9343.6</v>
          </cell>
          <cell r="AQ825">
            <v>52.640000000000008</v>
          </cell>
          <cell r="BG825" t="b">
            <v>1</v>
          </cell>
          <cell r="BO825" t="b">
            <v>0</v>
          </cell>
          <cell r="CA825" t="b">
            <v>0</v>
          </cell>
          <cell r="CB825" t="b">
            <v>0</v>
          </cell>
          <cell r="CD825" t="b">
            <v>0</v>
          </cell>
          <cell r="CE825" t="b">
            <v>0</v>
          </cell>
          <cell r="CG825" t="b">
            <v>0</v>
          </cell>
          <cell r="CH825" t="b">
            <v>0</v>
          </cell>
          <cell r="CP825" t="str">
            <v>ECXXXEXC</v>
          </cell>
          <cell r="CT825" t="b">
            <v>0</v>
          </cell>
          <cell r="CV825" t="b">
            <v>1</v>
          </cell>
          <cell r="CX825" t="b">
            <v>1</v>
          </cell>
          <cell r="CZ825" t="b">
            <v>1</v>
          </cell>
          <cell r="DB825" t="b">
            <v>0</v>
          </cell>
          <cell r="DD825" t="b">
            <v>0</v>
          </cell>
          <cell r="DF825" t="b">
            <v>0</v>
          </cell>
          <cell r="DH825" t="b">
            <v>1</v>
          </cell>
          <cell r="DJ825" t="b">
            <v>1</v>
          </cell>
          <cell r="DL825" t="b">
            <v>1</v>
          </cell>
          <cell r="DN825" t="b">
            <v>0</v>
          </cell>
          <cell r="DP825" t="b">
            <v>0</v>
          </cell>
          <cell r="DV825">
            <v>0</v>
          </cell>
          <cell r="DX825">
            <v>0</v>
          </cell>
          <cell r="DZ825">
            <v>0</v>
          </cell>
          <cell r="EB825">
            <v>0</v>
          </cell>
          <cell r="ED825">
            <v>0</v>
          </cell>
          <cell r="EF825">
            <v>0</v>
          </cell>
          <cell r="EJ825">
            <v>0</v>
          </cell>
          <cell r="EL825">
            <v>0</v>
          </cell>
          <cell r="EN825">
            <v>0</v>
          </cell>
          <cell r="EP825">
            <v>0</v>
          </cell>
          <cell r="ER825">
            <v>0</v>
          </cell>
          <cell r="ET825">
            <v>0</v>
          </cell>
          <cell r="EX825">
            <v>0</v>
          </cell>
          <cell r="EZ825">
            <v>0</v>
          </cell>
          <cell r="FD825">
            <v>0</v>
          </cell>
          <cell r="FF825">
            <v>0</v>
          </cell>
        </row>
        <row r="826">
          <cell r="A826" t="str">
            <v>MKS4</v>
          </cell>
          <cell r="B826" t="str">
            <v>DK-West</v>
          </cell>
          <cell r="G826">
            <v>380</v>
          </cell>
          <cell r="H826">
            <v>336.72500000000002</v>
          </cell>
          <cell r="AK826">
            <v>150.1</v>
          </cell>
          <cell r="AL826">
            <v>760.0364285714287</v>
          </cell>
          <cell r="AN826">
            <v>58.926875000000003</v>
          </cell>
          <cell r="AO826">
            <v>59.888000000000005</v>
          </cell>
          <cell r="AP826">
            <v>9443</v>
          </cell>
          <cell r="AQ826">
            <v>53.2</v>
          </cell>
          <cell r="BG826" t="b">
            <v>1</v>
          </cell>
          <cell r="BO826" t="b">
            <v>0</v>
          </cell>
          <cell r="CA826" t="b">
            <v>0</v>
          </cell>
          <cell r="CB826" t="b">
            <v>0</v>
          </cell>
          <cell r="CD826" t="b">
            <v>0</v>
          </cell>
          <cell r="CE826" t="b">
            <v>0</v>
          </cell>
          <cell r="CG826" t="b">
            <v>0</v>
          </cell>
          <cell r="CH826" t="b">
            <v>0</v>
          </cell>
          <cell r="CP826" t="str">
            <v>ECCOAEXC</v>
          </cell>
          <cell r="CT826" t="b">
            <v>0</v>
          </cell>
          <cell r="CV826" t="b">
            <v>0</v>
          </cell>
          <cell r="CX826" t="b">
            <v>0</v>
          </cell>
          <cell r="CZ826" t="b">
            <v>0</v>
          </cell>
          <cell r="DB826" t="b">
            <v>0</v>
          </cell>
          <cell r="DD826" t="b">
            <v>0</v>
          </cell>
          <cell r="DF826" t="b">
            <v>0</v>
          </cell>
          <cell r="DH826" t="b">
            <v>0</v>
          </cell>
          <cell r="DJ826" t="b">
            <v>0</v>
          </cell>
          <cell r="DL826" t="b">
            <v>0</v>
          </cell>
          <cell r="DN826" t="b">
            <v>0</v>
          </cell>
          <cell r="DP826" t="b">
            <v>0</v>
          </cell>
          <cell r="DV826">
            <v>0</v>
          </cell>
          <cell r="DX826">
            <v>0</v>
          </cell>
          <cell r="DZ826">
            <v>0</v>
          </cell>
          <cell r="EB826">
            <v>0</v>
          </cell>
          <cell r="ED826">
            <v>0</v>
          </cell>
          <cell r="EF826">
            <v>0</v>
          </cell>
          <cell r="EJ826">
            <v>0</v>
          </cell>
          <cell r="EL826">
            <v>0</v>
          </cell>
          <cell r="EN826">
            <v>0</v>
          </cell>
          <cell r="EP826">
            <v>0</v>
          </cell>
          <cell r="ER826">
            <v>0</v>
          </cell>
          <cell r="ET826">
            <v>0</v>
          </cell>
          <cell r="EX826">
            <v>0</v>
          </cell>
          <cell r="EZ826">
            <v>0</v>
          </cell>
          <cell r="FD826">
            <v>0</v>
          </cell>
          <cell r="FF826">
            <v>0</v>
          </cell>
        </row>
        <row r="827">
          <cell r="A827" t="str">
            <v>MKS4</v>
          </cell>
          <cell r="B827" t="str">
            <v>DK-West</v>
          </cell>
          <cell r="G827">
            <v>376</v>
          </cell>
          <cell r="H827">
            <v>336.72500000000002</v>
          </cell>
          <cell r="AK827">
            <v>148.52000000000001</v>
          </cell>
          <cell r="AL827">
            <v>760.0364285714287</v>
          </cell>
          <cell r="AN827">
            <v>58.926875000000003</v>
          </cell>
          <cell r="AO827">
            <v>59.257600000000004</v>
          </cell>
          <cell r="AP827">
            <v>9343.6</v>
          </cell>
          <cell r="AQ827">
            <v>52.640000000000008</v>
          </cell>
          <cell r="BG827" t="b">
            <v>1</v>
          </cell>
          <cell r="BO827" t="b">
            <v>0</v>
          </cell>
          <cell r="CA827" t="b">
            <v>0</v>
          </cell>
          <cell r="CB827" t="b">
            <v>0</v>
          </cell>
          <cell r="CD827" t="b">
            <v>0</v>
          </cell>
          <cell r="CE827" t="b">
            <v>0</v>
          </cell>
          <cell r="CG827" t="b">
            <v>0</v>
          </cell>
          <cell r="CH827" t="b">
            <v>0</v>
          </cell>
          <cell r="CP827" t="str">
            <v>ECCOAEXC</v>
          </cell>
          <cell r="CT827" t="b">
            <v>0</v>
          </cell>
          <cell r="CV827" t="b">
            <v>0</v>
          </cell>
          <cell r="CX827" t="b">
            <v>0</v>
          </cell>
          <cell r="CZ827" t="b">
            <v>0</v>
          </cell>
          <cell r="DB827" t="b">
            <v>0</v>
          </cell>
          <cell r="DD827" t="b">
            <v>0</v>
          </cell>
          <cell r="DF827" t="b">
            <v>0</v>
          </cell>
          <cell r="DH827" t="b">
            <v>0</v>
          </cell>
          <cell r="DJ827" t="b">
            <v>0</v>
          </cell>
          <cell r="DL827" t="b">
            <v>0</v>
          </cell>
          <cell r="DN827" t="b">
            <v>0</v>
          </cell>
          <cell r="DP827" t="b">
            <v>0</v>
          </cell>
          <cell r="DV827">
            <v>0</v>
          </cell>
          <cell r="DX827">
            <v>0</v>
          </cell>
          <cell r="DZ827">
            <v>0</v>
          </cell>
          <cell r="EB827">
            <v>0</v>
          </cell>
          <cell r="ED827">
            <v>0</v>
          </cell>
          <cell r="EF827">
            <v>0</v>
          </cell>
          <cell r="EJ827">
            <v>0</v>
          </cell>
          <cell r="EL827">
            <v>0</v>
          </cell>
          <cell r="EN827">
            <v>0</v>
          </cell>
          <cell r="EP827">
            <v>0</v>
          </cell>
          <cell r="ER827">
            <v>0</v>
          </cell>
          <cell r="ET827">
            <v>0</v>
          </cell>
          <cell r="EX827">
            <v>0</v>
          </cell>
          <cell r="EZ827">
            <v>0</v>
          </cell>
          <cell r="FD827">
            <v>0</v>
          </cell>
          <cell r="FF827">
            <v>0</v>
          </cell>
        </row>
        <row r="828">
          <cell r="A828" t="str">
            <v>MKS4</v>
          </cell>
          <cell r="B828" t="str">
            <v>DK-West</v>
          </cell>
          <cell r="G828">
            <v>376</v>
          </cell>
          <cell r="H828">
            <v>336.72500000000002</v>
          </cell>
          <cell r="AK828">
            <v>148.52000000000001</v>
          </cell>
          <cell r="AL828">
            <v>760.0364285714287</v>
          </cell>
          <cell r="AN828">
            <v>58.926875000000003</v>
          </cell>
          <cell r="AO828">
            <v>59.257600000000004</v>
          </cell>
          <cell r="AP828">
            <v>9343.6</v>
          </cell>
          <cell r="AQ828">
            <v>52.640000000000008</v>
          </cell>
          <cell r="BG828" t="b">
            <v>1</v>
          </cell>
          <cell r="BO828" t="b">
            <v>0</v>
          </cell>
          <cell r="CA828" t="b">
            <v>0</v>
          </cell>
          <cell r="CB828" t="b">
            <v>0</v>
          </cell>
          <cell r="CD828" t="b">
            <v>0</v>
          </cell>
          <cell r="CE828" t="b">
            <v>0</v>
          </cell>
          <cell r="CG828" t="b">
            <v>0</v>
          </cell>
          <cell r="CH828" t="b">
            <v>0</v>
          </cell>
          <cell r="CP828" t="str">
            <v>ECCOAEXC</v>
          </cell>
          <cell r="CT828" t="b">
            <v>0</v>
          </cell>
          <cell r="CV828" t="b">
            <v>0</v>
          </cell>
          <cell r="CX828" t="b">
            <v>0</v>
          </cell>
          <cell r="CZ828" t="b">
            <v>0</v>
          </cell>
          <cell r="DB828" t="b">
            <v>0</v>
          </cell>
          <cell r="DD828" t="b">
            <v>0</v>
          </cell>
          <cell r="DF828" t="b">
            <v>0</v>
          </cell>
          <cell r="DH828" t="b">
            <v>0</v>
          </cell>
          <cell r="DJ828" t="b">
            <v>0</v>
          </cell>
          <cell r="DL828" t="b">
            <v>0</v>
          </cell>
          <cell r="DN828" t="b">
            <v>0</v>
          </cell>
          <cell r="DP828" t="b">
            <v>0</v>
          </cell>
          <cell r="DV828">
            <v>0</v>
          </cell>
          <cell r="DX828">
            <v>0</v>
          </cell>
          <cell r="DZ828">
            <v>0</v>
          </cell>
          <cell r="EB828">
            <v>0</v>
          </cell>
          <cell r="ED828">
            <v>0</v>
          </cell>
          <cell r="EF828">
            <v>0</v>
          </cell>
          <cell r="EJ828">
            <v>0</v>
          </cell>
          <cell r="EL828">
            <v>0</v>
          </cell>
          <cell r="EN828">
            <v>0</v>
          </cell>
          <cell r="EP828">
            <v>0</v>
          </cell>
          <cell r="ER828">
            <v>0</v>
          </cell>
          <cell r="ET828">
            <v>0</v>
          </cell>
          <cell r="EX828">
            <v>0</v>
          </cell>
          <cell r="EZ828">
            <v>0</v>
          </cell>
          <cell r="FD828">
            <v>0</v>
          </cell>
          <cell r="FF828">
            <v>0</v>
          </cell>
        </row>
        <row r="829">
          <cell r="A829" t="str">
            <v>MKS4</v>
          </cell>
          <cell r="B829" t="str">
            <v>DK-West</v>
          </cell>
          <cell r="G829">
            <v>376</v>
          </cell>
          <cell r="H829">
            <v>336.72500000000002</v>
          </cell>
          <cell r="AK829">
            <v>148.52000000000001</v>
          </cell>
          <cell r="AL829">
            <v>760.0364285714287</v>
          </cell>
          <cell r="AN829">
            <v>58.926875000000003</v>
          </cell>
          <cell r="AO829">
            <v>59.257600000000004</v>
          </cell>
          <cell r="AP829">
            <v>9343.6</v>
          </cell>
          <cell r="AQ829">
            <v>52.640000000000008</v>
          </cell>
          <cell r="BG829" t="b">
            <v>1</v>
          </cell>
          <cell r="BO829" t="b">
            <v>0</v>
          </cell>
          <cell r="CA829" t="b">
            <v>0</v>
          </cell>
          <cell r="CB829" t="b">
            <v>0</v>
          </cell>
          <cell r="CD829" t="b">
            <v>0</v>
          </cell>
          <cell r="CE829" t="b">
            <v>0</v>
          </cell>
          <cell r="CG829" t="b">
            <v>0</v>
          </cell>
          <cell r="CH829" t="b">
            <v>0</v>
          </cell>
          <cell r="CP829" t="str">
            <v>ECCOAEXC</v>
          </cell>
          <cell r="CT829" t="b">
            <v>0</v>
          </cell>
          <cell r="CV829" t="b">
            <v>0</v>
          </cell>
          <cell r="CX829" t="b">
            <v>0</v>
          </cell>
          <cell r="CZ829" t="b">
            <v>0</v>
          </cell>
          <cell r="DB829" t="b">
            <v>0</v>
          </cell>
          <cell r="DD829" t="b">
            <v>0</v>
          </cell>
          <cell r="DF829" t="b">
            <v>0</v>
          </cell>
          <cell r="DH829" t="b">
            <v>0</v>
          </cell>
          <cell r="DJ829" t="b">
            <v>0</v>
          </cell>
          <cell r="DL829" t="b">
            <v>0</v>
          </cell>
          <cell r="DN829" t="b">
            <v>0</v>
          </cell>
          <cell r="DP829" t="b">
            <v>0</v>
          </cell>
          <cell r="DV829">
            <v>0</v>
          </cell>
          <cell r="DX829">
            <v>0</v>
          </cell>
          <cell r="DZ829">
            <v>0</v>
          </cell>
          <cell r="EB829">
            <v>0</v>
          </cell>
          <cell r="ED829">
            <v>0</v>
          </cell>
          <cell r="EF829">
            <v>0</v>
          </cell>
          <cell r="EJ829">
            <v>0</v>
          </cell>
          <cell r="EL829">
            <v>0</v>
          </cell>
          <cell r="EN829">
            <v>0</v>
          </cell>
          <cell r="EP829">
            <v>0</v>
          </cell>
          <cell r="ER829">
            <v>0</v>
          </cell>
          <cell r="ET829">
            <v>0</v>
          </cell>
          <cell r="EX829">
            <v>0</v>
          </cell>
          <cell r="EZ829">
            <v>0</v>
          </cell>
          <cell r="FD829">
            <v>0</v>
          </cell>
          <cell r="FF829">
            <v>0</v>
          </cell>
        </row>
        <row r="830">
          <cell r="A830" t="str">
            <v>MKS4</v>
          </cell>
          <cell r="B830" t="str">
            <v>DK-West</v>
          </cell>
          <cell r="G830">
            <v>376</v>
          </cell>
          <cell r="H830">
            <v>336.72500000000002</v>
          </cell>
          <cell r="AK830">
            <v>148.52000000000001</v>
          </cell>
          <cell r="AL830">
            <v>760.0364285714287</v>
          </cell>
          <cell r="AN830">
            <v>58.926875000000003</v>
          </cell>
          <cell r="AO830">
            <v>59.257600000000004</v>
          </cell>
          <cell r="AP830">
            <v>9343.6</v>
          </cell>
          <cell r="AQ830">
            <v>52.640000000000008</v>
          </cell>
          <cell r="BG830" t="b">
            <v>1</v>
          </cell>
          <cell r="BO830" t="b">
            <v>0</v>
          </cell>
          <cell r="CA830" t="b">
            <v>0</v>
          </cell>
          <cell r="CB830" t="b">
            <v>0</v>
          </cell>
          <cell r="CD830" t="b">
            <v>0</v>
          </cell>
          <cell r="CE830" t="b">
            <v>0</v>
          </cell>
          <cell r="CG830" t="b">
            <v>0</v>
          </cell>
          <cell r="CH830" t="b">
            <v>0</v>
          </cell>
          <cell r="CP830" t="str">
            <v>ECCOAEXC</v>
          </cell>
          <cell r="CT830" t="b">
            <v>0</v>
          </cell>
          <cell r="CV830" t="b">
            <v>0</v>
          </cell>
          <cell r="CX830" t="b">
            <v>0</v>
          </cell>
          <cell r="CZ830" t="b">
            <v>0</v>
          </cell>
          <cell r="DB830" t="b">
            <v>0</v>
          </cell>
          <cell r="DD830" t="b">
            <v>0</v>
          </cell>
          <cell r="DF830" t="b">
            <v>0</v>
          </cell>
          <cell r="DH830" t="b">
            <v>0</v>
          </cell>
          <cell r="DJ830" t="b">
            <v>0</v>
          </cell>
          <cell r="DL830" t="b">
            <v>0</v>
          </cell>
          <cell r="DN830" t="b">
            <v>0</v>
          </cell>
          <cell r="DP830" t="b">
            <v>0</v>
          </cell>
          <cell r="DV830">
            <v>0</v>
          </cell>
          <cell r="DX830">
            <v>0</v>
          </cell>
          <cell r="DZ830">
            <v>0</v>
          </cell>
          <cell r="EB830">
            <v>0</v>
          </cell>
          <cell r="ED830">
            <v>0</v>
          </cell>
          <cell r="EF830">
            <v>0</v>
          </cell>
          <cell r="EJ830">
            <v>0</v>
          </cell>
          <cell r="EL830">
            <v>0</v>
          </cell>
          <cell r="EN830">
            <v>0</v>
          </cell>
          <cell r="EP830">
            <v>0</v>
          </cell>
          <cell r="ER830">
            <v>0</v>
          </cell>
          <cell r="ET830">
            <v>0</v>
          </cell>
          <cell r="EX830">
            <v>0</v>
          </cell>
          <cell r="EZ830">
            <v>0</v>
          </cell>
          <cell r="FD830">
            <v>0</v>
          </cell>
          <cell r="FF830">
            <v>0</v>
          </cell>
        </row>
        <row r="831">
          <cell r="A831" t="str">
            <v>MKS4</v>
          </cell>
          <cell r="B831" t="str">
            <v>DK-West</v>
          </cell>
          <cell r="G831">
            <v>94</v>
          </cell>
          <cell r="H831">
            <v>84.181250000000006</v>
          </cell>
          <cell r="AK831">
            <v>37.130000000000003</v>
          </cell>
          <cell r="AL831">
            <v>190.00910714285718</v>
          </cell>
          <cell r="AN831">
            <v>14.731718750000001</v>
          </cell>
          <cell r="AO831">
            <v>14.814400000000001</v>
          </cell>
          <cell r="AP831">
            <v>2335.9</v>
          </cell>
          <cell r="AQ831">
            <v>13.160000000000002</v>
          </cell>
          <cell r="BG831" t="b">
            <v>1</v>
          </cell>
          <cell r="BO831" t="b">
            <v>1</v>
          </cell>
          <cell r="CA831" t="b">
            <v>1</v>
          </cell>
          <cell r="CB831" t="b">
            <v>1</v>
          </cell>
          <cell r="CD831" t="b">
            <v>0</v>
          </cell>
          <cell r="CE831" t="b">
            <v>0</v>
          </cell>
          <cell r="CG831" t="b">
            <v>0</v>
          </cell>
          <cell r="CH831" t="b">
            <v>0</v>
          </cell>
          <cell r="CP831" t="str">
            <v>ECCOAEXC</v>
          </cell>
          <cell r="CT831" t="b">
            <v>0</v>
          </cell>
          <cell r="CV831" t="b">
            <v>0</v>
          </cell>
          <cell r="CX831" t="b">
            <v>0</v>
          </cell>
          <cell r="CZ831" t="b">
            <v>0</v>
          </cell>
          <cell r="DB831" t="b">
            <v>0</v>
          </cell>
          <cell r="DD831" t="b">
            <v>0</v>
          </cell>
          <cell r="DF831" t="b">
            <v>0</v>
          </cell>
          <cell r="DH831" t="b">
            <v>0</v>
          </cell>
          <cell r="DJ831" t="b">
            <v>0</v>
          </cell>
          <cell r="DL831" t="b">
            <v>0</v>
          </cell>
          <cell r="DN831" t="b">
            <v>0</v>
          </cell>
          <cell r="DP831" t="b">
            <v>0</v>
          </cell>
          <cell r="DV831">
            <v>0</v>
          </cell>
          <cell r="DX831">
            <v>0</v>
          </cell>
          <cell r="DZ831">
            <v>0</v>
          </cell>
          <cell r="EB831">
            <v>0</v>
          </cell>
          <cell r="ED831">
            <v>0</v>
          </cell>
          <cell r="EF831">
            <v>0</v>
          </cell>
          <cell r="EJ831">
            <v>0</v>
          </cell>
          <cell r="EL831">
            <v>0</v>
          </cell>
          <cell r="EN831">
            <v>0</v>
          </cell>
          <cell r="EP831">
            <v>0</v>
          </cell>
          <cell r="ER831">
            <v>0</v>
          </cell>
          <cell r="ET831">
            <v>0</v>
          </cell>
          <cell r="EX831">
            <v>0</v>
          </cell>
          <cell r="EZ831">
            <v>0</v>
          </cell>
          <cell r="FD831">
            <v>0</v>
          </cell>
          <cell r="FF831">
            <v>0</v>
          </cell>
        </row>
        <row r="832">
          <cell r="A832" t="str">
            <v>IndustryHeatÅrhus</v>
          </cell>
          <cell r="B832" t="str">
            <v>DK-West</v>
          </cell>
          <cell r="G832">
            <v>0</v>
          </cell>
          <cell r="H832">
            <v>1.0136511018445518</v>
          </cell>
          <cell r="N832">
            <v>6.3778927328059201</v>
          </cell>
          <cell r="AK832">
            <v>0</v>
          </cell>
          <cell r="AL832">
            <v>0</v>
          </cell>
          <cell r="AN832">
            <v>0</v>
          </cell>
          <cell r="AO832">
            <v>0</v>
          </cell>
          <cell r="AP832">
            <v>0</v>
          </cell>
          <cell r="AQ832">
            <v>0</v>
          </cell>
          <cell r="BG832" t="b">
            <v>0</v>
          </cell>
          <cell r="BO832" t="b">
            <v>0</v>
          </cell>
          <cell r="CA832" t="b">
            <v>0</v>
          </cell>
          <cell r="CB832" t="b">
            <v>0</v>
          </cell>
          <cell r="CD832" t="b">
            <v>0</v>
          </cell>
          <cell r="CE832" t="b">
            <v>0</v>
          </cell>
          <cell r="CG832" t="b">
            <v>0</v>
          </cell>
          <cell r="CH832" t="b">
            <v>0</v>
          </cell>
          <cell r="CP832">
            <v>0</v>
          </cell>
          <cell r="CT832" t="b">
            <v>0</v>
          </cell>
          <cell r="CV832" t="b">
            <v>0</v>
          </cell>
          <cell r="CX832" t="b">
            <v>0</v>
          </cell>
          <cell r="CZ832" t="b">
            <v>0</v>
          </cell>
          <cell r="DB832" t="b">
            <v>0</v>
          </cell>
          <cell r="DD832" t="b">
            <v>0</v>
          </cell>
          <cell r="DF832" t="b">
            <v>0</v>
          </cell>
          <cell r="DH832" t="b">
            <v>0</v>
          </cell>
          <cell r="DJ832" t="b">
            <v>0</v>
          </cell>
          <cell r="DL832" t="b">
            <v>0</v>
          </cell>
          <cell r="DN832" t="b">
            <v>0</v>
          </cell>
          <cell r="DP832" t="b">
            <v>0</v>
          </cell>
          <cell r="DV832">
            <v>0</v>
          </cell>
          <cell r="DX832">
            <v>0</v>
          </cell>
          <cell r="DZ832">
            <v>0</v>
          </cell>
          <cell r="EB832">
            <v>0</v>
          </cell>
          <cell r="ED832">
            <v>0</v>
          </cell>
          <cell r="EF832">
            <v>0</v>
          </cell>
          <cell r="EJ832">
            <v>0</v>
          </cell>
          <cell r="EL832">
            <v>0</v>
          </cell>
          <cell r="EN832">
            <v>0</v>
          </cell>
          <cell r="EP832">
            <v>0</v>
          </cell>
          <cell r="ER832">
            <v>0</v>
          </cell>
          <cell r="ET832">
            <v>0</v>
          </cell>
          <cell r="EX832">
            <v>0</v>
          </cell>
          <cell r="EZ832">
            <v>0</v>
          </cell>
          <cell r="FD832">
            <v>0</v>
          </cell>
          <cell r="FF832">
            <v>0</v>
          </cell>
        </row>
        <row r="833">
          <cell r="A833" t="str">
            <v>IndustryHeatÅrhus</v>
          </cell>
          <cell r="B833" t="str">
            <v>DK-West</v>
          </cell>
          <cell r="G833">
            <v>0</v>
          </cell>
          <cell r="H833">
            <v>1.017541897338418</v>
          </cell>
          <cell r="N833">
            <v>6.4023736180533257</v>
          </cell>
          <cell r="AK833">
            <v>0</v>
          </cell>
          <cell r="AL833">
            <v>0</v>
          </cell>
          <cell r="AN833">
            <v>0</v>
          </cell>
          <cell r="AO833">
            <v>0</v>
          </cell>
          <cell r="AP833">
            <v>0</v>
          </cell>
          <cell r="AQ833">
            <v>0</v>
          </cell>
          <cell r="BG833" t="b">
            <v>0</v>
          </cell>
          <cell r="BO833" t="b">
            <v>0</v>
          </cell>
          <cell r="CA833" t="b">
            <v>0</v>
          </cell>
          <cell r="CB833" t="b">
            <v>0</v>
          </cell>
          <cell r="CD833" t="b">
            <v>0</v>
          </cell>
          <cell r="CE833" t="b">
            <v>0</v>
          </cell>
          <cell r="CG833" t="b">
            <v>0</v>
          </cell>
          <cell r="CH833" t="b">
            <v>0</v>
          </cell>
          <cell r="CP833">
            <v>0</v>
          </cell>
          <cell r="CT833" t="b">
            <v>0</v>
          </cell>
          <cell r="CV833" t="b">
            <v>0</v>
          </cell>
          <cell r="CX833" t="b">
            <v>0</v>
          </cell>
          <cell r="CZ833" t="b">
            <v>0</v>
          </cell>
          <cell r="DB833" t="b">
            <v>0</v>
          </cell>
          <cell r="DD833" t="b">
            <v>0</v>
          </cell>
          <cell r="DF833" t="b">
            <v>0</v>
          </cell>
          <cell r="DH833" t="b">
            <v>0</v>
          </cell>
          <cell r="DJ833" t="b">
            <v>0</v>
          </cell>
          <cell r="DL833" t="b">
            <v>0</v>
          </cell>
          <cell r="DN833" t="b">
            <v>0</v>
          </cell>
          <cell r="DP833" t="b">
            <v>0</v>
          </cell>
          <cell r="DV833">
            <v>0</v>
          </cell>
          <cell r="DX833">
            <v>0</v>
          </cell>
          <cell r="DZ833">
            <v>0</v>
          </cell>
          <cell r="EB833">
            <v>0</v>
          </cell>
          <cell r="ED833">
            <v>0</v>
          </cell>
          <cell r="EF833">
            <v>0</v>
          </cell>
          <cell r="EJ833">
            <v>0</v>
          </cell>
          <cell r="EL833">
            <v>0</v>
          </cell>
          <cell r="EN833">
            <v>0</v>
          </cell>
          <cell r="EP833">
            <v>0</v>
          </cell>
          <cell r="ER833">
            <v>0</v>
          </cell>
          <cell r="ET833">
            <v>0</v>
          </cell>
          <cell r="EX833">
            <v>0</v>
          </cell>
          <cell r="EZ833">
            <v>0</v>
          </cell>
          <cell r="FD833">
            <v>0</v>
          </cell>
          <cell r="FF833">
            <v>0</v>
          </cell>
        </row>
        <row r="834">
          <cell r="A834" t="str">
            <v>Spørring_Edslev</v>
          </cell>
          <cell r="B834" t="str">
            <v>DK-West</v>
          </cell>
          <cell r="G834">
            <v>2.16</v>
          </cell>
          <cell r="H834">
            <v>2.86</v>
          </cell>
          <cell r="AK834">
            <v>0.64800000000000002</v>
          </cell>
          <cell r="AL834">
            <v>1.1360555555555554</v>
          </cell>
          <cell r="AN834">
            <v>0</v>
          </cell>
          <cell r="AO834">
            <v>0.21600000000000003</v>
          </cell>
          <cell r="AP834">
            <v>64.800000000000011</v>
          </cell>
          <cell r="AQ834">
            <v>0.21600000000000003</v>
          </cell>
          <cell r="BG834" t="b">
            <v>1</v>
          </cell>
          <cell r="BO834" t="b">
            <v>1</v>
          </cell>
          <cell r="CA834" t="b">
            <v>1</v>
          </cell>
          <cell r="CB834" t="b">
            <v>1</v>
          </cell>
          <cell r="CD834" t="b">
            <v>0</v>
          </cell>
          <cell r="CE834" t="b">
            <v>0</v>
          </cell>
          <cell r="CG834" t="b">
            <v>0</v>
          </cell>
          <cell r="CH834" t="b">
            <v>0</v>
          </cell>
          <cell r="CP834" t="str">
            <v>ECBGAENC</v>
          </cell>
          <cell r="CT834" t="b">
            <v>0</v>
          </cell>
          <cell r="CV834" t="b">
            <v>0</v>
          </cell>
          <cell r="CX834" t="b">
            <v>0</v>
          </cell>
          <cell r="CZ834" t="b">
            <v>0</v>
          </cell>
          <cell r="DB834" t="b">
            <v>0</v>
          </cell>
          <cell r="DD834" t="b">
            <v>0</v>
          </cell>
          <cell r="DF834" t="b">
            <v>0</v>
          </cell>
          <cell r="DH834" t="b">
            <v>0</v>
          </cell>
          <cell r="DJ834" t="b">
            <v>0</v>
          </cell>
          <cell r="DL834" t="b">
            <v>0</v>
          </cell>
          <cell r="DN834" t="b">
            <v>0</v>
          </cell>
          <cell r="DP834" t="b">
            <v>0</v>
          </cell>
          <cell r="DV834">
            <v>0</v>
          </cell>
          <cell r="DX834">
            <v>0</v>
          </cell>
          <cell r="DZ834">
            <v>0</v>
          </cell>
          <cell r="EB834">
            <v>0</v>
          </cell>
          <cell r="ED834">
            <v>0</v>
          </cell>
          <cell r="EF834">
            <v>0</v>
          </cell>
          <cell r="EJ834">
            <v>0</v>
          </cell>
          <cell r="EL834">
            <v>0</v>
          </cell>
          <cell r="EN834">
            <v>0</v>
          </cell>
          <cell r="EP834">
            <v>0</v>
          </cell>
          <cell r="ER834">
            <v>0</v>
          </cell>
          <cell r="ET834">
            <v>0</v>
          </cell>
          <cell r="EX834">
            <v>0</v>
          </cell>
          <cell r="EZ834">
            <v>0</v>
          </cell>
          <cell r="FD834">
            <v>0</v>
          </cell>
          <cell r="FF834">
            <v>0</v>
          </cell>
        </row>
        <row r="835">
          <cell r="A835" t="str">
            <v>Spørring_Edslev2</v>
          </cell>
          <cell r="B835" t="str">
            <v>DK-West</v>
          </cell>
          <cell r="G835">
            <v>2.6076999999999999</v>
          </cell>
          <cell r="H835">
            <v>2.9299999999999997</v>
          </cell>
          <cell r="AK835">
            <v>1.04308</v>
          </cell>
          <cell r="AL835">
            <v>1.3168539325842696</v>
          </cell>
          <cell r="AN835">
            <v>0</v>
          </cell>
          <cell r="AO835">
            <v>0.26077</v>
          </cell>
          <cell r="AP835">
            <v>78.230999999999995</v>
          </cell>
          <cell r="AQ835">
            <v>0.26077</v>
          </cell>
          <cell r="BG835" t="b">
            <v>1</v>
          </cell>
          <cell r="BO835" t="b">
            <v>0</v>
          </cell>
          <cell r="CA835" t="b">
            <v>0</v>
          </cell>
          <cell r="CB835" t="b">
            <v>0</v>
          </cell>
          <cell r="CD835" t="b">
            <v>0</v>
          </cell>
          <cell r="CE835" t="b">
            <v>0</v>
          </cell>
          <cell r="CG835" t="b">
            <v>1</v>
          </cell>
          <cell r="CH835" t="b">
            <v>1</v>
          </cell>
          <cell r="CP835" t="str">
            <v>ECBGAENC</v>
          </cell>
          <cell r="CT835" t="b">
            <v>1</v>
          </cell>
          <cell r="CV835" t="b">
            <v>1</v>
          </cell>
          <cell r="CX835" t="b">
            <v>1</v>
          </cell>
          <cell r="CZ835" t="b">
            <v>1</v>
          </cell>
          <cell r="DB835" t="b">
            <v>0</v>
          </cell>
          <cell r="DD835" t="b">
            <v>0</v>
          </cell>
          <cell r="DF835" t="b">
            <v>1</v>
          </cell>
          <cell r="DH835" t="b">
            <v>1</v>
          </cell>
          <cell r="DJ835" t="b">
            <v>1</v>
          </cell>
          <cell r="DL835" t="b">
            <v>1</v>
          </cell>
          <cell r="DN835" t="b">
            <v>0</v>
          </cell>
          <cell r="DP835" t="b">
            <v>0</v>
          </cell>
          <cell r="DV835">
            <v>0</v>
          </cell>
          <cell r="DX835">
            <v>0</v>
          </cell>
          <cell r="DZ835">
            <v>0</v>
          </cell>
          <cell r="EB835">
            <v>0</v>
          </cell>
          <cell r="ED835">
            <v>0</v>
          </cell>
          <cell r="EF835">
            <v>0</v>
          </cell>
          <cell r="EJ835">
            <v>0</v>
          </cell>
          <cell r="EL835">
            <v>0</v>
          </cell>
          <cell r="EN835">
            <v>0</v>
          </cell>
          <cell r="EP835">
            <v>0</v>
          </cell>
          <cell r="ER835">
            <v>0</v>
          </cell>
          <cell r="ET835">
            <v>0</v>
          </cell>
          <cell r="EX835">
            <v>0</v>
          </cell>
          <cell r="EZ835">
            <v>0</v>
          </cell>
          <cell r="FD835">
            <v>2.6076999999999999</v>
          </cell>
          <cell r="FF835">
            <v>2.9299999999999997</v>
          </cell>
        </row>
        <row r="836">
          <cell r="A836" t="str">
            <v>RenoSydKV</v>
          </cell>
          <cell r="B836" t="str">
            <v>DK-West</v>
          </cell>
          <cell r="G836">
            <v>3.2</v>
          </cell>
          <cell r="H836">
            <v>10.631229235880399</v>
          </cell>
          <cell r="AK836">
            <v>0.5344000000000001</v>
          </cell>
          <cell r="AL836">
            <v>5.8983896424984277</v>
          </cell>
          <cell r="AN836">
            <v>0</v>
          </cell>
          <cell r="AO836">
            <v>3.7119999999999997</v>
          </cell>
          <cell r="AP836">
            <v>0</v>
          </cell>
          <cell r="AQ836">
            <v>0.28799999999999998</v>
          </cell>
          <cell r="BG836" t="b">
            <v>1</v>
          </cell>
          <cell r="BO836" t="b">
            <v>0</v>
          </cell>
          <cell r="CA836" t="b">
            <v>0</v>
          </cell>
          <cell r="CB836" t="b">
            <v>0</v>
          </cell>
          <cell r="CD836" t="b">
            <v>0</v>
          </cell>
          <cell r="CE836" t="b">
            <v>0</v>
          </cell>
          <cell r="CG836" t="b">
            <v>0</v>
          </cell>
          <cell r="CH836" t="b">
            <v>0</v>
          </cell>
          <cell r="CP836" t="str">
            <v>ECWSTBPC</v>
          </cell>
          <cell r="CT836" t="b">
            <v>0</v>
          </cell>
          <cell r="CV836" t="b">
            <v>0</v>
          </cell>
          <cell r="CX836" t="b">
            <v>0</v>
          </cell>
          <cell r="CZ836" t="b">
            <v>0</v>
          </cell>
          <cell r="DB836" t="b">
            <v>0</v>
          </cell>
          <cell r="DD836" t="b">
            <v>0</v>
          </cell>
          <cell r="DF836" t="b">
            <v>0</v>
          </cell>
          <cell r="DH836" t="b">
            <v>0</v>
          </cell>
          <cell r="DJ836" t="b">
            <v>0</v>
          </cell>
          <cell r="DL836" t="b">
            <v>0</v>
          </cell>
          <cell r="DN836" t="b">
            <v>0</v>
          </cell>
          <cell r="DP836" t="b">
            <v>0</v>
          </cell>
          <cell r="DV836">
            <v>0</v>
          </cell>
          <cell r="DX836">
            <v>0</v>
          </cell>
          <cell r="DZ836">
            <v>0</v>
          </cell>
          <cell r="EB836">
            <v>0</v>
          </cell>
          <cell r="ED836">
            <v>0</v>
          </cell>
          <cell r="EF836">
            <v>0</v>
          </cell>
          <cell r="EJ836">
            <v>0</v>
          </cell>
          <cell r="EL836">
            <v>0</v>
          </cell>
          <cell r="EN836">
            <v>0</v>
          </cell>
          <cell r="EP836">
            <v>0</v>
          </cell>
          <cell r="ER836">
            <v>0</v>
          </cell>
          <cell r="ET836">
            <v>0</v>
          </cell>
          <cell r="EX836">
            <v>0</v>
          </cell>
          <cell r="EZ836">
            <v>0</v>
          </cell>
          <cell r="FD836">
            <v>0</v>
          </cell>
          <cell r="FF836">
            <v>0</v>
          </cell>
        </row>
        <row r="837">
          <cell r="A837" t="str">
            <v>RenoSydKV</v>
          </cell>
          <cell r="B837" t="str">
            <v>DK-West</v>
          </cell>
          <cell r="G837">
            <v>3.2</v>
          </cell>
          <cell r="H837">
            <v>10.631229235880399</v>
          </cell>
          <cell r="AK837">
            <v>0.5344000000000001</v>
          </cell>
          <cell r="AL837">
            <v>5.8983896424984277</v>
          </cell>
          <cell r="AN837">
            <v>0</v>
          </cell>
          <cell r="AO837">
            <v>3.7119999999999997</v>
          </cell>
          <cell r="AP837">
            <v>0</v>
          </cell>
          <cell r="AQ837">
            <v>0.28799999999999998</v>
          </cell>
          <cell r="BG837" t="b">
            <v>1</v>
          </cell>
          <cell r="BO837" t="b">
            <v>1</v>
          </cell>
          <cell r="CA837" t="b">
            <v>1</v>
          </cell>
          <cell r="CB837" t="b">
            <v>1</v>
          </cell>
          <cell r="CD837" t="b">
            <v>0</v>
          </cell>
          <cell r="CE837" t="b">
            <v>0</v>
          </cell>
          <cell r="CG837" t="b">
            <v>0</v>
          </cell>
          <cell r="CH837" t="b">
            <v>0</v>
          </cell>
          <cell r="CP837" t="str">
            <v>ECWSTBPC</v>
          </cell>
          <cell r="CT837" t="b">
            <v>1</v>
          </cell>
          <cell r="CV837" t="b">
            <v>0</v>
          </cell>
          <cell r="CX837" t="b">
            <v>0</v>
          </cell>
          <cell r="CZ837" t="b">
            <v>0</v>
          </cell>
          <cell r="DB837" t="b">
            <v>0</v>
          </cell>
          <cell r="DD837" t="b">
            <v>0</v>
          </cell>
          <cell r="DF837" t="b">
            <v>1</v>
          </cell>
          <cell r="DH837" t="b">
            <v>0</v>
          </cell>
          <cell r="DJ837" t="b">
            <v>0</v>
          </cell>
          <cell r="DL837" t="b">
            <v>0</v>
          </cell>
          <cell r="DN837" t="b">
            <v>0</v>
          </cell>
          <cell r="DP837" t="b">
            <v>0</v>
          </cell>
          <cell r="DV837">
            <v>3.2</v>
          </cell>
          <cell r="DX837">
            <v>0</v>
          </cell>
          <cell r="DZ837">
            <v>0</v>
          </cell>
          <cell r="EB837">
            <v>0</v>
          </cell>
          <cell r="ED837">
            <v>0</v>
          </cell>
          <cell r="EF837">
            <v>0</v>
          </cell>
          <cell r="EJ837">
            <v>10.631229235880399</v>
          </cell>
          <cell r="EL837">
            <v>0</v>
          </cell>
          <cell r="EN837">
            <v>0</v>
          </cell>
          <cell r="EP837">
            <v>0</v>
          </cell>
          <cell r="ER837">
            <v>0</v>
          </cell>
          <cell r="ET837">
            <v>0</v>
          </cell>
          <cell r="EX837">
            <v>0</v>
          </cell>
          <cell r="EZ837">
            <v>0</v>
          </cell>
          <cell r="FD837">
            <v>0</v>
          </cell>
          <cell r="FF837">
            <v>0</v>
          </cell>
        </row>
        <row r="838">
          <cell r="A838" t="str">
            <v>RenoSydKV</v>
          </cell>
          <cell r="B838" t="str">
            <v>DK-West</v>
          </cell>
          <cell r="G838">
            <v>3.2</v>
          </cell>
          <cell r="H838">
            <v>10.631229235880399</v>
          </cell>
          <cell r="AK838">
            <v>0.5344000000000001</v>
          </cell>
          <cell r="AL838">
            <v>5.8983896424984277</v>
          </cell>
          <cell r="AN838">
            <v>0</v>
          </cell>
          <cell r="AO838">
            <v>3.7119999999999997</v>
          </cell>
          <cell r="AP838">
            <v>0</v>
          </cell>
          <cell r="AQ838">
            <v>0.28799999999999998</v>
          </cell>
          <cell r="BG838" t="b">
            <v>1</v>
          </cell>
          <cell r="BO838" t="b">
            <v>0</v>
          </cell>
          <cell r="CA838" t="b">
            <v>0</v>
          </cell>
          <cell r="CB838" t="b">
            <v>0</v>
          </cell>
          <cell r="CD838" t="b">
            <v>1</v>
          </cell>
          <cell r="CE838" t="b">
            <v>1</v>
          </cell>
          <cell r="CG838" t="b">
            <v>0</v>
          </cell>
          <cell r="CH838" t="b">
            <v>0</v>
          </cell>
          <cell r="CT838" t="b">
            <v>0</v>
          </cell>
          <cell r="CV838" t="b">
            <v>0</v>
          </cell>
          <cell r="CX838" t="b">
            <v>0</v>
          </cell>
          <cell r="CZ838" t="b">
            <v>0</v>
          </cell>
          <cell r="DB838" t="b">
            <v>0</v>
          </cell>
          <cell r="DD838" t="b">
            <v>0</v>
          </cell>
          <cell r="DF838" t="b">
            <v>0</v>
          </cell>
          <cell r="DH838" t="b">
            <v>0</v>
          </cell>
          <cell r="DJ838" t="b">
            <v>0</v>
          </cell>
          <cell r="DL838" t="b">
            <v>0</v>
          </cell>
          <cell r="DN838" t="b">
            <v>0</v>
          </cell>
          <cell r="DP838" t="b">
            <v>0</v>
          </cell>
          <cell r="DV838">
            <v>0</v>
          </cell>
          <cell r="DX838">
            <v>0</v>
          </cell>
          <cell r="DZ838">
            <v>0</v>
          </cell>
          <cell r="EB838">
            <v>0</v>
          </cell>
          <cell r="ED838">
            <v>0</v>
          </cell>
          <cell r="EF838">
            <v>0</v>
          </cell>
          <cell r="EJ838">
            <v>0</v>
          </cell>
          <cell r="EL838">
            <v>0</v>
          </cell>
          <cell r="EN838">
            <v>0</v>
          </cell>
          <cell r="EP838">
            <v>0</v>
          </cell>
          <cell r="ER838">
            <v>0</v>
          </cell>
          <cell r="ET838">
            <v>0</v>
          </cell>
          <cell r="EX838">
            <v>3.2</v>
          </cell>
          <cell r="EZ838">
            <v>10.631229235880399</v>
          </cell>
          <cell r="FD838">
            <v>0</v>
          </cell>
          <cell r="FF838">
            <v>0</v>
          </cell>
        </row>
        <row r="839">
          <cell r="A839" t="str">
            <v>RenoSydKV2</v>
          </cell>
          <cell r="B839" t="str">
            <v>DK-West</v>
          </cell>
          <cell r="G839">
            <v>3.8439284354777317</v>
          </cell>
          <cell r="H839">
            <v>11</v>
          </cell>
          <cell r="AK839">
            <v>0.92023646745336884</v>
          </cell>
          <cell r="AL839">
            <v>7.5358843137254885</v>
          </cell>
          <cell r="AN839">
            <v>0</v>
          </cell>
          <cell r="AO839">
            <v>4.4589569851541686</v>
          </cell>
          <cell r="AP839">
            <v>0</v>
          </cell>
          <cell r="AQ839">
            <v>0.26907499048344119</v>
          </cell>
          <cell r="BG839" t="b">
            <v>1</v>
          </cell>
          <cell r="BO839" t="b">
            <v>0</v>
          </cell>
          <cell r="CA839" t="b">
            <v>0</v>
          </cell>
          <cell r="CB839" t="b">
            <v>0</v>
          </cell>
          <cell r="CD839" t="b">
            <v>0</v>
          </cell>
          <cell r="CE839" t="b">
            <v>0</v>
          </cell>
          <cell r="CG839" t="b">
            <v>0</v>
          </cell>
          <cell r="CH839" t="b">
            <v>0</v>
          </cell>
          <cell r="CP839" t="str">
            <v>ECWSTBPC</v>
          </cell>
          <cell r="CT839" t="b">
            <v>0</v>
          </cell>
          <cell r="CV839" t="b">
            <v>1</v>
          </cell>
          <cell r="CX839" t="b">
            <v>1</v>
          </cell>
          <cell r="CZ839" t="b">
            <v>1</v>
          </cell>
          <cell r="DB839" t="b">
            <v>1</v>
          </cell>
          <cell r="DD839" t="b">
            <v>0</v>
          </cell>
          <cell r="DF839" t="b">
            <v>0</v>
          </cell>
          <cell r="DH839" t="b">
            <v>1</v>
          </cell>
          <cell r="DJ839" t="b">
            <v>1</v>
          </cell>
          <cell r="DL839" t="b">
            <v>1</v>
          </cell>
          <cell r="DN839" t="b">
            <v>1</v>
          </cell>
          <cell r="DP839" t="b">
            <v>0</v>
          </cell>
          <cell r="DV839">
            <v>0</v>
          </cell>
          <cell r="DX839">
            <v>0</v>
          </cell>
          <cell r="DZ839">
            <v>0</v>
          </cell>
          <cell r="EB839">
            <v>0</v>
          </cell>
          <cell r="ED839">
            <v>0</v>
          </cell>
          <cell r="EF839">
            <v>0</v>
          </cell>
          <cell r="EJ839">
            <v>0</v>
          </cell>
          <cell r="EL839">
            <v>0</v>
          </cell>
          <cell r="EN839">
            <v>0</v>
          </cell>
          <cell r="EP839">
            <v>0</v>
          </cell>
          <cell r="ER839">
            <v>0</v>
          </cell>
          <cell r="ET839">
            <v>0</v>
          </cell>
          <cell r="EX839">
            <v>0</v>
          </cell>
          <cell r="EZ839">
            <v>0</v>
          </cell>
          <cell r="FD839">
            <v>0</v>
          </cell>
          <cell r="FF839">
            <v>0</v>
          </cell>
        </row>
        <row r="840">
          <cell r="A840" t="str">
            <v>RenoSydKedel</v>
          </cell>
          <cell r="B840" t="str">
            <v>DK-West</v>
          </cell>
          <cell r="G840">
            <v>0</v>
          </cell>
          <cell r="H840">
            <v>30</v>
          </cell>
          <cell r="AK840">
            <v>0</v>
          </cell>
          <cell r="AL840">
            <v>24.45</v>
          </cell>
          <cell r="AN840">
            <v>0</v>
          </cell>
          <cell r="AO840">
            <v>5.94</v>
          </cell>
          <cell r="AP840">
            <v>0</v>
          </cell>
          <cell r="AQ840">
            <v>2.1</v>
          </cell>
          <cell r="BG840" t="b">
            <v>1</v>
          </cell>
          <cell r="BO840" t="b">
            <v>0</v>
          </cell>
          <cell r="CA840" t="b">
            <v>0</v>
          </cell>
          <cell r="CB840" t="b">
            <v>0</v>
          </cell>
          <cell r="CD840" t="b">
            <v>0</v>
          </cell>
          <cell r="CE840" t="b">
            <v>0</v>
          </cell>
          <cell r="CG840" t="b">
            <v>0</v>
          </cell>
          <cell r="CH840" t="b">
            <v>0</v>
          </cell>
          <cell r="CP840" t="str">
            <v>EHWSTBOC</v>
          </cell>
          <cell r="CT840" t="b">
            <v>0</v>
          </cell>
          <cell r="CV840" t="b">
            <v>0</v>
          </cell>
          <cell r="CX840" t="b">
            <v>0</v>
          </cell>
          <cell r="CZ840" t="b">
            <v>0</v>
          </cell>
          <cell r="DB840" t="b">
            <v>0</v>
          </cell>
          <cell r="DD840" t="b">
            <v>0</v>
          </cell>
          <cell r="DF840" t="b">
            <v>0</v>
          </cell>
          <cell r="DH840" t="b">
            <v>0</v>
          </cell>
          <cell r="DJ840" t="b">
            <v>0</v>
          </cell>
          <cell r="DL840" t="b">
            <v>0</v>
          </cell>
          <cell r="DN840" t="b">
            <v>0</v>
          </cell>
          <cell r="DP840" t="b">
            <v>0</v>
          </cell>
          <cell r="DV840">
            <v>0</v>
          </cell>
          <cell r="DX840">
            <v>0</v>
          </cell>
          <cell r="DZ840">
            <v>0</v>
          </cell>
          <cell r="EB840">
            <v>0</v>
          </cell>
          <cell r="ED840">
            <v>0</v>
          </cell>
          <cell r="EF840">
            <v>0</v>
          </cell>
          <cell r="EJ840">
            <v>0</v>
          </cell>
          <cell r="EL840">
            <v>0</v>
          </cell>
          <cell r="EN840">
            <v>0</v>
          </cell>
          <cell r="EP840">
            <v>0</v>
          </cell>
          <cell r="ER840">
            <v>0</v>
          </cell>
          <cell r="ET840">
            <v>0</v>
          </cell>
          <cell r="EX840">
            <v>0</v>
          </cell>
          <cell r="EZ840">
            <v>0</v>
          </cell>
          <cell r="FD840">
            <v>0</v>
          </cell>
          <cell r="FF840">
            <v>0</v>
          </cell>
        </row>
        <row r="841">
          <cell r="A841" t="str">
            <v>RenoSydKedel</v>
          </cell>
          <cell r="B841" t="str">
            <v>DK-West</v>
          </cell>
          <cell r="G841">
            <v>0</v>
          </cell>
          <cell r="H841">
            <v>0.05</v>
          </cell>
          <cell r="AK841">
            <v>0</v>
          </cell>
          <cell r="AL841">
            <v>4.0750000000000001E-2</v>
          </cell>
          <cell r="AN841">
            <v>0</v>
          </cell>
          <cell r="AO841">
            <v>9.9000000000000008E-3</v>
          </cell>
          <cell r="AP841">
            <v>0</v>
          </cell>
          <cell r="AQ841">
            <v>3.5000000000000005E-3</v>
          </cell>
          <cell r="BG841" t="b">
            <v>1</v>
          </cell>
          <cell r="BO841" t="b">
            <v>0</v>
          </cell>
          <cell r="CA841" t="b">
            <v>0</v>
          </cell>
          <cell r="CB841" t="b">
            <v>0</v>
          </cell>
          <cell r="CD841" t="b">
            <v>0</v>
          </cell>
          <cell r="CE841" t="b">
            <v>0</v>
          </cell>
          <cell r="CG841" t="b">
            <v>0</v>
          </cell>
          <cell r="CH841" t="b">
            <v>0</v>
          </cell>
          <cell r="CP841" t="str">
            <v>EHWSTBOC</v>
          </cell>
          <cell r="CT841" t="b">
            <v>0</v>
          </cell>
          <cell r="CV841" t="b">
            <v>0</v>
          </cell>
          <cell r="CX841" t="b">
            <v>0</v>
          </cell>
          <cell r="CZ841" t="b">
            <v>0</v>
          </cell>
          <cell r="DB841" t="b">
            <v>0</v>
          </cell>
          <cell r="DD841" t="b">
            <v>0</v>
          </cell>
          <cell r="DF841" t="b">
            <v>0</v>
          </cell>
          <cell r="DH841" t="b">
            <v>0</v>
          </cell>
          <cell r="DJ841" t="b">
            <v>0</v>
          </cell>
          <cell r="DL841" t="b">
            <v>0</v>
          </cell>
          <cell r="DN841" t="b">
            <v>0</v>
          </cell>
          <cell r="DP841" t="b">
            <v>0</v>
          </cell>
          <cell r="DV841">
            <v>0</v>
          </cell>
          <cell r="DX841">
            <v>0</v>
          </cell>
          <cell r="DZ841">
            <v>0</v>
          </cell>
          <cell r="EB841">
            <v>0</v>
          </cell>
          <cell r="ED841">
            <v>0</v>
          </cell>
          <cell r="EF841">
            <v>0</v>
          </cell>
          <cell r="EJ841">
            <v>0</v>
          </cell>
          <cell r="EL841">
            <v>0</v>
          </cell>
          <cell r="EN841">
            <v>0</v>
          </cell>
          <cell r="EP841">
            <v>0</v>
          </cell>
          <cell r="ER841">
            <v>0</v>
          </cell>
          <cell r="ET841">
            <v>0</v>
          </cell>
          <cell r="EX841">
            <v>0</v>
          </cell>
          <cell r="EZ841">
            <v>0</v>
          </cell>
          <cell r="FD841">
            <v>0</v>
          </cell>
          <cell r="FF841">
            <v>0</v>
          </cell>
        </row>
        <row r="842">
          <cell r="A842" t="str">
            <v>RenoSydKedel</v>
          </cell>
          <cell r="B842" t="str">
            <v>DK-West</v>
          </cell>
          <cell r="G842">
            <v>0</v>
          </cell>
          <cell r="H842">
            <v>0.05</v>
          </cell>
          <cell r="AK842">
            <v>0</v>
          </cell>
          <cell r="AL842">
            <v>4.0750000000000001E-2</v>
          </cell>
          <cell r="AN842">
            <v>0</v>
          </cell>
          <cell r="AO842">
            <v>9.9000000000000008E-3</v>
          </cell>
          <cell r="AP842">
            <v>0</v>
          </cell>
          <cell r="AQ842">
            <v>3.5000000000000005E-3</v>
          </cell>
          <cell r="BG842" t="b">
            <v>1</v>
          </cell>
          <cell r="BO842" t="b">
            <v>1</v>
          </cell>
          <cell r="CA842" t="b">
            <v>0</v>
          </cell>
          <cell r="CB842" t="b">
            <v>1</v>
          </cell>
          <cell r="CD842" t="b">
            <v>0</v>
          </cell>
          <cell r="CE842" t="b">
            <v>0</v>
          </cell>
          <cell r="CG842" t="b">
            <v>0</v>
          </cell>
          <cell r="CH842" t="b">
            <v>0</v>
          </cell>
          <cell r="CP842" t="str">
            <v>EHWSTBOC</v>
          </cell>
          <cell r="CT842" t="b">
            <v>0</v>
          </cell>
          <cell r="CV842" t="b">
            <v>0</v>
          </cell>
          <cell r="CX842" t="b">
            <v>0</v>
          </cell>
          <cell r="CZ842" t="b">
            <v>0</v>
          </cell>
          <cell r="DB842" t="b">
            <v>0</v>
          </cell>
          <cell r="DD842" t="b">
            <v>0</v>
          </cell>
          <cell r="DF842" t="b">
            <v>1</v>
          </cell>
          <cell r="DH842" t="b">
            <v>1</v>
          </cell>
          <cell r="DJ842" t="b">
            <v>1</v>
          </cell>
          <cell r="DL842" t="b">
            <v>1</v>
          </cell>
          <cell r="DN842" t="b">
            <v>0</v>
          </cell>
          <cell r="DP842" t="b">
            <v>0</v>
          </cell>
          <cell r="DV842">
            <v>0</v>
          </cell>
          <cell r="DX842">
            <v>0</v>
          </cell>
          <cell r="DZ842">
            <v>0</v>
          </cell>
          <cell r="EB842">
            <v>0</v>
          </cell>
          <cell r="ED842">
            <v>0</v>
          </cell>
          <cell r="EF842">
            <v>0</v>
          </cell>
          <cell r="EJ842">
            <v>0.05</v>
          </cell>
          <cell r="EL842">
            <v>0.05</v>
          </cell>
          <cell r="EN842">
            <v>0.05</v>
          </cell>
          <cell r="EP842">
            <v>0.05</v>
          </cell>
          <cell r="ER842">
            <v>0</v>
          </cell>
          <cell r="ET842">
            <v>0</v>
          </cell>
          <cell r="EX842">
            <v>0</v>
          </cell>
          <cell r="EZ842">
            <v>0</v>
          </cell>
          <cell r="FD842">
            <v>0</v>
          </cell>
          <cell r="FF842">
            <v>0</v>
          </cell>
        </row>
        <row r="843">
          <cell r="A843" t="str">
            <v>RenoSydKedel</v>
          </cell>
          <cell r="B843" t="str">
            <v>DK-West</v>
          </cell>
          <cell r="G843">
            <v>0</v>
          </cell>
          <cell r="H843">
            <v>0.05</v>
          </cell>
          <cell r="AK843">
            <v>0</v>
          </cell>
          <cell r="AL843">
            <v>4.0750000000000001E-2</v>
          </cell>
          <cell r="AN843">
            <v>0</v>
          </cell>
          <cell r="AO843">
            <v>9.9000000000000008E-3</v>
          </cell>
          <cell r="AP843">
            <v>0</v>
          </cell>
          <cell r="AQ843">
            <v>3.5000000000000005E-3</v>
          </cell>
          <cell r="BG843" t="b">
            <v>1</v>
          </cell>
          <cell r="BO843" t="b">
            <v>0</v>
          </cell>
          <cell r="CA843" t="b">
            <v>0</v>
          </cell>
          <cell r="CB843" t="b">
            <v>0</v>
          </cell>
          <cell r="CD843" t="b">
            <v>0</v>
          </cell>
          <cell r="CE843" t="b">
            <v>1</v>
          </cell>
          <cell r="CG843" t="b">
            <v>0</v>
          </cell>
          <cell r="CH843" t="b">
            <v>0</v>
          </cell>
          <cell r="CT843" t="b">
            <v>0</v>
          </cell>
          <cell r="CV843" t="b">
            <v>0</v>
          </cell>
          <cell r="CX843" t="b">
            <v>0</v>
          </cell>
          <cell r="CZ843" t="b">
            <v>0</v>
          </cell>
          <cell r="DB843" t="b">
            <v>0</v>
          </cell>
          <cell r="DD843" t="b">
            <v>0</v>
          </cell>
          <cell r="DF843" t="b">
            <v>0</v>
          </cell>
          <cell r="DH843" t="b">
            <v>0</v>
          </cell>
          <cell r="DJ843" t="b">
            <v>0</v>
          </cell>
          <cell r="DL843" t="b">
            <v>0</v>
          </cell>
          <cell r="DN843" t="b">
            <v>0</v>
          </cell>
          <cell r="DP843" t="b">
            <v>0</v>
          </cell>
          <cell r="DV843">
            <v>0</v>
          </cell>
          <cell r="DX843">
            <v>0</v>
          </cell>
          <cell r="DZ843">
            <v>0</v>
          </cell>
          <cell r="EB843">
            <v>0</v>
          </cell>
          <cell r="ED843">
            <v>0</v>
          </cell>
          <cell r="EF843">
            <v>0</v>
          </cell>
          <cell r="EJ843">
            <v>0</v>
          </cell>
          <cell r="EL843">
            <v>0</v>
          </cell>
          <cell r="EN843">
            <v>0</v>
          </cell>
          <cell r="EP843">
            <v>0</v>
          </cell>
          <cell r="ER843">
            <v>0</v>
          </cell>
          <cell r="ET843">
            <v>0</v>
          </cell>
          <cell r="EX843">
            <v>0</v>
          </cell>
          <cell r="EZ843">
            <v>0.05</v>
          </cell>
          <cell r="FD843">
            <v>0</v>
          </cell>
          <cell r="FF843">
            <v>0</v>
          </cell>
        </row>
        <row r="844">
          <cell r="A844" t="str">
            <v>AarhusNordKV</v>
          </cell>
          <cell r="B844" t="str">
            <v>DK-West</v>
          </cell>
          <cell r="G844">
            <v>9</v>
          </cell>
          <cell r="H844">
            <v>33.333333333333329</v>
          </cell>
          <cell r="AK844">
            <v>1.5479999999999998</v>
          </cell>
          <cell r="AL844">
            <v>21.234567901234559</v>
          </cell>
          <cell r="AN844">
            <v>0</v>
          </cell>
          <cell r="AO844">
            <v>10.44</v>
          </cell>
          <cell r="AP844">
            <v>0</v>
          </cell>
          <cell r="AQ844">
            <v>0.80999999999999994</v>
          </cell>
          <cell r="BG844" t="b">
            <v>1</v>
          </cell>
          <cell r="BO844" t="b">
            <v>0</v>
          </cell>
          <cell r="CA844" t="b">
            <v>0</v>
          </cell>
          <cell r="CB844" t="b">
            <v>0</v>
          </cell>
          <cell r="CD844" t="b">
            <v>0</v>
          </cell>
          <cell r="CE844" t="b">
            <v>0</v>
          </cell>
          <cell r="CG844" t="b">
            <v>0</v>
          </cell>
          <cell r="CH844" t="b">
            <v>0</v>
          </cell>
          <cell r="CP844" t="str">
            <v>ECWSTBPC</v>
          </cell>
          <cell r="CT844" t="b">
            <v>0</v>
          </cell>
          <cell r="CV844" t="b">
            <v>0</v>
          </cell>
          <cell r="CX844" t="b">
            <v>0</v>
          </cell>
          <cell r="CZ844" t="b">
            <v>0</v>
          </cell>
          <cell r="DB844" t="b">
            <v>0</v>
          </cell>
          <cell r="DD844" t="b">
            <v>0</v>
          </cell>
          <cell r="DF844" t="b">
            <v>0</v>
          </cell>
          <cell r="DH844" t="b">
            <v>0</v>
          </cell>
          <cell r="DJ844" t="b">
            <v>0</v>
          </cell>
          <cell r="DL844" t="b">
            <v>0</v>
          </cell>
          <cell r="DN844" t="b">
            <v>0</v>
          </cell>
          <cell r="DP844" t="b">
            <v>0</v>
          </cell>
          <cell r="DV844">
            <v>0</v>
          </cell>
          <cell r="DX844">
            <v>0</v>
          </cell>
          <cell r="DZ844">
            <v>0</v>
          </cell>
          <cell r="EB844">
            <v>0</v>
          </cell>
          <cell r="ED844">
            <v>0</v>
          </cell>
          <cell r="EF844">
            <v>0</v>
          </cell>
          <cell r="EJ844">
            <v>0</v>
          </cell>
          <cell r="EL844">
            <v>0</v>
          </cell>
          <cell r="EN844">
            <v>0</v>
          </cell>
          <cell r="EP844">
            <v>0</v>
          </cell>
          <cell r="ER844">
            <v>0</v>
          </cell>
          <cell r="ET844">
            <v>0</v>
          </cell>
          <cell r="EX844">
            <v>0</v>
          </cell>
          <cell r="EZ844">
            <v>0</v>
          </cell>
          <cell r="FD844">
            <v>0</v>
          </cell>
          <cell r="FF844">
            <v>0</v>
          </cell>
        </row>
        <row r="845">
          <cell r="A845" t="str">
            <v>AarhusNordKV</v>
          </cell>
          <cell r="B845" t="str">
            <v>DK-West</v>
          </cell>
          <cell r="G845">
            <v>9</v>
          </cell>
          <cell r="H845">
            <v>33.333333333333329</v>
          </cell>
          <cell r="AK845">
            <v>1.5479999999999998</v>
          </cell>
          <cell r="AL845">
            <v>21.234567901234559</v>
          </cell>
          <cell r="AN845">
            <v>0</v>
          </cell>
          <cell r="AO845">
            <v>10.44</v>
          </cell>
          <cell r="AP845">
            <v>0</v>
          </cell>
          <cell r="AQ845">
            <v>0.80999999999999994</v>
          </cell>
          <cell r="BG845" t="b">
            <v>1</v>
          </cell>
          <cell r="BO845" t="b">
            <v>0</v>
          </cell>
          <cell r="CA845" t="b">
            <v>0</v>
          </cell>
          <cell r="CB845" t="b">
            <v>0</v>
          </cell>
          <cell r="CD845" t="b">
            <v>0</v>
          </cell>
          <cell r="CE845" t="b">
            <v>0</v>
          </cell>
          <cell r="CG845" t="b">
            <v>0</v>
          </cell>
          <cell r="CH845" t="b">
            <v>0</v>
          </cell>
          <cell r="CP845" t="str">
            <v>ECWSTBPC</v>
          </cell>
          <cell r="CT845" t="b">
            <v>0</v>
          </cell>
          <cell r="CV845" t="b">
            <v>0</v>
          </cell>
          <cell r="CX845" t="b">
            <v>0</v>
          </cell>
          <cell r="CZ845" t="b">
            <v>0</v>
          </cell>
          <cell r="DB845" t="b">
            <v>0</v>
          </cell>
          <cell r="DD845" t="b">
            <v>0</v>
          </cell>
          <cell r="DF845" t="b">
            <v>0</v>
          </cell>
          <cell r="DH845" t="b">
            <v>0</v>
          </cell>
          <cell r="DJ845" t="b">
            <v>0</v>
          </cell>
          <cell r="DL845" t="b">
            <v>0</v>
          </cell>
          <cell r="DN845" t="b">
            <v>0</v>
          </cell>
          <cell r="DP845" t="b">
            <v>0</v>
          </cell>
          <cell r="DV845">
            <v>0</v>
          </cell>
          <cell r="DX845">
            <v>0</v>
          </cell>
          <cell r="DZ845">
            <v>0</v>
          </cell>
          <cell r="EB845">
            <v>0</v>
          </cell>
          <cell r="ED845">
            <v>0</v>
          </cell>
          <cell r="EF845">
            <v>0</v>
          </cell>
          <cell r="EJ845">
            <v>0</v>
          </cell>
          <cell r="EL845">
            <v>0</v>
          </cell>
          <cell r="EN845">
            <v>0</v>
          </cell>
          <cell r="EP845">
            <v>0</v>
          </cell>
          <cell r="ER845">
            <v>0</v>
          </cell>
          <cell r="ET845">
            <v>0</v>
          </cell>
          <cell r="EX845">
            <v>0</v>
          </cell>
          <cell r="EZ845">
            <v>0</v>
          </cell>
          <cell r="FD845">
            <v>0</v>
          </cell>
          <cell r="FF845">
            <v>0</v>
          </cell>
        </row>
        <row r="846">
          <cell r="A846" t="str">
            <v>AarhusNordKV</v>
          </cell>
          <cell r="B846" t="str">
            <v>DK-West</v>
          </cell>
          <cell r="G846">
            <v>9</v>
          </cell>
          <cell r="H846">
            <v>33.333333333333329</v>
          </cell>
          <cell r="AK846">
            <v>1.5479999999999998</v>
          </cell>
          <cell r="AL846">
            <v>21.234567901234559</v>
          </cell>
          <cell r="AN846">
            <v>0</v>
          </cell>
          <cell r="AO846">
            <v>10.44</v>
          </cell>
          <cell r="AP846">
            <v>0</v>
          </cell>
          <cell r="AQ846">
            <v>0.80999999999999994</v>
          </cell>
          <cell r="BG846" t="b">
            <v>1</v>
          </cell>
          <cell r="BO846" t="b">
            <v>1</v>
          </cell>
          <cell r="CA846" t="b">
            <v>1</v>
          </cell>
          <cell r="CB846" t="b">
            <v>1</v>
          </cell>
          <cell r="CD846" t="b">
            <v>0</v>
          </cell>
          <cell r="CE846" t="b">
            <v>0</v>
          </cell>
          <cell r="CG846" t="b">
            <v>0</v>
          </cell>
          <cell r="CH846" t="b">
            <v>0</v>
          </cell>
          <cell r="CP846" t="str">
            <v>ECWSTBPC</v>
          </cell>
          <cell r="CT846" t="b">
            <v>1</v>
          </cell>
          <cell r="CV846" t="b">
            <v>1</v>
          </cell>
          <cell r="CX846" t="b">
            <v>0</v>
          </cell>
          <cell r="CZ846" t="b">
            <v>0</v>
          </cell>
          <cell r="DB846" t="b">
            <v>0</v>
          </cell>
          <cell r="DD846" t="b">
            <v>0</v>
          </cell>
          <cell r="DF846" t="b">
            <v>1</v>
          </cell>
          <cell r="DH846" t="b">
            <v>1</v>
          </cell>
          <cell r="DJ846" t="b">
            <v>0</v>
          </cell>
          <cell r="DL846" t="b">
            <v>0</v>
          </cell>
          <cell r="DN846" t="b">
            <v>0</v>
          </cell>
          <cell r="DP846" t="b">
            <v>0</v>
          </cell>
          <cell r="DV846">
            <v>9</v>
          </cell>
          <cell r="DX846">
            <v>9</v>
          </cell>
          <cell r="DZ846">
            <v>0</v>
          </cell>
          <cell r="EB846">
            <v>0</v>
          </cell>
          <cell r="ED846">
            <v>0</v>
          </cell>
          <cell r="EF846">
            <v>0</v>
          </cell>
          <cell r="EJ846">
            <v>33.333333333333329</v>
          </cell>
          <cell r="EL846">
            <v>33.333333333333329</v>
          </cell>
          <cell r="EN846">
            <v>0</v>
          </cell>
          <cell r="EP846">
            <v>0</v>
          </cell>
          <cell r="ER846">
            <v>0</v>
          </cell>
          <cell r="ET846">
            <v>0</v>
          </cell>
          <cell r="EX846">
            <v>0</v>
          </cell>
          <cell r="EZ846">
            <v>0</v>
          </cell>
          <cell r="FD846">
            <v>0</v>
          </cell>
          <cell r="FF846">
            <v>0</v>
          </cell>
        </row>
        <row r="847">
          <cell r="A847" t="str">
            <v>AarhusNordKV</v>
          </cell>
          <cell r="B847" t="str">
            <v>DK-West</v>
          </cell>
          <cell r="G847">
            <v>9</v>
          </cell>
          <cell r="H847">
            <v>33.333333333333329</v>
          </cell>
          <cell r="AK847">
            <v>1.5479999999999998</v>
          </cell>
          <cell r="AL847">
            <v>21.234567901234559</v>
          </cell>
          <cell r="AN847">
            <v>0</v>
          </cell>
          <cell r="AO847">
            <v>10.44</v>
          </cell>
          <cell r="AP847">
            <v>0</v>
          </cell>
          <cell r="AQ847">
            <v>0.80999999999999994</v>
          </cell>
          <cell r="BG847" t="b">
            <v>1</v>
          </cell>
          <cell r="BO847" t="b">
            <v>0</v>
          </cell>
          <cell r="CA847" t="b">
            <v>0</v>
          </cell>
          <cell r="CB847" t="b">
            <v>0</v>
          </cell>
          <cell r="CD847" t="b">
            <v>1</v>
          </cell>
          <cell r="CE847" t="b">
            <v>1</v>
          </cell>
          <cell r="CG847" t="b">
            <v>0</v>
          </cell>
          <cell r="CH847" t="b">
            <v>0</v>
          </cell>
          <cell r="CT847" t="b">
            <v>0</v>
          </cell>
          <cell r="CV847" t="b">
            <v>0</v>
          </cell>
          <cell r="CX847" t="b">
            <v>0</v>
          </cell>
          <cell r="CZ847" t="b">
            <v>0</v>
          </cell>
          <cell r="DB847" t="b">
            <v>0</v>
          </cell>
          <cell r="DD847" t="b">
            <v>0</v>
          </cell>
          <cell r="DF847" t="b">
            <v>0</v>
          </cell>
          <cell r="DH847" t="b">
            <v>0</v>
          </cell>
          <cell r="DJ847" t="b">
            <v>0</v>
          </cell>
          <cell r="DL847" t="b">
            <v>0</v>
          </cell>
          <cell r="DN847" t="b">
            <v>0</v>
          </cell>
          <cell r="DP847" t="b">
            <v>0</v>
          </cell>
          <cell r="DV847">
            <v>0</v>
          </cell>
          <cell r="DX847">
            <v>0</v>
          </cell>
          <cell r="DZ847">
            <v>0</v>
          </cell>
          <cell r="EB847">
            <v>0</v>
          </cell>
          <cell r="ED847">
            <v>0</v>
          </cell>
          <cell r="EF847">
            <v>0</v>
          </cell>
          <cell r="EJ847">
            <v>0</v>
          </cell>
          <cell r="EL847">
            <v>0</v>
          </cell>
          <cell r="EN847">
            <v>0</v>
          </cell>
          <cell r="EP847">
            <v>0</v>
          </cell>
          <cell r="ER847">
            <v>0</v>
          </cell>
          <cell r="ET847">
            <v>0</v>
          </cell>
          <cell r="EX847">
            <v>9</v>
          </cell>
          <cell r="EZ847">
            <v>33.333333333333329</v>
          </cell>
          <cell r="FD847">
            <v>0</v>
          </cell>
          <cell r="FF847">
            <v>0</v>
          </cell>
        </row>
        <row r="848">
          <cell r="A848" t="str">
            <v>AarhusNordKV2</v>
          </cell>
          <cell r="B848" t="str">
            <v>DK-West</v>
          </cell>
          <cell r="G848">
            <v>11.3</v>
          </cell>
          <cell r="H848">
            <v>40.357142857142854</v>
          </cell>
          <cell r="AK848">
            <v>2.3616999999999999</v>
          </cell>
          <cell r="AL848">
            <v>30.123724489795915</v>
          </cell>
          <cell r="AN848">
            <v>0</v>
          </cell>
          <cell r="AO848">
            <v>13.108000000000001</v>
          </cell>
          <cell r="AP848">
            <v>0</v>
          </cell>
          <cell r="AQ848">
            <v>1.0170000000000001</v>
          </cell>
          <cell r="BG848" t="b">
            <v>1</v>
          </cell>
          <cell r="BO848" t="b">
            <v>0</v>
          </cell>
          <cell r="CA848" t="b">
            <v>0</v>
          </cell>
          <cell r="CB848" t="b">
            <v>0</v>
          </cell>
          <cell r="CD848" t="b">
            <v>0</v>
          </cell>
          <cell r="CE848" t="b">
            <v>0</v>
          </cell>
          <cell r="CG848" t="b">
            <v>0</v>
          </cell>
          <cell r="CH848" t="b">
            <v>0</v>
          </cell>
          <cell r="CP848" t="str">
            <v>ECWSTBPC</v>
          </cell>
          <cell r="CT848" t="b">
            <v>0</v>
          </cell>
          <cell r="CV848" t="b">
            <v>0</v>
          </cell>
          <cell r="CX848" t="b">
            <v>0</v>
          </cell>
          <cell r="CZ848" t="b">
            <v>0</v>
          </cell>
          <cell r="DB848" t="b">
            <v>0</v>
          </cell>
          <cell r="DD848" t="b">
            <v>0</v>
          </cell>
          <cell r="DF848" t="b">
            <v>0</v>
          </cell>
          <cell r="DH848" t="b">
            <v>0</v>
          </cell>
          <cell r="DJ848" t="b">
            <v>0</v>
          </cell>
          <cell r="DL848" t="b">
            <v>0</v>
          </cell>
          <cell r="DN848" t="b">
            <v>0</v>
          </cell>
          <cell r="DP848" t="b">
            <v>0</v>
          </cell>
          <cell r="DV848">
            <v>0</v>
          </cell>
          <cell r="DX848">
            <v>0</v>
          </cell>
          <cell r="DZ848">
            <v>0</v>
          </cell>
          <cell r="EB848">
            <v>0</v>
          </cell>
          <cell r="ED848">
            <v>0</v>
          </cell>
          <cell r="EF848">
            <v>0</v>
          </cell>
          <cell r="EJ848">
            <v>0</v>
          </cell>
          <cell r="EL848">
            <v>0</v>
          </cell>
          <cell r="EN848">
            <v>0</v>
          </cell>
          <cell r="EP848">
            <v>0</v>
          </cell>
          <cell r="ER848">
            <v>0</v>
          </cell>
          <cell r="ET848">
            <v>0</v>
          </cell>
          <cell r="EX848">
            <v>0</v>
          </cell>
          <cell r="EZ848">
            <v>0</v>
          </cell>
          <cell r="FD848">
            <v>0</v>
          </cell>
          <cell r="FF848">
            <v>0</v>
          </cell>
        </row>
        <row r="849">
          <cell r="A849" t="str">
            <v>AarhusNordKV2</v>
          </cell>
          <cell r="B849" t="str">
            <v>DK-West</v>
          </cell>
          <cell r="G849">
            <v>11.3</v>
          </cell>
          <cell r="H849">
            <v>40.357142857142854</v>
          </cell>
          <cell r="AK849">
            <v>2.3616999999999999</v>
          </cell>
          <cell r="AL849">
            <v>30.123724489795915</v>
          </cell>
          <cell r="AN849">
            <v>0</v>
          </cell>
          <cell r="AO849">
            <v>13.108000000000001</v>
          </cell>
          <cell r="AP849">
            <v>0</v>
          </cell>
          <cell r="AQ849">
            <v>1.0170000000000001</v>
          </cell>
          <cell r="BG849" t="b">
            <v>1</v>
          </cell>
          <cell r="BO849" t="b">
            <v>1</v>
          </cell>
          <cell r="CA849" t="b">
            <v>1</v>
          </cell>
          <cell r="CB849" t="b">
            <v>1</v>
          </cell>
          <cell r="CD849" t="b">
            <v>0</v>
          </cell>
          <cell r="CE849" t="b">
            <v>0</v>
          </cell>
          <cell r="CG849" t="b">
            <v>0</v>
          </cell>
          <cell r="CH849" t="b">
            <v>0</v>
          </cell>
          <cell r="CP849" t="str">
            <v>ECWSTBPC</v>
          </cell>
          <cell r="CT849" t="b">
            <v>1</v>
          </cell>
          <cell r="CV849" t="b">
            <v>1</v>
          </cell>
          <cell r="CX849" t="b">
            <v>1</v>
          </cell>
          <cell r="CZ849" t="b">
            <v>0</v>
          </cell>
          <cell r="DB849" t="b">
            <v>0</v>
          </cell>
          <cell r="DD849" t="b">
            <v>0</v>
          </cell>
          <cell r="DF849" t="b">
            <v>1</v>
          </cell>
          <cell r="DH849" t="b">
            <v>1</v>
          </cell>
          <cell r="DJ849" t="b">
            <v>1</v>
          </cell>
          <cell r="DL849" t="b">
            <v>0</v>
          </cell>
          <cell r="DN849" t="b">
            <v>0</v>
          </cell>
          <cell r="DP849" t="b">
            <v>0</v>
          </cell>
          <cell r="DV849">
            <v>11.3</v>
          </cell>
          <cell r="DX849">
            <v>11.3</v>
          </cell>
          <cell r="DZ849">
            <v>11.3</v>
          </cell>
          <cell r="EB849">
            <v>0</v>
          </cell>
          <cell r="ED849">
            <v>0</v>
          </cell>
          <cell r="EF849">
            <v>0</v>
          </cell>
          <cell r="EJ849">
            <v>40.357142857142854</v>
          </cell>
          <cell r="EL849">
            <v>40.357142857142854</v>
          </cell>
          <cell r="EN849">
            <v>40.357142857142854</v>
          </cell>
          <cell r="EP849">
            <v>0</v>
          </cell>
          <cell r="ER849">
            <v>0</v>
          </cell>
          <cell r="ET849">
            <v>0</v>
          </cell>
          <cell r="EX849">
            <v>0</v>
          </cell>
          <cell r="EZ849">
            <v>0</v>
          </cell>
          <cell r="FD849">
            <v>0</v>
          </cell>
          <cell r="FF849">
            <v>0</v>
          </cell>
        </row>
        <row r="850">
          <cell r="A850" t="str">
            <v>AarhusNordKV2</v>
          </cell>
          <cell r="B850" t="str">
            <v>DK-West</v>
          </cell>
          <cell r="G850">
            <v>11.3</v>
          </cell>
          <cell r="H850">
            <v>40.357142857142854</v>
          </cell>
          <cell r="AK850">
            <v>2.3616999999999999</v>
          </cell>
          <cell r="AL850">
            <v>30.123724489795915</v>
          </cell>
          <cell r="AN850">
            <v>0</v>
          </cell>
          <cell r="AO850">
            <v>13.108000000000001</v>
          </cell>
          <cell r="AP850">
            <v>0</v>
          </cell>
          <cell r="AQ850">
            <v>1.0170000000000001</v>
          </cell>
          <cell r="BG850" t="b">
            <v>1</v>
          </cell>
          <cell r="BO850" t="b">
            <v>0</v>
          </cell>
          <cell r="CA850" t="b">
            <v>0</v>
          </cell>
          <cell r="CB850" t="b">
            <v>0</v>
          </cell>
          <cell r="CD850" t="b">
            <v>1</v>
          </cell>
          <cell r="CE850" t="b">
            <v>1</v>
          </cell>
          <cell r="CG850" t="b">
            <v>0</v>
          </cell>
          <cell r="CH850" t="b">
            <v>0</v>
          </cell>
          <cell r="CT850" t="b">
            <v>0</v>
          </cell>
          <cell r="CV850" t="b">
            <v>0</v>
          </cell>
          <cell r="CX850" t="b">
            <v>0</v>
          </cell>
          <cell r="CZ850" t="b">
            <v>0</v>
          </cell>
          <cell r="DB850" t="b">
            <v>0</v>
          </cell>
          <cell r="DD850" t="b">
            <v>0</v>
          </cell>
          <cell r="DF850" t="b">
            <v>0</v>
          </cell>
          <cell r="DH850" t="b">
            <v>0</v>
          </cell>
          <cell r="DJ850" t="b">
            <v>0</v>
          </cell>
          <cell r="DL850" t="b">
            <v>0</v>
          </cell>
          <cell r="DN850" t="b">
            <v>0</v>
          </cell>
          <cell r="DP850" t="b">
            <v>0</v>
          </cell>
          <cell r="DV850">
            <v>0</v>
          </cell>
          <cell r="DX850">
            <v>0</v>
          </cell>
          <cell r="DZ850">
            <v>0</v>
          </cell>
          <cell r="EB850">
            <v>0</v>
          </cell>
          <cell r="ED850">
            <v>0</v>
          </cell>
          <cell r="EF850">
            <v>0</v>
          </cell>
          <cell r="EJ850">
            <v>0</v>
          </cell>
          <cell r="EL850">
            <v>0</v>
          </cell>
          <cell r="EN850">
            <v>0</v>
          </cell>
          <cell r="EP850">
            <v>0</v>
          </cell>
          <cell r="ER850">
            <v>0</v>
          </cell>
          <cell r="ET850">
            <v>0</v>
          </cell>
          <cell r="EX850">
            <v>11.3</v>
          </cell>
          <cell r="EZ850">
            <v>40.357142857142854</v>
          </cell>
          <cell r="FD850">
            <v>0</v>
          </cell>
          <cell r="FF850">
            <v>0</v>
          </cell>
        </row>
        <row r="851">
          <cell r="A851" t="str">
            <v>AarhusNordKV3</v>
          </cell>
          <cell r="B851" t="str">
            <v>DK-West</v>
          </cell>
          <cell r="G851">
            <v>33.19756376094405</v>
          </cell>
          <cell r="H851">
            <v>95</v>
          </cell>
          <cell r="AK851">
            <v>7.9474967643700047</v>
          </cell>
          <cell r="AL851">
            <v>65.082637254901954</v>
          </cell>
          <cell r="AN851">
            <v>0</v>
          </cell>
          <cell r="AO851">
            <v>38.509173962695094</v>
          </cell>
          <cell r="AP851">
            <v>0</v>
          </cell>
          <cell r="AQ851">
            <v>2.3238294632660832</v>
          </cell>
          <cell r="BG851" t="b">
            <v>1</v>
          </cell>
          <cell r="BO851" t="b">
            <v>0</v>
          </cell>
          <cell r="CA851" t="b">
            <v>0</v>
          </cell>
          <cell r="CB851" t="b">
            <v>0</v>
          </cell>
          <cell r="CD851" t="b">
            <v>0</v>
          </cell>
          <cell r="CE851" t="b">
            <v>0</v>
          </cell>
          <cell r="CG851" t="b">
            <v>0</v>
          </cell>
          <cell r="CH851" t="b">
            <v>0</v>
          </cell>
          <cell r="CP851" t="str">
            <v>ECWSTBPC</v>
          </cell>
          <cell r="CT851" t="b">
            <v>0</v>
          </cell>
          <cell r="CV851" t="b">
            <v>1</v>
          </cell>
          <cell r="CX851" t="b">
            <v>1</v>
          </cell>
          <cell r="CZ851" t="b">
            <v>1</v>
          </cell>
          <cell r="DB851" t="b">
            <v>1</v>
          </cell>
          <cell r="DD851" t="b">
            <v>0</v>
          </cell>
          <cell r="DF851" t="b">
            <v>0</v>
          </cell>
          <cell r="DH851" t="b">
            <v>1</v>
          </cell>
          <cell r="DJ851" t="b">
            <v>1</v>
          </cell>
          <cell r="DL851" t="b">
            <v>1</v>
          </cell>
          <cell r="DN851" t="b">
            <v>1</v>
          </cell>
          <cell r="DP851" t="b">
            <v>0</v>
          </cell>
          <cell r="DV851">
            <v>0</v>
          </cell>
          <cell r="DX851">
            <v>0</v>
          </cell>
          <cell r="DZ851">
            <v>0</v>
          </cell>
          <cell r="EB851">
            <v>0</v>
          </cell>
          <cell r="ED851">
            <v>0</v>
          </cell>
          <cell r="EF851">
            <v>0</v>
          </cell>
          <cell r="EJ851">
            <v>0</v>
          </cell>
          <cell r="EL851">
            <v>0</v>
          </cell>
          <cell r="EN851">
            <v>0</v>
          </cell>
          <cell r="EP851">
            <v>0</v>
          </cell>
          <cell r="ER851">
            <v>0</v>
          </cell>
          <cell r="ET851">
            <v>0</v>
          </cell>
          <cell r="EX851">
            <v>0</v>
          </cell>
          <cell r="EZ851">
            <v>0</v>
          </cell>
          <cell r="FD851">
            <v>0</v>
          </cell>
          <cell r="FF851">
            <v>0</v>
          </cell>
        </row>
        <row r="852">
          <cell r="A852" t="str">
            <v>VarmelagerÅrhus</v>
          </cell>
          <cell r="B852" t="str">
            <v>DK-West</v>
          </cell>
          <cell r="G852">
            <v>0</v>
          </cell>
          <cell r="H852">
            <v>139.56666666666666</v>
          </cell>
          <cell r="AK852">
            <v>0</v>
          </cell>
          <cell r="AL852">
            <v>0</v>
          </cell>
          <cell r="AN852">
            <v>0</v>
          </cell>
          <cell r="AO852">
            <v>0</v>
          </cell>
          <cell r="AP852">
            <v>0</v>
          </cell>
          <cell r="AQ852">
            <v>0</v>
          </cell>
          <cell r="BG852" t="b">
            <v>0</v>
          </cell>
          <cell r="BO852" t="b">
            <v>0</v>
          </cell>
          <cell r="CA852" t="b">
            <v>0</v>
          </cell>
          <cell r="CB852" t="b">
            <v>0</v>
          </cell>
          <cell r="CD852" t="b">
            <v>0</v>
          </cell>
          <cell r="CE852" t="b">
            <v>0</v>
          </cell>
          <cell r="CG852" t="b">
            <v>0</v>
          </cell>
          <cell r="CH852" t="b">
            <v>0</v>
          </cell>
          <cell r="CP852">
            <v>0</v>
          </cell>
          <cell r="CT852" t="b">
            <v>0</v>
          </cell>
          <cell r="CV852" t="b">
            <v>0</v>
          </cell>
          <cell r="CX852" t="b">
            <v>0</v>
          </cell>
          <cell r="CZ852" t="b">
            <v>0</v>
          </cell>
          <cell r="DB852" t="b">
            <v>0</v>
          </cell>
          <cell r="DD852" t="b">
            <v>0</v>
          </cell>
          <cell r="DF852" t="b">
            <v>0</v>
          </cell>
          <cell r="DH852" t="b">
            <v>0</v>
          </cell>
          <cell r="DJ852" t="b">
            <v>0</v>
          </cell>
          <cell r="DL852" t="b">
            <v>0</v>
          </cell>
          <cell r="DN852" t="b">
            <v>0</v>
          </cell>
          <cell r="DP852" t="b">
            <v>0</v>
          </cell>
          <cell r="DV852">
            <v>0</v>
          </cell>
          <cell r="DX852">
            <v>0</v>
          </cell>
          <cell r="DZ852">
            <v>0</v>
          </cell>
          <cell r="EB852">
            <v>0</v>
          </cell>
          <cell r="ED852">
            <v>0</v>
          </cell>
          <cell r="EF852">
            <v>0</v>
          </cell>
          <cell r="EJ852">
            <v>0</v>
          </cell>
          <cell r="EL852">
            <v>0</v>
          </cell>
          <cell r="EN852">
            <v>0</v>
          </cell>
          <cell r="EP852">
            <v>0</v>
          </cell>
          <cell r="ER852">
            <v>0</v>
          </cell>
          <cell r="ET852">
            <v>0</v>
          </cell>
          <cell r="EX852">
            <v>0</v>
          </cell>
          <cell r="EZ852">
            <v>0</v>
          </cell>
          <cell r="FD852">
            <v>0</v>
          </cell>
          <cell r="FF852">
            <v>0</v>
          </cell>
        </row>
        <row r="853">
          <cell r="A853" t="str">
            <v>ElkedelÅrhus</v>
          </cell>
          <cell r="B853" t="str">
            <v>DK-West</v>
          </cell>
          <cell r="G853" t="e">
            <v>#VALUE!</v>
          </cell>
          <cell r="H853">
            <v>84.181250000000006</v>
          </cell>
          <cell r="AK853">
            <v>0</v>
          </cell>
          <cell r="AL853">
            <v>0</v>
          </cell>
          <cell r="AN853">
            <v>0</v>
          </cell>
          <cell r="AO853">
            <v>0</v>
          </cell>
          <cell r="AP853">
            <v>0</v>
          </cell>
          <cell r="AQ853">
            <v>0</v>
          </cell>
          <cell r="BG853" t="b">
            <v>0</v>
          </cell>
          <cell r="BO853" t="b">
            <v>0</v>
          </cell>
          <cell r="CA853" t="b">
            <v>0</v>
          </cell>
          <cell r="CB853" t="b">
            <v>0</v>
          </cell>
          <cell r="CD853" t="b">
            <v>0</v>
          </cell>
          <cell r="CE853" t="b">
            <v>0</v>
          </cell>
          <cell r="CG853" t="b">
            <v>0</v>
          </cell>
          <cell r="CH853" t="b">
            <v>0</v>
          </cell>
          <cell r="CP853">
            <v>0</v>
          </cell>
          <cell r="CT853" t="b">
            <v>0</v>
          </cell>
          <cell r="CV853" t="b">
            <v>0</v>
          </cell>
          <cell r="CX853" t="b">
            <v>0</v>
          </cell>
          <cell r="CZ853" t="b">
            <v>0</v>
          </cell>
          <cell r="DB853" t="b">
            <v>0</v>
          </cell>
          <cell r="DD853" t="b">
            <v>0</v>
          </cell>
          <cell r="DF853" t="b">
            <v>0</v>
          </cell>
          <cell r="DH853" t="b">
            <v>0</v>
          </cell>
          <cell r="DJ853" t="b">
            <v>0</v>
          </cell>
          <cell r="DL853" t="b">
            <v>0</v>
          </cell>
          <cell r="DN853" t="b">
            <v>0</v>
          </cell>
          <cell r="DP853" t="b">
            <v>0</v>
          </cell>
          <cell r="DV853">
            <v>0</v>
          </cell>
          <cell r="DX853">
            <v>0</v>
          </cell>
          <cell r="DZ853">
            <v>0</v>
          </cell>
          <cell r="EB853">
            <v>0</v>
          </cell>
          <cell r="ED853">
            <v>0</v>
          </cell>
          <cell r="EF853">
            <v>0</v>
          </cell>
          <cell r="EJ853">
            <v>0</v>
          </cell>
          <cell r="EL853">
            <v>0</v>
          </cell>
          <cell r="EN853">
            <v>0</v>
          </cell>
          <cell r="EP853">
            <v>0</v>
          </cell>
          <cell r="ER853">
            <v>0</v>
          </cell>
          <cell r="ET853">
            <v>0</v>
          </cell>
          <cell r="EX853">
            <v>0</v>
          </cell>
          <cell r="EZ853">
            <v>0</v>
          </cell>
          <cell r="FD853">
            <v>0</v>
          </cell>
          <cell r="FF853">
            <v>0</v>
          </cell>
        </row>
        <row r="854">
          <cell r="A854" t="str">
            <v>AffKV_DKW10</v>
          </cell>
          <cell r="B854" t="str">
            <v>DK-West</v>
          </cell>
          <cell r="G854">
            <v>10</v>
          </cell>
          <cell r="H854">
            <v>31.948881789137381</v>
          </cell>
          <cell r="AK854">
            <v>1.88</v>
          </cell>
          <cell r="AL854">
            <v>19.189743694433954</v>
          </cell>
          <cell r="AN854">
            <v>0</v>
          </cell>
          <cell r="AO854">
            <v>11.6</v>
          </cell>
          <cell r="AP854">
            <v>0</v>
          </cell>
          <cell r="AQ854">
            <v>0.89999999999999991</v>
          </cell>
          <cell r="BG854" t="b">
            <v>1</v>
          </cell>
          <cell r="BO854" t="b">
            <v>0</v>
          </cell>
          <cell r="CA854" t="b">
            <v>0</v>
          </cell>
          <cell r="CB854" t="b">
            <v>0</v>
          </cell>
          <cell r="CD854" t="b">
            <v>0</v>
          </cell>
          <cell r="CE854" t="b">
            <v>0</v>
          </cell>
          <cell r="CG854" t="b">
            <v>0</v>
          </cell>
          <cell r="CH854" t="b">
            <v>0</v>
          </cell>
          <cell r="CP854" t="str">
            <v>ECWSTBPD</v>
          </cell>
          <cell r="CT854" t="b">
            <v>0</v>
          </cell>
          <cell r="CV854" t="b">
            <v>0</v>
          </cell>
          <cell r="CX854" t="b">
            <v>0</v>
          </cell>
          <cell r="CZ854" t="b">
            <v>0</v>
          </cell>
          <cell r="DB854" t="b">
            <v>0</v>
          </cell>
          <cell r="DD854" t="b">
            <v>0</v>
          </cell>
          <cell r="DF854" t="b">
            <v>0</v>
          </cell>
          <cell r="DH854" t="b">
            <v>0</v>
          </cell>
          <cell r="DJ854" t="b">
            <v>0</v>
          </cell>
          <cell r="DL854" t="b">
            <v>0</v>
          </cell>
          <cell r="DN854" t="b">
            <v>0</v>
          </cell>
          <cell r="DP854" t="b">
            <v>0</v>
          </cell>
          <cell r="DV854">
            <v>0</v>
          </cell>
          <cell r="DX854">
            <v>0</v>
          </cell>
          <cell r="DZ854">
            <v>0</v>
          </cell>
          <cell r="EB854">
            <v>0</v>
          </cell>
          <cell r="ED854">
            <v>0</v>
          </cell>
          <cell r="EF854">
            <v>0</v>
          </cell>
          <cell r="EJ854">
            <v>0</v>
          </cell>
          <cell r="EL854">
            <v>0</v>
          </cell>
          <cell r="EN854">
            <v>0</v>
          </cell>
          <cell r="EP854">
            <v>0</v>
          </cell>
          <cell r="ER854">
            <v>0</v>
          </cell>
          <cell r="ET854">
            <v>0</v>
          </cell>
          <cell r="EX854">
            <v>0</v>
          </cell>
          <cell r="EZ854">
            <v>0</v>
          </cell>
          <cell r="FD854">
            <v>0</v>
          </cell>
          <cell r="FF854">
            <v>0</v>
          </cell>
        </row>
        <row r="855">
          <cell r="A855" t="str">
            <v>AffKV_DKW10</v>
          </cell>
          <cell r="B855" t="str">
            <v>DK-West</v>
          </cell>
          <cell r="G855">
            <v>10</v>
          </cell>
          <cell r="H855">
            <v>31.948881789137381</v>
          </cell>
          <cell r="AK855">
            <v>1.88</v>
          </cell>
          <cell r="AL855">
            <v>19.189743694433954</v>
          </cell>
          <cell r="AN855">
            <v>0</v>
          </cell>
          <cell r="AO855">
            <v>11.6</v>
          </cell>
          <cell r="AP855">
            <v>0</v>
          </cell>
          <cell r="AQ855">
            <v>0.89999999999999991</v>
          </cell>
          <cell r="BG855" t="b">
            <v>1</v>
          </cell>
          <cell r="BO855" t="b">
            <v>1</v>
          </cell>
          <cell r="CA855" t="b">
            <v>1</v>
          </cell>
          <cell r="CB855" t="b">
            <v>1</v>
          </cell>
          <cell r="CD855" t="b">
            <v>0</v>
          </cell>
          <cell r="CE855" t="b">
            <v>0</v>
          </cell>
          <cell r="CG855" t="b">
            <v>0</v>
          </cell>
          <cell r="CH855" t="b">
            <v>0</v>
          </cell>
          <cell r="CP855" t="str">
            <v>ECWSTBPD</v>
          </cell>
          <cell r="CT855" t="b">
            <v>0</v>
          </cell>
          <cell r="CV855" t="b">
            <v>0</v>
          </cell>
          <cell r="CX855" t="b">
            <v>0</v>
          </cell>
          <cell r="CZ855" t="b">
            <v>0</v>
          </cell>
          <cell r="DB855" t="b">
            <v>0</v>
          </cell>
          <cell r="DD855" t="b">
            <v>0</v>
          </cell>
          <cell r="DF855" t="b">
            <v>0</v>
          </cell>
          <cell r="DH855" t="b">
            <v>0</v>
          </cell>
          <cell r="DJ855" t="b">
            <v>0</v>
          </cell>
          <cell r="DL855" t="b">
            <v>0</v>
          </cell>
          <cell r="DN855" t="b">
            <v>0</v>
          </cell>
          <cell r="DP855" t="b">
            <v>0</v>
          </cell>
          <cell r="DV855">
            <v>0</v>
          </cell>
          <cell r="DX855">
            <v>0</v>
          </cell>
          <cell r="DZ855">
            <v>0</v>
          </cell>
          <cell r="EB855">
            <v>0</v>
          </cell>
          <cell r="ED855">
            <v>0</v>
          </cell>
          <cell r="EF855">
            <v>0</v>
          </cell>
          <cell r="EJ855">
            <v>0</v>
          </cell>
          <cell r="EL855">
            <v>0</v>
          </cell>
          <cell r="EN855">
            <v>0</v>
          </cell>
          <cell r="EP855">
            <v>0</v>
          </cell>
          <cell r="ER855">
            <v>0</v>
          </cell>
          <cell r="ET855">
            <v>0</v>
          </cell>
          <cell r="EX855">
            <v>0</v>
          </cell>
          <cell r="EZ855">
            <v>0</v>
          </cell>
          <cell r="FD855">
            <v>0</v>
          </cell>
          <cell r="FF855">
            <v>0</v>
          </cell>
        </row>
        <row r="856">
          <cell r="A856" t="str">
            <v>AffKV_DKW10</v>
          </cell>
          <cell r="B856" t="str">
            <v>DK-West</v>
          </cell>
          <cell r="G856">
            <v>10</v>
          </cell>
          <cell r="H856">
            <v>31.948881789137381</v>
          </cell>
          <cell r="AK856">
            <v>1.88</v>
          </cell>
          <cell r="AL856">
            <v>19.189743694433954</v>
          </cell>
          <cell r="AN856">
            <v>0</v>
          </cell>
          <cell r="AO856">
            <v>11.6</v>
          </cell>
          <cell r="AP856">
            <v>0</v>
          </cell>
          <cell r="AQ856">
            <v>0.89999999999999991</v>
          </cell>
          <cell r="BG856" t="b">
            <v>1</v>
          </cell>
          <cell r="BO856" t="b">
            <v>0</v>
          </cell>
          <cell r="CA856" t="b">
            <v>0</v>
          </cell>
          <cell r="CB856" t="b">
            <v>0</v>
          </cell>
          <cell r="CD856" t="b">
            <v>1</v>
          </cell>
          <cell r="CE856" t="b">
            <v>1</v>
          </cell>
          <cell r="CG856" t="b">
            <v>0</v>
          </cell>
          <cell r="CH856" t="b">
            <v>0</v>
          </cell>
          <cell r="CT856" t="b">
            <v>0</v>
          </cell>
          <cell r="CV856" t="b">
            <v>0</v>
          </cell>
          <cell r="CX856" t="b">
            <v>0</v>
          </cell>
          <cell r="CZ856" t="b">
            <v>0</v>
          </cell>
          <cell r="DB856" t="b">
            <v>0</v>
          </cell>
          <cell r="DD856" t="b">
            <v>0</v>
          </cell>
          <cell r="DF856" t="b">
            <v>0</v>
          </cell>
          <cell r="DH856" t="b">
            <v>0</v>
          </cell>
          <cell r="DJ856" t="b">
            <v>0</v>
          </cell>
          <cell r="DL856" t="b">
            <v>0</v>
          </cell>
          <cell r="DN856" t="b">
            <v>0</v>
          </cell>
          <cell r="DP856" t="b">
            <v>0</v>
          </cell>
          <cell r="DV856">
            <v>0</v>
          </cell>
          <cell r="DX856">
            <v>0</v>
          </cell>
          <cell r="DZ856">
            <v>0</v>
          </cell>
          <cell r="EB856">
            <v>0</v>
          </cell>
          <cell r="ED856">
            <v>0</v>
          </cell>
          <cell r="EF856">
            <v>0</v>
          </cell>
          <cell r="EJ856">
            <v>0</v>
          </cell>
          <cell r="EL856">
            <v>0</v>
          </cell>
          <cell r="EN856">
            <v>0</v>
          </cell>
          <cell r="EP856">
            <v>0</v>
          </cell>
          <cell r="ER856">
            <v>0</v>
          </cell>
          <cell r="ET856">
            <v>0</v>
          </cell>
          <cell r="EX856">
            <v>10</v>
          </cell>
          <cell r="EZ856">
            <v>31.948881789137381</v>
          </cell>
          <cell r="FD856">
            <v>0</v>
          </cell>
          <cell r="FF856">
            <v>0</v>
          </cell>
        </row>
        <row r="857">
          <cell r="A857" t="str">
            <v>GT_DKW10</v>
          </cell>
          <cell r="B857" t="str">
            <v>DK-West</v>
          </cell>
          <cell r="G857">
            <v>6</v>
          </cell>
          <cell r="H857">
            <v>12.793176972281451</v>
          </cell>
          <cell r="AK857">
            <v>1.7159999999999997</v>
          </cell>
          <cell r="AL857">
            <v>7.8013829724360226</v>
          </cell>
          <cell r="AN857">
            <v>0</v>
          </cell>
          <cell r="AO857">
            <v>0.24</v>
          </cell>
          <cell r="AP857">
            <v>60</v>
          </cell>
          <cell r="AQ857">
            <v>0.48</v>
          </cell>
          <cell r="BG857" t="b">
            <v>1</v>
          </cell>
          <cell r="BO857" t="b">
            <v>0</v>
          </cell>
          <cell r="CA857" t="b">
            <v>0</v>
          </cell>
          <cell r="CB857" t="b">
            <v>0</v>
          </cell>
          <cell r="CD857" t="b">
            <v>0</v>
          </cell>
          <cell r="CE857" t="b">
            <v>0</v>
          </cell>
          <cell r="CG857" t="b">
            <v>0</v>
          </cell>
          <cell r="CH857" t="b">
            <v>0</v>
          </cell>
          <cell r="CP857" t="str">
            <v>ECGASGTD</v>
          </cell>
          <cell r="CT857" t="b">
            <v>0</v>
          </cell>
          <cell r="CV857" t="b">
            <v>0</v>
          </cell>
          <cell r="CX857" t="b">
            <v>0</v>
          </cell>
          <cell r="CZ857" t="b">
            <v>0</v>
          </cell>
          <cell r="DB857" t="b">
            <v>0</v>
          </cell>
          <cell r="DD857" t="b">
            <v>0</v>
          </cell>
          <cell r="DF857" t="b">
            <v>0</v>
          </cell>
          <cell r="DH857" t="b">
            <v>0</v>
          </cell>
          <cell r="DJ857" t="b">
            <v>0</v>
          </cell>
          <cell r="DL857" t="b">
            <v>0</v>
          </cell>
          <cell r="DN857" t="b">
            <v>0</v>
          </cell>
          <cell r="DP857" t="b">
            <v>0</v>
          </cell>
          <cell r="DV857">
            <v>0</v>
          </cell>
          <cell r="DX857">
            <v>0</v>
          </cell>
          <cell r="DZ857">
            <v>0</v>
          </cell>
          <cell r="EB857">
            <v>0</v>
          </cell>
          <cell r="ED857">
            <v>0</v>
          </cell>
          <cell r="EF857">
            <v>0</v>
          </cell>
          <cell r="EJ857">
            <v>0</v>
          </cell>
          <cell r="EL857">
            <v>0</v>
          </cell>
          <cell r="EN857">
            <v>0</v>
          </cell>
          <cell r="EP857">
            <v>0</v>
          </cell>
          <cell r="ER857">
            <v>0</v>
          </cell>
          <cell r="ET857">
            <v>0</v>
          </cell>
          <cell r="EX857">
            <v>0</v>
          </cell>
          <cell r="EZ857">
            <v>0</v>
          </cell>
          <cell r="FD857">
            <v>0</v>
          </cell>
          <cell r="FF857">
            <v>0</v>
          </cell>
        </row>
        <row r="858">
          <cell r="A858" t="str">
            <v>GT_DKW10</v>
          </cell>
          <cell r="B858" t="str">
            <v>DK-West</v>
          </cell>
          <cell r="G858">
            <v>6</v>
          </cell>
          <cell r="H858">
            <v>12.793176972281451</v>
          </cell>
          <cell r="AK858">
            <v>1.7159999999999997</v>
          </cell>
          <cell r="AL858">
            <v>7.8013829724360226</v>
          </cell>
          <cell r="AN858">
            <v>0</v>
          </cell>
          <cell r="AO858">
            <v>0.24</v>
          </cell>
          <cell r="AP858">
            <v>60</v>
          </cell>
          <cell r="AQ858">
            <v>0.48</v>
          </cell>
          <cell r="BG858" t="b">
            <v>1</v>
          </cell>
          <cell r="BO858" t="b">
            <v>1</v>
          </cell>
          <cell r="CA858" t="b">
            <v>1</v>
          </cell>
          <cell r="CB858" t="b">
            <v>1</v>
          </cell>
          <cell r="CD858" t="b">
            <v>0</v>
          </cell>
          <cell r="CE858" t="b">
            <v>0</v>
          </cell>
          <cell r="CG858" t="b">
            <v>0</v>
          </cell>
          <cell r="CH858" t="b">
            <v>0</v>
          </cell>
          <cell r="CP858" t="str">
            <v>ECGASGTD</v>
          </cell>
          <cell r="CT858" t="b">
            <v>0</v>
          </cell>
          <cell r="CV858" t="b">
            <v>0</v>
          </cell>
          <cell r="CX858" t="b">
            <v>0</v>
          </cell>
          <cell r="CZ858" t="b">
            <v>0</v>
          </cell>
          <cell r="DB858" t="b">
            <v>0</v>
          </cell>
          <cell r="DD858" t="b">
            <v>0</v>
          </cell>
          <cell r="DF858" t="b">
            <v>0</v>
          </cell>
          <cell r="DH858" t="b">
            <v>0</v>
          </cell>
          <cell r="DJ858" t="b">
            <v>0</v>
          </cell>
          <cell r="DL858" t="b">
            <v>0</v>
          </cell>
          <cell r="DN858" t="b">
            <v>0</v>
          </cell>
          <cell r="DP858" t="b">
            <v>0</v>
          </cell>
          <cell r="DV858">
            <v>6</v>
          </cell>
          <cell r="DX858">
            <v>6</v>
          </cell>
          <cell r="DZ858">
            <v>6</v>
          </cell>
          <cell r="EB858">
            <v>6</v>
          </cell>
          <cell r="ED858">
            <v>0</v>
          </cell>
          <cell r="EF858">
            <v>0</v>
          </cell>
          <cell r="EJ858">
            <v>12.793176972281451</v>
          </cell>
          <cell r="EL858">
            <v>12.793176972281451</v>
          </cell>
          <cell r="EN858">
            <v>12.793176972281451</v>
          </cell>
          <cell r="EP858">
            <v>12.793176972281451</v>
          </cell>
          <cell r="ER858">
            <v>0</v>
          </cell>
          <cell r="ET858">
            <v>0</v>
          </cell>
          <cell r="EX858">
            <v>0</v>
          </cell>
          <cell r="EZ858">
            <v>0</v>
          </cell>
          <cell r="FD858">
            <v>0</v>
          </cell>
          <cell r="FF858">
            <v>0</v>
          </cell>
        </row>
        <row r="859">
          <cell r="A859" t="str">
            <v>GT_DKW10</v>
          </cell>
          <cell r="B859" t="str">
            <v>DK-West</v>
          </cell>
          <cell r="G859">
            <v>6</v>
          </cell>
          <cell r="H859">
            <v>12.793176972281451</v>
          </cell>
          <cell r="AK859">
            <v>1.7159999999999997</v>
          </cell>
          <cell r="AL859">
            <v>7.8013829724360226</v>
          </cell>
          <cell r="AN859">
            <v>0</v>
          </cell>
          <cell r="AO859">
            <v>0.24</v>
          </cell>
          <cell r="AP859">
            <v>60</v>
          </cell>
          <cell r="AQ859">
            <v>0.48</v>
          </cell>
          <cell r="BG859" t="b">
            <v>1</v>
          </cell>
          <cell r="BO859" t="b">
            <v>0</v>
          </cell>
          <cell r="CA859" t="b">
            <v>0</v>
          </cell>
          <cell r="CB859" t="b">
            <v>0</v>
          </cell>
          <cell r="CD859" t="b">
            <v>1</v>
          </cell>
          <cell r="CE859" t="b">
            <v>1</v>
          </cell>
          <cell r="CG859" t="b">
            <v>0</v>
          </cell>
          <cell r="CH859" t="b">
            <v>0</v>
          </cell>
          <cell r="CP859" t="str">
            <v>ECGASGTD</v>
          </cell>
          <cell r="CT859" t="b">
            <v>1</v>
          </cell>
          <cell r="CV859" t="b">
            <v>1</v>
          </cell>
          <cell r="CX859" t="b">
            <v>1</v>
          </cell>
          <cell r="CZ859" t="b">
            <v>1</v>
          </cell>
          <cell r="DB859" t="b">
            <v>0</v>
          </cell>
          <cell r="DD859" t="b">
            <v>0</v>
          </cell>
          <cell r="DF859" t="b">
            <v>1</v>
          </cell>
          <cell r="DH859" t="b">
            <v>1</v>
          </cell>
          <cell r="DJ859" t="b">
            <v>1</v>
          </cell>
          <cell r="DL859" t="b">
            <v>1</v>
          </cell>
          <cell r="DN859" t="b">
            <v>0</v>
          </cell>
          <cell r="DP859" t="b">
            <v>0</v>
          </cell>
          <cell r="DV859">
            <v>0</v>
          </cell>
          <cell r="DX859">
            <v>0</v>
          </cell>
          <cell r="DZ859">
            <v>0</v>
          </cell>
          <cell r="EB859">
            <v>0</v>
          </cell>
          <cell r="ED859">
            <v>0</v>
          </cell>
          <cell r="EF859">
            <v>0</v>
          </cell>
          <cell r="EJ859">
            <v>0</v>
          </cell>
          <cell r="EL859">
            <v>0</v>
          </cell>
          <cell r="EN859">
            <v>0</v>
          </cell>
          <cell r="EP859">
            <v>0</v>
          </cell>
          <cell r="ER859">
            <v>0</v>
          </cell>
          <cell r="ET859">
            <v>0</v>
          </cell>
          <cell r="EX859">
            <v>6</v>
          </cell>
          <cell r="EZ859">
            <v>12.793176972281451</v>
          </cell>
          <cell r="FD859">
            <v>0</v>
          </cell>
          <cell r="FF859">
            <v>0</v>
          </cell>
        </row>
        <row r="860">
          <cell r="A860" t="str">
            <v>GM_DKW10</v>
          </cell>
          <cell r="B860" t="str">
            <v>DK-West</v>
          </cell>
          <cell r="G860">
            <v>131.51999999999998</v>
          </cell>
          <cell r="H860">
            <v>153.64485981308408</v>
          </cell>
          <cell r="AK860">
            <v>53.134079999999997</v>
          </cell>
          <cell r="AL860">
            <v>72.514630098698575</v>
          </cell>
          <cell r="AN860">
            <v>0</v>
          </cell>
          <cell r="AO860">
            <v>13.151999999999999</v>
          </cell>
          <cell r="AP860">
            <v>3945.5999999999995</v>
          </cell>
          <cell r="AQ860">
            <v>13.151999999999999</v>
          </cell>
          <cell r="BG860" t="b">
            <v>1</v>
          </cell>
          <cell r="BO860" t="b">
            <v>0</v>
          </cell>
          <cell r="CA860" t="b">
            <v>0</v>
          </cell>
          <cell r="CB860" t="b">
            <v>0</v>
          </cell>
          <cell r="CD860" t="b">
            <v>0</v>
          </cell>
          <cell r="CE860" t="b">
            <v>0</v>
          </cell>
          <cell r="CG860" t="b">
            <v>0</v>
          </cell>
          <cell r="CH860" t="b">
            <v>0</v>
          </cell>
          <cell r="CP860" t="str">
            <v>ECGASEND</v>
          </cell>
          <cell r="CT860" t="b">
            <v>0</v>
          </cell>
          <cell r="CV860" t="b">
            <v>0</v>
          </cell>
          <cell r="CX860" t="b">
            <v>0</v>
          </cell>
          <cell r="CZ860" t="b">
            <v>0</v>
          </cell>
          <cell r="DB860" t="b">
            <v>0</v>
          </cell>
          <cell r="DD860" t="b">
            <v>0</v>
          </cell>
          <cell r="DF860" t="b">
            <v>0</v>
          </cell>
          <cell r="DH860" t="b">
            <v>0</v>
          </cell>
          <cell r="DJ860" t="b">
            <v>0</v>
          </cell>
          <cell r="DL860" t="b">
            <v>0</v>
          </cell>
          <cell r="DN860" t="b">
            <v>0</v>
          </cell>
          <cell r="DP860" t="b">
            <v>0</v>
          </cell>
          <cell r="DV860">
            <v>0</v>
          </cell>
          <cell r="DX860">
            <v>0</v>
          </cell>
          <cell r="DZ860">
            <v>0</v>
          </cell>
          <cell r="EB860">
            <v>0</v>
          </cell>
          <cell r="ED860">
            <v>0</v>
          </cell>
          <cell r="EF860">
            <v>0</v>
          </cell>
          <cell r="EJ860">
            <v>0</v>
          </cell>
          <cell r="EL860">
            <v>0</v>
          </cell>
          <cell r="EN860">
            <v>0</v>
          </cell>
          <cell r="EP860">
            <v>0</v>
          </cell>
          <cell r="ER860">
            <v>0</v>
          </cell>
          <cell r="ET860">
            <v>0</v>
          </cell>
          <cell r="EX860">
            <v>0</v>
          </cell>
          <cell r="EZ860">
            <v>0</v>
          </cell>
          <cell r="FD860">
            <v>0</v>
          </cell>
          <cell r="FF860">
            <v>0</v>
          </cell>
        </row>
        <row r="861">
          <cell r="A861" t="str">
            <v>GM_DKW10</v>
          </cell>
          <cell r="B861" t="str">
            <v>DK-West</v>
          </cell>
          <cell r="G861">
            <v>131.51999999999998</v>
          </cell>
          <cell r="H861">
            <v>153.64485981308408</v>
          </cell>
          <cell r="AK861">
            <v>53.134079999999997</v>
          </cell>
          <cell r="AL861">
            <v>72.514630098698575</v>
          </cell>
          <cell r="AN861">
            <v>0</v>
          </cell>
          <cell r="AO861">
            <v>13.151999999999999</v>
          </cell>
          <cell r="AP861">
            <v>3945.5999999999995</v>
          </cell>
          <cell r="AQ861">
            <v>13.151999999999999</v>
          </cell>
          <cell r="BG861" t="b">
            <v>1</v>
          </cell>
          <cell r="BO861" t="b">
            <v>1</v>
          </cell>
          <cell r="CA861" t="b">
            <v>1</v>
          </cell>
          <cell r="CB861" t="b">
            <v>1</v>
          </cell>
          <cell r="CD861" t="b">
            <v>0</v>
          </cell>
          <cell r="CE861" t="b">
            <v>0</v>
          </cell>
          <cell r="CG861" t="b">
            <v>0</v>
          </cell>
          <cell r="CH861" t="b">
            <v>0</v>
          </cell>
          <cell r="CP861" t="str">
            <v>ECGASEND</v>
          </cell>
          <cell r="CT861" t="b">
            <v>0</v>
          </cell>
          <cell r="CV861" t="b">
            <v>0</v>
          </cell>
          <cell r="CX861" t="b">
            <v>0</v>
          </cell>
          <cell r="CZ861" t="b">
            <v>0</v>
          </cell>
          <cell r="DB861" t="b">
            <v>0</v>
          </cell>
          <cell r="DD861" t="b">
            <v>0</v>
          </cell>
          <cell r="DF861" t="b">
            <v>0</v>
          </cell>
          <cell r="DH861" t="b">
            <v>0</v>
          </cell>
          <cell r="DJ861" t="b">
            <v>0</v>
          </cell>
          <cell r="DL861" t="b">
            <v>0</v>
          </cell>
          <cell r="DN861" t="b">
            <v>0</v>
          </cell>
          <cell r="DP861" t="b">
            <v>0</v>
          </cell>
          <cell r="DV861">
            <v>131.51999999999998</v>
          </cell>
          <cell r="DX861">
            <v>131.51999999999998</v>
          </cell>
          <cell r="DZ861">
            <v>131.51999999999998</v>
          </cell>
          <cell r="EB861">
            <v>131.51999999999998</v>
          </cell>
          <cell r="ED861">
            <v>0</v>
          </cell>
          <cell r="EF861">
            <v>0</v>
          </cell>
          <cell r="EJ861">
            <v>153.64485981308408</v>
          </cell>
          <cell r="EL861">
            <v>153.64485981308408</v>
          </cell>
          <cell r="EN861">
            <v>153.64485981308408</v>
          </cell>
          <cell r="EP861">
            <v>153.64485981308408</v>
          </cell>
          <cell r="ER861">
            <v>0</v>
          </cell>
          <cell r="ET861">
            <v>0</v>
          </cell>
          <cell r="EX861">
            <v>0</v>
          </cell>
          <cell r="EZ861">
            <v>0</v>
          </cell>
          <cell r="FD861">
            <v>0</v>
          </cell>
          <cell r="FF861">
            <v>0</v>
          </cell>
        </row>
        <row r="862">
          <cell r="A862" t="str">
            <v>GM_DKW10</v>
          </cell>
          <cell r="B862" t="str">
            <v>DK-West</v>
          </cell>
          <cell r="G862">
            <v>131.51999999999998</v>
          </cell>
          <cell r="H862">
            <v>153.64485981308408</v>
          </cell>
          <cell r="AK862">
            <v>53.134079999999997</v>
          </cell>
          <cell r="AL862">
            <v>72.514630098698575</v>
          </cell>
          <cell r="AN862">
            <v>0</v>
          </cell>
          <cell r="AO862">
            <v>13.151999999999999</v>
          </cell>
          <cell r="AP862">
            <v>3945.5999999999995</v>
          </cell>
          <cell r="AQ862">
            <v>13.151999999999999</v>
          </cell>
          <cell r="BG862" t="b">
            <v>1</v>
          </cell>
          <cell r="BO862" t="b">
            <v>0</v>
          </cell>
          <cell r="CA862" t="b">
            <v>0</v>
          </cell>
          <cell r="CB862" t="b">
            <v>0</v>
          </cell>
          <cell r="CD862" t="b">
            <v>1</v>
          </cell>
          <cell r="CE862" t="b">
            <v>1</v>
          </cell>
          <cell r="CG862" t="b">
            <v>0</v>
          </cell>
          <cell r="CH862" t="b">
            <v>0</v>
          </cell>
          <cell r="CP862" t="str">
            <v>ECGASEND</v>
          </cell>
          <cell r="CT862" t="b">
            <v>1</v>
          </cell>
          <cell r="CV862" t="b">
            <v>1</v>
          </cell>
          <cell r="CX862" t="b">
            <v>1</v>
          </cell>
          <cell r="CZ862" t="b">
            <v>1</v>
          </cell>
          <cell r="DB862" t="b">
            <v>0</v>
          </cell>
          <cell r="DD862" t="b">
            <v>0</v>
          </cell>
          <cell r="DF862" t="b">
            <v>1</v>
          </cell>
          <cell r="DH862" t="b">
            <v>1</v>
          </cell>
          <cell r="DJ862" t="b">
            <v>1</v>
          </cell>
          <cell r="DL862" t="b">
            <v>1</v>
          </cell>
          <cell r="DN862" t="b">
            <v>0</v>
          </cell>
          <cell r="DP862" t="b">
            <v>0</v>
          </cell>
          <cell r="DV862">
            <v>0</v>
          </cell>
          <cell r="DX862">
            <v>0</v>
          </cell>
          <cell r="DZ862">
            <v>0</v>
          </cell>
          <cell r="EB862">
            <v>0</v>
          </cell>
          <cell r="ED862">
            <v>0</v>
          </cell>
          <cell r="EF862">
            <v>0</v>
          </cell>
          <cell r="EJ862">
            <v>0</v>
          </cell>
          <cell r="EL862">
            <v>0</v>
          </cell>
          <cell r="EN862">
            <v>0</v>
          </cell>
          <cell r="EP862">
            <v>0</v>
          </cell>
          <cell r="ER862">
            <v>0</v>
          </cell>
          <cell r="ET862">
            <v>0</v>
          </cell>
          <cell r="EX862">
            <v>131.51999999999998</v>
          </cell>
          <cell r="EZ862">
            <v>153.64485981308408</v>
          </cell>
          <cell r="FD862">
            <v>0</v>
          </cell>
          <cell r="FF862">
            <v>0</v>
          </cell>
        </row>
        <row r="863">
          <cell r="A863" t="str">
            <v>Biogas_DKW10</v>
          </cell>
          <cell r="B863" t="str">
            <v>DK-West</v>
          </cell>
          <cell r="G863">
            <v>5.48</v>
          </cell>
          <cell r="H863">
            <v>6.4018691588785055</v>
          </cell>
          <cell r="AK863">
            <v>2.2139200000000003</v>
          </cell>
          <cell r="AL863">
            <v>3.021442920779108</v>
          </cell>
          <cell r="AN863">
            <v>0</v>
          </cell>
          <cell r="AO863">
            <v>0.54800000000000004</v>
          </cell>
          <cell r="AP863">
            <v>164.4</v>
          </cell>
          <cell r="AQ863">
            <v>0.54800000000000004</v>
          </cell>
          <cell r="BG863" t="b">
            <v>1</v>
          </cell>
          <cell r="BO863" t="b">
            <v>1</v>
          </cell>
          <cell r="CA863" t="b">
            <v>1</v>
          </cell>
          <cell r="CB863" t="b">
            <v>1</v>
          </cell>
          <cell r="CD863" t="b">
            <v>0</v>
          </cell>
          <cell r="CE863" t="b">
            <v>0</v>
          </cell>
          <cell r="CG863" t="b">
            <v>0</v>
          </cell>
          <cell r="CH863" t="b">
            <v>0</v>
          </cell>
          <cell r="CP863" t="str">
            <v>ECBGAEND</v>
          </cell>
          <cell r="CT863" t="b">
            <v>1</v>
          </cell>
          <cell r="CV863" t="b">
            <v>1</v>
          </cell>
          <cell r="CX863" t="b">
            <v>1</v>
          </cell>
          <cell r="CZ863" t="b">
            <v>1</v>
          </cell>
          <cell r="DB863" t="b">
            <v>0</v>
          </cell>
          <cell r="DD863" t="b">
            <v>0</v>
          </cell>
          <cell r="DF863" t="b">
            <v>1</v>
          </cell>
          <cell r="DH863" t="b">
            <v>1</v>
          </cell>
          <cell r="DJ863" t="b">
            <v>1</v>
          </cell>
          <cell r="DL863" t="b">
            <v>1</v>
          </cell>
          <cell r="DN863" t="b">
            <v>0</v>
          </cell>
          <cell r="DP863" t="b">
            <v>0</v>
          </cell>
          <cell r="DV863">
            <v>5.48</v>
          </cell>
          <cell r="DX863">
            <v>5.48</v>
          </cell>
          <cell r="DZ863">
            <v>5.48</v>
          </cell>
          <cell r="EB863">
            <v>5.48</v>
          </cell>
          <cell r="ED863">
            <v>0</v>
          </cell>
          <cell r="EF863">
            <v>0</v>
          </cell>
          <cell r="EJ863">
            <v>6.4018691588785055</v>
          </cell>
          <cell r="EL863">
            <v>6.4018691588785055</v>
          </cell>
          <cell r="EN863">
            <v>6.4018691588785055</v>
          </cell>
          <cell r="EP863">
            <v>6.4018691588785055</v>
          </cell>
          <cell r="ER863">
            <v>0</v>
          </cell>
          <cell r="ET863">
            <v>0</v>
          </cell>
          <cell r="EX863">
            <v>0</v>
          </cell>
          <cell r="EZ863">
            <v>0</v>
          </cell>
          <cell r="FD863">
            <v>0</v>
          </cell>
          <cell r="FF863">
            <v>0</v>
          </cell>
        </row>
        <row r="864">
          <cell r="A864" t="str">
            <v>Kedler_DKW10_NG</v>
          </cell>
          <cell r="B864" t="str">
            <v>DK-West</v>
          </cell>
          <cell r="G864">
            <v>0</v>
          </cell>
          <cell r="H864">
            <v>299.2</v>
          </cell>
          <cell r="AK864">
            <v>0</v>
          </cell>
          <cell r="AL864">
            <v>293.81439999999998</v>
          </cell>
          <cell r="AN864">
            <v>0</v>
          </cell>
          <cell r="AO864">
            <v>0</v>
          </cell>
          <cell r="AP864">
            <v>3231.36</v>
          </cell>
          <cell r="AQ864">
            <v>0</v>
          </cell>
          <cell r="BG864" t="b">
            <v>1</v>
          </cell>
          <cell r="BO864" t="b">
            <v>0</v>
          </cell>
          <cell r="CA864" t="b">
            <v>0</v>
          </cell>
          <cell r="CB864" t="b">
            <v>0</v>
          </cell>
          <cell r="CD864" t="b">
            <v>0</v>
          </cell>
          <cell r="CE864" t="b">
            <v>0</v>
          </cell>
          <cell r="CG864" t="b">
            <v>0</v>
          </cell>
          <cell r="CH864" t="b">
            <v>0</v>
          </cell>
          <cell r="CP864" t="str">
            <v>EHGASBOD</v>
          </cell>
          <cell r="CT864" t="b">
            <v>0</v>
          </cell>
          <cell r="CV864" t="b">
            <v>0</v>
          </cell>
          <cell r="CX864" t="b">
            <v>0</v>
          </cell>
          <cell r="CZ864" t="b">
            <v>0</v>
          </cell>
          <cell r="DB864" t="b">
            <v>0</v>
          </cell>
          <cell r="DD864" t="b">
            <v>0</v>
          </cell>
          <cell r="DF864" t="b">
            <v>0</v>
          </cell>
          <cell r="DH864" t="b">
            <v>0</v>
          </cell>
          <cell r="DJ864" t="b">
            <v>0</v>
          </cell>
          <cell r="DL864" t="b">
            <v>0</v>
          </cell>
          <cell r="DN864" t="b">
            <v>0</v>
          </cell>
          <cell r="DP864" t="b">
            <v>0</v>
          </cell>
          <cell r="DV864">
            <v>0</v>
          </cell>
          <cell r="DX864">
            <v>0</v>
          </cell>
          <cell r="DZ864">
            <v>0</v>
          </cell>
          <cell r="EB864">
            <v>0</v>
          </cell>
          <cell r="ED864">
            <v>0</v>
          </cell>
          <cell r="EF864">
            <v>0</v>
          </cell>
          <cell r="EJ864">
            <v>0</v>
          </cell>
          <cell r="EL864">
            <v>0</v>
          </cell>
          <cell r="EN864">
            <v>0</v>
          </cell>
          <cell r="EP864">
            <v>0</v>
          </cell>
          <cell r="ER864">
            <v>0</v>
          </cell>
          <cell r="ET864">
            <v>0</v>
          </cell>
          <cell r="EX864">
            <v>0</v>
          </cell>
          <cell r="EZ864">
            <v>0</v>
          </cell>
          <cell r="FD864">
            <v>0</v>
          </cell>
          <cell r="FF864">
            <v>0</v>
          </cell>
        </row>
        <row r="865">
          <cell r="A865" t="str">
            <v>Kedler_DKW10_NG</v>
          </cell>
          <cell r="B865" t="str">
            <v>DK-West</v>
          </cell>
          <cell r="G865">
            <v>0</v>
          </cell>
          <cell r="H865">
            <v>299.2</v>
          </cell>
          <cell r="AK865">
            <v>0</v>
          </cell>
          <cell r="AL865">
            <v>293.81439999999998</v>
          </cell>
          <cell r="AN865">
            <v>0</v>
          </cell>
          <cell r="AO865">
            <v>0</v>
          </cell>
          <cell r="AP865">
            <v>3231.36</v>
          </cell>
          <cell r="AQ865">
            <v>0</v>
          </cell>
          <cell r="BG865" t="b">
            <v>1</v>
          </cell>
          <cell r="BO865" t="b">
            <v>0</v>
          </cell>
          <cell r="CA865" t="b">
            <v>0</v>
          </cell>
          <cell r="CB865" t="b">
            <v>0</v>
          </cell>
          <cell r="CD865" t="b">
            <v>0</v>
          </cell>
          <cell r="CE865" t="b">
            <v>0</v>
          </cell>
          <cell r="CG865" t="b">
            <v>0</v>
          </cell>
          <cell r="CH865" t="b">
            <v>0</v>
          </cell>
          <cell r="CP865" t="str">
            <v>EHGASBOD</v>
          </cell>
          <cell r="CT865" t="b">
            <v>0</v>
          </cell>
          <cell r="CV865" t="b">
            <v>0</v>
          </cell>
          <cell r="CX865" t="b">
            <v>0</v>
          </cell>
          <cell r="CZ865" t="b">
            <v>0</v>
          </cell>
          <cell r="DB865" t="b">
            <v>0</v>
          </cell>
          <cell r="DD865" t="b">
            <v>0</v>
          </cell>
          <cell r="DF865" t="b">
            <v>0</v>
          </cell>
          <cell r="DH865" t="b">
            <v>0</v>
          </cell>
          <cell r="DJ865" t="b">
            <v>0</v>
          </cell>
          <cell r="DL865" t="b">
            <v>0</v>
          </cell>
          <cell r="DN865" t="b">
            <v>0</v>
          </cell>
          <cell r="DP865" t="b">
            <v>0</v>
          </cell>
          <cell r="DV865">
            <v>0</v>
          </cell>
          <cell r="DX865">
            <v>0</v>
          </cell>
          <cell r="DZ865">
            <v>0</v>
          </cell>
          <cell r="EB865">
            <v>0</v>
          </cell>
          <cell r="ED865">
            <v>0</v>
          </cell>
          <cell r="EF865">
            <v>0</v>
          </cell>
          <cell r="EJ865">
            <v>0</v>
          </cell>
          <cell r="EL865">
            <v>0</v>
          </cell>
          <cell r="EN865">
            <v>0</v>
          </cell>
          <cell r="EP865">
            <v>0</v>
          </cell>
          <cell r="ER865">
            <v>0</v>
          </cell>
          <cell r="ET865">
            <v>0</v>
          </cell>
          <cell r="EX865">
            <v>0</v>
          </cell>
          <cell r="EZ865">
            <v>0</v>
          </cell>
          <cell r="FD865">
            <v>0</v>
          </cell>
          <cell r="FF865">
            <v>0</v>
          </cell>
        </row>
        <row r="866">
          <cell r="A866" t="str">
            <v>Kedler_DKW10_NG</v>
          </cell>
          <cell r="B866" t="str">
            <v>DK-West</v>
          </cell>
          <cell r="G866">
            <v>0</v>
          </cell>
          <cell r="H866">
            <v>299.2</v>
          </cell>
          <cell r="AK866">
            <v>0</v>
          </cell>
          <cell r="AL866">
            <v>293.81439999999998</v>
          </cell>
          <cell r="AN866">
            <v>0</v>
          </cell>
          <cell r="AO866">
            <v>0</v>
          </cell>
          <cell r="AP866">
            <v>3231.36</v>
          </cell>
          <cell r="AQ866">
            <v>0</v>
          </cell>
          <cell r="BG866" t="b">
            <v>1</v>
          </cell>
          <cell r="BO866" t="b">
            <v>1</v>
          </cell>
          <cell r="CA866" t="b">
            <v>0</v>
          </cell>
          <cell r="CB866" t="b">
            <v>1</v>
          </cell>
          <cell r="CD866" t="b">
            <v>0</v>
          </cell>
          <cell r="CE866" t="b">
            <v>0</v>
          </cell>
          <cell r="CG866" t="b">
            <v>0</v>
          </cell>
          <cell r="CH866" t="b">
            <v>0</v>
          </cell>
          <cell r="CP866" t="str">
            <v>EHGASBOD</v>
          </cell>
          <cell r="CT866" t="b">
            <v>0</v>
          </cell>
          <cell r="CV866" t="b">
            <v>0</v>
          </cell>
          <cell r="CX866" t="b">
            <v>0</v>
          </cell>
          <cell r="CZ866" t="b">
            <v>0</v>
          </cell>
          <cell r="DB866" t="b">
            <v>0</v>
          </cell>
          <cell r="DD866" t="b">
            <v>0</v>
          </cell>
          <cell r="DF866" t="b">
            <v>1</v>
          </cell>
          <cell r="DH866" t="b">
            <v>1</v>
          </cell>
          <cell r="DJ866" t="b">
            <v>1</v>
          </cell>
          <cell r="DL866" t="b">
            <v>1</v>
          </cell>
          <cell r="DN866" t="b">
            <v>0</v>
          </cell>
          <cell r="DP866" t="b">
            <v>0</v>
          </cell>
          <cell r="DV866">
            <v>0</v>
          </cell>
          <cell r="DX866">
            <v>0</v>
          </cell>
          <cell r="DZ866">
            <v>0</v>
          </cell>
          <cell r="EB866">
            <v>0</v>
          </cell>
          <cell r="ED866">
            <v>0</v>
          </cell>
          <cell r="EF866">
            <v>0</v>
          </cell>
          <cell r="EJ866">
            <v>299.2</v>
          </cell>
          <cell r="EL866">
            <v>299.2</v>
          </cell>
          <cell r="EN866">
            <v>299.2</v>
          </cell>
          <cell r="EP866">
            <v>299.2</v>
          </cell>
          <cell r="ER866">
            <v>0</v>
          </cell>
          <cell r="ET866">
            <v>0</v>
          </cell>
          <cell r="EX866">
            <v>0</v>
          </cell>
          <cell r="EZ866">
            <v>0</v>
          </cell>
          <cell r="FD866">
            <v>0</v>
          </cell>
          <cell r="FF866">
            <v>0</v>
          </cell>
        </row>
        <row r="867">
          <cell r="A867" t="str">
            <v>Kedler_DKW10_FO</v>
          </cell>
          <cell r="B867" t="str">
            <v>DK-West</v>
          </cell>
          <cell r="G867">
            <v>0</v>
          </cell>
          <cell r="H867">
            <v>74.8</v>
          </cell>
          <cell r="AK867">
            <v>0</v>
          </cell>
          <cell r="AL867">
            <v>73.453599999999994</v>
          </cell>
          <cell r="AN867">
            <v>0</v>
          </cell>
          <cell r="AO867">
            <v>0</v>
          </cell>
          <cell r="AP867">
            <v>1181.8399999999999</v>
          </cell>
          <cell r="AQ867">
            <v>0</v>
          </cell>
          <cell r="BG867" t="b">
            <v>1</v>
          </cell>
          <cell r="BO867" t="b">
            <v>0</v>
          </cell>
          <cell r="CA867" t="b">
            <v>0</v>
          </cell>
          <cell r="CB867" t="b">
            <v>0</v>
          </cell>
          <cell r="CD867" t="b">
            <v>0</v>
          </cell>
          <cell r="CE867" t="b">
            <v>0</v>
          </cell>
          <cell r="CG867" t="b">
            <v>0</v>
          </cell>
          <cell r="CH867" t="b">
            <v>0</v>
          </cell>
          <cell r="CP867" t="str">
            <v>EHHFOBOD</v>
          </cell>
          <cell r="CT867" t="b">
            <v>0</v>
          </cell>
          <cell r="CV867" t="b">
            <v>0</v>
          </cell>
          <cell r="CX867" t="b">
            <v>0</v>
          </cell>
          <cell r="CZ867" t="b">
            <v>0</v>
          </cell>
          <cell r="DB867" t="b">
            <v>0</v>
          </cell>
          <cell r="DD867" t="b">
            <v>0</v>
          </cell>
          <cell r="DF867" t="b">
            <v>0</v>
          </cell>
          <cell r="DH867" t="b">
            <v>0</v>
          </cell>
          <cell r="DJ867" t="b">
            <v>0</v>
          </cell>
          <cell r="DL867" t="b">
            <v>0</v>
          </cell>
          <cell r="DN867" t="b">
            <v>0</v>
          </cell>
          <cell r="DP867" t="b">
            <v>0</v>
          </cell>
          <cell r="DV867">
            <v>0</v>
          </cell>
          <cell r="DX867">
            <v>0</v>
          </cell>
          <cell r="DZ867">
            <v>0</v>
          </cell>
          <cell r="EB867">
            <v>0</v>
          </cell>
          <cell r="ED867">
            <v>0</v>
          </cell>
          <cell r="EF867">
            <v>0</v>
          </cell>
          <cell r="EJ867">
            <v>0</v>
          </cell>
          <cell r="EL867">
            <v>0</v>
          </cell>
          <cell r="EN867">
            <v>0</v>
          </cell>
          <cell r="EP867">
            <v>0</v>
          </cell>
          <cell r="ER867">
            <v>0</v>
          </cell>
          <cell r="ET867">
            <v>0</v>
          </cell>
          <cell r="EX867">
            <v>0</v>
          </cell>
          <cell r="EZ867">
            <v>0</v>
          </cell>
          <cell r="FD867">
            <v>0</v>
          </cell>
          <cell r="FF867">
            <v>0</v>
          </cell>
        </row>
        <row r="868">
          <cell r="A868" t="str">
            <v>Kedler_DKW10_FO</v>
          </cell>
          <cell r="B868" t="str">
            <v>DK-West</v>
          </cell>
          <cell r="G868">
            <v>0</v>
          </cell>
          <cell r="H868">
            <v>74.8</v>
          </cell>
          <cell r="AK868">
            <v>0</v>
          </cell>
          <cell r="AL868">
            <v>73.453599999999994</v>
          </cell>
          <cell r="AN868">
            <v>0</v>
          </cell>
          <cell r="AO868">
            <v>0</v>
          </cell>
          <cell r="AP868">
            <v>1181.8399999999999</v>
          </cell>
          <cell r="AQ868">
            <v>0</v>
          </cell>
          <cell r="BG868" t="b">
            <v>1</v>
          </cell>
          <cell r="BO868" t="b">
            <v>0</v>
          </cell>
          <cell r="CA868" t="b">
            <v>0</v>
          </cell>
          <cell r="CB868" t="b">
            <v>0</v>
          </cell>
          <cell r="CD868" t="b">
            <v>0</v>
          </cell>
          <cell r="CE868" t="b">
            <v>0</v>
          </cell>
          <cell r="CG868" t="b">
            <v>0</v>
          </cell>
          <cell r="CH868" t="b">
            <v>0</v>
          </cell>
          <cell r="CP868" t="str">
            <v>EHHFOBOD</v>
          </cell>
          <cell r="CT868" t="b">
            <v>0</v>
          </cell>
          <cell r="CV868" t="b">
            <v>0</v>
          </cell>
          <cell r="CX868" t="b">
            <v>0</v>
          </cell>
          <cell r="CZ868" t="b">
            <v>0</v>
          </cell>
          <cell r="DB868" t="b">
            <v>0</v>
          </cell>
          <cell r="DD868" t="b">
            <v>0</v>
          </cell>
          <cell r="DF868" t="b">
            <v>0</v>
          </cell>
          <cell r="DH868" t="b">
            <v>0</v>
          </cell>
          <cell r="DJ868" t="b">
            <v>0</v>
          </cell>
          <cell r="DL868" t="b">
            <v>0</v>
          </cell>
          <cell r="DN868" t="b">
            <v>0</v>
          </cell>
          <cell r="DP868" t="b">
            <v>0</v>
          </cell>
          <cell r="DV868">
            <v>0</v>
          </cell>
          <cell r="DX868">
            <v>0</v>
          </cell>
          <cell r="DZ868">
            <v>0</v>
          </cell>
          <cell r="EB868">
            <v>0</v>
          </cell>
          <cell r="ED868">
            <v>0</v>
          </cell>
          <cell r="EF868">
            <v>0</v>
          </cell>
          <cell r="EJ868">
            <v>0</v>
          </cell>
          <cell r="EL868">
            <v>0</v>
          </cell>
          <cell r="EN868">
            <v>0</v>
          </cell>
          <cell r="EP868">
            <v>0</v>
          </cell>
          <cell r="ER868">
            <v>0</v>
          </cell>
          <cell r="ET868">
            <v>0</v>
          </cell>
          <cell r="EX868">
            <v>0</v>
          </cell>
          <cell r="EZ868">
            <v>0</v>
          </cell>
          <cell r="FD868">
            <v>0</v>
          </cell>
          <cell r="FF868">
            <v>0</v>
          </cell>
        </row>
        <row r="869">
          <cell r="A869" t="str">
            <v>Kedler_DKW10_FO</v>
          </cell>
          <cell r="B869" t="str">
            <v>DK-West</v>
          </cell>
          <cell r="G869">
            <v>0</v>
          </cell>
          <cell r="H869">
            <v>74.8</v>
          </cell>
          <cell r="AK869">
            <v>0</v>
          </cell>
          <cell r="AL869">
            <v>73.453599999999994</v>
          </cell>
          <cell r="AN869">
            <v>0</v>
          </cell>
          <cell r="AO869">
            <v>0</v>
          </cell>
          <cell r="AP869">
            <v>1181.8399999999999</v>
          </cell>
          <cell r="AQ869">
            <v>0</v>
          </cell>
          <cell r="BG869" t="b">
            <v>1</v>
          </cell>
          <cell r="BO869" t="b">
            <v>1</v>
          </cell>
          <cell r="CA869" t="b">
            <v>0</v>
          </cell>
          <cell r="CB869" t="b">
            <v>1</v>
          </cell>
          <cell r="CD869" t="b">
            <v>0</v>
          </cell>
          <cell r="CE869" t="b">
            <v>0</v>
          </cell>
          <cell r="CG869" t="b">
            <v>0</v>
          </cell>
          <cell r="CH869" t="b">
            <v>0</v>
          </cell>
          <cell r="CP869" t="str">
            <v>EHHFOBOD</v>
          </cell>
          <cell r="CT869" t="b">
            <v>0</v>
          </cell>
          <cell r="CV869" t="b">
            <v>0</v>
          </cell>
          <cell r="CX869" t="b">
            <v>0</v>
          </cell>
          <cell r="CZ869" t="b">
            <v>0</v>
          </cell>
          <cell r="DB869" t="b">
            <v>0</v>
          </cell>
          <cell r="DD869" t="b">
            <v>0</v>
          </cell>
          <cell r="DF869" t="b">
            <v>1</v>
          </cell>
          <cell r="DH869" t="b">
            <v>1</v>
          </cell>
          <cell r="DJ869" t="b">
            <v>1</v>
          </cell>
          <cell r="DL869" t="b">
            <v>1</v>
          </cell>
          <cell r="DN869" t="b">
            <v>0</v>
          </cell>
          <cell r="DP869" t="b">
            <v>0</v>
          </cell>
          <cell r="DV869">
            <v>0</v>
          </cell>
          <cell r="DX869">
            <v>0</v>
          </cell>
          <cell r="DZ869">
            <v>0</v>
          </cell>
          <cell r="EB869">
            <v>0</v>
          </cell>
          <cell r="ED869">
            <v>0</v>
          </cell>
          <cell r="EF869">
            <v>0</v>
          </cell>
          <cell r="EJ869">
            <v>74.8</v>
          </cell>
          <cell r="EL869">
            <v>74.8</v>
          </cell>
          <cell r="EN869">
            <v>74.8</v>
          </cell>
          <cell r="EP869">
            <v>74.8</v>
          </cell>
          <cell r="ER869">
            <v>0</v>
          </cell>
          <cell r="ET869">
            <v>0</v>
          </cell>
          <cell r="EX869">
            <v>0</v>
          </cell>
          <cell r="EZ869">
            <v>0</v>
          </cell>
          <cell r="FD869">
            <v>0</v>
          </cell>
          <cell r="FF869">
            <v>0</v>
          </cell>
        </row>
        <row r="870">
          <cell r="A870" t="str">
            <v>Kedler_DKW10_AF</v>
          </cell>
          <cell r="B870" t="str">
            <v>DK-West</v>
          </cell>
          <cell r="G870">
            <v>0</v>
          </cell>
          <cell r="H870">
            <v>5</v>
          </cell>
          <cell r="AK870">
            <v>0</v>
          </cell>
          <cell r="AL870">
            <v>4</v>
          </cell>
          <cell r="AN870">
            <v>0</v>
          </cell>
          <cell r="AO870">
            <v>0.99</v>
          </cell>
          <cell r="AP870">
            <v>0</v>
          </cell>
          <cell r="AQ870">
            <v>0.35000000000000003</v>
          </cell>
          <cell r="BG870" t="b">
            <v>1</v>
          </cell>
          <cell r="BO870" t="b">
            <v>1</v>
          </cell>
          <cell r="CA870" t="b">
            <v>0</v>
          </cell>
          <cell r="CB870" t="b">
            <v>1</v>
          </cell>
          <cell r="CD870" t="b">
            <v>0</v>
          </cell>
          <cell r="CE870" t="b">
            <v>0</v>
          </cell>
          <cell r="CG870" t="b">
            <v>0</v>
          </cell>
          <cell r="CH870" t="b">
            <v>0</v>
          </cell>
          <cell r="CP870" t="str">
            <v>EHWSTBOD</v>
          </cell>
          <cell r="CT870" t="b">
            <v>0</v>
          </cell>
          <cell r="CV870" t="b">
            <v>0</v>
          </cell>
          <cell r="CX870" t="b">
            <v>0</v>
          </cell>
          <cell r="CZ870" t="b">
            <v>0</v>
          </cell>
          <cell r="DB870" t="b">
            <v>0</v>
          </cell>
          <cell r="DD870" t="b">
            <v>0</v>
          </cell>
          <cell r="DF870" t="b">
            <v>1</v>
          </cell>
          <cell r="DH870" t="b">
            <v>1</v>
          </cell>
          <cell r="DJ870" t="b">
            <v>1</v>
          </cell>
          <cell r="DL870" t="b">
            <v>1</v>
          </cell>
          <cell r="DN870" t="b">
            <v>0</v>
          </cell>
          <cell r="DP870" t="b">
            <v>0</v>
          </cell>
          <cell r="DV870">
            <v>0</v>
          </cell>
          <cell r="DX870">
            <v>0</v>
          </cell>
          <cell r="DZ870">
            <v>0</v>
          </cell>
          <cell r="EB870">
            <v>0</v>
          </cell>
          <cell r="ED870">
            <v>0</v>
          </cell>
          <cell r="EF870">
            <v>0</v>
          </cell>
          <cell r="EJ870">
            <v>5</v>
          </cell>
          <cell r="EL870">
            <v>5</v>
          </cell>
          <cell r="EN870">
            <v>5</v>
          </cell>
          <cell r="EP870">
            <v>5</v>
          </cell>
          <cell r="ER870">
            <v>0</v>
          </cell>
          <cell r="ET870">
            <v>0</v>
          </cell>
          <cell r="EX870">
            <v>0</v>
          </cell>
          <cell r="EZ870">
            <v>0</v>
          </cell>
          <cell r="FD870">
            <v>0</v>
          </cell>
          <cell r="FF870">
            <v>0</v>
          </cell>
        </row>
        <row r="871">
          <cell r="A871" t="str">
            <v>Kedler_DKW10_BG</v>
          </cell>
          <cell r="B871" t="str">
            <v>DK-West</v>
          </cell>
          <cell r="G871">
            <v>0</v>
          </cell>
          <cell r="H871">
            <v>4.2972972972972974</v>
          </cell>
          <cell r="AK871">
            <v>0</v>
          </cell>
          <cell r="AL871">
            <v>3.4722162162162165</v>
          </cell>
          <cell r="AN871">
            <v>0</v>
          </cell>
          <cell r="AO871">
            <v>0</v>
          </cell>
          <cell r="AP871">
            <v>46.410810810810815</v>
          </cell>
          <cell r="AQ871">
            <v>0.21486486486486489</v>
          </cell>
          <cell r="BG871" t="b">
            <v>1</v>
          </cell>
          <cell r="BO871" t="b">
            <v>1</v>
          </cell>
          <cell r="CA871" t="b">
            <v>0</v>
          </cell>
          <cell r="CB871" t="b">
            <v>1</v>
          </cell>
          <cell r="CD871" t="b">
            <v>0</v>
          </cell>
          <cell r="CE871" t="b">
            <v>0</v>
          </cell>
          <cell r="CG871" t="b">
            <v>0</v>
          </cell>
          <cell r="CH871" t="b">
            <v>0</v>
          </cell>
          <cell r="CP871" t="str">
            <v>EHBGABOD</v>
          </cell>
          <cell r="CT871" t="b">
            <v>0</v>
          </cell>
          <cell r="CV871" t="b">
            <v>0</v>
          </cell>
          <cell r="CX871" t="b">
            <v>0</v>
          </cell>
          <cell r="CZ871" t="b">
            <v>0</v>
          </cell>
          <cell r="DB871" t="b">
            <v>0</v>
          </cell>
          <cell r="DD871" t="b">
            <v>0</v>
          </cell>
          <cell r="DF871" t="b">
            <v>1</v>
          </cell>
          <cell r="DH871" t="b">
            <v>1</v>
          </cell>
          <cell r="DJ871" t="b">
            <v>1</v>
          </cell>
          <cell r="DL871" t="b">
            <v>1</v>
          </cell>
          <cell r="DN871" t="b">
            <v>0</v>
          </cell>
          <cell r="DP871" t="b">
            <v>0</v>
          </cell>
          <cell r="DV871">
            <v>0</v>
          </cell>
          <cell r="DX871">
            <v>0</v>
          </cell>
          <cell r="DZ871">
            <v>0</v>
          </cell>
          <cell r="EB871">
            <v>0</v>
          </cell>
          <cell r="ED871">
            <v>0</v>
          </cell>
          <cell r="EF871">
            <v>0</v>
          </cell>
          <cell r="EJ871">
            <v>4.2972972972972974</v>
          </cell>
          <cell r="EL871">
            <v>4.2972972972972974</v>
          </cell>
          <cell r="EN871">
            <v>4.2972972972972974</v>
          </cell>
          <cell r="EP871">
            <v>4.2972972972972974</v>
          </cell>
          <cell r="ER871">
            <v>0</v>
          </cell>
          <cell r="ET871">
            <v>0</v>
          </cell>
          <cell r="EX871">
            <v>0</v>
          </cell>
          <cell r="EZ871">
            <v>0</v>
          </cell>
          <cell r="FD871">
            <v>0</v>
          </cell>
          <cell r="FF871">
            <v>0</v>
          </cell>
        </row>
        <row r="872">
          <cell r="A872" t="str">
            <v>Kedler_DKW10_TR</v>
          </cell>
          <cell r="B872" t="str">
            <v>DK-West</v>
          </cell>
          <cell r="G872">
            <v>0</v>
          </cell>
          <cell r="H872">
            <v>77.351351351351354</v>
          </cell>
          <cell r="AK872">
            <v>0</v>
          </cell>
          <cell r="AL872">
            <v>62.499891891891899</v>
          </cell>
          <cell r="AN872">
            <v>0</v>
          </cell>
          <cell r="AO872">
            <v>0.1547027027027027</v>
          </cell>
          <cell r="AP872">
            <v>1608.9081081081083</v>
          </cell>
          <cell r="AQ872">
            <v>3.8675675675675678</v>
          </cell>
          <cell r="BG872" t="b">
            <v>1</v>
          </cell>
          <cell r="BO872" t="b">
            <v>1</v>
          </cell>
          <cell r="CA872" t="b">
            <v>0</v>
          </cell>
          <cell r="CB872" t="b">
            <v>1</v>
          </cell>
          <cell r="CD872" t="b">
            <v>0</v>
          </cell>
          <cell r="CE872" t="b">
            <v>0</v>
          </cell>
          <cell r="CG872" t="b">
            <v>0</v>
          </cell>
          <cell r="CH872" t="b">
            <v>0</v>
          </cell>
          <cell r="CP872" t="str">
            <v>EHWPEBOD</v>
          </cell>
          <cell r="CT872" t="b">
            <v>0</v>
          </cell>
          <cell r="CV872" t="b">
            <v>0</v>
          </cell>
          <cell r="CX872" t="b">
            <v>0</v>
          </cell>
          <cell r="CZ872" t="b">
            <v>0</v>
          </cell>
          <cell r="DB872" t="b">
            <v>0</v>
          </cell>
          <cell r="DD872" t="b">
            <v>0</v>
          </cell>
          <cell r="DF872" t="b">
            <v>1</v>
          </cell>
          <cell r="DH872" t="b">
            <v>1</v>
          </cell>
          <cell r="DJ872" t="b">
            <v>1</v>
          </cell>
          <cell r="DL872" t="b">
            <v>1</v>
          </cell>
          <cell r="DN872" t="b">
            <v>0</v>
          </cell>
          <cell r="DP872" t="b">
            <v>0</v>
          </cell>
          <cell r="DV872">
            <v>0</v>
          </cell>
          <cell r="DX872">
            <v>0</v>
          </cell>
          <cell r="DZ872">
            <v>0</v>
          </cell>
          <cell r="EB872">
            <v>0</v>
          </cell>
          <cell r="ED872">
            <v>0</v>
          </cell>
          <cell r="EF872">
            <v>0</v>
          </cell>
          <cell r="EJ872">
            <v>77.351351351351354</v>
          </cell>
          <cell r="EL872">
            <v>77.351351351351354</v>
          </cell>
          <cell r="EN872">
            <v>77.351351351351354</v>
          </cell>
          <cell r="EP872">
            <v>77.351351351351354</v>
          </cell>
          <cell r="ER872">
            <v>0</v>
          </cell>
          <cell r="ET872">
            <v>0</v>
          </cell>
          <cell r="EX872">
            <v>0</v>
          </cell>
          <cell r="EZ872">
            <v>0</v>
          </cell>
          <cell r="FD872">
            <v>0</v>
          </cell>
          <cell r="FF872">
            <v>0</v>
          </cell>
        </row>
        <row r="873">
          <cell r="A873" t="str">
            <v>OVV_DKW10</v>
          </cell>
          <cell r="B873" t="str">
            <v>DK-West</v>
          </cell>
          <cell r="G873">
            <v>0</v>
          </cell>
          <cell r="H873">
            <v>40</v>
          </cell>
          <cell r="N873">
            <v>175.01196176362978</v>
          </cell>
          <cell r="AK873">
            <v>0</v>
          </cell>
          <cell r="AL873">
            <v>0</v>
          </cell>
          <cell r="AN873">
            <v>0</v>
          </cell>
          <cell r="AO873">
            <v>0</v>
          </cell>
          <cell r="AP873">
            <v>0</v>
          </cell>
          <cell r="AQ873">
            <v>0</v>
          </cell>
          <cell r="BG873" t="b">
            <v>0</v>
          </cell>
          <cell r="BO873" t="b">
            <v>0</v>
          </cell>
          <cell r="CA873" t="b">
            <v>0</v>
          </cell>
          <cell r="CB873" t="b">
            <v>0</v>
          </cell>
          <cell r="CD873" t="b">
            <v>0</v>
          </cell>
          <cell r="CE873" t="b">
            <v>0</v>
          </cell>
          <cell r="CG873" t="b">
            <v>0</v>
          </cell>
          <cell r="CH873" t="b">
            <v>0</v>
          </cell>
          <cell r="CP873">
            <v>0</v>
          </cell>
          <cell r="CT873" t="b">
            <v>0</v>
          </cell>
          <cell r="CV873" t="b">
            <v>0</v>
          </cell>
          <cell r="CX873" t="b">
            <v>0</v>
          </cell>
          <cell r="CZ873" t="b">
            <v>0</v>
          </cell>
          <cell r="DB873" t="b">
            <v>0</v>
          </cell>
          <cell r="DD873" t="b">
            <v>0</v>
          </cell>
          <cell r="DF873" t="b">
            <v>0</v>
          </cell>
          <cell r="DH873" t="b">
            <v>0</v>
          </cell>
          <cell r="DJ873" t="b">
            <v>0</v>
          </cell>
          <cell r="DL873" t="b">
            <v>0</v>
          </cell>
          <cell r="DN873" t="b">
            <v>0</v>
          </cell>
          <cell r="DP873" t="b">
            <v>0</v>
          </cell>
          <cell r="DV873">
            <v>0</v>
          </cell>
          <cell r="DX873">
            <v>0</v>
          </cell>
          <cell r="DZ873">
            <v>0</v>
          </cell>
          <cell r="EB873">
            <v>0</v>
          </cell>
          <cell r="ED873">
            <v>0</v>
          </cell>
          <cell r="EF873">
            <v>0</v>
          </cell>
          <cell r="EJ873">
            <v>0</v>
          </cell>
          <cell r="EL873">
            <v>0</v>
          </cell>
          <cell r="EN873">
            <v>0</v>
          </cell>
          <cell r="EP873">
            <v>0</v>
          </cell>
          <cell r="ER873">
            <v>0</v>
          </cell>
          <cell r="ET873">
            <v>0</v>
          </cell>
          <cell r="EX873">
            <v>0</v>
          </cell>
          <cell r="EZ873">
            <v>0</v>
          </cell>
          <cell r="FD873">
            <v>0</v>
          </cell>
          <cell r="FF873">
            <v>0</v>
          </cell>
        </row>
        <row r="874">
          <cell r="A874" t="str">
            <v>Elkedler_DKW10_2013</v>
          </cell>
          <cell r="B874" t="str">
            <v>DK-West</v>
          </cell>
          <cell r="G874">
            <v>-78</v>
          </cell>
          <cell r="H874">
            <v>78</v>
          </cell>
          <cell r="AK874">
            <v>-78</v>
          </cell>
          <cell r="AL874">
            <v>0</v>
          </cell>
          <cell r="AN874">
            <v>0</v>
          </cell>
          <cell r="AO874">
            <v>0</v>
          </cell>
          <cell r="AP874">
            <v>0</v>
          </cell>
          <cell r="AQ874">
            <v>0</v>
          </cell>
          <cell r="BG874" t="b">
            <v>0</v>
          </cell>
          <cell r="BO874" t="b">
            <v>0</v>
          </cell>
          <cell r="CA874" t="b">
            <v>0</v>
          </cell>
          <cell r="CB874" t="b">
            <v>0</v>
          </cell>
          <cell r="CD874" t="b">
            <v>0</v>
          </cell>
          <cell r="CE874" t="b">
            <v>0</v>
          </cell>
          <cell r="CG874" t="b">
            <v>0</v>
          </cell>
          <cell r="CH874" t="b">
            <v>0</v>
          </cell>
          <cell r="CP874">
            <v>0</v>
          </cell>
          <cell r="CT874" t="b">
            <v>0</v>
          </cell>
          <cell r="CV874" t="b">
            <v>0</v>
          </cell>
          <cell r="CX874" t="b">
            <v>0</v>
          </cell>
          <cell r="CZ874" t="b">
            <v>0</v>
          </cell>
          <cell r="DB874" t="b">
            <v>0</v>
          </cell>
          <cell r="DD874" t="b">
            <v>0</v>
          </cell>
          <cell r="DF874" t="b">
            <v>0</v>
          </cell>
          <cell r="DH874" t="b">
            <v>0</v>
          </cell>
          <cell r="DJ874" t="b">
            <v>0</v>
          </cell>
          <cell r="DL874" t="b">
            <v>0</v>
          </cell>
          <cell r="DN874" t="b">
            <v>0</v>
          </cell>
          <cell r="DP874" t="b">
            <v>0</v>
          </cell>
          <cell r="DV874">
            <v>0</v>
          </cell>
          <cell r="DX874">
            <v>0</v>
          </cell>
          <cell r="DZ874">
            <v>0</v>
          </cell>
          <cell r="EB874">
            <v>0</v>
          </cell>
          <cell r="ED874">
            <v>0</v>
          </cell>
          <cell r="EF874">
            <v>0</v>
          </cell>
          <cell r="EJ874">
            <v>0</v>
          </cell>
          <cell r="EL874">
            <v>0</v>
          </cell>
          <cell r="EN874">
            <v>0</v>
          </cell>
          <cell r="EP874">
            <v>0</v>
          </cell>
          <cell r="ER874">
            <v>0</v>
          </cell>
          <cell r="ET874">
            <v>0</v>
          </cell>
          <cell r="EX874">
            <v>0</v>
          </cell>
          <cell r="EZ874">
            <v>0</v>
          </cell>
          <cell r="FD874">
            <v>0</v>
          </cell>
          <cell r="FF874">
            <v>0</v>
          </cell>
        </row>
        <row r="875">
          <cell r="A875" t="str">
            <v>Elkedler_DKW10_2014</v>
          </cell>
          <cell r="B875" t="str">
            <v>DK-West</v>
          </cell>
          <cell r="G875">
            <v>-3.5</v>
          </cell>
          <cell r="H875">
            <v>3.5</v>
          </cell>
          <cell r="AK875">
            <v>-3.5</v>
          </cell>
          <cell r="AL875">
            <v>0</v>
          </cell>
          <cell r="AN875">
            <v>0</v>
          </cell>
          <cell r="AO875">
            <v>0</v>
          </cell>
          <cell r="AP875">
            <v>0</v>
          </cell>
          <cell r="AQ875">
            <v>0</v>
          </cell>
          <cell r="BG875" t="b">
            <v>0</v>
          </cell>
          <cell r="BO875" t="b">
            <v>0</v>
          </cell>
          <cell r="CA875" t="b">
            <v>0</v>
          </cell>
          <cell r="CB875" t="b">
            <v>0</v>
          </cell>
          <cell r="CD875" t="b">
            <v>0</v>
          </cell>
          <cell r="CE875" t="b">
            <v>0</v>
          </cell>
          <cell r="CG875" t="b">
            <v>0</v>
          </cell>
          <cell r="CH875" t="b">
            <v>0</v>
          </cell>
          <cell r="CP875">
            <v>0</v>
          </cell>
          <cell r="CT875" t="b">
            <v>0</v>
          </cell>
          <cell r="CV875" t="b">
            <v>0</v>
          </cell>
          <cell r="CX875" t="b">
            <v>0</v>
          </cell>
          <cell r="CZ875" t="b">
            <v>0</v>
          </cell>
          <cell r="DB875" t="b">
            <v>0</v>
          </cell>
          <cell r="DD875" t="b">
            <v>0</v>
          </cell>
          <cell r="DF875" t="b">
            <v>0</v>
          </cell>
          <cell r="DH875" t="b">
            <v>0</v>
          </cell>
          <cell r="DJ875" t="b">
            <v>0</v>
          </cell>
          <cell r="DL875" t="b">
            <v>0</v>
          </cell>
          <cell r="DN875" t="b">
            <v>0</v>
          </cell>
          <cell r="DP875" t="b">
            <v>0</v>
          </cell>
          <cell r="DV875">
            <v>0</v>
          </cell>
          <cell r="DX875">
            <v>0</v>
          </cell>
          <cell r="DZ875">
            <v>0</v>
          </cell>
          <cell r="EB875">
            <v>0</v>
          </cell>
          <cell r="ED875">
            <v>0</v>
          </cell>
          <cell r="EF875">
            <v>0</v>
          </cell>
          <cell r="EJ875">
            <v>0</v>
          </cell>
          <cell r="EL875">
            <v>0</v>
          </cell>
          <cell r="EN875">
            <v>0</v>
          </cell>
          <cell r="EP875">
            <v>0</v>
          </cell>
          <cell r="ER875">
            <v>0</v>
          </cell>
          <cell r="ET875">
            <v>0</v>
          </cell>
          <cell r="EX875">
            <v>0</v>
          </cell>
          <cell r="EZ875">
            <v>0</v>
          </cell>
          <cell r="FD875">
            <v>0</v>
          </cell>
          <cell r="FF875">
            <v>0</v>
          </cell>
        </row>
        <row r="876">
          <cell r="A876" t="str">
            <v>Elkedler_DKW10_2015</v>
          </cell>
          <cell r="B876" t="str">
            <v>DK-West</v>
          </cell>
          <cell r="G876">
            <v>-3.5</v>
          </cell>
          <cell r="H876">
            <v>3.5</v>
          </cell>
          <cell r="AK876">
            <v>-3.5</v>
          </cell>
          <cell r="AL876">
            <v>0</v>
          </cell>
          <cell r="AN876">
            <v>0</v>
          </cell>
          <cell r="AO876">
            <v>0</v>
          </cell>
          <cell r="AP876">
            <v>0</v>
          </cell>
          <cell r="AQ876">
            <v>0</v>
          </cell>
          <cell r="BG876" t="b">
            <v>0</v>
          </cell>
          <cell r="BO876" t="b">
            <v>0</v>
          </cell>
          <cell r="CA876" t="b">
            <v>0</v>
          </cell>
          <cell r="CB876" t="b">
            <v>0</v>
          </cell>
          <cell r="CD876" t="b">
            <v>0</v>
          </cell>
          <cell r="CE876" t="b">
            <v>0</v>
          </cell>
          <cell r="CG876" t="b">
            <v>0</v>
          </cell>
          <cell r="CH876" t="b">
            <v>0</v>
          </cell>
          <cell r="CP876">
            <v>0</v>
          </cell>
          <cell r="CT876" t="b">
            <v>0</v>
          </cell>
          <cell r="CV876" t="b">
            <v>0</v>
          </cell>
          <cell r="CX876" t="b">
            <v>0</v>
          </cell>
          <cell r="CZ876" t="b">
            <v>0</v>
          </cell>
          <cell r="DB876" t="b">
            <v>0</v>
          </cell>
          <cell r="DD876" t="b">
            <v>0</v>
          </cell>
          <cell r="DF876" t="b">
            <v>0</v>
          </cell>
          <cell r="DH876" t="b">
            <v>0</v>
          </cell>
          <cell r="DJ876" t="b">
            <v>0</v>
          </cell>
          <cell r="DL876" t="b">
            <v>0</v>
          </cell>
          <cell r="DN876" t="b">
            <v>0</v>
          </cell>
          <cell r="DP876" t="b">
            <v>0</v>
          </cell>
          <cell r="DV876">
            <v>0</v>
          </cell>
          <cell r="DX876">
            <v>0</v>
          </cell>
          <cell r="DZ876">
            <v>0</v>
          </cell>
          <cell r="EB876">
            <v>0</v>
          </cell>
          <cell r="ED876">
            <v>0</v>
          </cell>
          <cell r="EF876">
            <v>0</v>
          </cell>
          <cell r="EJ876">
            <v>0</v>
          </cell>
          <cell r="EL876">
            <v>0</v>
          </cell>
          <cell r="EN876">
            <v>0</v>
          </cell>
          <cell r="EP876">
            <v>0</v>
          </cell>
          <cell r="ER876">
            <v>0</v>
          </cell>
          <cell r="ET876">
            <v>0</v>
          </cell>
          <cell r="EX876">
            <v>0</v>
          </cell>
          <cell r="EZ876">
            <v>0</v>
          </cell>
          <cell r="FD876">
            <v>0</v>
          </cell>
          <cell r="FF876">
            <v>0</v>
          </cell>
        </row>
        <row r="877">
          <cell r="A877" t="str">
            <v>Elkedler_DKW10_2016</v>
          </cell>
          <cell r="B877" t="str">
            <v>DK-West</v>
          </cell>
          <cell r="G877">
            <v>-3.5</v>
          </cell>
          <cell r="H877">
            <v>3.5</v>
          </cell>
          <cell r="AK877">
            <v>-3.5</v>
          </cell>
          <cell r="AL877">
            <v>0</v>
          </cell>
          <cell r="AN877">
            <v>0</v>
          </cell>
          <cell r="AO877">
            <v>0</v>
          </cell>
          <cell r="AP877">
            <v>0</v>
          </cell>
          <cell r="AQ877">
            <v>0</v>
          </cell>
          <cell r="BG877" t="b">
            <v>0</v>
          </cell>
          <cell r="BO877" t="b">
            <v>0</v>
          </cell>
          <cell r="CA877" t="b">
            <v>0</v>
          </cell>
          <cell r="CB877" t="b">
            <v>0</v>
          </cell>
          <cell r="CD877" t="b">
            <v>0</v>
          </cell>
          <cell r="CE877" t="b">
            <v>0</v>
          </cell>
          <cell r="CG877" t="b">
            <v>0</v>
          </cell>
          <cell r="CH877" t="b">
            <v>0</v>
          </cell>
          <cell r="CP877">
            <v>0</v>
          </cell>
          <cell r="CT877" t="b">
            <v>0</v>
          </cell>
          <cell r="CV877" t="b">
            <v>0</v>
          </cell>
          <cell r="CX877" t="b">
            <v>0</v>
          </cell>
          <cell r="CZ877" t="b">
            <v>0</v>
          </cell>
          <cell r="DB877" t="b">
            <v>0</v>
          </cell>
          <cell r="DD877" t="b">
            <v>0</v>
          </cell>
          <cell r="DF877" t="b">
            <v>0</v>
          </cell>
          <cell r="DH877" t="b">
            <v>0</v>
          </cell>
          <cell r="DJ877" t="b">
            <v>0</v>
          </cell>
          <cell r="DL877" t="b">
            <v>0</v>
          </cell>
          <cell r="DN877" t="b">
            <v>0</v>
          </cell>
          <cell r="DP877" t="b">
            <v>0</v>
          </cell>
          <cell r="DV877">
            <v>0</v>
          </cell>
          <cell r="DX877">
            <v>0</v>
          </cell>
          <cell r="DZ877">
            <v>0</v>
          </cell>
          <cell r="EB877">
            <v>0</v>
          </cell>
          <cell r="ED877">
            <v>0</v>
          </cell>
          <cell r="EF877">
            <v>0</v>
          </cell>
          <cell r="EJ877">
            <v>0</v>
          </cell>
          <cell r="EL877">
            <v>0</v>
          </cell>
          <cell r="EN877">
            <v>0</v>
          </cell>
          <cell r="EP877">
            <v>0</v>
          </cell>
          <cell r="ER877">
            <v>0</v>
          </cell>
          <cell r="ET877">
            <v>0</v>
          </cell>
          <cell r="EX877">
            <v>0</v>
          </cell>
          <cell r="EZ877">
            <v>0</v>
          </cell>
          <cell r="FD877">
            <v>0</v>
          </cell>
          <cell r="FF877">
            <v>0</v>
          </cell>
        </row>
        <row r="878">
          <cell r="A878" t="str">
            <v>Elkedler_DKW10_2017</v>
          </cell>
          <cell r="B878" t="str">
            <v>DK-West</v>
          </cell>
          <cell r="G878">
            <v>-3.5</v>
          </cell>
          <cell r="H878">
            <v>3.5</v>
          </cell>
          <cell r="AK878">
            <v>-3.5</v>
          </cell>
          <cell r="AL878">
            <v>0</v>
          </cell>
          <cell r="AN878">
            <v>0</v>
          </cell>
          <cell r="AO878">
            <v>0</v>
          </cell>
          <cell r="AP878">
            <v>0</v>
          </cell>
          <cell r="AQ878">
            <v>0</v>
          </cell>
          <cell r="BG878" t="b">
            <v>0</v>
          </cell>
          <cell r="BO878" t="b">
            <v>0</v>
          </cell>
          <cell r="CA878" t="b">
            <v>0</v>
          </cell>
          <cell r="CB878" t="b">
            <v>0</v>
          </cell>
          <cell r="CD878" t="b">
            <v>0</v>
          </cell>
          <cell r="CE878" t="b">
            <v>0</v>
          </cell>
          <cell r="CG878" t="b">
            <v>0</v>
          </cell>
          <cell r="CH878" t="b">
            <v>0</v>
          </cell>
          <cell r="CP878">
            <v>0</v>
          </cell>
          <cell r="CT878" t="b">
            <v>0</v>
          </cell>
          <cell r="CV878" t="b">
            <v>0</v>
          </cell>
          <cell r="CX878" t="b">
            <v>0</v>
          </cell>
          <cell r="CZ878" t="b">
            <v>0</v>
          </cell>
          <cell r="DB878" t="b">
            <v>0</v>
          </cell>
          <cell r="DD878" t="b">
            <v>0</v>
          </cell>
          <cell r="DF878" t="b">
            <v>0</v>
          </cell>
          <cell r="DH878" t="b">
            <v>0</v>
          </cell>
          <cell r="DJ878" t="b">
            <v>0</v>
          </cell>
          <cell r="DL878" t="b">
            <v>0</v>
          </cell>
          <cell r="DN878" t="b">
            <v>0</v>
          </cell>
          <cell r="DP878" t="b">
            <v>0</v>
          </cell>
          <cell r="DV878">
            <v>0</v>
          </cell>
          <cell r="DX878">
            <v>0</v>
          </cell>
          <cell r="DZ878">
            <v>0</v>
          </cell>
          <cell r="EB878">
            <v>0</v>
          </cell>
          <cell r="ED878">
            <v>0</v>
          </cell>
          <cell r="EF878">
            <v>0</v>
          </cell>
          <cell r="EJ878">
            <v>0</v>
          </cell>
          <cell r="EL878">
            <v>0</v>
          </cell>
          <cell r="EN878">
            <v>0</v>
          </cell>
          <cell r="EP878">
            <v>0</v>
          </cell>
          <cell r="ER878">
            <v>0</v>
          </cell>
          <cell r="ET878">
            <v>0</v>
          </cell>
          <cell r="EX878">
            <v>0</v>
          </cell>
          <cell r="EZ878">
            <v>0</v>
          </cell>
          <cell r="FD878">
            <v>0</v>
          </cell>
          <cell r="FF878">
            <v>0</v>
          </cell>
        </row>
        <row r="879">
          <cell r="A879" t="str">
            <v>Elkedler_DKW10_2018</v>
          </cell>
          <cell r="B879" t="str">
            <v>DK-West</v>
          </cell>
          <cell r="G879">
            <v>-3.5</v>
          </cell>
          <cell r="H879">
            <v>3.5</v>
          </cell>
          <cell r="AK879">
            <v>-3.5</v>
          </cell>
          <cell r="AL879">
            <v>0</v>
          </cell>
          <cell r="AN879">
            <v>0</v>
          </cell>
          <cell r="AO879">
            <v>0</v>
          </cell>
          <cell r="AP879">
            <v>0</v>
          </cell>
          <cell r="AQ879">
            <v>0</v>
          </cell>
          <cell r="BG879" t="b">
            <v>0</v>
          </cell>
          <cell r="BO879" t="b">
            <v>0</v>
          </cell>
          <cell r="CA879" t="b">
            <v>0</v>
          </cell>
          <cell r="CB879" t="b">
            <v>0</v>
          </cell>
          <cell r="CD879" t="b">
            <v>0</v>
          </cell>
          <cell r="CE879" t="b">
            <v>0</v>
          </cell>
          <cell r="CG879" t="b">
            <v>0</v>
          </cell>
          <cell r="CH879" t="b">
            <v>0</v>
          </cell>
          <cell r="CP879">
            <v>0</v>
          </cell>
          <cell r="CT879" t="b">
            <v>0</v>
          </cell>
          <cell r="CV879" t="b">
            <v>0</v>
          </cell>
          <cell r="CX879" t="b">
            <v>0</v>
          </cell>
          <cell r="CZ879" t="b">
            <v>0</v>
          </cell>
          <cell r="DB879" t="b">
            <v>0</v>
          </cell>
          <cell r="DD879" t="b">
            <v>0</v>
          </cell>
          <cell r="DF879" t="b">
            <v>0</v>
          </cell>
          <cell r="DH879" t="b">
            <v>0</v>
          </cell>
          <cell r="DJ879" t="b">
            <v>0</v>
          </cell>
          <cell r="DL879" t="b">
            <v>0</v>
          </cell>
          <cell r="DN879" t="b">
            <v>0</v>
          </cell>
          <cell r="DP879" t="b">
            <v>0</v>
          </cell>
          <cell r="DV879">
            <v>0</v>
          </cell>
          <cell r="DX879">
            <v>0</v>
          </cell>
          <cell r="DZ879">
            <v>0</v>
          </cell>
          <cell r="EB879">
            <v>0</v>
          </cell>
          <cell r="ED879">
            <v>0</v>
          </cell>
          <cell r="EF879">
            <v>0</v>
          </cell>
          <cell r="EJ879">
            <v>0</v>
          </cell>
          <cell r="EL879">
            <v>0</v>
          </cell>
          <cell r="EN879">
            <v>0</v>
          </cell>
          <cell r="EP879">
            <v>0</v>
          </cell>
          <cell r="ER879">
            <v>0</v>
          </cell>
          <cell r="ET879">
            <v>0</v>
          </cell>
          <cell r="EX879">
            <v>0</v>
          </cell>
          <cell r="EZ879">
            <v>0</v>
          </cell>
          <cell r="FD879">
            <v>0</v>
          </cell>
          <cell r="FF879">
            <v>0</v>
          </cell>
        </row>
        <row r="880">
          <cell r="A880" t="str">
            <v>Elkedler_DKW10_2019</v>
          </cell>
          <cell r="B880" t="str">
            <v>DK-West</v>
          </cell>
          <cell r="G880">
            <v>-3.5</v>
          </cell>
          <cell r="H880">
            <v>3.5</v>
          </cell>
          <cell r="AK880">
            <v>-3.5</v>
          </cell>
          <cell r="AL880">
            <v>0</v>
          </cell>
          <cell r="AN880">
            <v>0</v>
          </cell>
          <cell r="AO880">
            <v>0</v>
          </cell>
          <cell r="AP880">
            <v>0</v>
          </cell>
          <cell r="AQ880">
            <v>0</v>
          </cell>
          <cell r="BG880" t="b">
            <v>0</v>
          </cell>
          <cell r="BO880" t="b">
            <v>0</v>
          </cell>
          <cell r="CA880" t="b">
            <v>0</v>
          </cell>
          <cell r="CB880" t="b">
            <v>0</v>
          </cell>
          <cell r="CD880" t="b">
            <v>0</v>
          </cell>
          <cell r="CE880" t="b">
            <v>0</v>
          </cell>
          <cell r="CG880" t="b">
            <v>0</v>
          </cell>
          <cell r="CH880" t="b">
            <v>0</v>
          </cell>
          <cell r="CP880">
            <v>0</v>
          </cell>
          <cell r="CT880" t="b">
            <v>0</v>
          </cell>
          <cell r="CV880" t="b">
            <v>0</v>
          </cell>
          <cell r="CX880" t="b">
            <v>0</v>
          </cell>
          <cell r="CZ880" t="b">
            <v>0</v>
          </cell>
          <cell r="DB880" t="b">
            <v>0</v>
          </cell>
          <cell r="DD880" t="b">
            <v>0</v>
          </cell>
          <cell r="DF880" t="b">
            <v>0</v>
          </cell>
          <cell r="DH880" t="b">
            <v>0</v>
          </cell>
          <cell r="DJ880" t="b">
            <v>0</v>
          </cell>
          <cell r="DL880" t="b">
            <v>0</v>
          </cell>
          <cell r="DN880" t="b">
            <v>0</v>
          </cell>
          <cell r="DP880" t="b">
            <v>0</v>
          </cell>
          <cell r="DV880">
            <v>0</v>
          </cell>
          <cell r="DX880">
            <v>0</v>
          </cell>
          <cell r="DZ880">
            <v>0</v>
          </cell>
          <cell r="EB880">
            <v>0</v>
          </cell>
          <cell r="ED880">
            <v>0</v>
          </cell>
          <cell r="EF880">
            <v>0</v>
          </cell>
          <cell r="EJ880">
            <v>0</v>
          </cell>
          <cell r="EL880">
            <v>0</v>
          </cell>
          <cell r="EN880">
            <v>0</v>
          </cell>
          <cell r="EP880">
            <v>0</v>
          </cell>
          <cell r="ER880">
            <v>0</v>
          </cell>
          <cell r="ET880">
            <v>0</v>
          </cell>
          <cell r="EX880">
            <v>0</v>
          </cell>
          <cell r="EZ880">
            <v>0</v>
          </cell>
          <cell r="FD880">
            <v>0</v>
          </cell>
          <cell r="FF880">
            <v>0</v>
          </cell>
        </row>
        <row r="881">
          <cell r="A881" t="str">
            <v>Elkedler_DKW10_2020</v>
          </cell>
          <cell r="B881" t="str">
            <v>DK-West</v>
          </cell>
          <cell r="G881">
            <v>-3.5</v>
          </cell>
          <cell r="H881">
            <v>3.5</v>
          </cell>
          <cell r="AK881">
            <v>-3.5</v>
          </cell>
          <cell r="AL881">
            <v>0</v>
          </cell>
          <cell r="AN881">
            <v>0</v>
          </cell>
          <cell r="AO881">
            <v>0</v>
          </cell>
          <cell r="AP881">
            <v>0</v>
          </cell>
          <cell r="AQ881">
            <v>0</v>
          </cell>
          <cell r="BG881" t="b">
            <v>0</v>
          </cell>
          <cell r="BO881" t="b">
            <v>0</v>
          </cell>
          <cell r="CA881" t="b">
            <v>0</v>
          </cell>
          <cell r="CB881" t="b">
            <v>0</v>
          </cell>
          <cell r="CD881" t="b">
            <v>0</v>
          </cell>
          <cell r="CE881" t="b">
            <v>0</v>
          </cell>
          <cell r="CG881" t="b">
            <v>0</v>
          </cell>
          <cell r="CH881" t="b">
            <v>0</v>
          </cell>
          <cell r="CP881">
            <v>0</v>
          </cell>
          <cell r="CT881" t="b">
            <v>0</v>
          </cell>
          <cell r="CV881" t="b">
            <v>0</v>
          </cell>
          <cell r="CX881" t="b">
            <v>0</v>
          </cell>
          <cell r="CZ881" t="b">
            <v>0</v>
          </cell>
          <cell r="DB881" t="b">
            <v>0</v>
          </cell>
          <cell r="DD881" t="b">
            <v>0</v>
          </cell>
          <cell r="DF881" t="b">
            <v>0</v>
          </cell>
          <cell r="DH881" t="b">
            <v>0</v>
          </cell>
          <cell r="DJ881" t="b">
            <v>0</v>
          </cell>
          <cell r="DL881" t="b">
            <v>0</v>
          </cell>
          <cell r="DN881" t="b">
            <v>0</v>
          </cell>
          <cell r="DP881" t="b">
            <v>0</v>
          </cell>
          <cell r="DV881">
            <v>0</v>
          </cell>
          <cell r="DX881">
            <v>0</v>
          </cell>
          <cell r="DZ881">
            <v>0</v>
          </cell>
          <cell r="EB881">
            <v>0</v>
          </cell>
          <cell r="ED881">
            <v>0</v>
          </cell>
          <cell r="EF881">
            <v>0</v>
          </cell>
          <cell r="EJ881">
            <v>0</v>
          </cell>
          <cell r="EL881">
            <v>0</v>
          </cell>
          <cell r="EN881">
            <v>0</v>
          </cell>
          <cell r="EP881">
            <v>0</v>
          </cell>
          <cell r="ER881">
            <v>0</v>
          </cell>
          <cell r="ET881">
            <v>0</v>
          </cell>
          <cell r="EX881">
            <v>0</v>
          </cell>
          <cell r="EZ881">
            <v>0</v>
          </cell>
          <cell r="FD881">
            <v>0</v>
          </cell>
          <cell r="FF881">
            <v>0</v>
          </cell>
        </row>
        <row r="882">
          <cell r="A882" t="str">
            <v>VarmelagerDKW10</v>
          </cell>
          <cell r="B882" t="str">
            <v>DK-West</v>
          </cell>
          <cell r="G882">
            <v>0</v>
          </cell>
          <cell r="H882">
            <v>166</v>
          </cell>
          <cell r="AK882">
            <v>0</v>
          </cell>
          <cell r="AL882">
            <v>0</v>
          </cell>
          <cell r="AN882">
            <v>0</v>
          </cell>
          <cell r="AO882">
            <v>0</v>
          </cell>
          <cell r="AP882">
            <v>0</v>
          </cell>
          <cell r="AQ882">
            <v>0</v>
          </cell>
          <cell r="BG882" t="b">
            <v>0</v>
          </cell>
          <cell r="BO882" t="b">
            <v>0</v>
          </cell>
          <cell r="CA882" t="b">
            <v>0</v>
          </cell>
          <cell r="CB882" t="b">
            <v>0</v>
          </cell>
          <cell r="CD882" t="b">
            <v>0</v>
          </cell>
          <cell r="CE882" t="b">
            <v>0</v>
          </cell>
          <cell r="CG882" t="b">
            <v>0</v>
          </cell>
          <cell r="CH882" t="b">
            <v>0</v>
          </cell>
          <cell r="CP882">
            <v>0</v>
          </cell>
          <cell r="CT882" t="b">
            <v>0</v>
          </cell>
          <cell r="CV882" t="b">
            <v>0</v>
          </cell>
          <cell r="CX882" t="b">
            <v>0</v>
          </cell>
          <cell r="CZ882" t="b">
            <v>0</v>
          </cell>
          <cell r="DB882" t="b">
            <v>0</v>
          </cell>
          <cell r="DD882" t="b">
            <v>0</v>
          </cell>
          <cell r="DF882" t="b">
            <v>0</v>
          </cell>
          <cell r="DH882" t="b">
            <v>0</v>
          </cell>
          <cell r="DJ882" t="b">
            <v>0</v>
          </cell>
          <cell r="DL882" t="b">
            <v>0</v>
          </cell>
          <cell r="DN882" t="b">
            <v>0</v>
          </cell>
          <cell r="DP882" t="b">
            <v>0</v>
          </cell>
          <cell r="DV882">
            <v>0</v>
          </cell>
          <cell r="DX882">
            <v>0</v>
          </cell>
          <cell r="DZ882">
            <v>0</v>
          </cell>
          <cell r="EB882">
            <v>0</v>
          </cell>
          <cell r="ED882">
            <v>0</v>
          </cell>
          <cell r="EF882">
            <v>0</v>
          </cell>
          <cell r="EJ882">
            <v>0</v>
          </cell>
          <cell r="EL882">
            <v>0</v>
          </cell>
          <cell r="EN882">
            <v>0</v>
          </cell>
          <cell r="EP882">
            <v>0</v>
          </cell>
          <cell r="ER882">
            <v>0</v>
          </cell>
          <cell r="ET882">
            <v>0</v>
          </cell>
          <cell r="EX882">
            <v>0</v>
          </cell>
          <cell r="EZ882">
            <v>0</v>
          </cell>
          <cell r="FD882">
            <v>0</v>
          </cell>
          <cell r="FF882">
            <v>0</v>
          </cell>
        </row>
        <row r="883">
          <cell r="A883" t="str">
            <v>GT_DKW5-10</v>
          </cell>
          <cell r="B883" t="str">
            <v>DK-West</v>
          </cell>
          <cell r="G883">
            <v>9</v>
          </cell>
          <cell r="H883">
            <v>17.441860465116278</v>
          </cell>
          <cell r="AK883">
            <v>2.6459999999999999</v>
          </cell>
          <cell r="AL883">
            <v>9.937804218496483</v>
          </cell>
          <cell r="AN883">
            <v>0</v>
          </cell>
          <cell r="AO883">
            <v>0.36</v>
          </cell>
          <cell r="AP883">
            <v>90</v>
          </cell>
          <cell r="AQ883">
            <v>0.72</v>
          </cell>
          <cell r="BG883" t="b">
            <v>1</v>
          </cell>
          <cell r="BO883" t="b">
            <v>0</v>
          </cell>
          <cell r="CA883" t="b">
            <v>0</v>
          </cell>
          <cell r="CB883" t="b">
            <v>0</v>
          </cell>
          <cell r="CD883" t="b">
            <v>0</v>
          </cell>
          <cell r="CE883" t="b">
            <v>0</v>
          </cell>
          <cell r="CG883" t="b">
            <v>0</v>
          </cell>
          <cell r="CH883" t="b">
            <v>0</v>
          </cell>
          <cell r="CP883" t="str">
            <v>ECGASGTD</v>
          </cell>
          <cell r="CT883" t="b">
            <v>0</v>
          </cell>
          <cell r="CV883" t="b">
            <v>0</v>
          </cell>
          <cell r="CX883" t="b">
            <v>0</v>
          </cell>
          <cell r="CZ883" t="b">
            <v>0</v>
          </cell>
          <cell r="DB883" t="b">
            <v>0</v>
          </cell>
          <cell r="DD883" t="b">
            <v>0</v>
          </cell>
          <cell r="DF883" t="b">
            <v>0</v>
          </cell>
          <cell r="DH883" t="b">
            <v>0</v>
          </cell>
          <cell r="DJ883" t="b">
            <v>0</v>
          </cell>
          <cell r="DL883" t="b">
            <v>0</v>
          </cell>
          <cell r="DN883" t="b">
            <v>0</v>
          </cell>
          <cell r="DP883" t="b">
            <v>0</v>
          </cell>
          <cell r="DV883">
            <v>0</v>
          </cell>
          <cell r="DX883">
            <v>0</v>
          </cell>
          <cell r="DZ883">
            <v>0</v>
          </cell>
          <cell r="EB883">
            <v>0</v>
          </cell>
          <cell r="ED883">
            <v>0</v>
          </cell>
          <cell r="EF883">
            <v>0</v>
          </cell>
          <cell r="EJ883">
            <v>0</v>
          </cell>
          <cell r="EL883">
            <v>0</v>
          </cell>
          <cell r="EN883">
            <v>0</v>
          </cell>
          <cell r="EP883">
            <v>0</v>
          </cell>
          <cell r="ER883">
            <v>0</v>
          </cell>
          <cell r="ET883">
            <v>0</v>
          </cell>
          <cell r="EX883">
            <v>0</v>
          </cell>
          <cell r="EZ883">
            <v>0</v>
          </cell>
          <cell r="FD883">
            <v>0</v>
          </cell>
          <cell r="FF883">
            <v>0</v>
          </cell>
        </row>
        <row r="884">
          <cell r="A884" t="str">
            <v>GT_DKW5-10</v>
          </cell>
          <cell r="B884" t="str">
            <v>DK-West</v>
          </cell>
          <cell r="G884">
            <v>9</v>
          </cell>
          <cell r="H884">
            <v>17.441860465116278</v>
          </cell>
          <cell r="AK884">
            <v>2.6459999999999999</v>
          </cell>
          <cell r="AL884">
            <v>9.937804218496483</v>
          </cell>
          <cell r="AN884">
            <v>0</v>
          </cell>
          <cell r="AO884">
            <v>0.36</v>
          </cell>
          <cell r="AP884">
            <v>90</v>
          </cell>
          <cell r="AQ884">
            <v>0.72</v>
          </cell>
          <cell r="BG884" t="b">
            <v>1</v>
          </cell>
          <cell r="BO884" t="b">
            <v>0</v>
          </cell>
          <cell r="CA884" t="b">
            <v>0</v>
          </cell>
          <cell r="CB884" t="b">
            <v>0</v>
          </cell>
          <cell r="CD884" t="b">
            <v>0</v>
          </cell>
          <cell r="CE884" t="b">
            <v>0</v>
          </cell>
          <cell r="CG884" t="b">
            <v>0</v>
          </cell>
          <cell r="CH884" t="b">
            <v>0</v>
          </cell>
          <cell r="CP884" t="str">
            <v>ECGASGTD</v>
          </cell>
          <cell r="CT884" t="b">
            <v>0</v>
          </cell>
          <cell r="CV884" t="b">
            <v>0</v>
          </cell>
          <cell r="CX884" t="b">
            <v>0</v>
          </cell>
          <cell r="CZ884" t="b">
            <v>0</v>
          </cell>
          <cell r="DB884" t="b">
            <v>0</v>
          </cell>
          <cell r="DD884" t="b">
            <v>0</v>
          </cell>
          <cell r="DF884" t="b">
            <v>0</v>
          </cell>
          <cell r="DH884" t="b">
            <v>0</v>
          </cell>
          <cell r="DJ884" t="b">
            <v>0</v>
          </cell>
          <cell r="DL884" t="b">
            <v>0</v>
          </cell>
          <cell r="DN884" t="b">
            <v>0</v>
          </cell>
          <cell r="DP884" t="b">
            <v>0</v>
          </cell>
          <cell r="DV884">
            <v>0</v>
          </cell>
          <cell r="DX884">
            <v>0</v>
          </cell>
          <cell r="DZ884">
            <v>0</v>
          </cell>
          <cell r="EB884">
            <v>0</v>
          </cell>
          <cell r="ED884">
            <v>0</v>
          </cell>
          <cell r="EF884">
            <v>0</v>
          </cell>
          <cell r="EJ884">
            <v>0</v>
          </cell>
          <cell r="EL884">
            <v>0</v>
          </cell>
          <cell r="EN884">
            <v>0</v>
          </cell>
          <cell r="EP884">
            <v>0</v>
          </cell>
          <cell r="ER884">
            <v>0</v>
          </cell>
          <cell r="ET884">
            <v>0</v>
          </cell>
          <cell r="EX884">
            <v>0</v>
          </cell>
          <cell r="EZ884">
            <v>0</v>
          </cell>
          <cell r="FD884">
            <v>0</v>
          </cell>
          <cell r="FF884">
            <v>0</v>
          </cell>
        </row>
        <row r="885">
          <cell r="A885" t="str">
            <v>GT_DKW5-10</v>
          </cell>
          <cell r="B885" t="str">
            <v>DK-West</v>
          </cell>
          <cell r="G885">
            <v>9</v>
          </cell>
          <cell r="H885">
            <v>17.441860465116278</v>
          </cell>
          <cell r="AK885">
            <v>2.6459999999999999</v>
          </cell>
          <cell r="AL885">
            <v>9.937804218496483</v>
          </cell>
          <cell r="AN885">
            <v>0</v>
          </cell>
          <cell r="AO885">
            <v>0.36</v>
          </cell>
          <cell r="AP885">
            <v>90</v>
          </cell>
          <cell r="AQ885">
            <v>0.72</v>
          </cell>
          <cell r="BG885" t="b">
            <v>1</v>
          </cell>
          <cell r="BO885" t="b">
            <v>1</v>
          </cell>
          <cell r="CA885" t="b">
            <v>1</v>
          </cell>
          <cell r="CB885" t="b">
            <v>1</v>
          </cell>
          <cell r="CD885" t="b">
            <v>0</v>
          </cell>
          <cell r="CE885" t="b">
            <v>0</v>
          </cell>
          <cell r="CG885" t="b">
            <v>0</v>
          </cell>
          <cell r="CH885" t="b">
            <v>0</v>
          </cell>
          <cell r="CP885" t="str">
            <v>ECGASGTD</v>
          </cell>
          <cell r="CT885" t="b">
            <v>0</v>
          </cell>
          <cell r="CV885" t="b">
            <v>0</v>
          </cell>
          <cell r="CX885" t="b">
            <v>0</v>
          </cell>
          <cell r="CZ885" t="b">
            <v>0</v>
          </cell>
          <cell r="DB885" t="b">
            <v>0</v>
          </cell>
          <cell r="DD885" t="b">
            <v>0</v>
          </cell>
          <cell r="DF885" t="b">
            <v>0</v>
          </cell>
          <cell r="DH885" t="b">
            <v>0</v>
          </cell>
          <cell r="DJ885" t="b">
            <v>0</v>
          </cell>
          <cell r="DL885" t="b">
            <v>0</v>
          </cell>
          <cell r="DN885" t="b">
            <v>0</v>
          </cell>
          <cell r="DP885" t="b">
            <v>0</v>
          </cell>
          <cell r="DV885">
            <v>9</v>
          </cell>
          <cell r="DX885">
            <v>9</v>
          </cell>
          <cell r="DZ885">
            <v>9</v>
          </cell>
          <cell r="EB885">
            <v>9</v>
          </cell>
          <cell r="ED885">
            <v>0</v>
          </cell>
          <cell r="EF885">
            <v>0</v>
          </cell>
          <cell r="EJ885">
            <v>17.441860465116278</v>
          </cell>
          <cell r="EL885">
            <v>17.441860465116278</v>
          </cell>
          <cell r="EN885">
            <v>17.441860465116278</v>
          </cell>
          <cell r="EP885">
            <v>17.441860465116278</v>
          </cell>
          <cell r="ER885">
            <v>0</v>
          </cell>
          <cell r="ET885">
            <v>0</v>
          </cell>
          <cell r="EX885">
            <v>0</v>
          </cell>
          <cell r="EZ885">
            <v>0</v>
          </cell>
          <cell r="FD885">
            <v>0</v>
          </cell>
          <cell r="FF885">
            <v>0</v>
          </cell>
        </row>
        <row r="886">
          <cell r="A886" t="str">
            <v>GT_DKW5-10</v>
          </cell>
          <cell r="B886" t="str">
            <v>DK-West</v>
          </cell>
          <cell r="G886">
            <v>9</v>
          </cell>
          <cell r="H886">
            <v>17.441860465116278</v>
          </cell>
          <cell r="AK886">
            <v>2.6459999999999999</v>
          </cell>
          <cell r="AL886">
            <v>9.937804218496483</v>
          </cell>
          <cell r="AN886">
            <v>0</v>
          </cell>
          <cell r="AO886">
            <v>0.36</v>
          </cell>
          <cell r="AP886">
            <v>90</v>
          </cell>
          <cell r="AQ886">
            <v>0.72</v>
          </cell>
          <cell r="BG886" t="b">
            <v>1</v>
          </cell>
          <cell r="BO886" t="b">
            <v>0</v>
          </cell>
          <cell r="CA886" t="b">
            <v>0</v>
          </cell>
          <cell r="CB886" t="b">
            <v>0</v>
          </cell>
          <cell r="CD886" t="b">
            <v>1</v>
          </cell>
          <cell r="CE886" t="b">
            <v>1</v>
          </cell>
          <cell r="CG886" t="b">
            <v>0</v>
          </cell>
          <cell r="CH886" t="b">
            <v>0</v>
          </cell>
          <cell r="CP886" t="str">
            <v>ECGASGTD</v>
          </cell>
          <cell r="CT886" t="b">
            <v>1</v>
          </cell>
          <cell r="CV886" t="b">
            <v>1</v>
          </cell>
          <cell r="CX886" t="b">
            <v>1</v>
          </cell>
          <cell r="CZ886" t="b">
            <v>1</v>
          </cell>
          <cell r="DB886" t="b">
            <v>0</v>
          </cell>
          <cell r="DD886" t="b">
            <v>0</v>
          </cell>
          <cell r="DF886" t="b">
            <v>1</v>
          </cell>
          <cell r="DH886" t="b">
            <v>1</v>
          </cell>
          <cell r="DJ886" t="b">
            <v>1</v>
          </cell>
          <cell r="DL886" t="b">
            <v>1</v>
          </cell>
          <cell r="DN886" t="b">
            <v>0</v>
          </cell>
          <cell r="DP886" t="b">
            <v>0</v>
          </cell>
          <cell r="DV886">
            <v>0</v>
          </cell>
          <cell r="DX886">
            <v>0</v>
          </cell>
          <cell r="DZ886">
            <v>0</v>
          </cell>
          <cell r="EB886">
            <v>0</v>
          </cell>
          <cell r="ED886">
            <v>0</v>
          </cell>
          <cell r="EF886">
            <v>0</v>
          </cell>
          <cell r="EJ886">
            <v>0</v>
          </cell>
          <cell r="EL886">
            <v>0</v>
          </cell>
          <cell r="EN886">
            <v>0</v>
          </cell>
          <cell r="EP886">
            <v>0</v>
          </cell>
          <cell r="ER886">
            <v>0</v>
          </cell>
          <cell r="ET886">
            <v>0</v>
          </cell>
          <cell r="EX886">
            <v>9</v>
          </cell>
          <cell r="EZ886">
            <v>17.441860465116278</v>
          </cell>
          <cell r="FD886">
            <v>0</v>
          </cell>
          <cell r="FF886">
            <v>0</v>
          </cell>
        </row>
        <row r="887">
          <cell r="A887" t="str">
            <v>Kombi_DKW5-10</v>
          </cell>
          <cell r="B887" t="str">
            <v>DK-West</v>
          </cell>
          <cell r="G887">
            <v>15</v>
          </cell>
          <cell r="H887">
            <v>19.815059445178335</v>
          </cell>
          <cell r="AK887">
            <v>5.5649999999999995</v>
          </cell>
          <cell r="AL887">
            <v>9.7112114321811926</v>
          </cell>
          <cell r="AN887">
            <v>0</v>
          </cell>
          <cell r="AO887">
            <v>1.5</v>
          </cell>
          <cell r="AP887">
            <v>450</v>
          </cell>
          <cell r="AQ887">
            <v>1.5</v>
          </cell>
          <cell r="BG887" t="b">
            <v>1</v>
          </cell>
          <cell r="BO887" t="b">
            <v>0</v>
          </cell>
          <cell r="CA887" t="b">
            <v>0</v>
          </cell>
          <cell r="CB887" t="b">
            <v>0</v>
          </cell>
          <cell r="CD887" t="b">
            <v>0</v>
          </cell>
          <cell r="CE887" t="b">
            <v>0</v>
          </cell>
          <cell r="CG887" t="b">
            <v>0</v>
          </cell>
          <cell r="CH887" t="b">
            <v>0</v>
          </cell>
          <cell r="CP887" t="str">
            <v>ECGASEND</v>
          </cell>
          <cell r="CT887" t="b">
            <v>0</v>
          </cell>
          <cell r="CV887" t="b">
            <v>0</v>
          </cell>
          <cell r="CX887" t="b">
            <v>0</v>
          </cell>
          <cell r="CZ887" t="b">
            <v>0</v>
          </cell>
          <cell r="DB887" t="b">
            <v>0</v>
          </cell>
          <cell r="DD887" t="b">
            <v>0</v>
          </cell>
          <cell r="DF887" t="b">
            <v>0</v>
          </cell>
          <cell r="DH887" t="b">
            <v>0</v>
          </cell>
          <cell r="DJ887" t="b">
            <v>0</v>
          </cell>
          <cell r="DL887" t="b">
            <v>0</v>
          </cell>
          <cell r="DN887" t="b">
            <v>0</v>
          </cell>
          <cell r="DP887" t="b">
            <v>0</v>
          </cell>
          <cell r="DV887">
            <v>0</v>
          </cell>
          <cell r="DX887">
            <v>0</v>
          </cell>
          <cell r="DZ887">
            <v>0</v>
          </cell>
          <cell r="EB887">
            <v>0</v>
          </cell>
          <cell r="ED887">
            <v>0</v>
          </cell>
          <cell r="EF887">
            <v>0</v>
          </cell>
          <cell r="EJ887">
            <v>0</v>
          </cell>
          <cell r="EL887">
            <v>0</v>
          </cell>
          <cell r="EN887">
            <v>0</v>
          </cell>
          <cell r="EP887">
            <v>0</v>
          </cell>
          <cell r="ER887">
            <v>0</v>
          </cell>
          <cell r="ET887">
            <v>0</v>
          </cell>
          <cell r="EX887">
            <v>0</v>
          </cell>
          <cell r="EZ887">
            <v>0</v>
          </cell>
          <cell r="FD887">
            <v>0</v>
          </cell>
          <cell r="FF887">
            <v>0</v>
          </cell>
        </row>
        <row r="888">
          <cell r="A888" t="str">
            <v>Kombi_DKW5-10</v>
          </cell>
          <cell r="B888" t="str">
            <v>DK-West</v>
          </cell>
          <cell r="G888">
            <v>15</v>
          </cell>
          <cell r="H888">
            <v>19.815059445178335</v>
          </cell>
          <cell r="AK888">
            <v>5.5649999999999995</v>
          </cell>
          <cell r="AL888">
            <v>9.7112114321811926</v>
          </cell>
          <cell r="AN888">
            <v>0</v>
          </cell>
          <cell r="AO888">
            <v>1.5</v>
          </cell>
          <cell r="AP888">
            <v>450</v>
          </cell>
          <cell r="AQ888">
            <v>1.5</v>
          </cell>
          <cell r="BG888" t="b">
            <v>1</v>
          </cell>
          <cell r="BO888" t="b">
            <v>0</v>
          </cell>
          <cell r="CA888" t="b">
            <v>0</v>
          </cell>
          <cell r="CB888" t="b">
            <v>0</v>
          </cell>
          <cell r="CD888" t="b">
            <v>0</v>
          </cell>
          <cell r="CE888" t="b">
            <v>0</v>
          </cell>
          <cell r="CG888" t="b">
            <v>0</v>
          </cell>
          <cell r="CH888" t="b">
            <v>0</v>
          </cell>
          <cell r="CP888" t="str">
            <v>ECGASEND</v>
          </cell>
          <cell r="CT888" t="b">
            <v>0</v>
          </cell>
          <cell r="CV888" t="b">
            <v>0</v>
          </cell>
          <cell r="CX888" t="b">
            <v>0</v>
          </cell>
          <cell r="CZ888" t="b">
            <v>0</v>
          </cell>
          <cell r="DB888" t="b">
            <v>0</v>
          </cell>
          <cell r="DD888" t="b">
            <v>0</v>
          </cell>
          <cell r="DF888" t="b">
            <v>0</v>
          </cell>
          <cell r="DH888" t="b">
            <v>0</v>
          </cell>
          <cell r="DJ888" t="b">
            <v>0</v>
          </cell>
          <cell r="DL888" t="b">
            <v>0</v>
          </cell>
          <cell r="DN888" t="b">
            <v>0</v>
          </cell>
          <cell r="DP888" t="b">
            <v>0</v>
          </cell>
          <cell r="DV888">
            <v>0</v>
          </cell>
          <cell r="DX888">
            <v>0</v>
          </cell>
          <cell r="DZ888">
            <v>0</v>
          </cell>
          <cell r="EB888">
            <v>0</v>
          </cell>
          <cell r="ED888">
            <v>0</v>
          </cell>
          <cell r="EF888">
            <v>0</v>
          </cell>
          <cell r="EJ888">
            <v>0</v>
          </cell>
          <cell r="EL888">
            <v>0</v>
          </cell>
          <cell r="EN888">
            <v>0</v>
          </cell>
          <cell r="EP888">
            <v>0</v>
          </cell>
          <cell r="ER888">
            <v>0</v>
          </cell>
          <cell r="ET888">
            <v>0</v>
          </cell>
          <cell r="EX888">
            <v>0</v>
          </cell>
          <cell r="EZ888">
            <v>0</v>
          </cell>
          <cell r="FD888">
            <v>0</v>
          </cell>
          <cell r="FF888">
            <v>0</v>
          </cell>
        </row>
        <row r="889">
          <cell r="A889" t="str">
            <v>Kombi_DKW5-10</v>
          </cell>
          <cell r="B889" t="str">
            <v>DK-West</v>
          </cell>
          <cell r="G889">
            <v>15</v>
          </cell>
          <cell r="H889">
            <v>19.815059445178335</v>
          </cell>
          <cell r="AK889">
            <v>5.5649999999999995</v>
          </cell>
          <cell r="AL889">
            <v>9.7112114321811926</v>
          </cell>
          <cell r="AN889">
            <v>0</v>
          </cell>
          <cell r="AO889">
            <v>1.5</v>
          </cell>
          <cell r="AP889">
            <v>450</v>
          </cell>
          <cell r="AQ889">
            <v>1.5</v>
          </cell>
          <cell r="BG889" t="b">
            <v>1</v>
          </cell>
          <cell r="BO889" t="b">
            <v>1</v>
          </cell>
          <cell r="CA889" t="b">
            <v>1</v>
          </cell>
          <cell r="CB889" t="b">
            <v>1</v>
          </cell>
          <cell r="CD889" t="b">
            <v>0</v>
          </cell>
          <cell r="CE889" t="b">
            <v>0</v>
          </cell>
          <cell r="CG889" t="b">
            <v>0</v>
          </cell>
          <cell r="CH889" t="b">
            <v>0</v>
          </cell>
          <cell r="CP889" t="str">
            <v>ECGASEND</v>
          </cell>
          <cell r="CT889" t="b">
            <v>0</v>
          </cell>
          <cell r="CV889" t="b">
            <v>0</v>
          </cell>
          <cell r="CX889" t="b">
            <v>0</v>
          </cell>
          <cell r="CZ889" t="b">
            <v>0</v>
          </cell>
          <cell r="DB889" t="b">
            <v>0</v>
          </cell>
          <cell r="DD889" t="b">
            <v>0</v>
          </cell>
          <cell r="DF889" t="b">
            <v>0</v>
          </cell>
          <cell r="DH889" t="b">
            <v>0</v>
          </cell>
          <cell r="DJ889" t="b">
            <v>0</v>
          </cell>
          <cell r="DL889" t="b">
            <v>0</v>
          </cell>
          <cell r="DN889" t="b">
            <v>0</v>
          </cell>
          <cell r="DP889" t="b">
            <v>0</v>
          </cell>
          <cell r="DV889">
            <v>15</v>
          </cell>
          <cell r="DX889">
            <v>15</v>
          </cell>
          <cell r="DZ889">
            <v>15</v>
          </cell>
          <cell r="EB889">
            <v>15</v>
          </cell>
          <cell r="ED889">
            <v>0</v>
          </cell>
          <cell r="EF889">
            <v>0</v>
          </cell>
          <cell r="EJ889">
            <v>19.815059445178335</v>
          </cell>
          <cell r="EL889">
            <v>19.815059445178335</v>
          </cell>
          <cell r="EN889">
            <v>19.815059445178335</v>
          </cell>
          <cell r="EP889">
            <v>19.815059445178335</v>
          </cell>
          <cell r="ER889">
            <v>0</v>
          </cell>
          <cell r="ET889">
            <v>0</v>
          </cell>
          <cell r="EX889">
            <v>0</v>
          </cell>
          <cell r="EZ889">
            <v>0</v>
          </cell>
          <cell r="FD889">
            <v>0</v>
          </cell>
          <cell r="FF889">
            <v>0</v>
          </cell>
        </row>
        <row r="890">
          <cell r="A890" t="str">
            <v>Kombi_DKW5-10</v>
          </cell>
          <cell r="B890" t="str">
            <v>DK-West</v>
          </cell>
          <cell r="G890">
            <v>15</v>
          </cell>
          <cell r="H890">
            <v>19.815059445178335</v>
          </cell>
          <cell r="AK890">
            <v>5.5649999999999995</v>
          </cell>
          <cell r="AL890">
            <v>9.7112114321811926</v>
          </cell>
          <cell r="AN890">
            <v>0</v>
          </cell>
          <cell r="AO890">
            <v>1.5</v>
          </cell>
          <cell r="AP890">
            <v>450</v>
          </cell>
          <cell r="AQ890">
            <v>1.5</v>
          </cell>
          <cell r="BG890" t="b">
            <v>1</v>
          </cell>
          <cell r="BO890" t="b">
            <v>0</v>
          </cell>
          <cell r="CA890" t="b">
            <v>0</v>
          </cell>
          <cell r="CB890" t="b">
            <v>0</v>
          </cell>
          <cell r="CD890" t="b">
            <v>1</v>
          </cell>
          <cell r="CE890" t="b">
            <v>1</v>
          </cell>
          <cell r="CG890" t="b">
            <v>0</v>
          </cell>
          <cell r="CH890" t="b">
            <v>0</v>
          </cell>
          <cell r="CP890" t="str">
            <v>ECGASEND</v>
          </cell>
          <cell r="CT890" t="b">
            <v>1</v>
          </cell>
          <cell r="CV890" t="b">
            <v>1</v>
          </cell>
          <cell r="CX890" t="b">
            <v>1</v>
          </cell>
          <cell r="CZ890" t="b">
            <v>1</v>
          </cell>
          <cell r="DB890" t="b">
            <v>0</v>
          </cell>
          <cell r="DD890" t="b">
            <v>0</v>
          </cell>
          <cell r="DF890" t="b">
            <v>1</v>
          </cell>
          <cell r="DH890" t="b">
            <v>1</v>
          </cell>
          <cell r="DJ890" t="b">
            <v>1</v>
          </cell>
          <cell r="DL890" t="b">
            <v>1</v>
          </cell>
          <cell r="DN890" t="b">
            <v>0</v>
          </cell>
          <cell r="DP890" t="b">
            <v>0</v>
          </cell>
          <cell r="DV890">
            <v>0</v>
          </cell>
          <cell r="DX890">
            <v>0</v>
          </cell>
          <cell r="DZ890">
            <v>0</v>
          </cell>
          <cell r="EB890">
            <v>0</v>
          </cell>
          <cell r="ED890">
            <v>0</v>
          </cell>
          <cell r="EF890">
            <v>0</v>
          </cell>
          <cell r="EJ890">
            <v>0</v>
          </cell>
          <cell r="EL890">
            <v>0</v>
          </cell>
          <cell r="EN890">
            <v>0</v>
          </cell>
          <cell r="EP890">
            <v>0</v>
          </cell>
          <cell r="ER890">
            <v>0</v>
          </cell>
          <cell r="ET890">
            <v>0</v>
          </cell>
          <cell r="EX890">
            <v>15</v>
          </cell>
          <cell r="EZ890">
            <v>19.815059445178335</v>
          </cell>
          <cell r="FD890">
            <v>0</v>
          </cell>
          <cell r="FF890">
            <v>0</v>
          </cell>
        </row>
        <row r="891">
          <cell r="A891" t="str">
            <v>GM_DKW5-10</v>
          </cell>
          <cell r="B891" t="str">
            <v>DK-West</v>
          </cell>
          <cell r="G891">
            <v>174</v>
          </cell>
          <cell r="H891">
            <v>213.49693251533745</v>
          </cell>
          <cell r="AK891">
            <v>69.426000000000002</v>
          </cell>
          <cell r="AL891">
            <v>104.52181113327565</v>
          </cell>
          <cell r="AN891">
            <v>0</v>
          </cell>
          <cell r="AO891">
            <v>17.400000000000002</v>
          </cell>
          <cell r="AP891">
            <v>5220</v>
          </cell>
          <cell r="AQ891">
            <v>17.400000000000002</v>
          </cell>
          <cell r="BG891" t="b">
            <v>1</v>
          </cell>
          <cell r="BO891" t="b">
            <v>0</v>
          </cell>
          <cell r="CA891" t="b">
            <v>0</v>
          </cell>
          <cell r="CB891" t="b">
            <v>0</v>
          </cell>
          <cell r="CD891" t="b">
            <v>0</v>
          </cell>
          <cell r="CE891" t="b">
            <v>0</v>
          </cell>
          <cell r="CG891" t="b">
            <v>0</v>
          </cell>
          <cell r="CH891" t="b">
            <v>0</v>
          </cell>
          <cell r="CP891" t="str">
            <v>ECGASEND</v>
          </cell>
          <cell r="CT891" t="b">
            <v>0</v>
          </cell>
          <cell r="CV891" t="b">
            <v>0</v>
          </cell>
          <cell r="CX891" t="b">
            <v>0</v>
          </cell>
          <cell r="CZ891" t="b">
            <v>0</v>
          </cell>
          <cell r="DB891" t="b">
            <v>0</v>
          </cell>
          <cell r="DD891" t="b">
            <v>0</v>
          </cell>
          <cell r="DF891" t="b">
            <v>0</v>
          </cell>
          <cell r="DH891" t="b">
            <v>0</v>
          </cell>
          <cell r="DJ891" t="b">
            <v>0</v>
          </cell>
          <cell r="DL891" t="b">
            <v>0</v>
          </cell>
          <cell r="DN891" t="b">
            <v>0</v>
          </cell>
          <cell r="DP891" t="b">
            <v>0</v>
          </cell>
          <cell r="DV891">
            <v>0</v>
          </cell>
          <cell r="DX891">
            <v>0</v>
          </cell>
          <cell r="DZ891">
            <v>0</v>
          </cell>
          <cell r="EB891">
            <v>0</v>
          </cell>
          <cell r="ED891">
            <v>0</v>
          </cell>
          <cell r="EF891">
            <v>0</v>
          </cell>
          <cell r="EJ891">
            <v>0</v>
          </cell>
          <cell r="EL891">
            <v>0</v>
          </cell>
          <cell r="EN891">
            <v>0</v>
          </cell>
          <cell r="EP891">
            <v>0</v>
          </cell>
          <cell r="ER891">
            <v>0</v>
          </cell>
          <cell r="ET891">
            <v>0</v>
          </cell>
          <cell r="EX891">
            <v>0</v>
          </cell>
          <cell r="EZ891">
            <v>0</v>
          </cell>
          <cell r="FD891">
            <v>0</v>
          </cell>
          <cell r="FF891">
            <v>0</v>
          </cell>
        </row>
        <row r="892">
          <cell r="A892" t="str">
            <v>GM_DKW5-10</v>
          </cell>
          <cell r="B892" t="str">
            <v>DK-West</v>
          </cell>
          <cell r="G892">
            <v>174</v>
          </cell>
          <cell r="H892">
            <v>213.49693251533745</v>
          </cell>
          <cell r="AK892">
            <v>69.426000000000002</v>
          </cell>
          <cell r="AL892">
            <v>104.52181113327565</v>
          </cell>
          <cell r="AN892">
            <v>0</v>
          </cell>
          <cell r="AO892">
            <v>17.400000000000002</v>
          </cell>
          <cell r="AP892">
            <v>5220</v>
          </cell>
          <cell r="AQ892">
            <v>17.400000000000002</v>
          </cell>
          <cell r="BG892" t="b">
            <v>1</v>
          </cell>
          <cell r="BO892" t="b">
            <v>0</v>
          </cell>
          <cell r="CA892" t="b">
            <v>0</v>
          </cell>
          <cell r="CB892" t="b">
            <v>0</v>
          </cell>
          <cell r="CD892" t="b">
            <v>0</v>
          </cell>
          <cell r="CE892" t="b">
            <v>0</v>
          </cell>
          <cell r="CG892" t="b">
            <v>0</v>
          </cell>
          <cell r="CH892" t="b">
            <v>0</v>
          </cell>
          <cell r="CP892" t="str">
            <v>ECGASEND</v>
          </cell>
          <cell r="CT892" t="b">
            <v>0</v>
          </cell>
          <cell r="CV892" t="b">
            <v>0</v>
          </cell>
          <cell r="CX892" t="b">
            <v>0</v>
          </cell>
          <cell r="CZ892" t="b">
            <v>0</v>
          </cell>
          <cell r="DB892" t="b">
            <v>0</v>
          </cell>
          <cell r="DD892" t="b">
            <v>0</v>
          </cell>
          <cell r="DF892" t="b">
            <v>0</v>
          </cell>
          <cell r="DH892" t="b">
            <v>0</v>
          </cell>
          <cell r="DJ892" t="b">
            <v>0</v>
          </cell>
          <cell r="DL892" t="b">
            <v>0</v>
          </cell>
          <cell r="DN892" t="b">
            <v>0</v>
          </cell>
          <cell r="DP892" t="b">
            <v>0</v>
          </cell>
          <cell r="DV892">
            <v>0</v>
          </cell>
          <cell r="DX892">
            <v>0</v>
          </cell>
          <cell r="DZ892">
            <v>0</v>
          </cell>
          <cell r="EB892">
            <v>0</v>
          </cell>
          <cell r="ED892">
            <v>0</v>
          </cell>
          <cell r="EF892">
            <v>0</v>
          </cell>
          <cell r="EJ892">
            <v>0</v>
          </cell>
          <cell r="EL892">
            <v>0</v>
          </cell>
          <cell r="EN892">
            <v>0</v>
          </cell>
          <cell r="EP892">
            <v>0</v>
          </cell>
          <cell r="ER892">
            <v>0</v>
          </cell>
          <cell r="ET892">
            <v>0</v>
          </cell>
          <cell r="EX892">
            <v>0</v>
          </cell>
          <cell r="EZ892">
            <v>0</v>
          </cell>
          <cell r="FD892">
            <v>0</v>
          </cell>
          <cell r="FF892">
            <v>0</v>
          </cell>
        </row>
        <row r="893">
          <cell r="A893" t="str">
            <v>GM_DKW5-10</v>
          </cell>
          <cell r="B893" t="str">
            <v>DK-West</v>
          </cell>
          <cell r="G893">
            <v>174</v>
          </cell>
          <cell r="H893">
            <v>213.49693251533745</v>
          </cell>
          <cell r="AK893">
            <v>69.426000000000002</v>
          </cell>
          <cell r="AL893">
            <v>104.52181113327565</v>
          </cell>
          <cell r="AN893">
            <v>0</v>
          </cell>
          <cell r="AO893">
            <v>17.400000000000002</v>
          </cell>
          <cell r="AP893">
            <v>5220</v>
          </cell>
          <cell r="AQ893">
            <v>17.400000000000002</v>
          </cell>
          <cell r="BG893" t="b">
            <v>1</v>
          </cell>
          <cell r="BO893" t="b">
            <v>1</v>
          </cell>
          <cell r="CA893" t="b">
            <v>1</v>
          </cell>
          <cell r="CB893" t="b">
            <v>1</v>
          </cell>
          <cell r="CD893" t="b">
            <v>0</v>
          </cell>
          <cell r="CE893" t="b">
            <v>0</v>
          </cell>
          <cell r="CG893" t="b">
            <v>0</v>
          </cell>
          <cell r="CH893" t="b">
            <v>0</v>
          </cell>
          <cell r="CP893" t="str">
            <v>ECGASEND</v>
          </cell>
          <cell r="CT893" t="b">
            <v>0</v>
          </cell>
          <cell r="CV893" t="b">
            <v>0</v>
          </cell>
          <cell r="CX893" t="b">
            <v>0</v>
          </cell>
          <cell r="CZ893" t="b">
            <v>0</v>
          </cell>
          <cell r="DB893" t="b">
            <v>0</v>
          </cell>
          <cell r="DD893" t="b">
            <v>0</v>
          </cell>
          <cell r="DF893" t="b">
            <v>0</v>
          </cell>
          <cell r="DH893" t="b">
            <v>0</v>
          </cell>
          <cell r="DJ893" t="b">
            <v>0</v>
          </cell>
          <cell r="DL893" t="b">
            <v>0</v>
          </cell>
          <cell r="DN893" t="b">
            <v>0</v>
          </cell>
          <cell r="DP893" t="b">
            <v>0</v>
          </cell>
          <cell r="DV893">
            <v>174</v>
          </cell>
          <cell r="DX893">
            <v>174</v>
          </cell>
          <cell r="DZ893">
            <v>174</v>
          </cell>
          <cell r="EB893">
            <v>174</v>
          </cell>
          <cell r="ED893">
            <v>0</v>
          </cell>
          <cell r="EF893">
            <v>0</v>
          </cell>
          <cell r="EJ893">
            <v>213.49693251533745</v>
          </cell>
          <cell r="EL893">
            <v>213.49693251533745</v>
          </cell>
          <cell r="EN893">
            <v>213.49693251533745</v>
          </cell>
          <cell r="EP893">
            <v>213.49693251533745</v>
          </cell>
          <cell r="ER893">
            <v>0</v>
          </cell>
          <cell r="ET893">
            <v>0</v>
          </cell>
          <cell r="EX893">
            <v>0</v>
          </cell>
          <cell r="EZ893">
            <v>0</v>
          </cell>
          <cell r="FD893">
            <v>0</v>
          </cell>
          <cell r="FF893">
            <v>0</v>
          </cell>
        </row>
        <row r="894">
          <cell r="A894" t="str">
            <v>GM_DKW5-10</v>
          </cell>
          <cell r="B894" t="str">
            <v>DK-West</v>
          </cell>
          <cell r="G894">
            <v>174</v>
          </cell>
          <cell r="H894">
            <v>213.49693251533745</v>
          </cell>
          <cell r="AK894">
            <v>69.426000000000002</v>
          </cell>
          <cell r="AL894">
            <v>104.52181113327565</v>
          </cell>
          <cell r="AN894">
            <v>0</v>
          </cell>
          <cell r="AO894">
            <v>17.400000000000002</v>
          </cell>
          <cell r="AP894">
            <v>5220</v>
          </cell>
          <cell r="AQ894">
            <v>17.400000000000002</v>
          </cell>
          <cell r="BG894" t="b">
            <v>1</v>
          </cell>
          <cell r="BO894" t="b">
            <v>0</v>
          </cell>
          <cell r="CA894" t="b">
            <v>0</v>
          </cell>
          <cell r="CB894" t="b">
            <v>0</v>
          </cell>
          <cell r="CD894" t="b">
            <v>1</v>
          </cell>
          <cell r="CE894" t="b">
            <v>1</v>
          </cell>
          <cell r="CG894" t="b">
            <v>0</v>
          </cell>
          <cell r="CH894" t="b">
            <v>0</v>
          </cell>
          <cell r="CP894" t="str">
            <v>ECGASEND</v>
          </cell>
          <cell r="CT894" t="b">
            <v>1</v>
          </cell>
          <cell r="CV894" t="b">
            <v>1</v>
          </cell>
          <cell r="CX894" t="b">
            <v>1</v>
          </cell>
          <cell r="CZ894" t="b">
            <v>1</v>
          </cell>
          <cell r="DB894" t="b">
            <v>0</v>
          </cell>
          <cell r="DD894" t="b">
            <v>0</v>
          </cell>
          <cell r="DF894" t="b">
            <v>1</v>
          </cell>
          <cell r="DH894" t="b">
            <v>1</v>
          </cell>
          <cell r="DJ894" t="b">
            <v>1</v>
          </cell>
          <cell r="DL894" t="b">
            <v>1</v>
          </cell>
          <cell r="DN894" t="b">
            <v>0</v>
          </cell>
          <cell r="DP894" t="b">
            <v>0</v>
          </cell>
          <cell r="DV894">
            <v>0</v>
          </cell>
          <cell r="DX894">
            <v>0</v>
          </cell>
          <cell r="DZ894">
            <v>0</v>
          </cell>
          <cell r="EB894">
            <v>0</v>
          </cell>
          <cell r="ED894">
            <v>0</v>
          </cell>
          <cell r="EF894">
            <v>0</v>
          </cell>
          <cell r="EJ894">
            <v>0</v>
          </cell>
          <cell r="EL894">
            <v>0</v>
          </cell>
          <cell r="EN894">
            <v>0</v>
          </cell>
          <cell r="EP894">
            <v>0</v>
          </cell>
          <cell r="ER894">
            <v>0</v>
          </cell>
          <cell r="ET894">
            <v>0</v>
          </cell>
          <cell r="EX894">
            <v>174</v>
          </cell>
          <cell r="EZ894">
            <v>213.49693251533745</v>
          </cell>
          <cell r="FD894">
            <v>0</v>
          </cell>
          <cell r="FF894">
            <v>0</v>
          </cell>
        </row>
        <row r="895">
          <cell r="A895" t="str">
            <v>Kedler_DKW5-10_NG</v>
          </cell>
          <cell r="B895" t="str">
            <v>DK-West</v>
          </cell>
          <cell r="G895">
            <v>0</v>
          </cell>
          <cell r="H895">
            <v>419</v>
          </cell>
          <cell r="AK895">
            <v>0</v>
          </cell>
          <cell r="AL895">
            <v>419.83800000000002</v>
          </cell>
          <cell r="AN895">
            <v>0</v>
          </cell>
          <cell r="AO895">
            <v>0</v>
          </cell>
          <cell r="AP895">
            <v>4525.2000000000007</v>
          </cell>
          <cell r="AQ895">
            <v>0</v>
          </cell>
          <cell r="BG895" t="b">
            <v>1</v>
          </cell>
          <cell r="BO895" t="b">
            <v>0</v>
          </cell>
          <cell r="CA895" t="b">
            <v>0</v>
          </cell>
          <cell r="CB895" t="b">
            <v>0</v>
          </cell>
          <cell r="CD895" t="b">
            <v>0</v>
          </cell>
          <cell r="CE895" t="b">
            <v>0</v>
          </cell>
          <cell r="CG895" t="b">
            <v>0</v>
          </cell>
          <cell r="CH895" t="b">
            <v>0</v>
          </cell>
          <cell r="CP895" t="str">
            <v>EHGASBOD</v>
          </cell>
          <cell r="CT895" t="b">
            <v>0</v>
          </cell>
          <cell r="CV895" t="b">
            <v>0</v>
          </cell>
          <cell r="CX895" t="b">
            <v>0</v>
          </cell>
          <cell r="CZ895" t="b">
            <v>0</v>
          </cell>
          <cell r="DB895" t="b">
            <v>0</v>
          </cell>
          <cell r="DD895" t="b">
            <v>0</v>
          </cell>
          <cell r="DF895" t="b">
            <v>0</v>
          </cell>
          <cell r="DH895" t="b">
            <v>0</v>
          </cell>
          <cell r="DJ895" t="b">
            <v>0</v>
          </cell>
          <cell r="DL895" t="b">
            <v>0</v>
          </cell>
          <cell r="DN895" t="b">
            <v>0</v>
          </cell>
          <cell r="DP895" t="b">
            <v>0</v>
          </cell>
          <cell r="DV895">
            <v>0</v>
          </cell>
          <cell r="DX895">
            <v>0</v>
          </cell>
          <cell r="DZ895">
            <v>0</v>
          </cell>
          <cell r="EB895">
            <v>0</v>
          </cell>
          <cell r="ED895">
            <v>0</v>
          </cell>
          <cell r="EF895">
            <v>0</v>
          </cell>
          <cell r="EJ895">
            <v>0</v>
          </cell>
          <cell r="EL895">
            <v>0</v>
          </cell>
          <cell r="EN895">
            <v>0</v>
          </cell>
          <cell r="EP895">
            <v>0</v>
          </cell>
          <cell r="ER895">
            <v>0</v>
          </cell>
          <cell r="ET895">
            <v>0</v>
          </cell>
          <cell r="EX895">
            <v>0</v>
          </cell>
          <cell r="EZ895">
            <v>0</v>
          </cell>
          <cell r="FD895">
            <v>0</v>
          </cell>
          <cell r="FF895">
            <v>0</v>
          </cell>
        </row>
        <row r="896">
          <cell r="A896" t="str">
            <v>Kedler_DKW5-10_NG</v>
          </cell>
          <cell r="B896" t="str">
            <v>DK-West</v>
          </cell>
          <cell r="G896">
            <v>0</v>
          </cell>
          <cell r="H896">
            <v>419</v>
          </cell>
          <cell r="AK896">
            <v>0</v>
          </cell>
          <cell r="AL896">
            <v>419.83800000000002</v>
          </cell>
          <cell r="AN896">
            <v>0</v>
          </cell>
          <cell r="AO896">
            <v>0</v>
          </cell>
          <cell r="AP896">
            <v>4525.2000000000007</v>
          </cell>
          <cell r="AQ896">
            <v>0</v>
          </cell>
          <cell r="BG896" t="b">
            <v>1</v>
          </cell>
          <cell r="BO896" t="b">
            <v>0</v>
          </cell>
          <cell r="CA896" t="b">
            <v>0</v>
          </cell>
          <cell r="CB896" t="b">
            <v>0</v>
          </cell>
          <cell r="CD896" t="b">
            <v>0</v>
          </cell>
          <cell r="CE896" t="b">
            <v>0</v>
          </cell>
          <cell r="CG896" t="b">
            <v>0</v>
          </cell>
          <cell r="CH896" t="b">
            <v>0</v>
          </cell>
          <cell r="CP896" t="str">
            <v>EHGASBOD</v>
          </cell>
          <cell r="CT896" t="b">
            <v>0</v>
          </cell>
          <cell r="CV896" t="b">
            <v>0</v>
          </cell>
          <cell r="CX896" t="b">
            <v>0</v>
          </cell>
          <cell r="CZ896" t="b">
            <v>0</v>
          </cell>
          <cell r="DB896" t="b">
            <v>0</v>
          </cell>
          <cell r="DD896" t="b">
            <v>0</v>
          </cell>
          <cell r="DF896" t="b">
            <v>0</v>
          </cell>
          <cell r="DH896" t="b">
            <v>0</v>
          </cell>
          <cell r="DJ896" t="b">
            <v>0</v>
          </cell>
          <cell r="DL896" t="b">
            <v>0</v>
          </cell>
          <cell r="DN896" t="b">
            <v>0</v>
          </cell>
          <cell r="DP896" t="b">
            <v>0</v>
          </cell>
          <cell r="DV896">
            <v>0</v>
          </cell>
          <cell r="DX896">
            <v>0</v>
          </cell>
          <cell r="DZ896">
            <v>0</v>
          </cell>
          <cell r="EB896">
            <v>0</v>
          </cell>
          <cell r="ED896">
            <v>0</v>
          </cell>
          <cell r="EF896">
            <v>0</v>
          </cell>
          <cell r="EJ896">
            <v>0</v>
          </cell>
          <cell r="EL896">
            <v>0</v>
          </cell>
          <cell r="EN896">
            <v>0</v>
          </cell>
          <cell r="EP896">
            <v>0</v>
          </cell>
          <cell r="ER896">
            <v>0</v>
          </cell>
          <cell r="ET896">
            <v>0</v>
          </cell>
          <cell r="EX896">
            <v>0</v>
          </cell>
          <cell r="EZ896">
            <v>0</v>
          </cell>
          <cell r="FD896">
            <v>0</v>
          </cell>
          <cell r="FF896">
            <v>0</v>
          </cell>
        </row>
        <row r="897">
          <cell r="A897" t="str">
            <v>Kedler_DKW5-10_NG</v>
          </cell>
          <cell r="B897" t="str">
            <v>DK-West</v>
          </cell>
          <cell r="G897">
            <v>0</v>
          </cell>
          <cell r="H897">
            <v>419</v>
          </cell>
          <cell r="AK897">
            <v>0</v>
          </cell>
          <cell r="AL897">
            <v>419.83800000000002</v>
          </cell>
          <cell r="AN897">
            <v>0</v>
          </cell>
          <cell r="AO897">
            <v>0</v>
          </cell>
          <cell r="AP897">
            <v>4525.2000000000007</v>
          </cell>
          <cell r="AQ897">
            <v>0</v>
          </cell>
          <cell r="BG897" t="b">
            <v>1</v>
          </cell>
          <cell r="BO897" t="b">
            <v>1</v>
          </cell>
          <cell r="CA897" t="b">
            <v>0</v>
          </cell>
          <cell r="CB897" t="b">
            <v>1</v>
          </cell>
          <cell r="CD897" t="b">
            <v>0</v>
          </cell>
          <cell r="CE897" t="b">
            <v>0</v>
          </cell>
          <cell r="CG897" t="b">
            <v>0</v>
          </cell>
          <cell r="CH897" t="b">
            <v>0</v>
          </cell>
          <cell r="CP897" t="str">
            <v>EHGASBOD</v>
          </cell>
          <cell r="CT897" t="b">
            <v>0</v>
          </cell>
          <cell r="CV897" t="b">
            <v>0</v>
          </cell>
          <cell r="CX897" t="b">
            <v>0</v>
          </cell>
          <cell r="CZ897" t="b">
            <v>0</v>
          </cell>
          <cell r="DB897" t="b">
            <v>0</v>
          </cell>
          <cell r="DD897" t="b">
            <v>0</v>
          </cell>
          <cell r="DF897" t="b">
            <v>1</v>
          </cell>
          <cell r="DH897" t="b">
            <v>1</v>
          </cell>
          <cell r="DJ897" t="b">
            <v>1</v>
          </cell>
          <cell r="DL897" t="b">
            <v>1</v>
          </cell>
          <cell r="DN897" t="b">
            <v>0</v>
          </cell>
          <cell r="DP897" t="b">
            <v>0</v>
          </cell>
          <cell r="DV897">
            <v>0</v>
          </cell>
          <cell r="DX897">
            <v>0</v>
          </cell>
          <cell r="DZ897">
            <v>0</v>
          </cell>
          <cell r="EB897">
            <v>0</v>
          </cell>
          <cell r="ED897">
            <v>0</v>
          </cell>
          <cell r="EF897">
            <v>0</v>
          </cell>
          <cell r="EJ897">
            <v>419</v>
          </cell>
          <cell r="EL897">
            <v>419</v>
          </cell>
          <cell r="EN897">
            <v>419</v>
          </cell>
          <cell r="EP897">
            <v>419</v>
          </cell>
          <cell r="ER897">
            <v>0</v>
          </cell>
          <cell r="ET897">
            <v>0</v>
          </cell>
          <cell r="EX897">
            <v>0</v>
          </cell>
          <cell r="EZ897">
            <v>0</v>
          </cell>
          <cell r="FD897">
            <v>0</v>
          </cell>
          <cell r="FF897">
            <v>0</v>
          </cell>
        </row>
        <row r="898">
          <cell r="A898" t="str">
            <v>Kedler_DKW5-10_Bio</v>
          </cell>
          <cell r="B898" t="str">
            <v>DK-West</v>
          </cell>
          <cell r="G898">
            <v>0</v>
          </cell>
          <cell r="H898">
            <v>23</v>
          </cell>
          <cell r="AK898">
            <v>0</v>
          </cell>
          <cell r="AL898">
            <v>20.378</v>
          </cell>
          <cell r="AN898">
            <v>0</v>
          </cell>
          <cell r="AO898">
            <v>0.23000000000000004</v>
          </cell>
          <cell r="AP898">
            <v>575.24210526315801</v>
          </cell>
          <cell r="AQ898">
            <v>1.1500000000000001</v>
          </cell>
          <cell r="BG898" t="b">
            <v>1</v>
          </cell>
          <cell r="BO898" t="b">
            <v>1</v>
          </cell>
          <cell r="CA898" t="b">
            <v>0</v>
          </cell>
          <cell r="CB898" t="b">
            <v>1</v>
          </cell>
          <cell r="CD898" t="b">
            <v>0</v>
          </cell>
          <cell r="CE898" t="b">
            <v>0</v>
          </cell>
          <cell r="CG898" t="b">
            <v>0</v>
          </cell>
          <cell r="CH898" t="b">
            <v>0</v>
          </cell>
          <cell r="CP898" t="str">
            <v>EHWOOBOD</v>
          </cell>
          <cell r="CT898" t="b">
            <v>0</v>
          </cell>
          <cell r="CV898" t="b">
            <v>0</v>
          </cell>
          <cell r="CX898" t="b">
            <v>0</v>
          </cell>
          <cell r="CZ898" t="b">
            <v>0</v>
          </cell>
          <cell r="DB898" t="b">
            <v>0</v>
          </cell>
          <cell r="DD898" t="b">
            <v>0</v>
          </cell>
          <cell r="DF898" t="b">
            <v>1</v>
          </cell>
          <cell r="DH898" t="b">
            <v>1</v>
          </cell>
          <cell r="DJ898" t="b">
            <v>1</v>
          </cell>
          <cell r="DL898" t="b">
            <v>1</v>
          </cell>
          <cell r="DN898" t="b">
            <v>0</v>
          </cell>
          <cell r="DP898" t="b">
            <v>0</v>
          </cell>
          <cell r="DV898">
            <v>0</v>
          </cell>
          <cell r="DX898">
            <v>0</v>
          </cell>
          <cell r="DZ898">
            <v>0</v>
          </cell>
          <cell r="EB898">
            <v>0</v>
          </cell>
          <cell r="ED898">
            <v>0</v>
          </cell>
          <cell r="EF898">
            <v>0</v>
          </cell>
          <cell r="EJ898">
            <v>23</v>
          </cell>
          <cell r="EL898">
            <v>23</v>
          </cell>
          <cell r="EN898">
            <v>23</v>
          </cell>
          <cell r="EP898">
            <v>23</v>
          </cell>
          <cell r="ER898">
            <v>0</v>
          </cell>
          <cell r="ET898">
            <v>0</v>
          </cell>
          <cell r="EX898">
            <v>0</v>
          </cell>
          <cell r="EZ898">
            <v>0</v>
          </cell>
          <cell r="FD898">
            <v>0</v>
          </cell>
          <cell r="FF898">
            <v>0</v>
          </cell>
        </row>
        <row r="899">
          <cell r="A899" t="str">
            <v>OVV_DKW5-10</v>
          </cell>
          <cell r="B899" t="str">
            <v>DK-West</v>
          </cell>
          <cell r="G899">
            <v>0</v>
          </cell>
          <cell r="H899">
            <v>2</v>
          </cell>
          <cell r="N899">
            <v>11.667464117575319</v>
          </cell>
          <cell r="AK899">
            <v>0</v>
          </cell>
          <cell r="AL899">
            <v>0</v>
          </cell>
          <cell r="AN899">
            <v>0</v>
          </cell>
          <cell r="AO899">
            <v>0</v>
          </cell>
          <cell r="AP899">
            <v>0</v>
          </cell>
          <cell r="AQ899">
            <v>0</v>
          </cell>
          <cell r="BG899" t="b">
            <v>0</v>
          </cell>
          <cell r="BO899" t="b">
            <v>0</v>
          </cell>
          <cell r="CA899" t="b">
            <v>0</v>
          </cell>
          <cell r="CB899" t="b">
            <v>0</v>
          </cell>
          <cell r="CD899" t="b">
            <v>0</v>
          </cell>
          <cell r="CE899" t="b">
            <v>0</v>
          </cell>
          <cell r="CG899" t="b">
            <v>0</v>
          </cell>
          <cell r="CH899" t="b">
            <v>0</v>
          </cell>
          <cell r="CP899">
            <v>0</v>
          </cell>
          <cell r="CT899" t="b">
            <v>0</v>
          </cell>
          <cell r="CV899" t="b">
            <v>0</v>
          </cell>
          <cell r="CX899" t="b">
            <v>0</v>
          </cell>
          <cell r="CZ899" t="b">
            <v>0</v>
          </cell>
          <cell r="DB899" t="b">
            <v>0</v>
          </cell>
          <cell r="DD899" t="b">
            <v>0</v>
          </cell>
          <cell r="DF899" t="b">
            <v>0</v>
          </cell>
          <cell r="DH899" t="b">
            <v>0</v>
          </cell>
          <cell r="DJ899" t="b">
            <v>0</v>
          </cell>
          <cell r="DL899" t="b">
            <v>0</v>
          </cell>
          <cell r="DN899" t="b">
            <v>0</v>
          </cell>
          <cell r="DP899" t="b">
            <v>0</v>
          </cell>
          <cell r="DV899">
            <v>0</v>
          </cell>
          <cell r="DX899">
            <v>0</v>
          </cell>
          <cell r="DZ899">
            <v>0</v>
          </cell>
          <cell r="EB899">
            <v>0</v>
          </cell>
          <cell r="ED899">
            <v>0</v>
          </cell>
          <cell r="EF899">
            <v>0</v>
          </cell>
          <cell r="EJ899">
            <v>0</v>
          </cell>
          <cell r="EL899">
            <v>0</v>
          </cell>
          <cell r="EN899">
            <v>0</v>
          </cell>
          <cell r="EP899">
            <v>0</v>
          </cell>
          <cell r="ER899">
            <v>0</v>
          </cell>
          <cell r="ET899">
            <v>0</v>
          </cell>
          <cell r="EX899">
            <v>0</v>
          </cell>
          <cell r="EZ899">
            <v>0</v>
          </cell>
          <cell r="FD899">
            <v>0</v>
          </cell>
          <cell r="FF899">
            <v>0</v>
          </cell>
        </row>
        <row r="900">
          <cell r="A900" t="str">
            <v>Elkedler_DKW5-10_2013</v>
          </cell>
          <cell r="B900" t="str">
            <v>DK-West</v>
          </cell>
          <cell r="G900">
            <v>-114</v>
          </cell>
          <cell r="H900">
            <v>114</v>
          </cell>
          <cell r="AK900">
            <v>-114</v>
          </cell>
          <cell r="AL900">
            <v>0</v>
          </cell>
          <cell r="AN900">
            <v>0</v>
          </cell>
          <cell r="AO900">
            <v>0</v>
          </cell>
          <cell r="AP900">
            <v>0</v>
          </cell>
          <cell r="AQ900">
            <v>0</v>
          </cell>
          <cell r="BG900" t="b">
            <v>0</v>
          </cell>
          <cell r="BO900" t="b">
            <v>0</v>
          </cell>
          <cell r="CA900" t="b">
            <v>0</v>
          </cell>
          <cell r="CB900" t="b">
            <v>0</v>
          </cell>
          <cell r="CD900" t="b">
            <v>0</v>
          </cell>
          <cell r="CE900" t="b">
            <v>0</v>
          </cell>
          <cell r="CG900" t="b">
            <v>0</v>
          </cell>
          <cell r="CH900" t="b">
            <v>0</v>
          </cell>
          <cell r="CP900">
            <v>0</v>
          </cell>
          <cell r="CT900" t="b">
            <v>0</v>
          </cell>
          <cell r="CV900" t="b">
            <v>0</v>
          </cell>
          <cell r="CX900" t="b">
            <v>0</v>
          </cell>
          <cell r="CZ900" t="b">
            <v>0</v>
          </cell>
          <cell r="DB900" t="b">
            <v>0</v>
          </cell>
          <cell r="DD900" t="b">
            <v>0</v>
          </cell>
          <cell r="DF900" t="b">
            <v>0</v>
          </cell>
          <cell r="DH900" t="b">
            <v>0</v>
          </cell>
          <cell r="DJ900" t="b">
            <v>0</v>
          </cell>
          <cell r="DL900" t="b">
            <v>0</v>
          </cell>
          <cell r="DN900" t="b">
            <v>0</v>
          </cell>
          <cell r="DP900" t="b">
            <v>0</v>
          </cell>
          <cell r="DV900">
            <v>0</v>
          </cell>
          <cell r="DX900">
            <v>0</v>
          </cell>
          <cell r="DZ900">
            <v>0</v>
          </cell>
          <cell r="EB900">
            <v>0</v>
          </cell>
          <cell r="ED900">
            <v>0</v>
          </cell>
          <cell r="EF900">
            <v>0</v>
          </cell>
          <cell r="EJ900">
            <v>0</v>
          </cell>
          <cell r="EL900">
            <v>0</v>
          </cell>
          <cell r="EN900">
            <v>0</v>
          </cell>
          <cell r="EP900">
            <v>0</v>
          </cell>
          <cell r="ER900">
            <v>0</v>
          </cell>
          <cell r="ET900">
            <v>0</v>
          </cell>
          <cell r="EX900">
            <v>0</v>
          </cell>
          <cell r="EZ900">
            <v>0</v>
          </cell>
          <cell r="FD900">
            <v>0</v>
          </cell>
          <cell r="FF900">
            <v>0</v>
          </cell>
        </row>
        <row r="901">
          <cell r="A901" t="str">
            <v>Elkedler_DKW5-10_2014</v>
          </cell>
          <cell r="B901" t="str">
            <v>DK-West</v>
          </cell>
          <cell r="G901">
            <v>-3.5</v>
          </cell>
          <cell r="H901">
            <v>3.5</v>
          </cell>
          <cell r="AK901">
            <v>-3.5</v>
          </cell>
          <cell r="AL901">
            <v>0</v>
          </cell>
          <cell r="AN901">
            <v>0</v>
          </cell>
          <cell r="AO901">
            <v>0</v>
          </cell>
          <cell r="AP901">
            <v>0</v>
          </cell>
          <cell r="AQ901">
            <v>0</v>
          </cell>
          <cell r="BG901" t="b">
            <v>0</v>
          </cell>
          <cell r="BO901" t="b">
            <v>0</v>
          </cell>
          <cell r="CA901" t="b">
            <v>0</v>
          </cell>
          <cell r="CB901" t="b">
            <v>0</v>
          </cell>
          <cell r="CD901" t="b">
            <v>0</v>
          </cell>
          <cell r="CE901" t="b">
            <v>0</v>
          </cell>
          <cell r="CG901" t="b">
            <v>0</v>
          </cell>
          <cell r="CH901" t="b">
            <v>0</v>
          </cell>
          <cell r="CP901">
            <v>0</v>
          </cell>
          <cell r="CT901" t="b">
            <v>0</v>
          </cell>
          <cell r="CV901" t="b">
            <v>0</v>
          </cell>
          <cell r="CX901" t="b">
            <v>0</v>
          </cell>
          <cell r="CZ901" t="b">
            <v>0</v>
          </cell>
          <cell r="DB901" t="b">
            <v>0</v>
          </cell>
          <cell r="DD901" t="b">
            <v>0</v>
          </cell>
          <cell r="DF901" t="b">
            <v>0</v>
          </cell>
          <cell r="DH901" t="b">
            <v>0</v>
          </cell>
          <cell r="DJ901" t="b">
            <v>0</v>
          </cell>
          <cell r="DL901" t="b">
            <v>0</v>
          </cell>
          <cell r="DN901" t="b">
            <v>0</v>
          </cell>
          <cell r="DP901" t="b">
            <v>0</v>
          </cell>
          <cell r="DV901">
            <v>0</v>
          </cell>
          <cell r="DX901">
            <v>0</v>
          </cell>
          <cell r="DZ901">
            <v>0</v>
          </cell>
          <cell r="EB901">
            <v>0</v>
          </cell>
          <cell r="ED901">
            <v>0</v>
          </cell>
          <cell r="EF901">
            <v>0</v>
          </cell>
          <cell r="EJ901">
            <v>0</v>
          </cell>
          <cell r="EL901">
            <v>0</v>
          </cell>
          <cell r="EN901">
            <v>0</v>
          </cell>
          <cell r="EP901">
            <v>0</v>
          </cell>
          <cell r="ER901">
            <v>0</v>
          </cell>
          <cell r="ET901">
            <v>0</v>
          </cell>
          <cell r="EX901">
            <v>0</v>
          </cell>
          <cell r="EZ901">
            <v>0</v>
          </cell>
          <cell r="FD901">
            <v>0</v>
          </cell>
          <cell r="FF901">
            <v>0</v>
          </cell>
        </row>
        <row r="902">
          <cell r="A902" t="str">
            <v>Elkedler_DKW5-10_2015</v>
          </cell>
          <cell r="B902" t="str">
            <v>DK-West</v>
          </cell>
          <cell r="G902">
            <v>-3.5</v>
          </cell>
          <cell r="H902">
            <v>3.5</v>
          </cell>
          <cell r="AK902">
            <v>-3.5</v>
          </cell>
          <cell r="AL902">
            <v>0</v>
          </cell>
          <cell r="AN902">
            <v>0</v>
          </cell>
          <cell r="AO902">
            <v>0</v>
          </cell>
          <cell r="AP902">
            <v>0</v>
          </cell>
          <cell r="AQ902">
            <v>0</v>
          </cell>
          <cell r="BG902" t="b">
            <v>0</v>
          </cell>
          <cell r="BO902" t="b">
            <v>0</v>
          </cell>
          <cell r="CA902" t="b">
            <v>0</v>
          </cell>
          <cell r="CB902" t="b">
            <v>0</v>
          </cell>
          <cell r="CD902" t="b">
            <v>0</v>
          </cell>
          <cell r="CE902" t="b">
            <v>0</v>
          </cell>
          <cell r="CG902" t="b">
            <v>0</v>
          </cell>
          <cell r="CH902" t="b">
            <v>0</v>
          </cell>
          <cell r="CP902">
            <v>0</v>
          </cell>
          <cell r="CT902" t="b">
            <v>0</v>
          </cell>
          <cell r="CV902" t="b">
            <v>0</v>
          </cell>
          <cell r="CX902" t="b">
            <v>0</v>
          </cell>
          <cell r="CZ902" t="b">
            <v>0</v>
          </cell>
          <cell r="DB902" t="b">
            <v>0</v>
          </cell>
          <cell r="DD902" t="b">
            <v>0</v>
          </cell>
          <cell r="DF902" t="b">
            <v>0</v>
          </cell>
          <cell r="DH902" t="b">
            <v>0</v>
          </cell>
          <cell r="DJ902" t="b">
            <v>0</v>
          </cell>
          <cell r="DL902" t="b">
            <v>0</v>
          </cell>
          <cell r="DN902" t="b">
            <v>0</v>
          </cell>
          <cell r="DP902" t="b">
            <v>0</v>
          </cell>
          <cell r="DV902">
            <v>0</v>
          </cell>
          <cell r="DX902">
            <v>0</v>
          </cell>
          <cell r="DZ902">
            <v>0</v>
          </cell>
          <cell r="EB902">
            <v>0</v>
          </cell>
          <cell r="ED902">
            <v>0</v>
          </cell>
          <cell r="EF902">
            <v>0</v>
          </cell>
          <cell r="EJ902">
            <v>0</v>
          </cell>
          <cell r="EL902">
            <v>0</v>
          </cell>
          <cell r="EN902">
            <v>0</v>
          </cell>
          <cell r="EP902">
            <v>0</v>
          </cell>
          <cell r="ER902">
            <v>0</v>
          </cell>
          <cell r="ET902">
            <v>0</v>
          </cell>
          <cell r="EX902">
            <v>0</v>
          </cell>
          <cell r="EZ902">
            <v>0</v>
          </cell>
          <cell r="FD902">
            <v>0</v>
          </cell>
          <cell r="FF902">
            <v>0</v>
          </cell>
        </row>
        <row r="903">
          <cell r="A903" t="str">
            <v>Elkedler_DKW5-10_2016</v>
          </cell>
          <cell r="B903" t="str">
            <v>DK-West</v>
          </cell>
          <cell r="G903">
            <v>-3.5</v>
          </cell>
          <cell r="H903">
            <v>3.5</v>
          </cell>
          <cell r="AK903">
            <v>-3.5</v>
          </cell>
          <cell r="AL903">
            <v>0</v>
          </cell>
          <cell r="AN903">
            <v>0</v>
          </cell>
          <cell r="AO903">
            <v>0</v>
          </cell>
          <cell r="AP903">
            <v>0</v>
          </cell>
          <cell r="AQ903">
            <v>0</v>
          </cell>
          <cell r="BG903" t="b">
            <v>0</v>
          </cell>
          <cell r="BO903" t="b">
            <v>0</v>
          </cell>
          <cell r="CA903" t="b">
            <v>0</v>
          </cell>
          <cell r="CB903" t="b">
            <v>0</v>
          </cell>
          <cell r="CD903" t="b">
            <v>0</v>
          </cell>
          <cell r="CE903" t="b">
            <v>0</v>
          </cell>
          <cell r="CG903" t="b">
            <v>0</v>
          </cell>
          <cell r="CH903" t="b">
            <v>0</v>
          </cell>
          <cell r="CP903">
            <v>0</v>
          </cell>
          <cell r="CT903" t="b">
            <v>0</v>
          </cell>
          <cell r="CV903" t="b">
            <v>0</v>
          </cell>
          <cell r="CX903" t="b">
            <v>0</v>
          </cell>
          <cell r="CZ903" t="b">
            <v>0</v>
          </cell>
          <cell r="DB903" t="b">
            <v>0</v>
          </cell>
          <cell r="DD903" t="b">
            <v>0</v>
          </cell>
          <cell r="DF903" t="b">
            <v>0</v>
          </cell>
          <cell r="DH903" t="b">
            <v>0</v>
          </cell>
          <cell r="DJ903" t="b">
            <v>0</v>
          </cell>
          <cell r="DL903" t="b">
            <v>0</v>
          </cell>
          <cell r="DN903" t="b">
            <v>0</v>
          </cell>
          <cell r="DP903" t="b">
            <v>0</v>
          </cell>
          <cell r="DV903">
            <v>0</v>
          </cell>
          <cell r="DX903">
            <v>0</v>
          </cell>
          <cell r="DZ903">
            <v>0</v>
          </cell>
          <cell r="EB903">
            <v>0</v>
          </cell>
          <cell r="ED903">
            <v>0</v>
          </cell>
          <cell r="EF903">
            <v>0</v>
          </cell>
          <cell r="EJ903">
            <v>0</v>
          </cell>
          <cell r="EL903">
            <v>0</v>
          </cell>
          <cell r="EN903">
            <v>0</v>
          </cell>
          <cell r="EP903">
            <v>0</v>
          </cell>
          <cell r="ER903">
            <v>0</v>
          </cell>
          <cell r="ET903">
            <v>0</v>
          </cell>
          <cell r="EX903">
            <v>0</v>
          </cell>
          <cell r="EZ903">
            <v>0</v>
          </cell>
          <cell r="FD903">
            <v>0</v>
          </cell>
          <cell r="FF903">
            <v>0</v>
          </cell>
        </row>
        <row r="904">
          <cell r="A904" t="str">
            <v>Elkedler_DKW5-10_2017</v>
          </cell>
          <cell r="B904" t="str">
            <v>DK-West</v>
          </cell>
          <cell r="G904">
            <v>-3.5</v>
          </cell>
          <cell r="H904">
            <v>3.5</v>
          </cell>
          <cell r="AK904">
            <v>-3.5</v>
          </cell>
          <cell r="AL904">
            <v>0</v>
          </cell>
          <cell r="AN904">
            <v>0</v>
          </cell>
          <cell r="AO904">
            <v>0</v>
          </cell>
          <cell r="AP904">
            <v>0</v>
          </cell>
          <cell r="AQ904">
            <v>0</v>
          </cell>
          <cell r="BG904" t="b">
            <v>0</v>
          </cell>
          <cell r="BO904" t="b">
            <v>0</v>
          </cell>
          <cell r="CA904" t="b">
            <v>0</v>
          </cell>
          <cell r="CB904" t="b">
            <v>0</v>
          </cell>
          <cell r="CD904" t="b">
            <v>0</v>
          </cell>
          <cell r="CE904" t="b">
            <v>0</v>
          </cell>
          <cell r="CG904" t="b">
            <v>0</v>
          </cell>
          <cell r="CH904" t="b">
            <v>0</v>
          </cell>
          <cell r="CP904">
            <v>0</v>
          </cell>
          <cell r="CT904" t="b">
            <v>0</v>
          </cell>
          <cell r="CV904" t="b">
            <v>0</v>
          </cell>
          <cell r="CX904" t="b">
            <v>0</v>
          </cell>
          <cell r="CZ904" t="b">
            <v>0</v>
          </cell>
          <cell r="DB904" t="b">
            <v>0</v>
          </cell>
          <cell r="DD904" t="b">
            <v>0</v>
          </cell>
          <cell r="DF904" t="b">
            <v>0</v>
          </cell>
          <cell r="DH904" t="b">
            <v>0</v>
          </cell>
          <cell r="DJ904" t="b">
            <v>0</v>
          </cell>
          <cell r="DL904" t="b">
            <v>0</v>
          </cell>
          <cell r="DN904" t="b">
            <v>0</v>
          </cell>
          <cell r="DP904" t="b">
            <v>0</v>
          </cell>
          <cell r="DV904">
            <v>0</v>
          </cell>
          <cell r="DX904">
            <v>0</v>
          </cell>
          <cell r="DZ904">
            <v>0</v>
          </cell>
          <cell r="EB904">
            <v>0</v>
          </cell>
          <cell r="ED904">
            <v>0</v>
          </cell>
          <cell r="EF904">
            <v>0</v>
          </cell>
          <cell r="EJ904">
            <v>0</v>
          </cell>
          <cell r="EL904">
            <v>0</v>
          </cell>
          <cell r="EN904">
            <v>0</v>
          </cell>
          <cell r="EP904">
            <v>0</v>
          </cell>
          <cell r="ER904">
            <v>0</v>
          </cell>
          <cell r="ET904">
            <v>0</v>
          </cell>
          <cell r="EX904">
            <v>0</v>
          </cell>
          <cell r="EZ904">
            <v>0</v>
          </cell>
          <cell r="FD904">
            <v>0</v>
          </cell>
          <cell r="FF904">
            <v>0</v>
          </cell>
        </row>
        <row r="905">
          <cell r="A905" t="str">
            <v>Elkedler_DKW5-10_2018</v>
          </cell>
          <cell r="B905" t="str">
            <v>DK-West</v>
          </cell>
          <cell r="G905">
            <v>-3.5</v>
          </cell>
          <cell r="H905">
            <v>3.5</v>
          </cell>
          <cell r="AK905">
            <v>-3.5</v>
          </cell>
          <cell r="AL905">
            <v>0</v>
          </cell>
          <cell r="AN905">
            <v>0</v>
          </cell>
          <cell r="AO905">
            <v>0</v>
          </cell>
          <cell r="AP905">
            <v>0</v>
          </cell>
          <cell r="AQ905">
            <v>0</v>
          </cell>
          <cell r="BG905" t="b">
            <v>0</v>
          </cell>
          <cell r="BO905" t="b">
            <v>0</v>
          </cell>
          <cell r="CA905" t="b">
            <v>0</v>
          </cell>
          <cell r="CB905" t="b">
            <v>0</v>
          </cell>
          <cell r="CD905" t="b">
            <v>0</v>
          </cell>
          <cell r="CE905" t="b">
            <v>0</v>
          </cell>
          <cell r="CG905" t="b">
            <v>0</v>
          </cell>
          <cell r="CH905" t="b">
            <v>0</v>
          </cell>
          <cell r="CP905">
            <v>0</v>
          </cell>
          <cell r="CT905" t="b">
            <v>0</v>
          </cell>
          <cell r="CV905" t="b">
            <v>0</v>
          </cell>
          <cell r="CX905" t="b">
            <v>0</v>
          </cell>
          <cell r="CZ905" t="b">
            <v>0</v>
          </cell>
          <cell r="DB905" t="b">
            <v>0</v>
          </cell>
          <cell r="DD905" t="b">
            <v>0</v>
          </cell>
          <cell r="DF905" t="b">
            <v>0</v>
          </cell>
          <cell r="DH905" t="b">
            <v>0</v>
          </cell>
          <cell r="DJ905" t="b">
            <v>0</v>
          </cell>
          <cell r="DL905" t="b">
            <v>0</v>
          </cell>
          <cell r="DN905" t="b">
            <v>0</v>
          </cell>
          <cell r="DP905" t="b">
            <v>0</v>
          </cell>
          <cell r="DV905">
            <v>0</v>
          </cell>
          <cell r="DX905">
            <v>0</v>
          </cell>
          <cell r="DZ905">
            <v>0</v>
          </cell>
          <cell r="EB905">
            <v>0</v>
          </cell>
          <cell r="ED905">
            <v>0</v>
          </cell>
          <cell r="EF905">
            <v>0</v>
          </cell>
          <cell r="EJ905">
            <v>0</v>
          </cell>
          <cell r="EL905">
            <v>0</v>
          </cell>
          <cell r="EN905">
            <v>0</v>
          </cell>
          <cell r="EP905">
            <v>0</v>
          </cell>
          <cell r="ER905">
            <v>0</v>
          </cell>
          <cell r="ET905">
            <v>0</v>
          </cell>
          <cell r="EX905">
            <v>0</v>
          </cell>
          <cell r="EZ905">
            <v>0</v>
          </cell>
          <cell r="FD905">
            <v>0</v>
          </cell>
          <cell r="FF905">
            <v>0</v>
          </cell>
        </row>
        <row r="906">
          <cell r="A906" t="str">
            <v>Elkedler_DKW5-10_2019</v>
          </cell>
          <cell r="B906" t="str">
            <v>DK-West</v>
          </cell>
          <cell r="G906">
            <v>-3.5</v>
          </cell>
          <cell r="H906">
            <v>3.5</v>
          </cell>
          <cell r="AK906">
            <v>-3.5</v>
          </cell>
          <cell r="AL906">
            <v>0</v>
          </cell>
          <cell r="AN906">
            <v>0</v>
          </cell>
          <cell r="AO906">
            <v>0</v>
          </cell>
          <cell r="AP906">
            <v>0</v>
          </cell>
          <cell r="AQ906">
            <v>0</v>
          </cell>
          <cell r="BG906" t="b">
            <v>0</v>
          </cell>
          <cell r="BO906" t="b">
            <v>0</v>
          </cell>
          <cell r="CA906" t="b">
            <v>0</v>
          </cell>
          <cell r="CB906" t="b">
            <v>0</v>
          </cell>
          <cell r="CD906" t="b">
            <v>0</v>
          </cell>
          <cell r="CE906" t="b">
            <v>0</v>
          </cell>
          <cell r="CG906" t="b">
            <v>0</v>
          </cell>
          <cell r="CH906" t="b">
            <v>0</v>
          </cell>
          <cell r="CP906">
            <v>0</v>
          </cell>
          <cell r="CT906" t="b">
            <v>0</v>
          </cell>
          <cell r="CV906" t="b">
            <v>0</v>
          </cell>
          <cell r="CX906" t="b">
            <v>0</v>
          </cell>
          <cell r="CZ906" t="b">
            <v>0</v>
          </cell>
          <cell r="DB906" t="b">
            <v>0</v>
          </cell>
          <cell r="DD906" t="b">
            <v>0</v>
          </cell>
          <cell r="DF906" t="b">
            <v>0</v>
          </cell>
          <cell r="DH906" t="b">
            <v>0</v>
          </cell>
          <cell r="DJ906" t="b">
            <v>0</v>
          </cell>
          <cell r="DL906" t="b">
            <v>0</v>
          </cell>
          <cell r="DN906" t="b">
            <v>0</v>
          </cell>
          <cell r="DP906" t="b">
            <v>0</v>
          </cell>
          <cell r="DV906">
            <v>0</v>
          </cell>
          <cell r="DX906">
            <v>0</v>
          </cell>
          <cell r="DZ906">
            <v>0</v>
          </cell>
          <cell r="EB906">
            <v>0</v>
          </cell>
          <cell r="ED906">
            <v>0</v>
          </cell>
          <cell r="EF906">
            <v>0</v>
          </cell>
          <cell r="EJ906">
            <v>0</v>
          </cell>
          <cell r="EL906">
            <v>0</v>
          </cell>
          <cell r="EN906">
            <v>0</v>
          </cell>
          <cell r="EP906">
            <v>0</v>
          </cell>
          <cell r="ER906">
            <v>0</v>
          </cell>
          <cell r="ET906">
            <v>0</v>
          </cell>
          <cell r="EX906">
            <v>0</v>
          </cell>
          <cell r="EZ906">
            <v>0</v>
          </cell>
          <cell r="FD906">
            <v>0</v>
          </cell>
          <cell r="FF906">
            <v>0</v>
          </cell>
        </row>
        <row r="907">
          <cell r="A907" t="str">
            <v>Elkedler_DKW5-10_2020</v>
          </cell>
          <cell r="B907" t="str">
            <v>DK-West</v>
          </cell>
          <cell r="G907">
            <v>-3.5</v>
          </cell>
          <cell r="H907">
            <v>3.5</v>
          </cell>
          <cell r="AK907">
            <v>-3.5</v>
          </cell>
          <cell r="AL907">
            <v>0</v>
          </cell>
          <cell r="AN907">
            <v>0</v>
          </cell>
          <cell r="AO907">
            <v>0</v>
          </cell>
          <cell r="AP907">
            <v>0</v>
          </cell>
          <cell r="AQ907">
            <v>0</v>
          </cell>
          <cell r="BG907" t="b">
            <v>0</v>
          </cell>
          <cell r="BO907" t="b">
            <v>0</v>
          </cell>
          <cell r="CA907" t="b">
            <v>0</v>
          </cell>
          <cell r="CB907" t="b">
            <v>0</v>
          </cell>
          <cell r="CD907" t="b">
            <v>0</v>
          </cell>
          <cell r="CE907" t="b">
            <v>0</v>
          </cell>
          <cell r="CG907" t="b">
            <v>0</v>
          </cell>
          <cell r="CH907" t="b">
            <v>0</v>
          </cell>
          <cell r="CP907">
            <v>0</v>
          </cell>
          <cell r="CT907" t="b">
            <v>0</v>
          </cell>
          <cell r="CV907" t="b">
            <v>0</v>
          </cell>
          <cell r="CX907" t="b">
            <v>0</v>
          </cell>
          <cell r="CZ907" t="b">
            <v>0</v>
          </cell>
          <cell r="DB907" t="b">
            <v>0</v>
          </cell>
          <cell r="DD907" t="b">
            <v>0</v>
          </cell>
          <cell r="DF907" t="b">
            <v>0</v>
          </cell>
          <cell r="DH907" t="b">
            <v>0</v>
          </cell>
          <cell r="DJ907" t="b">
            <v>0</v>
          </cell>
          <cell r="DL907" t="b">
            <v>0</v>
          </cell>
          <cell r="DN907" t="b">
            <v>0</v>
          </cell>
          <cell r="DP907" t="b">
            <v>0</v>
          </cell>
          <cell r="DV907">
            <v>0</v>
          </cell>
          <cell r="DX907">
            <v>0</v>
          </cell>
          <cell r="DZ907">
            <v>0</v>
          </cell>
          <cell r="EB907">
            <v>0</v>
          </cell>
          <cell r="ED907">
            <v>0</v>
          </cell>
          <cell r="EF907">
            <v>0</v>
          </cell>
          <cell r="EJ907">
            <v>0</v>
          </cell>
          <cell r="EL907">
            <v>0</v>
          </cell>
          <cell r="EN907">
            <v>0</v>
          </cell>
          <cell r="EP907">
            <v>0</v>
          </cell>
          <cell r="ER907">
            <v>0</v>
          </cell>
          <cell r="ET907">
            <v>0</v>
          </cell>
          <cell r="EX907">
            <v>0</v>
          </cell>
          <cell r="EZ907">
            <v>0</v>
          </cell>
          <cell r="FD907">
            <v>0</v>
          </cell>
          <cell r="FF907">
            <v>0</v>
          </cell>
        </row>
        <row r="908">
          <cell r="A908" t="str">
            <v>VarmelagerDKW5-10</v>
          </cell>
          <cell r="B908" t="str">
            <v>DK-West</v>
          </cell>
          <cell r="G908">
            <v>0</v>
          </cell>
          <cell r="H908">
            <v>220</v>
          </cell>
          <cell r="AK908">
            <v>0</v>
          </cell>
          <cell r="AL908">
            <v>0</v>
          </cell>
          <cell r="AN908">
            <v>0</v>
          </cell>
          <cell r="AO908">
            <v>0</v>
          </cell>
          <cell r="AP908">
            <v>0</v>
          </cell>
          <cell r="AQ908">
            <v>0</v>
          </cell>
          <cell r="BG908" t="b">
            <v>0</v>
          </cell>
          <cell r="BO908" t="b">
            <v>0</v>
          </cell>
          <cell r="CA908" t="b">
            <v>0</v>
          </cell>
          <cell r="CB908" t="b">
            <v>0</v>
          </cell>
          <cell r="CD908" t="b">
            <v>0</v>
          </cell>
          <cell r="CE908" t="b">
            <v>0</v>
          </cell>
          <cell r="CG908" t="b">
            <v>0</v>
          </cell>
          <cell r="CH908" t="b">
            <v>0</v>
          </cell>
          <cell r="CP908">
            <v>0</v>
          </cell>
          <cell r="CT908" t="b">
            <v>0</v>
          </cell>
          <cell r="CV908" t="b">
            <v>0</v>
          </cell>
          <cell r="CX908" t="b">
            <v>0</v>
          </cell>
          <cell r="CZ908" t="b">
            <v>0</v>
          </cell>
          <cell r="DB908" t="b">
            <v>0</v>
          </cell>
          <cell r="DD908" t="b">
            <v>0</v>
          </cell>
          <cell r="DF908" t="b">
            <v>0</v>
          </cell>
          <cell r="DH908" t="b">
            <v>0</v>
          </cell>
          <cell r="DJ908" t="b">
            <v>0</v>
          </cell>
          <cell r="DL908" t="b">
            <v>0</v>
          </cell>
          <cell r="DN908" t="b">
            <v>0</v>
          </cell>
          <cell r="DP908" t="b">
            <v>0</v>
          </cell>
          <cell r="DV908">
            <v>0</v>
          </cell>
          <cell r="DX908">
            <v>0</v>
          </cell>
          <cell r="DZ908">
            <v>0</v>
          </cell>
          <cell r="EB908">
            <v>0</v>
          </cell>
          <cell r="ED908">
            <v>0</v>
          </cell>
          <cell r="EF908">
            <v>0</v>
          </cell>
          <cell r="EJ908">
            <v>0</v>
          </cell>
          <cell r="EL908">
            <v>0</v>
          </cell>
          <cell r="EN908">
            <v>0</v>
          </cell>
          <cell r="EP908">
            <v>0</v>
          </cell>
          <cell r="ER908">
            <v>0</v>
          </cell>
          <cell r="ET908">
            <v>0</v>
          </cell>
          <cell r="EX908">
            <v>0</v>
          </cell>
          <cell r="EZ908">
            <v>0</v>
          </cell>
          <cell r="FD908">
            <v>0</v>
          </cell>
          <cell r="FF908">
            <v>0</v>
          </cell>
        </row>
        <row r="909">
          <cell r="A909" t="str">
            <v>Barmarkskedler_DKW0-5</v>
          </cell>
          <cell r="B909" t="str">
            <v>DK-West</v>
          </cell>
          <cell r="G909">
            <v>0</v>
          </cell>
          <cell r="H909">
            <v>21</v>
          </cell>
          <cell r="AK909">
            <v>0</v>
          </cell>
          <cell r="AL909">
            <v>21</v>
          </cell>
          <cell r="AN909">
            <v>0</v>
          </cell>
          <cell r="AO909">
            <v>4.2000000000000003E-2</v>
          </cell>
          <cell r="AP909">
            <v>436.8</v>
          </cell>
          <cell r="AQ909">
            <v>1.05</v>
          </cell>
          <cell r="BG909" t="b">
            <v>1</v>
          </cell>
          <cell r="BO909" t="b">
            <v>0</v>
          </cell>
          <cell r="CA909" t="b">
            <v>0</v>
          </cell>
          <cell r="CB909" t="b">
            <v>0</v>
          </cell>
          <cell r="CD909" t="b">
            <v>0</v>
          </cell>
          <cell r="CE909" t="b">
            <v>0</v>
          </cell>
          <cell r="CG909" t="b">
            <v>0</v>
          </cell>
          <cell r="CH909" t="b">
            <v>0</v>
          </cell>
          <cell r="CP909" t="str">
            <v>EHWOOBOD</v>
          </cell>
          <cell r="CT909" t="b">
            <v>0</v>
          </cell>
          <cell r="CV909" t="b">
            <v>0</v>
          </cell>
          <cell r="CX909" t="b">
            <v>0</v>
          </cell>
          <cell r="CZ909" t="b">
            <v>0</v>
          </cell>
          <cell r="DB909" t="b">
            <v>0</v>
          </cell>
          <cell r="DD909" t="b">
            <v>0</v>
          </cell>
          <cell r="DF909" t="b">
            <v>0</v>
          </cell>
          <cell r="DH909" t="b">
            <v>1</v>
          </cell>
          <cell r="DJ909" t="b">
            <v>1</v>
          </cell>
          <cell r="DL909" t="b">
            <v>1</v>
          </cell>
          <cell r="DN909" t="b">
            <v>0</v>
          </cell>
          <cell r="DP909" t="b">
            <v>0</v>
          </cell>
          <cell r="DV909">
            <v>0</v>
          </cell>
          <cell r="DX909">
            <v>0</v>
          </cell>
          <cell r="DZ909">
            <v>0</v>
          </cell>
          <cell r="EB909">
            <v>0</v>
          </cell>
          <cell r="ED909">
            <v>0</v>
          </cell>
          <cell r="EF909">
            <v>0</v>
          </cell>
          <cell r="EJ909">
            <v>0</v>
          </cell>
          <cell r="EL909">
            <v>0</v>
          </cell>
          <cell r="EN909">
            <v>0</v>
          </cell>
          <cell r="EP909">
            <v>0</v>
          </cell>
          <cell r="ER909">
            <v>0</v>
          </cell>
          <cell r="ET909">
            <v>0</v>
          </cell>
          <cell r="EX909">
            <v>0</v>
          </cell>
          <cell r="EZ909">
            <v>0</v>
          </cell>
          <cell r="FD909">
            <v>0</v>
          </cell>
          <cell r="FF909">
            <v>0</v>
          </cell>
        </row>
        <row r="910">
          <cell r="A910" t="str">
            <v>Kedler_DKW0-5_BG</v>
          </cell>
          <cell r="B910" t="str">
            <v>DK-West</v>
          </cell>
          <cell r="G910">
            <v>0</v>
          </cell>
          <cell r="H910">
            <v>5.5</v>
          </cell>
          <cell r="AK910">
            <v>0</v>
          </cell>
          <cell r="AL910">
            <v>5.2139999999999995</v>
          </cell>
          <cell r="AN910">
            <v>0</v>
          </cell>
          <cell r="AO910">
            <v>0</v>
          </cell>
          <cell r="AP910">
            <v>59.400000000000006</v>
          </cell>
          <cell r="AQ910">
            <v>0.27500000000000002</v>
          </cell>
          <cell r="BG910" t="b">
            <v>1</v>
          </cell>
          <cell r="BO910" t="b">
            <v>1</v>
          </cell>
          <cell r="CA910" t="b">
            <v>0</v>
          </cell>
          <cell r="CB910" t="b">
            <v>1</v>
          </cell>
          <cell r="CD910" t="b">
            <v>0</v>
          </cell>
          <cell r="CE910" t="b">
            <v>0</v>
          </cell>
          <cell r="CG910" t="b">
            <v>0</v>
          </cell>
          <cell r="CH910" t="b">
            <v>0</v>
          </cell>
          <cell r="CP910" t="str">
            <v>EHBGABOD</v>
          </cell>
          <cell r="CT910" t="b">
            <v>0</v>
          </cell>
          <cell r="CV910" t="b">
            <v>0</v>
          </cell>
          <cell r="CX910" t="b">
            <v>0</v>
          </cell>
          <cell r="CZ910" t="b">
            <v>0</v>
          </cell>
          <cell r="DB910" t="b">
            <v>0</v>
          </cell>
          <cell r="DD910" t="b">
            <v>0</v>
          </cell>
          <cell r="DF910" t="b">
            <v>1</v>
          </cell>
          <cell r="DH910" t="b">
            <v>1</v>
          </cell>
          <cell r="DJ910" t="b">
            <v>1</v>
          </cell>
          <cell r="DL910" t="b">
            <v>1</v>
          </cell>
          <cell r="DN910" t="b">
            <v>0</v>
          </cell>
          <cell r="DP910" t="b">
            <v>0</v>
          </cell>
          <cell r="DV910">
            <v>0</v>
          </cell>
          <cell r="DX910">
            <v>0</v>
          </cell>
          <cell r="DZ910">
            <v>0</v>
          </cell>
          <cell r="EB910">
            <v>0</v>
          </cell>
          <cell r="ED910">
            <v>0</v>
          </cell>
          <cell r="EF910">
            <v>0</v>
          </cell>
          <cell r="EJ910">
            <v>5.5</v>
          </cell>
          <cell r="EL910">
            <v>5.5</v>
          </cell>
          <cell r="EN910">
            <v>5.5</v>
          </cell>
          <cell r="EP910">
            <v>5.5</v>
          </cell>
          <cell r="ER910">
            <v>0</v>
          </cell>
          <cell r="ET910">
            <v>0</v>
          </cell>
          <cell r="EX910">
            <v>0</v>
          </cell>
          <cell r="EZ910">
            <v>0</v>
          </cell>
          <cell r="FD910">
            <v>0</v>
          </cell>
          <cell r="FF910">
            <v>0</v>
          </cell>
        </row>
        <row r="911">
          <cell r="A911" t="str">
            <v>Kedler_DKW0-5_NG</v>
          </cell>
          <cell r="B911" t="str">
            <v>DK-West</v>
          </cell>
          <cell r="G911">
            <v>0</v>
          </cell>
          <cell r="H911">
            <v>893</v>
          </cell>
          <cell r="AK911">
            <v>0</v>
          </cell>
          <cell r="AL911">
            <v>932.29200000000003</v>
          </cell>
          <cell r="AN911">
            <v>0</v>
          </cell>
          <cell r="AO911">
            <v>0</v>
          </cell>
          <cell r="AP911">
            <v>9644.4000000000015</v>
          </cell>
          <cell r="AQ911">
            <v>0</v>
          </cell>
          <cell r="BG911" t="b">
            <v>1</v>
          </cell>
          <cell r="BO911" t="b">
            <v>0</v>
          </cell>
          <cell r="CA911" t="b">
            <v>0</v>
          </cell>
          <cell r="CB911" t="b">
            <v>0</v>
          </cell>
          <cell r="CD911" t="b">
            <v>0</v>
          </cell>
          <cell r="CE911" t="b">
            <v>0</v>
          </cell>
          <cell r="CG911" t="b">
            <v>0</v>
          </cell>
          <cell r="CH911" t="b">
            <v>0</v>
          </cell>
          <cell r="CP911" t="str">
            <v>EHGASBOD</v>
          </cell>
          <cell r="CT911" t="b">
            <v>0</v>
          </cell>
          <cell r="CV911" t="b">
            <v>0</v>
          </cell>
          <cell r="CX911" t="b">
            <v>0</v>
          </cell>
          <cell r="CZ911" t="b">
            <v>0</v>
          </cell>
          <cell r="DB911" t="b">
            <v>0</v>
          </cell>
          <cell r="DD911" t="b">
            <v>0</v>
          </cell>
          <cell r="DF911" t="b">
            <v>0</v>
          </cell>
          <cell r="DH911" t="b">
            <v>0</v>
          </cell>
          <cell r="DJ911" t="b">
            <v>0</v>
          </cell>
          <cell r="DL911" t="b">
            <v>0</v>
          </cell>
          <cell r="DN911" t="b">
            <v>0</v>
          </cell>
          <cell r="DP911" t="b">
            <v>0</v>
          </cell>
          <cell r="DV911">
            <v>0</v>
          </cell>
          <cell r="DX911">
            <v>0</v>
          </cell>
          <cell r="DZ911">
            <v>0</v>
          </cell>
          <cell r="EB911">
            <v>0</v>
          </cell>
          <cell r="ED911">
            <v>0</v>
          </cell>
          <cell r="EF911">
            <v>0</v>
          </cell>
          <cell r="EJ911">
            <v>0</v>
          </cell>
          <cell r="EL911">
            <v>0</v>
          </cell>
          <cell r="EN911">
            <v>0</v>
          </cell>
          <cell r="EP911">
            <v>0</v>
          </cell>
          <cell r="ER911">
            <v>0</v>
          </cell>
          <cell r="ET911">
            <v>0</v>
          </cell>
          <cell r="EX911">
            <v>0</v>
          </cell>
          <cell r="EZ911">
            <v>0</v>
          </cell>
          <cell r="FD911">
            <v>0</v>
          </cell>
          <cell r="FF911">
            <v>0</v>
          </cell>
        </row>
        <row r="912">
          <cell r="A912" t="str">
            <v>Kedler_DKW0-5_NG</v>
          </cell>
          <cell r="B912" t="str">
            <v>DK-West</v>
          </cell>
          <cell r="G912">
            <v>0</v>
          </cell>
          <cell r="H912">
            <v>893</v>
          </cell>
          <cell r="AK912">
            <v>0</v>
          </cell>
          <cell r="AL912">
            <v>932.29200000000003</v>
          </cell>
          <cell r="AN912">
            <v>0</v>
          </cell>
          <cell r="AO912">
            <v>0</v>
          </cell>
          <cell r="AP912">
            <v>9644.4000000000015</v>
          </cell>
          <cell r="AQ912">
            <v>0</v>
          </cell>
          <cell r="BG912" t="b">
            <v>1</v>
          </cell>
          <cell r="BO912" t="b">
            <v>0</v>
          </cell>
          <cell r="CA912" t="b">
            <v>0</v>
          </cell>
          <cell r="CB912" t="b">
            <v>0</v>
          </cell>
          <cell r="CD912" t="b">
            <v>0</v>
          </cell>
          <cell r="CE912" t="b">
            <v>0</v>
          </cell>
          <cell r="CG912" t="b">
            <v>0</v>
          </cell>
          <cell r="CH912" t="b">
            <v>0</v>
          </cell>
          <cell r="CP912" t="str">
            <v>EHGASBOD</v>
          </cell>
          <cell r="CT912" t="b">
            <v>0</v>
          </cell>
          <cell r="CV912" t="b">
            <v>0</v>
          </cell>
          <cell r="CX912" t="b">
            <v>0</v>
          </cell>
          <cell r="CZ912" t="b">
            <v>0</v>
          </cell>
          <cell r="DB912" t="b">
            <v>0</v>
          </cell>
          <cell r="DD912" t="b">
            <v>0</v>
          </cell>
          <cell r="DF912" t="b">
            <v>0</v>
          </cell>
          <cell r="DH912" t="b">
            <v>0</v>
          </cell>
          <cell r="DJ912" t="b">
            <v>0</v>
          </cell>
          <cell r="DL912" t="b">
            <v>0</v>
          </cell>
          <cell r="DN912" t="b">
            <v>0</v>
          </cell>
          <cell r="DP912" t="b">
            <v>0</v>
          </cell>
          <cell r="DV912">
            <v>0</v>
          </cell>
          <cell r="DX912">
            <v>0</v>
          </cell>
          <cell r="DZ912">
            <v>0</v>
          </cell>
          <cell r="EB912">
            <v>0</v>
          </cell>
          <cell r="ED912">
            <v>0</v>
          </cell>
          <cell r="EF912">
            <v>0</v>
          </cell>
          <cell r="EJ912">
            <v>0</v>
          </cell>
          <cell r="EL912">
            <v>0</v>
          </cell>
          <cell r="EN912">
            <v>0</v>
          </cell>
          <cell r="EP912">
            <v>0</v>
          </cell>
          <cell r="ER912">
            <v>0</v>
          </cell>
          <cell r="ET912">
            <v>0</v>
          </cell>
          <cell r="EX912">
            <v>0</v>
          </cell>
          <cell r="EZ912">
            <v>0</v>
          </cell>
          <cell r="FD912">
            <v>0</v>
          </cell>
          <cell r="FF912">
            <v>0</v>
          </cell>
        </row>
        <row r="913">
          <cell r="A913" t="str">
            <v>Kedler_DKW0-5_NG</v>
          </cell>
          <cell r="B913" t="str">
            <v>DK-West</v>
          </cell>
          <cell r="G913">
            <v>0</v>
          </cell>
          <cell r="H913">
            <v>893</v>
          </cell>
          <cell r="AK913">
            <v>0</v>
          </cell>
          <cell r="AL913">
            <v>932.29200000000003</v>
          </cell>
          <cell r="AN913">
            <v>0</v>
          </cell>
          <cell r="AO913">
            <v>0</v>
          </cell>
          <cell r="AP913">
            <v>9644.4000000000015</v>
          </cell>
          <cell r="AQ913">
            <v>0</v>
          </cell>
          <cell r="BG913" t="b">
            <v>1</v>
          </cell>
          <cell r="BO913" t="b">
            <v>1</v>
          </cell>
          <cell r="CA913" t="b">
            <v>0</v>
          </cell>
          <cell r="CB913" t="b">
            <v>1</v>
          </cell>
          <cell r="CD913" t="b">
            <v>0</v>
          </cell>
          <cell r="CE913" t="b">
            <v>0</v>
          </cell>
          <cell r="CG913" t="b">
            <v>0</v>
          </cell>
          <cell r="CH913" t="b">
            <v>0</v>
          </cell>
          <cell r="CP913" t="str">
            <v>EHGASBOD</v>
          </cell>
          <cell r="CT913" t="b">
            <v>0</v>
          </cell>
          <cell r="CV913" t="b">
            <v>0</v>
          </cell>
          <cell r="CX913" t="b">
            <v>0</v>
          </cell>
          <cell r="CZ913" t="b">
            <v>0</v>
          </cell>
          <cell r="DB913" t="b">
            <v>0</v>
          </cell>
          <cell r="DD913" t="b">
            <v>0</v>
          </cell>
          <cell r="DF913" t="b">
            <v>1</v>
          </cell>
          <cell r="DH913" t="b">
            <v>1</v>
          </cell>
          <cell r="DJ913" t="b">
            <v>1</v>
          </cell>
          <cell r="DL913" t="b">
            <v>1</v>
          </cell>
          <cell r="DN913" t="b">
            <v>0</v>
          </cell>
          <cell r="DP913" t="b">
            <v>0</v>
          </cell>
          <cell r="DV913">
            <v>0</v>
          </cell>
          <cell r="DX913">
            <v>0</v>
          </cell>
          <cell r="DZ913">
            <v>0</v>
          </cell>
          <cell r="EB913">
            <v>0</v>
          </cell>
          <cell r="ED913">
            <v>0</v>
          </cell>
          <cell r="EF913">
            <v>0</v>
          </cell>
          <cell r="EJ913">
            <v>893</v>
          </cell>
          <cell r="EL913">
            <v>893</v>
          </cell>
          <cell r="EN913">
            <v>893</v>
          </cell>
          <cell r="EP913">
            <v>893</v>
          </cell>
          <cell r="ER913">
            <v>0</v>
          </cell>
          <cell r="ET913">
            <v>0</v>
          </cell>
          <cell r="EX913">
            <v>0</v>
          </cell>
          <cell r="EZ913">
            <v>0</v>
          </cell>
          <cell r="FD913">
            <v>0</v>
          </cell>
          <cell r="FF913">
            <v>0</v>
          </cell>
        </row>
        <row r="914">
          <cell r="A914" t="str">
            <v>Kedler_DKW0-5_AF</v>
          </cell>
          <cell r="B914" t="str">
            <v>DK-West</v>
          </cell>
          <cell r="G914">
            <v>0</v>
          </cell>
          <cell r="H914">
            <v>7</v>
          </cell>
          <cell r="AK914">
            <v>0</v>
          </cell>
          <cell r="AL914">
            <v>4.6760000000000002</v>
          </cell>
          <cell r="AN914">
            <v>0</v>
          </cell>
          <cell r="AO914">
            <v>1.3860000000000001</v>
          </cell>
          <cell r="AP914">
            <v>0</v>
          </cell>
          <cell r="AQ914">
            <v>0.49000000000000005</v>
          </cell>
          <cell r="BG914" t="b">
            <v>1</v>
          </cell>
          <cell r="BO914" t="b">
            <v>1</v>
          </cell>
          <cell r="CA914" t="b">
            <v>0</v>
          </cell>
          <cell r="CB914" t="b">
            <v>1</v>
          </cell>
          <cell r="CD914" t="b">
            <v>0</v>
          </cell>
          <cell r="CE914" t="b">
            <v>0</v>
          </cell>
          <cell r="CG914" t="b">
            <v>0</v>
          </cell>
          <cell r="CH914" t="b">
            <v>0</v>
          </cell>
          <cell r="CP914" t="str">
            <v>EHWSTBOD</v>
          </cell>
          <cell r="CT914" t="b">
            <v>0</v>
          </cell>
          <cell r="CV914" t="b">
            <v>0</v>
          </cell>
          <cell r="CX914" t="b">
            <v>0</v>
          </cell>
          <cell r="CZ914" t="b">
            <v>0</v>
          </cell>
          <cell r="DB914" t="b">
            <v>0</v>
          </cell>
          <cell r="DD914" t="b">
            <v>0</v>
          </cell>
          <cell r="DF914" t="b">
            <v>1</v>
          </cell>
          <cell r="DH914" t="b">
            <v>1</v>
          </cell>
          <cell r="DJ914" t="b">
            <v>1</v>
          </cell>
          <cell r="DL914" t="b">
            <v>1</v>
          </cell>
          <cell r="DN914" t="b">
            <v>0</v>
          </cell>
          <cell r="DP914" t="b">
            <v>0</v>
          </cell>
          <cell r="DV914">
            <v>0</v>
          </cell>
          <cell r="DX914">
            <v>0</v>
          </cell>
          <cell r="DZ914">
            <v>0</v>
          </cell>
          <cell r="EB914">
            <v>0</v>
          </cell>
          <cell r="ED914">
            <v>0</v>
          </cell>
          <cell r="EF914">
            <v>0</v>
          </cell>
          <cell r="EJ914">
            <v>7</v>
          </cell>
          <cell r="EL914">
            <v>7</v>
          </cell>
          <cell r="EN914">
            <v>7</v>
          </cell>
          <cell r="EP914">
            <v>7</v>
          </cell>
          <cell r="ER914">
            <v>0</v>
          </cell>
          <cell r="ET914">
            <v>0</v>
          </cell>
          <cell r="EX914">
            <v>0</v>
          </cell>
          <cell r="EZ914">
            <v>0</v>
          </cell>
          <cell r="FD914">
            <v>0</v>
          </cell>
          <cell r="FF914">
            <v>0</v>
          </cell>
        </row>
        <row r="915">
          <cell r="A915" t="str">
            <v>Kedler_DKW0-5_HA</v>
          </cell>
          <cell r="B915" t="str">
            <v>DK-West</v>
          </cell>
          <cell r="G915">
            <v>0</v>
          </cell>
          <cell r="H915">
            <v>10.5</v>
          </cell>
          <cell r="AK915">
            <v>0</v>
          </cell>
          <cell r="AL915">
            <v>9.9539999999999988</v>
          </cell>
          <cell r="AN915">
            <v>0</v>
          </cell>
          <cell r="AO915">
            <v>0.4200000000000001</v>
          </cell>
          <cell r="AP915">
            <v>428.4</v>
          </cell>
          <cell r="AQ915">
            <v>0.52500000000000002</v>
          </cell>
          <cell r="BG915" t="b">
            <v>1</v>
          </cell>
          <cell r="BO915" t="b">
            <v>1</v>
          </cell>
          <cell r="CA915" t="b">
            <v>0</v>
          </cell>
          <cell r="CB915" t="b">
            <v>1</v>
          </cell>
          <cell r="CD915" t="b">
            <v>0</v>
          </cell>
          <cell r="CE915" t="b">
            <v>0</v>
          </cell>
          <cell r="CG915" t="b">
            <v>0</v>
          </cell>
          <cell r="CH915" t="b">
            <v>0</v>
          </cell>
          <cell r="CP915" t="str">
            <v>EHSTRBOD</v>
          </cell>
          <cell r="CT915" t="b">
            <v>0</v>
          </cell>
          <cell r="CV915" t="b">
            <v>0</v>
          </cell>
          <cell r="CX915" t="b">
            <v>0</v>
          </cell>
          <cell r="CZ915" t="b">
            <v>0</v>
          </cell>
          <cell r="DB915" t="b">
            <v>0</v>
          </cell>
          <cell r="DD915" t="b">
            <v>0</v>
          </cell>
          <cell r="DF915" t="b">
            <v>1</v>
          </cell>
          <cell r="DH915" t="b">
            <v>1</v>
          </cell>
          <cell r="DJ915" t="b">
            <v>1</v>
          </cell>
          <cell r="DL915" t="b">
            <v>1</v>
          </cell>
          <cell r="DN915" t="b">
            <v>0</v>
          </cell>
          <cell r="DP915" t="b">
            <v>0</v>
          </cell>
          <cell r="DV915">
            <v>0</v>
          </cell>
          <cell r="DX915">
            <v>0</v>
          </cell>
          <cell r="DZ915">
            <v>0</v>
          </cell>
          <cell r="EB915">
            <v>0</v>
          </cell>
          <cell r="ED915">
            <v>0</v>
          </cell>
          <cell r="EF915">
            <v>0</v>
          </cell>
          <cell r="EJ915">
            <v>10.5</v>
          </cell>
          <cell r="EL915">
            <v>10.5</v>
          </cell>
          <cell r="EN915">
            <v>10.5</v>
          </cell>
          <cell r="EP915">
            <v>10.5</v>
          </cell>
          <cell r="ER915">
            <v>0</v>
          </cell>
          <cell r="ET915">
            <v>0</v>
          </cell>
          <cell r="EX915">
            <v>0</v>
          </cell>
          <cell r="EZ915">
            <v>0</v>
          </cell>
          <cell r="FD915">
            <v>0</v>
          </cell>
          <cell r="FF915">
            <v>0</v>
          </cell>
        </row>
        <row r="916">
          <cell r="A916" t="str">
            <v>Kedler_DKW0-5_TR</v>
          </cell>
          <cell r="B916" t="str">
            <v>DK-West</v>
          </cell>
          <cell r="G916">
            <v>0</v>
          </cell>
          <cell r="H916">
            <v>61.5</v>
          </cell>
          <cell r="AK916">
            <v>0</v>
          </cell>
          <cell r="AL916">
            <v>58.302</v>
          </cell>
          <cell r="AN916">
            <v>0</v>
          </cell>
          <cell r="AO916">
            <v>0.123</v>
          </cell>
          <cell r="AP916">
            <v>1279.2</v>
          </cell>
          <cell r="AQ916">
            <v>3.0750000000000002</v>
          </cell>
          <cell r="BG916" t="b">
            <v>1</v>
          </cell>
          <cell r="BO916" t="b">
            <v>1</v>
          </cell>
          <cell r="CA916" t="b">
            <v>0</v>
          </cell>
          <cell r="CB916" t="b">
            <v>1</v>
          </cell>
          <cell r="CD916" t="b">
            <v>0</v>
          </cell>
          <cell r="CE916" t="b">
            <v>0</v>
          </cell>
          <cell r="CG916" t="b">
            <v>0</v>
          </cell>
          <cell r="CH916" t="b">
            <v>0</v>
          </cell>
          <cell r="CP916" t="str">
            <v>EHWPEBOD</v>
          </cell>
          <cell r="CT916" t="b">
            <v>0</v>
          </cell>
          <cell r="CV916" t="b">
            <v>0</v>
          </cell>
          <cell r="CX916" t="b">
            <v>0</v>
          </cell>
          <cell r="CZ916" t="b">
            <v>0</v>
          </cell>
          <cell r="DB916" t="b">
            <v>0</v>
          </cell>
          <cell r="DD916" t="b">
            <v>0</v>
          </cell>
          <cell r="DF916" t="b">
            <v>1</v>
          </cell>
          <cell r="DH916" t="b">
            <v>1</v>
          </cell>
          <cell r="DJ916" t="b">
            <v>1</v>
          </cell>
          <cell r="DL916" t="b">
            <v>1</v>
          </cell>
          <cell r="DN916" t="b">
            <v>0</v>
          </cell>
          <cell r="DP916" t="b">
            <v>0</v>
          </cell>
          <cell r="DV916">
            <v>0</v>
          </cell>
          <cell r="DX916">
            <v>0</v>
          </cell>
          <cell r="DZ916">
            <v>0</v>
          </cell>
          <cell r="EB916">
            <v>0</v>
          </cell>
          <cell r="ED916">
            <v>0</v>
          </cell>
          <cell r="EF916">
            <v>0</v>
          </cell>
          <cell r="EJ916">
            <v>61.5</v>
          </cell>
          <cell r="EL916">
            <v>61.5</v>
          </cell>
          <cell r="EN916">
            <v>61.5</v>
          </cell>
          <cell r="EP916">
            <v>61.5</v>
          </cell>
          <cell r="ER916">
            <v>0</v>
          </cell>
          <cell r="ET916">
            <v>0</v>
          </cell>
          <cell r="EX916">
            <v>0</v>
          </cell>
          <cell r="EZ916">
            <v>0</v>
          </cell>
          <cell r="FD916">
            <v>0</v>
          </cell>
          <cell r="FF916">
            <v>0</v>
          </cell>
        </row>
        <row r="917">
          <cell r="A917" t="str">
            <v>DT_DKW0-5</v>
          </cell>
          <cell r="B917" t="str">
            <v>DK-West</v>
          </cell>
          <cell r="G917">
            <v>15.9</v>
          </cell>
          <cell r="H917">
            <v>59.328358208955223</v>
          </cell>
          <cell r="AK917">
            <v>2.6394000000000002</v>
          </cell>
          <cell r="AL917">
            <v>36.748162174203607</v>
          </cell>
          <cell r="AN917">
            <v>0</v>
          </cell>
          <cell r="AO917">
            <v>11.71035</v>
          </cell>
          <cell r="AP917">
            <v>1237.0200000000002</v>
          </cell>
          <cell r="AQ917">
            <v>2.2260000000000004</v>
          </cell>
          <cell r="BG917" t="b">
            <v>1</v>
          </cell>
          <cell r="BO917" t="b">
            <v>0</v>
          </cell>
          <cell r="CA917" t="b">
            <v>0</v>
          </cell>
          <cell r="CB917" t="b">
            <v>0</v>
          </cell>
          <cell r="CD917" t="b">
            <v>0</v>
          </cell>
          <cell r="CE917" t="b">
            <v>0</v>
          </cell>
          <cell r="CG917" t="b">
            <v>0</v>
          </cell>
          <cell r="CH917" t="b">
            <v>0</v>
          </cell>
          <cell r="CP917" t="str">
            <v>ECWSTBPD</v>
          </cell>
          <cell r="CT917" t="b">
            <v>0</v>
          </cell>
          <cell r="CV917" t="b">
            <v>0</v>
          </cell>
          <cell r="CX917" t="b">
            <v>0</v>
          </cell>
          <cell r="CZ917" t="b">
            <v>0</v>
          </cell>
          <cell r="DB917" t="b">
            <v>0</v>
          </cell>
          <cell r="DD917" t="b">
            <v>0</v>
          </cell>
          <cell r="DF917" t="b">
            <v>0</v>
          </cell>
          <cell r="DH917" t="b">
            <v>0</v>
          </cell>
          <cell r="DJ917" t="b">
            <v>0</v>
          </cell>
          <cell r="DL917" t="b">
            <v>0</v>
          </cell>
          <cell r="DN917" t="b">
            <v>0</v>
          </cell>
          <cell r="DP917" t="b">
            <v>0</v>
          </cell>
          <cell r="DV917">
            <v>0</v>
          </cell>
          <cell r="DX917">
            <v>0</v>
          </cell>
          <cell r="DZ917">
            <v>0</v>
          </cell>
          <cell r="EB917">
            <v>0</v>
          </cell>
          <cell r="ED917">
            <v>0</v>
          </cell>
          <cell r="EF917">
            <v>0</v>
          </cell>
          <cell r="EJ917">
            <v>0</v>
          </cell>
          <cell r="EL917">
            <v>0</v>
          </cell>
          <cell r="EN917">
            <v>0</v>
          </cell>
          <cell r="EP917">
            <v>0</v>
          </cell>
          <cell r="ER917">
            <v>0</v>
          </cell>
          <cell r="ET917">
            <v>0</v>
          </cell>
          <cell r="EX917">
            <v>0</v>
          </cell>
          <cell r="EZ917">
            <v>0</v>
          </cell>
          <cell r="FD917">
            <v>0</v>
          </cell>
          <cell r="FF917">
            <v>0</v>
          </cell>
        </row>
        <row r="918">
          <cell r="A918" t="str">
            <v>GT_DKW0-5</v>
          </cell>
          <cell r="B918" t="str">
            <v>DK-West</v>
          </cell>
          <cell r="G918">
            <v>13</v>
          </cell>
          <cell r="H918">
            <v>25.291828793774318</v>
          </cell>
          <cell r="AK918">
            <v>3.8089999999999997</v>
          </cell>
          <cell r="AL918">
            <v>14.417326530303258</v>
          </cell>
          <cell r="AN918">
            <v>0</v>
          </cell>
          <cell r="AO918">
            <v>0.52</v>
          </cell>
          <cell r="AP918">
            <v>130</v>
          </cell>
          <cell r="AQ918">
            <v>1.04</v>
          </cell>
          <cell r="BG918" t="b">
            <v>1</v>
          </cell>
          <cell r="BO918" t="b">
            <v>0</v>
          </cell>
          <cell r="CA918" t="b">
            <v>0</v>
          </cell>
          <cell r="CB918" t="b">
            <v>0</v>
          </cell>
          <cell r="CD918" t="b">
            <v>0</v>
          </cell>
          <cell r="CE918" t="b">
            <v>0</v>
          </cell>
          <cell r="CG918" t="b">
            <v>0</v>
          </cell>
          <cell r="CH918" t="b">
            <v>0</v>
          </cell>
          <cell r="CP918" t="str">
            <v>ECGASGTD</v>
          </cell>
          <cell r="CT918" t="b">
            <v>0</v>
          </cell>
          <cell r="CV918" t="b">
            <v>0</v>
          </cell>
          <cell r="CX918" t="b">
            <v>0</v>
          </cell>
          <cell r="CZ918" t="b">
            <v>0</v>
          </cell>
          <cell r="DB918" t="b">
            <v>0</v>
          </cell>
          <cell r="DD918" t="b">
            <v>0</v>
          </cell>
          <cell r="DF918" t="b">
            <v>0</v>
          </cell>
          <cell r="DH918" t="b">
            <v>0</v>
          </cell>
          <cell r="DJ918" t="b">
            <v>0</v>
          </cell>
          <cell r="DL918" t="b">
            <v>0</v>
          </cell>
          <cell r="DN918" t="b">
            <v>0</v>
          </cell>
          <cell r="DP918" t="b">
            <v>0</v>
          </cell>
          <cell r="DV918">
            <v>0</v>
          </cell>
          <cell r="DX918">
            <v>0</v>
          </cell>
          <cell r="DZ918">
            <v>0</v>
          </cell>
          <cell r="EB918">
            <v>0</v>
          </cell>
          <cell r="ED918">
            <v>0</v>
          </cell>
          <cell r="EF918">
            <v>0</v>
          </cell>
          <cell r="EJ918">
            <v>0</v>
          </cell>
          <cell r="EL918">
            <v>0</v>
          </cell>
          <cell r="EN918">
            <v>0</v>
          </cell>
          <cell r="EP918">
            <v>0</v>
          </cell>
          <cell r="ER918">
            <v>0</v>
          </cell>
          <cell r="ET918">
            <v>0</v>
          </cell>
          <cell r="EX918">
            <v>0</v>
          </cell>
          <cell r="EZ918">
            <v>0</v>
          </cell>
          <cell r="FD918">
            <v>0</v>
          </cell>
          <cell r="FF918">
            <v>0</v>
          </cell>
        </row>
        <row r="919">
          <cell r="A919" t="str">
            <v>GT_DKW0-5</v>
          </cell>
          <cell r="B919" t="str">
            <v>DK-West</v>
          </cell>
          <cell r="G919">
            <v>13</v>
          </cell>
          <cell r="H919">
            <v>25.291828793774318</v>
          </cell>
          <cell r="AK919">
            <v>3.8089999999999997</v>
          </cell>
          <cell r="AL919">
            <v>14.417326530303258</v>
          </cell>
          <cell r="AN919">
            <v>0</v>
          </cell>
          <cell r="AO919">
            <v>0.52</v>
          </cell>
          <cell r="AP919">
            <v>130</v>
          </cell>
          <cell r="AQ919">
            <v>1.04</v>
          </cell>
          <cell r="BG919" t="b">
            <v>1</v>
          </cell>
          <cell r="BO919" t="b">
            <v>0</v>
          </cell>
          <cell r="CA919" t="b">
            <v>0</v>
          </cell>
          <cell r="CB919" t="b">
            <v>0</v>
          </cell>
          <cell r="CD919" t="b">
            <v>0</v>
          </cell>
          <cell r="CE919" t="b">
            <v>0</v>
          </cell>
          <cell r="CG919" t="b">
            <v>0</v>
          </cell>
          <cell r="CH919" t="b">
            <v>0</v>
          </cell>
          <cell r="CP919" t="str">
            <v>ECGASGTD</v>
          </cell>
          <cell r="CT919" t="b">
            <v>0</v>
          </cell>
          <cell r="CV919" t="b">
            <v>0</v>
          </cell>
          <cell r="CX919" t="b">
            <v>0</v>
          </cell>
          <cell r="CZ919" t="b">
            <v>0</v>
          </cell>
          <cell r="DB919" t="b">
            <v>0</v>
          </cell>
          <cell r="DD919" t="b">
            <v>0</v>
          </cell>
          <cell r="DF919" t="b">
            <v>0</v>
          </cell>
          <cell r="DH919" t="b">
            <v>0</v>
          </cell>
          <cell r="DJ919" t="b">
            <v>0</v>
          </cell>
          <cell r="DL919" t="b">
            <v>0</v>
          </cell>
          <cell r="DN919" t="b">
            <v>0</v>
          </cell>
          <cell r="DP919" t="b">
            <v>0</v>
          </cell>
          <cell r="DV919">
            <v>0</v>
          </cell>
          <cell r="DX919">
            <v>0</v>
          </cell>
          <cell r="DZ919">
            <v>0</v>
          </cell>
          <cell r="EB919">
            <v>0</v>
          </cell>
          <cell r="ED919">
            <v>0</v>
          </cell>
          <cell r="EF919">
            <v>0</v>
          </cell>
          <cell r="EJ919">
            <v>0</v>
          </cell>
          <cell r="EL919">
            <v>0</v>
          </cell>
          <cell r="EN919">
            <v>0</v>
          </cell>
          <cell r="EP919">
            <v>0</v>
          </cell>
          <cell r="ER919">
            <v>0</v>
          </cell>
          <cell r="ET919">
            <v>0</v>
          </cell>
          <cell r="EX919">
            <v>0</v>
          </cell>
          <cell r="EZ919">
            <v>0</v>
          </cell>
          <cell r="FD919">
            <v>0</v>
          </cell>
          <cell r="FF919">
            <v>0</v>
          </cell>
        </row>
        <row r="920">
          <cell r="A920" t="str">
            <v>DT_DKW0-5</v>
          </cell>
          <cell r="B920" t="str">
            <v>DK-West</v>
          </cell>
          <cell r="G920">
            <v>15.9</v>
          </cell>
          <cell r="H920">
            <v>59.328358208955223</v>
          </cell>
          <cell r="AK920">
            <v>2.6394000000000002</v>
          </cell>
          <cell r="AL920">
            <v>36.748162174203607</v>
          </cell>
          <cell r="AN920">
            <v>0</v>
          </cell>
          <cell r="AO920">
            <v>11.71035</v>
          </cell>
          <cell r="AP920">
            <v>1237.0200000000002</v>
          </cell>
          <cell r="AQ920">
            <v>2.2260000000000004</v>
          </cell>
          <cell r="BG920" t="b">
            <v>1</v>
          </cell>
          <cell r="BO920" t="b">
            <v>0</v>
          </cell>
          <cell r="CA920" t="b">
            <v>0</v>
          </cell>
          <cell r="CB920" t="b">
            <v>0</v>
          </cell>
          <cell r="CD920" t="b">
            <v>0</v>
          </cell>
          <cell r="CE920" t="b">
            <v>0</v>
          </cell>
          <cell r="CG920" t="b">
            <v>0</v>
          </cell>
          <cell r="CH920" t="b">
            <v>0</v>
          </cell>
          <cell r="CP920" t="str">
            <v>ECWSTBPD</v>
          </cell>
          <cell r="CT920" t="b">
            <v>0</v>
          </cell>
          <cell r="CV920" t="b">
            <v>0</v>
          </cell>
          <cell r="CX920" t="b">
            <v>0</v>
          </cell>
          <cell r="CZ920" t="b">
            <v>0</v>
          </cell>
          <cell r="DB920" t="b">
            <v>0</v>
          </cell>
          <cell r="DD920" t="b">
            <v>0</v>
          </cell>
          <cell r="DF920" t="b">
            <v>0</v>
          </cell>
          <cell r="DH920" t="b">
            <v>0</v>
          </cell>
          <cell r="DJ920" t="b">
            <v>0</v>
          </cell>
          <cell r="DL920" t="b">
            <v>0</v>
          </cell>
          <cell r="DN920" t="b">
            <v>0</v>
          </cell>
          <cell r="DP920" t="b">
            <v>0</v>
          </cell>
          <cell r="DV920">
            <v>0</v>
          </cell>
          <cell r="DX920">
            <v>0</v>
          </cell>
          <cell r="DZ920">
            <v>0</v>
          </cell>
          <cell r="EB920">
            <v>0</v>
          </cell>
          <cell r="ED920">
            <v>0</v>
          </cell>
          <cell r="EF920">
            <v>0</v>
          </cell>
          <cell r="EJ920">
            <v>0</v>
          </cell>
          <cell r="EL920">
            <v>0</v>
          </cell>
          <cell r="EN920">
            <v>0</v>
          </cell>
          <cell r="EP920">
            <v>0</v>
          </cell>
          <cell r="ER920">
            <v>0</v>
          </cell>
          <cell r="ET920">
            <v>0</v>
          </cell>
          <cell r="EX920">
            <v>0</v>
          </cell>
          <cell r="EZ920">
            <v>0</v>
          </cell>
          <cell r="FD920">
            <v>0</v>
          </cell>
          <cell r="FF920">
            <v>0</v>
          </cell>
        </row>
        <row r="921">
          <cell r="A921" t="str">
            <v>DT_DKW0-5</v>
          </cell>
          <cell r="B921" t="str">
            <v>DK-West</v>
          </cell>
          <cell r="G921">
            <v>15.9</v>
          </cell>
          <cell r="H921">
            <v>59.328358208955223</v>
          </cell>
          <cell r="AK921">
            <v>2.6394000000000002</v>
          </cell>
          <cell r="AL921">
            <v>36.748162174203607</v>
          </cell>
          <cell r="AN921">
            <v>0</v>
          </cell>
          <cell r="AO921">
            <v>11.71035</v>
          </cell>
          <cell r="AP921">
            <v>1237.0200000000002</v>
          </cell>
          <cell r="AQ921">
            <v>2.2260000000000004</v>
          </cell>
          <cell r="BG921" t="b">
            <v>1</v>
          </cell>
          <cell r="BO921" t="b">
            <v>0</v>
          </cell>
          <cell r="CA921" t="b">
            <v>0</v>
          </cell>
          <cell r="CB921" t="b">
            <v>0</v>
          </cell>
          <cell r="CD921" t="b">
            <v>0</v>
          </cell>
          <cell r="CE921" t="b">
            <v>0</v>
          </cell>
          <cell r="CG921" t="b">
            <v>0</v>
          </cell>
          <cell r="CH921" t="b">
            <v>0</v>
          </cell>
          <cell r="CP921" t="str">
            <v>ECWSTBPD</v>
          </cell>
          <cell r="CT921" t="b">
            <v>0</v>
          </cell>
          <cell r="CV921" t="b">
            <v>0</v>
          </cell>
          <cell r="CX921" t="b">
            <v>0</v>
          </cell>
          <cell r="CZ921" t="b">
            <v>0</v>
          </cell>
          <cell r="DB921" t="b">
            <v>0</v>
          </cell>
          <cell r="DD921" t="b">
            <v>0</v>
          </cell>
          <cell r="DF921" t="b">
            <v>0</v>
          </cell>
          <cell r="DH921" t="b">
            <v>0</v>
          </cell>
          <cell r="DJ921" t="b">
            <v>0</v>
          </cell>
          <cell r="DL921" t="b">
            <v>0</v>
          </cell>
          <cell r="DN921" t="b">
            <v>0</v>
          </cell>
          <cell r="DP921" t="b">
            <v>0</v>
          </cell>
          <cell r="DV921">
            <v>0</v>
          </cell>
          <cell r="DX921">
            <v>0</v>
          </cell>
          <cell r="DZ921">
            <v>0</v>
          </cell>
          <cell r="EB921">
            <v>0</v>
          </cell>
          <cell r="ED921">
            <v>0</v>
          </cell>
          <cell r="EF921">
            <v>0</v>
          </cell>
          <cell r="EJ921">
            <v>0</v>
          </cell>
          <cell r="EL921">
            <v>0</v>
          </cell>
          <cell r="EN921">
            <v>0</v>
          </cell>
          <cell r="EP921">
            <v>0</v>
          </cell>
          <cell r="ER921">
            <v>0</v>
          </cell>
          <cell r="ET921">
            <v>0</v>
          </cell>
          <cell r="EX921">
            <v>0</v>
          </cell>
          <cell r="EZ921">
            <v>0</v>
          </cell>
          <cell r="FD921">
            <v>0</v>
          </cell>
          <cell r="FF921">
            <v>0</v>
          </cell>
        </row>
        <row r="922">
          <cell r="A922" t="str">
            <v>GT_DKW0-5</v>
          </cell>
          <cell r="B922" t="str">
            <v>DK-West</v>
          </cell>
          <cell r="G922">
            <v>13</v>
          </cell>
          <cell r="H922">
            <v>25.291828793774318</v>
          </cell>
          <cell r="AK922">
            <v>3.8089999999999997</v>
          </cell>
          <cell r="AL922">
            <v>14.417326530303258</v>
          </cell>
          <cell r="AN922">
            <v>0</v>
          </cell>
          <cell r="AO922">
            <v>0.52</v>
          </cell>
          <cell r="AP922">
            <v>130</v>
          </cell>
          <cell r="AQ922">
            <v>1.04</v>
          </cell>
          <cell r="BG922" t="b">
            <v>1</v>
          </cell>
          <cell r="BO922" t="b">
            <v>1</v>
          </cell>
          <cell r="CA922" t="b">
            <v>1</v>
          </cell>
          <cell r="CB922" t="b">
            <v>1</v>
          </cell>
          <cell r="CD922" t="b">
            <v>0</v>
          </cell>
          <cell r="CE922" t="b">
            <v>0</v>
          </cell>
          <cell r="CG922" t="b">
            <v>0</v>
          </cell>
          <cell r="CH922" t="b">
            <v>0</v>
          </cell>
          <cell r="CP922" t="str">
            <v>ECGASGTD</v>
          </cell>
          <cell r="CT922" t="b">
            <v>0</v>
          </cell>
          <cell r="CV922" t="b">
            <v>0</v>
          </cell>
          <cell r="CX922" t="b">
            <v>0</v>
          </cell>
          <cell r="CZ922" t="b">
            <v>0</v>
          </cell>
          <cell r="DB922" t="b">
            <v>0</v>
          </cell>
          <cell r="DD922" t="b">
            <v>0</v>
          </cell>
          <cell r="DF922" t="b">
            <v>0</v>
          </cell>
          <cell r="DH922" t="b">
            <v>0</v>
          </cell>
          <cell r="DJ922" t="b">
            <v>0</v>
          </cell>
          <cell r="DL922" t="b">
            <v>0</v>
          </cell>
          <cell r="DN922" t="b">
            <v>0</v>
          </cell>
          <cell r="DP922" t="b">
            <v>0</v>
          </cell>
          <cell r="DV922">
            <v>13</v>
          </cell>
          <cell r="DX922">
            <v>13</v>
          </cell>
          <cell r="DZ922">
            <v>13</v>
          </cell>
          <cell r="EB922">
            <v>13</v>
          </cell>
          <cell r="ED922">
            <v>0</v>
          </cell>
          <cell r="EF922">
            <v>0</v>
          </cell>
          <cell r="EJ922">
            <v>25.291828793774318</v>
          </cell>
          <cell r="EL922">
            <v>25.291828793774318</v>
          </cell>
          <cell r="EN922">
            <v>25.291828793774318</v>
          </cell>
          <cell r="EP922">
            <v>25.291828793774318</v>
          </cell>
          <cell r="ER922">
            <v>0</v>
          </cell>
          <cell r="ET922">
            <v>0</v>
          </cell>
          <cell r="EX922">
            <v>0</v>
          </cell>
          <cell r="EZ922">
            <v>0</v>
          </cell>
          <cell r="FD922">
            <v>0</v>
          </cell>
          <cell r="FF922">
            <v>0</v>
          </cell>
        </row>
        <row r="923">
          <cell r="A923" t="str">
            <v>GT_DKW0-5</v>
          </cell>
          <cell r="B923" t="str">
            <v>DK-West</v>
          </cell>
          <cell r="G923">
            <v>13</v>
          </cell>
          <cell r="H923">
            <v>25.291828793774318</v>
          </cell>
          <cell r="AK923">
            <v>3.8089999999999997</v>
          </cell>
          <cell r="AL923">
            <v>14.417326530303258</v>
          </cell>
          <cell r="AN923">
            <v>0</v>
          </cell>
          <cell r="AO923">
            <v>0.52</v>
          </cell>
          <cell r="AP923">
            <v>130</v>
          </cell>
          <cell r="AQ923">
            <v>1.04</v>
          </cell>
          <cell r="BG923" t="b">
            <v>1</v>
          </cell>
          <cell r="BO923" t="b">
            <v>0</v>
          </cell>
          <cell r="CA923" t="b">
            <v>0</v>
          </cell>
          <cell r="CB923" t="b">
            <v>0</v>
          </cell>
          <cell r="CD923" t="b">
            <v>1</v>
          </cell>
          <cell r="CE923" t="b">
            <v>1</v>
          </cell>
          <cell r="CG923" t="b">
            <v>0</v>
          </cell>
          <cell r="CH923" t="b">
            <v>0</v>
          </cell>
          <cell r="CP923" t="str">
            <v>ECGASGTD</v>
          </cell>
          <cell r="CT923" t="b">
            <v>1</v>
          </cell>
          <cell r="CV923" t="b">
            <v>1</v>
          </cell>
          <cell r="CX923" t="b">
            <v>1</v>
          </cell>
          <cell r="CZ923" t="b">
            <v>1</v>
          </cell>
          <cell r="DB923" t="b">
            <v>0</v>
          </cell>
          <cell r="DD923" t="b">
            <v>0</v>
          </cell>
          <cell r="DF923" t="b">
            <v>1</v>
          </cell>
          <cell r="DH923" t="b">
            <v>1</v>
          </cell>
          <cell r="DJ923" t="b">
            <v>1</v>
          </cell>
          <cell r="DL923" t="b">
            <v>1</v>
          </cell>
          <cell r="DN923" t="b">
            <v>0</v>
          </cell>
          <cell r="DP923" t="b">
            <v>0</v>
          </cell>
          <cell r="DV923">
            <v>0</v>
          </cell>
          <cell r="DX923">
            <v>0</v>
          </cell>
          <cell r="DZ923">
            <v>0</v>
          </cell>
          <cell r="EB923">
            <v>0</v>
          </cell>
          <cell r="ED923">
            <v>0</v>
          </cell>
          <cell r="EF923">
            <v>0</v>
          </cell>
          <cell r="EJ923">
            <v>0</v>
          </cell>
          <cell r="EL923">
            <v>0</v>
          </cell>
          <cell r="EN923">
            <v>0</v>
          </cell>
          <cell r="EP923">
            <v>0</v>
          </cell>
          <cell r="ER923">
            <v>0</v>
          </cell>
          <cell r="ET923">
            <v>0</v>
          </cell>
          <cell r="EX923">
            <v>13</v>
          </cell>
          <cell r="EZ923">
            <v>25.291828793774318</v>
          </cell>
          <cell r="FD923">
            <v>0</v>
          </cell>
          <cell r="FF923">
            <v>0</v>
          </cell>
        </row>
        <row r="924">
          <cell r="A924" t="str">
            <v>GM_DKW0-5-A</v>
          </cell>
          <cell r="B924" t="str">
            <v>DK-West</v>
          </cell>
          <cell r="G924">
            <v>15.00398112260649</v>
          </cell>
          <cell r="H924">
            <v>20.69514637600895</v>
          </cell>
          <cell r="AK924">
            <v>5.6565008832226464</v>
          </cell>
          <cell r="AL924">
            <v>10.761476115524655</v>
          </cell>
          <cell r="AN924">
            <v>0</v>
          </cell>
          <cell r="AO924">
            <v>1.5003981122606491</v>
          </cell>
          <cell r="AP924">
            <v>450.1194336781947</v>
          </cell>
          <cell r="AQ924">
            <v>1.5003981122606491</v>
          </cell>
          <cell r="BG924" t="b">
            <v>1</v>
          </cell>
          <cell r="BO924" t="b">
            <v>1</v>
          </cell>
          <cell r="CA924" t="b">
            <v>1</v>
          </cell>
          <cell r="CB924" t="b">
            <v>1</v>
          </cell>
          <cell r="CD924" t="b">
            <v>0</v>
          </cell>
          <cell r="CE924" t="b">
            <v>0</v>
          </cell>
          <cell r="CG924" t="b">
            <v>0</v>
          </cell>
          <cell r="CH924" t="b">
            <v>0</v>
          </cell>
          <cell r="CP924" t="str">
            <v>ECGASEND</v>
          </cell>
          <cell r="CT924" t="b">
            <v>0</v>
          </cell>
          <cell r="CV924" t="b">
            <v>0</v>
          </cell>
          <cell r="CX924" t="b">
            <v>0</v>
          </cell>
          <cell r="CZ924" t="b">
            <v>0</v>
          </cell>
          <cell r="DB924" t="b">
            <v>0</v>
          </cell>
          <cell r="DD924" t="b">
            <v>0</v>
          </cell>
          <cell r="DF924" t="b">
            <v>0</v>
          </cell>
          <cell r="DH924" t="b">
            <v>0</v>
          </cell>
          <cell r="DJ924" t="b">
            <v>0</v>
          </cell>
          <cell r="DL924" t="b">
            <v>0</v>
          </cell>
          <cell r="DN924" t="b">
            <v>0</v>
          </cell>
          <cell r="DP924" t="b">
            <v>0</v>
          </cell>
          <cell r="DV924">
            <v>0</v>
          </cell>
          <cell r="DX924">
            <v>0</v>
          </cell>
          <cell r="DZ924">
            <v>0</v>
          </cell>
          <cell r="EB924">
            <v>0</v>
          </cell>
          <cell r="ED924">
            <v>0</v>
          </cell>
          <cell r="EF924">
            <v>0</v>
          </cell>
          <cell r="EJ924">
            <v>0</v>
          </cell>
          <cell r="EL924">
            <v>0</v>
          </cell>
          <cell r="EN924">
            <v>0</v>
          </cell>
          <cell r="EP924">
            <v>0</v>
          </cell>
          <cell r="ER924">
            <v>0</v>
          </cell>
          <cell r="ET924">
            <v>0</v>
          </cell>
          <cell r="EX924">
            <v>0</v>
          </cell>
          <cell r="EZ924">
            <v>0</v>
          </cell>
          <cell r="FD924">
            <v>0</v>
          </cell>
          <cell r="FF924">
            <v>0</v>
          </cell>
        </row>
        <row r="925">
          <cell r="A925" t="str">
            <v>GM_DKW0-5-B</v>
          </cell>
          <cell r="B925" t="str">
            <v>DK-West</v>
          </cell>
          <cell r="G925">
            <v>39.570478796655266</v>
          </cell>
          <cell r="H925">
            <v>54.579970754007206</v>
          </cell>
          <cell r="AK925">
            <v>14.918070506339035</v>
          </cell>
          <cell r="AL925">
            <v>28.38158479208375</v>
          </cell>
          <cell r="AN925">
            <v>0</v>
          </cell>
          <cell r="AO925">
            <v>3.9570478796655268</v>
          </cell>
          <cell r="AP925">
            <v>1187.114363899658</v>
          </cell>
          <cell r="AQ925">
            <v>3.9570478796655268</v>
          </cell>
          <cell r="BG925" t="b">
            <v>1</v>
          </cell>
          <cell r="BO925" t="b">
            <v>1</v>
          </cell>
          <cell r="CA925" t="b">
            <v>1</v>
          </cell>
          <cell r="CB925" t="b">
            <v>1</v>
          </cell>
          <cell r="CD925" t="b">
            <v>0</v>
          </cell>
          <cell r="CE925" t="b">
            <v>0</v>
          </cell>
          <cell r="CG925" t="b">
            <v>0</v>
          </cell>
          <cell r="CH925" t="b">
            <v>0</v>
          </cell>
          <cell r="CP925" t="str">
            <v>ECGASEND</v>
          </cell>
          <cell r="CT925" t="b">
            <v>1</v>
          </cell>
          <cell r="CV925" t="b">
            <v>0</v>
          </cell>
          <cell r="CX925" t="b">
            <v>0</v>
          </cell>
          <cell r="CZ925" t="b">
            <v>0</v>
          </cell>
          <cell r="DB925" t="b">
            <v>0</v>
          </cell>
          <cell r="DD925" t="b">
            <v>0</v>
          </cell>
          <cell r="DF925" t="b">
            <v>1</v>
          </cell>
          <cell r="DH925" t="b">
            <v>0</v>
          </cell>
          <cell r="DJ925" t="b">
            <v>0</v>
          </cell>
          <cell r="DL925" t="b">
            <v>0</v>
          </cell>
          <cell r="DN925" t="b">
            <v>0</v>
          </cell>
          <cell r="DP925" t="b">
            <v>0</v>
          </cell>
          <cell r="DV925">
            <v>39.570478796655266</v>
          </cell>
          <cell r="DX925">
            <v>0</v>
          </cell>
          <cell r="DZ925">
            <v>0</v>
          </cell>
          <cell r="EB925">
            <v>0</v>
          </cell>
          <cell r="ED925">
            <v>0</v>
          </cell>
          <cell r="EF925">
            <v>0</v>
          </cell>
          <cell r="EJ925">
            <v>54.579970754007206</v>
          </cell>
          <cell r="EL925">
            <v>0</v>
          </cell>
          <cell r="EN925">
            <v>0</v>
          </cell>
          <cell r="EP925">
            <v>0</v>
          </cell>
          <cell r="ER925">
            <v>0</v>
          </cell>
          <cell r="ET925">
            <v>0</v>
          </cell>
          <cell r="EX925">
            <v>0</v>
          </cell>
          <cell r="EZ925">
            <v>0</v>
          </cell>
          <cell r="FD925">
            <v>0</v>
          </cell>
          <cell r="FF925">
            <v>0</v>
          </cell>
        </row>
        <row r="926">
          <cell r="A926" t="str">
            <v>GM_DKW0-5-C</v>
          </cell>
          <cell r="B926" t="str">
            <v>DK-West</v>
          </cell>
          <cell r="G926">
            <v>55.198697865731248</v>
          </cell>
          <cell r="H926">
            <v>76.136134987215485</v>
          </cell>
          <cell r="AK926">
            <v>20.809909095380682</v>
          </cell>
          <cell r="AL926">
            <v>39.590790193352056</v>
          </cell>
          <cell r="AN926">
            <v>0</v>
          </cell>
          <cell r="AO926">
            <v>5.5198697865731248</v>
          </cell>
          <cell r="AP926">
            <v>1655.9609359719375</v>
          </cell>
          <cell r="AQ926">
            <v>5.5198697865731248</v>
          </cell>
          <cell r="BG926" t="b">
            <v>1</v>
          </cell>
          <cell r="BO926" t="b">
            <v>1</v>
          </cell>
          <cell r="CA926" t="b">
            <v>1</v>
          </cell>
          <cell r="CB926" t="b">
            <v>1</v>
          </cell>
          <cell r="CD926" t="b">
            <v>0</v>
          </cell>
          <cell r="CE926" t="b">
            <v>0</v>
          </cell>
          <cell r="CG926" t="b">
            <v>0</v>
          </cell>
          <cell r="CH926" t="b">
            <v>0</v>
          </cell>
          <cell r="CP926" t="str">
            <v>ECGASEND</v>
          </cell>
          <cell r="CT926" t="b">
            <v>1</v>
          </cell>
          <cell r="CV926" t="b">
            <v>1</v>
          </cell>
          <cell r="CX926" t="b">
            <v>0</v>
          </cell>
          <cell r="CZ926" t="b">
            <v>0</v>
          </cell>
          <cell r="DB926" t="b">
            <v>0</v>
          </cell>
          <cell r="DD926" t="b">
            <v>0</v>
          </cell>
          <cell r="DF926" t="b">
            <v>1</v>
          </cell>
          <cell r="DH926" t="b">
            <v>1</v>
          </cell>
          <cell r="DJ926" t="b">
            <v>0</v>
          </cell>
          <cell r="DL926" t="b">
            <v>0</v>
          </cell>
          <cell r="DN926" t="b">
            <v>0</v>
          </cell>
          <cell r="DP926" t="b">
            <v>0</v>
          </cell>
          <cell r="DV926">
            <v>55.198697865731248</v>
          </cell>
          <cell r="DX926">
            <v>55.198697865731248</v>
          </cell>
          <cell r="DZ926">
            <v>0</v>
          </cell>
          <cell r="EB926">
            <v>0</v>
          </cell>
          <cell r="ED926">
            <v>0</v>
          </cell>
          <cell r="EF926">
            <v>0</v>
          </cell>
          <cell r="EJ926">
            <v>76.136134987215485</v>
          </cell>
          <cell r="EL926">
            <v>76.136134987215485</v>
          </cell>
          <cell r="EN926">
            <v>0</v>
          </cell>
          <cell r="EP926">
            <v>0</v>
          </cell>
          <cell r="ER926">
            <v>0</v>
          </cell>
          <cell r="ET926">
            <v>0</v>
          </cell>
          <cell r="EX926">
            <v>0</v>
          </cell>
          <cell r="EZ926">
            <v>0</v>
          </cell>
          <cell r="FD926">
            <v>0</v>
          </cell>
          <cell r="FF926">
            <v>0</v>
          </cell>
        </row>
        <row r="927">
          <cell r="A927" t="str">
            <v>GM_DKW0-5-D</v>
          </cell>
          <cell r="B927" t="str">
            <v>DK-West</v>
          </cell>
          <cell r="G927">
            <v>55.198697865731248</v>
          </cell>
          <cell r="H927">
            <v>76.136134987215627</v>
          </cell>
          <cell r="AK927">
            <v>20.809909095380682</v>
          </cell>
          <cell r="AL927">
            <v>39.590790193352127</v>
          </cell>
          <cell r="AN927">
            <v>0</v>
          </cell>
          <cell r="AO927">
            <v>5.5198697865731248</v>
          </cell>
          <cell r="AP927">
            <v>1655.9609359719375</v>
          </cell>
          <cell r="AQ927">
            <v>5.5198697865731248</v>
          </cell>
          <cell r="BG927" t="b">
            <v>1</v>
          </cell>
          <cell r="BO927" t="b">
            <v>1</v>
          </cell>
          <cell r="CA927" t="b">
            <v>1</v>
          </cell>
          <cell r="CB927" t="b">
            <v>1</v>
          </cell>
          <cell r="CD927" t="b">
            <v>0</v>
          </cell>
          <cell r="CE927" t="b">
            <v>0</v>
          </cell>
          <cell r="CG927" t="b">
            <v>0</v>
          </cell>
          <cell r="CH927" t="b">
            <v>0</v>
          </cell>
          <cell r="CP927" t="str">
            <v>ECGASEND</v>
          </cell>
          <cell r="CT927" t="b">
            <v>1</v>
          </cell>
          <cell r="CV927" t="b">
            <v>1</v>
          </cell>
          <cell r="CX927" t="b">
            <v>1</v>
          </cell>
          <cell r="CZ927" t="b">
            <v>0</v>
          </cell>
          <cell r="DB927" t="b">
            <v>0</v>
          </cell>
          <cell r="DD927" t="b">
            <v>0</v>
          </cell>
          <cell r="DF927" t="b">
            <v>1</v>
          </cell>
          <cell r="DH927" t="b">
            <v>1</v>
          </cell>
          <cell r="DJ927" t="b">
            <v>1</v>
          </cell>
          <cell r="DL927" t="b">
            <v>0</v>
          </cell>
          <cell r="DN927" t="b">
            <v>0</v>
          </cell>
          <cell r="DP927" t="b">
            <v>0</v>
          </cell>
          <cell r="DV927">
            <v>55.198697865731248</v>
          </cell>
          <cell r="DX927">
            <v>55.198697865731248</v>
          </cell>
          <cell r="DZ927">
            <v>55.198697865731248</v>
          </cell>
          <cell r="EB927">
            <v>0</v>
          </cell>
          <cell r="ED927">
            <v>0</v>
          </cell>
          <cell r="EF927">
            <v>0</v>
          </cell>
          <cell r="EJ927">
            <v>76.136134987215627</v>
          </cell>
          <cell r="EL927">
            <v>76.136134987215627</v>
          </cell>
          <cell r="EN927">
            <v>76.136134987215627</v>
          </cell>
          <cell r="EP927">
            <v>0</v>
          </cell>
          <cell r="ER927">
            <v>0</v>
          </cell>
          <cell r="ET927">
            <v>0</v>
          </cell>
          <cell r="EX927">
            <v>0</v>
          </cell>
          <cell r="EZ927">
            <v>0</v>
          </cell>
          <cell r="FD927">
            <v>0</v>
          </cell>
          <cell r="FF927">
            <v>0</v>
          </cell>
        </row>
        <row r="928">
          <cell r="A928" t="str">
            <v>GM_DKW0-5-E</v>
          </cell>
          <cell r="B928" t="str">
            <v>DK-West</v>
          </cell>
          <cell r="G928">
            <v>110.39739573146252</v>
          </cell>
          <cell r="H928">
            <v>152.27226997443117</v>
          </cell>
          <cell r="AK928">
            <v>41.619818190761372</v>
          </cell>
          <cell r="AL928">
            <v>79.181580386704212</v>
          </cell>
          <cell r="AN928">
            <v>0</v>
          </cell>
          <cell r="AO928">
            <v>11.039739573146253</v>
          </cell>
          <cell r="AP928">
            <v>3311.9218719438759</v>
          </cell>
          <cell r="AQ928">
            <v>11.039739573146253</v>
          </cell>
          <cell r="BG928" t="b">
            <v>1</v>
          </cell>
          <cell r="BO928" t="b">
            <v>1</v>
          </cell>
          <cell r="CA928" t="b">
            <v>1</v>
          </cell>
          <cell r="CB928" t="b">
            <v>1</v>
          </cell>
          <cell r="CD928" t="b">
            <v>0</v>
          </cell>
          <cell r="CE928" t="b">
            <v>0</v>
          </cell>
          <cell r="CG928" t="b">
            <v>0</v>
          </cell>
          <cell r="CH928" t="b">
            <v>0</v>
          </cell>
          <cell r="CP928" t="str">
            <v>ECGASEND</v>
          </cell>
          <cell r="CT928" t="b">
            <v>1</v>
          </cell>
          <cell r="CV928" t="b">
            <v>1</v>
          </cell>
          <cell r="CX928" t="b">
            <v>1</v>
          </cell>
          <cell r="CZ928" t="b">
            <v>1</v>
          </cell>
          <cell r="DB928" t="b">
            <v>0</v>
          </cell>
          <cell r="DD928" t="b">
            <v>0</v>
          </cell>
          <cell r="DF928" t="b">
            <v>1</v>
          </cell>
          <cell r="DH928" t="b">
            <v>1</v>
          </cell>
          <cell r="DJ928" t="b">
            <v>1</v>
          </cell>
          <cell r="DL928" t="b">
            <v>1</v>
          </cell>
          <cell r="DN928" t="b">
            <v>0</v>
          </cell>
          <cell r="DP928" t="b">
            <v>0</v>
          </cell>
          <cell r="DV928">
            <v>110.39739573146252</v>
          </cell>
          <cell r="DX928">
            <v>110.39739573146252</v>
          </cell>
          <cell r="DZ928">
            <v>110.39739573146252</v>
          </cell>
          <cell r="EB928">
            <v>110.39739573146252</v>
          </cell>
          <cell r="ED928">
            <v>0</v>
          </cell>
          <cell r="EF928">
            <v>0</v>
          </cell>
          <cell r="EJ928">
            <v>152.27226997443117</v>
          </cell>
          <cell r="EL928">
            <v>152.27226997443117</v>
          </cell>
          <cell r="EN928">
            <v>152.27226997443117</v>
          </cell>
          <cell r="EP928">
            <v>152.27226997443117</v>
          </cell>
          <cell r="ER928">
            <v>0</v>
          </cell>
          <cell r="ET928">
            <v>0</v>
          </cell>
          <cell r="EX928">
            <v>0</v>
          </cell>
          <cell r="EZ928">
            <v>0</v>
          </cell>
          <cell r="FD928">
            <v>0</v>
          </cell>
          <cell r="FF928">
            <v>0</v>
          </cell>
        </row>
        <row r="929">
          <cell r="A929" t="str">
            <v>GM_DKW0-5-F</v>
          </cell>
          <cell r="B929" t="str">
            <v>DK-West</v>
          </cell>
          <cell r="G929">
            <v>22.079479146292641</v>
          </cell>
          <cell r="H929">
            <v>30.454453994886318</v>
          </cell>
          <cell r="AK929">
            <v>8.3239636381523265</v>
          </cell>
          <cell r="AL929">
            <v>15.836316077340888</v>
          </cell>
          <cell r="AN929">
            <v>0</v>
          </cell>
          <cell r="AO929">
            <v>2.2079479146292642</v>
          </cell>
          <cell r="AP929">
            <v>662.38437438877918</v>
          </cell>
          <cell r="AQ929">
            <v>2.2079479146292642</v>
          </cell>
          <cell r="BG929" t="b">
            <v>1</v>
          </cell>
          <cell r="BO929" t="b">
            <v>1</v>
          </cell>
          <cell r="CA929" t="b">
            <v>1</v>
          </cell>
          <cell r="CB929" t="b">
            <v>1</v>
          </cell>
          <cell r="CD929" t="b">
            <v>0</v>
          </cell>
          <cell r="CE929" t="b">
            <v>0</v>
          </cell>
          <cell r="CG929" t="b">
            <v>0</v>
          </cell>
          <cell r="CH929" t="b">
            <v>0</v>
          </cell>
          <cell r="CP929" t="str">
            <v>ECGASEND</v>
          </cell>
          <cell r="CT929" t="b">
            <v>1</v>
          </cell>
          <cell r="CV929" t="b">
            <v>1</v>
          </cell>
          <cell r="CX929" t="b">
            <v>1</v>
          </cell>
          <cell r="CZ929" t="b">
            <v>1</v>
          </cell>
          <cell r="DB929" t="b">
            <v>1</v>
          </cell>
          <cell r="DD929" t="b">
            <v>0</v>
          </cell>
          <cell r="DF929" t="b">
            <v>1</v>
          </cell>
          <cell r="DH929" t="b">
            <v>1</v>
          </cell>
          <cell r="DJ929" t="b">
            <v>1</v>
          </cell>
          <cell r="DL929" t="b">
            <v>1</v>
          </cell>
          <cell r="DN929" t="b">
            <v>1</v>
          </cell>
          <cell r="DP929" t="b">
            <v>0</v>
          </cell>
          <cell r="DV929">
            <v>22.079479146292641</v>
          </cell>
          <cell r="DX929">
            <v>22.079479146292641</v>
          </cell>
          <cell r="DZ929">
            <v>22.079479146292641</v>
          </cell>
          <cell r="EB929">
            <v>22.079479146292641</v>
          </cell>
          <cell r="ED929">
            <v>22.079479146292641</v>
          </cell>
          <cell r="EF929">
            <v>0</v>
          </cell>
          <cell r="EJ929">
            <v>30.454453994886318</v>
          </cell>
          <cell r="EL929">
            <v>30.454453994886318</v>
          </cell>
          <cell r="EN929">
            <v>30.454453994886318</v>
          </cell>
          <cell r="EP929">
            <v>30.454453994886318</v>
          </cell>
          <cell r="ER929">
            <v>30.454453994886318</v>
          </cell>
          <cell r="ET929">
            <v>0</v>
          </cell>
          <cell r="EX929">
            <v>0</v>
          </cell>
          <cell r="EZ929">
            <v>0</v>
          </cell>
          <cell r="FD929">
            <v>0</v>
          </cell>
          <cell r="FF929">
            <v>0</v>
          </cell>
        </row>
        <row r="930">
          <cell r="A930" t="str">
            <v>GM_DKW0-5</v>
          </cell>
          <cell r="B930" t="str">
            <v>DK-West</v>
          </cell>
          <cell r="G930">
            <v>105.82486747473361</v>
          </cell>
          <cell r="H930">
            <v>145.96533444790842</v>
          </cell>
          <cell r="AK930">
            <v>39.895975037974573</v>
          </cell>
          <cell r="AL930">
            <v>75.901973912912382</v>
          </cell>
          <cell r="AN930">
            <v>0</v>
          </cell>
          <cell r="AO930">
            <v>10.582486747473361</v>
          </cell>
          <cell r="AP930">
            <v>3174.7460242420084</v>
          </cell>
          <cell r="AQ930">
            <v>10.582486747473361</v>
          </cell>
          <cell r="BG930" t="b">
            <v>1</v>
          </cell>
          <cell r="BO930" t="b">
            <v>1</v>
          </cell>
          <cell r="CA930" t="b">
            <v>1</v>
          </cell>
          <cell r="CB930" t="b">
            <v>1</v>
          </cell>
          <cell r="CD930" t="b">
            <v>0</v>
          </cell>
          <cell r="CE930" t="b">
            <v>0</v>
          </cell>
          <cell r="CG930" t="b">
            <v>0</v>
          </cell>
          <cell r="CH930" t="b">
            <v>0</v>
          </cell>
          <cell r="CT930" t="b">
            <v>0</v>
          </cell>
          <cell r="CV930" t="b">
            <v>0</v>
          </cell>
          <cell r="CX930" t="b">
            <v>0</v>
          </cell>
          <cell r="CZ930" t="b">
            <v>0</v>
          </cell>
          <cell r="DB930" t="b">
            <v>0</v>
          </cell>
          <cell r="DD930" t="b">
            <v>0</v>
          </cell>
          <cell r="DF930" t="b">
            <v>0</v>
          </cell>
          <cell r="DH930" t="b">
            <v>0</v>
          </cell>
          <cell r="DJ930" t="b">
            <v>0</v>
          </cell>
          <cell r="DL930" t="b">
            <v>0</v>
          </cell>
          <cell r="DN930" t="b">
            <v>0</v>
          </cell>
          <cell r="DP930" t="b">
            <v>0</v>
          </cell>
          <cell r="DV930">
            <v>0</v>
          </cell>
          <cell r="DX930">
            <v>0</v>
          </cell>
          <cell r="DZ930">
            <v>0</v>
          </cell>
          <cell r="EB930">
            <v>0</v>
          </cell>
          <cell r="ED930">
            <v>0</v>
          </cell>
          <cell r="EF930">
            <v>0</v>
          </cell>
          <cell r="EJ930">
            <v>0</v>
          </cell>
          <cell r="EL930">
            <v>0</v>
          </cell>
          <cell r="EN930">
            <v>0</v>
          </cell>
          <cell r="EP930">
            <v>0</v>
          </cell>
          <cell r="ER930">
            <v>0</v>
          </cell>
          <cell r="ET930">
            <v>0</v>
          </cell>
          <cell r="EX930">
            <v>0</v>
          </cell>
          <cell r="EZ930">
            <v>0</v>
          </cell>
          <cell r="FD930">
            <v>0</v>
          </cell>
          <cell r="FF930">
            <v>0</v>
          </cell>
        </row>
        <row r="931">
          <cell r="A931" t="str">
            <v>GM_DKW0-5</v>
          </cell>
          <cell r="B931" t="str">
            <v>DK-West</v>
          </cell>
          <cell r="G931">
            <v>292.65861896629752</v>
          </cell>
          <cell r="H931">
            <v>403.66706064316901</v>
          </cell>
          <cell r="AK931">
            <v>110.33229935029416</v>
          </cell>
          <cell r="AL931">
            <v>209.90687153444793</v>
          </cell>
          <cell r="AN931">
            <v>0</v>
          </cell>
          <cell r="AO931">
            <v>29.265861896629755</v>
          </cell>
          <cell r="AP931">
            <v>8779.7585689889256</v>
          </cell>
          <cell r="AQ931">
            <v>29.265861896629755</v>
          </cell>
          <cell r="BG931" t="b">
            <v>1</v>
          </cell>
          <cell r="BO931" t="b">
            <v>0</v>
          </cell>
          <cell r="CA931" t="b">
            <v>0</v>
          </cell>
          <cell r="CB931" t="b">
            <v>0</v>
          </cell>
          <cell r="CD931" t="b">
            <v>1</v>
          </cell>
          <cell r="CE931" t="b">
            <v>1</v>
          </cell>
          <cell r="CG931" t="b">
            <v>0</v>
          </cell>
          <cell r="CH931" t="b">
            <v>0</v>
          </cell>
          <cell r="CT931" t="b">
            <v>0</v>
          </cell>
          <cell r="CV931" t="b">
            <v>0</v>
          </cell>
          <cell r="CX931" t="b">
            <v>0</v>
          </cell>
          <cell r="CZ931" t="b">
            <v>0</v>
          </cell>
          <cell r="DB931" t="b">
            <v>0</v>
          </cell>
          <cell r="DD931" t="b">
            <v>0</v>
          </cell>
          <cell r="DF931" t="b">
            <v>0</v>
          </cell>
          <cell r="DH931" t="b">
            <v>0</v>
          </cell>
          <cell r="DJ931" t="b">
            <v>0</v>
          </cell>
          <cell r="DL931" t="b">
            <v>0</v>
          </cell>
          <cell r="DN931" t="b">
            <v>0</v>
          </cell>
          <cell r="DP931" t="b">
            <v>0</v>
          </cell>
          <cell r="DV931">
            <v>0</v>
          </cell>
          <cell r="DX931">
            <v>0</v>
          </cell>
          <cell r="DZ931">
            <v>0</v>
          </cell>
          <cell r="EB931">
            <v>0</v>
          </cell>
          <cell r="ED931">
            <v>0</v>
          </cell>
          <cell r="EF931">
            <v>0</v>
          </cell>
          <cell r="EJ931">
            <v>0</v>
          </cell>
          <cell r="EL931">
            <v>0</v>
          </cell>
          <cell r="EN931">
            <v>0</v>
          </cell>
          <cell r="EP931">
            <v>0</v>
          </cell>
          <cell r="ER931">
            <v>0</v>
          </cell>
          <cell r="ET931">
            <v>0</v>
          </cell>
          <cell r="EX931">
            <v>292.65861896629752</v>
          </cell>
          <cell r="EZ931">
            <v>403.66706064316901</v>
          </cell>
          <cell r="FD931">
            <v>0</v>
          </cell>
          <cell r="FF931">
            <v>0</v>
          </cell>
        </row>
        <row r="932">
          <cell r="A932" t="str">
            <v>GM_DKW0-5</v>
          </cell>
          <cell r="B932" t="str">
            <v>DK-West</v>
          </cell>
          <cell r="G932">
            <v>286.62754798982581</v>
          </cell>
          <cell r="H932">
            <v>395.34834205493217</v>
          </cell>
          <cell r="AK932">
            <v>108.05858559216433</v>
          </cell>
          <cell r="AL932">
            <v>205.58113786856475</v>
          </cell>
          <cell r="AN932">
            <v>0</v>
          </cell>
          <cell r="AO932">
            <v>28.662754798982583</v>
          </cell>
          <cell r="AP932">
            <v>8598.8264396947743</v>
          </cell>
          <cell r="AQ932">
            <v>28.662754798982583</v>
          </cell>
          <cell r="BG932" t="b">
            <v>1</v>
          </cell>
          <cell r="BO932" t="b">
            <v>0</v>
          </cell>
          <cell r="CA932" t="b">
            <v>0</v>
          </cell>
          <cell r="CB932" t="b">
            <v>0</v>
          </cell>
          <cell r="CD932" t="b">
            <v>0</v>
          </cell>
          <cell r="CE932" t="b">
            <v>0</v>
          </cell>
          <cell r="CG932" t="b">
            <v>1</v>
          </cell>
          <cell r="CH932" t="b">
            <v>1</v>
          </cell>
          <cell r="CT932" t="b">
            <v>0</v>
          </cell>
          <cell r="CV932" t="b">
            <v>0</v>
          </cell>
          <cell r="CX932" t="b">
            <v>0</v>
          </cell>
          <cell r="CZ932" t="b">
            <v>0</v>
          </cell>
          <cell r="DB932" t="b">
            <v>0</v>
          </cell>
          <cell r="DD932" t="b">
            <v>0</v>
          </cell>
          <cell r="DF932" t="b">
            <v>0</v>
          </cell>
          <cell r="DH932" t="b">
            <v>0</v>
          </cell>
          <cell r="DJ932" t="b">
            <v>0</v>
          </cell>
          <cell r="DL932" t="b">
            <v>0</v>
          </cell>
          <cell r="DN932" t="b">
            <v>0</v>
          </cell>
          <cell r="DP932" t="b">
            <v>0</v>
          </cell>
          <cell r="DV932">
            <v>0</v>
          </cell>
          <cell r="DX932">
            <v>0</v>
          </cell>
          <cell r="DZ932">
            <v>0</v>
          </cell>
          <cell r="EB932">
            <v>0</v>
          </cell>
          <cell r="ED932">
            <v>0</v>
          </cell>
          <cell r="EF932">
            <v>0</v>
          </cell>
          <cell r="EJ932">
            <v>0</v>
          </cell>
          <cell r="EL932">
            <v>0</v>
          </cell>
          <cell r="EN932">
            <v>0</v>
          </cell>
          <cell r="EP932">
            <v>0</v>
          </cell>
          <cell r="ER932">
            <v>0</v>
          </cell>
          <cell r="ET932">
            <v>0</v>
          </cell>
          <cell r="EX932">
            <v>0</v>
          </cell>
          <cell r="EZ932">
            <v>0</v>
          </cell>
          <cell r="FD932">
            <v>71.656886997456454</v>
          </cell>
          <cell r="FF932">
            <v>98.837085513733044</v>
          </cell>
        </row>
        <row r="933">
          <cell r="A933" t="str">
            <v>GM_DKW0-5</v>
          </cell>
          <cell r="B933" t="str">
            <v>DK-West</v>
          </cell>
          <cell r="G933">
            <v>282.44474940587293</v>
          </cell>
          <cell r="H933">
            <v>389.57896469775579</v>
          </cell>
          <cell r="AK933">
            <v>106.4816705260141</v>
          </cell>
          <cell r="AL933">
            <v>202.58106164283302</v>
          </cell>
          <cell r="AN933">
            <v>0</v>
          </cell>
          <cell r="AO933">
            <v>28.244474940587295</v>
          </cell>
          <cell r="AP933">
            <v>8473.3424821761873</v>
          </cell>
          <cell r="AQ933">
            <v>28.244474940587295</v>
          </cell>
          <cell r="BG933" t="b">
            <v>1</v>
          </cell>
          <cell r="BO933" t="b">
            <v>0</v>
          </cell>
          <cell r="CA933" t="b">
            <v>0</v>
          </cell>
          <cell r="CB933" t="b">
            <v>0</v>
          </cell>
          <cell r="CD933" t="b">
            <v>0</v>
          </cell>
          <cell r="CE933" t="b">
            <v>0</v>
          </cell>
          <cell r="CG933" t="b">
            <v>1</v>
          </cell>
          <cell r="CH933" t="b">
            <v>1</v>
          </cell>
          <cell r="CT933" t="b">
            <v>0</v>
          </cell>
          <cell r="CV933" t="b">
            <v>0</v>
          </cell>
          <cell r="CX933" t="b">
            <v>0</v>
          </cell>
          <cell r="CZ933" t="b">
            <v>0</v>
          </cell>
          <cell r="DB933" t="b">
            <v>0</v>
          </cell>
          <cell r="DD933" t="b">
            <v>0</v>
          </cell>
          <cell r="DF933" t="b">
            <v>0</v>
          </cell>
          <cell r="DH933" t="b">
            <v>0</v>
          </cell>
          <cell r="DJ933" t="b">
            <v>0</v>
          </cell>
          <cell r="DL933" t="b">
            <v>0</v>
          </cell>
          <cell r="DN933" t="b">
            <v>0</v>
          </cell>
          <cell r="DP933" t="b">
            <v>0</v>
          </cell>
          <cell r="DV933">
            <v>0</v>
          </cell>
          <cell r="DX933">
            <v>0</v>
          </cell>
          <cell r="DZ933">
            <v>0</v>
          </cell>
          <cell r="EB933">
            <v>0</v>
          </cell>
          <cell r="ED933">
            <v>0</v>
          </cell>
          <cell r="EF933">
            <v>0</v>
          </cell>
          <cell r="EJ933">
            <v>0</v>
          </cell>
          <cell r="EL933">
            <v>0</v>
          </cell>
          <cell r="EN933">
            <v>0</v>
          </cell>
          <cell r="EP933">
            <v>0</v>
          </cell>
          <cell r="ER933">
            <v>0</v>
          </cell>
          <cell r="ET933">
            <v>0</v>
          </cell>
          <cell r="EX933">
            <v>0</v>
          </cell>
          <cell r="EZ933">
            <v>0</v>
          </cell>
          <cell r="FD933">
            <v>70.611187351468232</v>
          </cell>
          <cell r="FF933">
            <v>97.394741174438948</v>
          </cell>
        </row>
        <row r="934">
          <cell r="A934" t="str">
            <v>GM_DKW0-5</v>
          </cell>
          <cell r="B934" t="str">
            <v>DK-West</v>
          </cell>
          <cell r="G934">
            <v>280.32974225825416</v>
          </cell>
          <cell r="H934">
            <v>386.66171345966092</v>
          </cell>
          <cell r="AK934">
            <v>105.68431283136182</v>
          </cell>
          <cell r="AL934">
            <v>201.0640909990237</v>
          </cell>
          <cell r="AN934">
            <v>0</v>
          </cell>
          <cell r="AO934">
            <v>28.032974225825416</v>
          </cell>
          <cell r="AP934">
            <v>8409.8922677476239</v>
          </cell>
          <cell r="AQ934">
            <v>28.032974225825416</v>
          </cell>
          <cell r="BG934" t="b">
            <v>1</v>
          </cell>
          <cell r="BO934" t="b">
            <v>0</v>
          </cell>
          <cell r="CA934" t="b">
            <v>0</v>
          </cell>
          <cell r="CB934" t="b">
            <v>0</v>
          </cell>
          <cell r="CD934" t="b">
            <v>0</v>
          </cell>
          <cell r="CE934" t="b">
            <v>0</v>
          </cell>
          <cell r="CG934" t="b">
            <v>1</v>
          </cell>
          <cell r="CH934" t="b">
            <v>1</v>
          </cell>
          <cell r="CT934" t="b">
            <v>0</v>
          </cell>
          <cell r="CV934" t="b">
            <v>0</v>
          </cell>
          <cell r="CX934" t="b">
            <v>0</v>
          </cell>
          <cell r="CZ934" t="b">
            <v>0</v>
          </cell>
          <cell r="DB934" t="b">
            <v>0</v>
          </cell>
          <cell r="DD934" t="b">
            <v>0</v>
          </cell>
          <cell r="DF934" t="b">
            <v>0</v>
          </cell>
          <cell r="DH934" t="b">
            <v>0</v>
          </cell>
          <cell r="DJ934" t="b">
            <v>0</v>
          </cell>
          <cell r="DL934" t="b">
            <v>0</v>
          </cell>
          <cell r="DN934" t="b">
            <v>0</v>
          </cell>
          <cell r="DP934" t="b">
            <v>0</v>
          </cell>
          <cell r="DV934">
            <v>0</v>
          </cell>
          <cell r="DX934">
            <v>0</v>
          </cell>
          <cell r="DZ934">
            <v>0</v>
          </cell>
          <cell r="EB934">
            <v>0</v>
          </cell>
          <cell r="ED934">
            <v>0</v>
          </cell>
          <cell r="EF934">
            <v>0</v>
          </cell>
          <cell r="EJ934">
            <v>0</v>
          </cell>
          <cell r="EL934">
            <v>0</v>
          </cell>
          <cell r="EN934">
            <v>0</v>
          </cell>
          <cell r="EP934">
            <v>0</v>
          </cell>
          <cell r="ER934">
            <v>0</v>
          </cell>
          <cell r="ET934">
            <v>0</v>
          </cell>
          <cell r="EX934">
            <v>0</v>
          </cell>
          <cell r="EZ934">
            <v>0</v>
          </cell>
          <cell r="FD934">
            <v>70.082435564563539</v>
          </cell>
          <cell r="FF934">
            <v>96.665428364915229</v>
          </cell>
        </row>
        <row r="935">
          <cell r="A935" t="str">
            <v>GM_DKW0-5</v>
          </cell>
          <cell r="B935" t="str">
            <v>DK-West</v>
          </cell>
          <cell r="G935">
            <v>275.99348932865644</v>
          </cell>
          <cell r="H935">
            <v>380.68067493607788</v>
          </cell>
          <cell r="AK935">
            <v>104.04954547690348</v>
          </cell>
          <cell r="AL935">
            <v>197.95395096676052</v>
          </cell>
          <cell r="AN935">
            <v>0</v>
          </cell>
          <cell r="AO935">
            <v>27.599348932865645</v>
          </cell>
          <cell r="AP935">
            <v>8279.8046798596934</v>
          </cell>
          <cell r="AQ935">
            <v>27.599348932865645</v>
          </cell>
          <cell r="BG935" t="b">
            <v>1</v>
          </cell>
          <cell r="BO935" t="b">
            <v>0</v>
          </cell>
          <cell r="CA935" t="b">
            <v>0</v>
          </cell>
          <cell r="CB935" t="b">
            <v>0</v>
          </cell>
          <cell r="CD935" t="b">
            <v>0</v>
          </cell>
          <cell r="CE935" t="b">
            <v>0</v>
          </cell>
          <cell r="CG935" t="b">
            <v>1</v>
          </cell>
          <cell r="CH935" t="b">
            <v>1</v>
          </cell>
          <cell r="CT935" t="b">
            <v>0</v>
          </cell>
          <cell r="CV935" t="b">
            <v>0</v>
          </cell>
          <cell r="CX935" t="b">
            <v>0</v>
          </cell>
          <cell r="CZ935" t="b">
            <v>0</v>
          </cell>
          <cell r="DB935" t="b">
            <v>0</v>
          </cell>
          <cell r="DD935" t="b">
            <v>0</v>
          </cell>
          <cell r="DF935" t="b">
            <v>0</v>
          </cell>
          <cell r="DH935" t="b">
            <v>0</v>
          </cell>
          <cell r="DJ935" t="b">
            <v>0</v>
          </cell>
          <cell r="DL935" t="b">
            <v>0</v>
          </cell>
          <cell r="DN935" t="b">
            <v>0</v>
          </cell>
          <cell r="DP935" t="b">
            <v>0</v>
          </cell>
          <cell r="DV935">
            <v>0</v>
          </cell>
          <cell r="DX935">
            <v>0</v>
          </cell>
          <cell r="DZ935">
            <v>0</v>
          </cell>
          <cell r="EB935">
            <v>0</v>
          </cell>
          <cell r="ED935">
            <v>0</v>
          </cell>
          <cell r="EF935">
            <v>0</v>
          </cell>
          <cell r="EJ935">
            <v>0</v>
          </cell>
          <cell r="EL935">
            <v>0</v>
          </cell>
          <cell r="EN935">
            <v>0</v>
          </cell>
          <cell r="EP935">
            <v>0</v>
          </cell>
          <cell r="ER935">
            <v>0</v>
          </cell>
          <cell r="ET935">
            <v>0</v>
          </cell>
          <cell r="EX935">
            <v>0</v>
          </cell>
          <cell r="EZ935">
            <v>0</v>
          </cell>
          <cell r="FD935">
            <v>68.998372332164109</v>
          </cell>
          <cell r="FF935">
            <v>95.17016873401947</v>
          </cell>
        </row>
        <row r="936">
          <cell r="A936" t="str">
            <v>GM_DKW0-5</v>
          </cell>
          <cell r="B936" t="str">
            <v>DK-West</v>
          </cell>
          <cell r="G936">
            <v>274.92337057701064</v>
          </cell>
          <cell r="H936">
            <v>379.20464907173886</v>
          </cell>
          <cell r="AK936">
            <v>103.64611070753301</v>
          </cell>
          <cell r="AL936">
            <v>197.18641751730419</v>
          </cell>
          <cell r="AN936">
            <v>0</v>
          </cell>
          <cell r="AO936">
            <v>27.492337057701064</v>
          </cell>
          <cell r="AP936">
            <v>8247.7011173103201</v>
          </cell>
          <cell r="AQ936">
            <v>27.492337057701064</v>
          </cell>
          <cell r="BG936" t="b">
            <v>1</v>
          </cell>
          <cell r="BO936" t="b">
            <v>0</v>
          </cell>
          <cell r="CA936" t="b">
            <v>0</v>
          </cell>
          <cell r="CB936" t="b">
            <v>0</v>
          </cell>
          <cell r="CD936" t="b">
            <v>0</v>
          </cell>
          <cell r="CE936" t="b">
            <v>0</v>
          </cell>
          <cell r="CG936" t="b">
            <v>0</v>
          </cell>
          <cell r="CH936" t="b">
            <v>0</v>
          </cell>
          <cell r="CT936" t="b">
            <v>0</v>
          </cell>
          <cell r="CV936" t="b">
            <v>0</v>
          </cell>
          <cell r="CX936" t="b">
            <v>0</v>
          </cell>
          <cell r="CZ936" t="b">
            <v>0</v>
          </cell>
          <cell r="DB936" t="b">
            <v>0</v>
          </cell>
          <cell r="DD936" t="b">
            <v>0</v>
          </cell>
          <cell r="DF936" t="b">
            <v>0</v>
          </cell>
          <cell r="DH936" t="b">
            <v>0</v>
          </cell>
          <cell r="DJ936" t="b">
            <v>0</v>
          </cell>
          <cell r="DL936" t="b">
            <v>0</v>
          </cell>
          <cell r="DN936" t="b">
            <v>0</v>
          </cell>
          <cell r="DP936" t="b">
            <v>0</v>
          </cell>
          <cell r="DV936">
            <v>0</v>
          </cell>
          <cell r="DX936">
            <v>0</v>
          </cell>
          <cell r="DZ936">
            <v>0</v>
          </cell>
          <cell r="EB936">
            <v>0</v>
          </cell>
          <cell r="ED936">
            <v>0</v>
          </cell>
          <cell r="EF936">
            <v>0</v>
          </cell>
          <cell r="EJ936">
            <v>0</v>
          </cell>
          <cell r="EL936">
            <v>0</v>
          </cell>
          <cell r="EN936">
            <v>0</v>
          </cell>
          <cell r="EP936">
            <v>0</v>
          </cell>
          <cell r="ER936">
            <v>0</v>
          </cell>
          <cell r="ET936">
            <v>0</v>
          </cell>
          <cell r="EX936">
            <v>0</v>
          </cell>
          <cell r="EZ936">
            <v>0</v>
          </cell>
          <cell r="FD936">
            <v>0</v>
          </cell>
          <cell r="FF936">
            <v>0</v>
          </cell>
        </row>
        <row r="937">
          <cell r="A937" t="str">
            <v>GM_DKW0-5</v>
          </cell>
          <cell r="B937" t="str">
            <v>DK-West</v>
          </cell>
          <cell r="G937">
            <v>274.03645842935248</v>
          </cell>
          <cell r="H937">
            <v>377.98132197152069</v>
          </cell>
          <cell r="AK937">
            <v>103.31174482786588</v>
          </cell>
          <cell r="AL937">
            <v>196.55028742519076</v>
          </cell>
          <cell r="AN937">
            <v>0</v>
          </cell>
          <cell r="AO937">
            <v>27.403645842935248</v>
          </cell>
          <cell r="AP937">
            <v>8221.0937528805734</v>
          </cell>
          <cell r="AQ937">
            <v>27.403645842935248</v>
          </cell>
          <cell r="BG937" t="b">
            <v>1</v>
          </cell>
          <cell r="BO937" t="b">
            <v>0</v>
          </cell>
          <cell r="CA937" t="b">
            <v>0</v>
          </cell>
          <cell r="CB937" t="b">
            <v>0</v>
          </cell>
          <cell r="CD937" t="b">
            <v>0</v>
          </cell>
          <cell r="CE937" t="b">
            <v>0</v>
          </cell>
          <cell r="CG937" t="b">
            <v>0</v>
          </cell>
          <cell r="CH937" t="b">
            <v>0</v>
          </cell>
          <cell r="CT937" t="b">
            <v>0</v>
          </cell>
          <cell r="CV937" t="b">
            <v>0</v>
          </cell>
          <cell r="CX937" t="b">
            <v>0</v>
          </cell>
          <cell r="CZ937" t="b">
            <v>0</v>
          </cell>
          <cell r="DB937" t="b">
            <v>0</v>
          </cell>
          <cell r="DD937" t="b">
            <v>0</v>
          </cell>
          <cell r="DF937" t="b">
            <v>0</v>
          </cell>
          <cell r="DH937" t="b">
            <v>0</v>
          </cell>
          <cell r="DJ937" t="b">
            <v>0</v>
          </cell>
          <cell r="DL937" t="b">
            <v>0</v>
          </cell>
          <cell r="DN937" t="b">
            <v>0</v>
          </cell>
          <cell r="DP937" t="b">
            <v>0</v>
          </cell>
          <cell r="DV937">
            <v>0</v>
          </cell>
          <cell r="DX937">
            <v>0</v>
          </cell>
          <cell r="DZ937">
            <v>0</v>
          </cell>
          <cell r="EB937">
            <v>0</v>
          </cell>
          <cell r="ED937">
            <v>0</v>
          </cell>
          <cell r="EF937">
            <v>0</v>
          </cell>
          <cell r="EJ937">
            <v>0</v>
          </cell>
          <cell r="EL937">
            <v>0</v>
          </cell>
          <cell r="EN937">
            <v>0</v>
          </cell>
          <cell r="EP937">
            <v>0</v>
          </cell>
          <cell r="ER937">
            <v>0</v>
          </cell>
          <cell r="ET937">
            <v>0</v>
          </cell>
          <cell r="EX937">
            <v>0</v>
          </cell>
          <cell r="EZ937">
            <v>0</v>
          </cell>
          <cell r="FD937">
            <v>0</v>
          </cell>
          <cell r="FF937">
            <v>0</v>
          </cell>
        </row>
        <row r="938">
          <cell r="A938" t="str">
            <v>GM_DKW0-5</v>
          </cell>
          <cell r="B938" t="str">
            <v>DK-West</v>
          </cell>
          <cell r="G938">
            <v>272.98988016917122</v>
          </cell>
          <cell r="H938">
            <v>376.537765750581</v>
          </cell>
          <cell r="AK938">
            <v>102.91718482377755</v>
          </cell>
          <cell r="AL938">
            <v>195.79963819030215</v>
          </cell>
          <cell r="AN938">
            <v>0</v>
          </cell>
          <cell r="AO938">
            <v>27.298988016917122</v>
          </cell>
          <cell r="AP938">
            <v>8189.6964050751367</v>
          </cell>
          <cell r="AQ938">
            <v>27.298988016917122</v>
          </cell>
          <cell r="BG938" t="b">
            <v>1</v>
          </cell>
          <cell r="BO938" t="b">
            <v>0</v>
          </cell>
          <cell r="CA938" t="b">
            <v>0</v>
          </cell>
          <cell r="CB938" t="b">
            <v>0</v>
          </cell>
          <cell r="CD938" t="b">
            <v>0</v>
          </cell>
          <cell r="CE938" t="b">
            <v>0</v>
          </cell>
          <cell r="CG938" t="b">
            <v>0</v>
          </cell>
          <cell r="CH938" t="b">
            <v>0</v>
          </cell>
          <cell r="CT938" t="b">
            <v>0</v>
          </cell>
          <cell r="CV938" t="b">
            <v>0</v>
          </cell>
          <cell r="CX938" t="b">
            <v>0</v>
          </cell>
          <cell r="CZ938" t="b">
            <v>0</v>
          </cell>
          <cell r="DB938" t="b">
            <v>0</v>
          </cell>
          <cell r="DD938" t="b">
            <v>0</v>
          </cell>
          <cell r="DF938" t="b">
            <v>0</v>
          </cell>
          <cell r="DH938" t="b">
            <v>0</v>
          </cell>
          <cell r="DJ938" t="b">
            <v>0</v>
          </cell>
          <cell r="DL938" t="b">
            <v>0</v>
          </cell>
          <cell r="DN938" t="b">
            <v>0</v>
          </cell>
          <cell r="DP938" t="b">
            <v>0</v>
          </cell>
          <cell r="DV938">
            <v>0</v>
          </cell>
          <cell r="DX938">
            <v>0</v>
          </cell>
          <cell r="DZ938">
            <v>0</v>
          </cell>
          <cell r="EB938">
            <v>0</v>
          </cell>
          <cell r="ED938">
            <v>0</v>
          </cell>
          <cell r="EF938">
            <v>0</v>
          </cell>
          <cell r="EJ938">
            <v>0</v>
          </cell>
          <cell r="EL938">
            <v>0</v>
          </cell>
          <cell r="EN938">
            <v>0</v>
          </cell>
          <cell r="EP938">
            <v>0</v>
          </cell>
          <cell r="ER938">
            <v>0</v>
          </cell>
          <cell r="ET938">
            <v>0</v>
          </cell>
          <cell r="EX938">
            <v>0</v>
          </cell>
          <cell r="EZ938">
            <v>0</v>
          </cell>
          <cell r="FD938">
            <v>0</v>
          </cell>
          <cell r="FF938">
            <v>0</v>
          </cell>
        </row>
        <row r="939">
          <cell r="A939" t="str">
            <v>GM_DKW0-5</v>
          </cell>
          <cell r="B939" t="str">
            <v>DK-West</v>
          </cell>
          <cell r="G939">
            <v>263.32646663241712</v>
          </cell>
          <cell r="H939">
            <v>363.20891949298914</v>
          </cell>
          <cell r="AK939">
            <v>99.274077920421263</v>
          </cell>
          <cell r="AL939">
            <v>188.86863813635435</v>
          </cell>
          <cell r="AN939">
            <v>0</v>
          </cell>
          <cell r="AO939">
            <v>26.332646663241714</v>
          </cell>
          <cell r="AP939">
            <v>7899.7939989725137</v>
          </cell>
          <cell r="AQ939">
            <v>26.332646663241714</v>
          </cell>
          <cell r="BG939" t="b">
            <v>1</v>
          </cell>
          <cell r="BO939" t="b">
            <v>0</v>
          </cell>
          <cell r="CA939" t="b">
            <v>0</v>
          </cell>
          <cell r="CB939" t="b">
            <v>0</v>
          </cell>
          <cell r="CD939" t="b">
            <v>0</v>
          </cell>
          <cell r="CE939" t="b">
            <v>0</v>
          </cell>
          <cell r="CG939" t="b">
            <v>0</v>
          </cell>
          <cell r="CH939" t="b">
            <v>0</v>
          </cell>
          <cell r="CT939" t="b">
            <v>0</v>
          </cell>
          <cell r="CV939" t="b">
            <v>0</v>
          </cell>
          <cell r="CX939" t="b">
            <v>0</v>
          </cell>
          <cell r="CZ939" t="b">
            <v>0</v>
          </cell>
          <cell r="DB939" t="b">
            <v>0</v>
          </cell>
          <cell r="DD939" t="b">
            <v>0</v>
          </cell>
          <cell r="DF939" t="b">
            <v>0</v>
          </cell>
          <cell r="DH939" t="b">
            <v>0</v>
          </cell>
          <cell r="DJ939" t="b">
            <v>0</v>
          </cell>
          <cell r="DL939" t="b">
            <v>0</v>
          </cell>
          <cell r="DN939" t="b">
            <v>0</v>
          </cell>
          <cell r="DP939" t="b">
            <v>0</v>
          </cell>
          <cell r="DV939">
            <v>0</v>
          </cell>
          <cell r="DX939">
            <v>0</v>
          </cell>
          <cell r="DZ939">
            <v>0</v>
          </cell>
          <cell r="EB939">
            <v>0</v>
          </cell>
          <cell r="ED939">
            <v>0</v>
          </cell>
          <cell r="EF939">
            <v>0</v>
          </cell>
          <cell r="EJ939">
            <v>0</v>
          </cell>
          <cell r="EL939">
            <v>0</v>
          </cell>
          <cell r="EN939">
            <v>0</v>
          </cell>
          <cell r="EP939">
            <v>0</v>
          </cell>
          <cell r="ER939">
            <v>0</v>
          </cell>
          <cell r="ET939">
            <v>0</v>
          </cell>
          <cell r="EX939">
            <v>0</v>
          </cell>
          <cell r="EZ939">
            <v>0</v>
          </cell>
          <cell r="FD939">
            <v>0</v>
          </cell>
          <cell r="FF939">
            <v>0</v>
          </cell>
        </row>
        <row r="940">
          <cell r="A940" t="str">
            <v>GM_DKW0-5</v>
          </cell>
          <cell r="B940" t="str">
            <v>DK-West</v>
          </cell>
          <cell r="G940">
            <v>252.17147313840343</v>
          </cell>
          <cell r="H940">
            <v>347.82272157021163</v>
          </cell>
          <cell r="AK940">
            <v>95.068645373178086</v>
          </cell>
          <cell r="AL940">
            <v>180.86781521651005</v>
          </cell>
          <cell r="AN940">
            <v>0</v>
          </cell>
          <cell r="AO940">
            <v>25.217147313840343</v>
          </cell>
          <cell r="AP940">
            <v>7565.1441941521025</v>
          </cell>
          <cell r="AQ940">
            <v>25.217147313840343</v>
          </cell>
          <cell r="BG940" t="b">
            <v>1</v>
          </cell>
          <cell r="BO940" t="b">
            <v>0</v>
          </cell>
          <cell r="CA940" t="b">
            <v>0</v>
          </cell>
          <cell r="CB940" t="b">
            <v>0</v>
          </cell>
          <cell r="CD940" t="b">
            <v>0</v>
          </cell>
          <cell r="CE940" t="b">
            <v>0</v>
          </cell>
          <cell r="CG940" t="b">
            <v>0</v>
          </cell>
          <cell r="CH940" t="b">
            <v>0</v>
          </cell>
          <cell r="CT940" t="b">
            <v>0</v>
          </cell>
          <cell r="CV940" t="b">
            <v>0</v>
          </cell>
          <cell r="CX940" t="b">
            <v>0</v>
          </cell>
          <cell r="CZ940" t="b">
            <v>0</v>
          </cell>
          <cell r="DB940" t="b">
            <v>0</v>
          </cell>
          <cell r="DD940" t="b">
            <v>0</v>
          </cell>
          <cell r="DF940" t="b">
            <v>0</v>
          </cell>
          <cell r="DH940" t="b">
            <v>0</v>
          </cell>
          <cell r="DJ940" t="b">
            <v>0</v>
          </cell>
          <cell r="DL940" t="b">
            <v>0</v>
          </cell>
          <cell r="DN940" t="b">
            <v>0</v>
          </cell>
          <cell r="DP940" t="b">
            <v>0</v>
          </cell>
          <cell r="DV940">
            <v>0</v>
          </cell>
          <cell r="DX940">
            <v>0</v>
          </cell>
          <cell r="DZ940">
            <v>0</v>
          </cell>
          <cell r="EB940">
            <v>0</v>
          </cell>
          <cell r="ED940">
            <v>0</v>
          </cell>
          <cell r="EF940">
            <v>0</v>
          </cell>
          <cell r="EJ940">
            <v>0</v>
          </cell>
          <cell r="EL940">
            <v>0</v>
          </cell>
          <cell r="EN940">
            <v>0</v>
          </cell>
          <cell r="EP940">
            <v>0</v>
          </cell>
          <cell r="ER940">
            <v>0</v>
          </cell>
          <cell r="ET940">
            <v>0</v>
          </cell>
          <cell r="EX940">
            <v>0</v>
          </cell>
          <cell r="EZ940">
            <v>0</v>
          </cell>
          <cell r="FD940">
            <v>0</v>
          </cell>
          <cell r="FF940">
            <v>0</v>
          </cell>
        </row>
        <row r="941">
          <cell r="A941" t="str">
            <v>GM_DKW0-5</v>
          </cell>
          <cell r="B941" t="str">
            <v>DK-West</v>
          </cell>
          <cell r="G941">
            <v>240.78043493727904</v>
          </cell>
          <cell r="H941">
            <v>332.11094474107455</v>
          </cell>
          <cell r="AK941">
            <v>90.774223971354203</v>
          </cell>
          <cell r="AL941">
            <v>172.6976912653588</v>
          </cell>
          <cell r="AN941">
            <v>0</v>
          </cell>
          <cell r="AO941">
            <v>24.078043493727904</v>
          </cell>
          <cell r="AP941">
            <v>7223.4130481183711</v>
          </cell>
          <cell r="AQ941">
            <v>24.078043493727904</v>
          </cell>
          <cell r="BG941" t="b">
            <v>1</v>
          </cell>
          <cell r="BO941" t="b">
            <v>0</v>
          </cell>
          <cell r="CA941" t="b">
            <v>0</v>
          </cell>
          <cell r="CB941" t="b">
            <v>0</v>
          </cell>
          <cell r="CD941" t="b">
            <v>0</v>
          </cell>
          <cell r="CE941" t="b">
            <v>0</v>
          </cell>
          <cell r="CG941" t="b">
            <v>0</v>
          </cell>
          <cell r="CH941" t="b">
            <v>0</v>
          </cell>
          <cell r="CT941" t="b">
            <v>0</v>
          </cell>
          <cell r="CV941" t="b">
            <v>0</v>
          </cell>
          <cell r="CX941" t="b">
            <v>0</v>
          </cell>
          <cell r="CZ941" t="b">
            <v>0</v>
          </cell>
          <cell r="DB941" t="b">
            <v>0</v>
          </cell>
          <cell r="DD941" t="b">
            <v>0</v>
          </cell>
          <cell r="DF941" t="b">
            <v>0</v>
          </cell>
          <cell r="DH941" t="b">
            <v>0</v>
          </cell>
          <cell r="DJ941" t="b">
            <v>0</v>
          </cell>
          <cell r="DL941" t="b">
            <v>0</v>
          </cell>
          <cell r="DN941" t="b">
            <v>0</v>
          </cell>
          <cell r="DP941" t="b">
            <v>0</v>
          </cell>
          <cell r="DV941">
            <v>0</v>
          </cell>
          <cell r="DX941">
            <v>0</v>
          </cell>
          <cell r="DZ941">
            <v>0</v>
          </cell>
          <cell r="EB941">
            <v>0</v>
          </cell>
          <cell r="ED941">
            <v>0</v>
          </cell>
          <cell r="EF941">
            <v>0</v>
          </cell>
          <cell r="EJ941">
            <v>0</v>
          </cell>
          <cell r="EL941">
            <v>0</v>
          </cell>
          <cell r="EN941">
            <v>0</v>
          </cell>
          <cell r="EP941">
            <v>0</v>
          </cell>
          <cell r="ER941">
            <v>0</v>
          </cell>
          <cell r="ET941">
            <v>0</v>
          </cell>
          <cell r="EX941">
            <v>0</v>
          </cell>
          <cell r="EZ941">
            <v>0</v>
          </cell>
          <cell r="FD941">
            <v>0</v>
          </cell>
          <cell r="FF941">
            <v>0</v>
          </cell>
        </row>
        <row r="942">
          <cell r="A942" t="str">
            <v>GM_DKW0-5</v>
          </cell>
          <cell r="B942" t="str">
            <v>DK-West</v>
          </cell>
          <cell r="G942">
            <v>227.02824269069856</v>
          </cell>
          <cell r="H942">
            <v>313.14240371130836</v>
          </cell>
          <cell r="AK942">
            <v>85.589647494393361</v>
          </cell>
          <cell r="AL942">
            <v>162.83404992988036</v>
          </cell>
          <cell r="AN942">
            <v>0</v>
          </cell>
          <cell r="AO942">
            <v>22.702824269069858</v>
          </cell>
          <cell r="AP942">
            <v>6810.8472807209564</v>
          </cell>
          <cell r="AQ942">
            <v>22.702824269069858</v>
          </cell>
          <cell r="BG942" t="b">
            <v>1</v>
          </cell>
          <cell r="BO942" t="b">
            <v>0</v>
          </cell>
          <cell r="CA942" t="b">
            <v>0</v>
          </cell>
          <cell r="CB942" t="b">
            <v>0</v>
          </cell>
          <cell r="CD942" t="b">
            <v>0</v>
          </cell>
          <cell r="CE942" t="b">
            <v>0</v>
          </cell>
          <cell r="CG942" t="b">
            <v>0</v>
          </cell>
          <cell r="CH942" t="b">
            <v>0</v>
          </cell>
          <cell r="CT942" t="b">
            <v>0</v>
          </cell>
          <cell r="CV942" t="b">
            <v>0</v>
          </cell>
          <cell r="CX942" t="b">
            <v>0</v>
          </cell>
          <cell r="CZ942" t="b">
            <v>0</v>
          </cell>
          <cell r="DB942" t="b">
            <v>0</v>
          </cell>
          <cell r="DD942" t="b">
            <v>0</v>
          </cell>
          <cell r="DF942" t="b">
            <v>0</v>
          </cell>
          <cell r="DH942" t="b">
            <v>0</v>
          </cell>
          <cell r="DJ942" t="b">
            <v>0</v>
          </cell>
          <cell r="DL942" t="b">
            <v>0</v>
          </cell>
          <cell r="DN942" t="b">
            <v>0</v>
          </cell>
          <cell r="DP942" t="b">
            <v>0</v>
          </cell>
          <cell r="DV942">
            <v>0</v>
          </cell>
          <cell r="DX942">
            <v>0</v>
          </cell>
          <cell r="DZ942">
            <v>0</v>
          </cell>
          <cell r="EB942">
            <v>0</v>
          </cell>
          <cell r="ED942">
            <v>0</v>
          </cell>
          <cell r="EF942">
            <v>0</v>
          </cell>
          <cell r="EJ942">
            <v>0</v>
          </cell>
          <cell r="EL942">
            <v>0</v>
          </cell>
          <cell r="EN942">
            <v>0</v>
          </cell>
          <cell r="EP942">
            <v>0</v>
          </cell>
          <cell r="ER942">
            <v>0</v>
          </cell>
          <cell r="ET942">
            <v>0</v>
          </cell>
          <cell r="EX942">
            <v>0</v>
          </cell>
          <cell r="EZ942">
            <v>0</v>
          </cell>
          <cell r="FD942">
            <v>0</v>
          </cell>
          <cell r="FF942">
            <v>0</v>
          </cell>
        </row>
        <row r="943">
          <cell r="A943" t="str">
            <v>GM_DKW0-5</v>
          </cell>
          <cell r="B943" t="str">
            <v>DK-West</v>
          </cell>
          <cell r="G943">
            <v>214.53206497699082</v>
          </cell>
          <cell r="H943">
            <v>295.90629651998734</v>
          </cell>
          <cell r="AK943">
            <v>80.878588496325534</v>
          </cell>
          <cell r="AL943">
            <v>153.87127419039342</v>
          </cell>
          <cell r="AN943">
            <v>0</v>
          </cell>
          <cell r="AO943">
            <v>21.453206497699085</v>
          </cell>
          <cell r="AP943">
            <v>6435.9619493097243</v>
          </cell>
          <cell r="AQ943">
            <v>21.453206497699085</v>
          </cell>
          <cell r="BG943" t="b">
            <v>1</v>
          </cell>
          <cell r="BO943" t="b">
            <v>0</v>
          </cell>
          <cell r="CA943" t="b">
            <v>0</v>
          </cell>
          <cell r="CB943" t="b">
            <v>0</v>
          </cell>
          <cell r="CD943" t="b">
            <v>0</v>
          </cell>
          <cell r="CE943" t="b">
            <v>0</v>
          </cell>
          <cell r="CG943" t="b">
            <v>0</v>
          </cell>
          <cell r="CH943" t="b">
            <v>0</v>
          </cell>
          <cell r="CT943" t="b">
            <v>0</v>
          </cell>
          <cell r="CV943" t="b">
            <v>0</v>
          </cell>
          <cell r="CX943" t="b">
            <v>0</v>
          </cell>
          <cell r="CZ943" t="b">
            <v>0</v>
          </cell>
          <cell r="DB943" t="b">
            <v>0</v>
          </cell>
          <cell r="DD943" t="b">
            <v>0</v>
          </cell>
          <cell r="DF943" t="b">
            <v>0</v>
          </cell>
          <cell r="DH943" t="b">
            <v>0</v>
          </cell>
          <cell r="DJ943" t="b">
            <v>0</v>
          </cell>
          <cell r="DL943" t="b">
            <v>0</v>
          </cell>
          <cell r="DN943" t="b">
            <v>0</v>
          </cell>
          <cell r="DP943" t="b">
            <v>0</v>
          </cell>
          <cell r="DV943">
            <v>0</v>
          </cell>
          <cell r="DX943">
            <v>0</v>
          </cell>
          <cell r="DZ943">
            <v>0</v>
          </cell>
          <cell r="EB943">
            <v>0</v>
          </cell>
          <cell r="ED943">
            <v>0</v>
          </cell>
          <cell r="EF943">
            <v>0</v>
          </cell>
          <cell r="EJ943">
            <v>0</v>
          </cell>
          <cell r="EL943">
            <v>0</v>
          </cell>
          <cell r="EN943">
            <v>0</v>
          </cell>
          <cell r="EP943">
            <v>0</v>
          </cell>
          <cell r="ER943">
            <v>0</v>
          </cell>
          <cell r="ET943">
            <v>0</v>
          </cell>
          <cell r="EX943">
            <v>0</v>
          </cell>
          <cell r="EZ943">
            <v>0</v>
          </cell>
          <cell r="FD943">
            <v>0</v>
          </cell>
          <cell r="FF943">
            <v>0</v>
          </cell>
        </row>
        <row r="944">
          <cell r="A944" t="str">
            <v>GM_DKW0-5</v>
          </cell>
          <cell r="B944" t="str">
            <v>DK-West</v>
          </cell>
          <cell r="G944">
            <v>199.1067554710643</v>
          </cell>
          <cell r="H944">
            <v>274.63000754629559</v>
          </cell>
          <cell r="AK944">
            <v>75.063246812591245</v>
          </cell>
          <cell r="AL944">
            <v>142.8076039240737</v>
          </cell>
          <cell r="AN944">
            <v>0</v>
          </cell>
          <cell r="AO944">
            <v>19.910675547106433</v>
          </cell>
          <cell r="AP944">
            <v>5973.2026641319289</v>
          </cell>
          <cell r="AQ944">
            <v>19.910675547106433</v>
          </cell>
          <cell r="BG944" t="b">
            <v>1</v>
          </cell>
          <cell r="BO944" t="b">
            <v>0</v>
          </cell>
          <cell r="CA944" t="b">
            <v>0</v>
          </cell>
          <cell r="CB944" t="b">
            <v>0</v>
          </cell>
          <cell r="CD944" t="b">
            <v>0</v>
          </cell>
          <cell r="CE944" t="b">
            <v>0</v>
          </cell>
          <cell r="CG944" t="b">
            <v>0</v>
          </cell>
          <cell r="CH944" t="b">
            <v>0</v>
          </cell>
          <cell r="CT944" t="b">
            <v>0</v>
          </cell>
          <cell r="CV944" t="b">
            <v>0</v>
          </cell>
          <cell r="CX944" t="b">
            <v>0</v>
          </cell>
          <cell r="CZ944" t="b">
            <v>0</v>
          </cell>
          <cell r="DB944" t="b">
            <v>0</v>
          </cell>
          <cell r="DD944" t="b">
            <v>0</v>
          </cell>
          <cell r="DF944" t="b">
            <v>0</v>
          </cell>
          <cell r="DH944" t="b">
            <v>0</v>
          </cell>
          <cell r="DJ944" t="b">
            <v>0</v>
          </cell>
          <cell r="DL944" t="b">
            <v>0</v>
          </cell>
          <cell r="DN944" t="b">
            <v>0</v>
          </cell>
          <cell r="DP944" t="b">
            <v>0</v>
          </cell>
          <cell r="DV944">
            <v>0</v>
          </cell>
          <cell r="DX944">
            <v>0</v>
          </cell>
          <cell r="DZ944">
            <v>0</v>
          </cell>
          <cell r="EB944">
            <v>0</v>
          </cell>
          <cell r="ED944">
            <v>0</v>
          </cell>
          <cell r="EF944">
            <v>0</v>
          </cell>
          <cell r="EJ944">
            <v>0</v>
          </cell>
          <cell r="EL944">
            <v>0</v>
          </cell>
          <cell r="EN944">
            <v>0</v>
          </cell>
          <cell r="EP944">
            <v>0</v>
          </cell>
          <cell r="ER944">
            <v>0</v>
          </cell>
          <cell r="ET944">
            <v>0</v>
          </cell>
          <cell r="EX944">
            <v>0</v>
          </cell>
          <cell r="EZ944">
            <v>0</v>
          </cell>
          <cell r="FD944">
            <v>0</v>
          </cell>
          <cell r="FF944">
            <v>0</v>
          </cell>
        </row>
        <row r="945">
          <cell r="A945" t="str">
            <v>GM_DKW0-5</v>
          </cell>
          <cell r="B945" t="str">
            <v>DK-West</v>
          </cell>
          <cell r="G945">
            <v>183.89610484484007</v>
          </cell>
          <cell r="H945">
            <v>253.64979978598632</v>
          </cell>
          <cell r="AK945">
            <v>69.3288315265047</v>
          </cell>
          <cell r="AL945">
            <v>131.8978958887129</v>
          </cell>
          <cell r="AN945">
            <v>0</v>
          </cell>
          <cell r="AO945">
            <v>18.389610484484006</v>
          </cell>
          <cell r="AP945">
            <v>5516.8831453452021</v>
          </cell>
          <cell r="AQ945">
            <v>18.389610484484006</v>
          </cell>
          <cell r="BG945" t="b">
            <v>1</v>
          </cell>
          <cell r="BO945" t="b">
            <v>0</v>
          </cell>
          <cell r="CA945" t="b">
            <v>0</v>
          </cell>
          <cell r="CB945" t="b">
            <v>0</v>
          </cell>
          <cell r="CD945" t="b">
            <v>0</v>
          </cell>
          <cell r="CE945" t="b">
            <v>0</v>
          </cell>
          <cell r="CG945" t="b">
            <v>0</v>
          </cell>
          <cell r="CH945" t="b">
            <v>0</v>
          </cell>
          <cell r="CT945" t="b">
            <v>0</v>
          </cell>
          <cell r="CV945" t="b">
            <v>0</v>
          </cell>
          <cell r="CX945" t="b">
            <v>0</v>
          </cell>
          <cell r="CZ945" t="b">
            <v>0</v>
          </cell>
          <cell r="DB945" t="b">
            <v>0</v>
          </cell>
          <cell r="DD945" t="b">
            <v>0</v>
          </cell>
          <cell r="DF945" t="b">
            <v>0</v>
          </cell>
          <cell r="DH945" t="b">
            <v>0</v>
          </cell>
          <cell r="DJ945" t="b">
            <v>0</v>
          </cell>
          <cell r="DL945" t="b">
            <v>0</v>
          </cell>
          <cell r="DN945" t="b">
            <v>0</v>
          </cell>
          <cell r="DP945" t="b">
            <v>0</v>
          </cell>
          <cell r="DV945">
            <v>0</v>
          </cell>
          <cell r="DX945">
            <v>0</v>
          </cell>
          <cell r="DZ945">
            <v>0</v>
          </cell>
          <cell r="EB945">
            <v>0</v>
          </cell>
          <cell r="ED945">
            <v>0</v>
          </cell>
          <cell r="EF945">
            <v>0</v>
          </cell>
          <cell r="EJ945">
            <v>0</v>
          </cell>
          <cell r="EL945">
            <v>0</v>
          </cell>
          <cell r="EN945">
            <v>0</v>
          </cell>
          <cell r="EP945">
            <v>0</v>
          </cell>
          <cell r="ER945">
            <v>0</v>
          </cell>
          <cell r="ET945">
            <v>0</v>
          </cell>
          <cell r="EX945">
            <v>0</v>
          </cell>
          <cell r="EZ945">
            <v>0</v>
          </cell>
          <cell r="FD945">
            <v>0</v>
          </cell>
          <cell r="FF945">
            <v>0</v>
          </cell>
        </row>
        <row r="946">
          <cell r="A946" t="str">
            <v>GM_DKW0-5</v>
          </cell>
          <cell r="B946" t="str">
            <v>DK-West</v>
          </cell>
          <cell r="G946">
            <v>169.82091526246316</v>
          </cell>
          <cell r="H946">
            <v>234.23574518960436</v>
          </cell>
          <cell r="AK946">
            <v>64.022485053948614</v>
          </cell>
          <cell r="AL946">
            <v>121.80258749859428</v>
          </cell>
          <cell r="AN946">
            <v>0</v>
          </cell>
          <cell r="AO946">
            <v>16.982091526246318</v>
          </cell>
          <cell r="AP946">
            <v>5094.6274578738949</v>
          </cell>
          <cell r="AQ946">
            <v>16.982091526246318</v>
          </cell>
          <cell r="BG946" t="b">
            <v>1</v>
          </cell>
          <cell r="BO946" t="b">
            <v>0</v>
          </cell>
          <cell r="CA946" t="b">
            <v>0</v>
          </cell>
          <cell r="CB946" t="b">
            <v>0</v>
          </cell>
          <cell r="CD946" t="b">
            <v>0</v>
          </cell>
          <cell r="CE946" t="b">
            <v>0</v>
          </cell>
          <cell r="CG946" t="b">
            <v>0</v>
          </cell>
          <cell r="CH946" t="b">
            <v>0</v>
          </cell>
          <cell r="CT946" t="b">
            <v>0</v>
          </cell>
          <cell r="CV946" t="b">
            <v>0</v>
          </cell>
          <cell r="CX946" t="b">
            <v>0</v>
          </cell>
          <cell r="CZ946" t="b">
            <v>0</v>
          </cell>
          <cell r="DB946" t="b">
            <v>0</v>
          </cell>
          <cell r="DD946" t="b">
            <v>0</v>
          </cell>
          <cell r="DF946" t="b">
            <v>0</v>
          </cell>
          <cell r="DH946" t="b">
            <v>0</v>
          </cell>
          <cell r="DJ946" t="b">
            <v>0</v>
          </cell>
          <cell r="DL946" t="b">
            <v>0</v>
          </cell>
          <cell r="DN946" t="b">
            <v>0</v>
          </cell>
          <cell r="DP946" t="b">
            <v>0</v>
          </cell>
          <cell r="DV946">
            <v>0</v>
          </cell>
          <cell r="DX946">
            <v>0</v>
          </cell>
          <cell r="DZ946">
            <v>0</v>
          </cell>
          <cell r="EB946">
            <v>0</v>
          </cell>
          <cell r="ED946">
            <v>0</v>
          </cell>
          <cell r="EF946">
            <v>0</v>
          </cell>
          <cell r="EJ946">
            <v>0</v>
          </cell>
          <cell r="EL946">
            <v>0</v>
          </cell>
          <cell r="EN946">
            <v>0</v>
          </cell>
          <cell r="EP946">
            <v>0</v>
          </cell>
          <cell r="ER946">
            <v>0</v>
          </cell>
          <cell r="ET946">
            <v>0</v>
          </cell>
          <cell r="EX946">
            <v>0</v>
          </cell>
          <cell r="EZ946">
            <v>0</v>
          </cell>
          <cell r="FD946">
            <v>0</v>
          </cell>
          <cell r="FF946">
            <v>0</v>
          </cell>
        </row>
        <row r="947">
          <cell r="A947" t="str">
            <v>GM_DKW0-5</v>
          </cell>
          <cell r="B947" t="str">
            <v>DK-West</v>
          </cell>
          <cell r="G947">
            <v>155.31062221192951</v>
          </cell>
          <cell r="H947">
            <v>214.22154787852347</v>
          </cell>
          <cell r="AK947">
            <v>58.552104573897424</v>
          </cell>
          <cell r="AL947">
            <v>111.39520489683221</v>
          </cell>
          <cell r="AN947">
            <v>0</v>
          </cell>
          <cell r="AO947">
            <v>15.531062221192952</v>
          </cell>
          <cell r="AP947">
            <v>4659.3186663578854</v>
          </cell>
          <cell r="AQ947">
            <v>15.531062221192952</v>
          </cell>
          <cell r="BG947" t="b">
            <v>1</v>
          </cell>
          <cell r="BO947" t="b">
            <v>0</v>
          </cell>
          <cell r="CA947" t="b">
            <v>0</v>
          </cell>
          <cell r="CB947" t="b">
            <v>0</v>
          </cell>
          <cell r="CD947" t="b">
            <v>0</v>
          </cell>
          <cell r="CE947" t="b">
            <v>0</v>
          </cell>
          <cell r="CG947" t="b">
            <v>0</v>
          </cell>
          <cell r="CH947" t="b">
            <v>0</v>
          </cell>
          <cell r="CT947" t="b">
            <v>0</v>
          </cell>
          <cell r="CV947" t="b">
            <v>0</v>
          </cell>
          <cell r="CX947" t="b">
            <v>0</v>
          </cell>
          <cell r="CZ947" t="b">
            <v>0</v>
          </cell>
          <cell r="DB947" t="b">
            <v>0</v>
          </cell>
          <cell r="DD947" t="b">
            <v>0</v>
          </cell>
          <cell r="DF947" t="b">
            <v>0</v>
          </cell>
          <cell r="DH947" t="b">
            <v>0</v>
          </cell>
          <cell r="DJ947" t="b">
            <v>0</v>
          </cell>
          <cell r="DL947" t="b">
            <v>0</v>
          </cell>
          <cell r="DN947" t="b">
            <v>0</v>
          </cell>
          <cell r="DP947" t="b">
            <v>0</v>
          </cell>
          <cell r="DV947">
            <v>0</v>
          </cell>
          <cell r="DX947">
            <v>0</v>
          </cell>
          <cell r="DZ947">
            <v>0</v>
          </cell>
          <cell r="EB947">
            <v>0</v>
          </cell>
          <cell r="ED947">
            <v>0</v>
          </cell>
          <cell r="EF947">
            <v>0</v>
          </cell>
          <cell r="EJ947">
            <v>0</v>
          </cell>
          <cell r="EL947">
            <v>0</v>
          </cell>
          <cell r="EN947">
            <v>0</v>
          </cell>
          <cell r="EP947">
            <v>0</v>
          </cell>
          <cell r="ER947">
            <v>0</v>
          </cell>
          <cell r="ET947">
            <v>0</v>
          </cell>
          <cell r="EX947">
            <v>0</v>
          </cell>
          <cell r="EZ947">
            <v>0</v>
          </cell>
          <cell r="FD947">
            <v>0</v>
          </cell>
          <cell r="FF947">
            <v>0</v>
          </cell>
        </row>
        <row r="948">
          <cell r="A948" t="str">
            <v>GM_DKW0-5</v>
          </cell>
          <cell r="B948" t="str">
            <v>DK-West</v>
          </cell>
          <cell r="G948">
            <v>139.84078588376934</v>
          </cell>
          <cell r="H948">
            <v>192.88384259830255</v>
          </cell>
          <cell r="AK948">
            <v>52.719976278181043</v>
          </cell>
          <cell r="AL948">
            <v>100.29959815111732</v>
          </cell>
          <cell r="AN948">
            <v>0</v>
          </cell>
          <cell r="AO948">
            <v>13.984078588376935</v>
          </cell>
          <cell r="AP948">
            <v>4195.2235765130799</v>
          </cell>
          <cell r="AQ948">
            <v>13.984078588376935</v>
          </cell>
          <cell r="BG948" t="b">
            <v>1</v>
          </cell>
          <cell r="BO948" t="b">
            <v>0</v>
          </cell>
          <cell r="CA948" t="b">
            <v>0</v>
          </cell>
          <cell r="CB948" t="b">
            <v>0</v>
          </cell>
          <cell r="CD948" t="b">
            <v>0</v>
          </cell>
          <cell r="CE948" t="b">
            <v>0</v>
          </cell>
          <cell r="CG948" t="b">
            <v>0</v>
          </cell>
          <cell r="CH948" t="b">
            <v>0</v>
          </cell>
          <cell r="CT948" t="b">
            <v>0</v>
          </cell>
          <cell r="CV948" t="b">
            <v>0</v>
          </cell>
          <cell r="CX948" t="b">
            <v>0</v>
          </cell>
          <cell r="CZ948" t="b">
            <v>0</v>
          </cell>
          <cell r="DB948" t="b">
            <v>0</v>
          </cell>
          <cell r="DD948" t="b">
            <v>0</v>
          </cell>
          <cell r="DF948" t="b">
            <v>0</v>
          </cell>
          <cell r="DH948" t="b">
            <v>0</v>
          </cell>
          <cell r="DJ948" t="b">
            <v>0</v>
          </cell>
          <cell r="DL948" t="b">
            <v>0</v>
          </cell>
          <cell r="DN948" t="b">
            <v>0</v>
          </cell>
          <cell r="DP948" t="b">
            <v>0</v>
          </cell>
          <cell r="DV948">
            <v>0</v>
          </cell>
          <cell r="DX948">
            <v>0</v>
          </cell>
          <cell r="DZ948">
            <v>0</v>
          </cell>
          <cell r="EB948">
            <v>0</v>
          </cell>
          <cell r="ED948">
            <v>0</v>
          </cell>
          <cell r="EF948">
            <v>0</v>
          </cell>
          <cell r="EJ948">
            <v>0</v>
          </cell>
          <cell r="EL948">
            <v>0</v>
          </cell>
          <cell r="EN948">
            <v>0</v>
          </cell>
          <cell r="EP948">
            <v>0</v>
          </cell>
          <cell r="ER948">
            <v>0</v>
          </cell>
          <cell r="ET948">
            <v>0</v>
          </cell>
          <cell r="EX948">
            <v>0</v>
          </cell>
          <cell r="EZ948">
            <v>0</v>
          </cell>
          <cell r="FD948">
            <v>0</v>
          </cell>
          <cell r="FF948">
            <v>0</v>
          </cell>
        </row>
        <row r="949">
          <cell r="A949" t="str">
            <v>GM_DKW0-5</v>
          </cell>
          <cell r="B949" t="str">
            <v>DK-West</v>
          </cell>
          <cell r="G949">
            <v>124.37230962535281</v>
          </cell>
          <cell r="H949">
            <v>171.54801327634871</v>
          </cell>
          <cell r="AK949">
            <v>46.888360728758009</v>
          </cell>
          <cell r="AL949">
            <v>89.204966903701347</v>
          </cell>
          <cell r="AN949">
            <v>0</v>
          </cell>
          <cell r="AO949">
            <v>12.437230962535281</v>
          </cell>
          <cell r="AP949">
            <v>3731.1692887605845</v>
          </cell>
          <cell r="AQ949">
            <v>12.437230962535281</v>
          </cell>
          <cell r="BG949" t="b">
            <v>1</v>
          </cell>
          <cell r="BO949" t="b">
            <v>0</v>
          </cell>
          <cell r="CA949" t="b">
            <v>0</v>
          </cell>
          <cell r="CB949" t="b">
            <v>0</v>
          </cell>
          <cell r="CD949" t="b">
            <v>0</v>
          </cell>
          <cell r="CE949" t="b">
            <v>0</v>
          </cell>
          <cell r="CG949" t="b">
            <v>0</v>
          </cell>
          <cell r="CH949" t="b">
            <v>0</v>
          </cell>
          <cell r="CT949" t="b">
            <v>0</v>
          </cell>
          <cell r="CV949" t="b">
            <v>0</v>
          </cell>
          <cell r="CX949" t="b">
            <v>0</v>
          </cell>
          <cell r="CZ949" t="b">
            <v>0</v>
          </cell>
          <cell r="DB949" t="b">
            <v>0</v>
          </cell>
          <cell r="DD949" t="b">
            <v>0</v>
          </cell>
          <cell r="DF949" t="b">
            <v>0</v>
          </cell>
          <cell r="DH949" t="b">
            <v>0</v>
          </cell>
          <cell r="DJ949" t="b">
            <v>0</v>
          </cell>
          <cell r="DL949" t="b">
            <v>0</v>
          </cell>
          <cell r="DN949" t="b">
            <v>0</v>
          </cell>
          <cell r="DP949" t="b">
            <v>0</v>
          </cell>
          <cell r="DV949">
            <v>0</v>
          </cell>
          <cell r="DX949">
            <v>0</v>
          </cell>
          <cell r="DZ949">
            <v>0</v>
          </cell>
          <cell r="EB949">
            <v>0</v>
          </cell>
          <cell r="ED949">
            <v>0</v>
          </cell>
          <cell r="EF949">
            <v>0</v>
          </cell>
          <cell r="EJ949">
            <v>0</v>
          </cell>
          <cell r="EL949">
            <v>0</v>
          </cell>
          <cell r="EN949">
            <v>0</v>
          </cell>
          <cell r="EP949">
            <v>0</v>
          </cell>
          <cell r="ER949">
            <v>0</v>
          </cell>
          <cell r="ET949">
            <v>0</v>
          </cell>
          <cell r="EX949">
            <v>0</v>
          </cell>
          <cell r="EZ949">
            <v>0</v>
          </cell>
          <cell r="FD949">
            <v>0</v>
          </cell>
          <cell r="FF949">
            <v>0</v>
          </cell>
        </row>
        <row r="950">
          <cell r="A950" t="str">
            <v>GM_DKW0-5</v>
          </cell>
          <cell r="B950" t="str">
            <v>DK-West</v>
          </cell>
          <cell r="G950">
            <v>108.22261117026596</v>
          </cell>
          <cell r="H950">
            <v>149.27256713140133</v>
          </cell>
          <cell r="AK950">
            <v>40.799924411190268</v>
          </cell>
          <cell r="AL950">
            <v>77.62173490832869</v>
          </cell>
          <cell r="AN950">
            <v>0</v>
          </cell>
          <cell r="AO950">
            <v>10.822261117026597</v>
          </cell>
          <cell r="AP950">
            <v>3246.6783351079789</v>
          </cell>
          <cell r="AQ950">
            <v>10.822261117026597</v>
          </cell>
          <cell r="BG950" t="b">
            <v>1</v>
          </cell>
          <cell r="BO950" t="b">
            <v>0</v>
          </cell>
          <cell r="CA950" t="b">
            <v>0</v>
          </cell>
          <cell r="CB950" t="b">
            <v>0</v>
          </cell>
          <cell r="CD950" t="b">
            <v>0</v>
          </cell>
          <cell r="CE950" t="b">
            <v>0</v>
          </cell>
          <cell r="CG950" t="b">
            <v>0</v>
          </cell>
          <cell r="CH950" t="b">
            <v>0</v>
          </cell>
          <cell r="CT950" t="b">
            <v>0</v>
          </cell>
          <cell r="CV950" t="b">
            <v>0</v>
          </cell>
          <cell r="CX950" t="b">
            <v>0</v>
          </cell>
          <cell r="CZ950" t="b">
            <v>0</v>
          </cell>
          <cell r="DB950" t="b">
            <v>0</v>
          </cell>
          <cell r="DD950" t="b">
            <v>0</v>
          </cell>
          <cell r="DF950" t="b">
            <v>0</v>
          </cell>
          <cell r="DH950" t="b">
            <v>0</v>
          </cell>
          <cell r="DJ950" t="b">
            <v>0</v>
          </cell>
          <cell r="DL950" t="b">
            <v>0</v>
          </cell>
          <cell r="DN950" t="b">
            <v>0</v>
          </cell>
          <cell r="DP950" t="b">
            <v>0</v>
          </cell>
          <cell r="DV950">
            <v>0</v>
          </cell>
          <cell r="DX950">
            <v>0</v>
          </cell>
          <cell r="DZ950">
            <v>0</v>
          </cell>
          <cell r="EB950">
            <v>0</v>
          </cell>
          <cell r="ED950">
            <v>0</v>
          </cell>
          <cell r="EF950">
            <v>0</v>
          </cell>
          <cell r="EJ950">
            <v>0</v>
          </cell>
          <cell r="EL950">
            <v>0</v>
          </cell>
          <cell r="EN950">
            <v>0</v>
          </cell>
          <cell r="EP950">
            <v>0</v>
          </cell>
          <cell r="ER950">
            <v>0</v>
          </cell>
          <cell r="ET950">
            <v>0</v>
          </cell>
          <cell r="EX950">
            <v>0</v>
          </cell>
          <cell r="EZ950">
            <v>0</v>
          </cell>
          <cell r="FD950">
            <v>0</v>
          </cell>
          <cell r="FF950">
            <v>0</v>
          </cell>
        </row>
        <row r="951">
          <cell r="A951" t="str">
            <v>GM_DKW0-5</v>
          </cell>
          <cell r="B951" t="str">
            <v>DK-West</v>
          </cell>
          <cell r="G951">
            <v>108.12075372682045</v>
          </cell>
          <cell r="H951">
            <v>149.13207410595925</v>
          </cell>
          <cell r="AK951">
            <v>40.761524155011308</v>
          </cell>
          <cell r="AL951">
            <v>77.548678535098816</v>
          </cell>
          <cell r="AN951">
            <v>0</v>
          </cell>
          <cell r="AO951">
            <v>10.812075372682045</v>
          </cell>
          <cell r="AP951">
            <v>3243.6226118046134</v>
          </cell>
          <cell r="AQ951">
            <v>10.812075372682045</v>
          </cell>
          <cell r="BG951" t="b">
            <v>1</v>
          </cell>
          <cell r="BO951" t="b">
            <v>0</v>
          </cell>
          <cell r="CA951" t="b">
            <v>0</v>
          </cell>
          <cell r="CB951" t="b">
            <v>0</v>
          </cell>
          <cell r="CD951" t="b">
            <v>0</v>
          </cell>
          <cell r="CE951" t="b">
            <v>0</v>
          </cell>
          <cell r="CG951" t="b">
            <v>0</v>
          </cell>
          <cell r="CH951" t="b">
            <v>0</v>
          </cell>
          <cell r="CT951" t="b">
            <v>0</v>
          </cell>
          <cell r="CV951" t="b">
            <v>0</v>
          </cell>
          <cell r="CX951" t="b">
            <v>0</v>
          </cell>
          <cell r="CZ951" t="b">
            <v>0</v>
          </cell>
          <cell r="DB951" t="b">
            <v>0</v>
          </cell>
          <cell r="DD951" t="b">
            <v>0</v>
          </cell>
          <cell r="DF951" t="b">
            <v>0</v>
          </cell>
          <cell r="DH951" t="b">
            <v>0</v>
          </cell>
          <cell r="DJ951" t="b">
            <v>0</v>
          </cell>
          <cell r="DL951" t="b">
            <v>0</v>
          </cell>
          <cell r="DN951" t="b">
            <v>0</v>
          </cell>
          <cell r="DP951" t="b">
            <v>0</v>
          </cell>
          <cell r="DV951">
            <v>0</v>
          </cell>
          <cell r="DX951">
            <v>0</v>
          </cell>
          <cell r="DZ951">
            <v>0</v>
          </cell>
          <cell r="EB951">
            <v>0</v>
          </cell>
          <cell r="ED951">
            <v>0</v>
          </cell>
          <cell r="EF951">
            <v>0</v>
          </cell>
          <cell r="EJ951">
            <v>0</v>
          </cell>
          <cell r="EL951">
            <v>0</v>
          </cell>
          <cell r="EN951">
            <v>0</v>
          </cell>
          <cell r="EP951">
            <v>0</v>
          </cell>
          <cell r="ER951">
            <v>0</v>
          </cell>
          <cell r="ET951">
            <v>0</v>
          </cell>
          <cell r="EX951">
            <v>0</v>
          </cell>
          <cell r="EZ951">
            <v>0</v>
          </cell>
          <cell r="FD951">
            <v>0</v>
          </cell>
          <cell r="FF951">
            <v>0</v>
          </cell>
        </row>
        <row r="952">
          <cell r="A952" t="str">
            <v>GM_DKW0-5</v>
          </cell>
          <cell r="B952" t="str">
            <v>DK-West</v>
          </cell>
          <cell r="G952">
            <v>107.92117444020543</v>
          </cell>
          <cell r="H952">
            <v>148.85679233131785</v>
          </cell>
          <cell r="AK952">
            <v>40.68628276395745</v>
          </cell>
          <cell r="AL952">
            <v>77.405532012285292</v>
          </cell>
          <cell r="AN952">
            <v>0</v>
          </cell>
          <cell r="AO952">
            <v>10.792117444020544</v>
          </cell>
          <cell r="AP952">
            <v>3237.6352332061629</v>
          </cell>
          <cell r="AQ952">
            <v>10.792117444020544</v>
          </cell>
          <cell r="BG952" t="b">
            <v>1</v>
          </cell>
          <cell r="BO952" t="b">
            <v>0</v>
          </cell>
          <cell r="CA952" t="b">
            <v>0</v>
          </cell>
          <cell r="CB952" t="b">
            <v>0</v>
          </cell>
          <cell r="CD952" t="b">
            <v>0</v>
          </cell>
          <cell r="CE952" t="b">
            <v>0</v>
          </cell>
          <cell r="CG952" t="b">
            <v>0</v>
          </cell>
          <cell r="CH952" t="b">
            <v>0</v>
          </cell>
          <cell r="CT952" t="b">
            <v>0</v>
          </cell>
          <cell r="CV952" t="b">
            <v>0</v>
          </cell>
          <cell r="CX952" t="b">
            <v>0</v>
          </cell>
          <cell r="CZ952" t="b">
            <v>0</v>
          </cell>
          <cell r="DB952" t="b">
            <v>0</v>
          </cell>
          <cell r="DD952" t="b">
            <v>0</v>
          </cell>
          <cell r="DF952" t="b">
            <v>0</v>
          </cell>
          <cell r="DH952" t="b">
            <v>0</v>
          </cell>
          <cell r="DJ952" t="b">
            <v>0</v>
          </cell>
          <cell r="DL952" t="b">
            <v>0</v>
          </cell>
          <cell r="DN952" t="b">
            <v>0</v>
          </cell>
          <cell r="DP952" t="b">
            <v>0</v>
          </cell>
          <cell r="DV952">
            <v>0</v>
          </cell>
          <cell r="DX952">
            <v>0</v>
          </cell>
          <cell r="DZ952">
            <v>0</v>
          </cell>
          <cell r="EB952">
            <v>0</v>
          </cell>
          <cell r="ED952">
            <v>0</v>
          </cell>
          <cell r="EF952">
            <v>0</v>
          </cell>
          <cell r="EJ952">
            <v>0</v>
          </cell>
          <cell r="EL952">
            <v>0</v>
          </cell>
          <cell r="EN952">
            <v>0</v>
          </cell>
          <cell r="EP952">
            <v>0</v>
          </cell>
          <cell r="ER952">
            <v>0</v>
          </cell>
          <cell r="ET952">
            <v>0</v>
          </cell>
          <cell r="EX952">
            <v>0</v>
          </cell>
          <cell r="EZ952">
            <v>0</v>
          </cell>
          <cell r="FD952">
            <v>0</v>
          </cell>
          <cell r="FF952">
            <v>0</v>
          </cell>
        </row>
        <row r="953">
          <cell r="A953" t="str">
            <v>GM_DKW0-5</v>
          </cell>
          <cell r="B953" t="str">
            <v>DK-West</v>
          </cell>
          <cell r="G953">
            <v>105.82486747473361</v>
          </cell>
          <cell r="H953">
            <v>145.96533444790842</v>
          </cell>
          <cell r="AK953">
            <v>39.895975037974573</v>
          </cell>
          <cell r="AL953">
            <v>75.901973912912382</v>
          </cell>
          <cell r="AN953">
            <v>0</v>
          </cell>
          <cell r="AO953">
            <v>10.582486747473361</v>
          </cell>
          <cell r="AP953">
            <v>3174.7460242420084</v>
          </cell>
          <cell r="AQ953">
            <v>10.582486747473361</v>
          </cell>
          <cell r="BG953" t="b">
            <v>1</v>
          </cell>
          <cell r="BO953" t="b">
            <v>0</v>
          </cell>
          <cell r="CA953" t="b">
            <v>0</v>
          </cell>
          <cell r="CB953" t="b">
            <v>0</v>
          </cell>
          <cell r="CD953" t="b">
            <v>0</v>
          </cell>
          <cell r="CE953" t="b">
            <v>0</v>
          </cell>
          <cell r="CG953" t="b">
            <v>0</v>
          </cell>
          <cell r="CH953" t="b">
            <v>0</v>
          </cell>
          <cell r="CT953" t="b">
            <v>0</v>
          </cell>
          <cell r="CV953" t="b">
            <v>0</v>
          </cell>
          <cell r="CX953" t="b">
            <v>0</v>
          </cell>
          <cell r="CZ953" t="b">
            <v>0</v>
          </cell>
          <cell r="DB953" t="b">
            <v>0</v>
          </cell>
          <cell r="DD953" t="b">
            <v>0</v>
          </cell>
          <cell r="DF953" t="b">
            <v>0</v>
          </cell>
          <cell r="DH953" t="b">
            <v>0</v>
          </cell>
          <cell r="DJ953" t="b">
            <v>0</v>
          </cell>
          <cell r="DL953" t="b">
            <v>0</v>
          </cell>
          <cell r="DN953" t="b">
            <v>0</v>
          </cell>
          <cell r="DP953" t="b">
            <v>0</v>
          </cell>
          <cell r="DV953">
            <v>0</v>
          </cell>
          <cell r="DX953">
            <v>0</v>
          </cell>
          <cell r="DZ953">
            <v>0</v>
          </cell>
          <cell r="EB953">
            <v>0</v>
          </cell>
          <cell r="ED953">
            <v>0</v>
          </cell>
          <cell r="EF953">
            <v>0</v>
          </cell>
          <cell r="EJ953">
            <v>0</v>
          </cell>
          <cell r="EL953">
            <v>0</v>
          </cell>
          <cell r="EN953">
            <v>0</v>
          </cell>
          <cell r="EP953">
            <v>0</v>
          </cell>
          <cell r="ER953">
            <v>0</v>
          </cell>
          <cell r="ET953">
            <v>0</v>
          </cell>
          <cell r="EX953">
            <v>0</v>
          </cell>
          <cell r="EZ953">
            <v>0</v>
          </cell>
          <cell r="FD953">
            <v>0</v>
          </cell>
          <cell r="FF953">
            <v>0</v>
          </cell>
        </row>
        <row r="954">
          <cell r="A954" t="str">
            <v>NyBiogas_DKW_0-5_2008</v>
          </cell>
          <cell r="B954" t="str">
            <v>DK-West</v>
          </cell>
          <cell r="G954">
            <v>0</v>
          </cell>
          <cell r="H954">
            <v>0</v>
          </cell>
          <cell r="AK954">
            <v>0</v>
          </cell>
          <cell r="AL954">
            <v>0</v>
          </cell>
          <cell r="AN954">
            <v>0</v>
          </cell>
          <cell r="AO954">
            <v>0</v>
          </cell>
          <cell r="AP954">
            <v>0</v>
          </cell>
          <cell r="AQ954">
            <v>0</v>
          </cell>
          <cell r="BG954" t="b">
            <v>1</v>
          </cell>
          <cell r="BO954" t="b">
            <v>1</v>
          </cell>
          <cell r="CA954" t="b">
            <v>0</v>
          </cell>
          <cell r="CB954" t="b">
            <v>0</v>
          </cell>
          <cell r="CD954" t="b">
            <v>0</v>
          </cell>
          <cell r="CE954" t="b">
            <v>0</v>
          </cell>
          <cell r="CG954" t="b">
            <v>0</v>
          </cell>
          <cell r="CH954" t="b">
            <v>0</v>
          </cell>
          <cell r="CP954" t="str">
            <v>ECBGAEND</v>
          </cell>
          <cell r="CT954" t="b">
            <v>0</v>
          </cell>
          <cell r="CV954" t="b">
            <v>0</v>
          </cell>
          <cell r="CX954" t="b">
            <v>0</v>
          </cell>
          <cell r="CZ954" t="b">
            <v>0</v>
          </cell>
          <cell r="DB954" t="b">
            <v>0</v>
          </cell>
          <cell r="DD954" t="b">
            <v>0</v>
          </cell>
          <cell r="DF954" t="b">
            <v>0</v>
          </cell>
          <cell r="DH954" t="b">
            <v>0</v>
          </cell>
          <cell r="DJ954" t="b">
            <v>0</v>
          </cell>
          <cell r="DL954" t="b">
            <v>0</v>
          </cell>
          <cell r="DN954" t="b">
            <v>0</v>
          </cell>
          <cell r="DP954" t="b">
            <v>0</v>
          </cell>
          <cell r="DV954">
            <v>0</v>
          </cell>
          <cell r="DX954">
            <v>0</v>
          </cell>
          <cell r="DZ954">
            <v>0</v>
          </cell>
          <cell r="EB954">
            <v>0</v>
          </cell>
          <cell r="ED954">
            <v>0</v>
          </cell>
          <cell r="EF954">
            <v>0</v>
          </cell>
          <cell r="EJ954">
            <v>0</v>
          </cell>
          <cell r="EL954">
            <v>0</v>
          </cell>
          <cell r="EN954">
            <v>0</v>
          </cell>
          <cell r="EP954">
            <v>0</v>
          </cell>
          <cell r="ER954">
            <v>0</v>
          </cell>
          <cell r="ET954">
            <v>0</v>
          </cell>
          <cell r="EX954">
            <v>0</v>
          </cell>
          <cell r="EZ954">
            <v>0</v>
          </cell>
          <cell r="FD954">
            <v>0</v>
          </cell>
          <cell r="FF954">
            <v>0</v>
          </cell>
        </row>
        <row r="955">
          <cell r="A955" t="str">
            <v>NyBiogas_DKW_0-5_2009</v>
          </cell>
          <cell r="B955" t="str">
            <v>DK-West</v>
          </cell>
          <cell r="G955">
            <v>0</v>
          </cell>
          <cell r="H955">
            <v>0</v>
          </cell>
          <cell r="AK955">
            <v>0</v>
          </cell>
          <cell r="AL955">
            <v>0</v>
          </cell>
          <cell r="AN955">
            <v>0</v>
          </cell>
          <cell r="AO955">
            <v>0</v>
          </cell>
          <cell r="AP955">
            <v>0</v>
          </cell>
          <cell r="AQ955">
            <v>0</v>
          </cell>
          <cell r="BG955" t="b">
            <v>1</v>
          </cell>
          <cell r="BO955" t="b">
            <v>1</v>
          </cell>
          <cell r="CA955" t="b">
            <v>0</v>
          </cell>
          <cell r="CB955" t="b">
            <v>0</v>
          </cell>
          <cell r="CD955" t="b">
            <v>0</v>
          </cell>
          <cell r="CE955" t="b">
            <v>0</v>
          </cell>
          <cell r="CG955" t="b">
            <v>0</v>
          </cell>
          <cell r="CH955" t="b">
            <v>0</v>
          </cell>
          <cell r="CP955" t="str">
            <v>ECBGAEND</v>
          </cell>
          <cell r="CT955" t="b">
            <v>0</v>
          </cell>
          <cell r="CV955" t="b">
            <v>0</v>
          </cell>
          <cell r="CX955" t="b">
            <v>0</v>
          </cell>
          <cell r="CZ955" t="b">
            <v>0</v>
          </cell>
          <cell r="DB955" t="b">
            <v>0</v>
          </cell>
          <cell r="DD955" t="b">
            <v>0</v>
          </cell>
          <cell r="DF955" t="b">
            <v>0</v>
          </cell>
          <cell r="DH955" t="b">
            <v>0</v>
          </cell>
          <cell r="DJ955" t="b">
            <v>0</v>
          </cell>
          <cell r="DL955" t="b">
            <v>0</v>
          </cell>
          <cell r="DN955" t="b">
            <v>0</v>
          </cell>
          <cell r="DP955" t="b">
            <v>0</v>
          </cell>
          <cell r="DV955">
            <v>0</v>
          </cell>
          <cell r="DX955">
            <v>0</v>
          </cell>
          <cell r="DZ955">
            <v>0</v>
          </cell>
          <cell r="EB955">
            <v>0</v>
          </cell>
          <cell r="ED955">
            <v>0</v>
          </cell>
          <cell r="EF955">
            <v>0</v>
          </cell>
          <cell r="EJ955">
            <v>0</v>
          </cell>
          <cell r="EL955">
            <v>0</v>
          </cell>
          <cell r="EN955">
            <v>0</v>
          </cell>
          <cell r="EP955">
            <v>0</v>
          </cell>
          <cell r="ER955">
            <v>0</v>
          </cell>
          <cell r="ET955">
            <v>0</v>
          </cell>
          <cell r="EX955">
            <v>0</v>
          </cell>
          <cell r="EZ955">
            <v>0</v>
          </cell>
          <cell r="FD955">
            <v>0</v>
          </cell>
          <cell r="FF955">
            <v>0</v>
          </cell>
        </row>
        <row r="956">
          <cell r="A956" t="str">
            <v>NyBiogas_DKW_0-5_2010</v>
          </cell>
          <cell r="B956" t="str">
            <v>DK-West</v>
          </cell>
          <cell r="G956">
            <v>8.551269471520575</v>
          </cell>
          <cell r="H956">
            <v>9.7728793960235141</v>
          </cell>
          <cell r="AK956">
            <v>2.9929443150322013</v>
          </cell>
          <cell r="AL956">
            <v>3.9091517584094051</v>
          </cell>
          <cell r="AN956">
            <v>0</v>
          </cell>
          <cell r="AO956">
            <v>0.8551269471520575</v>
          </cell>
          <cell r="AP956">
            <v>256.53808414561723</v>
          </cell>
          <cell r="AQ956">
            <v>0.8551269471520575</v>
          </cell>
          <cell r="BG956" t="b">
            <v>1</v>
          </cell>
          <cell r="BO956" t="b">
            <v>1</v>
          </cell>
          <cell r="CA956" t="b">
            <v>1</v>
          </cell>
          <cell r="CB956" t="b">
            <v>1</v>
          </cell>
          <cell r="CD956" t="b">
            <v>0</v>
          </cell>
          <cell r="CE956" t="b">
            <v>0</v>
          </cell>
          <cell r="CG956" t="b">
            <v>0</v>
          </cell>
          <cell r="CH956" t="b">
            <v>0</v>
          </cell>
          <cell r="CP956" t="str">
            <v>ECBGAEND</v>
          </cell>
          <cell r="CT956" t="b">
            <v>1</v>
          </cell>
          <cell r="CV956" t="b">
            <v>1</v>
          </cell>
          <cell r="CX956" t="b">
            <v>1</v>
          </cell>
          <cell r="CZ956" t="b">
            <v>1</v>
          </cell>
          <cell r="DB956" t="b">
            <v>0</v>
          </cell>
          <cell r="DD956" t="b">
            <v>0</v>
          </cell>
          <cell r="DF956" t="b">
            <v>1</v>
          </cell>
          <cell r="DH956" t="b">
            <v>1</v>
          </cell>
          <cell r="DJ956" t="b">
            <v>1</v>
          </cell>
          <cell r="DL956" t="b">
            <v>1</v>
          </cell>
          <cell r="DN956" t="b">
            <v>0</v>
          </cell>
          <cell r="DP956" t="b">
            <v>0</v>
          </cell>
          <cell r="DV956">
            <v>8.551269471520575</v>
          </cell>
          <cell r="DX956">
            <v>8.551269471520575</v>
          </cell>
          <cell r="DZ956">
            <v>8.551269471520575</v>
          </cell>
          <cell r="EB956">
            <v>8.551269471520575</v>
          </cell>
          <cell r="ED956">
            <v>0</v>
          </cell>
          <cell r="EF956">
            <v>0</v>
          </cell>
          <cell r="EJ956">
            <v>9.7728793960235141</v>
          </cell>
          <cell r="EL956">
            <v>9.7728793960235141</v>
          </cell>
          <cell r="EN956">
            <v>9.7728793960235141</v>
          </cell>
          <cell r="EP956">
            <v>9.7728793960235141</v>
          </cell>
          <cell r="ER956">
            <v>0</v>
          </cell>
          <cell r="ET956">
            <v>0</v>
          </cell>
          <cell r="EX956">
            <v>0</v>
          </cell>
          <cell r="EZ956">
            <v>0</v>
          </cell>
          <cell r="FD956">
            <v>0</v>
          </cell>
          <cell r="FF956">
            <v>0</v>
          </cell>
        </row>
        <row r="957">
          <cell r="A957" t="str">
            <v>NyBiogas_DKW_0-5_2011</v>
          </cell>
          <cell r="B957" t="str">
            <v>DK-West</v>
          </cell>
          <cell r="G957">
            <v>1.5359849422562861</v>
          </cell>
          <cell r="H957">
            <v>1.7554113625786127</v>
          </cell>
          <cell r="AK957">
            <v>0.53759472978970013</v>
          </cell>
          <cell r="AL957">
            <v>0.70216454503144499</v>
          </cell>
          <cell r="AN957">
            <v>0</v>
          </cell>
          <cell r="AO957">
            <v>0.15359849422562863</v>
          </cell>
          <cell r="AP957">
            <v>46.079548267688587</v>
          </cell>
          <cell r="AQ957">
            <v>0.15359849422562863</v>
          </cell>
          <cell r="BG957" t="b">
            <v>1</v>
          </cell>
          <cell r="BO957" t="b">
            <v>0</v>
          </cell>
          <cell r="CA957" t="b">
            <v>0</v>
          </cell>
          <cell r="CB957" t="b">
            <v>0</v>
          </cell>
          <cell r="CD957" t="b">
            <v>1</v>
          </cell>
          <cell r="CE957" t="b">
            <v>1</v>
          </cell>
          <cell r="CG957" t="b">
            <v>0</v>
          </cell>
          <cell r="CH957" t="b">
            <v>0</v>
          </cell>
          <cell r="CP957" t="str">
            <v>ECBGAEND</v>
          </cell>
          <cell r="CT957" t="b">
            <v>1</v>
          </cell>
          <cell r="CV957" t="b">
            <v>1</v>
          </cell>
          <cell r="CX957" t="b">
            <v>1</v>
          </cell>
          <cell r="CZ957" t="b">
            <v>1</v>
          </cell>
          <cell r="DB957" t="b">
            <v>0</v>
          </cell>
          <cell r="DD957" t="b">
            <v>0</v>
          </cell>
          <cell r="DF957" t="b">
            <v>1</v>
          </cell>
          <cell r="DH957" t="b">
            <v>1</v>
          </cell>
          <cell r="DJ957" t="b">
            <v>1</v>
          </cell>
          <cell r="DL957" t="b">
            <v>1</v>
          </cell>
          <cell r="DN957" t="b">
            <v>0</v>
          </cell>
          <cell r="DP957" t="b">
            <v>0</v>
          </cell>
          <cell r="DV957">
            <v>0</v>
          </cell>
          <cell r="DX957">
            <v>0</v>
          </cell>
          <cell r="DZ957">
            <v>0</v>
          </cell>
          <cell r="EB957">
            <v>0</v>
          </cell>
          <cell r="ED957">
            <v>0</v>
          </cell>
          <cell r="EF957">
            <v>0</v>
          </cell>
          <cell r="EJ957">
            <v>0</v>
          </cell>
          <cell r="EL957">
            <v>0</v>
          </cell>
          <cell r="EN957">
            <v>0</v>
          </cell>
          <cell r="EP957">
            <v>0</v>
          </cell>
          <cell r="ER957">
            <v>0</v>
          </cell>
          <cell r="ET957">
            <v>0</v>
          </cell>
          <cell r="EX957">
            <v>1.5359849422562861</v>
          </cell>
          <cell r="EZ957">
            <v>1.7554113625786127</v>
          </cell>
          <cell r="FD957">
            <v>0</v>
          </cell>
          <cell r="FF957">
            <v>0</v>
          </cell>
        </row>
        <row r="958">
          <cell r="A958" t="str">
            <v>NyBiogas_DKW_0-5_2012</v>
          </cell>
          <cell r="B958" t="str">
            <v>DK-West</v>
          </cell>
          <cell r="G958">
            <v>0</v>
          </cell>
          <cell r="H958">
            <v>0</v>
          </cell>
          <cell r="AK958">
            <v>0</v>
          </cell>
          <cell r="AL958">
            <v>0</v>
          </cell>
          <cell r="AN958">
            <v>0</v>
          </cell>
          <cell r="AO958">
            <v>0</v>
          </cell>
          <cell r="AP958">
            <v>0</v>
          </cell>
          <cell r="AQ958">
            <v>0</v>
          </cell>
          <cell r="BG958" t="b">
            <v>1</v>
          </cell>
          <cell r="BO958" t="b">
            <v>0</v>
          </cell>
          <cell r="CA958" t="b">
            <v>0</v>
          </cell>
          <cell r="CB958" t="b">
            <v>0</v>
          </cell>
          <cell r="CD958" t="b">
            <v>0</v>
          </cell>
          <cell r="CE958" t="b">
            <v>0</v>
          </cell>
          <cell r="CG958" t="b">
            <v>0</v>
          </cell>
          <cell r="CH958" t="b">
            <v>0</v>
          </cell>
          <cell r="CP958" t="str">
            <v>ECBGAEND</v>
          </cell>
          <cell r="CT958" t="b">
            <v>0</v>
          </cell>
          <cell r="CV958" t="b">
            <v>0</v>
          </cell>
          <cell r="CX958" t="b">
            <v>0</v>
          </cell>
          <cell r="CZ958" t="b">
            <v>0</v>
          </cell>
          <cell r="DB958" t="b">
            <v>0</v>
          </cell>
          <cell r="DD958" t="b">
            <v>0</v>
          </cell>
          <cell r="DF958" t="b">
            <v>0</v>
          </cell>
          <cell r="DH958" t="b">
            <v>0</v>
          </cell>
          <cell r="DJ958" t="b">
            <v>0</v>
          </cell>
          <cell r="DL958" t="b">
            <v>0</v>
          </cell>
          <cell r="DN958" t="b">
            <v>0</v>
          </cell>
          <cell r="DP958" t="b">
            <v>0</v>
          </cell>
          <cell r="DV958">
            <v>0</v>
          </cell>
          <cell r="DX958">
            <v>0</v>
          </cell>
          <cell r="DZ958">
            <v>0</v>
          </cell>
          <cell r="EB958">
            <v>0</v>
          </cell>
          <cell r="ED958">
            <v>0</v>
          </cell>
          <cell r="EF958">
            <v>0</v>
          </cell>
          <cell r="EJ958">
            <v>0</v>
          </cell>
          <cell r="EL958">
            <v>0</v>
          </cell>
          <cell r="EN958">
            <v>0</v>
          </cell>
          <cell r="EP958">
            <v>0</v>
          </cell>
          <cell r="ER958">
            <v>0</v>
          </cell>
          <cell r="ET958">
            <v>0</v>
          </cell>
          <cell r="EX958">
            <v>0</v>
          </cell>
          <cell r="EZ958">
            <v>0</v>
          </cell>
          <cell r="FD958">
            <v>0</v>
          </cell>
          <cell r="FF958">
            <v>0</v>
          </cell>
        </row>
        <row r="959">
          <cell r="A959" t="str">
            <v>NyBiogas_DKW_0-5_2013</v>
          </cell>
          <cell r="B959" t="str">
            <v>DK-West</v>
          </cell>
          <cell r="G959">
            <v>3.2541266199256129</v>
          </cell>
          <cell r="H959">
            <v>3.7190018513435574</v>
          </cell>
          <cell r="AK959">
            <v>1.1389443169739644</v>
          </cell>
          <cell r="AL959">
            <v>1.4876007405374227</v>
          </cell>
          <cell r="AN959">
            <v>0</v>
          </cell>
          <cell r="AO959">
            <v>0.3254126619925613</v>
          </cell>
          <cell r="AP959">
            <v>97.623798597768385</v>
          </cell>
          <cell r="AQ959">
            <v>0.3254126619925613</v>
          </cell>
          <cell r="BG959" t="b">
            <v>1</v>
          </cell>
          <cell r="BO959" t="b">
            <v>0</v>
          </cell>
          <cell r="CA959" t="b">
            <v>0</v>
          </cell>
          <cell r="CB959" t="b">
            <v>0</v>
          </cell>
          <cell r="CD959" t="b">
            <v>1</v>
          </cell>
          <cell r="CE959" t="b">
            <v>1</v>
          </cell>
          <cell r="CG959" t="b">
            <v>0</v>
          </cell>
          <cell r="CH959" t="b">
            <v>0</v>
          </cell>
          <cell r="CP959" t="str">
            <v>ECBGAEND</v>
          </cell>
          <cell r="CT959" t="b">
            <v>1</v>
          </cell>
          <cell r="CV959" t="b">
            <v>1</v>
          </cell>
          <cell r="CX959" t="b">
            <v>1</v>
          </cell>
          <cell r="CZ959" t="b">
            <v>1</v>
          </cell>
          <cell r="DB959" t="b">
            <v>0</v>
          </cell>
          <cell r="DD959" t="b">
            <v>0</v>
          </cell>
          <cell r="DF959" t="b">
            <v>1</v>
          </cell>
          <cell r="DH959" t="b">
            <v>1</v>
          </cell>
          <cell r="DJ959" t="b">
            <v>1</v>
          </cell>
          <cell r="DL959" t="b">
            <v>1</v>
          </cell>
          <cell r="DN959" t="b">
            <v>0</v>
          </cell>
          <cell r="DP959" t="b">
            <v>0</v>
          </cell>
          <cell r="DV959">
            <v>0</v>
          </cell>
          <cell r="DX959">
            <v>0</v>
          </cell>
          <cell r="DZ959">
            <v>0</v>
          </cell>
          <cell r="EB959">
            <v>0</v>
          </cell>
          <cell r="ED959">
            <v>0</v>
          </cell>
          <cell r="EF959">
            <v>0</v>
          </cell>
          <cell r="EJ959">
            <v>0</v>
          </cell>
          <cell r="EL959">
            <v>0</v>
          </cell>
          <cell r="EN959">
            <v>0</v>
          </cell>
          <cell r="EP959">
            <v>0</v>
          </cell>
          <cell r="ER959">
            <v>0</v>
          </cell>
          <cell r="ET959">
            <v>0</v>
          </cell>
          <cell r="EX959">
            <v>3.2541266199256129</v>
          </cell>
          <cell r="EZ959">
            <v>3.7190018513435574</v>
          </cell>
          <cell r="FD959">
            <v>0</v>
          </cell>
          <cell r="FF959">
            <v>0</v>
          </cell>
        </row>
        <row r="960">
          <cell r="A960" t="str">
            <v>NyBiogas_DKW_0-5_2014</v>
          </cell>
          <cell r="B960" t="str">
            <v>DK-West</v>
          </cell>
          <cell r="G960">
            <v>6.0310709764717281</v>
          </cell>
          <cell r="H960">
            <v>6.8926525445391178</v>
          </cell>
          <cell r="AK960">
            <v>2.1108748417651046</v>
          </cell>
          <cell r="AL960">
            <v>2.7570610178156465</v>
          </cell>
          <cell r="AN960">
            <v>0</v>
          </cell>
          <cell r="AO960">
            <v>0.60310709764717285</v>
          </cell>
          <cell r="AP960">
            <v>180.93212929415185</v>
          </cell>
          <cell r="AQ960">
            <v>0.60310709764717285</v>
          </cell>
          <cell r="BG960" t="b">
            <v>1</v>
          </cell>
          <cell r="BO960" t="b">
            <v>0</v>
          </cell>
          <cell r="CA960" t="b">
            <v>0</v>
          </cell>
          <cell r="CB960" t="b">
            <v>0</v>
          </cell>
          <cell r="CD960" t="b">
            <v>0</v>
          </cell>
          <cell r="CE960" t="b">
            <v>0</v>
          </cell>
          <cell r="CG960" t="b">
            <v>1</v>
          </cell>
          <cell r="CH960" t="b">
            <v>1</v>
          </cell>
          <cell r="CP960" t="str">
            <v>ECBGAEND</v>
          </cell>
          <cell r="CT960" t="b">
            <v>1</v>
          </cell>
          <cell r="CV960" t="b">
            <v>1</v>
          </cell>
          <cell r="CX960" t="b">
            <v>1</v>
          </cell>
          <cell r="CZ960" t="b">
            <v>1</v>
          </cell>
          <cell r="DB960" t="b">
            <v>0</v>
          </cell>
          <cell r="DD960" t="b">
            <v>0</v>
          </cell>
          <cell r="DF960" t="b">
            <v>1</v>
          </cell>
          <cell r="DH960" t="b">
            <v>1</v>
          </cell>
          <cell r="DJ960" t="b">
            <v>1</v>
          </cell>
          <cell r="DL960" t="b">
            <v>1</v>
          </cell>
          <cell r="DN960" t="b">
            <v>0</v>
          </cell>
          <cell r="DP960" t="b">
            <v>0</v>
          </cell>
          <cell r="DV960">
            <v>0</v>
          </cell>
          <cell r="DX960">
            <v>0</v>
          </cell>
          <cell r="DZ960">
            <v>0</v>
          </cell>
          <cell r="EB960">
            <v>0</v>
          </cell>
          <cell r="ED960">
            <v>0</v>
          </cell>
          <cell r="EF960">
            <v>0</v>
          </cell>
          <cell r="EJ960">
            <v>0</v>
          </cell>
          <cell r="EL960">
            <v>0</v>
          </cell>
          <cell r="EN960">
            <v>0</v>
          </cell>
          <cell r="EP960">
            <v>0</v>
          </cell>
          <cell r="ER960">
            <v>0</v>
          </cell>
          <cell r="ET960">
            <v>0</v>
          </cell>
          <cell r="EX960">
            <v>0</v>
          </cell>
          <cell r="EZ960">
            <v>0</v>
          </cell>
          <cell r="FD960">
            <v>6.0310709764717281</v>
          </cell>
          <cell r="FF960">
            <v>6.8926525445391178</v>
          </cell>
        </row>
        <row r="961">
          <cell r="A961" t="str">
            <v>NyBiogas_DKW_0-5_2015</v>
          </cell>
          <cell r="B961" t="str">
            <v>DK-West</v>
          </cell>
          <cell r="G961">
            <v>4.1827985839529083</v>
          </cell>
          <cell r="H961">
            <v>4.7803412388033237</v>
          </cell>
          <cell r="AK961">
            <v>1.4639795043835178</v>
          </cell>
          <cell r="AL961">
            <v>1.9121364955213294</v>
          </cell>
          <cell r="AN961">
            <v>0</v>
          </cell>
          <cell r="AO961">
            <v>0.41827985839529086</v>
          </cell>
          <cell r="AP961">
            <v>125.48395751858725</v>
          </cell>
          <cell r="AQ961">
            <v>0.41827985839529086</v>
          </cell>
          <cell r="BG961" t="b">
            <v>1</v>
          </cell>
          <cell r="BO961" t="b">
            <v>0</v>
          </cell>
          <cell r="CA961" t="b">
            <v>0</v>
          </cell>
          <cell r="CB961" t="b">
            <v>0</v>
          </cell>
          <cell r="CD961" t="b">
            <v>0</v>
          </cell>
          <cell r="CE961" t="b">
            <v>0</v>
          </cell>
          <cell r="CG961" t="b">
            <v>1</v>
          </cell>
          <cell r="CH961" t="b">
            <v>1</v>
          </cell>
          <cell r="CP961" t="str">
            <v>ECBGAEND</v>
          </cell>
          <cell r="CT961" t="b">
            <v>1</v>
          </cell>
          <cell r="CV961" t="b">
            <v>1</v>
          </cell>
          <cell r="CX961" t="b">
            <v>1</v>
          </cell>
          <cell r="CZ961" t="b">
            <v>1</v>
          </cell>
          <cell r="DB961" t="b">
            <v>0</v>
          </cell>
          <cell r="DD961" t="b">
            <v>0</v>
          </cell>
          <cell r="DF961" t="b">
            <v>1</v>
          </cell>
          <cell r="DH961" t="b">
            <v>1</v>
          </cell>
          <cell r="DJ961" t="b">
            <v>1</v>
          </cell>
          <cell r="DL961" t="b">
            <v>1</v>
          </cell>
          <cell r="DN961" t="b">
            <v>0</v>
          </cell>
          <cell r="DP961" t="b">
            <v>0</v>
          </cell>
          <cell r="DV961">
            <v>0</v>
          </cell>
          <cell r="DX961">
            <v>0</v>
          </cell>
          <cell r="DZ961">
            <v>0</v>
          </cell>
          <cell r="EB961">
            <v>0</v>
          </cell>
          <cell r="ED961">
            <v>0</v>
          </cell>
          <cell r="EF961">
            <v>0</v>
          </cell>
          <cell r="EJ961">
            <v>0</v>
          </cell>
          <cell r="EL961">
            <v>0</v>
          </cell>
          <cell r="EN961">
            <v>0</v>
          </cell>
          <cell r="EP961">
            <v>0</v>
          </cell>
          <cell r="ER961">
            <v>0</v>
          </cell>
          <cell r="ET961">
            <v>0</v>
          </cell>
          <cell r="EX961">
            <v>0</v>
          </cell>
          <cell r="EZ961">
            <v>0</v>
          </cell>
          <cell r="FD961">
            <v>4.1827985839529083</v>
          </cell>
          <cell r="FF961">
            <v>4.7803412388033237</v>
          </cell>
        </row>
        <row r="962">
          <cell r="A962" t="str">
            <v>NyBiogas_DKW_0-5_2016</v>
          </cell>
          <cell r="B962" t="str">
            <v>DK-West</v>
          </cell>
          <cell r="G962">
            <v>2.1150071476187691</v>
          </cell>
          <cell r="H962">
            <v>2.4171510258500217</v>
          </cell>
          <cell r="AK962">
            <v>0.74025250166656908</v>
          </cell>
          <cell r="AL962">
            <v>0.96686041034000869</v>
          </cell>
          <cell r="AN962">
            <v>0</v>
          </cell>
          <cell r="AO962">
            <v>0.21150071476187693</v>
          </cell>
          <cell r="AP962">
            <v>63.450214428563072</v>
          </cell>
          <cell r="AQ962">
            <v>0.21150071476187693</v>
          </cell>
          <cell r="BG962" t="b">
            <v>1</v>
          </cell>
          <cell r="BO962" t="b">
            <v>0</v>
          </cell>
          <cell r="CA962" t="b">
            <v>0</v>
          </cell>
          <cell r="CB962" t="b">
            <v>0</v>
          </cell>
          <cell r="CD962" t="b">
            <v>0</v>
          </cell>
          <cell r="CE962" t="b">
            <v>0</v>
          </cell>
          <cell r="CG962" t="b">
            <v>1</v>
          </cell>
          <cell r="CH962" t="b">
            <v>1</v>
          </cell>
          <cell r="CP962" t="str">
            <v>ECBGAEND</v>
          </cell>
          <cell r="CT962" t="b">
            <v>0</v>
          </cell>
          <cell r="CV962" t="b">
            <v>1</v>
          </cell>
          <cell r="CX962" t="b">
            <v>1</v>
          </cell>
          <cell r="CZ962" t="b">
            <v>1</v>
          </cell>
          <cell r="DB962" t="b">
            <v>0</v>
          </cell>
          <cell r="DD962" t="b">
            <v>0</v>
          </cell>
          <cell r="DF962" t="b">
            <v>0</v>
          </cell>
          <cell r="DH962" t="b">
            <v>1</v>
          </cell>
          <cell r="DJ962" t="b">
            <v>1</v>
          </cell>
          <cell r="DL962" t="b">
            <v>1</v>
          </cell>
          <cell r="DN962" t="b">
            <v>0</v>
          </cell>
          <cell r="DP962" t="b">
            <v>0</v>
          </cell>
          <cell r="DV962">
            <v>0</v>
          </cell>
          <cell r="DX962">
            <v>0</v>
          </cell>
          <cell r="DZ962">
            <v>0</v>
          </cell>
          <cell r="EB962">
            <v>0</v>
          </cell>
          <cell r="ED962">
            <v>0</v>
          </cell>
          <cell r="EF962">
            <v>0</v>
          </cell>
          <cell r="EJ962">
            <v>0</v>
          </cell>
          <cell r="EL962">
            <v>0</v>
          </cell>
          <cell r="EN962">
            <v>0</v>
          </cell>
          <cell r="EP962">
            <v>0</v>
          </cell>
          <cell r="ER962">
            <v>0</v>
          </cell>
          <cell r="ET962">
            <v>0</v>
          </cell>
          <cell r="EX962">
            <v>0</v>
          </cell>
          <cell r="EZ962">
            <v>0</v>
          </cell>
          <cell r="FD962">
            <v>2.1150071476187691</v>
          </cell>
          <cell r="FF962">
            <v>2.4171510258500217</v>
          </cell>
        </row>
        <row r="963">
          <cell r="A963" t="str">
            <v>NyBiogas_DKW_0-5_2017</v>
          </cell>
          <cell r="B963" t="str">
            <v>DK-West</v>
          </cell>
          <cell r="G963">
            <v>4.3362529295977312</v>
          </cell>
          <cell r="H963">
            <v>4.9557176338259783</v>
          </cell>
          <cell r="AK963">
            <v>1.5176885253592058</v>
          </cell>
          <cell r="AL963">
            <v>1.9822870535303911</v>
          </cell>
          <cell r="AN963">
            <v>0</v>
          </cell>
          <cell r="AO963">
            <v>0.43362529295977315</v>
          </cell>
          <cell r="AP963">
            <v>130.08758788793193</v>
          </cell>
          <cell r="AQ963">
            <v>0.43362529295977315</v>
          </cell>
          <cell r="BG963" t="b">
            <v>1</v>
          </cell>
          <cell r="BO963" t="b">
            <v>0</v>
          </cell>
          <cell r="CA963" t="b">
            <v>0</v>
          </cell>
          <cell r="CB963" t="b">
            <v>0</v>
          </cell>
          <cell r="CD963" t="b">
            <v>0</v>
          </cell>
          <cell r="CE963" t="b">
            <v>0</v>
          </cell>
          <cell r="CG963" t="b">
            <v>1</v>
          </cell>
          <cell r="CH963" t="b">
            <v>1</v>
          </cell>
          <cell r="CP963" t="str">
            <v>ECBGAEND</v>
          </cell>
          <cell r="CT963" t="b">
            <v>0</v>
          </cell>
          <cell r="CV963" t="b">
            <v>1</v>
          </cell>
          <cell r="CX963" t="b">
            <v>1</v>
          </cell>
          <cell r="CZ963" t="b">
            <v>1</v>
          </cell>
          <cell r="DB963" t="b">
            <v>0</v>
          </cell>
          <cell r="DD963" t="b">
            <v>0</v>
          </cell>
          <cell r="DF963" t="b">
            <v>0</v>
          </cell>
          <cell r="DH963" t="b">
            <v>1</v>
          </cell>
          <cell r="DJ963" t="b">
            <v>1</v>
          </cell>
          <cell r="DL963" t="b">
            <v>1</v>
          </cell>
          <cell r="DN963" t="b">
            <v>0</v>
          </cell>
          <cell r="DP963" t="b">
            <v>0</v>
          </cell>
          <cell r="DV963">
            <v>0</v>
          </cell>
          <cell r="DX963">
            <v>0</v>
          </cell>
          <cell r="DZ963">
            <v>0</v>
          </cell>
          <cell r="EB963">
            <v>0</v>
          </cell>
          <cell r="ED963">
            <v>0</v>
          </cell>
          <cell r="EF963">
            <v>0</v>
          </cell>
          <cell r="EJ963">
            <v>0</v>
          </cell>
          <cell r="EL963">
            <v>0</v>
          </cell>
          <cell r="EN963">
            <v>0</v>
          </cell>
          <cell r="EP963">
            <v>0</v>
          </cell>
          <cell r="ER963">
            <v>0</v>
          </cell>
          <cell r="ET963">
            <v>0</v>
          </cell>
          <cell r="EX963">
            <v>0</v>
          </cell>
          <cell r="EZ963">
            <v>0</v>
          </cell>
          <cell r="FD963">
            <v>4.3362529295977312</v>
          </cell>
          <cell r="FF963">
            <v>4.9557176338259783</v>
          </cell>
        </row>
        <row r="964">
          <cell r="A964" t="str">
            <v>NyBiogas_DKW_0-5_2018</v>
          </cell>
          <cell r="B964" t="str">
            <v>DK-West</v>
          </cell>
          <cell r="G964">
            <v>1.070118751645788</v>
          </cell>
          <cell r="H964">
            <v>1.2229928590237578</v>
          </cell>
          <cell r="AK964">
            <v>0.37454156307602576</v>
          </cell>
          <cell r="AL964">
            <v>0.48919714360950306</v>
          </cell>
          <cell r="AN964">
            <v>0</v>
          </cell>
          <cell r="AO964">
            <v>0.1070118751645788</v>
          </cell>
          <cell r="AP964">
            <v>32.103562549373642</v>
          </cell>
          <cell r="AQ964">
            <v>0.1070118751645788</v>
          </cell>
          <cell r="BG964" t="b">
            <v>1</v>
          </cell>
          <cell r="BO964" t="b">
            <v>0</v>
          </cell>
          <cell r="CA964" t="b">
            <v>0</v>
          </cell>
          <cell r="CB964" t="b">
            <v>0</v>
          </cell>
          <cell r="CD964" t="b">
            <v>0</v>
          </cell>
          <cell r="CE964" t="b">
            <v>0</v>
          </cell>
          <cell r="CG964" t="b">
            <v>0</v>
          </cell>
          <cell r="CH964" t="b">
            <v>0</v>
          </cell>
          <cell r="CP964" t="str">
            <v>ECBGAEND</v>
          </cell>
          <cell r="CT964" t="b">
            <v>0</v>
          </cell>
          <cell r="CV964" t="b">
            <v>1</v>
          </cell>
          <cell r="CX964" t="b">
            <v>1</v>
          </cell>
          <cell r="CZ964" t="b">
            <v>1</v>
          </cell>
          <cell r="DB964" t="b">
            <v>0</v>
          </cell>
          <cell r="DD964" t="b">
            <v>0</v>
          </cell>
          <cell r="DF964" t="b">
            <v>0</v>
          </cell>
          <cell r="DH964" t="b">
            <v>1</v>
          </cell>
          <cell r="DJ964" t="b">
            <v>1</v>
          </cell>
          <cell r="DL964" t="b">
            <v>1</v>
          </cell>
          <cell r="DN964" t="b">
            <v>0</v>
          </cell>
          <cell r="DP964" t="b">
            <v>0</v>
          </cell>
          <cell r="DV964">
            <v>0</v>
          </cell>
          <cell r="DX964">
            <v>0</v>
          </cell>
          <cell r="DZ964">
            <v>0</v>
          </cell>
          <cell r="EB964">
            <v>0</v>
          </cell>
          <cell r="ED964">
            <v>0</v>
          </cell>
          <cell r="EF964">
            <v>0</v>
          </cell>
          <cell r="EJ964">
            <v>0</v>
          </cell>
          <cell r="EL964">
            <v>0</v>
          </cell>
          <cell r="EN964">
            <v>0</v>
          </cell>
          <cell r="EP964">
            <v>0</v>
          </cell>
          <cell r="ER964">
            <v>0</v>
          </cell>
          <cell r="ET964">
            <v>0</v>
          </cell>
          <cell r="EX964">
            <v>0</v>
          </cell>
          <cell r="EZ964">
            <v>0</v>
          </cell>
          <cell r="FD964">
            <v>0</v>
          </cell>
          <cell r="FF964">
            <v>0</v>
          </cell>
        </row>
        <row r="965">
          <cell r="A965" t="str">
            <v>NyBiogas_DKW_0-5_2019</v>
          </cell>
          <cell r="B965" t="str">
            <v>DK-West</v>
          </cell>
          <cell r="G965">
            <v>0.88691214765818249</v>
          </cell>
          <cell r="H965">
            <v>1.0136138830379229</v>
          </cell>
          <cell r="AK965">
            <v>0.31041925168036383</v>
          </cell>
          <cell r="AL965">
            <v>0.40544555321516912</v>
          </cell>
          <cell r="AN965">
            <v>0</v>
          </cell>
          <cell r="AO965">
            <v>8.869121476581826E-2</v>
          </cell>
          <cell r="AP965">
            <v>26.607364429745473</v>
          </cell>
          <cell r="AQ965">
            <v>8.869121476581826E-2</v>
          </cell>
          <cell r="BG965" t="b">
            <v>1</v>
          </cell>
          <cell r="BO965" t="b">
            <v>0</v>
          </cell>
          <cell r="CA965" t="b">
            <v>0</v>
          </cell>
          <cell r="CB965" t="b">
            <v>0</v>
          </cell>
          <cell r="CD965" t="b">
            <v>0</v>
          </cell>
          <cell r="CE965" t="b">
            <v>0</v>
          </cell>
          <cell r="CG965" t="b">
            <v>0</v>
          </cell>
          <cell r="CH965" t="b">
            <v>0</v>
          </cell>
          <cell r="CP965" t="str">
            <v>ECBGAEND</v>
          </cell>
          <cell r="CT965" t="b">
            <v>0</v>
          </cell>
          <cell r="CV965" t="b">
            <v>1</v>
          </cell>
          <cell r="CX965" t="b">
            <v>1</v>
          </cell>
          <cell r="CZ965" t="b">
            <v>1</v>
          </cell>
          <cell r="DB965" t="b">
            <v>0</v>
          </cell>
          <cell r="DD965" t="b">
            <v>0</v>
          </cell>
          <cell r="DF965" t="b">
            <v>0</v>
          </cell>
          <cell r="DH965" t="b">
            <v>1</v>
          </cell>
          <cell r="DJ965" t="b">
            <v>1</v>
          </cell>
          <cell r="DL965" t="b">
            <v>1</v>
          </cell>
          <cell r="DN965" t="b">
            <v>0</v>
          </cell>
          <cell r="DP965" t="b">
            <v>0</v>
          </cell>
          <cell r="DV965">
            <v>0</v>
          </cell>
          <cell r="DX965">
            <v>0</v>
          </cell>
          <cell r="DZ965">
            <v>0</v>
          </cell>
          <cell r="EB965">
            <v>0</v>
          </cell>
          <cell r="ED965">
            <v>0</v>
          </cell>
          <cell r="EF965">
            <v>0</v>
          </cell>
          <cell r="EJ965">
            <v>0</v>
          </cell>
          <cell r="EL965">
            <v>0</v>
          </cell>
          <cell r="EN965">
            <v>0</v>
          </cell>
          <cell r="EP965">
            <v>0</v>
          </cell>
          <cell r="ER965">
            <v>0</v>
          </cell>
          <cell r="ET965">
            <v>0</v>
          </cell>
          <cell r="EX965">
            <v>0</v>
          </cell>
          <cell r="EZ965">
            <v>0</v>
          </cell>
          <cell r="FD965">
            <v>0</v>
          </cell>
          <cell r="FF965">
            <v>0</v>
          </cell>
        </row>
        <row r="966">
          <cell r="A966" t="str">
            <v>NyBiogas_DKW_0-5_2020</v>
          </cell>
          <cell r="B966" t="str">
            <v>DK-West</v>
          </cell>
          <cell r="G966">
            <v>1.0465782601812579</v>
          </cell>
          <cell r="H966">
            <v>1.1960894402071518</v>
          </cell>
          <cell r="AK966">
            <v>0.36630239106344026</v>
          </cell>
          <cell r="AL966">
            <v>0.47843577608286064</v>
          </cell>
          <cell r="AN966">
            <v>0</v>
          </cell>
          <cell r="AO966">
            <v>0.10465782601812579</v>
          </cell>
          <cell r="AP966">
            <v>31.397347805437736</v>
          </cell>
          <cell r="AQ966">
            <v>0.10465782601812579</v>
          </cell>
          <cell r="BG966" t="b">
            <v>1</v>
          </cell>
          <cell r="BO966" t="b">
            <v>0</v>
          </cell>
          <cell r="CA966" t="b">
            <v>0</v>
          </cell>
          <cell r="CB966" t="b">
            <v>0</v>
          </cell>
          <cell r="CD966" t="b">
            <v>0</v>
          </cell>
          <cell r="CE966" t="b">
            <v>0</v>
          </cell>
          <cell r="CG966" t="b">
            <v>0</v>
          </cell>
          <cell r="CH966" t="b">
            <v>0</v>
          </cell>
          <cell r="CP966" t="str">
            <v>ECBGAEND</v>
          </cell>
          <cell r="CT966" t="b">
            <v>0</v>
          </cell>
          <cell r="CV966" t="b">
            <v>1</v>
          </cell>
          <cell r="CX966" t="b">
            <v>1</v>
          </cell>
          <cell r="CZ966" t="b">
            <v>1</v>
          </cell>
          <cell r="DB966" t="b">
            <v>0</v>
          </cell>
          <cell r="DD966" t="b">
            <v>0</v>
          </cell>
          <cell r="DF966" t="b">
            <v>0</v>
          </cell>
          <cell r="DH966" t="b">
            <v>1</v>
          </cell>
          <cell r="DJ966" t="b">
            <v>1</v>
          </cell>
          <cell r="DL966" t="b">
            <v>1</v>
          </cell>
          <cell r="DN966" t="b">
            <v>0</v>
          </cell>
          <cell r="DP966" t="b">
            <v>0</v>
          </cell>
          <cell r="DV966">
            <v>0</v>
          </cell>
          <cell r="DX966">
            <v>0</v>
          </cell>
          <cell r="DZ966">
            <v>0</v>
          </cell>
          <cell r="EB966">
            <v>0</v>
          </cell>
          <cell r="ED966">
            <v>0</v>
          </cell>
          <cell r="EF966">
            <v>0</v>
          </cell>
          <cell r="EJ966">
            <v>0</v>
          </cell>
          <cell r="EL966">
            <v>0</v>
          </cell>
          <cell r="EN966">
            <v>0</v>
          </cell>
          <cell r="EP966">
            <v>0</v>
          </cell>
          <cell r="ER966">
            <v>0</v>
          </cell>
          <cell r="ET966">
            <v>0</v>
          </cell>
          <cell r="EX966">
            <v>0</v>
          </cell>
          <cell r="EZ966">
            <v>0</v>
          </cell>
          <cell r="FD966">
            <v>0</v>
          </cell>
          <cell r="FF966">
            <v>0</v>
          </cell>
        </row>
        <row r="967">
          <cell r="A967" t="str">
            <v>NyBiogas_DKW_0-5_2021</v>
          </cell>
          <cell r="B967" t="str">
            <v>DK-West</v>
          </cell>
          <cell r="G967">
            <v>9.6634135367541045</v>
          </cell>
          <cell r="H967">
            <v>11.043901184861834</v>
          </cell>
          <cell r="AK967">
            <v>3.3821947378639363</v>
          </cell>
          <cell r="AL967">
            <v>4.4175604739447332</v>
          </cell>
          <cell r="AN967">
            <v>0</v>
          </cell>
          <cell r="AO967">
            <v>0.96634135367541052</v>
          </cell>
          <cell r="AP967">
            <v>289.90240610262316</v>
          </cell>
          <cell r="AQ967">
            <v>0.96634135367541052</v>
          </cell>
          <cell r="BG967" t="b">
            <v>1</v>
          </cell>
          <cell r="BO967" t="b">
            <v>0</v>
          </cell>
          <cell r="CA967" t="b">
            <v>0</v>
          </cell>
          <cell r="CB967" t="b">
            <v>0</v>
          </cell>
          <cell r="CD967" t="b">
            <v>0</v>
          </cell>
          <cell r="CE967" t="b">
            <v>0</v>
          </cell>
          <cell r="CG967" t="b">
            <v>0</v>
          </cell>
          <cell r="CH967" t="b">
            <v>0</v>
          </cell>
          <cell r="CP967" t="str">
            <v>ECBGAEND</v>
          </cell>
          <cell r="CT967" t="b">
            <v>0</v>
          </cell>
          <cell r="CV967" t="b">
            <v>0</v>
          </cell>
          <cell r="CX967" t="b">
            <v>1</v>
          </cell>
          <cell r="CZ967" t="b">
            <v>1</v>
          </cell>
          <cell r="DB967" t="b">
            <v>0</v>
          </cell>
          <cell r="DD967" t="b">
            <v>0</v>
          </cell>
          <cell r="DF967" t="b">
            <v>0</v>
          </cell>
          <cell r="DH967" t="b">
            <v>0</v>
          </cell>
          <cell r="DJ967" t="b">
            <v>1</v>
          </cell>
          <cell r="DL967" t="b">
            <v>1</v>
          </cell>
          <cell r="DN967" t="b">
            <v>0</v>
          </cell>
          <cell r="DP967" t="b">
            <v>0</v>
          </cell>
          <cell r="DV967">
            <v>0</v>
          </cell>
          <cell r="DX967">
            <v>0</v>
          </cell>
          <cell r="DZ967">
            <v>0</v>
          </cell>
          <cell r="EB967">
            <v>0</v>
          </cell>
          <cell r="ED967">
            <v>0</v>
          </cell>
          <cell r="EF967">
            <v>0</v>
          </cell>
          <cell r="EJ967">
            <v>0</v>
          </cell>
          <cell r="EL967">
            <v>0</v>
          </cell>
          <cell r="EN967">
            <v>0</v>
          </cell>
          <cell r="EP967">
            <v>0</v>
          </cell>
          <cell r="ER967">
            <v>0</v>
          </cell>
          <cell r="ET967">
            <v>0</v>
          </cell>
          <cell r="EX967">
            <v>0</v>
          </cell>
          <cell r="EZ967">
            <v>0</v>
          </cell>
          <cell r="FD967">
            <v>0</v>
          </cell>
          <cell r="FF967">
            <v>0</v>
          </cell>
        </row>
        <row r="968">
          <cell r="A968" t="str">
            <v>NyBiogas_DKW_0-5_2022</v>
          </cell>
          <cell r="B968" t="str">
            <v>DK-West</v>
          </cell>
          <cell r="G968">
            <v>11.154993494013702</v>
          </cell>
          <cell r="H968">
            <v>12.748563993158516</v>
          </cell>
          <cell r="AK968">
            <v>3.9042477229047954</v>
          </cell>
          <cell r="AL968">
            <v>5.0994255972634059</v>
          </cell>
          <cell r="AN968">
            <v>0</v>
          </cell>
          <cell r="AO968">
            <v>1.1154993494013703</v>
          </cell>
          <cell r="AP968">
            <v>334.64980482041108</v>
          </cell>
          <cell r="AQ968">
            <v>1.1154993494013703</v>
          </cell>
          <cell r="BG968" t="b">
            <v>1</v>
          </cell>
          <cell r="BO968" t="b">
            <v>0</v>
          </cell>
          <cell r="CA968" t="b">
            <v>0</v>
          </cell>
          <cell r="CB968" t="b">
            <v>0</v>
          </cell>
          <cell r="CD968" t="b">
            <v>0</v>
          </cell>
          <cell r="CE968" t="b">
            <v>0</v>
          </cell>
          <cell r="CG968" t="b">
            <v>0</v>
          </cell>
          <cell r="CH968" t="b">
            <v>0</v>
          </cell>
          <cell r="CP968" t="str">
            <v>ECBGAEND</v>
          </cell>
          <cell r="CT968" t="b">
            <v>0</v>
          </cell>
          <cell r="CV968" t="b">
            <v>0</v>
          </cell>
          <cell r="CX968" t="b">
            <v>1</v>
          </cell>
          <cell r="CZ968" t="b">
            <v>1</v>
          </cell>
          <cell r="DB968" t="b">
            <v>0</v>
          </cell>
          <cell r="DD968" t="b">
            <v>0</v>
          </cell>
          <cell r="DF968" t="b">
            <v>0</v>
          </cell>
          <cell r="DH968" t="b">
            <v>0</v>
          </cell>
          <cell r="DJ968" t="b">
            <v>1</v>
          </cell>
          <cell r="DL968" t="b">
            <v>1</v>
          </cell>
          <cell r="DN968" t="b">
            <v>0</v>
          </cell>
          <cell r="DP968" t="b">
            <v>0</v>
          </cell>
          <cell r="DV968">
            <v>0</v>
          </cell>
          <cell r="DX968">
            <v>0</v>
          </cell>
          <cell r="DZ968">
            <v>0</v>
          </cell>
          <cell r="EB968">
            <v>0</v>
          </cell>
          <cell r="ED968">
            <v>0</v>
          </cell>
          <cell r="EF968">
            <v>0</v>
          </cell>
          <cell r="EJ968">
            <v>0</v>
          </cell>
          <cell r="EL968">
            <v>0</v>
          </cell>
          <cell r="EN968">
            <v>0</v>
          </cell>
          <cell r="EP968">
            <v>0</v>
          </cell>
          <cell r="ER968">
            <v>0</v>
          </cell>
          <cell r="ET968">
            <v>0</v>
          </cell>
          <cell r="EX968">
            <v>0</v>
          </cell>
          <cell r="EZ968">
            <v>0</v>
          </cell>
          <cell r="FD968">
            <v>0</v>
          </cell>
          <cell r="FF968">
            <v>0</v>
          </cell>
        </row>
        <row r="969">
          <cell r="A969" t="str">
            <v>NyBiogas_DKW_0-5_2023</v>
          </cell>
          <cell r="B969" t="str">
            <v>DK-West</v>
          </cell>
          <cell r="G969">
            <v>11.391038201124388</v>
          </cell>
          <cell r="H969">
            <v>13.018329372713586</v>
          </cell>
          <cell r="AK969">
            <v>3.9868633703935354</v>
          </cell>
          <cell r="AL969">
            <v>5.2073317490854336</v>
          </cell>
          <cell r="AN969">
            <v>0</v>
          </cell>
          <cell r="AO969">
            <v>1.1391038201124388</v>
          </cell>
          <cell r="AP969">
            <v>341.73114603373165</v>
          </cell>
          <cell r="AQ969">
            <v>1.1391038201124388</v>
          </cell>
          <cell r="BG969" t="b">
            <v>1</v>
          </cell>
          <cell r="BO969" t="b">
            <v>0</v>
          </cell>
          <cell r="CA969" t="b">
            <v>0</v>
          </cell>
          <cell r="CB969" t="b">
            <v>0</v>
          </cell>
          <cell r="CD969" t="b">
            <v>0</v>
          </cell>
          <cell r="CE969" t="b">
            <v>0</v>
          </cell>
          <cell r="CG969" t="b">
            <v>0</v>
          </cell>
          <cell r="CH969" t="b">
            <v>0</v>
          </cell>
          <cell r="CP969" t="str">
            <v>ECBGAEND</v>
          </cell>
          <cell r="CT969" t="b">
            <v>0</v>
          </cell>
          <cell r="CV969" t="b">
            <v>0</v>
          </cell>
          <cell r="CX969" t="b">
            <v>1</v>
          </cell>
          <cell r="CZ969" t="b">
            <v>1</v>
          </cell>
          <cell r="DB969" t="b">
            <v>0</v>
          </cell>
          <cell r="DD969" t="b">
            <v>0</v>
          </cell>
          <cell r="DF969" t="b">
            <v>0</v>
          </cell>
          <cell r="DH969" t="b">
            <v>0</v>
          </cell>
          <cell r="DJ969" t="b">
            <v>1</v>
          </cell>
          <cell r="DL969" t="b">
            <v>1</v>
          </cell>
          <cell r="DN969" t="b">
            <v>0</v>
          </cell>
          <cell r="DP969" t="b">
            <v>0</v>
          </cell>
          <cell r="DV969">
            <v>0</v>
          </cell>
          <cell r="DX969">
            <v>0</v>
          </cell>
          <cell r="DZ969">
            <v>0</v>
          </cell>
          <cell r="EB969">
            <v>0</v>
          </cell>
          <cell r="ED969">
            <v>0</v>
          </cell>
          <cell r="EF969">
            <v>0</v>
          </cell>
          <cell r="EJ969">
            <v>0</v>
          </cell>
          <cell r="EL969">
            <v>0</v>
          </cell>
          <cell r="EN969">
            <v>0</v>
          </cell>
          <cell r="EP969">
            <v>0</v>
          </cell>
          <cell r="ER969">
            <v>0</v>
          </cell>
          <cell r="ET969">
            <v>0</v>
          </cell>
          <cell r="EX969">
            <v>0</v>
          </cell>
          <cell r="EZ969">
            <v>0</v>
          </cell>
          <cell r="FD969">
            <v>0</v>
          </cell>
          <cell r="FF969">
            <v>0</v>
          </cell>
        </row>
        <row r="970">
          <cell r="A970" t="str">
            <v>NyBiogas_DKW_0-5_2024</v>
          </cell>
          <cell r="B970" t="str">
            <v>DK-West</v>
          </cell>
          <cell r="G970">
            <v>13.75219224658049</v>
          </cell>
          <cell r="H970">
            <v>15.716791138949132</v>
          </cell>
          <cell r="AK970">
            <v>4.8132672863031711</v>
          </cell>
          <cell r="AL970">
            <v>6.2867164555796524</v>
          </cell>
          <cell r="AN970">
            <v>0</v>
          </cell>
          <cell r="AO970">
            <v>1.375219224658049</v>
          </cell>
          <cell r="AP970">
            <v>412.56576739741473</v>
          </cell>
          <cell r="AQ970">
            <v>1.375219224658049</v>
          </cell>
          <cell r="BG970" t="b">
            <v>1</v>
          </cell>
          <cell r="BO970" t="b">
            <v>0</v>
          </cell>
          <cell r="CA970" t="b">
            <v>0</v>
          </cell>
          <cell r="CB970" t="b">
            <v>0</v>
          </cell>
          <cell r="CD970" t="b">
            <v>0</v>
          </cell>
          <cell r="CE970" t="b">
            <v>0</v>
          </cell>
          <cell r="CG970" t="b">
            <v>0</v>
          </cell>
          <cell r="CH970" t="b">
            <v>0</v>
          </cell>
          <cell r="CP970" t="str">
            <v>ECBGAEND</v>
          </cell>
          <cell r="CT970" t="b">
            <v>0</v>
          </cell>
          <cell r="CV970" t="b">
            <v>0</v>
          </cell>
          <cell r="CX970" t="b">
            <v>1</v>
          </cell>
          <cell r="CZ970" t="b">
            <v>1</v>
          </cell>
          <cell r="DB970" t="b">
            <v>0</v>
          </cell>
          <cell r="DD970" t="b">
            <v>0</v>
          </cell>
          <cell r="DF970" t="b">
            <v>0</v>
          </cell>
          <cell r="DH970" t="b">
            <v>0</v>
          </cell>
          <cell r="DJ970" t="b">
            <v>1</v>
          </cell>
          <cell r="DL970" t="b">
            <v>1</v>
          </cell>
          <cell r="DN970" t="b">
            <v>0</v>
          </cell>
          <cell r="DP970" t="b">
            <v>0</v>
          </cell>
          <cell r="DV970">
            <v>0</v>
          </cell>
          <cell r="DX970">
            <v>0</v>
          </cell>
          <cell r="DZ970">
            <v>0</v>
          </cell>
          <cell r="EB970">
            <v>0</v>
          </cell>
          <cell r="ED970">
            <v>0</v>
          </cell>
          <cell r="EF970">
            <v>0</v>
          </cell>
          <cell r="EJ970">
            <v>0</v>
          </cell>
          <cell r="EL970">
            <v>0</v>
          </cell>
          <cell r="EN970">
            <v>0</v>
          </cell>
          <cell r="EP970">
            <v>0</v>
          </cell>
          <cell r="ER970">
            <v>0</v>
          </cell>
          <cell r="ET970">
            <v>0</v>
          </cell>
          <cell r="EX970">
            <v>0</v>
          </cell>
          <cell r="EZ970">
            <v>0</v>
          </cell>
          <cell r="FD970">
            <v>0</v>
          </cell>
          <cell r="FF970">
            <v>0</v>
          </cell>
        </row>
        <row r="971">
          <cell r="A971" t="str">
            <v>NyBiogas_DKW_0-5_2025</v>
          </cell>
          <cell r="B971" t="str">
            <v>DK-West</v>
          </cell>
          <cell r="G971">
            <v>12.496177713707745</v>
          </cell>
          <cell r="H971">
            <v>14.281345958523136</v>
          </cell>
          <cell r="AK971">
            <v>4.3736621997977103</v>
          </cell>
          <cell r="AL971">
            <v>5.712538383409254</v>
          </cell>
          <cell r="AN971">
            <v>0</v>
          </cell>
          <cell r="AO971">
            <v>1.2496177713707746</v>
          </cell>
          <cell r="AP971">
            <v>374.88533141123236</v>
          </cell>
          <cell r="AQ971">
            <v>1.2496177713707746</v>
          </cell>
          <cell r="BG971" t="b">
            <v>1</v>
          </cell>
          <cell r="BO971" t="b">
            <v>0</v>
          </cell>
          <cell r="CA971" t="b">
            <v>0</v>
          </cell>
          <cell r="CB971" t="b">
            <v>0</v>
          </cell>
          <cell r="CD971" t="b">
            <v>0</v>
          </cell>
          <cell r="CE971" t="b">
            <v>0</v>
          </cell>
          <cell r="CG971" t="b">
            <v>0</v>
          </cell>
          <cell r="CH971" t="b">
            <v>0</v>
          </cell>
          <cell r="CP971" t="str">
            <v>ECBGAEND</v>
          </cell>
          <cell r="CT971" t="b">
            <v>0</v>
          </cell>
          <cell r="CV971" t="b">
            <v>0</v>
          </cell>
          <cell r="CX971" t="b">
            <v>1</v>
          </cell>
          <cell r="CZ971" t="b">
            <v>1</v>
          </cell>
          <cell r="DB971" t="b">
            <v>0</v>
          </cell>
          <cell r="DD971" t="b">
            <v>0</v>
          </cell>
          <cell r="DF971" t="b">
            <v>0</v>
          </cell>
          <cell r="DH971" t="b">
            <v>0</v>
          </cell>
          <cell r="DJ971" t="b">
            <v>1</v>
          </cell>
          <cell r="DL971" t="b">
            <v>1</v>
          </cell>
          <cell r="DN971" t="b">
            <v>0</v>
          </cell>
          <cell r="DP971" t="b">
            <v>0</v>
          </cell>
          <cell r="DV971">
            <v>0</v>
          </cell>
          <cell r="DX971">
            <v>0</v>
          </cell>
          <cell r="DZ971">
            <v>0</v>
          </cell>
          <cell r="EB971">
            <v>0</v>
          </cell>
          <cell r="ED971">
            <v>0</v>
          </cell>
          <cell r="EF971">
            <v>0</v>
          </cell>
          <cell r="EJ971">
            <v>0</v>
          </cell>
          <cell r="EL971">
            <v>0</v>
          </cell>
          <cell r="EN971">
            <v>0</v>
          </cell>
          <cell r="EP971">
            <v>0</v>
          </cell>
          <cell r="ER971">
            <v>0</v>
          </cell>
          <cell r="ET971">
            <v>0</v>
          </cell>
          <cell r="EX971">
            <v>0</v>
          </cell>
          <cell r="EZ971">
            <v>0</v>
          </cell>
          <cell r="FD971">
            <v>0</v>
          </cell>
          <cell r="FF971">
            <v>0</v>
          </cell>
        </row>
        <row r="972">
          <cell r="A972" t="str">
            <v>NyBiogas_DKW_0-5_2026</v>
          </cell>
          <cell r="B972" t="str">
            <v>DK-West</v>
          </cell>
          <cell r="G972">
            <v>15.42530950592651</v>
          </cell>
          <cell r="H972">
            <v>17.628925149630298</v>
          </cell>
          <cell r="AK972">
            <v>5.3988583270742785</v>
          </cell>
          <cell r="AL972">
            <v>7.0515700598521187</v>
          </cell>
          <cell r="AN972">
            <v>0</v>
          </cell>
          <cell r="AO972">
            <v>1.542530950592651</v>
          </cell>
          <cell r="AP972">
            <v>462.75928517779528</v>
          </cell>
          <cell r="AQ972">
            <v>1.542530950592651</v>
          </cell>
          <cell r="BG972" t="b">
            <v>1</v>
          </cell>
          <cell r="BO972" t="b">
            <v>0</v>
          </cell>
          <cell r="CA972" t="b">
            <v>0</v>
          </cell>
          <cell r="CB972" t="b">
            <v>0</v>
          </cell>
          <cell r="CD972" t="b">
            <v>0</v>
          </cell>
          <cell r="CE972" t="b">
            <v>0</v>
          </cell>
          <cell r="CG972" t="b">
            <v>0</v>
          </cell>
          <cell r="CH972" t="b">
            <v>0</v>
          </cell>
          <cell r="CP972" t="str">
            <v>ECBGAEND</v>
          </cell>
          <cell r="CT972" t="b">
            <v>0</v>
          </cell>
          <cell r="CV972" t="b">
            <v>0</v>
          </cell>
          <cell r="CX972" t="b">
            <v>0</v>
          </cell>
          <cell r="CZ972" t="b">
            <v>1</v>
          </cell>
          <cell r="DB972" t="b">
            <v>0</v>
          </cell>
          <cell r="DD972" t="b">
            <v>0</v>
          </cell>
          <cell r="DF972" t="b">
            <v>0</v>
          </cell>
          <cell r="DH972" t="b">
            <v>0</v>
          </cell>
          <cell r="DJ972" t="b">
            <v>0</v>
          </cell>
          <cell r="DL972" t="b">
            <v>1</v>
          </cell>
          <cell r="DN972" t="b">
            <v>0</v>
          </cell>
          <cell r="DP972" t="b">
            <v>0</v>
          </cell>
          <cell r="DV972">
            <v>0</v>
          </cell>
          <cell r="DX972">
            <v>0</v>
          </cell>
          <cell r="DZ972">
            <v>0</v>
          </cell>
          <cell r="EB972">
            <v>0</v>
          </cell>
          <cell r="ED972">
            <v>0</v>
          </cell>
          <cell r="EF972">
            <v>0</v>
          </cell>
          <cell r="EJ972">
            <v>0</v>
          </cell>
          <cell r="EL972">
            <v>0</v>
          </cell>
          <cell r="EN972">
            <v>0</v>
          </cell>
          <cell r="EP972">
            <v>0</v>
          </cell>
          <cell r="ER972">
            <v>0</v>
          </cell>
          <cell r="ET972">
            <v>0</v>
          </cell>
          <cell r="EX972">
            <v>0</v>
          </cell>
          <cell r="EZ972">
            <v>0</v>
          </cell>
          <cell r="FD972">
            <v>0</v>
          </cell>
          <cell r="FF972">
            <v>0</v>
          </cell>
        </row>
        <row r="973">
          <cell r="A973" t="str">
            <v>NyBiogas_DKW_0-5_2027</v>
          </cell>
          <cell r="B973" t="str">
            <v>DK-West</v>
          </cell>
          <cell r="G973">
            <v>15.210650626224243</v>
          </cell>
          <cell r="H973">
            <v>17.38360071568485</v>
          </cell>
          <cell r="AK973">
            <v>5.3237277191784846</v>
          </cell>
          <cell r="AL973">
            <v>6.9534402862739393</v>
          </cell>
          <cell r="AN973">
            <v>0</v>
          </cell>
          <cell r="AO973">
            <v>1.5210650626224245</v>
          </cell>
          <cell r="AP973">
            <v>456.31951878672731</v>
          </cell>
          <cell r="AQ973">
            <v>1.5210650626224245</v>
          </cell>
          <cell r="BG973" t="b">
            <v>1</v>
          </cell>
          <cell r="BO973" t="b">
            <v>0</v>
          </cell>
          <cell r="CA973" t="b">
            <v>0</v>
          </cell>
          <cell r="CB973" t="b">
            <v>0</v>
          </cell>
          <cell r="CD973" t="b">
            <v>0</v>
          </cell>
          <cell r="CE973" t="b">
            <v>0</v>
          </cell>
          <cell r="CG973" t="b">
            <v>0</v>
          </cell>
          <cell r="CH973" t="b">
            <v>0</v>
          </cell>
          <cell r="CP973" t="str">
            <v>ECBGAEND</v>
          </cell>
          <cell r="CT973" t="b">
            <v>0</v>
          </cell>
          <cell r="CV973" t="b">
            <v>0</v>
          </cell>
          <cell r="CX973" t="b">
            <v>0</v>
          </cell>
          <cell r="CZ973" t="b">
            <v>1</v>
          </cell>
          <cell r="DB973" t="b">
            <v>0</v>
          </cell>
          <cell r="DD973" t="b">
            <v>0</v>
          </cell>
          <cell r="DF973" t="b">
            <v>0</v>
          </cell>
          <cell r="DH973" t="b">
            <v>0</v>
          </cell>
          <cell r="DJ973" t="b">
            <v>0</v>
          </cell>
          <cell r="DL973" t="b">
            <v>1</v>
          </cell>
          <cell r="DN973" t="b">
            <v>0</v>
          </cell>
          <cell r="DP973" t="b">
            <v>0</v>
          </cell>
          <cell r="DV973">
            <v>0</v>
          </cell>
          <cell r="DX973">
            <v>0</v>
          </cell>
          <cell r="DZ973">
            <v>0</v>
          </cell>
          <cell r="EB973">
            <v>0</v>
          </cell>
          <cell r="ED973">
            <v>0</v>
          </cell>
          <cell r="EF973">
            <v>0</v>
          </cell>
          <cell r="EJ973">
            <v>0</v>
          </cell>
          <cell r="EL973">
            <v>0</v>
          </cell>
          <cell r="EN973">
            <v>0</v>
          </cell>
          <cell r="EP973">
            <v>0</v>
          </cell>
          <cell r="ER973">
            <v>0</v>
          </cell>
          <cell r="ET973">
            <v>0</v>
          </cell>
          <cell r="EX973">
            <v>0</v>
          </cell>
          <cell r="EZ973">
            <v>0</v>
          </cell>
          <cell r="FD973">
            <v>0</v>
          </cell>
          <cell r="FF973">
            <v>0</v>
          </cell>
        </row>
        <row r="974">
          <cell r="A974" t="str">
            <v>NyBiogas_DKW_0-5_2028</v>
          </cell>
          <cell r="B974" t="str">
            <v>DK-West</v>
          </cell>
          <cell r="G974">
            <v>14.075189582376902</v>
          </cell>
          <cell r="H974">
            <v>16.085930951287889</v>
          </cell>
          <cell r="AK974">
            <v>4.9263163538319157</v>
          </cell>
          <cell r="AL974">
            <v>6.4343723805151543</v>
          </cell>
          <cell r="AN974">
            <v>0</v>
          </cell>
          <cell r="AO974">
            <v>1.4075189582376904</v>
          </cell>
          <cell r="AP974">
            <v>422.25568747130706</v>
          </cell>
          <cell r="AQ974">
            <v>1.4075189582376904</v>
          </cell>
          <cell r="BG974" t="b">
            <v>1</v>
          </cell>
          <cell r="BO974" t="b">
            <v>0</v>
          </cell>
          <cell r="CA974" t="b">
            <v>0</v>
          </cell>
          <cell r="CB974" t="b">
            <v>0</v>
          </cell>
          <cell r="CD974" t="b">
            <v>0</v>
          </cell>
          <cell r="CE974" t="b">
            <v>0</v>
          </cell>
          <cell r="CG974" t="b">
            <v>0</v>
          </cell>
          <cell r="CH974" t="b">
            <v>0</v>
          </cell>
          <cell r="CP974" t="str">
            <v>ECBGAEND</v>
          </cell>
          <cell r="CT974" t="b">
            <v>0</v>
          </cell>
          <cell r="CV974" t="b">
            <v>0</v>
          </cell>
          <cell r="CX974" t="b">
            <v>0</v>
          </cell>
          <cell r="CZ974" t="b">
            <v>1</v>
          </cell>
          <cell r="DB974" t="b">
            <v>0</v>
          </cell>
          <cell r="DD974" t="b">
            <v>0</v>
          </cell>
          <cell r="DF974" t="b">
            <v>0</v>
          </cell>
          <cell r="DH974" t="b">
            <v>0</v>
          </cell>
          <cell r="DJ974" t="b">
            <v>0</v>
          </cell>
          <cell r="DL974" t="b">
            <v>1</v>
          </cell>
          <cell r="DN974" t="b">
            <v>0</v>
          </cell>
          <cell r="DP974" t="b">
            <v>0</v>
          </cell>
          <cell r="DV974">
            <v>0</v>
          </cell>
          <cell r="DX974">
            <v>0</v>
          </cell>
          <cell r="DZ974">
            <v>0</v>
          </cell>
          <cell r="EB974">
            <v>0</v>
          </cell>
          <cell r="ED974">
            <v>0</v>
          </cell>
          <cell r="EF974">
            <v>0</v>
          </cell>
          <cell r="EJ974">
            <v>0</v>
          </cell>
          <cell r="EL974">
            <v>0</v>
          </cell>
          <cell r="EN974">
            <v>0</v>
          </cell>
          <cell r="EP974">
            <v>0</v>
          </cell>
          <cell r="ER974">
            <v>0</v>
          </cell>
          <cell r="ET974">
            <v>0</v>
          </cell>
          <cell r="EX974">
            <v>0</v>
          </cell>
          <cell r="EZ974">
            <v>0</v>
          </cell>
          <cell r="FD974">
            <v>0</v>
          </cell>
          <cell r="FF974">
            <v>0</v>
          </cell>
        </row>
        <row r="975">
          <cell r="A975" t="str">
            <v>NyBiogas_DKW_0-5_2029</v>
          </cell>
          <cell r="B975" t="str">
            <v>DK-West</v>
          </cell>
          <cell r="G975">
            <v>14.510293050533642</v>
          </cell>
          <cell r="H975">
            <v>16.583192057752733</v>
          </cell>
          <cell r="AK975">
            <v>5.0786025676867741</v>
          </cell>
          <cell r="AL975">
            <v>6.6332768231010926</v>
          </cell>
          <cell r="AN975">
            <v>0</v>
          </cell>
          <cell r="AO975">
            <v>1.4510293050533642</v>
          </cell>
          <cell r="AP975">
            <v>435.30879151600925</v>
          </cell>
          <cell r="AQ975">
            <v>1.4510293050533642</v>
          </cell>
          <cell r="BG975" t="b">
            <v>1</v>
          </cell>
          <cell r="BO975" t="b">
            <v>0</v>
          </cell>
          <cell r="CA975" t="b">
            <v>0</v>
          </cell>
          <cell r="CB975" t="b">
            <v>0</v>
          </cell>
          <cell r="CD975" t="b">
            <v>0</v>
          </cell>
          <cell r="CE975" t="b">
            <v>0</v>
          </cell>
          <cell r="CG975" t="b">
            <v>0</v>
          </cell>
          <cell r="CH975" t="b">
            <v>0</v>
          </cell>
          <cell r="CP975" t="str">
            <v>ECBGAEND</v>
          </cell>
          <cell r="CT975" t="b">
            <v>0</v>
          </cell>
          <cell r="CV975" t="b">
            <v>0</v>
          </cell>
          <cell r="CX975" t="b">
            <v>0</v>
          </cell>
          <cell r="CZ975" t="b">
            <v>1</v>
          </cell>
          <cell r="DB975" t="b">
            <v>0</v>
          </cell>
          <cell r="DD975" t="b">
            <v>0</v>
          </cell>
          <cell r="DF975" t="b">
            <v>0</v>
          </cell>
          <cell r="DH975" t="b">
            <v>0</v>
          </cell>
          <cell r="DJ975" t="b">
            <v>0</v>
          </cell>
          <cell r="DL975" t="b">
            <v>1</v>
          </cell>
          <cell r="DN975" t="b">
            <v>0</v>
          </cell>
          <cell r="DP975" t="b">
            <v>0</v>
          </cell>
          <cell r="DV975">
            <v>0</v>
          </cell>
          <cell r="DX975">
            <v>0</v>
          </cell>
          <cell r="DZ975">
            <v>0</v>
          </cell>
          <cell r="EB975">
            <v>0</v>
          </cell>
          <cell r="ED975">
            <v>0</v>
          </cell>
          <cell r="EF975">
            <v>0</v>
          </cell>
          <cell r="EJ975">
            <v>0</v>
          </cell>
          <cell r="EL975">
            <v>0</v>
          </cell>
          <cell r="EN975">
            <v>0</v>
          </cell>
          <cell r="EP975">
            <v>0</v>
          </cell>
          <cell r="ER975">
            <v>0</v>
          </cell>
          <cell r="ET975">
            <v>0</v>
          </cell>
          <cell r="EX975">
            <v>0</v>
          </cell>
          <cell r="EZ975">
            <v>0</v>
          </cell>
          <cell r="FD975">
            <v>0</v>
          </cell>
          <cell r="FF975">
            <v>0</v>
          </cell>
        </row>
        <row r="976">
          <cell r="A976" t="str">
            <v>NyBiogas_DKW_0-5_2030</v>
          </cell>
          <cell r="B976" t="str">
            <v>DK-West</v>
          </cell>
          <cell r="G976">
            <v>15.469836328160183</v>
          </cell>
          <cell r="H976">
            <v>17.679812946468779</v>
          </cell>
          <cell r="AK976">
            <v>5.4144427148560634</v>
          </cell>
          <cell r="AL976">
            <v>7.0719251785875104</v>
          </cell>
          <cell r="AN976">
            <v>0</v>
          </cell>
          <cell r="AO976">
            <v>1.5469836328160183</v>
          </cell>
          <cell r="AP976">
            <v>464.0950898448055</v>
          </cell>
          <cell r="AQ976">
            <v>1.5469836328160183</v>
          </cell>
          <cell r="BG976" t="b">
            <v>1</v>
          </cell>
          <cell r="BO976" t="b">
            <v>0</v>
          </cell>
          <cell r="CA976" t="b">
            <v>0</v>
          </cell>
          <cell r="CB976" t="b">
            <v>0</v>
          </cell>
          <cell r="CD976" t="b">
            <v>0</v>
          </cell>
          <cell r="CE976" t="b">
            <v>0</v>
          </cell>
          <cell r="CG976" t="b">
            <v>0</v>
          </cell>
          <cell r="CH976" t="b">
            <v>0</v>
          </cell>
          <cell r="CP976" t="str">
            <v>ECBGAEND</v>
          </cell>
          <cell r="CT976" t="b">
            <v>0</v>
          </cell>
          <cell r="CV976" t="b">
            <v>0</v>
          </cell>
          <cell r="CX976" t="b">
            <v>0</v>
          </cell>
          <cell r="CZ976" t="b">
            <v>1</v>
          </cell>
          <cell r="DB976" t="b">
            <v>0</v>
          </cell>
          <cell r="DD976" t="b">
            <v>0</v>
          </cell>
          <cell r="DF976" t="b">
            <v>0</v>
          </cell>
          <cell r="DH976" t="b">
            <v>0</v>
          </cell>
          <cell r="DJ976" t="b">
            <v>0</v>
          </cell>
          <cell r="DL976" t="b">
            <v>1</v>
          </cell>
          <cell r="DN976" t="b">
            <v>0</v>
          </cell>
          <cell r="DP976" t="b">
            <v>0</v>
          </cell>
          <cell r="DV976">
            <v>0</v>
          </cell>
          <cell r="DX976">
            <v>0</v>
          </cell>
          <cell r="DZ976">
            <v>0</v>
          </cell>
          <cell r="EB976">
            <v>0</v>
          </cell>
          <cell r="ED976">
            <v>0</v>
          </cell>
          <cell r="EF976">
            <v>0</v>
          </cell>
          <cell r="EJ976">
            <v>0</v>
          </cell>
          <cell r="EL976">
            <v>0</v>
          </cell>
          <cell r="EN976">
            <v>0</v>
          </cell>
          <cell r="EP976">
            <v>0</v>
          </cell>
          <cell r="ER976">
            <v>0</v>
          </cell>
          <cell r="ET976">
            <v>0</v>
          </cell>
          <cell r="EX976">
            <v>0</v>
          </cell>
          <cell r="EZ976">
            <v>0</v>
          </cell>
          <cell r="FD976">
            <v>0</v>
          </cell>
          <cell r="FF976">
            <v>0</v>
          </cell>
        </row>
        <row r="977">
          <cell r="A977" t="str">
            <v>NyBiogas_DKW_0-5_2031</v>
          </cell>
          <cell r="B977" t="str">
            <v>DK-West</v>
          </cell>
          <cell r="G977">
            <v>15.468476258416537</v>
          </cell>
          <cell r="H977">
            <v>17.678258581047469</v>
          </cell>
          <cell r="AK977">
            <v>5.4139666904457879</v>
          </cell>
          <cell r="AL977">
            <v>7.0713034324189872</v>
          </cell>
          <cell r="AN977">
            <v>0</v>
          </cell>
          <cell r="AO977">
            <v>1.5468476258416537</v>
          </cell>
          <cell r="AP977">
            <v>464.05428775249612</v>
          </cell>
          <cell r="AQ977">
            <v>1.5468476258416537</v>
          </cell>
          <cell r="BG977" t="b">
            <v>1</v>
          </cell>
          <cell r="BO977" t="b">
            <v>0</v>
          </cell>
          <cell r="CA977" t="b">
            <v>0</v>
          </cell>
          <cell r="CB977" t="b">
            <v>0</v>
          </cell>
          <cell r="CD977" t="b">
            <v>0</v>
          </cell>
          <cell r="CE977" t="b">
            <v>0</v>
          </cell>
          <cell r="CG977" t="b">
            <v>0</v>
          </cell>
          <cell r="CH977" t="b">
            <v>0</v>
          </cell>
          <cell r="CP977" t="str">
            <v>ECBGAEND</v>
          </cell>
          <cell r="CT977" t="b">
            <v>0</v>
          </cell>
          <cell r="CV977" t="b">
            <v>0</v>
          </cell>
          <cell r="CX977" t="b">
            <v>0</v>
          </cell>
          <cell r="CZ977" t="b">
            <v>0</v>
          </cell>
          <cell r="DB977" t="b">
            <v>0</v>
          </cell>
          <cell r="DD977" t="b">
            <v>0</v>
          </cell>
          <cell r="DF977" t="b">
            <v>0</v>
          </cell>
          <cell r="DH977" t="b">
            <v>0</v>
          </cell>
          <cell r="DJ977" t="b">
            <v>0</v>
          </cell>
          <cell r="DL977" t="b">
            <v>0</v>
          </cell>
          <cell r="DN977" t="b">
            <v>0</v>
          </cell>
          <cell r="DP977" t="b">
            <v>0</v>
          </cell>
          <cell r="DV977">
            <v>0</v>
          </cell>
          <cell r="DX977">
            <v>0</v>
          </cell>
          <cell r="DZ977">
            <v>0</v>
          </cell>
          <cell r="EB977">
            <v>0</v>
          </cell>
          <cell r="ED977">
            <v>0</v>
          </cell>
          <cell r="EF977">
            <v>0</v>
          </cell>
          <cell r="EJ977">
            <v>0</v>
          </cell>
          <cell r="EL977">
            <v>0</v>
          </cell>
          <cell r="EN977">
            <v>0</v>
          </cell>
          <cell r="EP977">
            <v>0</v>
          </cell>
          <cell r="ER977">
            <v>0</v>
          </cell>
          <cell r="ET977">
            <v>0</v>
          </cell>
          <cell r="EX977">
            <v>0</v>
          </cell>
          <cell r="EZ977">
            <v>0</v>
          </cell>
          <cell r="FD977">
            <v>0</v>
          </cell>
          <cell r="FF977">
            <v>0</v>
          </cell>
        </row>
        <row r="978">
          <cell r="A978" t="str">
            <v>NyBiogas_DKW_0-5_2032</v>
          </cell>
          <cell r="B978" t="str">
            <v>DK-West</v>
          </cell>
          <cell r="G978">
            <v>16.149698455086856</v>
          </cell>
          <cell r="H978">
            <v>18.45679823438498</v>
          </cell>
          <cell r="AK978">
            <v>5.6523944592803996</v>
          </cell>
          <cell r="AL978">
            <v>7.3827192937539907</v>
          </cell>
          <cell r="AN978">
            <v>0</v>
          </cell>
          <cell r="AO978">
            <v>1.6149698455086856</v>
          </cell>
          <cell r="AP978">
            <v>484.4909536526057</v>
          </cell>
          <cell r="AQ978">
            <v>1.6149698455086856</v>
          </cell>
          <cell r="BG978" t="b">
            <v>1</v>
          </cell>
          <cell r="BO978" t="b">
            <v>0</v>
          </cell>
          <cell r="CA978" t="b">
            <v>0</v>
          </cell>
          <cell r="CB978" t="b">
            <v>0</v>
          </cell>
          <cell r="CD978" t="b">
            <v>0</v>
          </cell>
          <cell r="CE978" t="b">
            <v>0</v>
          </cell>
          <cell r="CG978" t="b">
            <v>0</v>
          </cell>
          <cell r="CH978" t="b">
            <v>0</v>
          </cell>
          <cell r="CP978" t="str">
            <v>ECBGAEND</v>
          </cell>
          <cell r="CT978" t="b">
            <v>0</v>
          </cell>
          <cell r="CV978" t="b">
            <v>0</v>
          </cell>
          <cell r="CX978" t="b">
            <v>0</v>
          </cell>
          <cell r="CZ978" t="b">
            <v>0</v>
          </cell>
          <cell r="DB978" t="b">
            <v>0</v>
          </cell>
          <cell r="DD978" t="b">
            <v>0</v>
          </cell>
          <cell r="DF978" t="b">
            <v>0</v>
          </cell>
          <cell r="DH978" t="b">
            <v>0</v>
          </cell>
          <cell r="DJ978" t="b">
            <v>0</v>
          </cell>
          <cell r="DL978" t="b">
            <v>0</v>
          </cell>
          <cell r="DN978" t="b">
            <v>0</v>
          </cell>
          <cell r="DP978" t="b">
            <v>0</v>
          </cell>
          <cell r="DV978">
            <v>0</v>
          </cell>
          <cell r="DX978">
            <v>0</v>
          </cell>
          <cell r="DZ978">
            <v>0</v>
          </cell>
          <cell r="EB978">
            <v>0</v>
          </cell>
          <cell r="ED978">
            <v>0</v>
          </cell>
          <cell r="EF978">
            <v>0</v>
          </cell>
          <cell r="EJ978">
            <v>0</v>
          </cell>
          <cell r="EL978">
            <v>0</v>
          </cell>
          <cell r="EN978">
            <v>0</v>
          </cell>
          <cell r="EP978">
            <v>0</v>
          </cell>
          <cell r="ER978">
            <v>0</v>
          </cell>
          <cell r="ET978">
            <v>0</v>
          </cell>
          <cell r="EX978">
            <v>0</v>
          </cell>
          <cell r="EZ978">
            <v>0</v>
          </cell>
          <cell r="FD978">
            <v>0</v>
          </cell>
          <cell r="FF978">
            <v>0</v>
          </cell>
        </row>
        <row r="979">
          <cell r="A979" t="str">
            <v>NyBiogas_DKW_0-5_2033</v>
          </cell>
          <cell r="B979" t="str">
            <v>DK-West</v>
          </cell>
          <cell r="G979">
            <v>0.1018574434455104</v>
          </cell>
          <cell r="H979">
            <v>0.11640850679486903</v>
          </cell>
          <cell r="AK979">
            <v>3.5650105205928637E-2</v>
          </cell>
          <cell r="AL979">
            <v>4.6563402717947601E-2</v>
          </cell>
          <cell r="AN979">
            <v>0</v>
          </cell>
          <cell r="AO979">
            <v>1.0185744344551041E-2</v>
          </cell>
          <cell r="AP979">
            <v>3.0557233033653119</v>
          </cell>
          <cell r="AQ979">
            <v>1.0185744344551041E-2</v>
          </cell>
          <cell r="BG979" t="b">
            <v>1</v>
          </cell>
          <cell r="BO979" t="b">
            <v>0</v>
          </cell>
          <cell r="CA979" t="b">
            <v>0</v>
          </cell>
          <cell r="CB979" t="b">
            <v>0</v>
          </cell>
          <cell r="CD979" t="b">
            <v>0</v>
          </cell>
          <cell r="CE979" t="b">
            <v>0</v>
          </cell>
          <cell r="CG979" t="b">
            <v>0</v>
          </cell>
          <cell r="CH979" t="b">
            <v>0</v>
          </cell>
          <cell r="CP979" t="str">
            <v>ECBGAEND</v>
          </cell>
          <cell r="CT979" t="b">
            <v>0</v>
          </cell>
          <cell r="CV979" t="b">
            <v>0</v>
          </cell>
          <cell r="CX979" t="b">
            <v>0</v>
          </cell>
          <cell r="CZ979" t="b">
            <v>0</v>
          </cell>
          <cell r="DB979" t="b">
            <v>0</v>
          </cell>
          <cell r="DD979" t="b">
            <v>0</v>
          </cell>
          <cell r="DF979" t="b">
            <v>0</v>
          </cell>
          <cell r="DH979" t="b">
            <v>0</v>
          </cell>
          <cell r="DJ979" t="b">
            <v>0</v>
          </cell>
          <cell r="DL979" t="b">
            <v>0</v>
          </cell>
          <cell r="DN979" t="b">
            <v>0</v>
          </cell>
          <cell r="DP979" t="b">
            <v>0</v>
          </cell>
          <cell r="DV979">
            <v>0</v>
          </cell>
          <cell r="DX979">
            <v>0</v>
          </cell>
          <cell r="DZ979">
            <v>0</v>
          </cell>
          <cell r="EB979">
            <v>0</v>
          </cell>
          <cell r="ED979">
            <v>0</v>
          </cell>
          <cell r="EF979">
            <v>0</v>
          </cell>
          <cell r="EJ979">
            <v>0</v>
          </cell>
          <cell r="EL979">
            <v>0</v>
          </cell>
          <cell r="EN979">
            <v>0</v>
          </cell>
          <cell r="EP979">
            <v>0</v>
          </cell>
          <cell r="ER979">
            <v>0</v>
          </cell>
          <cell r="ET979">
            <v>0</v>
          </cell>
          <cell r="EX979">
            <v>0</v>
          </cell>
          <cell r="EZ979">
            <v>0</v>
          </cell>
          <cell r="FD979">
            <v>0</v>
          </cell>
          <cell r="FF979">
            <v>0</v>
          </cell>
        </row>
        <row r="980">
          <cell r="A980" t="str">
            <v>NyBiogas_DKW_0-5_2034</v>
          </cell>
          <cell r="B980" t="str">
            <v>DK-West</v>
          </cell>
          <cell r="G980">
            <v>0.19957928661501684</v>
          </cell>
          <cell r="H980">
            <v>0.22809061327430497</v>
          </cell>
          <cell r="AK980">
            <v>6.9852750315255882E-2</v>
          </cell>
          <cell r="AL980">
            <v>9.1236245309721978E-2</v>
          </cell>
          <cell r="AN980">
            <v>0</v>
          </cell>
          <cell r="AO980">
            <v>1.9957928661501687E-2</v>
          </cell>
          <cell r="AP980">
            <v>5.9873785984505048</v>
          </cell>
          <cell r="AQ980">
            <v>1.9957928661501687E-2</v>
          </cell>
          <cell r="BG980" t="b">
            <v>1</v>
          </cell>
          <cell r="BO980" t="b">
            <v>0</v>
          </cell>
          <cell r="CA980" t="b">
            <v>0</v>
          </cell>
          <cell r="CB980" t="b">
            <v>0</v>
          </cell>
          <cell r="CD980" t="b">
            <v>0</v>
          </cell>
          <cell r="CE980" t="b">
            <v>0</v>
          </cell>
          <cell r="CG980" t="b">
            <v>0</v>
          </cell>
          <cell r="CH980" t="b">
            <v>0</v>
          </cell>
          <cell r="CP980" t="str">
            <v>ECBGAEND</v>
          </cell>
          <cell r="CT980" t="b">
            <v>0</v>
          </cell>
          <cell r="CV980" t="b">
            <v>0</v>
          </cell>
          <cell r="CX980" t="b">
            <v>0</v>
          </cell>
          <cell r="CZ980" t="b">
            <v>0</v>
          </cell>
          <cell r="DB980" t="b">
            <v>0</v>
          </cell>
          <cell r="DD980" t="b">
            <v>0</v>
          </cell>
          <cell r="DF980" t="b">
            <v>0</v>
          </cell>
          <cell r="DH980" t="b">
            <v>0</v>
          </cell>
          <cell r="DJ980" t="b">
            <v>0</v>
          </cell>
          <cell r="DL980" t="b">
            <v>0</v>
          </cell>
          <cell r="DN980" t="b">
            <v>0</v>
          </cell>
          <cell r="DP980" t="b">
            <v>0</v>
          </cell>
          <cell r="DV980">
            <v>0</v>
          </cell>
          <cell r="DX980">
            <v>0</v>
          </cell>
          <cell r="DZ980">
            <v>0</v>
          </cell>
          <cell r="EB980">
            <v>0</v>
          </cell>
          <cell r="ED980">
            <v>0</v>
          </cell>
          <cell r="EF980">
            <v>0</v>
          </cell>
          <cell r="EJ980">
            <v>0</v>
          </cell>
          <cell r="EL980">
            <v>0</v>
          </cell>
          <cell r="EN980">
            <v>0</v>
          </cell>
          <cell r="EP980">
            <v>0</v>
          </cell>
          <cell r="ER980">
            <v>0</v>
          </cell>
          <cell r="ET980">
            <v>0</v>
          </cell>
          <cell r="EX980">
            <v>0</v>
          </cell>
          <cell r="EZ980">
            <v>0</v>
          </cell>
          <cell r="FD980">
            <v>0</v>
          </cell>
          <cell r="FF980">
            <v>0</v>
          </cell>
        </row>
        <row r="981">
          <cell r="A981" t="str">
            <v>NyBiogas_DKW_0-5_2035</v>
          </cell>
          <cell r="B981" t="str">
            <v>DK-West</v>
          </cell>
          <cell r="G981">
            <v>2.0963069654718312</v>
          </cell>
          <cell r="H981">
            <v>2.3957793891106642</v>
          </cell>
          <cell r="AK981">
            <v>0.73370743791514081</v>
          </cell>
          <cell r="AL981">
            <v>0.95831175564426563</v>
          </cell>
          <cell r="AN981">
            <v>0</v>
          </cell>
          <cell r="AO981">
            <v>0.20963069654718314</v>
          </cell>
          <cell r="AP981">
            <v>62.889208964154932</v>
          </cell>
          <cell r="AQ981">
            <v>0.20963069654718314</v>
          </cell>
          <cell r="BG981" t="b">
            <v>1</v>
          </cell>
          <cell r="BO981" t="b">
            <v>0</v>
          </cell>
          <cell r="CA981" t="b">
            <v>0</v>
          </cell>
          <cell r="CB981" t="b">
            <v>0</v>
          </cell>
          <cell r="CD981" t="b">
            <v>0</v>
          </cell>
          <cell r="CE981" t="b">
            <v>0</v>
          </cell>
          <cell r="CG981" t="b">
            <v>0</v>
          </cell>
          <cell r="CH981" t="b">
            <v>0</v>
          </cell>
          <cell r="CP981" t="str">
            <v>ECBGAEND</v>
          </cell>
          <cell r="CT981" t="b">
            <v>0</v>
          </cell>
          <cell r="CV981" t="b">
            <v>0</v>
          </cell>
          <cell r="CX981" t="b">
            <v>0</v>
          </cell>
          <cell r="CZ981" t="b">
            <v>0</v>
          </cell>
          <cell r="DB981" t="b">
            <v>0</v>
          </cell>
          <cell r="DD981" t="b">
            <v>0</v>
          </cell>
          <cell r="DF981" t="b">
            <v>0</v>
          </cell>
          <cell r="DH981" t="b">
            <v>0</v>
          </cell>
          <cell r="DJ981" t="b">
            <v>0</v>
          </cell>
          <cell r="DL981" t="b">
            <v>0</v>
          </cell>
          <cell r="DN981" t="b">
            <v>0</v>
          </cell>
          <cell r="DP981" t="b">
            <v>0</v>
          </cell>
          <cell r="DV981">
            <v>0</v>
          </cell>
          <cell r="DX981">
            <v>0</v>
          </cell>
          <cell r="DZ981">
            <v>0</v>
          </cell>
          <cell r="EB981">
            <v>0</v>
          </cell>
          <cell r="ED981">
            <v>0</v>
          </cell>
          <cell r="EF981">
            <v>0</v>
          </cell>
          <cell r="EJ981">
            <v>0</v>
          </cell>
          <cell r="EL981">
            <v>0</v>
          </cell>
          <cell r="EN981">
            <v>0</v>
          </cell>
          <cell r="EP981">
            <v>0</v>
          </cell>
          <cell r="ER981">
            <v>0</v>
          </cell>
          <cell r="ET981">
            <v>0</v>
          </cell>
          <cell r="EX981">
            <v>0</v>
          </cell>
          <cell r="EZ981">
            <v>0</v>
          </cell>
          <cell r="FD981">
            <v>0</v>
          </cell>
          <cell r="FF981">
            <v>0</v>
          </cell>
        </row>
        <row r="982">
          <cell r="A982" t="str">
            <v>Solvarme_DKW0-5</v>
          </cell>
          <cell r="B982" t="str">
            <v>DK-West</v>
          </cell>
          <cell r="G982">
            <v>0</v>
          </cell>
          <cell r="H982">
            <v>20</v>
          </cell>
          <cell r="N982">
            <v>8.6111111111111107</v>
          </cell>
          <cell r="AK982">
            <v>0</v>
          </cell>
          <cell r="AL982">
            <v>20</v>
          </cell>
          <cell r="AN982">
            <v>0</v>
          </cell>
          <cell r="AO982">
            <v>0</v>
          </cell>
          <cell r="AP982">
            <v>200</v>
          </cell>
          <cell r="AQ982">
            <v>0</v>
          </cell>
          <cell r="BG982" t="b">
            <v>1</v>
          </cell>
          <cell r="BO982" t="b">
            <v>1</v>
          </cell>
          <cell r="CA982" t="b">
            <v>0</v>
          </cell>
          <cell r="CB982" t="b">
            <v>1</v>
          </cell>
          <cell r="CD982" t="b">
            <v>0</v>
          </cell>
          <cell r="CE982" t="b">
            <v>0</v>
          </cell>
          <cell r="CG982" t="b">
            <v>0</v>
          </cell>
          <cell r="CH982" t="b">
            <v>0</v>
          </cell>
          <cell r="CP982" t="str">
            <v>EHSOLSOL</v>
          </cell>
          <cell r="CT982" t="b">
            <v>0</v>
          </cell>
          <cell r="CV982" t="b">
            <v>0</v>
          </cell>
          <cell r="CX982" t="b">
            <v>0</v>
          </cell>
          <cell r="CZ982" t="b">
            <v>0</v>
          </cell>
          <cell r="DB982" t="b">
            <v>0</v>
          </cell>
          <cell r="DD982" t="b">
            <v>0</v>
          </cell>
          <cell r="DF982" t="b">
            <v>0</v>
          </cell>
          <cell r="DH982" t="b">
            <v>0</v>
          </cell>
          <cell r="DJ982" t="b">
            <v>0</v>
          </cell>
          <cell r="DL982" t="b">
            <v>0</v>
          </cell>
          <cell r="DN982" t="b">
            <v>0</v>
          </cell>
          <cell r="DP982" t="b">
            <v>0</v>
          </cell>
          <cell r="DV982">
            <v>0</v>
          </cell>
          <cell r="DX982">
            <v>0</v>
          </cell>
          <cell r="DZ982">
            <v>0</v>
          </cell>
          <cell r="EB982">
            <v>0</v>
          </cell>
          <cell r="ED982">
            <v>0</v>
          </cell>
          <cell r="EF982">
            <v>0</v>
          </cell>
          <cell r="EJ982">
            <v>20</v>
          </cell>
          <cell r="EL982">
            <v>20</v>
          </cell>
          <cell r="EN982">
            <v>20</v>
          </cell>
          <cell r="EP982">
            <v>20</v>
          </cell>
          <cell r="ER982">
            <v>0</v>
          </cell>
          <cell r="ET982">
            <v>0</v>
          </cell>
          <cell r="EX982">
            <v>0</v>
          </cell>
          <cell r="EZ982">
            <v>0</v>
          </cell>
          <cell r="FD982">
            <v>0</v>
          </cell>
          <cell r="FF982">
            <v>0</v>
          </cell>
        </row>
        <row r="983">
          <cell r="A983" t="str">
            <v>Solvarme_DKW0-5</v>
          </cell>
          <cell r="B983" t="str">
            <v>DK-West</v>
          </cell>
          <cell r="G983">
            <v>0</v>
          </cell>
          <cell r="H983">
            <v>20</v>
          </cell>
          <cell r="N983">
            <v>10.611111111111111</v>
          </cell>
          <cell r="AK983">
            <v>0</v>
          </cell>
          <cell r="AL983">
            <v>20</v>
          </cell>
          <cell r="AN983">
            <v>0</v>
          </cell>
          <cell r="AO983">
            <v>0</v>
          </cell>
          <cell r="AP983">
            <v>200</v>
          </cell>
          <cell r="AQ983">
            <v>0</v>
          </cell>
          <cell r="BG983" t="b">
            <v>1</v>
          </cell>
          <cell r="BO983" t="b">
            <v>0</v>
          </cell>
          <cell r="CA983" t="b">
            <v>0</v>
          </cell>
          <cell r="CB983" t="b">
            <v>0</v>
          </cell>
          <cell r="CD983" t="b">
            <v>0</v>
          </cell>
          <cell r="CE983" t="b">
            <v>1</v>
          </cell>
          <cell r="CG983" t="b">
            <v>0</v>
          </cell>
          <cell r="CH983" t="b">
            <v>0</v>
          </cell>
          <cell r="CP983" t="str">
            <v>EHSOLSOL</v>
          </cell>
          <cell r="CT983" t="b">
            <v>0</v>
          </cell>
          <cell r="CV983" t="b">
            <v>0</v>
          </cell>
          <cell r="CX983" t="b">
            <v>0</v>
          </cell>
          <cell r="CZ983" t="b">
            <v>0</v>
          </cell>
          <cell r="DB983" t="b">
            <v>0</v>
          </cell>
          <cell r="DD983" t="b">
            <v>0</v>
          </cell>
          <cell r="DF983" t="b">
            <v>1</v>
          </cell>
          <cell r="DH983" t="b">
            <v>0</v>
          </cell>
          <cell r="DJ983" t="b">
            <v>0</v>
          </cell>
          <cell r="DL983" t="b">
            <v>0</v>
          </cell>
          <cell r="DN983" t="b">
            <v>0</v>
          </cell>
          <cell r="DP983" t="b">
            <v>0</v>
          </cell>
          <cell r="DV983">
            <v>0</v>
          </cell>
          <cell r="DX983">
            <v>0</v>
          </cell>
          <cell r="DZ983">
            <v>0</v>
          </cell>
          <cell r="EB983">
            <v>0</v>
          </cell>
          <cell r="ED983">
            <v>0</v>
          </cell>
          <cell r="EF983">
            <v>0</v>
          </cell>
          <cell r="EJ983">
            <v>0</v>
          </cell>
          <cell r="EL983">
            <v>0</v>
          </cell>
          <cell r="EN983">
            <v>0</v>
          </cell>
          <cell r="EP983">
            <v>0</v>
          </cell>
          <cell r="ER983">
            <v>0</v>
          </cell>
          <cell r="ET983">
            <v>0</v>
          </cell>
          <cell r="EX983">
            <v>0</v>
          </cell>
          <cell r="EZ983">
            <v>20</v>
          </cell>
          <cell r="FD983">
            <v>0</v>
          </cell>
          <cell r="FF983">
            <v>0</v>
          </cell>
        </row>
        <row r="984">
          <cell r="A984" t="str">
            <v>Solvarme_DKW0-5</v>
          </cell>
          <cell r="B984" t="str">
            <v>DK-West</v>
          </cell>
          <cell r="G984">
            <v>0</v>
          </cell>
          <cell r="H984">
            <v>20</v>
          </cell>
          <cell r="N984">
            <v>12.611111111111111</v>
          </cell>
          <cell r="AK984">
            <v>0</v>
          </cell>
          <cell r="AL984">
            <v>20</v>
          </cell>
          <cell r="AN984">
            <v>0</v>
          </cell>
          <cell r="AO984">
            <v>0</v>
          </cell>
          <cell r="AP984">
            <v>200</v>
          </cell>
          <cell r="AQ984">
            <v>0</v>
          </cell>
          <cell r="BG984" t="b">
            <v>1</v>
          </cell>
          <cell r="BO984" t="b">
            <v>0</v>
          </cell>
          <cell r="CA984" t="b">
            <v>0</v>
          </cell>
          <cell r="CB984" t="b">
            <v>0</v>
          </cell>
          <cell r="CD984" t="b">
            <v>0</v>
          </cell>
          <cell r="CE984" t="b">
            <v>0</v>
          </cell>
          <cell r="CG984" t="b">
            <v>0</v>
          </cell>
          <cell r="CH984" t="b">
            <v>1</v>
          </cell>
          <cell r="CP984" t="str">
            <v>EHSOLSOL</v>
          </cell>
          <cell r="CT984" t="b">
            <v>0</v>
          </cell>
          <cell r="CV984" t="b">
            <v>0</v>
          </cell>
          <cell r="CX984" t="b">
            <v>0</v>
          </cell>
          <cell r="CZ984" t="b">
            <v>0</v>
          </cell>
          <cell r="DB984" t="b">
            <v>0</v>
          </cell>
          <cell r="DD984" t="b">
            <v>0</v>
          </cell>
          <cell r="DF984" t="b">
            <v>0</v>
          </cell>
          <cell r="DH984" t="b">
            <v>1</v>
          </cell>
          <cell r="DJ984" t="b">
            <v>0</v>
          </cell>
          <cell r="DL984" t="b">
            <v>0</v>
          </cell>
          <cell r="DN984" t="b">
            <v>0</v>
          </cell>
          <cell r="DP984" t="b">
            <v>0</v>
          </cell>
          <cell r="DV984">
            <v>0</v>
          </cell>
          <cell r="DX984">
            <v>0</v>
          </cell>
          <cell r="DZ984">
            <v>0</v>
          </cell>
          <cell r="EB984">
            <v>0</v>
          </cell>
          <cell r="ED984">
            <v>0</v>
          </cell>
          <cell r="EF984">
            <v>0</v>
          </cell>
          <cell r="EJ984">
            <v>0</v>
          </cell>
          <cell r="EL984">
            <v>0</v>
          </cell>
          <cell r="EN984">
            <v>0</v>
          </cell>
          <cell r="EP984">
            <v>0</v>
          </cell>
          <cell r="ER984">
            <v>0</v>
          </cell>
          <cell r="ET984">
            <v>0</v>
          </cell>
          <cell r="EX984">
            <v>0</v>
          </cell>
          <cell r="EZ984">
            <v>0</v>
          </cell>
          <cell r="FD984">
            <v>0</v>
          </cell>
          <cell r="FF984">
            <v>20</v>
          </cell>
        </row>
        <row r="985">
          <cell r="A985" t="str">
            <v>Solvarme_DKW0-5</v>
          </cell>
          <cell r="B985" t="str">
            <v>DK-West</v>
          </cell>
          <cell r="G985">
            <v>0</v>
          </cell>
          <cell r="H985">
            <v>20</v>
          </cell>
          <cell r="N985">
            <v>14.611111111111111</v>
          </cell>
          <cell r="AK985">
            <v>0</v>
          </cell>
          <cell r="AL985">
            <v>20</v>
          </cell>
          <cell r="AN985">
            <v>0</v>
          </cell>
          <cell r="AO985">
            <v>0</v>
          </cell>
          <cell r="AP985">
            <v>200</v>
          </cell>
          <cell r="AQ985">
            <v>0</v>
          </cell>
          <cell r="BG985" t="b">
            <v>1</v>
          </cell>
          <cell r="BO985" t="b">
            <v>0</v>
          </cell>
          <cell r="CA985" t="b">
            <v>0</v>
          </cell>
          <cell r="CB985" t="b">
            <v>0</v>
          </cell>
          <cell r="CD985" t="b">
            <v>0</v>
          </cell>
          <cell r="CE985" t="b">
            <v>0</v>
          </cell>
          <cell r="CG985" t="b">
            <v>0</v>
          </cell>
          <cell r="CH985" t="b">
            <v>0</v>
          </cell>
          <cell r="CP985" t="str">
            <v>EHSOLSOL</v>
          </cell>
          <cell r="CT985" t="b">
            <v>0</v>
          </cell>
          <cell r="CV985" t="b">
            <v>0</v>
          </cell>
          <cell r="CX985" t="b">
            <v>0</v>
          </cell>
          <cell r="CZ985" t="b">
            <v>0</v>
          </cell>
          <cell r="DB985" t="b">
            <v>0</v>
          </cell>
          <cell r="DD985" t="b">
            <v>0</v>
          </cell>
          <cell r="DF985" t="b">
            <v>0</v>
          </cell>
          <cell r="DH985" t="b">
            <v>0</v>
          </cell>
          <cell r="DJ985" t="b">
            <v>1</v>
          </cell>
          <cell r="DL985" t="b">
            <v>0</v>
          </cell>
          <cell r="DN985" t="b">
            <v>0</v>
          </cell>
          <cell r="DP985" t="b">
            <v>0</v>
          </cell>
          <cell r="DV985">
            <v>0</v>
          </cell>
          <cell r="DX985">
            <v>0</v>
          </cell>
          <cell r="DZ985">
            <v>0</v>
          </cell>
          <cell r="EB985">
            <v>0</v>
          </cell>
          <cell r="ED985">
            <v>0</v>
          </cell>
          <cell r="EF985">
            <v>0</v>
          </cell>
          <cell r="EJ985">
            <v>0</v>
          </cell>
          <cell r="EL985">
            <v>0</v>
          </cell>
          <cell r="EN985">
            <v>0</v>
          </cell>
          <cell r="EP985">
            <v>0</v>
          </cell>
          <cell r="ER985">
            <v>0</v>
          </cell>
          <cell r="ET985">
            <v>0</v>
          </cell>
          <cell r="EX985">
            <v>0</v>
          </cell>
          <cell r="EZ985">
            <v>0</v>
          </cell>
          <cell r="FD985">
            <v>0</v>
          </cell>
          <cell r="FF985">
            <v>0</v>
          </cell>
        </row>
        <row r="986">
          <cell r="A986" t="str">
            <v>Solvarme_DKW0-5</v>
          </cell>
          <cell r="B986" t="str">
            <v>DK-West</v>
          </cell>
          <cell r="G986">
            <v>0</v>
          </cell>
          <cell r="H986">
            <v>20</v>
          </cell>
          <cell r="N986">
            <v>16.611111111111111</v>
          </cell>
          <cell r="AK986">
            <v>0</v>
          </cell>
          <cell r="AL986">
            <v>20</v>
          </cell>
          <cell r="AN986">
            <v>0</v>
          </cell>
          <cell r="AO986">
            <v>0</v>
          </cell>
          <cell r="AP986">
            <v>200</v>
          </cell>
          <cell r="AQ986">
            <v>0</v>
          </cell>
          <cell r="BG986" t="b">
            <v>1</v>
          </cell>
          <cell r="BO986" t="b">
            <v>0</v>
          </cell>
          <cell r="CA986" t="b">
            <v>0</v>
          </cell>
          <cell r="CB986" t="b">
            <v>0</v>
          </cell>
          <cell r="CD986" t="b">
            <v>0</v>
          </cell>
          <cell r="CE986" t="b">
            <v>0</v>
          </cell>
          <cell r="CG986" t="b">
            <v>0</v>
          </cell>
          <cell r="CH986" t="b">
            <v>0</v>
          </cell>
          <cell r="CP986" t="str">
            <v>EHSOLSOL</v>
          </cell>
          <cell r="CT986" t="b">
            <v>0</v>
          </cell>
          <cell r="CV986" t="b">
            <v>0</v>
          </cell>
          <cell r="CX986" t="b">
            <v>0</v>
          </cell>
          <cell r="CZ986" t="b">
            <v>0</v>
          </cell>
          <cell r="DB986" t="b">
            <v>0</v>
          </cell>
          <cell r="DD986" t="b">
            <v>0</v>
          </cell>
          <cell r="DF986" t="b">
            <v>0</v>
          </cell>
          <cell r="DH986" t="b">
            <v>0</v>
          </cell>
          <cell r="DJ986" t="b">
            <v>0</v>
          </cell>
          <cell r="DL986" t="b">
            <v>1</v>
          </cell>
          <cell r="DN986" t="b">
            <v>0</v>
          </cell>
          <cell r="DP986" t="b">
            <v>0</v>
          </cell>
          <cell r="DV986">
            <v>0</v>
          </cell>
          <cell r="DX986">
            <v>0</v>
          </cell>
          <cell r="DZ986">
            <v>0</v>
          </cell>
          <cell r="EB986">
            <v>0</v>
          </cell>
          <cell r="ED986">
            <v>0</v>
          </cell>
          <cell r="EF986">
            <v>0</v>
          </cell>
          <cell r="EJ986">
            <v>0</v>
          </cell>
          <cell r="EL986">
            <v>0</v>
          </cell>
          <cell r="EN986">
            <v>0</v>
          </cell>
          <cell r="EP986">
            <v>0</v>
          </cell>
          <cell r="ER986">
            <v>0</v>
          </cell>
          <cell r="ET986">
            <v>0</v>
          </cell>
          <cell r="EX986">
            <v>0</v>
          </cell>
          <cell r="EZ986">
            <v>0</v>
          </cell>
          <cell r="FD986">
            <v>0</v>
          </cell>
          <cell r="FF986">
            <v>0</v>
          </cell>
        </row>
        <row r="987">
          <cell r="A987" t="str">
            <v>OVV_DKW0-5</v>
          </cell>
          <cell r="B987" t="str">
            <v>DK-West</v>
          </cell>
          <cell r="G987">
            <v>0</v>
          </cell>
          <cell r="H987">
            <v>4</v>
          </cell>
          <cell r="N987">
            <v>18.031535454434586</v>
          </cell>
          <cell r="AK987">
            <v>0</v>
          </cell>
          <cell r="AL987">
            <v>0</v>
          </cell>
          <cell r="AN987">
            <v>0</v>
          </cell>
          <cell r="AO987">
            <v>0</v>
          </cell>
          <cell r="AP987">
            <v>0</v>
          </cell>
          <cell r="AQ987">
            <v>0</v>
          </cell>
          <cell r="BG987" t="b">
            <v>0</v>
          </cell>
          <cell r="BO987" t="b">
            <v>0</v>
          </cell>
          <cell r="CA987" t="b">
            <v>0</v>
          </cell>
          <cell r="CB987" t="b">
            <v>0</v>
          </cell>
          <cell r="CD987" t="b">
            <v>0</v>
          </cell>
          <cell r="CE987" t="b">
            <v>0</v>
          </cell>
          <cell r="CG987" t="b">
            <v>0</v>
          </cell>
          <cell r="CH987" t="b">
            <v>0</v>
          </cell>
          <cell r="CP987">
            <v>0</v>
          </cell>
          <cell r="CT987" t="b">
            <v>0</v>
          </cell>
          <cell r="CV987" t="b">
            <v>0</v>
          </cell>
          <cell r="CX987" t="b">
            <v>0</v>
          </cell>
          <cell r="CZ987" t="b">
            <v>0</v>
          </cell>
          <cell r="DB987" t="b">
            <v>0</v>
          </cell>
          <cell r="DD987" t="b">
            <v>0</v>
          </cell>
          <cell r="DF987" t="b">
            <v>0</v>
          </cell>
          <cell r="DH987" t="b">
            <v>0</v>
          </cell>
          <cell r="DJ987" t="b">
            <v>0</v>
          </cell>
          <cell r="DL987" t="b">
            <v>0</v>
          </cell>
          <cell r="DN987" t="b">
            <v>0</v>
          </cell>
          <cell r="DP987" t="b">
            <v>0</v>
          </cell>
          <cell r="DV987">
            <v>0</v>
          </cell>
          <cell r="DX987">
            <v>0</v>
          </cell>
          <cell r="DZ987">
            <v>0</v>
          </cell>
          <cell r="EB987">
            <v>0</v>
          </cell>
          <cell r="ED987">
            <v>0</v>
          </cell>
          <cell r="EF987">
            <v>0</v>
          </cell>
          <cell r="EJ987">
            <v>0</v>
          </cell>
          <cell r="EL987">
            <v>0</v>
          </cell>
          <cell r="EN987">
            <v>0</v>
          </cell>
          <cell r="EP987">
            <v>0</v>
          </cell>
          <cell r="ER987">
            <v>0</v>
          </cell>
          <cell r="ET987">
            <v>0</v>
          </cell>
          <cell r="EX987">
            <v>0</v>
          </cell>
          <cell r="EZ987">
            <v>0</v>
          </cell>
          <cell r="FD987">
            <v>0</v>
          </cell>
          <cell r="FF987">
            <v>0</v>
          </cell>
        </row>
        <row r="988">
          <cell r="A988" t="str">
            <v>Elkedler_DKW0-5_2013</v>
          </cell>
          <cell r="B988" t="str">
            <v>DK-West</v>
          </cell>
          <cell r="G988">
            <v>-51.5</v>
          </cell>
          <cell r="H988">
            <v>51.5</v>
          </cell>
          <cell r="AK988">
            <v>-51.5</v>
          </cell>
          <cell r="AL988">
            <v>0</v>
          </cell>
          <cell r="AN988">
            <v>0</v>
          </cell>
          <cell r="AO988">
            <v>0</v>
          </cell>
          <cell r="AP988">
            <v>0</v>
          </cell>
          <cell r="AQ988">
            <v>0</v>
          </cell>
          <cell r="BG988" t="b">
            <v>0</v>
          </cell>
          <cell r="BO988" t="b">
            <v>0</v>
          </cell>
          <cell r="CA988" t="b">
            <v>0</v>
          </cell>
          <cell r="CB988" t="b">
            <v>0</v>
          </cell>
          <cell r="CD988" t="b">
            <v>0</v>
          </cell>
          <cell r="CE988" t="b">
            <v>0</v>
          </cell>
          <cell r="CG988" t="b">
            <v>0</v>
          </cell>
          <cell r="CH988" t="b">
            <v>0</v>
          </cell>
          <cell r="CP988">
            <v>0</v>
          </cell>
          <cell r="CT988" t="b">
            <v>0</v>
          </cell>
          <cell r="CV988" t="b">
            <v>0</v>
          </cell>
          <cell r="CX988" t="b">
            <v>0</v>
          </cell>
          <cell r="CZ988" t="b">
            <v>0</v>
          </cell>
          <cell r="DB988" t="b">
            <v>0</v>
          </cell>
          <cell r="DD988" t="b">
            <v>0</v>
          </cell>
          <cell r="DF988" t="b">
            <v>0</v>
          </cell>
          <cell r="DH988" t="b">
            <v>0</v>
          </cell>
          <cell r="DJ988" t="b">
            <v>0</v>
          </cell>
          <cell r="DL988" t="b">
            <v>0</v>
          </cell>
          <cell r="DN988" t="b">
            <v>0</v>
          </cell>
          <cell r="DP988" t="b">
            <v>0</v>
          </cell>
          <cell r="DV988">
            <v>0</v>
          </cell>
          <cell r="DX988">
            <v>0</v>
          </cell>
          <cell r="DZ988">
            <v>0</v>
          </cell>
          <cell r="EB988">
            <v>0</v>
          </cell>
          <cell r="ED988">
            <v>0</v>
          </cell>
          <cell r="EF988">
            <v>0</v>
          </cell>
          <cell r="EJ988">
            <v>0</v>
          </cell>
          <cell r="EL988">
            <v>0</v>
          </cell>
          <cell r="EN988">
            <v>0</v>
          </cell>
          <cell r="EP988">
            <v>0</v>
          </cell>
          <cell r="ER988">
            <v>0</v>
          </cell>
          <cell r="ET988">
            <v>0</v>
          </cell>
          <cell r="EX988">
            <v>0</v>
          </cell>
          <cell r="EZ988">
            <v>0</v>
          </cell>
          <cell r="FD988">
            <v>0</v>
          </cell>
          <cell r="FF988">
            <v>0</v>
          </cell>
        </row>
        <row r="989">
          <cell r="A989" t="str">
            <v>Elkedler_DKW0-5_2014</v>
          </cell>
          <cell r="B989" t="str">
            <v>DK-West</v>
          </cell>
          <cell r="G989">
            <v>-3.5</v>
          </cell>
          <cell r="H989">
            <v>3.5</v>
          </cell>
          <cell r="AK989">
            <v>-3.5</v>
          </cell>
          <cell r="AL989">
            <v>0</v>
          </cell>
          <cell r="AN989">
            <v>0</v>
          </cell>
          <cell r="AO989">
            <v>0</v>
          </cell>
          <cell r="AP989">
            <v>0</v>
          </cell>
          <cell r="AQ989">
            <v>0</v>
          </cell>
          <cell r="BG989" t="b">
            <v>0</v>
          </cell>
          <cell r="BO989" t="b">
            <v>0</v>
          </cell>
          <cell r="CA989" t="b">
            <v>0</v>
          </cell>
          <cell r="CB989" t="b">
            <v>0</v>
          </cell>
          <cell r="CD989" t="b">
            <v>0</v>
          </cell>
          <cell r="CE989" t="b">
            <v>0</v>
          </cell>
          <cell r="CG989" t="b">
            <v>0</v>
          </cell>
          <cell r="CH989" t="b">
            <v>0</v>
          </cell>
          <cell r="CP989">
            <v>0</v>
          </cell>
          <cell r="CT989" t="b">
            <v>0</v>
          </cell>
          <cell r="CV989" t="b">
            <v>0</v>
          </cell>
          <cell r="CX989" t="b">
            <v>0</v>
          </cell>
          <cell r="CZ989" t="b">
            <v>0</v>
          </cell>
          <cell r="DB989" t="b">
            <v>0</v>
          </cell>
          <cell r="DD989" t="b">
            <v>0</v>
          </cell>
          <cell r="DF989" t="b">
            <v>0</v>
          </cell>
          <cell r="DH989" t="b">
            <v>0</v>
          </cell>
          <cell r="DJ989" t="b">
            <v>0</v>
          </cell>
          <cell r="DL989" t="b">
            <v>0</v>
          </cell>
          <cell r="DN989" t="b">
            <v>0</v>
          </cell>
          <cell r="DP989" t="b">
            <v>0</v>
          </cell>
          <cell r="DV989">
            <v>0</v>
          </cell>
          <cell r="DX989">
            <v>0</v>
          </cell>
          <cell r="DZ989">
            <v>0</v>
          </cell>
          <cell r="EB989">
            <v>0</v>
          </cell>
          <cell r="ED989">
            <v>0</v>
          </cell>
          <cell r="EF989">
            <v>0</v>
          </cell>
          <cell r="EJ989">
            <v>0</v>
          </cell>
          <cell r="EL989">
            <v>0</v>
          </cell>
          <cell r="EN989">
            <v>0</v>
          </cell>
          <cell r="EP989">
            <v>0</v>
          </cell>
          <cell r="ER989">
            <v>0</v>
          </cell>
          <cell r="ET989">
            <v>0</v>
          </cell>
          <cell r="EX989">
            <v>0</v>
          </cell>
          <cell r="EZ989">
            <v>0</v>
          </cell>
          <cell r="FD989">
            <v>0</v>
          </cell>
          <cell r="FF989">
            <v>0</v>
          </cell>
        </row>
        <row r="990">
          <cell r="A990" t="str">
            <v>Elkedler_DKW0-5_2015</v>
          </cell>
          <cell r="B990" t="str">
            <v>DK-West</v>
          </cell>
          <cell r="G990">
            <v>-3.5</v>
          </cell>
          <cell r="H990">
            <v>3.5</v>
          </cell>
          <cell r="AK990">
            <v>-3.5</v>
          </cell>
          <cell r="AL990">
            <v>0</v>
          </cell>
          <cell r="AN990">
            <v>0</v>
          </cell>
          <cell r="AO990">
            <v>0</v>
          </cell>
          <cell r="AP990">
            <v>0</v>
          </cell>
          <cell r="AQ990">
            <v>0</v>
          </cell>
          <cell r="BG990" t="b">
            <v>0</v>
          </cell>
          <cell r="BO990" t="b">
            <v>0</v>
          </cell>
          <cell r="CA990" t="b">
            <v>0</v>
          </cell>
          <cell r="CB990" t="b">
            <v>0</v>
          </cell>
          <cell r="CD990" t="b">
            <v>0</v>
          </cell>
          <cell r="CE990" t="b">
            <v>0</v>
          </cell>
          <cell r="CG990" t="b">
            <v>0</v>
          </cell>
          <cell r="CH990" t="b">
            <v>0</v>
          </cell>
          <cell r="CP990">
            <v>0</v>
          </cell>
          <cell r="CT990" t="b">
            <v>0</v>
          </cell>
          <cell r="CV990" t="b">
            <v>0</v>
          </cell>
          <cell r="CX990" t="b">
            <v>0</v>
          </cell>
          <cell r="CZ990" t="b">
            <v>0</v>
          </cell>
          <cell r="DB990" t="b">
            <v>0</v>
          </cell>
          <cell r="DD990" t="b">
            <v>0</v>
          </cell>
          <cell r="DF990" t="b">
            <v>0</v>
          </cell>
          <cell r="DH990" t="b">
            <v>0</v>
          </cell>
          <cell r="DJ990" t="b">
            <v>0</v>
          </cell>
          <cell r="DL990" t="b">
            <v>0</v>
          </cell>
          <cell r="DN990" t="b">
            <v>0</v>
          </cell>
          <cell r="DP990" t="b">
            <v>0</v>
          </cell>
          <cell r="DV990">
            <v>0</v>
          </cell>
          <cell r="DX990">
            <v>0</v>
          </cell>
          <cell r="DZ990">
            <v>0</v>
          </cell>
          <cell r="EB990">
            <v>0</v>
          </cell>
          <cell r="ED990">
            <v>0</v>
          </cell>
          <cell r="EF990">
            <v>0</v>
          </cell>
          <cell r="EJ990">
            <v>0</v>
          </cell>
          <cell r="EL990">
            <v>0</v>
          </cell>
          <cell r="EN990">
            <v>0</v>
          </cell>
          <cell r="EP990">
            <v>0</v>
          </cell>
          <cell r="ER990">
            <v>0</v>
          </cell>
          <cell r="ET990">
            <v>0</v>
          </cell>
          <cell r="EX990">
            <v>0</v>
          </cell>
          <cell r="EZ990">
            <v>0</v>
          </cell>
          <cell r="FD990">
            <v>0</v>
          </cell>
          <cell r="FF990">
            <v>0</v>
          </cell>
        </row>
        <row r="991">
          <cell r="A991" t="str">
            <v>Elkedler_DKW0-5_2016</v>
          </cell>
          <cell r="B991" t="str">
            <v>DK-West</v>
          </cell>
          <cell r="G991">
            <v>-3.5</v>
          </cell>
          <cell r="H991">
            <v>3.5</v>
          </cell>
          <cell r="AK991">
            <v>-3.5</v>
          </cell>
          <cell r="AL991">
            <v>0</v>
          </cell>
          <cell r="AN991">
            <v>0</v>
          </cell>
          <cell r="AO991">
            <v>0</v>
          </cell>
          <cell r="AP991">
            <v>0</v>
          </cell>
          <cell r="AQ991">
            <v>0</v>
          </cell>
          <cell r="BG991" t="b">
            <v>0</v>
          </cell>
          <cell r="BO991" t="b">
            <v>0</v>
          </cell>
          <cell r="CA991" t="b">
            <v>0</v>
          </cell>
          <cell r="CB991" t="b">
            <v>0</v>
          </cell>
          <cell r="CD991" t="b">
            <v>0</v>
          </cell>
          <cell r="CE991" t="b">
            <v>0</v>
          </cell>
          <cell r="CG991" t="b">
            <v>0</v>
          </cell>
          <cell r="CH991" t="b">
            <v>0</v>
          </cell>
          <cell r="CP991">
            <v>0</v>
          </cell>
          <cell r="CT991" t="b">
            <v>0</v>
          </cell>
          <cell r="CV991" t="b">
            <v>0</v>
          </cell>
          <cell r="CX991" t="b">
            <v>0</v>
          </cell>
          <cell r="CZ991" t="b">
            <v>0</v>
          </cell>
          <cell r="DB991" t="b">
            <v>0</v>
          </cell>
          <cell r="DD991" t="b">
            <v>0</v>
          </cell>
          <cell r="DF991" t="b">
            <v>0</v>
          </cell>
          <cell r="DH991" t="b">
            <v>0</v>
          </cell>
          <cell r="DJ991" t="b">
            <v>0</v>
          </cell>
          <cell r="DL991" t="b">
            <v>0</v>
          </cell>
          <cell r="DN991" t="b">
            <v>0</v>
          </cell>
          <cell r="DP991" t="b">
            <v>0</v>
          </cell>
          <cell r="DV991">
            <v>0</v>
          </cell>
          <cell r="DX991">
            <v>0</v>
          </cell>
          <cell r="DZ991">
            <v>0</v>
          </cell>
          <cell r="EB991">
            <v>0</v>
          </cell>
          <cell r="ED991">
            <v>0</v>
          </cell>
          <cell r="EF991">
            <v>0</v>
          </cell>
          <cell r="EJ991">
            <v>0</v>
          </cell>
          <cell r="EL991">
            <v>0</v>
          </cell>
          <cell r="EN991">
            <v>0</v>
          </cell>
          <cell r="EP991">
            <v>0</v>
          </cell>
          <cell r="ER991">
            <v>0</v>
          </cell>
          <cell r="ET991">
            <v>0</v>
          </cell>
          <cell r="EX991">
            <v>0</v>
          </cell>
          <cell r="EZ991">
            <v>0</v>
          </cell>
          <cell r="FD991">
            <v>0</v>
          </cell>
          <cell r="FF991">
            <v>0</v>
          </cell>
        </row>
        <row r="992">
          <cell r="A992" t="str">
            <v>Elkedler_DKW0-5_2017</v>
          </cell>
          <cell r="B992" t="str">
            <v>DK-West</v>
          </cell>
          <cell r="G992">
            <v>-3.5</v>
          </cell>
          <cell r="H992">
            <v>3.5</v>
          </cell>
          <cell r="AK992">
            <v>-3.5</v>
          </cell>
          <cell r="AL992">
            <v>0</v>
          </cell>
          <cell r="AN992">
            <v>0</v>
          </cell>
          <cell r="AO992">
            <v>0</v>
          </cell>
          <cell r="AP992">
            <v>0</v>
          </cell>
          <cell r="AQ992">
            <v>0</v>
          </cell>
          <cell r="BG992" t="b">
            <v>0</v>
          </cell>
          <cell r="BO992" t="b">
            <v>0</v>
          </cell>
          <cell r="CA992" t="b">
            <v>0</v>
          </cell>
          <cell r="CB992" t="b">
            <v>0</v>
          </cell>
          <cell r="CD992" t="b">
            <v>0</v>
          </cell>
          <cell r="CE992" t="b">
            <v>0</v>
          </cell>
          <cell r="CG992" t="b">
            <v>0</v>
          </cell>
          <cell r="CH992" t="b">
            <v>0</v>
          </cell>
          <cell r="CP992">
            <v>0</v>
          </cell>
          <cell r="CT992" t="b">
            <v>0</v>
          </cell>
          <cell r="CV992" t="b">
            <v>0</v>
          </cell>
          <cell r="CX992" t="b">
            <v>0</v>
          </cell>
          <cell r="CZ992" t="b">
            <v>0</v>
          </cell>
          <cell r="DB992" t="b">
            <v>0</v>
          </cell>
          <cell r="DD992" t="b">
            <v>0</v>
          </cell>
          <cell r="DF992" t="b">
            <v>0</v>
          </cell>
          <cell r="DH992" t="b">
            <v>0</v>
          </cell>
          <cell r="DJ992" t="b">
            <v>0</v>
          </cell>
          <cell r="DL992" t="b">
            <v>0</v>
          </cell>
          <cell r="DN992" t="b">
            <v>0</v>
          </cell>
          <cell r="DP992" t="b">
            <v>0</v>
          </cell>
          <cell r="DV992">
            <v>0</v>
          </cell>
          <cell r="DX992">
            <v>0</v>
          </cell>
          <cell r="DZ992">
            <v>0</v>
          </cell>
          <cell r="EB992">
            <v>0</v>
          </cell>
          <cell r="ED992">
            <v>0</v>
          </cell>
          <cell r="EF992">
            <v>0</v>
          </cell>
          <cell r="EJ992">
            <v>0</v>
          </cell>
          <cell r="EL992">
            <v>0</v>
          </cell>
          <cell r="EN992">
            <v>0</v>
          </cell>
          <cell r="EP992">
            <v>0</v>
          </cell>
          <cell r="ER992">
            <v>0</v>
          </cell>
          <cell r="ET992">
            <v>0</v>
          </cell>
          <cell r="EX992">
            <v>0</v>
          </cell>
          <cell r="EZ992">
            <v>0</v>
          </cell>
          <cell r="FD992">
            <v>0</v>
          </cell>
          <cell r="FF992">
            <v>0</v>
          </cell>
        </row>
        <row r="993">
          <cell r="A993" t="str">
            <v>Elkedler_DKW0-5_2018</v>
          </cell>
          <cell r="B993" t="str">
            <v>DK-West</v>
          </cell>
          <cell r="G993">
            <v>-3.5</v>
          </cell>
          <cell r="H993">
            <v>3.5</v>
          </cell>
          <cell r="AK993">
            <v>-3.5</v>
          </cell>
          <cell r="AL993">
            <v>0</v>
          </cell>
          <cell r="AN993">
            <v>0</v>
          </cell>
          <cell r="AO993">
            <v>0</v>
          </cell>
          <cell r="AP993">
            <v>0</v>
          </cell>
          <cell r="AQ993">
            <v>0</v>
          </cell>
          <cell r="BG993" t="b">
            <v>0</v>
          </cell>
          <cell r="BO993" t="b">
            <v>0</v>
          </cell>
          <cell r="CA993" t="b">
            <v>0</v>
          </cell>
          <cell r="CB993" t="b">
            <v>0</v>
          </cell>
          <cell r="CD993" t="b">
            <v>0</v>
          </cell>
          <cell r="CE993" t="b">
            <v>0</v>
          </cell>
          <cell r="CG993" t="b">
            <v>0</v>
          </cell>
          <cell r="CH993" t="b">
            <v>0</v>
          </cell>
          <cell r="CP993">
            <v>0</v>
          </cell>
          <cell r="CT993" t="b">
            <v>0</v>
          </cell>
          <cell r="CV993" t="b">
            <v>0</v>
          </cell>
          <cell r="CX993" t="b">
            <v>0</v>
          </cell>
          <cell r="CZ993" t="b">
            <v>0</v>
          </cell>
          <cell r="DB993" t="b">
            <v>0</v>
          </cell>
          <cell r="DD993" t="b">
            <v>0</v>
          </cell>
          <cell r="DF993" t="b">
            <v>0</v>
          </cell>
          <cell r="DH993" t="b">
            <v>0</v>
          </cell>
          <cell r="DJ993" t="b">
            <v>0</v>
          </cell>
          <cell r="DL993" t="b">
            <v>0</v>
          </cell>
          <cell r="DN993" t="b">
            <v>0</v>
          </cell>
          <cell r="DP993" t="b">
            <v>0</v>
          </cell>
          <cell r="DV993">
            <v>0</v>
          </cell>
          <cell r="DX993">
            <v>0</v>
          </cell>
          <cell r="DZ993">
            <v>0</v>
          </cell>
          <cell r="EB993">
            <v>0</v>
          </cell>
          <cell r="ED993">
            <v>0</v>
          </cell>
          <cell r="EF993">
            <v>0</v>
          </cell>
          <cell r="EJ993">
            <v>0</v>
          </cell>
          <cell r="EL993">
            <v>0</v>
          </cell>
          <cell r="EN993">
            <v>0</v>
          </cell>
          <cell r="EP993">
            <v>0</v>
          </cell>
          <cell r="ER993">
            <v>0</v>
          </cell>
          <cell r="ET993">
            <v>0</v>
          </cell>
          <cell r="EX993">
            <v>0</v>
          </cell>
          <cell r="EZ993">
            <v>0</v>
          </cell>
          <cell r="FD993">
            <v>0</v>
          </cell>
          <cell r="FF993">
            <v>0</v>
          </cell>
        </row>
        <row r="994">
          <cell r="A994" t="str">
            <v>Elkedler_DKW0-5_2019</v>
          </cell>
          <cell r="B994" t="str">
            <v>DK-West</v>
          </cell>
          <cell r="G994">
            <v>-3.5</v>
          </cell>
          <cell r="H994">
            <v>3.5</v>
          </cell>
          <cell r="AK994">
            <v>-3.5</v>
          </cell>
          <cell r="AL994">
            <v>0</v>
          </cell>
          <cell r="AN994">
            <v>0</v>
          </cell>
          <cell r="AO994">
            <v>0</v>
          </cell>
          <cell r="AP994">
            <v>0</v>
          </cell>
          <cell r="AQ994">
            <v>0</v>
          </cell>
          <cell r="BG994" t="b">
            <v>0</v>
          </cell>
          <cell r="BO994" t="b">
            <v>0</v>
          </cell>
          <cell r="CA994" t="b">
            <v>0</v>
          </cell>
          <cell r="CB994" t="b">
            <v>0</v>
          </cell>
          <cell r="CD994" t="b">
            <v>0</v>
          </cell>
          <cell r="CE994" t="b">
            <v>0</v>
          </cell>
          <cell r="CG994" t="b">
            <v>0</v>
          </cell>
          <cell r="CH994" t="b">
            <v>0</v>
          </cell>
          <cell r="CP994">
            <v>0</v>
          </cell>
          <cell r="CT994" t="b">
            <v>0</v>
          </cell>
          <cell r="CV994" t="b">
            <v>0</v>
          </cell>
          <cell r="CX994" t="b">
            <v>0</v>
          </cell>
          <cell r="CZ994" t="b">
            <v>0</v>
          </cell>
          <cell r="DB994" t="b">
            <v>0</v>
          </cell>
          <cell r="DD994" t="b">
            <v>0</v>
          </cell>
          <cell r="DF994" t="b">
            <v>0</v>
          </cell>
          <cell r="DH994" t="b">
            <v>0</v>
          </cell>
          <cell r="DJ994" t="b">
            <v>0</v>
          </cell>
          <cell r="DL994" t="b">
            <v>0</v>
          </cell>
          <cell r="DN994" t="b">
            <v>0</v>
          </cell>
          <cell r="DP994" t="b">
            <v>0</v>
          </cell>
          <cell r="DV994">
            <v>0</v>
          </cell>
          <cell r="DX994">
            <v>0</v>
          </cell>
          <cell r="DZ994">
            <v>0</v>
          </cell>
          <cell r="EB994">
            <v>0</v>
          </cell>
          <cell r="ED994">
            <v>0</v>
          </cell>
          <cell r="EF994">
            <v>0</v>
          </cell>
          <cell r="EJ994">
            <v>0</v>
          </cell>
          <cell r="EL994">
            <v>0</v>
          </cell>
          <cell r="EN994">
            <v>0</v>
          </cell>
          <cell r="EP994">
            <v>0</v>
          </cell>
          <cell r="ER994">
            <v>0</v>
          </cell>
          <cell r="ET994">
            <v>0</v>
          </cell>
          <cell r="EX994">
            <v>0</v>
          </cell>
          <cell r="EZ994">
            <v>0</v>
          </cell>
          <cell r="FD994">
            <v>0</v>
          </cell>
          <cell r="FF994">
            <v>0</v>
          </cell>
        </row>
        <row r="995">
          <cell r="A995" t="str">
            <v>Elkedler_DKW0-5_2020</v>
          </cell>
          <cell r="B995" t="str">
            <v>DK-West</v>
          </cell>
          <cell r="G995">
            <v>-3.5</v>
          </cell>
          <cell r="H995">
            <v>3.5</v>
          </cell>
          <cell r="AK995">
            <v>-3.5</v>
          </cell>
          <cell r="AL995">
            <v>0</v>
          </cell>
          <cell r="AN995">
            <v>0</v>
          </cell>
          <cell r="AO995">
            <v>0</v>
          </cell>
          <cell r="AP995">
            <v>0</v>
          </cell>
          <cell r="AQ995">
            <v>0</v>
          </cell>
          <cell r="BG995" t="b">
            <v>0</v>
          </cell>
          <cell r="BO995" t="b">
            <v>0</v>
          </cell>
          <cell r="CA995" t="b">
            <v>0</v>
          </cell>
          <cell r="CB995" t="b">
            <v>0</v>
          </cell>
          <cell r="CD995" t="b">
            <v>0</v>
          </cell>
          <cell r="CE995" t="b">
            <v>0</v>
          </cell>
          <cell r="CG995" t="b">
            <v>0</v>
          </cell>
          <cell r="CH995" t="b">
            <v>0</v>
          </cell>
          <cell r="CP995">
            <v>0</v>
          </cell>
          <cell r="CT995" t="b">
            <v>0</v>
          </cell>
          <cell r="CV995" t="b">
            <v>0</v>
          </cell>
          <cell r="CX995" t="b">
            <v>0</v>
          </cell>
          <cell r="CZ995" t="b">
            <v>0</v>
          </cell>
          <cell r="DB995" t="b">
            <v>0</v>
          </cell>
          <cell r="DD995" t="b">
            <v>0</v>
          </cell>
          <cell r="DF995" t="b">
            <v>0</v>
          </cell>
          <cell r="DH995" t="b">
            <v>0</v>
          </cell>
          <cell r="DJ995" t="b">
            <v>0</v>
          </cell>
          <cell r="DL995" t="b">
            <v>0</v>
          </cell>
          <cell r="DN995" t="b">
            <v>0</v>
          </cell>
          <cell r="DP995" t="b">
            <v>0</v>
          </cell>
          <cell r="DV995">
            <v>0</v>
          </cell>
          <cell r="DX995">
            <v>0</v>
          </cell>
          <cell r="DZ995">
            <v>0</v>
          </cell>
          <cell r="EB995">
            <v>0</v>
          </cell>
          <cell r="ED995">
            <v>0</v>
          </cell>
          <cell r="EF995">
            <v>0</v>
          </cell>
          <cell r="EJ995">
            <v>0</v>
          </cell>
          <cell r="EL995">
            <v>0</v>
          </cell>
          <cell r="EN995">
            <v>0</v>
          </cell>
          <cell r="EP995">
            <v>0</v>
          </cell>
          <cell r="ER995">
            <v>0</v>
          </cell>
          <cell r="ET995">
            <v>0</v>
          </cell>
          <cell r="EX995">
            <v>0</v>
          </cell>
          <cell r="EZ995">
            <v>0</v>
          </cell>
          <cell r="FD995">
            <v>0</v>
          </cell>
          <cell r="FF995">
            <v>0</v>
          </cell>
        </row>
        <row r="996">
          <cell r="A996" t="str">
            <v>VarmelagerDKW0-5</v>
          </cell>
          <cell r="B996" t="str">
            <v>DK-West</v>
          </cell>
          <cell r="G996">
            <v>0</v>
          </cell>
          <cell r="H996">
            <v>450</v>
          </cell>
          <cell r="AK996">
            <v>0</v>
          </cell>
          <cell r="AL996">
            <v>0</v>
          </cell>
          <cell r="AN996">
            <v>0</v>
          </cell>
          <cell r="AO996">
            <v>0</v>
          </cell>
          <cell r="AP996">
            <v>0</v>
          </cell>
          <cell r="AQ996">
            <v>0</v>
          </cell>
          <cell r="BG996" t="b">
            <v>0</v>
          </cell>
          <cell r="BO996" t="b">
            <v>0</v>
          </cell>
          <cell r="CA996" t="b">
            <v>0</v>
          </cell>
          <cell r="CB996" t="b">
            <v>0</v>
          </cell>
          <cell r="CD996" t="b">
            <v>0</v>
          </cell>
          <cell r="CE996" t="b">
            <v>0</v>
          </cell>
          <cell r="CG996" t="b">
            <v>0</v>
          </cell>
          <cell r="CH996" t="b">
            <v>0</v>
          </cell>
          <cell r="CP996">
            <v>0</v>
          </cell>
          <cell r="CT996" t="b">
            <v>0</v>
          </cell>
          <cell r="CV996" t="b">
            <v>0</v>
          </cell>
          <cell r="CX996" t="b">
            <v>0</v>
          </cell>
          <cell r="CZ996" t="b">
            <v>0</v>
          </cell>
          <cell r="DB996" t="b">
            <v>0</v>
          </cell>
          <cell r="DD996" t="b">
            <v>0</v>
          </cell>
          <cell r="DF996" t="b">
            <v>0</v>
          </cell>
          <cell r="DH996" t="b">
            <v>0</v>
          </cell>
          <cell r="DJ996" t="b">
            <v>0</v>
          </cell>
          <cell r="DL996" t="b">
            <v>0</v>
          </cell>
          <cell r="DN996" t="b">
            <v>0</v>
          </cell>
          <cell r="DP996" t="b">
            <v>0</v>
          </cell>
          <cell r="DV996">
            <v>0</v>
          </cell>
          <cell r="DX996">
            <v>0</v>
          </cell>
          <cell r="DZ996">
            <v>0</v>
          </cell>
          <cell r="EB996">
            <v>0</v>
          </cell>
          <cell r="ED996">
            <v>0</v>
          </cell>
          <cell r="EF996">
            <v>0</v>
          </cell>
          <cell r="EJ996">
            <v>0</v>
          </cell>
          <cell r="EL996">
            <v>0</v>
          </cell>
          <cell r="EN996">
            <v>0</v>
          </cell>
          <cell r="EP996">
            <v>0</v>
          </cell>
          <cell r="ER996">
            <v>0</v>
          </cell>
          <cell r="ET996">
            <v>0</v>
          </cell>
          <cell r="EX996">
            <v>0</v>
          </cell>
          <cell r="EZ996">
            <v>0</v>
          </cell>
          <cell r="FD996">
            <v>0</v>
          </cell>
          <cell r="FF996">
            <v>0</v>
          </cell>
        </row>
        <row r="997">
          <cell r="A997" t="str">
            <v>Solvarme_DKW0</v>
          </cell>
          <cell r="B997" t="str">
            <v>DK-West</v>
          </cell>
          <cell r="G997">
            <v>0</v>
          </cell>
          <cell r="H997">
            <v>5</v>
          </cell>
          <cell r="N997">
            <v>3.0555555555555554</v>
          </cell>
          <cell r="AK997">
            <v>0</v>
          </cell>
          <cell r="AL997">
            <v>5</v>
          </cell>
          <cell r="AN997">
            <v>0</v>
          </cell>
          <cell r="AO997">
            <v>0</v>
          </cell>
          <cell r="AP997">
            <v>50</v>
          </cell>
          <cell r="AQ997">
            <v>0</v>
          </cell>
          <cell r="BG997" t="b">
            <v>1</v>
          </cell>
          <cell r="BO997" t="b">
            <v>1</v>
          </cell>
          <cell r="CA997" t="b">
            <v>0</v>
          </cell>
          <cell r="CB997" t="b">
            <v>1</v>
          </cell>
          <cell r="CD997" t="b">
            <v>0</v>
          </cell>
          <cell r="CE997" t="b">
            <v>0</v>
          </cell>
          <cell r="CG997" t="b">
            <v>0</v>
          </cell>
          <cell r="CH997" t="b">
            <v>0</v>
          </cell>
          <cell r="CP997" t="str">
            <v>EHSOLSOL</v>
          </cell>
          <cell r="CT997" t="b">
            <v>0</v>
          </cell>
          <cell r="CV997" t="b">
            <v>0</v>
          </cell>
          <cell r="CX997" t="b">
            <v>0</v>
          </cell>
          <cell r="CZ997" t="b">
            <v>0</v>
          </cell>
          <cell r="DB997" t="b">
            <v>0</v>
          </cell>
          <cell r="DD997" t="b">
            <v>0</v>
          </cell>
          <cell r="DF997" t="b">
            <v>0</v>
          </cell>
          <cell r="DH997" t="b">
            <v>0</v>
          </cell>
          <cell r="DJ997" t="b">
            <v>0</v>
          </cell>
          <cell r="DL997" t="b">
            <v>0</v>
          </cell>
          <cell r="DN997" t="b">
            <v>0</v>
          </cell>
          <cell r="DP997" t="b">
            <v>0</v>
          </cell>
          <cell r="DV997">
            <v>0</v>
          </cell>
          <cell r="DX997">
            <v>0</v>
          </cell>
          <cell r="DZ997">
            <v>0</v>
          </cell>
          <cell r="EB997">
            <v>0</v>
          </cell>
          <cell r="ED997">
            <v>0</v>
          </cell>
          <cell r="EF997">
            <v>0</v>
          </cell>
          <cell r="EJ997">
            <v>5</v>
          </cell>
          <cell r="EL997">
            <v>5</v>
          </cell>
          <cell r="EN997">
            <v>5</v>
          </cell>
          <cell r="EP997">
            <v>5</v>
          </cell>
          <cell r="ER997">
            <v>0</v>
          </cell>
          <cell r="ET997">
            <v>0</v>
          </cell>
          <cell r="EX997">
            <v>0</v>
          </cell>
          <cell r="EZ997">
            <v>0</v>
          </cell>
          <cell r="FD997">
            <v>0</v>
          </cell>
          <cell r="FF997">
            <v>0</v>
          </cell>
        </row>
        <row r="998">
          <cell r="A998" t="str">
            <v>Solvarme_DKW0</v>
          </cell>
          <cell r="B998" t="str">
            <v>DK-West</v>
          </cell>
          <cell r="G998">
            <v>0</v>
          </cell>
          <cell r="H998">
            <v>5</v>
          </cell>
          <cell r="N998">
            <v>3.6555555555555554</v>
          </cell>
          <cell r="AK998">
            <v>0</v>
          </cell>
          <cell r="AL998">
            <v>5</v>
          </cell>
          <cell r="AN998">
            <v>0</v>
          </cell>
          <cell r="AO998">
            <v>0</v>
          </cell>
          <cell r="AP998">
            <v>50</v>
          </cell>
          <cell r="AQ998">
            <v>0</v>
          </cell>
          <cell r="BG998" t="b">
            <v>1</v>
          </cell>
          <cell r="BO998" t="b">
            <v>0</v>
          </cell>
          <cell r="CA998" t="b">
            <v>0</v>
          </cell>
          <cell r="CB998" t="b">
            <v>0</v>
          </cell>
          <cell r="CD998" t="b">
            <v>0</v>
          </cell>
          <cell r="CE998" t="b">
            <v>1</v>
          </cell>
          <cell r="CG998" t="b">
            <v>0</v>
          </cell>
          <cell r="CH998" t="b">
            <v>0</v>
          </cell>
          <cell r="CP998" t="str">
            <v>EHSOLSOL</v>
          </cell>
          <cell r="CT998" t="b">
            <v>0</v>
          </cell>
          <cell r="CV998" t="b">
            <v>0</v>
          </cell>
          <cell r="CX998" t="b">
            <v>0</v>
          </cell>
          <cell r="CZ998" t="b">
            <v>0</v>
          </cell>
          <cell r="DB998" t="b">
            <v>0</v>
          </cell>
          <cell r="DD998" t="b">
            <v>0</v>
          </cell>
          <cell r="DF998" t="b">
            <v>1</v>
          </cell>
          <cell r="DH998" t="b">
            <v>0</v>
          </cell>
          <cell r="DJ998" t="b">
            <v>0</v>
          </cell>
          <cell r="DL998" t="b">
            <v>0</v>
          </cell>
          <cell r="DN998" t="b">
            <v>0</v>
          </cell>
          <cell r="DP998" t="b">
            <v>0</v>
          </cell>
          <cell r="DV998">
            <v>0</v>
          </cell>
          <cell r="DX998">
            <v>0</v>
          </cell>
          <cell r="DZ998">
            <v>0</v>
          </cell>
          <cell r="EB998">
            <v>0</v>
          </cell>
          <cell r="ED998">
            <v>0</v>
          </cell>
          <cell r="EF998">
            <v>0</v>
          </cell>
          <cell r="EJ998">
            <v>0</v>
          </cell>
          <cell r="EL998">
            <v>0</v>
          </cell>
          <cell r="EN998">
            <v>0</v>
          </cell>
          <cell r="EP998">
            <v>0</v>
          </cell>
          <cell r="ER998">
            <v>0</v>
          </cell>
          <cell r="ET998">
            <v>0</v>
          </cell>
          <cell r="EX998">
            <v>0</v>
          </cell>
          <cell r="EZ998">
            <v>5</v>
          </cell>
          <cell r="FD998">
            <v>0</v>
          </cell>
          <cell r="FF998">
            <v>0</v>
          </cell>
        </row>
        <row r="999">
          <cell r="A999" t="str">
            <v>Solvarme_DKW0</v>
          </cell>
          <cell r="B999" t="str">
            <v>DK-West</v>
          </cell>
          <cell r="G999">
            <v>0</v>
          </cell>
          <cell r="H999">
            <v>5</v>
          </cell>
          <cell r="N999">
            <v>4.2555555555555555</v>
          </cell>
          <cell r="AK999">
            <v>0</v>
          </cell>
          <cell r="AL999">
            <v>5</v>
          </cell>
          <cell r="AN999">
            <v>0</v>
          </cell>
          <cell r="AO999">
            <v>0</v>
          </cell>
          <cell r="AP999">
            <v>50</v>
          </cell>
          <cell r="AQ999">
            <v>0</v>
          </cell>
          <cell r="BG999" t="b">
            <v>1</v>
          </cell>
          <cell r="BO999" t="b">
            <v>0</v>
          </cell>
          <cell r="CA999" t="b">
            <v>0</v>
          </cell>
          <cell r="CB999" t="b">
            <v>0</v>
          </cell>
          <cell r="CD999" t="b">
            <v>0</v>
          </cell>
          <cell r="CE999" t="b">
            <v>0</v>
          </cell>
          <cell r="CG999" t="b">
            <v>0</v>
          </cell>
          <cell r="CH999" t="b">
            <v>1</v>
          </cell>
          <cell r="CP999" t="str">
            <v>EHSOLSOL</v>
          </cell>
          <cell r="CT999" t="b">
            <v>0</v>
          </cell>
          <cell r="CV999" t="b">
            <v>0</v>
          </cell>
          <cell r="CX999" t="b">
            <v>0</v>
          </cell>
          <cell r="CZ999" t="b">
            <v>0</v>
          </cell>
          <cell r="DB999" t="b">
            <v>0</v>
          </cell>
          <cell r="DD999" t="b">
            <v>0</v>
          </cell>
          <cell r="DF999" t="b">
            <v>0</v>
          </cell>
          <cell r="DH999" t="b">
            <v>1</v>
          </cell>
          <cell r="DJ999" t="b">
            <v>0</v>
          </cell>
          <cell r="DL999" t="b">
            <v>0</v>
          </cell>
          <cell r="DN999" t="b">
            <v>0</v>
          </cell>
          <cell r="DP999" t="b">
            <v>0</v>
          </cell>
          <cell r="DV999">
            <v>0</v>
          </cell>
          <cell r="DX999">
            <v>0</v>
          </cell>
          <cell r="DZ999">
            <v>0</v>
          </cell>
          <cell r="EB999">
            <v>0</v>
          </cell>
          <cell r="ED999">
            <v>0</v>
          </cell>
          <cell r="EF999">
            <v>0</v>
          </cell>
          <cell r="EJ999">
            <v>0</v>
          </cell>
          <cell r="EL999">
            <v>0</v>
          </cell>
          <cell r="EN999">
            <v>0</v>
          </cell>
          <cell r="EP999">
            <v>0</v>
          </cell>
          <cell r="ER999">
            <v>0</v>
          </cell>
          <cell r="ET999">
            <v>0</v>
          </cell>
          <cell r="EX999">
            <v>0</v>
          </cell>
          <cell r="EZ999">
            <v>0</v>
          </cell>
          <cell r="FD999">
            <v>0</v>
          </cell>
          <cell r="FF999">
            <v>5</v>
          </cell>
        </row>
        <row r="1000">
          <cell r="A1000" t="str">
            <v>Solvarme_DKW0</v>
          </cell>
          <cell r="B1000" t="str">
            <v>DK-West</v>
          </cell>
          <cell r="G1000">
            <v>0</v>
          </cell>
          <cell r="H1000">
            <v>5</v>
          </cell>
          <cell r="N1000">
            <v>4.8555555555555552</v>
          </cell>
          <cell r="AK1000">
            <v>0</v>
          </cell>
          <cell r="AL1000">
            <v>5</v>
          </cell>
          <cell r="AN1000">
            <v>0</v>
          </cell>
          <cell r="AO1000">
            <v>0</v>
          </cell>
          <cell r="AP1000">
            <v>50</v>
          </cell>
          <cell r="AQ1000">
            <v>0</v>
          </cell>
          <cell r="BG1000" t="b">
            <v>1</v>
          </cell>
          <cell r="BO1000" t="b">
            <v>0</v>
          </cell>
          <cell r="CA1000" t="b">
            <v>0</v>
          </cell>
          <cell r="CB1000" t="b">
            <v>0</v>
          </cell>
          <cell r="CD1000" t="b">
            <v>0</v>
          </cell>
          <cell r="CE1000" t="b">
            <v>0</v>
          </cell>
          <cell r="CG1000" t="b">
            <v>0</v>
          </cell>
          <cell r="CH1000" t="b">
            <v>0</v>
          </cell>
          <cell r="CP1000" t="str">
            <v>EHSOLSOL</v>
          </cell>
          <cell r="CT1000" t="b">
            <v>0</v>
          </cell>
          <cell r="CV1000" t="b">
            <v>0</v>
          </cell>
          <cell r="CX1000" t="b">
            <v>0</v>
          </cell>
          <cell r="CZ1000" t="b">
            <v>0</v>
          </cell>
          <cell r="DB1000" t="b">
            <v>0</v>
          </cell>
          <cell r="DD1000" t="b">
            <v>0</v>
          </cell>
          <cell r="DF1000" t="b">
            <v>0</v>
          </cell>
          <cell r="DH1000" t="b">
            <v>0</v>
          </cell>
          <cell r="DJ1000" t="b">
            <v>1</v>
          </cell>
          <cell r="DL1000" t="b">
            <v>0</v>
          </cell>
          <cell r="DN1000" t="b">
            <v>0</v>
          </cell>
          <cell r="DP1000" t="b">
            <v>0</v>
          </cell>
          <cell r="DV1000">
            <v>0</v>
          </cell>
          <cell r="DX1000">
            <v>0</v>
          </cell>
          <cell r="DZ1000">
            <v>0</v>
          </cell>
          <cell r="EB1000">
            <v>0</v>
          </cell>
          <cell r="ED1000">
            <v>0</v>
          </cell>
          <cell r="EF1000">
            <v>0</v>
          </cell>
          <cell r="EJ1000">
            <v>0</v>
          </cell>
          <cell r="EL1000">
            <v>0</v>
          </cell>
          <cell r="EN1000">
            <v>0</v>
          </cell>
          <cell r="EP1000">
            <v>0</v>
          </cell>
          <cell r="ER1000">
            <v>0</v>
          </cell>
          <cell r="ET1000">
            <v>0</v>
          </cell>
          <cell r="EX1000">
            <v>0</v>
          </cell>
          <cell r="EZ1000">
            <v>0</v>
          </cell>
          <cell r="FD1000">
            <v>0</v>
          </cell>
          <cell r="FF1000">
            <v>0</v>
          </cell>
        </row>
        <row r="1001">
          <cell r="A1001" t="str">
            <v>Solvarme_DKW0</v>
          </cell>
          <cell r="B1001" t="str">
            <v>DK-West</v>
          </cell>
          <cell r="G1001">
            <v>0</v>
          </cell>
          <cell r="H1001">
            <v>5</v>
          </cell>
          <cell r="N1001">
            <v>5.4555555555555548</v>
          </cell>
          <cell r="AK1001">
            <v>0</v>
          </cell>
          <cell r="AL1001">
            <v>5</v>
          </cell>
          <cell r="AN1001">
            <v>0</v>
          </cell>
          <cell r="AO1001">
            <v>0</v>
          </cell>
          <cell r="AP1001">
            <v>50</v>
          </cell>
          <cell r="AQ1001">
            <v>0</v>
          </cell>
          <cell r="BG1001" t="b">
            <v>1</v>
          </cell>
          <cell r="BO1001" t="b">
            <v>0</v>
          </cell>
          <cell r="CA1001" t="b">
            <v>0</v>
          </cell>
          <cell r="CB1001" t="b">
            <v>0</v>
          </cell>
          <cell r="CD1001" t="b">
            <v>0</v>
          </cell>
          <cell r="CE1001" t="b">
            <v>0</v>
          </cell>
          <cell r="CG1001" t="b">
            <v>0</v>
          </cell>
          <cell r="CH1001" t="b">
            <v>0</v>
          </cell>
          <cell r="CP1001" t="str">
            <v>EHSOLSOL</v>
          </cell>
          <cell r="CT1001" t="b">
            <v>0</v>
          </cell>
          <cell r="CV1001" t="b">
            <v>0</v>
          </cell>
          <cell r="CX1001" t="b">
            <v>0</v>
          </cell>
          <cell r="CZ1001" t="b">
            <v>0</v>
          </cell>
          <cell r="DB1001" t="b">
            <v>0</v>
          </cell>
          <cell r="DD1001" t="b">
            <v>0</v>
          </cell>
          <cell r="DF1001" t="b">
            <v>0</v>
          </cell>
          <cell r="DH1001" t="b">
            <v>0</v>
          </cell>
          <cell r="DJ1001" t="b">
            <v>0</v>
          </cell>
          <cell r="DL1001" t="b">
            <v>1</v>
          </cell>
          <cell r="DN1001" t="b">
            <v>0</v>
          </cell>
          <cell r="DP1001" t="b">
            <v>0</v>
          </cell>
          <cell r="DV1001">
            <v>0</v>
          </cell>
          <cell r="DX1001">
            <v>0</v>
          </cell>
          <cell r="DZ1001">
            <v>0</v>
          </cell>
          <cell r="EB1001">
            <v>0</v>
          </cell>
          <cell r="ED1001">
            <v>0</v>
          </cell>
          <cell r="EF1001">
            <v>0</v>
          </cell>
          <cell r="EJ1001">
            <v>0</v>
          </cell>
          <cell r="EL1001">
            <v>0</v>
          </cell>
          <cell r="EN1001">
            <v>0</v>
          </cell>
          <cell r="EP1001">
            <v>0</v>
          </cell>
          <cell r="ER1001">
            <v>0</v>
          </cell>
          <cell r="ET1001">
            <v>0</v>
          </cell>
          <cell r="EX1001">
            <v>0</v>
          </cell>
          <cell r="EZ1001">
            <v>0</v>
          </cell>
          <cell r="FD1001">
            <v>0</v>
          </cell>
          <cell r="FF1001">
            <v>0</v>
          </cell>
        </row>
        <row r="1002">
          <cell r="A1002" t="str">
            <v>Kedler_DKW0_AF</v>
          </cell>
          <cell r="B1002" t="str">
            <v>DK-West</v>
          </cell>
          <cell r="G1002">
            <v>0</v>
          </cell>
          <cell r="H1002">
            <v>20</v>
          </cell>
          <cell r="AK1002">
            <v>0</v>
          </cell>
          <cell r="AL1002">
            <v>15.52</v>
          </cell>
          <cell r="AN1002">
            <v>0</v>
          </cell>
          <cell r="AO1002">
            <v>3.96</v>
          </cell>
          <cell r="AP1002">
            <v>0</v>
          </cell>
          <cell r="AQ1002">
            <v>1.4000000000000001</v>
          </cell>
          <cell r="BG1002" t="b">
            <v>1</v>
          </cell>
          <cell r="BO1002" t="b">
            <v>1</v>
          </cell>
          <cell r="CA1002" t="b">
            <v>0</v>
          </cell>
          <cell r="CB1002" t="b">
            <v>1</v>
          </cell>
          <cell r="CD1002" t="b">
            <v>0</v>
          </cell>
          <cell r="CE1002" t="b">
            <v>0</v>
          </cell>
          <cell r="CG1002" t="b">
            <v>0</v>
          </cell>
          <cell r="CH1002" t="b">
            <v>0</v>
          </cell>
          <cell r="CP1002" t="str">
            <v>EHWSTBOD</v>
          </cell>
          <cell r="CT1002" t="b">
            <v>0</v>
          </cell>
          <cell r="CV1002" t="b">
            <v>0</v>
          </cell>
          <cell r="CX1002" t="b">
            <v>0</v>
          </cell>
          <cell r="CZ1002" t="b">
            <v>0</v>
          </cell>
          <cell r="DB1002" t="b">
            <v>0</v>
          </cell>
          <cell r="DD1002" t="b">
            <v>0</v>
          </cell>
          <cell r="DF1002" t="b">
            <v>1</v>
          </cell>
          <cell r="DH1002" t="b">
            <v>1</v>
          </cell>
          <cell r="DJ1002" t="b">
            <v>1</v>
          </cell>
          <cell r="DL1002" t="b">
            <v>1</v>
          </cell>
          <cell r="DN1002" t="b">
            <v>0</v>
          </cell>
          <cell r="DP1002" t="b">
            <v>0</v>
          </cell>
          <cell r="DV1002">
            <v>0</v>
          </cell>
          <cell r="DX1002">
            <v>0</v>
          </cell>
          <cell r="DZ1002">
            <v>0</v>
          </cell>
          <cell r="EB1002">
            <v>0</v>
          </cell>
          <cell r="ED1002">
            <v>0</v>
          </cell>
          <cell r="EF1002">
            <v>0</v>
          </cell>
          <cell r="EJ1002">
            <v>20</v>
          </cell>
          <cell r="EL1002">
            <v>20</v>
          </cell>
          <cell r="EN1002">
            <v>20</v>
          </cell>
          <cell r="EP1002">
            <v>20</v>
          </cell>
          <cell r="ER1002">
            <v>0</v>
          </cell>
          <cell r="ET1002">
            <v>0</v>
          </cell>
          <cell r="EX1002">
            <v>0</v>
          </cell>
          <cell r="EZ1002">
            <v>0</v>
          </cell>
          <cell r="FD1002">
            <v>0</v>
          </cell>
          <cell r="FF1002">
            <v>0</v>
          </cell>
        </row>
        <row r="1003">
          <cell r="A1003" t="str">
            <v>Kedler_DKW0_BIO</v>
          </cell>
          <cell r="B1003" t="str">
            <v>DK-West</v>
          </cell>
          <cell r="G1003">
            <v>0</v>
          </cell>
          <cell r="H1003">
            <v>577</v>
          </cell>
          <cell r="AK1003">
            <v>0</v>
          </cell>
          <cell r="AL1003">
            <v>546.99599999999998</v>
          </cell>
          <cell r="AN1003">
            <v>0</v>
          </cell>
          <cell r="AO1003">
            <v>8.402274000000002</v>
          </cell>
          <cell r="AP1003">
            <v>15780.95</v>
          </cell>
          <cell r="AQ1003">
            <v>28.85</v>
          </cell>
          <cell r="BG1003" t="b">
            <v>1</v>
          </cell>
          <cell r="BO1003" t="b">
            <v>1</v>
          </cell>
          <cell r="CA1003" t="b">
            <v>0</v>
          </cell>
          <cell r="CB1003" t="b">
            <v>1</v>
          </cell>
          <cell r="CD1003" t="b">
            <v>0</v>
          </cell>
          <cell r="CE1003" t="b">
            <v>0</v>
          </cell>
          <cell r="CG1003" t="b">
            <v>0</v>
          </cell>
          <cell r="CH1003" t="b">
            <v>0</v>
          </cell>
          <cell r="CP1003" t="str">
            <v>EHWOOBOD</v>
          </cell>
          <cell r="CT1003" t="b">
            <v>0</v>
          </cell>
          <cell r="CV1003" t="b">
            <v>0</v>
          </cell>
          <cell r="CX1003" t="b">
            <v>0</v>
          </cell>
          <cell r="CZ1003" t="b">
            <v>0</v>
          </cell>
          <cell r="DB1003" t="b">
            <v>0</v>
          </cell>
          <cell r="DD1003" t="b">
            <v>0</v>
          </cell>
          <cell r="DF1003" t="b">
            <v>1</v>
          </cell>
          <cell r="DH1003" t="b">
            <v>1</v>
          </cell>
          <cell r="DJ1003" t="b">
            <v>1</v>
          </cell>
          <cell r="DL1003" t="b">
            <v>1</v>
          </cell>
          <cell r="DN1003" t="b">
            <v>0</v>
          </cell>
          <cell r="DP1003" t="b">
            <v>0</v>
          </cell>
          <cell r="DV1003">
            <v>0</v>
          </cell>
          <cell r="DX1003">
            <v>0</v>
          </cell>
          <cell r="DZ1003">
            <v>0</v>
          </cell>
          <cell r="EB1003">
            <v>0</v>
          </cell>
          <cell r="ED1003">
            <v>0</v>
          </cell>
          <cell r="EF1003">
            <v>0</v>
          </cell>
          <cell r="EJ1003">
            <v>577</v>
          </cell>
          <cell r="EL1003">
            <v>577</v>
          </cell>
          <cell r="EN1003">
            <v>577</v>
          </cell>
          <cell r="EP1003">
            <v>577</v>
          </cell>
          <cell r="ER1003">
            <v>0</v>
          </cell>
          <cell r="ET1003">
            <v>0</v>
          </cell>
          <cell r="EX1003">
            <v>0</v>
          </cell>
          <cell r="EZ1003">
            <v>0</v>
          </cell>
          <cell r="FD1003">
            <v>0</v>
          </cell>
          <cell r="FF1003">
            <v>0</v>
          </cell>
        </row>
        <row r="1004">
          <cell r="A1004" t="str">
            <v>Kedler_DKW0_NG</v>
          </cell>
          <cell r="B1004" t="str">
            <v>DK-West</v>
          </cell>
          <cell r="G1004">
            <v>0</v>
          </cell>
          <cell r="H1004">
            <v>518</v>
          </cell>
          <cell r="AK1004">
            <v>0</v>
          </cell>
          <cell r="AL1004">
            <v>518</v>
          </cell>
          <cell r="AN1004">
            <v>0</v>
          </cell>
          <cell r="AO1004">
            <v>0</v>
          </cell>
          <cell r="AP1004">
            <v>5939.7333333333336</v>
          </cell>
          <cell r="AQ1004">
            <v>0</v>
          </cell>
          <cell r="BG1004" t="b">
            <v>1</v>
          </cell>
          <cell r="BO1004" t="b">
            <v>0</v>
          </cell>
          <cell r="CA1004" t="b">
            <v>0</v>
          </cell>
          <cell r="CB1004" t="b">
            <v>0</v>
          </cell>
          <cell r="CD1004" t="b">
            <v>0</v>
          </cell>
          <cell r="CE1004" t="b">
            <v>0</v>
          </cell>
          <cell r="CG1004" t="b">
            <v>0</v>
          </cell>
          <cell r="CH1004" t="b">
            <v>0</v>
          </cell>
          <cell r="CP1004" t="str">
            <v>EHGASBOD</v>
          </cell>
          <cell r="CT1004" t="b">
            <v>0</v>
          </cell>
          <cell r="CV1004" t="b">
            <v>0</v>
          </cell>
          <cell r="CX1004" t="b">
            <v>0</v>
          </cell>
          <cell r="CZ1004" t="b">
            <v>0</v>
          </cell>
          <cell r="DB1004" t="b">
            <v>0</v>
          </cell>
          <cell r="DD1004" t="b">
            <v>0</v>
          </cell>
          <cell r="DF1004" t="b">
            <v>0</v>
          </cell>
          <cell r="DH1004" t="b">
            <v>0</v>
          </cell>
          <cell r="DJ1004" t="b">
            <v>0</v>
          </cell>
          <cell r="DL1004" t="b">
            <v>0</v>
          </cell>
          <cell r="DN1004" t="b">
            <v>0</v>
          </cell>
          <cell r="DP1004" t="b">
            <v>0</v>
          </cell>
          <cell r="DV1004">
            <v>0</v>
          </cell>
          <cell r="DX1004">
            <v>0</v>
          </cell>
          <cell r="DZ1004">
            <v>0</v>
          </cell>
          <cell r="EB1004">
            <v>0</v>
          </cell>
          <cell r="ED1004">
            <v>0</v>
          </cell>
          <cell r="EF1004">
            <v>0</v>
          </cell>
          <cell r="EJ1004">
            <v>0</v>
          </cell>
          <cell r="EL1004">
            <v>0</v>
          </cell>
          <cell r="EN1004">
            <v>0</v>
          </cell>
          <cell r="EP1004">
            <v>0</v>
          </cell>
          <cell r="ER1004">
            <v>0</v>
          </cell>
          <cell r="ET1004">
            <v>0</v>
          </cell>
          <cell r="EX1004">
            <v>0</v>
          </cell>
          <cell r="EZ1004">
            <v>0</v>
          </cell>
          <cell r="FD1004">
            <v>0</v>
          </cell>
          <cell r="FF1004">
            <v>0</v>
          </cell>
        </row>
        <row r="1005">
          <cell r="A1005" t="str">
            <v>Kedler_DKW0_NG</v>
          </cell>
          <cell r="B1005" t="str">
            <v>DK-West</v>
          </cell>
          <cell r="G1005">
            <v>0</v>
          </cell>
          <cell r="H1005">
            <v>518</v>
          </cell>
          <cell r="AK1005">
            <v>0</v>
          </cell>
          <cell r="AL1005">
            <v>518</v>
          </cell>
          <cell r="AN1005">
            <v>0</v>
          </cell>
          <cell r="AO1005">
            <v>0</v>
          </cell>
          <cell r="AP1005">
            <v>5939.7333333333336</v>
          </cell>
          <cell r="AQ1005">
            <v>0</v>
          </cell>
          <cell r="BG1005" t="b">
            <v>1</v>
          </cell>
          <cell r="BO1005" t="b">
            <v>0</v>
          </cell>
          <cell r="CA1005" t="b">
            <v>0</v>
          </cell>
          <cell r="CB1005" t="b">
            <v>0</v>
          </cell>
          <cell r="CD1005" t="b">
            <v>0</v>
          </cell>
          <cell r="CE1005" t="b">
            <v>0</v>
          </cell>
          <cell r="CG1005" t="b">
            <v>0</v>
          </cell>
          <cell r="CH1005" t="b">
            <v>0</v>
          </cell>
          <cell r="CP1005" t="str">
            <v>EHGASBOD</v>
          </cell>
          <cell r="CT1005" t="b">
            <v>0</v>
          </cell>
          <cell r="CV1005" t="b">
            <v>0</v>
          </cell>
          <cell r="CX1005" t="b">
            <v>0</v>
          </cell>
          <cell r="CZ1005" t="b">
            <v>0</v>
          </cell>
          <cell r="DB1005" t="b">
            <v>0</v>
          </cell>
          <cell r="DD1005" t="b">
            <v>0</v>
          </cell>
          <cell r="DF1005" t="b">
            <v>0</v>
          </cell>
          <cell r="DH1005" t="b">
            <v>0</v>
          </cell>
          <cell r="DJ1005" t="b">
            <v>0</v>
          </cell>
          <cell r="DL1005" t="b">
            <v>0</v>
          </cell>
          <cell r="DN1005" t="b">
            <v>0</v>
          </cell>
          <cell r="DP1005" t="b">
            <v>0</v>
          </cell>
          <cell r="DV1005">
            <v>0</v>
          </cell>
          <cell r="DX1005">
            <v>0</v>
          </cell>
          <cell r="DZ1005">
            <v>0</v>
          </cell>
          <cell r="EB1005">
            <v>0</v>
          </cell>
          <cell r="ED1005">
            <v>0</v>
          </cell>
          <cell r="EF1005">
            <v>0</v>
          </cell>
          <cell r="EJ1005">
            <v>0</v>
          </cell>
          <cell r="EL1005">
            <v>0</v>
          </cell>
          <cell r="EN1005">
            <v>0</v>
          </cell>
          <cell r="EP1005">
            <v>0</v>
          </cell>
          <cell r="ER1005">
            <v>0</v>
          </cell>
          <cell r="ET1005">
            <v>0</v>
          </cell>
          <cell r="EX1005">
            <v>0</v>
          </cell>
          <cell r="EZ1005">
            <v>0</v>
          </cell>
          <cell r="FD1005">
            <v>0</v>
          </cell>
          <cell r="FF1005">
            <v>0</v>
          </cell>
        </row>
        <row r="1006">
          <cell r="A1006" t="str">
            <v>Kedler_DKW0_NG</v>
          </cell>
          <cell r="B1006" t="str">
            <v>DK-West</v>
          </cell>
          <cell r="G1006">
            <v>0</v>
          </cell>
          <cell r="H1006">
            <v>518</v>
          </cell>
          <cell r="AK1006">
            <v>0</v>
          </cell>
          <cell r="AL1006">
            <v>518</v>
          </cell>
          <cell r="AN1006">
            <v>0</v>
          </cell>
          <cell r="AO1006">
            <v>0</v>
          </cell>
          <cell r="AP1006">
            <v>5939.7333333333336</v>
          </cell>
          <cell r="AQ1006">
            <v>0</v>
          </cell>
          <cell r="BG1006" t="b">
            <v>1</v>
          </cell>
          <cell r="BO1006" t="b">
            <v>1</v>
          </cell>
          <cell r="CA1006" t="b">
            <v>0</v>
          </cell>
          <cell r="CB1006" t="b">
            <v>1</v>
          </cell>
          <cell r="CD1006" t="b">
            <v>0</v>
          </cell>
          <cell r="CE1006" t="b">
            <v>0</v>
          </cell>
          <cell r="CG1006" t="b">
            <v>0</v>
          </cell>
          <cell r="CH1006" t="b">
            <v>0</v>
          </cell>
          <cell r="CP1006" t="str">
            <v>EHGASBOD</v>
          </cell>
          <cell r="CT1006" t="b">
            <v>0</v>
          </cell>
          <cell r="CV1006" t="b">
            <v>0</v>
          </cell>
          <cell r="CX1006" t="b">
            <v>0</v>
          </cell>
          <cell r="CZ1006" t="b">
            <v>0</v>
          </cell>
          <cell r="DB1006" t="b">
            <v>0</v>
          </cell>
          <cell r="DD1006" t="b">
            <v>0</v>
          </cell>
          <cell r="DF1006" t="b">
            <v>1</v>
          </cell>
          <cell r="DH1006" t="b">
            <v>1</v>
          </cell>
          <cell r="DJ1006" t="b">
            <v>1</v>
          </cell>
          <cell r="DL1006" t="b">
            <v>1</v>
          </cell>
          <cell r="DN1006" t="b">
            <v>0</v>
          </cell>
          <cell r="DP1006" t="b">
            <v>0</v>
          </cell>
          <cell r="DV1006">
            <v>0</v>
          </cell>
          <cell r="DX1006">
            <v>0</v>
          </cell>
          <cell r="DZ1006">
            <v>0</v>
          </cell>
          <cell r="EB1006">
            <v>0</v>
          </cell>
          <cell r="ED1006">
            <v>0</v>
          </cell>
          <cell r="EF1006">
            <v>0</v>
          </cell>
          <cell r="EJ1006">
            <v>518</v>
          </cell>
          <cell r="EL1006">
            <v>518</v>
          </cell>
          <cell r="EN1006">
            <v>518</v>
          </cell>
          <cell r="EP1006">
            <v>518</v>
          </cell>
          <cell r="ER1006">
            <v>0</v>
          </cell>
          <cell r="ET1006">
            <v>0</v>
          </cell>
          <cell r="EX1006">
            <v>0</v>
          </cell>
          <cell r="EZ1006">
            <v>0</v>
          </cell>
          <cell r="FD1006">
            <v>0</v>
          </cell>
          <cell r="FF1006">
            <v>0</v>
          </cell>
        </row>
        <row r="1007">
          <cell r="A1007" t="str">
            <v>OVV_DKW0</v>
          </cell>
          <cell r="B1007" t="str">
            <v>DK-West</v>
          </cell>
          <cell r="G1007">
            <v>0</v>
          </cell>
          <cell r="H1007">
            <v>40</v>
          </cell>
          <cell r="N1007">
            <v>158.04110486533841</v>
          </cell>
          <cell r="AK1007">
            <v>0</v>
          </cell>
          <cell r="AL1007">
            <v>0</v>
          </cell>
          <cell r="AN1007">
            <v>0</v>
          </cell>
          <cell r="AO1007">
            <v>0</v>
          </cell>
          <cell r="AP1007">
            <v>0</v>
          </cell>
          <cell r="AQ1007">
            <v>0</v>
          </cell>
          <cell r="BG1007" t="b">
            <v>0</v>
          </cell>
          <cell r="BO1007" t="b">
            <v>0</v>
          </cell>
          <cell r="CA1007" t="b">
            <v>0</v>
          </cell>
          <cell r="CB1007" t="b">
            <v>0</v>
          </cell>
          <cell r="CD1007" t="b">
            <v>0</v>
          </cell>
          <cell r="CE1007" t="b">
            <v>0</v>
          </cell>
          <cell r="CG1007" t="b">
            <v>0</v>
          </cell>
          <cell r="CH1007" t="b">
            <v>0</v>
          </cell>
          <cell r="CP1007">
            <v>0</v>
          </cell>
          <cell r="CT1007" t="b">
            <v>0</v>
          </cell>
          <cell r="CV1007" t="b">
            <v>0</v>
          </cell>
          <cell r="CX1007" t="b">
            <v>0</v>
          </cell>
          <cell r="CZ1007" t="b">
            <v>0</v>
          </cell>
          <cell r="DB1007" t="b">
            <v>0</v>
          </cell>
          <cell r="DD1007" t="b">
            <v>0</v>
          </cell>
          <cell r="DF1007" t="b">
            <v>0</v>
          </cell>
          <cell r="DH1007" t="b">
            <v>0</v>
          </cell>
          <cell r="DJ1007" t="b">
            <v>0</v>
          </cell>
          <cell r="DL1007" t="b">
            <v>0</v>
          </cell>
          <cell r="DN1007" t="b">
            <v>0</v>
          </cell>
          <cell r="DP1007" t="b">
            <v>0</v>
          </cell>
          <cell r="DV1007">
            <v>0</v>
          </cell>
          <cell r="DX1007">
            <v>0</v>
          </cell>
          <cell r="DZ1007">
            <v>0</v>
          </cell>
          <cell r="EB1007">
            <v>0</v>
          </cell>
          <cell r="ED1007">
            <v>0</v>
          </cell>
          <cell r="EF1007">
            <v>0</v>
          </cell>
          <cell r="EJ1007">
            <v>0</v>
          </cell>
          <cell r="EL1007">
            <v>0</v>
          </cell>
          <cell r="EN1007">
            <v>0</v>
          </cell>
          <cell r="EP1007">
            <v>0</v>
          </cell>
          <cell r="ER1007">
            <v>0</v>
          </cell>
          <cell r="ET1007">
            <v>0</v>
          </cell>
          <cell r="EX1007">
            <v>0</v>
          </cell>
          <cell r="EZ1007">
            <v>0</v>
          </cell>
          <cell r="FD1007">
            <v>0</v>
          </cell>
          <cell r="FF1007">
            <v>0</v>
          </cell>
        </row>
        <row r="1008">
          <cell r="A1008" t="str">
            <v>Elkedler_DKW0_2013</v>
          </cell>
          <cell r="B1008" t="str">
            <v>DK-West</v>
          </cell>
          <cell r="G1008">
            <v>0</v>
          </cell>
          <cell r="H1008">
            <v>0</v>
          </cell>
          <cell r="AK1008">
            <v>0</v>
          </cell>
          <cell r="AL1008">
            <v>0</v>
          </cell>
          <cell r="AN1008">
            <v>0</v>
          </cell>
          <cell r="AO1008">
            <v>0</v>
          </cell>
          <cell r="AP1008">
            <v>0</v>
          </cell>
          <cell r="AQ1008">
            <v>0</v>
          </cell>
          <cell r="BG1008" t="b">
            <v>0</v>
          </cell>
          <cell r="BO1008" t="b">
            <v>0</v>
          </cell>
          <cell r="CA1008" t="b">
            <v>0</v>
          </cell>
          <cell r="CB1008" t="b">
            <v>0</v>
          </cell>
          <cell r="CD1008" t="b">
            <v>0</v>
          </cell>
          <cell r="CE1008" t="b">
            <v>0</v>
          </cell>
          <cell r="CG1008" t="b">
            <v>0</v>
          </cell>
          <cell r="CH1008" t="b">
            <v>0</v>
          </cell>
          <cell r="CP1008">
            <v>0</v>
          </cell>
          <cell r="CT1008" t="b">
            <v>0</v>
          </cell>
          <cell r="CV1008" t="b">
            <v>0</v>
          </cell>
          <cell r="CX1008" t="b">
            <v>0</v>
          </cell>
          <cell r="CZ1008" t="b">
            <v>0</v>
          </cell>
          <cell r="DB1008" t="b">
            <v>0</v>
          </cell>
          <cell r="DD1008" t="b">
            <v>0</v>
          </cell>
          <cell r="DF1008" t="b">
            <v>0</v>
          </cell>
          <cell r="DH1008" t="b">
            <v>0</v>
          </cell>
          <cell r="DJ1008" t="b">
            <v>0</v>
          </cell>
          <cell r="DL1008" t="b">
            <v>0</v>
          </cell>
          <cell r="DN1008" t="b">
            <v>0</v>
          </cell>
          <cell r="DP1008" t="b">
            <v>0</v>
          </cell>
          <cell r="DV1008">
            <v>0</v>
          </cell>
          <cell r="DX1008">
            <v>0</v>
          </cell>
          <cell r="DZ1008">
            <v>0</v>
          </cell>
          <cell r="EB1008">
            <v>0</v>
          </cell>
          <cell r="ED1008">
            <v>0</v>
          </cell>
          <cell r="EF1008">
            <v>0</v>
          </cell>
          <cell r="EJ1008">
            <v>0</v>
          </cell>
          <cell r="EL1008">
            <v>0</v>
          </cell>
          <cell r="EN1008">
            <v>0</v>
          </cell>
          <cell r="EP1008">
            <v>0</v>
          </cell>
          <cell r="ER1008">
            <v>0</v>
          </cell>
          <cell r="ET1008">
            <v>0</v>
          </cell>
          <cell r="EX1008">
            <v>0</v>
          </cell>
          <cell r="EZ1008">
            <v>0</v>
          </cell>
          <cell r="FD1008">
            <v>0</v>
          </cell>
          <cell r="FF1008">
            <v>0</v>
          </cell>
        </row>
        <row r="1009">
          <cell r="A1009" t="str">
            <v>Elkedler_DKW0_2014</v>
          </cell>
          <cell r="B1009" t="str">
            <v>DK-West</v>
          </cell>
          <cell r="G1009">
            <v>-3.5</v>
          </cell>
          <cell r="H1009">
            <v>3.5</v>
          </cell>
          <cell r="AK1009">
            <v>-3.5</v>
          </cell>
          <cell r="AL1009">
            <v>0</v>
          </cell>
          <cell r="AN1009">
            <v>0</v>
          </cell>
          <cell r="AO1009">
            <v>0</v>
          </cell>
          <cell r="AP1009">
            <v>0</v>
          </cell>
          <cell r="AQ1009">
            <v>0</v>
          </cell>
          <cell r="BG1009" t="b">
            <v>0</v>
          </cell>
          <cell r="BO1009" t="b">
            <v>0</v>
          </cell>
          <cell r="CA1009" t="b">
            <v>0</v>
          </cell>
          <cell r="CB1009" t="b">
            <v>0</v>
          </cell>
          <cell r="CD1009" t="b">
            <v>0</v>
          </cell>
          <cell r="CE1009" t="b">
            <v>0</v>
          </cell>
          <cell r="CG1009" t="b">
            <v>0</v>
          </cell>
          <cell r="CH1009" t="b">
            <v>0</v>
          </cell>
          <cell r="CP1009">
            <v>0</v>
          </cell>
          <cell r="CT1009" t="b">
            <v>0</v>
          </cell>
          <cell r="CV1009" t="b">
            <v>0</v>
          </cell>
          <cell r="CX1009" t="b">
            <v>0</v>
          </cell>
          <cell r="CZ1009" t="b">
            <v>0</v>
          </cell>
          <cell r="DB1009" t="b">
            <v>0</v>
          </cell>
          <cell r="DD1009" t="b">
            <v>0</v>
          </cell>
          <cell r="DF1009" t="b">
            <v>0</v>
          </cell>
          <cell r="DH1009" t="b">
            <v>0</v>
          </cell>
          <cell r="DJ1009" t="b">
            <v>0</v>
          </cell>
          <cell r="DL1009" t="b">
            <v>0</v>
          </cell>
          <cell r="DN1009" t="b">
            <v>0</v>
          </cell>
          <cell r="DP1009" t="b">
            <v>0</v>
          </cell>
          <cell r="DV1009">
            <v>0</v>
          </cell>
          <cell r="DX1009">
            <v>0</v>
          </cell>
          <cell r="DZ1009">
            <v>0</v>
          </cell>
          <cell r="EB1009">
            <v>0</v>
          </cell>
          <cell r="ED1009">
            <v>0</v>
          </cell>
          <cell r="EF1009">
            <v>0</v>
          </cell>
          <cell r="EJ1009">
            <v>0</v>
          </cell>
          <cell r="EL1009">
            <v>0</v>
          </cell>
          <cell r="EN1009">
            <v>0</v>
          </cell>
          <cell r="EP1009">
            <v>0</v>
          </cell>
          <cell r="ER1009">
            <v>0</v>
          </cell>
          <cell r="ET1009">
            <v>0</v>
          </cell>
          <cell r="EX1009">
            <v>0</v>
          </cell>
          <cell r="EZ1009">
            <v>0</v>
          </cell>
          <cell r="FD1009">
            <v>0</v>
          </cell>
          <cell r="FF1009">
            <v>0</v>
          </cell>
        </row>
        <row r="1010">
          <cell r="A1010" t="str">
            <v>Elkedler_DKW0_2015</v>
          </cell>
          <cell r="B1010" t="str">
            <v>DK-West</v>
          </cell>
          <cell r="G1010">
            <v>-3.5</v>
          </cell>
          <cell r="H1010">
            <v>3.5</v>
          </cell>
          <cell r="AK1010">
            <v>-3.5</v>
          </cell>
          <cell r="AL1010">
            <v>0</v>
          </cell>
          <cell r="AN1010">
            <v>0</v>
          </cell>
          <cell r="AO1010">
            <v>0</v>
          </cell>
          <cell r="AP1010">
            <v>0</v>
          </cell>
          <cell r="AQ1010">
            <v>0</v>
          </cell>
          <cell r="BG1010" t="b">
            <v>0</v>
          </cell>
          <cell r="BO1010" t="b">
            <v>0</v>
          </cell>
          <cell r="CA1010" t="b">
            <v>0</v>
          </cell>
          <cell r="CB1010" t="b">
            <v>0</v>
          </cell>
          <cell r="CD1010" t="b">
            <v>0</v>
          </cell>
          <cell r="CE1010" t="b">
            <v>0</v>
          </cell>
          <cell r="CG1010" t="b">
            <v>0</v>
          </cell>
          <cell r="CH1010" t="b">
            <v>0</v>
          </cell>
          <cell r="CP1010">
            <v>0</v>
          </cell>
          <cell r="CT1010" t="b">
            <v>0</v>
          </cell>
          <cell r="CV1010" t="b">
            <v>0</v>
          </cell>
          <cell r="CX1010" t="b">
            <v>0</v>
          </cell>
          <cell r="CZ1010" t="b">
            <v>0</v>
          </cell>
          <cell r="DB1010" t="b">
            <v>0</v>
          </cell>
          <cell r="DD1010" t="b">
            <v>0</v>
          </cell>
          <cell r="DF1010" t="b">
            <v>0</v>
          </cell>
          <cell r="DH1010" t="b">
            <v>0</v>
          </cell>
          <cell r="DJ1010" t="b">
            <v>0</v>
          </cell>
          <cell r="DL1010" t="b">
            <v>0</v>
          </cell>
          <cell r="DN1010" t="b">
            <v>0</v>
          </cell>
          <cell r="DP1010" t="b">
            <v>0</v>
          </cell>
          <cell r="DV1010">
            <v>0</v>
          </cell>
          <cell r="DX1010">
            <v>0</v>
          </cell>
          <cell r="DZ1010">
            <v>0</v>
          </cell>
          <cell r="EB1010">
            <v>0</v>
          </cell>
          <cell r="ED1010">
            <v>0</v>
          </cell>
          <cell r="EF1010">
            <v>0</v>
          </cell>
          <cell r="EJ1010">
            <v>0</v>
          </cell>
          <cell r="EL1010">
            <v>0</v>
          </cell>
          <cell r="EN1010">
            <v>0</v>
          </cell>
          <cell r="EP1010">
            <v>0</v>
          </cell>
          <cell r="ER1010">
            <v>0</v>
          </cell>
          <cell r="ET1010">
            <v>0</v>
          </cell>
          <cell r="EX1010">
            <v>0</v>
          </cell>
          <cell r="EZ1010">
            <v>0</v>
          </cell>
          <cell r="FD1010">
            <v>0</v>
          </cell>
          <cell r="FF1010">
            <v>0</v>
          </cell>
        </row>
        <row r="1011">
          <cell r="A1011" t="str">
            <v>Elkedler_DKW0_2016</v>
          </cell>
          <cell r="B1011" t="str">
            <v>DK-West</v>
          </cell>
          <cell r="G1011">
            <v>-3.5</v>
          </cell>
          <cell r="H1011">
            <v>3.5</v>
          </cell>
          <cell r="AK1011">
            <v>-3.5</v>
          </cell>
          <cell r="AL1011">
            <v>0</v>
          </cell>
          <cell r="AN1011">
            <v>0</v>
          </cell>
          <cell r="AO1011">
            <v>0</v>
          </cell>
          <cell r="AP1011">
            <v>0</v>
          </cell>
          <cell r="AQ1011">
            <v>0</v>
          </cell>
          <cell r="BG1011" t="b">
            <v>0</v>
          </cell>
          <cell r="BO1011" t="b">
            <v>0</v>
          </cell>
          <cell r="CA1011" t="b">
            <v>0</v>
          </cell>
          <cell r="CB1011" t="b">
            <v>0</v>
          </cell>
          <cell r="CD1011" t="b">
            <v>0</v>
          </cell>
          <cell r="CE1011" t="b">
            <v>0</v>
          </cell>
          <cell r="CG1011" t="b">
            <v>0</v>
          </cell>
          <cell r="CH1011" t="b">
            <v>0</v>
          </cell>
          <cell r="CP1011">
            <v>0</v>
          </cell>
          <cell r="CT1011" t="b">
            <v>0</v>
          </cell>
          <cell r="CV1011" t="b">
            <v>0</v>
          </cell>
          <cell r="CX1011" t="b">
            <v>0</v>
          </cell>
          <cell r="CZ1011" t="b">
            <v>0</v>
          </cell>
          <cell r="DB1011" t="b">
            <v>0</v>
          </cell>
          <cell r="DD1011" t="b">
            <v>0</v>
          </cell>
          <cell r="DF1011" t="b">
            <v>0</v>
          </cell>
          <cell r="DH1011" t="b">
            <v>0</v>
          </cell>
          <cell r="DJ1011" t="b">
            <v>0</v>
          </cell>
          <cell r="DL1011" t="b">
            <v>0</v>
          </cell>
          <cell r="DN1011" t="b">
            <v>0</v>
          </cell>
          <cell r="DP1011" t="b">
            <v>0</v>
          </cell>
          <cell r="DV1011">
            <v>0</v>
          </cell>
          <cell r="DX1011">
            <v>0</v>
          </cell>
          <cell r="DZ1011">
            <v>0</v>
          </cell>
          <cell r="EB1011">
            <v>0</v>
          </cell>
          <cell r="ED1011">
            <v>0</v>
          </cell>
          <cell r="EF1011">
            <v>0</v>
          </cell>
          <cell r="EJ1011">
            <v>0</v>
          </cell>
          <cell r="EL1011">
            <v>0</v>
          </cell>
          <cell r="EN1011">
            <v>0</v>
          </cell>
          <cell r="EP1011">
            <v>0</v>
          </cell>
          <cell r="ER1011">
            <v>0</v>
          </cell>
          <cell r="ET1011">
            <v>0</v>
          </cell>
          <cell r="EX1011">
            <v>0</v>
          </cell>
          <cell r="EZ1011">
            <v>0</v>
          </cell>
          <cell r="FD1011">
            <v>0</v>
          </cell>
          <cell r="FF1011">
            <v>0</v>
          </cell>
        </row>
        <row r="1012">
          <cell r="A1012" t="str">
            <v>Elkedler_DKW0_2017</v>
          </cell>
          <cell r="B1012" t="str">
            <v>DK-West</v>
          </cell>
          <cell r="G1012">
            <v>-3.5</v>
          </cell>
          <cell r="H1012">
            <v>3.5</v>
          </cell>
          <cell r="AK1012">
            <v>-3.5</v>
          </cell>
          <cell r="AL1012">
            <v>0</v>
          </cell>
          <cell r="AN1012">
            <v>0</v>
          </cell>
          <cell r="AO1012">
            <v>0</v>
          </cell>
          <cell r="AP1012">
            <v>0</v>
          </cell>
          <cell r="AQ1012">
            <v>0</v>
          </cell>
          <cell r="BG1012" t="b">
            <v>0</v>
          </cell>
          <cell r="BO1012" t="b">
            <v>0</v>
          </cell>
          <cell r="CA1012" t="b">
            <v>0</v>
          </cell>
          <cell r="CB1012" t="b">
            <v>0</v>
          </cell>
          <cell r="CD1012" t="b">
            <v>0</v>
          </cell>
          <cell r="CE1012" t="b">
            <v>0</v>
          </cell>
          <cell r="CG1012" t="b">
            <v>0</v>
          </cell>
          <cell r="CH1012" t="b">
            <v>0</v>
          </cell>
          <cell r="CP1012">
            <v>0</v>
          </cell>
          <cell r="CT1012" t="b">
            <v>0</v>
          </cell>
          <cell r="CV1012" t="b">
            <v>0</v>
          </cell>
          <cell r="CX1012" t="b">
            <v>0</v>
          </cell>
          <cell r="CZ1012" t="b">
            <v>0</v>
          </cell>
          <cell r="DB1012" t="b">
            <v>0</v>
          </cell>
          <cell r="DD1012" t="b">
            <v>0</v>
          </cell>
          <cell r="DF1012" t="b">
            <v>0</v>
          </cell>
          <cell r="DH1012" t="b">
            <v>0</v>
          </cell>
          <cell r="DJ1012" t="b">
            <v>0</v>
          </cell>
          <cell r="DL1012" t="b">
            <v>0</v>
          </cell>
          <cell r="DN1012" t="b">
            <v>0</v>
          </cell>
          <cell r="DP1012" t="b">
            <v>0</v>
          </cell>
          <cell r="DV1012">
            <v>0</v>
          </cell>
          <cell r="DX1012">
            <v>0</v>
          </cell>
          <cell r="DZ1012">
            <v>0</v>
          </cell>
          <cell r="EB1012">
            <v>0</v>
          </cell>
          <cell r="ED1012">
            <v>0</v>
          </cell>
          <cell r="EF1012">
            <v>0</v>
          </cell>
          <cell r="EJ1012">
            <v>0</v>
          </cell>
          <cell r="EL1012">
            <v>0</v>
          </cell>
          <cell r="EN1012">
            <v>0</v>
          </cell>
          <cell r="EP1012">
            <v>0</v>
          </cell>
          <cell r="ER1012">
            <v>0</v>
          </cell>
          <cell r="ET1012">
            <v>0</v>
          </cell>
          <cell r="EX1012">
            <v>0</v>
          </cell>
          <cell r="EZ1012">
            <v>0</v>
          </cell>
          <cell r="FD1012">
            <v>0</v>
          </cell>
          <cell r="FF1012">
            <v>0</v>
          </cell>
        </row>
        <row r="1013">
          <cell r="A1013" t="str">
            <v>Elkedler_DKW0_2018</v>
          </cell>
          <cell r="B1013" t="str">
            <v>DK-West</v>
          </cell>
          <cell r="G1013">
            <v>-3.5</v>
          </cell>
          <cell r="H1013">
            <v>3.5</v>
          </cell>
          <cell r="AK1013">
            <v>-3.5</v>
          </cell>
          <cell r="AL1013">
            <v>0</v>
          </cell>
          <cell r="AN1013">
            <v>0</v>
          </cell>
          <cell r="AO1013">
            <v>0</v>
          </cell>
          <cell r="AP1013">
            <v>0</v>
          </cell>
          <cell r="AQ1013">
            <v>0</v>
          </cell>
          <cell r="BG1013" t="b">
            <v>0</v>
          </cell>
          <cell r="BO1013" t="b">
            <v>0</v>
          </cell>
          <cell r="CA1013" t="b">
            <v>0</v>
          </cell>
          <cell r="CB1013" t="b">
            <v>0</v>
          </cell>
          <cell r="CD1013" t="b">
            <v>0</v>
          </cell>
          <cell r="CE1013" t="b">
            <v>0</v>
          </cell>
          <cell r="CG1013" t="b">
            <v>0</v>
          </cell>
          <cell r="CH1013" t="b">
            <v>0</v>
          </cell>
          <cell r="CP1013">
            <v>0</v>
          </cell>
          <cell r="CT1013" t="b">
            <v>0</v>
          </cell>
          <cell r="CV1013" t="b">
            <v>0</v>
          </cell>
          <cell r="CX1013" t="b">
            <v>0</v>
          </cell>
          <cell r="CZ1013" t="b">
            <v>0</v>
          </cell>
          <cell r="DB1013" t="b">
            <v>0</v>
          </cell>
          <cell r="DD1013" t="b">
            <v>0</v>
          </cell>
          <cell r="DF1013" t="b">
            <v>0</v>
          </cell>
          <cell r="DH1013" t="b">
            <v>0</v>
          </cell>
          <cell r="DJ1013" t="b">
            <v>0</v>
          </cell>
          <cell r="DL1013" t="b">
            <v>0</v>
          </cell>
          <cell r="DN1013" t="b">
            <v>0</v>
          </cell>
          <cell r="DP1013" t="b">
            <v>0</v>
          </cell>
          <cell r="DV1013">
            <v>0</v>
          </cell>
          <cell r="DX1013">
            <v>0</v>
          </cell>
          <cell r="DZ1013">
            <v>0</v>
          </cell>
          <cell r="EB1013">
            <v>0</v>
          </cell>
          <cell r="ED1013">
            <v>0</v>
          </cell>
          <cell r="EF1013">
            <v>0</v>
          </cell>
          <cell r="EJ1013">
            <v>0</v>
          </cell>
          <cell r="EL1013">
            <v>0</v>
          </cell>
          <cell r="EN1013">
            <v>0</v>
          </cell>
          <cell r="EP1013">
            <v>0</v>
          </cell>
          <cell r="ER1013">
            <v>0</v>
          </cell>
          <cell r="ET1013">
            <v>0</v>
          </cell>
          <cell r="EX1013">
            <v>0</v>
          </cell>
          <cell r="EZ1013">
            <v>0</v>
          </cell>
          <cell r="FD1013">
            <v>0</v>
          </cell>
          <cell r="FF1013">
            <v>0</v>
          </cell>
        </row>
        <row r="1014">
          <cell r="A1014" t="str">
            <v>Elkedler_DKW0_2019</v>
          </cell>
          <cell r="B1014" t="str">
            <v>DK-West</v>
          </cell>
          <cell r="G1014">
            <v>-3.5</v>
          </cell>
          <cell r="H1014">
            <v>3.5</v>
          </cell>
          <cell r="AK1014">
            <v>-3.5</v>
          </cell>
          <cell r="AL1014">
            <v>0</v>
          </cell>
          <cell r="AN1014">
            <v>0</v>
          </cell>
          <cell r="AO1014">
            <v>0</v>
          </cell>
          <cell r="AP1014">
            <v>0</v>
          </cell>
          <cell r="AQ1014">
            <v>0</v>
          </cell>
          <cell r="BG1014" t="b">
            <v>0</v>
          </cell>
          <cell r="BO1014" t="b">
            <v>0</v>
          </cell>
          <cell r="CA1014" t="b">
            <v>0</v>
          </cell>
          <cell r="CB1014" t="b">
            <v>0</v>
          </cell>
          <cell r="CD1014" t="b">
            <v>0</v>
          </cell>
          <cell r="CE1014" t="b">
            <v>0</v>
          </cell>
          <cell r="CG1014" t="b">
            <v>0</v>
          </cell>
          <cell r="CH1014" t="b">
            <v>0</v>
          </cell>
          <cell r="CP1014">
            <v>0</v>
          </cell>
          <cell r="CT1014" t="b">
            <v>0</v>
          </cell>
          <cell r="CV1014" t="b">
            <v>0</v>
          </cell>
          <cell r="CX1014" t="b">
            <v>0</v>
          </cell>
          <cell r="CZ1014" t="b">
            <v>0</v>
          </cell>
          <cell r="DB1014" t="b">
            <v>0</v>
          </cell>
          <cell r="DD1014" t="b">
            <v>0</v>
          </cell>
          <cell r="DF1014" t="b">
            <v>0</v>
          </cell>
          <cell r="DH1014" t="b">
            <v>0</v>
          </cell>
          <cell r="DJ1014" t="b">
            <v>0</v>
          </cell>
          <cell r="DL1014" t="b">
            <v>0</v>
          </cell>
          <cell r="DN1014" t="b">
            <v>0</v>
          </cell>
          <cell r="DP1014" t="b">
            <v>0</v>
          </cell>
          <cell r="DV1014">
            <v>0</v>
          </cell>
          <cell r="DX1014">
            <v>0</v>
          </cell>
          <cell r="DZ1014">
            <v>0</v>
          </cell>
          <cell r="EB1014">
            <v>0</v>
          </cell>
          <cell r="ED1014">
            <v>0</v>
          </cell>
          <cell r="EF1014">
            <v>0</v>
          </cell>
          <cell r="EJ1014">
            <v>0</v>
          </cell>
          <cell r="EL1014">
            <v>0</v>
          </cell>
          <cell r="EN1014">
            <v>0</v>
          </cell>
          <cell r="EP1014">
            <v>0</v>
          </cell>
          <cell r="ER1014">
            <v>0</v>
          </cell>
          <cell r="ET1014">
            <v>0</v>
          </cell>
          <cell r="EX1014">
            <v>0</v>
          </cell>
          <cell r="EZ1014">
            <v>0</v>
          </cell>
          <cell r="FD1014">
            <v>0</v>
          </cell>
          <cell r="FF1014">
            <v>0</v>
          </cell>
        </row>
        <row r="1015">
          <cell r="A1015" t="str">
            <v>Elkedler_DKW0_2020</v>
          </cell>
          <cell r="B1015" t="str">
            <v>DK-West</v>
          </cell>
          <cell r="G1015">
            <v>-3.5</v>
          </cell>
          <cell r="H1015">
            <v>3.5</v>
          </cell>
          <cell r="AK1015">
            <v>-3.5</v>
          </cell>
          <cell r="AL1015">
            <v>0</v>
          </cell>
          <cell r="AN1015">
            <v>0</v>
          </cell>
          <cell r="AO1015">
            <v>0</v>
          </cell>
          <cell r="AP1015">
            <v>0</v>
          </cell>
          <cell r="AQ1015">
            <v>0</v>
          </cell>
          <cell r="BG1015" t="b">
            <v>0</v>
          </cell>
          <cell r="BO1015" t="b">
            <v>0</v>
          </cell>
          <cell r="CA1015" t="b">
            <v>0</v>
          </cell>
          <cell r="CB1015" t="b">
            <v>0</v>
          </cell>
          <cell r="CD1015" t="b">
            <v>0</v>
          </cell>
          <cell r="CE1015" t="b">
            <v>0</v>
          </cell>
          <cell r="CG1015" t="b">
            <v>0</v>
          </cell>
          <cell r="CH1015" t="b">
            <v>0</v>
          </cell>
          <cell r="CP1015">
            <v>0</v>
          </cell>
          <cell r="CT1015" t="b">
            <v>0</v>
          </cell>
          <cell r="CV1015" t="b">
            <v>0</v>
          </cell>
          <cell r="CX1015" t="b">
            <v>0</v>
          </cell>
          <cell r="CZ1015" t="b">
            <v>0</v>
          </cell>
          <cell r="DB1015" t="b">
            <v>0</v>
          </cell>
          <cell r="DD1015" t="b">
            <v>0</v>
          </cell>
          <cell r="DF1015" t="b">
            <v>0</v>
          </cell>
          <cell r="DH1015" t="b">
            <v>0</v>
          </cell>
          <cell r="DJ1015" t="b">
            <v>0</v>
          </cell>
          <cell r="DL1015" t="b">
            <v>0</v>
          </cell>
          <cell r="DN1015" t="b">
            <v>0</v>
          </cell>
          <cell r="DP1015" t="b">
            <v>0</v>
          </cell>
          <cell r="DV1015">
            <v>0</v>
          </cell>
          <cell r="DX1015">
            <v>0</v>
          </cell>
          <cell r="DZ1015">
            <v>0</v>
          </cell>
          <cell r="EB1015">
            <v>0</v>
          </cell>
          <cell r="ED1015">
            <v>0</v>
          </cell>
          <cell r="EF1015">
            <v>0</v>
          </cell>
          <cell r="EJ1015">
            <v>0</v>
          </cell>
          <cell r="EL1015">
            <v>0</v>
          </cell>
          <cell r="EN1015">
            <v>0</v>
          </cell>
          <cell r="EP1015">
            <v>0</v>
          </cell>
          <cell r="ER1015">
            <v>0</v>
          </cell>
          <cell r="ET1015">
            <v>0</v>
          </cell>
          <cell r="EX1015">
            <v>0</v>
          </cell>
          <cell r="EZ1015">
            <v>0</v>
          </cell>
          <cell r="FD1015">
            <v>0</v>
          </cell>
          <cell r="FF1015">
            <v>0</v>
          </cell>
        </row>
        <row r="1016">
          <cell r="A1016" t="str">
            <v>HydroDK-West</v>
          </cell>
          <cell r="B1016" t="str">
            <v>DK-West</v>
          </cell>
          <cell r="G1016">
            <v>10</v>
          </cell>
          <cell r="H1016">
            <v>0</v>
          </cell>
          <cell r="N1016">
            <v>19.633333333333336</v>
          </cell>
          <cell r="AK1016">
            <v>10</v>
          </cell>
          <cell r="AL1016">
            <v>0</v>
          </cell>
          <cell r="AN1016">
            <v>0</v>
          </cell>
          <cell r="AO1016">
            <v>0.5</v>
          </cell>
          <cell r="AP1016">
            <v>350</v>
          </cell>
          <cell r="AQ1016">
            <v>0</v>
          </cell>
          <cell r="BG1016" t="b">
            <v>1</v>
          </cell>
          <cell r="BO1016" t="b">
            <v>1</v>
          </cell>
          <cell r="CA1016" t="b">
            <v>1</v>
          </cell>
          <cell r="CB1016" t="b">
            <v>0</v>
          </cell>
          <cell r="CD1016" t="b">
            <v>0</v>
          </cell>
          <cell r="CE1016" t="b">
            <v>0</v>
          </cell>
          <cell r="CG1016" t="b">
            <v>0</v>
          </cell>
          <cell r="CH1016" t="b">
            <v>0</v>
          </cell>
          <cell r="CP1016" t="str">
            <v>ERHYDDAM</v>
          </cell>
          <cell r="CT1016" t="b">
            <v>1</v>
          </cell>
          <cell r="CV1016" t="b">
            <v>1</v>
          </cell>
          <cell r="CX1016" t="b">
            <v>1</v>
          </cell>
          <cell r="CZ1016" t="b">
            <v>1</v>
          </cell>
          <cell r="DB1016" t="b">
            <v>0</v>
          </cell>
          <cell r="DD1016" t="b">
            <v>0</v>
          </cell>
          <cell r="DF1016" t="b">
            <v>0</v>
          </cell>
          <cell r="DH1016" t="b">
            <v>0</v>
          </cell>
          <cell r="DJ1016" t="b">
            <v>0</v>
          </cell>
          <cell r="DL1016" t="b">
            <v>0</v>
          </cell>
          <cell r="DN1016" t="b">
            <v>0</v>
          </cell>
          <cell r="DP1016" t="b">
            <v>0</v>
          </cell>
          <cell r="DV1016">
            <v>10</v>
          </cell>
          <cell r="DX1016">
            <v>10</v>
          </cell>
          <cell r="DZ1016">
            <v>10</v>
          </cell>
          <cell r="EB1016">
            <v>10</v>
          </cell>
          <cell r="ED1016">
            <v>0</v>
          </cell>
          <cell r="EF1016">
            <v>0</v>
          </cell>
          <cell r="EJ1016">
            <v>0</v>
          </cell>
          <cell r="EL1016">
            <v>0</v>
          </cell>
          <cell r="EN1016">
            <v>0</v>
          </cell>
          <cell r="EP1016">
            <v>0</v>
          </cell>
          <cell r="ER1016">
            <v>0</v>
          </cell>
          <cell r="ET1016">
            <v>0</v>
          </cell>
          <cell r="EX1016">
            <v>0</v>
          </cell>
          <cell r="EZ1016">
            <v>0</v>
          </cell>
          <cell r="FD1016">
            <v>0</v>
          </cell>
          <cell r="FF1016">
            <v>0</v>
          </cell>
        </row>
        <row r="1017">
          <cell r="A1017" t="str">
            <v>IndustryCHP_DKW_2000</v>
          </cell>
          <cell r="B1017" t="str">
            <v>DK-West</v>
          </cell>
          <cell r="G1017">
            <v>333.34200071822852</v>
          </cell>
          <cell r="H1017">
            <v>0</v>
          </cell>
          <cell r="N1017">
            <v>1580.2413699999997</v>
          </cell>
          <cell r="AK1017">
            <v>333.34200071822852</v>
          </cell>
          <cell r="AL1017">
            <v>0</v>
          </cell>
          <cell r="AN1017">
            <v>0</v>
          </cell>
          <cell r="AO1017">
            <v>0</v>
          </cell>
          <cell r="AP1017">
            <v>0</v>
          </cell>
          <cell r="AQ1017">
            <v>0</v>
          </cell>
          <cell r="BG1017" t="b">
            <v>0</v>
          </cell>
          <cell r="BO1017" t="b">
            <v>0</v>
          </cell>
          <cell r="CA1017" t="b">
            <v>0</v>
          </cell>
          <cell r="CB1017" t="b">
            <v>0</v>
          </cell>
          <cell r="CD1017" t="b">
            <v>0</v>
          </cell>
          <cell r="CE1017" t="b">
            <v>0</v>
          </cell>
          <cell r="CG1017" t="b">
            <v>0</v>
          </cell>
          <cell r="CH1017" t="b">
            <v>0</v>
          </cell>
          <cell r="CP1017">
            <v>0</v>
          </cell>
          <cell r="CT1017" t="b">
            <v>0</v>
          </cell>
          <cell r="CV1017" t="b">
            <v>0</v>
          </cell>
          <cell r="CX1017" t="b">
            <v>0</v>
          </cell>
          <cell r="CZ1017" t="b">
            <v>0</v>
          </cell>
          <cell r="DB1017" t="b">
            <v>0</v>
          </cell>
          <cell r="DD1017" t="b">
            <v>0</v>
          </cell>
          <cell r="DF1017" t="b">
            <v>0</v>
          </cell>
          <cell r="DH1017" t="b">
            <v>0</v>
          </cell>
          <cell r="DJ1017" t="b">
            <v>0</v>
          </cell>
          <cell r="DL1017" t="b">
            <v>0</v>
          </cell>
          <cell r="DN1017" t="b">
            <v>0</v>
          </cell>
          <cell r="DP1017" t="b">
            <v>0</v>
          </cell>
          <cell r="DV1017">
            <v>0</v>
          </cell>
          <cell r="DX1017">
            <v>0</v>
          </cell>
          <cell r="DZ1017">
            <v>0</v>
          </cell>
          <cell r="EB1017">
            <v>0</v>
          </cell>
          <cell r="ED1017">
            <v>0</v>
          </cell>
          <cell r="EF1017">
            <v>0</v>
          </cell>
          <cell r="EJ1017">
            <v>0</v>
          </cell>
          <cell r="EL1017">
            <v>0</v>
          </cell>
          <cell r="EN1017">
            <v>0</v>
          </cell>
          <cell r="EP1017">
            <v>0</v>
          </cell>
          <cell r="ER1017">
            <v>0</v>
          </cell>
          <cell r="ET1017">
            <v>0</v>
          </cell>
          <cell r="EX1017">
            <v>0</v>
          </cell>
          <cell r="EZ1017">
            <v>0</v>
          </cell>
          <cell r="FD1017">
            <v>0</v>
          </cell>
          <cell r="FF1017">
            <v>0</v>
          </cell>
        </row>
        <row r="1018">
          <cell r="A1018" t="str">
            <v>IndustryCHP_DKW_2001</v>
          </cell>
          <cell r="B1018" t="str">
            <v>DK-West</v>
          </cell>
          <cell r="G1018">
            <v>343.62200076784939</v>
          </cell>
          <cell r="H1018">
            <v>0</v>
          </cell>
          <cell r="N1018">
            <v>1366.9965114000004</v>
          </cell>
          <cell r="AK1018">
            <v>343.62200076784939</v>
          </cell>
          <cell r="AL1018">
            <v>0</v>
          </cell>
          <cell r="AN1018">
            <v>0</v>
          </cell>
          <cell r="AO1018">
            <v>0</v>
          </cell>
          <cell r="AP1018">
            <v>0</v>
          </cell>
          <cell r="AQ1018">
            <v>0</v>
          </cell>
          <cell r="BG1018" t="b">
            <v>0</v>
          </cell>
          <cell r="BO1018" t="b">
            <v>0</v>
          </cell>
          <cell r="CA1018" t="b">
            <v>0</v>
          </cell>
          <cell r="CB1018" t="b">
            <v>0</v>
          </cell>
          <cell r="CD1018" t="b">
            <v>0</v>
          </cell>
          <cell r="CE1018" t="b">
            <v>0</v>
          </cell>
          <cell r="CG1018" t="b">
            <v>0</v>
          </cell>
          <cell r="CH1018" t="b">
            <v>0</v>
          </cell>
          <cell r="CP1018">
            <v>0</v>
          </cell>
          <cell r="CT1018" t="b">
            <v>0</v>
          </cell>
          <cell r="CV1018" t="b">
            <v>0</v>
          </cell>
          <cell r="CX1018" t="b">
            <v>0</v>
          </cell>
          <cell r="CZ1018" t="b">
            <v>0</v>
          </cell>
          <cell r="DB1018" t="b">
            <v>0</v>
          </cell>
          <cell r="DD1018" t="b">
            <v>0</v>
          </cell>
          <cell r="DF1018" t="b">
            <v>0</v>
          </cell>
          <cell r="DH1018" t="b">
            <v>0</v>
          </cell>
          <cell r="DJ1018" t="b">
            <v>0</v>
          </cell>
          <cell r="DL1018" t="b">
            <v>0</v>
          </cell>
          <cell r="DN1018" t="b">
            <v>0</v>
          </cell>
          <cell r="DP1018" t="b">
            <v>0</v>
          </cell>
          <cell r="DV1018">
            <v>0</v>
          </cell>
          <cell r="DX1018">
            <v>0</v>
          </cell>
          <cell r="DZ1018">
            <v>0</v>
          </cell>
          <cell r="EB1018">
            <v>0</v>
          </cell>
          <cell r="ED1018">
            <v>0</v>
          </cell>
          <cell r="EF1018">
            <v>0</v>
          </cell>
          <cell r="EJ1018">
            <v>0</v>
          </cell>
          <cell r="EL1018">
            <v>0</v>
          </cell>
          <cell r="EN1018">
            <v>0</v>
          </cell>
          <cell r="EP1018">
            <v>0</v>
          </cell>
          <cell r="ER1018">
            <v>0</v>
          </cell>
          <cell r="ET1018">
            <v>0</v>
          </cell>
          <cell r="EX1018">
            <v>0</v>
          </cell>
          <cell r="EZ1018">
            <v>0</v>
          </cell>
          <cell r="FD1018">
            <v>0</v>
          </cell>
          <cell r="FF1018">
            <v>0</v>
          </cell>
        </row>
        <row r="1019">
          <cell r="A1019" t="str">
            <v>IndustryCHP_DKW_2002</v>
          </cell>
          <cell r="B1019" t="str">
            <v>DK-West</v>
          </cell>
          <cell r="G1019">
            <v>341.89100075419992</v>
          </cell>
          <cell r="H1019">
            <v>0</v>
          </cell>
          <cell r="N1019">
            <v>1282.9573169999992</v>
          </cell>
          <cell r="AK1019">
            <v>341.89100075419992</v>
          </cell>
          <cell r="AL1019">
            <v>0</v>
          </cell>
          <cell r="AN1019">
            <v>0</v>
          </cell>
          <cell r="AO1019">
            <v>0</v>
          </cell>
          <cell r="AP1019">
            <v>0</v>
          </cell>
          <cell r="AQ1019">
            <v>0</v>
          </cell>
          <cell r="BG1019" t="b">
            <v>0</v>
          </cell>
          <cell r="BO1019" t="b">
            <v>0</v>
          </cell>
          <cell r="CA1019" t="b">
            <v>0</v>
          </cell>
          <cell r="CB1019" t="b">
            <v>0</v>
          </cell>
          <cell r="CD1019" t="b">
            <v>0</v>
          </cell>
          <cell r="CE1019" t="b">
            <v>0</v>
          </cell>
          <cell r="CG1019" t="b">
            <v>0</v>
          </cell>
          <cell r="CH1019" t="b">
            <v>0</v>
          </cell>
          <cell r="CP1019">
            <v>0</v>
          </cell>
          <cell r="CT1019" t="b">
            <v>0</v>
          </cell>
          <cell r="CV1019" t="b">
            <v>0</v>
          </cell>
          <cell r="CX1019" t="b">
            <v>0</v>
          </cell>
          <cell r="CZ1019" t="b">
            <v>0</v>
          </cell>
          <cell r="DB1019" t="b">
            <v>0</v>
          </cell>
          <cell r="DD1019" t="b">
            <v>0</v>
          </cell>
          <cell r="DF1019" t="b">
            <v>0</v>
          </cell>
          <cell r="DH1019" t="b">
            <v>0</v>
          </cell>
          <cell r="DJ1019" t="b">
            <v>0</v>
          </cell>
          <cell r="DL1019" t="b">
            <v>0</v>
          </cell>
          <cell r="DN1019" t="b">
            <v>0</v>
          </cell>
          <cell r="DP1019" t="b">
            <v>0</v>
          </cell>
          <cell r="DV1019">
            <v>0</v>
          </cell>
          <cell r="DX1019">
            <v>0</v>
          </cell>
          <cell r="DZ1019">
            <v>0</v>
          </cell>
          <cell r="EB1019">
            <v>0</v>
          </cell>
          <cell r="ED1019">
            <v>0</v>
          </cell>
          <cell r="EF1019">
            <v>0</v>
          </cell>
          <cell r="EJ1019">
            <v>0</v>
          </cell>
          <cell r="EL1019">
            <v>0</v>
          </cell>
          <cell r="EN1019">
            <v>0</v>
          </cell>
          <cell r="EP1019">
            <v>0</v>
          </cell>
          <cell r="ER1019">
            <v>0</v>
          </cell>
          <cell r="ET1019">
            <v>0</v>
          </cell>
          <cell r="EX1019">
            <v>0</v>
          </cell>
          <cell r="EZ1019">
            <v>0</v>
          </cell>
          <cell r="FD1019">
            <v>0</v>
          </cell>
          <cell r="FF1019">
            <v>0</v>
          </cell>
        </row>
        <row r="1020">
          <cell r="A1020" t="str">
            <v>IndustryCHP_DKW_2003</v>
          </cell>
          <cell r="B1020" t="str">
            <v>DK-West</v>
          </cell>
          <cell r="G1020">
            <v>348.87500077113509</v>
          </cell>
          <cell r="H1020">
            <v>0</v>
          </cell>
          <cell r="N1020">
            <v>1222.6046070000002</v>
          </cell>
          <cell r="AK1020">
            <v>348.87500077113509</v>
          </cell>
          <cell r="AL1020">
            <v>0</v>
          </cell>
          <cell r="AN1020">
            <v>0</v>
          </cell>
          <cell r="AO1020">
            <v>0</v>
          </cell>
          <cell r="AP1020">
            <v>0</v>
          </cell>
          <cell r="AQ1020">
            <v>0</v>
          </cell>
          <cell r="BG1020" t="b">
            <v>0</v>
          </cell>
          <cell r="BO1020" t="b">
            <v>0</v>
          </cell>
          <cell r="CA1020" t="b">
            <v>0</v>
          </cell>
          <cell r="CB1020" t="b">
            <v>0</v>
          </cell>
          <cell r="CD1020" t="b">
            <v>0</v>
          </cell>
          <cell r="CE1020" t="b">
            <v>0</v>
          </cell>
          <cell r="CG1020" t="b">
            <v>0</v>
          </cell>
          <cell r="CH1020" t="b">
            <v>0</v>
          </cell>
          <cell r="CP1020">
            <v>0</v>
          </cell>
          <cell r="CT1020" t="b">
            <v>0</v>
          </cell>
          <cell r="CV1020" t="b">
            <v>0</v>
          </cell>
          <cell r="CX1020" t="b">
            <v>0</v>
          </cell>
          <cell r="CZ1020" t="b">
            <v>0</v>
          </cell>
          <cell r="DB1020" t="b">
            <v>0</v>
          </cell>
          <cell r="DD1020" t="b">
            <v>0</v>
          </cell>
          <cell r="DF1020" t="b">
            <v>0</v>
          </cell>
          <cell r="DH1020" t="b">
            <v>0</v>
          </cell>
          <cell r="DJ1020" t="b">
            <v>0</v>
          </cell>
          <cell r="DL1020" t="b">
            <v>0</v>
          </cell>
          <cell r="DN1020" t="b">
            <v>0</v>
          </cell>
          <cell r="DP1020" t="b">
            <v>0</v>
          </cell>
          <cell r="DV1020">
            <v>0</v>
          </cell>
          <cell r="DX1020">
            <v>0</v>
          </cell>
          <cell r="DZ1020">
            <v>0</v>
          </cell>
          <cell r="EB1020">
            <v>0</v>
          </cell>
          <cell r="ED1020">
            <v>0</v>
          </cell>
          <cell r="EF1020">
            <v>0</v>
          </cell>
          <cell r="EJ1020">
            <v>0</v>
          </cell>
          <cell r="EL1020">
            <v>0</v>
          </cell>
          <cell r="EN1020">
            <v>0</v>
          </cell>
          <cell r="EP1020">
            <v>0</v>
          </cell>
          <cell r="ER1020">
            <v>0</v>
          </cell>
          <cell r="ET1020">
            <v>0</v>
          </cell>
          <cell r="EX1020">
            <v>0</v>
          </cell>
          <cell r="EZ1020">
            <v>0</v>
          </cell>
          <cell r="FD1020">
            <v>0</v>
          </cell>
          <cell r="FF1020">
            <v>0</v>
          </cell>
        </row>
        <row r="1021">
          <cell r="A1021" t="str">
            <v>IndustryCHP_DKW_2004</v>
          </cell>
          <cell r="B1021" t="str">
            <v>DK-West</v>
          </cell>
          <cell r="G1021">
            <v>348.18800077680498</v>
          </cell>
          <cell r="H1021">
            <v>0</v>
          </cell>
          <cell r="N1021">
            <v>1247.00955245</v>
          </cell>
          <cell r="AK1021">
            <v>348.18800077680498</v>
          </cell>
          <cell r="AL1021">
            <v>0</v>
          </cell>
          <cell r="AN1021">
            <v>0</v>
          </cell>
          <cell r="AO1021">
            <v>0</v>
          </cell>
          <cell r="AP1021">
            <v>0</v>
          </cell>
          <cell r="AQ1021">
            <v>0</v>
          </cell>
          <cell r="BG1021" t="b">
            <v>0</v>
          </cell>
          <cell r="BO1021" t="b">
            <v>0</v>
          </cell>
          <cell r="CA1021" t="b">
            <v>0</v>
          </cell>
          <cell r="CB1021" t="b">
            <v>0</v>
          </cell>
          <cell r="CD1021" t="b">
            <v>0</v>
          </cell>
          <cell r="CE1021" t="b">
            <v>0</v>
          </cell>
          <cell r="CG1021" t="b">
            <v>0</v>
          </cell>
          <cell r="CH1021" t="b">
            <v>0</v>
          </cell>
          <cell r="CP1021">
            <v>0</v>
          </cell>
          <cell r="CT1021" t="b">
            <v>0</v>
          </cell>
          <cell r="CV1021" t="b">
            <v>0</v>
          </cell>
          <cell r="CX1021" t="b">
            <v>0</v>
          </cell>
          <cell r="CZ1021" t="b">
            <v>0</v>
          </cell>
          <cell r="DB1021" t="b">
            <v>0</v>
          </cell>
          <cell r="DD1021" t="b">
            <v>0</v>
          </cell>
          <cell r="DF1021" t="b">
            <v>0</v>
          </cell>
          <cell r="DH1021" t="b">
            <v>0</v>
          </cell>
          <cell r="DJ1021" t="b">
            <v>0</v>
          </cell>
          <cell r="DL1021" t="b">
            <v>0</v>
          </cell>
          <cell r="DN1021" t="b">
            <v>0</v>
          </cell>
          <cell r="DP1021" t="b">
            <v>0</v>
          </cell>
          <cell r="DV1021">
            <v>0</v>
          </cell>
          <cell r="DX1021">
            <v>0</v>
          </cell>
          <cell r="DZ1021">
            <v>0</v>
          </cell>
          <cell r="EB1021">
            <v>0</v>
          </cell>
          <cell r="ED1021">
            <v>0</v>
          </cell>
          <cell r="EF1021">
            <v>0</v>
          </cell>
          <cell r="EJ1021">
            <v>0</v>
          </cell>
          <cell r="EL1021">
            <v>0</v>
          </cell>
          <cell r="EN1021">
            <v>0</v>
          </cell>
          <cell r="EP1021">
            <v>0</v>
          </cell>
          <cell r="ER1021">
            <v>0</v>
          </cell>
          <cell r="ET1021">
            <v>0</v>
          </cell>
          <cell r="EX1021">
            <v>0</v>
          </cell>
          <cell r="EZ1021">
            <v>0</v>
          </cell>
          <cell r="FD1021">
            <v>0</v>
          </cell>
          <cell r="FF1021">
            <v>0</v>
          </cell>
        </row>
        <row r="1022">
          <cell r="A1022" t="str">
            <v>IndustryCHP_DKW_2005</v>
          </cell>
          <cell r="B1022" t="str">
            <v>DK-West</v>
          </cell>
          <cell r="G1022">
            <v>349.19400071911514</v>
          </cell>
          <cell r="H1022">
            <v>0</v>
          </cell>
          <cell r="N1022">
            <v>892.82853423262702</v>
          </cell>
          <cell r="AK1022">
            <v>349.19400071911514</v>
          </cell>
          <cell r="AL1022">
            <v>0</v>
          </cell>
          <cell r="AN1022">
            <v>0</v>
          </cell>
          <cell r="AO1022">
            <v>0</v>
          </cell>
          <cell r="AP1022">
            <v>0</v>
          </cell>
          <cell r="AQ1022">
            <v>0</v>
          </cell>
          <cell r="BG1022" t="b">
            <v>0</v>
          </cell>
          <cell r="BO1022" t="b">
            <v>0</v>
          </cell>
          <cell r="CA1022" t="b">
            <v>0</v>
          </cell>
          <cell r="CB1022" t="b">
            <v>0</v>
          </cell>
          <cell r="CD1022" t="b">
            <v>0</v>
          </cell>
          <cell r="CE1022" t="b">
            <v>0</v>
          </cell>
          <cell r="CG1022" t="b">
            <v>0</v>
          </cell>
          <cell r="CH1022" t="b">
            <v>0</v>
          </cell>
          <cell r="CP1022">
            <v>0</v>
          </cell>
          <cell r="CT1022" t="b">
            <v>0</v>
          </cell>
          <cell r="CV1022" t="b">
            <v>0</v>
          </cell>
          <cell r="CX1022" t="b">
            <v>0</v>
          </cell>
          <cell r="CZ1022" t="b">
            <v>0</v>
          </cell>
          <cell r="DB1022" t="b">
            <v>0</v>
          </cell>
          <cell r="DD1022" t="b">
            <v>0</v>
          </cell>
          <cell r="DF1022" t="b">
            <v>0</v>
          </cell>
          <cell r="DH1022" t="b">
            <v>0</v>
          </cell>
          <cell r="DJ1022" t="b">
            <v>0</v>
          </cell>
          <cell r="DL1022" t="b">
            <v>0</v>
          </cell>
          <cell r="DN1022" t="b">
            <v>0</v>
          </cell>
          <cell r="DP1022" t="b">
            <v>0</v>
          </cell>
          <cell r="DV1022">
            <v>0</v>
          </cell>
          <cell r="DX1022">
            <v>0</v>
          </cell>
          <cell r="DZ1022">
            <v>0</v>
          </cell>
          <cell r="EB1022">
            <v>0</v>
          </cell>
          <cell r="ED1022">
            <v>0</v>
          </cell>
          <cell r="EF1022">
            <v>0</v>
          </cell>
          <cell r="EJ1022">
            <v>0</v>
          </cell>
          <cell r="EL1022">
            <v>0</v>
          </cell>
          <cell r="EN1022">
            <v>0</v>
          </cell>
          <cell r="EP1022">
            <v>0</v>
          </cell>
          <cell r="ER1022">
            <v>0</v>
          </cell>
          <cell r="ET1022">
            <v>0</v>
          </cell>
          <cell r="EX1022">
            <v>0</v>
          </cell>
          <cell r="EZ1022">
            <v>0</v>
          </cell>
          <cell r="FD1022">
            <v>0</v>
          </cell>
          <cell r="FF1022">
            <v>0</v>
          </cell>
        </row>
        <row r="1023">
          <cell r="A1023" t="str">
            <v>IndustryCHP_DKW_2006</v>
          </cell>
          <cell r="B1023" t="str">
            <v>DK-West</v>
          </cell>
          <cell r="G1023">
            <v>330.70200072508305</v>
          </cell>
          <cell r="H1023">
            <v>0</v>
          </cell>
          <cell r="N1023">
            <v>738.79681314140555</v>
          </cell>
          <cell r="AK1023">
            <v>330.70200072508305</v>
          </cell>
          <cell r="AL1023">
            <v>0</v>
          </cell>
          <cell r="AN1023">
            <v>0</v>
          </cell>
          <cell r="AO1023">
            <v>0</v>
          </cell>
          <cell r="AP1023">
            <v>0</v>
          </cell>
          <cell r="AQ1023">
            <v>0</v>
          </cell>
          <cell r="BG1023" t="b">
            <v>0</v>
          </cell>
          <cell r="BO1023" t="b">
            <v>0</v>
          </cell>
          <cell r="CA1023" t="b">
            <v>0</v>
          </cell>
          <cell r="CB1023" t="b">
            <v>0</v>
          </cell>
          <cell r="CD1023" t="b">
            <v>0</v>
          </cell>
          <cell r="CE1023" t="b">
            <v>0</v>
          </cell>
          <cell r="CG1023" t="b">
            <v>0</v>
          </cell>
          <cell r="CH1023" t="b">
            <v>0</v>
          </cell>
          <cell r="CP1023">
            <v>0</v>
          </cell>
          <cell r="CT1023" t="b">
            <v>0</v>
          </cell>
          <cell r="CV1023" t="b">
            <v>0</v>
          </cell>
          <cell r="CX1023" t="b">
            <v>0</v>
          </cell>
          <cell r="CZ1023" t="b">
            <v>0</v>
          </cell>
          <cell r="DB1023" t="b">
            <v>0</v>
          </cell>
          <cell r="DD1023" t="b">
            <v>0</v>
          </cell>
          <cell r="DF1023" t="b">
            <v>0</v>
          </cell>
          <cell r="DH1023" t="b">
            <v>0</v>
          </cell>
          <cell r="DJ1023" t="b">
            <v>0</v>
          </cell>
          <cell r="DL1023" t="b">
            <v>0</v>
          </cell>
          <cell r="DN1023" t="b">
            <v>0</v>
          </cell>
          <cell r="DP1023" t="b">
            <v>0</v>
          </cell>
          <cell r="DV1023">
            <v>0</v>
          </cell>
          <cell r="DX1023">
            <v>0</v>
          </cell>
          <cell r="DZ1023">
            <v>0</v>
          </cell>
          <cell r="EB1023">
            <v>0</v>
          </cell>
          <cell r="ED1023">
            <v>0</v>
          </cell>
          <cell r="EF1023">
            <v>0</v>
          </cell>
          <cell r="EJ1023">
            <v>0</v>
          </cell>
          <cell r="EL1023">
            <v>0</v>
          </cell>
          <cell r="EN1023">
            <v>0</v>
          </cell>
          <cell r="EP1023">
            <v>0</v>
          </cell>
          <cell r="ER1023">
            <v>0</v>
          </cell>
          <cell r="ET1023">
            <v>0</v>
          </cell>
          <cell r="EX1023">
            <v>0</v>
          </cell>
          <cell r="EZ1023">
            <v>0</v>
          </cell>
          <cell r="FD1023">
            <v>0</v>
          </cell>
          <cell r="FF1023">
            <v>0</v>
          </cell>
        </row>
        <row r="1024">
          <cell r="A1024" t="str">
            <v>IndustryCHP_DKW_2007</v>
          </cell>
          <cell r="B1024" t="str">
            <v>DK-West</v>
          </cell>
          <cell r="G1024">
            <v>330.70200072508305</v>
          </cell>
          <cell r="H1024">
            <v>0</v>
          </cell>
          <cell r="N1024">
            <v>642.37310000000002</v>
          </cell>
          <cell r="AK1024">
            <v>330.70200072508305</v>
          </cell>
          <cell r="AL1024">
            <v>0</v>
          </cell>
          <cell r="AN1024">
            <v>0</v>
          </cell>
          <cell r="AO1024">
            <v>0</v>
          </cell>
          <cell r="AP1024">
            <v>0</v>
          </cell>
          <cell r="AQ1024">
            <v>0</v>
          </cell>
          <cell r="BG1024" t="b">
            <v>0</v>
          </cell>
          <cell r="BO1024" t="b">
            <v>0</v>
          </cell>
          <cell r="CA1024" t="b">
            <v>0</v>
          </cell>
          <cell r="CB1024" t="b">
            <v>0</v>
          </cell>
          <cell r="CD1024" t="b">
            <v>0</v>
          </cell>
          <cell r="CE1024" t="b">
            <v>0</v>
          </cell>
          <cell r="CG1024" t="b">
            <v>0</v>
          </cell>
          <cell r="CH1024" t="b">
            <v>0</v>
          </cell>
          <cell r="CP1024">
            <v>0</v>
          </cell>
          <cell r="CT1024" t="b">
            <v>0</v>
          </cell>
          <cell r="CV1024" t="b">
            <v>0</v>
          </cell>
          <cell r="CX1024" t="b">
            <v>0</v>
          </cell>
          <cell r="CZ1024" t="b">
            <v>0</v>
          </cell>
          <cell r="DB1024" t="b">
            <v>0</v>
          </cell>
          <cell r="DD1024" t="b">
            <v>0</v>
          </cell>
          <cell r="DF1024" t="b">
            <v>0</v>
          </cell>
          <cell r="DH1024" t="b">
            <v>0</v>
          </cell>
          <cell r="DJ1024" t="b">
            <v>0</v>
          </cell>
          <cell r="DL1024" t="b">
            <v>0</v>
          </cell>
          <cell r="DN1024" t="b">
            <v>0</v>
          </cell>
          <cell r="DP1024" t="b">
            <v>0</v>
          </cell>
          <cell r="DV1024">
            <v>0</v>
          </cell>
          <cell r="DX1024">
            <v>0</v>
          </cell>
          <cell r="DZ1024">
            <v>0</v>
          </cell>
          <cell r="EB1024">
            <v>0</v>
          </cell>
          <cell r="ED1024">
            <v>0</v>
          </cell>
          <cell r="EF1024">
            <v>0</v>
          </cell>
          <cell r="EJ1024">
            <v>0</v>
          </cell>
          <cell r="EL1024">
            <v>0</v>
          </cell>
          <cell r="EN1024">
            <v>0</v>
          </cell>
          <cell r="EP1024">
            <v>0</v>
          </cell>
          <cell r="ER1024">
            <v>0</v>
          </cell>
          <cell r="ET1024">
            <v>0</v>
          </cell>
          <cell r="EX1024">
            <v>0</v>
          </cell>
          <cell r="EZ1024">
            <v>0</v>
          </cell>
          <cell r="FD1024">
            <v>0</v>
          </cell>
          <cell r="FF1024">
            <v>0</v>
          </cell>
        </row>
        <row r="1025">
          <cell r="A1025" t="str">
            <v>IndustryCHP_DKW_2008</v>
          </cell>
          <cell r="B1025" t="str">
            <v>DK-West</v>
          </cell>
          <cell r="G1025">
            <v>330.70200072508305</v>
          </cell>
          <cell r="H1025">
            <v>0</v>
          </cell>
          <cell r="N1025">
            <v>575.33336445069972</v>
          </cell>
          <cell r="AK1025">
            <v>330.70200072508305</v>
          </cell>
          <cell r="AL1025">
            <v>0</v>
          </cell>
          <cell r="AN1025">
            <v>0</v>
          </cell>
          <cell r="AO1025">
            <v>0</v>
          </cell>
          <cell r="AP1025">
            <v>0</v>
          </cell>
          <cell r="AQ1025">
            <v>0</v>
          </cell>
          <cell r="BG1025" t="b">
            <v>0</v>
          </cell>
          <cell r="BO1025" t="b">
            <v>0</v>
          </cell>
          <cell r="CA1025" t="b">
            <v>0</v>
          </cell>
          <cell r="CB1025" t="b">
            <v>0</v>
          </cell>
          <cell r="CD1025" t="b">
            <v>0</v>
          </cell>
          <cell r="CE1025" t="b">
            <v>0</v>
          </cell>
          <cell r="CG1025" t="b">
            <v>0</v>
          </cell>
          <cell r="CH1025" t="b">
            <v>0</v>
          </cell>
          <cell r="CP1025">
            <v>0</v>
          </cell>
          <cell r="CT1025" t="b">
            <v>0</v>
          </cell>
          <cell r="CV1025" t="b">
            <v>0</v>
          </cell>
          <cell r="CX1025" t="b">
            <v>0</v>
          </cell>
          <cell r="CZ1025" t="b">
            <v>0</v>
          </cell>
          <cell r="DB1025" t="b">
            <v>0</v>
          </cell>
          <cell r="DD1025" t="b">
            <v>0</v>
          </cell>
          <cell r="DF1025" t="b">
            <v>0</v>
          </cell>
          <cell r="DH1025" t="b">
            <v>0</v>
          </cell>
          <cell r="DJ1025" t="b">
            <v>0</v>
          </cell>
          <cell r="DL1025" t="b">
            <v>0</v>
          </cell>
          <cell r="DN1025" t="b">
            <v>0</v>
          </cell>
          <cell r="DP1025" t="b">
            <v>0</v>
          </cell>
          <cell r="DV1025">
            <v>0</v>
          </cell>
          <cell r="DX1025">
            <v>0</v>
          </cell>
          <cell r="DZ1025">
            <v>0</v>
          </cell>
          <cell r="EB1025">
            <v>0</v>
          </cell>
          <cell r="ED1025">
            <v>0</v>
          </cell>
          <cell r="EF1025">
            <v>0</v>
          </cell>
          <cell r="EJ1025">
            <v>0</v>
          </cell>
          <cell r="EL1025">
            <v>0</v>
          </cell>
          <cell r="EN1025">
            <v>0</v>
          </cell>
          <cell r="EP1025">
            <v>0</v>
          </cell>
          <cell r="ER1025">
            <v>0</v>
          </cell>
          <cell r="ET1025">
            <v>0</v>
          </cell>
          <cell r="EX1025">
            <v>0</v>
          </cell>
          <cell r="EZ1025">
            <v>0</v>
          </cell>
          <cell r="FD1025">
            <v>0</v>
          </cell>
          <cell r="FF1025">
            <v>0</v>
          </cell>
        </row>
        <row r="1026">
          <cell r="A1026" t="str">
            <v>IndustryCHP_DKW_2009</v>
          </cell>
          <cell r="B1026" t="str">
            <v>DK-West</v>
          </cell>
          <cell r="G1026">
            <v>330.70200072508305</v>
          </cell>
          <cell r="H1026">
            <v>0</v>
          </cell>
          <cell r="N1026">
            <v>567.86064052914503</v>
          </cell>
          <cell r="AK1026">
            <v>330.70200072508305</v>
          </cell>
          <cell r="AL1026">
            <v>0</v>
          </cell>
          <cell r="AN1026">
            <v>0</v>
          </cell>
          <cell r="AO1026">
            <v>0</v>
          </cell>
          <cell r="AP1026">
            <v>0</v>
          </cell>
          <cell r="AQ1026">
            <v>0</v>
          </cell>
          <cell r="BG1026" t="b">
            <v>0</v>
          </cell>
          <cell r="BO1026" t="b">
            <v>0</v>
          </cell>
          <cell r="CA1026" t="b">
            <v>0</v>
          </cell>
          <cell r="CB1026" t="b">
            <v>0</v>
          </cell>
          <cell r="CD1026" t="b">
            <v>0</v>
          </cell>
          <cell r="CE1026" t="b">
            <v>0</v>
          </cell>
          <cell r="CG1026" t="b">
            <v>0</v>
          </cell>
          <cell r="CH1026" t="b">
            <v>0</v>
          </cell>
          <cell r="CP1026">
            <v>0</v>
          </cell>
          <cell r="CT1026" t="b">
            <v>0</v>
          </cell>
          <cell r="CV1026" t="b">
            <v>0</v>
          </cell>
          <cell r="CX1026" t="b">
            <v>0</v>
          </cell>
          <cell r="CZ1026" t="b">
            <v>0</v>
          </cell>
          <cell r="DB1026" t="b">
            <v>0</v>
          </cell>
          <cell r="DD1026" t="b">
            <v>0</v>
          </cell>
          <cell r="DF1026" t="b">
            <v>0</v>
          </cell>
          <cell r="DH1026" t="b">
            <v>0</v>
          </cell>
          <cell r="DJ1026" t="b">
            <v>0</v>
          </cell>
          <cell r="DL1026" t="b">
            <v>0</v>
          </cell>
          <cell r="DN1026" t="b">
            <v>0</v>
          </cell>
          <cell r="DP1026" t="b">
            <v>0</v>
          </cell>
          <cell r="DV1026">
            <v>0</v>
          </cell>
          <cell r="DX1026">
            <v>0</v>
          </cell>
          <cell r="DZ1026">
            <v>0</v>
          </cell>
          <cell r="EB1026">
            <v>0</v>
          </cell>
          <cell r="ED1026">
            <v>0</v>
          </cell>
          <cell r="EF1026">
            <v>0</v>
          </cell>
          <cell r="EJ1026">
            <v>0</v>
          </cell>
          <cell r="EL1026">
            <v>0</v>
          </cell>
          <cell r="EN1026">
            <v>0</v>
          </cell>
          <cell r="EP1026">
            <v>0</v>
          </cell>
          <cell r="ER1026">
            <v>0</v>
          </cell>
          <cell r="ET1026">
            <v>0</v>
          </cell>
          <cell r="EX1026">
            <v>0</v>
          </cell>
          <cell r="EZ1026">
            <v>0</v>
          </cell>
          <cell r="FD1026">
            <v>0</v>
          </cell>
          <cell r="FF1026">
            <v>0</v>
          </cell>
        </row>
        <row r="1027">
          <cell r="A1027" t="str">
            <v>IndustryCHP_DKW_2010</v>
          </cell>
          <cell r="B1027" t="str">
            <v>DK-West</v>
          </cell>
          <cell r="G1027">
            <v>370</v>
          </cell>
          <cell r="H1027">
            <v>0</v>
          </cell>
          <cell r="N1027">
            <v>571.03575164025597</v>
          </cell>
          <cell r="AK1027">
            <v>370</v>
          </cell>
          <cell r="AL1027">
            <v>0</v>
          </cell>
          <cell r="AN1027">
            <v>0</v>
          </cell>
          <cell r="AO1027">
            <v>0</v>
          </cell>
          <cell r="AP1027">
            <v>0</v>
          </cell>
          <cell r="AQ1027">
            <v>0</v>
          </cell>
          <cell r="BG1027" t="b">
            <v>0</v>
          </cell>
          <cell r="BO1027" t="b">
            <v>0</v>
          </cell>
          <cell r="CA1027" t="b">
            <v>0</v>
          </cell>
          <cell r="CB1027" t="b">
            <v>0</v>
          </cell>
          <cell r="CD1027" t="b">
            <v>0</v>
          </cell>
          <cell r="CE1027" t="b">
            <v>0</v>
          </cell>
          <cell r="CG1027" t="b">
            <v>0</v>
          </cell>
          <cell r="CH1027" t="b">
            <v>0</v>
          </cell>
          <cell r="CP1027">
            <v>0</v>
          </cell>
          <cell r="CT1027" t="b">
            <v>0</v>
          </cell>
          <cell r="CV1027" t="b">
            <v>0</v>
          </cell>
          <cell r="CX1027" t="b">
            <v>0</v>
          </cell>
          <cell r="CZ1027" t="b">
            <v>0</v>
          </cell>
          <cell r="DB1027" t="b">
            <v>0</v>
          </cell>
          <cell r="DD1027" t="b">
            <v>0</v>
          </cell>
          <cell r="DF1027" t="b">
            <v>0</v>
          </cell>
          <cell r="DH1027" t="b">
            <v>0</v>
          </cell>
          <cell r="DJ1027" t="b">
            <v>0</v>
          </cell>
          <cell r="DL1027" t="b">
            <v>0</v>
          </cell>
          <cell r="DN1027" t="b">
            <v>0</v>
          </cell>
          <cell r="DP1027" t="b">
            <v>0</v>
          </cell>
          <cell r="DV1027">
            <v>0</v>
          </cell>
          <cell r="DX1027">
            <v>0</v>
          </cell>
          <cell r="DZ1027">
            <v>0</v>
          </cell>
          <cell r="EB1027">
            <v>0</v>
          </cell>
          <cell r="ED1027">
            <v>0</v>
          </cell>
          <cell r="EF1027">
            <v>0</v>
          </cell>
          <cell r="EJ1027">
            <v>0</v>
          </cell>
          <cell r="EL1027">
            <v>0</v>
          </cell>
          <cell r="EN1027">
            <v>0</v>
          </cell>
          <cell r="EP1027">
            <v>0</v>
          </cell>
          <cell r="ER1027">
            <v>0</v>
          </cell>
          <cell r="ET1027">
            <v>0</v>
          </cell>
          <cell r="EX1027">
            <v>0</v>
          </cell>
          <cell r="EZ1027">
            <v>0</v>
          </cell>
          <cell r="FD1027">
            <v>0</v>
          </cell>
          <cell r="FF1027">
            <v>0</v>
          </cell>
        </row>
        <row r="1028">
          <cell r="A1028" t="str">
            <v>IndustryCHP_DKW_2011</v>
          </cell>
          <cell r="B1028" t="str">
            <v>DK-West</v>
          </cell>
          <cell r="G1028">
            <v>323</v>
          </cell>
          <cell r="H1028">
            <v>0</v>
          </cell>
          <cell r="N1028">
            <v>597.06916986028216</v>
          </cell>
          <cell r="AK1028">
            <v>323</v>
          </cell>
          <cell r="AL1028">
            <v>0</v>
          </cell>
          <cell r="AN1028">
            <v>0</v>
          </cell>
          <cell r="AO1028">
            <v>0</v>
          </cell>
          <cell r="AP1028">
            <v>0</v>
          </cell>
          <cell r="AQ1028">
            <v>0</v>
          </cell>
          <cell r="BG1028" t="b">
            <v>0</v>
          </cell>
          <cell r="BO1028" t="b">
            <v>0</v>
          </cell>
          <cell r="CA1028" t="b">
            <v>0</v>
          </cell>
          <cell r="CB1028" t="b">
            <v>0</v>
          </cell>
          <cell r="CD1028" t="b">
            <v>0</v>
          </cell>
          <cell r="CE1028" t="b">
            <v>0</v>
          </cell>
          <cell r="CG1028" t="b">
            <v>0</v>
          </cell>
          <cell r="CH1028" t="b">
            <v>0</v>
          </cell>
          <cell r="CP1028">
            <v>0</v>
          </cell>
          <cell r="CT1028" t="b">
            <v>0</v>
          </cell>
          <cell r="CV1028" t="b">
            <v>0</v>
          </cell>
          <cell r="CX1028" t="b">
            <v>0</v>
          </cell>
          <cell r="CZ1028" t="b">
            <v>0</v>
          </cell>
          <cell r="DB1028" t="b">
            <v>0</v>
          </cell>
          <cell r="DD1028" t="b">
            <v>0</v>
          </cell>
          <cell r="DF1028" t="b">
            <v>0</v>
          </cell>
          <cell r="DH1028" t="b">
            <v>0</v>
          </cell>
          <cell r="DJ1028" t="b">
            <v>0</v>
          </cell>
          <cell r="DL1028" t="b">
            <v>0</v>
          </cell>
          <cell r="DN1028" t="b">
            <v>0</v>
          </cell>
          <cell r="DP1028" t="b">
            <v>0</v>
          </cell>
          <cell r="DV1028">
            <v>0</v>
          </cell>
          <cell r="DX1028">
            <v>0</v>
          </cell>
          <cell r="DZ1028">
            <v>0</v>
          </cell>
          <cell r="EB1028">
            <v>0</v>
          </cell>
          <cell r="ED1028">
            <v>0</v>
          </cell>
          <cell r="EF1028">
            <v>0</v>
          </cell>
          <cell r="EJ1028">
            <v>0</v>
          </cell>
          <cell r="EL1028">
            <v>0</v>
          </cell>
          <cell r="EN1028">
            <v>0</v>
          </cell>
          <cell r="EP1028">
            <v>0</v>
          </cell>
          <cell r="ER1028">
            <v>0</v>
          </cell>
          <cell r="ET1028">
            <v>0</v>
          </cell>
          <cell r="EX1028">
            <v>0</v>
          </cell>
          <cell r="EZ1028">
            <v>0</v>
          </cell>
          <cell r="FD1028">
            <v>0</v>
          </cell>
          <cell r="FF1028">
            <v>0</v>
          </cell>
        </row>
        <row r="1029">
          <cell r="A1029" t="str">
            <v>IndustryCHP_DKW_2012</v>
          </cell>
          <cell r="B1029" t="str">
            <v>DK-West</v>
          </cell>
          <cell r="G1029">
            <v>0</v>
          </cell>
          <cell r="H1029">
            <v>0</v>
          </cell>
          <cell r="N1029">
            <v>0</v>
          </cell>
          <cell r="AK1029">
            <v>0</v>
          </cell>
          <cell r="AL1029">
            <v>0</v>
          </cell>
          <cell r="AN1029">
            <v>0</v>
          </cell>
          <cell r="AO1029">
            <v>0</v>
          </cell>
          <cell r="AP1029">
            <v>0</v>
          </cell>
          <cell r="AQ1029">
            <v>0</v>
          </cell>
          <cell r="BG1029" t="b">
            <v>0</v>
          </cell>
          <cell r="BO1029" t="b">
            <v>0</v>
          </cell>
          <cell r="CA1029" t="b">
            <v>0</v>
          </cell>
          <cell r="CB1029" t="b">
            <v>0</v>
          </cell>
          <cell r="CD1029" t="b">
            <v>0</v>
          </cell>
          <cell r="CE1029" t="b">
            <v>0</v>
          </cell>
          <cell r="CG1029" t="b">
            <v>0</v>
          </cell>
          <cell r="CH1029" t="b">
            <v>0</v>
          </cell>
          <cell r="CP1029">
            <v>0</v>
          </cell>
          <cell r="CT1029" t="b">
            <v>0</v>
          </cell>
          <cell r="CV1029" t="b">
            <v>0</v>
          </cell>
          <cell r="CX1029" t="b">
            <v>0</v>
          </cell>
          <cell r="CZ1029" t="b">
            <v>0</v>
          </cell>
          <cell r="DB1029" t="b">
            <v>0</v>
          </cell>
          <cell r="DD1029" t="b">
            <v>0</v>
          </cell>
          <cell r="DF1029" t="b">
            <v>0</v>
          </cell>
          <cell r="DH1029" t="b">
            <v>0</v>
          </cell>
          <cell r="DJ1029" t="b">
            <v>0</v>
          </cell>
          <cell r="DL1029" t="b">
            <v>0</v>
          </cell>
          <cell r="DN1029" t="b">
            <v>0</v>
          </cell>
          <cell r="DP1029" t="b">
            <v>0</v>
          </cell>
          <cell r="DV1029">
            <v>0</v>
          </cell>
          <cell r="DX1029">
            <v>0</v>
          </cell>
          <cell r="DZ1029">
            <v>0</v>
          </cell>
          <cell r="EB1029">
            <v>0</v>
          </cell>
          <cell r="ED1029">
            <v>0</v>
          </cell>
          <cell r="EF1029">
            <v>0</v>
          </cell>
          <cell r="EJ1029">
            <v>0</v>
          </cell>
          <cell r="EL1029">
            <v>0</v>
          </cell>
          <cell r="EN1029">
            <v>0</v>
          </cell>
          <cell r="EP1029">
            <v>0</v>
          </cell>
          <cell r="ER1029">
            <v>0</v>
          </cell>
          <cell r="ET1029">
            <v>0</v>
          </cell>
          <cell r="EX1029">
            <v>0</v>
          </cell>
          <cell r="EZ1029">
            <v>0</v>
          </cell>
          <cell r="FD1029">
            <v>0</v>
          </cell>
          <cell r="FF1029">
            <v>0</v>
          </cell>
        </row>
        <row r="1030">
          <cell r="A1030" t="str">
            <v>IndustryCHP_DKW_2013</v>
          </cell>
          <cell r="B1030" t="str">
            <v>DK-West</v>
          </cell>
          <cell r="G1030">
            <v>0.64710877956994328</v>
          </cell>
          <cell r="H1030">
            <v>0</v>
          </cell>
          <cell r="N1030">
            <v>13.866616705070214</v>
          </cell>
          <cell r="AK1030">
            <v>0.64710877956994328</v>
          </cell>
          <cell r="AL1030">
            <v>0</v>
          </cell>
          <cell r="AN1030">
            <v>0</v>
          </cell>
          <cell r="AO1030">
            <v>0</v>
          </cell>
          <cell r="AP1030">
            <v>0</v>
          </cell>
          <cell r="AQ1030">
            <v>0</v>
          </cell>
          <cell r="BG1030" t="b">
            <v>0</v>
          </cell>
          <cell r="BO1030" t="b">
            <v>0</v>
          </cell>
          <cell r="CA1030" t="b">
            <v>0</v>
          </cell>
          <cell r="CB1030" t="b">
            <v>0</v>
          </cell>
          <cell r="CD1030" t="b">
            <v>0</v>
          </cell>
          <cell r="CE1030" t="b">
            <v>0</v>
          </cell>
          <cell r="CG1030" t="b">
            <v>0</v>
          </cell>
          <cell r="CH1030" t="b">
            <v>0</v>
          </cell>
          <cell r="CP1030">
            <v>0</v>
          </cell>
          <cell r="CT1030" t="b">
            <v>0</v>
          </cell>
          <cell r="CV1030" t="b">
            <v>0</v>
          </cell>
          <cell r="CX1030" t="b">
            <v>0</v>
          </cell>
          <cell r="CZ1030" t="b">
            <v>0</v>
          </cell>
          <cell r="DB1030" t="b">
            <v>0</v>
          </cell>
          <cell r="DD1030" t="b">
            <v>0</v>
          </cell>
          <cell r="DF1030" t="b">
            <v>0</v>
          </cell>
          <cell r="DH1030" t="b">
            <v>0</v>
          </cell>
          <cell r="DJ1030" t="b">
            <v>0</v>
          </cell>
          <cell r="DL1030" t="b">
            <v>0</v>
          </cell>
          <cell r="DN1030" t="b">
            <v>0</v>
          </cell>
          <cell r="DP1030" t="b">
            <v>0</v>
          </cell>
          <cell r="DV1030">
            <v>0</v>
          </cell>
          <cell r="DX1030">
            <v>0</v>
          </cell>
          <cell r="DZ1030">
            <v>0</v>
          </cell>
          <cell r="EB1030">
            <v>0</v>
          </cell>
          <cell r="ED1030">
            <v>0</v>
          </cell>
          <cell r="EF1030">
            <v>0</v>
          </cell>
          <cell r="EJ1030">
            <v>0</v>
          </cell>
          <cell r="EL1030">
            <v>0</v>
          </cell>
          <cell r="EN1030">
            <v>0</v>
          </cell>
          <cell r="EP1030">
            <v>0</v>
          </cell>
          <cell r="ER1030">
            <v>0</v>
          </cell>
          <cell r="ET1030">
            <v>0</v>
          </cell>
          <cell r="EX1030">
            <v>0</v>
          </cell>
          <cell r="EZ1030">
            <v>0</v>
          </cell>
          <cell r="FD1030">
            <v>0</v>
          </cell>
          <cell r="FF1030">
            <v>0</v>
          </cell>
        </row>
        <row r="1031">
          <cell r="A1031" t="str">
            <v>IndustryCHP_DKW_2014</v>
          </cell>
          <cell r="B1031" t="str">
            <v>DK-West</v>
          </cell>
          <cell r="G1031">
            <v>0.61340740740740474</v>
          </cell>
          <cell r="H1031">
            <v>0</v>
          </cell>
          <cell r="N1031">
            <v>13.144444444444389</v>
          </cell>
          <cell r="AK1031">
            <v>0.61340740740740474</v>
          </cell>
          <cell r="AL1031">
            <v>0</v>
          </cell>
          <cell r="AN1031">
            <v>0</v>
          </cell>
          <cell r="AO1031">
            <v>0</v>
          </cell>
          <cell r="AP1031">
            <v>0</v>
          </cell>
          <cell r="AQ1031">
            <v>0</v>
          </cell>
          <cell r="BG1031" t="b">
            <v>0</v>
          </cell>
          <cell r="BO1031" t="b">
            <v>0</v>
          </cell>
          <cell r="CA1031" t="b">
            <v>0</v>
          </cell>
          <cell r="CB1031" t="b">
            <v>0</v>
          </cell>
          <cell r="CD1031" t="b">
            <v>0</v>
          </cell>
          <cell r="CE1031" t="b">
            <v>0</v>
          </cell>
          <cell r="CG1031" t="b">
            <v>0</v>
          </cell>
          <cell r="CH1031" t="b">
            <v>0</v>
          </cell>
          <cell r="CP1031">
            <v>0</v>
          </cell>
          <cell r="CT1031" t="b">
            <v>0</v>
          </cell>
          <cell r="CV1031" t="b">
            <v>0</v>
          </cell>
          <cell r="CX1031" t="b">
            <v>0</v>
          </cell>
          <cell r="CZ1031" t="b">
            <v>0</v>
          </cell>
          <cell r="DB1031" t="b">
            <v>0</v>
          </cell>
          <cell r="DD1031" t="b">
            <v>0</v>
          </cell>
          <cell r="DF1031" t="b">
            <v>0</v>
          </cell>
          <cell r="DH1031" t="b">
            <v>0</v>
          </cell>
          <cell r="DJ1031" t="b">
            <v>0</v>
          </cell>
          <cell r="DL1031" t="b">
            <v>0</v>
          </cell>
          <cell r="DN1031" t="b">
            <v>0</v>
          </cell>
          <cell r="DP1031" t="b">
            <v>0</v>
          </cell>
          <cell r="DV1031">
            <v>0</v>
          </cell>
          <cell r="DX1031">
            <v>0</v>
          </cell>
          <cell r="DZ1031">
            <v>0</v>
          </cell>
          <cell r="EB1031">
            <v>0</v>
          </cell>
          <cell r="ED1031">
            <v>0</v>
          </cell>
          <cell r="EF1031">
            <v>0</v>
          </cell>
          <cell r="EJ1031">
            <v>0</v>
          </cell>
          <cell r="EL1031">
            <v>0</v>
          </cell>
          <cell r="EN1031">
            <v>0</v>
          </cell>
          <cell r="EP1031">
            <v>0</v>
          </cell>
          <cell r="ER1031">
            <v>0</v>
          </cell>
          <cell r="ET1031">
            <v>0</v>
          </cell>
          <cell r="EX1031">
            <v>0</v>
          </cell>
          <cell r="EZ1031">
            <v>0</v>
          </cell>
          <cell r="FD1031">
            <v>0</v>
          </cell>
          <cell r="FF1031">
            <v>0</v>
          </cell>
        </row>
        <row r="1032">
          <cell r="A1032" t="str">
            <v>IndustryCHP_DKW_2015</v>
          </cell>
          <cell r="B1032" t="str">
            <v>DK-West</v>
          </cell>
          <cell r="G1032">
            <v>0.66059259259259306</v>
          </cell>
          <cell r="H1032">
            <v>0</v>
          </cell>
          <cell r="N1032">
            <v>14.155555555555566</v>
          </cell>
          <cell r="AK1032">
            <v>0.66059259259259306</v>
          </cell>
          <cell r="AL1032">
            <v>0</v>
          </cell>
          <cell r="AN1032">
            <v>0</v>
          </cell>
          <cell r="AO1032">
            <v>0</v>
          </cell>
          <cell r="AP1032">
            <v>0</v>
          </cell>
          <cell r="AQ1032">
            <v>0</v>
          </cell>
          <cell r="BG1032" t="b">
            <v>0</v>
          </cell>
          <cell r="BO1032" t="b">
            <v>0</v>
          </cell>
          <cell r="CA1032" t="b">
            <v>0</v>
          </cell>
          <cell r="CB1032" t="b">
            <v>0</v>
          </cell>
          <cell r="CD1032" t="b">
            <v>0</v>
          </cell>
          <cell r="CE1032" t="b">
            <v>0</v>
          </cell>
          <cell r="CG1032" t="b">
            <v>0</v>
          </cell>
          <cell r="CH1032" t="b">
            <v>0</v>
          </cell>
          <cell r="CP1032">
            <v>0</v>
          </cell>
          <cell r="CT1032" t="b">
            <v>0</v>
          </cell>
          <cell r="CV1032" t="b">
            <v>0</v>
          </cell>
          <cell r="CX1032" t="b">
            <v>0</v>
          </cell>
          <cell r="CZ1032" t="b">
            <v>0</v>
          </cell>
          <cell r="DB1032" t="b">
            <v>0</v>
          </cell>
          <cell r="DD1032" t="b">
            <v>0</v>
          </cell>
          <cell r="DF1032" t="b">
            <v>0</v>
          </cell>
          <cell r="DH1032" t="b">
            <v>0</v>
          </cell>
          <cell r="DJ1032" t="b">
            <v>0</v>
          </cell>
          <cell r="DL1032" t="b">
            <v>0</v>
          </cell>
          <cell r="DN1032" t="b">
            <v>0</v>
          </cell>
          <cell r="DP1032" t="b">
            <v>0</v>
          </cell>
          <cell r="DV1032">
            <v>0</v>
          </cell>
          <cell r="DX1032">
            <v>0</v>
          </cell>
          <cell r="DZ1032">
            <v>0</v>
          </cell>
          <cell r="EB1032">
            <v>0</v>
          </cell>
          <cell r="ED1032">
            <v>0</v>
          </cell>
          <cell r="EF1032">
            <v>0</v>
          </cell>
          <cell r="EJ1032">
            <v>0</v>
          </cell>
          <cell r="EL1032">
            <v>0</v>
          </cell>
          <cell r="EN1032">
            <v>0</v>
          </cell>
          <cell r="EP1032">
            <v>0</v>
          </cell>
          <cell r="ER1032">
            <v>0</v>
          </cell>
          <cell r="ET1032">
            <v>0</v>
          </cell>
          <cell r="EX1032">
            <v>0</v>
          </cell>
          <cell r="EZ1032">
            <v>0</v>
          </cell>
          <cell r="FD1032">
            <v>0</v>
          </cell>
          <cell r="FF1032">
            <v>0</v>
          </cell>
        </row>
        <row r="1033">
          <cell r="A1033" t="str">
            <v>IndustryCHP_DKW_2016</v>
          </cell>
          <cell r="B1033" t="str">
            <v>DK-West</v>
          </cell>
          <cell r="G1033">
            <v>0.70777777777778661</v>
          </cell>
          <cell r="H1033">
            <v>0</v>
          </cell>
          <cell r="N1033">
            <v>15.166666666666856</v>
          </cell>
          <cell r="AK1033">
            <v>0.70777777777778661</v>
          </cell>
          <cell r="AL1033">
            <v>0</v>
          </cell>
          <cell r="AN1033">
            <v>0</v>
          </cell>
          <cell r="AO1033">
            <v>0</v>
          </cell>
          <cell r="AP1033">
            <v>0</v>
          </cell>
          <cell r="AQ1033">
            <v>0</v>
          </cell>
          <cell r="BG1033" t="b">
            <v>0</v>
          </cell>
          <cell r="BO1033" t="b">
            <v>0</v>
          </cell>
          <cell r="CA1033" t="b">
            <v>0</v>
          </cell>
          <cell r="CB1033" t="b">
            <v>0</v>
          </cell>
          <cell r="CD1033" t="b">
            <v>0</v>
          </cell>
          <cell r="CE1033" t="b">
            <v>0</v>
          </cell>
          <cell r="CG1033" t="b">
            <v>0</v>
          </cell>
          <cell r="CH1033" t="b">
            <v>0</v>
          </cell>
          <cell r="CP1033">
            <v>0</v>
          </cell>
          <cell r="CT1033" t="b">
            <v>0</v>
          </cell>
          <cell r="CV1033" t="b">
            <v>0</v>
          </cell>
          <cell r="CX1033" t="b">
            <v>0</v>
          </cell>
          <cell r="CZ1033" t="b">
            <v>0</v>
          </cell>
          <cell r="DB1033" t="b">
            <v>0</v>
          </cell>
          <cell r="DD1033" t="b">
            <v>0</v>
          </cell>
          <cell r="DF1033" t="b">
            <v>0</v>
          </cell>
          <cell r="DH1033" t="b">
            <v>0</v>
          </cell>
          <cell r="DJ1033" t="b">
            <v>0</v>
          </cell>
          <cell r="DL1033" t="b">
            <v>0</v>
          </cell>
          <cell r="DN1033" t="b">
            <v>0</v>
          </cell>
          <cell r="DP1033" t="b">
            <v>0</v>
          </cell>
          <cell r="DV1033">
            <v>0</v>
          </cell>
          <cell r="DX1033">
            <v>0</v>
          </cell>
          <cell r="DZ1033">
            <v>0</v>
          </cell>
          <cell r="EB1033">
            <v>0</v>
          </cell>
          <cell r="ED1033">
            <v>0</v>
          </cell>
          <cell r="EF1033">
            <v>0</v>
          </cell>
          <cell r="EJ1033">
            <v>0</v>
          </cell>
          <cell r="EL1033">
            <v>0</v>
          </cell>
          <cell r="EN1033">
            <v>0</v>
          </cell>
          <cell r="EP1033">
            <v>0</v>
          </cell>
          <cell r="ER1033">
            <v>0</v>
          </cell>
          <cell r="ET1033">
            <v>0</v>
          </cell>
          <cell r="EX1033">
            <v>0</v>
          </cell>
          <cell r="EZ1033">
            <v>0</v>
          </cell>
          <cell r="FD1033">
            <v>0</v>
          </cell>
          <cell r="FF1033">
            <v>0</v>
          </cell>
        </row>
        <row r="1034">
          <cell r="A1034" t="str">
            <v>IndustryCHP_DKW_2017</v>
          </cell>
          <cell r="B1034" t="str">
            <v>DK-West</v>
          </cell>
          <cell r="G1034">
            <v>0.80214814814814184</v>
          </cell>
          <cell r="H1034">
            <v>0</v>
          </cell>
          <cell r="N1034">
            <v>17.188888888888755</v>
          </cell>
          <cell r="AK1034">
            <v>0.80214814814814184</v>
          </cell>
          <cell r="AL1034">
            <v>0</v>
          </cell>
          <cell r="AN1034">
            <v>0</v>
          </cell>
          <cell r="AO1034">
            <v>0</v>
          </cell>
          <cell r="AP1034">
            <v>0</v>
          </cell>
          <cell r="AQ1034">
            <v>0</v>
          </cell>
          <cell r="BG1034" t="b">
            <v>0</v>
          </cell>
          <cell r="BO1034" t="b">
            <v>0</v>
          </cell>
          <cell r="CA1034" t="b">
            <v>0</v>
          </cell>
          <cell r="CB1034" t="b">
            <v>0</v>
          </cell>
          <cell r="CD1034" t="b">
            <v>0</v>
          </cell>
          <cell r="CE1034" t="b">
            <v>0</v>
          </cell>
          <cell r="CG1034" t="b">
            <v>0</v>
          </cell>
          <cell r="CH1034" t="b">
            <v>0</v>
          </cell>
          <cell r="CP1034">
            <v>0</v>
          </cell>
          <cell r="CT1034" t="b">
            <v>0</v>
          </cell>
          <cell r="CV1034" t="b">
            <v>0</v>
          </cell>
          <cell r="CX1034" t="b">
            <v>0</v>
          </cell>
          <cell r="CZ1034" t="b">
            <v>0</v>
          </cell>
          <cell r="DB1034" t="b">
            <v>0</v>
          </cell>
          <cell r="DD1034" t="b">
            <v>0</v>
          </cell>
          <cell r="DF1034" t="b">
            <v>0</v>
          </cell>
          <cell r="DH1034" t="b">
            <v>0</v>
          </cell>
          <cell r="DJ1034" t="b">
            <v>0</v>
          </cell>
          <cell r="DL1034" t="b">
            <v>0</v>
          </cell>
          <cell r="DN1034" t="b">
            <v>0</v>
          </cell>
          <cell r="DP1034" t="b">
            <v>0</v>
          </cell>
          <cell r="DV1034">
            <v>0</v>
          </cell>
          <cell r="DX1034">
            <v>0</v>
          </cell>
          <cell r="DZ1034">
            <v>0</v>
          </cell>
          <cell r="EB1034">
            <v>0</v>
          </cell>
          <cell r="ED1034">
            <v>0</v>
          </cell>
          <cell r="EF1034">
            <v>0</v>
          </cell>
          <cell r="EJ1034">
            <v>0</v>
          </cell>
          <cell r="EL1034">
            <v>0</v>
          </cell>
          <cell r="EN1034">
            <v>0</v>
          </cell>
          <cell r="EP1034">
            <v>0</v>
          </cell>
          <cell r="ER1034">
            <v>0</v>
          </cell>
          <cell r="ET1034">
            <v>0</v>
          </cell>
          <cell r="EX1034">
            <v>0</v>
          </cell>
          <cell r="EZ1034">
            <v>0</v>
          </cell>
          <cell r="FD1034">
            <v>0</v>
          </cell>
          <cell r="FF1034">
            <v>0</v>
          </cell>
        </row>
        <row r="1035">
          <cell r="A1035" t="str">
            <v>IndustryCHP_DKW_2018</v>
          </cell>
          <cell r="B1035" t="str">
            <v>DK-West</v>
          </cell>
          <cell r="G1035">
            <v>0.75496296296295884</v>
          </cell>
          <cell r="H1035">
            <v>0</v>
          </cell>
          <cell r="N1035">
            <v>16.177777777777692</v>
          </cell>
          <cell r="AK1035">
            <v>0.75496296296295884</v>
          </cell>
          <cell r="AL1035">
            <v>0</v>
          </cell>
          <cell r="AN1035">
            <v>0</v>
          </cell>
          <cell r="AO1035">
            <v>0</v>
          </cell>
          <cell r="AP1035">
            <v>0</v>
          </cell>
          <cell r="AQ1035">
            <v>0</v>
          </cell>
          <cell r="BG1035" t="b">
            <v>0</v>
          </cell>
          <cell r="BO1035" t="b">
            <v>0</v>
          </cell>
          <cell r="CA1035" t="b">
            <v>0</v>
          </cell>
          <cell r="CB1035" t="b">
            <v>0</v>
          </cell>
          <cell r="CD1035" t="b">
            <v>0</v>
          </cell>
          <cell r="CE1035" t="b">
            <v>0</v>
          </cell>
          <cell r="CG1035" t="b">
            <v>0</v>
          </cell>
          <cell r="CH1035" t="b">
            <v>0</v>
          </cell>
          <cell r="CP1035">
            <v>0</v>
          </cell>
          <cell r="CT1035" t="b">
            <v>0</v>
          </cell>
          <cell r="CV1035" t="b">
            <v>0</v>
          </cell>
          <cell r="CX1035" t="b">
            <v>0</v>
          </cell>
          <cell r="CZ1035" t="b">
            <v>0</v>
          </cell>
          <cell r="DB1035" t="b">
            <v>0</v>
          </cell>
          <cell r="DD1035" t="b">
            <v>0</v>
          </cell>
          <cell r="DF1035" t="b">
            <v>0</v>
          </cell>
          <cell r="DH1035" t="b">
            <v>0</v>
          </cell>
          <cell r="DJ1035" t="b">
            <v>0</v>
          </cell>
          <cell r="DL1035" t="b">
            <v>0</v>
          </cell>
          <cell r="DN1035" t="b">
            <v>0</v>
          </cell>
          <cell r="DP1035" t="b">
            <v>0</v>
          </cell>
          <cell r="DV1035">
            <v>0</v>
          </cell>
          <cell r="DX1035">
            <v>0</v>
          </cell>
          <cell r="DZ1035">
            <v>0</v>
          </cell>
          <cell r="EB1035">
            <v>0</v>
          </cell>
          <cell r="ED1035">
            <v>0</v>
          </cell>
          <cell r="EF1035">
            <v>0</v>
          </cell>
          <cell r="EJ1035">
            <v>0</v>
          </cell>
          <cell r="EL1035">
            <v>0</v>
          </cell>
          <cell r="EN1035">
            <v>0</v>
          </cell>
          <cell r="EP1035">
            <v>0</v>
          </cell>
          <cell r="ER1035">
            <v>0</v>
          </cell>
          <cell r="ET1035">
            <v>0</v>
          </cell>
          <cell r="EX1035">
            <v>0</v>
          </cell>
          <cell r="EZ1035">
            <v>0</v>
          </cell>
          <cell r="FD1035">
            <v>0</v>
          </cell>
          <cell r="FF1035">
            <v>0</v>
          </cell>
        </row>
        <row r="1036">
          <cell r="A1036" t="str">
            <v>IndustryCHP_DKW_2019</v>
          </cell>
          <cell r="B1036" t="str">
            <v>DK-West</v>
          </cell>
          <cell r="G1036">
            <v>0.51903703703703885</v>
          </cell>
          <cell r="H1036">
            <v>0</v>
          </cell>
          <cell r="N1036">
            <v>11.122222222222263</v>
          </cell>
          <cell r="AK1036">
            <v>0.51903703703703885</v>
          </cell>
          <cell r="AL1036">
            <v>0</v>
          </cell>
          <cell r="AN1036">
            <v>0</v>
          </cell>
          <cell r="AO1036">
            <v>0</v>
          </cell>
          <cell r="AP1036">
            <v>0</v>
          </cell>
          <cell r="AQ1036">
            <v>0</v>
          </cell>
          <cell r="BG1036" t="b">
            <v>0</v>
          </cell>
          <cell r="BO1036" t="b">
            <v>0</v>
          </cell>
          <cell r="CA1036" t="b">
            <v>0</v>
          </cell>
          <cell r="CB1036" t="b">
            <v>0</v>
          </cell>
          <cell r="CD1036" t="b">
            <v>0</v>
          </cell>
          <cell r="CE1036" t="b">
            <v>0</v>
          </cell>
          <cell r="CG1036" t="b">
            <v>0</v>
          </cell>
          <cell r="CH1036" t="b">
            <v>0</v>
          </cell>
          <cell r="CP1036">
            <v>0</v>
          </cell>
          <cell r="CT1036" t="b">
            <v>0</v>
          </cell>
          <cell r="CV1036" t="b">
            <v>0</v>
          </cell>
          <cell r="CX1036" t="b">
            <v>0</v>
          </cell>
          <cell r="CZ1036" t="b">
            <v>0</v>
          </cell>
          <cell r="DB1036" t="b">
            <v>0</v>
          </cell>
          <cell r="DD1036" t="b">
            <v>0</v>
          </cell>
          <cell r="DF1036" t="b">
            <v>0</v>
          </cell>
          <cell r="DH1036" t="b">
            <v>0</v>
          </cell>
          <cell r="DJ1036" t="b">
            <v>0</v>
          </cell>
          <cell r="DL1036" t="b">
            <v>0</v>
          </cell>
          <cell r="DN1036" t="b">
            <v>0</v>
          </cell>
          <cell r="DP1036" t="b">
            <v>0</v>
          </cell>
          <cell r="DV1036">
            <v>0</v>
          </cell>
          <cell r="DX1036">
            <v>0</v>
          </cell>
          <cell r="DZ1036">
            <v>0</v>
          </cell>
          <cell r="EB1036">
            <v>0</v>
          </cell>
          <cell r="ED1036">
            <v>0</v>
          </cell>
          <cell r="EF1036">
            <v>0</v>
          </cell>
          <cell r="EJ1036">
            <v>0</v>
          </cell>
          <cell r="EL1036">
            <v>0</v>
          </cell>
          <cell r="EN1036">
            <v>0</v>
          </cell>
          <cell r="EP1036">
            <v>0</v>
          </cell>
          <cell r="ER1036">
            <v>0</v>
          </cell>
          <cell r="ET1036">
            <v>0</v>
          </cell>
          <cell r="EX1036">
            <v>0</v>
          </cell>
          <cell r="EZ1036">
            <v>0</v>
          </cell>
          <cell r="FD1036">
            <v>0</v>
          </cell>
          <cell r="FF1036">
            <v>0</v>
          </cell>
        </row>
        <row r="1037">
          <cell r="A1037" t="str">
            <v>IndustryCHP_DKW_2020</v>
          </cell>
          <cell r="B1037" t="str">
            <v>DK-West</v>
          </cell>
          <cell r="G1037">
            <v>0.75496296296295884</v>
          </cell>
          <cell r="H1037">
            <v>0</v>
          </cell>
          <cell r="N1037">
            <v>16.177777777777692</v>
          </cell>
          <cell r="AK1037">
            <v>0.75496296296295884</v>
          </cell>
          <cell r="AL1037">
            <v>0</v>
          </cell>
          <cell r="AN1037">
            <v>0</v>
          </cell>
          <cell r="AO1037">
            <v>0</v>
          </cell>
          <cell r="AP1037">
            <v>0</v>
          </cell>
          <cell r="AQ1037">
            <v>0</v>
          </cell>
          <cell r="BG1037" t="b">
            <v>0</v>
          </cell>
          <cell r="BO1037" t="b">
            <v>0</v>
          </cell>
          <cell r="CA1037" t="b">
            <v>0</v>
          </cell>
          <cell r="CB1037" t="b">
            <v>0</v>
          </cell>
          <cell r="CD1037" t="b">
            <v>0</v>
          </cell>
          <cell r="CE1037" t="b">
            <v>0</v>
          </cell>
          <cell r="CG1037" t="b">
            <v>0</v>
          </cell>
          <cell r="CH1037" t="b">
            <v>0</v>
          </cell>
          <cell r="CP1037">
            <v>0</v>
          </cell>
          <cell r="CT1037" t="b">
            <v>0</v>
          </cell>
          <cell r="CV1037" t="b">
            <v>0</v>
          </cell>
          <cell r="CX1037" t="b">
            <v>0</v>
          </cell>
          <cell r="CZ1037" t="b">
            <v>0</v>
          </cell>
          <cell r="DB1037" t="b">
            <v>0</v>
          </cell>
          <cell r="DD1037" t="b">
            <v>0</v>
          </cell>
          <cell r="DF1037" t="b">
            <v>0</v>
          </cell>
          <cell r="DH1037" t="b">
            <v>0</v>
          </cell>
          <cell r="DJ1037" t="b">
            <v>0</v>
          </cell>
          <cell r="DL1037" t="b">
            <v>0</v>
          </cell>
          <cell r="DN1037" t="b">
            <v>0</v>
          </cell>
          <cell r="DP1037" t="b">
            <v>0</v>
          </cell>
          <cell r="DV1037">
            <v>0</v>
          </cell>
          <cell r="DX1037">
            <v>0</v>
          </cell>
          <cell r="DZ1037">
            <v>0</v>
          </cell>
          <cell r="EB1037">
            <v>0</v>
          </cell>
          <cell r="ED1037">
            <v>0</v>
          </cell>
          <cell r="EF1037">
            <v>0</v>
          </cell>
          <cell r="EJ1037">
            <v>0</v>
          </cell>
          <cell r="EL1037">
            <v>0</v>
          </cell>
          <cell r="EN1037">
            <v>0</v>
          </cell>
          <cell r="EP1037">
            <v>0</v>
          </cell>
          <cell r="ER1037">
            <v>0</v>
          </cell>
          <cell r="ET1037">
            <v>0</v>
          </cell>
          <cell r="EX1037">
            <v>0</v>
          </cell>
          <cell r="EZ1037">
            <v>0</v>
          </cell>
          <cell r="FD1037">
            <v>0</v>
          </cell>
          <cell r="FF1037">
            <v>0</v>
          </cell>
        </row>
        <row r="1038">
          <cell r="A1038" t="str">
            <v>IndustryCHP_DKW_2021</v>
          </cell>
          <cell r="B1038" t="str">
            <v>DK-West</v>
          </cell>
          <cell r="G1038">
            <v>0.70777777777778128</v>
          </cell>
          <cell r="H1038">
            <v>0</v>
          </cell>
          <cell r="N1038">
            <v>15.166666666666742</v>
          </cell>
          <cell r="AK1038">
            <v>0.70777777777778128</v>
          </cell>
          <cell r="AL1038">
            <v>0</v>
          </cell>
          <cell r="AN1038">
            <v>0</v>
          </cell>
          <cell r="AO1038">
            <v>0</v>
          </cell>
          <cell r="AP1038">
            <v>0</v>
          </cell>
          <cell r="AQ1038">
            <v>0</v>
          </cell>
          <cell r="BG1038" t="b">
            <v>0</v>
          </cell>
          <cell r="BO1038" t="b">
            <v>0</v>
          </cell>
          <cell r="CA1038" t="b">
            <v>0</v>
          </cell>
          <cell r="CB1038" t="b">
            <v>0</v>
          </cell>
          <cell r="CD1038" t="b">
            <v>0</v>
          </cell>
          <cell r="CE1038" t="b">
            <v>0</v>
          </cell>
          <cell r="CG1038" t="b">
            <v>0</v>
          </cell>
          <cell r="CH1038" t="b">
            <v>0</v>
          </cell>
          <cell r="CP1038">
            <v>0</v>
          </cell>
          <cell r="CT1038" t="b">
            <v>0</v>
          </cell>
          <cell r="CV1038" t="b">
            <v>0</v>
          </cell>
          <cell r="CX1038" t="b">
            <v>0</v>
          </cell>
          <cell r="CZ1038" t="b">
            <v>0</v>
          </cell>
          <cell r="DB1038" t="b">
            <v>0</v>
          </cell>
          <cell r="DD1038" t="b">
            <v>0</v>
          </cell>
          <cell r="DF1038" t="b">
            <v>0</v>
          </cell>
          <cell r="DH1038" t="b">
            <v>0</v>
          </cell>
          <cell r="DJ1038" t="b">
            <v>0</v>
          </cell>
          <cell r="DL1038" t="b">
            <v>0</v>
          </cell>
          <cell r="DN1038" t="b">
            <v>0</v>
          </cell>
          <cell r="DP1038" t="b">
            <v>0</v>
          </cell>
          <cell r="DV1038">
            <v>0</v>
          </cell>
          <cell r="DX1038">
            <v>0</v>
          </cell>
          <cell r="DZ1038">
            <v>0</v>
          </cell>
          <cell r="EB1038">
            <v>0</v>
          </cell>
          <cell r="ED1038">
            <v>0</v>
          </cell>
          <cell r="EF1038">
            <v>0</v>
          </cell>
          <cell r="EJ1038">
            <v>0</v>
          </cell>
          <cell r="EL1038">
            <v>0</v>
          </cell>
          <cell r="EN1038">
            <v>0</v>
          </cell>
          <cell r="EP1038">
            <v>0</v>
          </cell>
          <cell r="ER1038">
            <v>0</v>
          </cell>
          <cell r="ET1038">
            <v>0</v>
          </cell>
          <cell r="EX1038">
            <v>0</v>
          </cell>
          <cell r="EZ1038">
            <v>0</v>
          </cell>
          <cell r="FD1038">
            <v>0</v>
          </cell>
          <cell r="FF1038">
            <v>0</v>
          </cell>
        </row>
        <row r="1039">
          <cell r="A1039" t="str">
            <v>IndustryCHP_DKW_2022</v>
          </cell>
          <cell r="B1039" t="str">
            <v>DK-West</v>
          </cell>
          <cell r="G1039">
            <v>0.70777777777777073</v>
          </cell>
          <cell r="H1039">
            <v>0</v>
          </cell>
          <cell r="N1039">
            <v>15.166666666666515</v>
          </cell>
          <cell r="AK1039">
            <v>0.70777777777777073</v>
          </cell>
          <cell r="AL1039">
            <v>0</v>
          </cell>
          <cell r="AN1039">
            <v>0</v>
          </cell>
          <cell r="AO1039">
            <v>0</v>
          </cell>
          <cell r="AP1039">
            <v>0</v>
          </cell>
          <cell r="AQ1039">
            <v>0</v>
          </cell>
          <cell r="BG1039" t="b">
            <v>0</v>
          </cell>
          <cell r="BO1039" t="b">
            <v>0</v>
          </cell>
          <cell r="CA1039" t="b">
            <v>0</v>
          </cell>
          <cell r="CB1039" t="b">
            <v>0</v>
          </cell>
          <cell r="CD1039" t="b">
            <v>0</v>
          </cell>
          <cell r="CE1039" t="b">
            <v>0</v>
          </cell>
          <cell r="CG1039" t="b">
            <v>0</v>
          </cell>
          <cell r="CH1039" t="b">
            <v>0</v>
          </cell>
          <cell r="CP1039">
            <v>0</v>
          </cell>
          <cell r="CT1039" t="b">
            <v>0</v>
          </cell>
          <cell r="CV1039" t="b">
            <v>0</v>
          </cell>
          <cell r="CX1039" t="b">
            <v>0</v>
          </cell>
          <cell r="CZ1039" t="b">
            <v>0</v>
          </cell>
          <cell r="DB1039" t="b">
            <v>0</v>
          </cell>
          <cell r="DD1039" t="b">
            <v>0</v>
          </cell>
          <cell r="DF1039" t="b">
            <v>0</v>
          </cell>
          <cell r="DH1039" t="b">
            <v>0</v>
          </cell>
          <cell r="DJ1039" t="b">
            <v>0</v>
          </cell>
          <cell r="DL1039" t="b">
            <v>0</v>
          </cell>
          <cell r="DN1039" t="b">
            <v>0</v>
          </cell>
          <cell r="DP1039" t="b">
            <v>0</v>
          </cell>
          <cell r="DV1039">
            <v>0</v>
          </cell>
          <cell r="DX1039">
            <v>0</v>
          </cell>
          <cell r="DZ1039">
            <v>0</v>
          </cell>
          <cell r="EB1039">
            <v>0</v>
          </cell>
          <cell r="ED1039">
            <v>0</v>
          </cell>
          <cell r="EF1039">
            <v>0</v>
          </cell>
          <cell r="EJ1039">
            <v>0</v>
          </cell>
          <cell r="EL1039">
            <v>0</v>
          </cell>
          <cell r="EN1039">
            <v>0</v>
          </cell>
          <cell r="EP1039">
            <v>0</v>
          </cell>
          <cell r="ER1039">
            <v>0</v>
          </cell>
          <cell r="ET1039">
            <v>0</v>
          </cell>
          <cell r="EX1039">
            <v>0</v>
          </cell>
          <cell r="EZ1039">
            <v>0</v>
          </cell>
          <cell r="FD1039">
            <v>0</v>
          </cell>
          <cell r="FF1039">
            <v>0</v>
          </cell>
        </row>
        <row r="1040">
          <cell r="A1040" t="str">
            <v>IndustryCHP_DKW_2023</v>
          </cell>
          <cell r="B1040" t="str">
            <v>DK-West</v>
          </cell>
          <cell r="G1040">
            <v>0.70777777777778128</v>
          </cell>
          <cell r="H1040">
            <v>0</v>
          </cell>
          <cell r="N1040">
            <v>15.166666666666742</v>
          </cell>
          <cell r="AK1040">
            <v>0.70777777777778128</v>
          </cell>
          <cell r="AL1040">
            <v>0</v>
          </cell>
          <cell r="AN1040">
            <v>0</v>
          </cell>
          <cell r="AO1040">
            <v>0</v>
          </cell>
          <cell r="AP1040">
            <v>0</v>
          </cell>
          <cell r="AQ1040">
            <v>0</v>
          </cell>
          <cell r="BG1040" t="b">
            <v>0</v>
          </cell>
          <cell r="BO1040" t="b">
            <v>0</v>
          </cell>
          <cell r="CA1040" t="b">
            <v>0</v>
          </cell>
          <cell r="CB1040" t="b">
            <v>0</v>
          </cell>
          <cell r="CD1040" t="b">
            <v>0</v>
          </cell>
          <cell r="CE1040" t="b">
            <v>0</v>
          </cell>
          <cell r="CG1040" t="b">
            <v>0</v>
          </cell>
          <cell r="CH1040" t="b">
            <v>0</v>
          </cell>
          <cell r="CP1040">
            <v>0</v>
          </cell>
          <cell r="CT1040" t="b">
            <v>0</v>
          </cell>
          <cell r="CV1040" t="b">
            <v>0</v>
          </cell>
          <cell r="CX1040" t="b">
            <v>0</v>
          </cell>
          <cell r="CZ1040" t="b">
            <v>0</v>
          </cell>
          <cell r="DB1040" t="b">
            <v>0</v>
          </cell>
          <cell r="DD1040" t="b">
            <v>0</v>
          </cell>
          <cell r="DF1040" t="b">
            <v>0</v>
          </cell>
          <cell r="DH1040" t="b">
            <v>0</v>
          </cell>
          <cell r="DJ1040" t="b">
            <v>0</v>
          </cell>
          <cell r="DL1040" t="b">
            <v>0</v>
          </cell>
          <cell r="DN1040" t="b">
            <v>0</v>
          </cell>
          <cell r="DP1040" t="b">
            <v>0</v>
          </cell>
          <cell r="DV1040">
            <v>0</v>
          </cell>
          <cell r="DX1040">
            <v>0</v>
          </cell>
          <cell r="DZ1040">
            <v>0</v>
          </cell>
          <cell r="EB1040">
            <v>0</v>
          </cell>
          <cell r="ED1040">
            <v>0</v>
          </cell>
          <cell r="EF1040">
            <v>0</v>
          </cell>
          <cell r="EJ1040">
            <v>0</v>
          </cell>
          <cell r="EL1040">
            <v>0</v>
          </cell>
          <cell r="EN1040">
            <v>0</v>
          </cell>
          <cell r="EP1040">
            <v>0</v>
          </cell>
          <cell r="ER1040">
            <v>0</v>
          </cell>
          <cell r="ET1040">
            <v>0</v>
          </cell>
          <cell r="EX1040">
            <v>0</v>
          </cell>
          <cell r="EZ1040">
            <v>0</v>
          </cell>
          <cell r="FD1040">
            <v>0</v>
          </cell>
          <cell r="FF1040">
            <v>0</v>
          </cell>
        </row>
        <row r="1041">
          <cell r="A1041" t="str">
            <v>IndustryCHP_DKW_2024</v>
          </cell>
          <cell r="B1041" t="str">
            <v>DK-West</v>
          </cell>
          <cell r="G1041">
            <v>0.70777777777778128</v>
          </cell>
          <cell r="H1041">
            <v>0</v>
          </cell>
          <cell r="N1041">
            <v>15.166666666666742</v>
          </cell>
          <cell r="AK1041">
            <v>0.70777777777778128</v>
          </cell>
          <cell r="AL1041">
            <v>0</v>
          </cell>
          <cell r="AN1041">
            <v>0</v>
          </cell>
          <cell r="AO1041">
            <v>0</v>
          </cell>
          <cell r="AP1041">
            <v>0</v>
          </cell>
          <cell r="AQ1041">
            <v>0</v>
          </cell>
          <cell r="BG1041" t="b">
            <v>0</v>
          </cell>
          <cell r="BO1041" t="b">
            <v>0</v>
          </cell>
          <cell r="CA1041" t="b">
            <v>0</v>
          </cell>
          <cell r="CB1041" t="b">
            <v>0</v>
          </cell>
          <cell r="CD1041" t="b">
            <v>0</v>
          </cell>
          <cell r="CE1041" t="b">
            <v>0</v>
          </cell>
          <cell r="CG1041" t="b">
            <v>0</v>
          </cell>
          <cell r="CH1041" t="b">
            <v>0</v>
          </cell>
          <cell r="CP1041">
            <v>0</v>
          </cell>
          <cell r="CT1041" t="b">
            <v>0</v>
          </cell>
          <cell r="CV1041" t="b">
            <v>0</v>
          </cell>
          <cell r="CX1041" t="b">
            <v>0</v>
          </cell>
          <cell r="CZ1041" t="b">
            <v>0</v>
          </cell>
          <cell r="DB1041" t="b">
            <v>0</v>
          </cell>
          <cell r="DD1041" t="b">
            <v>0</v>
          </cell>
          <cell r="DF1041" t="b">
            <v>0</v>
          </cell>
          <cell r="DH1041" t="b">
            <v>0</v>
          </cell>
          <cell r="DJ1041" t="b">
            <v>0</v>
          </cell>
          <cell r="DL1041" t="b">
            <v>0</v>
          </cell>
          <cell r="DN1041" t="b">
            <v>0</v>
          </cell>
          <cell r="DP1041" t="b">
            <v>0</v>
          </cell>
          <cell r="DV1041">
            <v>0</v>
          </cell>
          <cell r="DX1041">
            <v>0</v>
          </cell>
          <cell r="DZ1041">
            <v>0</v>
          </cell>
          <cell r="EB1041">
            <v>0</v>
          </cell>
          <cell r="ED1041">
            <v>0</v>
          </cell>
          <cell r="EF1041">
            <v>0</v>
          </cell>
          <cell r="EJ1041">
            <v>0</v>
          </cell>
          <cell r="EL1041">
            <v>0</v>
          </cell>
          <cell r="EN1041">
            <v>0</v>
          </cell>
          <cell r="EP1041">
            <v>0</v>
          </cell>
          <cell r="ER1041">
            <v>0</v>
          </cell>
          <cell r="ET1041">
            <v>0</v>
          </cell>
          <cell r="EX1041">
            <v>0</v>
          </cell>
          <cell r="EZ1041">
            <v>0</v>
          </cell>
          <cell r="FD1041">
            <v>0</v>
          </cell>
          <cell r="FF1041">
            <v>0</v>
          </cell>
        </row>
        <row r="1042">
          <cell r="A1042" t="str">
            <v>IndustryCHP_DKW_2025</v>
          </cell>
          <cell r="B1042" t="str">
            <v>DK-West</v>
          </cell>
          <cell r="G1042">
            <v>0.70777777777777073</v>
          </cell>
          <cell r="H1042">
            <v>0</v>
          </cell>
          <cell r="N1042">
            <v>15.166666666666515</v>
          </cell>
          <cell r="AK1042">
            <v>0.70777777777777073</v>
          </cell>
          <cell r="AL1042">
            <v>0</v>
          </cell>
          <cell r="AN1042">
            <v>0</v>
          </cell>
          <cell r="AO1042">
            <v>0</v>
          </cell>
          <cell r="AP1042">
            <v>0</v>
          </cell>
          <cell r="AQ1042">
            <v>0</v>
          </cell>
          <cell r="BG1042" t="b">
            <v>0</v>
          </cell>
          <cell r="BO1042" t="b">
            <v>0</v>
          </cell>
          <cell r="CA1042" t="b">
            <v>0</v>
          </cell>
          <cell r="CB1042" t="b">
            <v>0</v>
          </cell>
          <cell r="CD1042" t="b">
            <v>0</v>
          </cell>
          <cell r="CE1042" t="b">
            <v>0</v>
          </cell>
          <cell r="CG1042" t="b">
            <v>0</v>
          </cell>
          <cell r="CH1042" t="b">
            <v>0</v>
          </cell>
          <cell r="CP1042">
            <v>0</v>
          </cell>
          <cell r="CT1042" t="b">
            <v>0</v>
          </cell>
          <cell r="CV1042" t="b">
            <v>0</v>
          </cell>
          <cell r="CX1042" t="b">
            <v>0</v>
          </cell>
          <cell r="CZ1042" t="b">
            <v>0</v>
          </cell>
          <cell r="DB1042" t="b">
            <v>0</v>
          </cell>
          <cell r="DD1042" t="b">
            <v>0</v>
          </cell>
          <cell r="DF1042" t="b">
            <v>0</v>
          </cell>
          <cell r="DH1042" t="b">
            <v>0</v>
          </cell>
          <cell r="DJ1042" t="b">
            <v>0</v>
          </cell>
          <cell r="DL1042" t="b">
            <v>0</v>
          </cell>
          <cell r="DN1042" t="b">
            <v>0</v>
          </cell>
          <cell r="DP1042" t="b">
            <v>0</v>
          </cell>
          <cell r="DV1042">
            <v>0</v>
          </cell>
          <cell r="DX1042">
            <v>0</v>
          </cell>
          <cell r="DZ1042">
            <v>0</v>
          </cell>
          <cell r="EB1042">
            <v>0</v>
          </cell>
          <cell r="ED1042">
            <v>0</v>
          </cell>
          <cell r="EF1042">
            <v>0</v>
          </cell>
          <cell r="EJ1042">
            <v>0</v>
          </cell>
          <cell r="EL1042">
            <v>0</v>
          </cell>
          <cell r="EN1042">
            <v>0</v>
          </cell>
          <cell r="EP1042">
            <v>0</v>
          </cell>
          <cell r="ER1042">
            <v>0</v>
          </cell>
          <cell r="ET1042">
            <v>0</v>
          </cell>
          <cell r="EX1042">
            <v>0</v>
          </cell>
          <cell r="EZ1042">
            <v>0</v>
          </cell>
          <cell r="FD1042">
            <v>0</v>
          </cell>
          <cell r="FF1042">
            <v>0</v>
          </cell>
        </row>
        <row r="1043">
          <cell r="A1043" t="str">
            <v>IndustryCHP_DKW_2026</v>
          </cell>
          <cell r="B1043" t="str">
            <v>DK-West</v>
          </cell>
          <cell r="G1043">
            <v>0.70777777777778661</v>
          </cell>
          <cell r="H1043">
            <v>0</v>
          </cell>
          <cell r="N1043">
            <v>15.166666666666856</v>
          </cell>
          <cell r="AK1043">
            <v>0.70777777777778661</v>
          </cell>
          <cell r="AL1043">
            <v>0</v>
          </cell>
          <cell r="AN1043">
            <v>0</v>
          </cell>
          <cell r="AO1043">
            <v>0</v>
          </cell>
          <cell r="AP1043">
            <v>0</v>
          </cell>
          <cell r="AQ1043">
            <v>0</v>
          </cell>
          <cell r="BG1043" t="b">
            <v>0</v>
          </cell>
          <cell r="BO1043" t="b">
            <v>0</v>
          </cell>
          <cell r="CA1043" t="b">
            <v>0</v>
          </cell>
          <cell r="CB1043" t="b">
            <v>0</v>
          </cell>
          <cell r="CD1043" t="b">
            <v>0</v>
          </cell>
          <cell r="CE1043" t="b">
            <v>0</v>
          </cell>
          <cell r="CG1043" t="b">
            <v>0</v>
          </cell>
          <cell r="CH1043" t="b">
            <v>0</v>
          </cell>
          <cell r="CP1043">
            <v>0</v>
          </cell>
          <cell r="CT1043" t="b">
            <v>0</v>
          </cell>
          <cell r="CV1043" t="b">
            <v>0</v>
          </cell>
          <cell r="CX1043" t="b">
            <v>0</v>
          </cell>
          <cell r="CZ1043" t="b">
            <v>0</v>
          </cell>
          <cell r="DB1043" t="b">
            <v>0</v>
          </cell>
          <cell r="DD1043" t="b">
            <v>0</v>
          </cell>
          <cell r="DF1043" t="b">
            <v>0</v>
          </cell>
          <cell r="DH1043" t="b">
            <v>0</v>
          </cell>
          <cell r="DJ1043" t="b">
            <v>0</v>
          </cell>
          <cell r="DL1043" t="b">
            <v>0</v>
          </cell>
          <cell r="DN1043" t="b">
            <v>0</v>
          </cell>
          <cell r="DP1043" t="b">
            <v>0</v>
          </cell>
          <cell r="DV1043">
            <v>0</v>
          </cell>
          <cell r="DX1043">
            <v>0</v>
          </cell>
          <cell r="DZ1043">
            <v>0</v>
          </cell>
          <cell r="EB1043">
            <v>0</v>
          </cell>
          <cell r="ED1043">
            <v>0</v>
          </cell>
          <cell r="EF1043">
            <v>0</v>
          </cell>
          <cell r="EJ1043">
            <v>0</v>
          </cell>
          <cell r="EL1043">
            <v>0</v>
          </cell>
          <cell r="EN1043">
            <v>0</v>
          </cell>
          <cell r="EP1043">
            <v>0</v>
          </cell>
          <cell r="ER1043">
            <v>0</v>
          </cell>
          <cell r="ET1043">
            <v>0</v>
          </cell>
          <cell r="EX1043">
            <v>0</v>
          </cell>
          <cell r="EZ1043">
            <v>0</v>
          </cell>
          <cell r="FD1043">
            <v>0</v>
          </cell>
          <cell r="FF1043">
            <v>0</v>
          </cell>
        </row>
        <row r="1044">
          <cell r="A1044" t="str">
            <v>IndustryCHP_DKW_2027</v>
          </cell>
          <cell r="B1044" t="str">
            <v>DK-West</v>
          </cell>
          <cell r="G1044">
            <v>0.70777777777777595</v>
          </cell>
          <cell r="H1044">
            <v>0</v>
          </cell>
          <cell r="N1044">
            <v>15.166666666666629</v>
          </cell>
          <cell r="AK1044">
            <v>0.70777777777777595</v>
          </cell>
          <cell r="AL1044">
            <v>0</v>
          </cell>
          <cell r="AN1044">
            <v>0</v>
          </cell>
          <cell r="AO1044">
            <v>0</v>
          </cell>
          <cell r="AP1044">
            <v>0</v>
          </cell>
          <cell r="AQ1044">
            <v>0</v>
          </cell>
          <cell r="BG1044" t="b">
            <v>0</v>
          </cell>
          <cell r="BO1044" t="b">
            <v>0</v>
          </cell>
          <cell r="CA1044" t="b">
            <v>0</v>
          </cell>
          <cell r="CB1044" t="b">
            <v>0</v>
          </cell>
          <cell r="CD1044" t="b">
            <v>0</v>
          </cell>
          <cell r="CE1044" t="b">
            <v>0</v>
          </cell>
          <cell r="CG1044" t="b">
            <v>0</v>
          </cell>
          <cell r="CH1044" t="b">
            <v>0</v>
          </cell>
          <cell r="CP1044">
            <v>0</v>
          </cell>
          <cell r="CT1044" t="b">
            <v>0</v>
          </cell>
          <cell r="CV1044" t="b">
            <v>0</v>
          </cell>
          <cell r="CX1044" t="b">
            <v>0</v>
          </cell>
          <cell r="CZ1044" t="b">
            <v>0</v>
          </cell>
          <cell r="DB1044" t="b">
            <v>0</v>
          </cell>
          <cell r="DD1044" t="b">
            <v>0</v>
          </cell>
          <cell r="DF1044" t="b">
            <v>0</v>
          </cell>
          <cell r="DH1044" t="b">
            <v>0</v>
          </cell>
          <cell r="DJ1044" t="b">
            <v>0</v>
          </cell>
          <cell r="DL1044" t="b">
            <v>0</v>
          </cell>
          <cell r="DN1044" t="b">
            <v>0</v>
          </cell>
          <cell r="DP1044" t="b">
            <v>0</v>
          </cell>
          <cell r="DV1044">
            <v>0</v>
          </cell>
          <cell r="DX1044">
            <v>0</v>
          </cell>
          <cell r="DZ1044">
            <v>0</v>
          </cell>
          <cell r="EB1044">
            <v>0</v>
          </cell>
          <cell r="ED1044">
            <v>0</v>
          </cell>
          <cell r="EF1044">
            <v>0</v>
          </cell>
          <cell r="EJ1044">
            <v>0</v>
          </cell>
          <cell r="EL1044">
            <v>0</v>
          </cell>
          <cell r="EN1044">
            <v>0</v>
          </cell>
          <cell r="EP1044">
            <v>0</v>
          </cell>
          <cell r="ER1044">
            <v>0</v>
          </cell>
          <cell r="ET1044">
            <v>0</v>
          </cell>
          <cell r="EX1044">
            <v>0</v>
          </cell>
          <cell r="EZ1044">
            <v>0</v>
          </cell>
          <cell r="FD1044">
            <v>0</v>
          </cell>
          <cell r="FF1044">
            <v>0</v>
          </cell>
        </row>
        <row r="1045">
          <cell r="A1045" t="str">
            <v>IndustryCHP_DKW_2028</v>
          </cell>
          <cell r="B1045" t="str">
            <v>DK-West</v>
          </cell>
          <cell r="G1045">
            <v>0.70777777777777595</v>
          </cell>
          <cell r="H1045">
            <v>0</v>
          </cell>
          <cell r="N1045">
            <v>15.166666666666629</v>
          </cell>
          <cell r="AK1045">
            <v>0.70777777777777595</v>
          </cell>
          <cell r="AL1045">
            <v>0</v>
          </cell>
          <cell r="AN1045">
            <v>0</v>
          </cell>
          <cell r="AO1045">
            <v>0</v>
          </cell>
          <cell r="AP1045">
            <v>0</v>
          </cell>
          <cell r="AQ1045">
            <v>0</v>
          </cell>
          <cell r="BG1045" t="b">
            <v>0</v>
          </cell>
          <cell r="BO1045" t="b">
            <v>0</v>
          </cell>
          <cell r="CA1045" t="b">
            <v>0</v>
          </cell>
          <cell r="CB1045" t="b">
            <v>0</v>
          </cell>
          <cell r="CD1045" t="b">
            <v>0</v>
          </cell>
          <cell r="CE1045" t="b">
            <v>0</v>
          </cell>
          <cell r="CG1045" t="b">
            <v>0</v>
          </cell>
          <cell r="CH1045" t="b">
            <v>0</v>
          </cell>
          <cell r="CP1045">
            <v>0</v>
          </cell>
          <cell r="CT1045" t="b">
            <v>0</v>
          </cell>
          <cell r="CV1045" t="b">
            <v>0</v>
          </cell>
          <cell r="CX1045" t="b">
            <v>0</v>
          </cell>
          <cell r="CZ1045" t="b">
            <v>0</v>
          </cell>
          <cell r="DB1045" t="b">
            <v>0</v>
          </cell>
          <cell r="DD1045" t="b">
            <v>0</v>
          </cell>
          <cell r="DF1045" t="b">
            <v>0</v>
          </cell>
          <cell r="DH1045" t="b">
            <v>0</v>
          </cell>
          <cell r="DJ1045" t="b">
            <v>0</v>
          </cell>
          <cell r="DL1045" t="b">
            <v>0</v>
          </cell>
          <cell r="DN1045" t="b">
            <v>0</v>
          </cell>
          <cell r="DP1045" t="b">
            <v>0</v>
          </cell>
          <cell r="DV1045">
            <v>0</v>
          </cell>
          <cell r="DX1045">
            <v>0</v>
          </cell>
          <cell r="DZ1045">
            <v>0</v>
          </cell>
          <cell r="EB1045">
            <v>0</v>
          </cell>
          <cell r="ED1045">
            <v>0</v>
          </cell>
          <cell r="EF1045">
            <v>0</v>
          </cell>
          <cell r="EJ1045">
            <v>0</v>
          </cell>
          <cell r="EL1045">
            <v>0</v>
          </cell>
          <cell r="EN1045">
            <v>0</v>
          </cell>
          <cell r="EP1045">
            <v>0</v>
          </cell>
          <cell r="ER1045">
            <v>0</v>
          </cell>
          <cell r="ET1045">
            <v>0</v>
          </cell>
          <cell r="EX1045">
            <v>0</v>
          </cell>
          <cell r="EZ1045">
            <v>0</v>
          </cell>
          <cell r="FD1045">
            <v>0</v>
          </cell>
          <cell r="FF1045">
            <v>0</v>
          </cell>
        </row>
        <row r="1046">
          <cell r="A1046" t="str">
            <v>IndustryCHP_DKW_2029</v>
          </cell>
          <cell r="B1046" t="str">
            <v>DK-West</v>
          </cell>
          <cell r="G1046">
            <v>0.7077777777777654</v>
          </cell>
          <cell r="H1046">
            <v>0</v>
          </cell>
          <cell r="N1046">
            <v>15.166666666666401</v>
          </cell>
          <cell r="AK1046">
            <v>0.7077777777777654</v>
          </cell>
          <cell r="AL1046">
            <v>0</v>
          </cell>
          <cell r="AN1046">
            <v>0</v>
          </cell>
          <cell r="AO1046">
            <v>0</v>
          </cell>
          <cell r="AP1046">
            <v>0</v>
          </cell>
          <cell r="AQ1046">
            <v>0</v>
          </cell>
          <cell r="BG1046" t="b">
            <v>0</v>
          </cell>
          <cell r="BO1046" t="b">
            <v>0</v>
          </cell>
          <cell r="CA1046" t="b">
            <v>0</v>
          </cell>
          <cell r="CB1046" t="b">
            <v>0</v>
          </cell>
          <cell r="CD1046" t="b">
            <v>0</v>
          </cell>
          <cell r="CE1046" t="b">
            <v>0</v>
          </cell>
          <cell r="CG1046" t="b">
            <v>0</v>
          </cell>
          <cell r="CH1046" t="b">
            <v>0</v>
          </cell>
          <cell r="CP1046">
            <v>0</v>
          </cell>
          <cell r="CT1046" t="b">
            <v>0</v>
          </cell>
          <cell r="CV1046" t="b">
            <v>0</v>
          </cell>
          <cell r="CX1046" t="b">
            <v>0</v>
          </cell>
          <cell r="CZ1046" t="b">
            <v>0</v>
          </cell>
          <cell r="DB1046" t="b">
            <v>0</v>
          </cell>
          <cell r="DD1046" t="b">
            <v>0</v>
          </cell>
          <cell r="DF1046" t="b">
            <v>0</v>
          </cell>
          <cell r="DH1046" t="b">
            <v>0</v>
          </cell>
          <cell r="DJ1046" t="b">
            <v>0</v>
          </cell>
          <cell r="DL1046" t="b">
            <v>0</v>
          </cell>
          <cell r="DN1046" t="b">
            <v>0</v>
          </cell>
          <cell r="DP1046" t="b">
            <v>0</v>
          </cell>
          <cell r="DV1046">
            <v>0</v>
          </cell>
          <cell r="DX1046">
            <v>0</v>
          </cell>
          <cell r="DZ1046">
            <v>0</v>
          </cell>
          <cell r="EB1046">
            <v>0</v>
          </cell>
          <cell r="ED1046">
            <v>0</v>
          </cell>
          <cell r="EF1046">
            <v>0</v>
          </cell>
          <cell r="EJ1046">
            <v>0</v>
          </cell>
          <cell r="EL1046">
            <v>0</v>
          </cell>
          <cell r="EN1046">
            <v>0</v>
          </cell>
          <cell r="EP1046">
            <v>0</v>
          </cell>
          <cell r="ER1046">
            <v>0</v>
          </cell>
          <cell r="ET1046">
            <v>0</v>
          </cell>
          <cell r="EX1046">
            <v>0</v>
          </cell>
          <cell r="EZ1046">
            <v>0</v>
          </cell>
          <cell r="FD1046">
            <v>0</v>
          </cell>
          <cell r="FF1046">
            <v>0</v>
          </cell>
        </row>
        <row r="1047">
          <cell r="A1047" t="str">
            <v>IndustryCHP_DKW_2030</v>
          </cell>
          <cell r="B1047" t="str">
            <v>DK-West</v>
          </cell>
          <cell r="G1047">
            <v>0.70777777777779194</v>
          </cell>
          <cell r="H1047">
            <v>0</v>
          </cell>
          <cell r="N1047">
            <v>15.16666666666697</v>
          </cell>
          <cell r="AK1047">
            <v>0.70777777777779194</v>
          </cell>
          <cell r="AL1047">
            <v>0</v>
          </cell>
          <cell r="AN1047">
            <v>0</v>
          </cell>
          <cell r="AO1047">
            <v>0</v>
          </cell>
          <cell r="AP1047">
            <v>0</v>
          </cell>
          <cell r="AQ1047">
            <v>0</v>
          </cell>
          <cell r="BG1047" t="b">
            <v>0</v>
          </cell>
          <cell r="BO1047" t="b">
            <v>0</v>
          </cell>
          <cell r="CA1047" t="b">
            <v>0</v>
          </cell>
          <cell r="CB1047" t="b">
            <v>0</v>
          </cell>
          <cell r="CD1047" t="b">
            <v>0</v>
          </cell>
          <cell r="CE1047" t="b">
            <v>0</v>
          </cell>
          <cell r="CG1047" t="b">
            <v>0</v>
          </cell>
          <cell r="CH1047" t="b">
            <v>0</v>
          </cell>
          <cell r="CP1047">
            <v>0</v>
          </cell>
          <cell r="CT1047" t="b">
            <v>0</v>
          </cell>
          <cell r="CV1047" t="b">
            <v>0</v>
          </cell>
          <cell r="CX1047" t="b">
            <v>0</v>
          </cell>
          <cell r="CZ1047" t="b">
            <v>0</v>
          </cell>
          <cell r="DB1047" t="b">
            <v>0</v>
          </cell>
          <cell r="DD1047" t="b">
            <v>0</v>
          </cell>
          <cell r="DF1047" t="b">
            <v>0</v>
          </cell>
          <cell r="DH1047" t="b">
            <v>0</v>
          </cell>
          <cell r="DJ1047" t="b">
            <v>0</v>
          </cell>
          <cell r="DL1047" t="b">
            <v>0</v>
          </cell>
          <cell r="DN1047" t="b">
            <v>0</v>
          </cell>
          <cell r="DP1047" t="b">
            <v>0</v>
          </cell>
          <cell r="DV1047">
            <v>0</v>
          </cell>
          <cell r="DX1047">
            <v>0</v>
          </cell>
          <cell r="DZ1047">
            <v>0</v>
          </cell>
          <cell r="EB1047">
            <v>0</v>
          </cell>
          <cell r="ED1047">
            <v>0</v>
          </cell>
          <cell r="EF1047">
            <v>0</v>
          </cell>
          <cell r="EJ1047">
            <v>0</v>
          </cell>
          <cell r="EL1047">
            <v>0</v>
          </cell>
          <cell r="EN1047">
            <v>0</v>
          </cell>
          <cell r="EP1047">
            <v>0</v>
          </cell>
          <cell r="ER1047">
            <v>0</v>
          </cell>
          <cell r="ET1047">
            <v>0</v>
          </cell>
          <cell r="EX1047">
            <v>0</v>
          </cell>
          <cell r="EZ1047">
            <v>0</v>
          </cell>
          <cell r="FD1047">
            <v>0</v>
          </cell>
          <cell r="FF1047">
            <v>0</v>
          </cell>
        </row>
        <row r="1048">
          <cell r="A1048" t="str">
            <v>IndustryCHP_DKW_2031</v>
          </cell>
          <cell r="B1048" t="str">
            <v>DK-West</v>
          </cell>
          <cell r="G1048">
            <v>0.70777777777777595</v>
          </cell>
          <cell r="H1048">
            <v>0</v>
          </cell>
          <cell r="N1048">
            <v>15.166666666666629</v>
          </cell>
          <cell r="AK1048">
            <v>0.70777777777777595</v>
          </cell>
          <cell r="AL1048">
            <v>0</v>
          </cell>
          <cell r="AN1048">
            <v>0</v>
          </cell>
          <cell r="AO1048">
            <v>0</v>
          </cell>
          <cell r="AP1048">
            <v>0</v>
          </cell>
          <cell r="AQ1048">
            <v>0</v>
          </cell>
          <cell r="BG1048" t="b">
            <v>0</v>
          </cell>
          <cell r="BO1048" t="b">
            <v>0</v>
          </cell>
          <cell r="CA1048" t="b">
            <v>0</v>
          </cell>
          <cell r="CB1048" t="b">
            <v>0</v>
          </cell>
          <cell r="CD1048" t="b">
            <v>0</v>
          </cell>
          <cell r="CE1048" t="b">
            <v>0</v>
          </cell>
          <cell r="CG1048" t="b">
            <v>0</v>
          </cell>
          <cell r="CH1048" t="b">
            <v>0</v>
          </cell>
          <cell r="CP1048">
            <v>0</v>
          </cell>
          <cell r="CT1048" t="b">
            <v>0</v>
          </cell>
          <cell r="CV1048" t="b">
            <v>0</v>
          </cell>
          <cell r="CX1048" t="b">
            <v>0</v>
          </cell>
          <cell r="CZ1048" t="b">
            <v>0</v>
          </cell>
          <cell r="DB1048" t="b">
            <v>0</v>
          </cell>
          <cell r="DD1048" t="b">
            <v>0</v>
          </cell>
          <cell r="DF1048" t="b">
            <v>0</v>
          </cell>
          <cell r="DH1048" t="b">
            <v>0</v>
          </cell>
          <cell r="DJ1048" t="b">
            <v>0</v>
          </cell>
          <cell r="DL1048" t="b">
            <v>0</v>
          </cell>
          <cell r="DN1048" t="b">
            <v>0</v>
          </cell>
          <cell r="DP1048" t="b">
            <v>0</v>
          </cell>
          <cell r="DV1048">
            <v>0</v>
          </cell>
          <cell r="DX1048">
            <v>0</v>
          </cell>
          <cell r="DZ1048">
            <v>0</v>
          </cell>
          <cell r="EB1048">
            <v>0</v>
          </cell>
          <cell r="ED1048">
            <v>0</v>
          </cell>
          <cell r="EF1048">
            <v>0</v>
          </cell>
          <cell r="EJ1048">
            <v>0</v>
          </cell>
          <cell r="EL1048">
            <v>0</v>
          </cell>
          <cell r="EN1048">
            <v>0</v>
          </cell>
          <cell r="EP1048">
            <v>0</v>
          </cell>
          <cell r="ER1048">
            <v>0</v>
          </cell>
          <cell r="ET1048">
            <v>0</v>
          </cell>
          <cell r="EX1048">
            <v>0</v>
          </cell>
          <cell r="EZ1048">
            <v>0</v>
          </cell>
          <cell r="FD1048">
            <v>0</v>
          </cell>
          <cell r="FF1048">
            <v>0</v>
          </cell>
        </row>
        <row r="1049">
          <cell r="A1049" t="str">
            <v>IndustryCHP_DKW_2032</v>
          </cell>
          <cell r="B1049" t="str">
            <v>DK-West</v>
          </cell>
          <cell r="G1049">
            <v>0.7077777777777654</v>
          </cell>
          <cell r="H1049">
            <v>0</v>
          </cell>
          <cell r="N1049">
            <v>15.166666666666401</v>
          </cell>
          <cell r="AK1049">
            <v>0.7077777777777654</v>
          </cell>
          <cell r="AL1049">
            <v>0</v>
          </cell>
          <cell r="AN1049">
            <v>0</v>
          </cell>
          <cell r="AO1049">
            <v>0</v>
          </cell>
          <cell r="AP1049">
            <v>0</v>
          </cell>
          <cell r="AQ1049">
            <v>0</v>
          </cell>
          <cell r="BG1049" t="b">
            <v>0</v>
          </cell>
          <cell r="BO1049" t="b">
            <v>0</v>
          </cell>
          <cell r="CA1049" t="b">
            <v>0</v>
          </cell>
          <cell r="CB1049" t="b">
            <v>0</v>
          </cell>
          <cell r="CD1049" t="b">
            <v>0</v>
          </cell>
          <cell r="CE1049" t="b">
            <v>0</v>
          </cell>
          <cell r="CG1049" t="b">
            <v>0</v>
          </cell>
          <cell r="CH1049" t="b">
            <v>0</v>
          </cell>
          <cell r="CP1049">
            <v>0</v>
          </cell>
          <cell r="CT1049" t="b">
            <v>0</v>
          </cell>
          <cell r="CV1049" t="b">
            <v>0</v>
          </cell>
          <cell r="CX1049" t="b">
            <v>0</v>
          </cell>
          <cell r="CZ1049" t="b">
            <v>0</v>
          </cell>
          <cell r="DB1049" t="b">
            <v>0</v>
          </cell>
          <cell r="DD1049" t="b">
            <v>0</v>
          </cell>
          <cell r="DF1049" t="b">
            <v>0</v>
          </cell>
          <cell r="DH1049" t="b">
            <v>0</v>
          </cell>
          <cell r="DJ1049" t="b">
            <v>0</v>
          </cell>
          <cell r="DL1049" t="b">
            <v>0</v>
          </cell>
          <cell r="DN1049" t="b">
            <v>0</v>
          </cell>
          <cell r="DP1049" t="b">
            <v>0</v>
          </cell>
          <cell r="DV1049">
            <v>0</v>
          </cell>
          <cell r="DX1049">
            <v>0</v>
          </cell>
          <cell r="DZ1049">
            <v>0</v>
          </cell>
          <cell r="EB1049">
            <v>0</v>
          </cell>
          <cell r="ED1049">
            <v>0</v>
          </cell>
          <cell r="EF1049">
            <v>0</v>
          </cell>
          <cell r="EJ1049">
            <v>0</v>
          </cell>
          <cell r="EL1049">
            <v>0</v>
          </cell>
          <cell r="EN1049">
            <v>0</v>
          </cell>
          <cell r="EP1049">
            <v>0</v>
          </cell>
          <cell r="ER1049">
            <v>0</v>
          </cell>
          <cell r="ET1049">
            <v>0</v>
          </cell>
          <cell r="EX1049">
            <v>0</v>
          </cell>
          <cell r="EZ1049">
            <v>0</v>
          </cell>
          <cell r="FD1049">
            <v>0</v>
          </cell>
          <cell r="FF1049">
            <v>0</v>
          </cell>
        </row>
        <row r="1050">
          <cell r="A1050" t="str">
            <v>IndustryCHP_DKW_2033</v>
          </cell>
          <cell r="B1050" t="str">
            <v>DK-West</v>
          </cell>
          <cell r="G1050">
            <v>9.4370370370365872E-2</v>
          </cell>
          <cell r="H1050">
            <v>0</v>
          </cell>
          <cell r="N1050">
            <v>2.0222222222221262</v>
          </cell>
          <cell r="AK1050">
            <v>9.4370370370365872E-2</v>
          </cell>
          <cell r="AL1050">
            <v>0</v>
          </cell>
          <cell r="AN1050">
            <v>0</v>
          </cell>
          <cell r="AO1050">
            <v>0</v>
          </cell>
          <cell r="AP1050">
            <v>0</v>
          </cell>
          <cell r="AQ1050">
            <v>0</v>
          </cell>
          <cell r="BG1050" t="b">
            <v>0</v>
          </cell>
          <cell r="BO1050" t="b">
            <v>0</v>
          </cell>
          <cell r="CA1050" t="b">
            <v>0</v>
          </cell>
          <cell r="CB1050" t="b">
            <v>0</v>
          </cell>
          <cell r="CD1050" t="b">
            <v>0</v>
          </cell>
          <cell r="CE1050" t="b">
            <v>0</v>
          </cell>
          <cell r="CG1050" t="b">
            <v>0</v>
          </cell>
          <cell r="CH1050" t="b">
            <v>0</v>
          </cell>
          <cell r="CP1050">
            <v>0</v>
          </cell>
          <cell r="CT1050" t="b">
            <v>0</v>
          </cell>
          <cell r="CV1050" t="b">
            <v>0</v>
          </cell>
          <cell r="CX1050" t="b">
            <v>0</v>
          </cell>
          <cell r="CZ1050" t="b">
            <v>0</v>
          </cell>
          <cell r="DB1050" t="b">
            <v>0</v>
          </cell>
          <cell r="DD1050" t="b">
            <v>0</v>
          </cell>
          <cell r="DF1050" t="b">
            <v>0</v>
          </cell>
          <cell r="DH1050" t="b">
            <v>0</v>
          </cell>
          <cell r="DJ1050" t="b">
            <v>0</v>
          </cell>
          <cell r="DL1050" t="b">
            <v>0</v>
          </cell>
          <cell r="DN1050" t="b">
            <v>0</v>
          </cell>
          <cell r="DP1050" t="b">
            <v>0</v>
          </cell>
          <cell r="DV1050">
            <v>0</v>
          </cell>
          <cell r="DX1050">
            <v>0</v>
          </cell>
          <cell r="DZ1050">
            <v>0</v>
          </cell>
          <cell r="EB1050">
            <v>0</v>
          </cell>
          <cell r="ED1050">
            <v>0</v>
          </cell>
          <cell r="EF1050">
            <v>0</v>
          </cell>
          <cell r="EJ1050">
            <v>0</v>
          </cell>
          <cell r="EL1050">
            <v>0</v>
          </cell>
          <cell r="EN1050">
            <v>0</v>
          </cell>
          <cell r="EP1050">
            <v>0</v>
          </cell>
          <cell r="ER1050">
            <v>0</v>
          </cell>
          <cell r="ET1050">
            <v>0</v>
          </cell>
          <cell r="EX1050">
            <v>0</v>
          </cell>
          <cell r="EZ1050">
            <v>0</v>
          </cell>
          <cell r="FD1050">
            <v>0</v>
          </cell>
          <cell r="FF1050">
            <v>0</v>
          </cell>
        </row>
        <row r="1051">
          <cell r="A1051" t="str">
            <v>IndustryCHP_DKW_2034</v>
          </cell>
          <cell r="B1051" t="str">
            <v>DK-West</v>
          </cell>
          <cell r="G1051">
            <v>0</v>
          </cell>
          <cell r="H1051">
            <v>0</v>
          </cell>
          <cell r="N1051">
            <v>0</v>
          </cell>
          <cell r="AK1051">
            <v>0</v>
          </cell>
          <cell r="AL1051">
            <v>0</v>
          </cell>
          <cell r="AN1051">
            <v>0</v>
          </cell>
          <cell r="AO1051">
            <v>0</v>
          </cell>
          <cell r="AP1051">
            <v>0</v>
          </cell>
          <cell r="AQ1051">
            <v>0</v>
          </cell>
          <cell r="BG1051" t="b">
            <v>0</v>
          </cell>
          <cell r="BO1051" t="b">
            <v>0</v>
          </cell>
          <cell r="CA1051" t="b">
            <v>0</v>
          </cell>
          <cell r="CB1051" t="b">
            <v>0</v>
          </cell>
          <cell r="CD1051" t="b">
            <v>0</v>
          </cell>
          <cell r="CE1051" t="b">
            <v>0</v>
          </cell>
          <cell r="CG1051" t="b">
            <v>0</v>
          </cell>
          <cell r="CH1051" t="b">
            <v>0</v>
          </cell>
          <cell r="CP1051">
            <v>0</v>
          </cell>
          <cell r="CT1051" t="b">
            <v>0</v>
          </cell>
          <cell r="CV1051" t="b">
            <v>0</v>
          </cell>
          <cell r="CX1051" t="b">
            <v>0</v>
          </cell>
          <cell r="CZ1051" t="b">
            <v>0</v>
          </cell>
          <cell r="DB1051" t="b">
            <v>0</v>
          </cell>
          <cell r="DD1051" t="b">
            <v>0</v>
          </cell>
          <cell r="DF1051" t="b">
            <v>0</v>
          </cell>
          <cell r="DH1051" t="b">
            <v>0</v>
          </cell>
          <cell r="DJ1051" t="b">
            <v>0</v>
          </cell>
          <cell r="DL1051" t="b">
            <v>0</v>
          </cell>
          <cell r="DN1051" t="b">
            <v>0</v>
          </cell>
          <cell r="DP1051" t="b">
            <v>0</v>
          </cell>
          <cell r="DV1051">
            <v>0</v>
          </cell>
          <cell r="DX1051">
            <v>0</v>
          </cell>
          <cell r="DZ1051">
            <v>0</v>
          </cell>
          <cell r="EB1051">
            <v>0</v>
          </cell>
          <cell r="ED1051">
            <v>0</v>
          </cell>
          <cell r="EF1051">
            <v>0</v>
          </cell>
          <cell r="EJ1051">
            <v>0</v>
          </cell>
          <cell r="EL1051">
            <v>0</v>
          </cell>
          <cell r="EN1051">
            <v>0</v>
          </cell>
          <cell r="EP1051">
            <v>0</v>
          </cell>
          <cell r="ER1051">
            <v>0</v>
          </cell>
          <cell r="ET1051">
            <v>0</v>
          </cell>
          <cell r="EX1051">
            <v>0</v>
          </cell>
          <cell r="EZ1051">
            <v>0</v>
          </cell>
          <cell r="FD1051">
            <v>0</v>
          </cell>
          <cell r="FF1051">
            <v>0</v>
          </cell>
        </row>
        <row r="1052">
          <cell r="A1052" t="str">
            <v>IndustryCHP_DKW_2035</v>
          </cell>
          <cell r="B1052" t="str">
            <v>DK-West</v>
          </cell>
          <cell r="G1052">
            <v>0</v>
          </cell>
          <cell r="H1052">
            <v>0</v>
          </cell>
          <cell r="N1052">
            <v>0</v>
          </cell>
          <cell r="AK1052">
            <v>0</v>
          </cell>
          <cell r="AL1052">
            <v>0</v>
          </cell>
          <cell r="AN1052">
            <v>0</v>
          </cell>
          <cell r="AO1052">
            <v>0</v>
          </cell>
          <cell r="AP1052">
            <v>0</v>
          </cell>
          <cell r="AQ1052">
            <v>0</v>
          </cell>
          <cell r="BG1052" t="b">
            <v>0</v>
          </cell>
          <cell r="BO1052" t="b">
            <v>0</v>
          </cell>
          <cell r="CA1052" t="b">
            <v>0</v>
          </cell>
          <cell r="CB1052" t="b">
            <v>0</v>
          </cell>
          <cell r="CD1052" t="b">
            <v>0</v>
          </cell>
          <cell r="CE1052" t="b">
            <v>0</v>
          </cell>
          <cell r="CG1052" t="b">
            <v>0</v>
          </cell>
          <cell r="CH1052" t="b">
            <v>0</v>
          </cell>
          <cell r="CP1052">
            <v>0</v>
          </cell>
          <cell r="CT1052" t="b">
            <v>0</v>
          </cell>
          <cell r="CV1052" t="b">
            <v>0</v>
          </cell>
          <cell r="CX1052" t="b">
            <v>0</v>
          </cell>
          <cell r="CZ1052" t="b">
            <v>0</v>
          </cell>
          <cell r="DB1052" t="b">
            <v>0</v>
          </cell>
          <cell r="DD1052" t="b">
            <v>0</v>
          </cell>
          <cell r="DF1052" t="b">
            <v>0</v>
          </cell>
          <cell r="DH1052" t="b">
            <v>0</v>
          </cell>
          <cell r="DJ1052" t="b">
            <v>0</v>
          </cell>
          <cell r="DL1052" t="b">
            <v>0</v>
          </cell>
          <cell r="DN1052" t="b">
            <v>0</v>
          </cell>
          <cell r="DP1052" t="b">
            <v>0</v>
          </cell>
          <cell r="DV1052">
            <v>0</v>
          </cell>
          <cell r="DX1052">
            <v>0</v>
          </cell>
          <cell r="DZ1052">
            <v>0</v>
          </cell>
          <cell r="EB1052">
            <v>0</v>
          </cell>
          <cell r="ED1052">
            <v>0</v>
          </cell>
          <cell r="EF1052">
            <v>0</v>
          </cell>
          <cell r="EJ1052">
            <v>0</v>
          </cell>
          <cell r="EL1052">
            <v>0</v>
          </cell>
          <cell r="EN1052">
            <v>0</v>
          </cell>
          <cell r="EP1052">
            <v>0</v>
          </cell>
          <cell r="ER1052">
            <v>0</v>
          </cell>
          <cell r="ET1052">
            <v>0</v>
          </cell>
          <cell r="EX1052">
            <v>0</v>
          </cell>
          <cell r="EZ1052">
            <v>0</v>
          </cell>
          <cell r="FD1052">
            <v>0</v>
          </cell>
          <cell r="FF1052">
            <v>0</v>
          </cell>
        </row>
        <row r="1053">
          <cell r="A1053" t="str">
            <v>Solceller_DKW_2009-2011</v>
          </cell>
          <cell r="B1053" t="str">
            <v>DK-West</v>
          </cell>
          <cell r="G1053">
            <v>3.125</v>
          </cell>
          <cell r="H1053">
            <v>0</v>
          </cell>
          <cell r="N1053">
            <v>2.5</v>
          </cell>
          <cell r="AK1053">
            <v>3.125</v>
          </cell>
          <cell r="AL1053">
            <v>0</v>
          </cell>
          <cell r="AN1053">
            <v>0</v>
          </cell>
          <cell r="AO1053">
            <v>0.78125</v>
          </cell>
          <cell r="AP1053">
            <v>0</v>
          </cell>
          <cell r="AQ1053">
            <v>0</v>
          </cell>
          <cell r="BG1053" t="b">
            <v>1</v>
          </cell>
          <cell r="BO1053" t="b">
            <v>1</v>
          </cell>
          <cell r="CA1053" t="b">
            <v>1</v>
          </cell>
          <cell r="CB1053" t="b">
            <v>0</v>
          </cell>
          <cell r="CD1053" t="b">
            <v>0</v>
          </cell>
          <cell r="CE1053" t="b">
            <v>0</v>
          </cell>
          <cell r="CG1053" t="b">
            <v>0</v>
          </cell>
          <cell r="CH1053" t="b">
            <v>0</v>
          </cell>
          <cell r="CP1053" t="str">
            <v>ERSOLPVO</v>
          </cell>
          <cell r="CT1053" t="b">
            <v>1</v>
          </cell>
          <cell r="CV1053" t="b">
            <v>1</v>
          </cell>
          <cell r="CX1053" t="b">
            <v>1</v>
          </cell>
          <cell r="CZ1053" t="b">
            <v>1</v>
          </cell>
          <cell r="DB1053" t="b">
            <v>0</v>
          </cell>
          <cell r="DD1053" t="b">
            <v>0</v>
          </cell>
          <cell r="DF1053" t="b">
            <v>0</v>
          </cell>
          <cell r="DH1053" t="b">
            <v>0</v>
          </cell>
          <cell r="DJ1053" t="b">
            <v>0</v>
          </cell>
          <cell r="DL1053" t="b">
            <v>0</v>
          </cell>
          <cell r="DN1053" t="b">
            <v>0</v>
          </cell>
          <cell r="DP1053" t="b">
            <v>0</v>
          </cell>
          <cell r="DV1053">
            <v>3.125</v>
          </cell>
          <cell r="DX1053">
            <v>3.125</v>
          </cell>
          <cell r="DZ1053">
            <v>3.125</v>
          </cell>
          <cell r="EB1053">
            <v>3.125</v>
          </cell>
          <cell r="ED1053">
            <v>0</v>
          </cell>
          <cell r="EF1053">
            <v>0</v>
          </cell>
          <cell r="EJ1053">
            <v>0</v>
          </cell>
          <cell r="EL1053">
            <v>0</v>
          </cell>
          <cell r="EN1053">
            <v>0</v>
          </cell>
          <cell r="EP1053">
            <v>0</v>
          </cell>
          <cell r="ER1053">
            <v>0</v>
          </cell>
          <cell r="ET1053">
            <v>0</v>
          </cell>
          <cell r="EX1053">
            <v>0</v>
          </cell>
          <cell r="EZ1053">
            <v>0</v>
          </cell>
          <cell r="FD1053">
            <v>0</v>
          </cell>
          <cell r="FF1053">
            <v>0</v>
          </cell>
        </row>
        <row r="1054">
          <cell r="A1054" t="str">
            <v>Solceller_DKW_2012</v>
          </cell>
          <cell r="B1054" t="str">
            <v>DK-West</v>
          </cell>
          <cell r="G1054">
            <v>129</v>
          </cell>
          <cell r="H1054">
            <v>0</v>
          </cell>
          <cell r="N1054">
            <v>109.64999999999999</v>
          </cell>
          <cell r="AK1054">
            <v>129</v>
          </cell>
          <cell r="AL1054">
            <v>0</v>
          </cell>
          <cell r="AN1054">
            <v>0</v>
          </cell>
          <cell r="AO1054">
            <v>32.25</v>
          </cell>
          <cell r="AP1054">
            <v>0</v>
          </cell>
          <cell r="AQ1054">
            <v>0</v>
          </cell>
          <cell r="BG1054" t="b">
            <v>1</v>
          </cell>
          <cell r="BO1054" t="b">
            <v>0</v>
          </cell>
          <cell r="CA1054" t="b">
            <v>0</v>
          </cell>
          <cell r="CB1054" t="b">
            <v>0</v>
          </cell>
          <cell r="CD1054" t="b">
            <v>1</v>
          </cell>
          <cell r="CE1054" t="b">
            <v>0</v>
          </cell>
          <cell r="CG1054" t="b">
            <v>0</v>
          </cell>
          <cell r="CH1054" t="b">
            <v>0</v>
          </cell>
          <cell r="CP1054" t="str">
            <v>ERSOLPVO</v>
          </cell>
          <cell r="CT1054" t="b">
            <v>1</v>
          </cell>
          <cell r="CV1054" t="b">
            <v>1</v>
          </cell>
          <cell r="CX1054" t="b">
            <v>1</v>
          </cell>
          <cell r="CZ1054" t="b">
            <v>1</v>
          </cell>
          <cell r="DB1054" t="b">
            <v>0</v>
          </cell>
          <cell r="DD1054" t="b">
            <v>0</v>
          </cell>
          <cell r="DF1054" t="b">
            <v>0</v>
          </cell>
          <cell r="DH1054" t="b">
            <v>0</v>
          </cell>
          <cell r="DJ1054" t="b">
            <v>0</v>
          </cell>
          <cell r="DL1054" t="b">
            <v>0</v>
          </cell>
          <cell r="DN1054" t="b">
            <v>0</v>
          </cell>
          <cell r="DP1054" t="b">
            <v>0</v>
          </cell>
          <cell r="DV1054">
            <v>0</v>
          </cell>
          <cell r="DX1054">
            <v>0</v>
          </cell>
          <cell r="DZ1054">
            <v>0</v>
          </cell>
          <cell r="EB1054">
            <v>0</v>
          </cell>
          <cell r="ED1054">
            <v>0</v>
          </cell>
          <cell r="EF1054">
            <v>0</v>
          </cell>
          <cell r="EJ1054">
            <v>0</v>
          </cell>
          <cell r="EL1054">
            <v>0</v>
          </cell>
          <cell r="EN1054">
            <v>0</v>
          </cell>
          <cell r="EP1054">
            <v>0</v>
          </cell>
          <cell r="ER1054">
            <v>0</v>
          </cell>
          <cell r="ET1054">
            <v>0</v>
          </cell>
          <cell r="EX1054">
            <v>129</v>
          </cell>
          <cell r="EZ1054">
            <v>0</v>
          </cell>
          <cell r="FD1054">
            <v>0</v>
          </cell>
          <cell r="FF1054">
            <v>0</v>
          </cell>
        </row>
        <row r="1055">
          <cell r="A1055" t="str">
            <v>Solceller_DKW_2013</v>
          </cell>
          <cell r="B1055" t="str">
            <v>DK-West</v>
          </cell>
          <cell r="G1055">
            <v>129</v>
          </cell>
          <cell r="H1055">
            <v>0</v>
          </cell>
          <cell r="N1055">
            <v>109.64999999999999</v>
          </cell>
          <cell r="AK1055">
            <v>129</v>
          </cell>
          <cell r="AL1055">
            <v>0</v>
          </cell>
          <cell r="AN1055">
            <v>0</v>
          </cell>
          <cell r="AO1055">
            <v>32.25</v>
          </cell>
          <cell r="AP1055">
            <v>0</v>
          </cell>
          <cell r="AQ1055">
            <v>0</v>
          </cell>
          <cell r="BG1055" t="b">
            <v>1</v>
          </cell>
          <cell r="BO1055" t="b">
            <v>0</v>
          </cell>
          <cell r="CA1055" t="b">
            <v>0</v>
          </cell>
          <cell r="CB1055" t="b">
            <v>0</v>
          </cell>
          <cell r="CD1055" t="b">
            <v>1</v>
          </cell>
          <cell r="CE1055" t="b">
            <v>0</v>
          </cell>
          <cell r="CG1055" t="b">
            <v>0</v>
          </cell>
          <cell r="CH1055" t="b">
            <v>0</v>
          </cell>
          <cell r="CP1055" t="str">
            <v>ERSOLPVO</v>
          </cell>
          <cell r="CT1055" t="b">
            <v>1</v>
          </cell>
          <cell r="CV1055" t="b">
            <v>1</v>
          </cell>
          <cell r="CX1055" t="b">
            <v>1</v>
          </cell>
          <cell r="CZ1055" t="b">
            <v>1</v>
          </cell>
          <cell r="DB1055" t="b">
            <v>0</v>
          </cell>
          <cell r="DD1055" t="b">
            <v>0</v>
          </cell>
          <cell r="DF1055" t="b">
            <v>0</v>
          </cell>
          <cell r="DH1055" t="b">
            <v>0</v>
          </cell>
          <cell r="DJ1055" t="b">
            <v>0</v>
          </cell>
          <cell r="DL1055" t="b">
            <v>0</v>
          </cell>
          <cell r="DN1055" t="b">
            <v>0</v>
          </cell>
          <cell r="DP1055" t="b">
            <v>0</v>
          </cell>
          <cell r="DV1055">
            <v>0</v>
          </cell>
          <cell r="DX1055">
            <v>0</v>
          </cell>
          <cell r="DZ1055">
            <v>0</v>
          </cell>
          <cell r="EB1055">
            <v>0</v>
          </cell>
          <cell r="ED1055">
            <v>0</v>
          </cell>
          <cell r="EF1055">
            <v>0</v>
          </cell>
          <cell r="EJ1055">
            <v>0</v>
          </cell>
          <cell r="EL1055">
            <v>0</v>
          </cell>
          <cell r="EN1055">
            <v>0</v>
          </cell>
          <cell r="EP1055">
            <v>0</v>
          </cell>
          <cell r="ER1055">
            <v>0</v>
          </cell>
          <cell r="ET1055">
            <v>0</v>
          </cell>
          <cell r="EX1055">
            <v>129</v>
          </cell>
          <cell r="EZ1055">
            <v>0</v>
          </cell>
          <cell r="FD1055">
            <v>0</v>
          </cell>
          <cell r="FF1055">
            <v>0</v>
          </cell>
        </row>
        <row r="1056">
          <cell r="A1056" t="str">
            <v>Solceller_DKW_2014</v>
          </cell>
          <cell r="B1056" t="str">
            <v>DK-West</v>
          </cell>
          <cell r="G1056">
            <v>42</v>
          </cell>
          <cell r="H1056">
            <v>0</v>
          </cell>
          <cell r="N1056">
            <v>35.699999999999996</v>
          </cell>
          <cell r="AK1056">
            <v>42</v>
          </cell>
          <cell r="AL1056">
            <v>0</v>
          </cell>
          <cell r="AN1056">
            <v>0</v>
          </cell>
          <cell r="AO1056">
            <v>10.5</v>
          </cell>
          <cell r="AP1056">
            <v>0</v>
          </cell>
          <cell r="AQ1056">
            <v>0</v>
          </cell>
          <cell r="BG1056" t="b">
            <v>1</v>
          </cell>
          <cell r="BO1056" t="b">
            <v>0</v>
          </cell>
          <cell r="CA1056" t="b">
            <v>0</v>
          </cell>
          <cell r="CB1056" t="b">
            <v>0</v>
          </cell>
          <cell r="CD1056" t="b">
            <v>0</v>
          </cell>
          <cell r="CE1056" t="b">
            <v>0</v>
          </cell>
          <cell r="CG1056" t="b">
            <v>1</v>
          </cell>
          <cell r="CH1056" t="b">
            <v>0</v>
          </cell>
          <cell r="CP1056" t="str">
            <v>ERSOLPVO</v>
          </cell>
          <cell r="CT1056" t="b">
            <v>1</v>
          </cell>
          <cell r="CV1056" t="b">
            <v>1</v>
          </cell>
          <cell r="CX1056" t="b">
            <v>1</v>
          </cell>
          <cell r="CZ1056" t="b">
            <v>1</v>
          </cell>
          <cell r="DB1056" t="b">
            <v>0</v>
          </cell>
          <cell r="DD1056" t="b">
            <v>0</v>
          </cell>
          <cell r="DF1056" t="b">
            <v>0</v>
          </cell>
          <cell r="DH1056" t="b">
            <v>0</v>
          </cell>
          <cell r="DJ1056" t="b">
            <v>0</v>
          </cell>
          <cell r="DL1056" t="b">
            <v>0</v>
          </cell>
          <cell r="DN1056" t="b">
            <v>0</v>
          </cell>
          <cell r="DP1056" t="b">
            <v>0</v>
          </cell>
          <cell r="DV1056">
            <v>0</v>
          </cell>
          <cell r="DX1056">
            <v>0</v>
          </cell>
          <cell r="DZ1056">
            <v>0</v>
          </cell>
          <cell r="EB1056">
            <v>0</v>
          </cell>
          <cell r="ED1056">
            <v>0</v>
          </cell>
          <cell r="EF1056">
            <v>0</v>
          </cell>
          <cell r="EJ1056">
            <v>0</v>
          </cell>
          <cell r="EL1056">
            <v>0</v>
          </cell>
          <cell r="EN1056">
            <v>0</v>
          </cell>
          <cell r="EP1056">
            <v>0</v>
          </cell>
          <cell r="ER1056">
            <v>0</v>
          </cell>
          <cell r="ET1056">
            <v>0</v>
          </cell>
          <cell r="EX1056">
            <v>0</v>
          </cell>
          <cell r="EZ1056">
            <v>0</v>
          </cell>
          <cell r="FD1056">
            <v>42</v>
          </cell>
          <cell r="FF1056">
            <v>0</v>
          </cell>
        </row>
        <row r="1057">
          <cell r="A1057" t="str">
            <v>Solceller_DKW_2015</v>
          </cell>
          <cell r="B1057" t="str">
            <v>DK-West</v>
          </cell>
          <cell r="G1057">
            <v>39</v>
          </cell>
          <cell r="H1057">
            <v>0</v>
          </cell>
          <cell r="N1057">
            <v>33.15</v>
          </cell>
          <cell r="AK1057">
            <v>39</v>
          </cell>
          <cell r="AL1057">
            <v>0</v>
          </cell>
          <cell r="AN1057">
            <v>0</v>
          </cell>
          <cell r="AO1057">
            <v>9.75</v>
          </cell>
          <cell r="AP1057">
            <v>0</v>
          </cell>
          <cell r="AQ1057">
            <v>0</v>
          </cell>
          <cell r="BG1057" t="b">
            <v>1</v>
          </cell>
          <cell r="BO1057" t="b">
            <v>0</v>
          </cell>
          <cell r="CA1057" t="b">
            <v>0</v>
          </cell>
          <cell r="CB1057" t="b">
            <v>0</v>
          </cell>
          <cell r="CD1057" t="b">
            <v>0</v>
          </cell>
          <cell r="CE1057" t="b">
            <v>0</v>
          </cell>
          <cell r="CG1057" t="b">
            <v>1</v>
          </cell>
          <cell r="CH1057" t="b">
            <v>0</v>
          </cell>
          <cell r="CP1057" t="str">
            <v>ERSOLPVO</v>
          </cell>
          <cell r="CT1057" t="b">
            <v>1</v>
          </cell>
          <cell r="CV1057" t="b">
            <v>1</v>
          </cell>
          <cell r="CX1057" t="b">
            <v>1</v>
          </cell>
          <cell r="CZ1057" t="b">
            <v>1</v>
          </cell>
          <cell r="DB1057" t="b">
            <v>0</v>
          </cell>
          <cell r="DD1057" t="b">
            <v>0</v>
          </cell>
          <cell r="DF1057" t="b">
            <v>0</v>
          </cell>
          <cell r="DH1057" t="b">
            <v>0</v>
          </cell>
          <cell r="DJ1057" t="b">
            <v>0</v>
          </cell>
          <cell r="DL1057" t="b">
            <v>0</v>
          </cell>
          <cell r="DN1057" t="b">
            <v>0</v>
          </cell>
          <cell r="DP1057" t="b">
            <v>0</v>
          </cell>
          <cell r="DV1057">
            <v>0</v>
          </cell>
          <cell r="DX1057">
            <v>0</v>
          </cell>
          <cell r="DZ1057">
            <v>0</v>
          </cell>
          <cell r="EB1057">
            <v>0</v>
          </cell>
          <cell r="ED1057">
            <v>0</v>
          </cell>
          <cell r="EF1057">
            <v>0</v>
          </cell>
          <cell r="EJ1057">
            <v>0</v>
          </cell>
          <cell r="EL1057">
            <v>0</v>
          </cell>
          <cell r="EN1057">
            <v>0</v>
          </cell>
          <cell r="EP1057">
            <v>0</v>
          </cell>
          <cell r="ER1057">
            <v>0</v>
          </cell>
          <cell r="ET1057">
            <v>0</v>
          </cell>
          <cell r="EX1057">
            <v>0</v>
          </cell>
          <cell r="EZ1057">
            <v>0</v>
          </cell>
          <cell r="FD1057">
            <v>39</v>
          </cell>
          <cell r="FF1057">
            <v>0</v>
          </cell>
        </row>
        <row r="1058">
          <cell r="A1058" t="str">
            <v>Solceller_DKW_2016</v>
          </cell>
          <cell r="B1058" t="str">
            <v>DK-West</v>
          </cell>
          <cell r="G1058">
            <v>41.4</v>
          </cell>
          <cell r="H1058">
            <v>0</v>
          </cell>
          <cell r="N1058">
            <v>35.189999999999984</v>
          </cell>
          <cell r="AK1058">
            <v>41.4</v>
          </cell>
          <cell r="AL1058">
            <v>0</v>
          </cell>
          <cell r="AN1058">
            <v>0</v>
          </cell>
          <cell r="AO1058">
            <v>10.35</v>
          </cell>
          <cell r="AP1058">
            <v>0</v>
          </cell>
          <cell r="AQ1058">
            <v>0</v>
          </cell>
          <cell r="BG1058" t="b">
            <v>1</v>
          </cell>
          <cell r="BO1058" t="b">
            <v>0</v>
          </cell>
          <cell r="CA1058" t="b">
            <v>0</v>
          </cell>
          <cell r="CB1058" t="b">
            <v>0</v>
          </cell>
          <cell r="CD1058" t="b">
            <v>0</v>
          </cell>
          <cell r="CE1058" t="b">
            <v>0</v>
          </cell>
          <cell r="CG1058" t="b">
            <v>1</v>
          </cell>
          <cell r="CH1058" t="b">
            <v>0</v>
          </cell>
          <cell r="CP1058" t="str">
            <v>ERSOLPVO</v>
          </cell>
          <cell r="CT1058" t="b">
            <v>0</v>
          </cell>
          <cell r="CV1058" t="b">
            <v>1</v>
          </cell>
          <cell r="CX1058" t="b">
            <v>1</v>
          </cell>
          <cell r="CZ1058" t="b">
            <v>1</v>
          </cell>
          <cell r="DB1058" t="b">
            <v>0</v>
          </cell>
          <cell r="DD1058" t="b">
            <v>0</v>
          </cell>
          <cell r="DF1058" t="b">
            <v>0</v>
          </cell>
          <cell r="DH1058" t="b">
            <v>0</v>
          </cell>
          <cell r="DJ1058" t="b">
            <v>0</v>
          </cell>
          <cell r="DL1058" t="b">
            <v>0</v>
          </cell>
          <cell r="DN1058" t="b">
            <v>0</v>
          </cell>
          <cell r="DP1058" t="b">
            <v>0</v>
          </cell>
          <cell r="DV1058">
            <v>0</v>
          </cell>
          <cell r="DX1058">
            <v>0</v>
          </cell>
          <cell r="DZ1058">
            <v>0</v>
          </cell>
          <cell r="EB1058">
            <v>0</v>
          </cell>
          <cell r="ED1058">
            <v>0</v>
          </cell>
          <cell r="EF1058">
            <v>0</v>
          </cell>
          <cell r="EJ1058">
            <v>0</v>
          </cell>
          <cell r="EL1058">
            <v>0</v>
          </cell>
          <cell r="EN1058">
            <v>0</v>
          </cell>
          <cell r="EP1058">
            <v>0</v>
          </cell>
          <cell r="ER1058">
            <v>0</v>
          </cell>
          <cell r="ET1058">
            <v>0</v>
          </cell>
          <cell r="EX1058">
            <v>0</v>
          </cell>
          <cell r="EZ1058">
            <v>0</v>
          </cell>
          <cell r="FD1058">
            <v>41.4</v>
          </cell>
          <cell r="FF1058">
            <v>0</v>
          </cell>
        </row>
        <row r="1059">
          <cell r="A1059" t="str">
            <v>Solceller_DKW_2017</v>
          </cell>
          <cell r="B1059" t="str">
            <v>DK-West</v>
          </cell>
          <cell r="G1059">
            <v>38.4</v>
          </cell>
          <cell r="H1059">
            <v>0</v>
          </cell>
          <cell r="N1059">
            <v>32.639999999999986</v>
          </cell>
          <cell r="AK1059">
            <v>38.4</v>
          </cell>
          <cell r="AL1059">
            <v>0</v>
          </cell>
          <cell r="AN1059">
            <v>0</v>
          </cell>
          <cell r="AO1059">
            <v>9.6</v>
          </cell>
          <cell r="AP1059">
            <v>0</v>
          </cell>
          <cell r="AQ1059">
            <v>0</v>
          </cell>
          <cell r="BG1059" t="b">
            <v>1</v>
          </cell>
          <cell r="BO1059" t="b">
            <v>0</v>
          </cell>
          <cell r="CA1059" t="b">
            <v>0</v>
          </cell>
          <cell r="CB1059" t="b">
            <v>0</v>
          </cell>
          <cell r="CD1059" t="b">
            <v>0</v>
          </cell>
          <cell r="CE1059" t="b">
            <v>0</v>
          </cell>
          <cell r="CG1059" t="b">
            <v>1</v>
          </cell>
          <cell r="CH1059" t="b">
            <v>0</v>
          </cell>
          <cell r="CP1059" t="str">
            <v>ERSOLPVO</v>
          </cell>
          <cell r="CT1059" t="b">
            <v>0</v>
          </cell>
          <cell r="CV1059" t="b">
            <v>1</v>
          </cell>
          <cell r="CX1059" t="b">
            <v>1</v>
          </cell>
          <cell r="CZ1059" t="b">
            <v>1</v>
          </cell>
          <cell r="DB1059" t="b">
            <v>0</v>
          </cell>
          <cell r="DD1059" t="b">
            <v>0</v>
          </cell>
          <cell r="DF1059" t="b">
            <v>0</v>
          </cell>
          <cell r="DH1059" t="b">
            <v>0</v>
          </cell>
          <cell r="DJ1059" t="b">
            <v>0</v>
          </cell>
          <cell r="DL1059" t="b">
            <v>0</v>
          </cell>
          <cell r="DN1059" t="b">
            <v>0</v>
          </cell>
          <cell r="DP1059" t="b">
            <v>0</v>
          </cell>
          <cell r="DV1059">
            <v>0</v>
          </cell>
          <cell r="DX1059">
            <v>0</v>
          </cell>
          <cell r="DZ1059">
            <v>0</v>
          </cell>
          <cell r="EB1059">
            <v>0</v>
          </cell>
          <cell r="ED1059">
            <v>0</v>
          </cell>
          <cell r="EF1059">
            <v>0</v>
          </cell>
          <cell r="EJ1059">
            <v>0</v>
          </cell>
          <cell r="EL1059">
            <v>0</v>
          </cell>
          <cell r="EN1059">
            <v>0</v>
          </cell>
          <cell r="EP1059">
            <v>0</v>
          </cell>
          <cell r="ER1059">
            <v>0</v>
          </cell>
          <cell r="ET1059">
            <v>0</v>
          </cell>
          <cell r="EX1059">
            <v>0</v>
          </cell>
          <cell r="EZ1059">
            <v>0</v>
          </cell>
          <cell r="FD1059">
            <v>38.4</v>
          </cell>
          <cell r="FF1059">
            <v>0</v>
          </cell>
        </row>
        <row r="1060">
          <cell r="A1060" t="str">
            <v>Solceller_DKW_2018</v>
          </cell>
          <cell r="B1060" t="str">
            <v>DK-West</v>
          </cell>
          <cell r="G1060">
            <v>38.4</v>
          </cell>
          <cell r="H1060">
            <v>0</v>
          </cell>
          <cell r="N1060">
            <v>32.64000000000005</v>
          </cell>
          <cell r="AK1060">
            <v>38.4</v>
          </cell>
          <cell r="AL1060">
            <v>0</v>
          </cell>
          <cell r="AN1060">
            <v>0</v>
          </cell>
          <cell r="AO1060">
            <v>9.6</v>
          </cell>
          <cell r="AP1060">
            <v>0</v>
          </cell>
          <cell r="AQ1060">
            <v>0</v>
          </cell>
          <cell r="BG1060" t="b">
            <v>1</v>
          </cell>
          <cell r="BO1060" t="b">
            <v>0</v>
          </cell>
          <cell r="CA1060" t="b">
            <v>0</v>
          </cell>
          <cell r="CB1060" t="b">
            <v>0</v>
          </cell>
          <cell r="CD1060" t="b">
            <v>0</v>
          </cell>
          <cell r="CE1060" t="b">
            <v>0</v>
          </cell>
          <cell r="CG1060" t="b">
            <v>0</v>
          </cell>
          <cell r="CH1060" t="b">
            <v>0</v>
          </cell>
          <cell r="CP1060" t="str">
            <v>ERSOLPVO</v>
          </cell>
          <cell r="CT1060" t="b">
            <v>0</v>
          </cell>
          <cell r="CV1060" t="b">
            <v>1</v>
          </cell>
          <cell r="CX1060" t="b">
            <v>1</v>
          </cell>
          <cell r="CZ1060" t="b">
            <v>1</v>
          </cell>
          <cell r="DB1060" t="b">
            <v>0</v>
          </cell>
          <cell r="DD1060" t="b">
            <v>0</v>
          </cell>
          <cell r="DF1060" t="b">
            <v>0</v>
          </cell>
          <cell r="DH1060" t="b">
            <v>0</v>
          </cell>
          <cell r="DJ1060" t="b">
            <v>0</v>
          </cell>
          <cell r="DL1060" t="b">
            <v>0</v>
          </cell>
          <cell r="DN1060" t="b">
            <v>0</v>
          </cell>
          <cell r="DP1060" t="b">
            <v>0</v>
          </cell>
          <cell r="DV1060">
            <v>0</v>
          </cell>
          <cell r="DX1060">
            <v>0</v>
          </cell>
          <cell r="DZ1060">
            <v>0</v>
          </cell>
          <cell r="EB1060">
            <v>0</v>
          </cell>
          <cell r="ED1060">
            <v>0</v>
          </cell>
          <cell r="EF1060">
            <v>0</v>
          </cell>
          <cell r="EJ1060">
            <v>0</v>
          </cell>
          <cell r="EL1060">
            <v>0</v>
          </cell>
          <cell r="EN1060">
            <v>0</v>
          </cell>
          <cell r="EP1060">
            <v>0</v>
          </cell>
          <cell r="ER1060">
            <v>0</v>
          </cell>
          <cell r="ET1060">
            <v>0</v>
          </cell>
          <cell r="EX1060">
            <v>0</v>
          </cell>
          <cell r="EZ1060">
            <v>0</v>
          </cell>
          <cell r="FD1060">
            <v>0</v>
          </cell>
          <cell r="FF1060">
            <v>0</v>
          </cell>
        </row>
        <row r="1061">
          <cell r="A1061" t="str">
            <v>Solceller_DKW_2019</v>
          </cell>
          <cell r="B1061" t="str">
            <v>DK-West</v>
          </cell>
          <cell r="G1061">
            <v>38.4</v>
          </cell>
          <cell r="H1061">
            <v>0</v>
          </cell>
          <cell r="N1061">
            <v>32.639999999999986</v>
          </cell>
          <cell r="AK1061">
            <v>38.4</v>
          </cell>
          <cell r="AL1061">
            <v>0</v>
          </cell>
          <cell r="AN1061">
            <v>0</v>
          </cell>
          <cell r="AO1061">
            <v>9.6</v>
          </cell>
          <cell r="AP1061">
            <v>0</v>
          </cell>
          <cell r="AQ1061">
            <v>0</v>
          </cell>
          <cell r="BG1061" t="b">
            <v>1</v>
          </cell>
          <cell r="BO1061" t="b">
            <v>0</v>
          </cell>
          <cell r="CA1061" t="b">
            <v>0</v>
          </cell>
          <cell r="CB1061" t="b">
            <v>0</v>
          </cell>
          <cell r="CD1061" t="b">
            <v>0</v>
          </cell>
          <cell r="CE1061" t="b">
            <v>0</v>
          </cell>
          <cell r="CG1061" t="b">
            <v>0</v>
          </cell>
          <cell r="CH1061" t="b">
            <v>0</v>
          </cell>
          <cell r="CP1061" t="str">
            <v>ERSOLPVO</v>
          </cell>
          <cell r="CT1061" t="b">
            <v>0</v>
          </cell>
          <cell r="CV1061" t="b">
            <v>1</v>
          </cell>
          <cell r="CX1061" t="b">
            <v>1</v>
          </cell>
          <cell r="CZ1061" t="b">
            <v>1</v>
          </cell>
          <cell r="DB1061" t="b">
            <v>0</v>
          </cell>
          <cell r="DD1061" t="b">
            <v>0</v>
          </cell>
          <cell r="DF1061" t="b">
            <v>0</v>
          </cell>
          <cell r="DH1061" t="b">
            <v>0</v>
          </cell>
          <cell r="DJ1061" t="b">
            <v>0</v>
          </cell>
          <cell r="DL1061" t="b">
            <v>0</v>
          </cell>
          <cell r="DN1061" t="b">
            <v>0</v>
          </cell>
          <cell r="DP1061" t="b">
            <v>0</v>
          </cell>
          <cell r="DV1061">
            <v>0</v>
          </cell>
          <cell r="DX1061">
            <v>0</v>
          </cell>
          <cell r="DZ1061">
            <v>0</v>
          </cell>
          <cell r="EB1061">
            <v>0</v>
          </cell>
          <cell r="ED1061">
            <v>0</v>
          </cell>
          <cell r="EF1061">
            <v>0</v>
          </cell>
          <cell r="EJ1061">
            <v>0</v>
          </cell>
          <cell r="EL1061">
            <v>0</v>
          </cell>
          <cell r="EN1061">
            <v>0</v>
          </cell>
          <cell r="EP1061">
            <v>0</v>
          </cell>
          <cell r="ER1061">
            <v>0</v>
          </cell>
          <cell r="ET1061">
            <v>0</v>
          </cell>
          <cell r="EX1061">
            <v>0</v>
          </cell>
          <cell r="EZ1061">
            <v>0</v>
          </cell>
          <cell r="FD1061">
            <v>0</v>
          </cell>
          <cell r="FF1061">
            <v>0</v>
          </cell>
        </row>
        <row r="1062">
          <cell r="A1062" t="str">
            <v>Solceller_DKW_2020</v>
          </cell>
          <cell r="B1062" t="str">
            <v>DK-West</v>
          </cell>
          <cell r="G1062">
            <v>39.6</v>
          </cell>
          <cell r="H1062">
            <v>0</v>
          </cell>
          <cell r="N1062">
            <v>33.660000000000011</v>
          </cell>
          <cell r="AK1062">
            <v>39.6</v>
          </cell>
          <cell r="AL1062">
            <v>0</v>
          </cell>
          <cell r="AN1062">
            <v>0</v>
          </cell>
          <cell r="AO1062">
            <v>9.9</v>
          </cell>
          <cell r="AP1062">
            <v>0</v>
          </cell>
          <cell r="AQ1062">
            <v>0</v>
          </cell>
          <cell r="BG1062" t="b">
            <v>1</v>
          </cell>
          <cell r="BO1062" t="b">
            <v>0</v>
          </cell>
          <cell r="CA1062" t="b">
            <v>0</v>
          </cell>
          <cell r="CB1062" t="b">
            <v>0</v>
          </cell>
          <cell r="CD1062" t="b">
            <v>0</v>
          </cell>
          <cell r="CE1062" t="b">
            <v>0</v>
          </cell>
          <cell r="CG1062" t="b">
            <v>0</v>
          </cell>
          <cell r="CH1062" t="b">
            <v>0</v>
          </cell>
          <cell r="CP1062" t="str">
            <v>ERSOLPVO</v>
          </cell>
          <cell r="CT1062" t="b">
            <v>0</v>
          </cell>
          <cell r="CV1062" t="b">
            <v>1</v>
          </cell>
          <cell r="CX1062" t="b">
            <v>1</v>
          </cell>
          <cell r="CZ1062" t="b">
            <v>1</v>
          </cell>
          <cell r="DB1062" t="b">
            <v>0</v>
          </cell>
          <cell r="DD1062" t="b">
            <v>0</v>
          </cell>
          <cell r="DF1062" t="b">
            <v>0</v>
          </cell>
          <cell r="DH1062" t="b">
            <v>0</v>
          </cell>
          <cell r="DJ1062" t="b">
            <v>0</v>
          </cell>
          <cell r="DL1062" t="b">
            <v>0</v>
          </cell>
          <cell r="DN1062" t="b">
            <v>0</v>
          </cell>
          <cell r="DP1062" t="b">
            <v>0</v>
          </cell>
          <cell r="DV1062">
            <v>0</v>
          </cell>
          <cell r="DX1062">
            <v>0</v>
          </cell>
          <cell r="DZ1062">
            <v>0</v>
          </cell>
          <cell r="EB1062">
            <v>0</v>
          </cell>
          <cell r="ED1062">
            <v>0</v>
          </cell>
          <cell r="EF1062">
            <v>0</v>
          </cell>
          <cell r="EJ1062">
            <v>0</v>
          </cell>
          <cell r="EL1062">
            <v>0</v>
          </cell>
          <cell r="EN1062">
            <v>0</v>
          </cell>
          <cell r="EP1062">
            <v>0</v>
          </cell>
          <cell r="ER1062">
            <v>0</v>
          </cell>
          <cell r="ET1062">
            <v>0</v>
          </cell>
          <cell r="EX1062">
            <v>0</v>
          </cell>
          <cell r="EZ1062">
            <v>0</v>
          </cell>
          <cell r="FD1062">
            <v>0</v>
          </cell>
          <cell r="FF1062">
            <v>0</v>
          </cell>
        </row>
        <row r="1063">
          <cell r="A1063" t="str">
            <v>Solceller_DKW_2021</v>
          </cell>
          <cell r="B1063" t="str">
            <v>DK-West</v>
          </cell>
          <cell r="G1063">
            <v>39.6</v>
          </cell>
          <cell r="H1063">
            <v>0</v>
          </cell>
          <cell r="N1063">
            <v>33.659999999999947</v>
          </cell>
          <cell r="AK1063">
            <v>39.6</v>
          </cell>
          <cell r="AL1063">
            <v>0</v>
          </cell>
          <cell r="AN1063">
            <v>0</v>
          </cell>
          <cell r="AO1063">
            <v>9.9</v>
          </cell>
          <cell r="AP1063">
            <v>0</v>
          </cell>
          <cell r="AQ1063">
            <v>0</v>
          </cell>
          <cell r="BG1063" t="b">
            <v>1</v>
          </cell>
          <cell r="BO1063" t="b">
            <v>0</v>
          </cell>
          <cell r="CA1063" t="b">
            <v>0</v>
          </cell>
          <cell r="CB1063" t="b">
            <v>0</v>
          </cell>
          <cell r="CD1063" t="b">
            <v>0</v>
          </cell>
          <cell r="CE1063" t="b">
            <v>0</v>
          </cell>
          <cell r="CG1063" t="b">
            <v>0</v>
          </cell>
          <cell r="CH1063" t="b">
            <v>0</v>
          </cell>
          <cell r="CP1063" t="str">
            <v>ERSOLPVO</v>
          </cell>
          <cell r="CT1063" t="b">
            <v>0</v>
          </cell>
          <cell r="CV1063" t="b">
            <v>0</v>
          </cell>
          <cell r="CX1063" t="b">
            <v>1</v>
          </cell>
          <cell r="CZ1063" t="b">
            <v>1</v>
          </cell>
          <cell r="DB1063" t="b">
            <v>0</v>
          </cell>
          <cell r="DD1063" t="b">
            <v>0</v>
          </cell>
          <cell r="DF1063" t="b">
            <v>0</v>
          </cell>
          <cell r="DH1063" t="b">
            <v>0</v>
          </cell>
          <cell r="DJ1063" t="b">
            <v>0</v>
          </cell>
          <cell r="DL1063" t="b">
            <v>0</v>
          </cell>
          <cell r="DN1063" t="b">
            <v>0</v>
          </cell>
          <cell r="DP1063" t="b">
            <v>0</v>
          </cell>
          <cell r="DV1063">
            <v>0</v>
          </cell>
          <cell r="DX1063">
            <v>0</v>
          </cell>
          <cell r="DZ1063">
            <v>0</v>
          </cell>
          <cell r="EB1063">
            <v>0</v>
          </cell>
          <cell r="ED1063">
            <v>0</v>
          </cell>
          <cell r="EF1063">
            <v>0</v>
          </cell>
          <cell r="EJ1063">
            <v>0</v>
          </cell>
          <cell r="EL1063">
            <v>0</v>
          </cell>
          <cell r="EN1063">
            <v>0</v>
          </cell>
          <cell r="EP1063">
            <v>0</v>
          </cell>
          <cell r="ER1063">
            <v>0</v>
          </cell>
          <cell r="ET1063">
            <v>0</v>
          </cell>
          <cell r="EX1063">
            <v>0</v>
          </cell>
          <cell r="EZ1063">
            <v>0</v>
          </cell>
          <cell r="FD1063">
            <v>0</v>
          </cell>
          <cell r="FF1063">
            <v>0</v>
          </cell>
        </row>
        <row r="1064">
          <cell r="A1064" t="str">
            <v>Solceller_DKW_2022</v>
          </cell>
          <cell r="B1064" t="str">
            <v>DK-West</v>
          </cell>
          <cell r="G1064">
            <v>39</v>
          </cell>
          <cell r="H1064">
            <v>0</v>
          </cell>
          <cell r="N1064">
            <v>33.15</v>
          </cell>
          <cell r="AK1064">
            <v>39</v>
          </cell>
          <cell r="AL1064">
            <v>0</v>
          </cell>
          <cell r="AN1064">
            <v>0</v>
          </cell>
          <cell r="AO1064">
            <v>9.75</v>
          </cell>
          <cell r="AP1064">
            <v>0</v>
          </cell>
          <cell r="AQ1064">
            <v>0</v>
          </cell>
          <cell r="BG1064" t="b">
            <v>1</v>
          </cell>
          <cell r="BO1064" t="b">
            <v>0</v>
          </cell>
          <cell r="CA1064" t="b">
            <v>0</v>
          </cell>
          <cell r="CB1064" t="b">
            <v>0</v>
          </cell>
          <cell r="CD1064" t="b">
            <v>0</v>
          </cell>
          <cell r="CE1064" t="b">
            <v>0</v>
          </cell>
          <cell r="CG1064" t="b">
            <v>0</v>
          </cell>
          <cell r="CH1064" t="b">
            <v>0</v>
          </cell>
          <cell r="CP1064" t="str">
            <v>ERSOLPVO</v>
          </cell>
          <cell r="CT1064" t="b">
            <v>0</v>
          </cell>
          <cell r="CV1064" t="b">
            <v>0</v>
          </cell>
          <cell r="CX1064" t="b">
            <v>1</v>
          </cell>
          <cell r="CZ1064" t="b">
            <v>1</v>
          </cell>
          <cell r="DB1064" t="b">
            <v>0</v>
          </cell>
          <cell r="DD1064" t="b">
            <v>0</v>
          </cell>
          <cell r="DF1064" t="b">
            <v>0</v>
          </cell>
          <cell r="DH1064" t="b">
            <v>0</v>
          </cell>
          <cell r="DJ1064" t="b">
            <v>0</v>
          </cell>
          <cell r="DL1064" t="b">
            <v>0</v>
          </cell>
          <cell r="DN1064" t="b">
            <v>0</v>
          </cell>
          <cell r="DP1064" t="b">
            <v>0</v>
          </cell>
          <cell r="DV1064">
            <v>0</v>
          </cell>
          <cell r="DX1064">
            <v>0</v>
          </cell>
          <cell r="DZ1064">
            <v>0</v>
          </cell>
          <cell r="EB1064">
            <v>0</v>
          </cell>
          <cell r="ED1064">
            <v>0</v>
          </cell>
          <cell r="EF1064">
            <v>0</v>
          </cell>
          <cell r="EJ1064">
            <v>0</v>
          </cell>
          <cell r="EL1064">
            <v>0</v>
          </cell>
          <cell r="EN1064">
            <v>0</v>
          </cell>
          <cell r="EP1064">
            <v>0</v>
          </cell>
          <cell r="ER1064">
            <v>0</v>
          </cell>
          <cell r="ET1064">
            <v>0</v>
          </cell>
          <cell r="EX1064">
            <v>0</v>
          </cell>
          <cell r="EZ1064">
            <v>0</v>
          </cell>
          <cell r="FD1064">
            <v>0</v>
          </cell>
          <cell r="FF1064">
            <v>0</v>
          </cell>
        </row>
        <row r="1065">
          <cell r="A1065" t="str">
            <v>Solceller_DKW_2023</v>
          </cell>
          <cell r="B1065" t="str">
            <v>DK-West</v>
          </cell>
          <cell r="G1065">
            <v>39</v>
          </cell>
          <cell r="H1065">
            <v>0</v>
          </cell>
          <cell r="N1065">
            <v>33.15</v>
          </cell>
          <cell r="AK1065">
            <v>39</v>
          </cell>
          <cell r="AL1065">
            <v>0</v>
          </cell>
          <cell r="AN1065">
            <v>0</v>
          </cell>
          <cell r="AO1065">
            <v>9.75</v>
          </cell>
          <cell r="AP1065">
            <v>0</v>
          </cell>
          <cell r="AQ1065">
            <v>0</v>
          </cell>
          <cell r="BG1065" t="b">
            <v>1</v>
          </cell>
          <cell r="BO1065" t="b">
            <v>0</v>
          </cell>
          <cell r="CA1065" t="b">
            <v>0</v>
          </cell>
          <cell r="CB1065" t="b">
            <v>0</v>
          </cell>
          <cell r="CD1065" t="b">
            <v>0</v>
          </cell>
          <cell r="CE1065" t="b">
            <v>0</v>
          </cell>
          <cell r="CG1065" t="b">
            <v>0</v>
          </cell>
          <cell r="CH1065" t="b">
            <v>0</v>
          </cell>
          <cell r="CP1065" t="str">
            <v>ERSOLPVO</v>
          </cell>
          <cell r="CT1065" t="b">
            <v>0</v>
          </cell>
          <cell r="CV1065" t="b">
            <v>0</v>
          </cell>
          <cell r="CX1065" t="b">
            <v>1</v>
          </cell>
          <cell r="CZ1065" t="b">
            <v>1</v>
          </cell>
          <cell r="DB1065" t="b">
            <v>0</v>
          </cell>
          <cell r="DD1065" t="b">
            <v>0</v>
          </cell>
          <cell r="DF1065" t="b">
            <v>0</v>
          </cell>
          <cell r="DH1065" t="b">
            <v>0</v>
          </cell>
          <cell r="DJ1065" t="b">
            <v>0</v>
          </cell>
          <cell r="DL1065" t="b">
            <v>0</v>
          </cell>
          <cell r="DN1065" t="b">
            <v>0</v>
          </cell>
          <cell r="DP1065" t="b">
            <v>0</v>
          </cell>
          <cell r="DV1065">
            <v>0</v>
          </cell>
          <cell r="DX1065">
            <v>0</v>
          </cell>
          <cell r="DZ1065">
            <v>0</v>
          </cell>
          <cell r="EB1065">
            <v>0</v>
          </cell>
          <cell r="ED1065">
            <v>0</v>
          </cell>
          <cell r="EF1065">
            <v>0</v>
          </cell>
          <cell r="EJ1065">
            <v>0</v>
          </cell>
          <cell r="EL1065">
            <v>0</v>
          </cell>
          <cell r="EN1065">
            <v>0</v>
          </cell>
          <cell r="EP1065">
            <v>0</v>
          </cell>
          <cell r="ER1065">
            <v>0</v>
          </cell>
          <cell r="ET1065">
            <v>0</v>
          </cell>
          <cell r="EX1065">
            <v>0</v>
          </cell>
          <cell r="EZ1065">
            <v>0</v>
          </cell>
          <cell r="FD1065">
            <v>0</v>
          </cell>
          <cell r="FF1065">
            <v>0</v>
          </cell>
        </row>
        <row r="1066">
          <cell r="A1066" t="str">
            <v>Solceller_DKW_2024</v>
          </cell>
          <cell r="B1066" t="str">
            <v>DK-West</v>
          </cell>
          <cell r="G1066">
            <v>39</v>
          </cell>
          <cell r="H1066">
            <v>0</v>
          </cell>
          <cell r="N1066">
            <v>33.15</v>
          </cell>
          <cell r="AK1066">
            <v>39</v>
          </cell>
          <cell r="AL1066">
            <v>0</v>
          </cell>
          <cell r="AN1066">
            <v>0</v>
          </cell>
          <cell r="AO1066">
            <v>9.75</v>
          </cell>
          <cell r="AP1066">
            <v>0</v>
          </cell>
          <cell r="AQ1066">
            <v>0</v>
          </cell>
          <cell r="BG1066" t="b">
            <v>1</v>
          </cell>
          <cell r="BO1066" t="b">
            <v>0</v>
          </cell>
          <cell r="CA1066" t="b">
            <v>0</v>
          </cell>
          <cell r="CB1066" t="b">
            <v>0</v>
          </cell>
          <cell r="CD1066" t="b">
            <v>0</v>
          </cell>
          <cell r="CE1066" t="b">
            <v>0</v>
          </cell>
          <cell r="CG1066" t="b">
            <v>0</v>
          </cell>
          <cell r="CH1066" t="b">
            <v>0</v>
          </cell>
          <cell r="CP1066" t="str">
            <v>ERSOLPVO</v>
          </cell>
          <cell r="CT1066" t="b">
            <v>0</v>
          </cell>
          <cell r="CV1066" t="b">
            <v>0</v>
          </cell>
          <cell r="CX1066" t="b">
            <v>1</v>
          </cell>
          <cell r="CZ1066" t="b">
            <v>1</v>
          </cell>
          <cell r="DB1066" t="b">
            <v>0</v>
          </cell>
          <cell r="DD1066" t="b">
            <v>0</v>
          </cell>
          <cell r="DF1066" t="b">
            <v>0</v>
          </cell>
          <cell r="DH1066" t="b">
            <v>0</v>
          </cell>
          <cell r="DJ1066" t="b">
            <v>0</v>
          </cell>
          <cell r="DL1066" t="b">
            <v>0</v>
          </cell>
          <cell r="DN1066" t="b">
            <v>0</v>
          </cell>
          <cell r="DP1066" t="b">
            <v>0</v>
          </cell>
          <cell r="DV1066">
            <v>0</v>
          </cell>
          <cell r="DX1066">
            <v>0</v>
          </cell>
          <cell r="DZ1066">
            <v>0</v>
          </cell>
          <cell r="EB1066">
            <v>0</v>
          </cell>
          <cell r="ED1066">
            <v>0</v>
          </cell>
          <cell r="EF1066">
            <v>0</v>
          </cell>
          <cell r="EJ1066">
            <v>0</v>
          </cell>
          <cell r="EL1066">
            <v>0</v>
          </cell>
          <cell r="EN1066">
            <v>0</v>
          </cell>
          <cell r="EP1066">
            <v>0</v>
          </cell>
          <cell r="ER1066">
            <v>0</v>
          </cell>
          <cell r="ET1066">
            <v>0</v>
          </cell>
          <cell r="EX1066">
            <v>0</v>
          </cell>
          <cell r="EZ1066">
            <v>0</v>
          </cell>
          <cell r="FD1066">
            <v>0</v>
          </cell>
          <cell r="FF1066">
            <v>0</v>
          </cell>
        </row>
        <row r="1067">
          <cell r="A1067" t="str">
            <v>Solceller_DKW_2025</v>
          </cell>
          <cell r="B1067" t="str">
            <v>DK-West</v>
          </cell>
          <cell r="G1067">
            <v>39</v>
          </cell>
          <cell r="H1067">
            <v>0</v>
          </cell>
          <cell r="N1067">
            <v>33.15</v>
          </cell>
          <cell r="AK1067">
            <v>39</v>
          </cell>
          <cell r="AL1067">
            <v>0</v>
          </cell>
          <cell r="AN1067">
            <v>0</v>
          </cell>
          <cell r="AO1067">
            <v>9.75</v>
          </cell>
          <cell r="AP1067">
            <v>0</v>
          </cell>
          <cell r="AQ1067">
            <v>0</v>
          </cell>
          <cell r="BG1067" t="b">
            <v>1</v>
          </cell>
          <cell r="BO1067" t="b">
            <v>0</v>
          </cell>
          <cell r="CA1067" t="b">
            <v>0</v>
          </cell>
          <cell r="CB1067" t="b">
            <v>0</v>
          </cell>
          <cell r="CD1067" t="b">
            <v>0</v>
          </cell>
          <cell r="CE1067" t="b">
            <v>0</v>
          </cell>
          <cell r="CG1067" t="b">
            <v>0</v>
          </cell>
          <cell r="CH1067" t="b">
            <v>0</v>
          </cell>
          <cell r="CP1067" t="str">
            <v>ERSOLPVO</v>
          </cell>
          <cell r="CT1067" t="b">
            <v>0</v>
          </cell>
          <cell r="CV1067" t="b">
            <v>0</v>
          </cell>
          <cell r="CX1067" t="b">
            <v>1</v>
          </cell>
          <cell r="CZ1067" t="b">
            <v>1</v>
          </cell>
          <cell r="DB1067" t="b">
            <v>0</v>
          </cell>
          <cell r="DD1067" t="b">
            <v>0</v>
          </cell>
          <cell r="DF1067" t="b">
            <v>0</v>
          </cell>
          <cell r="DH1067" t="b">
            <v>0</v>
          </cell>
          <cell r="DJ1067" t="b">
            <v>0</v>
          </cell>
          <cell r="DL1067" t="b">
            <v>0</v>
          </cell>
          <cell r="DN1067" t="b">
            <v>0</v>
          </cell>
          <cell r="DP1067" t="b">
            <v>0</v>
          </cell>
          <cell r="DV1067">
            <v>0</v>
          </cell>
          <cell r="DX1067">
            <v>0</v>
          </cell>
          <cell r="DZ1067">
            <v>0</v>
          </cell>
          <cell r="EB1067">
            <v>0</v>
          </cell>
          <cell r="ED1067">
            <v>0</v>
          </cell>
          <cell r="EF1067">
            <v>0</v>
          </cell>
          <cell r="EJ1067">
            <v>0</v>
          </cell>
          <cell r="EL1067">
            <v>0</v>
          </cell>
          <cell r="EN1067">
            <v>0</v>
          </cell>
          <cell r="EP1067">
            <v>0</v>
          </cell>
          <cell r="ER1067">
            <v>0</v>
          </cell>
          <cell r="ET1067">
            <v>0</v>
          </cell>
          <cell r="EX1067">
            <v>0</v>
          </cell>
          <cell r="EZ1067">
            <v>0</v>
          </cell>
          <cell r="FD1067">
            <v>0</v>
          </cell>
          <cell r="FF1067">
            <v>0</v>
          </cell>
        </row>
        <row r="1068">
          <cell r="A1068" t="str">
            <v>Solceller_DKW_2026</v>
          </cell>
          <cell r="B1068" t="str">
            <v>DK-West</v>
          </cell>
          <cell r="G1068">
            <v>39</v>
          </cell>
          <cell r="H1068">
            <v>0</v>
          </cell>
          <cell r="N1068">
            <v>33.15</v>
          </cell>
          <cell r="AK1068">
            <v>39</v>
          </cell>
          <cell r="AL1068">
            <v>0</v>
          </cell>
          <cell r="AN1068">
            <v>0</v>
          </cell>
          <cell r="AO1068">
            <v>9.75</v>
          </cell>
          <cell r="AP1068">
            <v>0</v>
          </cell>
          <cell r="AQ1068">
            <v>0</v>
          </cell>
          <cell r="BG1068" t="b">
            <v>1</v>
          </cell>
          <cell r="BO1068" t="b">
            <v>0</v>
          </cell>
          <cell r="CA1068" t="b">
            <v>0</v>
          </cell>
          <cell r="CB1068" t="b">
            <v>0</v>
          </cell>
          <cell r="CD1068" t="b">
            <v>0</v>
          </cell>
          <cell r="CE1068" t="b">
            <v>0</v>
          </cell>
          <cell r="CG1068" t="b">
            <v>0</v>
          </cell>
          <cell r="CH1068" t="b">
            <v>0</v>
          </cell>
          <cell r="CP1068" t="str">
            <v>ERSOLPVO</v>
          </cell>
          <cell r="CT1068" t="b">
            <v>0</v>
          </cell>
          <cell r="CV1068" t="b">
            <v>0</v>
          </cell>
          <cell r="CX1068" t="b">
            <v>0</v>
          </cell>
          <cell r="CZ1068" t="b">
            <v>1</v>
          </cell>
          <cell r="DB1068" t="b">
            <v>0</v>
          </cell>
          <cell r="DD1068" t="b">
            <v>0</v>
          </cell>
          <cell r="DF1068" t="b">
            <v>0</v>
          </cell>
          <cell r="DH1068" t="b">
            <v>0</v>
          </cell>
          <cell r="DJ1068" t="b">
            <v>0</v>
          </cell>
          <cell r="DL1068" t="b">
            <v>0</v>
          </cell>
          <cell r="DN1068" t="b">
            <v>0</v>
          </cell>
          <cell r="DP1068" t="b">
            <v>0</v>
          </cell>
          <cell r="DV1068">
            <v>0</v>
          </cell>
          <cell r="DX1068">
            <v>0</v>
          </cell>
          <cell r="DZ1068">
            <v>0</v>
          </cell>
          <cell r="EB1068">
            <v>0</v>
          </cell>
          <cell r="ED1068">
            <v>0</v>
          </cell>
          <cell r="EF1068">
            <v>0</v>
          </cell>
          <cell r="EJ1068">
            <v>0</v>
          </cell>
          <cell r="EL1068">
            <v>0</v>
          </cell>
          <cell r="EN1068">
            <v>0</v>
          </cell>
          <cell r="EP1068">
            <v>0</v>
          </cell>
          <cell r="ER1068">
            <v>0</v>
          </cell>
          <cell r="ET1068">
            <v>0</v>
          </cell>
          <cell r="EX1068">
            <v>0</v>
          </cell>
          <cell r="EZ1068">
            <v>0</v>
          </cell>
          <cell r="FD1068">
            <v>0</v>
          </cell>
          <cell r="FF1068">
            <v>0</v>
          </cell>
        </row>
        <row r="1069">
          <cell r="A1069" t="str">
            <v>Solceller_DKW_2027</v>
          </cell>
          <cell r="B1069" t="str">
            <v>DK-West</v>
          </cell>
          <cell r="G1069">
            <v>39</v>
          </cell>
          <cell r="H1069">
            <v>0</v>
          </cell>
          <cell r="N1069">
            <v>33.15</v>
          </cell>
          <cell r="AK1069">
            <v>39</v>
          </cell>
          <cell r="AL1069">
            <v>0</v>
          </cell>
          <cell r="AN1069">
            <v>0</v>
          </cell>
          <cell r="AO1069">
            <v>9.75</v>
          </cell>
          <cell r="AP1069">
            <v>0</v>
          </cell>
          <cell r="AQ1069">
            <v>0</v>
          </cell>
          <cell r="BG1069" t="b">
            <v>1</v>
          </cell>
          <cell r="BO1069" t="b">
            <v>0</v>
          </cell>
          <cell r="CA1069" t="b">
            <v>0</v>
          </cell>
          <cell r="CB1069" t="b">
            <v>0</v>
          </cell>
          <cell r="CD1069" t="b">
            <v>0</v>
          </cell>
          <cell r="CE1069" t="b">
            <v>0</v>
          </cell>
          <cell r="CG1069" t="b">
            <v>0</v>
          </cell>
          <cell r="CH1069" t="b">
            <v>0</v>
          </cell>
          <cell r="CP1069" t="str">
            <v>ERSOLPVO</v>
          </cell>
          <cell r="CT1069" t="b">
            <v>0</v>
          </cell>
          <cell r="CV1069" t="b">
            <v>0</v>
          </cell>
          <cell r="CX1069" t="b">
            <v>0</v>
          </cell>
          <cell r="CZ1069" t="b">
            <v>1</v>
          </cell>
          <cell r="DB1069" t="b">
            <v>0</v>
          </cell>
          <cell r="DD1069" t="b">
            <v>0</v>
          </cell>
          <cell r="DF1069" t="b">
            <v>0</v>
          </cell>
          <cell r="DH1069" t="b">
            <v>0</v>
          </cell>
          <cell r="DJ1069" t="b">
            <v>0</v>
          </cell>
          <cell r="DL1069" t="b">
            <v>0</v>
          </cell>
          <cell r="DN1069" t="b">
            <v>0</v>
          </cell>
          <cell r="DP1069" t="b">
            <v>0</v>
          </cell>
          <cell r="DV1069">
            <v>0</v>
          </cell>
          <cell r="DX1069">
            <v>0</v>
          </cell>
          <cell r="DZ1069">
            <v>0</v>
          </cell>
          <cell r="EB1069">
            <v>0</v>
          </cell>
          <cell r="ED1069">
            <v>0</v>
          </cell>
          <cell r="EF1069">
            <v>0</v>
          </cell>
          <cell r="EJ1069">
            <v>0</v>
          </cell>
          <cell r="EL1069">
            <v>0</v>
          </cell>
          <cell r="EN1069">
            <v>0</v>
          </cell>
          <cell r="EP1069">
            <v>0</v>
          </cell>
          <cell r="ER1069">
            <v>0</v>
          </cell>
          <cell r="ET1069">
            <v>0</v>
          </cell>
          <cell r="EX1069">
            <v>0</v>
          </cell>
          <cell r="EZ1069">
            <v>0</v>
          </cell>
          <cell r="FD1069">
            <v>0</v>
          </cell>
          <cell r="FF1069">
            <v>0</v>
          </cell>
        </row>
        <row r="1070">
          <cell r="A1070" t="str">
            <v>Solceller_DKW_2028</v>
          </cell>
          <cell r="B1070" t="str">
            <v>DK-West</v>
          </cell>
          <cell r="G1070">
            <v>39</v>
          </cell>
          <cell r="H1070">
            <v>0</v>
          </cell>
          <cell r="N1070">
            <v>33.15</v>
          </cell>
          <cell r="AK1070">
            <v>39</v>
          </cell>
          <cell r="AL1070">
            <v>0</v>
          </cell>
          <cell r="AN1070">
            <v>0</v>
          </cell>
          <cell r="AO1070">
            <v>9.75</v>
          </cell>
          <cell r="AP1070">
            <v>0</v>
          </cell>
          <cell r="AQ1070">
            <v>0</v>
          </cell>
          <cell r="BG1070" t="b">
            <v>1</v>
          </cell>
          <cell r="BO1070" t="b">
            <v>0</v>
          </cell>
          <cell r="CA1070" t="b">
            <v>0</v>
          </cell>
          <cell r="CB1070" t="b">
            <v>0</v>
          </cell>
          <cell r="CD1070" t="b">
            <v>0</v>
          </cell>
          <cell r="CE1070" t="b">
            <v>0</v>
          </cell>
          <cell r="CG1070" t="b">
            <v>0</v>
          </cell>
          <cell r="CH1070" t="b">
            <v>0</v>
          </cell>
          <cell r="CP1070" t="str">
            <v>ERSOLPVO</v>
          </cell>
          <cell r="CT1070" t="b">
            <v>0</v>
          </cell>
          <cell r="CV1070" t="b">
            <v>0</v>
          </cell>
          <cell r="CX1070" t="b">
            <v>0</v>
          </cell>
          <cell r="CZ1070" t="b">
            <v>1</v>
          </cell>
          <cell r="DB1070" t="b">
            <v>0</v>
          </cell>
          <cell r="DD1070" t="b">
            <v>0</v>
          </cell>
          <cell r="DF1070" t="b">
            <v>0</v>
          </cell>
          <cell r="DH1070" t="b">
            <v>0</v>
          </cell>
          <cell r="DJ1070" t="b">
            <v>0</v>
          </cell>
          <cell r="DL1070" t="b">
            <v>0</v>
          </cell>
          <cell r="DN1070" t="b">
            <v>0</v>
          </cell>
          <cell r="DP1070" t="b">
            <v>0</v>
          </cell>
          <cell r="DV1070">
            <v>0</v>
          </cell>
          <cell r="DX1070">
            <v>0</v>
          </cell>
          <cell r="DZ1070">
            <v>0</v>
          </cell>
          <cell r="EB1070">
            <v>0</v>
          </cell>
          <cell r="ED1070">
            <v>0</v>
          </cell>
          <cell r="EF1070">
            <v>0</v>
          </cell>
          <cell r="EJ1070">
            <v>0</v>
          </cell>
          <cell r="EL1070">
            <v>0</v>
          </cell>
          <cell r="EN1070">
            <v>0</v>
          </cell>
          <cell r="EP1070">
            <v>0</v>
          </cell>
          <cell r="ER1070">
            <v>0</v>
          </cell>
          <cell r="ET1070">
            <v>0</v>
          </cell>
          <cell r="EX1070">
            <v>0</v>
          </cell>
          <cell r="EZ1070">
            <v>0</v>
          </cell>
          <cell r="FD1070">
            <v>0</v>
          </cell>
          <cell r="FF1070">
            <v>0</v>
          </cell>
        </row>
        <row r="1071">
          <cell r="A1071" t="str">
            <v>Solceller_DKW_2029</v>
          </cell>
          <cell r="B1071" t="str">
            <v>DK-West</v>
          </cell>
          <cell r="G1071">
            <v>39</v>
          </cell>
          <cell r="H1071">
            <v>0</v>
          </cell>
          <cell r="N1071">
            <v>33.15</v>
          </cell>
          <cell r="AK1071">
            <v>39</v>
          </cell>
          <cell r="AL1071">
            <v>0</v>
          </cell>
          <cell r="AN1071">
            <v>0</v>
          </cell>
          <cell r="AO1071">
            <v>9.75</v>
          </cell>
          <cell r="AP1071">
            <v>0</v>
          </cell>
          <cell r="AQ1071">
            <v>0</v>
          </cell>
          <cell r="BG1071" t="b">
            <v>1</v>
          </cell>
          <cell r="BO1071" t="b">
            <v>0</v>
          </cell>
          <cell r="CA1071" t="b">
            <v>0</v>
          </cell>
          <cell r="CB1071" t="b">
            <v>0</v>
          </cell>
          <cell r="CD1071" t="b">
            <v>0</v>
          </cell>
          <cell r="CE1071" t="b">
            <v>0</v>
          </cell>
          <cell r="CG1071" t="b">
            <v>0</v>
          </cell>
          <cell r="CH1071" t="b">
            <v>0</v>
          </cell>
          <cell r="CP1071" t="str">
            <v>ERSOLPVO</v>
          </cell>
          <cell r="CT1071" t="b">
            <v>0</v>
          </cell>
          <cell r="CV1071" t="b">
            <v>0</v>
          </cell>
          <cell r="CX1071" t="b">
            <v>0</v>
          </cell>
          <cell r="CZ1071" t="b">
            <v>1</v>
          </cell>
          <cell r="DB1071" t="b">
            <v>0</v>
          </cell>
          <cell r="DD1071" t="b">
            <v>0</v>
          </cell>
          <cell r="DF1071" t="b">
            <v>0</v>
          </cell>
          <cell r="DH1071" t="b">
            <v>0</v>
          </cell>
          <cell r="DJ1071" t="b">
            <v>0</v>
          </cell>
          <cell r="DL1071" t="b">
            <v>0</v>
          </cell>
          <cell r="DN1071" t="b">
            <v>0</v>
          </cell>
          <cell r="DP1071" t="b">
            <v>0</v>
          </cell>
          <cell r="DV1071">
            <v>0</v>
          </cell>
          <cell r="DX1071">
            <v>0</v>
          </cell>
          <cell r="DZ1071">
            <v>0</v>
          </cell>
          <cell r="EB1071">
            <v>0</v>
          </cell>
          <cell r="ED1071">
            <v>0</v>
          </cell>
          <cell r="EF1071">
            <v>0</v>
          </cell>
          <cell r="EJ1071">
            <v>0</v>
          </cell>
          <cell r="EL1071">
            <v>0</v>
          </cell>
          <cell r="EN1071">
            <v>0</v>
          </cell>
          <cell r="EP1071">
            <v>0</v>
          </cell>
          <cell r="ER1071">
            <v>0</v>
          </cell>
          <cell r="ET1071">
            <v>0</v>
          </cell>
          <cell r="EX1071">
            <v>0</v>
          </cell>
          <cell r="EZ1071">
            <v>0</v>
          </cell>
          <cell r="FD1071">
            <v>0</v>
          </cell>
          <cell r="FF1071">
            <v>0</v>
          </cell>
        </row>
        <row r="1072">
          <cell r="A1072" t="str">
            <v>Solceller_DKW_2030</v>
          </cell>
          <cell r="B1072" t="str">
            <v>DK-West</v>
          </cell>
          <cell r="G1072">
            <v>39</v>
          </cell>
          <cell r="H1072">
            <v>0</v>
          </cell>
          <cell r="N1072">
            <v>33.15</v>
          </cell>
          <cell r="AK1072">
            <v>39</v>
          </cell>
          <cell r="AL1072">
            <v>0</v>
          </cell>
          <cell r="AN1072">
            <v>0</v>
          </cell>
          <cell r="AO1072">
            <v>9.75</v>
          </cell>
          <cell r="AP1072">
            <v>0</v>
          </cell>
          <cell r="AQ1072">
            <v>0</v>
          </cell>
          <cell r="BG1072" t="b">
            <v>1</v>
          </cell>
          <cell r="BO1072" t="b">
            <v>0</v>
          </cell>
          <cell r="CA1072" t="b">
            <v>0</v>
          </cell>
          <cell r="CB1072" t="b">
            <v>0</v>
          </cell>
          <cell r="CD1072" t="b">
            <v>0</v>
          </cell>
          <cell r="CE1072" t="b">
            <v>0</v>
          </cell>
          <cell r="CG1072" t="b">
            <v>0</v>
          </cell>
          <cell r="CH1072" t="b">
            <v>0</v>
          </cell>
          <cell r="CP1072" t="str">
            <v>ERSOLPVO</v>
          </cell>
          <cell r="CT1072" t="b">
            <v>0</v>
          </cell>
          <cell r="CV1072" t="b">
            <v>0</v>
          </cell>
          <cell r="CX1072" t="b">
            <v>0</v>
          </cell>
          <cell r="CZ1072" t="b">
            <v>1</v>
          </cell>
          <cell r="DB1072" t="b">
            <v>0</v>
          </cell>
          <cell r="DD1072" t="b">
            <v>0</v>
          </cell>
          <cell r="DF1072" t="b">
            <v>0</v>
          </cell>
          <cell r="DH1072" t="b">
            <v>0</v>
          </cell>
          <cell r="DJ1072" t="b">
            <v>0</v>
          </cell>
          <cell r="DL1072" t="b">
            <v>0</v>
          </cell>
          <cell r="DN1072" t="b">
            <v>0</v>
          </cell>
          <cell r="DP1072" t="b">
            <v>0</v>
          </cell>
          <cell r="DV1072">
            <v>0</v>
          </cell>
          <cell r="DX1072">
            <v>0</v>
          </cell>
          <cell r="DZ1072">
            <v>0</v>
          </cell>
          <cell r="EB1072">
            <v>0</v>
          </cell>
          <cell r="ED1072">
            <v>0</v>
          </cell>
          <cell r="EF1072">
            <v>0</v>
          </cell>
          <cell r="EJ1072">
            <v>0</v>
          </cell>
          <cell r="EL1072">
            <v>0</v>
          </cell>
          <cell r="EN1072">
            <v>0</v>
          </cell>
          <cell r="EP1072">
            <v>0</v>
          </cell>
          <cell r="ER1072">
            <v>0</v>
          </cell>
          <cell r="ET1072">
            <v>0</v>
          </cell>
          <cell r="EX1072">
            <v>0</v>
          </cell>
          <cell r="EZ1072">
            <v>0</v>
          </cell>
          <cell r="FD1072">
            <v>0</v>
          </cell>
          <cell r="FF1072">
            <v>0</v>
          </cell>
        </row>
        <row r="1073">
          <cell r="A1073" t="str">
            <v>Solceller_DKW_2031</v>
          </cell>
          <cell r="B1073" t="str">
            <v>DK-West</v>
          </cell>
          <cell r="G1073">
            <v>39</v>
          </cell>
          <cell r="H1073">
            <v>0</v>
          </cell>
          <cell r="N1073">
            <v>33.15</v>
          </cell>
          <cell r="AK1073">
            <v>39</v>
          </cell>
          <cell r="AL1073">
            <v>0</v>
          </cell>
          <cell r="AN1073">
            <v>0</v>
          </cell>
          <cell r="AO1073">
            <v>9.75</v>
          </cell>
          <cell r="AP1073">
            <v>0</v>
          </cell>
          <cell r="AQ1073">
            <v>0</v>
          </cell>
          <cell r="BG1073" t="b">
            <v>1</v>
          </cell>
          <cell r="BO1073" t="b">
            <v>0</v>
          </cell>
          <cell r="CA1073" t="b">
            <v>0</v>
          </cell>
          <cell r="CB1073" t="b">
            <v>0</v>
          </cell>
          <cell r="CD1073" t="b">
            <v>0</v>
          </cell>
          <cell r="CE1073" t="b">
            <v>0</v>
          </cell>
          <cell r="CG1073" t="b">
            <v>0</v>
          </cell>
          <cell r="CH1073" t="b">
            <v>0</v>
          </cell>
          <cell r="CP1073" t="str">
            <v>ERSOLPVO</v>
          </cell>
          <cell r="CT1073" t="b">
            <v>0</v>
          </cell>
          <cell r="CV1073" t="b">
            <v>0</v>
          </cell>
          <cell r="CX1073" t="b">
            <v>0</v>
          </cell>
          <cell r="CZ1073" t="b">
            <v>0</v>
          </cell>
          <cell r="DB1073" t="b">
            <v>0</v>
          </cell>
          <cell r="DD1073" t="b">
            <v>0</v>
          </cell>
          <cell r="DF1073" t="b">
            <v>0</v>
          </cell>
          <cell r="DH1073" t="b">
            <v>0</v>
          </cell>
          <cell r="DJ1073" t="b">
            <v>0</v>
          </cell>
          <cell r="DL1073" t="b">
            <v>0</v>
          </cell>
          <cell r="DN1073" t="b">
            <v>0</v>
          </cell>
          <cell r="DP1073" t="b">
            <v>0</v>
          </cell>
          <cell r="DV1073">
            <v>0</v>
          </cell>
          <cell r="DX1073">
            <v>0</v>
          </cell>
          <cell r="DZ1073">
            <v>0</v>
          </cell>
          <cell r="EB1073">
            <v>0</v>
          </cell>
          <cell r="ED1073">
            <v>0</v>
          </cell>
          <cell r="EF1073">
            <v>0</v>
          </cell>
          <cell r="EJ1073">
            <v>0</v>
          </cell>
          <cell r="EL1073">
            <v>0</v>
          </cell>
          <cell r="EN1073">
            <v>0</v>
          </cell>
          <cell r="EP1073">
            <v>0</v>
          </cell>
          <cell r="ER1073">
            <v>0</v>
          </cell>
          <cell r="ET1073">
            <v>0</v>
          </cell>
          <cell r="EX1073">
            <v>0</v>
          </cell>
          <cell r="EZ1073">
            <v>0</v>
          </cell>
          <cell r="FD1073">
            <v>0</v>
          </cell>
          <cell r="FF1073">
            <v>0</v>
          </cell>
        </row>
        <row r="1074">
          <cell r="A1074" t="str">
            <v>Solceller_DKW_2032</v>
          </cell>
          <cell r="B1074" t="str">
            <v>DK-West</v>
          </cell>
          <cell r="G1074">
            <v>39</v>
          </cell>
          <cell r="H1074">
            <v>0</v>
          </cell>
          <cell r="N1074">
            <v>33.15</v>
          </cell>
          <cell r="AK1074">
            <v>39</v>
          </cell>
          <cell r="AL1074">
            <v>0</v>
          </cell>
          <cell r="AN1074">
            <v>0</v>
          </cell>
          <cell r="AO1074">
            <v>9.75</v>
          </cell>
          <cell r="AP1074">
            <v>0</v>
          </cell>
          <cell r="AQ1074">
            <v>0</v>
          </cell>
          <cell r="BG1074" t="b">
            <v>1</v>
          </cell>
          <cell r="BO1074" t="b">
            <v>0</v>
          </cell>
          <cell r="CA1074" t="b">
            <v>0</v>
          </cell>
          <cell r="CB1074" t="b">
            <v>0</v>
          </cell>
          <cell r="CD1074" t="b">
            <v>0</v>
          </cell>
          <cell r="CE1074" t="b">
            <v>0</v>
          </cell>
          <cell r="CG1074" t="b">
            <v>0</v>
          </cell>
          <cell r="CH1074" t="b">
            <v>0</v>
          </cell>
          <cell r="CP1074" t="str">
            <v>ERSOLPVO</v>
          </cell>
          <cell r="CT1074" t="b">
            <v>0</v>
          </cell>
          <cell r="CV1074" t="b">
            <v>0</v>
          </cell>
          <cell r="CX1074" t="b">
            <v>0</v>
          </cell>
          <cell r="CZ1074" t="b">
            <v>0</v>
          </cell>
          <cell r="DB1074" t="b">
            <v>0</v>
          </cell>
          <cell r="DD1074" t="b">
            <v>0</v>
          </cell>
          <cell r="DF1074" t="b">
            <v>0</v>
          </cell>
          <cell r="DH1074" t="b">
            <v>0</v>
          </cell>
          <cell r="DJ1074" t="b">
            <v>0</v>
          </cell>
          <cell r="DL1074" t="b">
            <v>0</v>
          </cell>
          <cell r="DN1074" t="b">
            <v>0</v>
          </cell>
          <cell r="DP1074" t="b">
            <v>0</v>
          </cell>
          <cell r="DV1074">
            <v>0</v>
          </cell>
          <cell r="DX1074">
            <v>0</v>
          </cell>
          <cell r="DZ1074">
            <v>0</v>
          </cell>
          <cell r="EB1074">
            <v>0</v>
          </cell>
          <cell r="ED1074">
            <v>0</v>
          </cell>
          <cell r="EF1074">
            <v>0</v>
          </cell>
          <cell r="EJ1074">
            <v>0</v>
          </cell>
          <cell r="EL1074">
            <v>0</v>
          </cell>
          <cell r="EN1074">
            <v>0</v>
          </cell>
          <cell r="EP1074">
            <v>0</v>
          </cell>
          <cell r="ER1074">
            <v>0</v>
          </cell>
          <cell r="ET1074">
            <v>0</v>
          </cell>
          <cell r="EX1074">
            <v>0</v>
          </cell>
          <cell r="EZ1074">
            <v>0</v>
          </cell>
          <cell r="FD1074">
            <v>0</v>
          </cell>
          <cell r="FF1074">
            <v>0</v>
          </cell>
        </row>
        <row r="1075">
          <cell r="A1075" t="str">
            <v>Solceller_DKW_2033</v>
          </cell>
          <cell r="B1075" t="str">
            <v>DK-West</v>
          </cell>
          <cell r="G1075">
            <v>39</v>
          </cell>
          <cell r="H1075">
            <v>0</v>
          </cell>
          <cell r="N1075">
            <v>33.15</v>
          </cell>
          <cell r="AK1075">
            <v>39</v>
          </cell>
          <cell r="AL1075">
            <v>0</v>
          </cell>
          <cell r="AN1075">
            <v>0</v>
          </cell>
          <cell r="AO1075">
            <v>9.75</v>
          </cell>
          <cell r="AP1075">
            <v>0</v>
          </cell>
          <cell r="AQ1075">
            <v>0</v>
          </cell>
          <cell r="BG1075" t="b">
            <v>1</v>
          </cell>
          <cell r="BO1075" t="b">
            <v>0</v>
          </cell>
          <cell r="CA1075" t="b">
            <v>0</v>
          </cell>
          <cell r="CB1075" t="b">
            <v>0</v>
          </cell>
          <cell r="CD1075" t="b">
            <v>0</v>
          </cell>
          <cell r="CE1075" t="b">
            <v>0</v>
          </cell>
          <cell r="CG1075" t="b">
            <v>0</v>
          </cell>
          <cell r="CH1075" t="b">
            <v>0</v>
          </cell>
          <cell r="CP1075" t="str">
            <v>ERSOLPVO</v>
          </cell>
          <cell r="CT1075" t="b">
            <v>0</v>
          </cell>
          <cell r="CV1075" t="b">
            <v>0</v>
          </cell>
          <cell r="CX1075" t="b">
            <v>0</v>
          </cell>
          <cell r="CZ1075" t="b">
            <v>0</v>
          </cell>
          <cell r="DB1075" t="b">
            <v>0</v>
          </cell>
          <cell r="DD1075" t="b">
            <v>0</v>
          </cell>
          <cell r="DF1075" t="b">
            <v>0</v>
          </cell>
          <cell r="DH1075" t="b">
            <v>0</v>
          </cell>
          <cell r="DJ1075" t="b">
            <v>0</v>
          </cell>
          <cell r="DL1075" t="b">
            <v>0</v>
          </cell>
          <cell r="DN1075" t="b">
            <v>0</v>
          </cell>
          <cell r="DP1075" t="b">
            <v>0</v>
          </cell>
          <cell r="DV1075">
            <v>0</v>
          </cell>
          <cell r="DX1075">
            <v>0</v>
          </cell>
          <cell r="DZ1075">
            <v>0</v>
          </cell>
          <cell r="EB1075">
            <v>0</v>
          </cell>
          <cell r="ED1075">
            <v>0</v>
          </cell>
          <cell r="EF1075">
            <v>0</v>
          </cell>
          <cell r="EJ1075">
            <v>0</v>
          </cell>
          <cell r="EL1075">
            <v>0</v>
          </cell>
          <cell r="EN1075">
            <v>0</v>
          </cell>
          <cell r="EP1075">
            <v>0</v>
          </cell>
          <cell r="ER1075">
            <v>0</v>
          </cell>
          <cell r="ET1075">
            <v>0</v>
          </cell>
          <cell r="EX1075">
            <v>0</v>
          </cell>
          <cell r="EZ1075">
            <v>0</v>
          </cell>
          <cell r="FD1075">
            <v>0</v>
          </cell>
          <cell r="FF1075">
            <v>0</v>
          </cell>
        </row>
        <row r="1076">
          <cell r="A1076" t="str">
            <v>Solceller_DKW_2034</v>
          </cell>
          <cell r="B1076" t="str">
            <v>DK-West</v>
          </cell>
          <cell r="G1076">
            <v>39</v>
          </cell>
          <cell r="H1076">
            <v>0</v>
          </cell>
          <cell r="N1076">
            <v>33.15</v>
          </cell>
          <cell r="AK1076">
            <v>39</v>
          </cell>
          <cell r="AL1076">
            <v>0</v>
          </cell>
          <cell r="AN1076">
            <v>0</v>
          </cell>
          <cell r="AO1076">
            <v>9.75</v>
          </cell>
          <cell r="AP1076">
            <v>0</v>
          </cell>
          <cell r="AQ1076">
            <v>0</v>
          </cell>
          <cell r="BG1076" t="b">
            <v>1</v>
          </cell>
          <cell r="BO1076" t="b">
            <v>0</v>
          </cell>
          <cell r="CA1076" t="b">
            <v>0</v>
          </cell>
          <cell r="CB1076" t="b">
            <v>0</v>
          </cell>
          <cell r="CD1076" t="b">
            <v>0</v>
          </cell>
          <cell r="CE1076" t="b">
            <v>0</v>
          </cell>
          <cell r="CG1076" t="b">
            <v>0</v>
          </cell>
          <cell r="CH1076" t="b">
            <v>0</v>
          </cell>
          <cell r="CP1076" t="str">
            <v>ERSOLPVO</v>
          </cell>
          <cell r="CT1076" t="b">
            <v>0</v>
          </cell>
          <cell r="CV1076" t="b">
            <v>0</v>
          </cell>
          <cell r="CX1076" t="b">
            <v>0</v>
          </cell>
          <cell r="CZ1076" t="b">
            <v>0</v>
          </cell>
          <cell r="DB1076" t="b">
            <v>0</v>
          </cell>
          <cell r="DD1076" t="b">
            <v>0</v>
          </cell>
          <cell r="DF1076" t="b">
            <v>0</v>
          </cell>
          <cell r="DH1076" t="b">
            <v>0</v>
          </cell>
          <cell r="DJ1076" t="b">
            <v>0</v>
          </cell>
          <cell r="DL1076" t="b">
            <v>0</v>
          </cell>
          <cell r="DN1076" t="b">
            <v>0</v>
          </cell>
          <cell r="DP1076" t="b">
            <v>0</v>
          </cell>
          <cell r="DV1076">
            <v>0</v>
          </cell>
          <cell r="DX1076">
            <v>0</v>
          </cell>
          <cell r="DZ1076">
            <v>0</v>
          </cell>
          <cell r="EB1076">
            <v>0</v>
          </cell>
          <cell r="ED1076">
            <v>0</v>
          </cell>
          <cell r="EF1076">
            <v>0</v>
          </cell>
          <cell r="EJ1076">
            <v>0</v>
          </cell>
          <cell r="EL1076">
            <v>0</v>
          </cell>
          <cell r="EN1076">
            <v>0</v>
          </cell>
          <cell r="EP1076">
            <v>0</v>
          </cell>
          <cell r="ER1076">
            <v>0</v>
          </cell>
          <cell r="ET1076">
            <v>0</v>
          </cell>
          <cell r="EX1076">
            <v>0</v>
          </cell>
          <cell r="EZ1076">
            <v>0</v>
          </cell>
          <cell r="FD1076">
            <v>0</v>
          </cell>
          <cell r="FF1076">
            <v>0</v>
          </cell>
        </row>
        <row r="1077">
          <cell r="A1077" t="str">
            <v>Solceller_DKW_2035</v>
          </cell>
          <cell r="B1077" t="str">
            <v>DK-West</v>
          </cell>
          <cell r="G1077">
            <v>39</v>
          </cell>
          <cell r="H1077">
            <v>0</v>
          </cell>
          <cell r="N1077">
            <v>33.15</v>
          </cell>
          <cell r="AK1077">
            <v>39</v>
          </cell>
          <cell r="AL1077">
            <v>0</v>
          </cell>
          <cell r="AN1077">
            <v>0</v>
          </cell>
          <cell r="AO1077">
            <v>9.75</v>
          </cell>
          <cell r="AP1077">
            <v>0</v>
          </cell>
          <cell r="AQ1077">
            <v>0</v>
          </cell>
          <cell r="BG1077" t="b">
            <v>1</v>
          </cell>
          <cell r="BO1077" t="b">
            <v>0</v>
          </cell>
          <cell r="CA1077" t="b">
            <v>0</v>
          </cell>
          <cell r="CB1077" t="b">
            <v>0</v>
          </cell>
          <cell r="CD1077" t="b">
            <v>0</v>
          </cell>
          <cell r="CE1077" t="b">
            <v>0</v>
          </cell>
          <cell r="CG1077" t="b">
            <v>0</v>
          </cell>
          <cell r="CH1077" t="b">
            <v>0</v>
          </cell>
          <cell r="CP1077" t="str">
            <v>ERSOLPVO</v>
          </cell>
          <cell r="CT1077" t="b">
            <v>0</v>
          </cell>
          <cell r="CV1077" t="b">
            <v>0</v>
          </cell>
          <cell r="CX1077" t="b">
            <v>0</v>
          </cell>
          <cell r="CZ1077" t="b">
            <v>0</v>
          </cell>
          <cell r="DB1077" t="b">
            <v>0</v>
          </cell>
          <cell r="DD1077" t="b">
            <v>0</v>
          </cell>
          <cell r="DF1077" t="b">
            <v>0</v>
          </cell>
          <cell r="DH1077" t="b">
            <v>0</v>
          </cell>
          <cell r="DJ1077" t="b">
            <v>0</v>
          </cell>
          <cell r="DL1077" t="b">
            <v>0</v>
          </cell>
          <cell r="DN1077" t="b">
            <v>0</v>
          </cell>
          <cell r="DP1077" t="b">
            <v>0</v>
          </cell>
          <cell r="DV1077">
            <v>0</v>
          </cell>
          <cell r="DX1077">
            <v>0</v>
          </cell>
          <cell r="DZ1077">
            <v>0</v>
          </cell>
          <cell r="EB1077">
            <v>0</v>
          </cell>
          <cell r="ED1077">
            <v>0</v>
          </cell>
          <cell r="EF1077">
            <v>0</v>
          </cell>
          <cell r="EJ1077">
            <v>0</v>
          </cell>
          <cell r="EL1077">
            <v>0</v>
          </cell>
          <cell r="EN1077">
            <v>0</v>
          </cell>
          <cell r="EP1077">
            <v>0</v>
          </cell>
          <cell r="ER1077">
            <v>0</v>
          </cell>
          <cell r="ET1077">
            <v>0</v>
          </cell>
          <cell r="EX1077">
            <v>0</v>
          </cell>
          <cell r="EZ1077">
            <v>0</v>
          </cell>
          <cell r="FD1077">
            <v>0</v>
          </cell>
          <cell r="FF1077">
            <v>0</v>
          </cell>
        </row>
        <row r="1078">
          <cell r="A1078" t="str">
            <v>LandvindDK-West-1992</v>
          </cell>
          <cell r="B1078" t="str">
            <v>DK-West</v>
          </cell>
          <cell r="G1078">
            <v>39.766845106933943</v>
          </cell>
          <cell r="H1078">
            <v>0</v>
          </cell>
          <cell r="N1078">
            <v>82.034677573774843</v>
          </cell>
          <cell r="AK1078">
            <v>39.766845106933943</v>
          </cell>
          <cell r="AL1078">
            <v>0</v>
          </cell>
          <cell r="AN1078">
            <v>0</v>
          </cell>
          <cell r="AO1078">
            <v>6.2215229169798159</v>
          </cell>
          <cell r="AP1078">
            <v>2073.840972326605</v>
          </cell>
          <cell r="AQ1078">
            <v>0</v>
          </cell>
          <cell r="BG1078" t="b">
            <v>1</v>
          </cell>
          <cell r="BO1078" t="b">
            <v>1</v>
          </cell>
          <cell r="CA1078" t="b">
            <v>1</v>
          </cell>
          <cell r="CB1078" t="b">
            <v>0</v>
          </cell>
          <cell r="CD1078" t="b">
            <v>0</v>
          </cell>
          <cell r="CE1078" t="b">
            <v>0</v>
          </cell>
          <cell r="CG1078" t="b">
            <v>0</v>
          </cell>
          <cell r="CH1078" t="b">
            <v>0</v>
          </cell>
          <cell r="CP1078" t="str">
            <v>ERWINWON</v>
          </cell>
          <cell r="CT1078" t="b">
            <v>0</v>
          </cell>
          <cell r="CV1078" t="b">
            <v>0</v>
          </cell>
          <cell r="CX1078" t="b">
            <v>0</v>
          </cell>
          <cell r="CZ1078" t="b">
            <v>0</v>
          </cell>
          <cell r="DB1078" t="b">
            <v>0</v>
          </cell>
          <cell r="DD1078" t="b">
            <v>0</v>
          </cell>
          <cell r="DF1078" t="b">
            <v>0</v>
          </cell>
          <cell r="DH1078" t="b">
            <v>0</v>
          </cell>
          <cell r="DJ1078" t="b">
            <v>0</v>
          </cell>
          <cell r="DL1078" t="b">
            <v>0</v>
          </cell>
          <cell r="DN1078" t="b">
            <v>0</v>
          </cell>
          <cell r="DP1078" t="b">
            <v>0</v>
          </cell>
          <cell r="DV1078">
            <v>0</v>
          </cell>
          <cell r="DX1078">
            <v>0</v>
          </cell>
          <cell r="DZ1078">
            <v>0</v>
          </cell>
          <cell r="EB1078">
            <v>0</v>
          </cell>
          <cell r="ED1078">
            <v>0</v>
          </cell>
          <cell r="EF1078">
            <v>0</v>
          </cell>
          <cell r="EJ1078">
            <v>0</v>
          </cell>
          <cell r="EL1078">
            <v>0</v>
          </cell>
          <cell r="EN1078">
            <v>0</v>
          </cell>
          <cell r="EP1078">
            <v>0</v>
          </cell>
          <cell r="ER1078">
            <v>0</v>
          </cell>
          <cell r="ET1078">
            <v>0</v>
          </cell>
          <cell r="EX1078">
            <v>0</v>
          </cell>
          <cell r="EZ1078">
            <v>0</v>
          </cell>
          <cell r="FD1078">
            <v>0</v>
          </cell>
          <cell r="FF1078">
            <v>0</v>
          </cell>
        </row>
        <row r="1079">
          <cell r="A1079" t="str">
            <v>LandvindDK-West-1993</v>
          </cell>
          <cell r="B1079" t="str">
            <v>DK-West</v>
          </cell>
          <cell r="G1079">
            <v>40.030244113199387</v>
          </cell>
          <cell r="H1079">
            <v>0</v>
          </cell>
          <cell r="N1079">
            <v>82.578041084109515</v>
          </cell>
          <cell r="AK1079">
            <v>40.030244113199387</v>
          </cell>
          <cell r="AL1079">
            <v>0</v>
          </cell>
          <cell r="AN1079">
            <v>0</v>
          </cell>
          <cell r="AO1079">
            <v>6.2627316915100444</v>
          </cell>
          <cell r="AP1079">
            <v>2087.5772305033479</v>
          </cell>
          <cell r="AQ1079">
            <v>0</v>
          </cell>
          <cell r="BG1079" t="b">
            <v>1</v>
          </cell>
          <cell r="BO1079" t="b">
            <v>1</v>
          </cell>
          <cell r="CA1079" t="b">
            <v>1</v>
          </cell>
          <cell r="CB1079" t="b">
            <v>0</v>
          </cell>
          <cell r="CD1079" t="b">
            <v>0</v>
          </cell>
          <cell r="CE1079" t="b">
            <v>0</v>
          </cell>
          <cell r="CG1079" t="b">
            <v>0</v>
          </cell>
          <cell r="CH1079" t="b">
            <v>0</v>
          </cell>
          <cell r="CP1079" t="str">
            <v>ERWINWON</v>
          </cell>
          <cell r="CT1079" t="b">
            <v>0</v>
          </cell>
          <cell r="CV1079" t="b">
            <v>0</v>
          </cell>
          <cell r="CX1079" t="b">
            <v>0</v>
          </cell>
          <cell r="CZ1079" t="b">
            <v>0</v>
          </cell>
          <cell r="DB1079" t="b">
            <v>0</v>
          </cell>
          <cell r="DD1079" t="b">
            <v>0</v>
          </cell>
          <cell r="DF1079" t="b">
            <v>0</v>
          </cell>
          <cell r="DH1079" t="b">
            <v>0</v>
          </cell>
          <cell r="DJ1079" t="b">
            <v>0</v>
          </cell>
          <cell r="DL1079" t="b">
            <v>0</v>
          </cell>
          <cell r="DN1079" t="b">
            <v>0</v>
          </cell>
          <cell r="DP1079" t="b">
            <v>0</v>
          </cell>
          <cell r="DV1079">
            <v>0</v>
          </cell>
          <cell r="DX1079">
            <v>0</v>
          </cell>
          <cell r="DZ1079">
            <v>0</v>
          </cell>
          <cell r="EB1079">
            <v>0</v>
          </cell>
          <cell r="ED1079">
            <v>0</v>
          </cell>
          <cell r="EF1079">
            <v>0</v>
          </cell>
          <cell r="EJ1079">
            <v>0</v>
          </cell>
          <cell r="EL1079">
            <v>0</v>
          </cell>
          <cell r="EN1079">
            <v>0</v>
          </cell>
          <cell r="EP1079">
            <v>0</v>
          </cell>
          <cell r="ER1079">
            <v>0</v>
          </cell>
          <cell r="ET1079">
            <v>0</v>
          </cell>
          <cell r="EX1079">
            <v>0</v>
          </cell>
          <cell r="EZ1079">
            <v>0</v>
          </cell>
          <cell r="FD1079">
            <v>0</v>
          </cell>
          <cell r="FF1079">
            <v>0</v>
          </cell>
        </row>
        <row r="1080">
          <cell r="A1080" t="str">
            <v>LandvindDK-West-1994</v>
          </cell>
          <cell r="B1080" t="str">
            <v>DK-West</v>
          </cell>
          <cell r="G1080">
            <v>40.030244113199387</v>
          </cell>
          <cell r="H1080">
            <v>0</v>
          </cell>
          <cell r="N1080">
            <v>82.578041084109515</v>
          </cell>
          <cell r="AK1080">
            <v>40.030244113199387</v>
          </cell>
          <cell r="AL1080">
            <v>0</v>
          </cell>
          <cell r="AN1080">
            <v>0</v>
          </cell>
          <cell r="AO1080">
            <v>6.2627316915100444</v>
          </cell>
          <cell r="AP1080">
            <v>2087.5772305033479</v>
          </cell>
          <cell r="AQ1080">
            <v>0</v>
          </cell>
          <cell r="BG1080" t="b">
            <v>1</v>
          </cell>
          <cell r="BO1080" t="b">
            <v>1</v>
          </cell>
          <cell r="CA1080" t="b">
            <v>1</v>
          </cell>
          <cell r="CB1080" t="b">
            <v>0</v>
          </cell>
          <cell r="CD1080" t="b">
            <v>0</v>
          </cell>
          <cell r="CE1080" t="b">
            <v>0</v>
          </cell>
          <cell r="CG1080" t="b">
            <v>0</v>
          </cell>
          <cell r="CH1080" t="b">
            <v>0</v>
          </cell>
          <cell r="CP1080" t="str">
            <v>ERWINWON</v>
          </cell>
          <cell r="CT1080" t="b">
            <v>0</v>
          </cell>
          <cell r="CV1080" t="b">
            <v>0</v>
          </cell>
          <cell r="CX1080" t="b">
            <v>0</v>
          </cell>
          <cell r="CZ1080" t="b">
            <v>0</v>
          </cell>
          <cell r="DB1080" t="b">
            <v>0</v>
          </cell>
          <cell r="DD1080" t="b">
            <v>0</v>
          </cell>
          <cell r="DF1080" t="b">
            <v>0</v>
          </cell>
          <cell r="DH1080" t="b">
            <v>0</v>
          </cell>
          <cell r="DJ1080" t="b">
            <v>0</v>
          </cell>
          <cell r="DL1080" t="b">
            <v>0</v>
          </cell>
          <cell r="DN1080" t="b">
            <v>0</v>
          </cell>
          <cell r="DP1080" t="b">
            <v>0</v>
          </cell>
          <cell r="DV1080">
            <v>0</v>
          </cell>
          <cell r="DX1080">
            <v>0</v>
          </cell>
          <cell r="DZ1080">
            <v>0</v>
          </cell>
          <cell r="EB1080">
            <v>0</v>
          </cell>
          <cell r="ED1080">
            <v>0</v>
          </cell>
          <cell r="EF1080">
            <v>0</v>
          </cell>
          <cell r="EJ1080">
            <v>0</v>
          </cell>
          <cell r="EL1080">
            <v>0</v>
          </cell>
          <cell r="EN1080">
            <v>0</v>
          </cell>
          <cell r="EP1080">
            <v>0</v>
          </cell>
          <cell r="ER1080">
            <v>0</v>
          </cell>
          <cell r="ET1080">
            <v>0</v>
          </cell>
          <cell r="EX1080">
            <v>0</v>
          </cell>
          <cell r="EZ1080">
            <v>0</v>
          </cell>
          <cell r="FD1080">
            <v>0</v>
          </cell>
          <cell r="FF1080">
            <v>0</v>
          </cell>
        </row>
        <row r="1081">
          <cell r="A1081" t="str">
            <v>LandvindDK-West-1995</v>
          </cell>
          <cell r="B1081" t="str">
            <v>DK-West</v>
          </cell>
          <cell r="G1081">
            <v>120.09073233959816</v>
          </cell>
          <cell r="H1081">
            <v>0</v>
          </cell>
          <cell r="N1081">
            <v>247.73412325232854</v>
          </cell>
          <cell r="AK1081">
            <v>120.09073233959816</v>
          </cell>
          <cell r="AL1081">
            <v>0</v>
          </cell>
          <cell r="AN1081">
            <v>0</v>
          </cell>
          <cell r="AO1081">
            <v>18.788195074530133</v>
          </cell>
          <cell r="AP1081">
            <v>6262.7316915100437</v>
          </cell>
          <cell r="AQ1081">
            <v>0</v>
          </cell>
          <cell r="BG1081" t="b">
            <v>1</v>
          </cell>
          <cell r="BO1081" t="b">
            <v>1</v>
          </cell>
          <cell r="CA1081" t="b">
            <v>1</v>
          </cell>
          <cell r="CB1081" t="b">
            <v>0</v>
          </cell>
          <cell r="CD1081" t="b">
            <v>0</v>
          </cell>
          <cell r="CE1081" t="b">
            <v>0</v>
          </cell>
          <cell r="CG1081" t="b">
            <v>0</v>
          </cell>
          <cell r="CH1081" t="b">
            <v>0</v>
          </cell>
          <cell r="CP1081" t="str">
            <v>ERWINWON</v>
          </cell>
          <cell r="CT1081" t="b">
            <v>1</v>
          </cell>
          <cell r="CV1081" t="b">
            <v>0</v>
          </cell>
          <cell r="CX1081" t="b">
            <v>0</v>
          </cell>
          <cell r="CZ1081" t="b">
            <v>0</v>
          </cell>
          <cell r="DB1081" t="b">
            <v>0</v>
          </cell>
          <cell r="DD1081" t="b">
            <v>0</v>
          </cell>
          <cell r="DF1081" t="b">
            <v>0</v>
          </cell>
          <cell r="DH1081" t="b">
            <v>0</v>
          </cell>
          <cell r="DJ1081" t="b">
            <v>0</v>
          </cell>
          <cell r="DL1081" t="b">
            <v>0</v>
          </cell>
          <cell r="DN1081" t="b">
            <v>0</v>
          </cell>
          <cell r="DP1081" t="b">
            <v>0</v>
          </cell>
          <cell r="DV1081">
            <v>120.09073233959816</v>
          </cell>
          <cell r="DX1081">
            <v>0</v>
          </cell>
          <cell r="DZ1081">
            <v>0</v>
          </cell>
          <cell r="EB1081">
            <v>0</v>
          </cell>
          <cell r="ED1081">
            <v>0</v>
          </cell>
          <cell r="EF1081">
            <v>0</v>
          </cell>
          <cell r="EJ1081">
            <v>0</v>
          </cell>
          <cell r="EL1081">
            <v>0</v>
          </cell>
          <cell r="EN1081">
            <v>0</v>
          </cell>
          <cell r="EP1081">
            <v>0</v>
          </cell>
          <cell r="ER1081">
            <v>0</v>
          </cell>
          <cell r="ET1081">
            <v>0</v>
          </cell>
          <cell r="EX1081">
            <v>0</v>
          </cell>
          <cell r="EZ1081">
            <v>0</v>
          </cell>
          <cell r="FD1081">
            <v>0</v>
          </cell>
          <cell r="FF1081">
            <v>0</v>
          </cell>
        </row>
        <row r="1082">
          <cell r="A1082" t="str">
            <v>LandvindDK-West-1996</v>
          </cell>
          <cell r="B1082" t="str">
            <v>DK-West</v>
          </cell>
          <cell r="G1082">
            <v>120.09073233959816</v>
          </cell>
          <cell r="H1082">
            <v>0</v>
          </cell>
          <cell r="N1082">
            <v>247.73412325232854</v>
          </cell>
          <cell r="AK1082">
            <v>120.09073233959816</v>
          </cell>
          <cell r="AL1082">
            <v>0</v>
          </cell>
          <cell r="AN1082">
            <v>0</v>
          </cell>
          <cell r="AO1082">
            <v>18.788195074530133</v>
          </cell>
          <cell r="AP1082">
            <v>6262.7316915100437</v>
          </cell>
          <cell r="AQ1082">
            <v>0</v>
          </cell>
          <cell r="BG1082" t="b">
            <v>1</v>
          </cell>
          <cell r="BO1082" t="b">
            <v>1</v>
          </cell>
          <cell r="CA1082" t="b">
            <v>1</v>
          </cell>
          <cell r="CB1082" t="b">
            <v>0</v>
          </cell>
          <cell r="CD1082" t="b">
            <v>0</v>
          </cell>
          <cell r="CE1082" t="b">
            <v>0</v>
          </cell>
          <cell r="CG1082" t="b">
            <v>0</v>
          </cell>
          <cell r="CH1082" t="b">
            <v>0</v>
          </cell>
          <cell r="CP1082" t="str">
            <v>ERWINWON</v>
          </cell>
          <cell r="CT1082" t="b">
            <v>1</v>
          </cell>
          <cell r="CV1082" t="b">
            <v>0</v>
          </cell>
          <cell r="CX1082" t="b">
            <v>0</v>
          </cell>
          <cell r="CZ1082" t="b">
            <v>0</v>
          </cell>
          <cell r="DB1082" t="b">
            <v>0</v>
          </cell>
          <cell r="DD1082" t="b">
            <v>0</v>
          </cell>
          <cell r="DF1082" t="b">
            <v>0</v>
          </cell>
          <cell r="DH1082" t="b">
            <v>0</v>
          </cell>
          <cell r="DJ1082" t="b">
            <v>0</v>
          </cell>
          <cell r="DL1082" t="b">
            <v>0</v>
          </cell>
          <cell r="DN1082" t="b">
            <v>0</v>
          </cell>
          <cell r="DP1082" t="b">
            <v>0</v>
          </cell>
          <cell r="DV1082">
            <v>120.09073233959816</v>
          </cell>
          <cell r="DX1082">
            <v>0</v>
          </cell>
          <cell r="DZ1082">
            <v>0</v>
          </cell>
          <cell r="EB1082">
            <v>0</v>
          </cell>
          <cell r="ED1082">
            <v>0</v>
          </cell>
          <cell r="EF1082">
            <v>0</v>
          </cell>
          <cell r="EJ1082">
            <v>0</v>
          </cell>
          <cell r="EL1082">
            <v>0</v>
          </cell>
          <cell r="EN1082">
            <v>0</v>
          </cell>
          <cell r="EP1082">
            <v>0</v>
          </cell>
          <cell r="ER1082">
            <v>0</v>
          </cell>
          <cell r="ET1082">
            <v>0</v>
          </cell>
          <cell r="EX1082">
            <v>0</v>
          </cell>
          <cell r="EZ1082">
            <v>0</v>
          </cell>
          <cell r="FD1082">
            <v>0</v>
          </cell>
          <cell r="FF1082">
            <v>0</v>
          </cell>
        </row>
        <row r="1083">
          <cell r="A1083" t="str">
            <v>LandvindDK-West-1997</v>
          </cell>
          <cell r="B1083" t="str">
            <v>DK-West</v>
          </cell>
          <cell r="G1083">
            <v>200.15122056599694</v>
          </cell>
          <cell r="H1083">
            <v>0</v>
          </cell>
          <cell r="N1083">
            <v>412.89020542054755</v>
          </cell>
          <cell r="AK1083">
            <v>200.15122056599694</v>
          </cell>
          <cell r="AL1083">
            <v>0</v>
          </cell>
          <cell r="AN1083">
            <v>0</v>
          </cell>
          <cell r="AO1083">
            <v>31.313658457550222</v>
          </cell>
          <cell r="AP1083">
            <v>10437.886152516739</v>
          </cell>
          <cell r="AQ1083">
            <v>0</v>
          </cell>
          <cell r="BG1083" t="b">
            <v>1</v>
          </cell>
          <cell r="BO1083" t="b">
            <v>1</v>
          </cell>
          <cell r="CA1083" t="b">
            <v>1</v>
          </cell>
          <cell r="CB1083" t="b">
            <v>0</v>
          </cell>
          <cell r="CD1083" t="b">
            <v>0</v>
          </cell>
          <cell r="CE1083" t="b">
            <v>0</v>
          </cell>
          <cell r="CG1083" t="b">
            <v>0</v>
          </cell>
          <cell r="CH1083" t="b">
            <v>0</v>
          </cell>
          <cell r="CP1083" t="str">
            <v>ERWINWON</v>
          </cell>
          <cell r="CT1083" t="b">
            <v>1</v>
          </cell>
          <cell r="CV1083" t="b">
            <v>0</v>
          </cell>
          <cell r="CX1083" t="b">
            <v>0</v>
          </cell>
          <cell r="CZ1083" t="b">
            <v>0</v>
          </cell>
          <cell r="DB1083" t="b">
            <v>0</v>
          </cell>
          <cell r="DD1083" t="b">
            <v>0</v>
          </cell>
          <cell r="DF1083" t="b">
            <v>0</v>
          </cell>
          <cell r="DH1083" t="b">
            <v>0</v>
          </cell>
          <cell r="DJ1083" t="b">
            <v>0</v>
          </cell>
          <cell r="DL1083" t="b">
            <v>0</v>
          </cell>
          <cell r="DN1083" t="b">
            <v>0</v>
          </cell>
          <cell r="DP1083" t="b">
            <v>0</v>
          </cell>
          <cell r="DV1083">
            <v>200.15122056599694</v>
          </cell>
          <cell r="DX1083">
            <v>0</v>
          </cell>
          <cell r="DZ1083">
            <v>0</v>
          </cell>
          <cell r="EB1083">
            <v>0</v>
          </cell>
          <cell r="ED1083">
            <v>0</v>
          </cell>
          <cell r="EF1083">
            <v>0</v>
          </cell>
          <cell r="EJ1083">
            <v>0</v>
          </cell>
          <cell r="EL1083">
            <v>0</v>
          </cell>
          <cell r="EN1083">
            <v>0</v>
          </cell>
          <cell r="EP1083">
            <v>0</v>
          </cell>
          <cell r="ER1083">
            <v>0</v>
          </cell>
          <cell r="ET1083">
            <v>0</v>
          </cell>
          <cell r="EX1083">
            <v>0</v>
          </cell>
          <cell r="EZ1083">
            <v>0</v>
          </cell>
          <cell r="FD1083">
            <v>0</v>
          </cell>
          <cell r="FF1083">
            <v>0</v>
          </cell>
        </row>
        <row r="1084">
          <cell r="A1084" t="str">
            <v>LandvindDK-West-1998</v>
          </cell>
          <cell r="B1084" t="str">
            <v>DK-West</v>
          </cell>
          <cell r="G1084">
            <v>200.15122056599694</v>
          </cell>
          <cell r="H1084">
            <v>0</v>
          </cell>
          <cell r="N1084">
            <v>412.89020542054755</v>
          </cell>
          <cell r="AK1084">
            <v>200.15122056599694</v>
          </cell>
          <cell r="AL1084">
            <v>0</v>
          </cell>
          <cell r="AN1084">
            <v>0</v>
          </cell>
          <cell r="AO1084">
            <v>31.313658457550222</v>
          </cell>
          <cell r="AP1084">
            <v>10437.886152516739</v>
          </cell>
          <cell r="AQ1084">
            <v>0</v>
          </cell>
          <cell r="BG1084" t="b">
            <v>1</v>
          </cell>
          <cell r="BO1084" t="b">
            <v>1</v>
          </cell>
          <cell r="CA1084" t="b">
            <v>1</v>
          </cell>
          <cell r="CB1084" t="b">
            <v>0</v>
          </cell>
          <cell r="CD1084" t="b">
            <v>0</v>
          </cell>
          <cell r="CE1084" t="b">
            <v>0</v>
          </cell>
          <cell r="CG1084" t="b">
            <v>0</v>
          </cell>
          <cell r="CH1084" t="b">
            <v>0</v>
          </cell>
          <cell r="CP1084" t="str">
            <v>ERWINWON</v>
          </cell>
          <cell r="CT1084" t="b">
            <v>1</v>
          </cell>
          <cell r="CV1084" t="b">
            <v>0</v>
          </cell>
          <cell r="CX1084" t="b">
            <v>0</v>
          </cell>
          <cell r="CZ1084" t="b">
            <v>0</v>
          </cell>
          <cell r="DB1084" t="b">
            <v>0</v>
          </cell>
          <cell r="DD1084" t="b">
            <v>0</v>
          </cell>
          <cell r="DF1084" t="b">
            <v>0</v>
          </cell>
          <cell r="DH1084" t="b">
            <v>0</v>
          </cell>
          <cell r="DJ1084" t="b">
            <v>0</v>
          </cell>
          <cell r="DL1084" t="b">
            <v>0</v>
          </cell>
          <cell r="DN1084" t="b">
            <v>0</v>
          </cell>
          <cell r="DP1084" t="b">
            <v>0</v>
          </cell>
          <cell r="DV1084">
            <v>200.15122056599694</v>
          </cell>
          <cell r="DX1084">
            <v>0</v>
          </cell>
          <cell r="DZ1084">
            <v>0</v>
          </cell>
          <cell r="EB1084">
            <v>0</v>
          </cell>
          <cell r="ED1084">
            <v>0</v>
          </cell>
          <cell r="EF1084">
            <v>0</v>
          </cell>
          <cell r="EJ1084">
            <v>0</v>
          </cell>
          <cell r="EL1084">
            <v>0</v>
          </cell>
          <cell r="EN1084">
            <v>0</v>
          </cell>
          <cell r="EP1084">
            <v>0</v>
          </cell>
          <cell r="ER1084">
            <v>0</v>
          </cell>
          <cell r="ET1084">
            <v>0</v>
          </cell>
          <cell r="EX1084">
            <v>0</v>
          </cell>
          <cell r="EZ1084">
            <v>0</v>
          </cell>
          <cell r="FD1084">
            <v>0</v>
          </cell>
          <cell r="FF1084">
            <v>0</v>
          </cell>
        </row>
        <row r="1085">
          <cell r="A1085" t="str">
            <v>LandvindDK-West-1999</v>
          </cell>
          <cell r="B1085" t="str">
            <v>DK-West</v>
          </cell>
          <cell r="G1085">
            <v>280.47510779866116</v>
          </cell>
          <cell r="H1085">
            <v>0</v>
          </cell>
          <cell r="N1085">
            <v>578.58965109910116</v>
          </cell>
          <cell r="AK1085">
            <v>280.47510779866116</v>
          </cell>
          <cell r="AL1085">
            <v>0</v>
          </cell>
          <cell r="AN1085">
            <v>0</v>
          </cell>
          <cell r="AO1085">
            <v>43.88033061510054</v>
          </cell>
          <cell r="AP1085">
            <v>14626.776871700178</v>
          </cell>
          <cell r="AQ1085">
            <v>0</v>
          </cell>
          <cell r="BG1085" t="b">
            <v>1</v>
          </cell>
          <cell r="BO1085" t="b">
            <v>1</v>
          </cell>
          <cell r="CA1085" t="b">
            <v>1</v>
          </cell>
          <cell r="CB1085" t="b">
            <v>0</v>
          </cell>
          <cell r="CD1085" t="b">
            <v>0</v>
          </cell>
          <cell r="CE1085" t="b">
            <v>0</v>
          </cell>
          <cell r="CG1085" t="b">
            <v>0</v>
          </cell>
          <cell r="CH1085" t="b">
            <v>0</v>
          </cell>
          <cell r="CP1085" t="str">
            <v>ERWINWON</v>
          </cell>
          <cell r="CT1085" t="b">
            <v>1</v>
          </cell>
          <cell r="CV1085" t="b">
            <v>0</v>
          </cell>
          <cell r="CX1085" t="b">
            <v>0</v>
          </cell>
          <cell r="CZ1085" t="b">
            <v>0</v>
          </cell>
          <cell r="DB1085" t="b">
            <v>0</v>
          </cell>
          <cell r="DD1085" t="b">
            <v>0</v>
          </cell>
          <cell r="DF1085" t="b">
            <v>0</v>
          </cell>
          <cell r="DH1085" t="b">
            <v>0</v>
          </cell>
          <cell r="DJ1085" t="b">
            <v>0</v>
          </cell>
          <cell r="DL1085" t="b">
            <v>0</v>
          </cell>
          <cell r="DN1085" t="b">
            <v>0</v>
          </cell>
          <cell r="DP1085" t="b">
            <v>0</v>
          </cell>
          <cell r="DV1085">
            <v>280.47510779866116</v>
          </cell>
          <cell r="DX1085">
            <v>0</v>
          </cell>
          <cell r="DZ1085">
            <v>0</v>
          </cell>
          <cell r="EB1085">
            <v>0</v>
          </cell>
          <cell r="ED1085">
            <v>0</v>
          </cell>
          <cell r="EF1085">
            <v>0</v>
          </cell>
          <cell r="EJ1085">
            <v>0</v>
          </cell>
          <cell r="EL1085">
            <v>0</v>
          </cell>
          <cell r="EN1085">
            <v>0</v>
          </cell>
          <cell r="EP1085">
            <v>0</v>
          </cell>
          <cell r="ER1085">
            <v>0</v>
          </cell>
          <cell r="ET1085">
            <v>0</v>
          </cell>
          <cell r="EX1085">
            <v>0</v>
          </cell>
          <cell r="EZ1085">
            <v>0</v>
          </cell>
          <cell r="FD1085">
            <v>0</v>
          </cell>
          <cell r="FF1085">
            <v>0</v>
          </cell>
        </row>
        <row r="1086">
          <cell r="A1086" t="str">
            <v>LandvindDK-West-2000</v>
          </cell>
          <cell r="B1086" t="str">
            <v>DK-West</v>
          </cell>
          <cell r="G1086">
            <v>200.15122056599694</v>
          </cell>
          <cell r="H1086">
            <v>0</v>
          </cell>
          <cell r="N1086">
            <v>412.89020542054755</v>
          </cell>
          <cell r="AK1086">
            <v>200.15122056599694</v>
          </cell>
          <cell r="AL1086">
            <v>0</v>
          </cell>
          <cell r="AN1086">
            <v>0</v>
          </cell>
          <cell r="AO1086">
            <v>31.313658457550222</v>
          </cell>
          <cell r="AP1086">
            <v>10437.886152516739</v>
          </cell>
          <cell r="AQ1086">
            <v>0</v>
          </cell>
          <cell r="BG1086" t="b">
            <v>1</v>
          </cell>
          <cell r="BO1086" t="b">
            <v>1</v>
          </cell>
          <cell r="CA1086" t="b">
            <v>1</v>
          </cell>
          <cell r="CB1086" t="b">
            <v>0</v>
          </cell>
          <cell r="CD1086" t="b">
            <v>0</v>
          </cell>
          <cell r="CE1086" t="b">
            <v>0</v>
          </cell>
          <cell r="CG1086" t="b">
            <v>0</v>
          </cell>
          <cell r="CH1086" t="b">
            <v>0</v>
          </cell>
          <cell r="CP1086" t="str">
            <v>ERWINWON</v>
          </cell>
          <cell r="CT1086" t="b">
            <v>1</v>
          </cell>
          <cell r="CV1086" t="b">
            <v>1</v>
          </cell>
          <cell r="CX1086" t="b">
            <v>0</v>
          </cell>
          <cell r="CZ1086" t="b">
            <v>0</v>
          </cell>
          <cell r="DB1086" t="b">
            <v>0</v>
          </cell>
          <cell r="DD1086" t="b">
            <v>0</v>
          </cell>
          <cell r="DF1086" t="b">
            <v>0</v>
          </cell>
          <cell r="DH1086" t="b">
            <v>0</v>
          </cell>
          <cell r="DJ1086" t="b">
            <v>0</v>
          </cell>
          <cell r="DL1086" t="b">
            <v>0</v>
          </cell>
          <cell r="DN1086" t="b">
            <v>0</v>
          </cell>
          <cell r="DP1086" t="b">
            <v>0</v>
          </cell>
          <cell r="DV1086">
            <v>200.15122056599694</v>
          </cell>
          <cell r="DX1086">
            <v>200.15122056599694</v>
          </cell>
          <cell r="DZ1086">
            <v>0</v>
          </cell>
          <cell r="EB1086">
            <v>0</v>
          </cell>
          <cell r="ED1086">
            <v>0</v>
          </cell>
          <cell r="EF1086">
            <v>0</v>
          </cell>
          <cell r="EJ1086">
            <v>0</v>
          </cell>
          <cell r="EL1086">
            <v>0</v>
          </cell>
          <cell r="EN1086">
            <v>0</v>
          </cell>
          <cell r="EP1086">
            <v>0</v>
          </cell>
          <cell r="ER1086">
            <v>0</v>
          </cell>
          <cell r="ET1086">
            <v>0</v>
          </cell>
          <cell r="EX1086">
            <v>0</v>
          </cell>
          <cell r="EZ1086">
            <v>0</v>
          </cell>
          <cell r="FD1086">
            <v>0</v>
          </cell>
          <cell r="FF1086">
            <v>0</v>
          </cell>
        </row>
        <row r="1087">
          <cell r="A1087" t="str">
            <v>LandvindDK-West-2001</v>
          </cell>
          <cell r="B1087" t="str">
            <v>DK-West</v>
          </cell>
          <cell r="G1087">
            <v>200.15122056599694</v>
          </cell>
          <cell r="H1087">
            <v>0</v>
          </cell>
          <cell r="N1087">
            <v>412.89020542054755</v>
          </cell>
          <cell r="AK1087">
            <v>200.15122056599694</v>
          </cell>
          <cell r="AL1087">
            <v>0</v>
          </cell>
          <cell r="AN1087">
            <v>0</v>
          </cell>
          <cell r="AO1087">
            <v>31.313658457550222</v>
          </cell>
          <cell r="AP1087">
            <v>10437.886152516739</v>
          </cell>
          <cell r="AQ1087">
            <v>0</v>
          </cell>
          <cell r="BG1087" t="b">
            <v>1</v>
          </cell>
          <cell r="BO1087" t="b">
            <v>1</v>
          </cell>
          <cell r="CA1087" t="b">
            <v>1</v>
          </cell>
          <cell r="CB1087" t="b">
            <v>0</v>
          </cell>
          <cell r="CD1087" t="b">
            <v>0</v>
          </cell>
          <cell r="CE1087" t="b">
            <v>0</v>
          </cell>
          <cell r="CG1087" t="b">
            <v>0</v>
          </cell>
          <cell r="CH1087" t="b">
            <v>0</v>
          </cell>
          <cell r="CP1087" t="str">
            <v>ERWINWON</v>
          </cell>
          <cell r="CT1087" t="b">
            <v>1</v>
          </cell>
          <cell r="CV1087" t="b">
            <v>1</v>
          </cell>
          <cell r="CX1087" t="b">
            <v>0</v>
          </cell>
          <cell r="CZ1087" t="b">
            <v>0</v>
          </cell>
          <cell r="DB1087" t="b">
            <v>0</v>
          </cell>
          <cell r="DD1087" t="b">
            <v>0</v>
          </cell>
          <cell r="DF1087" t="b">
            <v>0</v>
          </cell>
          <cell r="DH1087" t="b">
            <v>0</v>
          </cell>
          <cell r="DJ1087" t="b">
            <v>0</v>
          </cell>
          <cell r="DL1087" t="b">
            <v>0</v>
          </cell>
          <cell r="DN1087" t="b">
            <v>0</v>
          </cell>
          <cell r="DP1087" t="b">
            <v>0</v>
          </cell>
          <cell r="DV1087">
            <v>200.15122056599694</v>
          </cell>
          <cell r="DX1087">
            <v>200.15122056599694</v>
          </cell>
          <cell r="DZ1087">
            <v>0</v>
          </cell>
          <cell r="EB1087">
            <v>0</v>
          </cell>
          <cell r="ED1087">
            <v>0</v>
          </cell>
          <cell r="EF1087">
            <v>0</v>
          </cell>
          <cell r="EJ1087">
            <v>0</v>
          </cell>
          <cell r="EL1087">
            <v>0</v>
          </cell>
          <cell r="EN1087">
            <v>0</v>
          </cell>
          <cell r="EP1087">
            <v>0</v>
          </cell>
          <cell r="ER1087">
            <v>0</v>
          </cell>
          <cell r="ET1087">
            <v>0</v>
          </cell>
          <cell r="EX1087">
            <v>0</v>
          </cell>
          <cell r="EZ1087">
            <v>0</v>
          </cell>
          <cell r="FD1087">
            <v>0</v>
          </cell>
          <cell r="FF1087">
            <v>0</v>
          </cell>
        </row>
        <row r="1088">
          <cell r="A1088" t="str">
            <v>LandvindDK-West-2002</v>
          </cell>
          <cell r="B1088" t="str">
            <v>DK-West</v>
          </cell>
          <cell r="G1088">
            <v>200.15122056599688</v>
          </cell>
          <cell r="H1088">
            <v>0</v>
          </cell>
          <cell r="N1088">
            <v>412.89020542054743</v>
          </cell>
          <cell r="AK1088">
            <v>200.15122056599688</v>
          </cell>
          <cell r="AL1088">
            <v>0</v>
          </cell>
          <cell r="AN1088">
            <v>0</v>
          </cell>
          <cell r="AO1088">
            <v>31.313658457550211</v>
          </cell>
          <cell r="AP1088">
            <v>10437.886152516738</v>
          </cell>
          <cell r="AQ1088">
            <v>0</v>
          </cell>
          <cell r="BG1088" t="b">
            <v>1</v>
          </cell>
          <cell r="BO1088" t="b">
            <v>1</v>
          </cell>
          <cell r="CA1088" t="b">
            <v>1</v>
          </cell>
          <cell r="CB1088" t="b">
            <v>0</v>
          </cell>
          <cell r="CD1088" t="b">
            <v>0</v>
          </cell>
          <cell r="CE1088" t="b">
            <v>0</v>
          </cell>
          <cell r="CG1088" t="b">
            <v>0</v>
          </cell>
          <cell r="CH1088" t="b">
            <v>0</v>
          </cell>
          <cell r="CP1088" t="str">
            <v>ERWINWON</v>
          </cell>
          <cell r="CT1088" t="b">
            <v>1</v>
          </cell>
          <cell r="CV1088" t="b">
            <v>1</v>
          </cell>
          <cell r="CX1088" t="b">
            <v>0</v>
          </cell>
          <cell r="CZ1088" t="b">
            <v>0</v>
          </cell>
          <cell r="DB1088" t="b">
            <v>0</v>
          </cell>
          <cell r="DD1088" t="b">
            <v>0</v>
          </cell>
          <cell r="DF1088" t="b">
            <v>0</v>
          </cell>
          <cell r="DH1088" t="b">
            <v>0</v>
          </cell>
          <cell r="DJ1088" t="b">
            <v>0</v>
          </cell>
          <cell r="DL1088" t="b">
            <v>0</v>
          </cell>
          <cell r="DN1088" t="b">
            <v>0</v>
          </cell>
          <cell r="DP1088" t="b">
            <v>0</v>
          </cell>
          <cell r="DV1088">
            <v>200.15122056599688</v>
          </cell>
          <cell r="DX1088">
            <v>200.15122056599688</v>
          </cell>
          <cell r="DZ1088">
            <v>0</v>
          </cell>
          <cell r="EB1088">
            <v>0</v>
          </cell>
          <cell r="ED1088">
            <v>0</v>
          </cell>
          <cell r="EF1088">
            <v>0</v>
          </cell>
          <cell r="EJ1088">
            <v>0</v>
          </cell>
          <cell r="EL1088">
            <v>0</v>
          </cell>
          <cell r="EN1088">
            <v>0</v>
          </cell>
          <cell r="EP1088">
            <v>0</v>
          </cell>
          <cell r="ER1088">
            <v>0</v>
          </cell>
          <cell r="ET1088">
            <v>0</v>
          </cell>
          <cell r="EX1088">
            <v>0</v>
          </cell>
          <cell r="EZ1088">
            <v>0</v>
          </cell>
          <cell r="FD1088">
            <v>0</v>
          </cell>
          <cell r="FF1088">
            <v>0</v>
          </cell>
        </row>
        <row r="1089">
          <cell r="A1089" t="str">
            <v>LandvindDK-West-2003</v>
          </cell>
          <cell r="B1089" t="str">
            <v>DK-West</v>
          </cell>
          <cell r="G1089">
            <v>80.060488226398775</v>
          </cell>
          <cell r="H1089">
            <v>0</v>
          </cell>
          <cell r="N1089">
            <v>165.15608216821903</v>
          </cell>
          <cell r="AK1089">
            <v>80.060488226398775</v>
          </cell>
          <cell r="AL1089">
            <v>0</v>
          </cell>
          <cell r="AN1089">
            <v>0</v>
          </cell>
          <cell r="AO1089">
            <v>12.525463383020089</v>
          </cell>
          <cell r="AP1089">
            <v>4175.1544610066958</v>
          </cell>
          <cell r="AQ1089">
            <v>0</v>
          </cell>
          <cell r="BG1089" t="b">
            <v>1</v>
          </cell>
          <cell r="BO1089" t="b">
            <v>1</v>
          </cell>
          <cell r="CA1089" t="b">
            <v>1</v>
          </cell>
          <cell r="CB1089" t="b">
            <v>0</v>
          </cell>
          <cell r="CD1089" t="b">
            <v>0</v>
          </cell>
          <cell r="CE1089" t="b">
            <v>0</v>
          </cell>
          <cell r="CG1089" t="b">
            <v>0</v>
          </cell>
          <cell r="CH1089" t="b">
            <v>0</v>
          </cell>
          <cell r="CP1089" t="str">
            <v>ERWINWON</v>
          </cell>
          <cell r="CT1089" t="b">
            <v>1</v>
          </cell>
          <cell r="CV1089" t="b">
            <v>1</v>
          </cell>
          <cell r="CX1089" t="b">
            <v>0</v>
          </cell>
          <cell r="CZ1089" t="b">
            <v>0</v>
          </cell>
          <cell r="DB1089" t="b">
            <v>0</v>
          </cell>
          <cell r="DD1089" t="b">
            <v>0</v>
          </cell>
          <cell r="DF1089" t="b">
            <v>0</v>
          </cell>
          <cell r="DH1089" t="b">
            <v>0</v>
          </cell>
          <cell r="DJ1089" t="b">
            <v>0</v>
          </cell>
          <cell r="DL1089" t="b">
            <v>0</v>
          </cell>
          <cell r="DN1089" t="b">
            <v>0</v>
          </cell>
          <cell r="DP1089" t="b">
            <v>0</v>
          </cell>
          <cell r="DV1089">
            <v>80.060488226398775</v>
          </cell>
          <cell r="DX1089">
            <v>80.060488226398775</v>
          </cell>
          <cell r="DZ1089">
            <v>0</v>
          </cell>
          <cell r="EB1089">
            <v>0</v>
          </cell>
          <cell r="ED1089">
            <v>0</v>
          </cell>
          <cell r="EF1089">
            <v>0</v>
          </cell>
          <cell r="EJ1089">
            <v>0</v>
          </cell>
          <cell r="EL1089">
            <v>0</v>
          </cell>
          <cell r="EN1089">
            <v>0</v>
          </cell>
          <cell r="EP1089">
            <v>0</v>
          </cell>
          <cell r="ER1089">
            <v>0</v>
          </cell>
          <cell r="ET1089">
            <v>0</v>
          </cell>
          <cell r="EX1089">
            <v>0</v>
          </cell>
          <cell r="EZ1089">
            <v>0</v>
          </cell>
          <cell r="FD1089">
            <v>0</v>
          </cell>
          <cell r="FF1089">
            <v>0</v>
          </cell>
        </row>
        <row r="1090">
          <cell r="A1090" t="str">
            <v>LandvindDK-West-2004</v>
          </cell>
          <cell r="B1090" t="str">
            <v>DK-West</v>
          </cell>
          <cell r="G1090">
            <v>80.060488226398775</v>
          </cell>
          <cell r="H1090">
            <v>0</v>
          </cell>
          <cell r="N1090">
            <v>165.15608216821903</v>
          </cell>
          <cell r="AK1090">
            <v>80.060488226398775</v>
          </cell>
          <cell r="AL1090">
            <v>0</v>
          </cell>
          <cell r="AN1090">
            <v>0</v>
          </cell>
          <cell r="AO1090">
            <v>12.525463383020089</v>
          </cell>
          <cell r="AP1090">
            <v>4175.1544610066958</v>
          </cell>
          <cell r="AQ1090">
            <v>0</v>
          </cell>
          <cell r="BG1090" t="b">
            <v>1</v>
          </cell>
          <cell r="BO1090" t="b">
            <v>1</v>
          </cell>
          <cell r="CA1090" t="b">
            <v>1</v>
          </cell>
          <cell r="CB1090" t="b">
            <v>0</v>
          </cell>
          <cell r="CD1090" t="b">
            <v>0</v>
          </cell>
          <cell r="CE1090" t="b">
            <v>0</v>
          </cell>
          <cell r="CG1090" t="b">
            <v>0</v>
          </cell>
          <cell r="CH1090" t="b">
            <v>0</v>
          </cell>
          <cell r="CP1090" t="str">
            <v>ERWINWON</v>
          </cell>
          <cell r="CT1090" t="b">
            <v>1</v>
          </cell>
          <cell r="CV1090" t="b">
            <v>1</v>
          </cell>
          <cell r="CX1090" t="b">
            <v>0</v>
          </cell>
          <cell r="CZ1090" t="b">
            <v>0</v>
          </cell>
          <cell r="DB1090" t="b">
            <v>0</v>
          </cell>
          <cell r="DD1090" t="b">
            <v>0</v>
          </cell>
          <cell r="DF1090" t="b">
            <v>0</v>
          </cell>
          <cell r="DH1090" t="b">
            <v>0</v>
          </cell>
          <cell r="DJ1090" t="b">
            <v>0</v>
          </cell>
          <cell r="DL1090" t="b">
            <v>0</v>
          </cell>
          <cell r="DN1090" t="b">
            <v>0</v>
          </cell>
          <cell r="DP1090" t="b">
            <v>0</v>
          </cell>
          <cell r="DV1090">
            <v>80.060488226398775</v>
          </cell>
          <cell r="DX1090">
            <v>80.060488226398775</v>
          </cell>
          <cell r="DZ1090">
            <v>0</v>
          </cell>
          <cell r="EB1090">
            <v>0</v>
          </cell>
          <cell r="ED1090">
            <v>0</v>
          </cell>
          <cell r="EF1090">
            <v>0</v>
          </cell>
          <cell r="EJ1090">
            <v>0</v>
          </cell>
          <cell r="EL1090">
            <v>0</v>
          </cell>
          <cell r="EN1090">
            <v>0</v>
          </cell>
          <cell r="EP1090">
            <v>0</v>
          </cell>
          <cell r="ER1090">
            <v>0</v>
          </cell>
          <cell r="ET1090">
            <v>0</v>
          </cell>
          <cell r="EX1090">
            <v>0</v>
          </cell>
          <cell r="EZ1090">
            <v>0</v>
          </cell>
          <cell r="FD1090">
            <v>0</v>
          </cell>
          <cell r="FF1090">
            <v>0</v>
          </cell>
        </row>
        <row r="1091">
          <cell r="A1091" t="str">
            <v>LandvindDK-West-2005</v>
          </cell>
          <cell r="B1091" t="str">
            <v>DK-West</v>
          </cell>
          <cell r="G1091">
            <v>80.060488226398775</v>
          </cell>
          <cell r="H1091">
            <v>0</v>
          </cell>
          <cell r="N1091">
            <v>165.15608216821903</v>
          </cell>
          <cell r="AK1091">
            <v>80.060488226398775</v>
          </cell>
          <cell r="AL1091">
            <v>0</v>
          </cell>
          <cell r="AN1091">
            <v>0</v>
          </cell>
          <cell r="AO1091">
            <v>12.525463383020089</v>
          </cell>
          <cell r="AP1091">
            <v>4175.1544610066958</v>
          </cell>
          <cell r="AQ1091">
            <v>0</v>
          </cell>
          <cell r="BG1091" t="b">
            <v>1</v>
          </cell>
          <cell r="BO1091" t="b">
            <v>1</v>
          </cell>
          <cell r="CA1091" t="b">
            <v>1</v>
          </cell>
          <cell r="CB1091" t="b">
            <v>0</v>
          </cell>
          <cell r="CD1091" t="b">
            <v>0</v>
          </cell>
          <cell r="CE1091" t="b">
            <v>0</v>
          </cell>
          <cell r="CG1091" t="b">
            <v>0</v>
          </cell>
          <cell r="CH1091" t="b">
            <v>0</v>
          </cell>
          <cell r="CP1091" t="str">
            <v>ERWINWON</v>
          </cell>
          <cell r="CT1091" t="b">
            <v>1</v>
          </cell>
          <cell r="CV1091" t="b">
            <v>1</v>
          </cell>
          <cell r="CX1091" t="b">
            <v>1</v>
          </cell>
          <cell r="CZ1091" t="b">
            <v>0</v>
          </cell>
          <cell r="DB1091" t="b">
            <v>0</v>
          </cell>
          <cell r="DD1091" t="b">
            <v>0</v>
          </cell>
          <cell r="DF1091" t="b">
            <v>0</v>
          </cell>
          <cell r="DH1091" t="b">
            <v>0</v>
          </cell>
          <cell r="DJ1091" t="b">
            <v>0</v>
          </cell>
          <cell r="DL1091" t="b">
            <v>0</v>
          </cell>
          <cell r="DN1091" t="b">
            <v>0</v>
          </cell>
          <cell r="DP1091" t="b">
            <v>0</v>
          </cell>
          <cell r="DV1091">
            <v>80.060488226398775</v>
          </cell>
          <cell r="DX1091">
            <v>80.060488226398775</v>
          </cell>
          <cell r="DZ1091">
            <v>80.060488226398775</v>
          </cell>
          <cell r="EB1091">
            <v>0</v>
          </cell>
          <cell r="ED1091">
            <v>0</v>
          </cell>
          <cell r="EF1091">
            <v>0</v>
          </cell>
          <cell r="EJ1091">
            <v>0</v>
          </cell>
          <cell r="EL1091">
            <v>0</v>
          </cell>
          <cell r="EN1091">
            <v>0</v>
          </cell>
          <cell r="EP1091">
            <v>0</v>
          </cell>
          <cell r="ER1091">
            <v>0</v>
          </cell>
          <cell r="ET1091">
            <v>0</v>
          </cell>
          <cell r="EX1091">
            <v>0</v>
          </cell>
          <cell r="EZ1091">
            <v>0</v>
          </cell>
          <cell r="FD1091">
            <v>0</v>
          </cell>
          <cell r="FF1091">
            <v>0</v>
          </cell>
        </row>
        <row r="1092">
          <cell r="A1092" t="str">
            <v>LandvindDK-West-2006</v>
          </cell>
          <cell r="B1092" t="str">
            <v>DK-West</v>
          </cell>
          <cell r="G1092">
            <v>80.060488226398775</v>
          </cell>
          <cell r="H1092">
            <v>0</v>
          </cell>
          <cell r="N1092">
            <v>165.15608216821903</v>
          </cell>
          <cell r="AK1092">
            <v>80.060488226398775</v>
          </cell>
          <cell r="AL1092">
            <v>0</v>
          </cell>
          <cell r="AN1092">
            <v>0</v>
          </cell>
          <cell r="AO1092">
            <v>12.525463383020089</v>
          </cell>
          <cell r="AP1092">
            <v>4175.1544610066958</v>
          </cell>
          <cell r="AQ1092">
            <v>0</v>
          </cell>
          <cell r="BG1092" t="b">
            <v>1</v>
          </cell>
          <cell r="BO1092" t="b">
            <v>1</v>
          </cell>
          <cell r="CA1092" t="b">
            <v>1</v>
          </cell>
          <cell r="CB1092" t="b">
            <v>0</v>
          </cell>
          <cell r="CD1092" t="b">
            <v>0</v>
          </cell>
          <cell r="CE1092" t="b">
            <v>0</v>
          </cell>
          <cell r="CG1092" t="b">
            <v>0</v>
          </cell>
          <cell r="CH1092" t="b">
            <v>0</v>
          </cell>
          <cell r="CP1092" t="str">
            <v>ERWINWON</v>
          </cell>
          <cell r="CT1092" t="b">
            <v>1</v>
          </cell>
          <cell r="CV1092" t="b">
            <v>1</v>
          </cell>
          <cell r="CX1092" t="b">
            <v>1</v>
          </cell>
          <cell r="CZ1092" t="b">
            <v>0</v>
          </cell>
          <cell r="DB1092" t="b">
            <v>0</v>
          </cell>
          <cell r="DD1092" t="b">
            <v>0</v>
          </cell>
          <cell r="DF1092" t="b">
            <v>0</v>
          </cell>
          <cell r="DH1092" t="b">
            <v>0</v>
          </cell>
          <cell r="DJ1092" t="b">
            <v>0</v>
          </cell>
          <cell r="DL1092" t="b">
            <v>0</v>
          </cell>
          <cell r="DN1092" t="b">
            <v>0</v>
          </cell>
          <cell r="DP1092" t="b">
            <v>0</v>
          </cell>
          <cell r="DV1092">
            <v>80.060488226398775</v>
          </cell>
          <cell r="DX1092">
            <v>80.060488226398775</v>
          </cell>
          <cell r="DZ1092">
            <v>80.060488226398775</v>
          </cell>
          <cell r="EB1092">
            <v>0</v>
          </cell>
          <cell r="ED1092">
            <v>0</v>
          </cell>
          <cell r="EF1092">
            <v>0</v>
          </cell>
          <cell r="EJ1092">
            <v>0</v>
          </cell>
          <cell r="EL1092">
            <v>0</v>
          </cell>
          <cell r="EN1092">
            <v>0</v>
          </cell>
          <cell r="EP1092">
            <v>0</v>
          </cell>
          <cell r="ER1092">
            <v>0</v>
          </cell>
          <cell r="ET1092">
            <v>0</v>
          </cell>
          <cell r="EX1092">
            <v>0</v>
          </cell>
          <cell r="EZ1092">
            <v>0</v>
          </cell>
          <cell r="FD1092">
            <v>0</v>
          </cell>
          <cell r="FF1092">
            <v>0</v>
          </cell>
        </row>
        <row r="1093">
          <cell r="A1093" t="str">
            <v>LandvindDK-West-2007</v>
          </cell>
          <cell r="B1093" t="str">
            <v>DK-West</v>
          </cell>
          <cell r="G1093">
            <v>69.406038453229996</v>
          </cell>
          <cell r="H1093">
            <v>0</v>
          </cell>
          <cell r="N1093">
            <v>143.17711075327318</v>
          </cell>
          <cell r="AK1093">
            <v>69.406038453229996</v>
          </cell>
          <cell r="AL1093">
            <v>0</v>
          </cell>
          <cell r="AN1093">
            <v>0</v>
          </cell>
          <cell r="AO1093">
            <v>10.858574716007833</v>
          </cell>
          <cell r="AP1093">
            <v>3619.5249053359444</v>
          </cell>
          <cell r="AQ1093">
            <v>0</v>
          </cell>
          <cell r="BG1093" t="b">
            <v>1</v>
          </cell>
          <cell r="BO1093" t="b">
            <v>1</v>
          </cell>
          <cell r="CA1093" t="b">
            <v>1</v>
          </cell>
          <cell r="CB1093" t="b">
            <v>0</v>
          </cell>
          <cell r="CD1093" t="b">
            <v>0</v>
          </cell>
          <cell r="CE1093" t="b">
            <v>0</v>
          </cell>
          <cell r="CG1093" t="b">
            <v>0</v>
          </cell>
          <cell r="CH1093" t="b">
            <v>0</v>
          </cell>
          <cell r="CP1093" t="str">
            <v>ERWINWON</v>
          </cell>
          <cell r="CT1093" t="b">
            <v>1</v>
          </cell>
          <cell r="CV1093" t="b">
            <v>1</v>
          </cell>
          <cell r="CX1093" t="b">
            <v>1</v>
          </cell>
          <cell r="CZ1093" t="b">
            <v>0</v>
          </cell>
          <cell r="DB1093" t="b">
            <v>0</v>
          </cell>
          <cell r="DD1093" t="b">
            <v>0</v>
          </cell>
          <cell r="DF1093" t="b">
            <v>0</v>
          </cell>
          <cell r="DH1093" t="b">
            <v>0</v>
          </cell>
          <cell r="DJ1093" t="b">
            <v>0</v>
          </cell>
          <cell r="DL1093" t="b">
            <v>0</v>
          </cell>
          <cell r="DN1093" t="b">
            <v>0</v>
          </cell>
          <cell r="DP1093" t="b">
            <v>0</v>
          </cell>
          <cell r="DV1093">
            <v>69.406038453229996</v>
          </cell>
          <cell r="DX1093">
            <v>69.406038453229996</v>
          </cell>
          <cell r="DZ1093">
            <v>69.406038453229996</v>
          </cell>
          <cell r="EB1093">
            <v>0</v>
          </cell>
          <cell r="ED1093">
            <v>0</v>
          </cell>
          <cell r="EF1093">
            <v>0</v>
          </cell>
          <cell r="EJ1093">
            <v>0</v>
          </cell>
          <cell r="EL1093">
            <v>0</v>
          </cell>
          <cell r="EN1093">
            <v>0</v>
          </cell>
          <cell r="EP1093">
            <v>0</v>
          </cell>
          <cell r="ER1093">
            <v>0</v>
          </cell>
          <cell r="ET1093">
            <v>0</v>
          </cell>
          <cell r="EX1093">
            <v>0</v>
          </cell>
          <cell r="EZ1093">
            <v>0</v>
          </cell>
          <cell r="FD1093">
            <v>0</v>
          </cell>
          <cell r="FF1093">
            <v>0</v>
          </cell>
        </row>
        <row r="1094">
          <cell r="A1094" t="str">
            <v>LandvindDK-West-Skrotning-2008</v>
          </cell>
          <cell r="B1094" t="str">
            <v>DK-West</v>
          </cell>
          <cell r="G1094">
            <v>44.924999999999997</v>
          </cell>
          <cell r="H1094">
            <v>0</v>
          </cell>
          <cell r="N1094">
            <v>138.57325442943201</v>
          </cell>
          <cell r="AK1094">
            <v>44.924999999999997</v>
          </cell>
          <cell r="AL1094">
            <v>0</v>
          </cell>
          <cell r="AN1094">
            <v>0</v>
          </cell>
          <cell r="AO1094">
            <v>7.02851625</v>
          </cell>
          <cell r="AP1094">
            <v>2342.8387499999999</v>
          </cell>
          <cell r="AQ1094">
            <v>0</v>
          </cell>
          <cell r="BG1094" t="b">
            <v>1</v>
          </cell>
          <cell r="BO1094" t="b">
            <v>1</v>
          </cell>
          <cell r="CA1094" t="b">
            <v>1</v>
          </cell>
          <cell r="CB1094" t="b">
            <v>0</v>
          </cell>
          <cell r="CD1094" t="b">
            <v>0</v>
          </cell>
          <cell r="CE1094" t="b">
            <v>0</v>
          </cell>
          <cell r="CG1094" t="b">
            <v>0</v>
          </cell>
          <cell r="CH1094" t="b">
            <v>0</v>
          </cell>
          <cell r="CP1094" t="str">
            <v>ERWINWON</v>
          </cell>
          <cell r="CT1094" t="b">
            <v>0</v>
          </cell>
          <cell r="CV1094" t="b">
            <v>0</v>
          </cell>
          <cell r="CX1094" t="b">
            <v>0</v>
          </cell>
          <cell r="CZ1094" t="b">
            <v>0</v>
          </cell>
          <cell r="DB1094" t="b">
            <v>0</v>
          </cell>
          <cell r="DD1094" t="b">
            <v>0</v>
          </cell>
          <cell r="DF1094" t="b">
            <v>0</v>
          </cell>
          <cell r="DH1094" t="b">
            <v>0</v>
          </cell>
          <cell r="DJ1094" t="b">
            <v>0</v>
          </cell>
          <cell r="DL1094" t="b">
            <v>0</v>
          </cell>
          <cell r="DN1094" t="b">
            <v>0</v>
          </cell>
          <cell r="DP1094" t="b">
            <v>0</v>
          </cell>
          <cell r="DV1094">
            <v>44.924999999999997</v>
          </cell>
          <cell r="DX1094">
            <v>44.924999999999997</v>
          </cell>
          <cell r="DZ1094">
            <v>44.924999999999997</v>
          </cell>
          <cell r="EB1094">
            <v>0</v>
          </cell>
          <cell r="ED1094">
            <v>0</v>
          </cell>
          <cell r="EF1094">
            <v>0</v>
          </cell>
          <cell r="EJ1094">
            <v>0</v>
          </cell>
          <cell r="EL1094">
            <v>0</v>
          </cell>
          <cell r="EN1094">
            <v>0</v>
          </cell>
          <cell r="EP1094">
            <v>0</v>
          </cell>
          <cell r="ER1094">
            <v>0</v>
          </cell>
          <cell r="ET1094">
            <v>0</v>
          </cell>
          <cell r="EX1094">
            <v>0</v>
          </cell>
          <cell r="EZ1094">
            <v>0</v>
          </cell>
          <cell r="FD1094">
            <v>0</v>
          </cell>
          <cell r="FF1094">
            <v>0</v>
          </cell>
        </row>
        <row r="1095">
          <cell r="A1095" t="str">
            <v>LandvindDK-West-Skrotning-2008</v>
          </cell>
          <cell r="B1095" t="str">
            <v>DK-West</v>
          </cell>
          <cell r="G1095">
            <v>44.924999999999997</v>
          </cell>
          <cell r="H1095">
            <v>0</v>
          </cell>
          <cell r="N1095">
            <v>138.57325442943201</v>
          </cell>
          <cell r="AK1095">
            <v>44.924999999999997</v>
          </cell>
          <cell r="AL1095">
            <v>0</v>
          </cell>
          <cell r="AN1095">
            <v>0</v>
          </cell>
          <cell r="AO1095">
            <v>7.02851625</v>
          </cell>
          <cell r="AP1095">
            <v>2342.8387499999999</v>
          </cell>
          <cell r="AQ1095">
            <v>0</v>
          </cell>
          <cell r="BG1095" t="b">
            <v>1</v>
          </cell>
          <cell r="BO1095" t="b">
            <v>0</v>
          </cell>
          <cell r="CA1095" t="b">
            <v>0</v>
          </cell>
          <cell r="CB1095" t="b">
            <v>0</v>
          </cell>
          <cell r="CD1095" t="b">
            <v>1</v>
          </cell>
          <cell r="CE1095" t="b">
            <v>0</v>
          </cell>
          <cell r="CG1095" t="b">
            <v>0</v>
          </cell>
          <cell r="CH1095" t="b">
            <v>0</v>
          </cell>
          <cell r="CP1095" t="str">
            <v>ERWINWON</v>
          </cell>
          <cell r="CT1095" t="b">
            <v>0</v>
          </cell>
          <cell r="CV1095" t="b">
            <v>0</v>
          </cell>
          <cell r="CX1095" t="b">
            <v>0</v>
          </cell>
          <cell r="CZ1095" t="b">
            <v>0</v>
          </cell>
          <cell r="DB1095" t="b">
            <v>0</v>
          </cell>
          <cell r="DD1095" t="b">
            <v>0</v>
          </cell>
          <cell r="DF1095" t="b">
            <v>0</v>
          </cell>
          <cell r="DH1095" t="b">
            <v>0</v>
          </cell>
          <cell r="DJ1095" t="b">
            <v>0</v>
          </cell>
          <cell r="DL1095" t="b">
            <v>0</v>
          </cell>
          <cell r="DN1095" t="b">
            <v>0</v>
          </cell>
          <cell r="DP1095" t="b">
            <v>0</v>
          </cell>
          <cell r="DV1095">
            <v>0</v>
          </cell>
          <cell r="DX1095">
            <v>0</v>
          </cell>
          <cell r="DZ1095">
            <v>0</v>
          </cell>
          <cell r="EB1095">
            <v>0</v>
          </cell>
          <cell r="ED1095">
            <v>0</v>
          </cell>
          <cell r="EF1095">
            <v>0</v>
          </cell>
          <cell r="EJ1095">
            <v>0</v>
          </cell>
          <cell r="EL1095">
            <v>0</v>
          </cell>
          <cell r="EN1095">
            <v>0</v>
          </cell>
          <cell r="EP1095">
            <v>0</v>
          </cell>
          <cell r="ER1095">
            <v>0</v>
          </cell>
          <cell r="ET1095">
            <v>0</v>
          </cell>
          <cell r="EX1095">
            <v>44.924999999999997</v>
          </cell>
          <cell r="EZ1095">
            <v>0</v>
          </cell>
          <cell r="FD1095">
            <v>0</v>
          </cell>
          <cell r="FF1095">
            <v>0</v>
          </cell>
        </row>
        <row r="1096">
          <cell r="A1096" t="str">
            <v>LandvindDK-West-Skrotning-2008</v>
          </cell>
          <cell r="B1096" t="str">
            <v>DK-West</v>
          </cell>
          <cell r="G1096">
            <v>44.924999999999997</v>
          </cell>
          <cell r="H1096">
            <v>0</v>
          </cell>
          <cell r="N1096">
            <v>138.57325442943201</v>
          </cell>
          <cell r="AK1096">
            <v>44.924999999999997</v>
          </cell>
          <cell r="AL1096">
            <v>0</v>
          </cell>
          <cell r="AN1096">
            <v>0</v>
          </cell>
          <cell r="AO1096">
            <v>7.02851625</v>
          </cell>
          <cell r="AP1096">
            <v>2342.8387499999999</v>
          </cell>
          <cell r="AQ1096">
            <v>0</v>
          </cell>
          <cell r="BG1096" t="b">
            <v>1</v>
          </cell>
          <cell r="BO1096" t="b">
            <v>0</v>
          </cell>
          <cell r="CA1096" t="b">
            <v>0</v>
          </cell>
          <cell r="CB1096" t="b">
            <v>0</v>
          </cell>
          <cell r="CD1096" t="b">
            <v>0</v>
          </cell>
          <cell r="CE1096" t="b">
            <v>0</v>
          </cell>
          <cell r="CG1096" t="b">
            <v>1</v>
          </cell>
          <cell r="CH1096" t="b">
            <v>0</v>
          </cell>
          <cell r="CP1096" t="str">
            <v>ERWINWON</v>
          </cell>
          <cell r="CT1096" t="b">
            <v>1</v>
          </cell>
          <cell r="CV1096" t="b">
            <v>1</v>
          </cell>
          <cell r="CX1096" t="b">
            <v>1</v>
          </cell>
          <cell r="CZ1096" t="b">
            <v>0</v>
          </cell>
          <cell r="DB1096" t="b">
            <v>0</v>
          </cell>
          <cell r="DD1096" t="b">
            <v>0</v>
          </cell>
          <cell r="DF1096" t="b">
            <v>0</v>
          </cell>
          <cell r="DH1096" t="b">
            <v>0</v>
          </cell>
          <cell r="DJ1096" t="b">
            <v>0</v>
          </cell>
          <cell r="DL1096" t="b">
            <v>0</v>
          </cell>
          <cell r="DN1096" t="b">
            <v>0</v>
          </cell>
          <cell r="DP1096" t="b">
            <v>0</v>
          </cell>
          <cell r="DV1096">
            <v>0</v>
          </cell>
          <cell r="DX1096">
            <v>0</v>
          </cell>
          <cell r="DZ1096">
            <v>0</v>
          </cell>
          <cell r="EB1096">
            <v>0</v>
          </cell>
          <cell r="ED1096">
            <v>0</v>
          </cell>
          <cell r="EF1096">
            <v>0</v>
          </cell>
          <cell r="EJ1096">
            <v>0</v>
          </cell>
          <cell r="EL1096">
            <v>0</v>
          </cell>
          <cell r="EN1096">
            <v>0</v>
          </cell>
          <cell r="EP1096">
            <v>0</v>
          </cell>
          <cell r="ER1096">
            <v>0</v>
          </cell>
          <cell r="ET1096">
            <v>0</v>
          </cell>
          <cell r="EX1096">
            <v>0</v>
          </cell>
          <cell r="EZ1096">
            <v>0</v>
          </cell>
          <cell r="FD1096">
            <v>44.924999999999997</v>
          </cell>
          <cell r="FF1096">
            <v>0</v>
          </cell>
        </row>
        <row r="1097">
          <cell r="A1097" t="str">
            <v>LandvindDK-West-Skrotning-2009</v>
          </cell>
          <cell r="B1097" t="str">
            <v>DK-West</v>
          </cell>
          <cell r="G1097">
            <v>67.483000000000004</v>
          </cell>
          <cell r="H1097">
            <v>0</v>
          </cell>
          <cell r="N1097">
            <v>208.15445584109872</v>
          </cell>
          <cell r="AK1097">
            <v>67.483000000000004</v>
          </cell>
          <cell r="AL1097">
            <v>0</v>
          </cell>
          <cell r="AN1097">
            <v>0</v>
          </cell>
          <cell r="AO1097">
            <v>10.55771535</v>
          </cell>
          <cell r="AP1097">
            <v>3519.2384500000003</v>
          </cell>
          <cell r="AQ1097">
            <v>0</v>
          </cell>
          <cell r="BG1097" t="b">
            <v>1</v>
          </cell>
          <cell r="BO1097" t="b">
            <v>1</v>
          </cell>
          <cell r="CA1097" t="b">
            <v>1</v>
          </cell>
          <cell r="CB1097" t="b">
            <v>0</v>
          </cell>
          <cell r="CD1097" t="b">
            <v>0</v>
          </cell>
          <cell r="CE1097" t="b">
            <v>0</v>
          </cell>
          <cell r="CG1097" t="b">
            <v>0</v>
          </cell>
          <cell r="CH1097" t="b">
            <v>0</v>
          </cell>
          <cell r="CP1097" t="str">
            <v>ERWINWON</v>
          </cell>
          <cell r="CT1097" t="b">
            <v>0</v>
          </cell>
          <cell r="CV1097" t="b">
            <v>0</v>
          </cell>
          <cell r="CX1097" t="b">
            <v>0</v>
          </cell>
          <cell r="CZ1097" t="b">
            <v>0</v>
          </cell>
          <cell r="DB1097" t="b">
            <v>0</v>
          </cell>
          <cell r="DD1097" t="b">
            <v>0</v>
          </cell>
          <cell r="DF1097" t="b">
            <v>0</v>
          </cell>
          <cell r="DH1097" t="b">
            <v>0</v>
          </cell>
          <cell r="DJ1097" t="b">
            <v>0</v>
          </cell>
          <cell r="DL1097" t="b">
            <v>0</v>
          </cell>
          <cell r="DN1097" t="b">
            <v>0</v>
          </cell>
          <cell r="DP1097" t="b">
            <v>0</v>
          </cell>
          <cell r="DV1097">
            <v>67.483000000000004</v>
          </cell>
          <cell r="DX1097">
            <v>67.483000000000004</v>
          </cell>
          <cell r="DZ1097">
            <v>67.483000000000004</v>
          </cell>
          <cell r="EB1097">
            <v>0</v>
          </cell>
          <cell r="ED1097">
            <v>0</v>
          </cell>
          <cell r="EF1097">
            <v>0</v>
          </cell>
          <cell r="EJ1097">
            <v>0</v>
          </cell>
          <cell r="EL1097">
            <v>0</v>
          </cell>
          <cell r="EN1097">
            <v>0</v>
          </cell>
          <cell r="EP1097">
            <v>0</v>
          </cell>
          <cell r="ER1097">
            <v>0</v>
          </cell>
          <cell r="ET1097">
            <v>0</v>
          </cell>
          <cell r="EX1097">
            <v>0</v>
          </cell>
          <cell r="EZ1097">
            <v>0</v>
          </cell>
          <cell r="FD1097">
            <v>0</v>
          </cell>
          <cell r="FF1097">
            <v>0</v>
          </cell>
        </row>
        <row r="1098">
          <cell r="A1098" t="str">
            <v>LandvindDK-West-Skrotning-2009</v>
          </cell>
          <cell r="B1098" t="str">
            <v>DK-West</v>
          </cell>
          <cell r="G1098">
            <v>67.483000000000004</v>
          </cell>
          <cell r="H1098">
            <v>0</v>
          </cell>
          <cell r="N1098">
            <v>208.15445584109872</v>
          </cell>
          <cell r="AK1098">
            <v>67.483000000000004</v>
          </cell>
          <cell r="AL1098">
            <v>0</v>
          </cell>
          <cell r="AN1098">
            <v>0</v>
          </cell>
          <cell r="AO1098">
            <v>10.55771535</v>
          </cell>
          <cell r="AP1098">
            <v>3519.2384500000003</v>
          </cell>
          <cell r="AQ1098">
            <v>0</v>
          </cell>
          <cell r="BG1098" t="b">
            <v>1</v>
          </cell>
          <cell r="BO1098" t="b">
            <v>0</v>
          </cell>
          <cell r="CA1098" t="b">
            <v>0</v>
          </cell>
          <cell r="CB1098" t="b">
            <v>0</v>
          </cell>
          <cell r="CD1098" t="b">
            <v>1</v>
          </cell>
          <cell r="CE1098" t="b">
            <v>0</v>
          </cell>
          <cell r="CG1098" t="b">
            <v>0</v>
          </cell>
          <cell r="CH1098" t="b">
            <v>0</v>
          </cell>
          <cell r="CP1098" t="str">
            <v>ERWINWON</v>
          </cell>
          <cell r="CT1098" t="b">
            <v>1</v>
          </cell>
          <cell r="CV1098" t="b">
            <v>0</v>
          </cell>
          <cell r="CX1098" t="b">
            <v>0</v>
          </cell>
          <cell r="CZ1098" t="b">
            <v>0</v>
          </cell>
          <cell r="DB1098" t="b">
            <v>0</v>
          </cell>
          <cell r="DD1098" t="b">
            <v>0</v>
          </cell>
          <cell r="DF1098" t="b">
            <v>0</v>
          </cell>
          <cell r="DH1098" t="b">
            <v>0</v>
          </cell>
          <cell r="DJ1098" t="b">
            <v>0</v>
          </cell>
          <cell r="DL1098" t="b">
            <v>0</v>
          </cell>
          <cell r="DN1098" t="b">
            <v>0</v>
          </cell>
          <cell r="DP1098" t="b">
            <v>0</v>
          </cell>
          <cell r="DV1098">
            <v>0</v>
          </cell>
          <cell r="DX1098">
            <v>0</v>
          </cell>
          <cell r="DZ1098">
            <v>0</v>
          </cell>
          <cell r="EB1098">
            <v>0</v>
          </cell>
          <cell r="ED1098">
            <v>0</v>
          </cell>
          <cell r="EF1098">
            <v>0</v>
          </cell>
          <cell r="EJ1098">
            <v>0</v>
          </cell>
          <cell r="EL1098">
            <v>0</v>
          </cell>
          <cell r="EN1098">
            <v>0</v>
          </cell>
          <cell r="EP1098">
            <v>0</v>
          </cell>
          <cell r="ER1098">
            <v>0</v>
          </cell>
          <cell r="ET1098">
            <v>0</v>
          </cell>
          <cell r="EX1098">
            <v>67.483000000000004</v>
          </cell>
          <cell r="EZ1098">
            <v>0</v>
          </cell>
          <cell r="FD1098">
            <v>0</v>
          </cell>
          <cell r="FF1098">
            <v>0</v>
          </cell>
        </row>
        <row r="1099">
          <cell r="A1099" t="str">
            <v>LandvindDK-West-Skrotning-2009</v>
          </cell>
          <cell r="B1099" t="str">
            <v>DK-West</v>
          </cell>
          <cell r="G1099">
            <v>67.483000000000004</v>
          </cell>
          <cell r="H1099">
            <v>0</v>
          </cell>
          <cell r="N1099">
            <v>208.15445584109872</v>
          </cell>
          <cell r="AK1099">
            <v>67.483000000000004</v>
          </cell>
          <cell r="AL1099">
            <v>0</v>
          </cell>
          <cell r="AN1099">
            <v>0</v>
          </cell>
          <cell r="AO1099">
            <v>10.55771535</v>
          </cell>
          <cell r="AP1099">
            <v>3519.2384500000003</v>
          </cell>
          <cell r="AQ1099">
            <v>0</v>
          </cell>
          <cell r="BG1099" t="b">
            <v>1</v>
          </cell>
          <cell r="BO1099" t="b">
            <v>0</v>
          </cell>
          <cell r="CA1099" t="b">
            <v>0</v>
          </cell>
          <cell r="CB1099" t="b">
            <v>0</v>
          </cell>
          <cell r="CD1099" t="b">
            <v>0</v>
          </cell>
          <cell r="CE1099" t="b">
            <v>0</v>
          </cell>
          <cell r="CG1099" t="b">
            <v>1</v>
          </cell>
          <cell r="CH1099" t="b">
            <v>0</v>
          </cell>
          <cell r="CP1099" t="str">
            <v>ERWINWON</v>
          </cell>
          <cell r="CT1099" t="b">
            <v>0</v>
          </cell>
          <cell r="CV1099" t="b">
            <v>1</v>
          </cell>
          <cell r="CX1099" t="b">
            <v>1</v>
          </cell>
          <cell r="CZ1099" t="b">
            <v>0</v>
          </cell>
          <cell r="DB1099" t="b">
            <v>0</v>
          </cell>
          <cell r="DD1099" t="b">
            <v>0</v>
          </cell>
          <cell r="DF1099" t="b">
            <v>0</v>
          </cell>
          <cell r="DH1099" t="b">
            <v>0</v>
          </cell>
          <cell r="DJ1099" t="b">
            <v>0</v>
          </cell>
          <cell r="DL1099" t="b">
            <v>0</v>
          </cell>
          <cell r="DN1099" t="b">
            <v>0</v>
          </cell>
          <cell r="DP1099" t="b">
            <v>0</v>
          </cell>
          <cell r="DV1099">
            <v>0</v>
          </cell>
          <cell r="DX1099">
            <v>0</v>
          </cell>
          <cell r="DZ1099">
            <v>0</v>
          </cell>
          <cell r="EB1099">
            <v>0</v>
          </cell>
          <cell r="ED1099">
            <v>0</v>
          </cell>
          <cell r="EF1099">
            <v>0</v>
          </cell>
          <cell r="EJ1099">
            <v>0</v>
          </cell>
          <cell r="EL1099">
            <v>0</v>
          </cell>
          <cell r="EN1099">
            <v>0</v>
          </cell>
          <cell r="EP1099">
            <v>0</v>
          </cell>
          <cell r="ER1099">
            <v>0</v>
          </cell>
          <cell r="ET1099">
            <v>0</v>
          </cell>
          <cell r="EX1099">
            <v>0</v>
          </cell>
          <cell r="EZ1099">
            <v>0</v>
          </cell>
          <cell r="FD1099">
            <v>67.483000000000004</v>
          </cell>
          <cell r="FF1099">
            <v>0</v>
          </cell>
        </row>
        <row r="1100">
          <cell r="A1100" t="str">
            <v>LandvindDK-West-Skrotning-2010</v>
          </cell>
          <cell r="B1100" t="str">
            <v>DK-West</v>
          </cell>
          <cell r="G1100">
            <v>92.427000000000007</v>
          </cell>
          <cell r="H1100">
            <v>0</v>
          </cell>
          <cell r="N1100">
            <v>285.09538535668588</v>
          </cell>
          <cell r="AK1100">
            <v>92.427000000000007</v>
          </cell>
          <cell r="AL1100">
            <v>0</v>
          </cell>
          <cell r="AN1100">
            <v>0</v>
          </cell>
          <cell r="AO1100">
            <v>14.460204150000001</v>
          </cell>
          <cell r="AP1100">
            <v>4820.0680499999999</v>
          </cell>
          <cell r="AQ1100">
            <v>0</v>
          </cell>
          <cell r="BG1100" t="b">
            <v>1</v>
          </cell>
          <cell r="BO1100" t="b">
            <v>1</v>
          </cell>
          <cell r="CA1100" t="b">
            <v>1</v>
          </cell>
          <cell r="CB1100" t="b">
            <v>0</v>
          </cell>
          <cell r="CD1100" t="b">
            <v>0</v>
          </cell>
          <cell r="CE1100" t="b">
            <v>0</v>
          </cell>
          <cell r="CG1100" t="b">
            <v>0</v>
          </cell>
          <cell r="CH1100" t="b">
            <v>0</v>
          </cell>
          <cell r="CP1100" t="str">
            <v>ERWINWON</v>
          </cell>
          <cell r="CT1100" t="b">
            <v>0</v>
          </cell>
          <cell r="CV1100" t="b">
            <v>0</v>
          </cell>
          <cell r="CX1100" t="b">
            <v>0</v>
          </cell>
          <cell r="CZ1100" t="b">
            <v>0</v>
          </cell>
          <cell r="DB1100" t="b">
            <v>0</v>
          </cell>
          <cell r="DD1100" t="b">
            <v>0</v>
          </cell>
          <cell r="DF1100" t="b">
            <v>0</v>
          </cell>
          <cell r="DH1100" t="b">
            <v>0</v>
          </cell>
          <cell r="DJ1100" t="b">
            <v>0</v>
          </cell>
          <cell r="DL1100" t="b">
            <v>0</v>
          </cell>
          <cell r="DN1100" t="b">
            <v>0</v>
          </cell>
          <cell r="DP1100" t="b">
            <v>0</v>
          </cell>
          <cell r="DV1100">
            <v>92.427000000000007</v>
          </cell>
          <cell r="DX1100">
            <v>92.427000000000007</v>
          </cell>
          <cell r="DZ1100">
            <v>92.427000000000007</v>
          </cell>
          <cell r="EB1100">
            <v>92.427000000000007</v>
          </cell>
          <cell r="ED1100">
            <v>0</v>
          </cell>
          <cell r="EF1100">
            <v>0</v>
          </cell>
          <cell r="EJ1100">
            <v>0</v>
          </cell>
          <cell r="EL1100">
            <v>0</v>
          </cell>
          <cell r="EN1100">
            <v>0</v>
          </cell>
          <cell r="EP1100">
            <v>0</v>
          </cell>
          <cell r="ER1100">
            <v>0</v>
          </cell>
          <cell r="ET1100">
            <v>0</v>
          </cell>
          <cell r="EX1100">
            <v>0</v>
          </cell>
          <cell r="EZ1100">
            <v>0</v>
          </cell>
          <cell r="FD1100">
            <v>0</v>
          </cell>
          <cell r="FF1100">
            <v>0</v>
          </cell>
        </row>
        <row r="1101">
          <cell r="A1101" t="str">
            <v>LandvindDK-West-Skrotning-2010</v>
          </cell>
          <cell r="B1101" t="str">
            <v>DK-West</v>
          </cell>
          <cell r="G1101">
            <v>92.427000000000007</v>
          </cell>
          <cell r="H1101">
            <v>0</v>
          </cell>
          <cell r="N1101">
            <v>285.09538535668588</v>
          </cell>
          <cell r="AK1101">
            <v>92.427000000000007</v>
          </cell>
          <cell r="AL1101">
            <v>0</v>
          </cell>
          <cell r="AN1101">
            <v>0</v>
          </cell>
          <cell r="AO1101">
            <v>14.460204150000001</v>
          </cell>
          <cell r="AP1101">
            <v>4820.0680499999999</v>
          </cell>
          <cell r="AQ1101">
            <v>0</v>
          </cell>
          <cell r="BG1101" t="b">
            <v>1</v>
          </cell>
          <cell r="BO1101" t="b">
            <v>0</v>
          </cell>
          <cell r="CA1101" t="b">
            <v>0</v>
          </cell>
          <cell r="CB1101" t="b">
            <v>0</v>
          </cell>
          <cell r="CD1101" t="b">
            <v>0</v>
          </cell>
          <cell r="CE1101" t="b">
            <v>0</v>
          </cell>
          <cell r="CG1101" t="b">
            <v>1</v>
          </cell>
          <cell r="CH1101" t="b">
            <v>0</v>
          </cell>
          <cell r="CP1101" t="str">
            <v>ERWINWON</v>
          </cell>
          <cell r="CT1101" t="b">
            <v>1</v>
          </cell>
          <cell r="CV1101" t="b">
            <v>0</v>
          </cell>
          <cell r="CX1101" t="b">
            <v>0</v>
          </cell>
          <cell r="CZ1101" t="b">
            <v>0</v>
          </cell>
          <cell r="DB1101" t="b">
            <v>0</v>
          </cell>
          <cell r="DD1101" t="b">
            <v>0</v>
          </cell>
          <cell r="DF1101" t="b">
            <v>0</v>
          </cell>
          <cell r="DH1101" t="b">
            <v>0</v>
          </cell>
          <cell r="DJ1101" t="b">
            <v>0</v>
          </cell>
          <cell r="DL1101" t="b">
            <v>0</v>
          </cell>
          <cell r="DN1101" t="b">
            <v>0</v>
          </cell>
          <cell r="DP1101" t="b">
            <v>0</v>
          </cell>
          <cell r="DV1101">
            <v>0</v>
          </cell>
          <cell r="DX1101">
            <v>0</v>
          </cell>
          <cell r="DZ1101">
            <v>0</v>
          </cell>
          <cell r="EB1101">
            <v>0</v>
          </cell>
          <cell r="ED1101">
            <v>0</v>
          </cell>
          <cell r="EF1101">
            <v>0</v>
          </cell>
          <cell r="EJ1101">
            <v>0</v>
          </cell>
          <cell r="EL1101">
            <v>0</v>
          </cell>
          <cell r="EN1101">
            <v>0</v>
          </cell>
          <cell r="EP1101">
            <v>0</v>
          </cell>
          <cell r="ER1101">
            <v>0</v>
          </cell>
          <cell r="ET1101">
            <v>0</v>
          </cell>
          <cell r="EX1101">
            <v>0</v>
          </cell>
          <cell r="EZ1101">
            <v>0</v>
          </cell>
          <cell r="FD1101">
            <v>46.213500000000003</v>
          </cell>
          <cell r="FF1101">
            <v>0</v>
          </cell>
        </row>
        <row r="1102">
          <cell r="A1102" t="str">
            <v>LandvindDK-West-Skrotning-2010</v>
          </cell>
          <cell r="B1102" t="str">
            <v>DK-West</v>
          </cell>
          <cell r="G1102">
            <v>92.427000000000007</v>
          </cell>
          <cell r="H1102">
            <v>0</v>
          </cell>
          <cell r="N1102">
            <v>285.09538535668588</v>
          </cell>
          <cell r="AK1102">
            <v>92.427000000000007</v>
          </cell>
          <cell r="AL1102">
            <v>0</v>
          </cell>
          <cell r="AN1102">
            <v>0</v>
          </cell>
          <cell r="AO1102">
            <v>14.460204150000001</v>
          </cell>
          <cell r="AP1102">
            <v>4820.0680499999999</v>
          </cell>
          <cell r="AQ1102">
            <v>0</v>
          </cell>
          <cell r="BG1102" t="b">
            <v>1</v>
          </cell>
          <cell r="BO1102" t="b">
            <v>0</v>
          </cell>
          <cell r="CA1102" t="b">
            <v>0</v>
          </cell>
          <cell r="CB1102" t="b">
            <v>0</v>
          </cell>
          <cell r="CD1102" t="b">
            <v>0</v>
          </cell>
          <cell r="CE1102" t="b">
            <v>0</v>
          </cell>
          <cell r="CG1102" t="b">
            <v>1</v>
          </cell>
          <cell r="CH1102" t="b">
            <v>0</v>
          </cell>
          <cell r="CP1102" t="str">
            <v>ERWINWON</v>
          </cell>
          <cell r="CT1102" t="b">
            <v>0</v>
          </cell>
          <cell r="CV1102" t="b">
            <v>1</v>
          </cell>
          <cell r="CX1102" t="b">
            <v>1</v>
          </cell>
          <cell r="CZ1102" t="b">
            <v>1</v>
          </cell>
          <cell r="DB1102" t="b">
            <v>0</v>
          </cell>
          <cell r="DD1102" t="b">
            <v>0</v>
          </cell>
          <cell r="DF1102" t="b">
            <v>0</v>
          </cell>
          <cell r="DH1102" t="b">
            <v>0</v>
          </cell>
          <cell r="DJ1102" t="b">
            <v>0</v>
          </cell>
          <cell r="DL1102" t="b">
            <v>0</v>
          </cell>
          <cell r="DN1102" t="b">
            <v>0</v>
          </cell>
          <cell r="DP1102" t="b">
            <v>0</v>
          </cell>
          <cell r="DV1102">
            <v>0</v>
          </cell>
          <cell r="DX1102">
            <v>0</v>
          </cell>
          <cell r="DZ1102">
            <v>0</v>
          </cell>
          <cell r="EB1102">
            <v>0</v>
          </cell>
          <cell r="ED1102">
            <v>0</v>
          </cell>
          <cell r="EF1102">
            <v>0</v>
          </cell>
          <cell r="EJ1102">
            <v>0</v>
          </cell>
          <cell r="EL1102">
            <v>0</v>
          </cell>
          <cell r="EN1102">
            <v>0</v>
          </cell>
          <cell r="EP1102">
            <v>0</v>
          </cell>
          <cell r="ER1102">
            <v>0</v>
          </cell>
          <cell r="ET1102">
            <v>0</v>
          </cell>
          <cell r="EX1102">
            <v>0</v>
          </cell>
          <cell r="EZ1102">
            <v>0</v>
          </cell>
          <cell r="FD1102">
            <v>46.213500000000003</v>
          </cell>
          <cell r="FF1102">
            <v>0</v>
          </cell>
        </row>
        <row r="1103">
          <cell r="A1103" t="str">
            <v>LandvindDK-West-Skrotning-2011</v>
          </cell>
          <cell r="B1103" t="str">
            <v>DK-West</v>
          </cell>
          <cell r="G1103">
            <v>51.122999999999998</v>
          </cell>
          <cell r="H1103">
            <v>0</v>
          </cell>
          <cell r="N1103">
            <v>157.69127403886148</v>
          </cell>
          <cell r="AK1103">
            <v>51.122999999999998</v>
          </cell>
          <cell r="AL1103">
            <v>0</v>
          </cell>
          <cell r="AN1103">
            <v>0</v>
          </cell>
          <cell r="AO1103">
            <v>7.9981933500000002</v>
          </cell>
          <cell r="AP1103">
            <v>2666.0644499999999</v>
          </cell>
          <cell r="AQ1103">
            <v>0</v>
          </cell>
          <cell r="BG1103" t="b">
            <v>1</v>
          </cell>
          <cell r="BO1103" t="b">
            <v>0</v>
          </cell>
          <cell r="CA1103" t="b">
            <v>0</v>
          </cell>
          <cell r="CB1103" t="b">
            <v>0</v>
          </cell>
          <cell r="CD1103" t="b">
            <v>1</v>
          </cell>
          <cell r="CE1103" t="b">
            <v>0</v>
          </cell>
          <cell r="CG1103" t="b">
            <v>0</v>
          </cell>
          <cell r="CH1103" t="b">
            <v>0</v>
          </cell>
          <cell r="CP1103" t="str">
            <v>ERWINWON</v>
          </cell>
          <cell r="CT1103" t="b">
            <v>0</v>
          </cell>
          <cell r="CV1103" t="b">
            <v>0</v>
          </cell>
          <cell r="CX1103" t="b">
            <v>0</v>
          </cell>
          <cell r="CZ1103" t="b">
            <v>0</v>
          </cell>
          <cell r="DB1103" t="b">
            <v>0</v>
          </cell>
          <cell r="DD1103" t="b">
            <v>0</v>
          </cell>
          <cell r="DF1103" t="b">
            <v>0</v>
          </cell>
          <cell r="DH1103" t="b">
            <v>0</v>
          </cell>
          <cell r="DJ1103" t="b">
            <v>0</v>
          </cell>
          <cell r="DL1103" t="b">
            <v>0</v>
          </cell>
          <cell r="DN1103" t="b">
            <v>0</v>
          </cell>
          <cell r="DP1103" t="b">
            <v>0</v>
          </cell>
          <cell r="DV1103">
            <v>0</v>
          </cell>
          <cell r="DX1103">
            <v>0</v>
          </cell>
          <cell r="DZ1103">
            <v>0</v>
          </cell>
          <cell r="EB1103">
            <v>0</v>
          </cell>
          <cell r="ED1103">
            <v>0</v>
          </cell>
          <cell r="EF1103">
            <v>0</v>
          </cell>
          <cell r="EJ1103">
            <v>0</v>
          </cell>
          <cell r="EL1103">
            <v>0</v>
          </cell>
          <cell r="EN1103">
            <v>0</v>
          </cell>
          <cell r="EP1103">
            <v>0</v>
          </cell>
          <cell r="ER1103">
            <v>0</v>
          </cell>
          <cell r="ET1103">
            <v>0</v>
          </cell>
          <cell r="EX1103">
            <v>51.122999999999998</v>
          </cell>
          <cell r="EZ1103">
            <v>0</v>
          </cell>
          <cell r="FD1103">
            <v>0</v>
          </cell>
          <cell r="FF1103">
            <v>0</v>
          </cell>
        </row>
        <row r="1104">
          <cell r="A1104" t="str">
            <v>LandvindDK-West-Skrotning-2011</v>
          </cell>
          <cell r="B1104" t="str">
            <v>DK-West</v>
          </cell>
          <cell r="G1104">
            <v>51.122999999999998</v>
          </cell>
          <cell r="H1104">
            <v>0</v>
          </cell>
          <cell r="N1104">
            <v>157.69127403886148</v>
          </cell>
          <cell r="AK1104">
            <v>51.122999999999998</v>
          </cell>
          <cell r="AL1104">
            <v>0</v>
          </cell>
          <cell r="AN1104">
            <v>0</v>
          </cell>
          <cell r="AO1104">
            <v>7.9981933500000002</v>
          </cell>
          <cell r="AP1104">
            <v>2666.0644499999999</v>
          </cell>
          <cell r="AQ1104">
            <v>0</v>
          </cell>
          <cell r="BG1104" t="b">
            <v>1</v>
          </cell>
          <cell r="BO1104" t="b">
            <v>0</v>
          </cell>
          <cell r="CA1104" t="b">
            <v>0</v>
          </cell>
          <cell r="CB1104" t="b">
            <v>0</v>
          </cell>
          <cell r="CD1104" t="b">
            <v>0</v>
          </cell>
          <cell r="CE1104" t="b">
            <v>0</v>
          </cell>
          <cell r="CG1104" t="b">
            <v>1</v>
          </cell>
          <cell r="CH1104" t="b">
            <v>0</v>
          </cell>
          <cell r="CP1104" t="str">
            <v>ERWINWON</v>
          </cell>
          <cell r="CT1104" t="b">
            <v>1</v>
          </cell>
          <cell r="CV1104" t="b">
            <v>0</v>
          </cell>
          <cell r="CX1104" t="b">
            <v>0</v>
          </cell>
          <cell r="CZ1104" t="b">
            <v>0</v>
          </cell>
          <cell r="DB1104" t="b">
            <v>0</v>
          </cell>
          <cell r="DD1104" t="b">
            <v>0</v>
          </cell>
          <cell r="DF1104" t="b">
            <v>0</v>
          </cell>
          <cell r="DH1104" t="b">
            <v>0</v>
          </cell>
          <cell r="DJ1104" t="b">
            <v>0</v>
          </cell>
          <cell r="DL1104" t="b">
            <v>0</v>
          </cell>
          <cell r="DN1104" t="b">
            <v>0</v>
          </cell>
          <cell r="DP1104" t="b">
            <v>0</v>
          </cell>
          <cell r="DV1104">
            <v>0</v>
          </cell>
          <cell r="DX1104">
            <v>0</v>
          </cell>
          <cell r="DZ1104">
            <v>0</v>
          </cell>
          <cell r="EB1104">
            <v>0</v>
          </cell>
          <cell r="ED1104">
            <v>0</v>
          </cell>
          <cell r="EF1104">
            <v>0</v>
          </cell>
          <cell r="EJ1104">
            <v>0</v>
          </cell>
          <cell r="EL1104">
            <v>0</v>
          </cell>
          <cell r="EN1104">
            <v>0</v>
          </cell>
          <cell r="EP1104">
            <v>0</v>
          </cell>
          <cell r="ER1104">
            <v>0</v>
          </cell>
          <cell r="ET1104">
            <v>0</v>
          </cell>
          <cell r="EX1104">
            <v>0</v>
          </cell>
          <cell r="EZ1104">
            <v>0</v>
          </cell>
          <cell r="FD1104">
            <v>51.122999999999998</v>
          </cell>
          <cell r="FF1104">
            <v>0</v>
          </cell>
        </row>
        <row r="1105">
          <cell r="A1105" t="str">
            <v>LandvindDK-West-Skrotning-2011</v>
          </cell>
          <cell r="B1105" t="str">
            <v>DK-West</v>
          </cell>
          <cell r="G1105">
            <v>51.122999999999998</v>
          </cell>
          <cell r="H1105">
            <v>0</v>
          </cell>
          <cell r="N1105">
            <v>157.69127403886148</v>
          </cell>
          <cell r="AK1105">
            <v>51.122999999999998</v>
          </cell>
          <cell r="AL1105">
            <v>0</v>
          </cell>
          <cell r="AN1105">
            <v>0</v>
          </cell>
          <cell r="AO1105">
            <v>7.9981933500000002</v>
          </cell>
          <cell r="AP1105">
            <v>2666.0644499999999</v>
          </cell>
          <cell r="AQ1105">
            <v>0</v>
          </cell>
          <cell r="BG1105" t="b">
            <v>1</v>
          </cell>
          <cell r="BO1105" t="b">
            <v>0</v>
          </cell>
          <cell r="CA1105" t="b">
            <v>0</v>
          </cell>
          <cell r="CB1105" t="b">
            <v>0</v>
          </cell>
          <cell r="CD1105" t="b">
            <v>0</v>
          </cell>
          <cell r="CE1105" t="b">
            <v>0</v>
          </cell>
          <cell r="CG1105" t="b">
            <v>0</v>
          </cell>
          <cell r="CH1105" t="b">
            <v>0</v>
          </cell>
          <cell r="CP1105" t="str">
            <v>ERWINWON</v>
          </cell>
          <cell r="CT1105" t="b">
            <v>0</v>
          </cell>
          <cell r="CV1105" t="b">
            <v>1</v>
          </cell>
          <cell r="CX1105" t="b">
            <v>1</v>
          </cell>
          <cell r="CZ1105" t="b">
            <v>1</v>
          </cell>
          <cell r="DB1105" t="b">
            <v>0</v>
          </cell>
          <cell r="DD1105" t="b">
            <v>0</v>
          </cell>
          <cell r="DF1105" t="b">
            <v>0</v>
          </cell>
          <cell r="DH1105" t="b">
            <v>0</v>
          </cell>
          <cell r="DJ1105" t="b">
            <v>0</v>
          </cell>
          <cell r="DL1105" t="b">
            <v>0</v>
          </cell>
          <cell r="DN1105" t="b">
            <v>0</v>
          </cell>
          <cell r="DP1105" t="b">
            <v>0</v>
          </cell>
          <cell r="DV1105">
            <v>0</v>
          </cell>
          <cell r="DX1105">
            <v>0</v>
          </cell>
          <cell r="DZ1105">
            <v>0</v>
          </cell>
          <cell r="EB1105">
            <v>0</v>
          </cell>
          <cell r="ED1105">
            <v>0</v>
          </cell>
          <cell r="EF1105">
            <v>0</v>
          </cell>
          <cell r="EJ1105">
            <v>0</v>
          </cell>
          <cell r="EL1105">
            <v>0</v>
          </cell>
          <cell r="EN1105">
            <v>0</v>
          </cell>
          <cell r="EP1105">
            <v>0</v>
          </cell>
          <cell r="ER1105">
            <v>0</v>
          </cell>
          <cell r="ET1105">
            <v>0</v>
          </cell>
          <cell r="EX1105">
            <v>0</v>
          </cell>
          <cell r="EZ1105">
            <v>0</v>
          </cell>
          <cell r="FD1105">
            <v>0</v>
          </cell>
          <cell r="FF1105">
            <v>0</v>
          </cell>
        </row>
        <row r="1106">
          <cell r="A1106" t="str">
            <v>NyLandvindDK-West-2008</v>
          </cell>
          <cell r="B1106" t="str">
            <v>DK-West</v>
          </cell>
          <cell r="G1106">
            <v>23.027000000000001</v>
          </cell>
          <cell r="H1106">
            <v>0</v>
          </cell>
          <cell r="N1106">
            <v>71.027853750618391</v>
          </cell>
          <cell r="AK1106">
            <v>23.027000000000001</v>
          </cell>
          <cell r="AL1106">
            <v>0</v>
          </cell>
          <cell r="AN1106">
            <v>0</v>
          </cell>
          <cell r="AO1106">
            <v>3.6025741500000001</v>
          </cell>
          <cell r="AP1106">
            <v>1200.85805</v>
          </cell>
          <cell r="AQ1106">
            <v>0</v>
          </cell>
          <cell r="BG1106" t="b">
            <v>1</v>
          </cell>
          <cell r="BO1106" t="b">
            <v>1</v>
          </cell>
          <cell r="CA1106" t="b">
            <v>1</v>
          </cell>
          <cell r="CB1106" t="b">
            <v>0</v>
          </cell>
          <cell r="CD1106" t="b">
            <v>0</v>
          </cell>
          <cell r="CE1106" t="b">
            <v>0</v>
          </cell>
          <cell r="CG1106" t="b">
            <v>0</v>
          </cell>
          <cell r="CH1106" t="b">
            <v>0</v>
          </cell>
          <cell r="CP1106" t="str">
            <v>ERWINWON</v>
          </cell>
          <cell r="CT1106" t="b">
            <v>0</v>
          </cell>
          <cell r="CV1106" t="b">
            <v>0</v>
          </cell>
          <cell r="CX1106" t="b">
            <v>0</v>
          </cell>
          <cell r="CZ1106" t="b">
            <v>0</v>
          </cell>
          <cell r="DB1106" t="b">
            <v>0</v>
          </cell>
          <cell r="DD1106" t="b">
            <v>0</v>
          </cell>
          <cell r="DF1106" t="b">
            <v>0</v>
          </cell>
          <cell r="DH1106" t="b">
            <v>0</v>
          </cell>
          <cell r="DJ1106" t="b">
            <v>0</v>
          </cell>
          <cell r="DL1106" t="b">
            <v>0</v>
          </cell>
          <cell r="DN1106" t="b">
            <v>0</v>
          </cell>
          <cell r="DP1106" t="b">
            <v>0</v>
          </cell>
          <cell r="DV1106">
            <v>23.027000000000001</v>
          </cell>
          <cell r="DX1106">
            <v>23.027000000000001</v>
          </cell>
          <cell r="DZ1106">
            <v>23.027000000000001</v>
          </cell>
          <cell r="EB1106">
            <v>0</v>
          </cell>
          <cell r="ED1106">
            <v>0</v>
          </cell>
          <cell r="EF1106">
            <v>0</v>
          </cell>
          <cell r="EJ1106">
            <v>0</v>
          </cell>
          <cell r="EL1106">
            <v>0</v>
          </cell>
          <cell r="EN1106">
            <v>0</v>
          </cell>
          <cell r="EP1106">
            <v>0</v>
          </cell>
          <cell r="ER1106">
            <v>0</v>
          </cell>
          <cell r="ET1106">
            <v>0</v>
          </cell>
          <cell r="EX1106">
            <v>0</v>
          </cell>
          <cell r="EZ1106">
            <v>0</v>
          </cell>
          <cell r="FD1106">
            <v>0</v>
          </cell>
          <cell r="FF1106">
            <v>0</v>
          </cell>
        </row>
        <row r="1107">
          <cell r="A1107" t="str">
            <v>NyLandvindDK-West-2008</v>
          </cell>
          <cell r="B1107" t="str">
            <v>DK-West</v>
          </cell>
          <cell r="G1107">
            <v>23.027000000000001</v>
          </cell>
          <cell r="H1107">
            <v>0</v>
          </cell>
          <cell r="N1107">
            <v>71.027853750618391</v>
          </cell>
          <cell r="AK1107">
            <v>23.027000000000001</v>
          </cell>
          <cell r="AL1107">
            <v>0</v>
          </cell>
          <cell r="AN1107">
            <v>0</v>
          </cell>
          <cell r="AO1107">
            <v>3.6025741500000001</v>
          </cell>
          <cell r="AP1107">
            <v>1200.85805</v>
          </cell>
          <cell r="AQ1107">
            <v>0</v>
          </cell>
          <cell r="BG1107" t="b">
            <v>1</v>
          </cell>
          <cell r="BO1107" t="b">
            <v>0</v>
          </cell>
          <cell r="CA1107" t="b">
            <v>0</v>
          </cell>
          <cell r="CB1107" t="b">
            <v>0</v>
          </cell>
          <cell r="CD1107" t="b">
            <v>0</v>
          </cell>
          <cell r="CE1107" t="b">
            <v>0</v>
          </cell>
          <cell r="CG1107" t="b">
            <v>1</v>
          </cell>
          <cell r="CH1107" t="b">
            <v>0</v>
          </cell>
          <cell r="CP1107" t="str">
            <v>ERWINWON</v>
          </cell>
          <cell r="CT1107" t="b">
            <v>1</v>
          </cell>
          <cell r="CV1107" t="b">
            <v>1</v>
          </cell>
          <cell r="CX1107" t="b">
            <v>1</v>
          </cell>
          <cell r="CZ1107" t="b">
            <v>0</v>
          </cell>
          <cell r="DB1107" t="b">
            <v>0</v>
          </cell>
          <cell r="DD1107" t="b">
            <v>0</v>
          </cell>
          <cell r="DF1107" t="b">
            <v>0</v>
          </cell>
          <cell r="DH1107" t="b">
            <v>0</v>
          </cell>
          <cell r="DJ1107" t="b">
            <v>0</v>
          </cell>
          <cell r="DL1107" t="b">
            <v>0</v>
          </cell>
          <cell r="DN1107" t="b">
            <v>0</v>
          </cell>
          <cell r="DP1107" t="b">
            <v>0</v>
          </cell>
          <cell r="DV1107">
            <v>0</v>
          </cell>
          <cell r="DX1107">
            <v>0</v>
          </cell>
          <cell r="DZ1107">
            <v>0</v>
          </cell>
          <cell r="EB1107">
            <v>0</v>
          </cell>
          <cell r="ED1107">
            <v>0</v>
          </cell>
          <cell r="EF1107">
            <v>0</v>
          </cell>
          <cell r="EJ1107">
            <v>0</v>
          </cell>
          <cell r="EL1107">
            <v>0</v>
          </cell>
          <cell r="EN1107">
            <v>0</v>
          </cell>
          <cell r="EP1107">
            <v>0</v>
          </cell>
          <cell r="ER1107">
            <v>0</v>
          </cell>
          <cell r="ET1107">
            <v>0</v>
          </cell>
          <cell r="EX1107">
            <v>0</v>
          </cell>
          <cell r="EZ1107">
            <v>0</v>
          </cell>
          <cell r="FD1107">
            <v>23.027000000000001</v>
          </cell>
          <cell r="FF1107">
            <v>0</v>
          </cell>
        </row>
        <row r="1108">
          <cell r="A1108" t="str">
            <v>NyLandvindDK-West-2009</v>
          </cell>
          <cell r="B1108" t="str">
            <v>DK-West</v>
          </cell>
          <cell r="G1108">
            <v>36.837999999999994</v>
          </cell>
          <cell r="H1108">
            <v>0</v>
          </cell>
          <cell r="N1108">
            <v>113.62852635885177</v>
          </cell>
          <cell r="AK1108">
            <v>36.837999999999994</v>
          </cell>
          <cell r="AL1108">
            <v>0</v>
          </cell>
          <cell r="AN1108">
            <v>0</v>
          </cell>
          <cell r="AO1108">
            <v>5.7633050999999993</v>
          </cell>
          <cell r="AP1108">
            <v>1921.1016999999997</v>
          </cell>
          <cell r="AQ1108">
            <v>0</v>
          </cell>
          <cell r="BG1108" t="b">
            <v>1</v>
          </cell>
          <cell r="BO1108" t="b">
            <v>1</v>
          </cell>
          <cell r="CA1108" t="b">
            <v>1</v>
          </cell>
          <cell r="CB1108" t="b">
            <v>0</v>
          </cell>
          <cell r="CD1108" t="b">
            <v>0</v>
          </cell>
          <cell r="CE1108" t="b">
            <v>0</v>
          </cell>
          <cell r="CG1108" t="b">
            <v>0</v>
          </cell>
          <cell r="CH1108" t="b">
            <v>0</v>
          </cell>
          <cell r="CP1108" t="str">
            <v>ERWINWON</v>
          </cell>
          <cell r="CT1108" t="b">
            <v>1</v>
          </cell>
          <cell r="CV1108" t="b">
            <v>0</v>
          </cell>
          <cell r="CX1108" t="b">
            <v>0</v>
          </cell>
          <cell r="CZ1108" t="b">
            <v>0</v>
          </cell>
          <cell r="DB1108" t="b">
            <v>0</v>
          </cell>
          <cell r="DD1108" t="b">
            <v>0</v>
          </cell>
          <cell r="DF1108" t="b">
            <v>0</v>
          </cell>
          <cell r="DH1108" t="b">
            <v>0</v>
          </cell>
          <cell r="DJ1108" t="b">
            <v>0</v>
          </cell>
          <cell r="DL1108" t="b">
            <v>0</v>
          </cell>
          <cell r="DN1108" t="b">
            <v>0</v>
          </cell>
          <cell r="DP1108" t="b">
            <v>0</v>
          </cell>
          <cell r="DV1108">
            <v>36.837999999999994</v>
          </cell>
          <cell r="DX1108">
            <v>36.837999999999994</v>
          </cell>
          <cell r="DZ1108">
            <v>36.837999999999994</v>
          </cell>
          <cell r="EB1108">
            <v>0</v>
          </cell>
          <cell r="ED1108">
            <v>0</v>
          </cell>
          <cell r="EF1108">
            <v>0</v>
          </cell>
          <cell r="EJ1108">
            <v>0</v>
          </cell>
          <cell r="EL1108">
            <v>0</v>
          </cell>
          <cell r="EN1108">
            <v>0</v>
          </cell>
          <cell r="EP1108">
            <v>0</v>
          </cell>
          <cell r="ER1108">
            <v>0</v>
          </cell>
          <cell r="ET1108">
            <v>0</v>
          </cell>
          <cell r="EX1108">
            <v>0</v>
          </cell>
          <cell r="EZ1108">
            <v>0</v>
          </cell>
          <cell r="FD1108">
            <v>0</v>
          </cell>
          <cell r="FF1108">
            <v>0</v>
          </cell>
        </row>
        <row r="1109">
          <cell r="A1109" t="str">
            <v>NyLandvindDK-West-2009</v>
          </cell>
          <cell r="B1109" t="str">
            <v>DK-West</v>
          </cell>
          <cell r="G1109">
            <v>36.837999999999994</v>
          </cell>
          <cell r="H1109">
            <v>0</v>
          </cell>
          <cell r="N1109">
            <v>113.62852635885177</v>
          </cell>
          <cell r="AK1109">
            <v>36.837999999999994</v>
          </cell>
          <cell r="AL1109">
            <v>0</v>
          </cell>
          <cell r="AN1109">
            <v>0</v>
          </cell>
          <cell r="AO1109">
            <v>5.7633050999999993</v>
          </cell>
          <cell r="AP1109">
            <v>1921.1016999999997</v>
          </cell>
          <cell r="AQ1109">
            <v>0</v>
          </cell>
          <cell r="BG1109" t="b">
            <v>1</v>
          </cell>
          <cell r="BO1109" t="b">
            <v>0</v>
          </cell>
          <cell r="CA1109" t="b">
            <v>0</v>
          </cell>
          <cell r="CB1109" t="b">
            <v>0</v>
          </cell>
          <cell r="CD1109" t="b">
            <v>0</v>
          </cell>
          <cell r="CE1109" t="b">
            <v>0</v>
          </cell>
          <cell r="CG1109" t="b">
            <v>1</v>
          </cell>
          <cell r="CH1109" t="b">
            <v>0</v>
          </cell>
          <cell r="CP1109" t="str">
            <v>ERWINWON</v>
          </cell>
          <cell r="CT1109" t="b">
            <v>0</v>
          </cell>
          <cell r="CV1109" t="b">
            <v>1</v>
          </cell>
          <cell r="CX1109" t="b">
            <v>1</v>
          </cell>
          <cell r="CZ1109" t="b">
            <v>0</v>
          </cell>
          <cell r="DB1109" t="b">
            <v>0</v>
          </cell>
          <cell r="DD1109" t="b">
            <v>0</v>
          </cell>
          <cell r="DF1109" t="b">
            <v>0</v>
          </cell>
          <cell r="DH1109" t="b">
            <v>0</v>
          </cell>
          <cell r="DJ1109" t="b">
            <v>0</v>
          </cell>
          <cell r="DL1109" t="b">
            <v>0</v>
          </cell>
          <cell r="DN1109" t="b">
            <v>0</v>
          </cell>
          <cell r="DP1109" t="b">
            <v>0</v>
          </cell>
          <cell r="DV1109">
            <v>0</v>
          </cell>
          <cell r="DX1109">
            <v>0</v>
          </cell>
          <cell r="DZ1109">
            <v>0</v>
          </cell>
          <cell r="EB1109">
            <v>0</v>
          </cell>
          <cell r="ED1109">
            <v>0</v>
          </cell>
          <cell r="EF1109">
            <v>0</v>
          </cell>
          <cell r="EJ1109">
            <v>0</v>
          </cell>
          <cell r="EL1109">
            <v>0</v>
          </cell>
          <cell r="EN1109">
            <v>0</v>
          </cell>
          <cell r="EP1109">
            <v>0</v>
          </cell>
          <cell r="ER1109">
            <v>0</v>
          </cell>
          <cell r="ET1109">
            <v>0</v>
          </cell>
          <cell r="EX1109">
            <v>0</v>
          </cell>
          <cell r="EZ1109">
            <v>0</v>
          </cell>
          <cell r="FD1109">
            <v>36.837999999999994</v>
          </cell>
          <cell r="FF1109">
            <v>0</v>
          </cell>
        </row>
        <row r="1110">
          <cell r="A1110" t="str">
            <v>NyLandvindDK-West-2010</v>
          </cell>
          <cell r="B1110" t="str">
            <v>DK-West</v>
          </cell>
          <cell r="G1110">
            <v>58.083999999999989</v>
          </cell>
          <cell r="H1110">
            <v>0</v>
          </cell>
          <cell r="N1110">
            <v>179.16280267733171</v>
          </cell>
          <cell r="AK1110">
            <v>58.083999999999989</v>
          </cell>
          <cell r="AL1110">
            <v>0</v>
          </cell>
          <cell r="AN1110">
            <v>0</v>
          </cell>
          <cell r="AO1110">
            <v>9.0872417999999993</v>
          </cell>
          <cell r="AP1110">
            <v>3029.0805999999993</v>
          </cell>
          <cell r="AQ1110">
            <v>0</v>
          </cell>
          <cell r="BG1110" t="b">
            <v>1</v>
          </cell>
          <cell r="BO1110" t="b">
            <v>1</v>
          </cell>
          <cell r="CA1110" t="b">
            <v>1</v>
          </cell>
          <cell r="CB1110" t="b">
            <v>0</v>
          </cell>
          <cell r="CD1110" t="b">
            <v>0</v>
          </cell>
          <cell r="CE1110" t="b">
            <v>0</v>
          </cell>
          <cell r="CG1110" t="b">
            <v>0</v>
          </cell>
          <cell r="CH1110" t="b">
            <v>0</v>
          </cell>
          <cell r="CP1110" t="str">
            <v>ERWINWON</v>
          </cell>
          <cell r="CT1110" t="b">
            <v>1</v>
          </cell>
          <cell r="CV1110" t="b">
            <v>0</v>
          </cell>
          <cell r="CX1110" t="b">
            <v>0</v>
          </cell>
          <cell r="CZ1110" t="b">
            <v>0</v>
          </cell>
          <cell r="DB1110" t="b">
            <v>0</v>
          </cell>
          <cell r="DD1110" t="b">
            <v>0</v>
          </cell>
          <cell r="DF1110" t="b">
            <v>0</v>
          </cell>
          <cell r="DH1110" t="b">
            <v>0</v>
          </cell>
          <cell r="DJ1110" t="b">
            <v>0</v>
          </cell>
          <cell r="DL1110" t="b">
            <v>0</v>
          </cell>
          <cell r="DN1110" t="b">
            <v>0</v>
          </cell>
          <cell r="DP1110" t="b">
            <v>0</v>
          </cell>
          <cell r="DV1110">
            <v>58.083999999999989</v>
          </cell>
          <cell r="DX1110">
            <v>58.083999999999989</v>
          </cell>
          <cell r="DZ1110">
            <v>58.083999999999989</v>
          </cell>
          <cell r="EB1110">
            <v>58.083999999999989</v>
          </cell>
          <cell r="ED1110">
            <v>0</v>
          </cell>
          <cell r="EF1110">
            <v>0</v>
          </cell>
          <cell r="EJ1110">
            <v>0</v>
          </cell>
          <cell r="EL1110">
            <v>0</v>
          </cell>
          <cell r="EN1110">
            <v>0</v>
          </cell>
          <cell r="EP1110">
            <v>0</v>
          </cell>
          <cell r="ER1110">
            <v>0</v>
          </cell>
          <cell r="ET1110">
            <v>0</v>
          </cell>
          <cell r="EX1110">
            <v>0</v>
          </cell>
          <cell r="EZ1110">
            <v>0</v>
          </cell>
          <cell r="FD1110">
            <v>0</v>
          </cell>
          <cell r="FF1110">
            <v>0</v>
          </cell>
        </row>
        <row r="1111">
          <cell r="A1111" t="str">
            <v>NyLandvindDK-West-2010</v>
          </cell>
          <cell r="B1111" t="str">
            <v>DK-West</v>
          </cell>
          <cell r="G1111">
            <v>58.083999999999989</v>
          </cell>
          <cell r="H1111">
            <v>0</v>
          </cell>
          <cell r="N1111">
            <v>179.16280267733171</v>
          </cell>
          <cell r="AK1111">
            <v>58.083999999999989</v>
          </cell>
          <cell r="AL1111">
            <v>0</v>
          </cell>
          <cell r="AN1111">
            <v>0</v>
          </cell>
          <cell r="AO1111">
            <v>9.0872417999999993</v>
          </cell>
          <cell r="AP1111">
            <v>3029.0805999999993</v>
          </cell>
          <cell r="AQ1111">
            <v>0</v>
          </cell>
          <cell r="BG1111" t="b">
            <v>1</v>
          </cell>
          <cell r="BO1111" t="b">
            <v>0</v>
          </cell>
          <cell r="CA1111" t="b">
            <v>0</v>
          </cell>
          <cell r="CB1111" t="b">
            <v>0</v>
          </cell>
          <cell r="CD1111" t="b">
            <v>0</v>
          </cell>
          <cell r="CE1111" t="b">
            <v>0</v>
          </cell>
          <cell r="CG1111" t="b">
            <v>1</v>
          </cell>
          <cell r="CH1111" t="b">
            <v>0</v>
          </cell>
          <cell r="CP1111" t="str">
            <v>ERWINWON</v>
          </cell>
          <cell r="CT1111" t="b">
            <v>0</v>
          </cell>
          <cell r="CV1111" t="b">
            <v>1</v>
          </cell>
          <cell r="CX1111" t="b">
            <v>1</v>
          </cell>
          <cell r="CZ1111" t="b">
            <v>1</v>
          </cell>
          <cell r="DB1111" t="b">
            <v>0</v>
          </cell>
          <cell r="DD1111" t="b">
            <v>0</v>
          </cell>
          <cell r="DF1111" t="b">
            <v>0</v>
          </cell>
          <cell r="DH1111" t="b">
            <v>0</v>
          </cell>
          <cell r="DJ1111" t="b">
            <v>0</v>
          </cell>
          <cell r="DL1111" t="b">
            <v>0</v>
          </cell>
          <cell r="DN1111" t="b">
            <v>0</v>
          </cell>
          <cell r="DP1111" t="b">
            <v>0</v>
          </cell>
          <cell r="DV1111">
            <v>0</v>
          </cell>
          <cell r="DX1111">
            <v>0</v>
          </cell>
          <cell r="DZ1111">
            <v>0</v>
          </cell>
          <cell r="EB1111">
            <v>0</v>
          </cell>
          <cell r="ED1111">
            <v>0</v>
          </cell>
          <cell r="EF1111">
            <v>0</v>
          </cell>
          <cell r="EJ1111">
            <v>0</v>
          </cell>
          <cell r="EL1111">
            <v>0</v>
          </cell>
          <cell r="EN1111">
            <v>0</v>
          </cell>
          <cell r="EP1111">
            <v>0</v>
          </cell>
          <cell r="ER1111">
            <v>0</v>
          </cell>
          <cell r="ET1111">
            <v>0</v>
          </cell>
          <cell r="EX1111">
            <v>0</v>
          </cell>
          <cell r="EZ1111">
            <v>0</v>
          </cell>
          <cell r="FD1111">
            <v>58.083999999999989</v>
          </cell>
          <cell r="FF1111">
            <v>0</v>
          </cell>
        </row>
        <row r="1112">
          <cell r="A1112" t="str">
            <v>NyLandvindDK-West-2011</v>
          </cell>
          <cell r="B1112" t="str">
            <v>DK-West</v>
          </cell>
          <cell r="G1112">
            <v>124.19</v>
          </cell>
          <cell r="H1112">
            <v>0</v>
          </cell>
          <cell r="N1112">
            <v>383.06983789852336</v>
          </cell>
          <cell r="AK1112">
            <v>124.19</v>
          </cell>
          <cell r="AL1112">
            <v>0</v>
          </cell>
          <cell r="AN1112">
            <v>0</v>
          </cell>
          <cell r="AO1112">
            <v>19.4295255</v>
          </cell>
          <cell r="AP1112">
            <v>6476.5084999999999</v>
          </cell>
          <cell r="AQ1112">
            <v>0</v>
          </cell>
          <cell r="BG1112" t="b">
            <v>1</v>
          </cell>
          <cell r="BO1112" t="b">
            <v>0</v>
          </cell>
          <cell r="CA1112" t="b">
            <v>0</v>
          </cell>
          <cell r="CB1112" t="b">
            <v>0</v>
          </cell>
          <cell r="CD1112" t="b">
            <v>1</v>
          </cell>
          <cell r="CE1112" t="b">
            <v>0</v>
          </cell>
          <cell r="CG1112" t="b">
            <v>0</v>
          </cell>
          <cell r="CH1112" t="b">
            <v>0</v>
          </cell>
          <cell r="CP1112" t="str">
            <v>ERWINWON</v>
          </cell>
          <cell r="CT1112" t="b">
            <v>1</v>
          </cell>
          <cell r="CV1112" t="b">
            <v>0</v>
          </cell>
          <cell r="CX1112" t="b">
            <v>0</v>
          </cell>
          <cell r="CZ1112" t="b">
            <v>0</v>
          </cell>
          <cell r="DB1112" t="b">
            <v>0</v>
          </cell>
          <cell r="DD1112" t="b">
            <v>0</v>
          </cell>
          <cell r="DF1112" t="b">
            <v>0</v>
          </cell>
          <cell r="DH1112" t="b">
            <v>0</v>
          </cell>
          <cell r="DJ1112" t="b">
            <v>0</v>
          </cell>
          <cell r="DL1112" t="b">
            <v>0</v>
          </cell>
          <cell r="DN1112" t="b">
            <v>0</v>
          </cell>
          <cell r="DP1112" t="b">
            <v>0</v>
          </cell>
          <cell r="DV1112">
            <v>0</v>
          </cell>
          <cell r="DX1112">
            <v>0</v>
          </cell>
          <cell r="DZ1112">
            <v>0</v>
          </cell>
          <cell r="EB1112">
            <v>0</v>
          </cell>
          <cell r="ED1112">
            <v>0</v>
          </cell>
          <cell r="EF1112">
            <v>0</v>
          </cell>
          <cell r="EJ1112">
            <v>0</v>
          </cell>
          <cell r="EL1112">
            <v>0</v>
          </cell>
          <cell r="EN1112">
            <v>0</v>
          </cell>
          <cell r="EP1112">
            <v>0</v>
          </cell>
          <cell r="ER1112">
            <v>0</v>
          </cell>
          <cell r="ET1112">
            <v>0</v>
          </cell>
          <cell r="EX1112">
            <v>124.19</v>
          </cell>
          <cell r="EZ1112">
            <v>0</v>
          </cell>
          <cell r="FD1112">
            <v>0</v>
          </cell>
          <cell r="FF1112">
            <v>0</v>
          </cell>
        </row>
        <row r="1113">
          <cell r="A1113" t="str">
            <v>NyLandvindDK-West-2011</v>
          </cell>
          <cell r="B1113" t="str">
            <v>DK-West</v>
          </cell>
          <cell r="G1113">
            <v>124.19</v>
          </cell>
          <cell r="H1113">
            <v>0</v>
          </cell>
          <cell r="N1113">
            <v>383.06983789852336</v>
          </cell>
          <cell r="AK1113">
            <v>124.19</v>
          </cell>
          <cell r="AL1113">
            <v>0</v>
          </cell>
          <cell r="AN1113">
            <v>0</v>
          </cell>
          <cell r="AO1113">
            <v>19.4295255</v>
          </cell>
          <cell r="AP1113">
            <v>6476.5084999999999</v>
          </cell>
          <cell r="AQ1113">
            <v>0</v>
          </cell>
          <cell r="BG1113" t="b">
            <v>1</v>
          </cell>
          <cell r="BO1113" t="b">
            <v>0</v>
          </cell>
          <cell r="CA1113" t="b">
            <v>0</v>
          </cell>
          <cell r="CB1113" t="b">
            <v>0</v>
          </cell>
          <cell r="CD1113" t="b">
            <v>0</v>
          </cell>
          <cell r="CE1113" t="b">
            <v>0</v>
          </cell>
          <cell r="CG1113" t="b">
            <v>0</v>
          </cell>
          <cell r="CH1113" t="b">
            <v>0</v>
          </cell>
          <cell r="CP1113" t="str">
            <v>ERWINWON</v>
          </cell>
          <cell r="CT1113" t="b">
            <v>0</v>
          </cell>
          <cell r="CV1113" t="b">
            <v>1</v>
          </cell>
          <cell r="CX1113" t="b">
            <v>1</v>
          </cell>
          <cell r="CZ1113" t="b">
            <v>1</v>
          </cell>
          <cell r="DB1113" t="b">
            <v>0</v>
          </cell>
          <cell r="DD1113" t="b">
            <v>0</v>
          </cell>
          <cell r="DF1113" t="b">
            <v>0</v>
          </cell>
          <cell r="DH1113" t="b">
            <v>0</v>
          </cell>
          <cell r="DJ1113" t="b">
            <v>0</v>
          </cell>
          <cell r="DL1113" t="b">
            <v>0</v>
          </cell>
          <cell r="DN1113" t="b">
            <v>0</v>
          </cell>
          <cell r="DP1113" t="b">
            <v>0</v>
          </cell>
          <cell r="DV1113">
            <v>0</v>
          </cell>
          <cell r="DX1113">
            <v>0</v>
          </cell>
          <cell r="DZ1113">
            <v>0</v>
          </cell>
          <cell r="EB1113">
            <v>0</v>
          </cell>
          <cell r="ED1113">
            <v>0</v>
          </cell>
          <cell r="EF1113">
            <v>0</v>
          </cell>
          <cell r="EJ1113">
            <v>0</v>
          </cell>
          <cell r="EL1113">
            <v>0</v>
          </cell>
          <cell r="EN1113">
            <v>0</v>
          </cell>
          <cell r="EP1113">
            <v>0</v>
          </cell>
          <cell r="ER1113">
            <v>0</v>
          </cell>
          <cell r="ET1113">
            <v>0</v>
          </cell>
          <cell r="EX1113">
            <v>0</v>
          </cell>
          <cell r="EZ1113">
            <v>0</v>
          </cell>
          <cell r="FD1113">
            <v>0</v>
          </cell>
          <cell r="FF1113">
            <v>0</v>
          </cell>
        </row>
        <row r="1114">
          <cell r="A1114" t="str">
            <v>NyLandvindDK-West-2012</v>
          </cell>
          <cell r="B1114" t="str">
            <v>DK-West</v>
          </cell>
          <cell r="G1114">
            <v>120</v>
          </cell>
          <cell r="H1114">
            <v>0</v>
          </cell>
          <cell r="N1114">
            <v>370.14558779147114</v>
          </cell>
          <cell r="AK1114">
            <v>120</v>
          </cell>
          <cell r="AL1114">
            <v>0</v>
          </cell>
          <cell r="AN1114">
            <v>0</v>
          </cell>
          <cell r="AO1114">
            <v>18.774000000000001</v>
          </cell>
          <cell r="AP1114">
            <v>6258</v>
          </cell>
          <cell r="AQ1114">
            <v>0</v>
          </cell>
          <cell r="BG1114" t="b">
            <v>1</v>
          </cell>
          <cell r="BO1114" t="b">
            <v>0</v>
          </cell>
          <cell r="CA1114" t="b">
            <v>0</v>
          </cell>
          <cell r="CB1114" t="b">
            <v>0</v>
          </cell>
          <cell r="CD1114" t="b">
            <v>1</v>
          </cell>
          <cell r="CE1114" t="b">
            <v>0</v>
          </cell>
          <cell r="CG1114" t="b">
            <v>0</v>
          </cell>
          <cell r="CH1114" t="b">
            <v>0</v>
          </cell>
          <cell r="CP1114" t="str">
            <v>ERWINWON</v>
          </cell>
          <cell r="CT1114" t="b">
            <v>1</v>
          </cell>
          <cell r="CV1114" t="b">
            <v>0</v>
          </cell>
          <cell r="CX1114" t="b">
            <v>0</v>
          </cell>
          <cell r="CZ1114" t="b">
            <v>0</v>
          </cell>
          <cell r="DB1114" t="b">
            <v>0</v>
          </cell>
          <cell r="DD1114" t="b">
            <v>0</v>
          </cell>
          <cell r="DF1114" t="b">
            <v>0</v>
          </cell>
          <cell r="DH1114" t="b">
            <v>0</v>
          </cell>
          <cell r="DJ1114" t="b">
            <v>0</v>
          </cell>
          <cell r="DL1114" t="b">
            <v>0</v>
          </cell>
          <cell r="DN1114" t="b">
            <v>0</v>
          </cell>
          <cell r="DP1114" t="b">
            <v>0</v>
          </cell>
          <cell r="DV1114">
            <v>0</v>
          </cell>
          <cell r="DX1114">
            <v>0</v>
          </cell>
          <cell r="DZ1114">
            <v>0</v>
          </cell>
          <cell r="EB1114">
            <v>0</v>
          </cell>
          <cell r="ED1114">
            <v>0</v>
          </cell>
          <cell r="EF1114">
            <v>0</v>
          </cell>
          <cell r="EJ1114">
            <v>0</v>
          </cell>
          <cell r="EL1114">
            <v>0</v>
          </cell>
          <cell r="EN1114">
            <v>0</v>
          </cell>
          <cell r="EP1114">
            <v>0</v>
          </cell>
          <cell r="ER1114">
            <v>0</v>
          </cell>
          <cell r="ET1114">
            <v>0</v>
          </cell>
          <cell r="EX1114">
            <v>120</v>
          </cell>
          <cell r="EZ1114">
            <v>0</v>
          </cell>
          <cell r="FD1114">
            <v>0</v>
          </cell>
          <cell r="FF1114">
            <v>0</v>
          </cell>
        </row>
        <row r="1115">
          <cell r="A1115" t="str">
            <v>NyLandvindDK-West-2012</v>
          </cell>
          <cell r="B1115" t="str">
            <v>DK-West</v>
          </cell>
          <cell r="G1115">
            <v>120</v>
          </cell>
          <cell r="H1115">
            <v>0</v>
          </cell>
          <cell r="N1115">
            <v>370.14558779147114</v>
          </cell>
          <cell r="AK1115">
            <v>120</v>
          </cell>
          <cell r="AL1115">
            <v>0</v>
          </cell>
          <cell r="AN1115">
            <v>0</v>
          </cell>
          <cell r="AO1115">
            <v>18.774000000000001</v>
          </cell>
          <cell r="AP1115">
            <v>6258</v>
          </cell>
          <cell r="AQ1115">
            <v>0</v>
          </cell>
          <cell r="BG1115" t="b">
            <v>1</v>
          </cell>
          <cell r="BO1115" t="b">
            <v>0</v>
          </cell>
          <cell r="CA1115" t="b">
            <v>0</v>
          </cell>
          <cell r="CB1115" t="b">
            <v>0</v>
          </cell>
          <cell r="CD1115" t="b">
            <v>0</v>
          </cell>
          <cell r="CE1115" t="b">
            <v>0</v>
          </cell>
          <cell r="CG1115" t="b">
            <v>0</v>
          </cell>
          <cell r="CH1115" t="b">
            <v>0</v>
          </cell>
          <cell r="CP1115" t="str">
            <v>ERWINWON</v>
          </cell>
          <cell r="CT1115" t="b">
            <v>0</v>
          </cell>
          <cell r="CV1115" t="b">
            <v>1</v>
          </cell>
          <cell r="CX1115" t="b">
            <v>1</v>
          </cell>
          <cell r="CZ1115" t="b">
            <v>1</v>
          </cell>
          <cell r="DB1115" t="b">
            <v>0</v>
          </cell>
          <cell r="DD1115" t="b">
            <v>0</v>
          </cell>
          <cell r="DF1115" t="b">
            <v>0</v>
          </cell>
          <cell r="DH1115" t="b">
            <v>0</v>
          </cell>
          <cell r="DJ1115" t="b">
            <v>0</v>
          </cell>
          <cell r="DL1115" t="b">
            <v>0</v>
          </cell>
          <cell r="DN1115" t="b">
            <v>0</v>
          </cell>
          <cell r="DP1115" t="b">
            <v>0</v>
          </cell>
          <cell r="DV1115">
            <v>0</v>
          </cell>
          <cell r="DX1115">
            <v>0</v>
          </cell>
          <cell r="DZ1115">
            <v>0</v>
          </cell>
          <cell r="EB1115">
            <v>0</v>
          </cell>
          <cell r="ED1115">
            <v>0</v>
          </cell>
          <cell r="EF1115">
            <v>0</v>
          </cell>
          <cell r="EJ1115">
            <v>0</v>
          </cell>
          <cell r="EL1115">
            <v>0</v>
          </cell>
          <cell r="EN1115">
            <v>0</v>
          </cell>
          <cell r="EP1115">
            <v>0</v>
          </cell>
          <cell r="ER1115">
            <v>0</v>
          </cell>
          <cell r="ET1115">
            <v>0</v>
          </cell>
          <cell r="EX1115">
            <v>0</v>
          </cell>
          <cell r="EZ1115">
            <v>0</v>
          </cell>
          <cell r="FD1115">
            <v>0</v>
          </cell>
          <cell r="FF1115">
            <v>0</v>
          </cell>
        </row>
        <row r="1116">
          <cell r="A1116" t="str">
            <v>NyLandvindDK-West-2013</v>
          </cell>
          <cell r="B1116" t="str">
            <v>DK-West</v>
          </cell>
          <cell r="G1116">
            <v>40</v>
          </cell>
          <cell r="H1116">
            <v>0</v>
          </cell>
          <cell r="N1116">
            <v>123.38186259715704</v>
          </cell>
          <cell r="AK1116">
            <v>40</v>
          </cell>
          <cell r="AL1116">
            <v>0</v>
          </cell>
          <cell r="AN1116">
            <v>0</v>
          </cell>
          <cell r="AO1116">
            <v>6.258</v>
          </cell>
          <cell r="AP1116">
            <v>2086</v>
          </cell>
          <cell r="AQ1116">
            <v>0</v>
          </cell>
          <cell r="BG1116" t="b">
            <v>1</v>
          </cell>
          <cell r="BO1116" t="b">
            <v>0</v>
          </cell>
          <cell r="CA1116" t="b">
            <v>0</v>
          </cell>
          <cell r="CB1116" t="b">
            <v>0</v>
          </cell>
          <cell r="CD1116" t="b">
            <v>1</v>
          </cell>
          <cell r="CE1116" t="b">
            <v>0</v>
          </cell>
          <cell r="CG1116" t="b">
            <v>0</v>
          </cell>
          <cell r="CH1116" t="b">
            <v>0</v>
          </cell>
          <cell r="CP1116" t="str">
            <v>ERWINWON</v>
          </cell>
          <cell r="CT1116" t="b">
            <v>1</v>
          </cell>
          <cell r="CV1116" t="b">
            <v>0</v>
          </cell>
          <cell r="CX1116" t="b">
            <v>0</v>
          </cell>
          <cell r="CZ1116" t="b">
            <v>0</v>
          </cell>
          <cell r="DB1116" t="b">
            <v>0</v>
          </cell>
          <cell r="DD1116" t="b">
            <v>0</v>
          </cell>
          <cell r="DF1116" t="b">
            <v>0</v>
          </cell>
          <cell r="DH1116" t="b">
            <v>0</v>
          </cell>
          <cell r="DJ1116" t="b">
            <v>0</v>
          </cell>
          <cell r="DL1116" t="b">
            <v>0</v>
          </cell>
          <cell r="DN1116" t="b">
            <v>0</v>
          </cell>
          <cell r="DP1116" t="b">
            <v>0</v>
          </cell>
          <cell r="DV1116">
            <v>0</v>
          </cell>
          <cell r="DX1116">
            <v>0</v>
          </cell>
          <cell r="DZ1116">
            <v>0</v>
          </cell>
          <cell r="EB1116">
            <v>0</v>
          </cell>
          <cell r="ED1116">
            <v>0</v>
          </cell>
          <cell r="EF1116">
            <v>0</v>
          </cell>
          <cell r="EJ1116">
            <v>0</v>
          </cell>
          <cell r="EL1116">
            <v>0</v>
          </cell>
          <cell r="EN1116">
            <v>0</v>
          </cell>
          <cell r="EP1116">
            <v>0</v>
          </cell>
          <cell r="ER1116">
            <v>0</v>
          </cell>
          <cell r="ET1116">
            <v>0</v>
          </cell>
          <cell r="EX1116">
            <v>40</v>
          </cell>
          <cell r="EZ1116">
            <v>0</v>
          </cell>
          <cell r="FD1116">
            <v>0</v>
          </cell>
          <cell r="FF1116">
            <v>0</v>
          </cell>
        </row>
        <row r="1117">
          <cell r="A1117" t="str">
            <v>NyLandvindDK-West-2013</v>
          </cell>
          <cell r="B1117" t="str">
            <v>DK-West</v>
          </cell>
          <cell r="G1117">
            <v>40</v>
          </cell>
          <cell r="H1117">
            <v>0</v>
          </cell>
          <cell r="N1117">
            <v>123.38186259715704</v>
          </cell>
          <cell r="AK1117">
            <v>40</v>
          </cell>
          <cell r="AL1117">
            <v>0</v>
          </cell>
          <cell r="AN1117">
            <v>0</v>
          </cell>
          <cell r="AO1117">
            <v>6.258</v>
          </cell>
          <cell r="AP1117">
            <v>2086</v>
          </cell>
          <cell r="AQ1117">
            <v>0</v>
          </cell>
          <cell r="BG1117" t="b">
            <v>1</v>
          </cell>
          <cell r="BO1117" t="b">
            <v>0</v>
          </cell>
          <cell r="CA1117" t="b">
            <v>0</v>
          </cell>
          <cell r="CB1117" t="b">
            <v>0</v>
          </cell>
          <cell r="CD1117" t="b">
            <v>0</v>
          </cell>
          <cell r="CE1117" t="b">
            <v>0</v>
          </cell>
          <cell r="CG1117" t="b">
            <v>0</v>
          </cell>
          <cell r="CH1117" t="b">
            <v>0</v>
          </cell>
          <cell r="CP1117" t="str">
            <v>ERWINWON</v>
          </cell>
          <cell r="CT1117" t="b">
            <v>0</v>
          </cell>
          <cell r="CV1117" t="b">
            <v>1</v>
          </cell>
          <cell r="CX1117" t="b">
            <v>1</v>
          </cell>
          <cell r="CZ1117" t="b">
            <v>1</v>
          </cell>
          <cell r="DB1117" t="b">
            <v>0</v>
          </cell>
          <cell r="DD1117" t="b">
            <v>0</v>
          </cell>
          <cell r="DF1117" t="b">
            <v>0</v>
          </cell>
          <cell r="DH1117" t="b">
            <v>0</v>
          </cell>
          <cell r="DJ1117" t="b">
            <v>0</v>
          </cell>
          <cell r="DL1117" t="b">
            <v>0</v>
          </cell>
          <cell r="DN1117" t="b">
            <v>0</v>
          </cell>
          <cell r="DP1117" t="b">
            <v>0</v>
          </cell>
          <cell r="DV1117">
            <v>0</v>
          </cell>
          <cell r="DX1117">
            <v>0</v>
          </cell>
          <cell r="DZ1117">
            <v>0</v>
          </cell>
          <cell r="EB1117">
            <v>0</v>
          </cell>
          <cell r="ED1117">
            <v>0</v>
          </cell>
          <cell r="EF1117">
            <v>0</v>
          </cell>
          <cell r="EJ1117">
            <v>0</v>
          </cell>
          <cell r="EL1117">
            <v>0</v>
          </cell>
          <cell r="EN1117">
            <v>0</v>
          </cell>
          <cell r="EP1117">
            <v>0</v>
          </cell>
          <cell r="ER1117">
            <v>0</v>
          </cell>
          <cell r="ET1117">
            <v>0</v>
          </cell>
          <cell r="EX1117">
            <v>0</v>
          </cell>
          <cell r="EZ1117">
            <v>0</v>
          </cell>
          <cell r="FD1117">
            <v>0</v>
          </cell>
          <cell r="FF1117">
            <v>0</v>
          </cell>
        </row>
        <row r="1118">
          <cell r="A1118" t="str">
            <v>NyLandvindDK-West-2014</v>
          </cell>
          <cell r="B1118" t="str">
            <v>DK-West</v>
          </cell>
          <cell r="G1118">
            <v>40</v>
          </cell>
          <cell r="H1118">
            <v>0</v>
          </cell>
          <cell r="N1118">
            <v>123.38186259715704</v>
          </cell>
          <cell r="AK1118">
            <v>40</v>
          </cell>
          <cell r="AL1118">
            <v>0</v>
          </cell>
          <cell r="AN1118">
            <v>0</v>
          </cell>
          <cell r="AO1118">
            <v>6.258</v>
          </cell>
          <cell r="AP1118">
            <v>2086</v>
          </cell>
          <cell r="AQ1118">
            <v>0</v>
          </cell>
          <cell r="BG1118" t="b">
            <v>1</v>
          </cell>
          <cell r="BO1118" t="b">
            <v>0</v>
          </cell>
          <cell r="CA1118" t="b">
            <v>0</v>
          </cell>
          <cell r="CB1118" t="b">
            <v>0</v>
          </cell>
          <cell r="CD1118" t="b">
            <v>0</v>
          </cell>
          <cell r="CE1118" t="b">
            <v>0</v>
          </cell>
          <cell r="CG1118" t="b">
            <v>1</v>
          </cell>
          <cell r="CH1118" t="b">
            <v>0</v>
          </cell>
          <cell r="CP1118" t="str">
            <v>ERWINWON</v>
          </cell>
          <cell r="CT1118" t="b">
            <v>1</v>
          </cell>
          <cell r="CV1118" t="b">
            <v>1</v>
          </cell>
          <cell r="CX1118" t="b">
            <v>0</v>
          </cell>
          <cell r="CZ1118" t="b">
            <v>0</v>
          </cell>
          <cell r="DB1118" t="b">
            <v>0</v>
          </cell>
          <cell r="DD1118" t="b">
            <v>0</v>
          </cell>
          <cell r="DF1118" t="b">
            <v>0</v>
          </cell>
          <cell r="DH1118" t="b">
            <v>0</v>
          </cell>
          <cell r="DJ1118" t="b">
            <v>0</v>
          </cell>
          <cell r="DL1118" t="b">
            <v>0</v>
          </cell>
          <cell r="DN1118" t="b">
            <v>0</v>
          </cell>
          <cell r="DP1118" t="b">
            <v>0</v>
          </cell>
          <cell r="DV1118">
            <v>0</v>
          </cell>
          <cell r="DX1118">
            <v>0</v>
          </cell>
          <cell r="DZ1118">
            <v>0</v>
          </cell>
          <cell r="EB1118">
            <v>0</v>
          </cell>
          <cell r="ED1118">
            <v>0</v>
          </cell>
          <cell r="EF1118">
            <v>0</v>
          </cell>
          <cell r="EJ1118">
            <v>0</v>
          </cell>
          <cell r="EL1118">
            <v>0</v>
          </cell>
          <cell r="EN1118">
            <v>0</v>
          </cell>
          <cell r="EP1118">
            <v>0</v>
          </cell>
          <cell r="ER1118">
            <v>0</v>
          </cell>
          <cell r="ET1118">
            <v>0</v>
          </cell>
          <cell r="EX1118">
            <v>0</v>
          </cell>
          <cell r="EZ1118">
            <v>0</v>
          </cell>
          <cell r="FD1118">
            <v>40</v>
          </cell>
          <cell r="FF1118">
            <v>0</v>
          </cell>
        </row>
        <row r="1119">
          <cell r="A1119" t="str">
            <v>NyLandvindDK-West-2014</v>
          </cell>
          <cell r="B1119" t="str">
            <v>DK-West</v>
          </cell>
          <cell r="G1119">
            <v>40</v>
          </cell>
          <cell r="H1119">
            <v>0</v>
          </cell>
          <cell r="N1119">
            <v>123.38186259715704</v>
          </cell>
          <cell r="AK1119">
            <v>40</v>
          </cell>
          <cell r="AL1119">
            <v>0</v>
          </cell>
          <cell r="AN1119">
            <v>0</v>
          </cell>
          <cell r="AO1119">
            <v>6.258</v>
          </cell>
          <cell r="AP1119">
            <v>2086</v>
          </cell>
          <cell r="AQ1119">
            <v>0</v>
          </cell>
          <cell r="BG1119" t="b">
            <v>1</v>
          </cell>
          <cell r="BO1119" t="b">
            <v>0</v>
          </cell>
          <cell r="CA1119" t="b">
            <v>0</v>
          </cell>
          <cell r="CB1119" t="b">
            <v>0</v>
          </cell>
          <cell r="CD1119" t="b">
            <v>0</v>
          </cell>
          <cell r="CE1119" t="b">
            <v>0</v>
          </cell>
          <cell r="CG1119" t="b">
            <v>0</v>
          </cell>
          <cell r="CH1119" t="b">
            <v>0</v>
          </cell>
          <cell r="CP1119" t="str">
            <v>ERWINWON</v>
          </cell>
          <cell r="CT1119" t="b">
            <v>0</v>
          </cell>
          <cell r="CV1119" t="b">
            <v>0</v>
          </cell>
          <cell r="CX1119" t="b">
            <v>1</v>
          </cell>
          <cell r="CZ1119" t="b">
            <v>1</v>
          </cell>
          <cell r="DB1119" t="b">
            <v>0</v>
          </cell>
          <cell r="DD1119" t="b">
            <v>0</v>
          </cell>
          <cell r="DF1119" t="b">
            <v>0</v>
          </cell>
          <cell r="DH1119" t="b">
            <v>0</v>
          </cell>
          <cell r="DJ1119" t="b">
            <v>0</v>
          </cell>
          <cell r="DL1119" t="b">
            <v>0</v>
          </cell>
          <cell r="DN1119" t="b">
            <v>0</v>
          </cell>
          <cell r="DP1119" t="b">
            <v>0</v>
          </cell>
          <cell r="DV1119">
            <v>0</v>
          </cell>
          <cell r="DX1119">
            <v>0</v>
          </cell>
          <cell r="DZ1119">
            <v>0</v>
          </cell>
          <cell r="EB1119">
            <v>0</v>
          </cell>
          <cell r="ED1119">
            <v>0</v>
          </cell>
          <cell r="EF1119">
            <v>0</v>
          </cell>
          <cell r="EJ1119">
            <v>0</v>
          </cell>
          <cell r="EL1119">
            <v>0</v>
          </cell>
          <cell r="EN1119">
            <v>0</v>
          </cell>
          <cell r="EP1119">
            <v>0</v>
          </cell>
          <cell r="ER1119">
            <v>0</v>
          </cell>
          <cell r="ET1119">
            <v>0</v>
          </cell>
          <cell r="EX1119">
            <v>0</v>
          </cell>
          <cell r="EZ1119">
            <v>0</v>
          </cell>
          <cell r="FD1119">
            <v>0</v>
          </cell>
          <cell r="FF1119">
            <v>0</v>
          </cell>
        </row>
        <row r="1120">
          <cell r="A1120" t="str">
            <v>NyLandvindDK-West-2015</v>
          </cell>
          <cell r="B1120" t="str">
            <v>DK-West</v>
          </cell>
          <cell r="G1120">
            <v>40</v>
          </cell>
          <cell r="H1120">
            <v>0</v>
          </cell>
          <cell r="N1120">
            <v>123.38186259715704</v>
          </cell>
          <cell r="AK1120">
            <v>40</v>
          </cell>
          <cell r="AL1120">
            <v>0</v>
          </cell>
          <cell r="AN1120">
            <v>0</v>
          </cell>
          <cell r="AO1120">
            <v>6.258</v>
          </cell>
          <cell r="AP1120">
            <v>2086</v>
          </cell>
          <cell r="AQ1120">
            <v>0</v>
          </cell>
          <cell r="BG1120" t="b">
            <v>1</v>
          </cell>
          <cell r="BO1120" t="b">
            <v>0</v>
          </cell>
          <cell r="CA1120" t="b">
            <v>0</v>
          </cell>
          <cell r="CB1120" t="b">
            <v>0</v>
          </cell>
          <cell r="CD1120" t="b">
            <v>0</v>
          </cell>
          <cell r="CE1120" t="b">
            <v>0</v>
          </cell>
          <cell r="CG1120" t="b">
            <v>1</v>
          </cell>
          <cell r="CH1120" t="b">
            <v>0</v>
          </cell>
          <cell r="CP1120" t="str">
            <v>ERWINWON</v>
          </cell>
          <cell r="CT1120" t="b">
            <v>1</v>
          </cell>
          <cell r="CV1120" t="b">
            <v>1</v>
          </cell>
          <cell r="CX1120" t="b">
            <v>0</v>
          </cell>
          <cell r="CZ1120" t="b">
            <v>0</v>
          </cell>
          <cell r="DB1120" t="b">
            <v>0</v>
          </cell>
          <cell r="DD1120" t="b">
            <v>0</v>
          </cell>
          <cell r="DF1120" t="b">
            <v>0</v>
          </cell>
          <cell r="DH1120" t="b">
            <v>0</v>
          </cell>
          <cell r="DJ1120" t="b">
            <v>0</v>
          </cell>
          <cell r="DL1120" t="b">
            <v>0</v>
          </cell>
          <cell r="DN1120" t="b">
            <v>0</v>
          </cell>
          <cell r="DP1120" t="b">
            <v>0</v>
          </cell>
          <cell r="DV1120">
            <v>0</v>
          </cell>
          <cell r="DX1120">
            <v>0</v>
          </cell>
          <cell r="DZ1120">
            <v>0</v>
          </cell>
          <cell r="EB1120">
            <v>0</v>
          </cell>
          <cell r="ED1120">
            <v>0</v>
          </cell>
          <cell r="EF1120">
            <v>0</v>
          </cell>
          <cell r="EJ1120">
            <v>0</v>
          </cell>
          <cell r="EL1120">
            <v>0</v>
          </cell>
          <cell r="EN1120">
            <v>0</v>
          </cell>
          <cell r="EP1120">
            <v>0</v>
          </cell>
          <cell r="ER1120">
            <v>0</v>
          </cell>
          <cell r="ET1120">
            <v>0</v>
          </cell>
          <cell r="EX1120">
            <v>0</v>
          </cell>
          <cell r="EZ1120">
            <v>0</v>
          </cell>
          <cell r="FD1120">
            <v>40</v>
          </cell>
          <cell r="FF1120">
            <v>0</v>
          </cell>
        </row>
        <row r="1121">
          <cell r="A1121" t="str">
            <v>NyLandvindDK-West-2015</v>
          </cell>
          <cell r="B1121" t="str">
            <v>DK-West</v>
          </cell>
          <cell r="G1121">
            <v>40</v>
          </cell>
          <cell r="H1121">
            <v>0</v>
          </cell>
          <cell r="N1121">
            <v>123.38186259715704</v>
          </cell>
          <cell r="AK1121">
            <v>40</v>
          </cell>
          <cell r="AL1121">
            <v>0</v>
          </cell>
          <cell r="AN1121">
            <v>0</v>
          </cell>
          <cell r="AO1121">
            <v>6.258</v>
          </cell>
          <cell r="AP1121">
            <v>2086</v>
          </cell>
          <cell r="AQ1121">
            <v>0</v>
          </cell>
          <cell r="BG1121" t="b">
            <v>1</v>
          </cell>
          <cell r="BO1121" t="b">
            <v>0</v>
          </cell>
          <cell r="CA1121" t="b">
            <v>0</v>
          </cell>
          <cell r="CB1121" t="b">
            <v>0</v>
          </cell>
          <cell r="CD1121" t="b">
            <v>0</v>
          </cell>
          <cell r="CE1121" t="b">
            <v>0</v>
          </cell>
          <cell r="CG1121" t="b">
            <v>0</v>
          </cell>
          <cell r="CH1121" t="b">
            <v>0</v>
          </cell>
          <cell r="CP1121" t="str">
            <v>ERWINWON</v>
          </cell>
          <cell r="CT1121" t="b">
            <v>0</v>
          </cell>
          <cell r="CV1121" t="b">
            <v>0</v>
          </cell>
          <cell r="CX1121" t="b">
            <v>1</v>
          </cell>
          <cell r="CZ1121" t="b">
            <v>1</v>
          </cell>
          <cell r="DB1121" t="b">
            <v>0</v>
          </cell>
          <cell r="DD1121" t="b">
            <v>0</v>
          </cell>
          <cell r="DF1121" t="b">
            <v>0</v>
          </cell>
          <cell r="DH1121" t="b">
            <v>0</v>
          </cell>
          <cell r="DJ1121" t="b">
            <v>0</v>
          </cell>
          <cell r="DL1121" t="b">
            <v>0</v>
          </cell>
          <cell r="DN1121" t="b">
            <v>0</v>
          </cell>
          <cell r="DP1121" t="b">
            <v>0</v>
          </cell>
          <cell r="DV1121">
            <v>0</v>
          </cell>
          <cell r="DX1121">
            <v>0</v>
          </cell>
          <cell r="DZ1121">
            <v>0</v>
          </cell>
          <cell r="EB1121">
            <v>0</v>
          </cell>
          <cell r="ED1121">
            <v>0</v>
          </cell>
          <cell r="EF1121">
            <v>0</v>
          </cell>
          <cell r="EJ1121">
            <v>0</v>
          </cell>
          <cell r="EL1121">
            <v>0</v>
          </cell>
          <cell r="EN1121">
            <v>0</v>
          </cell>
          <cell r="EP1121">
            <v>0</v>
          </cell>
          <cell r="ER1121">
            <v>0</v>
          </cell>
          <cell r="ET1121">
            <v>0</v>
          </cell>
          <cell r="EX1121">
            <v>0</v>
          </cell>
          <cell r="EZ1121">
            <v>0</v>
          </cell>
          <cell r="FD1121">
            <v>0</v>
          </cell>
          <cell r="FF1121">
            <v>0</v>
          </cell>
        </row>
        <row r="1122">
          <cell r="A1122" t="str">
            <v>NyLandvindDK-West-2016</v>
          </cell>
          <cell r="B1122" t="str">
            <v>DK-West</v>
          </cell>
          <cell r="G1122">
            <v>100</v>
          </cell>
          <cell r="H1122">
            <v>0</v>
          </cell>
          <cell r="N1122">
            <v>308.45465649289264</v>
          </cell>
          <cell r="AK1122">
            <v>100</v>
          </cell>
          <cell r="AL1122">
            <v>0</v>
          </cell>
          <cell r="AN1122">
            <v>0</v>
          </cell>
          <cell r="AO1122">
            <v>15.421499999999998</v>
          </cell>
          <cell r="AP1122">
            <v>5140.5</v>
          </cell>
          <cell r="AQ1122">
            <v>0</v>
          </cell>
          <cell r="BG1122" t="b">
            <v>1</v>
          </cell>
          <cell r="BO1122" t="b">
            <v>0</v>
          </cell>
          <cell r="CA1122" t="b">
            <v>0</v>
          </cell>
          <cell r="CB1122" t="b">
            <v>0</v>
          </cell>
          <cell r="CD1122" t="b">
            <v>0</v>
          </cell>
          <cell r="CE1122" t="b">
            <v>0</v>
          </cell>
          <cell r="CG1122" t="b">
            <v>1</v>
          </cell>
          <cell r="CH1122" t="b">
            <v>0</v>
          </cell>
          <cell r="CP1122" t="str">
            <v>ERWINWON</v>
          </cell>
          <cell r="CT1122" t="b">
            <v>0</v>
          </cell>
          <cell r="CV1122" t="b">
            <v>1</v>
          </cell>
          <cell r="CX1122" t="b">
            <v>0</v>
          </cell>
          <cell r="CZ1122" t="b">
            <v>0</v>
          </cell>
          <cell r="DB1122" t="b">
            <v>0</v>
          </cell>
          <cell r="DD1122" t="b">
            <v>0</v>
          </cell>
          <cell r="DF1122" t="b">
            <v>0</v>
          </cell>
          <cell r="DH1122" t="b">
            <v>0</v>
          </cell>
          <cell r="DJ1122" t="b">
            <v>0</v>
          </cell>
          <cell r="DL1122" t="b">
            <v>0</v>
          </cell>
          <cell r="DN1122" t="b">
            <v>0</v>
          </cell>
          <cell r="DP1122" t="b">
            <v>0</v>
          </cell>
          <cell r="DV1122">
            <v>0</v>
          </cell>
          <cell r="DX1122">
            <v>0</v>
          </cell>
          <cell r="DZ1122">
            <v>0</v>
          </cell>
          <cell r="EB1122">
            <v>0</v>
          </cell>
          <cell r="ED1122">
            <v>0</v>
          </cell>
          <cell r="EF1122">
            <v>0</v>
          </cell>
          <cell r="EJ1122">
            <v>0</v>
          </cell>
          <cell r="EL1122">
            <v>0</v>
          </cell>
          <cell r="EN1122">
            <v>0</v>
          </cell>
          <cell r="EP1122">
            <v>0</v>
          </cell>
          <cell r="ER1122">
            <v>0</v>
          </cell>
          <cell r="ET1122">
            <v>0</v>
          </cell>
          <cell r="EX1122">
            <v>0</v>
          </cell>
          <cell r="EZ1122">
            <v>0</v>
          </cell>
          <cell r="FD1122">
            <v>100</v>
          </cell>
          <cell r="FF1122">
            <v>0</v>
          </cell>
        </row>
        <row r="1123">
          <cell r="A1123" t="str">
            <v>NyLandvindDK-West-2016</v>
          </cell>
          <cell r="B1123" t="str">
            <v>DK-West</v>
          </cell>
          <cell r="G1123">
            <v>100</v>
          </cell>
          <cell r="H1123">
            <v>0</v>
          </cell>
          <cell r="N1123">
            <v>308.45465649289264</v>
          </cell>
          <cell r="AK1123">
            <v>100</v>
          </cell>
          <cell r="AL1123">
            <v>0</v>
          </cell>
          <cell r="AN1123">
            <v>0</v>
          </cell>
          <cell r="AO1123">
            <v>15.421499999999998</v>
          </cell>
          <cell r="AP1123">
            <v>5140.5</v>
          </cell>
          <cell r="AQ1123">
            <v>0</v>
          </cell>
          <cell r="BG1123" t="b">
            <v>1</v>
          </cell>
          <cell r="BO1123" t="b">
            <v>0</v>
          </cell>
          <cell r="CA1123" t="b">
            <v>0</v>
          </cell>
          <cell r="CB1123" t="b">
            <v>0</v>
          </cell>
          <cell r="CD1123" t="b">
            <v>0</v>
          </cell>
          <cell r="CE1123" t="b">
            <v>0</v>
          </cell>
          <cell r="CG1123" t="b">
            <v>0</v>
          </cell>
          <cell r="CH1123" t="b">
            <v>0</v>
          </cell>
          <cell r="CP1123" t="str">
            <v>ERWINWON</v>
          </cell>
          <cell r="CT1123" t="b">
            <v>0</v>
          </cell>
          <cell r="CV1123" t="b">
            <v>0</v>
          </cell>
          <cell r="CX1123" t="b">
            <v>1</v>
          </cell>
          <cell r="CZ1123" t="b">
            <v>1</v>
          </cell>
          <cell r="DB1123" t="b">
            <v>0</v>
          </cell>
          <cell r="DD1123" t="b">
            <v>0</v>
          </cell>
          <cell r="DF1123" t="b">
            <v>0</v>
          </cell>
          <cell r="DH1123" t="b">
            <v>0</v>
          </cell>
          <cell r="DJ1123" t="b">
            <v>0</v>
          </cell>
          <cell r="DL1123" t="b">
            <v>0</v>
          </cell>
          <cell r="DN1123" t="b">
            <v>0</v>
          </cell>
          <cell r="DP1123" t="b">
            <v>0</v>
          </cell>
          <cell r="DV1123">
            <v>0</v>
          </cell>
          <cell r="DX1123">
            <v>0</v>
          </cell>
          <cell r="DZ1123">
            <v>0</v>
          </cell>
          <cell r="EB1123">
            <v>0</v>
          </cell>
          <cell r="ED1123">
            <v>0</v>
          </cell>
          <cell r="EF1123">
            <v>0</v>
          </cell>
          <cell r="EJ1123">
            <v>0</v>
          </cell>
          <cell r="EL1123">
            <v>0</v>
          </cell>
          <cell r="EN1123">
            <v>0</v>
          </cell>
          <cell r="EP1123">
            <v>0</v>
          </cell>
          <cell r="ER1123">
            <v>0</v>
          </cell>
          <cell r="ET1123">
            <v>0</v>
          </cell>
          <cell r="EX1123">
            <v>0</v>
          </cell>
          <cell r="EZ1123">
            <v>0</v>
          </cell>
          <cell r="FD1123">
            <v>0</v>
          </cell>
          <cell r="FF1123">
            <v>0</v>
          </cell>
        </row>
        <row r="1124">
          <cell r="A1124" t="str">
            <v>NyLandvindDK-West-2017</v>
          </cell>
          <cell r="B1124" t="str">
            <v>DK-West</v>
          </cell>
          <cell r="G1124">
            <v>100</v>
          </cell>
          <cell r="H1124">
            <v>0</v>
          </cell>
          <cell r="N1124">
            <v>308.45465649289264</v>
          </cell>
          <cell r="AK1124">
            <v>100</v>
          </cell>
          <cell r="AL1124">
            <v>0</v>
          </cell>
          <cell r="AN1124">
            <v>0</v>
          </cell>
          <cell r="AO1124">
            <v>15.197999999999997</v>
          </cell>
          <cell r="AP1124">
            <v>5066</v>
          </cell>
          <cell r="AQ1124">
            <v>0</v>
          </cell>
          <cell r="BG1124" t="b">
            <v>1</v>
          </cell>
          <cell r="BO1124" t="b">
            <v>0</v>
          </cell>
          <cell r="CA1124" t="b">
            <v>0</v>
          </cell>
          <cell r="CB1124" t="b">
            <v>0</v>
          </cell>
          <cell r="CD1124" t="b">
            <v>0</v>
          </cell>
          <cell r="CE1124" t="b">
            <v>0</v>
          </cell>
          <cell r="CG1124" t="b">
            <v>1</v>
          </cell>
          <cell r="CH1124" t="b">
            <v>0</v>
          </cell>
          <cell r="CP1124" t="str">
            <v>ERWINWON</v>
          </cell>
          <cell r="CT1124" t="b">
            <v>0</v>
          </cell>
          <cell r="CV1124" t="b">
            <v>1</v>
          </cell>
          <cell r="CX1124" t="b">
            <v>0</v>
          </cell>
          <cell r="CZ1124" t="b">
            <v>0</v>
          </cell>
          <cell r="DB1124" t="b">
            <v>0</v>
          </cell>
          <cell r="DD1124" t="b">
            <v>0</v>
          </cell>
          <cell r="DF1124" t="b">
            <v>0</v>
          </cell>
          <cell r="DH1124" t="b">
            <v>0</v>
          </cell>
          <cell r="DJ1124" t="b">
            <v>0</v>
          </cell>
          <cell r="DL1124" t="b">
            <v>0</v>
          </cell>
          <cell r="DN1124" t="b">
            <v>0</v>
          </cell>
          <cell r="DP1124" t="b">
            <v>0</v>
          </cell>
          <cell r="DV1124">
            <v>0</v>
          </cell>
          <cell r="DX1124">
            <v>0</v>
          </cell>
          <cell r="DZ1124">
            <v>0</v>
          </cell>
          <cell r="EB1124">
            <v>0</v>
          </cell>
          <cell r="ED1124">
            <v>0</v>
          </cell>
          <cell r="EF1124">
            <v>0</v>
          </cell>
          <cell r="EJ1124">
            <v>0</v>
          </cell>
          <cell r="EL1124">
            <v>0</v>
          </cell>
          <cell r="EN1124">
            <v>0</v>
          </cell>
          <cell r="EP1124">
            <v>0</v>
          </cell>
          <cell r="ER1124">
            <v>0</v>
          </cell>
          <cell r="ET1124">
            <v>0</v>
          </cell>
          <cell r="EX1124">
            <v>0</v>
          </cell>
          <cell r="EZ1124">
            <v>0</v>
          </cell>
          <cell r="FD1124">
            <v>100</v>
          </cell>
          <cell r="FF1124">
            <v>0</v>
          </cell>
        </row>
        <row r="1125">
          <cell r="A1125" t="str">
            <v>NyLandvindDK-West-2017</v>
          </cell>
          <cell r="B1125" t="str">
            <v>DK-West</v>
          </cell>
          <cell r="G1125">
            <v>100</v>
          </cell>
          <cell r="H1125">
            <v>0</v>
          </cell>
          <cell r="N1125">
            <v>308.45465649289264</v>
          </cell>
          <cell r="AK1125">
            <v>100</v>
          </cell>
          <cell r="AL1125">
            <v>0</v>
          </cell>
          <cell r="AN1125">
            <v>0</v>
          </cell>
          <cell r="AO1125">
            <v>15.197999999999997</v>
          </cell>
          <cell r="AP1125">
            <v>5066</v>
          </cell>
          <cell r="AQ1125">
            <v>0</v>
          </cell>
          <cell r="BG1125" t="b">
            <v>1</v>
          </cell>
          <cell r="BO1125" t="b">
            <v>0</v>
          </cell>
          <cell r="CA1125" t="b">
            <v>0</v>
          </cell>
          <cell r="CB1125" t="b">
            <v>0</v>
          </cell>
          <cell r="CD1125" t="b">
            <v>0</v>
          </cell>
          <cell r="CE1125" t="b">
            <v>0</v>
          </cell>
          <cell r="CG1125" t="b">
            <v>0</v>
          </cell>
          <cell r="CH1125" t="b">
            <v>0</v>
          </cell>
          <cell r="CP1125" t="str">
            <v>ERWINWON</v>
          </cell>
          <cell r="CT1125" t="b">
            <v>0</v>
          </cell>
          <cell r="CV1125" t="b">
            <v>0</v>
          </cell>
          <cell r="CX1125" t="b">
            <v>1</v>
          </cell>
          <cell r="CZ1125" t="b">
            <v>1</v>
          </cell>
          <cell r="DB1125" t="b">
            <v>0</v>
          </cell>
          <cell r="DD1125" t="b">
            <v>0</v>
          </cell>
          <cell r="DF1125" t="b">
            <v>0</v>
          </cell>
          <cell r="DH1125" t="b">
            <v>0</v>
          </cell>
          <cell r="DJ1125" t="b">
            <v>0</v>
          </cell>
          <cell r="DL1125" t="b">
            <v>0</v>
          </cell>
          <cell r="DN1125" t="b">
            <v>0</v>
          </cell>
          <cell r="DP1125" t="b">
            <v>0</v>
          </cell>
          <cell r="DV1125">
            <v>0</v>
          </cell>
          <cell r="DX1125">
            <v>0</v>
          </cell>
          <cell r="DZ1125">
            <v>0</v>
          </cell>
          <cell r="EB1125">
            <v>0</v>
          </cell>
          <cell r="ED1125">
            <v>0</v>
          </cell>
          <cell r="EF1125">
            <v>0</v>
          </cell>
          <cell r="EJ1125">
            <v>0</v>
          </cell>
          <cell r="EL1125">
            <v>0</v>
          </cell>
          <cell r="EN1125">
            <v>0</v>
          </cell>
          <cell r="EP1125">
            <v>0</v>
          </cell>
          <cell r="ER1125">
            <v>0</v>
          </cell>
          <cell r="ET1125">
            <v>0</v>
          </cell>
          <cell r="EX1125">
            <v>0</v>
          </cell>
          <cell r="EZ1125">
            <v>0</v>
          </cell>
          <cell r="FD1125">
            <v>0</v>
          </cell>
          <cell r="FF1125">
            <v>0</v>
          </cell>
        </row>
        <row r="1126">
          <cell r="A1126" t="str">
            <v>NyLandvindDK-West-2018</v>
          </cell>
          <cell r="B1126" t="str">
            <v>DK-West</v>
          </cell>
          <cell r="G1126">
            <v>160</v>
          </cell>
          <cell r="H1126">
            <v>0</v>
          </cell>
          <cell r="N1126">
            <v>493.52745038862815</v>
          </cell>
          <cell r="AK1126">
            <v>160</v>
          </cell>
          <cell r="AL1126">
            <v>0</v>
          </cell>
          <cell r="AN1126">
            <v>0</v>
          </cell>
          <cell r="AO1126">
            <v>23.959199999999996</v>
          </cell>
          <cell r="AP1126">
            <v>7986.4000000000015</v>
          </cell>
          <cell r="AQ1126">
            <v>0</v>
          </cell>
          <cell r="BG1126" t="b">
            <v>1</v>
          </cell>
          <cell r="BO1126" t="b">
            <v>0</v>
          </cell>
          <cell r="CA1126" t="b">
            <v>0</v>
          </cell>
          <cell r="CB1126" t="b">
            <v>0</v>
          </cell>
          <cell r="CD1126" t="b">
            <v>0</v>
          </cell>
          <cell r="CE1126" t="b">
            <v>0</v>
          </cell>
          <cell r="CG1126" t="b">
            <v>0</v>
          </cell>
          <cell r="CH1126" t="b">
            <v>0</v>
          </cell>
          <cell r="CP1126" t="str">
            <v>ERWINWON</v>
          </cell>
          <cell r="CT1126" t="b">
            <v>0</v>
          </cell>
          <cell r="CV1126" t="b">
            <v>1</v>
          </cell>
          <cell r="CX1126" t="b">
            <v>0</v>
          </cell>
          <cell r="CZ1126" t="b">
            <v>0</v>
          </cell>
          <cell r="DB1126" t="b">
            <v>0</v>
          </cell>
          <cell r="DD1126" t="b">
            <v>0</v>
          </cell>
          <cell r="DF1126" t="b">
            <v>0</v>
          </cell>
          <cell r="DH1126" t="b">
            <v>0</v>
          </cell>
          <cell r="DJ1126" t="b">
            <v>0</v>
          </cell>
          <cell r="DL1126" t="b">
            <v>0</v>
          </cell>
          <cell r="DN1126" t="b">
            <v>0</v>
          </cell>
          <cell r="DP1126" t="b">
            <v>0</v>
          </cell>
          <cell r="DV1126">
            <v>0</v>
          </cell>
          <cell r="DX1126">
            <v>0</v>
          </cell>
          <cell r="DZ1126">
            <v>0</v>
          </cell>
          <cell r="EB1126">
            <v>0</v>
          </cell>
          <cell r="ED1126">
            <v>0</v>
          </cell>
          <cell r="EF1126">
            <v>0</v>
          </cell>
          <cell r="EJ1126">
            <v>0</v>
          </cell>
          <cell r="EL1126">
            <v>0</v>
          </cell>
          <cell r="EN1126">
            <v>0</v>
          </cell>
          <cell r="EP1126">
            <v>0</v>
          </cell>
          <cell r="ER1126">
            <v>0</v>
          </cell>
          <cell r="ET1126">
            <v>0</v>
          </cell>
          <cell r="EX1126">
            <v>0</v>
          </cell>
          <cell r="EZ1126">
            <v>0</v>
          </cell>
          <cell r="FD1126">
            <v>0</v>
          </cell>
          <cell r="FF1126">
            <v>0</v>
          </cell>
        </row>
        <row r="1127">
          <cell r="A1127" t="str">
            <v>NyLandvindDK-West-2018</v>
          </cell>
          <cell r="B1127" t="str">
            <v>DK-West</v>
          </cell>
          <cell r="G1127">
            <v>160</v>
          </cell>
          <cell r="H1127">
            <v>0</v>
          </cell>
          <cell r="N1127">
            <v>493.52745038862815</v>
          </cell>
          <cell r="AK1127">
            <v>160</v>
          </cell>
          <cell r="AL1127">
            <v>0</v>
          </cell>
          <cell r="AN1127">
            <v>0</v>
          </cell>
          <cell r="AO1127">
            <v>23.959199999999996</v>
          </cell>
          <cell r="AP1127">
            <v>7986.4000000000015</v>
          </cell>
          <cell r="AQ1127">
            <v>0</v>
          </cell>
          <cell r="BG1127" t="b">
            <v>1</v>
          </cell>
          <cell r="BO1127" t="b">
            <v>0</v>
          </cell>
          <cell r="CA1127" t="b">
            <v>0</v>
          </cell>
          <cell r="CB1127" t="b">
            <v>0</v>
          </cell>
          <cell r="CD1127" t="b">
            <v>0</v>
          </cell>
          <cell r="CE1127" t="b">
            <v>0</v>
          </cell>
          <cell r="CG1127" t="b">
            <v>0</v>
          </cell>
          <cell r="CH1127" t="b">
            <v>0</v>
          </cell>
          <cell r="CP1127" t="str">
            <v>ERWINWON</v>
          </cell>
          <cell r="CT1127" t="b">
            <v>0</v>
          </cell>
          <cell r="CV1127" t="b">
            <v>0</v>
          </cell>
          <cell r="CX1127" t="b">
            <v>1</v>
          </cell>
          <cell r="CZ1127" t="b">
            <v>1</v>
          </cell>
          <cell r="DB1127" t="b">
            <v>0</v>
          </cell>
          <cell r="DD1127" t="b">
            <v>0</v>
          </cell>
          <cell r="DF1127" t="b">
            <v>0</v>
          </cell>
          <cell r="DH1127" t="b">
            <v>0</v>
          </cell>
          <cell r="DJ1127" t="b">
            <v>0</v>
          </cell>
          <cell r="DL1127" t="b">
            <v>0</v>
          </cell>
          <cell r="DN1127" t="b">
            <v>0</v>
          </cell>
          <cell r="DP1127" t="b">
            <v>0</v>
          </cell>
          <cell r="DV1127">
            <v>0</v>
          </cell>
          <cell r="DX1127">
            <v>0</v>
          </cell>
          <cell r="DZ1127">
            <v>0</v>
          </cell>
          <cell r="EB1127">
            <v>0</v>
          </cell>
          <cell r="ED1127">
            <v>0</v>
          </cell>
          <cell r="EF1127">
            <v>0</v>
          </cell>
          <cell r="EJ1127">
            <v>0</v>
          </cell>
          <cell r="EL1127">
            <v>0</v>
          </cell>
          <cell r="EN1127">
            <v>0</v>
          </cell>
          <cell r="EP1127">
            <v>0</v>
          </cell>
          <cell r="ER1127">
            <v>0</v>
          </cell>
          <cell r="ET1127">
            <v>0</v>
          </cell>
          <cell r="EX1127">
            <v>0</v>
          </cell>
          <cell r="EZ1127">
            <v>0</v>
          </cell>
          <cell r="FD1127">
            <v>0</v>
          </cell>
          <cell r="FF1127">
            <v>0</v>
          </cell>
        </row>
        <row r="1128">
          <cell r="A1128" t="str">
            <v>NyLandvindDK-West-2019</v>
          </cell>
          <cell r="B1128" t="str">
            <v>DK-West</v>
          </cell>
          <cell r="G1128">
            <v>160</v>
          </cell>
          <cell r="H1128">
            <v>0</v>
          </cell>
          <cell r="N1128">
            <v>493.52745038862815</v>
          </cell>
          <cell r="AK1128">
            <v>160</v>
          </cell>
          <cell r="AL1128">
            <v>0</v>
          </cell>
          <cell r="AN1128">
            <v>0</v>
          </cell>
          <cell r="AO1128">
            <v>23.601599999999991</v>
          </cell>
          <cell r="AP1128">
            <v>7867.2000000000016</v>
          </cell>
          <cell r="AQ1128">
            <v>0</v>
          </cell>
          <cell r="BG1128" t="b">
            <v>1</v>
          </cell>
          <cell r="BO1128" t="b">
            <v>0</v>
          </cell>
          <cell r="CA1128" t="b">
            <v>0</v>
          </cell>
          <cell r="CB1128" t="b">
            <v>0</v>
          </cell>
          <cell r="CD1128" t="b">
            <v>0</v>
          </cell>
          <cell r="CE1128" t="b">
            <v>0</v>
          </cell>
          <cell r="CG1128" t="b">
            <v>0</v>
          </cell>
          <cell r="CH1128" t="b">
            <v>0</v>
          </cell>
          <cell r="CP1128" t="str">
            <v>ERWINWON</v>
          </cell>
          <cell r="CT1128" t="b">
            <v>0</v>
          </cell>
          <cell r="CV1128" t="b">
            <v>1</v>
          </cell>
          <cell r="CX1128" t="b">
            <v>1</v>
          </cell>
          <cell r="CZ1128" t="b">
            <v>0</v>
          </cell>
          <cell r="DB1128" t="b">
            <v>0</v>
          </cell>
          <cell r="DD1128" t="b">
            <v>0</v>
          </cell>
          <cell r="DF1128" t="b">
            <v>0</v>
          </cell>
          <cell r="DH1128" t="b">
            <v>0</v>
          </cell>
          <cell r="DJ1128" t="b">
            <v>0</v>
          </cell>
          <cell r="DL1128" t="b">
            <v>0</v>
          </cell>
          <cell r="DN1128" t="b">
            <v>0</v>
          </cell>
          <cell r="DP1128" t="b">
            <v>0</v>
          </cell>
          <cell r="DV1128">
            <v>0</v>
          </cell>
          <cell r="DX1128">
            <v>0</v>
          </cell>
          <cell r="DZ1128">
            <v>0</v>
          </cell>
          <cell r="EB1128">
            <v>0</v>
          </cell>
          <cell r="ED1128">
            <v>0</v>
          </cell>
          <cell r="EF1128">
            <v>0</v>
          </cell>
          <cell r="EJ1128">
            <v>0</v>
          </cell>
          <cell r="EL1128">
            <v>0</v>
          </cell>
          <cell r="EN1128">
            <v>0</v>
          </cell>
          <cell r="EP1128">
            <v>0</v>
          </cell>
          <cell r="ER1128">
            <v>0</v>
          </cell>
          <cell r="ET1128">
            <v>0</v>
          </cell>
          <cell r="EX1128">
            <v>0</v>
          </cell>
          <cell r="EZ1128">
            <v>0</v>
          </cell>
          <cell r="FD1128">
            <v>0</v>
          </cell>
          <cell r="FF1128">
            <v>0</v>
          </cell>
        </row>
        <row r="1129">
          <cell r="A1129" t="str">
            <v>NyLandvindDK-West-2019</v>
          </cell>
          <cell r="B1129" t="str">
            <v>DK-West</v>
          </cell>
          <cell r="G1129">
            <v>160</v>
          </cell>
          <cell r="H1129">
            <v>0</v>
          </cell>
          <cell r="N1129">
            <v>493.52745038862815</v>
          </cell>
          <cell r="AK1129">
            <v>160</v>
          </cell>
          <cell r="AL1129">
            <v>0</v>
          </cell>
          <cell r="AN1129">
            <v>0</v>
          </cell>
          <cell r="AO1129">
            <v>23.601599999999991</v>
          </cell>
          <cell r="AP1129">
            <v>7867.2000000000016</v>
          </cell>
          <cell r="AQ1129">
            <v>0</v>
          </cell>
          <cell r="BG1129" t="b">
            <v>1</v>
          </cell>
          <cell r="BO1129" t="b">
            <v>0</v>
          </cell>
          <cell r="CA1129" t="b">
            <v>0</v>
          </cell>
          <cell r="CB1129" t="b">
            <v>0</v>
          </cell>
          <cell r="CD1129" t="b">
            <v>0</v>
          </cell>
          <cell r="CE1129" t="b">
            <v>0</v>
          </cell>
          <cell r="CG1129" t="b">
            <v>0</v>
          </cell>
          <cell r="CH1129" t="b">
            <v>0</v>
          </cell>
          <cell r="CP1129" t="str">
            <v>ERWINWON</v>
          </cell>
          <cell r="CT1129" t="b">
            <v>0</v>
          </cell>
          <cell r="CV1129" t="b">
            <v>0</v>
          </cell>
          <cell r="CX1129" t="b">
            <v>0</v>
          </cell>
          <cell r="CZ1129" t="b">
            <v>1</v>
          </cell>
          <cell r="DB1129" t="b">
            <v>0</v>
          </cell>
          <cell r="DD1129" t="b">
            <v>0</v>
          </cell>
          <cell r="DF1129" t="b">
            <v>0</v>
          </cell>
          <cell r="DH1129" t="b">
            <v>0</v>
          </cell>
          <cell r="DJ1129" t="b">
            <v>0</v>
          </cell>
          <cell r="DL1129" t="b">
            <v>0</v>
          </cell>
          <cell r="DN1129" t="b">
            <v>0</v>
          </cell>
          <cell r="DP1129" t="b">
            <v>0</v>
          </cell>
          <cell r="DV1129">
            <v>0</v>
          </cell>
          <cell r="DX1129">
            <v>0</v>
          </cell>
          <cell r="DZ1129">
            <v>0</v>
          </cell>
          <cell r="EB1129">
            <v>0</v>
          </cell>
          <cell r="ED1129">
            <v>0</v>
          </cell>
          <cell r="EF1129">
            <v>0</v>
          </cell>
          <cell r="EJ1129">
            <v>0</v>
          </cell>
          <cell r="EL1129">
            <v>0</v>
          </cell>
          <cell r="EN1129">
            <v>0</v>
          </cell>
          <cell r="EP1129">
            <v>0</v>
          </cell>
          <cell r="ER1129">
            <v>0</v>
          </cell>
          <cell r="ET1129">
            <v>0</v>
          </cell>
          <cell r="EX1129">
            <v>0</v>
          </cell>
          <cell r="EZ1129">
            <v>0</v>
          </cell>
          <cell r="FD1129">
            <v>0</v>
          </cell>
          <cell r="FF1129">
            <v>0</v>
          </cell>
        </row>
        <row r="1130">
          <cell r="A1130" t="str">
            <v>NyLandvindDK-West-2020</v>
          </cell>
          <cell r="B1130" t="str">
            <v>DK-West</v>
          </cell>
          <cell r="G1130">
            <v>200</v>
          </cell>
          <cell r="H1130">
            <v>0</v>
          </cell>
          <cell r="N1130">
            <v>616.90931298578528</v>
          </cell>
          <cell r="AK1130">
            <v>200</v>
          </cell>
          <cell r="AL1130">
            <v>0</v>
          </cell>
          <cell r="AN1130">
            <v>0</v>
          </cell>
          <cell r="AO1130">
            <v>29.054999999999996</v>
          </cell>
          <cell r="AP1130">
            <v>9685</v>
          </cell>
          <cell r="AQ1130">
            <v>0</v>
          </cell>
          <cell r="BG1130" t="b">
            <v>1</v>
          </cell>
          <cell r="BO1130" t="b">
            <v>0</v>
          </cell>
          <cell r="CA1130" t="b">
            <v>0</v>
          </cell>
          <cell r="CB1130" t="b">
            <v>0</v>
          </cell>
          <cell r="CD1130" t="b">
            <v>0</v>
          </cell>
          <cell r="CE1130" t="b">
            <v>0</v>
          </cell>
          <cell r="CG1130" t="b">
            <v>0</v>
          </cell>
          <cell r="CH1130" t="b">
            <v>0</v>
          </cell>
          <cell r="CP1130" t="str">
            <v>ERWINWON</v>
          </cell>
          <cell r="CT1130" t="b">
            <v>0</v>
          </cell>
          <cell r="CV1130" t="b">
            <v>1</v>
          </cell>
          <cell r="CX1130" t="b">
            <v>1</v>
          </cell>
          <cell r="CZ1130" t="b">
            <v>0</v>
          </cell>
          <cell r="DB1130" t="b">
            <v>0</v>
          </cell>
          <cell r="DD1130" t="b">
            <v>0</v>
          </cell>
          <cell r="DF1130" t="b">
            <v>0</v>
          </cell>
          <cell r="DH1130" t="b">
            <v>0</v>
          </cell>
          <cell r="DJ1130" t="b">
            <v>0</v>
          </cell>
          <cell r="DL1130" t="b">
            <v>0</v>
          </cell>
          <cell r="DN1130" t="b">
            <v>0</v>
          </cell>
          <cell r="DP1130" t="b">
            <v>0</v>
          </cell>
          <cell r="DV1130">
            <v>0</v>
          </cell>
          <cell r="DX1130">
            <v>0</v>
          </cell>
          <cell r="DZ1130">
            <v>0</v>
          </cell>
          <cell r="EB1130">
            <v>0</v>
          </cell>
          <cell r="ED1130">
            <v>0</v>
          </cell>
          <cell r="EF1130">
            <v>0</v>
          </cell>
          <cell r="EJ1130">
            <v>0</v>
          </cell>
          <cell r="EL1130">
            <v>0</v>
          </cell>
          <cell r="EN1130">
            <v>0</v>
          </cell>
          <cell r="EP1130">
            <v>0</v>
          </cell>
          <cell r="ER1130">
            <v>0</v>
          </cell>
          <cell r="ET1130">
            <v>0</v>
          </cell>
          <cell r="EX1130">
            <v>0</v>
          </cell>
          <cell r="EZ1130">
            <v>0</v>
          </cell>
          <cell r="FD1130">
            <v>0</v>
          </cell>
          <cell r="FF1130">
            <v>0</v>
          </cell>
        </row>
        <row r="1131">
          <cell r="A1131" t="str">
            <v>NyLandvindDK-West-2020</v>
          </cell>
          <cell r="B1131" t="str">
            <v>DK-West</v>
          </cell>
          <cell r="G1131">
            <v>200</v>
          </cell>
          <cell r="H1131">
            <v>0</v>
          </cell>
          <cell r="N1131">
            <v>616.90931298578528</v>
          </cell>
          <cell r="AK1131">
            <v>200</v>
          </cell>
          <cell r="AL1131">
            <v>0</v>
          </cell>
          <cell r="AN1131">
            <v>0</v>
          </cell>
          <cell r="AO1131">
            <v>29.054999999999996</v>
          </cell>
          <cell r="AP1131">
            <v>9685</v>
          </cell>
          <cell r="AQ1131">
            <v>0</v>
          </cell>
          <cell r="BG1131" t="b">
            <v>1</v>
          </cell>
          <cell r="BO1131" t="b">
            <v>0</v>
          </cell>
          <cell r="CA1131" t="b">
            <v>0</v>
          </cell>
          <cell r="CB1131" t="b">
            <v>0</v>
          </cell>
          <cell r="CD1131" t="b">
            <v>0</v>
          </cell>
          <cell r="CE1131" t="b">
            <v>0</v>
          </cell>
          <cell r="CG1131" t="b">
            <v>0</v>
          </cell>
          <cell r="CH1131" t="b">
            <v>0</v>
          </cell>
          <cell r="CP1131" t="str">
            <v>ERWINWON</v>
          </cell>
          <cell r="CT1131" t="b">
            <v>0</v>
          </cell>
          <cell r="CV1131" t="b">
            <v>0</v>
          </cell>
          <cell r="CX1131" t="b">
            <v>0</v>
          </cell>
          <cell r="CZ1131" t="b">
            <v>1</v>
          </cell>
          <cell r="DB1131" t="b">
            <v>1</v>
          </cell>
          <cell r="DD1131" t="b">
            <v>0</v>
          </cell>
          <cell r="DF1131" t="b">
            <v>0</v>
          </cell>
          <cell r="DH1131" t="b">
            <v>0</v>
          </cell>
          <cell r="DJ1131" t="b">
            <v>0</v>
          </cell>
          <cell r="DL1131" t="b">
            <v>0</v>
          </cell>
          <cell r="DN1131" t="b">
            <v>0</v>
          </cell>
          <cell r="DP1131" t="b">
            <v>0</v>
          </cell>
          <cell r="DV1131">
            <v>0</v>
          </cell>
          <cell r="DX1131">
            <v>0</v>
          </cell>
          <cell r="DZ1131">
            <v>0</v>
          </cell>
          <cell r="EB1131">
            <v>0</v>
          </cell>
          <cell r="ED1131">
            <v>0</v>
          </cell>
          <cell r="EF1131">
            <v>0</v>
          </cell>
          <cell r="EJ1131">
            <v>0</v>
          </cell>
          <cell r="EL1131">
            <v>0</v>
          </cell>
          <cell r="EN1131">
            <v>0</v>
          </cell>
          <cell r="EP1131">
            <v>0</v>
          </cell>
          <cell r="ER1131">
            <v>0</v>
          </cell>
          <cell r="ET1131">
            <v>0</v>
          </cell>
          <cell r="EX1131">
            <v>0</v>
          </cell>
          <cell r="EZ1131">
            <v>0</v>
          </cell>
          <cell r="FD1131">
            <v>0</v>
          </cell>
          <cell r="FF1131">
            <v>0</v>
          </cell>
        </row>
        <row r="1132">
          <cell r="A1132" t="str">
            <v>NyLandvindDK-West-2021</v>
          </cell>
          <cell r="B1132" t="str">
            <v>DK-West</v>
          </cell>
          <cell r="G1132">
            <v>200.0000000000002</v>
          </cell>
          <cell r="H1132">
            <v>0</v>
          </cell>
          <cell r="N1132">
            <v>616.90931298578585</v>
          </cell>
          <cell r="AK1132">
            <v>200.0000000000002</v>
          </cell>
          <cell r="AL1132">
            <v>0</v>
          </cell>
          <cell r="AN1132">
            <v>0</v>
          </cell>
          <cell r="AO1132">
            <v>28.831500000000027</v>
          </cell>
          <cell r="AP1132">
            <v>9610.5000000000091</v>
          </cell>
          <cell r="AQ1132">
            <v>0</v>
          </cell>
          <cell r="BG1132" t="b">
            <v>1</v>
          </cell>
          <cell r="BO1132" t="b">
            <v>0</v>
          </cell>
          <cell r="CA1132" t="b">
            <v>0</v>
          </cell>
          <cell r="CB1132" t="b">
            <v>0</v>
          </cell>
          <cell r="CD1132" t="b">
            <v>0</v>
          </cell>
          <cell r="CE1132" t="b">
            <v>0</v>
          </cell>
          <cell r="CG1132" t="b">
            <v>0</v>
          </cell>
          <cell r="CH1132" t="b">
            <v>0</v>
          </cell>
          <cell r="CP1132" t="str">
            <v>ERWINWON</v>
          </cell>
          <cell r="CT1132" t="b">
            <v>0</v>
          </cell>
          <cell r="CV1132" t="b">
            <v>0</v>
          </cell>
          <cell r="CX1132" t="b">
            <v>1</v>
          </cell>
          <cell r="CZ1132" t="b">
            <v>0</v>
          </cell>
          <cell r="DB1132" t="b">
            <v>0</v>
          </cell>
          <cell r="DD1132" t="b">
            <v>0</v>
          </cell>
          <cell r="DF1132" t="b">
            <v>0</v>
          </cell>
          <cell r="DH1132" t="b">
            <v>0</v>
          </cell>
          <cell r="DJ1132" t="b">
            <v>0</v>
          </cell>
          <cell r="DL1132" t="b">
            <v>0</v>
          </cell>
          <cell r="DN1132" t="b">
            <v>0</v>
          </cell>
          <cell r="DP1132" t="b">
            <v>0</v>
          </cell>
          <cell r="DV1132">
            <v>0</v>
          </cell>
          <cell r="DX1132">
            <v>0</v>
          </cell>
          <cell r="DZ1132">
            <v>0</v>
          </cell>
          <cell r="EB1132">
            <v>0</v>
          </cell>
          <cell r="ED1132">
            <v>0</v>
          </cell>
          <cell r="EF1132">
            <v>0</v>
          </cell>
          <cell r="EJ1132">
            <v>0</v>
          </cell>
          <cell r="EL1132">
            <v>0</v>
          </cell>
          <cell r="EN1132">
            <v>0</v>
          </cell>
          <cell r="EP1132">
            <v>0</v>
          </cell>
          <cell r="ER1132">
            <v>0</v>
          </cell>
          <cell r="ET1132">
            <v>0</v>
          </cell>
          <cell r="EX1132">
            <v>0</v>
          </cell>
          <cell r="EZ1132">
            <v>0</v>
          </cell>
          <cell r="FD1132">
            <v>0</v>
          </cell>
          <cell r="FF1132">
            <v>0</v>
          </cell>
        </row>
        <row r="1133">
          <cell r="A1133" t="str">
            <v>NyLandvindDK-West-2021</v>
          </cell>
          <cell r="B1133" t="str">
            <v>DK-West</v>
          </cell>
          <cell r="G1133">
            <v>200.0000000000002</v>
          </cell>
          <cell r="H1133">
            <v>0</v>
          </cell>
          <cell r="N1133">
            <v>616.90931298578585</v>
          </cell>
          <cell r="AK1133">
            <v>200.0000000000002</v>
          </cell>
          <cell r="AL1133">
            <v>0</v>
          </cell>
          <cell r="AN1133">
            <v>0</v>
          </cell>
          <cell r="AO1133">
            <v>28.831500000000027</v>
          </cell>
          <cell r="AP1133">
            <v>9610.5000000000091</v>
          </cell>
          <cell r="AQ1133">
            <v>0</v>
          </cell>
          <cell r="BG1133" t="b">
            <v>1</v>
          </cell>
          <cell r="BO1133" t="b">
            <v>0</v>
          </cell>
          <cell r="CA1133" t="b">
            <v>0</v>
          </cell>
          <cell r="CB1133" t="b">
            <v>0</v>
          </cell>
          <cell r="CD1133" t="b">
            <v>0</v>
          </cell>
          <cell r="CE1133" t="b">
            <v>0</v>
          </cell>
          <cell r="CG1133" t="b">
            <v>0</v>
          </cell>
          <cell r="CH1133" t="b">
            <v>0</v>
          </cell>
          <cell r="CP1133" t="str">
            <v>ERWINWON</v>
          </cell>
          <cell r="CT1133" t="b">
            <v>0</v>
          </cell>
          <cell r="CV1133" t="b">
            <v>0</v>
          </cell>
          <cell r="CX1133" t="b">
            <v>0</v>
          </cell>
          <cell r="CZ1133" t="b">
            <v>1</v>
          </cell>
          <cell r="DB1133" t="b">
            <v>1</v>
          </cell>
          <cell r="DD1133" t="b">
            <v>0</v>
          </cell>
          <cell r="DF1133" t="b">
            <v>0</v>
          </cell>
          <cell r="DH1133" t="b">
            <v>0</v>
          </cell>
          <cell r="DJ1133" t="b">
            <v>0</v>
          </cell>
          <cell r="DL1133" t="b">
            <v>0</v>
          </cell>
          <cell r="DN1133" t="b">
            <v>0</v>
          </cell>
          <cell r="DP1133" t="b">
            <v>0</v>
          </cell>
          <cell r="DV1133">
            <v>0</v>
          </cell>
          <cell r="DX1133">
            <v>0</v>
          </cell>
          <cell r="DZ1133">
            <v>0</v>
          </cell>
          <cell r="EB1133">
            <v>0</v>
          </cell>
          <cell r="ED1133">
            <v>0</v>
          </cell>
          <cell r="EF1133">
            <v>0</v>
          </cell>
          <cell r="EJ1133">
            <v>0</v>
          </cell>
          <cell r="EL1133">
            <v>0</v>
          </cell>
          <cell r="EN1133">
            <v>0</v>
          </cell>
          <cell r="EP1133">
            <v>0</v>
          </cell>
          <cell r="ER1133">
            <v>0</v>
          </cell>
          <cell r="ET1133">
            <v>0</v>
          </cell>
          <cell r="EX1133">
            <v>0</v>
          </cell>
          <cell r="EZ1133">
            <v>0</v>
          </cell>
          <cell r="FD1133">
            <v>0</v>
          </cell>
          <cell r="FF1133">
            <v>0</v>
          </cell>
        </row>
        <row r="1134">
          <cell r="A1134" t="str">
            <v>NyLandvindDK-West-2022</v>
          </cell>
          <cell r="B1134" t="str">
            <v>DK-West</v>
          </cell>
          <cell r="G1134">
            <v>200</v>
          </cell>
          <cell r="H1134">
            <v>0</v>
          </cell>
          <cell r="N1134">
            <v>616.90931298578528</v>
          </cell>
          <cell r="AK1134">
            <v>200</v>
          </cell>
          <cell r="AL1134">
            <v>0</v>
          </cell>
          <cell r="AN1134">
            <v>0</v>
          </cell>
          <cell r="AO1134">
            <v>28.608000000000001</v>
          </cell>
          <cell r="AP1134">
            <v>9536</v>
          </cell>
          <cell r="AQ1134">
            <v>0</v>
          </cell>
          <cell r="BG1134" t="b">
            <v>1</v>
          </cell>
          <cell r="BO1134" t="b">
            <v>0</v>
          </cell>
          <cell r="CA1134" t="b">
            <v>0</v>
          </cell>
          <cell r="CB1134" t="b">
            <v>0</v>
          </cell>
          <cell r="CD1134" t="b">
            <v>0</v>
          </cell>
          <cell r="CE1134" t="b">
            <v>0</v>
          </cell>
          <cell r="CG1134" t="b">
            <v>0</v>
          </cell>
          <cell r="CH1134" t="b">
            <v>0</v>
          </cell>
          <cell r="CP1134" t="str">
            <v>ERWINWON</v>
          </cell>
          <cell r="CT1134" t="b">
            <v>0</v>
          </cell>
          <cell r="CV1134" t="b">
            <v>0</v>
          </cell>
          <cell r="CX1134" t="b">
            <v>1</v>
          </cell>
          <cell r="CZ1134" t="b">
            <v>0</v>
          </cell>
          <cell r="DB1134" t="b">
            <v>0</v>
          </cell>
          <cell r="DD1134" t="b">
            <v>0</v>
          </cell>
          <cell r="DF1134" t="b">
            <v>0</v>
          </cell>
          <cell r="DH1134" t="b">
            <v>0</v>
          </cell>
          <cell r="DJ1134" t="b">
            <v>0</v>
          </cell>
          <cell r="DL1134" t="b">
            <v>0</v>
          </cell>
          <cell r="DN1134" t="b">
            <v>0</v>
          </cell>
          <cell r="DP1134" t="b">
            <v>0</v>
          </cell>
          <cell r="DV1134">
            <v>0</v>
          </cell>
          <cell r="DX1134">
            <v>0</v>
          </cell>
          <cell r="DZ1134">
            <v>0</v>
          </cell>
          <cell r="EB1134">
            <v>0</v>
          </cell>
          <cell r="ED1134">
            <v>0</v>
          </cell>
          <cell r="EF1134">
            <v>0</v>
          </cell>
          <cell r="EJ1134">
            <v>0</v>
          </cell>
          <cell r="EL1134">
            <v>0</v>
          </cell>
          <cell r="EN1134">
            <v>0</v>
          </cell>
          <cell r="EP1134">
            <v>0</v>
          </cell>
          <cell r="ER1134">
            <v>0</v>
          </cell>
          <cell r="ET1134">
            <v>0</v>
          </cell>
          <cell r="EX1134">
            <v>0</v>
          </cell>
          <cell r="EZ1134">
            <v>0</v>
          </cell>
          <cell r="FD1134">
            <v>0</v>
          </cell>
          <cell r="FF1134">
            <v>0</v>
          </cell>
        </row>
        <row r="1135">
          <cell r="A1135" t="str">
            <v>NyLandvindDK-West-2022</v>
          </cell>
          <cell r="B1135" t="str">
            <v>DK-West</v>
          </cell>
          <cell r="G1135">
            <v>200</v>
          </cell>
          <cell r="H1135">
            <v>0</v>
          </cell>
          <cell r="N1135">
            <v>616.90931298578528</v>
          </cell>
          <cell r="AK1135">
            <v>200</v>
          </cell>
          <cell r="AL1135">
            <v>0</v>
          </cell>
          <cell r="AN1135">
            <v>0</v>
          </cell>
          <cell r="AO1135">
            <v>28.608000000000001</v>
          </cell>
          <cell r="AP1135">
            <v>9536</v>
          </cell>
          <cell r="AQ1135">
            <v>0</v>
          </cell>
          <cell r="BG1135" t="b">
            <v>1</v>
          </cell>
          <cell r="BO1135" t="b">
            <v>0</v>
          </cell>
          <cell r="CA1135" t="b">
            <v>0</v>
          </cell>
          <cell r="CB1135" t="b">
            <v>0</v>
          </cell>
          <cell r="CD1135" t="b">
            <v>0</v>
          </cell>
          <cell r="CE1135" t="b">
            <v>0</v>
          </cell>
          <cell r="CG1135" t="b">
            <v>0</v>
          </cell>
          <cell r="CH1135" t="b">
            <v>0</v>
          </cell>
          <cell r="CP1135" t="str">
            <v>ERWINWON</v>
          </cell>
          <cell r="CT1135" t="b">
            <v>0</v>
          </cell>
          <cell r="CV1135" t="b">
            <v>0</v>
          </cell>
          <cell r="CX1135" t="b">
            <v>0</v>
          </cell>
          <cell r="CZ1135" t="b">
            <v>1</v>
          </cell>
          <cell r="DB1135" t="b">
            <v>1</v>
          </cell>
          <cell r="DD1135" t="b">
            <v>0</v>
          </cell>
          <cell r="DF1135" t="b">
            <v>0</v>
          </cell>
          <cell r="DH1135" t="b">
            <v>0</v>
          </cell>
          <cell r="DJ1135" t="b">
            <v>0</v>
          </cell>
          <cell r="DL1135" t="b">
            <v>0</v>
          </cell>
          <cell r="DN1135" t="b">
            <v>0</v>
          </cell>
          <cell r="DP1135" t="b">
            <v>0</v>
          </cell>
          <cell r="DV1135">
            <v>0</v>
          </cell>
          <cell r="DX1135">
            <v>0</v>
          </cell>
          <cell r="DZ1135">
            <v>0</v>
          </cell>
          <cell r="EB1135">
            <v>0</v>
          </cell>
          <cell r="ED1135">
            <v>0</v>
          </cell>
          <cell r="EF1135">
            <v>0</v>
          </cell>
          <cell r="EJ1135">
            <v>0</v>
          </cell>
          <cell r="EL1135">
            <v>0</v>
          </cell>
          <cell r="EN1135">
            <v>0</v>
          </cell>
          <cell r="EP1135">
            <v>0</v>
          </cell>
          <cell r="ER1135">
            <v>0</v>
          </cell>
          <cell r="ET1135">
            <v>0</v>
          </cell>
          <cell r="EX1135">
            <v>0</v>
          </cell>
          <cell r="EZ1135">
            <v>0</v>
          </cell>
          <cell r="FD1135">
            <v>0</v>
          </cell>
          <cell r="FF1135">
            <v>0</v>
          </cell>
        </row>
        <row r="1136">
          <cell r="A1136" t="str">
            <v>NyLandvindDK-West-2023</v>
          </cell>
          <cell r="B1136" t="str">
            <v>DK-West</v>
          </cell>
          <cell r="G1136">
            <v>200</v>
          </cell>
          <cell r="H1136">
            <v>0</v>
          </cell>
          <cell r="N1136">
            <v>616.90931298578528</v>
          </cell>
          <cell r="AK1136">
            <v>200</v>
          </cell>
          <cell r="AL1136">
            <v>0</v>
          </cell>
          <cell r="AN1136">
            <v>0</v>
          </cell>
          <cell r="AO1136">
            <v>28.384500000000003</v>
          </cell>
          <cell r="AP1136">
            <v>9461.5</v>
          </cell>
          <cell r="AQ1136">
            <v>0</v>
          </cell>
          <cell r="BG1136" t="b">
            <v>1</v>
          </cell>
          <cell r="BO1136" t="b">
            <v>0</v>
          </cell>
          <cell r="CA1136" t="b">
            <v>0</v>
          </cell>
          <cell r="CB1136" t="b">
            <v>0</v>
          </cell>
          <cell r="CD1136" t="b">
            <v>0</v>
          </cell>
          <cell r="CE1136" t="b">
            <v>0</v>
          </cell>
          <cell r="CG1136" t="b">
            <v>0</v>
          </cell>
          <cell r="CH1136" t="b">
            <v>0</v>
          </cell>
          <cell r="CP1136" t="str">
            <v>ERWINWON</v>
          </cell>
          <cell r="CT1136" t="b">
            <v>0</v>
          </cell>
          <cell r="CV1136" t="b">
            <v>0</v>
          </cell>
          <cell r="CX1136" t="b">
            <v>1</v>
          </cell>
          <cell r="CZ1136" t="b">
            <v>0</v>
          </cell>
          <cell r="DB1136" t="b">
            <v>0</v>
          </cell>
          <cell r="DD1136" t="b">
            <v>0</v>
          </cell>
          <cell r="DF1136" t="b">
            <v>0</v>
          </cell>
          <cell r="DH1136" t="b">
            <v>0</v>
          </cell>
          <cell r="DJ1136" t="b">
            <v>0</v>
          </cell>
          <cell r="DL1136" t="b">
            <v>0</v>
          </cell>
          <cell r="DN1136" t="b">
            <v>0</v>
          </cell>
          <cell r="DP1136" t="b">
            <v>0</v>
          </cell>
          <cell r="DV1136">
            <v>0</v>
          </cell>
          <cell r="DX1136">
            <v>0</v>
          </cell>
          <cell r="DZ1136">
            <v>0</v>
          </cell>
          <cell r="EB1136">
            <v>0</v>
          </cell>
          <cell r="ED1136">
            <v>0</v>
          </cell>
          <cell r="EF1136">
            <v>0</v>
          </cell>
          <cell r="EJ1136">
            <v>0</v>
          </cell>
          <cell r="EL1136">
            <v>0</v>
          </cell>
          <cell r="EN1136">
            <v>0</v>
          </cell>
          <cell r="EP1136">
            <v>0</v>
          </cell>
          <cell r="ER1136">
            <v>0</v>
          </cell>
          <cell r="ET1136">
            <v>0</v>
          </cell>
          <cell r="EX1136">
            <v>0</v>
          </cell>
          <cell r="EZ1136">
            <v>0</v>
          </cell>
          <cell r="FD1136">
            <v>0</v>
          </cell>
          <cell r="FF1136">
            <v>0</v>
          </cell>
        </row>
        <row r="1137">
          <cell r="A1137" t="str">
            <v>NyLandvindDK-West-2023</v>
          </cell>
          <cell r="B1137" t="str">
            <v>DK-West</v>
          </cell>
          <cell r="G1137">
            <v>200</v>
          </cell>
          <cell r="H1137">
            <v>0</v>
          </cell>
          <cell r="N1137">
            <v>616.90931298578528</v>
          </cell>
          <cell r="AK1137">
            <v>200</v>
          </cell>
          <cell r="AL1137">
            <v>0</v>
          </cell>
          <cell r="AN1137">
            <v>0</v>
          </cell>
          <cell r="AO1137">
            <v>28.384500000000003</v>
          </cell>
          <cell r="AP1137">
            <v>9461.5</v>
          </cell>
          <cell r="AQ1137">
            <v>0</v>
          </cell>
          <cell r="BG1137" t="b">
            <v>1</v>
          </cell>
          <cell r="BO1137" t="b">
            <v>0</v>
          </cell>
          <cell r="CA1137" t="b">
            <v>0</v>
          </cell>
          <cell r="CB1137" t="b">
            <v>0</v>
          </cell>
          <cell r="CD1137" t="b">
            <v>0</v>
          </cell>
          <cell r="CE1137" t="b">
            <v>0</v>
          </cell>
          <cell r="CG1137" t="b">
            <v>0</v>
          </cell>
          <cell r="CH1137" t="b">
            <v>0</v>
          </cell>
          <cell r="CP1137" t="str">
            <v>ERWINWON</v>
          </cell>
          <cell r="CT1137" t="b">
            <v>0</v>
          </cell>
          <cell r="CV1137" t="b">
            <v>0</v>
          </cell>
          <cell r="CX1137" t="b">
            <v>0</v>
          </cell>
          <cell r="CZ1137" t="b">
            <v>1</v>
          </cell>
          <cell r="DB1137" t="b">
            <v>1</v>
          </cell>
          <cell r="DD1137" t="b">
            <v>0</v>
          </cell>
          <cell r="DF1137" t="b">
            <v>0</v>
          </cell>
          <cell r="DH1137" t="b">
            <v>0</v>
          </cell>
          <cell r="DJ1137" t="b">
            <v>0</v>
          </cell>
          <cell r="DL1137" t="b">
            <v>0</v>
          </cell>
          <cell r="DN1137" t="b">
            <v>0</v>
          </cell>
          <cell r="DP1137" t="b">
            <v>0</v>
          </cell>
          <cell r="DV1137">
            <v>0</v>
          </cell>
          <cell r="DX1137">
            <v>0</v>
          </cell>
          <cell r="DZ1137">
            <v>0</v>
          </cell>
          <cell r="EB1137">
            <v>0</v>
          </cell>
          <cell r="ED1137">
            <v>0</v>
          </cell>
          <cell r="EF1137">
            <v>0</v>
          </cell>
          <cell r="EJ1137">
            <v>0</v>
          </cell>
          <cell r="EL1137">
            <v>0</v>
          </cell>
          <cell r="EN1137">
            <v>0</v>
          </cell>
          <cell r="EP1137">
            <v>0</v>
          </cell>
          <cell r="ER1137">
            <v>0</v>
          </cell>
          <cell r="ET1137">
            <v>0</v>
          </cell>
          <cell r="EX1137">
            <v>0</v>
          </cell>
          <cell r="EZ1137">
            <v>0</v>
          </cell>
          <cell r="FD1137">
            <v>0</v>
          </cell>
          <cell r="FF1137">
            <v>0</v>
          </cell>
        </row>
        <row r="1138">
          <cell r="A1138" t="str">
            <v>NyLandvindDK-West-2024</v>
          </cell>
          <cell r="B1138" t="str">
            <v>DK-West</v>
          </cell>
          <cell r="G1138">
            <v>79.999999999999829</v>
          </cell>
          <cell r="H1138">
            <v>0</v>
          </cell>
          <cell r="N1138">
            <v>246.76372519431357</v>
          </cell>
          <cell r="AK1138">
            <v>79.999999999999829</v>
          </cell>
          <cell r="AL1138">
            <v>0</v>
          </cell>
          <cell r="AN1138">
            <v>0</v>
          </cell>
          <cell r="AO1138">
            <v>11.264399999999977</v>
          </cell>
          <cell r="AP1138">
            <v>3754.7999999999915</v>
          </cell>
          <cell r="AQ1138">
            <v>0</v>
          </cell>
          <cell r="BG1138" t="b">
            <v>1</v>
          </cell>
          <cell r="BO1138" t="b">
            <v>0</v>
          </cell>
          <cell r="CA1138" t="b">
            <v>0</v>
          </cell>
          <cell r="CB1138" t="b">
            <v>0</v>
          </cell>
          <cell r="CD1138" t="b">
            <v>0</v>
          </cell>
          <cell r="CE1138" t="b">
            <v>0</v>
          </cell>
          <cell r="CG1138" t="b">
            <v>0</v>
          </cell>
          <cell r="CH1138" t="b">
            <v>0</v>
          </cell>
          <cell r="CP1138" t="str">
            <v>ERWINWON</v>
          </cell>
          <cell r="CT1138" t="b">
            <v>0</v>
          </cell>
          <cell r="CV1138" t="b">
            <v>0</v>
          </cell>
          <cell r="CX1138" t="b">
            <v>1</v>
          </cell>
          <cell r="CZ1138" t="b">
            <v>1</v>
          </cell>
          <cell r="DB1138" t="b">
            <v>0</v>
          </cell>
          <cell r="DD1138" t="b">
            <v>0</v>
          </cell>
          <cell r="DF1138" t="b">
            <v>0</v>
          </cell>
          <cell r="DH1138" t="b">
            <v>0</v>
          </cell>
          <cell r="DJ1138" t="b">
            <v>0</v>
          </cell>
          <cell r="DL1138" t="b">
            <v>0</v>
          </cell>
          <cell r="DN1138" t="b">
            <v>0</v>
          </cell>
          <cell r="DP1138" t="b">
            <v>0</v>
          </cell>
          <cell r="DV1138">
            <v>0</v>
          </cell>
          <cell r="DX1138">
            <v>0</v>
          </cell>
          <cell r="DZ1138">
            <v>0</v>
          </cell>
          <cell r="EB1138">
            <v>0</v>
          </cell>
          <cell r="ED1138">
            <v>0</v>
          </cell>
          <cell r="EF1138">
            <v>0</v>
          </cell>
          <cell r="EJ1138">
            <v>0</v>
          </cell>
          <cell r="EL1138">
            <v>0</v>
          </cell>
          <cell r="EN1138">
            <v>0</v>
          </cell>
          <cell r="EP1138">
            <v>0</v>
          </cell>
          <cell r="ER1138">
            <v>0</v>
          </cell>
          <cell r="ET1138">
            <v>0</v>
          </cell>
          <cell r="EX1138">
            <v>0</v>
          </cell>
          <cell r="EZ1138">
            <v>0</v>
          </cell>
          <cell r="FD1138">
            <v>0</v>
          </cell>
          <cell r="FF1138">
            <v>0</v>
          </cell>
        </row>
        <row r="1139">
          <cell r="A1139" t="str">
            <v>NyLandvindDK-West-2024</v>
          </cell>
          <cell r="B1139" t="str">
            <v>DK-West</v>
          </cell>
          <cell r="G1139">
            <v>79.999999999999829</v>
          </cell>
          <cell r="H1139">
            <v>0</v>
          </cell>
          <cell r="N1139">
            <v>246.76372519431357</v>
          </cell>
          <cell r="AK1139">
            <v>79.999999999999829</v>
          </cell>
          <cell r="AL1139">
            <v>0</v>
          </cell>
          <cell r="AN1139">
            <v>0</v>
          </cell>
          <cell r="AO1139">
            <v>11.264399999999977</v>
          </cell>
          <cell r="AP1139">
            <v>3754.7999999999915</v>
          </cell>
          <cell r="AQ1139">
            <v>0</v>
          </cell>
          <cell r="BG1139" t="b">
            <v>1</v>
          </cell>
          <cell r="BO1139" t="b">
            <v>0</v>
          </cell>
          <cell r="CA1139" t="b">
            <v>0</v>
          </cell>
          <cell r="CB1139" t="b">
            <v>0</v>
          </cell>
          <cell r="CD1139" t="b">
            <v>0</v>
          </cell>
          <cell r="CE1139" t="b">
            <v>0</v>
          </cell>
          <cell r="CG1139" t="b">
            <v>0</v>
          </cell>
          <cell r="CH1139" t="b">
            <v>0</v>
          </cell>
          <cell r="CP1139" t="str">
            <v>ERWINWON</v>
          </cell>
          <cell r="CT1139" t="b">
            <v>0</v>
          </cell>
          <cell r="CV1139" t="b">
            <v>0</v>
          </cell>
          <cell r="CX1139" t="b">
            <v>0</v>
          </cell>
          <cell r="CZ1139" t="b">
            <v>0</v>
          </cell>
          <cell r="DB1139" t="b">
            <v>1</v>
          </cell>
          <cell r="DD1139" t="b">
            <v>0</v>
          </cell>
          <cell r="DF1139" t="b">
            <v>0</v>
          </cell>
          <cell r="DH1139" t="b">
            <v>0</v>
          </cell>
          <cell r="DJ1139" t="b">
            <v>0</v>
          </cell>
          <cell r="DL1139" t="b">
            <v>0</v>
          </cell>
          <cell r="DN1139" t="b">
            <v>0</v>
          </cell>
          <cell r="DP1139" t="b">
            <v>0</v>
          </cell>
          <cell r="DV1139">
            <v>0</v>
          </cell>
          <cell r="DX1139">
            <v>0</v>
          </cell>
          <cell r="DZ1139">
            <v>0</v>
          </cell>
          <cell r="EB1139">
            <v>0</v>
          </cell>
          <cell r="ED1139">
            <v>0</v>
          </cell>
          <cell r="EF1139">
            <v>0</v>
          </cell>
          <cell r="EJ1139">
            <v>0</v>
          </cell>
          <cell r="EL1139">
            <v>0</v>
          </cell>
          <cell r="EN1139">
            <v>0</v>
          </cell>
          <cell r="EP1139">
            <v>0</v>
          </cell>
          <cell r="ER1139">
            <v>0</v>
          </cell>
          <cell r="ET1139">
            <v>0</v>
          </cell>
          <cell r="EX1139">
            <v>0</v>
          </cell>
          <cell r="EZ1139">
            <v>0</v>
          </cell>
          <cell r="FD1139">
            <v>0</v>
          </cell>
          <cell r="FF1139">
            <v>0</v>
          </cell>
        </row>
        <row r="1140">
          <cell r="A1140" t="str">
            <v>NyLandvindDK-West-2025</v>
          </cell>
          <cell r="B1140" t="str">
            <v>DK-West</v>
          </cell>
          <cell r="G1140">
            <v>80</v>
          </cell>
          <cell r="H1140">
            <v>0</v>
          </cell>
          <cell r="N1140">
            <v>246.76372519431408</v>
          </cell>
          <cell r="AK1140">
            <v>80</v>
          </cell>
          <cell r="AL1140">
            <v>0</v>
          </cell>
          <cell r="AN1140">
            <v>0</v>
          </cell>
          <cell r="AO1140">
            <v>11.175000000000001</v>
          </cell>
          <cell r="AP1140">
            <v>3724.9999999999995</v>
          </cell>
          <cell r="AQ1140">
            <v>0</v>
          </cell>
          <cell r="BG1140" t="b">
            <v>1</v>
          </cell>
          <cell r="BO1140" t="b">
            <v>0</v>
          </cell>
          <cell r="CA1140" t="b">
            <v>0</v>
          </cell>
          <cell r="CB1140" t="b">
            <v>0</v>
          </cell>
          <cell r="CD1140" t="b">
            <v>0</v>
          </cell>
          <cell r="CE1140" t="b">
            <v>0</v>
          </cell>
          <cell r="CG1140" t="b">
            <v>0</v>
          </cell>
          <cell r="CH1140" t="b">
            <v>0</v>
          </cell>
          <cell r="CP1140" t="str">
            <v>ERWINWON</v>
          </cell>
          <cell r="CT1140" t="b">
            <v>0</v>
          </cell>
          <cell r="CV1140" t="b">
            <v>0</v>
          </cell>
          <cell r="CX1140" t="b">
            <v>1</v>
          </cell>
          <cell r="CZ1140" t="b">
            <v>1</v>
          </cell>
          <cell r="DB1140" t="b">
            <v>0</v>
          </cell>
          <cell r="DD1140" t="b">
            <v>0</v>
          </cell>
          <cell r="DF1140" t="b">
            <v>0</v>
          </cell>
          <cell r="DH1140" t="b">
            <v>0</v>
          </cell>
          <cell r="DJ1140" t="b">
            <v>0</v>
          </cell>
          <cell r="DL1140" t="b">
            <v>0</v>
          </cell>
          <cell r="DN1140" t="b">
            <v>0</v>
          </cell>
          <cell r="DP1140" t="b">
            <v>0</v>
          </cell>
          <cell r="DV1140">
            <v>0</v>
          </cell>
          <cell r="DX1140">
            <v>0</v>
          </cell>
          <cell r="DZ1140">
            <v>0</v>
          </cell>
          <cell r="EB1140">
            <v>0</v>
          </cell>
          <cell r="ED1140">
            <v>0</v>
          </cell>
          <cell r="EF1140">
            <v>0</v>
          </cell>
          <cell r="EJ1140">
            <v>0</v>
          </cell>
          <cell r="EL1140">
            <v>0</v>
          </cell>
          <cell r="EN1140">
            <v>0</v>
          </cell>
          <cell r="EP1140">
            <v>0</v>
          </cell>
          <cell r="ER1140">
            <v>0</v>
          </cell>
          <cell r="ET1140">
            <v>0</v>
          </cell>
          <cell r="EX1140">
            <v>0</v>
          </cell>
          <cell r="EZ1140">
            <v>0</v>
          </cell>
          <cell r="FD1140">
            <v>0</v>
          </cell>
          <cell r="FF1140">
            <v>0</v>
          </cell>
        </row>
        <row r="1141">
          <cell r="A1141" t="str">
            <v>NyLandvindDK-West-2025</v>
          </cell>
          <cell r="B1141" t="str">
            <v>DK-West</v>
          </cell>
          <cell r="G1141">
            <v>80</v>
          </cell>
          <cell r="H1141">
            <v>0</v>
          </cell>
          <cell r="N1141">
            <v>246.76372519431408</v>
          </cell>
          <cell r="AK1141">
            <v>80</v>
          </cell>
          <cell r="AL1141">
            <v>0</v>
          </cell>
          <cell r="AN1141">
            <v>0</v>
          </cell>
          <cell r="AO1141">
            <v>11.175000000000001</v>
          </cell>
          <cell r="AP1141">
            <v>3724.9999999999995</v>
          </cell>
          <cell r="AQ1141">
            <v>0</v>
          </cell>
          <cell r="BG1141" t="b">
            <v>1</v>
          </cell>
          <cell r="BO1141" t="b">
            <v>0</v>
          </cell>
          <cell r="CA1141" t="b">
            <v>0</v>
          </cell>
          <cell r="CB1141" t="b">
            <v>0</v>
          </cell>
          <cell r="CD1141" t="b">
            <v>0</v>
          </cell>
          <cell r="CE1141" t="b">
            <v>0</v>
          </cell>
          <cell r="CG1141" t="b">
            <v>0</v>
          </cell>
          <cell r="CH1141" t="b">
            <v>0</v>
          </cell>
          <cell r="CP1141" t="str">
            <v>ERWINWON</v>
          </cell>
          <cell r="CT1141" t="b">
            <v>0</v>
          </cell>
          <cell r="CV1141" t="b">
            <v>0</v>
          </cell>
          <cell r="CX1141" t="b">
            <v>0</v>
          </cell>
          <cell r="CZ1141" t="b">
            <v>0</v>
          </cell>
          <cell r="DB1141" t="b">
            <v>1</v>
          </cell>
          <cell r="DD1141" t="b">
            <v>0</v>
          </cell>
          <cell r="DF1141" t="b">
            <v>0</v>
          </cell>
          <cell r="DH1141" t="b">
            <v>0</v>
          </cell>
          <cell r="DJ1141" t="b">
            <v>0</v>
          </cell>
          <cell r="DL1141" t="b">
            <v>0</v>
          </cell>
          <cell r="DN1141" t="b">
            <v>0</v>
          </cell>
          <cell r="DP1141" t="b">
            <v>0</v>
          </cell>
          <cell r="DV1141">
            <v>0</v>
          </cell>
          <cell r="DX1141">
            <v>0</v>
          </cell>
          <cell r="DZ1141">
            <v>0</v>
          </cell>
          <cell r="EB1141">
            <v>0</v>
          </cell>
          <cell r="ED1141">
            <v>0</v>
          </cell>
          <cell r="EF1141">
            <v>0</v>
          </cell>
          <cell r="EJ1141">
            <v>0</v>
          </cell>
          <cell r="EL1141">
            <v>0</v>
          </cell>
          <cell r="EN1141">
            <v>0</v>
          </cell>
          <cell r="EP1141">
            <v>0</v>
          </cell>
          <cell r="ER1141">
            <v>0</v>
          </cell>
          <cell r="ET1141">
            <v>0</v>
          </cell>
          <cell r="EX1141">
            <v>0</v>
          </cell>
          <cell r="EZ1141">
            <v>0</v>
          </cell>
          <cell r="FD1141">
            <v>0</v>
          </cell>
          <cell r="FF1141">
            <v>0</v>
          </cell>
        </row>
        <row r="1142">
          <cell r="A1142" t="str">
            <v>NyLandvindDK-West-2026</v>
          </cell>
          <cell r="B1142" t="str">
            <v>DK-West</v>
          </cell>
          <cell r="G1142">
            <v>80</v>
          </cell>
          <cell r="H1142">
            <v>0</v>
          </cell>
          <cell r="N1142">
            <v>246.76372519431408</v>
          </cell>
          <cell r="AK1142">
            <v>80</v>
          </cell>
          <cell r="AL1142">
            <v>0</v>
          </cell>
          <cell r="AN1142">
            <v>0</v>
          </cell>
          <cell r="AO1142">
            <v>11.085600000000003</v>
          </cell>
          <cell r="AP1142">
            <v>3695.1999999999994</v>
          </cell>
          <cell r="AQ1142">
            <v>0</v>
          </cell>
          <cell r="BG1142" t="b">
            <v>1</v>
          </cell>
          <cell r="BO1142" t="b">
            <v>0</v>
          </cell>
          <cell r="CA1142" t="b">
            <v>0</v>
          </cell>
          <cell r="CB1142" t="b">
            <v>0</v>
          </cell>
          <cell r="CD1142" t="b">
            <v>0</v>
          </cell>
          <cell r="CE1142" t="b">
            <v>0</v>
          </cell>
          <cell r="CG1142" t="b">
            <v>0</v>
          </cell>
          <cell r="CH1142" t="b">
            <v>0</v>
          </cell>
          <cell r="CP1142" t="str">
            <v>ERWINWON</v>
          </cell>
          <cell r="CT1142" t="b">
            <v>0</v>
          </cell>
          <cell r="CV1142" t="b">
            <v>0</v>
          </cell>
          <cell r="CX1142" t="b">
            <v>0</v>
          </cell>
          <cell r="CZ1142" t="b">
            <v>1</v>
          </cell>
          <cell r="DB1142" t="b">
            <v>0</v>
          </cell>
          <cell r="DD1142" t="b">
            <v>0</v>
          </cell>
          <cell r="DF1142" t="b">
            <v>0</v>
          </cell>
          <cell r="DH1142" t="b">
            <v>0</v>
          </cell>
          <cell r="DJ1142" t="b">
            <v>0</v>
          </cell>
          <cell r="DL1142" t="b">
            <v>0</v>
          </cell>
          <cell r="DN1142" t="b">
            <v>0</v>
          </cell>
          <cell r="DP1142" t="b">
            <v>0</v>
          </cell>
          <cell r="DV1142">
            <v>0</v>
          </cell>
          <cell r="DX1142">
            <v>0</v>
          </cell>
          <cell r="DZ1142">
            <v>0</v>
          </cell>
          <cell r="EB1142">
            <v>0</v>
          </cell>
          <cell r="ED1142">
            <v>0</v>
          </cell>
          <cell r="EF1142">
            <v>0</v>
          </cell>
          <cell r="EJ1142">
            <v>0</v>
          </cell>
          <cell r="EL1142">
            <v>0</v>
          </cell>
          <cell r="EN1142">
            <v>0</v>
          </cell>
          <cell r="EP1142">
            <v>0</v>
          </cell>
          <cell r="ER1142">
            <v>0</v>
          </cell>
          <cell r="ET1142">
            <v>0</v>
          </cell>
          <cell r="EX1142">
            <v>0</v>
          </cell>
          <cell r="EZ1142">
            <v>0</v>
          </cell>
          <cell r="FD1142">
            <v>0</v>
          </cell>
          <cell r="FF1142">
            <v>0</v>
          </cell>
        </row>
        <row r="1143">
          <cell r="A1143" t="str">
            <v>NyLandvindDK-West-2026</v>
          </cell>
          <cell r="B1143" t="str">
            <v>DK-West</v>
          </cell>
          <cell r="G1143">
            <v>80</v>
          </cell>
          <cell r="H1143">
            <v>0</v>
          </cell>
          <cell r="N1143">
            <v>246.76372519431408</v>
          </cell>
          <cell r="AK1143">
            <v>80</v>
          </cell>
          <cell r="AL1143">
            <v>0</v>
          </cell>
          <cell r="AN1143">
            <v>0</v>
          </cell>
          <cell r="AO1143">
            <v>11.085600000000003</v>
          </cell>
          <cell r="AP1143">
            <v>3695.1999999999994</v>
          </cell>
          <cell r="AQ1143">
            <v>0</v>
          </cell>
          <cell r="BG1143" t="b">
            <v>1</v>
          </cell>
          <cell r="BO1143" t="b">
            <v>0</v>
          </cell>
          <cell r="CA1143" t="b">
            <v>0</v>
          </cell>
          <cell r="CB1143" t="b">
            <v>0</v>
          </cell>
          <cell r="CD1143" t="b">
            <v>0</v>
          </cell>
          <cell r="CE1143" t="b">
            <v>0</v>
          </cell>
          <cell r="CG1143" t="b">
            <v>0</v>
          </cell>
          <cell r="CH1143" t="b">
            <v>0</v>
          </cell>
          <cell r="CP1143" t="str">
            <v>ERWINWON</v>
          </cell>
          <cell r="CT1143" t="b">
            <v>0</v>
          </cell>
          <cell r="CV1143" t="b">
            <v>0</v>
          </cell>
          <cell r="CX1143" t="b">
            <v>0</v>
          </cell>
          <cell r="CZ1143" t="b">
            <v>0</v>
          </cell>
          <cell r="DB1143" t="b">
            <v>1</v>
          </cell>
          <cell r="DD1143" t="b">
            <v>0</v>
          </cell>
          <cell r="DF1143" t="b">
            <v>0</v>
          </cell>
          <cell r="DH1143" t="b">
            <v>0</v>
          </cell>
          <cell r="DJ1143" t="b">
            <v>0</v>
          </cell>
          <cell r="DL1143" t="b">
            <v>0</v>
          </cell>
          <cell r="DN1143" t="b">
            <v>0</v>
          </cell>
          <cell r="DP1143" t="b">
            <v>0</v>
          </cell>
          <cell r="DV1143">
            <v>0</v>
          </cell>
          <cell r="DX1143">
            <v>0</v>
          </cell>
          <cell r="DZ1143">
            <v>0</v>
          </cell>
          <cell r="EB1143">
            <v>0</v>
          </cell>
          <cell r="ED1143">
            <v>0</v>
          </cell>
          <cell r="EF1143">
            <v>0</v>
          </cell>
          <cell r="EJ1143">
            <v>0</v>
          </cell>
          <cell r="EL1143">
            <v>0</v>
          </cell>
          <cell r="EN1143">
            <v>0</v>
          </cell>
          <cell r="EP1143">
            <v>0</v>
          </cell>
          <cell r="ER1143">
            <v>0</v>
          </cell>
          <cell r="ET1143">
            <v>0</v>
          </cell>
          <cell r="EX1143">
            <v>0</v>
          </cell>
          <cell r="EZ1143">
            <v>0</v>
          </cell>
          <cell r="FD1143">
            <v>0</v>
          </cell>
          <cell r="FF1143">
            <v>0</v>
          </cell>
        </row>
        <row r="1144">
          <cell r="A1144" t="str">
            <v>NyLandvindDK-West-2027</v>
          </cell>
          <cell r="B1144" t="str">
            <v>DK-West</v>
          </cell>
          <cell r="G1144">
            <v>80</v>
          </cell>
          <cell r="H1144">
            <v>0</v>
          </cell>
          <cell r="N1144">
            <v>246.76372519431408</v>
          </cell>
          <cell r="AK1144">
            <v>80</v>
          </cell>
          <cell r="AL1144">
            <v>0</v>
          </cell>
          <cell r="AN1144">
            <v>0</v>
          </cell>
          <cell r="AO1144">
            <v>10.996200000000002</v>
          </cell>
          <cell r="AP1144">
            <v>3665.3999999999992</v>
          </cell>
          <cell r="AQ1144">
            <v>0</v>
          </cell>
          <cell r="BG1144" t="b">
            <v>1</v>
          </cell>
          <cell r="BO1144" t="b">
            <v>0</v>
          </cell>
          <cell r="CA1144" t="b">
            <v>0</v>
          </cell>
          <cell r="CB1144" t="b">
            <v>0</v>
          </cell>
          <cell r="CD1144" t="b">
            <v>0</v>
          </cell>
          <cell r="CE1144" t="b">
            <v>0</v>
          </cell>
          <cell r="CG1144" t="b">
            <v>0</v>
          </cell>
          <cell r="CH1144" t="b">
            <v>0</v>
          </cell>
          <cell r="CP1144" t="str">
            <v>ERWINWON</v>
          </cell>
          <cell r="CT1144" t="b">
            <v>0</v>
          </cell>
          <cell r="CV1144" t="b">
            <v>0</v>
          </cell>
          <cell r="CX1144" t="b">
            <v>0</v>
          </cell>
          <cell r="CZ1144" t="b">
            <v>1</v>
          </cell>
          <cell r="DB1144" t="b">
            <v>0</v>
          </cell>
          <cell r="DD1144" t="b">
            <v>0</v>
          </cell>
          <cell r="DF1144" t="b">
            <v>0</v>
          </cell>
          <cell r="DH1144" t="b">
            <v>0</v>
          </cell>
          <cell r="DJ1144" t="b">
            <v>0</v>
          </cell>
          <cell r="DL1144" t="b">
            <v>0</v>
          </cell>
          <cell r="DN1144" t="b">
            <v>0</v>
          </cell>
          <cell r="DP1144" t="b">
            <v>0</v>
          </cell>
          <cell r="DV1144">
            <v>0</v>
          </cell>
          <cell r="DX1144">
            <v>0</v>
          </cell>
          <cell r="DZ1144">
            <v>0</v>
          </cell>
          <cell r="EB1144">
            <v>0</v>
          </cell>
          <cell r="ED1144">
            <v>0</v>
          </cell>
          <cell r="EF1144">
            <v>0</v>
          </cell>
          <cell r="EJ1144">
            <v>0</v>
          </cell>
          <cell r="EL1144">
            <v>0</v>
          </cell>
          <cell r="EN1144">
            <v>0</v>
          </cell>
          <cell r="EP1144">
            <v>0</v>
          </cell>
          <cell r="ER1144">
            <v>0</v>
          </cell>
          <cell r="ET1144">
            <v>0</v>
          </cell>
          <cell r="EX1144">
            <v>0</v>
          </cell>
          <cell r="EZ1144">
            <v>0</v>
          </cell>
          <cell r="FD1144">
            <v>0</v>
          </cell>
          <cell r="FF1144">
            <v>0</v>
          </cell>
        </row>
        <row r="1145">
          <cell r="A1145" t="str">
            <v>NyLandvindDK-West-2027</v>
          </cell>
          <cell r="B1145" t="str">
            <v>DK-West</v>
          </cell>
          <cell r="G1145">
            <v>80</v>
          </cell>
          <cell r="H1145">
            <v>0</v>
          </cell>
          <cell r="N1145">
            <v>246.76372519431408</v>
          </cell>
          <cell r="AK1145">
            <v>80</v>
          </cell>
          <cell r="AL1145">
            <v>0</v>
          </cell>
          <cell r="AN1145">
            <v>0</v>
          </cell>
          <cell r="AO1145">
            <v>10.996200000000002</v>
          </cell>
          <cell r="AP1145">
            <v>3665.3999999999992</v>
          </cell>
          <cell r="AQ1145">
            <v>0</v>
          </cell>
          <cell r="BG1145" t="b">
            <v>1</v>
          </cell>
          <cell r="BO1145" t="b">
            <v>0</v>
          </cell>
          <cell r="CA1145" t="b">
            <v>0</v>
          </cell>
          <cell r="CB1145" t="b">
            <v>0</v>
          </cell>
          <cell r="CD1145" t="b">
            <v>0</v>
          </cell>
          <cell r="CE1145" t="b">
            <v>0</v>
          </cell>
          <cell r="CG1145" t="b">
            <v>0</v>
          </cell>
          <cell r="CH1145" t="b">
            <v>0</v>
          </cell>
          <cell r="CP1145" t="str">
            <v>ERWINWON</v>
          </cell>
          <cell r="CT1145" t="b">
            <v>0</v>
          </cell>
          <cell r="CV1145" t="b">
            <v>0</v>
          </cell>
          <cell r="CX1145" t="b">
            <v>0</v>
          </cell>
          <cell r="CZ1145" t="b">
            <v>0</v>
          </cell>
          <cell r="DB1145" t="b">
            <v>1</v>
          </cell>
          <cell r="DD1145" t="b">
            <v>0</v>
          </cell>
          <cell r="DF1145" t="b">
            <v>0</v>
          </cell>
          <cell r="DH1145" t="b">
            <v>0</v>
          </cell>
          <cell r="DJ1145" t="b">
            <v>0</v>
          </cell>
          <cell r="DL1145" t="b">
            <v>0</v>
          </cell>
          <cell r="DN1145" t="b">
            <v>0</v>
          </cell>
          <cell r="DP1145" t="b">
            <v>0</v>
          </cell>
          <cell r="DV1145">
            <v>0</v>
          </cell>
          <cell r="DX1145">
            <v>0</v>
          </cell>
          <cell r="DZ1145">
            <v>0</v>
          </cell>
          <cell r="EB1145">
            <v>0</v>
          </cell>
          <cell r="ED1145">
            <v>0</v>
          </cell>
          <cell r="EF1145">
            <v>0</v>
          </cell>
          <cell r="EJ1145">
            <v>0</v>
          </cell>
          <cell r="EL1145">
            <v>0</v>
          </cell>
          <cell r="EN1145">
            <v>0</v>
          </cell>
          <cell r="EP1145">
            <v>0</v>
          </cell>
          <cell r="ER1145">
            <v>0</v>
          </cell>
          <cell r="ET1145">
            <v>0</v>
          </cell>
          <cell r="EX1145">
            <v>0</v>
          </cell>
          <cell r="EZ1145">
            <v>0</v>
          </cell>
          <cell r="FD1145">
            <v>0</v>
          </cell>
          <cell r="FF1145">
            <v>0</v>
          </cell>
        </row>
        <row r="1146">
          <cell r="A1146" t="str">
            <v>NyLandvindDK-West-2028</v>
          </cell>
          <cell r="B1146" t="str">
            <v>DK-West</v>
          </cell>
          <cell r="G1146">
            <v>69.353600000000739</v>
          </cell>
          <cell r="H1146">
            <v>0</v>
          </cell>
          <cell r="N1146">
            <v>213.92440864545708</v>
          </cell>
          <cell r="AK1146">
            <v>69.353600000000739</v>
          </cell>
          <cell r="AL1146">
            <v>0</v>
          </cell>
          <cell r="AN1146">
            <v>0</v>
          </cell>
          <cell r="AO1146">
            <v>9.455323056000104</v>
          </cell>
          <cell r="AP1146">
            <v>3151.7743520000326</v>
          </cell>
          <cell r="AQ1146">
            <v>0</v>
          </cell>
          <cell r="BG1146" t="b">
            <v>1</v>
          </cell>
          <cell r="BO1146" t="b">
            <v>0</v>
          </cell>
          <cell r="CA1146" t="b">
            <v>0</v>
          </cell>
          <cell r="CB1146" t="b">
            <v>0</v>
          </cell>
          <cell r="CD1146" t="b">
            <v>0</v>
          </cell>
          <cell r="CE1146" t="b">
            <v>0</v>
          </cell>
          <cell r="CG1146" t="b">
            <v>0</v>
          </cell>
          <cell r="CH1146" t="b">
            <v>0</v>
          </cell>
          <cell r="CP1146" t="str">
            <v>ERWINWON</v>
          </cell>
          <cell r="CT1146" t="b">
            <v>0</v>
          </cell>
          <cell r="CV1146" t="b">
            <v>0</v>
          </cell>
          <cell r="CX1146" t="b">
            <v>0</v>
          </cell>
          <cell r="CZ1146" t="b">
            <v>1</v>
          </cell>
          <cell r="DB1146" t="b">
            <v>0</v>
          </cell>
          <cell r="DD1146" t="b">
            <v>0</v>
          </cell>
          <cell r="DF1146" t="b">
            <v>0</v>
          </cell>
          <cell r="DH1146" t="b">
            <v>0</v>
          </cell>
          <cell r="DJ1146" t="b">
            <v>0</v>
          </cell>
          <cell r="DL1146" t="b">
            <v>0</v>
          </cell>
          <cell r="DN1146" t="b">
            <v>0</v>
          </cell>
          <cell r="DP1146" t="b">
            <v>0</v>
          </cell>
          <cell r="DV1146">
            <v>0</v>
          </cell>
          <cell r="DX1146">
            <v>0</v>
          </cell>
          <cell r="DZ1146">
            <v>0</v>
          </cell>
          <cell r="EB1146">
            <v>0</v>
          </cell>
          <cell r="ED1146">
            <v>0</v>
          </cell>
          <cell r="EF1146">
            <v>0</v>
          </cell>
          <cell r="EJ1146">
            <v>0</v>
          </cell>
          <cell r="EL1146">
            <v>0</v>
          </cell>
          <cell r="EN1146">
            <v>0</v>
          </cell>
          <cell r="EP1146">
            <v>0</v>
          </cell>
          <cell r="ER1146">
            <v>0</v>
          </cell>
          <cell r="ET1146">
            <v>0</v>
          </cell>
          <cell r="EX1146">
            <v>0</v>
          </cell>
          <cell r="EZ1146">
            <v>0</v>
          </cell>
          <cell r="FD1146">
            <v>0</v>
          </cell>
          <cell r="FF1146">
            <v>0</v>
          </cell>
        </row>
        <row r="1147">
          <cell r="A1147" t="str">
            <v>NyLandvindDK-West-2028</v>
          </cell>
          <cell r="B1147" t="str">
            <v>DK-West</v>
          </cell>
          <cell r="G1147">
            <v>69.353600000000739</v>
          </cell>
          <cell r="H1147">
            <v>0</v>
          </cell>
          <cell r="N1147">
            <v>213.92440864545708</v>
          </cell>
          <cell r="AK1147">
            <v>69.353600000000739</v>
          </cell>
          <cell r="AL1147">
            <v>0</v>
          </cell>
          <cell r="AN1147">
            <v>0</v>
          </cell>
          <cell r="AO1147">
            <v>9.455323056000104</v>
          </cell>
          <cell r="AP1147">
            <v>3151.7743520000326</v>
          </cell>
          <cell r="AQ1147">
            <v>0</v>
          </cell>
          <cell r="BG1147" t="b">
            <v>1</v>
          </cell>
          <cell r="BO1147" t="b">
            <v>0</v>
          </cell>
          <cell r="CA1147" t="b">
            <v>0</v>
          </cell>
          <cell r="CB1147" t="b">
            <v>0</v>
          </cell>
          <cell r="CD1147" t="b">
            <v>0</v>
          </cell>
          <cell r="CE1147" t="b">
            <v>0</v>
          </cell>
          <cell r="CG1147" t="b">
            <v>0</v>
          </cell>
          <cell r="CH1147" t="b">
            <v>0</v>
          </cell>
          <cell r="CP1147" t="str">
            <v>ERWINWON</v>
          </cell>
          <cell r="CT1147" t="b">
            <v>0</v>
          </cell>
          <cell r="CV1147" t="b">
            <v>0</v>
          </cell>
          <cell r="CX1147" t="b">
            <v>0</v>
          </cell>
          <cell r="CZ1147" t="b">
            <v>0</v>
          </cell>
          <cell r="DB1147" t="b">
            <v>1</v>
          </cell>
          <cell r="DD1147" t="b">
            <v>0</v>
          </cell>
          <cell r="DF1147" t="b">
            <v>0</v>
          </cell>
          <cell r="DH1147" t="b">
            <v>0</v>
          </cell>
          <cell r="DJ1147" t="b">
            <v>0</v>
          </cell>
          <cell r="DL1147" t="b">
            <v>0</v>
          </cell>
          <cell r="DN1147" t="b">
            <v>0</v>
          </cell>
          <cell r="DP1147" t="b">
            <v>0</v>
          </cell>
          <cell r="DV1147">
            <v>0</v>
          </cell>
          <cell r="DX1147">
            <v>0</v>
          </cell>
          <cell r="DZ1147">
            <v>0</v>
          </cell>
          <cell r="EB1147">
            <v>0</v>
          </cell>
          <cell r="ED1147">
            <v>0</v>
          </cell>
          <cell r="EF1147">
            <v>0</v>
          </cell>
          <cell r="EJ1147">
            <v>0</v>
          </cell>
          <cell r="EL1147">
            <v>0</v>
          </cell>
          <cell r="EN1147">
            <v>0</v>
          </cell>
          <cell r="EP1147">
            <v>0</v>
          </cell>
          <cell r="ER1147">
            <v>0</v>
          </cell>
          <cell r="ET1147">
            <v>0</v>
          </cell>
          <cell r="EX1147">
            <v>0</v>
          </cell>
          <cell r="EZ1147">
            <v>0</v>
          </cell>
          <cell r="FD1147">
            <v>0</v>
          </cell>
          <cell r="FF1147">
            <v>0</v>
          </cell>
        </row>
        <row r="1148">
          <cell r="A1148" t="str">
            <v>NyLandvindDK-West-2029</v>
          </cell>
          <cell r="B1148" t="str">
            <v>DK-West</v>
          </cell>
          <cell r="G1148">
            <v>58.068000000000033</v>
          </cell>
          <cell r="H1148">
            <v>0</v>
          </cell>
          <cell r="N1148">
            <v>179.11344993229301</v>
          </cell>
          <cell r="AK1148">
            <v>58.068000000000033</v>
          </cell>
          <cell r="AL1148">
            <v>0</v>
          </cell>
          <cell r="AN1148">
            <v>0</v>
          </cell>
          <cell r="AO1148">
            <v>7.851809790000007</v>
          </cell>
          <cell r="AP1148">
            <v>2617.2699300000004</v>
          </cell>
          <cell r="AQ1148">
            <v>0</v>
          </cell>
          <cell r="BG1148" t="b">
            <v>1</v>
          </cell>
          <cell r="BO1148" t="b">
            <v>0</v>
          </cell>
          <cell r="CA1148" t="b">
            <v>0</v>
          </cell>
          <cell r="CB1148" t="b">
            <v>0</v>
          </cell>
          <cell r="CD1148" t="b">
            <v>0</v>
          </cell>
          <cell r="CE1148" t="b">
            <v>0</v>
          </cell>
          <cell r="CG1148" t="b">
            <v>0</v>
          </cell>
          <cell r="CH1148" t="b">
            <v>0</v>
          </cell>
          <cell r="CP1148" t="str">
            <v>ERWINWON</v>
          </cell>
          <cell r="CT1148" t="b">
            <v>0</v>
          </cell>
          <cell r="CV1148" t="b">
            <v>0</v>
          </cell>
          <cell r="CX1148" t="b">
            <v>0</v>
          </cell>
          <cell r="CZ1148" t="b">
            <v>1</v>
          </cell>
          <cell r="DB1148" t="b">
            <v>0</v>
          </cell>
          <cell r="DD1148" t="b">
            <v>0</v>
          </cell>
          <cell r="DF1148" t="b">
            <v>0</v>
          </cell>
          <cell r="DH1148" t="b">
            <v>0</v>
          </cell>
          <cell r="DJ1148" t="b">
            <v>0</v>
          </cell>
          <cell r="DL1148" t="b">
            <v>0</v>
          </cell>
          <cell r="DN1148" t="b">
            <v>0</v>
          </cell>
          <cell r="DP1148" t="b">
            <v>0</v>
          </cell>
          <cell r="DV1148">
            <v>0</v>
          </cell>
          <cell r="DX1148">
            <v>0</v>
          </cell>
          <cell r="DZ1148">
            <v>0</v>
          </cell>
          <cell r="EB1148">
            <v>0</v>
          </cell>
          <cell r="ED1148">
            <v>0</v>
          </cell>
          <cell r="EF1148">
            <v>0</v>
          </cell>
          <cell r="EJ1148">
            <v>0</v>
          </cell>
          <cell r="EL1148">
            <v>0</v>
          </cell>
          <cell r="EN1148">
            <v>0</v>
          </cell>
          <cell r="EP1148">
            <v>0</v>
          </cell>
          <cell r="ER1148">
            <v>0</v>
          </cell>
          <cell r="ET1148">
            <v>0</v>
          </cell>
          <cell r="EX1148">
            <v>0</v>
          </cell>
          <cell r="EZ1148">
            <v>0</v>
          </cell>
          <cell r="FD1148">
            <v>0</v>
          </cell>
          <cell r="FF1148">
            <v>0</v>
          </cell>
        </row>
        <row r="1149">
          <cell r="A1149" t="str">
            <v>NyLandvindDK-West-2029</v>
          </cell>
          <cell r="B1149" t="str">
            <v>DK-West</v>
          </cell>
          <cell r="G1149">
            <v>58.068000000000033</v>
          </cell>
          <cell r="H1149">
            <v>0</v>
          </cell>
          <cell r="N1149">
            <v>179.11344993229301</v>
          </cell>
          <cell r="AK1149">
            <v>58.068000000000033</v>
          </cell>
          <cell r="AL1149">
            <v>0</v>
          </cell>
          <cell r="AN1149">
            <v>0</v>
          </cell>
          <cell r="AO1149">
            <v>7.851809790000007</v>
          </cell>
          <cell r="AP1149">
            <v>2617.2699300000004</v>
          </cell>
          <cell r="AQ1149">
            <v>0</v>
          </cell>
          <cell r="BG1149" t="b">
            <v>1</v>
          </cell>
          <cell r="BO1149" t="b">
            <v>0</v>
          </cell>
          <cell r="CA1149" t="b">
            <v>0</v>
          </cell>
          <cell r="CB1149" t="b">
            <v>0</v>
          </cell>
          <cell r="CD1149" t="b">
            <v>0</v>
          </cell>
          <cell r="CE1149" t="b">
            <v>0</v>
          </cell>
          <cell r="CG1149" t="b">
            <v>0</v>
          </cell>
          <cell r="CH1149" t="b">
            <v>0</v>
          </cell>
          <cell r="CP1149" t="str">
            <v>ERWINWON</v>
          </cell>
          <cell r="CT1149" t="b">
            <v>0</v>
          </cell>
          <cell r="CV1149" t="b">
            <v>0</v>
          </cell>
          <cell r="CX1149" t="b">
            <v>0</v>
          </cell>
          <cell r="CZ1149" t="b">
            <v>0</v>
          </cell>
          <cell r="DB1149" t="b">
            <v>1</v>
          </cell>
          <cell r="DD1149" t="b">
            <v>0</v>
          </cell>
          <cell r="DF1149" t="b">
            <v>0</v>
          </cell>
          <cell r="DH1149" t="b">
            <v>0</v>
          </cell>
          <cell r="DJ1149" t="b">
            <v>0</v>
          </cell>
          <cell r="DL1149" t="b">
            <v>0</v>
          </cell>
          <cell r="DN1149" t="b">
            <v>0</v>
          </cell>
          <cell r="DP1149" t="b">
            <v>0</v>
          </cell>
          <cell r="DV1149">
            <v>0</v>
          </cell>
          <cell r="DX1149">
            <v>0</v>
          </cell>
          <cell r="DZ1149">
            <v>0</v>
          </cell>
          <cell r="EB1149">
            <v>0</v>
          </cell>
          <cell r="ED1149">
            <v>0</v>
          </cell>
          <cell r="EF1149">
            <v>0</v>
          </cell>
          <cell r="EJ1149">
            <v>0</v>
          </cell>
          <cell r="EL1149">
            <v>0</v>
          </cell>
          <cell r="EN1149">
            <v>0</v>
          </cell>
          <cell r="EP1149">
            <v>0</v>
          </cell>
          <cell r="ER1149">
            <v>0</v>
          </cell>
          <cell r="ET1149">
            <v>0</v>
          </cell>
          <cell r="EX1149">
            <v>0</v>
          </cell>
          <cell r="EZ1149">
            <v>0</v>
          </cell>
          <cell r="FD1149">
            <v>0</v>
          </cell>
          <cell r="FF1149">
            <v>0</v>
          </cell>
        </row>
        <row r="1150">
          <cell r="A1150" t="str">
            <v>NyLandvindDK-West-2030</v>
          </cell>
          <cell r="B1150" t="str">
            <v>DK-West</v>
          </cell>
          <cell r="G1150">
            <v>91.497600000000062</v>
          </cell>
          <cell r="H1150">
            <v>0</v>
          </cell>
          <cell r="N1150">
            <v>282.22860777924109</v>
          </cell>
          <cell r="AK1150">
            <v>91.497600000000062</v>
          </cell>
          <cell r="AL1150">
            <v>0</v>
          </cell>
          <cell r="AN1150">
            <v>0</v>
          </cell>
          <cell r="AO1150">
            <v>12.269828160000008</v>
          </cell>
          <cell r="AP1150">
            <v>4089.9427200000032</v>
          </cell>
          <cell r="AQ1150">
            <v>0</v>
          </cell>
          <cell r="BG1150" t="b">
            <v>1</v>
          </cell>
          <cell r="BO1150" t="b">
            <v>0</v>
          </cell>
          <cell r="CA1150" t="b">
            <v>0</v>
          </cell>
          <cell r="CB1150" t="b">
            <v>0</v>
          </cell>
          <cell r="CD1150" t="b">
            <v>0</v>
          </cell>
          <cell r="CE1150" t="b">
            <v>0</v>
          </cell>
          <cell r="CG1150" t="b">
            <v>0</v>
          </cell>
          <cell r="CH1150" t="b">
            <v>0</v>
          </cell>
          <cell r="CP1150" t="str">
            <v>ERWINWON</v>
          </cell>
          <cell r="CT1150" t="b">
            <v>0</v>
          </cell>
          <cell r="CV1150" t="b">
            <v>0</v>
          </cell>
          <cell r="CX1150" t="b">
            <v>0</v>
          </cell>
          <cell r="CZ1150" t="b">
            <v>1</v>
          </cell>
          <cell r="DB1150" t="b">
            <v>0</v>
          </cell>
          <cell r="DD1150" t="b">
            <v>0</v>
          </cell>
          <cell r="DF1150" t="b">
            <v>0</v>
          </cell>
          <cell r="DH1150" t="b">
            <v>0</v>
          </cell>
          <cell r="DJ1150" t="b">
            <v>0</v>
          </cell>
          <cell r="DL1150" t="b">
            <v>0</v>
          </cell>
          <cell r="DN1150" t="b">
            <v>0</v>
          </cell>
          <cell r="DP1150" t="b">
            <v>0</v>
          </cell>
          <cell r="DV1150">
            <v>0</v>
          </cell>
          <cell r="DX1150">
            <v>0</v>
          </cell>
          <cell r="DZ1150">
            <v>0</v>
          </cell>
          <cell r="EB1150">
            <v>0</v>
          </cell>
          <cell r="ED1150">
            <v>0</v>
          </cell>
          <cell r="EF1150">
            <v>0</v>
          </cell>
          <cell r="EJ1150">
            <v>0</v>
          </cell>
          <cell r="EL1150">
            <v>0</v>
          </cell>
          <cell r="EN1150">
            <v>0</v>
          </cell>
          <cell r="EP1150">
            <v>0</v>
          </cell>
          <cell r="ER1150">
            <v>0</v>
          </cell>
          <cell r="ET1150">
            <v>0</v>
          </cell>
          <cell r="EX1150">
            <v>0</v>
          </cell>
          <cell r="EZ1150">
            <v>0</v>
          </cell>
          <cell r="FD1150">
            <v>0</v>
          </cell>
          <cell r="FF1150">
            <v>0</v>
          </cell>
        </row>
        <row r="1151">
          <cell r="A1151" t="str">
            <v>NyLandvindDK-West-2030</v>
          </cell>
          <cell r="B1151" t="str">
            <v>DK-West</v>
          </cell>
          <cell r="G1151">
            <v>91.497600000000062</v>
          </cell>
          <cell r="H1151">
            <v>0</v>
          </cell>
          <cell r="N1151">
            <v>282.22860777924109</v>
          </cell>
          <cell r="AK1151">
            <v>91.497600000000062</v>
          </cell>
          <cell r="AL1151">
            <v>0</v>
          </cell>
          <cell r="AN1151">
            <v>0</v>
          </cell>
          <cell r="AO1151">
            <v>12.269828160000008</v>
          </cell>
          <cell r="AP1151">
            <v>4089.9427200000032</v>
          </cell>
          <cell r="AQ1151">
            <v>0</v>
          </cell>
          <cell r="BG1151" t="b">
            <v>1</v>
          </cell>
          <cell r="BO1151" t="b">
            <v>0</v>
          </cell>
          <cell r="CA1151" t="b">
            <v>0</v>
          </cell>
          <cell r="CB1151" t="b">
            <v>0</v>
          </cell>
          <cell r="CD1151" t="b">
            <v>0</v>
          </cell>
          <cell r="CE1151" t="b">
            <v>0</v>
          </cell>
          <cell r="CG1151" t="b">
            <v>0</v>
          </cell>
          <cell r="CH1151" t="b">
            <v>0</v>
          </cell>
          <cell r="CP1151" t="str">
            <v>ERWINWON</v>
          </cell>
          <cell r="CT1151" t="b">
            <v>0</v>
          </cell>
          <cell r="CV1151" t="b">
            <v>0</v>
          </cell>
          <cell r="CX1151" t="b">
            <v>0</v>
          </cell>
          <cell r="CZ1151" t="b">
            <v>0</v>
          </cell>
          <cell r="DB1151" t="b">
            <v>1</v>
          </cell>
          <cell r="DD1151" t="b">
            <v>1</v>
          </cell>
          <cell r="DF1151" t="b">
            <v>0</v>
          </cell>
          <cell r="DH1151" t="b">
            <v>0</v>
          </cell>
          <cell r="DJ1151" t="b">
            <v>0</v>
          </cell>
          <cell r="DL1151" t="b">
            <v>0</v>
          </cell>
          <cell r="DN1151" t="b">
            <v>0</v>
          </cell>
          <cell r="DP1151" t="b">
            <v>0</v>
          </cell>
          <cell r="DV1151">
            <v>0</v>
          </cell>
          <cell r="DX1151">
            <v>0</v>
          </cell>
          <cell r="DZ1151">
            <v>0</v>
          </cell>
          <cell r="EB1151">
            <v>0</v>
          </cell>
          <cell r="ED1151">
            <v>0</v>
          </cell>
          <cell r="EF1151">
            <v>0</v>
          </cell>
          <cell r="EJ1151">
            <v>0</v>
          </cell>
          <cell r="EL1151">
            <v>0</v>
          </cell>
          <cell r="EN1151">
            <v>0</v>
          </cell>
          <cell r="EP1151">
            <v>0</v>
          </cell>
          <cell r="ER1151">
            <v>0</v>
          </cell>
          <cell r="ET1151">
            <v>0</v>
          </cell>
          <cell r="EX1151">
            <v>0</v>
          </cell>
          <cell r="EZ1151">
            <v>0</v>
          </cell>
          <cell r="FD1151">
            <v>0</v>
          </cell>
          <cell r="FF1151">
            <v>0</v>
          </cell>
        </row>
        <row r="1152">
          <cell r="A1152" t="str">
            <v>NyLandvindDK-West-2031</v>
          </cell>
          <cell r="B1152" t="str">
            <v>DK-West</v>
          </cell>
          <cell r="G1152">
            <v>125.73679999999986</v>
          </cell>
          <cell r="H1152">
            <v>0</v>
          </cell>
          <cell r="N1152">
            <v>387.841014525155</v>
          </cell>
          <cell r="AK1152">
            <v>125.73679999999986</v>
          </cell>
          <cell r="AL1152">
            <v>0</v>
          </cell>
          <cell r="AN1152">
            <v>0</v>
          </cell>
          <cell r="AO1152">
            <v>16.861304879999981</v>
          </cell>
          <cell r="AP1152">
            <v>5620.4349599999941</v>
          </cell>
          <cell r="AQ1152">
            <v>0</v>
          </cell>
          <cell r="BG1152" t="b">
            <v>1</v>
          </cell>
          <cell r="BO1152" t="b">
            <v>0</v>
          </cell>
          <cell r="CA1152" t="b">
            <v>0</v>
          </cell>
          <cell r="CB1152" t="b">
            <v>0</v>
          </cell>
          <cell r="CD1152" t="b">
            <v>0</v>
          </cell>
          <cell r="CE1152" t="b">
            <v>0</v>
          </cell>
          <cell r="CG1152" t="b">
            <v>0</v>
          </cell>
          <cell r="CH1152" t="b">
            <v>0</v>
          </cell>
          <cell r="CP1152" t="str">
            <v>ERWINWON</v>
          </cell>
          <cell r="CT1152" t="b">
            <v>0</v>
          </cell>
          <cell r="CV1152" t="b">
            <v>0</v>
          </cell>
          <cell r="CX1152" t="b">
            <v>0</v>
          </cell>
          <cell r="CZ1152" t="b">
            <v>0</v>
          </cell>
          <cell r="DB1152" t="b">
            <v>0</v>
          </cell>
          <cell r="DD1152" t="b">
            <v>0</v>
          </cell>
          <cell r="DF1152" t="b">
            <v>0</v>
          </cell>
          <cell r="DH1152" t="b">
            <v>0</v>
          </cell>
          <cell r="DJ1152" t="b">
            <v>0</v>
          </cell>
          <cell r="DL1152" t="b">
            <v>0</v>
          </cell>
          <cell r="DN1152" t="b">
            <v>0</v>
          </cell>
          <cell r="DP1152" t="b">
            <v>0</v>
          </cell>
          <cell r="DV1152">
            <v>0</v>
          </cell>
          <cell r="DX1152">
            <v>0</v>
          </cell>
          <cell r="DZ1152">
            <v>0</v>
          </cell>
          <cell r="EB1152">
            <v>0</v>
          </cell>
          <cell r="ED1152">
            <v>0</v>
          </cell>
          <cell r="EF1152">
            <v>0</v>
          </cell>
          <cell r="EJ1152">
            <v>0</v>
          </cell>
          <cell r="EL1152">
            <v>0</v>
          </cell>
          <cell r="EN1152">
            <v>0</v>
          </cell>
          <cell r="EP1152">
            <v>0</v>
          </cell>
          <cell r="ER1152">
            <v>0</v>
          </cell>
          <cell r="ET1152">
            <v>0</v>
          </cell>
          <cell r="EX1152">
            <v>0</v>
          </cell>
          <cell r="EZ1152">
            <v>0</v>
          </cell>
          <cell r="FD1152">
            <v>0</v>
          </cell>
          <cell r="FF1152">
            <v>0</v>
          </cell>
        </row>
        <row r="1153">
          <cell r="A1153" t="str">
            <v>NyLandvindDK-West-2031</v>
          </cell>
          <cell r="B1153" t="str">
            <v>DK-West</v>
          </cell>
          <cell r="G1153">
            <v>125.73679999999986</v>
          </cell>
          <cell r="H1153">
            <v>0</v>
          </cell>
          <cell r="N1153">
            <v>387.841014525155</v>
          </cell>
          <cell r="AK1153">
            <v>125.73679999999986</v>
          </cell>
          <cell r="AL1153">
            <v>0</v>
          </cell>
          <cell r="AN1153">
            <v>0</v>
          </cell>
          <cell r="AO1153">
            <v>16.861304879999981</v>
          </cell>
          <cell r="AP1153">
            <v>5620.4349599999941</v>
          </cell>
          <cell r="AQ1153">
            <v>0</v>
          </cell>
          <cell r="BG1153" t="b">
            <v>1</v>
          </cell>
          <cell r="BO1153" t="b">
            <v>0</v>
          </cell>
          <cell r="CA1153" t="b">
            <v>0</v>
          </cell>
          <cell r="CB1153" t="b">
            <v>0</v>
          </cell>
          <cell r="CD1153" t="b">
            <v>0</v>
          </cell>
          <cell r="CE1153" t="b">
            <v>0</v>
          </cell>
          <cell r="CG1153" t="b">
            <v>0</v>
          </cell>
          <cell r="CH1153" t="b">
            <v>0</v>
          </cell>
          <cell r="CP1153" t="str">
            <v>ERWINWON</v>
          </cell>
          <cell r="CT1153" t="b">
            <v>0</v>
          </cell>
          <cell r="CV1153" t="b">
            <v>0</v>
          </cell>
          <cell r="CX1153" t="b">
            <v>0</v>
          </cell>
          <cell r="CZ1153" t="b">
            <v>0</v>
          </cell>
          <cell r="DB1153" t="b">
            <v>1</v>
          </cell>
          <cell r="DD1153" t="b">
            <v>1</v>
          </cell>
          <cell r="DF1153" t="b">
            <v>0</v>
          </cell>
          <cell r="DH1153" t="b">
            <v>0</v>
          </cell>
          <cell r="DJ1153" t="b">
            <v>0</v>
          </cell>
          <cell r="DL1153" t="b">
            <v>0</v>
          </cell>
          <cell r="DN1153" t="b">
            <v>0</v>
          </cell>
          <cell r="DP1153" t="b">
            <v>0</v>
          </cell>
          <cell r="DV1153">
            <v>0</v>
          </cell>
          <cell r="DX1153">
            <v>0</v>
          </cell>
          <cell r="DZ1153">
            <v>0</v>
          </cell>
          <cell r="EB1153">
            <v>0</v>
          </cell>
          <cell r="ED1153">
            <v>0</v>
          </cell>
          <cell r="EF1153">
            <v>0</v>
          </cell>
          <cell r="EJ1153">
            <v>0</v>
          </cell>
          <cell r="EL1153">
            <v>0</v>
          </cell>
          <cell r="EN1153">
            <v>0</v>
          </cell>
          <cell r="EP1153">
            <v>0</v>
          </cell>
          <cell r="ER1153">
            <v>0</v>
          </cell>
          <cell r="ET1153">
            <v>0</v>
          </cell>
          <cell r="EX1153">
            <v>0</v>
          </cell>
          <cell r="EZ1153">
            <v>0</v>
          </cell>
          <cell r="FD1153">
            <v>0</v>
          </cell>
          <cell r="FF1153">
            <v>0</v>
          </cell>
        </row>
        <row r="1154">
          <cell r="A1154" t="str">
            <v>NyLandvindDK-West-2032</v>
          </cell>
          <cell r="B1154" t="str">
            <v>DK-West</v>
          </cell>
          <cell r="G1154">
            <v>159.38559999999998</v>
          </cell>
          <cell r="H1154">
            <v>0</v>
          </cell>
          <cell r="N1154">
            <v>491.63230497913582</v>
          </cell>
          <cell r="AK1154">
            <v>159.38559999999998</v>
          </cell>
          <cell r="AL1154">
            <v>0</v>
          </cell>
          <cell r="AN1154">
            <v>0</v>
          </cell>
          <cell r="AO1154">
            <v>21.373608959999999</v>
          </cell>
          <cell r="AP1154">
            <v>7124.5363199999993</v>
          </cell>
          <cell r="AQ1154">
            <v>0</v>
          </cell>
          <cell r="BG1154" t="b">
            <v>1</v>
          </cell>
          <cell r="BO1154" t="b">
            <v>0</v>
          </cell>
          <cell r="CA1154" t="b">
            <v>0</v>
          </cell>
          <cell r="CB1154" t="b">
            <v>0</v>
          </cell>
          <cell r="CD1154" t="b">
            <v>0</v>
          </cell>
          <cell r="CE1154" t="b">
            <v>0</v>
          </cell>
          <cell r="CG1154" t="b">
            <v>0</v>
          </cell>
          <cell r="CH1154" t="b">
            <v>0</v>
          </cell>
          <cell r="CP1154" t="str">
            <v>ERWINWON</v>
          </cell>
          <cell r="CT1154" t="b">
            <v>0</v>
          </cell>
          <cell r="CV1154" t="b">
            <v>0</v>
          </cell>
          <cell r="CX1154" t="b">
            <v>0</v>
          </cell>
          <cell r="CZ1154" t="b">
            <v>0</v>
          </cell>
          <cell r="DB1154" t="b">
            <v>0</v>
          </cell>
          <cell r="DD1154" t="b">
            <v>0</v>
          </cell>
          <cell r="DF1154" t="b">
            <v>0</v>
          </cell>
          <cell r="DH1154" t="b">
            <v>0</v>
          </cell>
          <cell r="DJ1154" t="b">
            <v>0</v>
          </cell>
          <cell r="DL1154" t="b">
            <v>0</v>
          </cell>
          <cell r="DN1154" t="b">
            <v>0</v>
          </cell>
          <cell r="DP1154" t="b">
            <v>0</v>
          </cell>
          <cell r="DV1154">
            <v>0</v>
          </cell>
          <cell r="DX1154">
            <v>0</v>
          </cell>
          <cell r="DZ1154">
            <v>0</v>
          </cell>
          <cell r="EB1154">
            <v>0</v>
          </cell>
          <cell r="ED1154">
            <v>0</v>
          </cell>
          <cell r="EF1154">
            <v>0</v>
          </cell>
          <cell r="EJ1154">
            <v>0</v>
          </cell>
          <cell r="EL1154">
            <v>0</v>
          </cell>
          <cell r="EN1154">
            <v>0</v>
          </cell>
          <cell r="EP1154">
            <v>0</v>
          </cell>
          <cell r="ER1154">
            <v>0</v>
          </cell>
          <cell r="ET1154">
            <v>0</v>
          </cell>
          <cell r="EX1154">
            <v>0</v>
          </cell>
          <cell r="EZ1154">
            <v>0</v>
          </cell>
          <cell r="FD1154">
            <v>0</v>
          </cell>
          <cell r="FF1154">
            <v>0</v>
          </cell>
        </row>
        <row r="1155">
          <cell r="A1155" t="str">
            <v>NyLandvindDK-West-2032</v>
          </cell>
          <cell r="B1155" t="str">
            <v>DK-West</v>
          </cell>
          <cell r="G1155">
            <v>159.38559999999998</v>
          </cell>
          <cell r="H1155">
            <v>0</v>
          </cell>
          <cell r="N1155">
            <v>491.63230497913582</v>
          </cell>
          <cell r="AK1155">
            <v>159.38559999999998</v>
          </cell>
          <cell r="AL1155">
            <v>0</v>
          </cell>
          <cell r="AN1155">
            <v>0</v>
          </cell>
          <cell r="AO1155">
            <v>21.373608959999999</v>
          </cell>
          <cell r="AP1155">
            <v>7124.5363199999993</v>
          </cell>
          <cell r="AQ1155">
            <v>0</v>
          </cell>
          <cell r="BG1155" t="b">
            <v>1</v>
          </cell>
          <cell r="BO1155" t="b">
            <v>0</v>
          </cell>
          <cell r="CA1155" t="b">
            <v>0</v>
          </cell>
          <cell r="CB1155" t="b">
            <v>0</v>
          </cell>
          <cell r="CD1155" t="b">
            <v>0</v>
          </cell>
          <cell r="CE1155" t="b">
            <v>0</v>
          </cell>
          <cell r="CG1155" t="b">
            <v>0</v>
          </cell>
          <cell r="CH1155" t="b">
            <v>0</v>
          </cell>
          <cell r="CP1155" t="str">
            <v>ERWINWON</v>
          </cell>
          <cell r="CT1155" t="b">
            <v>0</v>
          </cell>
          <cell r="CV1155" t="b">
            <v>0</v>
          </cell>
          <cell r="CX1155" t="b">
            <v>0</v>
          </cell>
          <cell r="CZ1155" t="b">
            <v>0</v>
          </cell>
          <cell r="DB1155" t="b">
            <v>1</v>
          </cell>
          <cell r="DD1155" t="b">
            <v>1</v>
          </cell>
          <cell r="DF1155" t="b">
            <v>0</v>
          </cell>
          <cell r="DH1155" t="b">
            <v>0</v>
          </cell>
          <cell r="DJ1155" t="b">
            <v>0</v>
          </cell>
          <cell r="DL1155" t="b">
            <v>0</v>
          </cell>
          <cell r="DN1155" t="b">
            <v>0</v>
          </cell>
          <cell r="DP1155" t="b">
            <v>0</v>
          </cell>
          <cell r="DV1155">
            <v>0</v>
          </cell>
          <cell r="DX1155">
            <v>0</v>
          </cell>
          <cell r="DZ1155">
            <v>0</v>
          </cell>
          <cell r="EB1155">
            <v>0</v>
          </cell>
          <cell r="ED1155">
            <v>0</v>
          </cell>
          <cell r="EF1155">
            <v>0</v>
          </cell>
          <cell r="EJ1155">
            <v>0</v>
          </cell>
          <cell r="EL1155">
            <v>0</v>
          </cell>
          <cell r="EN1155">
            <v>0</v>
          </cell>
          <cell r="EP1155">
            <v>0</v>
          </cell>
          <cell r="ER1155">
            <v>0</v>
          </cell>
          <cell r="ET1155">
            <v>0</v>
          </cell>
          <cell r="EX1155">
            <v>0</v>
          </cell>
          <cell r="EZ1155">
            <v>0</v>
          </cell>
          <cell r="FD1155">
            <v>0</v>
          </cell>
          <cell r="FF1155">
            <v>0</v>
          </cell>
        </row>
        <row r="1156">
          <cell r="A1156" t="str">
            <v>NyLandvindDK-West-2033</v>
          </cell>
          <cell r="B1156" t="str">
            <v>DK-West</v>
          </cell>
          <cell r="G1156">
            <v>120</v>
          </cell>
          <cell r="H1156">
            <v>0</v>
          </cell>
          <cell r="N1156">
            <v>370.14558779147114</v>
          </cell>
          <cell r="AK1156">
            <v>120</v>
          </cell>
          <cell r="AL1156">
            <v>0</v>
          </cell>
          <cell r="AN1156">
            <v>0</v>
          </cell>
          <cell r="AO1156">
            <v>16.091999999999999</v>
          </cell>
          <cell r="AP1156">
            <v>5364</v>
          </cell>
          <cell r="AQ1156">
            <v>0</v>
          </cell>
          <cell r="BG1156" t="b">
            <v>1</v>
          </cell>
          <cell r="BO1156" t="b">
            <v>0</v>
          </cell>
          <cell r="CA1156" t="b">
            <v>0</v>
          </cell>
          <cell r="CB1156" t="b">
            <v>0</v>
          </cell>
          <cell r="CD1156" t="b">
            <v>0</v>
          </cell>
          <cell r="CE1156" t="b">
            <v>0</v>
          </cell>
          <cell r="CG1156" t="b">
            <v>0</v>
          </cell>
          <cell r="CH1156" t="b">
            <v>0</v>
          </cell>
          <cell r="CP1156" t="str">
            <v>ERWINWON</v>
          </cell>
          <cell r="CT1156" t="b">
            <v>0</v>
          </cell>
          <cell r="CV1156" t="b">
            <v>0</v>
          </cell>
          <cell r="CX1156" t="b">
            <v>0</v>
          </cell>
          <cell r="CZ1156" t="b">
            <v>0</v>
          </cell>
          <cell r="DB1156" t="b">
            <v>0</v>
          </cell>
          <cell r="DD1156" t="b">
            <v>0</v>
          </cell>
          <cell r="DF1156" t="b">
            <v>0</v>
          </cell>
          <cell r="DH1156" t="b">
            <v>0</v>
          </cell>
          <cell r="DJ1156" t="b">
            <v>0</v>
          </cell>
          <cell r="DL1156" t="b">
            <v>0</v>
          </cell>
          <cell r="DN1156" t="b">
            <v>0</v>
          </cell>
          <cell r="DP1156" t="b">
            <v>0</v>
          </cell>
          <cell r="DV1156">
            <v>0</v>
          </cell>
          <cell r="DX1156">
            <v>0</v>
          </cell>
          <cell r="DZ1156">
            <v>0</v>
          </cell>
          <cell r="EB1156">
            <v>0</v>
          </cell>
          <cell r="ED1156">
            <v>0</v>
          </cell>
          <cell r="EF1156">
            <v>0</v>
          </cell>
          <cell r="EJ1156">
            <v>0</v>
          </cell>
          <cell r="EL1156">
            <v>0</v>
          </cell>
          <cell r="EN1156">
            <v>0</v>
          </cell>
          <cell r="EP1156">
            <v>0</v>
          </cell>
          <cell r="ER1156">
            <v>0</v>
          </cell>
          <cell r="ET1156">
            <v>0</v>
          </cell>
          <cell r="EX1156">
            <v>0</v>
          </cell>
          <cell r="EZ1156">
            <v>0</v>
          </cell>
          <cell r="FD1156">
            <v>0</v>
          </cell>
          <cell r="FF1156">
            <v>0</v>
          </cell>
        </row>
        <row r="1157">
          <cell r="A1157" t="str">
            <v>NyLandvindDK-West-2033</v>
          </cell>
          <cell r="B1157" t="str">
            <v>DK-West</v>
          </cell>
          <cell r="G1157">
            <v>120</v>
          </cell>
          <cell r="H1157">
            <v>0</v>
          </cell>
          <cell r="N1157">
            <v>370.14558779147114</v>
          </cell>
          <cell r="AK1157">
            <v>120</v>
          </cell>
          <cell r="AL1157">
            <v>0</v>
          </cell>
          <cell r="AN1157">
            <v>0</v>
          </cell>
          <cell r="AO1157">
            <v>16.091999999999999</v>
          </cell>
          <cell r="AP1157">
            <v>5364</v>
          </cell>
          <cell r="AQ1157">
            <v>0</v>
          </cell>
          <cell r="BG1157" t="b">
            <v>1</v>
          </cell>
          <cell r="BO1157" t="b">
            <v>0</v>
          </cell>
          <cell r="CA1157" t="b">
            <v>0</v>
          </cell>
          <cell r="CB1157" t="b">
            <v>0</v>
          </cell>
          <cell r="CD1157" t="b">
            <v>0</v>
          </cell>
          <cell r="CE1157" t="b">
            <v>0</v>
          </cell>
          <cell r="CG1157" t="b">
            <v>0</v>
          </cell>
          <cell r="CH1157" t="b">
            <v>0</v>
          </cell>
          <cell r="CP1157" t="str">
            <v>ERWINWON</v>
          </cell>
          <cell r="CT1157" t="b">
            <v>0</v>
          </cell>
          <cell r="CV1157" t="b">
            <v>0</v>
          </cell>
          <cell r="CX1157" t="b">
            <v>0</v>
          </cell>
          <cell r="CZ1157" t="b">
            <v>0</v>
          </cell>
          <cell r="DB1157" t="b">
            <v>1</v>
          </cell>
          <cell r="DD1157" t="b">
            <v>1</v>
          </cell>
          <cell r="DF1157" t="b">
            <v>0</v>
          </cell>
          <cell r="DH1157" t="b">
            <v>0</v>
          </cell>
          <cell r="DJ1157" t="b">
            <v>0</v>
          </cell>
          <cell r="DL1157" t="b">
            <v>0</v>
          </cell>
          <cell r="DN1157" t="b">
            <v>0</v>
          </cell>
          <cell r="DP1157" t="b">
            <v>0</v>
          </cell>
          <cell r="DV1157">
            <v>0</v>
          </cell>
          <cell r="DX1157">
            <v>0</v>
          </cell>
          <cell r="DZ1157">
            <v>0</v>
          </cell>
          <cell r="EB1157">
            <v>0</v>
          </cell>
          <cell r="ED1157">
            <v>0</v>
          </cell>
          <cell r="EF1157">
            <v>0</v>
          </cell>
          <cell r="EJ1157">
            <v>0</v>
          </cell>
          <cell r="EL1157">
            <v>0</v>
          </cell>
          <cell r="EN1157">
            <v>0</v>
          </cell>
          <cell r="EP1157">
            <v>0</v>
          </cell>
          <cell r="ER1157">
            <v>0</v>
          </cell>
          <cell r="ET1157">
            <v>0</v>
          </cell>
          <cell r="EX1157">
            <v>0</v>
          </cell>
          <cell r="EZ1157">
            <v>0</v>
          </cell>
          <cell r="FD1157">
            <v>0</v>
          </cell>
          <cell r="FF1157">
            <v>0</v>
          </cell>
        </row>
        <row r="1158">
          <cell r="A1158" t="str">
            <v>NyLandvindDK-West-2034</v>
          </cell>
          <cell r="B1158" t="str">
            <v>DK-West</v>
          </cell>
          <cell r="G1158">
            <v>40</v>
          </cell>
          <cell r="H1158">
            <v>0</v>
          </cell>
          <cell r="N1158">
            <v>123.38186259715704</v>
          </cell>
          <cell r="AK1158">
            <v>40</v>
          </cell>
          <cell r="AL1158">
            <v>0</v>
          </cell>
          <cell r="AN1158">
            <v>0</v>
          </cell>
          <cell r="AO1158">
            <v>5.3639999999999999</v>
          </cell>
          <cell r="AP1158">
            <v>1788</v>
          </cell>
          <cell r="AQ1158">
            <v>0</v>
          </cell>
          <cell r="BG1158" t="b">
            <v>1</v>
          </cell>
          <cell r="BO1158" t="b">
            <v>0</v>
          </cell>
          <cell r="CA1158" t="b">
            <v>0</v>
          </cell>
          <cell r="CB1158" t="b">
            <v>0</v>
          </cell>
          <cell r="CD1158" t="b">
            <v>0</v>
          </cell>
          <cell r="CE1158" t="b">
            <v>0</v>
          </cell>
          <cell r="CG1158" t="b">
            <v>0</v>
          </cell>
          <cell r="CH1158" t="b">
            <v>0</v>
          </cell>
          <cell r="CP1158" t="str">
            <v>ERWINWON</v>
          </cell>
          <cell r="CT1158" t="b">
            <v>0</v>
          </cell>
          <cell r="CV1158" t="b">
            <v>0</v>
          </cell>
          <cell r="CX1158" t="b">
            <v>0</v>
          </cell>
          <cell r="CZ1158" t="b">
            <v>0</v>
          </cell>
          <cell r="DB1158" t="b">
            <v>1</v>
          </cell>
          <cell r="DD1158" t="b">
            <v>0</v>
          </cell>
          <cell r="DF1158" t="b">
            <v>0</v>
          </cell>
          <cell r="DH1158" t="b">
            <v>0</v>
          </cell>
          <cell r="DJ1158" t="b">
            <v>0</v>
          </cell>
          <cell r="DL1158" t="b">
            <v>0</v>
          </cell>
          <cell r="DN1158" t="b">
            <v>0</v>
          </cell>
          <cell r="DP1158" t="b">
            <v>0</v>
          </cell>
          <cell r="DV1158">
            <v>0</v>
          </cell>
          <cell r="DX1158">
            <v>0</v>
          </cell>
          <cell r="DZ1158">
            <v>0</v>
          </cell>
          <cell r="EB1158">
            <v>0</v>
          </cell>
          <cell r="ED1158">
            <v>0</v>
          </cell>
          <cell r="EF1158">
            <v>0</v>
          </cell>
          <cell r="EJ1158">
            <v>0</v>
          </cell>
          <cell r="EL1158">
            <v>0</v>
          </cell>
          <cell r="EN1158">
            <v>0</v>
          </cell>
          <cell r="EP1158">
            <v>0</v>
          </cell>
          <cell r="ER1158">
            <v>0</v>
          </cell>
          <cell r="ET1158">
            <v>0</v>
          </cell>
          <cell r="EX1158">
            <v>0</v>
          </cell>
          <cell r="EZ1158">
            <v>0</v>
          </cell>
          <cell r="FD1158">
            <v>0</v>
          </cell>
          <cell r="FF1158">
            <v>0</v>
          </cell>
        </row>
        <row r="1159">
          <cell r="A1159" t="str">
            <v>NyLandvindDK-West-2034</v>
          </cell>
          <cell r="B1159" t="str">
            <v>DK-West</v>
          </cell>
          <cell r="G1159">
            <v>40</v>
          </cell>
          <cell r="H1159">
            <v>0</v>
          </cell>
          <cell r="N1159">
            <v>123.38186259715704</v>
          </cell>
          <cell r="AK1159">
            <v>40</v>
          </cell>
          <cell r="AL1159">
            <v>0</v>
          </cell>
          <cell r="AN1159">
            <v>0</v>
          </cell>
          <cell r="AO1159">
            <v>5.3639999999999999</v>
          </cell>
          <cell r="AP1159">
            <v>1788</v>
          </cell>
          <cell r="AQ1159">
            <v>0</v>
          </cell>
          <cell r="BG1159" t="b">
            <v>1</v>
          </cell>
          <cell r="BO1159" t="b">
            <v>0</v>
          </cell>
          <cell r="CA1159" t="b">
            <v>0</v>
          </cell>
          <cell r="CB1159" t="b">
            <v>0</v>
          </cell>
          <cell r="CD1159" t="b">
            <v>0</v>
          </cell>
          <cell r="CE1159" t="b">
            <v>0</v>
          </cell>
          <cell r="CG1159" t="b">
            <v>0</v>
          </cell>
          <cell r="CH1159" t="b">
            <v>0</v>
          </cell>
          <cell r="CP1159" t="str">
            <v>ERWINWON</v>
          </cell>
          <cell r="CT1159" t="b">
            <v>0</v>
          </cell>
          <cell r="CV1159" t="b">
            <v>0</v>
          </cell>
          <cell r="CX1159" t="b">
            <v>0</v>
          </cell>
          <cell r="CZ1159" t="b">
            <v>0</v>
          </cell>
          <cell r="DB1159" t="b">
            <v>0</v>
          </cell>
          <cell r="DD1159" t="b">
            <v>1</v>
          </cell>
          <cell r="DF1159" t="b">
            <v>0</v>
          </cell>
          <cell r="DH1159" t="b">
            <v>0</v>
          </cell>
          <cell r="DJ1159" t="b">
            <v>0</v>
          </cell>
          <cell r="DL1159" t="b">
            <v>0</v>
          </cell>
          <cell r="DN1159" t="b">
            <v>0</v>
          </cell>
          <cell r="DP1159" t="b">
            <v>0</v>
          </cell>
          <cell r="DV1159">
            <v>0</v>
          </cell>
          <cell r="DX1159">
            <v>0</v>
          </cell>
          <cell r="DZ1159">
            <v>0</v>
          </cell>
          <cell r="EB1159">
            <v>0</v>
          </cell>
          <cell r="ED1159">
            <v>0</v>
          </cell>
          <cell r="EF1159">
            <v>0</v>
          </cell>
          <cell r="EJ1159">
            <v>0</v>
          </cell>
          <cell r="EL1159">
            <v>0</v>
          </cell>
          <cell r="EN1159">
            <v>0</v>
          </cell>
          <cell r="EP1159">
            <v>0</v>
          </cell>
          <cell r="ER1159">
            <v>0</v>
          </cell>
          <cell r="ET1159">
            <v>0</v>
          </cell>
          <cell r="EX1159">
            <v>0</v>
          </cell>
          <cell r="EZ1159">
            <v>0</v>
          </cell>
          <cell r="FD1159">
            <v>0</v>
          </cell>
          <cell r="FF1159">
            <v>0</v>
          </cell>
        </row>
        <row r="1160">
          <cell r="A1160" t="str">
            <v>NyLandvindDK-West-2035</v>
          </cell>
          <cell r="B1160" t="str">
            <v>DK-West</v>
          </cell>
          <cell r="G1160">
            <v>40</v>
          </cell>
          <cell r="H1160">
            <v>0</v>
          </cell>
          <cell r="N1160">
            <v>123.38186259715704</v>
          </cell>
          <cell r="AK1160">
            <v>40</v>
          </cell>
          <cell r="AL1160">
            <v>0</v>
          </cell>
          <cell r="AN1160">
            <v>0</v>
          </cell>
          <cell r="AO1160">
            <v>5.3639999999999999</v>
          </cell>
          <cell r="AP1160">
            <v>1788</v>
          </cell>
          <cell r="AQ1160">
            <v>0</v>
          </cell>
          <cell r="BG1160" t="b">
            <v>1</v>
          </cell>
          <cell r="BO1160" t="b">
            <v>0</v>
          </cell>
          <cell r="CA1160" t="b">
            <v>0</v>
          </cell>
          <cell r="CB1160" t="b">
            <v>0</v>
          </cell>
          <cell r="CD1160" t="b">
            <v>0</v>
          </cell>
          <cell r="CE1160" t="b">
            <v>0</v>
          </cell>
          <cell r="CG1160" t="b">
            <v>0</v>
          </cell>
          <cell r="CH1160" t="b">
            <v>0</v>
          </cell>
          <cell r="CP1160" t="str">
            <v>ERWINWON</v>
          </cell>
          <cell r="CT1160" t="b">
            <v>0</v>
          </cell>
          <cell r="CV1160" t="b">
            <v>0</v>
          </cell>
          <cell r="CX1160" t="b">
            <v>0</v>
          </cell>
          <cell r="CZ1160" t="b">
            <v>0</v>
          </cell>
          <cell r="DB1160" t="b">
            <v>1</v>
          </cell>
          <cell r="DD1160" t="b">
            <v>0</v>
          </cell>
          <cell r="DF1160" t="b">
            <v>0</v>
          </cell>
          <cell r="DH1160" t="b">
            <v>0</v>
          </cell>
          <cell r="DJ1160" t="b">
            <v>0</v>
          </cell>
          <cell r="DL1160" t="b">
            <v>0</v>
          </cell>
          <cell r="DN1160" t="b">
            <v>0</v>
          </cell>
          <cell r="DP1160" t="b">
            <v>0</v>
          </cell>
          <cell r="DV1160">
            <v>0</v>
          </cell>
          <cell r="DX1160">
            <v>0</v>
          </cell>
          <cell r="DZ1160">
            <v>0</v>
          </cell>
          <cell r="EB1160">
            <v>0</v>
          </cell>
          <cell r="ED1160">
            <v>0</v>
          </cell>
          <cell r="EF1160">
            <v>0</v>
          </cell>
          <cell r="EJ1160">
            <v>0</v>
          </cell>
          <cell r="EL1160">
            <v>0</v>
          </cell>
          <cell r="EN1160">
            <v>0</v>
          </cell>
          <cell r="EP1160">
            <v>0</v>
          </cell>
          <cell r="ER1160">
            <v>0</v>
          </cell>
          <cell r="ET1160">
            <v>0</v>
          </cell>
          <cell r="EX1160">
            <v>0</v>
          </cell>
          <cell r="EZ1160">
            <v>0</v>
          </cell>
          <cell r="FD1160">
            <v>0</v>
          </cell>
          <cell r="FF1160">
            <v>0</v>
          </cell>
        </row>
        <row r="1161">
          <cell r="A1161" t="str">
            <v>NyLandvindDK-West-2035</v>
          </cell>
          <cell r="B1161" t="str">
            <v>DK-West</v>
          </cell>
          <cell r="G1161">
            <v>40</v>
          </cell>
          <cell r="H1161">
            <v>0</v>
          </cell>
          <cell r="N1161">
            <v>123.38186259715704</v>
          </cell>
          <cell r="AK1161">
            <v>40</v>
          </cell>
          <cell r="AL1161">
            <v>0</v>
          </cell>
          <cell r="AN1161">
            <v>0</v>
          </cell>
          <cell r="AO1161">
            <v>5.3639999999999999</v>
          </cell>
          <cell r="AP1161">
            <v>1788</v>
          </cell>
          <cell r="AQ1161">
            <v>0</v>
          </cell>
          <cell r="BG1161" t="b">
            <v>1</v>
          </cell>
          <cell r="BO1161" t="b">
            <v>0</v>
          </cell>
          <cell r="CA1161" t="b">
            <v>0</v>
          </cell>
          <cell r="CB1161" t="b">
            <v>0</v>
          </cell>
          <cell r="CD1161" t="b">
            <v>0</v>
          </cell>
          <cell r="CE1161" t="b">
            <v>0</v>
          </cell>
          <cell r="CG1161" t="b">
            <v>0</v>
          </cell>
          <cell r="CH1161" t="b">
            <v>0</v>
          </cell>
          <cell r="CP1161" t="str">
            <v>ERWINWON</v>
          </cell>
          <cell r="CT1161" t="b">
            <v>0</v>
          </cell>
          <cell r="CV1161" t="b">
            <v>0</v>
          </cell>
          <cell r="CX1161" t="b">
            <v>0</v>
          </cell>
          <cell r="CZ1161" t="b">
            <v>0</v>
          </cell>
          <cell r="DB1161" t="b">
            <v>0</v>
          </cell>
          <cell r="DD1161" t="b">
            <v>1</v>
          </cell>
          <cell r="DF1161" t="b">
            <v>0</v>
          </cell>
          <cell r="DH1161" t="b">
            <v>0</v>
          </cell>
          <cell r="DJ1161" t="b">
            <v>0</v>
          </cell>
          <cell r="DL1161" t="b">
            <v>0</v>
          </cell>
          <cell r="DN1161" t="b">
            <v>0</v>
          </cell>
          <cell r="DP1161" t="b">
            <v>0</v>
          </cell>
          <cell r="DV1161">
            <v>0</v>
          </cell>
          <cell r="DX1161">
            <v>0</v>
          </cell>
          <cell r="DZ1161">
            <v>0</v>
          </cell>
          <cell r="EB1161">
            <v>0</v>
          </cell>
          <cell r="ED1161">
            <v>0</v>
          </cell>
          <cell r="EF1161">
            <v>0</v>
          </cell>
          <cell r="EJ1161">
            <v>0</v>
          </cell>
          <cell r="EL1161">
            <v>0</v>
          </cell>
          <cell r="EN1161">
            <v>0</v>
          </cell>
          <cell r="EP1161">
            <v>0</v>
          </cell>
          <cell r="ER1161">
            <v>0</v>
          </cell>
          <cell r="ET1161">
            <v>0</v>
          </cell>
          <cell r="EX1161">
            <v>0</v>
          </cell>
          <cell r="EZ1161">
            <v>0</v>
          </cell>
          <cell r="FD1161">
            <v>0</v>
          </cell>
          <cell r="FF1161">
            <v>0</v>
          </cell>
        </row>
        <row r="1162">
          <cell r="A1162" t="str">
            <v>KysnærDK-West-2019</v>
          </cell>
          <cell r="B1162" t="str">
            <v>DK-West</v>
          </cell>
          <cell r="G1162">
            <v>50</v>
          </cell>
          <cell r="H1162">
            <v>0</v>
          </cell>
          <cell r="N1162">
            <v>184.80502993031686</v>
          </cell>
          <cell r="AK1162">
            <v>50</v>
          </cell>
          <cell r="AL1162">
            <v>0</v>
          </cell>
          <cell r="AN1162">
            <v>0</v>
          </cell>
          <cell r="AO1162">
            <v>12.962999999999997</v>
          </cell>
          <cell r="AP1162">
            <v>3240.7500000000014</v>
          </cell>
          <cell r="AQ1162">
            <v>0</v>
          </cell>
          <cell r="BG1162" t="b">
            <v>1</v>
          </cell>
          <cell r="BO1162" t="b">
            <v>0</v>
          </cell>
          <cell r="CA1162" t="b">
            <v>0</v>
          </cell>
          <cell r="CB1162" t="b">
            <v>0</v>
          </cell>
          <cell r="CD1162" t="b">
            <v>0</v>
          </cell>
          <cell r="CE1162" t="b">
            <v>0</v>
          </cell>
          <cell r="CG1162" t="b">
            <v>0</v>
          </cell>
          <cell r="CH1162" t="b">
            <v>0</v>
          </cell>
          <cell r="CP1162" t="str">
            <v>ERWINWOF</v>
          </cell>
          <cell r="CT1162" t="b">
            <v>0</v>
          </cell>
          <cell r="CV1162" t="b">
            <v>1</v>
          </cell>
          <cell r="CX1162" t="b">
            <v>1</v>
          </cell>
          <cell r="CZ1162" t="b">
            <v>1</v>
          </cell>
          <cell r="DB1162" t="b">
            <v>0</v>
          </cell>
          <cell r="DD1162" t="b">
            <v>0</v>
          </cell>
          <cell r="DF1162" t="b">
            <v>0</v>
          </cell>
          <cell r="DH1162" t="b">
            <v>0</v>
          </cell>
          <cell r="DJ1162" t="b">
            <v>0</v>
          </cell>
          <cell r="DL1162" t="b">
            <v>0</v>
          </cell>
          <cell r="DN1162" t="b">
            <v>0</v>
          </cell>
          <cell r="DP1162" t="b">
            <v>0</v>
          </cell>
          <cell r="DV1162">
            <v>0</v>
          </cell>
          <cell r="DX1162">
            <v>0</v>
          </cell>
          <cell r="DZ1162">
            <v>0</v>
          </cell>
          <cell r="EB1162">
            <v>0</v>
          </cell>
          <cell r="ED1162">
            <v>0</v>
          </cell>
          <cell r="EF1162">
            <v>0</v>
          </cell>
          <cell r="EJ1162">
            <v>0</v>
          </cell>
          <cell r="EL1162">
            <v>0</v>
          </cell>
          <cell r="EN1162">
            <v>0</v>
          </cell>
          <cell r="EP1162">
            <v>0</v>
          </cell>
          <cell r="ER1162">
            <v>0</v>
          </cell>
          <cell r="ET1162">
            <v>0</v>
          </cell>
          <cell r="EX1162">
            <v>0</v>
          </cell>
          <cell r="EZ1162">
            <v>0</v>
          </cell>
          <cell r="FD1162">
            <v>0</v>
          </cell>
          <cell r="FF1162">
            <v>0</v>
          </cell>
        </row>
        <row r="1163">
          <cell r="A1163" t="str">
            <v>KysnærDK-West-2019</v>
          </cell>
          <cell r="B1163" t="str">
            <v>DK-West</v>
          </cell>
          <cell r="G1163">
            <v>50</v>
          </cell>
          <cell r="H1163">
            <v>0</v>
          </cell>
          <cell r="N1163">
            <v>184.80502993031686</v>
          </cell>
          <cell r="AK1163">
            <v>50</v>
          </cell>
          <cell r="AL1163">
            <v>0</v>
          </cell>
          <cell r="AN1163">
            <v>0</v>
          </cell>
          <cell r="AO1163">
            <v>12.962999999999997</v>
          </cell>
          <cell r="AP1163">
            <v>3240.7500000000014</v>
          </cell>
          <cell r="AQ1163">
            <v>0</v>
          </cell>
          <cell r="BG1163" t="b">
            <v>1</v>
          </cell>
          <cell r="BO1163" t="b">
            <v>0</v>
          </cell>
          <cell r="CA1163" t="b">
            <v>0</v>
          </cell>
          <cell r="CB1163" t="b">
            <v>0</v>
          </cell>
          <cell r="CD1163" t="b">
            <v>0</v>
          </cell>
          <cell r="CE1163" t="b">
            <v>0</v>
          </cell>
          <cell r="CG1163" t="b">
            <v>0</v>
          </cell>
          <cell r="CH1163" t="b">
            <v>0</v>
          </cell>
          <cell r="CP1163" t="str">
            <v>ERWINWOF</v>
          </cell>
          <cell r="CT1163" t="b">
            <v>0</v>
          </cell>
          <cell r="CV1163" t="b">
            <v>0</v>
          </cell>
          <cell r="CX1163" t="b">
            <v>0</v>
          </cell>
          <cell r="CZ1163" t="b">
            <v>0</v>
          </cell>
          <cell r="DB1163" t="b">
            <v>1</v>
          </cell>
          <cell r="DD1163" t="b">
            <v>0</v>
          </cell>
          <cell r="DF1163" t="b">
            <v>0</v>
          </cell>
          <cell r="DH1163" t="b">
            <v>0</v>
          </cell>
          <cell r="DJ1163" t="b">
            <v>0</v>
          </cell>
          <cell r="DL1163" t="b">
            <v>0</v>
          </cell>
          <cell r="DN1163" t="b">
            <v>0</v>
          </cell>
          <cell r="DP1163" t="b">
            <v>0</v>
          </cell>
          <cell r="DV1163">
            <v>0</v>
          </cell>
          <cell r="DX1163">
            <v>0</v>
          </cell>
          <cell r="DZ1163">
            <v>0</v>
          </cell>
          <cell r="EB1163">
            <v>0</v>
          </cell>
          <cell r="ED1163">
            <v>0</v>
          </cell>
          <cell r="EF1163">
            <v>0</v>
          </cell>
          <cell r="EJ1163">
            <v>0</v>
          </cell>
          <cell r="EL1163">
            <v>0</v>
          </cell>
          <cell r="EN1163">
            <v>0</v>
          </cell>
          <cell r="EP1163">
            <v>0</v>
          </cell>
          <cell r="ER1163">
            <v>0</v>
          </cell>
          <cell r="ET1163">
            <v>0</v>
          </cell>
          <cell r="EX1163">
            <v>0</v>
          </cell>
          <cell r="EZ1163">
            <v>0</v>
          </cell>
          <cell r="FD1163">
            <v>0</v>
          </cell>
          <cell r="FF1163">
            <v>0</v>
          </cell>
        </row>
        <row r="1164">
          <cell r="A1164" t="str">
            <v>KysnærDK-West-2020</v>
          </cell>
          <cell r="B1164" t="str">
            <v>DK-West</v>
          </cell>
          <cell r="G1164">
            <v>200</v>
          </cell>
          <cell r="H1164">
            <v>0</v>
          </cell>
          <cell r="N1164">
            <v>739.22011972126745</v>
          </cell>
          <cell r="AK1164">
            <v>200</v>
          </cell>
          <cell r="AL1164">
            <v>0</v>
          </cell>
          <cell r="AN1164">
            <v>0</v>
          </cell>
          <cell r="AO1164">
            <v>50.660000000000004</v>
          </cell>
          <cell r="AP1164">
            <v>12665</v>
          </cell>
          <cell r="AQ1164">
            <v>0</v>
          </cell>
          <cell r="BG1164" t="b">
            <v>1</v>
          </cell>
          <cell r="BO1164" t="b">
            <v>0</v>
          </cell>
          <cell r="CA1164" t="b">
            <v>0</v>
          </cell>
          <cell r="CB1164" t="b">
            <v>0</v>
          </cell>
          <cell r="CD1164" t="b">
            <v>0</v>
          </cell>
          <cell r="CE1164" t="b">
            <v>0</v>
          </cell>
          <cell r="CG1164" t="b">
            <v>0</v>
          </cell>
          <cell r="CH1164" t="b">
            <v>0</v>
          </cell>
          <cell r="CP1164" t="str">
            <v>ERWINWOF</v>
          </cell>
          <cell r="CT1164" t="b">
            <v>0</v>
          </cell>
          <cell r="CV1164" t="b">
            <v>1</v>
          </cell>
          <cell r="CX1164" t="b">
            <v>1</v>
          </cell>
          <cell r="CZ1164" t="b">
            <v>1</v>
          </cell>
          <cell r="DB1164" t="b">
            <v>0</v>
          </cell>
          <cell r="DD1164" t="b">
            <v>0</v>
          </cell>
          <cell r="DF1164" t="b">
            <v>0</v>
          </cell>
          <cell r="DH1164" t="b">
            <v>0</v>
          </cell>
          <cell r="DJ1164" t="b">
            <v>0</v>
          </cell>
          <cell r="DL1164" t="b">
            <v>0</v>
          </cell>
          <cell r="DN1164" t="b">
            <v>0</v>
          </cell>
          <cell r="DP1164" t="b">
            <v>0</v>
          </cell>
          <cell r="DV1164">
            <v>0</v>
          </cell>
          <cell r="DX1164">
            <v>0</v>
          </cell>
          <cell r="DZ1164">
            <v>0</v>
          </cell>
          <cell r="EB1164">
            <v>0</v>
          </cell>
          <cell r="ED1164">
            <v>0</v>
          </cell>
          <cell r="EF1164">
            <v>0</v>
          </cell>
          <cell r="EJ1164">
            <v>0</v>
          </cell>
          <cell r="EL1164">
            <v>0</v>
          </cell>
          <cell r="EN1164">
            <v>0</v>
          </cell>
          <cell r="EP1164">
            <v>0</v>
          </cell>
          <cell r="ER1164">
            <v>0</v>
          </cell>
          <cell r="ET1164">
            <v>0</v>
          </cell>
          <cell r="EX1164">
            <v>0</v>
          </cell>
          <cell r="EZ1164">
            <v>0</v>
          </cell>
          <cell r="FD1164">
            <v>0</v>
          </cell>
          <cell r="FF1164">
            <v>0</v>
          </cell>
        </row>
        <row r="1165">
          <cell r="A1165" t="str">
            <v>KysnærDK-West-2020</v>
          </cell>
          <cell r="B1165" t="str">
            <v>DK-West</v>
          </cell>
          <cell r="G1165">
            <v>200</v>
          </cell>
          <cell r="H1165">
            <v>0</v>
          </cell>
          <cell r="N1165">
            <v>739.22011972126745</v>
          </cell>
          <cell r="AK1165">
            <v>200</v>
          </cell>
          <cell r="AL1165">
            <v>0</v>
          </cell>
          <cell r="AN1165">
            <v>0</v>
          </cell>
          <cell r="AO1165">
            <v>50.660000000000004</v>
          </cell>
          <cell r="AP1165">
            <v>12665</v>
          </cell>
          <cell r="AQ1165">
            <v>0</v>
          </cell>
          <cell r="BG1165" t="b">
            <v>1</v>
          </cell>
          <cell r="BO1165" t="b">
            <v>0</v>
          </cell>
          <cell r="CA1165" t="b">
            <v>0</v>
          </cell>
          <cell r="CB1165" t="b">
            <v>0</v>
          </cell>
          <cell r="CD1165" t="b">
            <v>0</v>
          </cell>
          <cell r="CE1165" t="b">
            <v>0</v>
          </cell>
          <cell r="CG1165" t="b">
            <v>0</v>
          </cell>
          <cell r="CH1165" t="b">
            <v>0</v>
          </cell>
          <cell r="CP1165" t="str">
            <v>ERWINWOF</v>
          </cell>
          <cell r="CT1165" t="b">
            <v>0</v>
          </cell>
          <cell r="CV1165" t="b">
            <v>0</v>
          </cell>
          <cell r="CX1165" t="b">
            <v>0</v>
          </cell>
          <cell r="CZ1165" t="b">
            <v>0</v>
          </cell>
          <cell r="DB1165" t="b">
            <v>1</v>
          </cell>
          <cell r="DD1165" t="b">
            <v>0</v>
          </cell>
          <cell r="DF1165" t="b">
            <v>0</v>
          </cell>
          <cell r="DH1165" t="b">
            <v>0</v>
          </cell>
          <cell r="DJ1165" t="b">
            <v>0</v>
          </cell>
          <cell r="DL1165" t="b">
            <v>0</v>
          </cell>
          <cell r="DN1165" t="b">
            <v>0</v>
          </cell>
          <cell r="DP1165" t="b">
            <v>0</v>
          </cell>
          <cell r="DV1165">
            <v>0</v>
          </cell>
          <cell r="DX1165">
            <v>0</v>
          </cell>
          <cell r="DZ1165">
            <v>0</v>
          </cell>
          <cell r="EB1165">
            <v>0</v>
          </cell>
          <cell r="ED1165">
            <v>0</v>
          </cell>
          <cell r="EF1165">
            <v>0</v>
          </cell>
          <cell r="EJ1165">
            <v>0</v>
          </cell>
          <cell r="EL1165">
            <v>0</v>
          </cell>
          <cell r="EN1165">
            <v>0</v>
          </cell>
          <cell r="EP1165">
            <v>0</v>
          </cell>
          <cell r="ER1165">
            <v>0</v>
          </cell>
          <cell r="ET1165">
            <v>0</v>
          </cell>
          <cell r="EX1165">
            <v>0</v>
          </cell>
          <cell r="EZ1165">
            <v>0</v>
          </cell>
          <cell r="FD1165">
            <v>0</v>
          </cell>
          <cell r="FF1165">
            <v>0</v>
          </cell>
        </row>
        <row r="1166">
          <cell r="A1166" t="str">
            <v>HavvindSmåDK-West-Tunø</v>
          </cell>
          <cell r="B1166" t="str">
            <v>DK-West</v>
          </cell>
          <cell r="G1166">
            <v>5</v>
          </cell>
          <cell r="H1166">
            <v>0</v>
          </cell>
          <cell r="N1166">
            <v>14</v>
          </cell>
          <cell r="AK1166">
            <v>5</v>
          </cell>
          <cell r="AL1166">
            <v>0</v>
          </cell>
          <cell r="AN1166">
            <v>0</v>
          </cell>
          <cell r="AO1166">
            <v>1.4155000000000002</v>
          </cell>
          <cell r="AP1166">
            <v>353.875</v>
          </cell>
          <cell r="AQ1166">
            <v>0</v>
          </cell>
          <cell r="BG1166" t="b">
            <v>1</v>
          </cell>
          <cell r="BO1166" t="b">
            <v>1</v>
          </cell>
          <cell r="CA1166" t="b">
            <v>1</v>
          </cell>
          <cell r="CB1166" t="b">
            <v>0</v>
          </cell>
          <cell r="CD1166" t="b">
            <v>0</v>
          </cell>
          <cell r="CE1166" t="b">
            <v>0</v>
          </cell>
          <cell r="CG1166" t="b">
            <v>0</v>
          </cell>
          <cell r="CH1166" t="b">
            <v>0</v>
          </cell>
          <cell r="CP1166" t="str">
            <v>ERWINWOF</v>
          </cell>
          <cell r="CT1166" t="b">
            <v>0</v>
          </cell>
          <cell r="CV1166" t="b">
            <v>0</v>
          </cell>
          <cell r="CX1166" t="b">
            <v>0</v>
          </cell>
          <cell r="CZ1166" t="b">
            <v>0</v>
          </cell>
          <cell r="DB1166" t="b">
            <v>0</v>
          </cell>
          <cell r="DD1166" t="b">
            <v>0</v>
          </cell>
          <cell r="DF1166" t="b">
            <v>0</v>
          </cell>
          <cell r="DH1166" t="b">
            <v>0</v>
          </cell>
          <cell r="DJ1166" t="b">
            <v>0</v>
          </cell>
          <cell r="DL1166" t="b">
            <v>0</v>
          </cell>
          <cell r="DN1166" t="b">
            <v>0</v>
          </cell>
          <cell r="DP1166" t="b">
            <v>0</v>
          </cell>
          <cell r="DV1166">
            <v>0</v>
          </cell>
          <cell r="DX1166">
            <v>0</v>
          </cell>
          <cell r="DZ1166">
            <v>0</v>
          </cell>
          <cell r="EB1166">
            <v>0</v>
          </cell>
          <cell r="ED1166">
            <v>0</v>
          </cell>
          <cell r="EF1166">
            <v>0</v>
          </cell>
          <cell r="EJ1166">
            <v>0</v>
          </cell>
          <cell r="EL1166">
            <v>0</v>
          </cell>
          <cell r="EN1166">
            <v>0</v>
          </cell>
          <cell r="EP1166">
            <v>0</v>
          </cell>
          <cell r="ER1166">
            <v>0</v>
          </cell>
          <cell r="ET1166">
            <v>0</v>
          </cell>
          <cell r="EX1166">
            <v>0</v>
          </cell>
          <cell r="EZ1166">
            <v>0</v>
          </cell>
          <cell r="FD1166">
            <v>0</v>
          </cell>
          <cell r="FF1166">
            <v>0</v>
          </cell>
        </row>
        <row r="1167">
          <cell r="A1167" t="str">
            <v>HavvindSmåDK-West-Rønland</v>
          </cell>
          <cell r="B1167" t="str">
            <v>DK-West</v>
          </cell>
          <cell r="G1167">
            <v>17.2</v>
          </cell>
          <cell r="H1167">
            <v>0</v>
          </cell>
          <cell r="N1167">
            <v>63.572930296029</v>
          </cell>
          <cell r="AK1167">
            <v>17.2</v>
          </cell>
          <cell r="AL1167">
            <v>0</v>
          </cell>
          <cell r="AN1167">
            <v>0</v>
          </cell>
          <cell r="AO1167">
            <v>4.8693200000000001</v>
          </cell>
          <cell r="AP1167">
            <v>1217.3300000000002</v>
          </cell>
          <cell r="AQ1167">
            <v>0</v>
          </cell>
          <cell r="BG1167" t="b">
            <v>1</v>
          </cell>
          <cell r="BO1167" t="b">
            <v>1</v>
          </cell>
          <cell r="CA1167" t="b">
            <v>1</v>
          </cell>
          <cell r="CB1167" t="b">
            <v>0</v>
          </cell>
          <cell r="CD1167" t="b">
            <v>0</v>
          </cell>
          <cell r="CE1167" t="b">
            <v>0</v>
          </cell>
          <cell r="CG1167" t="b">
            <v>0</v>
          </cell>
          <cell r="CH1167" t="b">
            <v>0</v>
          </cell>
          <cell r="CP1167" t="str">
            <v>ERWINWOF</v>
          </cell>
          <cell r="CT1167" t="b">
            <v>1</v>
          </cell>
          <cell r="CV1167" t="b">
            <v>1</v>
          </cell>
          <cell r="CX1167" t="b">
            <v>0</v>
          </cell>
          <cell r="CZ1167" t="b">
            <v>0</v>
          </cell>
          <cell r="DB1167" t="b">
            <v>0</v>
          </cell>
          <cell r="DD1167" t="b">
            <v>0</v>
          </cell>
          <cell r="DF1167" t="b">
            <v>0</v>
          </cell>
          <cell r="DH1167" t="b">
            <v>0</v>
          </cell>
          <cell r="DJ1167" t="b">
            <v>0</v>
          </cell>
          <cell r="DL1167" t="b">
            <v>0</v>
          </cell>
          <cell r="DN1167" t="b">
            <v>0</v>
          </cell>
          <cell r="DP1167" t="b">
            <v>0</v>
          </cell>
          <cell r="DV1167">
            <v>17.2</v>
          </cell>
          <cell r="DX1167">
            <v>17.2</v>
          </cell>
          <cell r="DZ1167">
            <v>0</v>
          </cell>
          <cell r="EB1167">
            <v>0</v>
          </cell>
          <cell r="ED1167">
            <v>0</v>
          </cell>
          <cell r="EF1167">
            <v>0</v>
          </cell>
          <cell r="EJ1167">
            <v>0</v>
          </cell>
          <cell r="EL1167">
            <v>0</v>
          </cell>
          <cell r="EN1167">
            <v>0</v>
          </cell>
          <cell r="EP1167">
            <v>0</v>
          </cell>
          <cell r="ER1167">
            <v>0</v>
          </cell>
          <cell r="ET1167">
            <v>0</v>
          </cell>
          <cell r="EX1167">
            <v>0</v>
          </cell>
          <cell r="EZ1167">
            <v>0</v>
          </cell>
          <cell r="FD1167">
            <v>0</v>
          </cell>
          <cell r="FF1167">
            <v>0</v>
          </cell>
        </row>
        <row r="1168">
          <cell r="A1168" t="str">
            <v>HavvindSmåDK-West-Frederikshavn</v>
          </cell>
          <cell r="B1168" t="str">
            <v>DK-West</v>
          </cell>
          <cell r="G1168">
            <v>7.6</v>
          </cell>
          <cell r="H1168">
            <v>0</v>
          </cell>
          <cell r="N1168">
            <v>20.52</v>
          </cell>
          <cell r="AK1168">
            <v>7.6</v>
          </cell>
          <cell r="AL1168">
            <v>0</v>
          </cell>
          <cell r="AN1168">
            <v>0</v>
          </cell>
          <cell r="AO1168">
            <v>2.1515599999999999</v>
          </cell>
          <cell r="AP1168">
            <v>537.89</v>
          </cell>
          <cell r="AQ1168">
            <v>0</v>
          </cell>
          <cell r="BG1168" t="b">
            <v>1</v>
          </cell>
          <cell r="BO1168" t="b">
            <v>1</v>
          </cell>
          <cell r="CA1168" t="b">
            <v>1</v>
          </cell>
          <cell r="CB1168" t="b">
            <v>0</v>
          </cell>
          <cell r="CD1168" t="b">
            <v>0</v>
          </cell>
          <cell r="CE1168" t="b">
            <v>0</v>
          </cell>
          <cell r="CG1168" t="b">
            <v>0</v>
          </cell>
          <cell r="CH1168" t="b">
            <v>0</v>
          </cell>
          <cell r="CP1168" t="str">
            <v>ERWINWOF</v>
          </cell>
          <cell r="CT1168" t="b">
            <v>1</v>
          </cell>
          <cell r="CV1168" t="b">
            <v>1</v>
          </cell>
          <cell r="CX1168" t="b">
            <v>0</v>
          </cell>
          <cell r="CZ1168" t="b">
            <v>0</v>
          </cell>
          <cell r="DB1168" t="b">
            <v>0</v>
          </cell>
          <cell r="DD1168" t="b">
            <v>0</v>
          </cell>
          <cell r="DF1168" t="b">
            <v>0</v>
          </cell>
          <cell r="DH1168" t="b">
            <v>0</v>
          </cell>
          <cell r="DJ1168" t="b">
            <v>0</v>
          </cell>
          <cell r="DL1168" t="b">
            <v>0</v>
          </cell>
          <cell r="DN1168" t="b">
            <v>0</v>
          </cell>
          <cell r="DP1168" t="b">
            <v>0</v>
          </cell>
          <cell r="DV1168">
            <v>7.6</v>
          </cell>
          <cell r="DX1168">
            <v>7.6</v>
          </cell>
          <cell r="DZ1168">
            <v>0</v>
          </cell>
          <cell r="EB1168">
            <v>0</v>
          </cell>
          <cell r="ED1168">
            <v>0</v>
          </cell>
          <cell r="EF1168">
            <v>0</v>
          </cell>
          <cell r="EJ1168">
            <v>0</v>
          </cell>
          <cell r="EL1168">
            <v>0</v>
          </cell>
          <cell r="EN1168">
            <v>0</v>
          </cell>
          <cell r="EP1168">
            <v>0</v>
          </cell>
          <cell r="ER1168">
            <v>0</v>
          </cell>
          <cell r="ET1168">
            <v>0</v>
          </cell>
          <cell r="EX1168">
            <v>0</v>
          </cell>
          <cell r="EZ1168">
            <v>0</v>
          </cell>
          <cell r="FD1168">
            <v>0</v>
          </cell>
          <cell r="FF1168">
            <v>0</v>
          </cell>
        </row>
        <row r="1169">
          <cell r="A1169" t="str">
            <v>HavvindSmåDK-West-Samsø</v>
          </cell>
          <cell r="B1169" t="str">
            <v>DK-West</v>
          </cell>
          <cell r="G1169">
            <v>23</v>
          </cell>
          <cell r="H1169">
            <v>0</v>
          </cell>
          <cell r="N1169">
            <v>85.01031376794576</v>
          </cell>
          <cell r="AK1169">
            <v>23</v>
          </cell>
          <cell r="AL1169">
            <v>0</v>
          </cell>
          <cell r="AN1169">
            <v>0</v>
          </cell>
          <cell r="AO1169">
            <v>6.5113000000000003</v>
          </cell>
          <cell r="AP1169">
            <v>1627.825</v>
          </cell>
          <cell r="AQ1169">
            <v>0</v>
          </cell>
          <cell r="BG1169" t="b">
            <v>1</v>
          </cell>
          <cell r="BO1169" t="b">
            <v>1</v>
          </cell>
          <cell r="CA1169" t="b">
            <v>1</v>
          </cell>
          <cell r="CB1169" t="b">
            <v>0</v>
          </cell>
          <cell r="CD1169" t="b">
            <v>0</v>
          </cell>
          <cell r="CE1169" t="b">
            <v>0</v>
          </cell>
          <cell r="CG1169" t="b">
            <v>0</v>
          </cell>
          <cell r="CH1169" t="b">
            <v>0</v>
          </cell>
          <cell r="CP1169" t="str">
            <v>ERWINWOF</v>
          </cell>
          <cell r="CT1169" t="b">
            <v>1</v>
          </cell>
          <cell r="CV1169" t="b">
            <v>1</v>
          </cell>
          <cell r="CX1169" t="b">
            <v>0</v>
          </cell>
          <cell r="CZ1169" t="b">
            <v>0</v>
          </cell>
          <cell r="DB1169" t="b">
            <v>0</v>
          </cell>
          <cell r="DD1169" t="b">
            <v>0</v>
          </cell>
          <cell r="DF1169" t="b">
            <v>0</v>
          </cell>
          <cell r="DH1169" t="b">
            <v>0</v>
          </cell>
          <cell r="DJ1169" t="b">
            <v>0</v>
          </cell>
          <cell r="DL1169" t="b">
            <v>0</v>
          </cell>
          <cell r="DN1169" t="b">
            <v>0</v>
          </cell>
          <cell r="DP1169" t="b">
            <v>0</v>
          </cell>
          <cell r="DV1169">
            <v>23</v>
          </cell>
          <cell r="DX1169">
            <v>23</v>
          </cell>
          <cell r="DZ1169">
            <v>0</v>
          </cell>
          <cell r="EB1169">
            <v>0</v>
          </cell>
          <cell r="ED1169">
            <v>0</v>
          </cell>
          <cell r="EF1169">
            <v>0</v>
          </cell>
          <cell r="EJ1169">
            <v>0</v>
          </cell>
          <cell r="EL1169">
            <v>0</v>
          </cell>
          <cell r="EN1169">
            <v>0</v>
          </cell>
          <cell r="EP1169">
            <v>0</v>
          </cell>
          <cell r="ER1169">
            <v>0</v>
          </cell>
          <cell r="ET1169">
            <v>0</v>
          </cell>
          <cell r="EX1169">
            <v>0</v>
          </cell>
          <cell r="EZ1169">
            <v>0</v>
          </cell>
          <cell r="FD1169">
            <v>0</v>
          </cell>
          <cell r="FF1169">
            <v>0</v>
          </cell>
        </row>
        <row r="1170">
          <cell r="A1170" t="str">
            <v>HornsRev1</v>
          </cell>
          <cell r="B1170" t="str">
            <v>DK-West</v>
          </cell>
          <cell r="G1170">
            <v>80</v>
          </cell>
          <cell r="H1170">
            <v>0</v>
          </cell>
          <cell r="N1170">
            <v>295.68804788850701</v>
          </cell>
          <cell r="AK1170">
            <v>80</v>
          </cell>
          <cell r="AL1170">
            <v>0</v>
          </cell>
          <cell r="AN1170">
            <v>0</v>
          </cell>
          <cell r="AO1170">
            <v>22.648000000000003</v>
          </cell>
          <cell r="AP1170">
            <v>5662</v>
          </cell>
          <cell r="AQ1170">
            <v>0</v>
          </cell>
          <cell r="BG1170" t="b">
            <v>1</v>
          </cell>
          <cell r="BO1170" t="b">
            <v>0</v>
          </cell>
          <cell r="CA1170" t="b">
            <v>0</v>
          </cell>
          <cell r="CB1170" t="b">
            <v>0</v>
          </cell>
          <cell r="CD1170" t="b">
            <v>0</v>
          </cell>
          <cell r="CE1170" t="b">
            <v>0</v>
          </cell>
          <cell r="CG1170" t="b">
            <v>0</v>
          </cell>
          <cell r="CH1170" t="b">
            <v>0</v>
          </cell>
          <cell r="CP1170" t="str">
            <v>ERWINWOF</v>
          </cell>
          <cell r="CT1170" t="b">
            <v>0</v>
          </cell>
          <cell r="CV1170" t="b">
            <v>0</v>
          </cell>
          <cell r="CX1170" t="b">
            <v>0</v>
          </cell>
          <cell r="CZ1170" t="b">
            <v>0</v>
          </cell>
          <cell r="DB1170" t="b">
            <v>0</v>
          </cell>
          <cell r="DD1170" t="b">
            <v>0</v>
          </cell>
          <cell r="DF1170" t="b">
            <v>0</v>
          </cell>
          <cell r="DH1170" t="b">
            <v>0</v>
          </cell>
          <cell r="DJ1170" t="b">
            <v>0</v>
          </cell>
          <cell r="DL1170" t="b">
            <v>0</v>
          </cell>
          <cell r="DN1170" t="b">
            <v>0</v>
          </cell>
          <cell r="DP1170" t="b">
            <v>0</v>
          </cell>
          <cell r="DV1170">
            <v>0</v>
          </cell>
          <cell r="DX1170">
            <v>0</v>
          </cell>
          <cell r="DZ1170">
            <v>0</v>
          </cell>
          <cell r="EB1170">
            <v>0</v>
          </cell>
          <cell r="ED1170">
            <v>0</v>
          </cell>
          <cell r="EF1170">
            <v>0</v>
          </cell>
          <cell r="EJ1170">
            <v>0</v>
          </cell>
          <cell r="EL1170">
            <v>0</v>
          </cell>
          <cell r="EN1170">
            <v>0</v>
          </cell>
          <cell r="EP1170">
            <v>0</v>
          </cell>
          <cell r="ER1170">
            <v>0</v>
          </cell>
          <cell r="ET1170">
            <v>0</v>
          </cell>
          <cell r="EX1170">
            <v>0</v>
          </cell>
          <cell r="EZ1170">
            <v>0</v>
          </cell>
          <cell r="FD1170">
            <v>0</v>
          </cell>
          <cell r="FF1170">
            <v>0</v>
          </cell>
        </row>
        <row r="1171">
          <cell r="A1171" t="str">
            <v>HornsRev1</v>
          </cell>
          <cell r="B1171" t="str">
            <v>DK-West</v>
          </cell>
          <cell r="G1171">
            <v>160</v>
          </cell>
          <cell r="H1171">
            <v>0</v>
          </cell>
          <cell r="N1171">
            <v>591.37609577701403</v>
          </cell>
          <cell r="AK1171">
            <v>160</v>
          </cell>
          <cell r="AL1171">
            <v>0</v>
          </cell>
          <cell r="AN1171">
            <v>0</v>
          </cell>
          <cell r="AO1171">
            <v>45.296000000000006</v>
          </cell>
          <cell r="AP1171">
            <v>11324</v>
          </cell>
          <cell r="AQ1171">
            <v>0</v>
          </cell>
          <cell r="BG1171" t="b">
            <v>1</v>
          </cell>
          <cell r="BO1171" t="b">
            <v>1</v>
          </cell>
          <cell r="CA1171" t="b">
            <v>1</v>
          </cell>
          <cell r="CB1171" t="b">
            <v>0</v>
          </cell>
          <cell r="CD1171" t="b">
            <v>0</v>
          </cell>
          <cell r="CE1171" t="b">
            <v>0</v>
          </cell>
          <cell r="CG1171" t="b">
            <v>0</v>
          </cell>
          <cell r="CH1171" t="b">
            <v>0</v>
          </cell>
          <cell r="CP1171" t="str">
            <v>ERWINWOF</v>
          </cell>
          <cell r="CT1171" t="b">
            <v>0</v>
          </cell>
          <cell r="CV1171" t="b">
            <v>0</v>
          </cell>
          <cell r="CX1171" t="b">
            <v>0</v>
          </cell>
          <cell r="CZ1171" t="b">
            <v>0</v>
          </cell>
          <cell r="DB1171" t="b">
            <v>0</v>
          </cell>
          <cell r="DD1171" t="b">
            <v>0</v>
          </cell>
          <cell r="DF1171" t="b">
            <v>0</v>
          </cell>
          <cell r="DH1171" t="b">
            <v>0</v>
          </cell>
          <cell r="DJ1171" t="b">
            <v>0</v>
          </cell>
          <cell r="DL1171" t="b">
            <v>0</v>
          </cell>
          <cell r="DN1171" t="b">
            <v>0</v>
          </cell>
          <cell r="DP1171" t="b">
            <v>0</v>
          </cell>
          <cell r="DV1171">
            <v>160</v>
          </cell>
          <cell r="DX1171">
            <v>160</v>
          </cell>
          <cell r="DZ1171">
            <v>0</v>
          </cell>
          <cell r="EB1171">
            <v>0</v>
          </cell>
          <cell r="ED1171">
            <v>0</v>
          </cell>
          <cell r="EF1171">
            <v>0</v>
          </cell>
          <cell r="EJ1171">
            <v>0</v>
          </cell>
          <cell r="EL1171">
            <v>0</v>
          </cell>
          <cell r="EN1171">
            <v>0</v>
          </cell>
          <cell r="EP1171">
            <v>0</v>
          </cell>
          <cell r="ER1171">
            <v>0</v>
          </cell>
          <cell r="ET1171">
            <v>0</v>
          </cell>
          <cell r="EX1171">
            <v>0</v>
          </cell>
          <cell r="EZ1171">
            <v>0</v>
          </cell>
          <cell r="FD1171">
            <v>0</v>
          </cell>
          <cell r="FF1171">
            <v>0</v>
          </cell>
        </row>
        <row r="1172">
          <cell r="A1172" t="str">
            <v>HornsRev1</v>
          </cell>
          <cell r="B1172" t="str">
            <v>DK-West</v>
          </cell>
          <cell r="G1172">
            <v>160</v>
          </cell>
          <cell r="H1172">
            <v>0</v>
          </cell>
          <cell r="N1172">
            <v>591.37609577701403</v>
          </cell>
          <cell r="AK1172">
            <v>160</v>
          </cell>
          <cell r="AL1172">
            <v>0</v>
          </cell>
          <cell r="AN1172">
            <v>0</v>
          </cell>
          <cell r="AO1172">
            <v>45.296000000000006</v>
          </cell>
          <cell r="AP1172">
            <v>11324</v>
          </cell>
          <cell r="AQ1172">
            <v>0</v>
          </cell>
          <cell r="BG1172" t="b">
            <v>1</v>
          </cell>
          <cell r="BO1172" t="b">
            <v>0</v>
          </cell>
          <cell r="CA1172" t="b">
            <v>0</v>
          </cell>
          <cell r="CB1172" t="b">
            <v>0</v>
          </cell>
          <cell r="CD1172" t="b">
            <v>0</v>
          </cell>
          <cell r="CE1172" t="b">
            <v>0</v>
          </cell>
          <cell r="CG1172" t="b">
            <v>1</v>
          </cell>
          <cell r="CH1172" t="b">
            <v>0</v>
          </cell>
          <cell r="CP1172" t="str">
            <v>ERWINWOF</v>
          </cell>
          <cell r="CT1172" t="b">
            <v>1</v>
          </cell>
          <cell r="CV1172" t="b">
            <v>1</v>
          </cell>
          <cell r="CX1172" t="b">
            <v>0</v>
          </cell>
          <cell r="CZ1172" t="b">
            <v>0</v>
          </cell>
          <cell r="DB1172" t="b">
            <v>0</v>
          </cell>
          <cell r="DD1172" t="b">
            <v>0</v>
          </cell>
          <cell r="DF1172" t="b">
            <v>0</v>
          </cell>
          <cell r="DH1172" t="b">
            <v>0</v>
          </cell>
          <cell r="DJ1172" t="b">
            <v>0</v>
          </cell>
          <cell r="DL1172" t="b">
            <v>0</v>
          </cell>
          <cell r="DN1172" t="b">
            <v>0</v>
          </cell>
          <cell r="DP1172" t="b">
            <v>0</v>
          </cell>
          <cell r="DV1172">
            <v>0</v>
          </cell>
          <cell r="DX1172">
            <v>0</v>
          </cell>
          <cell r="DZ1172">
            <v>0</v>
          </cell>
          <cell r="EB1172">
            <v>0</v>
          </cell>
          <cell r="ED1172">
            <v>0</v>
          </cell>
          <cell r="EF1172">
            <v>0</v>
          </cell>
          <cell r="EJ1172">
            <v>0</v>
          </cell>
          <cell r="EL1172">
            <v>0</v>
          </cell>
          <cell r="EN1172">
            <v>0</v>
          </cell>
          <cell r="EP1172">
            <v>0</v>
          </cell>
          <cell r="ER1172">
            <v>0</v>
          </cell>
          <cell r="ET1172">
            <v>0</v>
          </cell>
          <cell r="EX1172">
            <v>0</v>
          </cell>
          <cell r="EZ1172">
            <v>0</v>
          </cell>
          <cell r="FD1172">
            <v>160</v>
          </cell>
          <cell r="FF1172">
            <v>0</v>
          </cell>
        </row>
        <row r="1173">
          <cell r="A1173" t="str">
            <v>HornsRev1_Erstatning</v>
          </cell>
          <cell r="B1173" t="str">
            <v>DK-West</v>
          </cell>
          <cell r="G1173">
            <v>200</v>
          </cell>
          <cell r="H1173">
            <v>0</v>
          </cell>
          <cell r="N1173">
            <v>848.86102574902111</v>
          </cell>
          <cell r="AK1173">
            <v>200</v>
          </cell>
          <cell r="AL1173">
            <v>0</v>
          </cell>
          <cell r="AN1173">
            <v>0</v>
          </cell>
          <cell r="AO1173">
            <v>49.468000000000011</v>
          </cell>
          <cell r="AP1173">
            <v>12366.999999999998</v>
          </cell>
          <cell r="AQ1173">
            <v>0</v>
          </cell>
          <cell r="BG1173" t="b">
            <v>1</v>
          </cell>
          <cell r="BO1173" t="b">
            <v>0</v>
          </cell>
          <cell r="CA1173" t="b">
            <v>0</v>
          </cell>
          <cell r="CB1173" t="b">
            <v>0</v>
          </cell>
          <cell r="CD1173" t="b">
            <v>0</v>
          </cell>
          <cell r="CE1173" t="b">
            <v>0</v>
          </cell>
          <cell r="CG1173" t="b">
            <v>0</v>
          </cell>
          <cell r="CH1173" t="b">
            <v>0</v>
          </cell>
          <cell r="CP1173" t="str">
            <v>ERWINWOF</v>
          </cell>
          <cell r="CT1173" t="b">
            <v>0</v>
          </cell>
          <cell r="CV1173" t="b">
            <v>0</v>
          </cell>
          <cell r="CX1173" t="b">
            <v>1</v>
          </cell>
          <cell r="CZ1173" t="b">
            <v>1</v>
          </cell>
          <cell r="DB1173" t="b">
            <v>0</v>
          </cell>
          <cell r="DD1173" t="b">
            <v>0</v>
          </cell>
          <cell r="DF1173" t="b">
            <v>0</v>
          </cell>
          <cell r="DH1173" t="b">
            <v>0</v>
          </cell>
          <cell r="DJ1173" t="b">
            <v>0</v>
          </cell>
          <cell r="DL1173" t="b">
            <v>0</v>
          </cell>
          <cell r="DN1173" t="b">
            <v>0</v>
          </cell>
          <cell r="DP1173" t="b">
            <v>0</v>
          </cell>
          <cell r="DV1173">
            <v>0</v>
          </cell>
          <cell r="DX1173">
            <v>0</v>
          </cell>
          <cell r="DZ1173">
            <v>0</v>
          </cell>
          <cell r="EB1173">
            <v>0</v>
          </cell>
          <cell r="ED1173">
            <v>0</v>
          </cell>
          <cell r="EF1173">
            <v>0</v>
          </cell>
          <cell r="EJ1173">
            <v>0</v>
          </cell>
          <cell r="EL1173">
            <v>0</v>
          </cell>
          <cell r="EN1173">
            <v>0</v>
          </cell>
          <cell r="EP1173">
            <v>0</v>
          </cell>
          <cell r="ER1173">
            <v>0</v>
          </cell>
          <cell r="ET1173">
            <v>0</v>
          </cell>
          <cell r="EX1173">
            <v>0</v>
          </cell>
          <cell r="EZ1173">
            <v>0</v>
          </cell>
          <cell r="FD1173">
            <v>0</v>
          </cell>
          <cell r="FF1173">
            <v>0</v>
          </cell>
        </row>
        <row r="1174">
          <cell r="A1174" t="str">
            <v>HornsRev1_Erstatning</v>
          </cell>
          <cell r="B1174" t="str">
            <v>DK-West</v>
          </cell>
          <cell r="G1174">
            <v>200</v>
          </cell>
          <cell r="H1174">
            <v>0</v>
          </cell>
          <cell r="N1174">
            <v>848.86102574902111</v>
          </cell>
          <cell r="AK1174">
            <v>200</v>
          </cell>
          <cell r="AL1174">
            <v>0</v>
          </cell>
          <cell r="AN1174">
            <v>0</v>
          </cell>
          <cell r="AO1174">
            <v>49.468000000000011</v>
          </cell>
          <cell r="AP1174">
            <v>12366.999999999998</v>
          </cell>
          <cell r="AQ1174">
            <v>0</v>
          </cell>
          <cell r="BG1174" t="b">
            <v>1</v>
          </cell>
          <cell r="BO1174" t="b">
            <v>0</v>
          </cell>
          <cell r="CA1174" t="b">
            <v>0</v>
          </cell>
          <cell r="CB1174" t="b">
            <v>0</v>
          </cell>
          <cell r="CD1174" t="b">
            <v>0</v>
          </cell>
          <cell r="CE1174" t="b">
            <v>0</v>
          </cell>
          <cell r="CG1174" t="b">
            <v>0</v>
          </cell>
          <cell r="CH1174" t="b">
            <v>0</v>
          </cell>
          <cell r="CP1174" t="str">
            <v>ERWINWOF</v>
          </cell>
          <cell r="CT1174" t="b">
            <v>0</v>
          </cell>
          <cell r="CV1174" t="b">
            <v>0</v>
          </cell>
          <cell r="CX1174" t="b">
            <v>0</v>
          </cell>
          <cell r="CZ1174" t="b">
            <v>0</v>
          </cell>
          <cell r="DB1174" t="b">
            <v>1</v>
          </cell>
          <cell r="DD1174" t="b">
            <v>0</v>
          </cell>
          <cell r="DF1174" t="b">
            <v>0</v>
          </cell>
          <cell r="DH1174" t="b">
            <v>0</v>
          </cell>
          <cell r="DJ1174" t="b">
            <v>0</v>
          </cell>
          <cell r="DL1174" t="b">
            <v>0</v>
          </cell>
          <cell r="DN1174" t="b">
            <v>0</v>
          </cell>
          <cell r="DP1174" t="b">
            <v>0</v>
          </cell>
          <cell r="DV1174">
            <v>0</v>
          </cell>
          <cell r="DX1174">
            <v>0</v>
          </cell>
          <cell r="DZ1174">
            <v>0</v>
          </cell>
          <cell r="EB1174">
            <v>0</v>
          </cell>
          <cell r="ED1174">
            <v>0</v>
          </cell>
          <cell r="EF1174">
            <v>0</v>
          </cell>
          <cell r="EJ1174">
            <v>0</v>
          </cell>
          <cell r="EL1174">
            <v>0</v>
          </cell>
          <cell r="EN1174">
            <v>0</v>
          </cell>
          <cell r="EP1174">
            <v>0</v>
          </cell>
          <cell r="ER1174">
            <v>0</v>
          </cell>
          <cell r="ET1174">
            <v>0</v>
          </cell>
          <cell r="EX1174">
            <v>0</v>
          </cell>
          <cell r="EZ1174">
            <v>0</v>
          </cell>
          <cell r="FD1174">
            <v>0</v>
          </cell>
          <cell r="FF1174">
            <v>0</v>
          </cell>
        </row>
        <row r="1175">
          <cell r="A1175" t="str">
            <v>HornsRev2</v>
          </cell>
          <cell r="B1175" t="str">
            <v>DK-West</v>
          </cell>
          <cell r="G1175">
            <v>100</v>
          </cell>
          <cell r="H1175">
            <v>0</v>
          </cell>
          <cell r="N1175">
            <v>424.43051287451055</v>
          </cell>
          <cell r="AK1175">
            <v>100</v>
          </cell>
          <cell r="AL1175">
            <v>0</v>
          </cell>
          <cell r="AN1175">
            <v>0</v>
          </cell>
          <cell r="AO1175">
            <v>28.310000000000002</v>
          </cell>
          <cell r="AP1175">
            <v>7077.5000000000009</v>
          </cell>
          <cell r="AQ1175">
            <v>0</v>
          </cell>
          <cell r="BG1175" t="b">
            <v>1</v>
          </cell>
          <cell r="BO1175" t="b">
            <v>0</v>
          </cell>
          <cell r="CA1175" t="b">
            <v>0</v>
          </cell>
          <cell r="CB1175" t="b">
            <v>0</v>
          </cell>
          <cell r="CD1175" t="b">
            <v>0</v>
          </cell>
          <cell r="CE1175" t="b">
            <v>0</v>
          </cell>
          <cell r="CG1175" t="b">
            <v>0</v>
          </cell>
          <cell r="CH1175" t="b">
            <v>0</v>
          </cell>
          <cell r="CP1175" t="str">
            <v>ERWINWOF</v>
          </cell>
          <cell r="CT1175" t="b">
            <v>0</v>
          </cell>
          <cell r="CV1175" t="b">
            <v>0</v>
          </cell>
          <cell r="CX1175" t="b">
            <v>0</v>
          </cell>
          <cell r="CZ1175" t="b">
            <v>0</v>
          </cell>
          <cell r="DB1175" t="b">
            <v>0</v>
          </cell>
          <cell r="DD1175" t="b">
            <v>0</v>
          </cell>
          <cell r="DF1175" t="b">
            <v>0</v>
          </cell>
          <cell r="DH1175" t="b">
            <v>0</v>
          </cell>
          <cell r="DJ1175" t="b">
            <v>0</v>
          </cell>
          <cell r="DL1175" t="b">
            <v>0</v>
          </cell>
          <cell r="DN1175" t="b">
            <v>0</v>
          </cell>
          <cell r="DP1175" t="b">
            <v>0</v>
          </cell>
          <cell r="DV1175">
            <v>0</v>
          </cell>
          <cell r="DX1175">
            <v>0</v>
          </cell>
          <cell r="DZ1175">
            <v>0</v>
          </cell>
          <cell r="EB1175">
            <v>0</v>
          </cell>
          <cell r="ED1175">
            <v>0</v>
          </cell>
          <cell r="EF1175">
            <v>0</v>
          </cell>
          <cell r="EJ1175">
            <v>0</v>
          </cell>
          <cell r="EL1175">
            <v>0</v>
          </cell>
          <cell r="EN1175">
            <v>0</v>
          </cell>
          <cell r="EP1175">
            <v>0</v>
          </cell>
          <cell r="ER1175">
            <v>0</v>
          </cell>
          <cell r="ET1175">
            <v>0</v>
          </cell>
          <cell r="EX1175">
            <v>0</v>
          </cell>
          <cell r="EZ1175">
            <v>0</v>
          </cell>
          <cell r="FD1175">
            <v>0</v>
          </cell>
          <cell r="FF1175">
            <v>0</v>
          </cell>
        </row>
        <row r="1176">
          <cell r="A1176" t="str">
            <v>HornsRev2</v>
          </cell>
          <cell r="B1176" t="str">
            <v>DK-West</v>
          </cell>
          <cell r="G1176">
            <v>209.3</v>
          </cell>
          <cell r="H1176">
            <v>0</v>
          </cell>
          <cell r="N1176">
            <v>888.33306344635059</v>
          </cell>
          <cell r="AK1176">
            <v>209.3</v>
          </cell>
          <cell r="AL1176">
            <v>0</v>
          </cell>
          <cell r="AN1176">
            <v>0</v>
          </cell>
          <cell r="AO1176">
            <v>59.25283000000001</v>
          </cell>
          <cell r="AP1176">
            <v>14813.207500000002</v>
          </cell>
          <cell r="AQ1176">
            <v>0</v>
          </cell>
          <cell r="BG1176" t="b">
            <v>1</v>
          </cell>
          <cell r="BO1176" t="b">
            <v>1</v>
          </cell>
          <cell r="CA1176" t="b">
            <v>1</v>
          </cell>
          <cell r="CB1176" t="b">
            <v>0</v>
          </cell>
          <cell r="CD1176" t="b">
            <v>0</v>
          </cell>
          <cell r="CE1176" t="b">
            <v>0</v>
          </cell>
          <cell r="CG1176" t="b">
            <v>0</v>
          </cell>
          <cell r="CH1176" t="b">
            <v>0</v>
          </cell>
          <cell r="CP1176" t="str">
            <v>ERWINWOF</v>
          </cell>
          <cell r="CT1176" t="b">
            <v>1</v>
          </cell>
          <cell r="CV1176" t="b">
            <v>1</v>
          </cell>
          <cell r="CX1176" t="b">
            <v>0</v>
          </cell>
          <cell r="CZ1176" t="b">
            <v>0</v>
          </cell>
          <cell r="DB1176" t="b">
            <v>0</v>
          </cell>
          <cell r="DD1176" t="b">
            <v>0</v>
          </cell>
          <cell r="DF1176" t="b">
            <v>0</v>
          </cell>
          <cell r="DH1176" t="b">
            <v>0</v>
          </cell>
          <cell r="DJ1176" t="b">
            <v>0</v>
          </cell>
          <cell r="DL1176" t="b">
            <v>0</v>
          </cell>
          <cell r="DN1176" t="b">
            <v>0</v>
          </cell>
          <cell r="DP1176" t="b">
            <v>0</v>
          </cell>
          <cell r="DV1176">
            <v>209.3</v>
          </cell>
          <cell r="DX1176">
            <v>209.3</v>
          </cell>
          <cell r="DZ1176">
            <v>209.3</v>
          </cell>
          <cell r="EB1176">
            <v>0</v>
          </cell>
          <cell r="ED1176">
            <v>0</v>
          </cell>
          <cell r="EF1176">
            <v>0</v>
          </cell>
          <cell r="EJ1176">
            <v>0</v>
          </cell>
          <cell r="EL1176">
            <v>0</v>
          </cell>
          <cell r="EN1176">
            <v>0</v>
          </cell>
          <cell r="EP1176">
            <v>0</v>
          </cell>
          <cell r="ER1176">
            <v>0</v>
          </cell>
          <cell r="ET1176">
            <v>0</v>
          </cell>
          <cell r="EX1176">
            <v>0</v>
          </cell>
          <cell r="EZ1176">
            <v>0</v>
          </cell>
          <cell r="FD1176">
            <v>0</v>
          </cell>
          <cell r="FF1176">
            <v>0</v>
          </cell>
        </row>
        <row r="1177">
          <cell r="A1177" t="str">
            <v>HornsRev2</v>
          </cell>
          <cell r="B1177" t="str">
            <v>DK-West</v>
          </cell>
          <cell r="G1177">
            <v>209.3</v>
          </cell>
          <cell r="H1177">
            <v>0</v>
          </cell>
          <cell r="N1177">
            <v>888.33306344635059</v>
          </cell>
          <cell r="AK1177">
            <v>209.3</v>
          </cell>
          <cell r="AL1177">
            <v>0</v>
          </cell>
          <cell r="AN1177">
            <v>0</v>
          </cell>
          <cell r="AO1177">
            <v>59.25283000000001</v>
          </cell>
          <cell r="AP1177">
            <v>14813.207500000002</v>
          </cell>
          <cell r="AQ1177">
            <v>0</v>
          </cell>
          <cell r="BG1177" t="b">
            <v>1</v>
          </cell>
          <cell r="BO1177" t="b">
            <v>0</v>
          </cell>
          <cell r="CA1177" t="b">
            <v>0</v>
          </cell>
          <cell r="CB1177" t="b">
            <v>0</v>
          </cell>
          <cell r="CD1177" t="b">
            <v>0</v>
          </cell>
          <cell r="CE1177" t="b">
            <v>0</v>
          </cell>
          <cell r="CG1177" t="b">
            <v>0</v>
          </cell>
          <cell r="CH1177" t="b">
            <v>0</v>
          </cell>
          <cell r="CP1177" t="str">
            <v>ERWINWOF</v>
          </cell>
          <cell r="CT1177" t="b">
            <v>0</v>
          </cell>
          <cell r="CV1177" t="b">
            <v>0</v>
          </cell>
          <cell r="CX1177" t="b">
            <v>1</v>
          </cell>
          <cell r="CZ1177" t="b">
            <v>0</v>
          </cell>
          <cell r="DB1177" t="b">
            <v>0</v>
          </cell>
          <cell r="DD1177" t="b">
            <v>0</v>
          </cell>
          <cell r="DF1177" t="b">
            <v>0</v>
          </cell>
          <cell r="DH1177" t="b">
            <v>0</v>
          </cell>
          <cell r="DJ1177" t="b">
            <v>0</v>
          </cell>
          <cell r="DL1177" t="b">
            <v>0</v>
          </cell>
          <cell r="DN1177" t="b">
            <v>0</v>
          </cell>
          <cell r="DP1177" t="b">
            <v>0</v>
          </cell>
          <cell r="DV1177">
            <v>0</v>
          </cell>
          <cell r="DX1177">
            <v>0</v>
          </cell>
          <cell r="DZ1177">
            <v>0</v>
          </cell>
          <cell r="EB1177">
            <v>0</v>
          </cell>
          <cell r="ED1177">
            <v>0</v>
          </cell>
          <cell r="EF1177">
            <v>0</v>
          </cell>
          <cell r="EJ1177">
            <v>0</v>
          </cell>
          <cell r="EL1177">
            <v>0</v>
          </cell>
          <cell r="EN1177">
            <v>0</v>
          </cell>
          <cell r="EP1177">
            <v>0</v>
          </cell>
          <cell r="ER1177">
            <v>0</v>
          </cell>
          <cell r="ET1177">
            <v>0</v>
          </cell>
          <cell r="EX1177">
            <v>0</v>
          </cell>
          <cell r="EZ1177">
            <v>0</v>
          </cell>
          <cell r="FD1177">
            <v>0</v>
          </cell>
          <cell r="FF1177">
            <v>0</v>
          </cell>
        </row>
        <row r="1178">
          <cell r="A1178" t="str">
            <v>HornsRev2_Erstatning</v>
          </cell>
          <cell r="B1178" t="str">
            <v>DK-West</v>
          </cell>
          <cell r="G1178">
            <v>200</v>
          </cell>
          <cell r="H1178">
            <v>0</v>
          </cell>
          <cell r="N1178">
            <v>848.86102574902111</v>
          </cell>
          <cell r="AK1178">
            <v>200</v>
          </cell>
          <cell r="AL1178">
            <v>0</v>
          </cell>
          <cell r="AN1178">
            <v>0</v>
          </cell>
          <cell r="AO1178">
            <v>47.978000000000023</v>
          </cell>
          <cell r="AP1178">
            <v>11994.499999999996</v>
          </cell>
          <cell r="AQ1178">
            <v>0</v>
          </cell>
          <cell r="BG1178" t="b">
            <v>1</v>
          </cell>
          <cell r="BO1178" t="b">
            <v>0</v>
          </cell>
          <cell r="CA1178" t="b">
            <v>0</v>
          </cell>
          <cell r="CB1178" t="b">
            <v>0</v>
          </cell>
          <cell r="CD1178" t="b">
            <v>0</v>
          </cell>
          <cell r="CE1178" t="b">
            <v>0</v>
          </cell>
          <cell r="CG1178" t="b">
            <v>0</v>
          </cell>
          <cell r="CH1178" t="b">
            <v>0</v>
          </cell>
          <cell r="CP1178" t="str">
            <v>ERWINWOF</v>
          </cell>
          <cell r="CT1178" t="b">
            <v>0</v>
          </cell>
          <cell r="CV1178" t="b">
            <v>0</v>
          </cell>
          <cell r="CX1178" t="b">
            <v>0</v>
          </cell>
          <cell r="CZ1178" t="b">
            <v>1</v>
          </cell>
          <cell r="DB1178" t="b">
            <v>1</v>
          </cell>
          <cell r="DD1178" t="b">
            <v>0</v>
          </cell>
          <cell r="DF1178" t="b">
            <v>0</v>
          </cell>
          <cell r="DH1178" t="b">
            <v>0</v>
          </cell>
          <cell r="DJ1178" t="b">
            <v>0</v>
          </cell>
          <cell r="DL1178" t="b">
            <v>0</v>
          </cell>
          <cell r="DN1178" t="b">
            <v>0</v>
          </cell>
          <cell r="DP1178" t="b">
            <v>0</v>
          </cell>
          <cell r="DV1178">
            <v>0</v>
          </cell>
          <cell r="DX1178">
            <v>0</v>
          </cell>
          <cell r="DZ1178">
            <v>0</v>
          </cell>
          <cell r="EB1178">
            <v>0</v>
          </cell>
          <cell r="ED1178">
            <v>0</v>
          </cell>
          <cell r="EF1178">
            <v>0</v>
          </cell>
          <cell r="EJ1178">
            <v>0</v>
          </cell>
          <cell r="EL1178">
            <v>0</v>
          </cell>
          <cell r="EN1178">
            <v>0</v>
          </cell>
          <cell r="EP1178">
            <v>0</v>
          </cell>
          <cell r="ER1178">
            <v>0</v>
          </cell>
          <cell r="ET1178">
            <v>0</v>
          </cell>
          <cell r="EX1178">
            <v>0</v>
          </cell>
          <cell r="EZ1178">
            <v>0</v>
          </cell>
          <cell r="FD1178">
            <v>0</v>
          </cell>
          <cell r="FF1178">
            <v>0</v>
          </cell>
        </row>
        <row r="1179">
          <cell r="A1179" t="str">
            <v>HornsRev2_Erstatning</v>
          </cell>
          <cell r="B1179" t="str">
            <v>DK-West</v>
          </cell>
          <cell r="G1179">
            <v>200</v>
          </cell>
          <cell r="H1179">
            <v>0</v>
          </cell>
          <cell r="N1179">
            <v>848.86102574902111</v>
          </cell>
          <cell r="AK1179">
            <v>200</v>
          </cell>
          <cell r="AL1179">
            <v>0</v>
          </cell>
          <cell r="AN1179">
            <v>0</v>
          </cell>
          <cell r="AO1179">
            <v>47.978000000000023</v>
          </cell>
          <cell r="AP1179">
            <v>11994.499999999996</v>
          </cell>
          <cell r="AQ1179">
            <v>0</v>
          </cell>
          <cell r="BG1179" t="b">
            <v>1</v>
          </cell>
          <cell r="BO1179" t="b">
            <v>0</v>
          </cell>
          <cell r="CA1179" t="b">
            <v>0</v>
          </cell>
          <cell r="CB1179" t="b">
            <v>0</v>
          </cell>
          <cell r="CD1179" t="b">
            <v>0</v>
          </cell>
          <cell r="CE1179" t="b">
            <v>0</v>
          </cell>
          <cell r="CG1179" t="b">
            <v>0</v>
          </cell>
          <cell r="CH1179" t="b">
            <v>0</v>
          </cell>
          <cell r="CP1179" t="str">
            <v>ERWINWOF</v>
          </cell>
          <cell r="CT1179" t="b">
            <v>0</v>
          </cell>
          <cell r="CV1179" t="b">
            <v>0</v>
          </cell>
          <cell r="CX1179" t="b">
            <v>0</v>
          </cell>
          <cell r="CZ1179" t="b">
            <v>0</v>
          </cell>
          <cell r="DB1179" t="b">
            <v>0</v>
          </cell>
          <cell r="DD1179" t="b">
            <v>1</v>
          </cell>
          <cell r="DF1179" t="b">
            <v>0</v>
          </cell>
          <cell r="DH1179" t="b">
            <v>0</v>
          </cell>
          <cell r="DJ1179" t="b">
            <v>0</v>
          </cell>
          <cell r="DL1179" t="b">
            <v>0</v>
          </cell>
          <cell r="DN1179" t="b">
            <v>0</v>
          </cell>
          <cell r="DP1179" t="b">
            <v>0</v>
          </cell>
          <cell r="DV1179">
            <v>0</v>
          </cell>
          <cell r="DX1179">
            <v>0</v>
          </cell>
          <cell r="DZ1179">
            <v>0</v>
          </cell>
          <cell r="EB1179">
            <v>0</v>
          </cell>
          <cell r="ED1179">
            <v>0</v>
          </cell>
          <cell r="EF1179">
            <v>0</v>
          </cell>
          <cell r="EJ1179">
            <v>0</v>
          </cell>
          <cell r="EL1179">
            <v>0</v>
          </cell>
          <cell r="EN1179">
            <v>0</v>
          </cell>
          <cell r="EP1179">
            <v>0</v>
          </cell>
          <cell r="ER1179">
            <v>0</v>
          </cell>
          <cell r="ET1179">
            <v>0</v>
          </cell>
          <cell r="EX1179">
            <v>0</v>
          </cell>
          <cell r="EZ1179">
            <v>0</v>
          </cell>
          <cell r="FD1179">
            <v>0</v>
          </cell>
          <cell r="FF1179">
            <v>0</v>
          </cell>
        </row>
        <row r="1180">
          <cell r="A1180" t="str">
            <v>HornsRev3</v>
          </cell>
          <cell r="B1180" t="str">
            <v>DK-West</v>
          </cell>
          <cell r="G1180">
            <v>200</v>
          </cell>
          <cell r="H1180">
            <v>0</v>
          </cell>
          <cell r="N1180">
            <v>848.86102574902111</v>
          </cell>
          <cell r="AK1180">
            <v>200</v>
          </cell>
          <cell r="AL1180">
            <v>0</v>
          </cell>
          <cell r="AN1180">
            <v>0</v>
          </cell>
          <cell r="AO1180">
            <v>53.04399999999999</v>
          </cell>
          <cell r="AP1180">
            <v>13261.000000000004</v>
          </cell>
          <cell r="AQ1180">
            <v>0</v>
          </cell>
          <cell r="BG1180" t="b">
            <v>1</v>
          </cell>
          <cell r="BO1180" t="b">
            <v>0</v>
          </cell>
          <cell r="CA1180" t="b">
            <v>0</v>
          </cell>
          <cell r="CB1180" t="b">
            <v>0</v>
          </cell>
          <cell r="CD1180" t="b">
            <v>0</v>
          </cell>
          <cell r="CE1180" t="b">
            <v>0</v>
          </cell>
          <cell r="CG1180" t="b">
            <v>0</v>
          </cell>
          <cell r="CH1180" t="b">
            <v>0</v>
          </cell>
          <cell r="CP1180" t="str">
            <v>ERWINWOF</v>
          </cell>
          <cell r="CT1180" t="b">
            <v>0</v>
          </cell>
          <cell r="CV1180" t="b">
            <v>0</v>
          </cell>
          <cell r="CX1180" t="b">
            <v>0</v>
          </cell>
          <cell r="CZ1180" t="b">
            <v>0</v>
          </cell>
          <cell r="DB1180" t="b">
            <v>0</v>
          </cell>
          <cell r="DD1180" t="b">
            <v>0</v>
          </cell>
          <cell r="DF1180" t="b">
            <v>0</v>
          </cell>
          <cell r="DH1180" t="b">
            <v>0</v>
          </cell>
          <cell r="DJ1180" t="b">
            <v>0</v>
          </cell>
          <cell r="DL1180" t="b">
            <v>0</v>
          </cell>
          <cell r="DN1180" t="b">
            <v>0</v>
          </cell>
          <cell r="DP1180" t="b">
            <v>0</v>
          </cell>
          <cell r="DV1180">
            <v>0</v>
          </cell>
          <cell r="DX1180">
            <v>0</v>
          </cell>
          <cell r="DZ1180">
            <v>0</v>
          </cell>
          <cell r="EB1180">
            <v>0</v>
          </cell>
          <cell r="ED1180">
            <v>0</v>
          </cell>
          <cell r="EF1180">
            <v>0</v>
          </cell>
          <cell r="EJ1180">
            <v>0</v>
          </cell>
          <cell r="EL1180">
            <v>0</v>
          </cell>
          <cell r="EN1180">
            <v>0</v>
          </cell>
          <cell r="EP1180">
            <v>0</v>
          </cell>
          <cell r="ER1180">
            <v>0</v>
          </cell>
          <cell r="ET1180">
            <v>0</v>
          </cell>
          <cell r="EX1180">
            <v>0</v>
          </cell>
          <cell r="EZ1180">
            <v>0</v>
          </cell>
          <cell r="FD1180">
            <v>0</v>
          </cell>
          <cell r="FF1180">
            <v>0</v>
          </cell>
        </row>
        <row r="1181">
          <cell r="A1181" t="str">
            <v>HornsRev3</v>
          </cell>
          <cell r="B1181" t="str">
            <v>DK-West</v>
          </cell>
          <cell r="G1181">
            <v>400</v>
          </cell>
          <cell r="H1181">
            <v>0</v>
          </cell>
          <cell r="N1181">
            <v>1697.7220514980422</v>
          </cell>
          <cell r="AK1181">
            <v>400</v>
          </cell>
          <cell r="AL1181">
            <v>0</v>
          </cell>
          <cell r="AN1181">
            <v>0</v>
          </cell>
          <cell r="AO1181">
            <v>106.08799999999998</v>
          </cell>
          <cell r="AP1181">
            <v>26522.000000000007</v>
          </cell>
          <cell r="AQ1181">
            <v>0</v>
          </cell>
          <cell r="BG1181" t="b">
            <v>1</v>
          </cell>
          <cell r="BO1181" t="b">
            <v>0</v>
          </cell>
          <cell r="CA1181" t="b">
            <v>0</v>
          </cell>
          <cell r="CB1181" t="b">
            <v>0</v>
          </cell>
          <cell r="CD1181" t="b">
            <v>0</v>
          </cell>
          <cell r="CE1181" t="b">
            <v>0</v>
          </cell>
          <cell r="CG1181" t="b">
            <v>0</v>
          </cell>
          <cell r="CH1181" t="b">
            <v>0</v>
          </cell>
          <cell r="CP1181" t="str">
            <v>ERWINWOF</v>
          </cell>
          <cell r="CT1181" t="b">
            <v>0</v>
          </cell>
          <cell r="CV1181" t="b">
            <v>1</v>
          </cell>
          <cell r="CX1181" t="b">
            <v>1</v>
          </cell>
          <cell r="CZ1181" t="b">
            <v>1</v>
          </cell>
          <cell r="DB1181" t="b">
            <v>0</v>
          </cell>
          <cell r="DD1181" t="b">
            <v>0</v>
          </cell>
          <cell r="DF1181" t="b">
            <v>0</v>
          </cell>
          <cell r="DH1181" t="b">
            <v>0</v>
          </cell>
          <cell r="DJ1181" t="b">
            <v>0</v>
          </cell>
          <cell r="DL1181" t="b">
            <v>0</v>
          </cell>
          <cell r="DN1181" t="b">
            <v>0</v>
          </cell>
          <cell r="DP1181" t="b">
            <v>0</v>
          </cell>
          <cell r="DV1181">
            <v>0</v>
          </cell>
          <cell r="DX1181">
            <v>0</v>
          </cell>
          <cell r="DZ1181">
            <v>0</v>
          </cell>
          <cell r="EB1181">
            <v>0</v>
          </cell>
          <cell r="ED1181">
            <v>0</v>
          </cell>
          <cell r="EF1181">
            <v>0</v>
          </cell>
          <cell r="EJ1181">
            <v>0</v>
          </cell>
          <cell r="EL1181">
            <v>0</v>
          </cell>
          <cell r="EN1181">
            <v>0</v>
          </cell>
          <cell r="EP1181">
            <v>0</v>
          </cell>
          <cell r="ER1181">
            <v>0</v>
          </cell>
          <cell r="ET1181">
            <v>0</v>
          </cell>
          <cell r="EX1181">
            <v>0</v>
          </cell>
          <cell r="EZ1181">
            <v>0</v>
          </cell>
          <cell r="FD1181">
            <v>0</v>
          </cell>
          <cell r="FF1181">
            <v>0</v>
          </cell>
        </row>
        <row r="1182">
          <cell r="A1182" t="str">
            <v>HornsRev3</v>
          </cell>
          <cell r="B1182" t="str">
            <v>DK-West</v>
          </cell>
          <cell r="G1182">
            <v>400</v>
          </cell>
          <cell r="H1182">
            <v>0</v>
          </cell>
          <cell r="N1182">
            <v>1697.7220514980422</v>
          </cell>
          <cell r="AK1182">
            <v>400</v>
          </cell>
          <cell r="AL1182">
            <v>0</v>
          </cell>
          <cell r="AN1182">
            <v>0</v>
          </cell>
          <cell r="AO1182">
            <v>106.08799999999998</v>
          </cell>
          <cell r="AP1182">
            <v>26522.000000000007</v>
          </cell>
          <cell r="AQ1182">
            <v>0</v>
          </cell>
          <cell r="BG1182" t="b">
            <v>1</v>
          </cell>
          <cell r="BO1182" t="b">
            <v>0</v>
          </cell>
          <cell r="CA1182" t="b">
            <v>0</v>
          </cell>
          <cell r="CB1182" t="b">
            <v>0</v>
          </cell>
          <cell r="CD1182" t="b">
            <v>0</v>
          </cell>
          <cell r="CE1182" t="b">
            <v>0</v>
          </cell>
          <cell r="CG1182" t="b">
            <v>0</v>
          </cell>
          <cell r="CH1182" t="b">
            <v>0</v>
          </cell>
          <cell r="CP1182" t="str">
            <v>ERWINWOF</v>
          </cell>
          <cell r="CT1182" t="b">
            <v>0</v>
          </cell>
          <cell r="CV1182" t="b">
            <v>0</v>
          </cell>
          <cell r="CX1182" t="b">
            <v>0</v>
          </cell>
          <cell r="CZ1182" t="b">
            <v>0</v>
          </cell>
          <cell r="DB1182" t="b">
            <v>1</v>
          </cell>
          <cell r="DD1182" t="b">
            <v>0</v>
          </cell>
          <cell r="DF1182" t="b">
            <v>0</v>
          </cell>
          <cell r="DH1182" t="b">
            <v>0</v>
          </cell>
          <cell r="DJ1182" t="b">
            <v>0</v>
          </cell>
          <cell r="DL1182" t="b">
            <v>0</v>
          </cell>
          <cell r="DN1182" t="b">
            <v>0</v>
          </cell>
          <cell r="DP1182" t="b">
            <v>0</v>
          </cell>
          <cell r="DV1182">
            <v>0</v>
          </cell>
          <cell r="DX1182">
            <v>0</v>
          </cell>
          <cell r="DZ1182">
            <v>0</v>
          </cell>
          <cell r="EB1182">
            <v>0</v>
          </cell>
          <cell r="ED1182">
            <v>0</v>
          </cell>
          <cell r="EF1182">
            <v>0</v>
          </cell>
          <cell r="EJ1182">
            <v>0</v>
          </cell>
          <cell r="EL1182">
            <v>0</v>
          </cell>
          <cell r="EN1182">
            <v>0</v>
          </cell>
          <cell r="EP1182">
            <v>0</v>
          </cell>
          <cell r="ER1182">
            <v>0</v>
          </cell>
          <cell r="ET1182">
            <v>0</v>
          </cell>
          <cell r="EX1182">
            <v>0</v>
          </cell>
          <cell r="EZ1182">
            <v>0</v>
          </cell>
          <cell r="FD1182">
            <v>0</v>
          </cell>
          <cell r="FF1182">
            <v>0</v>
          </cell>
        </row>
        <row r="1183">
          <cell r="A1183" t="str">
            <v>Anholt</v>
          </cell>
          <cell r="B1183" t="str">
            <v>DK-West</v>
          </cell>
          <cell r="G1183">
            <v>200</v>
          </cell>
          <cell r="H1183">
            <v>0</v>
          </cell>
          <cell r="N1183">
            <v>805.28576676328919</v>
          </cell>
          <cell r="AK1183">
            <v>200</v>
          </cell>
          <cell r="AL1183">
            <v>0</v>
          </cell>
          <cell r="AN1183">
            <v>0</v>
          </cell>
          <cell r="AO1183">
            <v>56.620000000000005</v>
          </cell>
          <cell r="AP1183">
            <v>14155.000000000002</v>
          </cell>
          <cell r="AQ1183">
            <v>0</v>
          </cell>
          <cell r="BG1183" t="b">
            <v>1</v>
          </cell>
          <cell r="BO1183" t="b">
            <v>0</v>
          </cell>
          <cell r="CA1183" t="b">
            <v>0</v>
          </cell>
          <cell r="CB1183" t="b">
            <v>0</v>
          </cell>
          <cell r="CD1183" t="b">
            <v>1</v>
          </cell>
          <cell r="CE1183" t="b">
            <v>0</v>
          </cell>
          <cell r="CG1183" t="b">
            <v>0</v>
          </cell>
          <cell r="CH1183" t="b">
            <v>0</v>
          </cell>
          <cell r="CP1183" t="str">
            <v>ERWINWOF</v>
          </cell>
          <cell r="CT1183" t="b">
            <v>0</v>
          </cell>
          <cell r="CV1183" t="b">
            <v>0</v>
          </cell>
          <cell r="CX1183" t="b">
            <v>0</v>
          </cell>
          <cell r="CZ1183" t="b">
            <v>0</v>
          </cell>
          <cell r="DB1183" t="b">
            <v>0</v>
          </cell>
          <cell r="DD1183" t="b">
            <v>0</v>
          </cell>
          <cell r="DF1183" t="b">
            <v>0</v>
          </cell>
          <cell r="DH1183" t="b">
            <v>0</v>
          </cell>
          <cell r="DJ1183" t="b">
            <v>0</v>
          </cell>
          <cell r="DL1183" t="b">
            <v>0</v>
          </cell>
          <cell r="DN1183" t="b">
            <v>0</v>
          </cell>
          <cell r="DP1183" t="b">
            <v>0</v>
          </cell>
          <cell r="DV1183">
            <v>0</v>
          </cell>
          <cell r="DX1183">
            <v>0</v>
          </cell>
          <cell r="DZ1183">
            <v>0</v>
          </cell>
          <cell r="EB1183">
            <v>0</v>
          </cell>
          <cell r="ED1183">
            <v>0</v>
          </cell>
          <cell r="EF1183">
            <v>0</v>
          </cell>
          <cell r="EJ1183">
            <v>0</v>
          </cell>
          <cell r="EL1183">
            <v>0</v>
          </cell>
          <cell r="EN1183">
            <v>0</v>
          </cell>
          <cell r="EP1183">
            <v>0</v>
          </cell>
          <cell r="ER1183">
            <v>0</v>
          </cell>
          <cell r="ET1183">
            <v>0</v>
          </cell>
          <cell r="EX1183">
            <v>200</v>
          </cell>
          <cell r="EZ1183">
            <v>0</v>
          </cell>
          <cell r="FD1183">
            <v>0</v>
          </cell>
          <cell r="FF1183">
            <v>0</v>
          </cell>
        </row>
        <row r="1184">
          <cell r="A1184" t="str">
            <v>Anholt</v>
          </cell>
          <cell r="B1184" t="str">
            <v>DK-West</v>
          </cell>
          <cell r="G1184">
            <v>400</v>
          </cell>
          <cell r="H1184">
            <v>0</v>
          </cell>
          <cell r="N1184">
            <v>1610.5715335265784</v>
          </cell>
          <cell r="AK1184">
            <v>400</v>
          </cell>
          <cell r="AL1184">
            <v>0</v>
          </cell>
          <cell r="AN1184">
            <v>0</v>
          </cell>
          <cell r="AO1184">
            <v>113.24000000000001</v>
          </cell>
          <cell r="AP1184">
            <v>28310.000000000004</v>
          </cell>
          <cell r="AQ1184">
            <v>0</v>
          </cell>
          <cell r="BG1184" t="b">
            <v>1</v>
          </cell>
          <cell r="BO1184" t="b">
            <v>0</v>
          </cell>
          <cell r="CA1184" t="b">
            <v>0</v>
          </cell>
          <cell r="CB1184" t="b">
            <v>0</v>
          </cell>
          <cell r="CD1184" t="b">
            <v>0</v>
          </cell>
          <cell r="CE1184" t="b">
            <v>0</v>
          </cell>
          <cell r="CG1184" t="b">
            <v>1</v>
          </cell>
          <cell r="CH1184" t="b">
            <v>0</v>
          </cell>
          <cell r="CP1184" t="str">
            <v>ERWINWOF</v>
          </cell>
          <cell r="CT1184" t="b">
            <v>1</v>
          </cell>
          <cell r="CV1184" t="b">
            <v>1</v>
          </cell>
          <cell r="CX1184" t="b">
            <v>0</v>
          </cell>
          <cell r="CZ1184" t="b">
            <v>0</v>
          </cell>
          <cell r="DB1184" t="b">
            <v>0</v>
          </cell>
          <cell r="DD1184" t="b">
            <v>0</v>
          </cell>
          <cell r="DF1184" t="b">
            <v>0</v>
          </cell>
          <cell r="DH1184" t="b">
            <v>0</v>
          </cell>
          <cell r="DJ1184" t="b">
            <v>0</v>
          </cell>
          <cell r="DL1184" t="b">
            <v>0</v>
          </cell>
          <cell r="DN1184" t="b">
            <v>0</v>
          </cell>
          <cell r="DP1184" t="b">
            <v>0</v>
          </cell>
          <cell r="DV1184">
            <v>0</v>
          </cell>
          <cell r="DX1184">
            <v>0</v>
          </cell>
          <cell r="DZ1184">
            <v>0</v>
          </cell>
          <cell r="EB1184">
            <v>0</v>
          </cell>
          <cell r="ED1184">
            <v>0</v>
          </cell>
          <cell r="EF1184">
            <v>0</v>
          </cell>
          <cell r="EJ1184">
            <v>0</v>
          </cell>
          <cell r="EL1184">
            <v>0</v>
          </cell>
          <cell r="EN1184">
            <v>0</v>
          </cell>
          <cell r="EP1184">
            <v>0</v>
          </cell>
          <cell r="ER1184">
            <v>0</v>
          </cell>
          <cell r="ET1184">
            <v>0</v>
          </cell>
          <cell r="EX1184">
            <v>0</v>
          </cell>
          <cell r="EZ1184">
            <v>0</v>
          </cell>
          <cell r="FD1184">
            <v>400</v>
          </cell>
          <cell r="FF1184">
            <v>0</v>
          </cell>
        </row>
        <row r="1185">
          <cell r="A1185" t="str">
            <v>Anholt</v>
          </cell>
          <cell r="B1185" t="str">
            <v>DK-West</v>
          </cell>
          <cell r="G1185">
            <v>400</v>
          </cell>
          <cell r="H1185">
            <v>0</v>
          </cell>
          <cell r="N1185">
            <v>1610.5715335265784</v>
          </cell>
          <cell r="AK1185">
            <v>400</v>
          </cell>
          <cell r="AL1185">
            <v>0</v>
          </cell>
          <cell r="AN1185">
            <v>0</v>
          </cell>
          <cell r="AO1185">
            <v>113.24000000000001</v>
          </cell>
          <cell r="AP1185">
            <v>28310.000000000004</v>
          </cell>
          <cell r="AQ1185">
            <v>0</v>
          </cell>
          <cell r="BG1185" t="b">
            <v>1</v>
          </cell>
          <cell r="BO1185" t="b">
            <v>0</v>
          </cell>
          <cell r="CA1185" t="b">
            <v>0</v>
          </cell>
          <cell r="CB1185" t="b">
            <v>0</v>
          </cell>
          <cell r="CD1185" t="b">
            <v>0</v>
          </cell>
          <cell r="CE1185" t="b">
            <v>0</v>
          </cell>
          <cell r="CG1185" t="b">
            <v>0</v>
          </cell>
          <cell r="CH1185" t="b">
            <v>0</v>
          </cell>
          <cell r="CP1185" t="str">
            <v>ERWINWOF</v>
          </cell>
          <cell r="CT1185" t="b">
            <v>0</v>
          </cell>
          <cell r="CV1185" t="b">
            <v>0</v>
          </cell>
          <cell r="CX1185" t="b">
            <v>1</v>
          </cell>
          <cell r="CZ1185" t="b">
            <v>1</v>
          </cell>
          <cell r="DB1185" t="b">
            <v>0</v>
          </cell>
          <cell r="DD1185" t="b">
            <v>0</v>
          </cell>
          <cell r="DF1185" t="b">
            <v>0</v>
          </cell>
          <cell r="DH1185" t="b">
            <v>0</v>
          </cell>
          <cell r="DJ1185" t="b">
            <v>0</v>
          </cell>
          <cell r="DL1185" t="b">
            <v>0</v>
          </cell>
          <cell r="DN1185" t="b">
            <v>0</v>
          </cell>
          <cell r="DP1185" t="b">
            <v>0</v>
          </cell>
          <cell r="DV1185">
            <v>0</v>
          </cell>
          <cell r="DX1185">
            <v>0</v>
          </cell>
          <cell r="DZ1185">
            <v>0</v>
          </cell>
          <cell r="EB1185">
            <v>0</v>
          </cell>
          <cell r="ED1185">
            <v>0</v>
          </cell>
          <cell r="EF1185">
            <v>0</v>
          </cell>
          <cell r="EJ1185">
            <v>0</v>
          </cell>
          <cell r="EL1185">
            <v>0</v>
          </cell>
          <cell r="EN1185">
            <v>0</v>
          </cell>
          <cell r="EP1185">
            <v>0</v>
          </cell>
          <cell r="ER1185">
            <v>0</v>
          </cell>
          <cell r="ET1185">
            <v>0</v>
          </cell>
          <cell r="EX1185">
            <v>0</v>
          </cell>
          <cell r="EZ1185">
            <v>0</v>
          </cell>
          <cell r="FD1185">
            <v>0</v>
          </cell>
          <cell r="FF1185">
            <v>0</v>
          </cell>
        </row>
        <row r="1186">
          <cell r="A1186" t="str">
            <v>ImportTyDK-West</v>
          </cell>
          <cell r="B1186" t="str">
            <v>DK-West</v>
          </cell>
          <cell r="G1186">
            <v>800</v>
          </cell>
          <cell r="H1186">
            <v>0</v>
          </cell>
          <cell r="N1186">
            <v>-1831</v>
          </cell>
          <cell r="AK1186">
            <v>800</v>
          </cell>
          <cell r="AL1186">
            <v>0</v>
          </cell>
          <cell r="AN1186">
            <v>0</v>
          </cell>
          <cell r="AO1186">
            <v>0</v>
          </cell>
          <cell r="AP1186">
            <v>0</v>
          </cell>
          <cell r="AQ1186">
            <v>48.000000000000007</v>
          </cell>
          <cell r="BG1186" t="b">
            <v>0</v>
          </cell>
          <cell r="BO1186" t="b">
            <v>0</v>
          </cell>
          <cell r="CA1186" t="b">
            <v>0</v>
          </cell>
          <cell r="CB1186" t="b">
            <v>0</v>
          </cell>
          <cell r="CD1186" t="b">
            <v>0</v>
          </cell>
          <cell r="CE1186" t="b">
            <v>0</v>
          </cell>
          <cell r="CG1186" t="b">
            <v>0</v>
          </cell>
          <cell r="CH1186" t="b">
            <v>0</v>
          </cell>
          <cell r="CP1186">
            <v>0</v>
          </cell>
          <cell r="CT1186" t="b">
            <v>0</v>
          </cell>
          <cell r="CV1186" t="b">
            <v>0</v>
          </cell>
          <cell r="CX1186" t="b">
            <v>0</v>
          </cell>
          <cell r="CZ1186" t="b">
            <v>0</v>
          </cell>
          <cell r="DB1186" t="b">
            <v>0</v>
          </cell>
          <cell r="DD1186" t="b">
            <v>0</v>
          </cell>
          <cell r="DF1186" t="b">
            <v>0</v>
          </cell>
          <cell r="DH1186" t="b">
            <v>0</v>
          </cell>
          <cell r="DJ1186" t="b">
            <v>0</v>
          </cell>
          <cell r="DL1186" t="b">
            <v>0</v>
          </cell>
          <cell r="DN1186" t="b">
            <v>0</v>
          </cell>
          <cell r="DP1186" t="b">
            <v>0</v>
          </cell>
          <cell r="DV1186">
            <v>0</v>
          </cell>
          <cell r="DX1186">
            <v>0</v>
          </cell>
          <cell r="DZ1186">
            <v>0</v>
          </cell>
          <cell r="EB1186">
            <v>0</v>
          </cell>
          <cell r="ED1186">
            <v>0</v>
          </cell>
          <cell r="EF1186">
            <v>0</v>
          </cell>
          <cell r="EJ1186">
            <v>0</v>
          </cell>
          <cell r="EL1186">
            <v>0</v>
          </cell>
          <cell r="EN1186">
            <v>0</v>
          </cell>
          <cell r="EP1186">
            <v>0</v>
          </cell>
          <cell r="ER1186">
            <v>0</v>
          </cell>
          <cell r="ET1186">
            <v>0</v>
          </cell>
          <cell r="EX1186">
            <v>0</v>
          </cell>
          <cell r="EZ1186">
            <v>0</v>
          </cell>
          <cell r="FD1186">
            <v>0</v>
          </cell>
          <cell r="FF1186">
            <v>0</v>
          </cell>
        </row>
        <row r="1187">
          <cell r="A1187" t="str">
            <v>ImportTyDK-West</v>
          </cell>
          <cell r="B1187" t="str">
            <v>DK-West</v>
          </cell>
          <cell r="G1187">
            <v>800</v>
          </cell>
          <cell r="H1187">
            <v>0</v>
          </cell>
          <cell r="N1187">
            <v>-6745</v>
          </cell>
          <cell r="AK1187">
            <v>800</v>
          </cell>
          <cell r="AL1187">
            <v>0</v>
          </cell>
          <cell r="AN1187">
            <v>0</v>
          </cell>
          <cell r="AO1187">
            <v>0</v>
          </cell>
          <cell r="AP1187">
            <v>0</v>
          </cell>
          <cell r="AQ1187">
            <v>48.000000000000007</v>
          </cell>
          <cell r="BG1187" t="b">
            <v>0</v>
          </cell>
          <cell r="BO1187" t="b">
            <v>0</v>
          </cell>
          <cell r="CA1187" t="b">
            <v>0</v>
          </cell>
          <cell r="CB1187" t="b">
            <v>0</v>
          </cell>
          <cell r="CD1187" t="b">
            <v>0</v>
          </cell>
          <cell r="CE1187" t="b">
            <v>0</v>
          </cell>
          <cell r="CG1187" t="b">
            <v>0</v>
          </cell>
          <cell r="CH1187" t="b">
            <v>0</v>
          </cell>
          <cell r="CP1187">
            <v>0</v>
          </cell>
          <cell r="CT1187" t="b">
            <v>0</v>
          </cell>
          <cell r="CV1187" t="b">
            <v>0</v>
          </cell>
          <cell r="CX1187" t="b">
            <v>0</v>
          </cell>
          <cell r="CZ1187" t="b">
            <v>0</v>
          </cell>
          <cell r="DB1187" t="b">
            <v>0</v>
          </cell>
          <cell r="DD1187" t="b">
            <v>0</v>
          </cell>
          <cell r="DF1187" t="b">
            <v>0</v>
          </cell>
          <cell r="DH1187" t="b">
            <v>0</v>
          </cell>
          <cell r="DJ1187" t="b">
            <v>0</v>
          </cell>
          <cell r="DL1187" t="b">
            <v>0</v>
          </cell>
          <cell r="DN1187" t="b">
            <v>0</v>
          </cell>
          <cell r="DP1187" t="b">
            <v>0</v>
          </cell>
          <cell r="DV1187">
            <v>0</v>
          </cell>
          <cell r="DX1187">
            <v>0</v>
          </cell>
          <cell r="DZ1187">
            <v>0</v>
          </cell>
          <cell r="EB1187">
            <v>0</v>
          </cell>
          <cell r="ED1187">
            <v>0</v>
          </cell>
          <cell r="EF1187">
            <v>0</v>
          </cell>
          <cell r="EJ1187">
            <v>0</v>
          </cell>
          <cell r="EL1187">
            <v>0</v>
          </cell>
          <cell r="EN1187">
            <v>0</v>
          </cell>
          <cell r="EP1187">
            <v>0</v>
          </cell>
          <cell r="ER1187">
            <v>0</v>
          </cell>
          <cell r="ET1187">
            <v>0</v>
          </cell>
          <cell r="EX1187">
            <v>0</v>
          </cell>
          <cell r="EZ1187">
            <v>0</v>
          </cell>
          <cell r="FD1187">
            <v>0</v>
          </cell>
          <cell r="FF1187">
            <v>0</v>
          </cell>
        </row>
        <row r="1188">
          <cell r="A1188" t="str">
            <v>ImportTyDK-West</v>
          </cell>
          <cell r="B1188" t="str">
            <v>DK-West</v>
          </cell>
          <cell r="G1188">
            <v>800</v>
          </cell>
          <cell r="H1188">
            <v>0</v>
          </cell>
          <cell r="N1188">
            <v>-2147</v>
          </cell>
          <cell r="AK1188">
            <v>800</v>
          </cell>
          <cell r="AL1188">
            <v>0</v>
          </cell>
          <cell r="AN1188">
            <v>0</v>
          </cell>
          <cell r="AO1188">
            <v>0</v>
          </cell>
          <cell r="AP1188">
            <v>0</v>
          </cell>
          <cell r="AQ1188">
            <v>48.000000000000007</v>
          </cell>
          <cell r="BG1188" t="b">
            <v>0</v>
          </cell>
          <cell r="BO1188" t="b">
            <v>0</v>
          </cell>
          <cell r="CA1188" t="b">
            <v>0</v>
          </cell>
          <cell r="CB1188" t="b">
            <v>0</v>
          </cell>
          <cell r="CD1188" t="b">
            <v>0</v>
          </cell>
          <cell r="CE1188" t="b">
            <v>0</v>
          </cell>
          <cell r="CG1188" t="b">
            <v>0</v>
          </cell>
          <cell r="CH1188" t="b">
            <v>0</v>
          </cell>
          <cell r="CP1188">
            <v>0</v>
          </cell>
          <cell r="CT1188" t="b">
            <v>0</v>
          </cell>
          <cell r="CV1188" t="b">
            <v>0</v>
          </cell>
          <cell r="CX1188" t="b">
            <v>0</v>
          </cell>
          <cell r="CZ1188" t="b">
            <v>0</v>
          </cell>
          <cell r="DB1188" t="b">
            <v>0</v>
          </cell>
          <cell r="DD1188" t="b">
            <v>0</v>
          </cell>
          <cell r="DF1188" t="b">
            <v>0</v>
          </cell>
          <cell r="DH1188" t="b">
            <v>0</v>
          </cell>
          <cell r="DJ1188" t="b">
            <v>0</v>
          </cell>
          <cell r="DL1188" t="b">
            <v>0</v>
          </cell>
          <cell r="DN1188" t="b">
            <v>0</v>
          </cell>
          <cell r="DP1188" t="b">
            <v>0</v>
          </cell>
          <cell r="DV1188">
            <v>0</v>
          </cell>
          <cell r="DX1188">
            <v>0</v>
          </cell>
          <cell r="DZ1188">
            <v>0</v>
          </cell>
          <cell r="EB1188">
            <v>0</v>
          </cell>
          <cell r="ED1188">
            <v>0</v>
          </cell>
          <cell r="EF1188">
            <v>0</v>
          </cell>
          <cell r="EJ1188">
            <v>0</v>
          </cell>
          <cell r="EL1188">
            <v>0</v>
          </cell>
          <cell r="EN1188">
            <v>0</v>
          </cell>
          <cell r="EP1188">
            <v>0</v>
          </cell>
          <cell r="ER1188">
            <v>0</v>
          </cell>
          <cell r="ET1188">
            <v>0</v>
          </cell>
          <cell r="EX1188">
            <v>0</v>
          </cell>
          <cell r="EZ1188">
            <v>0</v>
          </cell>
          <cell r="FD1188">
            <v>0</v>
          </cell>
          <cell r="FF1188">
            <v>0</v>
          </cell>
        </row>
        <row r="1189">
          <cell r="A1189" t="str">
            <v>ImportTyDK-West</v>
          </cell>
          <cell r="B1189" t="str">
            <v>DK-West</v>
          </cell>
          <cell r="G1189">
            <v>800</v>
          </cell>
          <cell r="H1189">
            <v>0</v>
          </cell>
          <cell r="N1189">
            <v>-5316</v>
          </cell>
          <cell r="AK1189">
            <v>800</v>
          </cell>
          <cell r="AL1189">
            <v>0</v>
          </cell>
          <cell r="AN1189">
            <v>0</v>
          </cell>
          <cell r="AO1189">
            <v>0</v>
          </cell>
          <cell r="AP1189">
            <v>0</v>
          </cell>
          <cell r="AQ1189">
            <v>48.000000000000007</v>
          </cell>
          <cell r="BG1189" t="b">
            <v>0</v>
          </cell>
          <cell r="BO1189" t="b">
            <v>0</v>
          </cell>
          <cell r="CA1189" t="b">
            <v>0</v>
          </cell>
          <cell r="CB1189" t="b">
            <v>0</v>
          </cell>
          <cell r="CD1189" t="b">
            <v>0</v>
          </cell>
          <cell r="CE1189" t="b">
            <v>0</v>
          </cell>
          <cell r="CG1189" t="b">
            <v>0</v>
          </cell>
          <cell r="CH1189" t="b">
            <v>0</v>
          </cell>
          <cell r="CP1189">
            <v>0</v>
          </cell>
          <cell r="CT1189" t="b">
            <v>0</v>
          </cell>
          <cell r="CV1189" t="b">
            <v>0</v>
          </cell>
          <cell r="CX1189" t="b">
            <v>0</v>
          </cell>
          <cell r="CZ1189" t="b">
            <v>0</v>
          </cell>
          <cell r="DB1189" t="b">
            <v>0</v>
          </cell>
          <cell r="DD1189" t="b">
            <v>0</v>
          </cell>
          <cell r="DF1189" t="b">
            <v>0</v>
          </cell>
          <cell r="DH1189" t="b">
            <v>0</v>
          </cell>
          <cell r="DJ1189" t="b">
            <v>0</v>
          </cell>
          <cell r="DL1189" t="b">
            <v>0</v>
          </cell>
          <cell r="DN1189" t="b">
            <v>0</v>
          </cell>
          <cell r="DP1189" t="b">
            <v>0</v>
          </cell>
          <cell r="DV1189">
            <v>0</v>
          </cell>
          <cell r="DX1189">
            <v>0</v>
          </cell>
          <cell r="DZ1189">
            <v>0</v>
          </cell>
          <cell r="EB1189">
            <v>0</v>
          </cell>
          <cell r="ED1189">
            <v>0</v>
          </cell>
          <cell r="EF1189">
            <v>0</v>
          </cell>
          <cell r="EJ1189">
            <v>0</v>
          </cell>
          <cell r="EL1189">
            <v>0</v>
          </cell>
          <cell r="EN1189">
            <v>0</v>
          </cell>
          <cell r="EP1189">
            <v>0</v>
          </cell>
          <cell r="ER1189">
            <v>0</v>
          </cell>
          <cell r="ET1189">
            <v>0</v>
          </cell>
          <cell r="EX1189">
            <v>0</v>
          </cell>
          <cell r="EZ1189">
            <v>0</v>
          </cell>
          <cell r="FD1189">
            <v>0</v>
          </cell>
          <cell r="FF1189">
            <v>0</v>
          </cell>
        </row>
        <row r="1190">
          <cell r="A1190" t="str">
            <v>ImportTyDK-West</v>
          </cell>
          <cell r="B1190" t="str">
            <v>DK-West</v>
          </cell>
          <cell r="G1190">
            <v>1100</v>
          </cell>
          <cell r="H1190">
            <v>0</v>
          </cell>
          <cell r="N1190">
            <v>-6580</v>
          </cell>
          <cell r="AK1190">
            <v>1100</v>
          </cell>
          <cell r="AL1190">
            <v>0</v>
          </cell>
          <cell r="AN1190">
            <v>0</v>
          </cell>
          <cell r="AO1190">
            <v>0</v>
          </cell>
          <cell r="AP1190">
            <v>0</v>
          </cell>
          <cell r="AQ1190">
            <v>66</v>
          </cell>
          <cell r="BG1190" t="b">
            <v>0</v>
          </cell>
          <cell r="BO1190" t="b">
            <v>0</v>
          </cell>
          <cell r="CA1190" t="b">
            <v>0</v>
          </cell>
          <cell r="CB1190" t="b">
            <v>0</v>
          </cell>
          <cell r="CD1190" t="b">
            <v>0</v>
          </cell>
          <cell r="CE1190" t="b">
            <v>0</v>
          </cell>
          <cell r="CG1190" t="b">
            <v>0</v>
          </cell>
          <cell r="CH1190" t="b">
            <v>0</v>
          </cell>
          <cell r="CP1190">
            <v>0</v>
          </cell>
          <cell r="CT1190" t="b">
            <v>0</v>
          </cell>
          <cell r="CV1190" t="b">
            <v>0</v>
          </cell>
          <cell r="CX1190" t="b">
            <v>0</v>
          </cell>
          <cell r="CZ1190" t="b">
            <v>0</v>
          </cell>
          <cell r="DB1190" t="b">
            <v>0</v>
          </cell>
          <cell r="DD1190" t="b">
            <v>0</v>
          </cell>
          <cell r="DF1190" t="b">
            <v>0</v>
          </cell>
          <cell r="DH1190" t="b">
            <v>0</v>
          </cell>
          <cell r="DJ1190" t="b">
            <v>0</v>
          </cell>
          <cell r="DL1190" t="b">
            <v>0</v>
          </cell>
          <cell r="DN1190" t="b">
            <v>0</v>
          </cell>
          <cell r="DP1190" t="b">
            <v>0</v>
          </cell>
          <cell r="DV1190">
            <v>0</v>
          </cell>
          <cell r="DX1190">
            <v>0</v>
          </cell>
          <cell r="DZ1190">
            <v>0</v>
          </cell>
          <cell r="EB1190">
            <v>0</v>
          </cell>
          <cell r="ED1190">
            <v>0</v>
          </cell>
          <cell r="EF1190">
            <v>0</v>
          </cell>
          <cell r="EJ1190">
            <v>0</v>
          </cell>
          <cell r="EL1190">
            <v>0</v>
          </cell>
          <cell r="EN1190">
            <v>0</v>
          </cell>
          <cell r="EP1190">
            <v>0</v>
          </cell>
          <cell r="ER1190">
            <v>0</v>
          </cell>
          <cell r="ET1190">
            <v>0</v>
          </cell>
          <cell r="EX1190">
            <v>0</v>
          </cell>
          <cell r="EZ1190">
            <v>0</v>
          </cell>
          <cell r="FD1190">
            <v>0</v>
          </cell>
          <cell r="FF1190">
            <v>0</v>
          </cell>
        </row>
        <row r="1191">
          <cell r="A1191" t="str">
            <v>ImportTyDK-West</v>
          </cell>
          <cell r="B1191" t="str">
            <v>DK-West</v>
          </cell>
          <cell r="G1191">
            <v>1100</v>
          </cell>
          <cell r="H1191">
            <v>0</v>
          </cell>
          <cell r="N1191">
            <v>-2920</v>
          </cell>
          <cell r="AK1191">
            <v>715</v>
          </cell>
          <cell r="AL1191">
            <v>0</v>
          </cell>
          <cell r="AN1191">
            <v>0</v>
          </cell>
          <cell r="AO1191">
            <v>0</v>
          </cell>
          <cell r="AP1191">
            <v>0</v>
          </cell>
          <cell r="AQ1191">
            <v>0</v>
          </cell>
          <cell r="BG1191" t="b">
            <v>0</v>
          </cell>
          <cell r="BO1191" t="b">
            <v>0</v>
          </cell>
          <cell r="CA1191" t="b">
            <v>0</v>
          </cell>
          <cell r="CB1191" t="b">
            <v>0</v>
          </cell>
          <cell r="CD1191" t="b">
            <v>0</v>
          </cell>
          <cell r="CE1191" t="b">
            <v>0</v>
          </cell>
          <cell r="CG1191" t="b">
            <v>0</v>
          </cell>
          <cell r="CH1191" t="b">
            <v>0</v>
          </cell>
          <cell r="CP1191">
            <v>0</v>
          </cell>
          <cell r="CT1191" t="b">
            <v>0</v>
          </cell>
          <cell r="CV1191" t="b">
            <v>0</v>
          </cell>
          <cell r="CX1191" t="b">
            <v>0</v>
          </cell>
          <cell r="CZ1191" t="b">
            <v>0</v>
          </cell>
          <cell r="DB1191" t="b">
            <v>0</v>
          </cell>
          <cell r="DD1191" t="b">
            <v>0</v>
          </cell>
          <cell r="DF1191" t="b">
            <v>0</v>
          </cell>
          <cell r="DH1191" t="b">
            <v>0</v>
          </cell>
          <cell r="DJ1191" t="b">
            <v>0</v>
          </cell>
          <cell r="DL1191" t="b">
            <v>0</v>
          </cell>
          <cell r="DN1191" t="b">
            <v>0</v>
          </cell>
          <cell r="DP1191" t="b">
            <v>0</v>
          </cell>
          <cell r="DV1191">
            <v>0</v>
          </cell>
          <cell r="DX1191">
            <v>0</v>
          </cell>
          <cell r="DZ1191">
            <v>0</v>
          </cell>
          <cell r="EB1191">
            <v>0</v>
          </cell>
          <cell r="ED1191">
            <v>0</v>
          </cell>
          <cell r="EF1191">
            <v>0</v>
          </cell>
          <cell r="EJ1191">
            <v>0</v>
          </cell>
          <cell r="EL1191">
            <v>0</v>
          </cell>
          <cell r="EN1191">
            <v>0</v>
          </cell>
          <cell r="EP1191">
            <v>0</v>
          </cell>
          <cell r="ER1191">
            <v>0</v>
          </cell>
          <cell r="ET1191">
            <v>0</v>
          </cell>
          <cell r="EX1191">
            <v>0</v>
          </cell>
          <cell r="EZ1191">
            <v>0</v>
          </cell>
          <cell r="FD1191">
            <v>0</v>
          </cell>
          <cell r="FF1191">
            <v>0</v>
          </cell>
        </row>
        <row r="1192">
          <cell r="A1192" t="str">
            <v>ImportTyDK-West</v>
          </cell>
          <cell r="B1192" t="str">
            <v>DK-West</v>
          </cell>
          <cell r="G1192">
            <v>1100</v>
          </cell>
          <cell r="H1192">
            <v>0</v>
          </cell>
          <cell r="N1192">
            <v>1649</v>
          </cell>
          <cell r="AK1192">
            <v>660</v>
          </cell>
          <cell r="AL1192">
            <v>0</v>
          </cell>
          <cell r="AN1192">
            <v>0</v>
          </cell>
          <cell r="AO1192">
            <v>0</v>
          </cell>
          <cell r="AP1192">
            <v>0</v>
          </cell>
          <cell r="AQ1192">
            <v>0</v>
          </cell>
          <cell r="BG1192" t="b">
            <v>0</v>
          </cell>
          <cell r="BO1192" t="b">
            <v>0</v>
          </cell>
          <cell r="CA1192" t="b">
            <v>0</v>
          </cell>
          <cell r="CB1192" t="b">
            <v>0</v>
          </cell>
          <cell r="CD1192" t="b">
            <v>0</v>
          </cell>
          <cell r="CE1192" t="b">
            <v>0</v>
          </cell>
          <cell r="CG1192" t="b">
            <v>0</v>
          </cell>
          <cell r="CH1192" t="b">
            <v>0</v>
          </cell>
          <cell r="CP1192">
            <v>0</v>
          </cell>
          <cell r="CT1192" t="b">
            <v>0</v>
          </cell>
          <cell r="CV1192" t="b">
            <v>0</v>
          </cell>
          <cell r="CX1192" t="b">
            <v>0</v>
          </cell>
          <cell r="CZ1192" t="b">
            <v>0</v>
          </cell>
          <cell r="DB1192" t="b">
            <v>0</v>
          </cell>
          <cell r="DD1192" t="b">
            <v>0</v>
          </cell>
          <cell r="DF1192" t="b">
            <v>0</v>
          </cell>
          <cell r="DH1192" t="b">
            <v>0</v>
          </cell>
          <cell r="DJ1192" t="b">
            <v>0</v>
          </cell>
          <cell r="DL1192" t="b">
            <v>0</v>
          </cell>
          <cell r="DN1192" t="b">
            <v>0</v>
          </cell>
          <cell r="DP1192" t="b">
            <v>0</v>
          </cell>
          <cell r="DV1192">
            <v>0</v>
          </cell>
          <cell r="DX1192">
            <v>0</v>
          </cell>
          <cell r="DZ1192">
            <v>0</v>
          </cell>
          <cell r="EB1192">
            <v>0</v>
          </cell>
          <cell r="ED1192">
            <v>0</v>
          </cell>
          <cell r="EF1192">
            <v>0</v>
          </cell>
          <cell r="EJ1192">
            <v>0</v>
          </cell>
          <cell r="EL1192">
            <v>0</v>
          </cell>
          <cell r="EN1192">
            <v>0</v>
          </cell>
          <cell r="EP1192">
            <v>0</v>
          </cell>
          <cell r="ER1192">
            <v>0</v>
          </cell>
          <cell r="ET1192">
            <v>0</v>
          </cell>
          <cell r="EX1192">
            <v>0</v>
          </cell>
          <cell r="EZ1192">
            <v>0</v>
          </cell>
          <cell r="FD1192">
            <v>0</v>
          </cell>
          <cell r="FF1192">
            <v>0</v>
          </cell>
        </row>
        <row r="1193">
          <cell r="A1193" t="str">
            <v>ImportTyDK-West</v>
          </cell>
          <cell r="B1193" t="str">
            <v>DK-West</v>
          </cell>
          <cell r="G1193">
            <v>1100</v>
          </cell>
          <cell r="H1193">
            <v>0</v>
          </cell>
          <cell r="N1193">
            <v>-1466</v>
          </cell>
          <cell r="AK1193">
            <v>660</v>
          </cell>
          <cell r="AL1193">
            <v>0</v>
          </cell>
          <cell r="AN1193">
            <v>0</v>
          </cell>
          <cell r="AO1193">
            <v>0</v>
          </cell>
          <cell r="AP1193">
            <v>0</v>
          </cell>
          <cell r="AQ1193">
            <v>0</v>
          </cell>
          <cell r="BG1193" t="b">
            <v>0</v>
          </cell>
          <cell r="BO1193" t="b">
            <v>0</v>
          </cell>
          <cell r="CA1193" t="b">
            <v>0</v>
          </cell>
          <cell r="CB1193" t="b">
            <v>0</v>
          </cell>
          <cell r="CD1193" t="b">
            <v>0</v>
          </cell>
          <cell r="CE1193" t="b">
            <v>0</v>
          </cell>
          <cell r="CG1193" t="b">
            <v>0</v>
          </cell>
          <cell r="CH1193" t="b">
            <v>0</v>
          </cell>
          <cell r="CP1193">
            <v>0</v>
          </cell>
          <cell r="CT1193" t="b">
            <v>0</v>
          </cell>
          <cell r="CV1193" t="b">
            <v>0</v>
          </cell>
          <cell r="CX1193" t="b">
            <v>0</v>
          </cell>
          <cell r="CZ1193" t="b">
            <v>0</v>
          </cell>
          <cell r="DB1193" t="b">
            <v>0</v>
          </cell>
          <cell r="DD1193" t="b">
            <v>0</v>
          </cell>
          <cell r="DF1193" t="b">
            <v>0</v>
          </cell>
          <cell r="DH1193" t="b">
            <v>0</v>
          </cell>
          <cell r="DJ1193" t="b">
            <v>0</v>
          </cell>
          <cell r="DL1193" t="b">
            <v>0</v>
          </cell>
          <cell r="DN1193" t="b">
            <v>0</v>
          </cell>
          <cell r="DP1193" t="b">
            <v>0</v>
          </cell>
          <cell r="DV1193">
            <v>0</v>
          </cell>
          <cell r="DX1193">
            <v>0</v>
          </cell>
          <cell r="DZ1193">
            <v>0</v>
          </cell>
          <cell r="EB1193">
            <v>0</v>
          </cell>
          <cell r="ED1193">
            <v>0</v>
          </cell>
          <cell r="EF1193">
            <v>0</v>
          </cell>
          <cell r="EJ1193">
            <v>0</v>
          </cell>
          <cell r="EL1193">
            <v>0</v>
          </cell>
          <cell r="EN1193">
            <v>0</v>
          </cell>
          <cell r="EP1193">
            <v>0</v>
          </cell>
          <cell r="ER1193">
            <v>0</v>
          </cell>
          <cell r="ET1193">
            <v>0</v>
          </cell>
          <cell r="EX1193">
            <v>0</v>
          </cell>
          <cell r="EZ1193">
            <v>0</v>
          </cell>
          <cell r="FD1193">
            <v>0</v>
          </cell>
          <cell r="FF1193">
            <v>0</v>
          </cell>
        </row>
        <row r="1194">
          <cell r="A1194" t="str">
            <v>ImportTyDK-West</v>
          </cell>
          <cell r="B1194" t="str">
            <v>DK-West</v>
          </cell>
          <cell r="G1194">
            <v>1100</v>
          </cell>
          <cell r="H1194">
            <v>0</v>
          </cell>
          <cell r="N1194">
            <v>-2398</v>
          </cell>
          <cell r="AK1194">
            <v>550</v>
          </cell>
          <cell r="AL1194">
            <v>0</v>
          </cell>
          <cell r="AN1194">
            <v>0</v>
          </cell>
          <cell r="AO1194">
            <v>0</v>
          </cell>
          <cell r="AP1194">
            <v>0</v>
          </cell>
          <cell r="AQ1194">
            <v>0</v>
          </cell>
          <cell r="BG1194" t="b">
            <v>0</v>
          </cell>
          <cell r="BO1194" t="b">
            <v>0</v>
          </cell>
          <cell r="CA1194" t="b">
            <v>0</v>
          </cell>
          <cell r="CB1194" t="b">
            <v>0</v>
          </cell>
          <cell r="CD1194" t="b">
            <v>0</v>
          </cell>
          <cell r="CE1194" t="b">
            <v>0</v>
          </cell>
          <cell r="CG1194" t="b">
            <v>0</v>
          </cell>
          <cell r="CH1194" t="b">
            <v>0</v>
          </cell>
          <cell r="CP1194">
            <v>0</v>
          </cell>
          <cell r="CT1194" t="b">
            <v>0</v>
          </cell>
          <cell r="CV1194" t="b">
            <v>0</v>
          </cell>
          <cell r="CX1194" t="b">
            <v>0</v>
          </cell>
          <cell r="CZ1194" t="b">
            <v>0</v>
          </cell>
          <cell r="DB1194" t="b">
            <v>0</v>
          </cell>
          <cell r="DD1194" t="b">
            <v>0</v>
          </cell>
          <cell r="DF1194" t="b">
            <v>0</v>
          </cell>
          <cell r="DH1194" t="b">
            <v>0</v>
          </cell>
          <cell r="DJ1194" t="b">
            <v>0</v>
          </cell>
          <cell r="DL1194" t="b">
            <v>0</v>
          </cell>
          <cell r="DN1194" t="b">
            <v>0</v>
          </cell>
          <cell r="DP1194" t="b">
            <v>0</v>
          </cell>
          <cell r="DV1194">
            <v>0</v>
          </cell>
          <cell r="DX1194">
            <v>0</v>
          </cell>
          <cell r="DZ1194">
            <v>0</v>
          </cell>
          <cell r="EB1194">
            <v>0</v>
          </cell>
          <cell r="ED1194">
            <v>0</v>
          </cell>
          <cell r="EF1194">
            <v>0</v>
          </cell>
          <cell r="EJ1194">
            <v>0</v>
          </cell>
          <cell r="EL1194">
            <v>0</v>
          </cell>
          <cell r="EN1194">
            <v>0</v>
          </cell>
          <cell r="EP1194">
            <v>0</v>
          </cell>
          <cell r="ER1194">
            <v>0</v>
          </cell>
          <cell r="ET1194">
            <v>0</v>
          </cell>
          <cell r="EX1194">
            <v>0</v>
          </cell>
          <cell r="EZ1194">
            <v>0</v>
          </cell>
          <cell r="FD1194">
            <v>0</v>
          </cell>
          <cell r="FF1194">
            <v>0</v>
          </cell>
        </row>
        <row r="1195">
          <cell r="A1195" t="str">
            <v>ImportTyDK-West</v>
          </cell>
          <cell r="B1195" t="str">
            <v>DK-West</v>
          </cell>
          <cell r="G1195">
            <v>1640</v>
          </cell>
          <cell r="H1195">
            <v>0</v>
          </cell>
          <cell r="N1195">
            <v>-2798</v>
          </cell>
          <cell r="AK1195">
            <v>738</v>
          </cell>
          <cell r="AL1195">
            <v>0</v>
          </cell>
          <cell r="AN1195">
            <v>0</v>
          </cell>
          <cell r="AO1195">
            <v>0</v>
          </cell>
          <cell r="AP1195">
            <v>0</v>
          </cell>
          <cell r="AQ1195">
            <v>0</v>
          </cell>
          <cell r="BG1195" t="b">
            <v>0</v>
          </cell>
          <cell r="BO1195" t="b">
            <v>0</v>
          </cell>
          <cell r="CA1195" t="b">
            <v>0</v>
          </cell>
          <cell r="CB1195" t="b">
            <v>0</v>
          </cell>
          <cell r="CD1195" t="b">
            <v>0</v>
          </cell>
          <cell r="CE1195" t="b">
            <v>0</v>
          </cell>
          <cell r="CG1195" t="b">
            <v>0</v>
          </cell>
          <cell r="CH1195" t="b">
            <v>0</v>
          </cell>
          <cell r="CP1195">
            <v>0</v>
          </cell>
          <cell r="CT1195" t="b">
            <v>0</v>
          </cell>
          <cell r="CV1195" t="b">
            <v>0</v>
          </cell>
          <cell r="CX1195" t="b">
            <v>0</v>
          </cell>
          <cell r="CZ1195" t="b">
            <v>0</v>
          </cell>
          <cell r="DB1195" t="b">
            <v>0</v>
          </cell>
          <cell r="DD1195" t="b">
            <v>0</v>
          </cell>
          <cell r="DF1195" t="b">
            <v>0</v>
          </cell>
          <cell r="DH1195" t="b">
            <v>0</v>
          </cell>
          <cell r="DJ1195" t="b">
            <v>0</v>
          </cell>
          <cell r="DL1195" t="b">
            <v>0</v>
          </cell>
          <cell r="DN1195" t="b">
            <v>0</v>
          </cell>
          <cell r="DP1195" t="b">
            <v>0</v>
          </cell>
          <cell r="DV1195">
            <v>0</v>
          </cell>
          <cell r="DX1195">
            <v>0</v>
          </cell>
          <cell r="DZ1195">
            <v>0</v>
          </cell>
          <cell r="EB1195">
            <v>0</v>
          </cell>
          <cell r="ED1195">
            <v>0</v>
          </cell>
          <cell r="EF1195">
            <v>0</v>
          </cell>
          <cell r="EJ1195">
            <v>0</v>
          </cell>
          <cell r="EL1195">
            <v>0</v>
          </cell>
          <cell r="EN1195">
            <v>0</v>
          </cell>
          <cell r="EP1195">
            <v>0</v>
          </cell>
          <cell r="ER1195">
            <v>0</v>
          </cell>
          <cell r="ET1195">
            <v>0</v>
          </cell>
          <cell r="EX1195">
            <v>0</v>
          </cell>
          <cell r="EZ1195">
            <v>0</v>
          </cell>
          <cell r="FD1195">
            <v>0</v>
          </cell>
          <cell r="FF1195">
            <v>0</v>
          </cell>
        </row>
        <row r="1196">
          <cell r="A1196" t="str">
            <v>ImportTyDK-West</v>
          </cell>
          <cell r="B1196" t="str">
            <v>DK-West</v>
          </cell>
          <cell r="G1196">
            <v>1640</v>
          </cell>
          <cell r="H1196">
            <v>0</v>
          </cell>
          <cell r="N1196">
            <v>-3198</v>
          </cell>
          <cell r="AK1196">
            <v>656</v>
          </cell>
          <cell r="AL1196">
            <v>0</v>
          </cell>
          <cell r="AN1196">
            <v>0</v>
          </cell>
          <cell r="AO1196">
            <v>0</v>
          </cell>
          <cell r="AP1196">
            <v>0</v>
          </cell>
          <cell r="AQ1196">
            <v>0</v>
          </cell>
          <cell r="BG1196" t="b">
            <v>0</v>
          </cell>
          <cell r="BO1196" t="b">
            <v>0</v>
          </cell>
          <cell r="CA1196" t="b">
            <v>0</v>
          </cell>
          <cell r="CB1196" t="b">
            <v>0</v>
          </cell>
          <cell r="CD1196" t="b">
            <v>0</v>
          </cell>
          <cell r="CE1196" t="b">
            <v>0</v>
          </cell>
          <cell r="CG1196" t="b">
            <v>0</v>
          </cell>
          <cell r="CH1196" t="b">
            <v>0</v>
          </cell>
          <cell r="CP1196">
            <v>0</v>
          </cell>
          <cell r="CT1196" t="b">
            <v>0</v>
          </cell>
          <cell r="CV1196" t="b">
            <v>0</v>
          </cell>
          <cell r="CX1196" t="b">
            <v>0</v>
          </cell>
          <cell r="CZ1196" t="b">
            <v>0</v>
          </cell>
          <cell r="DB1196" t="b">
            <v>0</v>
          </cell>
          <cell r="DD1196" t="b">
            <v>0</v>
          </cell>
          <cell r="DF1196" t="b">
            <v>0</v>
          </cell>
          <cell r="DH1196" t="b">
            <v>0</v>
          </cell>
          <cell r="DJ1196" t="b">
            <v>0</v>
          </cell>
          <cell r="DL1196" t="b">
            <v>0</v>
          </cell>
          <cell r="DN1196" t="b">
            <v>0</v>
          </cell>
          <cell r="DP1196" t="b">
            <v>0</v>
          </cell>
          <cell r="DV1196">
            <v>0</v>
          </cell>
          <cell r="DX1196">
            <v>0</v>
          </cell>
          <cell r="DZ1196">
            <v>0</v>
          </cell>
          <cell r="EB1196">
            <v>0</v>
          </cell>
          <cell r="ED1196">
            <v>0</v>
          </cell>
          <cell r="EF1196">
            <v>0</v>
          </cell>
          <cell r="EJ1196">
            <v>0</v>
          </cell>
          <cell r="EL1196">
            <v>0</v>
          </cell>
          <cell r="EN1196">
            <v>0</v>
          </cell>
          <cell r="EP1196">
            <v>0</v>
          </cell>
          <cell r="ER1196">
            <v>0</v>
          </cell>
          <cell r="ET1196">
            <v>0</v>
          </cell>
          <cell r="EX1196">
            <v>0</v>
          </cell>
          <cell r="EZ1196">
            <v>0</v>
          </cell>
          <cell r="FD1196">
            <v>0</v>
          </cell>
          <cell r="FF1196">
            <v>0</v>
          </cell>
        </row>
        <row r="1197">
          <cell r="A1197" t="str">
            <v>ImportTyDK-West</v>
          </cell>
          <cell r="B1197" t="str">
            <v>DK-West</v>
          </cell>
          <cell r="G1197">
            <v>1640</v>
          </cell>
          <cell r="H1197">
            <v>0</v>
          </cell>
          <cell r="N1197">
            <v>-3598</v>
          </cell>
          <cell r="AK1197">
            <v>574</v>
          </cell>
          <cell r="AL1197">
            <v>0</v>
          </cell>
          <cell r="AN1197">
            <v>0</v>
          </cell>
          <cell r="AO1197">
            <v>0</v>
          </cell>
          <cell r="AP1197">
            <v>0</v>
          </cell>
          <cell r="AQ1197">
            <v>0</v>
          </cell>
          <cell r="BG1197" t="b">
            <v>0</v>
          </cell>
          <cell r="BO1197" t="b">
            <v>0</v>
          </cell>
          <cell r="CA1197" t="b">
            <v>0</v>
          </cell>
          <cell r="CB1197" t="b">
            <v>0</v>
          </cell>
          <cell r="CD1197" t="b">
            <v>0</v>
          </cell>
          <cell r="CE1197" t="b">
            <v>0</v>
          </cell>
          <cell r="CG1197" t="b">
            <v>0</v>
          </cell>
          <cell r="CH1197" t="b">
            <v>0</v>
          </cell>
          <cell r="CP1197">
            <v>0</v>
          </cell>
          <cell r="CT1197" t="b">
            <v>0</v>
          </cell>
          <cell r="CV1197" t="b">
            <v>0</v>
          </cell>
          <cell r="CX1197" t="b">
            <v>0</v>
          </cell>
          <cell r="CZ1197" t="b">
            <v>0</v>
          </cell>
          <cell r="DB1197" t="b">
            <v>0</v>
          </cell>
          <cell r="DD1197" t="b">
            <v>0</v>
          </cell>
          <cell r="DF1197" t="b">
            <v>0</v>
          </cell>
          <cell r="DH1197" t="b">
            <v>0</v>
          </cell>
          <cell r="DJ1197" t="b">
            <v>0</v>
          </cell>
          <cell r="DL1197" t="b">
            <v>0</v>
          </cell>
          <cell r="DN1197" t="b">
            <v>0</v>
          </cell>
          <cell r="DP1197" t="b">
            <v>0</v>
          </cell>
          <cell r="DV1197">
            <v>0</v>
          </cell>
          <cell r="DX1197">
            <v>0</v>
          </cell>
          <cell r="DZ1197">
            <v>0</v>
          </cell>
          <cell r="EB1197">
            <v>0</v>
          </cell>
          <cell r="ED1197">
            <v>0</v>
          </cell>
          <cell r="EF1197">
            <v>0</v>
          </cell>
          <cell r="EJ1197">
            <v>0</v>
          </cell>
          <cell r="EL1197">
            <v>0</v>
          </cell>
          <cell r="EN1197">
            <v>0</v>
          </cell>
          <cell r="EP1197">
            <v>0</v>
          </cell>
          <cell r="ER1197">
            <v>0</v>
          </cell>
          <cell r="ET1197">
            <v>0</v>
          </cell>
          <cell r="EX1197">
            <v>0</v>
          </cell>
          <cell r="EZ1197">
            <v>0</v>
          </cell>
          <cell r="FD1197">
            <v>0</v>
          </cell>
          <cell r="FF1197">
            <v>0</v>
          </cell>
        </row>
        <row r="1198">
          <cell r="A1198" t="str">
            <v>ImportTyDK-West</v>
          </cell>
          <cell r="B1198" t="str">
            <v>DK-West</v>
          </cell>
          <cell r="G1198">
            <v>1640</v>
          </cell>
          <cell r="H1198">
            <v>0</v>
          </cell>
          <cell r="N1198">
            <v>-3998</v>
          </cell>
          <cell r="AK1198">
            <v>492.00000000000006</v>
          </cell>
          <cell r="AL1198">
            <v>0</v>
          </cell>
          <cell r="AN1198">
            <v>0</v>
          </cell>
          <cell r="AO1198">
            <v>0</v>
          </cell>
          <cell r="AP1198">
            <v>0</v>
          </cell>
          <cell r="AQ1198">
            <v>0</v>
          </cell>
          <cell r="BG1198" t="b">
            <v>0</v>
          </cell>
          <cell r="BO1198" t="b">
            <v>0</v>
          </cell>
          <cell r="CA1198" t="b">
            <v>0</v>
          </cell>
          <cell r="CB1198" t="b">
            <v>0</v>
          </cell>
          <cell r="CD1198" t="b">
            <v>0</v>
          </cell>
          <cell r="CE1198" t="b">
            <v>0</v>
          </cell>
          <cell r="CG1198" t="b">
            <v>0</v>
          </cell>
          <cell r="CH1198" t="b">
            <v>0</v>
          </cell>
          <cell r="CP1198">
            <v>0</v>
          </cell>
          <cell r="CT1198" t="b">
            <v>0</v>
          </cell>
          <cell r="CV1198" t="b">
            <v>0</v>
          </cell>
          <cell r="CX1198" t="b">
            <v>0</v>
          </cell>
          <cell r="CZ1198" t="b">
            <v>0</v>
          </cell>
          <cell r="DB1198" t="b">
            <v>0</v>
          </cell>
          <cell r="DD1198" t="b">
            <v>0</v>
          </cell>
          <cell r="DF1198" t="b">
            <v>0</v>
          </cell>
          <cell r="DH1198" t="b">
            <v>0</v>
          </cell>
          <cell r="DJ1198" t="b">
            <v>0</v>
          </cell>
          <cell r="DL1198" t="b">
            <v>0</v>
          </cell>
          <cell r="DN1198" t="b">
            <v>0</v>
          </cell>
          <cell r="DP1198" t="b">
            <v>0</v>
          </cell>
          <cell r="DV1198">
            <v>0</v>
          </cell>
          <cell r="DX1198">
            <v>0</v>
          </cell>
          <cell r="DZ1198">
            <v>0</v>
          </cell>
          <cell r="EB1198">
            <v>0</v>
          </cell>
          <cell r="ED1198">
            <v>0</v>
          </cell>
          <cell r="EF1198">
            <v>0</v>
          </cell>
          <cell r="EJ1198">
            <v>0</v>
          </cell>
          <cell r="EL1198">
            <v>0</v>
          </cell>
          <cell r="EN1198">
            <v>0</v>
          </cell>
          <cell r="EP1198">
            <v>0</v>
          </cell>
          <cell r="ER1198">
            <v>0</v>
          </cell>
          <cell r="ET1198">
            <v>0</v>
          </cell>
          <cell r="EX1198">
            <v>0</v>
          </cell>
          <cell r="EZ1198">
            <v>0</v>
          </cell>
          <cell r="FD1198">
            <v>0</v>
          </cell>
          <cell r="FF1198">
            <v>0</v>
          </cell>
        </row>
        <row r="1199">
          <cell r="A1199" t="str">
            <v>ImportTyDK-West</v>
          </cell>
          <cell r="B1199" t="str">
            <v>DK-West</v>
          </cell>
          <cell r="G1199">
            <v>1640</v>
          </cell>
          <cell r="H1199">
            <v>0</v>
          </cell>
          <cell r="N1199">
            <v>-4398</v>
          </cell>
          <cell r="AK1199">
            <v>410.00000000000011</v>
          </cell>
          <cell r="AL1199">
            <v>0</v>
          </cell>
          <cell r="AN1199">
            <v>0</v>
          </cell>
          <cell r="AO1199">
            <v>0</v>
          </cell>
          <cell r="AP1199">
            <v>0</v>
          </cell>
          <cell r="AQ1199">
            <v>0</v>
          </cell>
          <cell r="BG1199" t="b">
            <v>0</v>
          </cell>
          <cell r="BO1199" t="b">
            <v>0</v>
          </cell>
          <cell r="CA1199" t="b">
            <v>0</v>
          </cell>
          <cell r="CB1199" t="b">
            <v>0</v>
          </cell>
          <cell r="CD1199" t="b">
            <v>0</v>
          </cell>
          <cell r="CE1199" t="b">
            <v>0</v>
          </cell>
          <cell r="CG1199" t="b">
            <v>0</v>
          </cell>
          <cell r="CH1199" t="b">
            <v>0</v>
          </cell>
          <cell r="CP1199">
            <v>0</v>
          </cell>
          <cell r="CT1199" t="b">
            <v>0</v>
          </cell>
          <cell r="CV1199" t="b">
            <v>0</v>
          </cell>
          <cell r="CX1199" t="b">
            <v>0</v>
          </cell>
          <cell r="CZ1199" t="b">
            <v>0</v>
          </cell>
          <cell r="DB1199" t="b">
            <v>0</v>
          </cell>
          <cell r="DD1199" t="b">
            <v>0</v>
          </cell>
          <cell r="DF1199" t="b">
            <v>0</v>
          </cell>
          <cell r="DH1199" t="b">
            <v>0</v>
          </cell>
          <cell r="DJ1199" t="b">
            <v>0</v>
          </cell>
          <cell r="DL1199" t="b">
            <v>0</v>
          </cell>
          <cell r="DN1199" t="b">
            <v>0</v>
          </cell>
          <cell r="DP1199" t="b">
            <v>0</v>
          </cell>
          <cell r="DV1199">
            <v>0</v>
          </cell>
          <cell r="DX1199">
            <v>0</v>
          </cell>
          <cell r="DZ1199">
            <v>0</v>
          </cell>
          <cell r="EB1199">
            <v>0</v>
          </cell>
          <cell r="ED1199">
            <v>0</v>
          </cell>
          <cell r="EF1199">
            <v>0</v>
          </cell>
          <cell r="EJ1199">
            <v>0</v>
          </cell>
          <cell r="EL1199">
            <v>0</v>
          </cell>
          <cell r="EN1199">
            <v>0</v>
          </cell>
          <cell r="EP1199">
            <v>0</v>
          </cell>
          <cell r="ER1199">
            <v>0</v>
          </cell>
          <cell r="ET1199">
            <v>0</v>
          </cell>
          <cell r="EX1199">
            <v>0</v>
          </cell>
          <cell r="EZ1199">
            <v>0</v>
          </cell>
          <cell r="FD1199">
            <v>0</v>
          </cell>
          <cell r="FF1199">
            <v>0</v>
          </cell>
        </row>
        <row r="1200">
          <cell r="A1200" t="str">
            <v>ImportTyDK-West</v>
          </cell>
          <cell r="B1200" t="str">
            <v>DK-West</v>
          </cell>
          <cell r="G1200">
            <v>1640</v>
          </cell>
          <cell r="H1200">
            <v>0</v>
          </cell>
          <cell r="N1200">
            <v>-4798</v>
          </cell>
          <cell r="AK1200">
            <v>328.00000000000011</v>
          </cell>
          <cell r="AL1200">
            <v>0</v>
          </cell>
          <cell r="AN1200">
            <v>0</v>
          </cell>
          <cell r="AO1200">
            <v>0</v>
          </cell>
          <cell r="AP1200">
            <v>0</v>
          </cell>
          <cell r="AQ1200">
            <v>0</v>
          </cell>
          <cell r="BG1200" t="b">
            <v>0</v>
          </cell>
          <cell r="BO1200" t="b">
            <v>0</v>
          </cell>
          <cell r="CA1200" t="b">
            <v>0</v>
          </cell>
          <cell r="CB1200" t="b">
            <v>0</v>
          </cell>
          <cell r="CD1200" t="b">
            <v>0</v>
          </cell>
          <cell r="CE1200" t="b">
            <v>0</v>
          </cell>
          <cell r="CG1200" t="b">
            <v>0</v>
          </cell>
          <cell r="CH1200" t="b">
            <v>0</v>
          </cell>
          <cell r="CP1200">
            <v>0</v>
          </cell>
          <cell r="CT1200" t="b">
            <v>0</v>
          </cell>
          <cell r="CV1200" t="b">
            <v>0</v>
          </cell>
          <cell r="CX1200" t="b">
            <v>0</v>
          </cell>
          <cell r="CZ1200" t="b">
            <v>0</v>
          </cell>
          <cell r="DB1200" t="b">
            <v>0</v>
          </cell>
          <cell r="DD1200" t="b">
            <v>0</v>
          </cell>
          <cell r="DF1200" t="b">
            <v>0</v>
          </cell>
          <cell r="DH1200" t="b">
            <v>0</v>
          </cell>
          <cell r="DJ1200" t="b">
            <v>0</v>
          </cell>
          <cell r="DL1200" t="b">
            <v>0</v>
          </cell>
          <cell r="DN1200" t="b">
            <v>0</v>
          </cell>
          <cell r="DP1200" t="b">
            <v>0</v>
          </cell>
          <cell r="DV1200">
            <v>0</v>
          </cell>
          <cell r="DX1200">
            <v>0</v>
          </cell>
          <cell r="DZ1200">
            <v>0</v>
          </cell>
          <cell r="EB1200">
            <v>0</v>
          </cell>
          <cell r="ED1200">
            <v>0</v>
          </cell>
          <cell r="EF1200">
            <v>0</v>
          </cell>
          <cell r="EJ1200">
            <v>0</v>
          </cell>
          <cell r="EL1200">
            <v>0</v>
          </cell>
          <cell r="EN1200">
            <v>0</v>
          </cell>
          <cell r="EP1200">
            <v>0</v>
          </cell>
          <cell r="ER1200">
            <v>0</v>
          </cell>
          <cell r="ET1200">
            <v>0</v>
          </cell>
          <cell r="EX1200">
            <v>0</v>
          </cell>
          <cell r="EZ1200">
            <v>0</v>
          </cell>
          <cell r="FD1200">
            <v>0</v>
          </cell>
          <cell r="FF1200">
            <v>0</v>
          </cell>
        </row>
        <row r="1201">
          <cell r="A1201" t="str">
            <v>ImportTyDK-West</v>
          </cell>
          <cell r="B1201" t="str">
            <v>DK-West</v>
          </cell>
          <cell r="G1201">
            <v>1640</v>
          </cell>
          <cell r="H1201">
            <v>0</v>
          </cell>
          <cell r="N1201">
            <v>-5198</v>
          </cell>
          <cell r="AK1201">
            <v>246.00000000000011</v>
          </cell>
          <cell r="AL1201">
            <v>0</v>
          </cell>
          <cell r="AN1201">
            <v>0</v>
          </cell>
          <cell r="AO1201">
            <v>0</v>
          </cell>
          <cell r="AP1201">
            <v>0</v>
          </cell>
          <cell r="AQ1201">
            <v>0</v>
          </cell>
          <cell r="BG1201" t="b">
            <v>0</v>
          </cell>
          <cell r="BO1201" t="b">
            <v>0</v>
          </cell>
          <cell r="CA1201" t="b">
            <v>0</v>
          </cell>
          <cell r="CB1201" t="b">
            <v>0</v>
          </cell>
          <cell r="CD1201" t="b">
            <v>0</v>
          </cell>
          <cell r="CE1201" t="b">
            <v>0</v>
          </cell>
          <cell r="CG1201" t="b">
            <v>0</v>
          </cell>
          <cell r="CH1201" t="b">
            <v>0</v>
          </cell>
          <cell r="CP1201">
            <v>0</v>
          </cell>
          <cell r="CT1201" t="b">
            <v>0</v>
          </cell>
          <cell r="CV1201" t="b">
            <v>0</v>
          </cell>
          <cell r="CX1201" t="b">
            <v>0</v>
          </cell>
          <cell r="CZ1201" t="b">
            <v>0</v>
          </cell>
          <cell r="DB1201" t="b">
            <v>0</v>
          </cell>
          <cell r="DD1201" t="b">
            <v>0</v>
          </cell>
          <cell r="DF1201" t="b">
            <v>0</v>
          </cell>
          <cell r="DH1201" t="b">
            <v>0</v>
          </cell>
          <cell r="DJ1201" t="b">
            <v>0</v>
          </cell>
          <cell r="DL1201" t="b">
            <v>0</v>
          </cell>
          <cell r="DN1201" t="b">
            <v>0</v>
          </cell>
          <cell r="DP1201" t="b">
            <v>0</v>
          </cell>
          <cell r="DV1201">
            <v>0</v>
          </cell>
          <cell r="DX1201">
            <v>0</v>
          </cell>
          <cell r="DZ1201">
            <v>0</v>
          </cell>
          <cell r="EB1201">
            <v>0</v>
          </cell>
          <cell r="ED1201">
            <v>0</v>
          </cell>
          <cell r="EF1201">
            <v>0</v>
          </cell>
          <cell r="EJ1201">
            <v>0</v>
          </cell>
          <cell r="EL1201">
            <v>0</v>
          </cell>
          <cell r="EN1201">
            <v>0</v>
          </cell>
          <cell r="EP1201">
            <v>0</v>
          </cell>
          <cell r="ER1201">
            <v>0</v>
          </cell>
          <cell r="ET1201">
            <v>0</v>
          </cell>
          <cell r="EX1201">
            <v>0</v>
          </cell>
          <cell r="EZ1201">
            <v>0</v>
          </cell>
          <cell r="FD1201">
            <v>0</v>
          </cell>
          <cell r="FF1201">
            <v>0</v>
          </cell>
        </row>
        <row r="1202">
          <cell r="A1202" t="str">
            <v>ImportTyDK-West</v>
          </cell>
          <cell r="B1202" t="str">
            <v>DK-West</v>
          </cell>
          <cell r="G1202">
            <v>1640</v>
          </cell>
          <cell r="H1202">
            <v>0</v>
          </cell>
          <cell r="N1202">
            <v>-5598</v>
          </cell>
          <cell r="AK1202">
            <v>164</v>
          </cell>
          <cell r="AL1202">
            <v>0</v>
          </cell>
          <cell r="AN1202">
            <v>0</v>
          </cell>
          <cell r="AO1202">
            <v>0</v>
          </cell>
          <cell r="AP1202">
            <v>0</v>
          </cell>
          <cell r="AQ1202">
            <v>0</v>
          </cell>
          <cell r="BG1202" t="b">
            <v>0</v>
          </cell>
          <cell r="BO1202" t="b">
            <v>0</v>
          </cell>
          <cell r="CA1202" t="b">
            <v>0</v>
          </cell>
          <cell r="CB1202" t="b">
            <v>0</v>
          </cell>
          <cell r="CD1202" t="b">
            <v>0</v>
          </cell>
          <cell r="CE1202" t="b">
            <v>0</v>
          </cell>
          <cell r="CG1202" t="b">
            <v>0</v>
          </cell>
          <cell r="CH1202" t="b">
            <v>0</v>
          </cell>
          <cell r="CP1202">
            <v>0</v>
          </cell>
          <cell r="CT1202" t="b">
            <v>0</v>
          </cell>
          <cell r="CV1202" t="b">
            <v>0</v>
          </cell>
          <cell r="CX1202" t="b">
            <v>0</v>
          </cell>
          <cell r="CZ1202" t="b">
            <v>0</v>
          </cell>
          <cell r="DB1202" t="b">
            <v>0</v>
          </cell>
          <cell r="DD1202" t="b">
            <v>0</v>
          </cell>
          <cell r="DF1202" t="b">
            <v>0</v>
          </cell>
          <cell r="DH1202" t="b">
            <v>0</v>
          </cell>
          <cell r="DJ1202" t="b">
            <v>0</v>
          </cell>
          <cell r="DL1202" t="b">
            <v>0</v>
          </cell>
          <cell r="DN1202" t="b">
            <v>0</v>
          </cell>
          <cell r="DP1202" t="b">
            <v>0</v>
          </cell>
          <cell r="DV1202">
            <v>0</v>
          </cell>
          <cell r="DX1202">
            <v>0</v>
          </cell>
          <cell r="DZ1202">
            <v>0</v>
          </cell>
          <cell r="EB1202">
            <v>0</v>
          </cell>
          <cell r="ED1202">
            <v>0</v>
          </cell>
          <cell r="EF1202">
            <v>0</v>
          </cell>
          <cell r="EJ1202">
            <v>0</v>
          </cell>
          <cell r="EL1202">
            <v>0</v>
          </cell>
          <cell r="EN1202">
            <v>0</v>
          </cell>
          <cell r="EP1202">
            <v>0</v>
          </cell>
          <cell r="ER1202">
            <v>0</v>
          </cell>
          <cell r="ET1202">
            <v>0</v>
          </cell>
          <cell r="EX1202">
            <v>0</v>
          </cell>
          <cell r="EZ1202">
            <v>0</v>
          </cell>
          <cell r="FD1202">
            <v>0</v>
          </cell>
          <cell r="FF1202">
            <v>0</v>
          </cell>
        </row>
        <row r="1203">
          <cell r="A1203" t="str">
            <v>ImportTyDK-West</v>
          </cell>
          <cell r="B1203" t="str">
            <v>DK-West</v>
          </cell>
          <cell r="G1203">
            <v>1640</v>
          </cell>
          <cell r="H1203">
            <v>0</v>
          </cell>
          <cell r="N1203">
            <v>-5998</v>
          </cell>
          <cell r="AK1203">
            <v>164</v>
          </cell>
          <cell r="AL1203">
            <v>0</v>
          </cell>
          <cell r="AN1203">
            <v>0</v>
          </cell>
          <cell r="AO1203">
            <v>0</v>
          </cell>
          <cell r="AP1203">
            <v>0</v>
          </cell>
          <cell r="AQ1203">
            <v>0</v>
          </cell>
          <cell r="BG1203" t="b">
            <v>0</v>
          </cell>
          <cell r="BO1203" t="b">
            <v>0</v>
          </cell>
          <cell r="CA1203" t="b">
            <v>0</v>
          </cell>
          <cell r="CB1203" t="b">
            <v>0</v>
          </cell>
          <cell r="CD1203" t="b">
            <v>0</v>
          </cell>
          <cell r="CE1203" t="b">
            <v>0</v>
          </cell>
          <cell r="CG1203" t="b">
            <v>0</v>
          </cell>
          <cell r="CH1203" t="b">
            <v>0</v>
          </cell>
          <cell r="CP1203">
            <v>0</v>
          </cell>
          <cell r="CT1203" t="b">
            <v>0</v>
          </cell>
          <cell r="CV1203" t="b">
            <v>0</v>
          </cell>
          <cell r="CX1203" t="b">
            <v>0</v>
          </cell>
          <cell r="CZ1203" t="b">
            <v>0</v>
          </cell>
          <cell r="DB1203" t="b">
            <v>0</v>
          </cell>
          <cell r="DD1203" t="b">
            <v>0</v>
          </cell>
          <cell r="DF1203" t="b">
            <v>0</v>
          </cell>
          <cell r="DH1203" t="b">
            <v>0</v>
          </cell>
          <cell r="DJ1203" t="b">
            <v>0</v>
          </cell>
          <cell r="DL1203" t="b">
            <v>0</v>
          </cell>
          <cell r="DN1203" t="b">
            <v>0</v>
          </cell>
          <cell r="DP1203" t="b">
            <v>0</v>
          </cell>
          <cell r="DV1203">
            <v>0</v>
          </cell>
          <cell r="DX1203">
            <v>0</v>
          </cell>
          <cell r="DZ1203">
            <v>0</v>
          </cell>
          <cell r="EB1203">
            <v>0</v>
          </cell>
          <cell r="ED1203">
            <v>0</v>
          </cell>
          <cell r="EF1203">
            <v>0</v>
          </cell>
          <cell r="EJ1203">
            <v>0</v>
          </cell>
          <cell r="EL1203">
            <v>0</v>
          </cell>
          <cell r="EN1203">
            <v>0</v>
          </cell>
          <cell r="EP1203">
            <v>0</v>
          </cell>
          <cell r="ER1203">
            <v>0</v>
          </cell>
          <cell r="ET1203">
            <v>0</v>
          </cell>
          <cell r="EX1203">
            <v>0</v>
          </cell>
          <cell r="EZ1203">
            <v>0</v>
          </cell>
          <cell r="FD1203">
            <v>0</v>
          </cell>
          <cell r="FF1203">
            <v>0</v>
          </cell>
        </row>
        <row r="1204">
          <cell r="A1204" t="str">
            <v>ImportTyDK-West</v>
          </cell>
          <cell r="B1204" t="str">
            <v>DK-West</v>
          </cell>
          <cell r="G1204">
            <v>1640</v>
          </cell>
          <cell r="H1204">
            <v>0</v>
          </cell>
          <cell r="N1204">
            <v>-6398</v>
          </cell>
          <cell r="AK1204">
            <v>164</v>
          </cell>
          <cell r="AL1204">
            <v>0</v>
          </cell>
          <cell r="AN1204">
            <v>0</v>
          </cell>
          <cell r="AO1204">
            <v>0</v>
          </cell>
          <cell r="AP1204">
            <v>0</v>
          </cell>
          <cell r="AQ1204">
            <v>0</v>
          </cell>
          <cell r="BG1204" t="b">
            <v>0</v>
          </cell>
          <cell r="BO1204" t="b">
            <v>0</v>
          </cell>
          <cell r="CA1204" t="b">
            <v>0</v>
          </cell>
          <cell r="CB1204" t="b">
            <v>0</v>
          </cell>
          <cell r="CD1204" t="b">
            <v>0</v>
          </cell>
          <cell r="CE1204" t="b">
            <v>0</v>
          </cell>
          <cell r="CG1204" t="b">
            <v>0</v>
          </cell>
          <cell r="CH1204" t="b">
            <v>0</v>
          </cell>
          <cell r="CP1204">
            <v>0</v>
          </cell>
          <cell r="CT1204" t="b">
            <v>0</v>
          </cell>
          <cell r="CV1204" t="b">
            <v>0</v>
          </cell>
          <cell r="CX1204" t="b">
            <v>0</v>
          </cell>
          <cell r="CZ1204" t="b">
            <v>0</v>
          </cell>
          <cell r="DB1204" t="b">
            <v>0</v>
          </cell>
          <cell r="DD1204" t="b">
            <v>0</v>
          </cell>
          <cell r="DF1204" t="b">
            <v>0</v>
          </cell>
          <cell r="DH1204" t="b">
            <v>0</v>
          </cell>
          <cell r="DJ1204" t="b">
            <v>0</v>
          </cell>
          <cell r="DL1204" t="b">
            <v>0</v>
          </cell>
          <cell r="DN1204" t="b">
            <v>0</v>
          </cell>
          <cell r="DP1204" t="b">
            <v>0</v>
          </cell>
          <cell r="DV1204">
            <v>0</v>
          </cell>
          <cell r="DX1204">
            <v>0</v>
          </cell>
          <cell r="DZ1204">
            <v>0</v>
          </cell>
          <cell r="EB1204">
            <v>0</v>
          </cell>
          <cell r="ED1204">
            <v>0</v>
          </cell>
          <cell r="EF1204">
            <v>0</v>
          </cell>
          <cell r="EJ1204">
            <v>0</v>
          </cell>
          <cell r="EL1204">
            <v>0</v>
          </cell>
          <cell r="EN1204">
            <v>0</v>
          </cell>
          <cell r="EP1204">
            <v>0</v>
          </cell>
          <cell r="ER1204">
            <v>0</v>
          </cell>
          <cell r="ET1204">
            <v>0</v>
          </cell>
          <cell r="EX1204">
            <v>0</v>
          </cell>
          <cell r="EZ1204">
            <v>0</v>
          </cell>
          <cell r="FD1204">
            <v>0</v>
          </cell>
          <cell r="FF1204">
            <v>0</v>
          </cell>
        </row>
        <row r="1205">
          <cell r="A1205" t="str">
            <v>ImportTyDK-West</v>
          </cell>
          <cell r="B1205" t="str">
            <v>DK-West</v>
          </cell>
          <cell r="G1205">
            <v>1640</v>
          </cell>
          <cell r="H1205">
            <v>0</v>
          </cell>
          <cell r="N1205">
            <v>-6798</v>
          </cell>
          <cell r="AK1205">
            <v>164</v>
          </cell>
          <cell r="AL1205">
            <v>0</v>
          </cell>
          <cell r="AN1205">
            <v>0</v>
          </cell>
          <cell r="AO1205">
            <v>0</v>
          </cell>
          <cell r="AP1205">
            <v>0</v>
          </cell>
          <cell r="AQ1205">
            <v>0</v>
          </cell>
          <cell r="BG1205" t="b">
            <v>0</v>
          </cell>
          <cell r="BO1205" t="b">
            <v>0</v>
          </cell>
          <cell r="CA1205" t="b">
            <v>0</v>
          </cell>
          <cell r="CB1205" t="b">
            <v>0</v>
          </cell>
          <cell r="CD1205" t="b">
            <v>0</v>
          </cell>
          <cell r="CE1205" t="b">
            <v>0</v>
          </cell>
          <cell r="CG1205" t="b">
            <v>0</v>
          </cell>
          <cell r="CH1205" t="b">
            <v>0</v>
          </cell>
          <cell r="CP1205">
            <v>0</v>
          </cell>
          <cell r="CT1205" t="b">
            <v>0</v>
          </cell>
          <cell r="CV1205" t="b">
            <v>0</v>
          </cell>
          <cell r="CX1205" t="b">
            <v>0</v>
          </cell>
          <cell r="CZ1205" t="b">
            <v>0</v>
          </cell>
          <cell r="DB1205" t="b">
            <v>0</v>
          </cell>
          <cell r="DD1205" t="b">
            <v>0</v>
          </cell>
          <cell r="DF1205" t="b">
            <v>0</v>
          </cell>
          <cell r="DH1205" t="b">
            <v>0</v>
          </cell>
          <cell r="DJ1205" t="b">
            <v>0</v>
          </cell>
          <cell r="DL1205" t="b">
            <v>0</v>
          </cell>
          <cell r="DN1205" t="b">
            <v>0</v>
          </cell>
          <cell r="DP1205" t="b">
            <v>0</v>
          </cell>
          <cell r="DV1205">
            <v>0</v>
          </cell>
          <cell r="DX1205">
            <v>0</v>
          </cell>
          <cell r="DZ1205">
            <v>0</v>
          </cell>
          <cell r="EB1205">
            <v>0</v>
          </cell>
          <cell r="ED1205">
            <v>0</v>
          </cell>
          <cell r="EF1205">
            <v>0</v>
          </cell>
          <cell r="EJ1205">
            <v>0</v>
          </cell>
          <cell r="EL1205">
            <v>0</v>
          </cell>
          <cell r="EN1205">
            <v>0</v>
          </cell>
          <cell r="EP1205">
            <v>0</v>
          </cell>
          <cell r="ER1205">
            <v>0</v>
          </cell>
          <cell r="ET1205">
            <v>0</v>
          </cell>
          <cell r="EX1205">
            <v>0</v>
          </cell>
          <cell r="EZ1205">
            <v>0</v>
          </cell>
          <cell r="FD1205">
            <v>0</v>
          </cell>
          <cell r="FF1205">
            <v>0</v>
          </cell>
        </row>
        <row r="1206">
          <cell r="A1206" t="str">
            <v>ImportTyDK-West</v>
          </cell>
          <cell r="B1206" t="str">
            <v>DK-West</v>
          </cell>
          <cell r="G1206">
            <v>1640</v>
          </cell>
          <cell r="H1206">
            <v>0</v>
          </cell>
          <cell r="N1206">
            <v>-7198</v>
          </cell>
          <cell r="AK1206">
            <v>164</v>
          </cell>
          <cell r="AL1206">
            <v>0</v>
          </cell>
          <cell r="AN1206">
            <v>0</v>
          </cell>
          <cell r="AO1206">
            <v>0</v>
          </cell>
          <cell r="AP1206">
            <v>0</v>
          </cell>
          <cell r="AQ1206">
            <v>0</v>
          </cell>
          <cell r="BG1206" t="b">
            <v>0</v>
          </cell>
          <cell r="BO1206" t="b">
            <v>0</v>
          </cell>
          <cell r="CA1206" t="b">
            <v>0</v>
          </cell>
          <cell r="CB1206" t="b">
            <v>0</v>
          </cell>
          <cell r="CD1206" t="b">
            <v>0</v>
          </cell>
          <cell r="CE1206" t="b">
            <v>0</v>
          </cell>
          <cell r="CG1206" t="b">
            <v>0</v>
          </cell>
          <cell r="CH1206" t="b">
            <v>0</v>
          </cell>
          <cell r="CP1206">
            <v>0</v>
          </cell>
          <cell r="CT1206" t="b">
            <v>0</v>
          </cell>
          <cell r="CV1206" t="b">
            <v>0</v>
          </cell>
          <cell r="CX1206" t="b">
            <v>0</v>
          </cell>
          <cell r="CZ1206" t="b">
            <v>0</v>
          </cell>
          <cell r="DB1206" t="b">
            <v>0</v>
          </cell>
          <cell r="DD1206" t="b">
            <v>0</v>
          </cell>
          <cell r="DF1206" t="b">
            <v>0</v>
          </cell>
          <cell r="DH1206" t="b">
            <v>0</v>
          </cell>
          <cell r="DJ1206" t="b">
            <v>0</v>
          </cell>
          <cell r="DL1206" t="b">
            <v>0</v>
          </cell>
          <cell r="DN1206" t="b">
            <v>0</v>
          </cell>
          <cell r="DP1206" t="b">
            <v>0</v>
          </cell>
          <cell r="DV1206">
            <v>0</v>
          </cell>
          <cell r="DX1206">
            <v>0</v>
          </cell>
          <cell r="DZ1206">
            <v>0</v>
          </cell>
          <cell r="EB1206">
            <v>0</v>
          </cell>
          <cell r="ED1206">
            <v>0</v>
          </cell>
          <cell r="EF1206">
            <v>0</v>
          </cell>
          <cell r="EJ1206">
            <v>0</v>
          </cell>
          <cell r="EL1206">
            <v>0</v>
          </cell>
          <cell r="EN1206">
            <v>0</v>
          </cell>
          <cell r="EP1206">
            <v>0</v>
          </cell>
          <cell r="ER1206">
            <v>0</v>
          </cell>
          <cell r="ET1206">
            <v>0</v>
          </cell>
          <cell r="EX1206">
            <v>0</v>
          </cell>
          <cell r="EZ1206">
            <v>0</v>
          </cell>
          <cell r="FD1206">
            <v>0</v>
          </cell>
          <cell r="FF1206">
            <v>0</v>
          </cell>
        </row>
        <row r="1207">
          <cell r="A1207" t="str">
            <v>Cobra_Holland_DK-West</v>
          </cell>
          <cell r="B1207" t="str">
            <v>DK-West</v>
          </cell>
          <cell r="G1207">
            <v>700</v>
          </cell>
          <cell r="H1207">
            <v>0</v>
          </cell>
          <cell r="AK1207">
            <v>0</v>
          </cell>
          <cell r="AL1207">
            <v>0</v>
          </cell>
          <cell r="AN1207">
            <v>0</v>
          </cell>
          <cell r="AO1207">
            <v>0</v>
          </cell>
          <cell r="AP1207">
            <v>0</v>
          </cell>
          <cell r="AQ1207">
            <v>0</v>
          </cell>
          <cell r="BG1207" t="b">
            <v>0</v>
          </cell>
          <cell r="BO1207" t="b">
            <v>0</v>
          </cell>
          <cell r="CA1207" t="b">
            <v>0</v>
          </cell>
          <cell r="CB1207" t="b">
            <v>0</v>
          </cell>
          <cell r="CD1207" t="b">
            <v>0</v>
          </cell>
          <cell r="CE1207" t="b">
            <v>0</v>
          </cell>
          <cell r="CG1207" t="b">
            <v>0</v>
          </cell>
          <cell r="CH1207" t="b">
            <v>0</v>
          </cell>
          <cell r="CP1207">
            <v>0</v>
          </cell>
          <cell r="CT1207" t="b">
            <v>0</v>
          </cell>
          <cell r="CV1207" t="b">
            <v>0</v>
          </cell>
          <cell r="CX1207" t="b">
            <v>0</v>
          </cell>
          <cell r="CZ1207" t="b">
            <v>0</v>
          </cell>
          <cell r="DB1207" t="b">
            <v>0</v>
          </cell>
          <cell r="DD1207" t="b">
            <v>0</v>
          </cell>
          <cell r="DF1207" t="b">
            <v>0</v>
          </cell>
          <cell r="DH1207" t="b">
            <v>0</v>
          </cell>
          <cell r="DJ1207" t="b">
            <v>0</v>
          </cell>
          <cell r="DL1207" t="b">
            <v>0</v>
          </cell>
          <cell r="DN1207" t="b">
            <v>0</v>
          </cell>
          <cell r="DP1207" t="b">
            <v>0</v>
          </cell>
          <cell r="DV1207">
            <v>0</v>
          </cell>
          <cell r="DX1207">
            <v>0</v>
          </cell>
          <cell r="DZ1207">
            <v>0</v>
          </cell>
          <cell r="EB1207">
            <v>0</v>
          </cell>
          <cell r="ED1207">
            <v>0</v>
          </cell>
          <cell r="EF1207">
            <v>0</v>
          </cell>
          <cell r="EJ1207">
            <v>0</v>
          </cell>
          <cell r="EL1207">
            <v>0</v>
          </cell>
          <cell r="EN1207">
            <v>0</v>
          </cell>
          <cell r="EP1207">
            <v>0</v>
          </cell>
          <cell r="ER1207">
            <v>0</v>
          </cell>
          <cell r="ET1207">
            <v>0</v>
          </cell>
          <cell r="EX1207">
            <v>0</v>
          </cell>
          <cell r="EZ1207">
            <v>0</v>
          </cell>
          <cell r="FD1207">
            <v>0</v>
          </cell>
          <cell r="FF1207">
            <v>0</v>
          </cell>
        </row>
        <row r="1208">
          <cell r="A1208" t="str">
            <v>KaarstøCC</v>
          </cell>
          <cell r="B1208" t="str">
            <v>Norge</v>
          </cell>
          <cell r="G1208">
            <v>430</v>
          </cell>
          <cell r="H1208">
            <v>0</v>
          </cell>
          <cell r="AK1208">
            <v>244.28299999999999</v>
          </cell>
          <cell r="AL1208">
            <v>0</v>
          </cell>
          <cell r="AN1208">
            <v>0</v>
          </cell>
          <cell r="AO1208">
            <v>38.442</v>
          </cell>
          <cell r="AP1208">
            <v>4805.25</v>
          </cell>
          <cell r="AQ1208">
            <v>43</v>
          </cell>
          <cell r="BG1208" t="b">
            <v>0</v>
          </cell>
          <cell r="BO1208" t="b">
            <v>0</v>
          </cell>
          <cell r="CA1208" t="b">
            <v>0</v>
          </cell>
          <cell r="CB1208" t="b">
            <v>0</v>
          </cell>
          <cell r="CD1208" t="b">
            <v>0</v>
          </cell>
          <cell r="CE1208" t="b">
            <v>0</v>
          </cell>
          <cell r="CG1208" t="b">
            <v>0</v>
          </cell>
          <cell r="CH1208" t="b">
            <v>0</v>
          </cell>
          <cell r="CP1208" t="e">
            <v>#N/A</v>
          </cell>
          <cell r="CT1208" t="b">
            <v>0</v>
          </cell>
          <cell r="CV1208" t="b">
            <v>0</v>
          </cell>
          <cell r="CX1208" t="b">
            <v>0</v>
          </cell>
          <cell r="CZ1208" t="b">
            <v>0</v>
          </cell>
          <cell r="DB1208" t="b">
            <v>0</v>
          </cell>
          <cell r="DD1208" t="b">
            <v>0</v>
          </cell>
          <cell r="DF1208" t="b">
            <v>0</v>
          </cell>
          <cell r="DH1208" t="b">
            <v>0</v>
          </cell>
          <cell r="DJ1208" t="b">
            <v>0</v>
          </cell>
          <cell r="DL1208" t="b">
            <v>0</v>
          </cell>
          <cell r="DN1208" t="b">
            <v>0</v>
          </cell>
          <cell r="DP1208" t="b">
            <v>0</v>
          </cell>
          <cell r="DV1208">
            <v>0</v>
          </cell>
          <cell r="DX1208">
            <v>0</v>
          </cell>
          <cell r="DZ1208">
            <v>0</v>
          </cell>
          <cell r="EB1208">
            <v>0</v>
          </cell>
          <cell r="ED1208">
            <v>0</v>
          </cell>
          <cell r="EF1208">
            <v>0</v>
          </cell>
          <cell r="EJ1208">
            <v>0</v>
          </cell>
          <cell r="EL1208">
            <v>0</v>
          </cell>
          <cell r="EN1208">
            <v>0</v>
          </cell>
          <cell r="EP1208">
            <v>0</v>
          </cell>
          <cell r="ER1208">
            <v>0</v>
          </cell>
          <cell r="ET1208">
            <v>0</v>
          </cell>
          <cell r="EX1208">
            <v>0</v>
          </cell>
          <cell r="EZ1208">
            <v>0</v>
          </cell>
          <cell r="FD1208">
            <v>0</v>
          </cell>
          <cell r="FF1208">
            <v>0</v>
          </cell>
        </row>
        <row r="1209">
          <cell r="A1209" t="str">
            <v>MongstadCHP</v>
          </cell>
          <cell r="B1209" t="str">
            <v>Norge</v>
          </cell>
          <cell r="G1209">
            <v>280</v>
          </cell>
          <cell r="H1209">
            <v>0</v>
          </cell>
          <cell r="N1209">
            <v>2300</v>
          </cell>
          <cell r="AK1209">
            <v>280</v>
          </cell>
          <cell r="AL1209">
            <v>0</v>
          </cell>
          <cell r="AN1209">
            <v>0</v>
          </cell>
          <cell r="AO1209">
            <v>0</v>
          </cell>
          <cell r="AP1209">
            <v>0</v>
          </cell>
          <cell r="AQ1209">
            <v>0</v>
          </cell>
          <cell r="BG1209" t="b">
            <v>0</v>
          </cell>
          <cell r="BO1209" t="b">
            <v>0</v>
          </cell>
          <cell r="CA1209" t="b">
            <v>0</v>
          </cell>
          <cell r="CB1209" t="b">
            <v>0</v>
          </cell>
          <cell r="CD1209" t="b">
            <v>0</v>
          </cell>
          <cell r="CE1209" t="b">
            <v>0</v>
          </cell>
          <cell r="CG1209" t="b">
            <v>0</v>
          </cell>
          <cell r="CH1209" t="b">
            <v>0</v>
          </cell>
          <cell r="CP1209">
            <v>0</v>
          </cell>
          <cell r="CT1209" t="b">
            <v>0</v>
          </cell>
          <cell r="CV1209" t="b">
            <v>0</v>
          </cell>
          <cell r="CX1209" t="b">
            <v>0</v>
          </cell>
          <cell r="CZ1209" t="b">
            <v>0</v>
          </cell>
          <cell r="DB1209" t="b">
            <v>0</v>
          </cell>
          <cell r="DD1209" t="b">
            <v>0</v>
          </cell>
          <cell r="DF1209" t="b">
            <v>0</v>
          </cell>
          <cell r="DH1209" t="b">
            <v>0</v>
          </cell>
          <cell r="DJ1209" t="b">
            <v>0</v>
          </cell>
          <cell r="DL1209" t="b">
            <v>0</v>
          </cell>
          <cell r="DN1209" t="b">
            <v>0</v>
          </cell>
          <cell r="DP1209" t="b">
            <v>0</v>
          </cell>
          <cell r="DV1209">
            <v>0</v>
          </cell>
          <cell r="DX1209">
            <v>0</v>
          </cell>
          <cell r="DZ1209">
            <v>0</v>
          </cell>
          <cell r="EB1209">
            <v>0</v>
          </cell>
          <cell r="ED1209">
            <v>0</v>
          </cell>
          <cell r="EF1209">
            <v>0</v>
          </cell>
          <cell r="EJ1209">
            <v>0</v>
          </cell>
          <cell r="EL1209">
            <v>0</v>
          </cell>
          <cell r="EN1209">
            <v>0</v>
          </cell>
          <cell r="EP1209">
            <v>0</v>
          </cell>
          <cell r="ER1209">
            <v>0</v>
          </cell>
          <cell r="ET1209">
            <v>0</v>
          </cell>
          <cell r="EX1209">
            <v>0</v>
          </cell>
          <cell r="EZ1209">
            <v>0</v>
          </cell>
          <cell r="FD1209">
            <v>0</v>
          </cell>
          <cell r="FF1209">
            <v>0</v>
          </cell>
        </row>
        <row r="1210">
          <cell r="A1210" t="str">
            <v>MelkøyaCC</v>
          </cell>
          <cell r="B1210" t="str">
            <v>Norge</v>
          </cell>
          <cell r="G1210">
            <v>215</v>
          </cell>
          <cell r="H1210">
            <v>0</v>
          </cell>
          <cell r="AK1210">
            <v>86</v>
          </cell>
          <cell r="AL1210">
            <v>0</v>
          </cell>
          <cell r="AN1210">
            <v>0</v>
          </cell>
          <cell r="AO1210">
            <v>8.6</v>
          </cell>
          <cell r="AP1210">
            <v>2150</v>
          </cell>
          <cell r="AQ1210">
            <v>17.2</v>
          </cell>
          <cell r="BG1210" t="b">
            <v>0</v>
          </cell>
          <cell r="BO1210" t="b">
            <v>0</v>
          </cell>
          <cell r="CA1210" t="b">
            <v>0</v>
          </cell>
          <cell r="CB1210" t="b">
            <v>0</v>
          </cell>
          <cell r="CD1210" t="b">
            <v>0</v>
          </cell>
          <cell r="CE1210" t="b">
            <v>0</v>
          </cell>
          <cell r="CG1210" t="b">
            <v>0</v>
          </cell>
          <cell r="CH1210" t="b">
            <v>0</v>
          </cell>
          <cell r="CP1210" t="e">
            <v>#N/A</v>
          </cell>
          <cell r="CT1210" t="b">
            <v>0</v>
          </cell>
          <cell r="CV1210" t="b">
            <v>0</v>
          </cell>
          <cell r="CX1210" t="b">
            <v>0</v>
          </cell>
          <cell r="CZ1210" t="b">
            <v>0</v>
          </cell>
          <cell r="DB1210" t="b">
            <v>0</v>
          </cell>
          <cell r="DD1210" t="b">
            <v>0</v>
          </cell>
          <cell r="DF1210" t="b">
            <v>0</v>
          </cell>
          <cell r="DH1210" t="b">
            <v>0</v>
          </cell>
          <cell r="DJ1210" t="b">
            <v>0</v>
          </cell>
          <cell r="DL1210" t="b">
            <v>0</v>
          </cell>
          <cell r="DN1210" t="b">
            <v>0</v>
          </cell>
          <cell r="DP1210" t="b">
            <v>0</v>
          </cell>
          <cell r="DV1210">
            <v>0</v>
          </cell>
          <cell r="DX1210">
            <v>0</v>
          </cell>
          <cell r="DZ1210">
            <v>0</v>
          </cell>
          <cell r="EB1210">
            <v>0</v>
          </cell>
          <cell r="ED1210">
            <v>0</v>
          </cell>
          <cell r="EF1210">
            <v>0</v>
          </cell>
          <cell r="EJ1210">
            <v>0</v>
          </cell>
          <cell r="EL1210">
            <v>0</v>
          </cell>
          <cell r="EN1210">
            <v>0</v>
          </cell>
          <cell r="EP1210">
            <v>0</v>
          </cell>
          <cell r="ER1210">
            <v>0</v>
          </cell>
          <cell r="ET1210">
            <v>0</v>
          </cell>
          <cell r="EX1210">
            <v>0</v>
          </cell>
          <cell r="EZ1210">
            <v>0</v>
          </cell>
          <cell r="FD1210">
            <v>0</v>
          </cell>
          <cell r="FF1210">
            <v>0</v>
          </cell>
        </row>
        <row r="1211">
          <cell r="A1211" t="str">
            <v>NGCC_N01</v>
          </cell>
          <cell r="B1211" t="str">
            <v>Norge</v>
          </cell>
          <cell r="G1211">
            <v>400</v>
          </cell>
          <cell r="H1211">
            <v>0</v>
          </cell>
          <cell r="AK1211">
            <v>1364.2</v>
          </cell>
          <cell r="AL1211">
            <v>0</v>
          </cell>
          <cell r="AN1211">
            <v>0</v>
          </cell>
          <cell r="AO1211">
            <v>37.250000000000007</v>
          </cell>
          <cell r="AP1211">
            <v>5066</v>
          </cell>
          <cell r="AQ1211">
            <v>40</v>
          </cell>
          <cell r="BG1211" t="b">
            <v>0</v>
          </cell>
          <cell r="BO1211" t="b">
            <v>0</v>
          </cell>
          <cell r="CA1211" t="b">
            <v>0</v>
          </cell>
          <cell r="CB1211" t="b">
            <v>0</v>
          </cell>
          <cell r="CD1211" t="b">
            <v>0</v>
          </cell>
          <cell r="CE1211" t="b">
            <v>0</v>
          </cell>
          <cell r="CG1211" t="b">
            <v>0</v>
          </cell>
          <cell r="CH1211" t="b">
            <v>0</v>
          </cell>
          <cell r="CP1211" t="e">
            <v>#N/A</v>
          </cell>
          <cell r="CT1211" t="b">
            <v>0</v>
          </cell>
          <cell r="CV1211" t="b">
            <v>0</v>
          </cell>
          <cell r="CX1211" t="b">
            <v>0</v>
          </cell>
          <cell r="CZ1211" t="b">
            <v>0</v>
          </cell>
          <cell r="DB1211" t="b">
            <v>0</v>
          </cell>
          <cell r="DD1211" t="b">
            <v>0</v>
          </cell>
          <cell r="DF1211" t="b">
            <v>0</v>
          </cell>
          <cell r="DH1211" t="b">
            <v>0</v>
          </cell>
          <cell r="DJ1211" t="b">
            <v>0</v>
          </cell>
          <cell r="DL1211" t="b">
            <v>0</v>
          </cell>
          <cell r="DN1211" t="b">
            <v>0</v>
          </cell>
          <cell r="DP1211" t="b">
            <v>0</v>
          </cell>
          <cell r="DV1211">
            <v>0</v>
          </cell>
          <cell r="DX1211">
            <v>0</v>
          </cell>
          <cell r="DZ1211">
            <v>0</v>
          </cell>
          <cell r="EB1211">
            <v>0</v>
          </cell>
          <cell r="ED1211">
            <v>0</v>
          </cell>
          <cell r="EF1211">
            <v>0</v>
          </cell>
          <cell r="EJ1211">
            <v>0</v>
          </cell>
          <cell r="EL1211">
            <v>0</v>
          </cell>
          <cell r="EN1211">
            <v>0</v>
          </cell>
          <cell r="EP1211">
            <v>0</v>
          </cell>
          <cell r="ER1211">
            <v>0</v>
          </cell>
          <cell r="ET1211">
            <v>0</v>
          </cell>
          <cell r="EX1211">
            <v>0</v>
          </cell>
          <cell r="EZ1211">
            <v>0</v>
          </cell>
          <cell r="FD1211">
            <v>0</v>
          </cell>
          <cell r="FF1211">
            <v>0</v>
          </cell>
        </row>
        <row r="1212">
          <cell r="A1212" t="str">
            <v>NGCC_N02</v>
          </cell>
          <cell r="B1212" t="str">
            <v>Norge</v>
          </cell>
          <cell r="G1212">
            <v>400</v>
          </cell>
          <cell r="H1212">
            <v>0</v>
          </cell>
          <cell r="AK1212">
            <v>1364.2</v>
          </cell>
          <cell r="AL1212">
            <v>0</v>
          </cell>
          <cell r="AN1212">
            <v>0</v>
          </cell>
          <cell r="AO1212">
            <v>37.250000000000007</v>
          </cell>
          <cell r="AP1212">
            <v>5066</v>
          </cell>
          <cell r="AQ1212">
            <v>40</v>
          </cell>
          <cell r="BG1212" t="b">
            <v>0</v>
          </cell>
          <cell r="BO1212" t="b">
            <v>0</v>
          </cell>
          <cell r="CA1212" t="b">
            <v>0</v>
          </cell>
          <cell r="CB1212" t="b">
            <v>0</v>
          </cell>
          <cell r="CD1212" t="b">
            <v>0</v>
          </cell>
          <cell r="CE1212" t="b">
            <v>0</v>
          </cell>
          <cell r="CG1212" t="b">
            <v>0</v>
          </cell>
          <cell r="CH1212" t="b">
            <v>0</v>
          </cell>
          <cell r="CP1212" t="e">
            <v>#N/A</v>
          </cell>
          <cell r="CT1212" t="b">
            <v>0</v>
          </cell>
          <cell r="CV1212" t="b">
            <v>0</v>
          </cell>
          <cell r="CX1212" t="b">
            <v>0</v>
          </cell>
          <cell r="CZ1212" t="b">
            <v>0</v>
          </cell>
          <cell r="DB1212" t="b">
            <v>0</v>
          </cell>
          <cell r="DD1212" t="b">
            <v>0</v>
          </cell>
          <cell r="DF1212" t="b">
            <v>0</v>
          </cell>
          <cell r="DH1212" t="b">
            <v>0</v>
          </cell>
          <cell r="DJ1212" t="b">
            <v>0</v>
          </cell>
          <cell r="DL1212" t="b">
            <v>0</v>
          </cell>
          <cell r="DN1212" t="b">
            <v>0</v>
          </cell>
          <cell r="DP1212" t="b">
            <v>0</v>
          </cell>
          <cell r="DV1212">
            <v>0</v>
          </cell>
          <cell r="DX1212">
            <v>0</v>
          </cell>
          <cell r="DZ1212">
            <v>0</v>
          </cell>
          <cell r="EB1212">
            <v>0</v>
          </cell>
          <cell r="ED1212">
            <v>0</v>
          </cell>
          <cell r="EF1212">
            <v>0</v>
          </cell>
          <cell r="EJ1212">
            <v>0</v>
          </cell>
          <cell r="EL1212">
            <v>0</v>
          </cell>
          <cell r="EN1212">
            <v>0</v>
          </cell>
          <cell r="EP1212">
            <v>0</v>
          </cell>
          <cell r="ER1212">
            <v>0</v>
          </cell>
          <cell r="ET1212">
            <v>0</v>
          </cell>
          <cell r="EX1212">
            <v>0</v>
          </cell>
          <cell r="EZ1212">
            <v>0</v>
          </cell>
          <cell r="FD1212">
            <v>0</v>
          </cell>
          <cell r="FF1212">
            <v>0</v>
          </cell>
        </row>
        <row r="1213">
          <cell r="A1213" t="str">
            <v>BERGEN WTE 1</v>
          </cell>
          <cell r="B1213" t="str">
            <v>Norge</v>
          </cell>
          <cell r="G1213">
            <v>11.88</v>
          </cell>
          <cell r="H1213">
            <v>31.320000000000004</v>
          </cell>
          <cell r="AK1213">
            <v>2.48292</v>
          </cell>
          <cell r="AL1213">
            <v>17.257320000000004</v>
          </cell>
          <cell r="AN1213">
            <v>0</v>
          </cell>
          <cell r="AO1213">
            <v>12.711600000000002</v>
          </cell>
          <cell r="AP1213">
            <v>1236.7080000000001</v>
          </cell>
          <cell r="AQ1213">
            <v>1.6632000000000002</v>
          </cell>
          <cell r="BG1213" t="b">
            <v>0</v>
          </cell>
          <cell r="BO1213" t="b">
            <v>0</v>
          </cell>
          <cell r="CA1213" t="b">
            <v>0</v>
          </cell>
          <cell r="CB1213" t="b">
            <v>0</v>
          </cell>
          <cell r="CD1213" t="b">
            <v>0</v>
          </cell>
          <cell r="CE1213" t="b">
            <v>0</v>
          </cell>
          <cell r="CG1213" t="b">
            <v>0</v>
          </cell>
          <cell r="CH1213" t="b">
            <v>0</v>
          </cell>
          <cell r="CP1213" t="str">
            <v>ECWSTBPC</v>
          </cell>
          <cell r="CT1213" t="b">
            <v>0</v>
          </cell>
          <cell r="CV1213" t="b">
            <v>0</v>
          </cell>
          <cell r="CX1213" t="b">
            <v>0</v>
          </cell>
          <cell r="CZ1213" t="b">
            <v>0</v>
          </cell>
          <cell r="DB1213" t="b">
            <v>0</v>
          </cell>
          <cell r="DD1213" t="b">
            <v>0</v>
          </cell>
          <cell r="DF1213" t="b">
            <v>0</v>
          </cell>
          <cell r="DH1213" t="b">
            <v>0</v>
          </cell>
          <cell r="DJ1213" t="b">
            <v>0</v>
          </cell>
          <cell r="DL1213" t="b">
            <v>0</v>
          </cell>
          <cell r="DN1213" t="b">
            <v>0</v>
          </cell>
          <cell r="DP1213" t="b">
            <v>0</v>
          </cell>
          <cell r="DV1213">
            <v>0</v>
          </cell>
          <cell r="DX1213">
            <v>0</v>
          </cell>
          <cell r="DZ1213">
            <v>0</v>
          </cell>
          <cell r="EB1213">
            <v>0</v>
          </cell>
          <cell r="ED1213">
            <v>0</v>
          </cell>
          <cell r="EF1213">
            <v>0</v>
          </cell>
          <cell r="EJ1213">
            <v>0</v>
          </cell>
          <cell r="EL1213">
            <v>0</v>
          </cell>
          <cell r="EN1213">
            <v>0</v>
          </cell>
          <cell r="EP1213">
            <v>0</v>
          </cell>
          <cell r="ER1213">
            <v>0</v>
          </cell>
          <cell r="ET1213">
            <v>0</v>
          </cell>
          <cell r="EX1213">
            <v>0</v>
          </cell>
          <cell r="EZ1213">
            <v>0</v>
          </cell>
          <cell r="FD1213">
            <v>0</v>
          </cell>
          <cell r="FF1213">
            <v>0</v>
          </cell>
        </row>
        <row r="1214">
          <cell r="A1214" t="str">
            <v>FUGLEVIK IC 1-2</v>
          </cell>
          <cell r="B1214" t="str">
            <v>Norge</v>
          </cell>
          <cell r="G1214">
            <v>0.23599999999999999</v>
          </cell>
          <cell r="H1214">
            <v>0.33714285714285713</v>
          </cell>
          <cell r="AK1214">
            <v>7.8469999999999984E-2</v>
          </cell>
          <cell r="AL1214">
            <v>0.16014285714285711</v>
          </cell>
          <cell r="AN1214">
            <v>0</v>
          </cell>
          <cell r="AO1214">
            <v>2.3599999999999999E-2</v>
          </cell>
          <cell r="AP1214">
            <v>7.08</v>
          </cell>
          <cell r="AQ1214">
            <v>2.3599999999999999E-2</v>
          </cell>
          <cell r="BG1214" t="b">
            <v>0</v>
          </cell>
          <cell r="BO1214" t="b">
            <v>0</v>
          </cell>
          <cell r="CA1214" t="b">
            <v>0</v>
          </cell>
          <cell r="CB1214" t="b">
            <v>0</v>
          </cell>
          <cell r="CD1214" t="b">
            <v>0</v>
          </cell>
          <cell r="CE1214" t="b">
            <v>0</v>
          </cell>
          <cell r="CG1214" t="b">
            <v>0</v>
          </cell>
          <cell r="CH1214" t="b">
            <v>0</v>
          </cell>
          <cell r="CP1214" t="e">
            <v>#N/A</v>
          </cell>
          <cell r="CT1214" t="b">
            <v>0</v>
          </cell>
          <cell r="CV1214" t="b">
            <v>0</v>
          </cell>
          <cell r="CX1214" t="b">
            <v>0</v>
          </cell>
          <cell r="CZ1214" t="b">
            <v>0</v>
          </cell>
          <cell r="DB1214" t="b">
            <v>0</v>
          </cell>
          <cell r="DD1214" t="b">
            <v>0</v>
          </cell>
          <cell r="DF1214" t="b">
            <v>0</v>
          </cell>
          <cell r="DH1214" t="b">
            <v>0</v>
          </cell>
          <cell r="DJ1214" t="b">
            <v>0</v>
          </cell>
          <cell r="DL1214" t="b">
            <v>0</v>
          </cell>
          <cell r="DN1214" t="b">
            <v>0</v>
          </cell>
          <cell r="DP1214" t="b">
            <v>0</v>
          </cell>
          <cell r="DV1214">
            <v>0</v>
          </cell>
          <cell r="DX1214">
            <v>0</v>
          </cell>
          <cell r="DZ1214">
            <v>0</v>
          </cell>
          <cell r="EB1214">
            <v>0</v>
          </cell>
          <cell r="ED1214">
            <v>0</v>
          </cell>
          <cell r="EF1214">
            <v>0</v>
          </cell>
          <cell r="EJ1214">
            <v>0</v>
          </cell>
          <cell r="EL1214">
            <v>0</v>
          </cell>
          <cell r="EN1214">
            <v>0</v>
          </cell>
          <cell r="EP1214">
            <v>0</v>
          </cell>
          <cell r="ER1214">
            <v>0</v>
          </cell>
          <cell r="ET1214">
            <v>0</v>
          </cell>
          <cell r="EX1214">
            <v>0</v>
          </cell>
          <cell r="EZ1214">
            <v>0</v>
          </cell>
          <cell r="FD1214">
            <v>0</v>
          </cell>
          <cell r="FF1214">
            <v>0</v>
          </cell>
        </row>
        <row r="1215">
          <cell r="A1215" t="str">
            <v>KLEMETSRUD 1</v>
          </cell>
          <cell r="B1215" t="str">
            <v>Norge</v>
          </cell>
          <cell r="G1215">
            <v>10.65</v>
          </cell>
          <cell r="H1215">
            <v>0</v>
          </cell>
          <cell r="AK1215">
            <v>3.1617187499999999</v>
          </cell>
          <cell r="AL1215">
            <v>0</v>
          </cell>
          <cell r="AN1215">
            <v>0</v>
          </cell>
          <cell r="AO1215">
            <v>11.3955</v>
          </cell>
          <cell r="AP1215">
            <v>1108.665</v>
          </cell>
          <cell r="AQ1215">
            <v>1.4910000000000001</v>
          </cell>
          <cell r="BG1215" t="b">
            <v>0</v>
          </cell>
          <cell r="BO1215" t="b">
            <v>0</v>
          </cell>
          <cell r="CA1215" t="b">
            <v>0</v>
          </cell>
          <cell r="CB1215" t="b">
            <v>0</v>
          </cell>
          <cell r="CD1215" t="b">
            <v>0</v>
          </cell>
          <cell r="CE1215" t="b">
            <v>0</v>
          </cell>
          <cell r="CG1215" t="b">
            <v>0</v>
          </cell>
          <cell r="CH1215" t="b">
            <v>0</v>
          </cell>
          <cell r="CP1215" t="str">
            <v>ETWSTSTM</v>
          </cell>
          <cell r="CT1215" t="b">
            <v>0</v>
          </cell>
          <cell r="CV1215" t="b">
            <v>0</v>
          </cell>
          <cell r="CX1215" t="b">
            <v>0</v>
          </cell>
          <cell r="CZ1215" t="b">
            <v>0</v>
          </cell>
          <cell r="DB1215" t="b">
            <v>0</v>
          </cell>
          <cell r="DD1215" t="b">
            <v>0</v>
          </cell>
          <cell r="DF1215" t="b">
            <v>0</v>
          </cell>
          <cell r="DH1215" t="b">
            <v>0</v>
          </cell>
          <cell r="DJ1215" t="b">
            <v>0</v>
          </cell>
          <cell r="DL1215" t="b">
            <v>0</v>
          </cell>
          <cell r="DN1215" t="b">
            <v>0</v>
          </cell>
          <cell r="DP1215" t="b">
            <v>0</v>
          </cell>
          <cell r="DV1215">
            <v>0</v>
          </cell>
          <cell r="DX1215">
            <v>0</v>
          </cell>
          <cell r="DZ1215">
            <v>0</v>
          </cell>
          <cell r="EB1215">
            <v>0</v>
          </cell>
          <cell r="ED1215">
            <v>0</v>
          </cell>
          <cell r="EF1215">
            <v>0</v>
          </cell>
          <cell r="EJ1215">
            <v>0</v>
          </cell>
          <cell r="EL1215">
            <v>0</v>
          </cell>
          <cell r="EN1215">
            <v>0</v>
          </cell>
          <cell r="EP1215">
            <v>0</v>
          </cell>
          <cell r="ER1215">
            <v>0</v>
          </cell>
          <cell r="ET1215">
            <v>0</v>
          </cell>
          <cell r="EX1215">
            <v>0</v>
          </cell>
          <cell r="EZ1215">
            <v>0</v>
          </cell>
          <cell r="FD1215">
            <v>0</v>
          </cell>
          <cell r="FF1215">
            <v>0</v>
          </cell>
        </row>
        <row r="1216">
          <cell r="A1216" t="str">
            <v>LONGYEARBYEN WORKS 1-2</v>
          </cell>
          <cell r="B1216" t="str">
            <v>Norge</v>
          </cell>
          <cell r="G1216">
            <v>11.059999999999999</v>
          </cell>
          <cell r="H1216">
            <v>0</v>
          </cell>
          <cell r="AK1216">
            <v>2.6267499999999995</v>
          </cell>
          <cell r="AL1216">
            <v>0</v>
          </cell>
          <cell r="AN1216">
            <v>0</v>
          </cell>
          <cell r="AO1216">
            <v>1.7430559999999999</v>
          </cell>
          <cell r="AP1216">
            <v>274.84100000000001</v>
          </cell>
          <cell r="AQ1216">
            <v>1.5484</v>
          </cell>
          <cell r="BG1216" t="b">
            <v>0</v>
          </cell>
          <cell r="BO1216" t="b">
            <v>0</v>
          </cell>
          <cell r="CA1216" t="b">
            <v>0</v>
          </cell>
          <cell r="CB1216" t="b">
            <v>0</v>
          </cell>
          <cell r="CD1216" t="b">
            <v>0</v>
          </cell>
          <cell r="CE1216" t="b">
            <v>0</v>
          </cell>
          <cell r="CG1216" t="b">
            <v>0</v>
          </cell>
          <cell r="CH1216" t="b">
            <v>0</v>
          </cell>
          <cell r="CP1216" t="e">
            <v>#N/A</v>
          </cell>
          <cell r="CT1216" t="b">
            <v>0</v>
          </cell>
          <cell r="CV1216" t="b">
            <v>0</v>
          </cell>
          <cell r="CX1216" t="b">
            <v>0</v>
          </cell>
          <cell r="CZ1216" t="b">
            <v>0</v>
          </cell>
          <cell r="DB1216" t="b">
            <v>0</v>
          </cell>
          <cell r="DD1216" t="b">
            <v>0</v>
          </cell>
          <cell r="DF1216" t="b">
            <v>0</v>
          </cell>
          <cell r="DH1216" t="b">
            <v>0</v>
          </cell>
          <cell r="DJ1216" t="b">
            <v>0</v>
          </cell>
          <cell r="DL1216" t="b">
            <v>0</v>
          </cell>
          <cell r="DN1216" t="b">
            <v>0</v>
          </cell>
          <cell r="DP1216" t="b">
            <v>0</v>
          </cell>
          <cell r="DV1216">
            <v>0</v>
          </cell>
          <cell r="DX1216">
            <v>0</v>
          </cell>
          <cell r="DZ1216">
            <v>0</v>
          </cell>
          <cell r="EB1216">
            <v>0</v>
          </cell>
          <cell r="ED1216">
            <v>0</v>
          </cell>
          <cell r="EF1216">
            <v>0</v>
          </cell>
          <cell r="EJ1216">
            <v>0</v>
          </cell>
          <cell r="EL1216">
            <v>0</v>
          </cell>
          <cell r="EN1216">
            <v>0</v>
          </cell>
          <cell r="EP1216">
            <v>0</v>
          </cell>
          <cell r="ER1216">
            <v>0</v>
          </cell>
          <cell r="ET1216">
            <v>0</v>
          </cell>
          <cell r="EX1216">
            <v>0</v>
          </cell>
          <cell r="EZ1216">
            <v>0</v>
          </cell>
          <cell r="FD1216">
            <v>0</v>
          </cell>
          <cell r="FF1216">
            <v>0</v>
          </cell>
        </row>
        <row r="1217">
          <cell r="A1217" t="str">
            <v>LONGYEARBYEN WORKS 1-2</v>
          </cell>
          <cell r="B1217" t="str">
            <v>Norge</v>
          </cell>
          <cell r="G1217">
            <v>11.059999999999999</v>
          </cell>
          <cell r="H1217">
            <v>0</v>
          </cell>
          <cell r="AK1217">
            <v>2.6267499999999995</v>
          </cell>
          <cell r="AL1217">
            <v>0</v>
          </cell>
          <cell r="AN1217">
            <v>0</v>
          </cell>
          <cell r="AO1217">
            <v>1.7430559999999999</v>
          </cell>
          <cell r="AP1217">
            <v>274.84100000000001</v>
          </cell>
          <cell r="AQ1217">
            <v>1.5484</v>
          </cell>
          <cell r="BG1217" t="b">
            <v>0</v>
          </cell>
          <cell r="BO1217" t="b">
            <v>0</v>
          </cell>
          <cell r="CA1217" t="b">
            <v>0</v>
          </cell>
          <cell r="CB1217" t="b">
            <v>0</v>
          </cell>
          <cell r="CD1217" t="b">
            <v>0</v>
          </cell>
          <cell r="CE1217" t="b">
            <v>0</v>
          </cell>
          <cell r="CG1217" t="b">
            <v>0</v>
          </cell>
          <cell r="CH1217" t="b">
            <v>0</v>
          </cell>
          <cell r="CP1217" t="e">
            <v>#N/A</v>
          </cell>
          <cell r="CT1217" t="b">
            <v>0</v>
          </cell>
          <cell r="CV1217" t="b">
            <v>0</v>
          </cell>
          <cell r="CX1217" t="b">
            <v>0</v>
          </cell>
          <cell r="CZ1217" t="b">
            <v>0</v>
          </cell>
          <cell r="DB1217" t="b">
            <v>0</v>
          </cell>
          <cell r="DD1217" t="b">
            <v>0</v>
          </cell>
          <cell r="DF1217" t="b">
            <v>0</v>
          </cell>
          <cell r="DH1217" t="b">
            <v>0</v>
          </cell>
          <cell r="DJ1217" t="b">
            <v>0</v>
          </cell>
          <cell r="DL1217" t="b">
            <v>0</v>
          </cell>
          <cell r="DN1217" t="b">
            <v>0</v>
          </cell>
          <cell r="DP1217" t="b">
            <v>0</v>
          </cell>
          <cell r="DV1217">
            <v>0</v>
          </cell>
          <cell r="DX1217">
            <v>0</v>
          </cell>
          <cell r="DZ1217">
            <v>0</v>
          </cell>
          <cell r="EB1217">
            <v>0</v>
          </cell>
          <cell r="ED1217">
            <v>0</v>
          </cell>
          <cell r="EF1217">
            <v>0</v>
          </cell>
          <cell r="EJ1217">
            <v>0</v>
          </cell>
          <cell r="EL1217">
            <v>0</v>
          </cell>
          <cell r="EN1217">
            <v>0</v>
          </cell>
          <cell r="EP1217">
            <v>0</v>
          </cell>
          <cell r="ER1217">
            <v>0</v>
          </cell>
          <cell r="ET1217">
            <v>0</v>
          </cell>
          <cell r="EX1217">
            <v>0</v>
          </cell>
          <cell r="EZ1217">
            <v>0</v>
          </cell>
          <cell r="FD1217">
            <v>0</v>
          </cell>
          <cell r="FF1217">
            <v>0</v>
          </cell>
        </row>
        <row r="1218">
          <cell r="A1218" t="str">
            <v>LONGYEARBYEN WORKS IC 1-6</v>
          </cell>
          <cell r="B1218" t="str">
            <v>Norge</v>
          </cell>
          <cell r="G1218">
            <v>8.02</v>
          </cell>
          <cell r="H1218">
            <v>0</v>
          </cell>
          <cell r="AK1218">
            <v>2.6666499999999997</v>
          </cell>
          <cell r="AL1218">
            <v>0</v>
          </cell>
          <cell r="AN1218">
            <v>0</v>
          </cell>
          <cell r="AO1218">
            <v>0.64159999999999995</v>
          </cell>
          <cell r="AP1218">
            <v>160.39999999999998</v>
          </cell>
          <cell r="AQ1218">
            <v>1.1228</v>
          </cell>
          <cell r="BG1218" t="b">
            <v>0</v>
          </cell>
          <cell r="BO1218" t="b">
            <v>0</v>
          </cell>
          <cell r="CA1218" t="b">
            <v>0</v>
          </cell>
          <cell r="CB1218" t="b">
            <v>0</v>
          </cell>
          <cell r="CD1218" t="b">
            <v>0</v>
          </cell>
          <cell r="CE1218" t="b">
            <v>0</v>
          </cell>
          <cell r="CG1218" t="b">
            <v>0</v>
          </cell>
          <cell r="CH1218" t="b">
            <v>0</v>
          </cell>
          <cell r="CP1218" t="e">
            <v>#N/A</v>
          </cell>
          <cell r="CT1218" t="b">
            <v>0</v>
          </cell>
          <cell r="CV1218" t="b">
            <v>0</v>
          </cell>
          <cell r="CX1218" t="b">
            <v>0</v>
          </cell>
          <cell r="CZ1218" t="b">
            <v>0</v>
          </cell>
          <cell r="DB1218" t="b">
            <v>0</v>
          </cell>
          <cell r="DD1218" t="b">
            <v>0</v>
          </cell>
          <cell r="DF1218" t="b">
            <v>0</v>
          </cell>
          <cell r="DH1218" t="b">
            <v>0</v>
          </cell>
          <cell r="DJ1218" t="b">
            <v>0</v>
          </cell>
          <cell r="DL1218" t="b">
            <v>0</v>
          </cell>
          <cell r="DN1218" t="b">
            <v>0</v>
          </cell>
          <cell r="DP1218" t="b">
            <v>0</v>
          </cell>
          <cell r="DV1218">
            <v>0</v>
          </cell>
          <cell r="DX1218">
            <v>0</v>
          </cell>
          <cell r="DZ1218">
            <v>0</v>
          </cell>
          <cell r="EB1218">
            <v>0</v>
          </cell>
          <cell r="ED1218">
            <v>0</v>
          </cell>
          <cell r="EF1218">
            <v>0</v>
          </cell>
          <cell r="EJ1218">
            <v>0</v>
          </cell>
          <cell r="EL1218">
            <v>0</v>
          </cell>
          <cell r="EN1218">
            <v>0</v>
          </cell>
          <cell r="EP1218">
            <v>0</v>
          </cell>
          <cell r="ER1218">
            <v>0</v>
          </cell>
          <cell r="ET1218">
            <v>0</v>
          </cell>
          <cell r="EX1218">
            <v>0</v>
          </cell>
          <cell r="EZ1218">
            <v>0</v>
          </cell>
          <cell r="FD1218">
            <v>0</v>
          </cell>
          <cell r="FF1218">
            <v>0</v>
          </cell>
        </row>
        <row r="1219">
          <cell r="A1219" t="str">
            <v>LONGYEARBYEN WORKS IC 1-6</v>
          </cell>
          <cell r="B1219" t="str">
            <v>Norge</v>
          </cell>
          <cell r="G1219">
            <v>8.02</v>
          </cell>
          <cell r="H1219">
            <v>0</v>
          </cell>
          <cell r="AK1219">
            <v>2.6666499999999997</v>
          </cell>
          <cell r="AL1219">
            <v>0</v>
          </cell>
          <cell r="AN1219">
            <v>0</v>
          </cell>
          <cell r="AO1219">
            <v>0.64159999999999995</v>
          </cell>
          <cell r="AP1219">
            <v>160.39999999999998</v>
          </cell>
          <cell r="AQ1219">
            <v>1.1228</v>
          </cell>
          <cell r="BG1219" t="b">
            <v>0</v>
          </cell>
          <cell r="BO1219" t="b">
            <v>0</v>
          </cell>
          <cell r="CA1219" t="b">
            <v>0</v>
          </cell>
          <cell r="CB1219" t="b">
            <v>0</v>
          </cell>
          <cell r="CD1219" t="b">
            <v>0</v>
          </cell>
          <cell r="CE1219" t="b">
            <v>0</v>
          </cell>
          <cell r="CG1219" t="b">
            <v>0</v>
          </cell>
          <cell r="CH1219" t="b">
            <v>0</v>
          </cell>
          <cell r="CP1219" t="e">
            <v>#N/A</v>
          </cell>
          <cell r="CT1219" t="b">
            <v>0</v>
          </cell>
          <cell r="CV1219" t="b">
            <v>0</v>
          </cell>
          <cell r="CX1219" t="b">
            <v>0</v>
          </cell>
          <cell r="CZ1219" t="b">
            <v>0</v>
          </cell>
          <cell r="DB1219" t="b">
            <v>0</v>
          </cell>
          <cell r="DD1219" t="b">
            <v>0</v>
          </cell>
          <cell r="DF1219" t="b">
            <v>0</v>
          </cell>
          <cell r="DH1219" t="b">
            <v>0</v>
          </cell>
          <cell r="DJ1219" t="b">
            <v>0</v>
          </cell>
          <cell r="DL1219" t="b">
            <v>0</v>
          </cell>
          <cell r="DN1219" t="b">
            <v>0</v>
          </cell>
          <cell r="DP1219" t="b">
            <v>0</v>
          </cell>
          <cell r="DV1219">
            <v>0</v>
          </cell>
          <cell r="DX1219">
            <v>0</v>
          </cell>
          <cell r="DZ1219">
            <v>0</v>
          </cell>
          <cell r="EB1219">
            <v>0</v>
          </cell>
          <cell r="ED1219">
            <v>0</v>
          </cell>
          <cell r="EF1219">
            <v>0</v>
          </cell>
          <cell r="EJ1219">
            <v>0</v>
          </cell>
          <cell r="EL1219">
            <v>0</v>
          </cell>
          <cell r="EN1219">
            <v>0</v>
          </cell>
          <cell r="EP1219">
            <v>0</v>
          </cell>
          <cell r="ER1219">
            <v>0</v>
          </cell>
          <cell r="ET1219">
            <v>0</v>
          </cell>
          <cell r="EX1219">
            <v>0</v>
          </cell>
          <cell r="EZ1219">
            <v>0</v>
          </cell>
          <cell r="FD1219">
            <v>0</v>
          </cell>
          <cell r="FF1219">
            <v>0</v>
          </cell>
        </row>
        <row r="1220">
          <cell r="A1220" t="str">
            <v>NTNU PV</v>
          </cell>
          <cell r="B1220" t="str">
            <v>Norge</v>
          </cell>
          <cell r="G1220">
            <v>1.7000000000000001E-2</v>
          </cell>
          <cell r="H1220">
            <v>0</v>
          </cell>
          <cell r="AK1220">
            <v>1.7000000000000001E-2</v>
          </cell>
          <cell r="AL1220">
            <v>0</v>
          </cell>
          <cell r="AN1220">
            <v>0</v>
          </cell>
          <cell r="AO1220">
            <v>0</v>
          </cell>
          <cell r="AP1220">
            <v>0</v>
          </cell>
          <cell r="AQ1220">
            <v>0</v>
          </cell>
          <cell r="BG1220" t="b">
            <v>0</v>
          </cell>
          <cell r="BO1220" t="b">
            <v>0</v>
          </cell>
          <cell r="CA1220" t="b">
            <v>0</v>
          </cell>
          <cell r="CB1220" t="b">
            <v>0</v>
          </cell>
          <cell r="CD1220" t="b">
            <v>0</v>
          </cell>
          <cell r="CE1220" t="b">
            <v>0</v>
          </cell>
          <cell r="CG1220" t="b">
            <v>0</v>
          </cell>
          <cell r="CH1220" t="b">
            <v>0</v>
          </cell>
          <cell r="CP1220" t="str">
            <v>ERSOLPVO</v>
          </cell>
          <cell r="CT1220" t="b">
            <v>0</v>
          </cell>
          <cell r="CV1220" t="b">
            <v>0</v>
          </cell>
          <cell r="CX1220" t="b">
            <v>0</v>
          </cell>
          <cell r="CZ1220" t="b">
            <v>0</v>
          </cell>
          <cell r="DB1220" t="b">
            <v>0</v>
          </cell>
          <cell r="DD1220" t="b">
            <v>0</v>
          </cell>
          <cell r="DF1220" t="b">
            <v>0</v>
          </cell>
          <cell r="DH1220" t="b">
            <v>0</v>
          </cell>
          <cell r="DJ1220" t="b">
            <v>0</v>
          </cell>
          <cell r="DL1220" t="b">
            <v>0</v>
          </cell>
          <cell r="DN1220" t="b">
            <v>0</v>
          </cell>
          <cell r="DP1220" t="b">
            <v>0</v>
          </cell>
          <cell r="DV1220">
            <v>0</v>
          </cell>
          <cell r="DX1220">
            <v>0</v>
          </cell>
          <cell r="DZ1220">
            <v>0</v>
          </cell>
          <cell r="EB1220">
            <v>0</v>
          </cell>
          <cell r="ED1220">
            <v>0</v>
          </cell>
          <cell r="EF1220">
            <v>0</v>
          </cell>
          <cell r="EJ1220">
            <v>0</v>
          </cell>
          <cell r="EL1220">
            <v>0</v>
          </cell>
          <cell r="EN1220">
            <v>0</v>
          </cell>
          <cell r="EP1220">
            <v>0</v>
          </cell>
          <cell r="ER1220">
            <v>0</v>
          </cell>
          <cell r="ET1220">
            <v>0</v>
          </cell>
          <cell r="EX1220">
            <v>0</v>
          </cell>
          <cell r="EZ1220">
            <v>0</v>
          </cell>
          <cell r="FD1220">
            <v>0</v>
          </cell>
          <cell r="FF1220">
            <v>0</v>
          </cell>
        </row>
        <row r="1221">
          <cell r="A1221" t="str">
            <v>RAADAL BIOGAS IC 1</v>
          </cell>
          <cell r="B1221" t="str">
            <v>Norge</v>
          </cell>
          <cell r="G1221">
            <v>1.3</v>
          </cell>
          <cell r="H1221">
            <v>0</v>
          </cell>
          <cell r="AK1221">
            <v>0.43224999999999997</v>
          </cell>
          <cell r="AL1221">
            <v>0</v>
          </cell>
          <cell r="AN1221">
            <v>0</v>
          </cell>
          <cell r="AO1221">
            <v>0.10400000000000001</v>
          </cell>
          <cell r="AP1221">
            <v>39</v>
          </cell>
          <cell r="AQ1221">
            <v>0.13</v>
          </cell>
          <cell r="BG1221" t="b">
            <v>0</v>
          </cell>
          <cell r="BO1221" t="b">
            <v>0</v>
          </cell>
          <cell r="CA1221" t="b">
            <v>0</v>
          </cell>
          <cell r="CB1221" t="b">
            <v>0</v>
          </cell>
          <cell r="CD1221" t="b">
            <v>0</v>
          </cell>
          <cell r="CE1221" t="b">
            <v>0</v>
          </cell>
          <cell r="CG1221" t="b">
            <v>0</v>
          </cell>
          <cell r="CH1221" t="b">
            <v>0</v>
          </cell>
          <cell r="CP1221" t="str">
            <v>ETBGAENG</v>
          </cell>
          <cell r="CT1221" t="b">
            <v>0</v>
          </cell>
          <cell r="CV1221" t="b">
            <v>0</v>
          </cell>
          <cell r="CX1221" t="b">
            <v>0</v>
          </cell>
          <cell r="CZ1221" t="b">
            <v>0</v>
          </cell>
          <cell r="DB1221" t="b">
            <v>0</v>
          </cell>
          <cell r="DD1221" t="b">
            <v>0</v>
          </cell>
          <cell r="DF1221" t="b">
            <v>0</v>
          </cell>
          <cell r="DH1221" t="b">
            <v>0</v>
          </cell>
          <cell r="DJ1221" t="b">
            <v>0</v>
          </cell>
          <cell r="DL1221" t="b">
            <v>0</v>
          </cell>
          <cell r="DN1221" t="b">
            <v>0</v>
          </cell>
          <cell r="DP1221" t="b">
            <v>0</v>
          </cell>
          <cell r="DV1221">
            <v>0</v>
          </cell>
          <cell r="DX1221">
            <v>0</v>
          </cell>
          <cell r="DZ1221">
            <v>0</v>
          </cell>
          <cell r="EB1221">
            <v>0</v>
          </cell>
          <cell r="ED1221">
            <v>0</v>
          </cell>
          <cell r="EF1221">
            <v>0</v>
          </cell>
          <cell r="EJ1221">
            <v>0</v>
          </cell>
          <cell r="EL1221">
            <v>0</v>
          </cell>
          <cell r="EN1221">
            <v>0</v>
          </cell>
          <cell r="EP1221">
            <v>0</v>
          </cell>
          <cell r="ER1221">
            <v>0</v>
          </cell>
          <cell r="ET1221">
            <v>0</v>
          </cell>
          <cell r="EX1221">
            <v>0</v>
          </cell>
          <cell r="EZ1221">
            <v>0</v>
          </cell>
          <cell r="FD1221">
            <v>0</v>
          </cell>
          <cell r="FF1221">
            <v>0</v>
          </cell>
        </row>
        <row r="1222">
          <cell r="A1222" t="str">
            <v>TRONDHEIM GT 1-2</v>
          </cell>
          <cell r="B1222" t="str">
            <v>Norge</v>
          </cell>
          <cell r="G1222">
            <v>65.3</v>
          </cell>
          <cell r="H1222">
            <v>0</v>
          </cell>
          <cell r="AK1222">
            <v>18.610499999999998</v>
          </cell>
          <cell r="AL1222">
            <v>0</v>
          </cell>
          <cell r="AN1222">
            <v>0</v>
          </cell>
          <cell r="AO1222">
            <v>2.6120000000000001</v>
          </cell>
          <cell r="AP1222">
            <v>979.5</v>
          </cell>
          <cell r="AQ1222">
            <v>5.2240000000000002</v>
          </cell>
          <cell r="BG1222" t="b">
            <v>0</v>
          </cell>
          <cell r="BO1222" t="b">
            <v>0</v>
          </cell>
          <cell r="CA1222" t="b">
            <v>0</v>
          </cell>
          <cell r="CB1222" t="b">
            <v>0</v>
          </cell>
          <cell r="CD1222" t="b">
            <v>0</v>
          </cell>
          <cell r="CE1222" t="b">
            <v>0</v>
          </cell>
          <cell r="CG1222" t="b">
            <v>0</v>
          </cell>
          <cell r="CH1222" t="b">
            <v>0</v>
          </cell>
          <cell r="CP1222" t="e">
            <v>#N/A</v>
          </cell>
          <cell r="CT1222" t="b">
            <v>0</v>
          </cell>
          <cell r="CV1222" t="b">
            <v>0</v>
          </cell>
          <cell r="CX1222" t="b">
            <v>0</v>
          </cell>
          <cell r="CZ1222" t="b">
            <v>0</v>
          </cell>
          <cell r="DB1222" t="b">
            <v>0</v>
          </cell>
          <cell r="DD1222" t="b">
            <v>0</v>
          </cell>
          <cell r="DF1222" t="b">
            <v>0</v>
          </cell>
          <cell r="DH1222" t="b">
            <v>0</v>
          </cell>
          <cell r="DJ1222" t="b">
            <v>0</v>
          </cell>
          <cell r="DL1222" t="b">
            <v>0</v>
          </cell>
          <cell r="DN1222" t="b">
            <v>0</v>
          </cell>
          <cell r="DP1222" t="b">
            <v>0</v>
          </cell>
          <cell r="DV1222">
            <v>0</v>
          </cell>
          <cell r="DX1222">
            <v>0</v>
          </cell>
          <cell r="DZ1222">
            <v>0</v>
          </cell>
          <cell r="EB1222">
            <v>0</v>
          </cell>
          <cell r="ED1222">
            <v>0</v>
          </cell>
          <cell r="EF1222">
            <v>0</v>
          </cell>
          <cell r="EJ1222">
            <v>0</v>
          </cell>
          <cell r="EL1222">
            <v>0</v>
          </cell>
          <cell r="EN1222">
            <v>0</v>
          </cell>
          <cell r="EP1222">
            <v>0</v>
          </cell>
          <cell r="ER1222">
            <v>0</v>
          </cell>
          <cell r="ET1222">
            <v>0</v>
          </cell>
          <cell r="EX1222">
            <v>0</v>
          </cell>
          <cell r="EZ1222">
            <v>0</v>
          </cell>
          <cell r="FD1222">
            <v>0</v>
          </cell>
          <cell r="FF1222">
            <v>0</v>
          </cell>
        </row>
        <row r="1223">
          <cell r="A1223" t="str">
            <v>TRONDHEIM GT 1-2</v>
          </cell>
          <cell r="B1223" t="str">
            <v>Norge</v>
          </cell>
          <cell r="G1223">
            <v>65.3</v>
          </cell>
          <cell r="H1223">
            <v>0</v>
          </cell>
          <cell r="AK1223">
            <v>18.610499999999998</v>
          </cell>
          <cell r="AL1223">
            <v>0</v>
          </cell>
          <cell r="AN1223">
            <v>0</v>
          </cell>
          <cell r="AO1223">
            <v>2.6120000000000001</v>
          </cell>
          <cell r="AP1223">
            <v>979.5</v>
          </cell>
          <cell r="AQ1223">
            <v>5.2240000000000002</v>
          </cell>
          <cell r="BG1223" t="b">
            <v>0</v>
          </cell>
          <cell r="BO1223" t="b">
            <v>0</v>
          </cell>
          <cell r="CA1223" t="b">
            <v>0</v>
          </cell>
          <cell r="CB1223" t="b">
            <v>0</v>
          </cell>
          <cell r="CD1223" t="b">
            <v>0</v>
          </cell>
          <cell r="CE1223" t="b">
            <v>0</v>
          </cell>
          <cell r="CG1223" t="b">
            <v>0</v>
          </cell>
          <cell r="CH1223" t="b">
            <v>0</v>
          </cell>
          <cell r="CP1223" t="e">
            <v>#N/A</v>
          </cell>
          <cell r="CT1223" t="b">
            <v>0</v>
          </cell>
          <cell r="CV1223" t="b">
            <v>0</v>
          </cell>
          <cell r="CX1223" t="b">
            <v>0</v>
          </cell>
          <cell r="CZ1223" t="b">
            <v>0</v>
          </cell>
          <cell r="DB1223" t="b">
            <v>0</v>
          </cell>
          <cell r="DD1223" t="b">
            <v>0</v>
          </cell>
          <cell r="DF1223" t="b">
            <v>0</v>
          </cell>
          <cell r="DH1223" t="b">
            <v>0</v>
          </cell>
          <cell r="DJ1223" t="b">
            <v>0</v>
          </cell>
          <cell r="DL1223" t="b">
            <v>0</v>
          </cell>
          <cell r="DN1223" t="b">
            <v>0</v>
          </cell>
          <cell r="DP1223" t="b">
            <v>0</v>
          </cell>
          <cell r="DV1223">
            <v>0</v>
          </cell>
          <cell r="DX1223">
            <v>0</v>
          </cell>
          <cell r="DZ1223">
            <v>0</v>
          </cell>
          <cell r="EB1223">
            <v>0</v>
          </cell>
          <cell r="ED1223">
            <v>0</v>
          </cell>
          <cell r="EF1223">
            <v>0</v>
          </cell>
          <cell r="EJ1223">
            <v>0</v>
          </cell>
          <cell r="EL1223">
            <v>0</v>
          </cell>
          <cell r="EN1223">
            <v>0</v>
          </cell>
          <cell r="EP1223">
            <v>0</v>
          </cell>
          <cell r="ER1223">
            <v>0</v>
          </cell>
          <cell r="ET1223">
            <v>0</v>
          </cell>
          <cell r="EX1223">
            <v>0</v>
          </cell>
          <cell r="EZ1223">
            <v>0</v>
          </cell>
          <cell r="FD1223">
            <v>0</v>
          </cell>
          <cell r="FF1223">
            <v>0</v>
          </cell>
        </row>
        <row r="1224">
          <cell r="A1224" t="str">
            <v>ICHPNorway</v>
          </cell>
          <cell r="B1224" t="str">
            <v>Norge</v>
          </cell>
          <cell r="G1224">
            <v>185</v>
          </cell>
          <cell r="H1224">
            <v>0</v>
          </cell>
          <cell r="N1224">
            <v>1000</v>
          </cell>
          <cell r="AK1224">
            <v>185</v>
          </cell>
          <cell r="AL1224">
            <v>0</v>
          </cell>
          <cell r="AN1224">
            <v>0</v>
          </cell>
          <cell r="AO1224">
            <v>0</v>
          </cell>
          <cell r="AP1224">
            <v>0</v>
          </cell>
          <cell r="AQ1224">
            <v>0</v>
          </cell>
          <cell r="BG1224" t="b">
            <v>0</v>
          </cell>
          <cell r="BO1224" t="b">
            <v>0</v>
          </cell>
          <cell r="CA1224" t="b">
            <v>0</v>
          </cell>
          <cell r="CB1224" t="b">
            <v>0</v>
          </cell>
          <cell r="CD1224" t="b">
            <v>0</v>
          </cell>
          <cell r="CE1224" t="b">
            <v>0</v>
          </cell>
          <cell r="CG1224" t="b">
            <v>0</v>
          </cell>
          <cell r="CH1224" t="b">
            <v>0</v>
          </cell>
          <cell r="CP1224">
            <v>0</v>
          </cell>
          <cell r="CT1224" t="b">
            <v>0</v>
          </cell>
          <cell r="CV1224" t="b">
            <v>0</v>
          </cell>
          <cell r="CX1224" t="b">
            <v>0</v>
          </cell>
          <cell r="CZ1224" t="b">
            <v>0</v>
          </cell>
          <cell r="DB1224" t="b">
            <v>0</v>
          </cell>
          <cell r="DD1224" t="b">
            <v>0</v>
          </cell>
          <cell r="DF1224" t="b">
            <v>0</v>
          </cell>
          <cell r="DH1224" t="b">
            <v>0</v>
          </cell>
          <cell r="DJ1224" t="b">
            <v>0</v>
          </cell>
          <cell r="DL1224" t="b">
            <v>0</v>
          </cell>
          <cell r="DN1224" t="b">
            <v>0</v>
          </cell>
          <cell r="DP1224" t="b">
            <v>0</v>
          </cell>
          <cell r="DV1224">
            <v>0</v>
          </cell>
          <cell r="DX1224">
            <v>0</v>
          </cell>
          <cell r="DZ1224">
            <v>0</v>
          </cell>
          <cell r="EB1224">
            <v>0</v>
          </cell>
          <cell r="ED1224">
            <v>0</v>
          </cell>
          <cell r="EF1224">
            <v>0</v>
          </cell>
          <cell r="EJ1224">
            <v>0</v>
          </cell>
          <cell r="EL1224">
            <v>0</v>
          </cell>
          <cell r="EN1224">
            <v>0</v>
          </cell>
          <cell r="EP1224">
            <v>0</v>
          </cell>
          <cell r="ER1224">
            <v>0</v>
          </cell>
          <cell r="ET1224">
            <v>0</v>
          </cell>
          <cell r="EX1224">
            <v>0</v>
          </cell>
          <cell r="EZ1224">
            <v>0</v>
          </cell>
          <cell r="FD1224">
            <v>0</v>
          </cell>
          <cell r="FF1224">
            <v>0</v>
          </cell>
        </row>
        <row r="1225">
          <cell r="A1225" t="str">
            <v>HydroNorgeR</v>
          </cell>
          <cell r="B1225" t="str">
            <v>Norge</v>
          </cell>
          <cell r="G1225">
            <v>27676</v>
          </cell>
          <cell r="H1225">
            <v>0</v>
          </cell>
          <cell r="N1225">
            <v>118312</v>
          </cell>
          <cell r="AK1225">
            <v>27676</v>
          </cell>
          <cell r="AL1225">
            <v>0</v>
          </cell>
          <cell r="AN1225">
            <v>0</v>
          </cell>
          <cell r="AO1225">
            <v>1383.8000000000002</v>
          </cell>
          <cell r="AP1225">
            <v>968660</v>
          </cell>
          <cell r="AQ1225">
            <v>1660.56</v>
          </cell>
          <cell r="BG1225" t="b">
            <v>0</v>
          </cell>
          <cell r="BO1225" t="b">
            <v>0</v>
          </cell>
          <cell r="CA1225" t="b">
            <v>0</v>
          </cell>
          <cell r="CB1225" t="b">
            <v>0</v>
          </cell>
          <cell r="CD1225" t="b">
            <v>0</v>
          </cell>
          <cell r="CE1225" t="b">
            <v>0</v>
          </cell>
          <cell r="CG1225" t="b">
            <v>0</v>
          </cell>
          <cell r="CH1225" t="b">
            <v>0</v>
          </cell>
          <cell r="CP1225" t="str">
            <v>ERHYDDAM</v>
          </cell>
          <cell r="CT1225" t="b">
            <v>0</v>
          </cell>
          <cell r="CV1225" t="b">
            <v>0</v>
          </cell>
          <cell r="CX1225" t="b">
            <v>0</v>
          </cell>
          <cell r="CZ1225" t="b">
            <v>0</v>
          </cell>
          <cell r="DB1225" t="b">
            <v>0</v>
          </cell>
          <cell r="DD1225" t="b">
            <v>0</v>
          </cell>
          <cell r="DF1225" t="b">
            <v>0</v>
          </cell>
          <cell r="DH1225" t="b">
            <v>0</v>
          </cell>
          <cell r="DJ1225" t="b">
            <v>0</v>
          </cell>
          <cell r="DL1225" t="b">
            <v>0</v>
          </cell>
          <cell r="DN1225" t="b">
            <v>0</v>
          </cell>
          <cell r="DP1225" t="b">
            <v>0</v>
          </cell>
          <cell r="DV1225">
            <v>0</v>
          </cell>
          <cell r="DX1225">
            <v>0</v>
          </cell>
          <cell r="DZ1225">
            <v>0</v>
          </cell>
          <cell r="EB1225">
            <v>0</v>
          </cell>
          <cell r="ED1225">
            <v>0</v>
          </cell>
          <cell r="EF1225">
            <v>0</v>
          </cell>
          <cell r="EJ1225">
            <v>0</v>
          </cell>
          <cell r="EL1225">
            <v>0</v>
          </cell>
          <cell r="EN1225">
            <v>0</v>
          </cell>
          <cell r="EP1225">
            <v>0</v>
          </cell>
          <cell r="ER1225">
            <v>0</v>
          </cell>
          <cell r="ET1225">
            <v>0</v>
          </cell>
          <cell r="EX1225">
            <v>0</v>
          </cell>
          <cell r="EZ1225">
            <v>0</v>
          </cell>
          <cell r="FD1225">
            <v>0</v>
          </cell>
          <cell r="FF1225">
            <v>0</v>
          </cell>
        </row>
        <row r="1226">
          <cell r="A1226" t="str">
            <v>HydroNorgeR</v>
          </cell>
          <cell r="B1226" t="str">
            <v>Norge</v>
          </cell>
          <cell r="G1226">
            <v>28221</v>
          </cell>
          <cell r="H1226">
            <v>0</v>
          </cell>
          <cell r="N1226">
            <v>119723</v>
          </cell>
          <cell r="AK1226">
            <v>28221</v>
          </cell>
          <cell r="AL1226">
            <v>0</v>
          </cell>
          <cell r="AN1226">
            <v>0</v>
          </cell>
          <cell r="AO1226">
            <v>1411.0500000000002</v>
          </cell>
          <cell r="AP1226">
            <v>987735</v>
          </cell>
          <cell r="AQ1226">
            <v>1693.26</v>
          </cell>
          <cell r="BG1226" t="b">
            <v>0</v>
          </cell>
          <cell r="BO1226" t="b">
            <v>0</v>
          </cell>
          <cell r="CA1226" t="b">
            <v>0</v>
          </cell>
          <cell r="CB1226" t="b">
            <v>0</v>
          </cell>
          <cell r="CD1226" t="b">
            <v>0</v>
          </cell>
          <cell r="CE1226" t="b">
            <v>0</v>
          </cell>
          <cell r="CG1226" t="b">
            <v>0</v>
          </cell>
          <cell r="CH1226" t="b">
            <v>0</v>
          </cell>
          <cell r="CP1226" t="str">
            <v>ERHYDDAM</v>
          </cell>
          <cell r="CT1226" t="b">
            <v>0</v>
          </cell>
          <cell r="CV1226" t="b">
            <v>0</v>
          </cell>
          <cell r="CX1226" t="b">
            <v>0</v>
          </cell>
          <cell r="CZ1226" t="b">
            <v>0</v>
          </cell>
          <cell r="DB1226" t="b">
            <v>0</v>
          </cell>
          <cell r="DD1226" t="b">
            <v>0</v>
          </cell>
          <cell r="DF1226" t="b">
            <v>0</v>
          </cell>
          <cell r="DH1226" t="b">
            <v>0</v>
          </cell>
          <cell r="DJ1226" t="b">
            <v>0</v>
          </cell>
          <cell r="DL1226" t="b">
            <v>0</v>
          </cell>
          <cell r="DN1226" t="b">
            <v>0</v>
          </cell>
          <cell r="DP1226" t="b">
            <v>0</v>
          </cell>
          <cell r="DV1226">
            <v>0</v>
          </cell>
          <cell r="DX1226">
            <v>0</v>
          </cell>
          <cell r="DZ1226">
            <v>0</v>
          </cell>
          <cell r="EB1226">
            <v>0</v>
          </cell>
          <cell r="ED1226">
            <v>0</v>
          </cell>
          <cell r="EF1226">
            <v>0</v>
          </cell>
          <cell r="EJ1226">
            <v>0</v>
          </cell>
          <cell r="EL1226">
            <v>0</v>
          </cell>
          <cell r="EN1226">
            <v>0</v>
          </cell>
          <cell r="EP1226">
            <v>0</v>
          </cell>
          <cell r="ER1226">
            <v>0</v>
          </cell>
          <cell r="ET1226">
            <v>0</v>
          </cell>
          <cell r="EX1226">
            <v>0</v>
          </cell>
          <cell r="EZ1226">
            <v>0</v>
          </cell>
          <cell r="FD1226">
            <v>0</v>
          </cell>
          <cell r="FF1226">
            <v>0</v>
          </cell>
        </row>
        <row r="1227">
          <cell r="A1227" t="str">
            <v>HydroNorgeR</v>
          </cell>
          <cell r="B1227" t="str">
            <v>Norge</v>
          </cell>
          <cell r="G1227">
            <v>28766</v>
          </cell>
          <cell r="H1227">
            <v>0</v>
          </cell>
          <cell r="N1227">
            <v>120900</v>
          </cell>
          <cell r="AK1227">
            <v>28766</v>
          </cell>
          <cell r="AL1227">
            <v>0</v>
          </cell>
          <cell r="AN1227">
            <v>0</v>
          </cell>
          <cell r="AO1227">
            <v>1438.3000000000002</v>
          </cell>
          <cell r="AP1227">
            <v>1006810</v>
          </cell>
          <cell r="AQ1227">
            <v>1725.96</v>
          </cell>
          <cell r="BG1227" t="b">
            <v>0</v>
          </cell>
          <cell r="BO1227" t="b">
            <v>0</v>
          </cell>
          <cell r="CA1227" t="b">
            <v>0</v>
          </cell>
          <cell r="CB1227" t="b">
            <v>0</v>
          </cell>
          <cell r="CD1227" t="b">
            <v>0</v>
          </cell>
          <cell r="CE1227" t="b">
            <v>0</v>
          </cell>
          <cell r="CG1227" t="b">
            <v>0</v>
          </cell>
          <cell r="CH1227" t="b">
            <v>0</v>
          </cell>
          <cell r="CP1227" t="str">
            <v>ERHYDDAM</v>
          </cell>
          <cell r="CT1227" t="b">
            <v>0</v>
          </cell>
          <cell r="CV1227" t="b">
            <v>0</v>
          </cell>
          <cell r="CX1227" t="b">
            <v>0</v>
          </cell>
          <cell r="CZ1227" t="b">
            <v>0</v>
          </cell>
          <cell r="DB1227" t="b">
            <v>0</v>
          </cell>
          <cell r="DD1227" t="b">
            <v>0</v>
          </cell>
          <cell r="DF1227" t="b">
            <v>0</v>
          </cell>
          <cell r="DH1227" t="b">
            <v>0</v>
          </cell>
          <cell r="DJ1227" t="b">
            <v>0</v>
          </cell>
          <cell r="DL1227" t="b">
            <v>0</v>
          </cell>
          <cell r="DN1227" t="b">
            <v>0</v>
          </cell>
          <cell r="DP1227" t="b">
            <v>0</v>
          </cell>
          <cell r="DV1227">
            <v>0</v>
          </cell>
          <cell r="DX1227">
            <v>0</v>
          </cell>
          <cell r="DZ1227">
            <v>0</v>
          </cell>
          <cell r="EB1227">
            <v>0</v>
          </cell>
          <cell r="ED1227">
            <v>0</v>
          </cell>
          <cell r="EF1227">
            <v>0</v>
          </cell>
          <cell r="EJ1227">
            <v>0</v>
          </cell>
          <cell r="EL1227">
            <v>0</v>
          </cell>
          <cell r="EN1227">
            <v>0</v>
          </cell>
          <cell r="EP1227">
            <v>0</v>
          </cell>
          <cell r="ER1227">
            <v>0</v>
          </cell>
          <cell r="ET1227">
            <v>0</v>
          </cell>
          <cell r="EX1227">
            <v>0</v>
          </cell>
          <cell r="EZ1227">
            <v>0</v>
          </cell>
          <cell r="FD1227">
            <v>0</v>
          </cell>
          <cell r="FF1227">
            <v>0</v>
          </cell>
        </row>
        <row r="1228">
          <cell r="A1228" t="str">
            <v>HydroNorgeR</v>
          </cell>
          <cell r="B1228" t="str">
            <v>Norge</v>
          </cell>
          <cell r="G1228">
            <v>29474</v>
          </cell>
          <cell r="H1228">
            <v>0</v>
          </cell>
          <cell r="N1228">
            <v>122700</v>
          </cell>
          <cell r="AK1228">
            <v>29474</v>
          </cell>
          <cell r="AL1228">
            <v>0</v>
          </cell>
          <cell r="AN1228">
            <v>0</v>
          </cell>
          <cell r="AO1228">
            <v>1473.7</v>
          </cell>
          <cell r="AP1228">
            <v>1031590</v>
          </cell>
          <cell r="AQ1228">
            <v>1768.4399999999998</v>
          </cell>
          <cell r="BG1228" t="b">
            <v>0</v>
          </cell>
          <cell r="BO1228" t="b">
            <v>0</v>
          </cell>
          <cell r="CA1228" t="b">
            <v>0</v>
          </cell>
          <cell r="CB1228" t="b">
            <v>0</v>
          </cell>
          <cell r="CD1228" t="b">
            <v>0</v>
          </cell>
          <cell r="CE1228" t="b">
            <v>0</v>
          </cell>
          <cell r="CG1228" t="b">
            <v>0</v>
          </cell>
          <cell r="CH1228" t="b">
            <v>0</v>
          </cell>
          <cell r="CP1228" t="str">
            <v>ERHYDDAM</v>
          </cell>
          <cell r="CT1228" t="b">
            <v>0</v>
          </cell>
          <cell r="CV1228" t="b">
            <v>0</v>
          </cell>
          <cell r="CX1228" t="b">
            <v>0</v>
          </cell>
          <cell r="CZ1228" t="b">
            <v>0</v>
          </cell>
          <cell r="DB1228" t="b">
            <v>0</v>
          </cell>
          <cell r="DD1228" t="b">
            <v>0</v>
          </cell>
          <cell r="DF1228" t="b">
            <v>0</v>
          </cell>
          <cell r="DH1228" t="b">
            <v>0</v>
          </cell>
          <cell r="DJ1228" t="b">
            <v>0</v>
          </cell>
          <cell r="DL1228" t="b">
            <v>0</v>
          </cell>
          <cell r="DN1228" t="b">
            <v>0</v>
          </cell>
          <cell r="DP1228" t="b">
            <v>0</v>
          </cell>
          <cell r="DV1228">
            <v>0</v>
          </cell>
          <cell r="DX1228">
            <v>0</v>
          </cell>
          <cell r="DZ1228">
            <v>0</v>
          </cell>
          <cell r="EB1228">
            <v>0</v>
          </cell>
          <cell r="ED1228">
            <v>0</v>
          </cell>
          <cell r="EF1228">
            <v>0</v>
          </cell>
          <cell r="EJ1228">
            <v>0</v>
          </cell>
          <cell r="EL1228">
            <v>0</v>
          </cell>
          <cell r="EN1228">
            <v>0</v>
          </cell>
          <cell r="EP1228">
            <v>0</v>
          </cell>
          <cell r="ER1228">
            <v>0</v>
          </cell>
          <cell r="ET1228">
            <v>0</v>
          </cell>
          <cell r="EX1228">
            <v>0</v>
          </cell>
          <cell r="EZ1228">
            <v>0</v>
          </cell>
          <cell r="FD1228">
            <v>0</v>
          </cell>
          <cell r="FF1228">
            <v>0</v>
          </cell>
        </row>
        <row r="1229">
          <cell r="A1229" t="str">
            <v>HydroNorgeR</v>
          </cell>
          <cell r="B1229" t="str">
            <v>Norge</v>
          </cell>
          <cell r="G1229">
            <v>29474</v>
          </cell>
          <cell r="H1229">
            <v>0</v>
          </cell>
          <cell r="N1229">
            <v>123600</v>
          </cell>
          <cell r="AK1229">
            <v>29474</v>
          </cell>
          <cell r="AL1229">
            <v>0</v>
          </cell>
          <cell r="AN1229">
            <v>0</v>
          </cell>
          <cell r="AO1229">
            <v>1473.7</v>
          </cell>
          <cell r="AP1229">
            <v>1031590</v>
          </cell>
          <cell r="AQ1229">
            <v>1768.4399999999998</v>
          </cell>
          <cell r="BG1229" t="b">
            <v>0</v>
          </cell>
          <cell r="BO1229" t="b">
            <v>0</v>
          </cell>
          <cell r="CA1229" t="b">
            <v>0</v>
          </cell>
          <cell r="CB1229" t="b">
            <v>0</v>
          </cell>
          <cell r="CD1229" t="b">
            <v>0</v>
          </cell>
          <cell r="CE1229" t="b">
            <v>0</v>
          </cell>
          <cell r="CG1229" t="b">
            <v>0</v>
          </cell>
          <cell r="CH1229" t="b">
            <v>0</v>
          </cell>
          <cell r="CP1229" t="str">
            <v>ERHYDDAM</v>
          </cell>
          <cell r="CT1229" t="b">
            <v>0</v>
          </cell>
          <cell r="CV1229" t="b">
            <v>0</v>
          </cell>
          <cell r="CX1229" t="b">
            <v>0</v>
          </cell>
          <cell r="CZ1229" t="b">
            <v>0</v>
          </cell>
          <cell r="DB1229" t="b">
            <v>0</v>
          </cell>
          <cell r="DD1229" t="b">
            <v>0</v>
          </cell>
          <cell r="DF1229" t="b">
            <v>0</v>
          </cell>
          <cell r="DH1229" t="b">
            <v>0</v>
          </cell>
          <cell r="DJ1229" t="b">
            <v>0</v>
          </cell>
          <cell r="DL1229" t="b">
            <v>0</v>
          </cell>
          <cell r="DN1229" t="b">
            <v>0</v>
          </cell>
          <cell r="DP1229" t="b">
            <v>0</v>
          </cell>
          <cell r="DV1229">
            <v>0</v>
          </cell>
          <cell r="DX1229">
            <v>0</v>
          </cell>
          <cell r="DZ1229">
            <v>0</v>
          </cell>
          <cell r="EB1229">
            <v>0</v>
          </cell>
          <cell r="ED1229">
            <v>0</v>
          </cell>
          <cell r="EF1229">
            <v>0</v>
          </cell>
          <cell r="EJ1229">
            <v>0</v>
          </cell>
          <cell r="EL1229">
            <v>0</v>
          </cell>
          <cell r="EN1229">
            <v>0</v>
          </cell>
          <cell r="EP1229">
            <v>0</v>
          </cell>
          <cell r="ER1229">
            <v>0</v>
          </cell>
          <cell r="ET1229">
            <v>0</v>
          </cell>
          <cell r="EX1229">
            <v>0</v>
          </cell>
          <cell r="EZ1229">
            <v>0</v>
          </cell>
          <cell r="FD1229">
            <v>0</v>
          </cell>
          <cell r="FF1229">
            <v>0</v>
          </cell>
        </row>
        <row r="1230">
          <cell r="A1230" t="str">
            <v>HydroNorgeR</v>
          </cell>
          <cell r="B1230" t="str">
            <v>Norge</v>
          </cell>
          <cell r="G1230">
            <v>28858</v>
          </cell>
          <cell r="H1230">
            <v>0</v>
          </cell>
          <cell r="N1230">
            <v>125520</v>
          </cell>
          <cell r="AK1230">
            <v>28858</v>
          </cell>
          <cell r="AL1230">
            <v>0</v>
          </cell>
          <cell r="AN1230">
            <v>0</v>
          </cell>
          <cell r="AO1230">
            <v>1442.9</v>
          </cell>
          <cell r="AP1230">
            <v>1010030</v>
          </cell>
          <cell r="AQ1230">
            <v>1731.48</v>
          </cell>
          <cell r="BG1230" t="b">
            <v>0</v>
          </cell>
          <cell r="BO1230" t="b">
            <v>0</v>
          </cell>
          <cell r="CA1230" t="b">
            <v>0</v>
          </cell>
          <cell r="CB1230" t="b">
            <v>0</v>
          </cell>
          <cell r="CD1230" t="b">
            <v>0</v>
          </cell>
          <cell r="CE1230" t="b">
            <v>0</v>
          </cell>
          <cell r="CG1230" t="b">
            <v>0</v>
          </cell>
          <cell r="CH1230" t="b">
            <v>0</v>
          </cell>
          <cell r="CP1230" t="str">
            <v>ERHYDDAM</v>
          </cell>
          <cell r="CT1230" t="b">
            <v>0</v>
          </cell>
          <cell r="CV1230" t="b">
            <v>0</v>
          </cell>
          <cell r="CX1230" t="b">
            <v>0</v>
          </cell>
          <cell r="CZ1230" t="b">
            <v>0</v>
          </cell>
          <cell r="DB1230" t="b">
            <v>0</v>
          </cell>
          <cell r="DD1230" t="b">
            <v>0</v>
          </cell>
          <cell r="DF1230" t="b">
            <v>0</v>
          </cell>
          <cell r="DH1230" t="b">
            <v>0</v>
          </cell>
          <cell r="DJ1230" t="b">
            <v>0</v>
          </cell>
          <cell r="DL1230" t="b">
            <v>0</v>
          </cell>
          <cell r="DN1230" t="b">
            <v>0</v>
          </cell>
          <cell r="DP1230" t="b">
            <v>0</v>
          </cell>
          <cell r="DV1230">
            <v>0</v>
          </cell>
          <cell r="DX1230">
            <v>0</v>
          </cell>
          <cell r="DZ1230">
            <v>0</v>
          </cell>
          <cell r="EB1230">
            <v>0</v>
          </cell>
          <cell r="ED1230">
            <v>0</v>
          </cell>
          <cell r="EF1230">
            <v>0</v>
          </cell>
          <cell r="EJ1230">
            <v>0</v>
          </cell>
          <cell r="EL1230">
            <v>0</v>
          </cell>
          <cell r="EN1230">
            <v>0</v>
          </cell>
          <cell r="EP1230">
            <v>0</v>
          </cell>
          <cell r="ER1230">
            <v>0</v>
          </cell>
          <cell r="ET1230">
            <v>0</v>
          </cell>
          <cell r="EX1230">
            <v>0</v>
          </cell>
          <cell r="EZ1230">
            <v>0</v>
          </cell>
          <cell r="FD1230">
            <v>0</v>
          </cell>
          <cell r="FF1230">
            <v>0</v>
          </cell>
        </row>
        <row r="1231">
          <cell r="A1231" t="str">
            <v>HydroNorgeR</v>
          </cell>
          <cell r="B1231" t="str">
            <v>Norge</v>
          </cell>
          <cell r="G1231">
            <v>28858</v>
          </cell>
          <cell r="H1231">
            <v>0</v>
          </cell>
          <cell r="N1231">
            <v>126270</v>
          </cell>
          <cell r="AK1231">
            <v>28858</v>
          </cell>
          <cell r="AL1231">
            <v>0</v>
          </cell>
          <cell r="AN1231">
            <v>0</v>
          </cell>
          <cell r="AO1231">
            <v>1442.9</v>
          </cell>
          <cell r="AP1231">
            <v>1010030</v>
          </cell>
          <cell r="AQ1231">
            <v>1731.48</v>
          </cell>
          <cell r="BG1231" t="b">
            <v>0</v>
          </cell>
          <cell r="BO1231" t="b">
            <v>0</v>
          </cell>
          <cell r="CA1231" t="b">
            <v>0</v>
          </cell>
          <cell r="CB1231" t="b">
            <v>0</v>
          </cell>
          <cell r="CD1231" t="b">
            <v>0</v>
          </cell>
          <cell r="CE1231" t="b">
            <v>0</v>
          </cell>
          <cell r="CG1231" t="b">
            <v>0</v>
          </cell>
          <cell r="CH1231" t="b">
            <v>0</v>
          </cell>
          <cell r="CP1231" t="str">
            <v>ERHYDDAM</v>
          </cell>
          <cell r="CT1231" t="b">
            <v>0</v>
          </cell>
          <cell r="CV1231" t="b">
            <v>0</v>
          </cell>
          <cell r="CX1231" t="b">
            <v>0</v>
          </cell>
          <cell r="CZ1231" t="b">
            <v>0</v>
          </cell>
          <cell r="DB1231" t="b">
            <v>0</v>
          </cell>
          <cell r="DD1231" t="b">
            <v>0</v>
          </cell>
          <cell r="DF1231" t="b">
            <v>0</v>
          </cell>
          <cell r="DH1231" t="b">
            <v>0</v>
          </cell>
          <cell r="DJ1231" t="b">
            <v>0</v>
          </cell>
          <cell r="DL1231" t="b">
            <v>0</v>
          </cell>
          <cell r="DN1231" t="b">
            <v>0</v>
          </cell>
          <cell r="DP1231" t="b">
            <v>0</v>
          </cell>
          <cell r="DV1231">
            <v>0</v>
          </cell>
          <cell r="DX1231">
            <v>0</v>
          </cell>
          <cell r="DZ1231">
            <v>0</v>
          </cell>
          <cell r="EB1231">
            <v>0</v>
          </cell>
          <cell r="ED1231">
            <v>0</v>
          </cell>
          <cell r="EF1231">
            <v>0</v>
          </cell>
          <cell r="EJ1231">
            <v>0</v>
          </cell>
          <cell r="EL1231">
            <v>0</v>
          </cell>
          <cell r="EN1231">
            <v>0</v>
          </cell>
          <cell r="EP1231">
            <v>0</v>
          </cell>
          <cell r="ER1231">
            <v>0</v>
          </cell>
          <cell r="ET1231">
            <v>0</v>
          </cell>
          <cell r="EX1231">
            <v>0</v>
          </cell>
          <cell r="EZ1231">
            <v>0</v>
          </cell>
          <cell r="FD1231">
            <v>0</v>
          </cell>
          <cell r="FF1231">
            <v>0</v>
          </cell>
        </row>
        <row r="1232">
          <cell r="A1232" t="str">
            <v>HydroNorgeR</v>
          </cell>
          <cell r="B1232" t="str">
            <v>Norge</v>
          </cell>
          <cell r="G1232">
            <v>28858</v>
          </cell>
          <cell r="H1232">
            <v>0</v>
          </cell>
          <cell r="N1232">
            <v>127270</v>
          </cell>
          <cell r="AK1232">
            <v>28858</v>
          </cell>
          <cell r="AL1232">
            <v>0</v>
          </cell>
          <cell r="AN1232">
            <v>0</v>
          </cell>
          <cell r="AO1232">
            <v>1442.9</v>
          </cell>
          <cell r="AP1232">
            <v>1010030</v>
          </cell>
          <cell r="AQ1232">
            <v>1731.48</v>
          </cell>
          <cell r="BG1232" t="b">
            <v>0</v>
          </cell>
          <cell r="BO1232" t="b">
            <v>0</v>
          </cell>
          <cell r="CA1232" t="b">
            <v>0</v>
          </cell>
          <cell r="CB1232" t="b">
            <v>0</v>
          </cell>
          <cell r="CD1232" t="b">
            <v>0</v>
          </cell>
          <cell r="CE1232" t="b">
            <v>0</v>
          </cell>
          <cell r="CG1232" t="b">
            <v>0</v>
          </cell>
          <cell r="CH1232" t="b">
            <v>0</v>
          </cell>
          <cell r="CP1232" t="str">
            <v>ERHYDDAM</v>
          </cell>
          <cell r="CT1232" t="b">
            <v>0</v>
          </cell>
          <cell r="CV1232" t="b">
            <v>0</v>
          </cell>
          <cell r="CX1232" t="b">
            <v>0</v>
          </cell>
          <cell r="CZ1232" t="b">
            <v>0</v>
          </cell>
          <cell r="DB1232" t="b">
            <v>0</v>
          </cell>
          <cell r="DD1232" t="b">
            <v>0</v>
          </cell>
          <cell r="DF1232" t="b">
            <v>0</v>
          </cell>
          <cell r="DH1232" t="b">
            <v>0</v>
          </cell>
          <cell r="DJ1232" t="b">
            <v>0</v>
          </cell>
          <cell r="DL1232" t="b">
            <v>0</v>
          </cell>
          <cell r="DN1232" t="b">
            <v>0</v>
          </cell>
          <cell r="DP1232" t="b">
            <v>0</v>
          </cell>
          <cell r="DV1232">
            <v>0</v>
          </cell>
          <cell r="DX1232">
            <v>0</v>
          </cell>
          <cell r="DZ1232">
            <v>0</v>
          </cell>
          <cell r="EB1232">
            <v>0</v>
          </cell>
          <cell r="ED1232">
            <v>0</v>
          </cell>
          <cell r="EF1232">
            <v>0</v>
          </cell>
          <cell r="EJ1232">
            <v>0</v>
          </cell>
          <cell r="EL1232">
            <v>0</v>
          </cell>
          <cell r="EN1232">
            <v>0</v>
          </cell>
          <cell r="EP1232">
            <v>0</v>
          </cell>
          <cell r="ER1232">
            <v>0</v>
          </cell>
          <cell r="ET1232">
            <v>0</v>
          </cell>
          <cell r="EX1232">
            <v>0</v>
          </cell>
          <cell r="EZ1232">
            <v>0</v>
          </cell>
          <cell r="FD1232">
            <v>0</v>
          </cell>
          <cell r="FF1232">
            <v>0</v>
          </cell>
        </row>
        <row r="1233">
          <cell r="A1233" t="str">
            <v>HydroNorgeR</v>
          </cell>
          <cell r="B1233" t="str">
            <v>Norge</v>
          </cell>
          <cell r="G1233">
            <v>28858</v>
          </cell>
          <cell r="H1233">
            <v>0</v>
          </cell>
          <cell r="N1233">
            <v>128270</v>
          </cell>
          <cell r="AK1233">
            <v>28858</v>
          </cell>
          <cell r="AL1233">
            <v>0</v>
          </cell>
          <cell r="AN1233">
            <v>0</v>
          </cell>
          <cell r="AO1233">
            <v>1442.9</v>
          </cell>
          <cell r="AP1233">
            <v>1010030</v>
          </cell>
          <cell r="AQ1233">
            <v>1731.48</v>
          </cell>
          <cell r="BG1233" t="b">
            <v>0</v>
          </cell>
          <cell r="BO1233" t="b">
            <v>0</v>
          </cell>
          <cell r="CA1233" t="b">
            <v>0</v>
          </cell>
          <cell r="CB1233" t="b">
            <v>0</v>
          </cell>
          <cell r="CD1233" t="b">
            <v>0</v>
          </cell>
          <cell r="CE1233" t="b">
            <v>0</v>
          </cell>
          <cell r="CG1233" t="b">
            <v>0</v>
          </cell>
          <cell r="CH1233" t="b">
            <v>0</v>
          </cell>
          <cell r="CP1233" t="str">
            <v>ERHYDDAM</v>
          </cell>
          <cell r="CT1233" t="b">
            <v>0</v>
          </cell>
          <cell r="CV1233" t="b">
            <v>0</v>
          </cell>
          <cell r="CX1233" t="b">
            <v>0</v>
          </cell>
          <cell r="CZ1233" t="b">
            <v>0</v>
          </cell>
          <cell r="DB1233" t="b">
            <v>0</v>
          </cell>
          <cell r="DD1233" t="b">
            <v>0</v>
          </cell>
          <cell r="DF1233" t="b">
            <v>0</v>
          </cell>
          <cell r="DH1233" t="b">
            <v>0</v>
          </cell>
          <cell r="DJ1233" t="b">
            <v>0</v>
          </cell>
          <cell r="DL1233" t="b">
            <v>0</v>
          </cell>
          <cell r="DN1233" t="b">
            <v>0</v>
          </cell>
          <cell r="DP1233" t="b">
            <v>0</v>
          </cell>
          <cell r="DV1233">
            <v>0</v>
          </cell>
          <cell r="DX1233">
            <v>0</v>
          </cell>
          <cell r="DZ1233">
            <v>0</v>
          </cell>
          <cell r="EB1233">
            <v>0</v>
          </cell>
          <cell r="ED1233">
            <v>0</v>
          </cell>
          <cell r="EF1233">
            <v>0</v>
          </cell>
          <cell r="EJ1233">
            <v>0</v>
          </cell>
          <cell r="EL1233">
            <v>0</v>
          </cell>
          <cell r="EN1233">
            <v>0</v>
          </cell>
          <cell r="EP1233">
            <v>0</v>
          </cell>
          <cell r="ER1233">
            <v>0</v>
          </cell>
          <cell r="ET1233">
            <v>0</v>
          </cell>
          <cell r="EX1233">
            <v>0</v>
          </cell>
          <cell r="EZ1233">
            <v>0</v>
          </cell>
          <cell r="FD1233">
            <v>0</v>
          </cell>
          <cell r="FF1233">
            <v>0</v>
          </cell>
        </row>
        <row r="1234">
          <cell r="A1234" t="str">
            <v>HydroNorgeU</v>
          </cell>
          <cell r="B1234" t="str">
            <v>Norge</v>
          </cell>
          <cell r="G1234">
            <v>791.19367045063643</v>
          </cell>
          <cell r="H1234">
            <v>0</v>
          </cell>
          <cell r="N1234">
            <v>2300</v>
          </cell>
          <cell r="AK1234">
            <v>791.19367045063643</v>
          </cell>
          <cell r="AL1234">
            <v>0</v>
          </cell>
          <cell r="AN1234">
            <v>0</v>
          </cell>
          <cell r="AO1234">
            <v>39.559683522531827</v>
          </cell>
          <cell r="AP1234">
            <v>27691.778465772277</v>
          </cell>
          <cell r="AQ1234">
            <v>47.471620227038187</v>
          </cell>
          <cell r="BG1234" t="b">
            <v>0</v>
          </cell>
          <cell r="BO1234" t="b">
            <v>0</v>
          </cell>
          <cell r="CA1234" t="b">
            <v>0</v>
          </cell>
          <cell r="CB1234" t="b">
            <v>0</v>
          </cell>
          <cell r="CD1234" t="b">
            <v>0</v>
          </cell>
          <cell r="CE1234" t="b">
            <v>0</v>
          </cell>
          <cell r="CG1234" t="b">
            <v>0</v>
          </cell>
          <cell r="CH1234" t="b">
            <v>0</v>
          </cell>
          <cell r="CP1234" t="str">
            <v>ERHYDDAM</v>
          </cell>
          <cell r="CT1234" t="b">
            <v>0</v>
          </cell>
          <cell r="CV1234" t="b">
            <v>0</v>
          </cell>
          <cell r="CX1234" t="b">
            <v>0</v>
          </cell>
          <cell r="CZ1234" t="b">
            <v>0</v>
          </cell>
          <cell r="DB1234" t="b">
            <v>0</v>
          </cell>
          <cell r="DD1234" t="b">
            <v>0</v>
          </cell>
          <cell r="DF1234" t="b">
            <v>0</v>
          </cell>
          <cell r="DH1234" t="b">
            <v>0</v>
          </cell>
          <cell r="DJ1234" t="b">
            <v>0</v>
          </cell>
          <cell r="DL1234" t="b">
            <v>0</v>
          </cell>
          <cell r="DN1234" t="b">
            <v>0</v>
          </cell>
          <cell r="DP1234" t="b">
            <v>0</v>
          </cell>
          <cell r="DV1234">
            <v>0</v>
          </cell>
          <cell r="DX1234">
            <v>0</v>
          </cell>
          <cell r="DZ1234">
            <v>0</v>
          </cell>
          <cell r="EB1234">
            <v>0</v>
          </cell>
          <cell r="ED1234">
            <v>0</v>
          </cell>
          <cell r="EF1234">
            <v>0</v>
          </cell>
          <cell r="EJ1234">
            <v>0</v>
          </cell>
          <cell r="EL1234">
            <v>0</v>
          </cell>
          <cell r="EN1234">
            <v>0</v>
          </cell>
          <cell r="EP1234">
            <v>0</v>
          </cell>
          <cell r="ER1234">
            <v>0</v>
          </cell>
          <cell r="ET1234">
            <v>0</v>
          </cell>
          <cell r="EX1234">
            <v>0</v>
          </cell>
          <cell r="EZ1234">
            <v>0</v>
          </cell>
          <cell r="FD1234">
            <v>0</v>
          </cell>
          <cell r="FF1234">
            <v>0</v>
          </cell>
        </row>
        <row r="1235">
          <cell r="A1235" t="str">
            <v>HydroNorgeU</v>
          </cell>
          <cell r="B1235" t="str">
            <v>Norge</v>
          </cell>
          <cell r="G1235">
            <v>1056.0715514275885</v>
          </cell>
          <cell r="H1235">
            <v>0</v>
          </cell>
          <cell r="N1235">
            <v>3070</v>
          </cell>
          <cell r="AK1235">
            <v>1056.0715514275885</v>
          </cell>
          <cell r="AL1235">
            <v>0</v>
          </cell>
          <cell r="AN1235">
            <v>0</v>
          </cell>
          <cell r="AO1235">
            <v>52.803577571379428</v>
          </cell>
          <cell r="AP1235">
            <v>36962.5042999656</v>
          </cell>
          <cell r="AQ1235">
            <v>63.364293085655305</v>
          </cell>
          <cell r="BG1235" t="b">
            <v>0</v>
          </cell>
          <cell r="BO1235" t="b">
            <v>0</v>
          </cell>
          <cell r="CA1235" t="b">
            <v>0</v>
          </cell>
          <cell r="CB1235" t="b">
            <v>0</v>
          </cell>
          <cell r="CD1235" t="b">
            <v>0</v>
          </cell>
          <cell r="CE1235" t="b">
            <v>0</v>
          </cell>
          <cell r="CG1235" t="b">
            <v>0</v>
          </cell>
          <cell r="CH1235" t="b">
            <v>0</v>
          </cell>
          <cell r="CP1235" t="str">
            <v>ERHYDDAM</v>
          </cell>
          <cell r="CT1235" t="b">
            <v>0</v>
          </cell>
          <cell r="CV1235" t="b">
            <v>0</v>
          </cell>
          <cell r="CX1235" t="b">
            <v>0</v>
          </cell>
          <cell r="CZ1235" t="b">
            <v>0</v>
          </cell>
          <cell r="DB1235" t="b">
            <v>0</v>
          </cell>
          <cell r="DD1235" t="b">
            <v>0</v>
          </cell>
          <cell r="DF1235" t="b">
            <v>0</v>
          </cell>
          <cell r="DH1235" t="b">
            <v>0</v>
          </cell>
          <cell r="DJ1235" t="b">
            <v>0</v>
          </cell>
          <cell r="DL1235" t="b">
            <v>0</v>
          </cell>
          <cell r="DN1235" t="b">
            <v>0</v>
          </cell>
          <cell r="DP1235" t="b">
            <v>0</v>
          </cell>
          <cell r="DV1235">
            <v>0</v>
          </cell>
          <cell r="DX1235">
            <v>0</v>
          </cell>
          <cell r="DZ1235">
            <v>0</v>
          </cell>
          <cell r="EB1235">
            <v>0</v>
          </cell>
          <cell r="ED1235">
            <v>0</v>
          </cell>
          <cell r="EF1235">
            <v>0</v>
          </cell>
          <cell r="EJ1235">
            <v>0</v>
          </cell>
          <cell r="EL1235">
            <v>0</v>
          </cell>
          <cell r="EN1235">
            <v>0</v>
          </cell>
          <cell r="EP1235">
            <v>0</v>
          </cell>
          <cell r="ER1235">
            <v>0</v>
          </cell>
          <cell r="ET1235">
            <v>0</v>
          </cell>
          <cell r="EX1235">
            <v>0</v>
          </cell>
          <cell r="EZ1235">
            <v>0</v>
          </cell>
          <cell r="FD1235">
            <v>0</v>
          </cell>
          <cell r="FF1235">
            <v>0</v>
          </cell>
        </row>
        <row r="1236">
          <cell r="A1236" t="str">
            <v>HydroNorgeU</v>
          </cell>
          <cell r="B1236" t="str">
            <v>Norge</v>
          </cell>
          <cell r="G1236">
            <v>1320.9494324045409</v>
          </cell>
          <cell r="H1236">
            <v>0</v>
          </cell>
          <cell r="N1236">
            <v>3840</v>
          </cell>
          <cell r="AK1236">
            <v>1320.9494324045409</v>
          </cell>
          <cell r="AL1236">
            <v>0</v>
          </cell>
          <cell r="AN1236">
            <v>0</v>
          </cell>
          <cell r="AO1236">
            <v>66.047471620227043</v>
          </cell>
          <cell r="AP1236">
            <v>46233.230134158934</v>
          </cell>
          <cell r="AQ1236">
            <v>79.256965944272451</v>
          </cell>
          <cell r="BG1236" t="b">
            <v>0</v>
          </cell>
          <cell r="BO1236" t="b">
            <v>0</v>
          </cell>
          <cell r="CA1236" t="b">
            <v>0</v>
          </cell>
          <cell r="CB1236" t="b">
            <v>0</v>
          </cell>
          <cell r="CD1236" t="b">
            <v>0</v>
          </cell>
          <cell r="CE1236" t="b">
            <v>0</v>
          </cell>
          <cell r="CG1236" t="b">
            <v>0</v>
          </cell>
          <cell r="CH1236" t="b">
            <v>0</v>
          </cell>
          <cell r="CP1236" t="str">
            <v>ERHYDDAM</v>
          </cell>
          <cell r="CT1236" t="b">
            <v>0</v>
          </cell>
          <cell r="CV1236" t="b">
            <v>0</v>
          </cell>
          <cell r="CX1236" t="b">
            <v>0</v>
          </cell>
          <cell r="CZ1236" t="b">
            <v>0</v>
          </cell>
          <cell r="DB1236" t="b">
            <v>0</v>
          </cell>
          <cell r="DD1236" t="b">
            <v>0</v>
          </cell>
          <cell r="DF1236" t="b">
            <v>0</v>
          </cell>
          <cell r="DH1236" t="b">
            <v>0</v>
          </cell>
          <cell r="DJ1236" t="b">
            <v>0</v>
          </cell>
          <cell r="DL1236" t="b">
            <v>0</v>
          </cell>
          <cell r="DN1236" t="b">
            <v>0</v>
          </cell>
          <cell r="DP1236" t="b">
            <v>0</v>
          </cell>
          <cell r="DV1236">
            <v>0</v>
          </cell>
          <cell r="DX1236">
            <v>0</v>
          </cell>
          <cell r="DZ1236">
            <v>0</v>
          </cell>
          <cell r="EB1236">
            <v>0</v>
          </cell>
          <cell r="ED1236">
            <v>0</v>
          </cell>
          <cell r="EF1236">
            <v>0</v>
          </cell>
          <cell r="EJ1236">
            <v>0</v>
          </cell>
          <cell r="EL1236">
            <v>0</v>
          </cell>
          <cell r="EN1236">
            <v>0</v>
          </cell>
          <cell r="EP1236">
            <v>0</v>
          </cell>
          <cell r="ER1236">
            <v>0</v>
          </cell>
          <cell r="ET1236">
            <v>0</v>
          </cell>
          <cell r="EX1236">
            <v>0</v>
          </cell>
          <cell r="EZ1236">
            <v>0</v>
          </cell>
          <cell r="FD1236">
            <v>0</v>
          </cell>
          <cell r="FF1236">
            <v>0</v>
          </cell>
        </row>
        <row r="1237">
          <cell r="A1237" t="str">
            <v>HydroNorgeU</v>
          </cell>
          <cell r="B1237" t="str">
            <v>Norge</v>
          </cell>
          <cell r="G1237">
            <v>1585.827313381493</v>
          </cell>
          <cell r="H1237">
            <v>0</v>
          </cell>
          <cell r="N1237">
            <v>4610</v>
          </cell>
          <cell r="AK1237">
            <v>1585.827313381493</v>
          </cell>
          <cell r="AL1237">
            <v>0</v>
          </cell>
          <cell r="AN1237">
            <v>0</v>
          </cell>
          <cell r="AO1237">
            <v>79.291365669074651</v>
          </cell>
          <cell r="AP1237">
            <v>55503.955968352253</v>
          </cell>
          <cell r="AQ1237">
            <v>95.149638802889584</v>
          </cell>
          <cell r="BG1237" t="b">
            <v>0</v>
          </cell>
          <cell r="BO1237" t="b">
            <v>0</v>
          </cell>
          <cell r="CA1237" t="b">
            <v>0</v>
          </cell>
          <cell r="CB1237" t="b">
            <v>0</v>
          </cell>
          <cell r="CD1237" t="b">
            <v>0</v>
          </cell>
          <cell r="CE1237" t="b">
            <v>0</v>
          </cell>
          <cell r="CG1237" t="b">
            <v>0</v>
          </cell>
          <cell r="CH1237" t="b">
            <v>0</v>
          </cell>
          <cell r="CP1237" t="str">
            <v>ERHYDDAM</v>
          </cell>
          <cell r="CT1237" t="b">
            <v>0</v>
          </cell>
          <cell r="CV1237" t="b">
            <v>0</v>
          </cell>
          <cell r="CX1237" t="b">
            <v>0</v>
          </cell>
          <cell r="CZ1237" t="b">
            <v>0</v>
          </cell>
          <cell r="DB1237" t="b">
            <v>0</v>
          </cell>
          <cell r="DD1237" t="b">
            <v>0</v>
          </cell>
          <cell r="DF1237" t="b">
            <v>0</v>
          </cell>
          <cell r="DH1237" t="b">
            <v>0</v>
          </cell>
          <cell r="DJ1237" t="b">
            <v>0</v>
          </cell>
          <cell r="DL1237" t="b">
            <v>0</v>
          </cell>
          <cell r="DN1237" t="b">
            <v>0</v>
          </cell>
          <cell r="DP1237" t="b">
            <v>0</v>
          </cell>
          <cell r="DV1237">
            <v>0</v>
          </cell>
          <cell r="DX1237">
            <v>0</v>
          </cell>
          <cell r="DZ1237">
            <v>0</v>
          </cell>
          <cell r="EB1237">
            <v>0</v>
          </cell>
          <cell r="ED1237">
            <v>0</v>
          </cell>
          <cell r="EF1237">
            <v>0</v>
          </cell>
          <cell r="EJ1237">
            <v>0</v>
          </cell>
          <cell r="EL1237">
            <v>0</v>
          </cell>
          <cell r="EN1237">
            <v>0</v>
          </cell>
          <cell r="EP1237">
            <v>0</v>
          </cell>
          <cell r="ER1237">
            <v>0</v>
          </cell>
          <cell r="ET1237">
            <v>0</v>
          </cell>
          <cell r="EX1237">
            <v>0</v>
          </cell>
          <cell r="EZ1237">
            <v>0</v>
          </cell>
          <cell r="FD1237">
            <v>0</v>
          </cell>
          <cell r="FF1237">
            <v>0</v>
          </cell>
        </row>
        <row r="1238">
          <cell r="A1238" t="str">
            <v>HydroNorgeU</v>
          </cell>
          <cell r="B1238" t="str">
            <v>Norge</v>
          </cell>
          <cell r="G1238">
            <v>1850.7051943584452</v>
          </cell>
          <cell r="H1238">
            <v>0</v>
          </cell>
          <cell r="N1238">
            <v>5380</v>
          </cell>
          <cell r="AK1238">
            <v>1850.7051943584452</v>
          </cell>
          <cell r="AL1238">
            <v>0</v>
          </cell>
          <cell r="AN1238">
            <v>0</v>
          </cell>
          <cell r="AO1238">
            <v>92.535259717922258</v>
          </cell>
          <cell r="AP1238">
            <v>64774.68180254558</v>
          </cell>
          <cell r="AQ1238">
            <v>111.0423116615067</v>
          </cell>
          <cell r="BG1238" t="b">
            <v>0</v>
          </cell>
          <cell r="BO1238" t="b">
            <v>0</v>
          </cell>
          <cell r="CA1238" t="b">
            <v>0</v>
          </cell>
          <cell r="CB1238" t="b">
            <v>0</v>
          </cell>
          <cell r="CD1238" t="b">
            <v>0</v>
          </cell>
          <cell r="CE1238" t="b">
            <v>0</v>
          </cell>
          <cell r="CG1238" t="b">
            <v>0</v>
          </cell>
          <cell r="CH1238" t="b">
            <v>0</v>
          </cell>
          <cell r="CP1238" t="str">
            <v>ERHYDDAM</v>
          </cell>
          <cell r="CT1238" t="b">
            <v>0</v>
          </cell>
          <cell r="CV1238" t="b">
            <v>0</v>
          </cell>
          <cell r="CX1238" t="b">
            <v>0</v>
          </cell>
          <cell r="CZ1238" t="b">
            <v>0</v>
          </cell>
          <cell r="DB1238" t="b">
            <v>0</v>
          </cell>
          <cell r="DD1238" t="b">
            <v>0</v>
          </cell>
          <cell r="DF1238" t="b">
            <v>0</v>
          </cell>
          <cell r="DH1238" t="b">
            <v>0</v>
          </cell>
          <cell r="DJ1238" t="b">
            <v>0</v>
          </cell>
          <cell r="DL1238" t="b">
            <v>0</v>
          </cell>
          <cell r="DN1238" t="b">
            <v>0</v>
          </cell>
          <cell r="DP1238" t="b">
            <v>0</v>
          </cell>
          <cell r="DV1238">
            <v>0</v>
          </cell>
          <cell r="DX1238">
            <v>0</v>
          </cell>
          <cell r="DZ1238">
            <v>0</v>
          </cell>
          <cell r="EB1238">
            <v>0</v>
          </cell>
          <cell r="ED1238">
            <v>0</v>
          </cell>
          <cell r="EF1238">
            <v>0</v>
          </cell>
          <cell r="EJ1238">
            <v>0</v>
          </cell>
          <cell r="EL1238">
            <v>0</v>
          </cell>
          <cell r="EN1238">
            <v>0</v>
          </cell>
          <cell r="EP1238">
            <v>0</v>
          </cell>
          <cell r="ER1238">
            <v>0</v>
          </cell>
          <cell r="ET1238">
            <v>0</v>
          </cell>
          <cell r="EX1238">
            <v>0</v>
          </cell>
          <cell r="EZ1238">
            <v>0</v>
          </cell>
          <cell r="FD1238">
            <v>0</v>
          </cell>
          <cell r="FF1238">
            <v>0</v>
          </cell>
        </row>
        <row r="1239">
          <cell r="A1239" t="str">
            <v>HydroNorgeU</v>
          </cell>
          <cell r="B1239" t="str">
            <v>Norge</v>
          </cell>
          <cell r="G1239">
            <v>2115.5830753353971</v>
          </cell>
          <cell r="H1239">
            <v>0</v>
          </cell>
          <cell r="N1239">
            <v>6150</v>
          </cell>
          <cell r="AK1239">
            <v>2115.5830753353971</v>
          </cell>
          <cell r="AL1239">
            <v>0</v>
          </cell>
          <cell r="AN1239">
            <v>0</v>
          </cell>
          <cell r="AO1239">
            <v>105.77915376676987</v>
          </cell>
          <cell r="AP1239">
            <v>74045.407636738892</v>
          </cell>
          <cell r="AQ1239">
            <v>126.93498452012382</v>
          </cell>
          <cell r="BG1239" t="b">
            <v>0</v>
          </cell>
          <cell r="BO1239" t="b">
            <v>0</v>
          </cell>
          <cell r="CA1239" t="b">
            <v>0</v>
          </cell>
          <cell r="CB1239" t="b">
            <v>0</v>
          </cell>
          <cell r="CD1239" t="b">
            <v>0</v>
          </cell>
          <cell r="CE1239" t="b">
            <v>0</v>
          </cell>
          <cell r="CG1239" t="b">
            <v>0</v>
          </cell>
          <cell r="CH1239" t="b">
            <v>0</v>
          </cell>
          <cell r="CP1239" t="str">
            <v>ERHYDDAM</v>
          </cell>
          <cell r="CT1239" t="b">
            <v>0</v>
          </cell>
          <cell r="CV1239" t="b">
            <v>0</v>
          </cell>
          <cell r="CX1239" t="b">
            <v>0</v>
          </cell>
          <cell r="CZ1239" t="b">
            <v>0</v>
          </cell>
          <cell r="DB1239" t="b">
            <v>0</v>
          </cell>
          <cell r="DD1239" t="b">
            <v>0</v>
          </cell>
          <cell r="DF1239" t="b">
            <v>0</v>
          </cell>
          <cell r="DH1239" t="b">
            <v>0</v>
          </cell>
          <cell r="DJ1239" t="b">
            <v>0</v>
          </cell>
          <cell r="DL1239" t="b">
            <v>0</v>
          </cell>
          <cell r="DN1239" t="b">
            <v>0</v>
          </cell>
          <cell r="DP1239" t="b">
            <v>0</v>
          </cell>
          <cell r="DV1239">
            <v>0</v>
          </cell>
          <cell r="DX1239">
            <v>0</v>
          </cell>
          <cell r="DZ1239">
            <v>0</v>
          </cell>
          <cell r="EB1239">
            <v>0</v>
          </cell>
          <cell r="ED1239">
            <v>0</v>
          </cell>
          <cell r="EF1239">
            <v>0</v>
          </cell>
          <cell r="EJ1239">
            <v>0</v>
          </cell>
          <cell r="EL1239">
            <v>0</v>
          </cell>
          <cell r="EN1239">
            <v>0</v>
          </cell>
          <cell r="EP1239">
            <v>0</v>
          </cell>
          <cell r="ER1239">
            <v>0</v>
          </cell>
          <cell r="ET1239">
            <v>0</v>
          </cell>
          <cell r="EX1239">
            <v>0</v>
          </cell>
          <cell r="EZ1239">
            <v>0</v>
          </cell>
          <cell r="FD1239">
            <v>0</v>
          </cell>
          <cell r="FF1239">
            <v>0</v>
          </cell>
        </row>
        <row r="1240">
          <cell r="A1240" t="str">
            <v>HydroNorgeU</v>
          </cell>
          <cell r="B1240" t="str">
            <v>Norge</v>
          </cell>
          <cell r="G1240">
            <v>2380.4609563123495</v>
          </cell>
          <cell r="H1240">
            <v>0</v>
          </cell>
          <cell r="N1240">
            <v>6920</v>
          </cell>
          <cell r="AK1240">
            <v>2380.4609563123495</v>
          </cell>
          <cell r="AL1240">
            <v>0</v>
          </cell>
          <cell r="AN1240">
            <v>0</v>
          </cell>
          <cell r="AO1240">
            <v>119.02304781561747</v>
          </cell>
          <cell r="AP1240">
            <v>83316.133470932225</v>
          </cell>
          <cell r="AQ1240">
            <v>142.82765737874095</v>
          </cell>
          <cell r="BG1240" t="b">
            <v>0</v>
          </cell>
          <cell r="BO1240" t="b">
            <v>0</v>
          </cell>
          <cell r="CA1240" t="b">
            <v>0</v>
          </cell>
          <cell r="CB1240" t="b">
            <v>0</v>
          </cell>
          <cell r="CD1240" t="b">
            <v>0</v>
          </cell>
          <cell r="CE1240" t="b">
            <v>0</v>
          </cell>
          <cell r="CG1240" t="b">
            <v>0</v>
          </cell>
          <cell r="CH1240" t="b">
            <v>0</v>
          </cell>
          <cell r="CP1240" t="str">
            <v>ERHYDDAM</v>
          </cell>
          <cell r="CT1240" t="b">
            <v>0</v>
          </cell>
          <cell r="CV1240" t="b">
            <v>0</v>
          </cell>
          <cell r="CX1240" t="b">
            <v>0</v>
          </cell>
          <cell r="CZ1240" t="b">
            <v>0</v>
          </cell>
          <cell r="DB1240" t="b">
            <v>0</v>
          </cell>
          <cell r="DD1240" t="b">
            <v>0</v>
          </cell>
          <cell r="DF1240" t="b">
            <v>0</v>
          </cell>
          <cell r="DH1240" t="b">
            <v>0</v>
          </cell>
          <cell r="DJ1240" t="b">
            <v>0</v>
          </cell>
          <cell r="DL1240" t="b">
            <v>0</v>
          </cell>
          <cell r="DN1240" t="b">
            <v>0</v>
          </cell>
          <cell r="DP1240" t="b">
            <v>0</v>
          </cell>
          <cell r="DV1240">
            <v>0</v>
          </cell>
          <cell r="DX1240">
            <v>0</v>
          </cell>
          <cell r="DZ1240">
            <v>0</v>
          </cell>
          <cell r="EB1240">
            <v>0</v>
          </cell>
          <cell r="ED1240">
            <v>0</v>
          </cell>
          <cell r="EF1240">
            <v>0</v>
          </cell>
          <cell r="EJ1240">
            <v>0</v>
          </cell>
          <cell r="EL1240">
            <v>0</v>
          </cell>
          <cell r="EN1240">
            <v>0</v>
          </cell>
          <cell r="EP1240">
            <v>0</v>
          </cell>
          <cell r="ER1240">
            <v>0</v>
          </cell>
          <cell r="ET1240">
            <v>0</v>
          </cell>
          <cell r="EX1240">
            <v>0</v>
          </cell>
          <cell r="EZ1240">
            <v>0</v>
          </cell>
          <cell r="FD1240">
            <v>0</v>
          </cell>
          <cell r="FF1240">
            <v>0</v>
          </cell>
        </row>
        <row r="1241">
          <cell r="A1241" t="str">
            <v>HydroNorgeU</v>
          </cell>
          <cell r="B1241" t="str">
            <v>Norge</v>
          </cell>
          <cell r="G1241">
            <v>2645.3388372893019</v>
          </cell>
          <cell r="H1241">
            <v>0</v>
          </cell>
          <cell r="N1241">
            <v>7690</v>
          </cell>
          <cell r="AK1241">
            <v>2645.3388372893019</v>
          </cell>
          <cell r="AL1241">
            <v>0</v>
          </cell>
          <cell r="AN1241">
            <v>0</v>
          </cell>
          <cell r="AO1241">
            <v>132.26694186446511</v>
          </cell>
          <cell r="AP1241">
            <v>92586.859305125559</v>
          </cell>
          <cell r="AQ1241">
            <v>158.7203302373581</v>
          </cell>
          <cell r="BG1241" t="b">
            <v>0</v>
          </cell>
          <cell r="BO1241" t="b">
            <v>0</v>
          </cell>
          <cell r="CA1241" t="b">
            <v>0</v>
          </cell>
          <cell r="CB1241" t="b">
            <v>0</v>
          </cell>
          <cell r="CD1241" t="b">
            <v>0</v>
          </cell>
          <cell r="CE1241" t="b">
            <v>0</v>
          </cell>
          <cell r="CG1241" t="b">
            <v>0</v>
          </cell>
          <cell r="CH1241" t="b">
            <v>0</v>
          </cell>
          <cell r="CP1241" t="str">
            <v>ERHYDDAM</v>
          </cell>
          <cell r="CT1241" t="b">
            <v>0</v>
          </cell>
          <cell r="CV1241" t="b">
            <v>0</v>
          </cell>
          <cell r="CX1241" t="b">
            <v>0</v>
          </cell>
          <cell r="CZ1241" t="b">
            <v>0</v>
          </cell>
          <cell r="DB1241" t="b">
            <v>0</v>
          </cell>
          <cell r="DD1241" t="b">
            <v>0</v>
          </cell>
          <cell r="DF1241" t="b">
            <v>0</v>
          </cell>
          <cell r="DH1241" t="b">
            <v>0</v>
          </cell>
          <cell r="DJ1241" t="b">
            <v>0</v>
          </cell>
          <cell r="DL1241" t="b">
            <v>0</v>
          </cell>
          <cell r="DN1241" t="b">
            <v>0</v>
          </cell>
          <cell r="DP1241" t="b">
            <v>0</v>
          </cell>
          <cell r="DV1241">
            <v>0</v>
          </cell>
          <cell r="DX1241">
            <v>0</v>
          </cell>
          <cell r="DZ1241">
            <v>0</v>
          </cell>
          <cell r="EB1241">
            <v>0</v>
          </cell>
          <cell r="ED1241">
            <v>0</v>
          </cell>
          <cell r="EF1241">
            <v>0</v>
          </cell>
          <cell r="EJ1241">
            <v>0</v>
          </cell>
          <cell r="EL1241">
            <v>0</v>
          </cell>
          <cell r="EN1241">
            <v>0</v>
          </cell>
          <cell r="EP1241">
            <v>0</v>
          </cell>
          <cell r="ER1241">
            <v>0</v>
          </cell>
          <cell r="ET1241">
            <v>0</v>
          </cell>
          <cell r="EX1241">
            <v>0</v>
          </cell>
          <cell r="EZ1241">
            <v>0</v>
          </cell>
          <cell r="FD1241">
            <v>0</v>
          </cell>
          <cell r="FF1241">
            <v>0</v>
          </cell>
        </row>
        <row r="1242">
          <cell r="A1242" t="str">
            <v>HydroNorgeU</v>
          </cell>
          <cell r="B1242" t="str">
            <v>Norge</v>
          </cell>
          <cell r="G1242">
            <v>2910.2167182662538</v>
          </cell>
          <cell r="H1242">
            <v>0</v>
          </cell>
          <cell r="N1242">
            <v>8460</v>
          </cell>
          <cell r="AK1242">
            <v>2910.2167182662538</v>
          </cell>
          <cell r="AL1242">
            <v>0</v>
          </cell>
          <cell r="AN1242">
            <v>0</v>
          </cell>
          <cell r="AO1242">
            <v>145.51083591331269</v>
          </cell>
          <cell r="AP1242">
            <v>101857.58513931888</v>
          </cell>
          <cell r="AQ1242">
            <v>174.61300309597522</v>
          </cell>
          <cell r="BG1242" t="b">
            <v>0</v>
          </cell>
          <cell r="BO1242" t="b">
            <v>0</v>
          </cell>
          <cell r="CA1242" t="b">
            <v>0</v>
          </cell>
          <cell r="CB1242" t="b">
            <v>0</v>
          </cell>
          <cell r="CD1242" t="b">
            <v>0</v>
          </cell>
          <cell r="CE1242" t="b">
            <v>0</v>
          </cell>
          <cell r="CG1242" t="b">
            <v>0</v>
          </cell>
          <cell r="CH1242" t="b">
            <v>0</v>
          </cell>
          <cell r="CP1242" t="str">
            <v>ERHYDDAM</v>
          </cell>
          <cell r="CT1242" t="b">
            <v>0</v>
          </cell>
          <cell r="CV1242" t="b">
            <v>0</v>
          </cell>
          <cell r="CX1242" t="b">
            <v>0</v>
          </cell>
          <cell r="CZ1242" t="b">
            <v>0</v>
          </cell>
          <cell r="DB1242" t="b">
            <v>0</v>
          </cell>
          <cell r="DD1242" t="b">
            <v>0</v>
          </cell>
          <cell r="DF1242" t="b">
            <v>0</v>
          </cell>
          <cell r="DH1242" t="b">
            <v>0</v>
          </cell>
          <cell r="DJ1242" t="b">
            <v>0</v>
          </cell>
          <cell r="DL1242" t="b">
            <v>0</v>
          </cell>
          <cell r="DN1242" t="b">
            <v>0</v>
          </cell>
          <cell r="DP1242" t="b">
            <v>0</v>
          </cell>
          <cell r="DV1242">
            <v>0</v>
          </cell>
          <cell r="DX1242">
            <v>0</v>
          </cell>
          <cell r="DZ1242">
            <v>0</v>
          </cell>
          <cell r="EB1242">
            <v>0</v>
          </cell>
          <cell r="ED1242">
            <v>0</v>
          </cell>
          <cell r="EF1242">
            <v>0</v>
          </cell>
          <cell r="EJ1242">
            <v>0</v>
          </cell>
          <cell r="EL1242">
            <v>0</v>
          </cell>
          <cell r="EN1242">
            <v>0</v>
          </cell>
          <cell r="EP1242">
            <v>0</v>
          </cell>
          <cell r="ER1242">
            <v>0</v>
          </cell>
          <cell r="ET1242">
            <v>0</v>
          </cell>
          <cell r="EX1242">
            <v>0</v>
          </cell>
          <cell r="EZ1242">
            <v>0</v>
          </cell>
          <cell r="FD1242">
            <v>0</v>
          </cell>
          <cell r="FF1242">
            <v>0</v>
          </cell>
        </row>
        <row r="1243">
          <cell r="A1243" t="str">
            <v>HydroNorgeU</v>
          </cell>
          <cell r="B1243" t="str">
            <v>Norge</v>
          </cell>
          <cell r="G1243">
            <v>3175.0945992432062</v>
          </cell>
          <cell r="H1243">
            <v>0</v>
          </cell>
          <cell r="N1243">
            <v>9230</v>
          </cell>
          <cell r="AK1243">
            <v>3175.0945992432062</v>
          </cell>
          <cell r="AL1243">
            <v>0</v>
          </cell>
          <cell r="AN1243">
            <v>0</v>
          </cell>
          <cell r="AO1243">
            <v>158.75472996216033</v>
          </cell>
          <cell r="AP1243">
            <v>111128.31097351221</v>
          </cell>
          <cell r="AQ1243">
            <v>190.50567595459236</v>
          </cell>
          <cell r="BG1243" t="b">
            <v>0</v>
          </cell>
          <cell r="BO1243" t="b">
            <v>0</v>
          </cell>
          <cell r="CA1243" t="b">
            <v>0</v>
          </cell>
          <cell r="CB1243" t="b">
            <v>0</v>
          </cell>
          <cell r="CD1243" t="b">
            <v>0</v>
          </cell>
          <cell r="CE1243" t="b">
            <v>0</v>
          </cell>
          <cell r="CG1243" t="b">
            <v>0</v>
          </cell>
          <cell r="CH1243" t="b">
            <v>0</v>
          </cell>
          <cell r="CP1243" t="str">
            <v>ERHYDDAM</v>
          </cell>
          <cell r="CT1243" t="b">
            <v>0</v>
          </cell>
          <cell r="CV1243" t="b">
            <v>0</v>
          </cell>
          <cell r="CX1243" t="b">
            <v>0</v>
          </cell>
          <cell r="CZ1243" t="b">
            <v>0</v>
          </cell>
          <cell r="DB1243" t="b">
            <v>0</v>
          </cell>
          <cell r="DD1243" t="b">
            <v>0</v>
          </cell>
          <cell r="DF1243" t="b">
            <v>0</v>
          </cell>
          <cell r="DH1243" t="b">
            <v>0</v>
          </cell>
          <cell r="DJ1243" t="b">
            <v>0</v>
          </cell>
          <cell r="DL1243" t="b">
            <v>0</v>
          </cell>
          <cell r="DN1243" t="b">
            <v>0</v>
          </cell>
          <cell r="DP1243" t="b">
            <v>0</v>
          </cell>
          <cell r="DV1243">
            <v>0</v>
          </cell>
          <cell r="DX1243">
            <v>0</v>
          </cell>
          <cell r="DZ1243">
            <v>0</v>
          </cell>
          <cell r="EB1243">
            <v>0</v>
          </cell>
          <cell r="ED1243">
            <v>0</v>
          </cell>
          <cell r="EF1243">
            <v>0</v>
          </cell>
          <cell r="EJ1243">
            <v>0</v>
          </cell>
          <cell r="EL1243">
            <v>0</v>
          </cell>
          <cell r="EN1243">
            <v>0</v>
          </cell>
          <cell r="EP1243">
            <v>0</v>
          </cell>
          <cell r="ER1243">
            <v>0</v>
          </cell>
          <cell r="ET1243">
            <v>0</v>
          </cell>
          <cell r="EX1243">
            <v>0</v>
          </cell>
          <cell r="EZ1243">
            <v>0</v>
          </cell>
          <cell r="FD1243">
            <v>0</v>
          </cell>
          <cell r="FF1243">
            <v>0</v>
          </cell>
        </row>
        <row r="1244">
          <cell r="A1244" t="str">
            <v>HydroNorgeU</v>
          </cell>
          <cell r="B1244" t="str">
            <v>Norge</v>
          </cell>
          <cell r="G1244">
            <v>3439.9724802201581</v>
          </cell>
          <cell r="H1244">
            <v>0</v>
          </cell>
          <cell r="N1244">
            <v>10000</v>
          </cell>
          <cell r="AK1244">
            <v>3439.9724802201581</v>
          </cell>
          <cell r="AL1244">
            <v>0</v>
          </cell>
          <cell r="AN1244">
            <v>0</v>
          </cell>
          <cell r="AO1244">
            <v>171.99862401100791</v>
          </cell>
          <cell r="AP1244">
            <v>120399.03680770553</v>
          </cell>
          <cell r="AQ1244">
            <v>206.39834881320948</v>
          </cell>
          <cell r="BG1244" t="b">
            <v>0</v>
          </cell>
          <cell r="BO1244" t="b">
            <v>0</v>
          </cell>
          <cell r="CA1244" t="b">
            <v>0</v>
          </cell>
          <cell r="CB1244" t="b">
            <v>0</v>
          </cell>
          <cell r="CD1244" t="b">
            <v>0</v>
          </cell>
          <cell r="CE1244" t="b">
            <v>0</v>
          </cell>
          <cell r="CG1244" t="b">
            <v>0</v>
          </cell>
          <cell r="CH1244" t="b">
            <v>0</v>
          </cell>
          <cell r="CP1244" t="str">
            <v>ERHYDDAM</v>
          </cell>
          <cell r="CT1244" t="b">
            <v>0</v>
          </cell>
          <cell r="CV1244" t="b">
            <v>0</v>
          </cell>
          <cell r="CX1244" t="b">
            <v>0</v>
          </cell>
          <cell r="CZ1244" t="b">
            <v>0</v>
          </cell>
          <cell r="DB1244" t="b">
            <v>0</v>
          </cell>
          <cell r="DD1244" t="b">
            <v>0</v>
          </cell>
          <cell r="DF1244" t="b">
            <v>0</v>
          </cell>
          <cell r="DH1244" t="b">
            <v>0</v>
          </cell>
          <cell r="DJ1244" t="b">
            <v>0</v>
          </cell>
          <cell r="DL1244" t="b">
            <v>0</v>
          </cell>
          <cell r="DN1244" t="b">
            <v>0</v>
          </cell>
          <cell r="DP1244" t="b">
            <v>0</v>
          </cell>
          <cell r="DV1244">
            <v>0</v>
          </cell>
          <cell r="DX1244">
            <v>0</v>
          </cell>
          <cell r="DZ1244">
            <v>0</v>
          </cell>
          <cell r="EB1244">
            <v>0</v>
          </cell>
          <cell r="ED1244">
            <v>0</v>
          </cell>
          <cell r="EF1244">
            <v>0</v>
          </cell>
          <cell r="EJ1244">
            <v>0</v>
          </cell>
          <cell r="EL1244">
            <v>0</v>
          </cell>
          <cell r="EN1244">
            <v>0</v>
          </cell>
          <cell r="EP1244">
            <v>0</v>
          </cell>
          <cell r="ER1244">
            <v>0</v>
          </cell>
          <cell r="ET1244">
            <v>0</v>
          </cell>
          <cell r="EX1244">
            <v>0</v>
          </cell>
          <cell r="EZ1244">
            <v>0</v>
          </cell>
          <cell r="FD1244">
            <v>0</v>
          </cell>
          <cell r="FF1244">
            <v>0</v>
          </cell>
        </row>
        <row r="1245">
          <cell r="A1245" t="str">
            <v>HydroNorgeU</v>
          </cell>
          <cell r="B1245" t="str">
            <v>Norge</v>
          </cell>
          <cell r="G1245">
            <v>3485.8387799564271</v>
          </cell>
          <cell r="H1245">
            <v>0</v>
          </cell>
          <cell r="N1245">
            <v>10133.333333333334</v>
          </cell>
          <cell r="AK1245">
            <v>3485.8387799564271</v>
          </cell>
          <cell r="AL1245">
            <v>0</v>
          </cell>
          <cell r="AN1245">
            <v>0</v>
          </cell>
          <cell r="AO1245">
            <v>174.29193899782138</v>
          </cell>
          <cell r="AP1245">
            <v>122004.35729847495</v>
          </cell>
          <cell r="AQ1245">
            <v>209.15032679738562</v>
          </cell>
          <cell r="BG1245" t="b">
            <v>0</v>
          </cell>
          <cell r="BO1245" t="b">
            <v>0</v>
          </cell>
          <cell r="CA1245" t="b">
            <v>0</v>
          </cell>
          <cell r="CB1245" t="b">
            <v>0</v>
          </cell>
          <cell r="CD1245" t="b">
            <v>0</v>
          </cell>
          <cell r="CE1245" t="b">
            <v>0</v>
          </cell>
          <cell r="CG1245" t="b">
            <v>0</v>
          </cell>
          <cell r="CH1245" t="b">
            <v>0</v>
          </cell>
          <cell r="CP1245" t="str">
            <v>ERHYDDAM</v>
          </cell>
          <cell r="CT1245" t="b">
            <v>0</v>
          </cell>
          <cell r="CV1245" t="b">
            <v>0</v>
          </cell>
          <cell r="CX1245" t="b">
            <v>0</v>
          </cell>
          <cell r="CZ1245" t="b">
            <v>0</v>
          </cell>
          <cell r="DB1245" t="b">
            <v>0</v>
          </cell>
          <cell r="DD1245" t="b">
            <v>0</v>
          </cell>
          <cell r="DF1245" t="b">
            <v>0</v>
          </cell>
          <cell r="DH1245" t="b">
            <v>0</v>
          </cell>
          <cell r="DJ1245" t="b">
            <v>0</v>
          </cell>
          <cell r="DL1245" t="b">
            <v>0</v>
          </cell>
          <cell r="DN1245" t="b">
            <v>0</v>
          </cell>
          <cell r="DP1245" t="b">
            <v>0</v>
          </cell>
          <cell r="DV1245">
            <v>0</v>
          </cell>
          <cell r="DX1245">
            <v>0</v>
          </cell>
          <cell r="DZ1245">
            <v>0</v>
          </cell>
          <cell r="EB1245">
            <v>0</v>
          </cell>
          <cell r="ED1245">
            <v>0</v>
          </cell>
          <cell r="EF1245">
            <v>0</v>
          </cell>
          <cell r="EJ1245">
            <v>0</v>
          </cell>
          <cell r="EL1245">
            <v>0</v>
          </cell>
          <cell r="EN1245">
            <v>0</v>
          </cell>
          <cell r="EP1245">
            <v>0</v>
          </cell>
          <cell r="ER1245">
            <v>0</v>
          </cell>
          <cell r="ET1245">
            <v>0</v>
          </cell>
          <cell r="EX1245">
            <v>0</v>
          </cell>
          <cell r="EZ1245">
            <v>0</v>
          </cell>
          <cell r="FD1245">
            <v>0</v>
          </cell>
          <cell r="FF1245">
            <v>0</v>
          </cell>
        </row>
        <row r="1246">
          <cell r="A1246" t="str">
            <v>HydroNorgeU</v>
          </cell>
          <cell r="B1246" t="str">
            <v>Norge</v>
          </cell>
          <cell r="G1246">
            <v>3531.705079692696</v>
          </cell>
          <cell r="H1246">
            <v>0</v>
          </cell>
          <cell r="N1246">
            <v>10266.666666666668</v>
          </cell>
          <cell r="AK1246">
            <v>3531.705079692696</v>
          </cell>
          <cell r="AL1246">
            <v>0</v>
          </cell>
          <cell r="AN1246">
            <v>0</v>
          </cell>
          <cell r="AO1246">
            <v>176.58525398463482</v>
          </cell>
          <cell r="AP1246">
            <v>123609.67778924436</v>
          </cell>
          <cell r="AQ1246">
            <v>211.90230478156175</v>
          </cell>
          <cell r="BG1246" t="b">
            <v>0</v>
          </cell>
          <cell r="BO1246" t="b">
            <v>0</v>
          </cell>
          <cell r="CA1246" t="b">
            <v>0</v>
          </cell>
          <cell r="CB1246" t="b">
            <v>0</v>
          </cell>
          <cell r="CD1246" t="b">
            <v>0</v>
          </cell>
          <cell r="CE1246" t="b">
            <v>0</v>
          </cell>
          <cell r="CG1246" t="b">
            <v>0</v>
          </cell>
          <cell r="CH1246" t="b">
            <v>0</v>
          </cell>
          <cell r="CP1246" t="str">
            <v>ERHYDDAM</v>
          </cell>
          <cell r="CT1246" t="b">
            <v>0</v>
          </cell>
          <cell r="CV1246" t="b">
            <v>0</v>
          </cell>
          <cell r="CX1246" t="b">
            <v>0</v>
          </cell>
          <cell r="CZ1246" t="b">
            <v>0</v>
          </cell>
          <cell r="DB1246" t="b">
            <v>0</v>
          </cell>
          <cell r="DD1246" t="b">
            <v>0</v>
          </cell>
          <cell r="DF1246" t="b">
            <v>0</v>
          </cell>
          <cell r="DH1246" t="b">
            <v>0</v>
          </cell>
          <cell r="DJ1246" t="b">
            <v>0</v>
          </cell>
          <cell r="DL1246" t="b">
            <v>0</v>
          </cell>
          <cell r="DN1246" t="b">
            <v>0</v>
          </cell>
          <cell r="DP1246" t="b">
            <v>0</v>
          </cell>
          <cell r="DV1246">
            <v>0</v>
          </cell>
          <cell r="DX1246">
            <v>0</v>
          </cell>
          <cell r="DZ1246">
            <v>0</v>
          </cell>
          <cell r="EB1246">
            <v>0</v>
          </cell>
          <cell r="ED1246">
            <v>0</v>
          </cell>
          <cell r="EF1246">
            <v>0</v>
          </cell>
          <cell r="EJ1246">
            <v>0</v>
          </cell>
          <cell r="EL1246">
            <v>0</v>
          </cell>
          <cell r="EN1246">
            <v>0</v>
          </cell>
          <cell r="EP1246">
            <v>0</v>
          </cell>
          <cell r="ER1246">
            <v>0</v>
          </cell>
          <cell r="ET1246">
            <v>0</v>
          </cell>
          <cell r="EX1246">
            <v>0</v>
          </cell>
          <cell r="EZ1246">
            <v>0</v>
          </cell>
          <cell r="FD1246">
            <v>0</v>
          </cell>
          <cell r="FF1246">
            <v>0</v>
          </cell>
        </row>
        <row r="1247">
          <cell r="A1247" t="str">
            <v>HydroNorgeU</v>
          </cell>
          <cell r="B1247" t="str">
            <v>Norge</v>
          </cell>
          <cell r="G1247">
            <v>3577.571379428965</v>
          </cell>
          <cell r="H1247">
            <v>0</v>
          </cell>
          <cell r="N1247">
            <v>10400.000000000002</v>
          </cell>
          <cell r="AK1247">
            <v>3577.571379428965</v>
          </cell>
          <cell r="AL1247">
            <v>0</v>
          </cell>
          <cell r="AN1247">
            <v>0</v>
          </cell>
          <cell r="AO1247">
            <v>178.87856897144826</v>
          </cell>
          <cell r="AP1247">
            <v>125214.99828001378</v>
          </cell>
          <cell r="AQ1247">
            <v>214.65428276573789</v>
          </cell>
          <cell r="BG1247" t="b">
            <v>0</v>
          </cell>
          <cell r="BO1247" t="b">
            <v>0</v>
          </cell>
          <cell r="CA1247" t="b">
            <v>0</v>
          </cell>
          <cell r="CB1247" t="b">
            <v>0</v>
          </cell>
          <cell r="CD1247" t="b">
            <v>0</v>
          </cell>
          <cell r="CE1247" t="b">
            <v>0</v>
          </cell>
          <cell r="CG1247" t="b">
            <v>0</v>
          </cell>
          <cell r="CH1247" t="b">
            <v>0</v>
          </cell>
          <cell r="CP1247" t="str">
            <v>ERHYDDAM</v>
          </cell>
          <cell r="CT1247" t="b">
            <v>0</v>
          </cell>
          <cell r="CV1247" t="b">
            <v>0</v>
          </cell>
          <cell r="CX1247" t="b">
            <v>0</v>
          </cell>
          <cell r="CZ1247" t="b">
            <v>0</v>
          </cell>
          <cell r="DB1247" t="b">
            <v>0</v>
          </cell>
          <cell r="DD1247" t="b">
            <v>0</v>
          </cell>
          <cell r="DF1247" t="b">
            <v>0</v>
          </cell>
          <cell r="DH1247" t="b">
            <v>0</v>
          </cell>
          <cell r="DJ1247" t="b">
            <v>0</v>
          </cell>
          <cell r="DL1247" t="b">
            <v>0</v>
          </cell>
          <cell r="DN1247" t="b">
            <v>0</v>
          </cell>
          <cell r="DP1247" t="b">
            <v>0</v>
          </cell>
          <cell r="DV1247">
            <v>0</v>
          </cell>
          <cell r="DX1247">
            <v>0</v>
          </cell>
          <cell r="DZ1247">
            <v>0</v>
          </cell>
          <cell r="EB1247">
            <v>0</v>
          </cell>
          <cell r="ED1247">
            <v>0</v>
          </cell>
          <cell r="EF1247">
            <v>0</v>
          </cell>
          <cell r="EJ1247">
            <v>0</v>
          </cell>
          <cell r="EL1247">
            <v>0</v>
          </cell>
          <cell r="EN1247">
            <v>0</v>
          </cell>
          <cell r="EP1247">
            <v>0</v>
          </cell>
          <cell r="ER1247">
            <v>0</v>
          </cell>
          <cell r="ET1247">
            <v>0</v>
          </cell>
          <cell r="EX1247">
            <v>0</v>
          </cell>
          <cell r="EZ1247">
            <v>0</v>
          </cell>
          <cell r="FD1247">
            <v>0</v>
          </cell>
          <cell r="FF1247">
            <v>0</v>
          </cell>
        </row>
        <row r="1248">
          <cell r="A1248" t="str">
            <v>HydroNorgeU</v>
          </cell>
          <cell r="B1248" t="str">
            <v>Norge</v>
          </cell>
          <cell r="G1248">
            <v>3623.4376791652339</v>
          </cell>
          <cell r="H1248">
            <v>0</v>
          </cell>
          <cell r="N1248">
            <v>10533.333333333336</v>
          </cell>
          <cell r="AK1248">
            <v>3623.4376791652339</v>
          </cell>
          <cell r="AL1248">
            <v>0</v>
          </cell>
          <cell r="AN1248">
            <v>0</v>
          </cell>
          <cell r="AO1248">
            <v>181.1718839582617</v>
          </cell>
          <cell r="AP1248">
            <v>126820.31877078318</v>
          </cell>
          <cell r="AQ1248">
            <v>217.40626074991403</v>
          </cell>
          <cell r="BG1248" t="b">
            <v>0</v>
          </cell>
          <cell r="BO1248" t="b">
            <v>0</v>
          </cell>
          <cell r="CA1248" t="b">
            <v>0</v>
          </cell>
          <cell r="CB1248" t="b">
            <v>0</v>
          </cell>
          <cell r="CD1248" t="b">
            <v>0</v>
          </cell>
          <cell r="CE1248" t="b">
            <v>0</v>
          </cell>
          <cell r="CG1248" t="b">
            <v>0</v>
          </cell>
          <cell r="CH1248" t="b">
            <v>0</v>
          </cell>
          <cell r="CP1248" t="str">
            <v>ERHYDDAM</v>
          </cell>
          <cell r="CT1248" t="b">
            <v>0</v>
          </cell>
          <cell r="CV1248" t="b">
            <v>0</v>
          </cell>
          <cell r="CX1248" t="b">
            <v>0</v>
          </cell>
          <cell r="CZ1248" t="b">
            <v>0</v>
          </cell>
          <cell r="DB1248" t="b">
            <v>0</v>
          </cell>
          <cell r="DD1248" t="b">
            <v>0</v>
          </cell>
          <cell r="DF1248" t="b">
            <v>0</v>
          </cell>
          <cell r="DH1248" t="b">
            <v>0</v>
          </cell>
          <cell r="DJ1248" t="b">
            <v>0</v>
          </cell>
          <cell r="DL1248" t="b">
            <v>0</v>
          </cell>
          <cell r="DN1248" t="b">
            <v>0</v>
          </cell>
          <cell r="DP1248" t="b">
            <v>0</v>
          </cell>
          <cell r="DV1248">
            <v>0</v>
          </cell>
          <cell r="DX1248">
            <v>0</v>
          </cell>
          <cell r="DZ1248">
            <v>0</v>
          </cell>
          <cell r="EB1248">
            <v>0</v>
          </cell>
          <cell r="ED1248">
            <v>0</v>
          </cell>
          <cell r="EF1248">
            <v>0</v>
          </cell>
          <cell r="EJ1248">
            <v>0</v>
          </cell>
          <cell r="EL1248">
            <v>0</v>
          </cell>
          <cell r="EN1248">
            <v>0</v>
          </cell>
          <cell r="EP1248">
            <v>0</v>
          </cell>
          <cell r="ER1248">
            <v>0</v>
          </cell>
          <cell r="ET1248">
            <v>0</v>
          </cell>
          <cell r="EX1248">
            <v>0</v>
          </cell>
          <cell r="EZ1248">
            <v>0</v>
          </cell>
          <cell r="FD1248">
            <v>0</v>
          </cell>
          <cell r="FF1248">
            <v>0</v>
          </cell>
        </row>
        <row r="1249">
          <cell r="A1249" t="str">
            <v>HydroNorgeU</v>
          </cell>
          <cell r="B1249" t="str">
            <v>Norge</v>
          </cell>
          <cell r="G1249">
            <v>3669.3039789015033</v>
          </cell>
          <cell r="H1249">
            <v>0</v>
          </cell>
          <cell r="N1249">
            <v>10666.66666666667</v>
          </cell>
          <cell r="AK1249">
            <v>3669.3039789015033</v>
          </cell>
          <cell r="AL1249">
            <v>0</v>
          </cell>
          <cell r="AN1249">
            <v>0</v>
          </cell>
          <cell r="AO1249">
            <v>183.46519894507517</v>
          </cell>
          <cell r="AP1249">
            <v>128425.63926155261</v>
          </cell>
          <cell r="AQ1249">
            <v>220.15823873409019</v>
          </cell>
          <cell r="BG1249" t="b">
            <v>0</v>
          </cell>
          <cell r="BO1249" t="b">
            <v>0</v>
          </cell>
          <cell r="CA1249" t="b">
            <v>0</v>
          </cell>
          <cell r="CB1249" t="b">
            <v>0</v>
          </cell>
          <cell r="CD1249" t="b">
            <v>0</v>
          </cell>
          <cell r="CE1249" t="b">
            <v>0</v>
          </cell>
          <cell r="CG1249" t="b">
            <v>0</v>
          </cell>
          <cell r="CH1249" t="b">
            <v>0</v>
          </cell>
          <cell r="CP1249" t="str">
            <v>ERHYDDAM</v>
          </cell>
          <cell r="CT1249" t="b">
            <v>0</v>
          </cell>
          <cell r="CV1249" t="b">
            <v>0</v>
          </cell>
          <cell r="CX1249" t="b">
            <v>0</v>
          </cell>
          <cell r="CZ1249" t="b">
            <v>0</v>
          </cell>
          <cell r="DB1249" t="b">
            <v>0</v>
          </cell>
          <cell r="DD1249" t="b">
            <v>0</v>
          </cell>
          <cell r="DF1249" t="b">
            <v>0</v>
          </cell>
          <cell r="DH1249" t="b">
            <v>0</v>
          </cell>
          <cell r="DJ1249" t="b">
            <v>0</v>
          </cell>
          <cell r="DL1249" t="b">
            <v>0</v>
          </cell>
          <cell r="DN1249" t="b">
            <v>0</v>
          </cell>
          <cell r="DP1249" t="b">
            <v>0</v>
          </cell>
          <cell r="DV1249">
            <v>0</v>
          </cell>
          <cell r="DX1249">
            <v>0</v>
          </cell>
          <cell r="DZ1249">
            <v>0</v>
          </cell>
          <cell r="EB1249">
            <v>0</v>
          </cell>
          <cell r="ED1249">
            <v>0</v>
          </cell>
          <cell r="EF1249">
            <v>0</v>
          </cell>
          <cell r="EJ1249">
            <v>0</v>
          </cell>
          <cell r="EL1249">
            <v>0</v>
          </cell>
          <cell r="EN1249">
            <v>0</v>
          </cell>
          <cell r="EP1249">
            <v>0</v>
          </cell>
          <cell r="ER1249">
            <v>0</v>
          </cell>
          <cell r="ET1249">
            <v>0</v>
          </cell>
          <cell r="EX1249">
            <v>0</v>
          </cell>
          <cell r="EZ1249">
            <v>0</v>
          </cell>
          <cell r="FD1249">
            <v>0</v>
          </cell>
          <cell r="FF1249">
            <v>0</v>
          </cell>
        </row>
        <row r="1250">
          <cell r="A1250" t="str">
            <v>HydroNorgeU</v>
          </cell>
          <cell r="B1250" t="str">
            <v>Norge</v>
          </cell>
          <cell r="G1250">
            <v>3715.1702786377723</v>
          </cell>
          <cell r="H1250">
            <v>0</v>
          </cell>
          <cell r="N1250">
            <v>10800.000000000004</v>
          </cell>
          <cell r="AK1250">
            <v>3715.1702786377723</v>
          </cell>
          <cell r="AL1250">
            <v>0</v>
          </cell>
          <cell r="AN1250">
            <v>0</v>
          </cell>
          <cell r="AO1250">
            <v>185.75851393188861</v>
          </cell>
          <cell r="AP1250">
            <v>130030.95975232203</v>
          </cell>
          <cell r="AQ1250">
            <v>222.91021671826633</v>
          </cell>
          <cell r="BG1250" t="b">
            <v>0</v>
          </cell>
          <cell r="BO1250" t="b">
            <v>0</v>
          </cell>
          <cell r="CA1250" t="b">
            <v>0</v>
          </cell>
          <cell r="CB1250" t="b">
            <v>0</v>
          </cell>
          <cell r="CD1250" t="b">
            <v>0</v>
          </cell>
          <cell r="CE1250" t="b">
            <v>0</v>
          </cell>
          <cell r="CG1250" t="b">
            <v>0</v>
          </cell>
          <cell r="CH1250" t="b">
            <v>0</v>
          </cell>
          <cell r="CP1250" t="str">
            <v>ERHYDDAM</v>
          </cell>
          <cell r="CT1250" t="b">
            <v>0</v>
          </cell>
          <cell r="CV1250" t="b">
            <v>0</v>
          </cell>
          <cell r="CX1250" t="b">
            <v>0</v>
          </cell>
          <cell r="CZ1250" t="b">
            <v>0</v>
          </cell>
          <cell r="DB1250" t="b">
            <v>0</v>
          </cell>
          <cell r="DD1250" t="b">
            <v>0</v>
          </cell>
          <cell r="DF1250" t="b">
            <v>0</v>
          </cell>
          <cell r="DH1250" t="b">
            <v>0</v>
          </cell>
          <cell r="DJ1250" t="b">
            <v>0</v>
          </cell>
          <cell r="DL1250" t="b">
            <v>0</v>
          </cell>
          <cell r="DN1250" t="b">
            <v>0</v>
          </cell>
          <cell r="DP1250" t="b">
            <v>0</v>
          </cell>
          <cell r="DV1250">
            <v>0</v>
          </cell>
          <cell r="DX1250">
            <v>0</v>
          </cell>
          <cell r="DZ1250">
            <v>0</v>
          </cell>
          <cell r="EB1250">
            <v>0</v>
          </cell>
          <cell r="ED1250">
            <v>0</v>
          </cell>
          <cell r="EF1250">
            <v>0</v>
          </cell>
          <cell r="EJ1250">
            <v>0</v>
          </cell>
          <cell r="EL1250">
            <v>0</v>
          </cell>
          <cell r="EN1250">
            <v>0</v>
          </cell>
          <cell r="EP1250">
            <v>0</v>
          </cell>
          <cell r="ER1250">
            <v>0</v>
          </cell>
          <cell r="ET1250">
            <v>0</v>
          </cell>
          <cell r="EX1250">
            <v>0</v>
          </cell>
          <cell r="EZ1250">
            <v>0</v>
          </cell>
          <cell r="FD1250">
            <v>0</v>
          </cell>
          <cell r="FF1250">
            <v>0</v>
          </cell>
        </row>
        <row r="1251">
          <cell r="A1251" t="str">
            <v>HydroNorgeU</v>
          </cell>
          <cell r="B1251" t="str">
            <v>Norge</v>
          </cell>
          <cell r="G1251">
            <v>3761.0365783740413</v>
          </cell>
          <cell r="H1251">
            <v>0</v>
          </cell>
          <cell r="N1251">
            <v>10933.333333333338</v>
          </cell>
          <cell r="AK1251">
            <v>3761.0365783740413</v>
          </cell>
          <cell r="AL1251">
            <v>0</v>
          </cell>
          <cell r="AN1251">
            <v>0</v>
          </cell>
          <cell r="AO1251">
            <v>188.05182891870209</v>
          </cell>
          <cell r="AP1251">
            <v>131636.28024309143</v>
          </cell>
          <cell r="AQ1251">
            <v>225.66219470244246</v>
          </cell>
          <cell r="BG1251" t="b">
            <v>0</v>
          </cell>
          <cell r="BO1251" t="b">
            <v>0</v>
          </cell>
          <cell r="CA1251" t="b">
            <v>0</v>
          </cell>
          <cell r="CB1251" t="b">
            <v>0</v>
          </cell>
          <cell r="CD1251" t="b">
            <v>0</v>
          </cell>
          <cell r="CE1251" t="b">
            <v>0</v>
          </cell>
          <cell r="CG1251" t="b">
            <v>0</v>
          </cell>
          <cell r="CH1251" t="b">
            <v>0</v>
          </cell>
          <cell r="CP1251" t="str">
            <v>ERHYDDAM</v>
          </cell>
          <cell r="CT1251" t="b">
            <v>0</v>
          </cell>
          <cell r="CV1251" t="b">
            <v>0</v>
          </cell>
          <cell r="CX1251" t="b">
            <v>0</v>
          </cell>
          <cell r="CZ1251" t="b">
            <v>0</v>
          </cell>
          <cell r="DB1251" t="b">
            <v>0</v>
          </cell>
          <cell r="DD1251" t="b">
            <v>0</v>
          </cell>
          <cell r="DF1251" t="b">
            <v>0</v>
          </cell>
          <cell r="DH1251" t="b">
            <v>0</v>
          </cell>
          <cell r="DJ1251" t="b">
            <v>0</v>
          </cell>
          <cell r="DL1251" t="b">
            <v>0</v>
          </cell>
          <cell r="DN1251" t="b">
            <v>0</v>
          </cell>
          <cell r="DP1251" t="b">
            <v>0</v>
          </cell>
          <cell r="DV1251">
            <v>0</v>
          </cell>
          <cell r="DX1251">
            <v>0</v>
          </cell>
          <cell r="DZ1251">
            <v>0</v>
          </cell>
          <cell r="EB1251">
            <v>0</v>
          </cell>
          <cell r="ED1251">
            <v>0</v>
          </cell>
          <cell r="EF1251">
            <v>0</v>
          </cell>
          <cell r="EJ1251">
            <v>0</v>
          </cell>
          <cell r="EL1251">
            <v>0</v>
          </cell>
          <cell r="EN1251">
            <v>0</v>
          </cell>
          <cell r="EP1251">
            <v>0</v>
          </cell>
          <cell r="ER1251">
            <v>0</v>
          </cell>
          <cell r="ET1251">
            <v>0</v>
          </cell>
          <cell r="EX1251">
            <v>0</v>
          </cell>
          <cell r="EZ1251">
            <v>0</v>
          </cell>
          <cell r="FD1251">
            <v>0</v>
          </cell>
          <cell r="FF1251">
            <v>0</v>
          </cell>
        </row>
        <row r="1252">
          <cell r="A1252" t="str">
            <v>HydroNorgeU</v>
          </cell>
          <cell r="B1252" t="str">
            <v>Norge</v>
          </cell>
          <cell r="G1252">
            <v>3806.9028781103102</v>
          </cell>
          <cell r="H1252">
            <v>0</v>
          </cell>
          <cell r="N1252">
            <v>11066.666666666672</v>
          </cell>
          <cell r="AK1252">
            <v>3806.9028781103102</v>
          </cell>
          <cell r="AL1252">
            <v>0</v>
          </cell>
          <cell r="AN1252">
            <v>0</v>
          </cell>
          <cell r="AO1252">
            <v>190.34514390551553</v>
          </cell>
          <cell r="AP1252">
            <v>133241.60073386086</v>
          </cell>
          <cell r="AQ1252">
            <v>228.4141726866186</v>
          </cell>
          <cell r="BG1252" t="b">
            <v>0</v>
          </cell>
          <cell r="BO1252" t="b">
            <v>0</v>
          </cell>
          <cell r="CA1252" t="b">
            <v>0</v>
          </cell>
          <cell r="CB1252" t="b">
            <v>0</v>
          </cell>
          <cell r="CD1252" t="b">
            <v>0</v>
          </cell>
          <cell r="CE1252" t="b">
            <v>0</v>
          </cell>
          <cell r="CG1252" t="b">
            <v>0</v>
          </cell>
          <cell r="CH1252" t="b">
            <v>0</v>
          </cell>
          <cell r="CP1252" t="str">
            <v>ERHYDDAM</v>
          </cell>
          <cell r="CT1252" t="b">
            <v>0</v>
          </cell>
          <cell r="CV1252" t="b">
            <v>0</v>
          </cell>
          <cell r="CX1252" t="b">
            <v>0</v>
          </cell>
          <cell r="CZ1252" t="b">
            <v>0</v>
          </cell>
          <cell r="DB1252" t="b">
            <v>0</v>
          </cell>
          <cell r="DD1252" t="b">
            <v>0</v>
          </cell>
          <cell r="DF1252" t="b">
            <v>0</v>
          </cell>
          <cell r="DH1252" t="b">
            <v>0</v>
          </cell>
          <cell r="DJ1252" t="b">
            <v>0</v>
          </cell>
          <cell r="DL1252" t="b">
            <v>0</v>
          </cell>
          <cell r="DN1252" t="b">
            <v>0</v>
          </cell>
          <cell r="DP1252" t="b">
            <v>0</v>
          </cell>
          <cell r="DV1252">
            <v>0</v>
          </cell>
          <cell r="DX1252">
            <v>0</v>
          </cell>
          <cell r="DZ1252">
            <v>0</v>
          </cell>
          <cell r="EB1252">
            <v>0</v>
          </cell>
          <cell r="ED1252">
            <v>0</v>
          </cell>
          <cell r="EF1252">
            <v>0</v>
          </cell>
          <cell r="EJ1252">
            <v>0</v>
          </cell>
          <cell r="EL1252">
            <v>0</v>
          </cell>
          <cell r="EN1252">
            <v>0</v>
          </cell>
          <cell r="EP1252">
            <v>0</v>
          </cell>
          <cell r="ER1252">
            <v>0</v>
          </cell>
          <cell r="ET1252">
            <v>0</v>
          </cell>
          <cell r="EX1252">
            <v>0</v>
          </cell>
          <cell r="EZ1252">
            <v>0</v>
          </cell>
          <cell r="FD1252">
            <v>0</v>
          </cell>
          <cell r="FF1252">
            <v>0</v>
          </cell>
        </row>
        <row r="1253">
          <cell r="A1253" t="str">
            <v>HydroNorgeU</v>
          </cell>
          <cell r="B1253" t="str">
            <v>Norge</v>
          </cell>
          <cell r="G1253">
            <v>3852.7691778465792</v>
          </cell>
          <cell r="H1253">
            <v>0</v>
          </cell>
          <cell r="N1253">
            <v>11200.000000000005</v>
          </cell>
          <cell r="AK1253">
            <v>3852.7691778465792</v>
          </cell>
          <cell r="AL1253">
            <v>0</v>
          </cell>
          <cell r="AN1253">
            <v>0</v>
          </cell>
          <cell r="AO1253">
            <v>192.63845889232897</v>
          </cell>
          <cell r="AP1253">
            <v>134846.92122463026</v>
          </cell>
          <cell r="AQ1253">
            <v>231.16615067079474</v>
          </cell>
          <cell r="BG1253" t="b">
            <v>0</v>
          </cell>
          <cell r="BO1253" t="b">
            <v>0</v>
          </cell>
          <cell r="CA1253" t="b">
            <v>0</v>
          </cell>
          <cell r="CB1253" t="b">
            <v>0</v>
          </cell>
          <cell r="CD1253" t="b">
            <v>0</v>
          </cell>
          <cell r="CE1253" t="b">
            <v>0</v>
          </cell>
          <cell r="CG1253" t="b">
            <v>0</v>
          </cell>
          <cell r="CH1253" t="b">
            <v>0</v>
          </cell>
          <cell r="CP1253" t="str">
            <v>ERHYDDAM</v>
          </cell>
          <cell r="CT1253" t="b">
            <v>0</v>
          </cell>
          <cell r="CV1253" t="b">
            <v>0</v>
          </cell>
          <cell r="CX1253" t="b">
            <v>0</v>
          </cell>
          <cell r="CZ1253" t="b">
            <v>0</v>
          </cell>
          <cell r="DB1253" t="b">
            <v>0</v>
          </cell>
          <cell r="DD1253" t="b">
            <v>0</v>
          </cell>
          <cell r="DF1253" t="b">
            <v>0</v>
          </cell>
          <cell r="DH1253" t="b">
            <v>0</v>
          </cell>
          <cell r="DJ1253" t="b">
            <v>0</v>
          </cell>
          <cell r="DL1253" t="b">
            <v>0</v>
          </cell>
          <cell r="DN1253" t="b">
            <v>0</v>
          </cell>
          <cell r="DP1253" t="b">
            <v>0</v>
          </cell>
          <cell r="DV1253">
            <v>0</v>
          </cell>
          <cell r="DX1253">
            <v>0</v>
          </cell>
          <cell r="DZ1253">
            <v>0</v>
          </cell>
          <cell r="EB1253">
            <v>0</v>
          </cell>
          <cell r="ED1253">
            <v>0</v>
          </cell>
          <cell r="EF1253">
            <v>0</v>
          </cell>
          <cell r="EJ1253">
            <v>0</v>
          </cell>
          <cell r="EL1253">
            <v>0</v>
          </cell>
          <cell r="EN1253">
            <v>0</v>
          </cell>
          <cell r="EP1253">
            <v>0</v>
          </cell>
          <cell r="ER1253">
            <v>0</v>
          </cell>
          <cell r="ET1253">
            <v>0</v>
          </cell>
          <cell r="EX1253">
            <v>0</v>
          </cell>
          <cell r="EZ1253">
            <v>0</v>
          </cell>
          <cell r="FD1253">
            <v>0</v>
          </cell>
          <cell r="FF1253">
            <v>0</v>
          </cell>
        </row>
        <row r="1254">
          <cell r="A1254" t="str">
            <v>HydroNorgeU</v>
          </cell>
          <cell r="B1254" t="str">
            <v>Norge</v>
          </cell>
          <cell r="G1254">
            <v>3898.6354775828481</v>
          </cell>
          <cell r="H1254">
            <v>0</v>
          </cell>
          <cell r="N1254">
            <v>11333.333333333339</v>
          </cell>
          <cell r="AK1254">
            <v>3898.6354775828481</v>
          </cell>
          <cell r="AL1254">
            <v>0</v>
          </cell>
          <cell r="AN1254">
            <v>0</v>
          </cell>
          <cell r="AO1254">
            <v>194.93177387914241</v>
          </cell>
          <cell r="AP1254">
            <v>136452.24171539969</v>
          </cell>
          <cell r="AQ1254">
            <v>233.91812865497087</v>
          </cell>
          <cell r="BG1254" t="b">
            <v>0</v>
          </cell>
          <cell r="BO1254" t="b">
            <v>0</v>
          </cell>
          <cell r="CA1254" t="b">
            <v>0</v>
          </cell>
          <cell r="CB1254" t="b">
            <v>0</v>
          </cell>
          <cell r="CD1254" t="b">
            <v>0</v>
          </cell>
          <cell r="CE1254" t="b">
            <v>0</v>
          </cell>
          <cell r="CG1254" t="b">
            <v>0</v>
          </cell>
          <cell r="CH1254" t="b">
            <v>0</v>
          </cell>
          <cell r="CP1254" t="str">
            <v>ERHYDDAM</v>
          </cell>
          <cell r="CT1254" t="b">
            <v>0</v>
          </cell>
          <cell r="CV1254" t="b">
            <v>0</v>
          </cell>
          <cell r="CX1254" t="b">
            <v>0</v>
          </cell>
          <cell r="CZ1254" t="b">
            <v>0</v>
          </cell>
          <cell r="DB1254" t="b">
            <v>0</v>
          </cell>
          <cell r="DD1254" t="b">
            <v>0</v>
          </cell>
          <cell r="DF1254" t="b">
            <v>0</v>
          </cell>
          <cell r="DH1254" t="b">
            <v>0</v>
          </cell>
          <cell r="DJ1254" t="b">
            <v>0</v>
          </cell>
          <cell r="DL1254" t="b">
            <v>0</v>
          </cell>
          <cell r="DN1254" t="b">
            <v>0</v>
          </cell>
          <cell r="DP1254" t="b">
            <v>0</v>
          </cell>
          <cell r="DV1254">
            <v>0</v>
          </cell>
          <cell r="DX1254">
            <v>0</v>
          </cell>
          <cell r="DZ1254">
            <v>0</v>
          </cell>
          <cell r="EB1254">
            <v>0</v>
          </cell>
          <cell r="ED1254">
            <v>0</v>
          </cell>
          <cell r="EF1254">
            <v>0</v>
          </cell>
          <cell r="EJ1254">
            <v>0</v>
          </cell>
          <cell r="EL1254">
            <v>0</v>
          </cell>
          <cell r="EN1254">
            <v>0</v>
          </cell>
          <cell r="EP1254">
            <v>0</v>
          </cell>
          <cell r="ER1254">
            <v>0</v>
          </cell>
          <cell r="ET1254">
            <v>0</v>
          </cell>
          <cell r="EX1254">
            <v>0</v>
          </cell>
          <cell r="EZ1254">
            <v>0</v>
          </cell>
          <cell r="FD1254">
            <v>0</v>
          </cell>
          <cell r="FF1254">
            <v>0</v>
          </cell>
        </row>
        <row r="1255">
          <cell r="A1255" t="str">
            <v>HydroNorgeU</v>
          </cell>
          <cell r="B1255" t="str">
            <v>Norge</v>
          </cell>
          <cell r="G1255">
            <v>3944.5017773191171</v>
          </cell>
          <cell r="H1255">
            <v>0</v>
          </cell>
          <cell r="N1255">
            <v>11466.666666666673</v>
          </cell>
          <cell r="AK1255">
            <v>3944.5017773191171</v>
          </cell>
          <cell r="AL1255">
            <v>0</v>
          </cell>
          <cell r="AN1255">
            <v>0</v>
          </cell>
          <cell r="AO1255">
            <v>197.22508886595585</v>
          </cell>
          <cell r="AP1255">
            <v>138057.5622061691</v>
          </cell>
          <cell r="AQ1255">
            <v>236.67010663914701</v>
          </cell>
          <cell r="BG1255" t="b">
            <v>0</v>
          </cell>
          <cell r="BO1255" t="b">
            <v>0</v>
          </cell>
          <cell r="CA1255" t="b">
            <v>0</v>
          </cell>
          <cell r="CB1255" t="b">
            <v>0</v>
          </cell>
          <cell r="CD1255" t="b">
            <v>0</v>
          </cell>
          <cell r="CE1255" t="b">
            <v>0</v>
          </cell>
          <cell r="CG1255" t="b">
            <v>0</v>
          </cell>
          <cell r="CH1255" t="b">
            <v>0</v>
          </cell>
          <cell r="CP1255" t="str">
            <v>ERHYDDAM</v>
          </cell>
          <cell r="CT1255" t="b">
            <v>0</v>
          </cell>
          <cell r="CV1255" t="b">
            <v>0</v>
          </cell>
          <cell r="CX1255" t="b">
            <v>0</v>
          </cell>
          <cell r="CZ1255" t="b">
            <v>0</v>
          </cell>
          <cell r="DB1255" t="b">
            <v>0</v>
          </cell>
          <cell r="DD1255" t="b">
            <v>0</v>
          </cell>
          <cell r="DF1255" t="b">
            <v>0</v>
          </cell>
          <cell r="DH1255" t="b">
            <v>0</v>
          </cell>
          <cell r="DJ1255" t="b">
            <v>0</v>
          </cell>
          <cell r="DL1255" t="b">
            <v>0</v>
          </cell>
          <cell r="DN1255" t="b">
            <v>0</v>
          </cell>
          <cell r="DP1255" t="b">
            <v>0</v>
          </cell>
          <cell r="DV1255">
            <v>0</v>
          </cell>
          <cell r="DX1255">
            <v>0</v>
          </cell>
          <cell r="DZ1255">
            <v>0</v>
          </cell>
          <cell r="EB1255">
            <v>0</v>
          </cell>
          <cell r="ED1255">
            <v>0</v>
          </cell>
          <cell r="EF1255">
            <v>0</v>
          </cell>
          <cell r="EJ1255">
            <v>0</v>
          </cell>
          <cell r="EL1255">
            <v>0</v>
          </cell>
          <cell r="EN1255">
            <v>0</v>
          </cell>
          <cell r="EP1255">
            <v>0</v>
          </cell>
          <cell r="ER1255">
            <v>0</v>
          </cell>
          <cell r="ET1255">
            <v>0</v>
          </cell>
          <cell r="EX1255">
            <v>0</v>
          </cell>
          <cell r="EZ1255">
            <v>0</v>
          </cell>
          <cell r="FD1255">
            <v>0</v>
          </cell>
          <cell r="FF1255">
            <v>0</v>
          </cell>
        </row>
        <row r="1256">
          <cell r="A1256" t="str">
            <v>HydroNorgeU</v>
          </cell>
          <cell r="B1256" t="str">
            <v>Norge</v>
          </cell>
          <cell r="G1256">
            <v>3990.368077055386</v>
          </cell>
          <cell r="H1256">
            <v>0</v>
          </cell>
          <cell r="N1256">
            <v>11600.000000000007</v>
          </cell>
          <cell r="AK1256">
            <v>3990.368077055386</v>
          </cell>
          <cell r="AL1256">
            <v>0</v>
          </cell>
          <cell r="AN1256">
            <v>0</v>
          </cell>
          <cell r="AO1256">
            <v>199.51840385276932</v>
          </cell>
          <cell r="AP1256">
            <v>139662.8826969385</v>
          </cell>
          <cell r="AQ1256">
            <v>239.42208462332314</v>
          </cell>
          <cell r="BG1256" t="b">
            <v>0</v>
          </cell>
          <cell r="BO1256" t="b">
            <v>0</v>
          </cell>
          <cell r="CA1256" t="b">
            <v>0</v>
          </cell>
          <cell r="CB1256" t="b">
            <v>0</v>
          </cell>
          <cell r="CD1256" t="b">
            <v>0</v>
          </cell>
          <cell r="CE1256" t="b">
            <v>0</v>
          </cell>
          <cell r="CG1256" t="b">
            <v>0</v>
          </cell>
          <cell r="CH1256" t="b">
            <v>0</v>
          </cell>
          <cell r="CP1256" t="str">
            <v>ERHYDDAM</v>
          </cell>
          <cell r="CT1256" t="b">
            <v>0</v>
          </cell>
          <cell r="CV1256" t="b">
            <v>0</v>
          </cell>
          <cell r="CX1256" t="b">
            <v>0</v>
          </cell>
          <cell r="CZ1256" t="b">
            <v>0</v>
          </cell>
          <cell r="DB1256" t="b">
            <v>0</v>
          </cell>
          <cell r="DD1256" t="b">
            <v>0</v>
          </cell>
          <cell r="DF1256" t="b">
            <v>0</v>
          </cell>
          <cell r="DH1256" t="b">
            <v>0</v>
          </cell>
          <cell r="DJ1256" t="b">
            <v>0</v>
          </cell>
          <cell r="DL1256" t="b">
            <v>0</v>
          </cell>
          <cell r="DN1256" t="b">
            <v>0</v>
          </cell>
          <cell r="DP1256" t="b">
            <v>0</v>
          </cell>
          <cell r="DV1256">
            <v>0</v>
          </cell>
          <cell r="DX1256">
            <v>0</v>
          </cell>
          <cell r="DZ1256">
            <v>0</v>
          </cell>
          <cell r="EB1256">
            <v>0</v>
          </cell>
          <cell r="ED1256">
            <v>0</v>
          </cell>
          <cell r="EF1256">
            <v>0</v>
          </cell>
          <cell r="EJ1256">
            <v>0</v>
          </cell>
          <cell r="EL1256">
            <v>0</v>
          </cell>
          <cell r="EN1256">
            <v>0</v>
          </cell>
          <cell r="EP1256">
            <v>0</v>
          </cell>
          <cell r="ER1256">
            <v>0</v>
          </cell>
          <cell r="ET1256">
            <v>0</v>
          </cell>
          <cell r="EX1256">
            <v>0</v>
          </cell>
          <cell r="EZ1256">
            <v>0</v>
          </cell>
          <cell r="FD1256">
            <v>0</v>
          </cell>
          <cell r="FF1256">
            <v>0</v>
          </cell>
        </row>
        <row r="1257">
          <cell r="A1257" t="str">
            <v>HydroNorgeU</v>
          </cell>
          <cell r="B1257" t="str">
            <v>Norge</v>
          </cell>
          <cell r="G1257">
            <v>4036.234376791655</v>
          </cell>
          <cell r="H1257">
            <v>0</v>
          </cell>
          <cell r="N1257">
            <v>11733.333333333341</v>
          </cell>
          <cell r="AK1257">
            <v>4036.234376791655</v>
          </cell>
          <cell r="AL1257">
            <v>0</v>
          </cell>
          <cell r="AN1257">
            <v>0</v>
          </cell>
          <cell r="AO1257">
            <v>201.81171883958277</v>
          </cell>
          <cell r="AP1257">
            <v>141268.20318770793</v>
          </cell>
          <cell r="AQ1257">
            <v>242.17406260749928</v>
          </cell>
          <cell r="BG1257" t="b">
            <v>0</v>
          </cell>
          <cell r="BO1257" t="b">
            <v>0</v>
          </cell>
          <cell r="CA1257" t="b">
            <v>0</v>
          </cell>
          <cell r="CB1257" t="b">
            <v>0</v>
          </cell>
          <cell r="CD1257" t="b">
            <v>0</v>
          </cell>
          <cell r="CE1257" t="b">
            <v>0</v>
          </cell>
          <cell r="CG1257" t="b">
            <v>0</v>
          </cell>
          <cell r="CH1257" t="b">
            <v>0</v>
          </cell>
          <cell r="CP1257" t="str">
            <v>ERHYDDAM</v>
          </cell>
          <cell r="CT1257" t="b">
            <v>0</v>
          </cell>
          <cell r="CV1257" t="b">
            <v>0</v>
          </cell>
          <cell r="CX1257" t="b">
            <v>0</v>
          </cell>
          <cell r="CZ1257" t="b">
            <v>0</v>
          </cell>
          <cell r="DB1257" t="b">
            <v>0</v>
          </cell>
          <cell r="DD1257" t="b">
            <v>0</v>
          </cell>
          <cell r="DF1257" t="b">
            <v>0</v>
          </cell>
          <cell r="DH1257" t="b">
            <v>0</v>
          </cell>
          <cell r="DJ1257" t="b">
            <v>0</v>
          </cell>
          <cell r="DL1257" t="b">
            <v>0</v>
          </cell>
          <cell r="DN1257" t="b">
            <v>0</v>
          </cell>
          <cell r="DP1257" t="b">
            <v>0</v>
          </cell>
          <cell r="DV1257">
            <v>0</v>
          </cell>
          <cell r="DX1257">
            <v>0</v>
          </cell>
          <cell r="DZ1257">
            <v>0</v>
          </cell>
          <cell r="EB1257">
            <v>0</v>
          </cell>
          <cell r="ED1257">
            <v>0</v>
          </cell>
          <cell r="EF1257">
            <v>0</v>
          </cell>
          <cell r="EJ1257">
            <v>0</v>
          </cell>
          <cell r="EL1257">
            <v>0</v>
          </cell>
          <cell r="EN1257">
            <v>0</v>
          </cell>
          <cell r="EP1257">
            <v>0</v>
          </cell>
          <cell r="ER1257">
            <v>0</v>
          </cell>
          <cell r="ET1257">
            <v>0</v>
          </cell>
          <cell r="EX1257">
            <v>0</v>
          </cell>
          <cell r="EZ1257">
            <v>0</v>
          </cell>
          <cell r="FD1257">
            <v>0</v>
          </cell>
          <cell r="FF1257">
            <v>0</v>
          </cell>
        </row>
        <row r="1258">
          <cell r="A1258" t="str">
            <v>HydroNorgeU</v>
          </cell>
          <cell r="B1258" t="str">
            <v>Norge</v>
          </cell>
          <cell r="G1258">
            <v>4082.100676527924</v>
          </cell>
          <cell r="H1258">
            <v>0</v>
          </cell>
          <cell r="N1258">
            <v>11866.666666666675</v>
          </cell>
          <cell r="AK1258">
            <v>4082.100676527924</v>
          </cell>
          <cell r="AL1258">
            <v>0</v>
          </cell>
          <cell r="AN1258">
            <v>0</v>
          </cell>
          <cell r="AO1258">
            <v>204.10503382639621</v>
          </cell>
          <cell r="AP1258">
            <v>142873.52367847733</v>
          </cell>
          <cell r="AQ1258">
            <v>244.92604059167542</v>
          </cell>
          <cell r="BG1258" t="b">
            <v>0</v>
          </cell>
          <cell r="BO1258" t="b">
            <v>0</v>
          </cell>
          <cell r="CA1258" t="b">
            <v>0</v>
          </cell>
          <cell r="CB1258" t="b">
            <v>0</v>
          </cell>
          <cell r="CD1258" t="b">
            <v>0</v>
          </cell>
          <cell r="CE1258" t="b">
            <v>0</v>
          </cell>
          <cell r="CG1258" t="b">
            <v>0</v>
          </cell>
          <cell r="CH1258" t="b">
            <v>0</v>
          </cell>
          <cell r="CP1258" t="str">
            <v>ERHYDDAM</v>
          </cell>
          <cell r="CT1258" t="b">
            <v>0</v>
          </cell>
          <cell r="CV1258" t="b">
            <v>0</v>
          </cell>
          <cell r="CX1258" t="b">
            <v>0</v>
          </cell>
          <cell r="CZ1258" t="b">
            <v>0</v>
          </cell>
          <cell r="DB1258" t="b">
            <v>0</v>
          </cell>
          <cell r="DD1258" t="b">
            <v>0</v>
          </cell>
          <cell r="DF1258" t="b">
            <v>0</v>
          </cell>
          <cell r="DH1258" t="b">
            <v>0</v>
          </cell>
          <cell r="DJ1258" t="b">
            <v>0</v>
          </cell>
          <cell r="DL1258" t="b">
            <v>0</v>
          </cell>
          <cell r="DN1258" t="b">
            <v>0</v>
          </cell>
          <cell r="DP1258" t="b">
            <v>0</v>
          </cell>
          <cell r="DV1258">
            <v>0</v>
          </cell>
          <cell r="DX1258">
            <v>0</v>
          </cell>
          <cell r="DZ1258">
            <v>0</v>
          </cell>
          <cell r="EB1258">
            <v>0</v>
          </cell>
          <cell r="ED1258">
            <v>0</v>
          </cell>
          <cell r="EF1258">
            <v>0</v>
          </cell>
          <cell r="EJ1258">
            <v>0</v>
          </cell>
          <cell r="EL1258">
            <v>0</v>
          </cell>
          <cell r="EN1258">
            <v>0</v>
          </cell>
          <cell r="EP1258">
            <v>0</v>
          </cell>
          <cell r="ER1258">
            <v>0</v>
          </cell>
          <cell r="ET1258">
            <v>0</v>
          </cell>
          <cell r="EX1258">
            <v>0</v>
          </cell>
          <cell r="EZ1258">
            <v>0</v>
          </cell>
          <cell r="FD1258">
            <v>0</v>
          </cell>
          <cell r="FF1258">
            <v>0</v>
          </cell>
        </row>
        <row r="1259">
          <cell r="A1259" t="str">
            <v>HydroNorgeU</v>
          </cell>
          <cell r="B1259" t="str">
            <v>Norge</v>
          </cell>
          <cell r="G1259">
            <v>4127.9669762641897</v>
          </cell>
          <cell r="H1259">
            <v>0</v>
          </cell>
          <cell r="N1259">
            <v>12000</v>
          </cell>
          <cell r="AK1259">
            <v>4127.9669762641897</v>
          </cell>
          <cell r="AL1259">
            <v>0</v>
          </cell>
          <cell r="AN1259">
            <v>0</v>
          </cell>
          <cell r="AO1259">
            <v>206.39834881320951</v>
          </cell>
          <cell r="AP1259">
            <v>144478.84416924664</v>
          </cell>
          <cell r="AQ1259">
            <v>247.67801857585138</v>
          </cell>
          <cell r="BG1259" t="b">
            <v>0</v>
          </cell>
          <cell r="BO1259" t="b">
            <v>0</v>
          </cell>
          <cell r="CA1259" t="b">
            <v>0</v>
          </cell>
          <cell r="CB1259" t="b">
            <v>0</v>
          </cell>
          <cell r="CD1259" t="b">
            <v>0</v>
          </cell>
          <cell r="CE1259" t="b">
            <v>0</v>
          </cell>
          <cell r="CG1259" t="b">
            <v>0</v>
          </cell>
          <cell r="CH1259" t="b">
            <v>0</v>
          </cell>
          <cell r="CP1259" t="str">
            <v>ERHYDDAM</v>
          </cell>
          <cell r="CT1259" t="b">
            <v>0</v>
          </cell>
          <cell r="CV1259" t="b">
            <v>0</v>
          </cell>
          <cell r="CX1259" t="b">
            <v>0</v>
          </cell>
          <cell r="CZ1259" t="b">
            <v>0</v>
          </cell>
          <cell r="DB1259" t="b">
            <v>0</v>
          </cell>
          <cell r="DD1259" t="b">
            <v>0</v>
          </cell>
          <cell r="DF1259" t="b">
            <v>0</v>
          </cell>
          <cell r="DH1259" t="b">
            <v>0</v>
          </cell>
          <cell r="DJ1259" t="b">
            <v>0</v>
          </cell>
          <cell r="DL1259" t="b">
            <v>0</v>
          </cell>
          <cell r="DN1259" t="b">
            <v>0</v>
          </cell>
          <cell r="DP1259" t="b">
            <v>0</v>
          </cell>
          <cell r="DV1259">
            <v>0</v>
          </cell>
          <cell r="DX1259">
            <v>0</v>
          </cell>
          <cell r="DZ1259">
            <v>0</v>
          </cell>
          <cell r="EB1259">
            <v>0</v>
          </cell>
          <cell r="ED1259">
            <v>0</v>
          </cell>
          <cell r="EF1259">
            <v>0</v>
          </cell>
          <cell r="EJ1259">
            <v>0</v>
          </cell>
          <cell r="EL1259">
            <v>0</v>
          </cell>
          <cell r="EN1259">
            <v>0</v>
          </cell>
          <cell r="EP1259">
            <v>0</v>
          </cell>
          <cell r="ER1259">
            <v>0</v>
          </cell>
          <cell r="ET1259">
            <v>0</v>
          </cell>
          <cell r="EX1259">
            <v>0</v>
          </cell>
          <cell r="EZ1259">
            <v>0</v>
          </cell>
          <cell r="FD1259">
            <v>0</v>
          </cell>
          <cell r="FF1259">
            <v>0</v>
          </cell>
        </row>
        <row r="1260">
          <cell r="A1260" t="str">
            <v>WindN</v>
          </cell>
          <cell r="B1260" t="str">
            <v>Norge</v>
          </cell>
          <cell r="G1260">
            <v>14</v>
          </cell>
          <cell r="H1260">
            <v>0</v>
          </cell>
          <cell r="N1260">
            <v>30</v>
          </cell>
          <cell r="AK1260">
            <v>14</v>
          </cell>
          <cell r="AL1260">
            <v>0</v>
          </cell>
          <cell r="AN1260">
            <v>0</v>
          </cell>
          <cell r="AO1260">
            <v>2.1903000000000001</v>
          </cell>
          <cell r="AP1260">
            <v>730.1</v>
          </cell>
          <cell r="AQ1260">
            <v>0</v>
          </cell>
          <cell r="BG1260" t="b">
            <v>0</v>
          </cell>
          <cell r="BO1260" t="b">
            <v>0</v>
          </cell>
          <cell r="CA1260" t="b">
            <v>0</v>
          </cell>
          <cell r="CB1260" t="b">
            <v>0</v>
          </cell>
          <cell r="CD1260" t="b">
            <v>0</v>
          </cell>
          <cell r="CE1260" t="b">
            <v>0</v>
          </cell>
          <cell r="CG1260" t="b">
            <v>0</v>
          </cell>
          <cell r="CH1260" t="b">
            <v>0</v>
          </cell>
          <cell r="CP1260" t="str">
            <v>ERWINWON</v>
          </cell>
          <cell r="CT1260" t="b">
            <v>0</v>
          </cell>
          <cell r="CV1260" t="b">
            <v>0</v>
          </cell>
          <cell r="CX1260" t="b">
            <v>0</v>
          </cell>
          <cell r="CZ1260" t="b">
            <v>0</v>
          </cell>
          <cell r="DB1260" t="b">
            <v>0</v>
          </cell>
          <cell r="DD1260" t="b">
            <v>0</v>
          </cell>
          <cell r="DF1260" t="b">
            <v>0</v>
          </cell>
          <cell r="DH1260" t="b">
            <v>0</v>
          </cell>
          <cell r="DJ1260" t="b">
            <v>0</v>
          </cell>
          <cell r="DL1260" t="b">
            <v>0</v>
          </cell>
          <cell r="DN1260" t="b">
            <v>0</v>
          </cell>
          <cell r="DP1260" t="b">
            <v>0</v>
          </cell>
          <cell r="DV1260">
            <v>0</v>
          </cell>
          <cell r="DX1260">
            <v>0</v>
          </cell>
          <cell r="DZ1260">
            <v>0</v>
          </cell>
          <cell r="EB1260">
            <v>0</v>
          </cell>
          <cell r="ED1260">
            <v>0</v>
          </cell>
          <cell r="EF1260">
            <v>0</v>
          </cell>
          <cell r="EJ1260">
            <v>0</v>
          </cell>
          <cell r="EL1260">
            <v>0</v>
          </cell>
          <cell r="EN1260">
            <v>0</v>
          </cell>
          <cell r="EP1260">
            <v>0</v>
          </cell>
          <cell r="ER1260">
            <v>0</v>
          </cell>
          <cell r="ET1260">
            <v>0</v>
          </cell>
          <cell r="EX1260">
            <v>0</v>
          </cell>
          <cell r="EZ1260">
            <v>0</v>
          </cell>
          <cell r="FD1260">
            <v>0</v>
          </cell>
          <cell r="FF1260">
            <v>0</v>
          </cell>
        </row>
        <row r="1261">
          <cell r="A1261" t="str">
            <v>WindN</v>
          </cell>
          <cell r="B1261" t="str">
            <v>Norge</v>
          </cell>
          <cell r="G1261">
            <v>17</v>
          </cell>
          <cell r="H1261">
            <v>0</v>
          </cell>
          <cell r="N1261">
            <v>29</v>
          </cell>
          <cell r="AK1261">
            <v>17</v>
          </cell>
          <cell r="AL1261">
            <v>0</v>
          </cell>
          <cell r="AN1261">
            <v>0</v>
          </cell>
          <cell r="AO1261">
            <v>2.6596500000000001</v>
          </cell>
          <cell r="AP1261">
            <v>886.55</v>
          </cell>
          <cell r="AQ1261">
            <v>0</v>
          </cell>
          <cell r="BG1261" t="b">
            <v>0</v>
          </cell>
          <cell r="BO1261" t="b">
            <v>0</v>
          </cell>
          <cell r="CA1261" t="b">
            <v>0</v>
          </cell>
          <cell r="CB1261" t="b">
            <v>0</v>
          </cell>
          <cell r="CD1261" t="b">
            <v>0</v>
          </cell>
          <cell r="CE1261" t="b">
            <v>0</v>
          </cell>
          <cell r="CG1261" t="b">
            <v>0</v>
          </cell>
          <cell r="CH1261" t="b">
            <v>0</v>
          </cell>
          <cell r="CP1261" t="str">
            <v>ERWINWON</v>
          </cell>
          <cell r="CT1261" t="b">
            <v>0</v>
          </cell>
          <cell r="CV1261" t="b">
            <v>0</v>
          </cell>
          <cell r="CX1261" t="b">
            <v>0</v>
          </cell>
          <cell r="CZ1261" t="b">
            <v>0</v>
          </cell>
          <cell r="DB1261" t="b">
            <v>0</v>
          </cell>
          <cell r="DD1261" t="b">
            <v>0</v>
          </cell>
          <cell r="DF1261" t="b">
            <v>0</v>
          </cell>
          <cell r="DH1261" t="b">
            <v>0</v>
          </cell>
          <cell r="DJ1261" t="b">
            <v>0</v>
          </cell>
          <cell r="DL1261" t="b">
            <v>0</v>
          </cell>
          <cell r="DN1261" t="b">
            <v>0</v>
          </cell>
          <cell r="DP1261" t="b">
            <v>0</v>
          </cell>
          <cell r="DV1261">
            <v>0</v>
          </cell>
          <cell r="DX1261">
            <v>0</v>
          </cell>
          <cell r="DZ1261">
            <v>0</v>
          </cell>
          <cell r="EB1261">
            <v>0</v>
          </cell>
          <cell r="ED1261">
            <v>0</v>
          </cell>
          <cell r="EF1261">
            <v>0</v>
          </cell>
          <cell r="EJ1261">
            <v>0</v>
          </cell>
          <cell r="EL1261">
            <v>0</v>
          </cell>
          <cell r="EN1261">
            <v>0</v>
          </cell>
          <cell r="EP1261">
            <v>0</v>
          </cell>
          <cell r="ER1261">
            <v>0</v>
          </cell>
          <cell r="ET1261">
            <v>0</v>
          </cell>
          <cell r="EX1261">
            <v>0</v>
          </cell>
          <cell r="EZ1261">
            <v>0</v>
          </cell>
          <cell r="FD1261">
            <v>0</v>
          </cell>
          <cell r="FF1261">
            <v>0</v>
          </cell>
        </row>
        <row r="1262">
          <cell r="A1262" t="str">
            <v>WindN</v>
          </cell>
          <cell r="B1262" t="str">
            <v>Norge</v>
          </cell>
          <cell r="G1262">
            <v>97</v>
          </cell>
          <cell r="H1262">
            <v>0</v>
          </cell>
          <cell r="N1262">
            <v>76</v>
          </cell>
          <cell r="AK1262">
            <v>97</v>
          </cell>
          <cell r="AL1262">
            <v>0</v>
          </cell>
          <cell r="AN1262">
            <v>0</v>
          </cell>
          <cell r="AO1262">
            <v>15.175650000000001</v>
          </cell>
          <cell r="AP1262">
            <v>5058.55</v>
          </cell>
          <cell r="AQ1262">
            <v>0</v>
          </cell>
          <cell r="BG1262" t="b">
            <v>0</v>
          </cell>
          <cell r="BO1262" t="b">
            <v>0</v>
          </cell>
          <cell r="CA1262" t="b">
            <v>0</v>
          </cell>
          <cell r="CB1262" t="b">
            <v>0</v>
          </cell>
          <cell r="CD1262" t="b">
            <v>0</v>
          </cell>
          <cell r="CE1262" t="b">
            <v>0</v>
          </cell>
          <cell r="CG1262" t="b">
            <v>0</v>
          </cell>
          <cell r="CH1262" t="b">
            <v>0</v>
          </cell>
          <cell r="CP1262" t="str">
            <v>ERWINWON</v>
          </cell>
          <cell r="CT1262" t="b">
            <v>0</v>
          </cell>
          <cell r="CV1262" t="b">
            <v>0</v>
          </cell>
          <cell r="CX1262" t="b">
            <v>0</v>
          </cell>
          <cell r="CZ1262" t="b">
            <v>0</v>
          </cell>
          <cell r="DB1262" t="b">
            <v>0</v>
          </cell>
          <cell r="DD1262" t="b">
            <v>0</v>
          </cell>
          <cell r="DF1262" t="b">
            <v>0</v>
          </cell>
          <cell r="DH1262" t="b">
            <v>0</v>
          </cell>
          <cell r="DJ1262" t="b">
            <v>0</v>
          </cell>
          <cell r="DL1262" t="b">
            <v>0</v>
          </cell>
          <cell r="DN1262" t="b">
            <v>0</v>
          </cell>
          <cell r="DP1262" t="b">
            <v>0</v>
          </cell>
          <cell r="DV1262">
            <v>0</v>
          </cell>
          <cell r="DX1262">
            <v>0</v>
          </cell>
          <cell r="DZ1262">
            <v>0</v>
          </cell>
          <cell r="EB1262">
            <v>0</v>
          </cell>
          <cell r="ED1262">
            <v>0</v>
          </cell>
          <cell r="EF1262">
            <v>0</v>
          </cell>
          <cell r="EJ1262">
            <v>0</v>
          </cell>
          <cell r="EL1262">
            <v>0</v>
          </cell>
          <cell r="EN1262">
            <v>0</v>
          </cell>
          <cell r="EP1262">
            <v>0</v>
          </cell>
          <cell r="ER1262">
            <v>0</v>
          </cell>
          <cell r="ET1262">
            <v>0</v>
          </cell>
          <cell r="EX1262">
            <v>0</v>
          </cell>
          <cell r="EZ1262">
            <v>0</v>
          </cell>
          <cell r="FD1262">
            <v>0</v>
          </cell>
          <cell r="FF1262">
            <v>0</v>
          </cell>
        </row>
        <row r="1263">
          <cell r="A1263" t="str">
            <v>WindN</v>
          </cell>
          <cell r="B1263" t="str">
            <v>Norge</v>
          </cell>
          <cell r="G1263">
            <v>198.75017463413752</v>
          </cell>
          <cell r="H1263">
            <v>0</v>
          </cell>
          <cell r="N1263">
            <v>410</v>
          </cell>
          <cell r="AK1263">
            <v>198.75017463413752</v>
          </cell>
          <cell r="AL1263">
            <v>0</v>
          </cell>
          <cell r="AN1263">
            <v>0</v>
          </cell>
          <cell r="AO1263">
            <v>31.094464821510815</v>
          </cell>
          <cell r="AP1263">
            <v>10364.821607170272</v>
          </cell>
          <cell r="AQ1263">
            <v>0</v>
          </cell>
          <cell r="BG1263" t="b">
            <v>0</v>
          </cell>
          <cell r="BO1263" t="b">
            <v>0</v>
          </cell>
          <cell r="CA1263" t="b">
            <v>0</v>
          </cell>
          <cell r="CB1263" t="b">
            <v>0</v>
          </cell>
          <cell r="CD1263" t="b">
            <v>0</v>
          </cell>
          <cell r="CE1263" t="b">
            <v>0</v>
          </cell>
          <cell r="CG1263" t="b">
            <v>0</v>
          </cell>
          <cell r="CH1263" t="b">
            <v>0</v>
          </cell>
          <cell r="CP1263" t="str">
            <v>ERWINWON</v>
          </cell>
          <cell r="CT1263" t="b">
            <v>0</v>
          </cell>
          <cell r="CV1263" t="b">
            <v>0</v>
          </cell>
          <cell r="CX1263" t="b">
            <v>0</v>
          </cell>
          <cell r="CZ1263" t="b">
            <v>0</v>
          </cell>
          <cell r="DB1263" t="b">
            <v>0</v>
          </cell>
          <cell r="DD1263" t="b">
            <v>0</v>
          </cell>
          <cell r="DF1263" t="b">
            <v>0</v>
          </cell>
          <cell r="DH1263" t="b">
            <v>0</v>
          </cell>
          <cell r="DJ1263" t="b">
            <v>0</v>
          </cell>
          <cell r="DL1263" t="b">
            <v>0</v>
          </cell>
          <cell r="DN1263" t="b">
            <v>0</v>
          </cell>
          <cell r="DP1263" t="b">
            <v>0</v>
          </cell>
          <cell r="DV1263">
            <v>0</v>
          </cell>
          <cell r="DX1263">
            <v>0</v>
          </cell>
          <cell r="DZ1263">
            <v>0</v>
          </cell>
          <cell r="EB1263">
            <v>0</v>
          </cell>
          <cell r="ED1263">
            <v>0</v>
          </cell>
          <cell r="EF1263">
            <v>0</v>
          </cell>
          <cell r="EJ1263">
            <v>0</v>
          </cell>
          <cell r="EL1263">
            <v>0</v>
          </cell>
          <cell r="EN1263">
            <v>0</v>
          </cell>
          <cell r="EP1263">
            <v>0</v>
          </cell>
          <cell r="ER1263">
            <v>0</v>
          </cell>
          <cell r="ET1263">
            <v>0</v>
          </cell>
          <cell r="EX1263">
            <v>0</v>
          </cell>
          <cell r="EZ1263">
            <v>0</v>
          </cell>
          <cell r="FD1263">
            <v>0</v>
          </cell>
          <cell r="FF1263">
            <v>0</v>
          </cell>
        </row>
        <row r="1264">
          <cell r="A1264" t="str">
            <v>WindN</v>
          </cell>
          <cell r="B1264" t="str">
            <v>Norge</v>
          </cell>
          <cell r="G1264">
            <v>380</v>
          </cell>
          <cell r="H1264">
            <v>0</v>
          </cell>
          <cell r="N1264">
            <v>901</v>
          </cell>
          <cell r="AK1264">
            <v>380</v>
          </cell>
          <cell r="AL1264">
            <v>0</v>
          </cell>
          <cell r="AN1264">
            <v>0</v>
          </cell>
          <cell r="AO1264">
            <v>59.451000000000001</v>
          </cell>
          <cell r="AP1264">
            <v>19817</v>
          </cell>
          <cell r="AQ1264">
            <v>0</v>
          </cell>
          <cell r="BG1264" t="b">
            <v>0</v>
          </cell>
          <cell r="BO1264" t="b">
            <v>0</v>
          </cell>
          <cell r="CA1264" t="b">
            <v>0</v>
          </cell>
          <cell r="CB1264" t="b">
            <v>0</v>
          </cell>
          <cell r="CD1264" t="b">
            <v>0</v>
          </cell>
          <cell r="CE1264" t="b">
            <v>0</v>
          </cell>
          <cell r="CG1264" t="b">
            <v>0</v>
          </cell>
          <cell r="CH1264" t="b">
            <v>0</v>
          </cell>
          <cell r="CP1264" t="str">
            <v>ERWINWON</v>
          </cell>
          <cell r="CT1264" t="b">
            <v>0</v>
          </cell>
          <cell r="CV1264" t="b">
            <v>0</v>
          </cell>
          <cell r="CX1264" t="b">
            <v>0</v>
          </cell>
          <cell r="CZ1264" t="b">
            <v>0</v>
          </cell>
          <cell r="DB1264" t="b">
            <v>0</v>
          </cell>
          <cell r="DD1264" t="b">
            <v>0</v>
          </cell>
          <cell r="DF1264" t="b">
            <v>0</v>
          </cell>
          <cell r="DH1264" t="b">
            <v>0</v>
          </cell>
          <cell r="DJ1264" t="b">
            <v>0</v>
          </cell>
          <cell r="DL1264" t="b">
            <v>0</v>
          </cell>
          <cell r="DN1264" t="b">
            <v>0</v>
          </cell>
          <cell r="DP1264" t="b">
            <v>0</v>
          </cell>
          <cell r="DV1264">
            <v>0</v>
          </cell>
          <cell r="DX1264">
            <v>0</v>
          </cell>
          <cell r="DZ1264">
            <v>0</v>
          </cell>
          <cell r="EB1264">
            <v>0</v>
          </cell>
          <cell r="ED1264">
            <v>0</v>
          </cell>
          <cell r="EF1264">
            <v>0</v>
          </cell>
          <cell r="EJ1264">
            <v>0</v>
          </cell>
          <cell r="EL1264">
            <v>0</v>
          </cell>
          <cell r="EN1264">
            <v>0</v>
          </cell>
          <cell r="EP1264">
            <v>0</v>
          </cell>
          <cell r="ER1264">
            <v>0</v>
          </cell>
          <cell r="ET1264">
            <v>0</v>
          </cell>
          <cell r="EX1264">
            <v>0</v>
          </cell>
          <cell r="EZ1264">
            <v>0</v>
          </cell>
          <cell r="FD1264">
            <v>0</v>
          </cell>
          <cell r="FF1264">
            <v>0</v>
          </cell>
        </row>
        <row r="1265">
          <cell r="A1265" t="str">
            <v>WindN</v>
          </cell>
          <cell r="B1265" t="str">
            <v>Norge</v>
          </cell>
          <cell r="G1265">
            <v>425</v>
          </cell>
          <cell r="H1265">
            <v>0</v>
          </cell>
          <cell r="N1265">
            <v>917</v>
          </cell>
          <cell r="AK1265">
            <v>425</v>
          </cell>
          <cell r="AL1265">
            <v>0</v>
          </cell>
          <cell r="AN1265">
            <v>0</v>
          </cell>
          <cell r="AO1265">
            <v>66.491250000000008</v>
          </cell>
          <cell r="AP1265">
            <v>22163.75</v>
          </cell>
          <cell r="AQ1265">
            <v>0</v>
          </cell>
          <cell r="BG1265" t="b">
            <v>0</v>
          </cell>
          <cell r="BO1265" t="b">
            <v>0</v>
          </cell>
          <cell r="CA1265" t="b">
            <v>0</v>
          </cell>
          <cell r="CB1265" t="b">
            <v>0</v>
          </cell>
          <cell r="CD1265" t="b">
            <v>0</v>
          </cell>
          <cell r="CE1265" t="b">
            <v>0</v>
          </cell>
          <cell r="CG1265" t="b">
            <v>0</v>
          </cell>
          <cell r="CH1265" t="b">
            <v>0</v>
          </cell>
          <cell r="CP1265" t="str">
            <v>ERWINWON</v>
          </cell>
          <cell r="CT1265" t="b">
            <v>0</v>
          </cell>
          <cell r="CV1265" t="b">
            <v>0</v>
          </cell>
          <cell r="CX1265" t="b">
            <v>0</v>
          </cell>
          <cell r="CZ1265" t="b">
            <v>0</v>
          </cell>
          <cell r="DB1265" t="b">
            <v>0</v>
          </cell>
          <cell r="DD1265" t="b">
            <v>0</v>
          </cell>
          <cell r="DF1265" t="b">
            <v>0</v>
          </cell>
          <cell r="DH1265" t="b">
            <v>0</v>
          </cell>
          <cell r="DJ1265" t="b">
            <v>0</v>
          </cell>
          <cell r="DL1265" t="b">
            <v>0</v>
          </cell>
          <cell r="DN1265" t="b">
            <v>0</v>
          </cell>
          <cell r="DP1265" t="b">
            <v>0</v>
          </cell>
          <cell r="DV1265">
            <v>0</v>
          </cell>
          <cell r="DX1265">
            <v>0</v>
          </cell>
          <cell r="DZ1265">
            <v>0</v>
          </cell>
          <cell r="EB1265">
            <v>0</v>
          </cell>
          <cell r="ED1265">
            <v>0</v>
          </cell>
          <cell r="EF1265">
            <v>0</v>
          </cell>
          <cell r="EJ1265">
            <v>0</v>
          </cell>
          <cell r="EL1265">
            <v>0</v>
          </cell>
          <cell r="EN1265">
            <v>0</v>
          </cell>
          <cell r="EP1265">
            <v>0</v>
          </cell>
          <cell r="ER1265">
            <v>0</v>
          </cell>
          <cell r="ET1265">
            <v>0</v>
          </cell>
          <cell r="EX1265">
            <v>0</v>
          </cell>
          <cell r="EZ1265">
            <v>0</v>
          </cell>
          <cell r="FD1265">
            <v>0</v>
          </cell>
          <cell r="FF1265">
            <v>0</v>
          </cell>
        </row>
        <row r="1266">
          <cell r="A1266" t="str">
            <v>WindN</v>
          </cell>
          <cell r="B1266" t="str">
            <v>Norge</v>
          </cell>
          <cell r="G1266">
            <v>328.40926913191294</v>
          </cell>
          <cell r="H1266">
            <v>0</v>
          </cell>
          <cell r="N1266">
            <v>980</v>
          </cell>
          <cell r="AK1266">
            <v>328.40926913191294</v>
          </cell>
          <cell r="AL1266">
            <v>0</v>
          </cell>
          <cell r="AN1266">
            <v>0</v>
          </cell>
          <cell r="AO1266">
            <v>51.379630155687778</v>
          </cell>
          <cell r="AP1266">
            <v>17126.543385229259</v>
          </cell>
          <cell r="AQ1266">
            <v>0</v>
          </cell>
          <cell r="BG1266" t="b">
            <v>0</v>
          </cell>
          <cell r="BO1266" t="b">
            <v>0</v>
          </cell>
          <cell r="CA1266" t="b">
            <v>0</v>
          </cell>
          <cell r="CB1266" t="b">
            <v>0</v>
          </cell>
          <cell r="CD1266" t="b">
            <v>0</v>
          </cell>
          <cell r="CE1266" t="b">
            <v>0</v>
          </cell>
          <cell r="CG1266" t="b">
            <v>0</v>
          </cell>
          <cell r="CH1266" t="b">
            <v>0</v>
          </cell>
          <cell r="CP1266" t="str">
            <v>ERWINWON</v>
          </cell>
          <cell r="CT1266" t="b">
            <v>0</v>
          </cell>
          <cell r="CV1266" t="b">
            <v>0</v>
          </cell>
          <cell r="CX1266" t="b">
            <v>0</v>
          </cell>
          <cell r="CZ1266" t="b">
            <v>0</v>
          </cell>
          <cell r="DB1266" t="b">
            <v>0</v>
          </cell>
          <cell r="DD1266" t="b">
            <v>0</v>
          </cell>
          <cell r="DF1266" t="b">
            <v>0</v>
          </cell>
          <cell r="DH1266" t="b">
            <v>0</v>
          </cell>
          <cell r="DJ1266" t="b">
            <v>0</v>
          </cell>
          <cell r="DL1266" t="b">
            <v>0</v>
          </cell>
          <cell r="DN1266" t="b">
            <v>0</v>
          </cell>
          <cell r="DP1266" t="b">
            <v>0</v>
          </cell>
          <cell r="DV1266">
            <v>0</v>
          </cell>
          <cell r="DX1266">
            <v>0</v>
          </cell>
          <cell r="DZ1266">
            <v>0</v>
          </cell>
          <cell r="EB1266">
            <v>0</v>
          </cell>
          <cell r="ED1266">
            <v>0</v>
          </cell>
          <cell r="EF1266">
            <v>0</v>
          </cell>
          <cell r="EJ1266">
            <v>0</v>
          </cell>
          <cell r="EL1266">
            <v>0</v>
          </cell>
          <cell r="EN1266">
            <v>0</v>
          </cell>
          <cell r="EP1266">
            <v>0</v>
          </cell>
          <cell r="ER1266">
            <v>0</v>
          </cell>
          <cell r="ET1266">
            <v>0</v>
          </cell>
          <cell r="EX1266">
            <v>0</v>
          </cell>
          <cell r="EZ1266">
            <v>0</v>
          </cell>
          <cell r="FD1266">
            <v>0</v>
          </cell>
          <cell r="FF1266">
            <v>0</v>
          </cell>
        </row>
        <row r="1267">
          <cell r="A1267" t="str">
            <v>WindN</v>
          </cell>
          <cell r="B1267" t="str">
            <v>Norge</v>
          </cell>
          <cell r="G1267">
            <v>301.60034920277718</v>
          </cell>
          <cell r="H1267">
            <v>0</v>
          </cell>
          <cell r="N1267">
            <v>900</v>
          </cell>
          <cell r="AK1267">
            <v>301.60034920277718</v>
          </cell>
          <cell r="AL1267">
            <v>0</v>
          </cell>
          <cell r="AN1267">
            <v>0</v>
          </cell>
          <cell r="AO1267">
            <v>47.18537463277449</v>
          </cell>
          <cell r="AP1267">
            <v>15728.458210924829</v>
          </cell>
          <cell r="AQ1267">
            <v>0</v>
          </cell>
          <cell r="BG1267" t="b">
            <v>0</v>
          </cell>
          <cell r="BO1267" t="b">
            <v>0</v>
          </cell>
          <cell r="CA1267" t="b">
            <v>0</v>
          </cell>
          <cell r="CB1267" t="b">
            <v>0</v>
          </cell>
          <cell r="CD1267" t="b">
            <v>0</v>
          </cell>
          <cell r="CE1267" t="b">
            <v>0</v>
          </cell>
          <cell r="CG1267" t="b">
            <v>0</v>
          </cell>
          <cell r="CH1267" t="b">
            <v>0</v>
          </cell>
          <cell r="CP1267" t="str">
            <v>ERWINWON</v>
          </cell>
          <cell r="CT1267" t="b">
            <v>0</v>
          </cell>
          <cell r="CV1267" t="b">
            <v>0</v>
          </cell>
          <cell r="CX1267" t="b">
            <v>0</v>
          </cell>
          <cell r="CZ1267" t="b">
            <v>0</v>
          </cell>
          <cell r="DB1267" t="b">
            <v>0</v>
          </cell>
          <cell r="DD1267" t="b">
            <v>0</v>
          </cell>
          <cell r="DF1267" t="b">
            <v>0</v>
          </cell>
          <cell r="DH1267" t="b">
            <v>0</v>
          </cell>
          <cell r="DJ1267" t="b">
            <v>0</v>
          </cell>
          <cell r="DL1267" t="b">
            <v>0</v>
          </cell>
          <cell r="DN1267" t="b">
            <v>0</v>
          </cell>
          <cell r="DP1267" t="b">
            <v>0</v>
          </cell>
          <cell r="DV1267">
            <v>0</v>
          </cell>
          <cell r="DX1267">
            <v>0</v>
          </cell>
          <cell r="DZ1267">
            <v>0</v>
          </cell>
          <cell r="EB1267">
            <v>0</v>
          </cell>
          <cell r="ED1267">
            <v>0</v>
          </cell>
          <cell r="EF1267">
            <v>0</v>
          </cell>
          <cell r="EJ1267">
            <v>0</v>
          </cell>
          <cell r="EL1267">
            <v>0</v>
          </cell>
          <cell r="EN1267">
            <v>0</v>
          </cell>
          <cell r="EP1267">
            <v>0</v>
          </cell>
          <cell r="ER1267">
            <v>0</v>
          </cell>
          <cell r="ET1267">
            <v>0</v>
          </cell>
          <cell r="EX1267">
            <v>0</v>
          </cell>
          <cell r="EZ1267">
            <v>0</v>
          </cell>
          <cell r="FD1267">
            <v>0</v>
          </cell>
          <cell r="FF1267">
            <v>0</v>
          </cell>
        </row>
        <row r="1268">
          <cell r="A1268" t="str">
            <v>WindN</v>
          </cell>
          <cell r="B1268" t="str">
            <v>Norge</v>
          </cell>
          <cell r="G1268">
            <v>425.59160387503005</v>
          </cell>
          <cell r="H1268">
            <v>0</v>
          </cell>
          <cell r="N1268">
            <v>1270</v>
          </cell>
          <cell r="AK1268">
            <v>425.59160387503005</v>
          </cell>
          <cell r="AL1268">
            <v>0</v>
          </cell>
          <cell r="AN1268">
            <v>0</v>
          </cell>
          <cell r="AO1268">
            <v>66.583806426248458</v>
          </cell>
          <cell r="AP1268">
            <v>22194.602142082815</v>
          </cell>
          <cell r="AQ1268">
            <v>0</v>
          </cell>
          <cell r="BG1268" t="b">
            <v>0</v>
          </cell>
          <cell r="BO1268" t="b">
            <v>0</v>
          </cell>
          <cell r="CA1268" t="b">
            <v>0</v>
          </cell>
          <cell r="CB1268" t="b">
            <v>0</v>
          </cell>
          <cell r="CD1268" t="b">
            <v>0</v>
          </cell>
          <cell r="CE1268" t="b">
            <v>0</v>
          </cell>
          <cell r="CG1268" t="b">
            <v>0</v>
          </cell>
          <cell r="CH1268" t="b">
            <v>0</v>
          </cell>
          <cell r="CP1268" t="str">
            <v>ERWINWON</v>
          </cell>
          <cell r="CT1268" t="b">
            <v>0</v>
          </cell>
          <cell r="CV1268" t="b">
            <v>0</v>
          </cell>
          <cell r="CX1268" t="b">
            <v>0</v>
          </cell>
          <cell r="CZ1268" t="b">
            <v>0</v>
          </cell>
          <cell r="DB1268" t="b">
            <v>0</v>
          </cell>
          <cell r="DD1268" t="b">
            <v>0</v>
          </cell>
          <cell r="DF1268" t="b">
            <v>0</v>
          </cell>
          <cell r="DH1268" t="b">
            <v>0</v>
          </cell>
          <cell r="DJ1268" t="b">
            <v>0</v>
          </cell>
          <cell r="DL1268" t="b">
            <v>0</v>
          </cell>
          <cell r="DN1268" t="b">
            <v>0</v>
          </cell>
          <cell r="DP1268" t="b">
            <v>0</v>
          </cell>
          <cell r="DV1268">
            <v>0</v>
          </cell>
          <cell r="DX1268">
            <v>0</v>
          </cell>
          <cell r="DZ1268">
            <v>0</v>
          </cell>
          <cell r="EB1268">
            <v>0</v>
          </cell>
          <cell r="ED1268">
            <v>0</v>
          </cell>
          <cell r="EF1268">
            <v>0</v>
          </cell>
          <cell r="EJ1268">
            <v>0</v>
          </cell>
          <cell r="EL1268">
            <v>0</v>
          </cell>
          <cell r="EN1268">
            <v>0</v>
          </cell>
          <cell r="EP1268">
            <v>0</v>
          </cell>
          <cell r="ER1268">
            <v>0</v>
          </cell>
          <cell r="ET1268">
            <v>0</v>
          </cell>
          <cell r="EX1268">
            <v>0</v>
          </cell>
          <cell r="EZ1268">
            <v>0</v>
          </cell>
          <cell r="FD1268">
            <v>0</v>
          </cell>
          <cell r="FF1268">
            <v>0</v>
          </cell>
        </row>
        <row r="1269">
          <cell r="A1269" t="str">
            <v>WindN</v>
          </cell>
          <cell r="B1269" t="str">
            <v>Norge</v>
          </cell>
          <cell r="G1269">
            <v>549.58285854728285</v>
          </cell>
          <cell r="H1269">
            <v>0</v>
          </cell>
          <cell r="N1269">
            <v>1640</v>
          </cell>
          <cell r="AK1269">
            <v>549.58285854728285</v>
          </cell>
          <cell r="AL1269">
            <v>0</v>
          </cell>
          <cell r="AN1269">
            <v>0</v>
          </cell>
          <cell r="AO1269">
            <v>85.982238219722404</v>
          </cell>
          <cell r="AP1269">
            <v>28660.7460732408</v>
          </cell>
          <cell r="AQ1269">
            <v>0</v>
          </cell>
          <cell r="BG1269" t="b">
            <v>0</v>
          </cell>
          <cell r="BO1269" t="b">
            <v>0</v>
          </cell>
          <cell r="CA1269" t="b">
            <v>0</v>
          </cell>
          <cell r="CB1269" t="b">
            <v>0</v>
          </cell>
          <cell r="CD1269" t="b">
            <v>0</v>
          </cell>
          <cell r="CE1269" t="b">
            <v>0</v>
          </cell>
          <cell r="CG1269" t="b">
            <v>0</v>
          </cell>
          <cell r="CH1269" t="b">
            <v>0</v>
          </cell>
          <cell r="CP1269" t="str">
            <v>ERWINWON</v>
          </cell>
          <cell r="CT1269" t="b">
            <v>0</v>
          </cell>
          <cell r="CV1269" t="b">
            <v>0</v>
          </cell>
          <cell r="CX1269" t="b">
            <v>0</v>
          </cell>
          <cell r="CZ1269" t="b">
            <v>0</v>
          </cell>
          <cell r="DB1269" t="b">
            <v>0</v>
          </cell>
          <cell r="DD1269" t="b">
            <v>0</v>
          </cell>
          <cell r="DF1269" t="b">
            <v>0</v>
          </cell>
          <cell r="DH1269" t="b">
            <v>0</v>
          </cell>
          <cell r="DJ1269" t="b">
            <v>0</v>
          </cell>
          <cell r="DL1269" t="b">
            <v>0</v>
          </cell>
          <cell r="DN1269" t="b">
            <v>0</v>
          </cell>
          <cell r="DP1269" t="b">
            <v>0</v>
          </cell>
          <cell r="DV1269">
            <v>0</v>
          </cell>
          <cell r="DX1269">
            <v>0</v>
          </cell>
          <cell r="DZ1269">
            <v>0</v>
          </cell>
          <cell r="EB1269">
            <v>0</v>
          </cell>
          <cell r="ED1269">
            <v>0</v>
          </cell>
          <cell r="EF1269">
            <v>0</v>
          </cell>
          <cell r="EJ1269">
            <v>0</v>
          </cell>
          <cell r="EL1269">
            <v>0</v>
          </cell>
          <cell r="EN1269">
            <v>0</v>
          </cell>
          <cell r="EP1269">
            <v>0</v>
          </cell>
          <cell r="ER1269">
            <v>0</v>
          </cell>
          <cell r="ET1269">
            <v>0</v>
          </cell>
          <cell r="EX1269">
            <v>0</v>
          </cell>
          <cell r="EZ1269">
            <v>0</v>
          </cell>
          <cell r="FD1269">
            <v>0</v>
          </cell>
          <cell r="FF1269">
            <v>0</v>
          </cell>
        </row>
        <row r="1270">
          <cell r="A1270" t="str">
            <v>WindN</v>
          </cell>
          <cell r="B1270" t="str">
            <v>Norge</v>
          </cell>
          <cell r="G1270">
            <v>673.57411321953577</v>
          </cell>
          <cell r="H1270">
            <v>0</v>
          </cell>
          <cell r="N1270">
            <v>2010</v>
          </cell>
          <cell r="AK1270">
            <v>673.57411321953577</v>
          </cell>
          <cell r="AL1270">
            <v>0</v>
          </cell>
          <cell r="AN1270">
            <v>0</v>
          </cell>
          <cell r="AO1270">
            <v>105.38067001319638</v>
          </cell>
          <cell r="AP1270">
            <v>35126.890004398789</v>
          </cell>
          <cell r="AQ1270">
            <v>0</v>
          </cell>
          <cell r="BG1270" t="b">
            <v>0</v>
          </cell>
          <cell r="BO1270" t="b">
            <v>0</v>
          </cell>
          <cell r="CA1270" t="b">
            <v>0</v>
          </cell>
          <cell r="CB1270" t="b">
            <v>0</v>
          </cell>
          <cell r="CD1270" t="b">
            <v>0</v>
          </cell>
          <cell r="CE1270" t="b">
            <v>0</v>
          </cell>
          <cell r="CG1270" t="b">
            <v>0</v>
          </cell>
          <cell r="CH1270" t="b">
            <v>0</v>
          </cell>
          <cell r="CP1270" t="str">
            <v>ERWINWON</v>
          </cell>
          <cell r="CT1270" t="b">
            <v>0</v>
          </cell>
          <cell r="CV1270" t="b">
            <v>0</v>
          </cell>
          <cell r="CX1270" t="b">
            <v>0</v>
          </cell>
          <cell r="CZ1270" t="b">
            <v>0</v>
          </cell>
          <cell r="DB1270" t="b">
            <v>0</v>
          </cell>
          <cell r="DD1270" t="b">
            <v>0</v>
          </cell>
          <cell r="DF1270" t="b">
            <v>0</v>
          </cell>
          <cell r="DH1270" t="b">
            <v>0</v>
          </cell>
          <cell r="DJ1270" t="b">
            <v>0</v>
          </cell>
          <cell r="DL1270" t="b">
            <v>0</v>
          </cell>
          <cell r="DN1270" t="b">
            <v>0</v>
          </cell>
          <cell r="DP1270" t="b">
            <v>0</v>
          </cell>
          <cell r="DV1270">
            <v>0</v>
          </cell>
          <cell r="DX1270">
            <v>0</v>
          </cell>
          <cell r="DZ1270">
            <v>0</v>
          </cell>
          <cell r="EB1270">
            <v>0</v>
          </cell>
          <cell r="ED1270">
            <v>0</v>
          </cell>
          <cell r="EF1270">
            <v>0</v>
          </cell>
          <cell r="EJ1270">
            <v>0</v>
          </cell>
          <cell r="EL1270">
            <v>0</v>
          </cell>
          <cell r="EN1270">
            <v>0</v>
          </cell>
          <cell r="EP1270">
            <v>0</v>
          </cell>
          <cell r="ER1270">
            <v>0</v>
          </cell>
          <cell r="ET1270">
            <v>0</v>
          </cell>
          <cell r="EX1270">
            <v>0</v>
          </cell>
          <cell r="EZ1270">
            <v>0</v>
          </cell>
          <cell r="FD1270">
            <v>0</v>
          </cell>
          <cell r="FF1270">
            <v>0</v>
          </cell>
        </row>
        <row r="1271">
          <cell r="A1271" t="str">
            <v>WindN</v>
          </cell>
          <cell r="B1271" t="str">
            <v>Norge</v>
          </cell>
          <cell r="G1271">
            <v>797.56536789178858</v>
          </cell>
          <cell r="H1271">
            <v>0</v>
          </cell>
          <cell r="N1271">
            <v>2380</v>
          </cell>
          <cell r="AK1271">
            <v>797.56536789178858</v>
          </cell>
          <cell r="AL1271">
            <v>0</v>
          </cell>
          <cell r="AN1271">
            <v>0</v>
          </cell>
          <cell r="AO1271">
            <v>124.77910180667033</v>
          </cell>
          <cell r="AP1271">
            <v>41593.03393555677</v>
          </cell>
          <cell r="AQ1271">
            <v>0</v>
          </cell>
          <cell r="BG1271" t="b">
            <v>0</v>
          </cell>
          <cell r="BO1271" t="b">
            <v>0</v>
          </cell>
          <cell r="CA1271" t="b">
            <v>0</v>
          </cell>
          <cell r="CB1271" t="b">
            <v>0</v>
          </cell>
          <cell r="CD1271" t="b">
            <v>0</v>
          </cell>
          <cell r="CE1271" t="b">
            <v>0</v>
          </cell>
          <cell r="CG1271" t="b">
            <v>0</v>
          </cell>
          <cell r="CH1271" t="b">
            <v>0</v>
          </cell>
          <cell r="CP1271" t="str">
            <v>ERWINWON</v>
          </cell>
          <cell r="CT1271" t="b">
            <v>0</v>
          </cell>
          <cell r="CV1271" t="b">
            <v>0</v>
          </cell>
          <cell r="CX1271" t="b">
            <v>0</v>
          </cell>
          <cell r="CZ1271" t="b">
            <v>0</v>
          </cell>
          <cell r="DB1271" t="b">
            <v>0</v>
          </cell>
          <cell r="DD1271" t="b">
            <v>0</v>
          </cell>
          <cell r="DF1271" t="b">
            <v>0</v>
          </cell>
          <cell r="DH1271" t="b">
            <v>0</v>
          </cell>
          <cell r="DJ1271" t="b">
            <v>0</v>
          </cell>
          <cell r="DL1271" t="b">
            <v>0</v>
          </cell>
          <cell r="DN1271" t="b">
            <v>0</v>
          </cell>
          <cell r="DP1271" t="b">
            <v>0</v>
          </cell>
          <cell r="DV1271">
            <v>0</v>
          </cell>
          <cell r="DX1271">
            <v>0</v>
          </cell>
          <cell r="DZ1271">
            <v>0</v>
          </cell>
          <cell r="EB1271">
            <v>0</v>
          </cell>
          <cell r="ED1271">
            <v>0</v>
          </cell>
          <cell r="EF1271">
            <v>0</v>
          </cell>
          <cell r="EJ1271">
            <v>0</v>
          </cell>
          <cell r="EL1271">
            <v>0</v>
          </cell>
          <cell r="EN1271">
            <v>0</v>
          </cell>
          <cell r="EP1271">
            <v>0</v>
          </cell>
          <cell r="ER1271">
            <v>0</v>
          </cell>
          <cell r="ET1271">
            <v>0</v>
          </cell>
          <cell r="EX1271">
            <v>0</v>
          </cell>
          <cell r="EZ1271">
            <v>0</v>
          </cell>
          <cell r="FD1271">
            <v>0</v>
          </cell>
          <cell r="FF1271">
            <v>0</v>
          </cell>
        </row>
        <row r="1272">
          <cell r="A1272" t="str">
            <v>WindN</v>
          </cell>
          <cell r="B1272" t="str">
            <v>Norge</v>
          </cell>
          <cell r="G1272">
            <v>921.5566225640415</v>
          </cell>
          <cell r="H1272">
            <v>0</v>
          </cell>
          <cell r="N1272">
            <v>2750</v>
          </cell>
          <cell r="AK1272">
            <v>921.5566225640415</v>
          </cell>
          <cell r="AL1272">
            <v>0</v>
          </cell>
          <cell r="AN1272">
            <v>0</v>
          </cell>
          <cell r="AO1272">
            <v>144.1775336001443</v>
          </cell>
          <cell r="AP1272">
            <v>48059.177866714766</v>
          </cell>
          <cell r="AQ1272">
            <v>0</v>
          </cell>
          <cell r="BG1272" t="b">
            <v>0</v>
          </cell>
          <cell r="BO1272" t="b">
            <v>0</v>
          </cell>
          <cell r="CA1272" t="b">
            <v>0</v>
          </cell>
          <cell r="CB1272" t="b">
            <v>0</v>
          </cell>
          <cell r="CD1272" t="b">
            <v>0</v>
          </cell>
          <cell r="CE1272" t="b">
            <v>0</v>
          </cell>
          <cell r="CG1272" t="b">
            <v>0</v>
          </cell>
          <cell r="CH1272" t="b">
            <v>0</v>
          </cell>
          <cell r="CP1272" t="str">
            <v>ERWINWON</v>
          </cell>
          <cell r="CT1272" t="b">
            <v>0</v>
          </cell>
          <cell r="CV1272" t="b">
            <v>0</v>
          </cell>
          <cell r="CX1272" t="b">
            <v>0</v>
          </cell>
          <cell r="CZ1272" t="b">
            <v>0</v>
          </cell>
          <cell r="DB1272" t="b">
            <v>0</v>
          </cell>
          <cell r="DD1272" t="b">
            <v>0</v>
          </cell>
          <cell r="DF1272" t="b">
            <v>0</v>
          </cell>
          <cell r="DH1272" t="b">
            <v>0</v>
          </cell>
          <cell r="DJ1272" t="b">
            <v>0</v>
          </cell>
          <cell r="DL1272" t="b">
            <v>0</v>
          </cell>
          <cell r="DN1272" t="b">
            <v>0</v>
          </cell>
          <cell r="DP1272" t="b">
            <v>0</v>
          </cell>
          <cell r="DV1272">
            <v>0</v>
          </cell>
          <cell r="DX1272">
            <v>0</v>
          </cell>
          <cell r="DZ1272">
            <v>0</v>
          </cell>
          <cell r="EB1272">
            <v>0</v>
          </cell>
          <cell r="ED1272">
            <v>0</v>
          </cell>
          <cell r="EF1272">
            <v>0</v>
          </cell>
          <cell r="EJ1272">
            <v>0</v>
          </cell>
          <cell r="EL1272">
            <v>0</v>
          </cell>
          <cell r="EN1272">
            <v>0</v>
          </cell>
          <cell r="EP1272">
            <v>0</v>
          </cell>
          <cell r="ER1272">
            <v>0</v>
          </cell>
          <cell r="ET1272">
            <v>0</v>
          </cell>
          <cell r="EX1272">
            <v>0</v>
          </cell>
          <cell r="EZ1272">
            <v>0</v>
          </cell>
          <cell r="FD1272">
            <v>0</v>
          </cell>
          <cell r="FF1272">
            <v>0</v>
          </cell>
        </row>
        <row r="1273">
          <cell r="A1273" t="str">
            <v>WindN</v>
          </cell>
          <cell r="B1273" t="str">
            <v>Norge</v>
          </cell>
          <cell r="G1273">
            <v>1045.5478772362942</v>
          </cell>
          <cell r="H1273">
            <v>0</v>
          </cell>
          <cell r="N1273">
            <v>3120</v>
          </cell>
          <cell r="AK1273">
            <v>1045.5478772362942</v>
          </cell>
          <cell r="AL1273">
            <v>0</v>
          </cell>
          <cell r="AN1273">
            <v>0</v>
          </cell>
          <cell r="AO1273">
            <v>163.57596539361825</v>
          </cell>
          <cell r="AP1273">
            <v>54525.321797872741</v>
          </cell>
          <cell r="AQ1273">
            <v>0</v>
          </cell>
          <cell r="BG1273" t="b">
            <v>0</v>
          </cell>
          <cell r="BO1273" t="b">
            <v>0</v>
          </cell>
          <cell r="CA1273" t="b">
            <v>0</v>
          </cell>
          <cell r="CB1273" t="b">
            <v>0</v>
          </cell>
          <cell r="CD1273" t="b">
            <v>0</v>
          </cell>
          <cell r="CE1273" t="b">
            <v>0</v>
          </cell>
          <cell r="CG1273" t="b">
            <v>0</v>
          </cell>
          <cell r="CH1273" t="b">
            <v>0</v>
          </cell>
          <cell r="CP1273" t="str">
            <v>ERWINWON</v>
          </cell>
          <cell r="CT1273" t="b">
            <v>0</v>
          </cell>
          <cell r="CV1273" t="b">
            <v>0</v>
          </cell>
          <cell r="CX1273" t="b">
            <v>0</v>
          </cell>
          <cell r="CZ1273" t="b">
            <v>0</v>
          </cell>
          <cell r="DB1273" t="b">
            <v>0</v>
          </cell>
          <cell r="DD1273" t="b">
            <v>0</v>
          </cell>
          <cell r="DF1273" t="b">
            <v>0</v>
          </cell>
          <cell r="DH1273" t="b">
            <v>0</v>
          </cell>
          <cell r="DJ1273" t="b">
            <v>0</v>
          </cell>
          <cell r="DL1273" t="b">
            <v>0</v>
          </cell>
          <cell r="DN1273" t="b">
            <v>0</v>
          </cell>
          <cell r="DP1273" t="b">
            <v>0</v>
          </cell>
          <cell r="DV1273">
            <v>0</v>
          </cell>
          <cell r="DX1273">
            <v>0</v>
          </cell>
          <cell r="DZ1273">
            <v>0</v>
          </cell>
          <cell r="EB1273">
            <v>0</v>
          </cell>
          <cell r="ED1273">
            <v>0</v>
          </cell>
          <cell r="EF1273">
            <v>0</v>
          </cell>
          <cell r="EJ1273">
            <v>0</v>
          </cell>
          <cell r="EL1273">
            <v>0</v>
          </cell>
          <cell r="EN1273">
            <v>0</v>
          </cell>
          <cell r="EP1273">
            <v>0</v>
          </cell>
          <cell r="ER1273">
            <v>0</v>
          </cell>
          <cell r="ET1273">
            <v>0</v>
          </cell>
          <cell r="EX1273">
            <v>0</v>
          </cell>
          <cell r="EZ1273">
            <v>0</v>
          </cell>
          <cell r="FD1273">
            <v>0</v>
          </cell>
          <cell r="FF1273">
            <v>0</v>
          </cell>
        </row>
        <row r="1274">
          <cell r="A1274" t="str">
            <v>WindN</v>
          </cell>
          <cell r="B1274" t="str">
            <v>Norge</v>
          </cell>
          <cell r="G1274">
            <v>1169.539131908547</v>
          </cell>
          <cell r="H1274">
            <v>0</v>
          </cell>
          <cell r="N1274">
            <v>3490</v>
          </cell>
          <cell r="AK1274">
            <v>1169.539131908547</v>
          </cell>
          <cell r="AL1274">
            <v>0</v>
          </cell>
          <cell r="AN1274">
            <v>0</v>
          </cell>
          <cell r="AO1274">
            <v>182.97439718709219</v>
          </cell>
          <cell r="AP1274">
            <v>60991.465729030722</v>
          </cell>
          <cell r="AQ1274">
            <v>0</v>
          </cell>
          <cell r="BG1274" t="b">
            <v>0</v>
          </cell>
          <cell r="BO1274" t="b">
            <v>0</v>
          </cell>
          <cell r="CA1274" t="b">
            <v>0</v>
          </cell>
          <cell r="CB1274" t="b">
            <v>0</v>
          </cell>
          <cell r="CD1274" t="b">
            <v>0</v>
          </cell>
          <cell r="CE1274" t="b">
            <v>0</v>
          </cell>
          <cell r="CG1274" t="b">
            <v>0</v>
          </cell>
          <cell r="CH1274" t="b">
            <v>0</v>
          </cell>
          <cell r="CP1274" t="str">
            <v>ERWINWON</v>
          </cell>
          <cell r="CT1274" t="b">
            <v>0</v>
          </cell>
          <cell r="CV1274" t="b">
            <v>0</v>
          </cell>
          <cell r="CX1274" t="b">
            <v>0</v>
          </cell>
          <cell r="CZ1274" t="b">
            <v>0</v>
          </cell>
          <cell r="DB1274" t="b">
            <v>0</v>
          </cell>
          <cell r="DD1274" t="b">
            <v>0</v>
          </cell>
          <cell r="DF1274" t="b">
            <v>0</v>
          </cell>
          <cell r="DH1274" t="b">
            <v>0</v>
          </cell>
          <cell r="DJ1274" t="b">
            <v>0</v>
          </cell>
          <cell r="DL1274" t="b">
            <v>0</v>
          </cell>
          <cell r="DN1274" t="b">
            <v>0</v>
          </cell>
          <cell r="DP1274" t="b">
            <v>0</v>
          </cell>
          <cell r="DV1274">
            <v>0</v>
          </cell>
          <cell r="DX1274">
            <v>0</v>
          </cell>
          <cell r="DZ1274">
            <v>0</v>
          </cell>
          <cell r="EB1274">
            <v>0</v>
          </cell>
          <cell r="ED1274">
            <v>0</v>
          </cell>
          <cell r="EF1274">
            <v>0</v>
          </cell>
          <cell r="EJ1274">
            <v>0</v>
          </cell>
          <cell r="EL1274">
            <v>0</v>
          </cell>
          <cell r="EN1274">
            <v>0</v>
          </cell>
          <cell r="EP1274">
            <v>0</v>
          </cell>
          <cell r="ER1274">
            <v>0</v>
          </cell>
          <cell r="ET1274">
            <v>0</v>
          </cell>
          <cell r="EX1274">
            <v>0</v>
          </cell>
          <cell r="EZ1274">
            <v>0</v>
          </cell>
          <cell r="FD1274">
            <v>0</v>
          </cell>
          <cell r="FF1274">
            <v>0</v>
          </cell>
        </row>
        <row r="1275">
          <cell r="A1275" t="str">
            <v>WindN</v>
          </cell>
          <cell r="B1275" t="str">
            <v>Norge</v>
          </cell>
          <cell r="G1275">
            <v>1293.5303865807998</v>
          </cell>
          <cell r="H1275">
            <v>0</v>
          </cell>
          <cell r="N1275">
            <v>3860</v>
          </cell>
          <cell r="AK1275">
            <v>1293.5303865807998</v>
          </cell>
          <cell r="AL1275">
            <v>0</v>
          </cell>
          <cell r="AN1275">
            <v>0</v>
          </cell>
          <cell r="AO1275">
            <v>202.37282898056614</v>
          </cell>
          <cell r="AP1275">
            <v>67457.609660188711</v>
          </cell>
          <cell r="AQ1275">
            <v>0</v>
          </cell>
          <cell r="BG1275" t="b">
            <v>0</v>
          </cell>
          <cell r="BO1275" t="b">
            <v>0</v>
          </cell>
          <cell r="CA1275" t="b">
            <v>0</v>
          </cell>
          <cell r="CB1275" t="b">
            <v>0</v>
          </cell>
          <cell r="CD1275" t="b">
            <v>0</v>
          </cell>
          <cell r="CE1275" t="b">
            <v>0</v>
          </cell>
          <cell r="CG1275" t="b">
            <v>0</v>
          </cell>
          <cell r="CH1275" t="b">
            <v>0</v>
          </cell>
          <cell r="CP1275" t="str">
            <v>ERWINWON</v>
          </cell>
          <cell r="CT1275" t="b">
            <v>0</v>
          </cell>
          <cell r="CV1275" t="b">
            <v>0</v>
          </cell>
          <cell r="CX1275" t="b">
            <v>0</v>
          </cell>
          <cell r="CZ1275" t="b">
            <v>0</v>
          </cell>
          <cell r="DB1275" t="b">
            <v>0</v>
          </cell>
          <cell r="DD1275" t="b">
            <v>0</v>
          </cell>
          <cell r="DF1275" t="b">
            <v>0</v>
          </cell>
          <cell r="DH1275" t="b">
            <v>0</v>
          </cell>
          <cell r="DJ1275" t="b">
            <v>0</v>
          </cell>
          <cell r="DL1275" t="b">
            <v>0</v>
          </cell>
          <cell r="DN1275" t="b">
            <v>0</v>
          </cell>
          <cell r="DP1275" t="b">
            <v>0</v>
          </cell>
          <cell r="DV1275">
            <v>0</v>
          </cell>
          <cell r="DX1275">
            <v>0</v>
          </cell>
          <cell r="DZ1275">
            <v>0</v>
          </cell>
          <cell r="EB1275">
            <v>0</v>
          </cell>
          <cell r="ED1275">
            <v>0</v>
          </cell>
          <cell r="EF1275">
            <v>0</v>
          </cell>
          <cell r="EJ1275">
            <v>0</v>
          </cell>
          <cell r="EL1275">
            <v>0</v>
          </cell>
          <cell r="EN1275">
            <v>0</v>
          </cell>
          <cell r="EP1275">
            <v>0</v>
          </cell>
          <cell r="ER1275">
            <v>0</v>
          </cell>
          <cell r="ET1275">
            <v>0</v>
          </cell>
          <cell r="EX1275">
            <v>0</v>
          </cell>
          <cell r="EZ1275">
            <v>0</v>
          </cell>
          <cell r="FD1275">
            <v>0</v>
          </cell>
          <cell r="FF1275">
            <v>0</v>
          </cell>
        </row>
        <row r="1276">
          <cell r="A1276" t="str">
            <v>WindN</v>
          </cell>
          <cell r="B1276" t="str">
            <v>Norge</v>
          </cell>
          <cell r="G1276">
            <v>1417.5216412530528</v>
          </cell>
          <cell r="H1276">
            <v>0</v>
          </cell>
          <cell r="N1276">
            <v>4230</v>
          </cell>
          <cell r="AK1276">
            <v>1417.5216412530528</v>
          </cell>
          <cell r="AL1276">
            <v>0</v>
          </cell>
          <cell r="AN1276">
            <v>0</v>
          </cell>
          <cell r="AO1276">
            <v>221.77126077404012</v>
          </cell>
          <cell r="AP1276">
            <v>73923.7535913467</v>
          </cell>
          <cell r="AQ1276">
            <v>0</v>
          </cell>
          <cell r="BG1276" t="b">
            <v>0</v>
          </cell>
          <cell r="BO1276" t="b">
            <v>0</v>
          </cell>
          <cell r="CA1276" t="b">
            <v>0</v>
          </cell>
          <cell r="CB1276" t="b">
            <v>0</v>
          </cell>
          <cell r="CD1276" t="b">
            <v>0</v>
          </cell>
          <cell r="CE1276" t="b">
            <v>0</v>
          </cell>
          <cell r="CG1276" t="b">
            <v>0</v>
          </cell>
          <cell r="CH1276" t="b">
            <v>0</v>
          </cell>
          <cell r="CP1276" t="str">
            <v>ERWINWON</v>
          </cell>
          <cell r="CT1276" t="b">
            <v>0</v>
          </cell>
          <cell r="CV1276" t="b">
            <v>0</v>
          </cell>
          <cell r="CX1276" t="b">
            <v>0</v>
          </cell>
          <cell r="CZ1276" t="b">
            <v>0</v>
          </cell>
          <cell r="DB1276" t="b">
            <v>0</v>
          </cell>
          <cell r="DD1276" t="b">
            <v>0</v>
          </cell>
          <cell r="DF1276" t="b">
            <v>0</v>
          </cell>
          <cell r="DH1276" t="b">
            <v>0</v>
          </cell>
          <cell r="DJ1276" t="b">
            <v>0</v>
          </cell>
          <cell r="DL1276" t="b">
            <v>0</v>
          </cell>
          <cell r="DN1276" t="b">
            <v>0</v>
          </cell>
          <cell r="DP1276" t="b">
            <v>0</v>
          </cell>
          <cell r="DV1276">
            <v>0</v>
          </cell>
          <cell r="DX1276">
            <v>0</v>
          </cell>
          <cell r="DZ1276">
            <v>0</v>
          </cell>
          <cell r="EB1276">
            <v>0</v>
          </cell>
          <cell r="ED1276">
            <v>0</v>
          </cell>
          <cell r="EF1276">
            <v>0</v>
          </cell>
          <cell r="EJ1276">
            <v>0</v>
          </cell>
          <cell r="EL1276">
            <v>0</v>
          </cell>
          <cell r="EN1276">
            <v>0</v>
          </cell>
          <cell r="EP1276">
            <v>0</v>
          </cell>
          <cell r="ER1276">
            <v>0</v>
          </cell>
          <cell r="ET1276">
            <v>0</v>
          </cell>
          <cell r="EX1276">
            <v>0</v>
          </cell>
          <cell r="EZ1276">
            <v>0</v>
          </cell>
          <cell r="FD1276">
            <v>0</v>
          </cell>
          <cell r="FF1276">
            <v>0</v>
          </cell>
        </row>
        <row r="1277">
          <cell r="A1277" t="str">
            <v>WindN</v>
          </cell>
          <cell r="B1277" t="str">
            <v>Norge</v>
          </cell>
          <cell r="G1277">
            <v>1541.5128959253057</v>
          </cell>
          <cell r="H1277">
            <v>0</v>
          </cell>
          <cell r="N1277">
            <v>4600</v>
          </cell>
          <cell r="AK1277">
            <v>1541.5128959253057</v>
          </cell>
          <cell r="AL1277">
            <v>0</v>
          </cell>
          <cell r="AN1277">
            <v>0</v>
          </cell>
          <cell r="AO1277">
            <v>241.16969256751409</v>
          </cell>
          <cell r="AP1277">
            <v>80389.897522504689</v>
          </cell>
          <cell r="AQ1277">
            <v>0</v>
          </cell>
          <cell r="BG1277" t="b">
            <v>0</v>
          </cell>
          <cell r="BO1277" t="b">
            <v>0</v>
          </cell>
          <cell r="CA1277" t="b">
            <v>0</v>
          </cell>
          <cell r="CB1277" t="b">
            <v>0</v>
          </cell>
          <cell r="CD1277" t="b">
            <v>0</v>
          </cell>
          <cell r="CE1277" t="b">
            <v>0</v>
          </cell>
          <cell r="CG1277" t="b">
            <v>0</v>
          </cell>
          <cell r="CH1277" t="b">
            <v>0</v>
          </cell>
          <cell r="CP1277" t="str">
            <v>ERWINWON</v>
          </cell>
          <cell r="CT1277" t="b">
            <v>0</v>
          </cell>
          <cell r="CV1277" t="b">
            <v>0</v>
          </cell>
          <cell r="CX1277" t="b">
            <v>0</v>
          </cell>
          <cell r="CZ1277" t="b">
            <v>0</v>
          </cell>
          <cell r="DB1277" t="b">
            <v>0</v>
          </cell>
          <cell r="DD1277" t="b">
            <v>0</v>
          </cell>
          <cell r="DF1277" t="b">
            <v>0</v>
          </cell>
          <cell r="DH1277" t="b">
            <v>0</v>
          </cell>
          <cell r="DJ1277" t="b">
            <v>0</v>
          </cell>
          <cell r="DL1277" t="b">
            <v>0</v>
          </cell>
          <cell r="DN1277" t="b">
            <v>0</v>
          </cell>
          <cell r="DP1277" t="b">
            <v>0</v>
          </cell>
          <cell r="DV1277">
            <v>0</v>
          </cell>
          <cell r="DX1277">
            <v>0</v>
          </cell>
          <cell r="DZ1277">
            <v>0</v>
          </cell>
          <cell r="EB1277">
            <v>0</v>
          </cell>
          <cell r="ED1277">
            <v>0</v>
          </cell>
          <cell r="EF1277">
            <v>0</v>
          </cell>
          <cell r="EJ1277">
            <v>0</v>
          </cell>
          <cell r="EL1277">
            <v>0</v>
          </cell>
          <cell r="EN1277">
            <v>0</v>
          </cell>
          <cell r="EP1277">
            <v>0</v>
          </cell>
          <cell r="ER1277">
            <v>0</v>
          </cell>
          <cell r="ET1277">
            <v>0</v>
          </cell>
          <cell r="EX1277">
            <v>0</v>
          </cell>
          <cell r="EZ1277">
            <v>0</v>
          </cell>
          <cell r="FD1277">
            <v>0</v>
          </cell>
          <cell r="FF1277">
            <v>0</v>
          </cell>
        </row>
        <row r="1278">
          <cell r="A1278" t="str">
            <v>WindN</v>
          </cell>
          <cell r="B1278" t="str">
            <v>Norge</v>
          </cell>
          <cell r="G1278">
            <v>1702.3664155001202</v>
          </cell>
          <cell r="H1278">
            <v>0</v>
          </cell>
          <cell r="N1278">
            <v>5080</v>
          </cell>
          <cell r="AK1278">
            <v>1702.3664155001202</v>
          </cell>
          <cell r="AL1278">
            <v>0</v>
          </cell>
          <cell r="AN1278">
            <v>0</v>
          </cell>
          <cell r="AO1278">
            <v>266.33522570499383</v>
          </cell>
          <cell r="AP1278">
            <v>88778.408568331259</v>
          </cell>
          <cell r="AQ1278">
            <v>0</v>
          </cell>
          <cell r="BG1278" t="b">
            <v>0</v>
          </cell>
          <cell r="BO1278" t="b">
            <v>0</v>
          </cell>
          <cell r="CA1278" t="b">
            <v>0</v>
          </cell>
          <cell r="CB1278" t="b">
            <v>0</v>
          </cell>
          <cell r="CD1278" t="b">
            <v>0</v>
          </cell>
          <cell r="CE1278" t="b">
            <v>0</v>
          </cell>
          <cell r="CG1278" t="b">
            <v>0</v>
          </cell>
          <cell r="CH1278" t="b">
            <v>0</v>
          </cell>
          <cell r="CP1278" t="str">
            <v>ERWINWON</v>
          </cell>
          <cell r="CT1278" t="b">
            <v>0</v>
          </cell>
          <cell r="CV1278" t="b">
            <v>0</v>
          </cell>
          <cell r="CX1278" t="b">
            <v>0</v>
          </cell>
          <cell r="CZ1278" t="b">
            <v>0</v>
          </cell>
          <cell r="DB1278" t="b">
            <v>0</v>
          </cell>
          <cell r="DD1278" t="b">
            <v>0</v>
          </cell>
          <cell r="DF1278" t="b">
            <v>0</v>
          </cell>
          <cell r="DH1278" t="b">
            <v>0</v>
          </cell>
          <cell r="DJ1278" t="b">
            <v>0</v>
          </cell>
          <cell r="DL1278" t="b">
            <v>0</v>
          </cell>
          <cell r="DN1278" t="b">
            <v>0</v>
          </cell>
          <cell r="DP1278" t="b">
            <v>0</v>
          </cell>
          <cell r="DV1278">
            <v>0</v>
          </cell>
          <cell r="DX1278">
            <v>0</v>
          </cell>
          <cell r="DZ1278">
            <v>0</v>
          </cell>
          <cell r="EB1278">
            <v>0</v>
          </cell>
          <cell r="ED1278">
            <v>0</v>
          </cell>
          <cell r="EF1278">
            <v>0</v>
          </cell>
          <cell r="EJ1278">
            <v>0</v>
          </cell>
          <cell r="EL1278">
            <v>0</v>
          </cell>
          <cell r="EN1278">
            <v>0</v>
          </cell>
          <cell r="EP1278">
            <v>0</v>
          </cell>
          <cell r="ER1278">
            <v>0</v>
          </cell>
          <cell r="ET1278">
            <v>0</v>
          </cell>
          <cell r="EX1278">
            <v>0</v>
          </cell>
          <cell r="EZ1278">
            <v>0</v>
          </cell>
          <cell r="FD1278">
            <v>0</v>
          </cell>
          <cell r="FF1278">
            <v>0</v>
          </cell>
        </row>
        <row r="1279">
          <cell r="A1279" t="str">
            <v>WindN</v>
          </cell>
          <cell r="B1279" t="str">
            <v>Norge</v>
          </cell>
          <cell r="G1279">
            <v>1863.2199350749345</v>
          </cell>
          <cell r="H1279">
            <v>0</v>
          </cell>
          <cell r="N1279">
            <v>5560</v>
          </cell>
          <cell r="AK1279">
            <v>1863.2199350749345</v>
          </cell>
          <cell r="AL1279">
            <v>0</v>
          </cell>
          <cell r="AN1279">
            <v>0</v>
          </cell>
          <cell r="AO1279">
            <v>291.50075884247349</v>
          </cell>
          <cell r="AP1279">
            <v>97166.919614157829</v>
          </cell>
          <cell r="AQ1279">
            <v>0</v>
          </cell>
          <cell r="BG1279" t="b">
            <v>0</v>
          </cell>
          <cell r="BO1279" t="b">
            <v>0</v>
          </cell>
          <cell r="CA1279" t="b">
            <v>0</v>
          </cell>
          <cell r="CB1279" t="b">
            <v>0</v>
          </cell>
          <cell r="CD1279" t="b">
            <v>0</v>
          </cell>
          <cell r="CE1279" t="b">
            <v>0</v>
          </cell>
          <cell r="CG1279" t="b">
            <v>0</v>
          </cell>
          <cell r="CH1279" t="b">
            <v>0</v>
          </cell>
          <cell r="CP1279" t="str">
            <v>ERWINWON</v>
          </cell>
          <cell r="CT1279" t="b">
            <v>0</v>
          </cell>
          <cell r="CV1279" t="b">
            <v>0</v>
          </cell>
          <cell r="CX1279" t="b">
            <v>0</v>
          </cell>
          <cell r="CZ1279" t="b">
            <v>0</v>
          </cell>
          <cell r="DB1279" t="b">
            <v>0</v>
          </cell>
          <cell r="DD1279" t="b">
            <v>0</v>
          </cell>
          <cell r="DF1279" t="b">
            <v>0</v>
          </cell>
          <cell r="DH1279" t="b">
            <v>0</v>
          </cell>
          <cell r="DJ1279" t="b">
            <v>0</v>
          </cell>
          <cell r="DL1279" t="b">
            <v>0</v>
          </cell>
          <cell r="DN1279" t="b">
            <v>0</v>
          </cell>
          <cell r="DP1279" t="b">
            <v>0</v>
          </cell>
          <cell r="DV1279">
            <v>0</v>
          </cell>
          <cell r="DX1279">
            <v>0</v>
          </cell>
          <cell r="DZ1279">
            <v>0</v>
          </cell>
          <cell r="EB1279">
            <v>0</v>
          </cell>
          <cell r="ED1279">
            <v>0</v>
          </cell>
          <cell r="EF1279">
            <v>0</v>
          </cell>
          <cell r="EJ1279">
            <v>0</v>
          </cell>
          <cell r="EL1279">
            <v>0</v>
          </cell>
          <cell r="EN1279">
            <v>0</v>
          </cell>
          <cell r="EP1279">
            <v>0</v>
          </cell>
          <cell r="ER1279">
            <v>0</v>
          </cell>
          <cell r="ET1279">
            <v>0</v>
          </cell>
          <cell r="EX1279">
            <v>0</v>
          </cell>
          <cell r="EZ1279">
            <v>0</v>
          </cell>
          <cell r="FD1279">
            <v>0</v>
          </cell>
          <cell r="FF1279">
            <v>0</v>
          </cell>
        </row>
        <row r="1280">
          <cell r="A1280" t="str">
            <v>WindN</v>
          </cell>
          <cell r="B1280" t="str">
            <v>Norge</v>
          </cell>
          <cell r="G1280">
            <v>2024.073454649749</v>
          </cell>
          <cell r="H1280">
            <v>0</v>
          </cell>
          <cell r="N1280">
            <v>6040</v>
          </cell>
          <cell r="AK1280">
            <v>2024.073454649749</v>
          </cell>
          <cell r="AL1280">
            <v>0</v>
          </cell>
          <cell r="AN1280">
            <v>0</v>
          </cell>
          <cell r="AO1280">
            <v>316.66629197995326</v>
          </cell>
          <cell r="AP1280">
            <v>105555.43065998441</v>
          </cell>
          <cell r="AQ1280">
            <v>0</v>
          </cell>
          <cell r="BG1280" t="b">
            <v>0</v>
          </cell>
          <cell r="BO1280" t="b">
            <v>0</v>
          </cell>
          <cell r="CA1280" t="b">
            <v>0</v>
          </cell>
          <cell r="CB1280" t="b">
            <v>0</v>
          </cell>
          <cell r="CD1280" t="b">
            <v>0</v>
          </cell>
          <cell r="CE1280" t="b">
            <v>0</v>
          </cell>
          <cell r="CG1280" t="b">
            <v>0</v>
          </cell>
          <cell r="CH1280" t="b">
            <v>0</v>
          </cell>
          <cell r="CP1280" t="str">
            <v>ERWINWON</v>
          </cell>
          <cell r="CT1280" t="b">
            <v>0</v>
          </cell>
          <cell r="CV1280" t="b">
            <v>0</v>
          </cell>
          <cell r="CX1280" t="b">
            <v>0</v>
          </cell>
          <cell r="CZ1280" t="b">
            <v>0</v>
          </cell>
          <cell r="DB1280" t="b">
            <v>0</v>
          </cell>
          <cell r="DD1280" t="b">
            <v>0</v>
          </cell>
          <cell r="DF1280" t="b">
            <v>0</v>
          </cell>
          <cell r="DH1280" t="b">
            <v>0</v>
          </cell>
          <cell r="DJ1280" t="b">
            <v>0</v>
          </cell>
          <cell r="DL1280" t="b">
            <v>0</v>
          </cell>
          <cell r="DN1280" t="b">
            <v>0</v>
          </cell>
          <cell r="DP1280" t="b">
            <v>0</v>
          </cell>
          <cell r="DV1280">
            <v>0</v>
          </cell>
          <cell r="DX1280">
            <v>0</v>
          </cell>
          <cell r="DZ1280">
            <v>0</v>
          </cell>
          <cell r="EB1280">
            <v>0</v>
          </cell>
          <cell r="ED1280">
            <v>0</v>
          </cell>
          <cell r="EF1280">
            <v>0</v>
          </cell>
          <cell r="EJ1280">
            <v>0</v>
          </cell>
          <cell r="EL1280">
            <v>0</v>
          </cell>
          <cell r="EN1280">
            <v>0</v>
          </cell>
          <cell r="EP1280">
            <v>0</v>
          </cell>
          <cell r="ER1280">
            <v>0</v>
          </cell>
          <cell r="ET1280">
            <v>0</v>
          </cell>
          <cell r="EX1280">
            <v>0</v>
          </cell>
          <cell r="EZ1280">
            <v>0</v>
          </cell>
          <cell r="FD1280">
            <v>0</v>
          </cell>
          <cell r="FF1280">
            <v>0</v>
          </cell>
        </row>
        <row r="1281">
          <cell r="A1281" t="str">
            <v>WindN</v>
          </cell>
          <cell r="B1281" t="str">
            <v>Norge</v>
          </cell>
          <cell r="G1281">
            <v>2184.9269742245638</v>
          </cell>
          <cell r="H1281">
            <v>0</v>
          </cell>
          <cell r="N1281">
            <v>6520</v>
          </cell>
          <cell r="AK1281">
            <v>2184.9269742245638</v>
          </cell>
          <cell r="AL1281">
            <v>0</v>
          </cell>
          <cell r="AN1281">
            <v>0</v>
          </cell>
          <cell r="AO1281">
            <v>341.83182511743303</v>
          </cell>
          <cell r="AP1281">
            <v>113943.941705811</v>
          </cell>
          <cell r="AQ1281">
            <v>0</v>
          </cell>
          <cell r="BG1281" t="b">
            <v>0</v>
          </cell>
          <cell r="BO1281" t="b">
            <v>0</v>
          </cell>
          <cell r="CA1281" t="b">
            <v>0</v>
          </cell>
          <cell r="CB1281" t="b">
            <v>0</v>
          </cell>
          <cell r="CD1281" t="b">
            <v>0</v>
          </cell>
          <cell r="CE1281" t="b">
            <v>0</v>
          </cell>
          <cell r="CG1281" t="b">
            <v>0</v>
          </cell>
          <cell r="CH1281" t="b">
            <v>0</v>
          </cell>
          <cell r="CP1281" t="str">
            <v>ERWINWON</v>
          </cell>
          <cell r="CT1281" t="b">
            <v>0</v>
          </cell>
          <cell r="CV1281" t="b">
            <v>0</v>
          </cell>
          <cell r="CX1281" t="b">
            <v>0</v>
          </cell>
          <cell r="CZ1281" t="b">
            <v>0</v>
          </cell>
          <cell r="DB1281" t="b">
            <v>0</v>
          </cell>
          <cell r="DD1281" t="b">
            <v>0</v>
          </cell>
          <cell r="DF1281" t="b">
            <v>0</v>
          </cell>
          <cell r="DH1281" t="b">
            <v>0</v>
          </cell>
          <cell r="DJ1281" t="b">
            <v>0</v>
          </cell>
          <cell r="DL1281" t="b">
            <v>0</v>
          </cell>
          <cell r="DN1281" t="b">
            <v>0</v>
          </cell>
          <cell r="DP1281" t="b">
            <v>0</v>
          </cell>
          <cell r="DV1281">
            <v>0</v>
          </cell>
          <cell r="DX1281">
            <v>0</v>
          </cell>
          <cell r="DZ1281">
            <v>0</v>
          </cell>
          <cell r="EB1281">
            <v>0</v>
          </cell>
          <cell r="ED1281">
            <v>0</v>
          </cell>
          <cell r="EF1281">
            <v>0</v>
          </cell>
          <cell r="EJ1281">
            <v>0</v>
          </cell>
          <cell r="EL1281">
            <v>0</v>
          </cell>
          <cell r="EN1281">
            <v>0</v>
          </cell>
          <cell r="EP1281">
            <v>0</v>
          </cell>
          <cell r="ER1281">
            <v>0</v>
          </cell>
          <cell r="ET1281">
            <v>0</v>
          </cell>
          <cell r="EX1281">
            <v>0</v>
          </cell>
          <cell r="EZ1281">
            <v>0</v>
          </cell>
          <cell r="FD1281">
            <v>0</v>
          </cell>
          <cell r="FF1281">
            <v>0</v>
          </cell>
        </row>
        <row r="1282">
          <cell r="A1282" t="str">
            <v>WindN</v>
          </cell>
          <cell r="B1282" t="str">
            <v>Norge</v>
          </cell>
          <cell r="G1282">
            <v>2345.7804937993783</v>
          </cell>
          <cell r="H1282">
            <v>0</v>
          </cell>
          <cell r="N1282">
            <v>7000</v>
          </cell>
          <cell r="AK1282">
            <v>2345.7804937993783</v>
          </cell>
          <cell r="AL1282">
            <v>0</v>
          </cell>
          <cell r="AN1282">
            <v>0</v>
          </cell>
          <cell r="AO1282">
            <v>366.99735825491274</v>
          </cell>
          <cell r="AP1282">
            <v>122332.45275163757</v>
          </cell>
          <cell r="AQ1282">
            <v>0</v>
          </cell>
          <cell r="BG1282" t="b">
            <v>0</v>
          </cell>
          <cell r="BO1282" t="b">
            <v>0</v>
          </cell>
          <cell r="CA1282" t="b">
            <v>0</v>
          </cell>
          <cell r="CB1282" t="b">
            <v>0</v>
          </cell>
          <cell r="CD1282" t="b">
            <v>0</v>
          </cell>
          <cell r="CE1282" t="b">
            <v>0</v>
          </cell>
          <cell r="CG1282" t="b">
            <v>0</v>
          </cell>
          <cell r="CH1282" t="b">
            <v>0</v>
          </cell>
          <cell r="CP1282" t="str">
            <v>ERWINWON</v>
          </cell>
          <cell r="CT1282" t="b">
            <v>0</v>
          </cell>
          <cell r="CV1282" t="b">
            <v>0</v>
          </cell>
          <cell r="CX1282" t="b">
            <v>0</v>
          </cell>
          <cell r="CZ1282" t="b">
            <v>0</v>
          </cell>
          <cell r="DB1282" t="b">
            <v>0</v>
          </cell>
          <cell r="DD1282" t="b">
            <v>0</v>
          </cell>
          <cell r="DF1282" t="b">
            <v>0</v>
          </cell>
          <cell r="DH1282" t="b">
            <v>0</v>
          </cell>
          <cell r="DJ1282" t="b">
            <v>0</v>
          </cell>
          <cell r="DL1282" t="b">
            <v>0</v>
          </cell>
          <cell r="DN1282" t="b">
            <v>0</v>
          </cell>
          <cell r="DP1282" t="b">
            <v>0</v>
          </cell>
          <cell r="DV1282">
            <v>0</v>
          </cell>
          <cell r="DX1282">
            <v>0</v>
          </cell>
          <cell r="DZ1282">
            <v>0</v>
          </cell>
          <cell r="EB1282">
            <v>0</v>
          </cell>
          <cell r="ED1282">
            <v>0</v>
          </cell>
          <cell r="EF1282">
            <v>0</v>
          </cell>
          <cell r="EJ1282">
            <v>0</v>
          </cell>
          <cell r="EL1282">
            <v>0</v>
          </cell>
          <cell r="EN1282">
            <v>0</v>
          </cell>
          <cell r="EP1282">
            <v>0</v>
          </cell>
          <cell r="ER1282">
            <v>0</v>
          </cell>
          <cell r="ET1282">
            <v>0</v>
          </cell>
          <cell r="EX1282">
            <v>0</v>
          </cell>
          <cell r="EZ1282">
            <v>0</v>
          </cell>
          <cell r="FD1282">
            <v>0</v>
          </cell>
          <cell r="FF1282">
            <v>0</v>
          </cell>
        </row>
        <row r="1283">
          <cell r="A1283" t="str">
            <v>WindN</v>
          </cell>
          <cell r="B1283" t="str">
            <v>Norge</v>
          </cell>
          <cell r="G1283">
            <v>2473.1228634627728</v>
          </cell>
          <cell r="H1283">
            <v>0</v>
          </cell>
          <cell r="N1283">
            <v>7380</v>
          </cell>
          <cell r="AK1283">
            <v>2473.1228634627728</v>
          </cell>
          <cell r="AL1283">
            <v>0</v>
          </cell>
          <cell r="AN1283">
            <v>0</v>
          </cell>
          <cell r="AO1283">
            <v>386.92007198875081</v>
          </cell>
          <cell r="AP1283">
            <v>128973.3573295836</v>
          </cell>
          <cell r="AQ1283">
            <v>0</v>
          </cell>
          <cell r="BG1283" t="b">
            <v>0</v>
          </cell>
          <cell r="BO1283" t="b">
            <v>0</v>
          </cell>
          <cell r="CA1283" t="b">
            <v>0</v>
          </cell>
          <cell r="CB1283" t="b">
            <v>0</v>
          </cell>
          <cell r="CD1283" t="b">
            <v>0</v>
          </cell>
          <cell r="CE1283" t="b">
            <v>0</v>
          </cell>
          <cell r="CG1283" t="b">
            <v>0</v>
          </cell>
          <cell r="CH1283" t="b">
            <v>0</v>
          </cell>
          <cell r="CP1283" t="str">
            <v>ERWINWON</v>
          </cell>
          <cell r="CT1283" t="b">
            <v>0</v>
          </cell>
          <cell r="CV1283" t="b">
            <v>0</v>
          </cell>
          <cell r="CX1283" t="b">
            <v>0</v>
          </cell>
          <cell r="CZ1283" t="b">
            <v>0</v>
          </cell>
          <cell r="DB1283" t="b">
            <v>0</v>
          </cell>
          <cell r="DD1283" t="b">
            <v>0</v>
          </cell>
          <cell r="DF1283" t="b">
            <v>0</v>
          </cell>
          <cell r="DH1283" t="b">
            <v>0</v>
          </cell>
          <cell r="DJ1283" t="b">
            <v>0</v>
          </cell>
          <cell r="DL1283" t="b">
            <v>0</v>
          </cell>
          <cell r="DN1283" t="b">
            <v>0</v>
          </cell>
          <cell r="DP1283" t="b">
            <v>0</v>
          </cell>
          <cell r="DV1283">
            <v>0</v>
          </cell>
          <cell r="DX1283">
            <v>0</v>
          </cell>
          <cell r="DZ1283">
            <v>0</v>
          </cell>
          <cell r="EB1283">
            <v>0</v>
          </cell>
          <cell r="ED1283">
            <v>0</v>
          </cell>
          <cell r="EF1283">
            <v>0</v>
          </cell>
          <cell r="EJ1283">
            <v>0</v>
          </cell>
          <cell r="EL1283">
            <v>0</v>
          </cell>
          <cell r="EN1283">
            <v>0</v>
          </cell>
          <cell r="EP1283">
            <v>0</v>
          </cell>
          <cell r="ER1283">
            <v>0</v>
          </cell>
          <cell r="ET1283">
            <v>0</v>
          </cell>
          <cell r="EX1283">
            <v>0</v>
          </cell>
          <cell r="EZ1283">
            <v>0</v>
          </cell>
          <cell r="FD1283">
            <v>0</v>
          </cell>
          <cell r="FF1283">
            <v>0</v>
          </cell>
        </row>
        <row r="1284">
          <cell r="A1284" t="str">
            <v>WindN</v>
          </cell>
          <cell r="B1284" t="str">
            <v>Norge</v>
          </cell>
          <cell r="G1284">
            <v>2600.4652331261677</v>
          </cell>
          <cell r="H1284">
            <v>0</v>
          </cell>
          <cell r="N1284">
            <v>7760</v>
          </cell>
          <cell r="AK1284">
            <v>2600.4652331261677</v>
          </cell>
          <cell r="AL1284">
            <v>0</v>
          </cell>
          <cell r="AN1284">
            <v>0</v>
          </cell>
          <cell r="AO1284">
            <v>406.84278572258893</v>
          </cell>
          <cell r="AP1284">
            <v>135614.26190752964</v>
          </cell>
          <cell r="AQ1284">
            <v>0</v>
          </cell>
          <cell r="BG1284" t="b">
            <v>0</v>
          </cell>
          <cell r="BO1284" t="b">
            <v>0</v>
          </cell>
          <cell r="CA1284" t="b">
            <v>0</v>
          </cell>
          <cell r="CB1284" t="b">
            <v>0</v>
          </cell>
          <cell r="CD1284" t="b">
            <v>0</v>
          </cell>
          <cell r="CE1284" t="b">
            <v>0</v>
          </cell>
          <cell r="CG1284" t="b">
            <v>0</v>
          </cell>
          <cell r="CH1284" t="b">
            <v>0</v>
          </cell>
          <cell r="CP1284" t="str">
            <v>ERWINWON</v>
          </cell>
          <cell r="CT1284" t="b">
            <v>0</v>
          </cell>
          <cell r="CV1284" t="b">
            <v>0</v>
          </cell>
          <cell r="CX1284" t="b">
            <v>0</v>
          </cell>
          <cell r="CZ1284" t="b">
            <v>0</v>
          </cell>
          <cell r="DB1284" t="b">
            <v>0</v>
          </cell>
          <cell r="DD1284" t="b">
            <v>0</v>
          </cell>
          <cell r="DF1284" t="b">
            <v>0</v>
          </cell>
          <cell r="DH1284" t="b">
            <v>0</v>
          </cell>
          <cell r="DJ1284" t="b">
            <v>0</v>
          </cell>
          <cell r="DL1284" t="b">
            <v>0</v>
          </cell>
          <cell r="DN1284" t="b">
            <v>0</v>
          </cell>
          <cell r="DP1284" t="b">
            <v>0</v>
          </cell>
          <cell r="DV1284">
            <v>0</v>
          </cell>
          <cell r="DX1284">
            <v>0</v>
          </cell>
          <cell r="DZ1284">
            <v>0</v>
          </cell>
          <cell r="EB1284">
            <v>0</v>
          </cell>
          <cell r="ED1284">
            <v>0</v>
          </cell>
          <cell r="EF1284">
            <v>0</v>
          </cell>
          <cell r="EJ1284">
            <v>0</v>
          </cell>
          <cell r="EL1284">
            <v>0</v>
          </cell>
          <cell r="EN1284">
            <v>0</v>
          </cell>
          <cell r="EP1284">
            <v>0</v>
          </cell>
          <cell r="ER1284">
            <v>0</v>
          </cell>
          <cell r="ET1284">
            <v>0</v>
          </cell>
          <cell r="EX1284">
            <v>0</v>
          </cell>
          <cell r="EZ1284">
            <v>0</v>
          </cell>
          <cell r="FD1284">
            <v>0</v>
          </cell>
          <cell r="FF1284">
            <v>0</v>
          </cell>
        </row>
        <row r="1285">
          <cell r="A1285" t="str">
            <v>WindN</v>
          </cell>
          <cell r="B1285" t="str">
            <v>Norge</v>
          </cell>
          <cell r="G1285">
            <v>2727.8076027895627</v>
          </cell>
          <cell r="H1285">
            <v>0</v>
          </cell>
          <cell r="N1285">
            <v>8140</v>
          </cell>
          <cell r="AK1285">
            <v>2727.8076027895627</v>
          </cell>
          <cell r="AL1285">
            <v>0</v>
          </cell>
          <cell r="AN1285">
            <v>0</v>
          </cell>
          <cell r="AO1285">
            <v>426.76549945642711</v>
          </cell>
          <cell r="AP1285">
            <v>142255.1664854757</v>
          </cell>
          <cell r="AQ1285">
            <v>0</v>
          </cell>
          <cell r="BG1285" t="b">
            <v>0</v>
          </cell>
          <cell r="BO1285" t="b">
            <v>0</v>
          </cell>
          <cell r="CA1285" t="b">
            <v>0</v>
          </cell>
          <cell r="CB1285" t="b">
            <v>0</v>
          </cell>
          <cell r="CD1285" t="b">
            <v>0</v>
          </cell>
          <cell r="CE1285" t="b">
            <v>0</v>
          </cell>
          <cell r="CG1285" t="b">
            <v>0</v>
          </cell>
          <cell r="CH1285" t="b">
            <v>0</v>
          </cell>
          <cell r="CP1285" t="str">
            <v>ERWINWON</v>
          </cell>
          <cell r="CT1285" t="b">
            <v>0</v>
          </cell>
          <cell r="CV1285" t="b">
            <v>0</v>
          </cell>
          <cell r="CX1285" t="b">
            <v>0</v>
          </cell>
          <cell r="CZ1285" t="b">
            <v>0</v>
          </cell>
          <cell r="DB1285" t="b">
            <v>0</v>
          </cell>
          <cell r="DD1285" t="b">
            <v>0</v>
          </cell>
          <cell r="DF1285" t="b">
            <v>0</v>
          </cell>
          <cell r="DH1285" t="b">
            <v>0</v>
          </cell>
          <cell r="DJ1285" t="b">
            <v>0</v>
          </cell>
          <cell r="DL1285" t="b">
            <v>0</v>
          </cell>
          <cell r="DN1285" t="b">
            <v>0</v>
          </cell>
          <cell r="DP1285" t="b">
            <v>0</v>
          </cell>
          <cell r="DV1285">
            <v>0</v>
          </cell>
          <cell r="DX1285">
            <v>0</v>
          </cell>
          <cell r="DZ1285">
            <v>0</v>
          </cell>
          <cell r="EB1285">
            <v>0</v>
          </cell>
          <cell r="ED1285">
            <v>0</v>
          </cell>
          <cell r="EF1285">
            <v>0</v>
          </cell>
          <cell r="EJ1285">
            <v>0</v>
          </cell>
          <cell r="EL1285">
            <v>0</v>
          </cell>
          <cell r="EN1285">
            <v>0</v>
          </cell>
          <cell r="EP1285">
            <v>0</v>
          </cell>
          <cell r="ER1285">
            <v>0</v>
          </cell>
          <cell r="ET1285">
            <v>0</v>
          </cell>
          <cell r="EX1285">
            <v>0</v>
          </cell>
          <cell r="EZ1285">
            <v>0</v>
          </cell>
          <cell r="FD1285">
            <v>0</v>
          </cell>
          <cell r="FF1285">
            <v>0</v>
          </cell>
        </row>
        <row r="1286">
          <cell r="A1286" t="str">
            <v>WindN</v>
          </cell>
          <cell r="B1286" t="str">
            <v>Norge</v>
          </cell>
          <cell r="G1286">
            <v>2855.1499724529576</v>
          </cell>
          <cell r="H1286">
            <v>0</v>
          </cell>
          <cell r="N1286">
            <v>8520</v>
          </cell>
          <cell r="AK1286">
            <v>2855.1499724529576</v>
          </cell>
          <cell r="AL1286">
            <v>0</v>
          </cell>
          <cell r="AN1286">
            <v>0</v>
          </cell>
          <cell r="AO1286">
            <v>446.68821319026523</v>
          </cell>
          <cell r="AP1286">
            <v>148896.07106342172</v>
          </cell>
          <cell r="AQ1286">
            <v>0</v>
          </cell>
          <cell r="BG1286" t="b">
            <v>0</v>
          </cell>
          <cell r="BO1286" t="b">
            <v>0</v>
          </cell>
          <cell r="CA1286" t="b">
            <v>0</v>
          </cell>
          <cell r="CB1286" t="b">
            <v>0</v>
          </cell>
          <cell r="CD1286" t="b">
            <v>0</v>
          </cell>
          <cell r="CE1286" t="b">
            <v>0</v>
          </cell>
          <cell r="CG1286" t="b">
            <v>0</v>
          </cell>
          <cell r="CH1286" t="b">
            <v>0</v>
          </cell>
          <cell r="CP1286" t="str">
            <v>ERWINWON</v>
          </cell>
          <cell r="CT1286" t="b">
            <v>0</v>
          </cell>
          <cell r="CV1286" t="b">
            <v>0</v>
          </cell>
          <cell r="CX1286" t="b">
            <v>0</v>
          </cell>
          <cell r="CZ1286" t="b">
            <v>0</v>
          </cell>
          <cell r="DB1286" t="b">
            <v>0</v>
          </cell>
          <cell r="DD1286" t="b">
            <v>0</v>
          </cell>
          <cell r="DF1286" t="b">
            <v>0</v>
          </cell>
          <cell r="DH1286" t="b">
            <v>0</v>
          </cell>
          <cell r="DJ1286" t="b">
            <v>0</v>
          </cell>
          <cell r="DL1286" t="b">
            <v>0</v>
          </cell>
          <cell r="DN1286" t="b">
            <v>0</v>
          </cell>
          <cell r="DP1286" t="b">
            <v>0</v>
          </cell>
          <cell r="DV1286">
            <v>0</v>
          </cell>
          <cell r="DX1286">
            <v>0</v>
          </cell>
          <cell r="DZ1286">
            <v>0</v>
          </cell>
          <cell r="EB1286">
            <v>0</v>
          </cell>
          <cell r="ED1286">
            <v>0</v>
          </cell>
          <cell r="EF1286">
            <v>0</v>
          </cell>
          <cell r="EJ1286">
            <v>0</v>
          </cell>
          <cell r="EL1286">
            <v>0</v>
          </cell>
          <cell r="EN1286">
            <v>0</v>
          </cell>
          <cell r="EP1286">
            <v>0</v>
          </cell>
          <cell r="ER1286">
            <v>0</v>
          </cell>
          <cell r="ET1286">
            <v>0</v>
          </cell>
          <cell r="EX1286">
            <v>0</v>
          </cell>
          <cell r="EZ1286">
            <v>0</v>
          </cell>
          <cell r="FD1286">
            <v>0</v>
          </cell>
          <cell r="FF1286">
            <v>0</v>
          </cell>
        </row>
        <row r="1287">
          <cell r="A1287" t="str">
            <v>WindN</v>
          </cell>
          <cell r="B1287" t="str">
            <v>Norge</v>
          </cell>
          <cell r="G1287">
            <v>2982.4923421163521</v>
          </cell>
          <cell r="H1287">
            <v>0</v>
          </cell>
          <cell r="N1287">
            <v>8900</v>
          </cell>
          <cell r="AK1287">
            <v>2982.4923421163521</v>
          </cell>
          <cell r="AL1287">
            <v>0</v>
          </cell>
          <cell r="AN1287">
            <v>0</v>
          </cell>
          <cell r="AO1287">
            <v>466.6109269241033</v>
          </cell>
          <cell r="AP1287">
            <v>155536.97564136775</v>
          </cell>
          <cell r="AQ1287">
            <v>0</v>
          </cell>
          <cell r="BG1287" t="b">
            <v>0</v>
          </cell>
          <cell r="BO1287" t="b">
            <v>0</v>
          </cell>
          <cell r="CA1287" t="b">
            <v>0</v>
          </cell>
          <cell r="CB1287" t="b">
            <v>0</v>
          </cell>
          <cell r="CD1287" t="b">
            <v>0</v>
          </cell>
          <cell r="CE1287" t="b">
            <v>0</v>
          </cell>
          <cell r="CG1287" t="b">
            <v>0</v>
          </cell>
          <cell r="CH1287" t="b">
            <v>0</v>
          </cell>
          <cell r="CP1287" t="str">
            <v>ERWINWON</v>
          </cell>
          <cell r="CT1287" t="b">
            <v>0</v>
          </cell>
          <cell r="CV1287" t="b">
            <v>0</v>
          </cell>
          <cell r="CX1287" t="b">
            <v>0</v>
          </cell>
          <cell r="CZ1287" t="b">
            <v>0</v>
          </cell>
          <cell r="DB1287" t="b">
            <v>0</v>
          </cell>
          <cell r="DD1287" t="b">
            <v>0</v>
          </cell>
          <cell r="DF1287" t="b">
            <v>0</v>
          </cell>
          <cell r="DH1287" t="b">
            <v>0</v>
          </cell>
          <cell r="DJ1287" t="b">
            <v>0</v>
          </cell>
          <cell r="DL1287" t="b">
            <v>0</v>
          </cell>
          <cell r="DN1287" t="b">
            <v>0</v>
          </cell>
          <cell r="DP1287" t="b">
            <v>0</v>
          </cell>
          <cell r="DV1287">
            <v>0</v>
          </cell>
          <cell r="DX1287">
            <v>0</v>
          </cell>
          <cell r="DZ1287">
            <v>0</v>
          </cell>
          <cell r="EB1287">
            <v>0</v>
          </cell>
          <cell r="ED1287">
            <v>0</v>
          </cell>
          <cell r="EF1287">
            <v>0</v>
          </cell>
          <cell r="EJ1287">
            <v>0</v>
          </cell>
          <cell r="EL1287">
            <v>0</v>
          </cell>
          <cell r="EN1287">
            <v>0</v>
          </cell>
          <cell r="EP1287">
            <v>0</v>
          </cell>
          <cell r="ER1287">
            <v>0</v>
          </cell>
          <cell r="ET1287">
            <v>0</v>
          </cell>
          <cell r="EX1287">
            <v>0</v>
          </cell>
          <cell r="EZ1287">
            <v>0</v>
          </cell>
          <cell r="FD1287">
            <v>0</v>
          </cell>
          <cell r="FF1287">
            <v>0</v>
          </cell>
        </row>
        <row r="1288">
          <cell r="A1288" t="str">
            <v>WindN</v>
          </cell>
          <cell r="B1288" t="str">
            <v>Norge</v>
          </cell>
          <cell r="G1288">
            <v>3109.8347117797471</v>
          </cell>
          <cell r="H1288">
            <v>0</v>
          </cell>
          <cell r="N1288">
            <v>9280</v>
          </cell>
          <cell r="AK1288">
            <v>3109.8347117797471</v>
          </cell>
          <cell r="AL1288">
            <v>0</v>
          </cell>
          <cell r="AN1288">
            <v>0</v>
          </cell>
          <cell r="AO1288">
            <v>486.53364065794142</v>
          </cell>
          <cell r="AP1288">
            <v>162177.88021931381</v>
          </cell>
          <cell r="AQ1288">
            <v>0</v>
          </cell>
          <cell r="BG1288" t="b">
            <v>0</v>
          </cell>
          <cell r="BO1288" t="b">
            <v>0</v>
          </cell>
          <cell r="CA1288" t="b">
            <v>0</v>
          </cell>
          <cell r="CB1288" t="b">
            <v>0</v>
          </cell>
          <cell r="CD1288" t="b">
            <v>0</v>
          </cell>
          <cell r="CE1288" t="b">
            <v>0</v>
          </cell>
          <cell r="CG1288" t="b">
            <v>0</v>
          </cell>
          <cell r="CH1288" t="b">
            <v>0</v>
          </cell>
          <cell r="CP1288" t="str">
            <v>ERWINWON</v>
          </cell>
          <cell r="CT1288" t="b">
            <v>0</v>
          </cell>
          <cell r="CV1288" t="b">
            <v>0</v>
          </cell>
          <cell r="CX1288" t="b">
            <v>0</v>
          </cell>
          <cell r="CZ1288" t="b">
            <v>0</v>
          </cell>
          <cell r="DB1288" t="b">
            <v>0</v>
          </cell>
          <cell r="DD1288" t="b">
            <v>0</v>
          </cell>
          <cell r="DF1288" t="b">
            <v>0</v>
          </cell>
          <cell r="DH1288" t="b">
            <v>0</v>
          </cell>
          <cell r="DJ1288" t="b">
            <v>0</v>
          </cell>
          <cell r="DL1288" t="b">
            <v>0</v>
          </cell>
          <cell r="DN1288" t="b">
            <v>0</v>
          </cell>
          <cell r="DP1288" t="b">
            <v>0</v>
          </cell>
          <cell r="DV1288">
            <v>0</v>
          </cell>
          <cell r="DX1288">
            <v>0</v>
          </cell>
          <cell r="DZ1288">
            <v>0</v>
          </cell>
          <cell r="EB1288">
            <v>0</v>
          </cell>
          <cell r="ED1288">
            <v>0</v>
          </cell>
          <cell r="EF1288">
            <v>0</v>
          </cell>
          <cell r="EJ1288">
            <v>0</v>
          </cell>
          <cell r="EL1288">
            <v>0</v>
          </cell>
          <cell r="EN1288">
            <v>0</v>
          </cell>
          <cell r="EP1288">
            <v>0</v>
          </cell>
          <cell r="ER1288">
            <v>0</v>
          </cell>
          <cell r="ET1288">
            <v>0</v>
          </cell>
          <cell r="EX1288">
            <v>0</v>
          </cell>
          <cell r="EZ1288">
            <v>0</v>
          </cell>
          <cell r="FD1288">
            <v>0</v>
          </cell>
          <cell r="FF1288">
            <v>0</v>
          </cell>
        </row>
        <row r="1289">
          <cell r="A1289" t="str">
            <v>WindN</v>
          </cell>
          <cell r="B1289" t="str">
            <v>Norge</v>
          </cell>
          <cell r="G1289">
            <v>3237.177081443142</v>
          </cell>
          <cell r="H1289">
            <v>0</v>
          </cell>
          <cell r="N1289">
            <v>9660</v>
          </cell>
          <cell r="AK1289">
            <v>3237.177081443142</v>
          </cell>
          <cell r="AL1289">
            <v>0</v>
          </cell>
          <cell r="AN1289">
            <v>0</v>
          </cell>
          <cell r="AO1289">
            <v>506.4563543917796</v>
          </cell>
          <cell r="AP1289">
            <v>168818.78479725984</v>
          </cell>
          <cell r="AQ1289">
            <v>0</v>
          </cell>
          <cell r="BG1289" t="b">
            <v>0</v>
          </cell>
          <cell r="BO1289" t="b">
            <v>0</v>
          </cell>
          <cell r="CA1289" t="b">
            <v>0</v>
          </cell>
          <cell r="CB1289" t="b">
            <v>0</v>
          </cell>
          <cell r="CD1289" t="b">
            <v>0</v>
          </cell>
          <cell r="CE1289" t="b">
            <v>0</v>
          </cell>
          <cell r="CG1289" t="b">
            <v>0</v>
          </cell>
          <cell r="CH1289" t="b">
            <v>0</v>
          </cell>
          <cell r="CP1289" t="str">
            <v>ERWINWON</v>
          </cell>
          <cell r="CT1289" t="b">
            <v>0</v>
          </cell>
          <cell r="CV1289" t="b">
            <v>0</v>
          </cell>
          <cell r="CX1289" t="b">
            <v>0</v>
          </cell>
          <cell r="CZ1289" t="b">
            <v>0</v>
          </cell>
          <cell r="DB1289" t="b">
            <v>0</v>
          </cell>
          <cell r="DD1289" t="b">
            <v>0</v>
          </cell>
          <cell r="DF1289" t="b">
            <v>0</v>
          </cell>
          <cell r="DH1289" t="b">
            <v>0</v>
          </cell>
          <cell r="DJ1289" t="b">
            <v>0</v>
          </cell>
          <cell r="DL1289" t="b">
            <v>0</v>
          </cell>
          <cell r="DN1289" t="b">
            <v>0</v>
          </cell>
          <cell r="DP1289" t="b">
            <v>0</v>
          </cell>
          <cell r="DV1289">
            <v>0</v>
          </cell>
          <cell r="DX1289">
            <v>0</v>
          </cell>
          <cell r="DZ1289">
            <v>0</v>
          </cell>
          <cell r="EB1289">
            <v>0</v>
          </cell>
          <cell r="ED1289">
            <v>0</v>
          </cell>
          <cell r="EF1289">
            <v>0</v>
          </cell>
          <cell r="EJ1289">
            <v>0</v>
          </cell>
          <cell r="EL1289">
            <v>0</v>
          </cell>
          <cell r="EN1289">
            <v>0</v>
          </cell>
          <cell r="EP1289">
            <v>0</v>
          </cell>
          <cell r="ER1289">
            <v>0</v>
          </cell>
          <cell r="ET1289">
            <v>0</v>
          </cell>
          <cell r="EX1289">
            <v>0</v>
          </cell>
          <cell r="EZ1289">
            <v>0</v>
          </cell>
          <cell r="FD1289">
            <v>0</v>
          </cell>
          <cell r="FF1289">
            <v>0</v>
          </cell>
        </row>
        <row r="1290">
          <cell r="A1290" t="str">
            <v>WindN</v>
          </cell>
          <cell r="B1290" t="str">
            <v>Norge</v>
          </cell>
          <cell r="G1290">
            <v>3364.5194511065365</v>
          </cell>
          <cell r="H1290">
            <v>0</v>
          </cell>
          <cell r="N1290">
            <v>10040</v>
          </cell>
          <cell r="AK1290">
            <v>3364.5194511065365</v>
          </cell>
          <cell r="AL1290">
            <v>0</v>
          </cell>
          <cell r="AN1290">
            <v>0</v>
          </cell>
          <cell r="AO1290">
            <v>526.37906812561766</v>
          </cell>
          <cell r="AP1290">
            <v>175459.68937520587</v>
          </cell>
          <cell r="AQ1290">
            <v>0</v>
          </cell>
          <cell r="BG1290" t="b">
            <v>0</v>
          </cell>
          <cell r="BO1290" t="b">
            <v>0</v>
          </cell>
          <cell r="CA1290" t="b">
            <v>0</v>
          </cell>
          <cell r="CB1290" t="b">
            <v>0</v>
          </cell>
          <cell r="CD1290" t="b">
            <v>0</v>
          </cell>
          <cell r="CE1290" t="b">
            <v>0</v>
          </cell>
          <cell r="CG1290" t="b">
            <v>0</v>
          </cell>
          <cell r="CH1290" t="b">
            <v>0</v>
          </cell>
          <cell r="CP1290" t="str">
            <v>ERWINWON</v>
          </cell>
          <cell r="CT1290" t="b">
            <v>0</v>
          </cell>
          <cell r="CV1290" t="b">
            <v>0</v>
          </cell>
          <cell r="CX1290" t="b">
            <v>0</v>
          </cell>
          <cell r="CZ1290" t="b">
            <v>0</v>
          </cell>
          <cell r="DB1290" t="b">
            <v>0</v>
          </cell>
          <cell r="DD1290" t="b">
            <v>0</v>
          </cell>
          <cell r="DF1290" t="b">
            <v>0</v>
          </cell>
          <cell r="DH1290" t="b">
            <v>0</v>
          </cell>
          <cell r="DJ1290" t="b">
            <v>0</v>
          </cell>
          <cell r="DL1290" t="b">
            <v>0</v>
          </cell>
          <cell r="DN1290" t="b">
            <v>0</v>
          </cell>
          <cell r="DP1290" t="b">
            <v>0</v>
          </cell>
          <cell r="DV1290">
            <v>0</v>
          </cell>
          <cell r="DX1290">
            <v>0</v>
          </cell>
          <cell r="DZ1290">
            <v>0</v>
          </cell>
          <cell r="EB1290">
            <v>0</v>
          </cell>
          <cell r="ED1290">
            <v>0</v>
          </cell>
          <cell r="EF1290">
            <v>0</v>
          </cell>
          <cell r="EJ1290">
            <v>0</v>
          </cell>
          <cell r="EL1290">
            <v>0</v>
          </cell>
          <cell r="EN1290">
            <v>0</v>
          </cell>
          <cell r="EP1290">
            <v>0</v>
          </cell>
          <cell r="ER1290">
            <v>0</v>
          </cell>
          <cell r="ET1290">
            <v>0</v>
          </cell>
          <cell r="EX1290">
            <v>0</v>
          </cell>
          <cell r="EZ1290">
            <v>0</v>
          </cell>
          <cell r="FD1290">
            <v>0</v>
          </cell>
          <cell r="FF1290">
            <v>0</v>
          </cell>
        </row>
        <row r="1291">
          <cell r="A1291" t="str">
            <v>WindN</v>
          </cell>
          <cell r="B1291" t="str">
            <v>Norge</v>
          </cell>
          <cell r="G1291">
            <v>3491.8618207699315</v>
          </cell>
          <cell r="H1291">
            <v>0</v>
          </cell>
          <cell r="N1291">
            <v>10420</v>
          </cell>
          <cell r="AK1291">
            <v>3491.8618207699315</v>
          </cell>
          <cell r="AL1291">
            <v>0</v>
          </cell>
          <cell r="AN1291">
            <v>0</v>
          </cell>
          <cell r="AO1291">
            <v>546.30178185945579</v>
          </cell>
          <cell r="AP1291">
            <v>182100.59395315193</v>
          </cell>
          <cell r="AQ1291">
            <v>0</v>
          </cell>
          <cell r="BG1291" t="b">
            <v>0</v>
          </cell>
          <cell r="BO1291" t="b">
            <v>0</v>
          </cell>
          <cell r="CA1291" t="b">
            <v>0</v>
          </cell>
          <cell r="CB1291" t="b">
            <v>0</v>
          </cell>
          <cell r="CD1291" t="b">
            <v>0</v>
          </cell>
          <cell r="CE1291" t="b">
            <v>0</v>
          </cell>
          <cell r="CG1291" t="b">
            <v>0</v>
          </cell>
          <cell r="CH1291" t="b">
            <v>0</v>
          </cell>
          <cell r="CP1291" t="str">
            <v>ERWINWON</v>
          </cell>
          <cell r="CT1291" t="b">
            <v>0</v>
          </cell>
          <cell r="CV1291" t="b">
            <v>0</v>
          </cell>
          <cell r="CX1291" t="b">
            <v>0</v>
          </cell>
          <cell r="CZ1291" t="b">
            <v>0</v>
          </cell>
          <cell r="DB1291" t="b">
            <v>0</v>
          </cell>
          <cell r="DD1291" t="b">
            <v>0</v>
          </cell>
          <cell r="DF1291" t="b">
            <v>0</v>
          </cell>
          <cell r="DH1291" t="b">
            <v>0</v>
          </cell>
          <cell r="DJ1291" t="b">
            <v>0</v>
          </cell>
          <cell r="DL1291" t="b">
            <v>0</v>
          </cell>
          <cell r="DN1291" t="b">
            <v>0</v>
          </cell>
          <cell r="DP1291" t="b">
            <v>0</v>
          </cell>
          <cell r="DV1291">
            <v>0</v>
          </cell>
          <cell r="DX1291">
            <v>0</v>
          </cell>
          <cell r="DZ1291">
            <v>0</v>
          </cell>
          <cell r="EB1291">
            <v>0</v>
          </cell>
          <cell r="ED1291">
            <v>0</v>
          </cell>
          <cell r="EF1291">
            <v>0</v>
          </cell>
          <cell r="EJ1291">
            <v>0</v>
          </cell>
          <cell r="EL1291">
            <v>0</v>
          </cell>
          <cell r="EN1291">
            <v>0</v>
          </cell>
          <cell r="EP1291">
            <v>0</v>
          </cell>
          <cell r="ER1291">
            <v>0</v>
          </cell>
          <cell r="ET1291">
            <v>0</v>
          </cell>
          <cell r="EX1291">
            <v>0</v>
          </cell>
          <cell r="EZ1291">
            <v>0</v>
          </cell>
          <cell r="FD1291">
            <v>0</v>
          </cell>
          <cell r="FF1291">
            <v>0</v>
          </cell>
        </row>
        <row r="1292">
          <cell r="A1292" t="str">
            <v>WindN</v>
          </cell>
          <cell r="B1292" t="str">
            <v>Norge</v>
          </cell>
          <cell r="G1292">
            <v>3619.2041904333264</v>
          </cell>
          <cell r="H1292">
            <v>0</v>
          </cell>
          <cell r="N1292">
            <v>10800</v>
          </cell>
          <cell r="AK1292">
            <v>3619.2041904333264</v>
          </cell>
          <cell r="AL1292">
            <v>0</v>
          </cell>
          <cell r="AN1292">
            <v>0</v>
          </cell>
          <cell r="AO1292">
            <v>566.22449559329391</v>
          </cell>
          <cell r="AP1292">
            <v>188741.49853109795</v>
          </cell>
          <cell r="AQ1292">
            <v>0</v>
          </cell>
          <cell r="BG1292" t="b">
            <v>0</v>
          </cell>
          <cell r="BO1292" t="b">
            <v>0</v>
          </cell>
          <cell r="CA1292" t="b">
            <v>0</v>
          </cell>
          <cell r="CB1292" t="b">
            <v>0</v>
          </cell>
          <cell r="CD1292" t="b">
            <v>0</v>
          </cell>
          <cell r="CE1292" t="b">
            <v>0</v>
          </cell>
          <cell r="CG1292" t="b">
            <v>0</v>
          </cell>
          <cell r="CH1292" t="b">
            <v>0</v>
          </cell>
          <cell r="CP1292" t="str">
            <v>ERWINWON</v>
          </cell>
          <cell r="CT1292" t="b">
            <v>0</v>
          </cell>
          <cell r="CV1292" t="b">
            <v>0</v>
          </cell>
          <cell r="CX1292" t="b">
            <v>0</v>
          </cell>
          <cell r="CZ1292" t="b">
            <v>0</v>
          </cell>
          <cell r="DB1292" t="b">
            <v>0</v>
          </cell>
          <cell r="DD1292" t="b">
            <v>0</v>
          </cell>
          <cell r="DF1292" t="b">
            <v>0</v>
          </cell>
          <cell r="DH1292" t="b">
            <v>0</v>
          </cell>
          <cell r="DJ1292" t="b">
            <v>0</v>
          </cell>
          <cell r="DL1292" t="b">
            <v>0</v>
          </cell>
          <cell r="DN1292" t="b">
            <v>0</v>
          </cell>
          <cell r="DP1292" t="b">
            <v>0</v>
          </cell>
          <cell r="DV1292">
            <v>0</v>
          </cell>
          <cell r="DX1292">
            <v>0</v>
          </cell>
          <cell r="DZ1292">
            <v>0</v>
          </cell>
          <cell r="EB1292">
            <v>0</v>
          </cell>
          <cell r="ED1292">
            <v>0</v>
          </cell>
          <cell r="EF1292">
            <v>0</v>
          </cell>
          <cell r="EJ1292">
            <v>0</v>
          </cell>
          <cell r="EL1292">
            <v>0</v>
          </cell>
          <cell r="EN1292">
            <v>0</v>
          </cell>
          <cell r="EP1292">
            <v>0</v>
          </cell>
          <cell r="ER1292">
            <v>0</v>
          </cell>
          <cell r="ET1292">
            <v>0</v>
          </cell>
          <cell r="EX1292">
            <v>0</v>
          </cell>
          <cell r="EZ1292">
            <v>0</v>
          </cell>
          <cell r="FD1292">
            <v>0</v>
          </cell>
          <cell r="FF1292">
            <v>0</v>
          </cell>
        </row>
        <row r="1293">
          <cell r="A1293" t="str">
            <v>ElkedlerN</v>
          </cell>
          <cell r="B1293" t="str">
            <v>Norge</v>
          </cell>
          <cell r="G1293">
            <v>-100</v>
          </cell>
          <cell r="H1293">
            <v>100</v>
          </cell>
          <cell r="AK1293">
            <v>-100</v>
          </cell>
          <cell r="AL1293">
            <v>0</v>
          </cell>
          <cell r="AN1293">
            <v>0</v>
          </cell>
          <cell r="AO1293">
            <v>0</v>
          </cell>
          <cell r="AP1293">
            <v>0</v>
          </cell>
          <cell r="AQ1293">
            <v>0</v>
          </cell>
          <cell r="BG1293" t="b">
            <v>0</v>
          </cell>
          <cell r="BO1293" t="b">
            <v>0</v>
          </cell>
          <cell r="CA1293" t="b">
            <v>0</v>
          </cell>
          <cell r="CB1293" t="b">
            <v>0</v>
          </cell>
          <cell r="CD1293" t="b">
            <v>0</v>
          </cell>
          <cell r="CE1293" t="b">
            <v>0</v>
          </cell>
          <cell r="CG1293" t="b">
            <v>0</v>
          </cell>
          <cell r="CH1293" t="b">
            <v>0</v>
          </cell>
          <cell r="CP1293">
            <v>0</v>
          </cell>
          <cell r="CT1293" t="b">
            <v>0</v>
          </cell>
          <cell r="CV1293" t="b">
            <v>0</v>
          </cell>
          <cell r="CX1293" t="b">
            <v>0</v>
          </cell>
          <cell r="CZ1293" t="b">
            <v>0</v>
          </cell>
          <cell r="DB1293" t="b">
            <v>0</v>
          </cell>
          <cell r="DD1293" t="b">
            <v>0</v>
          </cell>
          <cell r="DF1293" t="b">
            <v>0</v>
          </cell>
          <cell r="DH1293" t="b">
            <v>0</v>
          </cell>
          <cell r="DJ1293" t="b">
            <v>0</v>
          </cell>
          <cell r="DL1293" t="b">
            <v>0</v>
          </cell>
          <cell r="DN1293" t="b">
            <v>0</v>
          </cell>
          <cell r="DP1293" t="b">
            <v>0</v>
          </cell>
          <cell r="DV1293">
            <v>0</v>
          </cell>
          <cell r="DX1293">
            <v>0</v>
          </cell>
          <cell r="DZ1293">
            <v>0</v>
          </cell>
          <cell r="EB1293">
            <v>0</v>
          </cell>
          <cell r="ED1293">
            <v>0</v>
          </cell>
          <cell r="EF1293">
            <v>0</v>
          </cell>
          <cell r="EJ1293">
            <v>0</v>
          </cell>
          <cell r="EL1293">
            <v>0</v>
          </cell>
          <cell r="EN1293">
            <v>0</v>
          </cell>
          <cell r="EP1293">
            <v>0</v>
          </cell>
          <cell r="ER1293">
            <v>0</v>
          </cell>
          <cell r="ET1293">
            <v>0</v>
          </cell>
          <cell r="EX1293">
            <v>0</v>
          </cell>
          <cell r="EZ1293">
            <v>0</v>
          </cell>
          <cell r="FD1293">
            <v>0</v>
          </cell>
          <cell r="FF1293">
            <v>0</v>
          </cell>
        </row>
        <row r="1294">
          <cell r="A1294" t="str">
            <v>NGBoilersN</v>
          </cell>
          <cell r="B1294" t="str">
            <v>Norge</v>
          </cell>
          <cell r="G1294">
            <v>0</v>
          </cell>
          <cell r="H1294">
            <v>500</v>
          </cell>
          <cell r="AK1294">
            <v>0</v>
          </cell>
          <cell r="AL1294">
            <v>500</v>
          </cell>
          <cell r="AN1294">
            <v>0</v>
          </cell>
          <cell r="AO1294">
            <v>0</v>
          </cell>
          <cell r="AP1294">
            <v>5400</v>
          </cell>
          <cell r="AQ1294">
            <v>0</v>
          </cell>
          <cell r="BG1294" t="b">
            <v>0</v>
          </cell>
          <cell r="BO1294" t="b">
            <v>0</v>
          </cell>
          <cell r="CA1294" t="b">
            <v>0</v>
          </cell>
          <cell r="CB1294" t="b">
            <v>0</v>
          </cell>
          <cell r="CD1294" t="b">
            <v>0</v>
          </cell>
          <cell r="CE1294" t="b">
            <v>0</v>
          </cell>
          <cell r="CG1294" t="b">
            <v>0</v>
          </cell>
          <cell r="CH1294" t="b">
            <v>0</v>
          </cell>
          <cell r="CP1294" t="e">
            <v>#N/A</v>
          </cell>
          <cell r="CT1294" t="b">
            <v>0</v>
          </cell>
          <cell r="CV1294" t="b">
            <v>0</v>
          </cell>
          <cell r="CX1294" t="b">
            <v>0</v>
          </cell>
          <cell r="CZ1294" t="b">
            <v>0</v>
          </cell>
          <cell r="DB1294" t="b">
            <v>0</v>
          </cell>
          <cell r="DD1294" t="b">
            <v>0</v>
          </cell>
          <cell r="DF1294" t="b">
            <v>0</v>
          </cell>
          <cell r="DH1294" t="b">
            <v>0</v>
          </cell>
          <cell r="DJ1294" t="b">
            <v>0</v>
          </cell>
          <cell r="DL1294" t="b">
            <v>0</v>
          </cell>
          <cell r="DN1294" t="b">
            <v>0</v>
          </cell>
          <cell r="DP1294" t="b">
            <v>0</v>
          </cell>
          <cell r="DV1294">
            <v>0</v>
          </cell>
          <cell r="DX1294">
            <v>0</v>
          </cell>
          <cell r="DZ1294">
            <v>0</v>
          </cell>
          <cell r="EB1294">
            <v>0</v>
          </cell>
          <cell r="ED1294">
            <v>0</v>
          </cell>
          <cell r="EF1294">
            <v>0</v>
          </cell>
          <cell r="EJ1294">
            <v>0</v>
          </cell>
          <cell r="EL1294">
            <v>0</v>
          </cell>
          <cell r="EN1294">
            <v>0</v>
          </cell>
          <cell r="EP1294">
            <v>0</v>
          </cell>
          <cell r="ER1294">
            <v>0</v>
          </cell>
          <cell r="ET1294">
            <v>0</v>
          </cell>
          <cell r="EX1294">
            <v>0</v>
          </cell>
          <cell r="EZ1294">
            <v>0</v>
          </cell>
          <cell r="FD1294">
            <v>0</v>
          </cell>
          <cell r="FF1294">
            <v>0</v>
          </cell>
        </row>
        <row r="1295">
          <cell r="A1295" t="str">
            <v>BioboilersN</v>
          </cell>
          <cell r="B1295" t="str">
            <v>Norge</v>
          </cell>
          <cell r="G1295">
            <v>0</v>
          </cell>
          <cell r="H1295">
            <v>500</v>
          </cell>
          <cell r="AK1295">
            <v>0</v>
          </cell>
          <cell r="AL1295">
            <v>450</v>
          </cell>
          <cell r="AN1295">
            <v>0</v>
          </cell>
          <cell r="AO1295">
            <v>1</v>
          </cell>
          <cell r="AP1295">
            <v>10400</v>
          </cell>
          <cell r="AQ1295">
            <v>0</v>
          </cell>
          <cell r="BG1295" t="b">
            <v>0</v>
          </cell>
          <cell r="BO1295" t="b">
            <v>0</v>
          </cell>
          <cell r="CA1295" t="b">
            <v>0</v>
          </cell>
          <cell r="CB1295" t="b">
            <v>0</v>
          </cell>
          <cell r="CD1295" t="b">
            <v>0</v>
          </cell>
          <cell r="CE1295" t="b">
            <v>0</v>
          </cell>
          <cell r="CG1295" t="b">
            <v>0</v>
          </cell>
          <cell r="CH1295" t="b">
            <v>0</v>
          </cell>
          <cell r="CP1295" t="str">
            <v>EHWCHBOC</v>
          </cell>
          <cell r="CT1295" t="b">
            <v>0</v>
          </cell>
          <cell r="CV1295" t="b">
            <v>0</v>
          </cell>
          <cell r="CX1295" t="b">
            <v>0</v>
          </cell>
          <cell r="CZ1295" t="b">
            <v>0</v>
          </cell>
          <cell r="DB1295" t="b">
            <v>0</v>
          </cell>
          <cell r="DD1295" t="b">
            <v>0</v>
          </cell>
          <cell r="DF1295" t="b">
            <v>0</v>
          </cell>
          <cell r="DH1295" t="b">
            <v>0</v>
          </cell>
          <cell r="DJ1295" t="b">
            <v>0</v>
          </cell>
          <cell r="DL1295" t="b">
            <v>0</v>
          </cell>
          <cell r="DN1295" t="b">
            <v>0</v>
          </cell>
          <cell r="DP1295" t="b">
            <v>0</v>
          </cell>
          <cell r="DV1295">
            <v>0</v>
          </cell>
          <cell r="DX1295">
            <v>0</v>
          </cell>
          <cell r="DZ1295">
            <v>0</v>
          </cell>
          <cell r="EB1295">
            <v>0</v>
          </cell>
          <cell r="ED1295">
            <v>0</v>
          </cell>
          <cell r="EF1295">
            <v>0</v>
          </cell>
          <cell r="EJ1295">
            <v>0</v>
          </cell>
          <cell r="EL1295">
            <v>0</v>
          </cell>
          <cell r="EN1295">
            <v>0</v>
          </cell>
          <cell r="EP1295">
            <v>0</v>
          </cell>
          <cell r="ER1295">
            <v>0</v>
          </cell>
          <cell r="ET1295">
            <v>0</v>
          </cell>
          <cell r="EX1295">
            <v>0</v>
          </cell>
          <cell r="EZ1295">
            <v>0</v>
          </cell>
          <cell r="FD1295">
            <v>0</v>
          </cell>
          <cell r="FF1295">
            <v>0</v>
          </cell>
        </row>
        <row r="1296">
          <cell r="A1296" t="str">
            <v>PeakBoilersN</v>
          </cell>
          <cell r="B1296" t="str">
            <v>Norge</v>
          </cell>
          <cell r="G1296">
            <v>0</v>
          </cell>
          <cell r="H1296">
            <v>1000</v>
          </cell>
          <cell r="AK1296">
            <v>0</v>
          </cell>
          <cell r="AL1296">
            <v>855</v>
          </cell>
          <cell r="AN1296">
            <v>0</v>
          </cell>
          <cell r="AO1296">
            <v>0</v>
          </cell>
          <cell r="AP1296">
            <v>15800</v>
          </cell>
          <cell r="AQ1296">
            <v>0</v>
          </cell>
          <cell r="BG1296" t="b">
            <v>0</v>
          </cell>
          <cell r="BO1296" t="b">
            <v>0</v>
          </cell>
          <cell r="CA1296" t="b">
            <v>0</v>
          </cell>
          <cell r="CB1296" t="b">
            <v>0</v>
          </cell>
          <cell r="CD1296" t="b">
            <v>0</v>
          </cell>
          <cell r="CE1296" t="b">
            <v>0</v>
          </cell>
          <cell r="CG1296" t="b">
            <v>0</v>
          </cell>
          <cell r="CH1296" t="b">
            <v>0</v>
          </cell>
          <cell r="CP1296" t="e">
            <v>#N/A</v>
          </cell>
          <cell r="CT1296" t="b">
            <v>0</v>
          </cell>
          <cell r="CV1296" t="b">
            <v>0</v>
          </cell>
          <cell r="CX1296" t="b">
            <v>0</v>
          </cell>
          <cell r="CZ1296" t="b">
            <v>0</v>
          </cell>
          <cell r="DB1296" t="b">
            <v>0</v>
          </cell>
          <cell r="DD1296" t="b">
            <v>0</v>
          </cell>
          <cell r="DF1296" t="b">
            <v>0</v>
          </cell>
          <cell r="DH1296" t="b">
            <v>0</v>
          </cell>
          <cell r="DJ1296" t="b">
            <v>0</v>
          </cell>
          <cell r="DL1296" t="b">
            <v>0</v>
          </cell>
          <cell r="DN1296" t="b">
            <v>0</v>
          </cell>
          <cell r="DP1296" t="b">
            <v>0</v>
          </cell>
          <cell r="DV1296">
            <v>0</v>
          </cell>
          <cell r="DX1296">
            <v>0</v>
          </cell>
          <cell r="DZ1296">
            <v>0</v>
          </cell>
          <cell r="EB1296">
            <v>0</v>
          </cell>
          <cell r="ED1296">
            <v>0</v>
          </cell>
          <cell r="EF1296">
            <v>0</v>
          </cell>
          <cell r="EJ1296">
            <v>0</v>
          </cell>
          <cell r="EL1296">
            <v>0</v>
          </cell>
          <cell r="EN1296">
            <v>0</v>
          </cell>
          <cell r="EP1296">
            <v>0</v>
          </cell>
          <cell r="ER1296">
            <v>0</v>
          </cell>
          <cell r="ET1296">
            <v>0</v>
          </cell>
          <cell r="EX1296">
            <v>0</v>
          </cell>
          <cell r="EZ1296">
            <v>0</v>
          </cell>
          <cell r="FD1296">
            <v>0</v>
          </cell>
          <cell r="FF1296">
            <v>0</v>
          </cell>
        </row>
        <row r="1297">
          <cell r="A1297" t="str">
            <v>PeakBoilersN</v>
          </cell>
          <cell r="B1297" t="str">
            <v>Norge</v>
          </cell>
          <cell r="G1297">
            <v>0</v>
          </cell>
          <cell r="H1297">
            <v>1000</v>
          </cell>
          <cell r="AK1297">
            <v>0</v>
          </cell>
          <cell r="AL1297">
            <v>855</v>
          </cell>
          <cell r="AN1297">
            <v>0</v>
          </cell>
          <cell r="AO1297">
            <v>0</v>
          </cell>
          <cell r="AP1297">
            <v>15800</v>
          </cell>
          <cell r="AQ1297">
            <v>0</v>
          </cell>
          <cell r="BG1297" t="b">
            <v>0</v>
          </cell>
          <cell r="BO1297" t="b">
            <v>0</v>
          </cell>
          <cell r="CA1297" t="b">
            <v>0</v>
          </cell>
          <cell r="CB1297" t="b">
            <v>0</v>
          </cell>
          <cell r="CD1297" t="b">
            <v>0</v>
          </cell>
          <cell r="CE1297" t="b">
            <v>0</v>
          </cell>
          <cell r="CG1297" t="b">
            <v>0</v>
          </cell>
          <cell r="CH1297" t="b">
            <v>0</v>
          </cell>
          <cell r="CP1297" t="e">
            <v>#N/A</v>
          </cell>
          <cell r="CT1297" t="b">
            <v>0</v>
          </cell>
          <cell r="CV1297" t="b">
            <v>0</v>
          </cell>
          <cell r="CX1297" t="b">
            <v>0</v>
          </cell>
          <cell r="CZ1297" t="b">
            <v>0</v>
          </cell>
          <cell r="DB1297" t="b">
            <v>0</v>
          </cell>
          <cell r="DD1297" t="b">
            <v>0</v>
          </cell>
          <cell r="DF1297" t="b">
            <v>0</v>
          </cell>
          <cell r="DH1297" t="b">
            <v>0</v>
          </cell>
          <cell r="DJ1297" t="b">
            <v>0</v>
          </cell>
          <cell r="DL1297" t="b">
            <v>0</v>
          </cell>
          <cell r="DN1297" t="b">
            <v>0</v>
          </cell>
          <cell r="DP1297" t="b">
            <v>0</v>
          </cell>
          <cell r="DV1297">
            <v>0</v>
          </cell>
          <cell r="DX1297">
            <v>0</v>
          </cell>
          <cell r="DZ1297">
            <v>0</v>
          </cell>
          <cell r="EB1297">
            <v>0</v>
          </cell>
          <cell r="ED1297">
            <v>0</v>
          </cell>
          <cell r="EF1297">
            <v>0</v>
          </cell>
          <cell r="EJ1297">
            <v>0</v>
          </cell>
          <cell r="EL1297">
            <v>0</v>
          </cell>
          <cell r="EN1297">
            <v>0</v>
          </cell>
          <cell r="EP1297">
            <v>0</v>
          </cell>
          <cell r="ER1297">
            <v>0</v>
          </cell>
          <cell r="ET1297">
            <v>0</v>
          </cell>
          <cell r="EX1297">
            <v>0</v>
          </cell>
          <cell r="EZ1297">
            <v>0</v>
          </cell>
          <cell r="FD1297">
            <v>0</v>
          </cell>
          <cell r="FF1297">
            <v>0</v>
          </cell>
        </row>
        <row r="1298">
          <cell r="A1298" t="str">
            <v>ImportRuslandNorge</v>
          </cell>
          <cell r="B1298" t="str">
            <v>Norge</v>
          </cell>
          <cell r="G1298">
            <v>50</v>
          </cell>
          <cell r="H1298">
            <v>0</v>
          </cell>
          <cell r="N1298">
            <v>215</v>
          </cell>
          <cell r="AK1298">
            <v>0</v>
          </cell>
          <cell r="AL1298">
            <v>0</v>
          </cell>
          <cell r="AN1298">
            <v>0</v>
          </cell>
          <cell r="AO1298">
            <v>0</v>
          </cell>
          <cell r="AP1298">
            <v>0</v>
          </cell>
          <cell r="AQ1298">
            <v>3.0000000000000004</v>
          </cell>
          <cell r="BG1298" t="b">
            <v>0</v>
          </cell>
          <cell r="BO1298" t="b">
            <v>0</v>
          </cell>
          <cell r="CA1298" t="b">
            <v>0</v>
          </cell>
          <cell r="CB1298" t="b">
            <v>0</v>
          </cell>
          <cell r="CD1298" t="b">
            <v>0</v>
          </cell>
          <cell r="CE1298" t="b">
            <v>0</v>
          </cell>
          <cell r="CG1298" t="b">
            <v>0</v>
          </cell>
          <cell r="CH1298" t="b">
            <v>0</v>
          </cell>
          <cell r="CP1298">
            <v>0</v>
          </cell>
          <cell r="CT1298" t="b">
            <v>0</v>
          </cell>
          <cell r="CV1298" t="b">
            <v>0</v>
          </cell>
          <cell r="CX1298" t="b">
            <v>0</v>
          </cell>
          <cell r="CZ1298" t="b">
            <v>0</v>
          </cell>
          <cell r="DB1298" t="b">
            <v>0</v>
          </cell>
          <cell r="DD1298" t="b">
            <v>0</v>
          </cell>
          <cell r="DF1298" t="b">
            <v>0</v>
          </cell>
          <cell r="DH1298" t="b">
            <v>0</v>
          </cell>
          <cell r="DJ1298" t="b">
            <v>0</v>
          </cell>
          <cell r="DL1298" t="b">
            <v>0</v>
          </cell>
          <cell r="DN1298" t="b">
            <v>0</v>
          </cell>
          <cell r="DP1298" t="b">
            <v>0</v>
          </cell>
          <cell r="DV1298">
            <v>0</v>
          </cell>
          <cell r="DX1298">
            <v>0</v>
          </cell>
          <cell r="DZ1298">
            <v>0</v>
          </cell>
          <cell r="EB1298">
            <v>0</v>
          </cell>
          <cell r="ED1298">
            <v>0</v>
          </cell>
          <cell r="EF1298">
            <v>0</v>
          </cell>
          <cell r="EJ1298">
            <v>0</v>
          </cell>
          <cell r="EL1298">
            <v>0</v>
          </cell>
          <cell r="EN1298">
            <v>0</v>
          </cell>
          <cell r="EP1298">
            <v>0</v>
          </cell>
          <cell r="ER1298">
            <v>0</v>
          </cell>
          <cell r="ET1298">
            <v>0</v>
          </cell>
          <cell r="EX1298">
            <v>0</v>
          </cell>
          <cell r="EZ1298">
            <v>0</v>
          </cell>
          <cell r="FD1298">
            <v>0</v>
          </cell>
          <cell r="FF1298">
            <v>0</v>
          </cell>
        </row>
        <row r="1299">
          <cell r="A1299" t="str">
            <v>ImportRuslandNorge</v>
          </cell>
          <cell r="B1299" t="str">
            <v>Norge</v>
          </cell>
          <cell r="G1299">
            <v>50</v>
          </cell>
          <cell r="H1299">
            <v>0</v>
          </cell>
          <cell r="N1299">
            <v>180</v>
          </cell>
          <cell r="AK1299">
            <v>0</v>
          </cell>
          <cell r="AL1299">
            <v>0</v>
          </cell>
          <cell r="AN1299">
            <v>0</v>
          </cell>
          <cell r="AO1299">
            <v>0</v>
          </cell>
          <cell r="AP1299">
            <v>0</v>
          </cell>
          <cell r="AQ1299">
            <v>3.0000000000000004</v>
          </cell>
          <cell r="BG1299" t="b">
            <v>0</v>
          </cell>
          <cell r="BO1299" t="b">
            <v>0</v>
          </cell>
          <cell r="CA1299" t="b">
            <v>0</v>
          </cell>
          <cell r="CB1299" t="b">
            <v>0</v>
          </cell>
          <cell r="CD1299" t="b">
            <v>0</v>
          </cell>
          <cell r="CE1299" t="b">
            <v>0</v>
          </cell>
          <cell r="CG1299" t="b">
            <v>0</v>
          </cell>
          <cell r="CH1299" t="b">
            <v>0</v>
          </cell>
          <cell r="CP1299">
            <v>0</v>
          </cell>
          <cell r="CT1299" t="b">
            <v>0</v>
          </cell>
          <cell r="CV1299" t="b">
            <v>0</v>
          </cell>
          <cell r="CX1299" t="b">
            <v>0</v>
          </cell>
          <cell r="CZ1299" t="b">
            <v>0</v>
          </cell>
          <cell r="DB1299" t="b">
            <v>0</v>
          </cell>
          <cell r="DD1299" t="b">
            <v>0</v>
          </cell>
          <cell r="DF1299" t="b">
            <v>0</v>
          </cell>
          <cell r="DH1299" t="b">
            <v>0</v>
          </cell>
          <cell r="DJ1299" t="b">
            <v>0</v>
          </cell>
          <cell r="DL1299" t="b">
            <v>0</v>
          </cell>
          <cell r="DN1299" t="b">
            <v>0</v>
          </cell>
          <cell r="DP1299" t="b">
            <v>0</v>
          </cell>
          <cell r="DV1299">
            <v>0</v>
          </cell>
          <cell r="DX1299">
            <v>0</v>
          </cell>
          <cell r="DZ1299">
            <v>0</v>
          </cell>
          <cell r="EB1299">
            <v>0</v>
          </cell>
          <cell r="ED1299">
            <v>0</v>
          </cell>
          <cell r="EF1299">
            <v>0</v>
          </cell>
          <cell r="EJ1299">
            <v>0</v>
          </cell>
          <cell r="EL1299">
            <v>0</v>
          </cell>
          <cell r="EN1299">
            <v>0</v>
          </cell>
          <cell r="EP1299">
            <v>0</v>
          </cell>
          <cell r="ER1299">
            <v>0</v>
          </cell>
          <cell r="ET1299">
            <v>0</v>
          </cell>
          <cell r="EX1299">
            <v>0</v>
          </cell>
          <cell r="EZ1299">
            <v>0</v>
          </cell>
          <cell r="FD1299">
            <v>0</v>
          </cell>
          <cell r="FF1299">
            <v>0</v>
          </cell>
        </row>
        <row r="1300">
          <cell r="A1300" t="str">
            <v>ImportRuslandNorge</v>
          </cell>
          <cell r="B1300" t="str">
            <v>Norge</v>
          </cell>
          <cell r="G1300">
            <v>50</v>
          </cell>
          <cell r="H1300">
            <v>0</v>
          </cell>
          <cell r="N1300">
            <v>161</v>
          </cell>
          <cell r="AK1300">
            <v>0</v>
          </cell>
          <cell r="AL1300">
            <v>0</v>
          </cell>
          <cell r="AN1300">
            <v>0</v>
          </cell>
          <cell r="AO1300">
            <v>0</v>
          </cell>
          <cell r="AP1300">
            <v>0</v>
          </cell>
          <cell r="AQ1300">
            <v>3.0000000000000004</v>
          </cell>
          <cell r="BG1300" t="b">
            <v>0</v>
          </cell>
          <cell r="BO1300" t="b">
            <v>0</v>
          </cell>
          <cell r="CA1300" t="b">
            <v>0</v>
          </cell>
          <cell r="CB1300" t="b">
            <v>0</v>
          </cell>
          <cell r="CD1300" t="b">
            <v>0</v>
          </cell>
          <cell r="CE1300" t="b">
            <v>0</v>
          </cell>
          <cell r="CG1300" t="b">
            <v>0</v>
          </cell>
          <cell r="CH1300" t="b">
            <v>0</v>
          </cell>
          <cell r="CP1300">
            <v>0</v>
          </cell>
          <cell r="CT1300" t="b">
            <v>0</v>
          </cell>
          <cell r="CV1300" t="b">
            <v>0</v>
          </cell>
          <cell r="CX1300" t="b">
            <v>0</v>
          </cell>
          <cell r="CZ1300" t="b">
            <v>0</v>
          </cell>
          <cell r="DB1300" t="b">
            <v>0</v>
          </cell>
          <cell r="DD1300" t="b">
            <v>0</v>
          </cell>
          <cell r="DF1300" t="b">
            <v>0</v>
          </cell>
          <cell r="DH1300" t="b">
            <v>0</v>
          </cell>
          <cell r="DJ1300" t="b">
            <v>0</v>
          </cell>
          <cell r="DL1300" t="b">
            <v>0</v>
          </cell>
          <cell r="DN1300" t="b">
            <v>0</v>
          </cell>
          <cell r="DP1300" t="b">
            <v>0</v>
          </cell>
          <cell r="DV1300">
            <v>0</v>
          </cell>
          <cell r="DX1300">
            <v>0</v>
          </cell>
          <cell r="DZ1300">
            <v>0</v>
          </cell>
          <cell r="EB1300">
            <v>0</v>
          </cell>
          <cell r="ED1300">
            <v>0</v>
          </cell>
          <cell r="EF1300">
            <v>0</v>
          </cell>
          <cell r="EJ1300">
            <v>0</v>
          </cell>
          <cell r="EL1300">
            <v>0</v>
          </cell>
          <cell r="EN1300">
            <v>0</v>
          </cell>
          <cell r="EP1300">
            <v>0</v>
          </cell>
          <cell r="ER1300">
            <v>0</v>
          </cell>
          <cell r="ET1300">
            <v>0</v>
          </cell>
          <cell r="EX1300">
            <v>0</v>
          </cell>
          <cell r="EZ1300">
            <v>0</v>
          </cell>
          <cell r="FD1300">
            <v>0</v>
          </cell>
          <cell r="FF1300">
            <v>0</v>
          </cell>
        </row>
        <row r="1301">
          <cell r="A1301" t="str">
            <v>ImportRuslandNorge</v>
          </cell>
          <cell r="B1301" t="str">
            <v>Norge</v>
          </cell>
          <cell r="G1301">
            <v>50</v>
          </cell>
          <cell r="H1301">
            <v>0</v>
          </cell>
          <cell r="N1301">
            <v>146</v>
          </cell>
          <cell r="AK1301">
            <v>0.25</v>
          </cell>
          <cell r="AL1301">
            <v>0</v>
          </cell>
          <cell r="AN1301">
            <v>0</v>
          </cell>
          <cell r="AO1301">
            <v>0</v>
          </cell>
          <cell r="AP1301">
            <v>0</v>
          </cell>
          <cell r="AQ1301">
            <v>0</v>
          </cell>
          <cell r="BG1301" t="b">
            <v>0</v>
          </cell>
          <cell r="BO1301" t="b">
            <v>0</v>
          </cell>
          <cell r="CA1301" t="b">
            <v>0</v>
          </cell>
          <cell r="CB1301" t="b">
            <v>0</v>
          </cell>
          <cell r="CD1301" t="b">
            <v>0</v>
          </cell>
          <cell r="CE1301" t="b">
            <v>0</v>
          </cell>
          <cell r="CG1301" t="b">
            <v>0</v>
          </cell>
          <cell r="CH1301" t="b">
            <v>0</v>
          </cell>
          <cell r="CP1301">
            <v>0</v>
          </cell>
          <cell r="CT1301" t="b">
            <v>0</v>
          </cell>
          <cell r="CV1301" t="b">
            <v>0</v>
          </cell>
          <cell r="CX1301" t="b">
            <v>0</v>
          </cell>
          <cell r="CZ1301" t="b">
            <v>0</v>
          </cell>
          <cell r="DB1301" t="b">
            <v>0</v>
          </cell>
          <cell r="DD1301" t="b">
            <v>0</v>
          </cell>
          <cell r="DF1301" t="b">
            <v>0</v>
          </cell>
          <cell r="DH1301" t="b">
            <v>0</v>
          </cell>
          <cell r="DJ1301" t="b">
            <v>0</v>
          </cell>
          <cell r="DL1301" t="b">
            <v>0</v>
          </cell>
          <cell r="DN1301" t="b">
            <v>0</v>
          </cell>
          <cell r="DP1301" t="b">
            <v>0</v>
          </cell>
          <cell r="DV1301">
            <v>0</v>
          </cell>
          <cell r="DX1301">
            <v>0</v>
          </cell>
          <cell r="DZ1301">
            <v>0</v>
          </cell>
          <cell r="EB1301">
            <v>0</v>
          </cell>
          <cell r="ED1301">
            <v>0</v>
          </cell>
          <cell r="EF1301">
            <v>0</v>
          </cell>
          <cell r="EJ1301">
            <v>0</v>
          </cell>
          <cell r="EL1301">
            <v>0</v>
          </cell>
          <cell r="EN1301">
            <v>0</v>
          </cell>
          <cell r="EP1301">
            <v>0</v>
          </cell>
          <cell r="ER1301">
            <v>0</v>
          </cell>
          <cell r="ET1301">
            <v>0</v>
          </cell>
          <cell r="EX1301">
            <v>0</v>
          </cell>
          <cell r="EZ1301">
            <v>0</v>
          </cell>
          <cell r="FD1301">
            <v>0</v>
          </cell>
          <cell r="FF1301">
            <v>0</v>
          </cell>
        </row>
        <row r="1302">
          <cell r="A1302" t="str">
            <v>ImportRuslandNorge</v>
          </cell>
          <cell r="B1302" t="str">
            <v>Norge</v>
          </cell>
          <cell r="G1302">
            <v>50</v>
          </cell>
          <cell r="H1302">
            <v>0</v>
          </cell>
          <cell r="N1302">
            <v>196.5</v>
          </cell>
          <cell r="AK1302">
            <v>0.25</v>
          </cell>
          <cell r="AL1302">
            <v>0</v>
          </cell>
          <cell r="AN1302">
            <v>0</v>
          </cell>
          <cell r="AO1302">
            <v>0</v>
          </cell>
          <cell r="AP1302">
            <v>0</v>
          </cell>
          <cell r="AQ1302">
            <v>0</v>
          </cell>
          <cell r="BG1302" t="b">
            <v>0</v>
          </cell>
          <cell r="BO1302" t="b">
            <v>0</v>
          </cell>
          <cell r="CA1302" t="b">
            <v>0</v>
          </cell>
          <cell r="CB1302" t="b">
            <v>0</v>
          </cell>
          <cell r="CD1302" t="b">
            <v>0</v>
          </cell>
          <cell r="CE1302" t="b">
            <v>0</v>
          </cell>
          <cell r="CG1302" t="b">
            <v>0</v>
          </cell>
          <cell r="CH1302" t="b">
            <v>0</v>
          </cell>
          <cell r="CP1302">
            <v>0</v>
          </cell>
          <cell r="CT1302" t="b">
            <v>0</v>
          </cell>
          <cell r="CV1302" t="b">
            <v>0</v>
          </cell>
          <cell r="CX1302" t="b">
            <v>0</v>
          </cell>
          <cell r="CZ1302" t="b">
            <v>0</v>
          </cell>
          <cell r="DB1302" t="b">
            <v>0</v>
          </cell>
          <cell r="DD1302" t="b">
            <v>0</v>
          </cell>
          <cell r="DF1302" t="b">
            <v>0</v>
          </cell>
          <cell r="DH1302" t="b">
            <v>0</v>
          </cell>
          <cell r="DJ1302" t="b">
            <v>0</v>
          </cell>
          <cell r="DL1302" t="b">
            <v>0</v>
          </cell>
          <cell r="DN1302" t="b">
            <v>0</v>
          </cell>
          <cell r="DP1302" t="b">
            <v>0</v>
          </cell>
          <cell r="DV1302">
            <v>0</v>
          </cell>
          <cell r="DX1302">
            <v>0</v>
          </cell>
          <cell r="DZ1302">
            <v>0</v>
          </cell>
          <cell r="EB1302">
            <v>0</v>
          </cell>
          <cell r="ED1302">
            <v>0</v>
          </cell>
          <cell r="EF1302">
            <v>0</v>
          </cell>
          <cell r="EJ1302">
            <v>0</v>
          </cell>
          <cell r="EL1302">
            <v>0</v>
          </cell>
          <cell r="EN1302">
            <v>0</v>
          </cell>
          <cell r="EP1302">
            <v>0</v>
          </cell>
          <cell r="ER1302">
            <v>0</v>
          </cell>
          <cell r="ET1302">
            <v>0</v>
          </cell>
          <cell r="EX1302">
            <v>0</v>
          </cell>
          <cell r="EZ1302">
            <v>0</v>
          </cell>
          <cell r="FD1302">
            <v>0</v>
          </cell>
          <cell r="FF1302">
            <v>0</v>
          </cell>
        </row>
        <row r="1303">
          <cell r="A1303" t="str">
            <v>ImportRuslandNorge</v>
          </cell>
          <cell r="B1303" t="str">
            <v>Norge</v>
          </cell>
          <cell r="G1303">
            <v>50</v>
          </cell>
          <cell r="H1303">
            <v>0</v>
          </cell>
          <cell r="N1303">
            <v>179.7</v>
          </cell>
          <cell r="AK1303">
            <v>0.5</v>
          </cell>
          <cell r="AL1303">
            <v>0</v>
          </cell>
          <cell r="AN1303">
            <v>0</v>
          </cell>
          <cell r="AO1303">
            <v>0</v>
          </cell>
          <cell r="AP1303">
            <v>0</v>
          </cell>
          <cell r="AQ1303">
            <v>0</v>
          </cell>
          <cell r="BG1303" t="b">
            <v>0</v>
          </cell>
          <cell r="BO1303" t="b">
            <v>0</v>
          </cell>
          <cell r="CA1303" t="b">
            <v>0</v>
          </cell>
          <cell r="CB1303" t="b">
            <v>0</v>
          </cell>
          <cell r="CD1303" t="b">
            <v>0</v>
          </cell>
          <cell r="CE1303" t="b">
            <v>0</v>
          </cell>
          <cell r="CG1303" t="b">
            <v>0</v>
          </cell>
          <cell r="CH1303" t="b">
            <v>0</v>
          </cell>
          <cell r="CP1303">
            <v>0</v>
          </cell>
          <cell r="CT1303" t="b">
            <v>0</v>
          </cell>
          <cell r="CV1303" t="b">
            <v>0</v>
          </cell>
          <cell r="CX1303" t="b">
            <v>0</v>
          </cell>
          <cell r="CZ1303" t="b">
            <v>0</v>
          </cell>
          <cell r="DB1303" t="b">
            <v>0</v>
          </cell>
          <cell r="DD1303" t="b">
            <v>0</v>
          </cell>
          <cell r="DF1303" t="b">
            <v>0</v>
          </cell>
          <cell r="DH1303" t="b">
            <v>0</v>
          </cell>
          <cell r="DJ1303" t="b">
            <v>0</v>
          </cell>
          <cell r="DL1303" t="b">
            <v>0</v>
          </cell>
          <cell r="DN1303" t="b">
            <v>0</v>
          </cell>
          <cell r="DP1303" t="b">
            <v>0</v>
          </cell>
          <cell r="DV1303">
            <v>0</v>
          </cell>
          <cell r="DX1303">
            <v>0</v>
          </cell>
          <cell r="DZ1303">
            <v>0</v>
          </cell>
          <cell r="EB1303">
            <v>0</v>
          </cell>
          <cell r="ED1303">
            <v>0</v>
          </cell>
          <cell r="EF1303">
            <v>0</v>
          </cell>
          <cell r="EJ1303">
            <v>0</v>
          </cell>
          <cell r="EL1303">
            <v>0</v>
          </cell>
          <cell r="EN1303">
            <v>0</v>
          </cell>
          <cell r="EP1303">
            <v>0</v>
          </cell>
          <cell r="ER1303">
            <v>0</v>
          </cell>
          <cell r="ET1303">
            <v>0</v>
          </cell>
          <cell r="EX1303">
            <v>0</v>
          </cell>
          <cell r="EZ1303">
            <v>0</v>
          </cell>
          <cell r="FD1303">
            <v>0</v>
          </cell>
          <cell r="FF1303">
            <v>0</v>
          </cell>
        </row>
        <row r="1304">
          <cell r="A1304" t="str">
            <v>ImportHollandNorge</v>
          </cell>
          <cell r="B1304" t="str">
            <v>Norge</v>
          </cell>
          <cell r="G1304">
            <v>700</v>
          </cell>
          <cell r="H1304">
            <v>0</v>
          </cell>
          <cell r="N1304">
            <v>-4413</v>
          </cell>
          <cell r="AK1304">
            <v>700</v>
          </cell>
          <cell r="AL1304">
            <v>0</v>
          </cell>
          <cell r="AN1304">
            <v>0</v>
          </cell>
          <cell r="AO1304">
            <v>0</v>
          </cell>
          <cell r="AP1304">
            <v>0</v>
          </cell>
          <cell r="AQ1304">
            <v>42</v>
          </cell>
          <cell r="BG1304" t="b">
            <v>0</v>
          </cell>
          <cell r="BO1304" t="b">
            <v>0</v>
          </cell>
          <cell r="CA1304" t="b">
            <v>0</v>
          </cell>
          <cell r="CB1304" t="b">
            <v>0</v>
          </cell>
          <cell r="CD1304" t="b">
            <v>0</v>
          </cell>
          <cell r="CE1304" t="b">
            <v>0</v>
          </cell>
          <cell r="CG1304" t="b">
            <v>0</v>
          </cell>
          <cell r="CH1304" t="b">
            <v>0</v>
          </cell>
          <cell r="CP1304">
            <v>0</v>
          </cell>
          <cell r="CT1304" t="b">
            <v>0</v>
          </cell>
          <cell r="CV1304" t="b">
            <v>0</v>
          </cell>
          <cell r="CX1304" t="b">
            <v>0</v>
          </cell>
          <cell r="CZ1304" t="b">
            <v>0</v>
          </cell>
          <cell r="DB1304" t="b">
            <v>0</v>
          </cell>
          <cell r="DD1304" t="b">
            <v>0</v>
          </cell>
          <cell r="DF1304" t="b">
            <v>0</v>
          </cell>
          <cell r="DH1304" t="b">
            <v>0</v>
          </cell>
          <cell r="DJ1304" t="b">
            <v>0</v>
          </cell>
          <cell r="DL1304" t="b">
            <v>0</v>
          </cell>
          <cell r="DN1304" t="b">
            <v>0</v>
          </cell>
          <cell r="DP1304" t="b">
            <v>0</v>
          </cell>
          <cell r="DV1304">
            <v>0</v>
          </cell>
          <cell r="DX1304">
            <v>0</v>
          </cell>
          <cell r="DZ1304">
            <v>0</v>
          </cell>
          <cell r="EB1304">
            <v>0</v>
          </cell>
          <cell r="ED1304">
            <v>0</v>
          </cell>
          <cell r="EF1304">
            <v>0</v>
          </cell>
          <cell r="EJ1304">
            <v>0</v>
          </cell>
          <cell r="EL1304">
            <v>0</v>
          </cell>
          <cell r="EN1304">
            <v>0</v>
          </cell>
          <cell r="EP1304">
            <v>0</v>
          </cell>
          <cell r="ER1304">
            <v>0</v>
          </cell>
          <cell r="ET1304">
            <v>0</v>
          </cell>
          <cell r="EX1304">
            <v>0</v>
          </cell>
          <cell r="EZ1304">
            <v>0</v>
          </cell>
          <cell r="FD1304">
            <v>0</v>
          </cell>
          <cell r="FF1304">
            <v>0</v>
          </cell>
        </row>
        <row r="1305">
          <cell r="A1305" t="str">
            <v>ImportHollandNorge</v>
          </cell>
          <cell r="B1305" t="str">
            <v>Norge</v>
          </cell>
          <cell r="G1305">
            <v>700</v>
          </cell>
          <cell r="H1305">
            <v>0</v>
          </cell>
          <cell r="N1305">
            <v>-1687</v>
          </cell>
          <cell r="AK1305">
            <v>700</v>
          </cell>
          <cell r="AL1305">
            <v>0</v>
          </cell>
          <cell r="AN1305">
            <v>0</v>
          </cell>
          <cell r="AO1305">
            <v>0</v>
          </cell>
          <cell r="AP1305">
            <v>0</v>
          </cell>
          <cell r="AQ1305">
            <v>42</v>
          </cell>
          <cell r="BG1305" t="b">
            <v>0</v>
          </cell>
          <cell r="BO1305" t="b">
            <v>0</v>
          </cell>
          <cell r="CA1305" t="b">
            <v>0</v>
          </cell>
          <cell r="CB1305" t="b">
            <v>0</v>
          </cell>
          <cell r="CD1305" t="b">
            <v>0</v>
          </cell>
          <cell r="CE1305" t="b">
            <v>0</v>
          </cell>
          <cell r="CG1305" t="b">
            <v>0</v>
          </cell>
          <cell r="CH1305" t="b">
            <v>0</v>
          </cell>
          <cell r="CP1305">
            <v>0</v>
          </cell>
          <cell r="CT1305" t="b">
            <v>0</v>
          </cell>
          <cell r="CV1305" t="b">
            <v>0</v>
          </cell>
          <cell r="CX1305" t="b">
            <v>0</v>
          </cell>
          <cell r="CZ1305" t="b">
            <v>0</v>
          </cell>
          <cell r="DB1305" t="b">
            <v>0</v>
          </cell>
          <cell r="DD1305" t="b">
            <v>0</v>
          </cell>
          <cell r="DF1305" t="b">
            <v>0</v>
          </cell>
          <cell r="DH1305" t="b">
            <v>0</v>
          </cell>
          <cell r="DJ1305" t="b">
            <v>0</v>
          </cell>
          <cell r="DL1305" t="b">
            <v>0</v>
          </cell>
          <cell r="DN1305" t="b">
            <v>0</v>
          </cell>
          <cell r="DP1305" t="b">
            <v>0</v>
          </cell>
          <cell r="DV1305">
            <v>0</v>
          </cell>
          <cell r="DX1305">
            <v>0</v>
          </cell>
          <cell r="DZ1305">
            <v>0</v>
          </cell>
          <cell r="EB1305">
            <v>0</v>
          </cell>
          <cell r="ED1305">
            <v>0</v>
          </cell>
          <cell r="EF1305">
            <v>0</v>
          </cell>
          <cell r="EJ1305">
            <v>0</v>
          </cell>
          <cell r="EL1305">
            <v>0</v>
          </cell>
          <cell r="EN1305">
            <v>0</v>
          </cell>
          <cell r="EP1305">
            <v>0</v>
          </cell>
          <cell r="ER1305">
            <v>0</v>
          </cell>
          <cell r="ET1305">
            <v>0</v>
          </cell>
          <cell r="EX1305">
            <v>0</v>
          </cell>
          <cell r="EZ1305">
            <v>0</v>
          </cell>
          <cell r="FD1305">
            <v>0</v>
          </cell>
          <cell r="FF1305">
            <v>0</v>
          </cell>
        </row>
        <row r="1306">
          <cell r="A1306" t="str">
            <v>ImportHollandNorge</v>
          </cell>
          <cell r="B1306" t="str">
            <v>Norge</v>
          </cell>
          <cell r="G1306">
            <v>700</v>
          </cell>
          <cell r="H1306">
            <v>0</v>
          </cell>
          <cell r="N1306">
            <v>872</v>
          </cell>
          <cell r="AK1306">
            <v>489.99999999999994</v>
          </cell>
          <cell r="AL1306">
            <v>0</v>
          </cell>
          <cell r="AN1306">
            <v>0</v>
          </cell>
          <cell r="AO1306">
            <v>0</v>
          </cell>
          <cell r="AP1306">
            <v>0</v>
          </cell>
          <cell r="AQ1306">
            <v>0</v>
          </cell>
          <cell r="BG1306" t="b">
            <v>0</v>
          </cell>
          <cell r="BO1306" t="b">
            <v>0</v>
          </cell>
          <cell r="CA1306" t="b">
            <v>0</v>
          </cell>
          <cell r="CB1306" t="b">
            <v>0</v>
          </cell>
          <cell r="CD1306" t="b">
            <v>0</v>
          </cell>
          <cell r="CE1306" t="b">
            <v>0</v>
          </cell>
          <cell r="CG1306" t="b">
            <v>0</v>
          </cell>
          <cell r="CH1306" t="b">
            <v>0</v>
          </cell>
          <cell r="CP1306">
            <v>0</v>
          </cell>
          <cell r="CT1306" t="b">
            <v>0</v>
          </cell>
          <cell r="CV1306" t="b">
            <v>0</v>
          </cell>
          <cell r="CX1306" t="b">
            <v>0</v>
          </cell>
          <cell r="CZ1306" t="b">
            <v>0</v>
          </cell>
          <cell r="DB1306" t="b">
            <v>0</v>
          </cell>
          <cell r="DD1306" t="b">
            <v>0</v>
          </cell>
          <cell r="DF1306" t="b">
            <v>0</v>
          </cell>
          <cell r="DH1306" t="b">
            <v>0</v>
          </cell>
          <cell r="DJ1306" t="b">
            <v>0</v>
          </cell>
          <cell r="DL1306" t="b">
            <v>0</v>
          </cell>
          <cell r="DN1306" t="b">
            <v>0</v>
          </cell>
          <cell r="DP1306" t="b">
            <v>0</v>
          </cell>
          <cell r="DV1306">
            <v>0</v>
          </cell>
          <cell r="DX1306">
            <v>0</v>
          </cell>
          <cell r="DZ1306">
            <v>0</v>
          </cell>
          <cell r="EB1306">
            <v>0</v>
          </cell>
          <cell r="ED1306">
            <v>0</v>
          </cell>
          <cell r="EF1306">
            <v>0</v>
          </cell>
          <cell r="EJ1306">
            <v>0</v>
          </cell>
          <cell r="EL1306">
            <v>0</v>
          </cell>
          <cell r="EN1306">
            <v>0</v>
          </cell>
          <cell r="EP1306">
            <v>0</v>
          </cell>
          <cell r="ER1306">
            <v>0</v>
          </cell>
          <cell r="ET1306">
            <v>0</v>
          </cell>
          <cell r="EX1306">
            <v>0</v>
          </cell>
          <cell r="EZ1306">
            <v>0</v>
          </cell>
          <cell r="FD1306">
            <v>0</v>
          </cell>
          <cell r="FF1306">
            <v>0</v>
          </cell>
        </row>
        <row r="1307">
          <cell r="A1307" t="str">
            <v>ImportHollandNorge</v>
          </cell>
          <cell r="B1307" t="str">
            <v>Norge</v>
          </cell>
          <cell r="G1307">
            <v>700</v>
          </cell>
          <cell r="H1307">
            <v>0</v>
          </cell>
          <cell r="N1307">
            <v>-1809</v>
          </cell>
          <cell r="AK1307">
            <v>489.99999999999994</v>
          </cell>
          <cell r="AL1307">
            <v>0</v>
          </cell>
          <cell r="AN1307">
            <v>0</v>
          </cell>
          <cell r="AO1307">
            <v>0</v>
          </cell>
          <cell r="AP1307">
            <v>0</v>
          </cell>
          <cell r="AQ1307">
            <v>0</v>
          </cell>
          <cell r="BG1307" t="b">
            <v>0</v>
          </cell>
          <cell r="BO1307" t="b">
            <v>0</v>
          </cell>
          <cell r="CA1307" t="b">
            <v>0</v>
          </cell>
          <cell r="CB1307" t="b">
            <v>0</v>
          </cell>
          <cell r="CD1307" t="b">
            <v>0</v>
          </cell>
          <cell r="CE1307" t="b">
            <v>0</v>
          </cell>
          <cell r="CG1307" t="b">
            <v>0</v>
          </cell>
          <cell r="CH1307" t="b">
            <v>0</v>
          </cell>
          <cell r="CP1307">
            <v>0</v>
          </cell>
          <cell r="CT1307" t="b">
            <v>0</v>
          </cell>
          <cell r="CV1307" t="b">
            <v>0</v>
          </cell>
          <cell r="CX1307" t="b">
            <v>0</v>
          </cell>
          <cell r="CZ1307" t="b">
            <v>0</v>
          </cell>
          <cell r="DB1307" t="b">
            <v>0</v>
          </cell>
          <cell r="DD1307" t="b">
            <v>0</v>
          </cell>
          <cell r="DF1307" t="b">
            <v>0</v>
          </cell>
          <cell r="DH1307" t="b">
            <v>0</v>
          </cell>
          <cell r="DJ1307" t="b">
            <v>0</v>
          </cell>
          <cell r="DL1307" t="b">
            <v>0</v>
          </cell>
          <cell r="DN1307" t="b">
            <v>0</v>
          </cell>
          <cell r="DP1307" t="b">
            <v>0</v>
          </cell>
          <cell r="DV1307">
            <v>0</v>
          </cell>
          <cell r="DX1307">
            <v>0</v>
          </cell>
          <cell r="DZ1307">
            <v>0</v>
          </cell>
          <cell r="EB1307">
            <v>0</v>
          </cell>
          <cell r="ED1307">
            <v>0</v>
          </cell>
          <cell r="EF1307">
            <v>0</v>
          </cell>
          <cell r="EJ1307">
            <v>0</v>
          </cell>
          <cell r="EL1307">
            <v>0</v>
          </cell>
          <cell r="EN1307">
            <v>0</v>
          </cell>
          <cell r="EP1307">
            <v>0</v>
          </cell>
          <cell r="ER1307">
            <v>0</v>
          </cell>
          <cell r="ET1307">
            <v>0</v>
          </cell>
          <cell r="EX1307">
            <v>0</v>
          </cell>
          <cell r="EZ1307">
            <v>0</v>
          </cell>
          <cell r="FD1307">
            <v>0</v>
          </cell>
          <cell r="FF1307">
            <v>0</v>
          </cell>
        </row>
        <row r="1308">
          <cell r="A1308" t="str">
            <v>ImportHollandNorge</v>
          </cell>
          <cell r="B1308" t="str">
            <v>Norge</v>
          </cell>
          <cell r="G1308">
            <v>700</v>
          </cell>
          <cell r="H1308">
            <v>0</v>
          </cell>
          <cell r="N1308">
            <v>-1759.25</v>
          </cell>
          <cell r="AK1308">
            <v>420</v>
          </cell>
          <cell r="AL1308">
            <v>0</v>
          </cell>
          <cell r="AN1308">
            <v>0</v>
          </cell>
          <cell r="AO1308">
            <v>0</v>
          </cell>
          <cell r="AP1308">
            <v>0</v>
          </cell>
          <cell r="AQ1308">
            <v>0</v>
          </cell>
          <cell r="BG1308" t="b">
            <v>0</v>
          </cell>
          <cell r="BO1308" t="b">
            <v>0</v>
          </cell>
          <cell r="CA1308" t="b">
            <v>0</v>
          </cell>
          <cell r="CB1308" t="b">
            <v>0</v>
          </cell>
          <cell r="CD1308" t="b">
            <v>0</v>
          </cell>
          <cell r="CE1308" t="b">
            <v>0</v>
          </cell>
          <cell r="CG1308" t="b">
            <v>0</v>
          </cell>
          <cell r="CH1308" t="b">
            <v>0</v>
          </cell>
          <cell r="CP1308">
            <v>0</v>
          </cell>
          <cell r="CT1308" t="b">
            <v>0</v>
          </cell>
          <cell r="CV1308" t="b">
            <v>0</v>
          </cell>
          <cell r="CX1308" t="b">
            <v>0</v>
          </cell>
          <cell r="CZ1308" t="b">
            <v>0</v>
          </cell>
          <cell r="DB1308" t="b">
            <v>0</v>
          </cell>
          <cell r="DD1308" t="b">
            <v>0</v>
          </cell>
          <cell r="DF1308" t="b">
            <v>0</v>
          </cell>
          <cell r="DH1308" t="b">
            <v>0</v>
          </cell>
          <cell r="DJ1308" t="b">
            <v>0</v>
          </cell>
          <cell r="DL1308" t="b">
            <v>0</v>
          </cell>
          <cell r="DN1308" t="b">
            <v>0</v>
          </cell>
          <cell r="DP1308" t="b">
            <v>0</v>
          </cell>
          <cell r="DV1308">
            <v>0</v>
          </cell>
          <cell r="DX1308">
            <v>0</v>
          </cell>
          <cell r="DZ1308">
            <v>0</v>
          </cell>
          <cell r="EB1308">
            <v>0</v>
          </cell>
          <cell r="ED1308">
            <v>0</v>
          </cell>
          <cell r="EF1308">
            <v>0</v>
          </cell>
          <cell r="EJ1308">
            <v>0</v>
          </cell>
          <cell r="EL1308">
            <v>0</v>
          </cell>
          <cell r="EN1308">
            <v>0</v>
          </cell>
          <cell r="EP1308">
            <v>0</v>
          </cell>
          <cell r="ER1308">
            <v>0</v>
          </cell>
          <cell r="ET1308">
            <v>0</v>
          </cell>
          <cell r="EX1308">
            <v>0</v>
          </cell>
          <cell r="EZ1308">
            <v>0</v>
          </cell>
          <cell r="FD1308">
            <v>0</v>
          </cell>
          <cell r="FF1308">
            <v>0</v>
          </cell>
        </row>
        <row r="1309">
          <cell r="A1309" t="str">
            <v>ImportHollandNorge</v>
          </cell>
          <cell r="B1309" t="str">
            <v>Norge</v>
          </cell>
          <cell r="G1309">
            <v>700</v>
          </cell>
          <cell r="H1309">
            <v>0</v>
          </cell>
          <cell r="N1309">
            <v>-1959.25</v>
          </cell>
          <cell r="AK1309">
            <v>384.99999999999994</v>
          </cell>
          <cell r="AL1309">
            <v>0</v>
          </cell>
          <cell r="AN1309">
            <v>0</v>
          </cell>
          <cell r="AO1309">
            <v>0</v>
          </cell>
          <cell r="AP1309">
            <v>0</v>
          </cell>
          <cell r="AQ1309">
            <v>0</v>
          </cell>
          <cell r="BG1309" t="b">
            <v>0</v>
          </cell>
          <cell r="BO1309" t="b">
            <v>0</v>
          </cell>
          <cell r="CA1309" t="b">
            <v>0</v>
          </cell>
          <cell r="CB1309" t="b">
            <v>0</v>
          </cell>
          <cell r="CD1309" t="b">
            <v>0</v>
          </cell>
          <cell r="CE1309" t="b">
            <v>0</v>
          </cell>
          <cell r="CG1309" t="b">
            <v>0</v>
          </cell>
          <cell r="CH1309" t="b">
            <v>0</v>
          </cell>
          <cell r="CP1309">
            <v>0</v>
          </cell>
          <cell r="CT1309" t="b">
            <v>0</v>
          </cell>
          <cell r="CV1309" t="b">
            <v>0</v>
          </cell>
          <cell r="CX1309" t="b">
            <v>0</v>
          </cell>
          <cell r="CZ1309" t="b">
            <v>0</v>
          </cell>
          <cell r="DB1309" t="b">
            <v>0</v>
          </cell>
          <cell r="DD1309" t="b">
            <v>0</v>
          </cell>
          <cell r="DF1309" t="b">
            <v>0</v>
          </cell>
          <cell r="DH1309" t="b">
            <v>0</v>
          </cell>
          <cell r="DJ1309" t="b">
            <v>0</v>
          </cell>
          <cell r="DL1309" t="b">
            <v>0</v>
          </cell>
          <cell r="DN1309" t="b">
            <v>0</v>
          </cell>
          <cell r="DP1309" t="b">
            <v>0</v>
          </cell>
          <cell r="DV1309">
            <v>0</v>
          </cell>
          <cell r="DX1309">
            <v>0</v>
          </cell>
          <cell r="DZ1309">
            <v>0</v>
          </cell>
          <cell r="EB1309">
            <v>0</v>
          </cell>
          <cell r="ED1309">
            <v>0</v>
          </cell>
          <cell r="EF1309">
            <v>0</v>
          </cell>
          <cell r="EJ1309">
            <v>0</v>
          </cell>
          <cell r="EL1309">
            <v>0</v>
          </cell>
          <cell r="EN1309">
            <v>0</v>
          </cell>
          <cell r="EP1309">
            <v>0</v>
          </cell>
          <cell r="ER1309">
            <v>0</v>
          </cell>
          <cell r="ET1309">
            <v>0</v>
          </cell>
          <cell r="EX1309">
            <v>0</v>
          </cell>
          <cell r="EZ1309">
            <v>0</v>
          </cell>
          <cell r="FD1309">
            <v>0</v>
          </cell>
          <cell r="FF1309">
            <v>0</v>
          </cell>
        </row>
        <row r="1310">
          <cell r="A1310" t="str">
            <v>ImportHollandNorge</v>
          </cell>
          <cell r="B1310" t="str">
            <v>Norge</v>
          </cell>
          <cell r="G1310">
            <v>700</v>
          </cell>
          <cell r="H1310">
            <v>0</v>
          </cell>
          <cell r="N1310">
            <v>-2159.25</v>
          </cell>
          <cell r="AK1310">
            <v>349.99999999999994</v>
          </cell>
          <cell r="AL1310">
            <v>0</v>
          </cell>
          <cell r="AN1310">
            <v>0</v>
          </cell>
          <cell r="AO1310">
            <v>0</v>
          </cell>
          <cell r="AP1310">
            <v>0</v>
          </cell>
          <cell r="AQ1310">
            <v>0</v>
          </cell>
          <cell r="BG1310" t="b">
            <v>0</v>
          </cell>
          <cell r="BO1310" t="b">
            <v>0</v>
          </cell>
          <cell r="CA1310" t="b">
            <v>0</v>
          </cell>
          <cell r="CB1310" t="b">
            <v>0</v>
          </cell>
          <cell r="CD1310" t="b">
            <v>0</v>
          </cell>
          <cell r="CE1310" t="b">
            <v>0</v>
          </cell>
          <cell r="CG1310" t="b">
            <v>0</v>
          </cell>
          <cell r="CH1310" t="b">
            <v>0</v>
          </cell>
          <cell r="CP1310">
            <v>0</v>
          </cell>
          <cell r="CT1310" t="b">
            <v>0</v>
          </cell>
          <cell r="CV1310" t="b">
            <v>0</v>
          </cell>
          <cell r="CX1310" t="b">
            <v>0</v>
          </cell>
          <cell r="CZ1310" t="b">
            <v>0</v>
          </cell>
          <cell r="DB1310" t="b">
            <v>0</v>
          </cell>
          <cell r="DD1310" t="b">
            <v>0</v>
          </cell>
          <cell r="DF1310" t="b">
            <v>0</v>
          </cell>
          <cell r="DH1310" t="b">
            <v>0</v>
          </cell>
          <cell r="DJ1310" t="b">
            <v>0</v>
          </cell>
          <cell r="DL1310" t="b">
            <v>0</v>
          </cell>
          <cell r="DN1310" t="b">
            <v>0</v>
          </cell>
          <cell r="DP1310" t="b">
            <v>0</v>
          </cell>
          <cell r="DV1310">
            <v>0</v>
          </cell>
          <cell r="DX1310">
            <v>0</v>
          </cell>
          <cell r="DZ1310">
            <v>0</v>
          </cell>
          <cell r="EB1310">
            <v>0</v>
          </cell>
          <cell r="ED1310">
            <v>0</v>
          </cell>
          <cell r="EF1310">
            <v>0</v>
          </cell>
          <cell r="EJ1310">
            <v>0</v>
          </cell>
          <cell r="EL1310">
            <v>0</v>
          </cell>
          <cell r="EN1310">
            <v>0</v>
          </cell>
          <cell r="EP1310">
            <v>0</v>
          </cell>
          <cell r="ER1310">
            <v>0</v>
          </cell>
          <cell r="ET1310">
            <v>0</v>
          </cell>
          <cell r="EX1310">
            <v>0</v>
          </cell>
          <cell r="EZ1310">
            <v>0</v>
          </cell>
          <cell r="FD1310">
            <v>0</v>
          </cell>
          <cell r="FF1310">
            <v>0</v>
          </cell>
        </row>
        <row r="1311">
          <cell r="A1311" t="str">
            <v>ImportHollandNorge</v>
          </cell>
          <cell r="B1311" t="str">
            <v>Norge</v>
          </cell>
          <cell r="G1311">
            <v>700</v>
          </cell>
          <cell r="H1311">
            <v>0</v>
          </cell>
          <cell r="N1311">
            <v>-2359.25</v>
          </cell>
          <cell r="AK1311">
            <v>314.99999999999994</v>
          </cell>
          <cell r="AL1311">
            <v>0</v>
          </cell>
          <cell r="AN1311">
            <v>0</v>
          </cell>
          <cell r="AO1311">
            <v>0</v>
          </cell>
          <cell r="AP1311">
            <v>0</v>
          </cell>
          <cell r="AQ1311">
            <v>0</v>
          </cell>
          <cell r="BG1311" t="b">
            <v>0</v>
          </cell>
          <cell r="BO1311" t="b">
            <v>0</v>
          </cell>
          <cell r="CA1311" t="b">
            <v>0</v>
          </cell>
          <cell r="CB1311" t="b">
            <v>0</v>
          </cell>
          <cell r="CD1311" t="b">
            <v>0</v>
          </cell>
          <cell r="CE1311" t="b">
            <v>0</v>
          </cell>
          <cell r="CG1311" t="b">
            <v>0</v>
          </cell>
          <cell r="CH1311" t="b">
            <v>0</v>
          </cell>
          <cell r="CP1311">
            <v>0</v>
          </cell>
          <cell r="CT1311" t="b">
            <v>0</v>
          </cell>
          <cell r="CV1311" t="b">
            <v>0</v>
          </cell>
          <cell r="CX1311" t="b">
            <v>0</v>
          </cell>
          <cell r="CZ1311" t="b">
            <v>0</v>
          </cell>
          <cell r="DB1311" t="b">
            <v>0</v>
          </cell>
          <cell r="DD1311" t="b">
            <v>0</v>
          </cell>
          <cell r="DF1311" t="b">
            <v>0</v>
          </cell>
          <cell r="DH1311" t="b">
            <v>0</v>
          </cell>
          <cell r="DJ1311" t="b">
            <v>0</v>
          </cell>
          <cell r="DL1311" t="b">
            <v>0</v>
          </cell>
          <cell r="DN1311" t="b">
            <v>0</v>
          </cell>
          <cell r="DP1311" t="b">
            <v>0</v>
          </cell>
          <cell r="DV1311">
            <v>0</v>
          </cell>
          <cell r="DX1311">
            <v>0</v>
          </cell>
          <cell r="DZ1311">
            <v>0</v>
          </cell>
          <cell r="EB1311">
            <v>0</v>
          </cell>
          <cell r="ED1311">
            <v>0</v>
          </cell>
          <cell r="EF1311">
            <v>0</v>
          </cell>
          <cell r="EJ1311">
            <v>0</v>
          </cell>
          <cell r="EL1311">
            <v>0</v>
          </cell>
          <cell r="EN1311">
            <v>0</v>
          </cell>
          <cell r="EP1311">
            <v>0</v>
          </cell>
          <cell r="ER1311">
            <v>0</v>
          </cell>
          <cell r="ET1311">
            <v>0</v>
          </cell>
          <cell r="EX1311">
            <v>0</v>
          </cell>
          <cell r="EZ1311">
            <v>0</v>
          </cell>
          <cell r="FD1311">
            <v>0</v>
          </cell>
          <cell r="FF1311">
            <v>0</v>
          </cell>
        </row>
        <row r="1312">
          <cell r="A1312" t="str">
            <v>ImportHollandNorge</v>
          </cell>
          <cell r="B1312" t="str">
            <v>Norge</v>
          </cell>
          <cell r="G1312">
            <v>700</v>
          </cell>
          <cell r="H1312">
            <v>0</v>
          </cell>
          <cell r="N1312">
            <v>-2559.25</v>
          </cell>
          <cell r="AK1312">
            <v>280</v>
          </cell>
          <cell r="AL1312">
            <v>0</v>
          </cell>
          <cell r="AN1312">
            <v>0</v>
          </cell>
          <cell r="AO1312">
            <v>0</v>
          </cell>
          <cell r="AP1312">
            <v>0</v>
          </cell>
          <cell r="AQ1312">
            <v>0</v>
          </cell>
          <cell r="BG1312" t="b">
            <v>0</v>
          </cell>
          <cell r="BO1312" t="b">
            <v>0</v>
          </cell>
          <cell r="CA1312" t="b">
            <v>0</v>
          </cell>
          <cell r="CB1312" t="b">
            <v>0</v>
          </cell>
          <cell r="CD1312" t="b">
            <v>0</v>
          </cell>
          <cell r="CE1312" t="b">
            <v>0</v>
          </cell>
          <cell r="CG1312" t="b">
            <v>0</v>
          </cell>
          <cell r="CH1312" t="b">
            <v>0</v>
          </cell>
          <cell r="CP1312">
            <v>0</v>
          </cell>
          <cell r="CT1312" t="b">
            <v>0</v>
          </cell>
          <cell r="CV1312" t="b">
            <v>0</v>
          </cell>
          <cell r="CX1312" t="b">
            <v>0</v>
          </cell>
          <cell r="CZ1312" t="b">
            <v>0</v>
          </cell>
          <cell r="DB1312" t="b">
            <v>0</v>
          </cell>
          <cell r="DD1312" t="b">
            <v>0</v>
          </cell>
          <cell r="DF1312" t="b">
            <v>0</v>
          </cell>
          <cell r="DH1312" t="b">
            <v>0</v>
          </cell>
          <cell r="DJ1312" t="b">
            <v>0</v>
          </cell>
          <cell r="DL1312" t="b">
            <v>0</v>
          </cell>
          <cell r="DN1312" t="b">
            <v>0</v>
          </cell>
          <cell r="DP1312" t="b">
            <v>0</v>
          </cell>
          <cell r="DV1312">
            <v>0</v>
          </cell>
          <cell r="DX1312">
            <v>0</v>
          </cell>
          <cell r="DZ1312">
            <v>0</v>
          </cell>
          <cell r="EB1312">
            <v>0</v>
          </cell>
          <cell r="ED1312">
            <v>0</v>
          </cell>
          <cell r="EF1312">
            <v>0</v>
          </cell>
          <cell r="EJ1312">
            <v>0</v>
          </cell>
          <cell r="EL1312">
            <v>0</v>
          </cell>
          <cell r="EN1312">
            <v>0</v>
          </cell>
          <cell r="EP1312">
            <v>0</v>
          </cell>
          <cell r="ER1312">
            <v>0</v>
          </cell>
          <cell r="ET1312">
            <v>0</v>
          </cell>
          <cell r="EX1312">
            <v>0</v>
          </cell>
          <cell r="EZ1312">
            <v>0</v>
          </cell>
          <cell r="FD1312">
            <v>0</v>
          </cell>
          <cell r="FF1312">
            <v>0</v>
          </cell>
        </row>
        <row r="1313">
          <cell r="A1313" t="str">
            <v>ImportHollandNorge</v>
          </cell>
          <cell r="B1313" t="str">
            <v>Norge</v>
          </cell>
          <cell r="G1313">
            <v>700</v>
          </cell>
          <cell r="H1313">
            <v>0</v>
          </cell>
          <cell r="N1313">
            <v>-2759.25</v>
          </cell>
          <cell r="AK1313">
            <v>244.99999999999997</v>
          </cell>
          <cell r="AL1313">
            <v>0</v>
          </cell>
          <cell r="AN1313">
            <v>0</v>
          </cell>
          <cell r="AO1313">
            <v>0</v>
          </cell>
          <cell r="AP1313">
            <v>0</v>
          </cell>
          <cell r="AQ1313">
            <v>0</v>
          </cell>
          <cell r="BG1313" t="b">
            <v>0</v>
          </cell>
          <cell r="BO1313" t="b">
            <v>0</v>
          </cell>
          <cell r="CA1313" t="b">
            <v>0</v>
          </cell>
          <cell r="CB1313" t="b">
            <v>0</v>
          </cell>
          <cell r="CD1313" t="b">
            <v>0</v>
          </cell>
          <cell r="CE1313" t="b">
            <v>0</v>
          </cell>
          <cell r="CG1313" t="b">
            <v>0</v>
          </cell>
          <cell r="CH1313" t="b">
            <v>0</v>
          </cell>
          <cell r="CP1313">
            <v>0</v>
          </cell>
          <cell r="CT1313" t="b">
            <v>0</v>
          </cell>
          <cell r="CV1313" t="b">
            <v>0</v>
          </cell>
          <cell r="CX1313" t="b">
            <v>0</v>
          </cell>
          <cell r="CZ1313" t="b">
            <v>0</v>
          </cell>
          <cell r="DB1313" t="b">
            <v>0</v>
          </cell>
          <cell r="DD1313" t="b">
            <v>0</v>
          </cell>
          <cell r="DF1313" t="b">
            <v>0</v>
          </cell>
          <cell r="DH1313" t="b">
            <v>0</v>
          </cell>
          <cell r="DJ1313" t="b">
            <v>0</v>
          </cell>
          <cell r="DL1313" t="b">
            <v>0</v>
          </cell>
          <cell r="DN1313" t="b">
            <v>0</v>
          </cell>
          <cell r="DP1313" t="b">
            <v>0</v>
          </cell>
          <cell r="DV1313">
            <v>0</v>
          </cell>
          <cell r="DX1313">
            <v>0</v>
          </cell>
          <cell r="DZ1313">
            <v>0</v>
          </cell>
          <cell r="EB1313">
            <v>0</v>
          </cell>
          <cell r="ED1313">
            <v>0</v>
          </cell>
          <cell r="EF1313">
            <v>0</v>
          </cell>
          <cell r="EJ1313">
            <v>0</v>
          </cell>
          <cell r="EL1313">
            <v>0</v>
          </cell>
          <cell r="EN1313">
            <v>0</v>
          </cell>
          <cell r="EP1313">
            <v>0</v>
          </cell>
          <cell r="ER1313">
            <v>0</v>
          </cell>
          <cell r="ET1313">
            <v>0</v>
          </cell>
          <cell r="EX1313">
            <v>0</v>
          </cell>
          <cell r="EZ1313">
            <v>0</v>
          </cell>
          <cell r="FD1313">
            <v>0</v>
          </cell>
          <cell r="FF1313">
            <v>0</v>
          </cell>
        </row>
        <row r="1314">
          <cell r="A1314" t="str">
            <v>ImportHollandNorge</v>
          </cell>
          <cell r="B1314" t="str">
            <v>Norge</v>
          </cell>
          <cell r="G1314">
            <v>700</v>
          </cell>
          <cell r="H1314">
            <v>0</v>
          </cell>
          <cell r="N1314">
            <v>-2959.25</v>
          </cell>
          <cell r="AK1314">
            <v>210</v>
          </cell>
          <cell r="AL1314">
            <v>0</v>
          </cell>
          <cell r="AN1314">
            <v>0</v>
          </cell>
          <cell r="AO1314">
            <v>0</v>
          </cell>
          <cell r="AP1314">
            <v>0</v>
          </cell>
          <cell r="AQ1314">
            <v>0</v>
          </cell>
          <cell r="BG1314" t="b">
            <v>0</v>
          </cell>
          <cell r="BO1314" t="b">
            <v>0</v>
          </cell>
          <cell r="CA1314" t="b">
            <v>0</v>
          </cell>
          <cell r="CB1314" t="b">
            <v>0</v>
          </cell>
          <cell r="CD1314" t="b">
            <v>0</v>
          </cell>
          <cell r="CE1314" t="b">
            <v>0</v>
          </cell>
          <cell r="CG1314" t="b">
            <v>0</v>
          </cell>
          <cell r="CH1314" t="b">
            <v>0</v>
          </cell>
          <cell r="CP1314">
            <v>0</v>
          </cell>
          <cell r="CT1314" t="b">
            <v>0</v>
          </cell>
          <cell r="CV1314" t="b">
            <v>0</v>
          </cell>
          <cell r="CX1314" t="b">
            <v>0</v>
          </cell>
          <cell r="CZ1314" t="b">
            <v>0</v>
          </cell>
          <cell r="DB1314" t="b">
            <v>0</v>
          </cell>
          <cell r="DD1314" t="b">
            <v>0</v>
          </cell>
          <cell r="DF1314" t="b">
            <v>0</v>
          </cell>
          <cell r="DH1314" t="b">
            <v>0</v>
          </cell>
          <cell r="DJ1314" t="b">
            <v>0</v>
          </cell>
          <cell r="DL1314" t="b">
            <v>0</v>
          </cell>
          <cell r="DN1314" t="b">
            <v>0</v>
          </cell>
          <cell r="DP1314" t="b">
            <v>0</v>
          </cell>
          <cell r="DV1314">
            <v>0</v>
          </cell>
          <cell r="DX1314">
            <v>0</v>
          </cell>
          <cell r="DZ1314">
            <v>0</v>
          </cell>
          <cell r="EB1314">
            <v>0</v>
          </cell>
          <cell r="ED1314">
            <v>0</v>
          </cell>
          <cell r="EF1314">
            <v>0</v>
          </cell>
          <cell r="EJ1314">
            <v>0</v>
          </cell>
          <cell r="EL1314">
            <v>0</v>
          </cell>
          <cell r="EN1314">
            <v>0</v>
          </cell>
          <cell r="EP1314">
            <v>0</v>
          </cell>
          <cell r="ER1314">
            <v>0</v>
          </cell>
          <cell r="ET1314">
            <v>0</v>
          </cell>
          <cell r="EX1314">
            <v>0</v>
          </cell>
          <cell r="EZ1314">
            <v>0</v>
          </cell>
          <cell r="FD1314">
            <v>0</v>
          </cell>
          <cell r="FF1314">
            <v>0</v>
          </cell>
        </row>
        <row r="1315">
          <cell r="A1315" t="str">
            <v>ImportHollandNorge</v>
          </cell>
          <cell r="B1315" t="str">
            <v>Norge</v>
          </cell>
          <cell r="G1315">
            <v>700</v>
          </cell>
          <cell r="H1315">
            <v>0</v>
          </cell>
          <cell r="N1315">
            <v>-3159.25</v>
          </cell>
          <cell r="AK1315">
            <v>175</v>
          </cell>
          <cell r="AL1315">
            <v>0</v>
          </cell>
          <cell r="AN1315">
            <v>0</v>
          </cell>
          <cell r="AO1315">
            <v>0</v>
          </cell>
          <cell r="AP1315">
            <v>0</v>
          </cell>
          <cell r="AQ1315">
            <v>0</v>
          </cell>
          <cell r="BG1315" t="b">
            <v>0</v>
          </cell>
          <cell r="BO1315" t="b">
            <v>0</v>
          </cell>
          <cell r="CA1315" t="b">
            <v>0</v>
          </cell>
          <cell r="CB1315" t="b">
            <v>0</v>
          </cell>
          <cell r="CD1315" t="b">
            <v>0</v>
          </cell>
          <cell r="CE1315" t="b">
            <v>0</v>
          </cell>
          <cell r="CG1315" t="b">
            <v>0</v>
          </cell>
          <cell r="CH1315" t="b">
            <v>0</v>
          </cell>
          <cell r="CP1315">
            <v>0</v>
          </cell>
          <cell r="CT1315" t="b">
            <v>0</v>
          </cell>
          <cell r="CV1315" t="b">
            <v>0</v>
          </cell>
          <cell r="CX1315" t="b">
            <v>0</v>
          </cell>
          <cell r="CZ1315" t="b">
            <v>0</v>
          </cell>
          <cell r="DB1315" t="b">
            <v>0</v>
          </cell>
          <cell r="DD1315" t="b">
            <v>0</v>
          </cell>
          <cell r="DF1315" t="b">
            <v>0</v>
          </cell>
          <cell r="DH1315" t="b">
            <v>0</v>
          </cell>
          <cell r="DJ1315" t="b">
            <v>0</v>
          </cell>
          <cell r="DL1315" t="b">
            <v>0</v>
          </cell>
          <cell r="DN1315" t="b">
            <v>0</v>
          </cell>
          <cell r="DP1315" t="b">
            <v>0</v>
          </cell>
          <cell r="DV1315">
            <v>0</v>
          </cell>
          <cell r="DX1315">
            <v>0</v>
          </cell>
          <cell r="DZ1315">
            <v>0</v>
          </cell>
          <cell r="EB1315">
            <v>0</v>
          </cell>
          <cell r="ED1315">
            <v>0</v>
          </cell>
          <cell r="EF1315">
            <v>0</v>
          </cell>
          <cell r="EJ1315">
            <v>0</v>
          </cell>
          <cell r="EL1315">
            <v>0</v>
          </cell>
          <cell r="EN1315">
            <v>0</v>
          </cell>
          <cell r="EP1315">
            <v>0</v>
          </cell>
          <cell r="ER1315">
            <v>0</v>
          </cell>
          <cell r="ET1315">
            <v>0</v>
          </cell>
          <cell r="EX1315">
            <v>0</v>
          </cell>
          <cell r="EZ1315">
            <v>0</v>
          </cell>
          <cell r="FD1315">
            <v>0</v>
          </cell>
          <cell r="FF1315">
            <v>0</v>
          </cell>
        </row>
        <row r="1316">
          <cell r="A1316" t="str">
            <v>ImportHollandNorge</v>
          </cell>
          <cell r="B1316" t="str">
            <v>Norge</v>
          </cell>
          <cell r="G1316">
            <v>700</v>
          </cell>
          <cell r="H1316">
            <v>0</v>
          </cell>
          <cell r="N1316">
            <v>-3359.25</v>
          </cell>
          <cell r="AK1316">
            <v>140</v>
          </cell>
          <cell r="AL1316">
            <v>0</v>
          </cell>
          <cell r="AN1316">
            <v>0</v>
          </cell>
          <cell r="AO1316">
            <v>0</v>
          </cell>
          <cell r="AP1316">
            <v>0</v>
          </cell>
          <cell r="AQ1316">
            <v>0</v>
          </cell>
          <cell r="BG1316" t="b">
            <v>0</v>
          </cell>
          <cell r="BO1316" t="b">
            <v>0</v>
          </cell>
          <cell r="CA1316" t="b">
            <v>0</v>
          </cell>
          <cell r="CB1316" t="b">
            <v>0</v>
          </cell>
          <cell r="CD1316" t="b">
            <v>0</v>
          </cell>
          <cell r="CE1316" t="b">
            <v>0</v>
          </cell>
          <cell r="CG1316" t="b">
            <v>0</v>
          </cell>
          <cell r="CH1316" t="b">
            <v>0</v>
          </cell>
          <cell r="CP1316">
            <v>0</v>
          </cell>
          <cell r="CT1316" t="b">
            <v>0</v>
          </cell>
          <cell r="CV1316" t="b">
            <v>0</v>
          </cell>
          <cell r="CX1316" t="b">
            <v>0</v>
          </cell>
          <cell r="CZ1316" t="b">
            <v>0</v>
          </cell>
          <cell r="DB1316" t="b">
            <v>0</v>
          </cell>
          <cell r="DD1316" t="b">
            <v>0</v>
          </cell>
          <cell r="DF1316" t="b">
            <v>0</v>
          </cell>
          <cell r="DH1316" t="b">
            <v>0</v>
          </cell>
          <cell r="DJ1316" t="b">
            <v>0</v>
          </cell>
          <cell r="DL1316" t="b">
            <v>0</v>
          </cell>
          <cell r="DN1316" t="b">
            <v>0</v>
          </cell>
          <cell r="DP1316" t="b">
            <v>0</v>
          </cell>
          <cell r="DV1316">
            <v>0</v>
          </cell>
          <cell r="DX1316">
            <v>0</v>
          </cell>
          <cell r="DZ1316">
            <v>0</v>
          </cell>
          <cell r="EB1316">
            <v>0</v>
          </cell>
          <cell r="ED1316">
            <v>0</v>
          </cell>
          <cell r="EF1316">
            <v>0</v>
          </cell>
          <cell r="EJ1316">
            <v>0</v>
          </cell>
          <cell r="EL1316">
            <v>0</v>
          </cell>
          <cell r="EN1316">
            <v>0</v>
          </cell>
          <cell r="EP1316">
            <v>0</v>
          </cell>
          <cell r="ER1316">
            <v>0</v>
          </cell>
          <cell r="ET1316">
            <v>0</v>
          </cell>
          <cell r="EX1316">
            <v>0</v>
          </cell>
          <cell r="EZ1316">
            <v>0</v>
          </cell>
          <cell r="FD1316">
            <v>0</v>
          </cell>
          <cell r="FF1316">
            <v>0</v>
          </cell>
        </row>
        <row r="1317">
          <cell r="A1317" t="str">
            <v>ImportHollandNorge</v>
          </cell>
          <cell r="B1317" t="str">
            <v>Norge</v>
          </cell>
          <cell r="G1317">
            <v>700</v>
          </cell>
          <cell r="H1317">
            <v>0</v>
          </cell>
          <cell r="N1317">
            <v>-3559.25</v>
          </cell>
          <cell r="AK1317">
            <v>105.00000000000001</v>
          </cell>
          <cell r="AL1317">
            <v>0</v>
          </cell>
          <cell r="AN1317">
            <v>0</v>
          </cell>
          <cell r="AO1317">
            <v>0</v>
          </cell>
          <cell r="AP1317">
            <v>0</v>
          </cell>
          <cell r="AQ1317">
            <v>0</v>
          </cell>
          <cell r="BG1317" t="b">
            <v>0</v>
          </cell>
          <cell r="BO1317" t="b">
            <v>0</v>
          </cell>
          <cell r="CA1317" t="b">
            <v>0</v>
          </cell>
          <cell r="CB1317" t="b">
            <v>0</v>
          </cell>
          <cell r="CD1317" t="b">
            <v>0</v>
          </cell>
          <cell r="CE1317" t="b">
            <v>0</v>
          </cell>
          <cell r="CG1317" t="b">
            <v>0</v>
          </cell>
          <cell r="CH1317" t="b">
            <v>0</v>
          </cell>
          <cell r="CP1317">
            <v>0</v>
          </cell>
          <cell r="CT1317" t="b">
            <v>0</v>
          </cell>
          <cell r="CV1317" t="b">
            <v>0</v>
          </cell>
          <cell r="CX1317" t="b">
            <v>0</v>
          </cell>
          <cell r="CZ1317" t="b">
            <v>0</v>
          </cell>
          <cell r="DB1317" t="b">
            <v>0</v>
          </cell>
          <cell r="DD1317" t="b">
            <v>0</v>
          </cell>
          <cell r="DF1317" t="b">
            <v>0</v>
          </cell>
          <cell r="DH1317" t="b">
            <v>0</v>
          </cell>
          <cell r="DJ1317" t="b">
            <v>0</v>
          </cell>
          <cell r="DL1317" t="b">
            <v>0</v>
          </cell>
          <cell r="DN1317" t="b">
            <v>0</v>
          </cell>
          <cell r="DP1317" t="b">
            <v>0</v>
          </cell>
          <cell r="DV1317">
            <v>0</v>
          </cell>
          <cell r="DX1317">
            <v>0</v>
          </cell>
          <cell r="DZ1317">
            <v>0</v>
          </cell>
          <cell r="EB1317">
            <v>0</v>
          </cell>
          <cell r="ED1317">
            <v>0</v>
          </cell>
          <cell r="EF1317">
            <v>0</v>
          </cell>
          <cell r="EJ1317">
            <v>0</v>
          </cell>
          <cell r="EL1317">
            <v>0</v>
          </cell>
          <cell r="EN1317">
            <v>0</v>
          </cell>
          <cell r="EP1317">
            <v>0</v>
          </cell>
          <cell r="ER1317">
            <v>0</v>
          </cell>
          <cell r="ET1317">
            <v>0</v>
          </cell>
          <cell r="EX1317">
            <v>0</v>
          </cell>
          <cell r="EZ1317">
            <v>0</v>
          </cell>
          <cell r="FD1317">
            <v>0</v>
          </cell>
          <cell r="FF1317">
            <v>0</v>
          </cell>
        </row>
        <row r="1318">
          <cell r="A1318" t="str">
            <v>ImportHollandNorge</v>
          </cell>
          <cell r="B1318" t="str">
            <v>Norge</v>
          </cell>
          <cell r="G1318">
            <v>700</v>
          </cell>
          <cell r="H1318">
            <v>0</v>
          </cell>
          <cell r="N1318">
            <v>-3759.25</v>
          </cell>
          <cell r="AK1318">
            <v>70</v>
          </cell>
          <cell r="AL1318">
            <v>0</v>
          </cell>
          <cell r="AN1318">
            <v>0</v>
          </cell>
          <cell r="AO1318">
            <v>0</v>
          </cell>
          <cell r="AP1318">
            <v>0</v>
          </cell>
          <cell r="AQ1318">
            <v>0</v>
          </cell>
          <cell r="BG1318" t="b">
            <v>0</v>
          </cell>
          <cell r="BO1318" t="b">
            <v>0</v>
          </cell>
          <cell r="CA1318" t="b">
            <v>0</v>
          </cell>
          <cell r="CB1318" t="b">
            <v>0</v>
          </cell>
          <cell r="CD1318" t="b">
            <v>0</v>
          </cell>
          <cell r="CE1318" t="b">
            <v>0</v>
          </cell>
          <cell r="CG1318" t="b">
            <v>0</v>
          </cell>
          <cell r="CH1318" t="b">
            <v>0</v>
          </cell>
          <cell r="CP1318">
            <v>0</v>
          </cell>
          <cell r="CT1318" t="b">
            <v>0</v>
          </cell>
          <cell r="CV1318" t="b">
            <v>0</v>
          </cell>
          <cell r="CX1318" t="b">
            <v>0</v>
          </cell>
          <cell r="CZ1318" t="b">
            <v>0</v>
          </cell>
          <cell r="DB1318" t="b">
            <v>0</v>
          </cell>
          <cell r="DD1318" t="b">
            <v>0</v>
          </cell>
          <cell r="DF1318" t="b">
            <v>0</v>
          </cell>
          <cell r="DH1318" t="b">
            <v>0</v>
          </cell>
          <cell r="DJ1318" t="b">
            <v>0</v>
          </cell>
          <cell r="DL1318" t="b">
            <v>0</v>
          </cell>
          <cell r="DN1318" t="b">
            <v>0</v>
          </cell>
          <cell r="DP1318" t="b">
            <v>0</v>
          </cell>
          <cell r="DV1318">
            <v>0</v>
          </cell>
          <cell r="DX1318">
            <v>0</v>
          </cell>
          <cell r="DZ1318">
            <v>0</v>
          </cell>
          <cell r="EB1318">
            <v>0</v>
          </cell>
          <cell r="ED1318">
            <v>0</v>
          </cell>
          <cell r="EF1318">
            <v>0</v>
          </cell>
          <cell r="EJ1318">
            <v>0</v>
          </cell>
          <cell r="EL1318">
            <v>0</v>
          </cell>
          <cell r="EN1318">
            <v>0</v>
          </cell>
          <cell r="EP1318">
            <v>0</v>
          </cell>
          <cell r="ER1318">
            <v>0</v>
          </cell>
          <cell r="ET1318">
            <v>0</v>
          </cell>
          <cell r="EX1318">
            <v>0</v>
          </cell>
          <cell r="EZ1318">
            <v>0</v>
          </cell>
          <cell r="FD1318">
            <v>0</v>
          </cell>
          <cell r="FF1318">
            <v>0</v>
          </cell>
        </row>
        <row r="1319">
          <cell r="A1319" t="str">
            <v>ImportHollandNorge</v>
          </cell>
          <cell r="B1319" t="str">
            <v>Norge</v>
          </cell>
          <cell r="G1319">
            <v>700</v>
          </cell>
          <cell r="H1319">
            <v>0</v>
          </cell>
          <cell r="N1319">
            <v>-3959.25</v>
          </cell>
          <cell r="AK1319">
            <v>70</v>
          </cell>
          <cell r="AL1319">
            <v>0</v>
          </cell>
          <cell r="AN1319">
            <v>0</v>
          </cell>
          <cell r="AO1319">
            <v>0</v>
          </cell>
          <cell r="AP1319">
            <v>0</v>
          </cell>
          <cell r="AQ1319">
            <v>0</v>
          </cell>
          <cell r="BG1319" t="b">
            <v>0</v>
          </cell>
          <cell r="BO1319" t="b">
            <v>0</v>
          </cell>
          <cell r="CA1319" t="b">
            <v>0</v>
          </cell>
          <cell r="CB1319" t="b">
            <v>0</v>
          </cell>
          <cell r="CD1319" t="b">
            <v>0</v>
          </cell>
          <cell r="CE1319" t="b">
            <v>0</v>
          </cell>
          <cell r="CG1319" t="b">
            <v>0</v>
          </cell>
          <cell r="CH1319" t="b">
            <v>0</v>
          </cell>
          <cell r="CP1319">
            <v>0</v>
          </cell>
          <cell r="CT1319" t="b">
            <v>0</v>
          </cell>
          <cell r="CV1319" t="b">
            <v>0</v>
          </cell>
          <cell r="CX1319" t="b">
            <v>0</v>
          </cell>
          <cell r="CZ1319" t="b">
            <v>0</v>
          </cell>
          <cell r="DB1319" t="b">
            <v>0</v>
          </cell>
          <cell r="DD1319" t="b">
            <v>0</v>
          </cell>
          <cell r="DF1319" t="b">
            <v>0</v>
          </cell>
          <cell r="DH1319" t="b">
            <v>0</v>
          </cell>
          <cell r="DJ1319" t="b">
            <v>0</v>
          </cell>
          <cell r="DL1319" t="b">
            <v>0</v>
          </cell>
          <cell r="DN1319" t="b">
            <v>0</v>
          </cell>
          <cell r="DP1319" t="b">
            <v>0</v>
          </cell>
          <cell r="DV1319">
            <v>0</v>
          </cell>
          <cell r="DX1319">
            <v>0</v>
          </cell>
          <cell r="DZ1319">
            <v>0</v>
          </cell>
          <cell r="EB1319">
            <v>0</v>
          </cell>
          <cell r="ED1319">
            <v>0</v>
          </cell>
          <cell r="EF1319">
            <v>0</v>
          </cell>
          <cell r="EJ1319">
            <v>0</v>
          </cell>
          <cell r="EL1319">
            <v>0</v>
          </cell>
          <cell r="EN1319">
            <v>0</v>
          </cell>
          <cell r="EP1319">
            <v>0</v>
          </cell>
          <cell r="ER1319">
            <v>0</v>
          </cell>
          <cell r="ET1319">
            <v>0</v>
          </cell>
          <cell r="EX1319">
            <v>0</v>
          </cell>
          <cell r="EZ1319">
            <v>0</v>
          </cell>
          <cell r="FD1319">
            <v>0</v>
          </cell>
          <cell r="FF1319">
            <v>0</v>
          </cell>
        </row>
        <row r="1320">
          <cell r="A1320" t="str">
            <v>ImportHollandNorge</v>
          </cell>
          <cell r="B1320" t="str">
            <v>Norge</v>
          </cell>
          <cell r="G1320">
            <v>700</v>
          </cell>
          <cell r="H1320">
            <v>0</v>
          </cell>
          <cell r="N1320">
            <v>-4159.25</v>
          </cell>
          <cell r="AK1320">
            <v>70</v>
          </cell>
          <cell r="AL1320">
            <v>0</v>
          </cell>
          <cell r="AN1320">
            <v>0</v>
          </cell>
          <cell r="AO1320">
            <v>0</v>
          </cell>
          <cell r="AP1320">
            <v>0</v>
          </cell>
          <cell r="AQ1320">
            <v>0</v>
          </cell>
          <cell r="BG1320" t="b">
            <v>0</v>
          </cell>
          <cell r="BO1320" t="b">
            <v>0</v>
          </cell>
          <cell r="CA1320" t="b">
            <v>0</v>
          </cell>
          <cell r="CB1320" t="b">
            <v>0</v>
          </cell>
          <cell r="CD1320" t="b">
            <v>0</v>
          </cell>
          <cell r="CE1320" t="b">
            <v>0</v>
          </cell>
          <cell r="CG1320" t="b">
            <v>0</v>
          </cell>
          <cell r="CH1320" t="b">
            <v>0</v>
          </cell>
          <cell r="CP1320">
            <v>0</v>
          </cell>
          <cell r="CT1320" t="b">
            <v>0</v>
          </cell>
          <cell r="CV1320" t="b">
            <v>0</v>
          </cell>
          <cell r="CX1320" t="b">
            <v>0</v>
          </cell>
          <cell r="CZ1320" t="b">
            <v>0</v>
          </cell>
          <cell r="DB1320" t="b">
            <v>0</v>
          </cell>
          <cell r="DD1320" t="b">
            <v>0</v>
          </cell>
          <cell r="DF1320" t="b">
            <v>0</v>
          </cell>
          <cell r="DH1320" t="b">
            <v>0</v>
          </cell>
          <cell r="DJ1320" t="b">
            <v>0</v>
          </cell>
          <cell r="DL1320" t="b">
            <v>0</v>
          </cell>
          <cell r="DN1320" t="b">
            <v>0</v>
          </cell>
          <cell r="DP1320" t="b">
            <v>0</v>
          </cell>
          <cell r="DV1320">
            <v>0</v>
          </cell>
          <cell r="DX1320">
            <v>0</v>
          </cell>
          <cell r="DZ1320">
            <v>0</v>
          </cell>
          <cell r="EB1320">
            <v>0</v>
          </cell>
          <cell r="ED1320">
            <v>0</v>
          </cell>
          <cell r="EF1320">
            <v>0</v>
          </cell>
          <cell r="EJ1320">
            <v>0</v>
          </cell>
          <cell r="EL1320">
            <v>0</v>
          </cell>
          <cell r="EN1320">
            <v>0</v>
          </cell>
          <cell r="EP1320">
            <v>0</v>
          </cell>
          <cell r="ER1320">
            <v>0</v>
          </cell>
          <cell r="ET1320">
            <v>0</v>
          </cell>
          <cell r="EX1320">
            <v>0</v>
          </cell>
          <cell r="EZ1320">
            <v>0</v>
          </cell>
          <cell r="FD1320">
            <v>0</v>
          </cell>
          <cell r="FF1320">
            <v>0</v>
          </cell>
        </row>
        <row r="1321">
          <cell r="A1321" t="str">
            <v>ImportTysklandNorge</v>
          </cell>
          <cell r="B1321" t="str">
            <v>Norge</v>
          </cell>
          <cell r="G1321">
            <v>600</v>
          </cell>
          <cell r="H1321">
            <v>0</v>
          </cell>
          <cell r="N1321">
            <v>0</v>
          </cell>
          <cell r="AK1321">
            <v>0</v>
          </cell>
          <cell r="AL1321">
            <v>0</v>
          </cell>
          <cell r="AN1321">
            <v>0</v>
          </cell>
          <cell r="AO1321">
            <v>0</v>
          </cell>
          <cell r="AP1321">
            <v>0</v>
          </cell>
          <cell r="AQ1321">
            <v>36</v>
          </cell>
          <cell r="BG1321" t="b">
            <v>0</v>
          </cell>
          <cell r="BO1321" t="b">
            <v>0</v>
          </cell>
          <cell r="CA1321" t="b">
            <v>0</v>
          </cell>
          <cell r="CB1321" t="b">
            <v>0</v>
          </cell>
          <cell r="CD1321" t="b">
            <v>0</v>
          </cell>
          <cell r="CE1321" t="b">
            <v>0</v>
          </cell>
          <cell r="CG1321" t="b">
            <v>0</v>
          </cell>
          <cell r="CH1321" t="b">
            <v>0</v>
          </cell>
          <cell r="CP1321">
            <v>0</v>
          </cell>
          <cell r="CT1321" t="b">
            <v>0</v>
          </cell>
          <cell r="CV1321" t="b">
            <v>0</v>
          </cell>
          <cell r="CX1321" t="b">
            <v>0</v>
          </cell>
          <cell r="CZ1321" t="b">
            <v>0</v>
          </cell>
          <cell r="DB1321" t="b">
            <v>0</v>
          </cell>
          <cell r="DD1321" t="b">
            <v>0</v>
          </cell>
          <cell r="DF1321" t="b">
            <v>0</v>
          </cell>
          <cell r="DH1321" t="b">
            <v>0</v>
          </cell>
          <cell r="DJ1321" t="b">
            <v>0</v>
          </cell>
          <cell r="DL1321" t="b">
            <v>0</v>
          </cell>
          <cell r="DN1321" t="b">
            <v>0</v>
          </cell>
          <cell r="DP1321" t="b">
            <v>0</v>
          </cell>
          <cell r="DV1321">
            <v>0</v>
          </cell>
          <cell r="DX1321">
            <v>0</v>
          </cell>
          <cell r="DZ1321">
            <v>0</v>
          </cell>
          <cell r="EB1321">
            <v>0</v>
          </cell>
          <cell r="ED1321">
            <v>0</v>
          </cell>
          <cell r="EF1321">
            <v>0</v>
          </cell>
          <cell r="EJ1321">
            <v>0</v>
          </cell>
          <cell r="EL1321">
            <v>0</v>
          </cell>
          <cell r="EN1321">
            <v>0</v>
          </cell>
          <cell r="EP1321">
            <v>0</v>
          </cell>
          <cell r="ER1321">
            <v>0</v>
          </cell>
          <cell r="ET1321">
            <v>0</v>
          </cell>
          <cell r="EX1321">
            <v>0</v>
          </cell>
          <cell r="EZ1321">
            <v>0</v>
          </cell>
          <cell r="FD1321">
            <v>0</v>
          </cell>
          <cell r="FF1321">
            <v>0</v>
          </cell>
        </row>
        <row r="1322">
          <cell r="A1322" t="str">
            <v>NGCC_S01</v>
          </cell>
          <cell r="B1322" t="str">
            <v>Sverige</v>
          </cell>
          <cell r="G1322">
            <v>-348.32342007434949</v>
          </cell>
          <cell r="H1322">
            <v>300</v>
          </cell>
          <cell r="AK1322">
            <v>-1187.957024163569</v>
          </cell>
          <cell r="AL1322">
            <v>7870.3846153846152</v>
          </cell>
          <cell r="AN1322">
            <v>39</v>
          </cell>
          <cell r="AO1322">
            <v>0</v>
          </cell>
          <cell r="AP1322">
            <v>0</v>
          </cell>
          <cell r="AQ1322">
            <v>0</v>
          </cell>
          <cell r="BG1322" t="b">
            <v>0</v>
          </cell>
          <cell r="BO1322" t="b">
            <v>0</v>
          </cell>
          <cell r="CA1322" t="b">
            <v>0</v>
          </cell>
          <cell r="CB1322" t="b">
            <v>0</v>
          </cell>
          <cell r="CD1322" t="b">
            <v>0</v>
          </cell>
          <cell r="CE1322" t="b">
            <v>0</v>
          </cell>
          <cell r="CG1322" t="b">
            <v>0</v>
          </cell>
          <cell r="CH1322" t="b">
            <v>0</v>
          </cell>
          <cell r="CP1322" t="e">
            <v>#N/A</v>
          </cell>
          <cell r="CT1322" t="b">
            <v>0</v>
          </cell>
          <cell r="CV1322" t="b">
            <v>0</v>
          </cell>
          <cell r="CX1322" t="b">
            <v>0</v>
          </cell>
          <cell r="CZ1322" t="b">
            <v>0</v>
          </cell>
          <cell r="DB1322" t="b">
            <v>0</v>
          </cell>
          <cell r="DD1322" t="b">
            <v>0</v>
          </cell>
          <cell r="DF1322" t="b">
            <v>0</v>
          </cell>
          <cell r="DH1322" t="b">
            <v>0</v>
          </cell>
          <cell r="DJ1322" t="b">
            <v>0</v>
          </cell>
          <cell r="DL1322" t="b">
            <v>0</v>
          </cell>
          <cell r="DN1322" t="b">
            <v>0</v>
          </cell>
          <cell r="DP1322" t="b">
            <v>0</v>
          </cell>
          <cell r="DV1322">
            <v>0</v>
          </cell>
          <cell r="DX1322">
            <v>0</v>
          </cell>
          <cell r="DZ1322">
            <v>0</v>
          </cell>
          <cell r="EB1322">
            <v>0</v>
          </cell>
          <cell r="ED1322">
            <v>0</v>
          </cell>
          <cell r="EF1322">
            <v>0</v>
          </cell>
          <cell r="EJ1322">
            <v>0</v>
          </cell>
          <cell r="EL1322">
            <v>0</v>
          </cell>
          <cell r="EN1322">
            <v>0</v>
          </cell>
          <cell r="EP1322">
            <v>0</v>
          </cell>
          <cell r="ER1322">
            <v>0</v>
          </cell>
          <cell r="ET1322">
            <v>0</v>
          </cell>
          <cell r="EX1322">
            <v>0</v>
          </cell>
          <cell r="EZ1322">
            <v>0</v>
          </cell>
          <cell r="FD1322">
            <v>0</v>
          </cell>
          <cell r="FF1322">
            <v>0</v>
          </cell>
        </row>
        <row r="1323">
          <cell r="A1323" t="str">
            <v>NGCC_S02</v>
          </cell>
          <cell r="B1323" t="str">
            <v>Sverige</v>
          </cell>
          <cell r="G1323">
            <v>-348.32342007434949</v>
          </cell>
          <cell r="H1323">
            <v>300</v>
          </cell>
          <cell r="AK1323">
            <v>-1187.957024163569</v>
          </cell>
          <cell r="AL1323">
            <v>7870.3846153846152</v>
          </cell>
          <cell r="AN1323">
            <v>39</v>
          </cell>
          <cell r="AO1323">
            <v>0</v>
          </cell>
          <cell r="AP1323">
            <v>0</v>
          </cell>
          <cell r="AQ1323">
            <v>0</v>
          </cell>
          <cell r="BG1323" t="b">
            <v>0</v>
          </cell>
          <cell r="BO1323" t="b">
            <v>0</v>
          </cell>
          <cell r="CA1323" t="b">
            <v>0</v>
          </cell>
          <cell r="CB1323" t="b">
            <v>0</v>
          </cell>
          <cell r="CD1323" t="b">
            <v>0</v>
          </cell>
          <cell r="CE1323" t="b">
            <v>0</v>
          </cell>
          <cell r="CG1323" t="b">
            <v>0</v>
          </cell>
          <cell r="CH1323" t="b">
            <v>0</v>
          </cell>
          <cell r="CP1323" t="e">
            <v>#N/A</v>
          </cell>
          <cell r="CT1323" t="b">
            <v>0</v>
          </cell>
          <cell r="CV1323" t="b">
            <v>0</v>
          </cell>
          <cell r="CX1323" t="b">
            <v>0</v>
          </cell>
          <cell r="CZ1323" t="b">
            <v>0</v>
          </cell>
          <cell r="DB1323" t="b">
            <v>0</v>
          </cell>
          <cell r="DD1323" t="b">
            <v>0</v>
          </cell>
          <cell r="DF1323" t="b">
            <v>0</v>
          </cell>
          <cell r="DH1323" t="b">
            <v>0</v>
          </cell>
          <cell r="DJ1323" t="b">
            <v>0</v>
          </cell>
          <cell r="DL1323" t="b">
            <v>0</v>
          </cell>
          <cell r="DN1323" t="b">
            <v>0</v>
          </cell>
          <cell r="DP1323" t="b">
            <v>0</v>
          </cell>
          <cell r="DV1323">
            <v>0</v>
          </cell>
          <cell r="DX1323">
            <v>0</v>
          </cell>
          <cell r="DZ1323">
            <v>0</v>
          </cell>
          <cell r="EB1323">
            <v>0</v>
          </cell>
          <cell r="ED1323">
            <v>0</v>
          </cell>
          <cell r="EF1323">
            <v>0</v>
          </cell>
          <cell r="EJ1323">
            <v>0</v>
          </cell>
          <cell r="EL1323">
            <v>0</v>
          </cell>
          <cell r="EN1323">
            <v>0</v>
          </cell>
          <cell r="EP1323">
            <v>0</v>
          </cell>
          <cell r="ER1323">
            <v>0</v>
          </cell>
          <cell r="ET1323">
            <v>0</v>
          </cell>
          <cell r="EX1323">
            <v>0</v>
          </cell>
          <cell r="EZ1323">
            <v>0</v>
          </cell>
          <cell r="FD1323">
            <v>0</v>
          </cell>
          <cell r="FF1323">
            <v>0</v>
          </cell>
        </row>
        <row r="1324">
          <cell r="A1324" t="str">
            <v>Biomass_S01</v>
          </cell>
          <cell r="B1324" t="str">
            <v>Sverige</v>
          </cell>
          <cell r="G1324">
            <v>500</v>
          </cell>
          <cell r="H1324">
            <v>400</v>
          </cell>
          <cell r="AK1324">
            <v>255.70833333333331</v>
          </cell>
          <cell r="AL1324">
            <v>1573.5897435897434</v>
          </cell>
          <cell r="AN1324">
            <v>52</v>
          </cell>
          <cell r="AO1324">
            <v>81.949999999999989</v>
          </cell>
          <cell r="AP1324">
            <v>12665</v>
          </cell>
          <cell r="AQ1324">
            <v>70</v>
          </cell>
          <cell r="BG1324" t="b">
            <v>0</v>
          </cell>
          <cell r="BO1324" t="b">
            <v>0</v>
          </cell>
          <cell r="CA1324" t="b">
            <v>0</v>
          </cell>
          <cell r="CB1324" t="b">
            <v>0</v>
          </cell>
          <cell r="CD1324" t="b">
            <v>0</v>
          </cell>
          <cell r="CE1324" t="b">
            <v>0</v>
          </cell>
          <cell r="CG1324" t="b">
            <v>0</v>
          </cell>
          <cell r="CH1324" t="b">
            <v>0</v>
          </cell>
          <cell r="CP1324" t="str">
            <v>ECWCHEXC</v>
          </cell>
          <cell r="CT1324" t="b">
            <v>0</v>
          </cell>
          <cell r="CV1324" t="b">
            <v>0</v>
          </cell>
          <cell r="CX1324" t="b">
            <v>0</v>
          </cell>
          <cell r="CZ1324" t="b">
            <v>0</v>
          </cell>
          <cell r="DB1324" t="b">
            <v>0</v>
          </cell>
          <cell r="DD1324" t="b">
            <v>0</v>
          </cell>
          <cell r="DF1324" t="b">
            <v>0</v>
          </cell>
          <cell r="DH1324" t="b">
            <v>0</v>
          </cell>
          <cell r="DJ1324" t="b">
            <v>0</v>
          </cell>
          <cell r="DL1324" t="b">
            <v>0</v>
          </cell>
          <cell r="DN1324" t="b">
            <v>0</v>
          </cell>
          <cell r="DP1324" t="b">
            <v>0</v>
          </cell>
          <cell r="DV1324">
            <v>0</v>
          </cell>
          <cell r="DX1324">
            <v>0</v>
          </cell>
          <cell r="DZ1324">
            <v>0</v>
          </cell>
          <cell r="EB1324">
            <v>0</v>
          </cell>
          <cell r="ED1324">
            <v>0</v>
          </cell>
          <cell r="EF1324">
            <v>0</v>
          </cell>
          <cell r="EJ1324">
            <v>0</v>
          </cell>
          <cell r="EL1324">
            <v>0</v>
          </cell>
          <cell r="EN1324">
            <v>0</v>
          </cell>
          <cell r="EP1324">
            <v>0</v>
          </cell>
          <cell r="ER1324">
            <v>0</v>
          </cell>
          <cell r="ET1324">
            <v>0</v>
          </cell>
          <cell r="EX1324">
            <v>0</v>
          </cell>
          <cell r="EZ1324">
            <v>0</v>
          </cell>
          <cell r="FD1324">
            <v>0</v>
          </cell>
          <cell r="FF1324">
            <v>0</v>
          </cell>
        </row>
        <row r="1325">
          <cell r="A1325" t="str">
            <v>Biomass_S02</v>
          </cell>
          <cell r="B1325" t="str">
            <v>Sverige</v>
          </cell>
          <cell r="G1325">
            <v>500</v>
          </cell>
          <cell r="H1325">
            <v>400</v>
          </cell>
          <cell r="AK1325">
            <v>257.29166666666669</v>
          </cell>
          <cell r="AL1325">
            <v>1583.3333333333335</v>
          </cell>
          <cell r="AN1325">
            <v>52</v>
          </cell>
          <cell r="AO1325">
            <v>81.949999999999989</v>
          </cell>
          <cell r="AP1325">
            <v>12665</v>
          </cell>
          <cell r="AQ1325">
            <v>70</v>
          </cell>
          <cell r="BG1325" t="b">
            <v>0</v>
          </cell>
          <cell r="BO1325" t="b">
            <v>0</v>
          </cell>
          <cell r="CA1325" t="b">
            <v>0</v>
          </cell>
          <cell r="CB1325" t="b">
            <v>0</v>
          </cell>
          <cell r="CD1325" t="b">
            <v>0</v>
          </cell>
          <cell r="CE1325" t="b">
            <v>0</v>
          </cell>
          <cell r="CG1325" t="b">
            <v>0</v>
          </cell>
          <cell r="CH1325" t="b">
            <v>0</v>
          </cell>
          <cell r="CP1325" t="str">
            <v>ECWCHEXC</v>
          </cell>
          <cell r="CT1325" t="b">
            <v>0</v>
          </cell>
          <cell r="CV1325" t="b">
            <v>0</v>
          </cell>
          <cell r="CX1325" t="b">
            <v>0</v>
          </cell>
          <cell r="CZ1325" t="b">
            <v>0</v>
          </cell>
          <cell r="DB1325" t="b">
            <v>0</v>
          </cell>
          <cell r="DD1325" t="b">
            <v>0</v>
          </cell>
          <cell r="DF1325" t="b">
            <v>0</v>
          </cell>
          <cell r="DH1325" t="b">
            <v>0</v>
          </cell>
          <cell r="DJ1325" t="b">
            <v>0</v>
          </cell>
          <cell r="DL1325" t="b">
            <v>0</v>
          </cell>
          <cell r="DN1325" t="b">
            <v>0</v>
          </cell>
          <cell r="DP1325" t="b">
            <v>0</v>
          </cell>
          <cell r="DV1325">
            <v>0</v>
          </cell>
          <cell r="DX1325">
            <v>0</v>
          </cell>
          <cell r="DZ1325">
            <v>0</v>
          </cell>
          <cell r="EB1325">
            <v>0</v>
          </cell>
          <cell r="ED1325">
            <v>0</v>
          </cell>
          <cell r="EF1325">
            <v>0</v>
          </cell>
          <cell r="EJ1325">
            <v>0</v>
          </cell>
          <cell r="EL1325">
            <v>0</v>
          </cell>
          <cell r="EN1325">
            <v>0</v>
          </cell>
          <cell r="EP1325">
            <v>0</v>
          </cell>
          <cell r="ER1325">
            <v>0</v>
          </cell>
          <cell r="ET1325">
            <v>0</v>
          </cell>
          <cell r="EX1325">
            <v>0</v>
          </cell>
          <cell r="EZ1325">
            <v>0</v>
          </cell>
          <cell r="FD1325">
            <v>0</v>
          </cell>
          <cell r="FF1325">
            <v>0</v>
          </cell>
        </row>
        <row r="1326">
          <cell r="A1326" t="str">
            <v>Barsebäck 1</v>
          </cell>
          <cell r="B1326" t="str">
            <v>Sverige</v>
          </cell>
          <cell r="G1326">
            <v>615</v>
          </cell>
          <cell r="H1326">
            <v>0</v>
          </cell>
          <cell r="AK1326">
            <v>181.11749999999998</v>
          </cell>
          <cell r="AL1326">
            <v>0</v>
          </cell>
          <cell r="AN1326">
            <v>0</v>
          </cell>
          <cell r="AO1326">
            <v>184.5</v>
          </cell>
          <cell r="AP1326">
            <v>18450</v>
          </cell>
          <cell r="AQ1326">
            <v>86.100000000000009</v>
          </cell>
          <cell r="BG1326" t="b">
            <v>0</v>
          </cell>
          <cell r="BO1326" t="b">
            <v>0</v>
          </cell>
          <cell r="CA1326" t="b">
            <v>0</v>
          </cell>
          <cell r="CB1326" t="b">
            <v>0</v>
          </cell>
          <cell r="CD1326" t="b">
            <v>0</v>
          </cell>
          <cell r="CE1326" t="b">
            <v>0</v>
          </cell>
          <cell r="CG1326" t="b">
            <v>0</v>
          </cell>
          <cell r="CH1326" t="b">
            <v>0</v>
          </cell>
          <cell r="CP1326">
            <v>0</v>
          </cell>
          <cell r="CT1326" t="b">
            <v>0</v>
          </cell>
          <cell r="CV1326" t="b">
            <v>0</v>
          </cell>
          <cell r="CX1326" t="b">
            <v>0</v>
          </cell>
          <cell r="CZ1326" t="b">
            <v>0</v>
          </cell>
          <cell r="DB1326" t="b">
            <v>0</v>
          </cell>
          <cell r="DD1326" t="b">
            <v>0</v>
          </cell>
          <cell r="DF1326" t="b">
            <v>0</v>
          </cell>
          <cell r="DH1326" t="b">
            <v>0</v>
          </cell>
          <cell r="DJ1326" t="b">
            <v>0</v>
          </cell>
          <cell r="DL1326" t="b">
            <v>0</v>
          </cell>
          <cell r="DN1326" t="b">
            <v>0</v>
          </cell>
          <cell r="DP1326" t="b">
            <v>0</v>
          </cell>
          <cell r="DV1326">
            <v>0</v>
          </cell>
          <cell r="DX1326">
            <v>0</v>
          </cell>
          <cell r="DZ1326">
            <v>0</v>
          </cell>
          <cell r="EB1326">
            <v>0</v>
          </cell>
          <cell r="ED1326">
            <v>0</v>
          </cell>
          <cell r="EF1326">
            <v>0</v>
          </cell>
          <cell r="EJ1326">
            <v>0</v>
          </cell>
          <cell r="EL1326">
            <v>0</v>
          </cell>
          <cell r="EN1326">
            <v>0</v>
          </cell>
          <cell r="EP1326">
            <v>0</v>
          </cell>
          <cell r="ER1326">
            <v>0</v>
          </cell>
          <cell r="ET1326">
            <v>0</v>
          </cell>
          <cell r="EX1326">
            <v>0</v>
          </cell>
          <cell r="EZ1326">
            <v>0</v>
          </cell>
          <cell r="FD1326">
            <v>0</v>
          </cell>
          <cell r="FF1326">
            <v>0</v>
          </cell>
        </row>
        <row r="1327">
          <cell r="A1327" t="str">
            <v>Barsebäck 2</v>
          </cell>
          <cell r="B1327" t="str">
            <v>Sverige</v>
          </cell>
          <cell r="G1327">
            <v>615</v>
          </cell>
          <cell r="H1327">
            <v>0</v>
          </cell>
          <cell r="AK1327">
            <v>193.971</v>
          </cell>
          <cell r="AL1327">
            <v>0</v>
          </cell>
          <cell r="AN1327">
            <v>0</v>
          </cell>
          <cell r="AO1327">
            <v>184.5</v>
          </cell>
          <cell r="AP1327">
            <v>18450</v>
          </cell>
          <cell r="AQ1327">
            <v>86.100000000000009</v>
          </cell>
          <cell r="BG1327" t="b">
            <v>0</v>
          </cell>
          <cell r="BO1327" t="b">
            <v>0</v>
          </cell>
          <cell r="CA1327" t="b">
            <v>0</v>
          </cell>
          <cell r="CB1327" t="b">
            <v>0</v>
          </cell>
          <cell r="CD1327" t="b">
            <v>0</v>
          </cell>
          <cell r="CE1327" t="b">
            <v>0</v>
          </cell>
          <cell r="CG1327" t="b">
            <v>0</v>
          </cell>
          <cell r="CH1327" t="b">
            <v>0</v>
          </cell>
          <cell r="CP1327">
            <v>0</v>
          </cell>
          <cell r="CT1327" t="b">
            <v>0</v>
          </cell>
          <cell r="CV1327" t="b">
            <v>0</v>
          </cell>
          <cell r="CX1327" t="b">
            <v>0</v>
          </cell>
          <cell r="CZ1327" t="b">
            <v>0</v>
          </cell>
          <cell r="DB1327" t="b">
            <v>0</v>
          </cell>
          <cell r="DD1327" t="b">
            <v>0</v>
          </cell>
          <cell r="DF1327" t="b">
            <v>0</v>
          </cell>
          <cell r="DH1327" t="b">
            <v>0</v>
          </cell>
          <cell r="DJ1327" t="b">
            <v>0</v>
          </cell>
          <cell r="DL1327" t="b">
            <v>0</v>
          </cell>
          <cell r="DN1327" t="b">
            <v>0</v>
          </cell>
          <cell r="DP1327" t="b">
            <v>0</v>
          </cell>
          <cell r="DV1327">
            <v>0</v>
          </cell>
          <cell r="DX1327">
            <v>0</v>
          </cell>
          <cell r="DZ1327">
            <v>0</v>
          </cell>
          <cell r="EB1327">
            <v>0</v>
          </cell>
          <cell r="ED1327">
            <v>0</v>
          </cell>
          <cell r="EF1327">
            <v>0</v>
          </cell>
          <cell r="EJ1327">
            <v>0</v>
          </cell>
          <cell r="EL1327">
            <v>0</v>
          </cell>
          <cell r="EN1327">
            <v>0</v>
          </cell>
          <cell r="EP1327">
            <v>0</v>
          </cell>
          <cell r="ER1327">
            <v>0</v>
          </cell>
          <cell r="ET1327">
            <v>0</v>
          </cell>
          <cell r="EX1327">
            <v>0</v>
          </cell>
          <cell r="EZ1327">
            <v>0</v>
          </cell>
          <cell r="FD1327">
            <v>0</v>
          </cell>
          <cell r="FF1327">
            <v>0</v>
          </cell>
        </row>
        <row r="1328">
          <cell r="A1328" t="str">
            <v>Forsmark1-2</v>
          </cell>
          <cell r="B1328" t="str">
            <v>Sverige</v>
          </cell>
          <cell r="G1328">
            <v>1920</v>
          </cell>
          <cell r="H1328">
            <v>0</v>
          </cell>
          <cell r="AK1328">
            <v>620.16</v>
          </cell>
          <cell r="AL1328">
            <v>0</v>
          </cell>
          <cell r="AN1328">
            <v>0</v>
          </cell>
          <cell r="AO1328">
            <v>576</v>
          </cell>
          <cell r="AP1328">
            <v>57600</v>
          </cell>
          <cell r="AQ1328">
            <v>268.8</v>
          </cell>
          <cell r="BG1328" t="b">
            <v>0</v>
          </cell>
          <cell r="BO1328" t="b">
            <v>0</v>
          </cell>
          <cell r="CA1328" t="b">
            <v>0</v>
          </cell>
          <cell r="CB1328" t="b">
            <v>0</v>
          </cell>
          <cell r="CD1328" t="b">
            <v>0</v>
          </cell>
          <cell r="CE1328" t="b">
            <v>0</v>
          </cell>
          <cell r="CG1328" t="b">
            <v>0</v>
          </cell>
          <cell r="CH1328" t="b">
            <v>0</v>
          </cell>
          <cell r="CP1328">
            <v>0</v>
          </cell>
          <cell r="CT1328" t="b">
            <v>0</v>
          </cell>
          <cell r="CV1328" t="b">
            <v>0</v>
          </cell>
          <cell r="CX1328" t="b">
            <v>0</v>
          </cell>
          <cell r="CZ1328" t="b">
            <v>0</v>
          </cell>
          <cell r="DB1328" t="b">
            <v>0</v>
          </cell>
          <cell r="DD1328" t="b">
            <v>0</v>
          </cell>
          <cell r="DF1328" t="b">
            <v>0</v>
          </cell>
          <cell r="DH1328" t="b">
            <v>0</v>
          </cell>
          <cell r="DJ1328" t="b">
            <v>0</v>
          </cell>
          <cell r="DL1328" t="b">
            <v>0</v>
          </cell>
          <cell r="DN1328" t="b">
            <v>0</v>
          </cell>
          <cell r="DP1328" t="b">
            <v>0</v>
          </cell>
          <cell r="DV1328">
            <v>0</v>
          </cell>
          <cell r="DX1328">
            <v>0</v>
          </cell>
          <cell r="DZ1328">
            <v>0</v>
          </cell>
          <cell r="EB1328">
            <v>0</v>
          </cell>
          <cell r="ED1328">
            <v>0</v>
          </cell>
          <cell r="EF1328">
            <v>0</v>
          </cell>
          <cell r="EJ1328">
            <v>0</v>
          </cell>
          <cell r="EL1328">
            <v>0</v>
          </cell>
          <cell r="EN1328">
            <v>0</v>
          </cell>
          <cell r="EP1328">
            <v>0</v>
          </cell>
          <cell r="ER1328">
            <v>0</v>
          </cell>
          <cell r="ET1328">
            <v>0</v>
          </cell>
          <cell r="EX1328">
            <v>0</v>
          </cell>
          <cell r="EZ1328">
            <v>0</v>
          </cell>
          <cell r="FD1328">
            <v>0</v>
          </cell>
          <cell r="FF1328">
            <v>0</v>
          </cell>
        </row>
        <row r="1329">
          <cell r="A1329" t="str">
            <v>Forsmark1-2</v>
          </cell>
          <cell r="B1329" t="str">
            <v>Sverige</v>
          </cell>
          <cell r="G1329">
            <v>1920</v>
          </cell>
          <cell r="H1329">
            <v>0</v>
          </cell>
          <cell r="AK1329">
            <v>620.16</v>
          </cell>
          <cell r="AL1329">
            <v>0</v>
          </cell>
          <cell r="AN1329">
            <v>0</v>
          </cell>
          <cell r="AO1329">
            <v>576</v>
          </cell>
          <cell r="AP1329">
            <v>57600</v>
          </cell>
          <cell r="AQ1329">
            <v>460.79999999999995</v>
          </cell>
          <cell r="BG1329" t="b">
            <v>0</v>
          </cell>
          <cell r="BO1329" t="b">
            <v>0</v>
          </cell>
          <cell r="CA1329" t="b">
            <v>0</v>
          </cell>
          <cell r="CB1329" t="b">
            <v>0</v>
          </cell>
          <cell r="CD1329" t="b">
            <v>0</v>
          </cell>
          <cell r="CE1329" t="b">
            <v>0</v>
          </cell>
          <cell r="CG1329" t="b">
            <v>0</v>
          </cell>
          <cell r="CH1329" t="b">
            <v>0</v>
          </cell>
          <cell r="CP1329">
            <v>0</v>
          </cell>
          <cell r="CT1329" t="b">
            <v>0</v>
          </cell>
          <cell r="CV1329" t="b">
            <v>0</v>
          </cell>
          <cell r="CX1329" t="b">
            <v>0</v>
          </cell>
          <cell r="CZ1329" t="b">
            <v>0</v>
          </cell>
          <cell r="DB1329" t="b">
            <v>0</v>
          </cell>
          <cell r="DD1329" t="b">
            <v>0</v>
          </cell>
          <cell r="DF1329" t="b">
            <v>0</v>
          </cell>
          <cell r="DH1329" t="b">
            <v>0</v>
          </cell>
          <cell r="DJ1329" t="b">
            <v>0</v>
          </cell>
          <cell r="DL1329" t="b">
            <v>0</v>
          </cell>
          <cell r="DN1329" t="b">
            <v>0</v>
          </cell>
          <cell r="DP1329" t="b">
            <v>0</v>
          </cell>
          <cell r="DV1329">
            <v>0</v>
          </cell>
          <cell r="DX1329">
            <v>0</v>
          </cell>
          <cell r="DZ1329">
            <v>0</v>
          </cell>
          <cell r="EB1329">
            <v>0</v>
          </cell>
          <cell r="ED1329">
            <v>0</v>
          </cell>
          <cell r="EF1329">
            <v>0</v>
          </cell>
          <cell r="EJ1329">
            <v>0</v>
          </cell>
          <cell r="EL1329">
            <v>0</v>
          </cell>
          <cell r="EN1329">
            <v>0</v>
          </cell>
          <cell r="EP1329">
            <v>0</v>
          </cell>
          <cell r="ER1329">
            <v>0</v>
          </cell>
          <cell r="ET1329">
            <v>0</v>
          </cell>
          <cell r="EX1329">
            <v>0</v>
          </cell>
          <cell r="EZ1329">
            <v>0</v>
          </cell>
          <cell r="FD1329">
            <v>0</v>
          </cell>
          <cell r="FF1329">
            <v>0</v>
          </cell>
        </row>
        <row r="1330">
          <cell r="A1330" t="str">
            <v>Forsmark1-2</v>
          </cell>
          <cell r="B1330" t="str">
            <v>Sverige</v>
          </cell>
          <cell r="G1330">
            <v>1920</v>
          </cell>
          <cell r="H1330">
            <v>0</v>
          </cell>
          <cell r="AK1330">
            <v>620.16</v>
          </cell>
          <cell r="AL1330">
            <v>0</v>
          </cell>
          <cell r="AN1330">
            <v>0</v>
          </cell>
          <cell r="AO1330">
            <v>576</v>
          </cell>
          <cell r="AP1330">
            <v>57600</v>
          </cell>
          <cell r="AQ1330">
            <v>652.79999999999995</v>
          </cell>
          <cell r="BG1330" t="b">
            <v>0</v>
          </cell>
          <cell r="BO1330" t="b">
            <v>0</v>
          </cell>
          <cell r="CA1330" t="b">
            <v>0</v>
          </cell>
          <cell r="CB1330" t="b">
            <v>0</v>
          </cell>
          <cell r="CD1330" t="b">
            <v>0</v>
          </cell>
          <cell r="CE1330" t="b">
            <v>0</v>
          </cell>
          <cell r="CG1330" t="b">
            <v>0</v>
          </cell>
          <cell r="CH1330" t="b">
            <v>0</v>
          </cell>
          <cell r="CP1330">
            <v>0</v>
          </cell>
          <cell r="CT1330" t="b">
            <v>0</v>
          </cell>
          <cell r="CV1330" t="b">
            <v>0</v>
          </cell>
          <cell r="CX1330" t="b">
            <v>0</v>
          </cell>
          <cell r="CZ1330" t="b">
            <v>0</v>
          </cell>
          <cell r="DB1330" t="b">
            <v>0</v>
          </cell>
          <cell r="DD1330" t="b">
            <v>0</v>
          </cell>
          <cell r="DF1330" t="b">
            <v>0</v>
          </cell>
          <cell r="DH1330" t="b">
            <v>0</v>
          </cell>
          <cell r="DJ1330" t="b">
            <v>0</v>
          </cell>
          <cell r="DL1330" t="b">
            <v>0</v>
          </cell>
          <cell r="DN1330" t="b">
            <v>0</v>
          </cell>
          <cell r="DP1330" t="b">
            <v>0</v>
          </cell>
          <cell r="DV1330">
            <v>0</v>
          </cell>
          <cell r="DX1330">
            <v>0</v>
          </cell>
          <cell r="DZ1330">
            <v>0</v>
          </cell>
          <cell r="EB1330">
            <v>0</v>
          </cell>
          <cell r="ED1330">
            <v>0</v>
          </cell>
          <cell r="EF1330">
            <v>0</v>
          </cell>
          <cell r="EJ1330">
            <v>0</v>
          </cell>
          <cell r="EL1330">
            <v>0</v>
          </cell>
          <cell r="EN1330">
            <v>0</v>
          </cell>
          <cell r="EP1330">
            <v>0</v>
          </cell>
          <cell r="ER1330">
            <v>0</v>
          </cell>
          <cell r="ET1330">
            <v>0</v>
          </cell>
          <cell r="EX1330">
            <v>0</v>
          </cell>
          <cell r="EZ1330">
            <v>0</v>
          </cell>
          <cell r="FD1330">
            <v>0</v>
          </cell>
          <cell r="FF1330">
            <v>0</v>
          </cell>
        </row>
        <row r="1331">
          <cell r="A1331" t="str">
            <v>Forsmark1-2</v>
          </cell>
          <cell r="B1331" t="str">
            <v>Sverige</v>
          </cell>
          <cell r="G1331">
            <v>1920</v>
          </cell>
          <cell r="H1331">
            <v>0</v>
          </cell>
          <cell r="AK1331">
            <v>620.16</v>
          </cell>
          <cell r="AL1331">
            <v>0</v>
          </cell>
          <cell r="AN1331">
            <v>0</v>
          </cell>
          <cell r="AO1331">
            <v>576</v>
          </cell>
          <cell r="AP1331">
            <v>57600</v>
          </cell>
          <cell r="AQ1331">
            <v>288</v>
          </cell>
          <cell r="BG1331" t="b">
            <v>0</v>
          </cell>
          <cell r="BO1331" t="b">
            <v>0</v>
          </cell>
          <cell r="CA1331" t="b">
            <v>0</v>
          </cell>
          <cell r="CB1331" t="b">
            <v>0</v>
          </cell>
          <cell r="CD1331" t="b">
            <v>0</v>
          </cell>
          <cell r="CE1331" t="b">
            <v>0</v>
          </cell>
          <cell r="CG1331" t="b">
            <v>0</v>
          </cell>
          <cell r="CH1331" t="b">
            <v>0</v>
          </cell>
          <cell r="CP1331">
            <v>0</v>
          </cell>
          <cell r="CT1331" t="b">
            <v>0</v>
          </cell>
          <cell r="CV1331" t="b">
            <v>0</v>
          </cell>
          <cell r="CX1331" t="b">
            <v>0</v>
          </cell>
          <cell r="CZ1331" t="b">
            <v>0</v>
          </cell>
          <cell r="DB1331" t="b">
            <v>0</v>
          </cell>
          <cell r="DD1331" t="b">
            <v>0</v>
          </cell>
          <cell r="DF1331" t="b">
            <v>0</v>
          </cell>
          <cell r="DH1331" t="b">
            <v>0</v>
          </cell>
          <cell r="DJ1331" t="b">
            <v>0</v>
          </cell>
          <cell r="DL1331" t="b">
            <v>0</v>
          </cell>
          <cell r="DN1331" t="b">
            <v>0</v>
          </cell>
          <cell r="DP1331" t="b">
            <v>0</v>
          </cell>
          <cell r="DV1331">
            <v>0</v>
          </cell>
          <cell r="DX1331">
            <v>0</v>
          </cell>
          <cell r="DZ1331">
            <v>0</v>
          </cell>
          <cell r="EB1331">
            <v>0</v>
          </cell>
          <cell r="ED1331">
            <v>0</v>
          </cell>
          <cell r="EF1331">
            <v>0</v>
          </cell>
          <cell r="EJ1331">
            <v>0</v>
          </cell>
          <cell r="EL1331">
            <v>0</v>
          </cell>
          <cell r="EN1331">
            <v>0</v>
          </cell>
          <cell r="EP1331">
            <v>0</v>
          </cell>
          <cell r="ER1331">
            <v>0</v>
          </cell>
          <cell r="ET1331">
            <v>0</v>
          </cell>
          <cell r="EX1331">
            <v>0</v>
          </cell>
          <cell r="EZ1331">
            <v>0</v>
          </cell>
          <cell r="FD1331">
            <v>0</v>
          </cell>
          <cell r="FF1331">
            <v>0</v>
          </cell>
        </row>
        <row r="1332">
          <cell r="A1332" t="str">
            <v>Forsmark1-2</v>
          </cell>
          <cell r="B1332" t="str">
            <v>Sverige</v>
          </cell>
          <cell r="G1332">
            <v>1920</v>
          </cell>
          <cell r="H1332">
            <v>0</v>
          </cell>
          <cell r="AK1332">
            <v>620.16</v>
          </cell>
          <cell r="AL1332">
            <v>0</v>
          </cell>
          <cell r="AN1332">
            <v>0</v>
          </cell>
          <cell r="AO1332">
            <v>576</v>
          </cell>
          <cell r="AP1332">
            <v>57600</v>
          </cell>
          <cell r="AQ1332">
            <v>403.2</v>
          </cell>
          <cell r="BG1332" t="b">
            <v>0</v>
          </cell>
          <cell r="BO1332" t="b">
            <v>0</v>
          </cell>
          <cell r="CA1332" t="b">
            <v>0</v>
          </cell>
          <cell r="CB1332" t="b">
            <v>0</v>
          </cell>
          <cell r="CD1332" t="b">
            <v>0</v>
          </cell>
          <cell r="CE1332" t="b">
            <v>0</v>
          </cell>
          <cell r="CG1332" t="b">
            <v>0</v>
          </cell>
          <cell r="CH1332" t="b">
            <v>0</v>
          </cell>
          <cell r="CP1332">
            <v>0</v>
          </cell>
          <cell r="CT1332" t="b">
            <v>0</v>
          </cell>
          <cell r="CV1332" t="b">
            <v>0</v>
          </cell>
          <cell r="CX1332" t="b">
            <v>0</v>
          </cell>
          <cell r="CZ1332" t="b">
            <v>0</v>
          </cell>
          <cell r="DB1332" t="b">
            <v>0</v>
          </cell>
          <cell r="DD1332" t="b">
            <v>0</v>
          </cell>
          <cell r="DF1332" t="b">
            <v>0</v>
          </cell>
          <cell r="DH1332" t="b">
            <v>0</v>
          </cell>
          <cell r="DJ1332" t="b">
            <v>0</v>
          </cell>
          <cell r="DL1332" t="b">
            <v>0</v>
          </cell>
          <cell r="DN1332" t="b">
            <v>0</v>
          </cell>
          <cell r="DP1332" t="b">
            <v>0</v>
          </cell>
          <cell r="DV1332">
            <v>0</v>
          </cell>
          <cell r="DX1332">
            <v>0</v>
          </cell>
          <cell r="DZ1332">
            <v>0</v>
          </cell>
          <cell r="EB1332">
            <v>0</v>
          </cell>
          <cell r="ED1332">
            <v>0</v>
          </cell>
          <cell r="EF1332">
            <v>0</v>
          </cell>
          <cell r="EJ1332">
            <v>0</v>
          </cell>
          <cell r="EL1332">
            <v>0</v>
          </cell>
          <cell r="EN1332">
            <v>0</v>
          </cell>
          <cell r="EP1332">
            <v>0</v>
          </cell>
          <cell r="ER1332">
            <v>0</v>
          </cell>
          <cell r="ET1332">
            <v>0</v>
          </cell>
          <cell r="EX1332">
            <v>0</v>
          </cell>
          <cell r="EZ1332">
            <v>0</v>
          </cell>
          <cell r="FD1332">
            <v>0</v>
          </cell>
          <cell r="FF1332">
            <v>0</v>
          </cell>
        </row>
        <row r="1333">
          <cell r="A1333" t="str">
            <v>Forsmark1-2opgraderet</v>
          </cell>
          <cell r="B1333" t="str">
            <v>Sverige</v>
          </cell>
          <cell r="G1333">
            <v>2170</v>
          </cell>
          <cell r="H1333">
            <v>0</v>
          </cell>
          <cell r="AK1333">
            <v>700.91</v>
          </cell>
          <cell r="AL1333">
            <v>0</v>
          </cell>
          <cell r="AN1333">
            <v>0</v>
          </cell>
          <cell r="AO1333">
            <v>651</v>
          </cell>
          <cell r="AP1333">
            <v>65100</v>
          </cell>
          <cell r="AQ1333">
            <v>455.7</v>
          </cell>
          <cell r="BG1333" t="b">
            <v>0</v>
          </cell>
          <cell r="BO1333" t="b">
            <v>0</v>
          </cell>
          <cell r="CA1333" t="b">
            <v>0</v>
          </cell>
          <cell r="CB1333" t="b">
            <v>0</v>
          </cell>
          <cell r="CD1333" t="b">
            <v>0</v>
          </cell>
          <cell r="CE1333" t="b">
            <v>0</v>
          </cell>
          <cell r="CG1333" t="b">
            <v>0</v>
          </cell>
          <cell r="CH1333" t="b">
            <v>0</v>
          </cell>
          <cell r="CP1333">
            <v>0</v>
          </cell>
          <cell r="CT1333" t="b">
            <v>0</v>
          </cell>
          <cell r="CV1333" t="b">
            <v>0</v>
          </cell>
          <cell r="CX1333" t="b">
            <v>0</v>
          </cell>
          <cell r="CZ1333" t="b">
            <v>0</v>
          </cell>
          <cell r="DB1333" t="b">
            <v>0</v>
          </cell>
          <cell r="DD1333" t="b">
            <v>0</v>
          </cell>
          <cell r="DF1333" t="b">
            <v>0</v>
          </cell>
          <cell r="DH1333" t="b">
            <v>0</v>
          </cell>
          <cell r="DJ1333" t="b">
            <v>0</v>
          </cell>
          <cell r="DL1333" t="b">
            <v>0</v>
          </cell>
          <cell r="DN1333" t="b">
            <v>0</v>
          </cell>
          <cell r="DP1333" t="b">
            <v>0</v>
          </cell>
          <cell r="DV1333">
            <v>0</v>
          </cell>
          <cell r="DX1333">
            <v>0</v>
          </cell>
          <cell r="DZ1333">
            <v>0</v>
          </cell>
          <cell r="EB1333">
            <v>0</v>
          </cell>
          <cell r="ED1333">
            <v>0</v>
          </cell>
          <cell r="EF1333">
            <v>0</v>
          </cell>
          <cell r="EJ1333">
            <v>0</v>
          </cell>
          <cell r="EL1333">
            <v>0</v>
          </cell>
          <cell r="EN1333">
            <v>0</v>
          </cell>
          <cell r="EP1333">
            <v>0</v>
          </cell>
          <cell r="ER1333">
            <v>0</v>
          </cell>
          <cell r="ET1333">
            <v>0</v>
          </cell>
          <cell r="EX1333">
            <v>0</v>
          </cell>
          <cell r="EZ1333">
            <v>0</v>
          </cell>
          <cell r="FD1333">
            <v>0</v>
          </cell>
          <cell r="FF1333">
            <v>0</v>
          </cell>
        </row>
        <row r="1334">
          <cell r="A1334" t="str">
            <v>Forsmark3</v>
          </cell>
          <cell r="B1334" t="str">
            <v>Sverige</v>
          </cell>
          <cell r="G1334">
            <v>1155</v>
          </cell>
          <cell r="H1334">
            <v>0</v>
          </cell>
          <cell r="AK1334">
            <v>384.03749999999997</v>
          </cell>
          <cell r="AL1334">
            <v>0</v>
          </cell>
          <cell r="AN1334">
            <v>0</v>
          </cell>
          <cell r="AO1334">
            <v>346.5</v>
          </cell>
          <cell r="AP1334">
            <v>34650</v>
          </cell>
          <cell r="AQ1334">
            <v>161.70000000000002</v>
          </cell>
          <cell r="BG1334" t="b">
            <v>0</v>
          </cell>
          <cell r="BO1334" t="b">
            <v>0</v>
          </cell>
          <cell r="CA1334" t="b">
            <v>0</v>
          </cell>
          <cell r="CB1334" t="b">
            <v>0</v>
          </cell>
          <cell r="CD1334" t="b">
            <v>0</v>
          </cell>
          <cell r="CE1334" t="b">
            <v>0</v>
          </cell>
          <cell r="CG1334" t="b">
            <v>0</v>
          </cell>
          <cell r="CH1334" t="b">
            <v>0</v>
          </cell>
          <cell r="CP1334">
            <v>0</v>
          </cell>
          <cell r="CT1334" t="b">
            <v>0</v>
          </cell>
          <cell r="CV1334" t="b">
            <v>0</v>
          </cell>
          <cell r="CX1334" t="b">
            <v>0</v>
          </cell>
          <cell r="CZ1334" t="b">
            <v>0</v>
          </cell>
          <cell r="DB1334" t="b">
            <v>0</v>
          </cell>
          <cell r="DD1334" t="b">
            <v>0</v>
          </cell>
          <cell r="DF1334" t="b">
            <v>0</v>
          </cell>
          <cell r="DH1334" t="b">
            <v>0</v>
          </cell>
          <cell r="DJ1334" t="b">
            <v>0</v>
          </cell>
          <cell r="DL1334" t="b">
            <v>0</v>
          </cell>
          <cell r="DN1334" t="b">
            <v>0</v>
          </cell>
          <cell r="DP1334" t="b">
            <v>0</v>
          </cell>
          <cell r="DV1334">
            <v>0</v>
          </cell>
          <cell r="DX1334">
            <v>0</v>
          </cell>
          <cell r="DZ1334">
            <v>0</v>
          </cell>
          <cell r="EB1334">
            <v>0</v>
          </cell>
          <cell r="ED1334">
            <v>0</v>
          </cell>
          <cell r="EF1334">
            <v>0</v>
          </cell>
          <cell r="EJ1334">
            <v>0</v>
          </cell>
          <cell r="EL1334">
            <v>0</v>
          </cell>
          <cell r="EN1334">
            <v>0</v>
          </cell>
          <cell r="EP1334">
            <v>0</v>
          </cell>
          <cell r="ER1334">
            <v>0</v>
          </cell>
          <cell r="ET1334">
            <v>0</v>
          </cell>
          <cell r="EX1334">
            <v>0</v>
          </cell>
          <cell r="EZ1334">
            <v>0</v>
          </cell>
          <cell r="FD1334">
            <v>0</v>
          </cell>
          <cell r="FF1334">
            <v>0</v>
          </cell>
        </row>
        <row r="1335">
          <cell r="A1335" t="str">
            <v>Forsmark3opgraderet</v>
          </cell>
          <cell r="B1335" t="str">
            <v>Sverige</v>
          </cell>
          <cell r="G1335">
            <v>1285</v>
          </cell>
          <cell r="H1335">
            <v>0</v>
          </cell>
          <cell r="AK1335">
            <v>427.26249999999993</v>
          </cell>
          <cell r="AL1335">
            <v>0</v>
          </cell>
          <cell r="AN1335">
            <v>0</v>
          </cell>
          <cell r="AO1335">
            <v>385.5</v>
          </cell>
          <cell r="AP1335">
            <v>38550</v>
          </cell>
          <cell r="AQ1335">
            <v>179.9</v>
          </cell>
          <cell r="BG1335" t="b">
            <v>0</v>
          </cell>
          <cell r="BO1335" t="b">
            <v>0</v>
          </cell>
          <cell r="CA1335" t="b">
            <v>0</v>
          </cell>
          <cell r="CB1335" t="b">
            <v>0</v>
          </cell>
          <cell r="CD1335" t="b">
            <v>0</v>
          </cell>
          <cell r="CE1335" t="b">
            <v>0</v>
          </cell>
          <cell r="CG1335" t="b">
            <v>0</v>
          </cell>
          <cell r="CH1335" t="b">
            <v>0</v>
          </cell>
          <cell r="CP1335">
            <v>0</v>
          </cell>
          <cell r="CT1335" t="b">
            <v>0</v>
          </cell>
          <cell r="CV1335" t="b">
            <v>0</v>
          </cell>
          <cell r="CX1335" t="b">
            <v>0</v>
          </cell>
          <cell r="CZ1335" t="b">
            <v>0</v>
          </cell>
          <cell r="DB1335" t="b">
            <v>0</v>
          </cell>
          <cell r="DD1335" t="b">
            <v>0</v>
          </cell>
          <cell r="DF1335" t="b">
            <v>0</v>
          </cell>
          <cell r="DH1335" t="b">
            <v>0</v>
          </cell>
          <cell r="DJ1335" t="b">
            <v>0</v>
          </cell>
          <cell r="DL1335" t="b">
            <v>0</v>
          </cell>
          <cell r="DN1335" t="b">
            <v>0</v>
          </cell>
          <cell r="DP1335" t="b">
            <v>0</v>
          </cell>
          <cell r="DV1335">
            <v>0</v>
          </cell>
          <cell r="DX1335">
            <v>0</v>
          </cell>
          <cell r="DZ1335">
            <v>0</v>
          </cell>
          <cell r="EB1335">
            <v>0</v>
          </cell>
          <cell r="ED1335">
            <v>0</v>
          </cell>
          <cell r="EF1335">
            <v>0</v>
          </cell>
          <cell r="EJ1335">
            <v>0</v>
          </cell>
          <cell r="EL1335">
            <v>0</v>
          </cell>
          <cell r="EN1335">
            <v>0</v>
          </cell>
          <cell r="EP1335">
            <v>0</v>
          </cell>
          <cell r="ER1335">
            <v>0</v>
          </cell>
          <cell r="ET1335">
            <v>0</v>
          </cell>
          <cell r="EX1335">
            <v>0</v>
          </cell>
          <cell r="EZ1335">
            <v>0</v>
          </cell>
          <cell r="FD1335">
            <v>0</v>
          </cell>
          <cell r="FF1335">
            <v>0</v>
          </cell>
        </row>
        <row r="1336">
          <cell r="A1336" t="str">
            <v>Forsmark3opgraderet</v>
          </cell>
          <cell r="B1336" t="str">
            <v>Sverige</v>
          </cell>
          <cell r="G1336">
            <v>1285</v>
          </cell>
          <cell r="H1336">
            <v>0</v>
          </cell>
          <cell r="AK1336">
            <v>427.26249999999993</v>
          </cell>
          <cell r="AL1336">
            <v>0</v>
          </cell>
          <cell r="AN1336">
            <v>0</v>
          </cell>
          <cell r="AO1336">
            <v>385.5</v>
          </cell>
          <cell r="AP1336">
            <v>38550</v>
          </cell>
          <cell r="AQ1336">
            <v>308.39999999999998</v>
          </cell>
          <cell r="BG1336" t="b">
            <v>0</v>
          </cell>
          <cell r="BO1336" t="b">
            <v>0</v>
          </cell>
          <cell r="CA1336" t="b">
            <v>0</v>
          </cell>
          <cell r="CB1336" t="b">
            <v>0</v>
          </cell>
          <cell r="CD1336" t="b">
            <v>0</v>
          </cell>
          <cell r="CE1336" t="b">
            <v>0</v>
          </cell>
          <cell r="CG1336" t="b">
            <v>0</v>
          </cell>
          <cell r="CH1336" t="b">
            <v>0</v>
          </cell>
          <cell r="CP1336">
            <v>0</v>
          </cell>
          <cell r="CT1336" t="b">
            <v>0</v>
          </cell>
          <cell r="CV1336" t="b">
            <v>0</v>
          </cell>
          <cell r="CX1336" t="b">
            <v>0</v>
          </cell>
          <cell r="CZ1336" t="b">
            <v>0</v>
          </cell>
          <cell r="DB1336" t="b">
            <v>0</v>
          </cell>
          <cell r="DD1336" t="b">
            <v>0</v>
          </cell>
          <cell r="DF1336" t="b">
            <v>0</v>
          </cell>
          <cell r="DH1336" t="b">
            <v>0</v>
          </cell>
          <cell r="DJ1336" t="b">
            <v>0</v>
          </cell>
          <cell r="DL1336" t="b">
            <v>0</v>
          </cell>
          <cell r="DN1336" t="b">
            <v>0</v>
          </cell>
          <cell r="DP1336" t="b">
            <v>0</v>
          </cell>
          <cell r="DV1336">
            <v>0</v>
          </cell>
          <cell r="DX1336">
            <v>0</v>
          </cell>
          <cell r="DZ1336">
            <v>0</v>
          </cell>
          <cell r="EB1336">
            <v>0</v>
          </cell>
          <cell r="ED1336">
            <v>0</v>
          </cell>
          <cell r="EF1336">
            <v>0</v>
          </cell>
          <cell r="EJ1336">
            <v>0</v>
          </cell>
          <cell r="EL1336">
            <v>0</v>
          </cell>
          <cell r="EN1336">
            <v>0</v>
          </cell>
          <cell r="EP1336">
            <v>0</v>
          </cell>
          <cell r="ER1336">
            <v>0</v>
          </cell>
          <cell r="ET1336">
            <v>0</v>
          </cell>
          <cell r="EX1336">
            <v>0</v>
          </cell>
          <cell r="EZ1336">
            <v>0</v>
          </cell>
          <cell r="FD1336">
            <v>0</v>
          </cell>
          <cell r="FF1336">
            <v>0</v>
          </cell>
        </row>
        <row r="1337">
          <cell r="A1337" t="str">
            <v>Forsmark3opgraderet</v>
          </cell>
          <cell r="B1337" t="str">
            <v>Sverige</v>
          </cell>
          <cell r="G1337">
            <v>1285</v>
          </cell>
          <cell r="H1337">
            <v>0</v>
          </cell>
          <cell r="AK1337">
            <v>427.26249999999993</v>
          </cell>
          <cell r="AL1337">
            <v>0</v>
          </cell>
          <cell r="AN1337">
            <v>0</v>
          </cell>
          <cell r="AO1337">
            <v>385.5</v>
          </cell>
          <cell r="AP1337">
            <v>38550</v>
          </cell>
          <cell r="AQ1337">
            <v>269.84999999999997</v>
          </cell>
          <cell r="BG1337" t="b">
            <v>0</v>
          </cell>
          <cell r="BO1337" t="b">
            <v>0</v>
          </cell>
          <cell r="CA1337" t="b">
            <v>0</v>
          </cell>
          <cell r="CB1337" t="b">
            <v>0</v>
          </cell>
          <cell r="CD1337" t="b">
            <v>0</v>
          </cell>
          <cell r="CE1337" t="b">
            <v>0</v>
          </cell>
          <cell r="CG1337" t="b">
            <v>0</v>
          </cell>
          <cell r="CH1337" t="b">
            <v>0</v>
          </cell>
          <cell r="CP1337">
            <v>0</v>
          </cell>
          <cell r="CT1337" t="b">
            <v>0</v>
          </cell>
          <cell r="CV1337" t="b">
            <v>0</v>
          </cell>
          <cell r="CX1337" t="b">
            <v>0</v>
          </cell>
          <cell r="CZ1337" t="b">
            <v>0</v>
          </cell>
          <cell r="DB1337" t="b">
            <v>0</v>
          </cell>
          <cell r="DD1337" t="b">
            <v>0</v>
          </cell>
          <cell r="DF1337" t="b">
            <v>0</v>
          </cell>
          <cell r="DH1337" t="b">
            <v>0</v>
          </cell>
          <cell r="DJ1337" t="b">
            <v>0</v>
          </cell>
          <cell r="DL1337" t="b">
            <v>0</v>
          </cell>
          <cell r="DN1337" t="b">
            <v>0</v>
          </cell>
          <cell r="DP1337" t="b">
            <v>0</v>
          </cell>
          <cell r="DV1337">
            <v>0</v>
          </cell>
          <cell r="DX1337">
            <v>0</v>
          </cell>
          <cell r="DZ1337">
            <v>0</v>
          </cell>
          <cell r="EB1337">
            <v>0</v>
          </cell>
          <cell r="ED1337">
            <v>0</v>
          </cell>
          <cell r="EF1337">
            <v>0</v>
          </cell>
          <cell r="EJ1337">
            <v>0</v>
          </cell>
          <cell r="EL1337">
            <v>0</v>
          </cell>
          <cell r="EN1337">
            <v>0</v>
          </cell>
          <cell r="EP1337">
            <v>0</v>
          </cell>
          <cell r="ER1337">
            <v>0</v>
          </cell>
          <cell r="ET1337">
            <v>0</v>
          </cell>
          <cell r="EX1337">
            <v>0</v>
          </cell>
          <cell r="EZ1337">
            <v>0</v>
          </cell>
          <cell r="FD1337">
            <v>0</v>
          </cell>
          <cell r="FF1337">
            <v>0</v>
          </cell>
        </row>
        <row r="1338">
          <cell r="A1338" t="str">
            <v>Forsmark3opgraderet</v>
          </cell>
          <cell r="B1338" t="str">
            <v>Sverige</v>
          </cell>
          <cell r="G1338">
            <v>1285</v>
          </cell>
          <cell r="H1338">
            <v>0</v>
          </cell>
          <cell r="AK1338">
            <v>427.26249999999993</v>
          </cell>
          <cell r="AL1338">
            <v>0</v>
          </cell>
          <cell r="AN1338">
            <v>0</v>
          </cell>
          <cell r="AO1338">
            <v>385.5</v>
          </cell>
          <cell r="AP1338">
            <v>38550</v>
          </cell>
          <cell r="AQ1338">
            <v>205.6</v>
          </cell>
          <cell r="BG1338" t="b">
            <v>0</v>
          </cell>
          <cell r="BO1338" t="b">
            <v>0</v>
          </cell>
          <cell r="CA1338" t="b">
            <v>0</v>
          </cell>
          <cell r="CB1338" t="b">
            <v>0</v>
          </cell>
          <cell r="CD1338" t="b">
            <v>0</v>
          </cell>
          <cell r="CE1338" t="b">
            <v>0</v>
          </cell>
          <cell r="CG1338" t="b">
            <v>0</v>
          </cell>
          <cell r="CH1338" t="b">
            <v>0</v>
          </cell>
          <cell r="CP1338">
            <v>0</v>
          </cell>
          <cell r="CT1338" t="b">
            <v>0</v>
          </cell>
          <cell r="CV1338" t="b">
            <v>0</v>
          </cell>
          <cell r="CX1338" t="b">
            <v>0</v>
          </cell>
          <cell r="CZ1338" t="b">
            <v>0</v>
          </cell>
          <cell r="DB1338" t="b">
            <v>0</v>
          </cell>
          <cell r="DD1338" t="b">
            <v>0</v>
          </cell>
          <cell r="DF1338" t="b">
            <v>0</v>
          </cell>
          <cell r="DH1338" t="b">
            <v>0</v>
          </cell>
          <cell r="DJ1338" t="b">
            <v>0</v>
          </cell>
          <cell r="DL1338" t="b">
            <v>0</v>
          </cell>
          <cell r="DN1338" t="b">
            <v>0</v>
          </cell>
          <cell r="DP1338" t="b">
            <v>0</v>
          </cell>
          <cell r="DV1338">
            <v>0</v>
          </cell>
          <cell r="DX1338">
            <v>0</v>
          </cell>
          <cell r="DZ1338">
            <v>0</v>
          </cell>
          <cell r="EB1338">
            <v>0</v>
          </cell>
          <cell r="ED1338">
            <v>0</v>
          </cell>
          <cell r="EF1338">
            <v>0</v>
          </cell>
          <cell r="EJ1338">
            <v>0</v>
          </cell>
          <cell r="EL1338">
            <v>0</v>
          </cell>
          <cell r="EN1338">
            <v>0</v>
          </cell>
          <cell r="EP1338">
            <v>0</v>
          </cell>
          <cell r="ER1338">
            <v>0</v>
          </cell>
          <cell r="ET1338">
            <v>0</v>
          </cell>
          <cell r="EX1338">
            <v>0</v>
          </cell>
          <cell r="EZ1338">
            <v>0</v>
          </cell>
          <cell r="FD1338">
            <v>0</v>
          </cell>
          <cell r="FF1338">
            <v>0</v>
          </cell>
        </row>
        <row r="1339">
          <cell r="A1339" t="str">
            <v>Forsmark3opgraderet</v>
          </cell>
          <cell r="B1339" t="str">
            <v>Sverige</v>
          </cell>
          <cell r="G1339">
            <v>1285</v>
          </cell>
          <cell r="H1339">
            <v>0</v>
          </cell>
          <cell r="AK1339">
            <v>427.26249999999993</v>
          </cell>
          <cell r="AL1339">
            <v>0</v>
          </cell>
          <cell r="AN1339">
            <v>0</v>
          </cell>
          <cell r="AO1339">
            <v>385.5</v>
          </cell>
          <cell r="AP1339">
            <v>38550</v>
          </cell>
          <cell r="AQ1339">
            <v>269.84999999999997</v>
          </cell>
          <cell r="BG1339" t="b">
            <v>0</v>
          </cell>
          <cell r="BO1339" t="b">
            <v>0</v>
          </cell>
          <cell r="CA1339" t="b">
            <v>0</v>
          </cell>
          <cell r="CB1339" t="b">
            <v>0</v>
          </cell>
          <cell r="CD1339" t="b">
            <v>0</v>
          </cell>
          <cell r="CE1339" t="b">
            <v>0</v>
          </cell>
          <cell r="CG1339" t="b">
            <v>0</v>
          </cell>
          <cell r="CH1339" t="b">
            <v>0</v>
          </cell>
          <cell r="CP1339">
            <v>0</v>
          </cell>
          <cell r="CT1339" t="b">
            <v>0</v>
          </cell>
          <cell r="CV1339" t="b">
            <v>0</v>
          </cell>
          <cell r="CX1339" t="b">
            <v>0</v>
          </cell>
          <cell r="CZ1339" t="b">
            <v>0</v>
          </cell>
          <cell r="DB1339" t="b">
            <v>0</v>
          </cell>
          <cell r="DD1339" t="b">
            <v>0</v>
          </cell>
          <cell r="DF1339" t="b">
            <v>0</v>
          </cell>
          <cell r="DH1339" t="b">
            <v>0</v>
          </cell>
          <cell r="DJ1339" t="b">
            <v>0</v>
          </cell>
          <cell r="DL1339" t="b">
            <v>0</v>
          </cell>
          <cell r="DN1339" t="b">
            <v>0</v>
          </cell>
          <cell r="DP1339" t="b">
            <v>0</v>
          </cell>
          <cell r="DV1339">
            <v>0</v>
          </cell>
          <cell r="DX1339">
            <v>0</v>
          </cell>
          <cell r="DZ1339">
            <v>0</v>
          </cell>
          <cell r="EB1339">
            <v>0</v>
          </cell>
          <cell r="ED1339">
            <v>0</v>
          </cell>
          <cell r="EF1339">
            <v>0</v>
          </cell>
          <cell r="EJ1339">
            <v>0</v>
          </cell>
          <cell r="EL1339">
            <v>0</v>
          </cell>
          <cell r="EN1339">
            <v>0</v>
          </cell>
          <cell r="EP1339">
            <v>0</v>
          </cell>
          <cell r="ER1339">
            <v>0</v>
          </cell>
          <cell r="ET1339">
            <v>0</v>
          </cell>
          <cell r="EX1339">
            <v>0</v>
          </cell>
          <cell r="EZ1339">
            <v>0</v>
          </cell>
          <cell r="FD1339">
            <v>0</v>
          </cell>
          <cell r="FF1339">
            <v>0</v>
          </cell>
        </row>
        <row r="1340">
          <cell r="A1340" t="str">
            <v>Oskarshamn1</v>
          </cell>
          <cell r="B1340" t="str">
            <v>Sverige</v>
          </cell>
          <cell r="G1340">
            <v>445</v>
          </cell>
          <cell r="H1340">
            <v>0</v>
          </cell>
          <cell r="AK1340">
            <v>136.74371505376342</v>
          </cell>
          <cell r="AL1340">
            <v>0</v>
          </cell>
          <cell r="AN1340">
            <v>0</v>
          </cell>
          <cell r="AO1340">
            <v>133.5</v>
          </cell>
          <cell r="AP1340">
            <v>13350</v>
          </cell>
          <cell r="AQ1340">
            <v>62.300000000000004</v>
          </cell>
          <cell r="BG1340" t="b">
            <v>0</v>
          </cell>
          <cell r="BO1340" t="b">
            <v>0</v>
          </cell>
          <cell r="CA1340" t="b">
            <v>0</v>
          </cell>
          <cell r="CB1340" t="b">
            <v>0</v>
          </cell>
          <cell r="CD1340" t="b">
            <v>0</v>
          </cell>
          <cell r="CE1340" t="b">
            <v>0</v>
          </cell>
          <cell r="CG1340" t="b">
            <v>0</v>
          </cell>
          <cell r="CH1340" t="b">
            <v>0</v>
          </cell>
          <cell r="CP1340">
            <v>0</v>
          </cell>
          <cell r="CT1340" t="b">
            <v>0</v>
          </cell>
          <cell r="CV1340" t="b">
            <v>0</v>
          </cell>
          <cell r="CX1340" t="b">
            <v>0</v>
          </cell>
          <cell r="CZ1340" t="b">
            <v>0</v>
          </cell>
          <cell r="DB1340" t="b">
            <v>0</v>
          </cell>
          <cell r="DD1340" t="b">
            <v>0</v>
          </cell>
          <cell r="DF1340" t="b">
            <v>0</v>
          </cell>
          <cell r="DH1340" t="b">
            <v>0</v>
          </cell>
          <cell r="DJ1340" t="b">
            <v>0</v>
          </cell>
          <cell r="DL1340" t="b">
            <v>0</v>
          </cell>
          <cell r="DN1340" t="b">
            <v>0</v>
          </cell>
          <cell r="DP1340" t="b">
            <v>0</v>
          </cell>
          <cell r="DV1340">
            <v>0</v>
          </cell>
          <cell r="DX1340">
            <v>0</v>
          </cell>
          <cell r="DZ1340">
            <v>0</v>
          </cell>
          <cell r="EB1340">
            <v>0</v>
          </cell>
          <cell r="ED1340">
            <v>0</v>
          </cell>
          <cell r="EF1340">
            <v>0</v>
          </cell>
          <cell r="EJ1340">
            <v>0</v>
          </cell>
          <cell r="EL1340">
            <v>0</v>
          </cell>
          <cell r="EN1340">
            <v>0</v>
          </cell>
          <cell r="EP1340">
            <v>0</v>
          </cell>
          <cell r="ER1340">
            <v>0</v>
          </cell>
          <cell r="ET1340">
            <v>0</v>
          </cell>
          <cell r="EX1340">
            <v>0</v>
          </cell>
          <cell r="EZ1340">
            <v>0</v>
          </cell>
          <cell r="FD1340">
            <v>0</v>
          </cell>
          <cell r="FF1340">
            <v>0</v>
          </cell>
        </row>
        <row r="1341">
          <cell r="A1341" t="str">
            <v>Oskarshamn1</v>
          </cell>
          <cell r="B1341" t="str">
            <v>Sverige</v>
          </cell>
          <cell r="G1341">
            <v>467</v>
          </cell>
          <cell r="H1341">
            <v>0</v>
          </cell>
          <cell r="AK1341">
            <v>143.50407849462366</v>
          </cell>
          <cell r="AL1341">
            <v>0</v>
          </cell>
          <cell r="AN1341">
            <v>0</v>
          </cell>
          <cell r="AO1341">
            <v>140.1</v>
          </cell>
          <cell r="AP1341">
            <v>14010</v>
          </cell>
          <cell r="AQ1341">
            <v>88.73</v>
          </cell>
          <cell r="BG1341" t="b">
            <v>0</v>
          </cell>
          <cell r="BO1341" t="b">
            <v>0</v>
          </cell>
          <cell r="CA1341" t="b">
            <v>0</v>
          </cell>
          <cell r="CB1341" t="b">
            <v>0</v>
          </cell>
          <cell r="CD1341" t="b">
            <v>0</v>
          </cell>
          <cell r="CE1341" t="b">
            <v>0</v>
          </cell>
          <cell r="CG1341" t="b">
            <v>0</v>
          </cell>
          <cell r="CH1341" t="b">
            <v>0</v>
          </cell>
          <cell r="CP1341">
            <v>0</v>
          </cell>
          <cell r="CT1341" t="b">
            <v>0</v>
          </cell>
          <cell r="CV1341" t="b">
            <v>0</v>
          </cell>
          <cell r="CX1341" t="b">
            <v>0</v>
          </cell>
          <cell r="CZ1341" t="b">
            <v>0</v>
          </cell>
          <cell r="DB1341" t="b">
            <v>0</v>
          </cell>
          <cell r="DD1341" t="b">
            <v>0</v>
          </cell>
          <cell r="DF1341" t="b">
            <v>0</v>
          </cell>
          <cell r="DH1341" t="b">
            <v>0</v>
          </cell>
          <cell r="DJ1341" t="b">
            <v>0</v>
          </cell>
          <cell r="DL1341" t="b">
            <v>0</v>
          </cell>
          <cell r="DN1341" t="b">
            <v>0</v>
          </cell>
          <cell r="DP1341" t="b">
            <v>0</v>
          </cell>
          <cell r="DV1341">
            <v>0</v>
          </cell>
          <cell r="DX1341">
            <v>0</v>
          </cell>
          <cell r="DZ1341">
            <v>0</v>
          </cell>
          <cell r="EB1341">
            <v>0</v>
          </cell>
          <cell r="ED1341">
            <v>0</v>
          </cell>
          <cell r="EF1341">
            <v>0</v>
          </cell>
          <cell r="EJ1341">
            <v>0</v>
          </cell>
          <cell r="EL1341">
            <v>0</v>
          </cell>
          <cell r="EN1341">
            <v>0</v>
          </cell>
          <cell r="EP1341">
            <v>0</v>
          </cell>
          <cell r="ER1341">
            <v>0</v>
          </cell>
          <cell r="ET1341">
            <v>0</v>
          </cell>
          <cell r="EX1341">
            <v>0</v>
          </cell>
          <cell r="EZ1341">
            <v>0</v>
          </cell>
          <cell r="FD1341">
            <v>0</v>
          </cell>
          <cell r="FF1341">
            <v>0</v>
          </cell>
        </row>
        <row r="1342">
          <cell r="A1342" t="str">
            <v>Oskarshamn1</v>
          </cell>
          <cell r="B1342" t="str">
            <v>Sverige</v>
          </cell>
          <cell r="G1342">
            <v>467</v>
          </cell>
          <cell r="H1342">
            <v>0</v>
          </cell>
          <cell r="AK1342">
            <v>143.50407849462366</v>
          </cell>
          <cell r="AL1342">
            <v>0</v>
          </cell>
          <cell r="AN1342">
            <v>0</v>
          </cell>
          <cell r="AO1342">
            <v>140.1</v>
          </cell>
          <cell r="AP1342">
            <v>14010</v>
          </cell>
          <cell r="AQ1342">
            <v>107.41000000000001</v>
          </cell>
          <cell r="BG1342" t="b">
            <v>0</v>
          </cell>
          <cell r="BO1342" t="b">
            <v>0</v>
          </cell>
          <cell r="CA1342" t="b">
            <v>0</v>
          </cell>
          <cell r="CB1342" t="b">
            <v>0</v>
          </cell>
          <cell r="CD1342" t="b">
            <v>0</v>
          </cell>
          <cell r="CE1342" t="b">
            <v>0</v>
          </cell>
          <cell r="CG1342" t="b">
            <v>0</v>
          </cell>
          <cell r="CH1342" t="b">
            <v>0</v>
          </cell>
          <cell r="CP1342">
            <v>0</v>
          </cell>
          <cell r="CT1342" t="b">
            <v>0</v>
          </cell>
          <cell r="CV1342" t="b">
            <v>0</v>
          </cell>
          <cell r="CX1342" t="b">
            <v>0</v>
          </cell>
          <cell r="CZ1342" t="b">
            <v>0</v>
          </cell>
          <cell r="DB1342" t="b">
            <v>0</v>
          </cell>
          <cell r="DD1342" t="b">
            <v>0</v>
          </cell>
          <cell r="DF1342" t="b">
            <v>0</v>
          </cell>
          <cell r="DH1342" t="b">
            <v>0</v>
          </cell>
          <cell r="DJ1342" t="b">
            <v>0</v>
          </cell>
          <cell r="DL1342" t="b">
            <v>0</v>
          </cell>
          <cell r="DN1342" t="b">
            <v>0</v>
          </cell>
          <cell r="DP1342" t="b">
            <v>0</v>
          </cell>
          <cell r="DV1342">
            <v>0</v>
          </cell>
          <cell r="DX1342">
            <v>0</v>
          </cell>
          <cell r="DZ1342">
            <v>0</v>
          </cell>
          <cell r="EB1342">
            <v>0</v>
          </cell>
          <cell r="ED1342">
            <v>0</v>
          </cell>
          <cell r="EF1342">
            <v>0</v>
          </cell>
          <cell r="EJ1342">
            <v>0</v>
          </cell>
          <cell r="EL1342">
            <v>0</v>
          </cell>
          <cell r="EN1342">
            <v>0</v>
          </cell>
          <cell r="EP1342">
            <v>0</v>
          </cell>
          <cell r="ER1342">
            <v>0</v>
          </cell>
          <cell r="ET1342">
            <v>0</v>
          </cell>
          <cell r="EX1342">
            <v>0</v>
          </cell>
          <cell r="EZ1342">
            <v>0</v>
          </cell>
          <cell r="FD1342">
            <v>0</v>
          </cell>
          <cell r="FF1342">
            <v>0</v>
          </cell>
        </row>
        <row r="1343">
          <cell r="A1343" t="str">
            <v>Oskarshamn1</v>
          </cell>
          <cell r="B1343" t="str">
            <v>Sverige</v>
          </cell>
          <cell r="G1343">
            <v>467</v>
          </cell>
          <cell r="H1343">
            <v>0</v>
          </cell>
          <cell r="AK1343">
            <v>143.50407849462366</v>
          </cell>
          <cell r="AL1343">
            <v>0</v>
          </cell>
          <cell r="AN1343">
            <v>0</v>
          </cell>
          <cell r="AO1343">
            <v>140.1</v>
          </cell>
          <cell r="AP1343">
            <v>14010</v>
          </cell>
          <cell r="AQ1343">
            <v>130.76000000000002</v>
          </cell>
          <cell r="BG1343" t="b">
            <v>0</v>
          </cell>
          <cell r="BO1343" t="b">
            <v>0</v>
          </cell>
          <cell r="CA1343" t="b">
            <v>0</v>
          </cell>
          <cell r="CB1343" t="b">
            <v>0</v>
          </cell>
          <cell r="CD1343" t="b">
            <v>0</v>
          </cell>
          <cell r="CE1343" t="b">
            <v>0</v>
          </cell>
          <cell r="CG1343" t="b">
            <v>0</v>
          </cell>
          <cell r="CH1343" t="b">
            <v>0</v>
          </cell>
          <cell r="CP1343">
            <v>0</v>
          </cell>
          <cell r="CT1343" t="b">
            <v>0</v>
          </cell>
          <cell r="CV1343" t="b">
            <v>0</v>
          </cell>
          <cell r="CX1343" t="b">
            <v>0</v>
          </cell>
          <cell r="CZ1343" t="b">
            <v>0</v>
          </cell>
          <cell r="DB1343" t="b">
            <v>0</v>
          </cell>
          <cell r="DD1343" t="b">
            <v>0</v>
          </cell>
          <cell r="DF1343" t="b">
            <v>0</v>
          </cell>
          <cell r="DH1343" t="b">
            <v>0</v>
          </cell>
          <cell r="DJ1343" t="b">
            <v>0</v>
          </cell>
          <cell r="DL1343" t="b">
            <v>0</v>
          </cell>
          <cell r="DN1343" t="b">
            <v>0</v>
          </cell>
          <cell r="DP1343" t="b">
            <v>0</v>
          </cell>
          <cell r="DV1343">
            <v>0</v>
          </cell>
          <cell r="DX1343">
            <v>0</v>
          </cell>
          <cell r="DZ1343">
            <v>0</v>
          </cell>
          <cell r="EB1343">
            <v>0</v>
          </cell>
          <cell r="ED1343">
            <v>0</v>
          </cell>
          <cell r="EF1343">
            <v>0</v>
          </cell>
          <cell r="EJ1343">
            <v>0</v>
          </cell>
          <cell r="EL1343">
            <v>0</v>
          </cell>
          <cell r="EN1343">
            <v>0</v>
          </cell>
          <cell r="EP1343">
            <v>0</v>
          </cell>
          <cell r="ER1343">
            <v>0</v>
          </cell>
          <cell r="ET1343">
            <v>0</v>
          </cell>
          <cell r="EX1343">
            <v>0</v>
          </cell>
          <cell r="EZ1343">
            <v>0</v>
          </cell>
          <cell r="FD1343">
            <v>0</v>
          </cell>
          <cell r="FF1343">
            <v>0</v>
          </cell>
        </row>
        <row r="1344">
          <cell r="A1344" t="str">
            <v>Oskarshamn1</v>
          </cell>
          <cell r="B1344" t="str">
            <v>Sverige</v>
          </cell>
          <cell r="G1344">
            <v>467</v>
          </cell>
          <cell r="H1344">
            <v>0</v>
          </cell>
          <cell r="AK1344">
            <v>143.50407849462366</v>
          </cell>
          <cell r="AL1344">
            <v>0</v>
          </cell>
          <cell r="AN1344">
            <v>0</v>
          </cell>
          <cell r="AO1344">
            <v>140.1</v>
          </cell>
          <cell r="AP1344">
            <v>14010</v>
          </cell>
          <cell r="AQ1344">
            <v>98.07</v>
          </cell>
          <cell r="BG1344" t="b">
            <v>0</v>
          </cell>
          <cell r="BO1344" t="b">
            <v>0</v>
          </cell>
          <cell r="CA1344" t="b">
            <v>0</v>
          </cell>
          <cell r="CB1344" t="b">
            <v>0</v>
          </cell>
          <cell r="CD1344" t="b">
            <v>0</v>
          </cell>
          <cell r="CE1344" t="b">
            <v>0</v>
          </cell>
          <cell r="CG1344" t="b">
            <v>0</v>
          </cell>
          <cell r="CH1344" t="b">
            <v>0</v>
          </cell>
          <cell r="CP1344">
            <v>0</v>
          </cell>
          <cell r="CT1344" t="b">
            <v>0</v>
          </cell>
          <cell r="CV1344" t="b">
            <v>0</v>
          </cell>
          <cell r="CX1344" t="b">
            <v>0</v>
          </cell>
          <cell r="CZ1344" t="b">
            <v>0</v>
          </cell>
          <cell r="DB1344" t="b">
            <v>0</v>
          </cell>
          <cell r="DD1344" t="b">
            <v>0</v>
          </cell>
          <cell r="DF1344" t="b">
            <v>0</v>
          </cell>
          <cell r="DH1344" t="b">
            <v>0</v>
          </cell>
          <cell r="DJ1344" t="b">
            <v>0</v>
          </cell>
          <cell r="DL1344" t="b">
            <v>0</v>
          </cell>
          <cell r="DN1344" t="b">
            <v>0</v>
          </cell>
          <cell r="DP1344" t="b">
            <v>0</v>
          </cell>
          <cell r="DV1344">
            <v>0</v>
          </cell>
          <cell r="DX1344">
            <v>0</v>
          </cell>
          <cell r="DZ1344">
            <v>0</v>
          </cell>
          <cell r="EB1344">
            <v>0</v>
          </cell>
          <cell r="ED1344">
            <v>0</v>
          </cell>
          <cell r="EF1344">
            <v>0</v>
          </cell>
          <cell r="EJ1344">
            <v>0</v>
          </cell>
          <cell r="EL1344">
            <v>0</v>
          </cell>
          <cell r="EN1344">
            <v>0</v>
          </cell>
          <cell r="EP1344">
            <v>0</v>
          </cell>
          <cell r="ER1344">
            <v>0</v>
          </cell>
          <cell r="ET1344">
            <v>0</v>
          </cell>
          <cell r="EX1344">
            <v>0</v>
          </cell>
          <cell r="EZ1344">
            <v>0</v>
          </cell>
          <cell r="FD1344">
            <v>0</v>
          </cell>
          <cell r="FF1344">
            <v>0</v>
          </cell>
        </row>
        <row r="1345">
          <cell r="A1345" t="str">
            <v>Oskarshamn2</v>
          </cell>
          <cell r="B1345" t="str">
            <v>Sverige</v>
          </cell>
          <cell r="G1345">
            <v>602</v>
          </cell>
          <cell r="H1345">
            <v>0</v>
          </cell>
          <cell r="AK1345">
            <v>192.18393939393934</v>
          </cell>
          <cell r="AL1345">
            <v>0</v>
          </cell>
          <cell r="AN1345">
            <v>0</v>
          </cell>
          <cell r="AO1345">
            <v>180.6</v>
          </cell>
          <cell r="AP1345">
            <v>18060</v>
          </cell>
          <cell r="AQ1345">
            <v>114.38</v>
          </cell>
          <cell r="BG1345" t="b">
            <v>0</v>
          </cell>
          <cell r="BO1345" t="b">
            <v>0</v>
          </cell>
          <cell r="CA1345" t="b">
            <v>0</v>
          </cell>
          <cell r="CB1345" t="b">
            <v>0</v>
          </cell>
          <cell r="CD1345" t="b">
            <v>0</v>
          </cell>
          <cell r="CE1345" t="b">
            <v>0</v>
          </cell>
          <cell r="CG1345" t="b">
            <v>0</v>
          </cell>
          <cell r="CH1345" t="b">
            <v>0</v>
          </cell>
          <cell r="CP1345">
            <v>0</v>
          </cell>
          <cell r="CT1345" t="b">
            <v>0</v>
          </cell>
          <cell r="CV1345" t="b">
            <v>0</v>
          </cell>
          <cell r="CX1345" t="b">
            <v>0</v>
          </cell>
          <cell r="CZ1345" t="b">
            <v>0</v>
          </cell>
          <cell r="DB1345" t="b">
            <v>0</v>
          </cell>
          <cell r="DD1345" t="b">
            <v>0</v>
          </cell>
          <cell r="DF1345" t="b">
            <v>0</v>
          </cell>
          <cell r="DH1345" t="b">
            <v>0</v>
          </cell>
          <cell r="DJ1345" t="b">
            <v>0</v>
          </cell>
          <cell r="DL1345" t="b">
            <v>0</v>
          </cell>
          <cell r="DN1345" t="b">
            <v>0</v>
          </cell>
          <cell r="DP1345" t="b">
            <v>0</v>
          </cell>
          <cell r="DV1345">
            <v>0</v>
          </cell>
          <cell r="DX1345">
            <v>0</v>
          </cell>
          <cell r="DZ1345">
            <v>0</v>
          </cell>
          <cell r="EB1345">
            <v>0</v>
          </cell>
          <cell r="ED1345">
            <v>0</v>
          </cell>
          <cell r="EF1345">
            <v>0</v>
          </cell>
          <cell r="EJ1345">
            <v>0</v>
          </cell>
          <cell r="EL1345">
            <v>0</v>
          </cell>
          <cell r="EN1345">
            <v>0</v>
          </cell>
          <cell r="EP1345">
            <v>0</v>
          </cell>
          <cell r="ER1345">
            <v>0</v>
          </cell>
          <cell r="ET1345">
            <v>0</v>
          </cell>
          <cell r="EX1345">
            <v>0</v>
          </cell>
          <cell r="EZ1345">
            <v>0</v>
          </cell>
          <cell r="FD1345">
            <v>0</v>
          </cell>
          <cell r="FF1345">
            <v>0</v>
          </cell>
        </row>
        <row r="1346">
          <cell r="A1346" t="str">
            <v>Oskarshamn2</v>
          </cell>
          <cell r="B1346" t="str">
            <v>Sverige</v>
          </cell>
          <cell r="G1346">
            <v>602</v>
          </cell>
          <cell r="H1346">
            <v>0</v>
          </cell>
          <cell r="AK1346">
            <v>192.18393939393934</v>
          </cell>
          <cell r="AL1346">
            <v>0</v>
          </cell>
          <cell r="AN1346">
            <v>0</v>
          </cell>
          <cell r="AO1346">
            <v>180.6</v>
          </cell>
          <cell r="AP1346">
            <v>18060</v>
          </cell>
          <cell r="AQ1346">
            <v>54.18</v>
          </cell>
          <cell r="BG1346" t="b">
            <v>0</v>
          </cell>
          <cell r="BO1346" t="b">
            <v>0</v>
          </cell>
          <cell r="CA1346" t="b">
            <v>0</v>
          </cell>
          <cell r="CB1346" t="b">
            <v>0</v>
          </cell>
          <cell r="CD1346" t="b">
            <v>0</v>
          </cell>
          <cell r="CE1346" t="b">
            <v>0</v>
          </cell>
          <cell r="CG1346" t="b">
            <v>0</v>
          </cell>
          <cell r="CH1346" t="b">
            <v>0</v>
          </cell>
          <cell r="CP1346">
            <v>0</v>
          </cell>
          <cell r="CT1346" t="b">
            <v>0</v>
          </cell>
          <cell r="CV1346" t="b">
            <v>0</v>
          </cell>
          <cell r="CX1346" t="b">
            <v>0</v>
          </cell>
          <cell r="CZ1346" t="b">
            <v>0</v>
          </cell>
          <cell r="DB1346" t="b">
            <v>0</v>
          </cell>
          <cell r="DD1346" t="b">
            <v>0</v>
          </cell>
          <cell r="DF1346" t="b">
            <v>0</v>
          </cell>
          <cell r="DH1346" t="b">
            <v>0</v>
          </cell>
          <cell r="DJ1346" t="b">
            <v>0</v>
          </cell>
          <cell r="DL1346" t="b">
            <v>0</v>
          </cell>
          <cell r="DN1346" t="b">
            <v>0</v>
          </cell>
          <cell r="DP1346" t="b">
            <v>0</v>
          </cell>
          <cell r="DV1346">
            <v>0</v>
          </cell>
          <cell r="DX1346">
            <v>0</v>
          </cell>
          <cell r="DZ1346">
            <v>0</v>
          </cell>
          <cell r="EB1346">
            <v>0</v>
          </cell>
          <cell r="ED1346">
            <v>0</v>
          </cell>
          <cell r="EF1346">
            <v>0</v>
          </cell>
          <cell r="EJ1346">
            <v>0</v>
          </cell>
          <cell r="EL1346">
            <v>0</v>
          </cell>
          <cell r="EN1346">
            <v>0</v>
          </cell>
          <cell r="EP1346">
            <v>0</v>
          </cell>
          <cell r="ER1346">
            <v>0</v>
          </cell>
          <cell r="ET1346">
            <v>0</v>
          </cell>
          <cell r="EX1346">
            <v>0</v>
          </cell>
          <cell r="EZ1346">
            <v>0</v>
          </cell>
          <cell r="FD1346">
            <v>0</v>
          </cell>
          <cell r="FF1346">
            <v>0</v>
          </cell>
        </row>
        <row r="1347">
          <cell r="A1347" t="str">
            <v>Oskarshamn2</v>
          </cell>
          <cell r="B1347" t="str">
            <v>Sverige</v>
          </cell>
          <cell r="G1347">
            <v>602</v>
          </cell>
          <cell r="H1347">
            <v>0</v>
          </cell>
          <cell r="AK1347">
            <v>192.18393939393934</v>
          </cell>
          <cell r="AL1347">
            <v>0</v>
          </cell>
          <cell r="AN1347">
            <v>0</v>
          </cell>
          <cell r="AO1347">
            <v>180.6</v>
          </cell>
          <cell r="AP1347">
            <v>18060</v>
          </cell>
          <cell r="AQ1347">
            <v>144.47999999999999</v>
          </cell>
          <cell r="BG1347" t="b">
            <v>0</v>
          </cell>
          <cell r="BO1347" t="b">
            <v>0</v>
          </cell>
          <cell r="CA1347" t="b">
            <v>0</v>
          </cell>
          <cell r="CB1347" t="b">
            <v>0</v>
          </cell>
          <cell r="CD1347" t="b">
            <v>0</v>
          </cell>
          <cell r="CE1347" t="b">
            <v>0</v>
          </cell>
          <cell r="CG1347" t="b">
            <v>0</v>
          </cell>
          <cell r="CH1347" t="b">
            <v>0</v>
          </cell>
          <cell r="CP1347">
            <v>0</v>
          </cell>
          <cell r="CT1347" t="b">
            <v>0</v>
          </cell>
          <cell r="CV1347" t="b">
            <v>0</v>
          </cell>
          <cell r="CX1347" t="b">
            <v>0</v>
          </cell>
          <cell r="CZ1347" t="b">
            <v>0</v>
          </cell>
          <cell r="DB1347" t="b">
            <v>0</v>
          </cell>
          <cell r="DD1347" t="b">
            <v>0</v>
          </cell>
          <cell r="DF1347" t="b">
            <v>0</v>
          </cell>
          <cell r="DH1347" t="b">
            <v>0</v>
          </cell>
          <cell r="DJ1347" t="b">
            <v>0</v>
          </cell>
          <cell r="DL1347" t="b">
            <v>0</v>
          </cell>
          <cell r="DN1347" t="b">
            <v>0</v>
          </cell>
          <cell r="DP1347" t="b">
            <v>0</v>
          </cell>
          <cell r="DV1347">
            <v>0</v>
          </cell>
          <cell r="DX1347">
            <v>0</v>
          </cell>
          <cell r="DZ1347">
            <v>0</v>
          </cell>
          <cell r="EB1347">
            <v>0</v>
          </cell>
          <cell r="ED1347">
            <v>0</v>
          </cell>
          <cell r="EF1347">
            <v>0</v>
          </cell>
          <cell r="EJ1347">
            <v>0</v>
          </cell>
          <cell r="EL1347">
            <v>0</v>
          </cell>
          <cell r="EN1347">
            <v>0</v>
          </cell>
          <cell r="EP1347">
            <v>0</v>
          </cell>
          <cell r="ER1347">
            <v>0</v>
          </cell>
          <cell r="ET1347">
            <v>0</v>
          </cell>
          <cell r="EX1347">
            <v>0</v>
          </cell>
          <cell r="EZ1347">
            <v>0</v>
          </cell>
          <cell r="FD1347">
            <v>0</v>
          </cell>
          <cell r="FF1347">
            <v>0</v>
          </cell>
        </row>
        <row r="1348">
          <cell r="A1348" t="str">
            <v>Oskarshamn2</v>
          </cell>
          <cell r="B1348" t="str">
            <v>Sverige</v>
          </cell>
          <cell r="G1348">
            <v>602</v>
          </cell>
          <cell r="H1348">
            <v>0</v>
          </cell>
          <cell r="AK1348">
            <v>192.18393939393934</v>
          </cell>
          <cell r="AL1348">
            <v>0</v>
          </cell>
          <cell r="AN1348">
            <v>0</v>
          </cell>
          <cell r="AO1348">
            <v>180.6</v>
          </cell>
          <cell r="AP1348">
            <v>18060</v>
          </cell>
          <cell r="AQ1348">
            <v>126.42</v>
          </cell>
          <cell r="BG1348" t="b">
            <v>0</v>
          </cell>
          <cell r="BO1348" t="b">
            <v>0</v>
          </cell>
          <cell r="CA1348" t="b">
            <v>0</v>
          </cell>
          <cell r="CB1348" t="b">
            <v>0</v>
          </cell>
          <cell r="CD1348" t="b">
            <v>0</v>
          </cell>
          <cell r="CE1348" t="b">
            <v>0</v>
          </cell>
          <cell r="CG1348" t="b">
            <v>0</v>
          </cell>
          <cell r="CH1348" t="b">
            <v>0</v>
          </cell>
          <cell r="CP1348">
            <v>0</v>
          </cell>
          <cell r="CT1348" t="b">
            <v>0</v>
          </cell>
          <cell r="CV1348" t="b">
            <v>0</v>
          </cell>
          <cell r="CX1348" t="b">
            <v>0</v>
          </cell>
          <cell r="CZ1348" t="b">
            <v>0</v>
          </cell>
          <cell r="DB1348" t="b">
            <v>0</v>
          </cell>
          <cell r="DD1348" t="b">
            <v>0</v>
          </cell>
          <cell r="DF1348" t="b">
            <v>0</v>
          </cell>
          <cell r="DH1348" t="b">
            <v>0</v>
          </cell>
          <cell r="DJ1348" t="b">
            <v>0</v>
          </cell>
          <cell r="DL1348" t="b">
            <v>0</v>
          </cell>
          <cell r="DN1348" t="b">
            <v>0</v>
          </cell>
          <cell r="DP1348" t="b">
            <v>0</v>
          </cell>
          <cell r="DV1348">
            <v>0</v>
          </cell>
          <cell r="DX1348">
            <v>0</v>
          </cell>
          <cell r="DZ1348">
            <v>0</v>
          </cell>
          <cell r="EB1348">
            <v>0</v>
          </cell>
          <cell r="ED1348">
            <v>0</v>
          </cell>
          <cell r="EF1348">
            <v>0</v>
          </cell>
          <cell r="EJ1348">
            <v>0</v>
          </cell>
          <cell r="EL1348">
            <v>0</v>
          </cell>
          <cell r="EN1348">
            <v>0</v>
          </cell>
          <cell r="EP1348">
            <v>0</v>
          </cell>
          <cell r="ER1348">
            <v>0</v>
          </cell>
          <cell r="ET1348">
            <v>0</v>
          </cell>
          <cell r="EX1348">
            <v>0</v>
          </cell>
          <cell r="EZ1348">
            <v>0</v>
          </cell>
          <cell r="FD1348">
            <v>0</v>
          </cell>
          <cell r="FF1348">
            <v>0</v>
          </cell>
        </row>
        <row r="1349">
          <cell r="A1349" t="str">
            <v>Oskarshamn2</v>
          </cell>
          <cell r="B1349" t="str">
            <v>Sverige</v>
          </cell>
          <cell r="G1349">
            <v>702</v>
          </cell>
          <cell r="H1349">
            <v>0</v>
          </cell>
          <cell r="AK1349">
            <v>224.10818181818175</v>
          </cell>
          <cell r="AL1349">
            <v>0</v>
          </cell>
          <cell r="AN1349">
            <v>0</v>
          </cell>
          <cell r="AO1349">
            <v>210.6</v>
          </cell>
          <cell r="AP1349">
            <v>21060</v>
          </cell>
          <cell r="AQ1349">
            <v>147.41999999999999</v>
          </cell>
          <cell r="BG1349" t="b">
            <v>0</v>
          </cell>
          <cell r="BO1349" t="b">
            <v>0</v>
          </cell>
          <cell r="CA1349" t="b">
            <v>0</v>
          </cell>
          <cell r="CB1349" t="b">
            <v>0</v>
          </cell>
          <cell r="CD1349" t="b">
            <v>0</v>
          </cell>
          <cell r="CE1349" t="b">
            <v>0</v>
          </cell>
          <cell r="CG1349" t="b">
            <v>0</v>
          </cell>
          <cell r="CH1349" t="b">
            <v>0</v>
          </cell>
          <cell r="CP1349">
            <v>0</v>
          </cell>
          <cell r="CT1349" t="b">
            <v>0</v>
          </cell>
          <cell r="CV1349" t="b">
            <v>0</v>
          </cell>
          <cell r="CX1349" t="b">
            <v>0</v>
          </cell>
          <cell r="CZ1349" t="b">
            <v>0</v>
          </cell>
          <cell r="DB1349" t="b">
            <v>0</v>
          </cell>
          <cell r="DD1349" t="b">
            <v>0</v>
          </cell>
          <cell r="DF1349" t="b">
            <v>0</v>
          </cell>
          <cell r="DH1349" t="b">
            <v>0</v>
          </cell>
          <cell r="DJ1349" t="b">
            <v>0</v>
          </cell>
          <cell r="DL1349" t="b">
            <v>0</v>
          </cell>
          <cell r="DN1349" t="b">
            <v>0</v>
          </cell>
          <cell r="DP1349" t="b">
            <v>0</v>
          </cell>
          <cell r="DV1349">
            <v>0</v>
          </cell>
          <cell r="DX1349">
            <v>0</v>
          </cell>
          <cell r="DZ1349">
            <v>0</v>
          </cell>
          <cell r="EB1349">
            <v>0</v>
          </cell>
          <cell r="ED1349">
            <v>0</v>
          </cell>
          <cell r="EF1349">
            <v>0</v>
          </cell>
          <cell r="EJ1349">
            <v>0</v>
          </cell>
          <cell r="EL1349">
            <v>0</v>
          </cell>
          <cell r="EN1349">
            <v>0</v>
          </cell>
          <cell r="EP1349">
            <v>0</v>
          </cell>
          <cell r="ER1349">
            <v>0</v>
          </cell>
          <cell r="ET1349">
            <v>0</v>
          </cell>
          <cell r="EX1349">
            <v>0</v>
          </cell>
          <cell r="EZ1349">
            <v>0</v>
          </cell>
          <cell r="FD1349">
            <v>0</v>
          </cell>
          <cell r="FF1349">
            <v>0</v>
          </cell>
        </row>
        <row r="1350">
          <cell r="A1350" t="str">
            <v>Oskarshamn3</v>
          </cell>
          <cell r="B1350" t="str">
            <v>Sverige</v>
          </cell>
          <cell r="G1350">
            <v>1160</v>
          </cell>
          <cell r="H1350">
            <v>0</v>
          </cell>
          <cell r="AK1350">
            <v>388.82233333333335</v>
          </cell>
          <cell r="AL1350">
            <v>0</v>
          </cell>
          <cell r="AN1350">
            <v>0</v>
          </cell>
          <cell r="AO1350">
            <v>348</v>
          </cell>
          <cell r="AP1350">
            <v>34800</v>
          </cell>
          <cell r="AQ1350">
            <v>162.4</v>
          </cell>
          <cell r="BG1350" t="b">
            <v>0</v>
          </cell>
          <cell r="BO1350" t="b">
            <v>0</v>
          </cell>
          <cell r="CA1350" t="b">
            <v>0</v>
          </cell>
          <cell r="CB1350" t="b">
            <v>0</v>
          </cell>
          <cell r="CD1350" t="b">
            <v>0</v>
          </cell>
          <cell r="CE1350" t="b">
            <v>0</v>
          </cell>
          <cell r="CG1350" t="b">
            <v>0</v>
          </cell>
          <cell r="CH1350" t="b">
            <v>0</v>
          </cell>
          <cell r="CP1350">
            <v>0</v>
          </cell>
          <cell r="CT1350" t="b">
            <v>0</v>
          </cell>
          <cell r="CV1350" t="b">
            <v>0</v>
          </cell>
          <cell r="CX1350" t="b">
            <v>0</v>
          </cell>
          <cell r="CZ1350" t="b">
            <v>0</v>
          </cell>
          <cell r="DB1350" t="b">
            <v>0</v>
          </cell>
          <cell r="DD1350" t="b">
            <v>0</v>
          </cell>
          <cell r="DF1350" t="b">
            <v>0</v>
          </cell>
          <cell r="DH1350" t="b">
            <v>0</v>
          </cell>
          <cell r="DJ1350" t="b">
            <v>0</v>
          </cell>
          <cell r="DL1350" t="b">
            <v>0</v>
          </cell>
          <cell r="DN1350" t="b">
            <v>0</v>
          </cell>
          <cell r="DP1350" t="b">
            <v>0</v>
          </cell>
          <cell r="DV1350">
            <v>0</v>
          </cell>
          <cell r="DX1350">
            <v>0</v>
          </cell>
          <cell r="DZ1350">
            <v>0</v>
          </cell>
          <cell r="EB1350">
            <v>0</v>
          </cell>
          <cell r="ED1350">
            <v>0</v>
          </cell>
          <cell r="EF1350">
            <v>0</v>
          </cell>
          <cell r="EJ1350">
            <v>0</v>
          </cell>
          <cell r="EL1350">
            <v>0</v>
          </cell>
          <cell r="EN1350">
            <v>0</v>
          </cell>
          <cell r="EP1350">
            <v>0</v>
          </cell>
          <cell r="ER1350">
            <v>0</v>
          </cell>
          <cell r="ET1350">
            <v>0</v>
          </cell>
          <cell r="EX1350">
            <v>0</v>
          </cell>
          <cell r="EZ1350">
            <v>0</v>
          </cell>
          <cell r="FD1350">
            <v>0</v>
          </cell>
          <cell r="FF1350">
            <v>0</v>
          </cell>
        </row>
        <row r="1351">
          <cell r="A1351" t="str">
            <v>Oskarshamn3</v>
          </cell>
          <cell r="B1351" t="str">
            <v>Sverige</v>
          </cell>
          <cell r="G1351">
            <v>1160</v>
          </cell>
          <cell r="H1351">
            <v>0</v>
          </cell>
          <cell r="AK1351">
            <v>388.82233333333335</v>
          </cell>
          <cell r="AL1351">
            <v>0</v>
          </cell>
          <cell r="AN1351">
            <v>0</v>
          </cell>
          <cell r="AO1351">
            <v>348</v>
          </cell>
          <cell r="AP1351">
            <v>34800</v>
          </cell>
          <cell r="AQ1351">
            <v>626.40000000000009</v>
          </cell>
          <cell r="BG1351" t="b">
            <v>0</v>
          </cell>
          <cell r="BO1351" t="b">
            <v>0</v>
          </cell>
          <cell r="CA1351" t="b">
            <v>0</v>
          </cell>
          <cell r="CB1351" t="b">
            <v>0</v>
          </cell>
          <cell r="CD1351" t="b">
            <v>0</v>
          </cell>
          <cell r="CE1351" t="b">
            <v>0</v>
          </cell>
          <cell r="CG1351" t="b">
            <v>0</v>
          </cell>
          <cell r="CH1351" t="b">
            <v>0</v>
          </cell>
          <cell r="CP1351">
            <v>0</v>
          </cell>
          <cell r="CT1351" t="b">
            <v>0</v>
          </cell>
          <cell r="CV1351" t="b">
            <v>0</v>
          </cell>
          <cell r="CX1351" t="b">
            <v>0</v>
          </cell>
          <cell r="CZ1351" t="b">
            <v>0</v>
          </cell>
          <cell r="DB1351" t="b">
            <v>0</v>
          </cell>
          <cell r="DD1351" t="b">
            <v>0</v>
          </cell>
          <cell r="DF1351" t="b">
            <v>0</v>
          </cell>
          <cell r="DH1351" t="b">
            <v>0</v>
          </cell>
          <cell r="DJ1351" t="b">
            <v>0</v>
          </cell>
          <cell r="DL1351" t="b">
            <v>0</v>
          </cell>
          <cell r="DN1351" t="b">
            <v>0</v>
          </cell>
          <cell r="DP1351" t="b">
            <v>0</v>
          </cell>
          <cell r="DV1351">
            <v>0</v>
          </cell>
          <cell r="DX1351">
            <v>0</v>
          </cell>
          <cell r="DZ1351">
            <v>0</v>
          </cell>
          <cell r="EB1351">
            <v>0</v>
          </cell>
          <cell r="ED1351">
            <v>0</v>
          </cell>
          <cell r="EF1351">
            <v>0</v>
          </cell>
          <cell r="EJ1351">
            <v>0</v>
          </cell>
          <cell r="EL1351">
            <v>0</v>
          </cell>
          <cell r="EN1351">
            <v>0</v>
          </cell>
          <cell r="EP1351">
            <v>0</v>
          </cell>
          <cell r="ER1351">
            <v>0</v>
          </cell>
          <cell r="ET1351">
            <v>0</v>
          </cell>
          <cell r="EX1351">
            <v>0</v>
          </cell>
          <cell r="EZ1351">
            <v>0</v>
          </cell>
          <cell r="FD1351">
            <v>0</v>
          </cell>
          <cell r="FF1351">
            <v>0</v>
          </cell>
        </row>
        <row r="1352">
          <cell r="A1352" t="str">
            <v>Oskarshamn3</v>
          </cell>
          <cell r="B1352" t="str">
            <v>Sverige</v>
          </cell>
          <cell r="G1352">
            <v>1160</v>
          </cell>
          <cell r="H1352">
            <v>0</v>
          </cell>
          <cell r="AK1352">
            <v>388.82233333333335</v>
          </cell>
          <cell r="AL1352">
            <v>0</v>
          </cell>
          <cell r="AN1352">
            <v>0</v>
          </cell>
          <cell r="AO1352">
            <v>348</v>
          </cell>
          <cell r="AP1352">
            <v>34800</v>
          </cell>
          <cell r="AQ1352">
            <v>858.4</v>
          </cell>
          <cell r="BG1352" t="b">
            <v>0</v>
          </cell>
          <cell r="BO1352" t="b">
            <v>0</v>
          </cell>
          <cell r="CA1352" t="b">
            <v>0</v>
          </cell>
          <cell r="CB1352" t="b">
            <v>0</v>
          </cell>
          <cell r="CD1352" t="b">
            <v>0</v>
          </cell>
          <cell r="CE1352" t="b">
            <v>0</v>
          </cell>
          <cell r="CG1352" t="b">
            <v>0</v>
          </cell>
          <cell r="CH1352" t="b">
            <v>0</v>
          </cell>
          <cell r="CP1352">
            <v>0</v>
          </cell>
          <cell r="CT1352" t="b">
            <v>0</v>
          </cell>
          <cell r="CV1352" t="b">
            <v>0</v>
          </cell>
          <cell r="CX1352" t="b">
            <v>0</v>
          </cell>
          <cell r="CZ1352" t="b">
            <v>0</v>
          </cell>
          <cell r="DB1352" t="b">
            <v>0</v>
          </cell>
          <cell r="DD1352" t="b">
            <v>0</v>
          </cell>
          <cell r="DF1352" t="b">
            <v>0</v>
          </cell>
          <cell r="DH1352" t="b">
            <v>0</v>
          </cell>
          <cell r="DJ1352" t="b">
            <v>0</v>
          </cell>
          <cell r="DL1352" t="b">
            <v>0</v>
          </cell>
          <cell r="DN1352" t="b">
            <v>0</v>
          </cell>
          <cell r="DP1352" t="b">
            <v>0</v>
          </cell>
          <cell r="DV1352">
            <v>0</v>
          </cell>
          <cell r="DX1352">
            <v>0</v>
          </cell>
          <cell r="DZ1352">
            <v>0</v>
          </cell>
          <cell r="EB1352">
            <v>0</v>
          </cell>
          <cell r="ED1352">
            <v>0</v>
          </cell>
          <cell r="EF1352">
            <v>0</v>
          </cell>
          <cell r="EJ1352">
            <v>0</v>
          </cell>
          <cell r="EL1352">
            <v>0</v>
          </cell>
          <cell r="EN1352">
            <v>0</v>
          </cell>
          <cell r="EP1352">
            <v>0</v>
          </cell>
          <cell r="ER1352">
            <v>0</v>
          </cell>
          <cell r="ET1352">
            <v>0</v>
          </cell>
          <cell r="EX1352">
            <v>0</v>
          </cell>
          <cell r="EZ1352">
            <v>0</v>
          </cell>
          <cell r="FD1352">
            <v>0</v>
          </cell>
          <cell r="FF1352">
            <v>0</v>
          </cell>
        </row>
        <row r="1353">
          <cell r="A1353" t="str">
            <v>Oskarshamn3</v>
          </cell>
          <cell r="B1353" t="str">
            <v>Sverige</v>
          </cell>
          <cell r="G1353">
            <v>1160</v>
          </cell>
          <cell r="H1353">
            <v>0</v>
          </cell>
          <cell r="AK1353">
            <v>388.82233333333335</v>
          </cell>
          <cell r="AL1353">
            <v>0</v>
          </cell>
          <cell r="AN1353">
            <v>0</v>
          </cell>
          <cell r="AO1353">
            <v>348</v>
          </cell>
          <cell r="AP1353">
            <v>34800</v>
          </cell>
          <cell r="AQ1353">
            <v>359.6</v>
          </cell>
          <cell r="BG1353" t="b">
            <v>0</v>
          </cell>
          <cell r="BO1353" t="b">
            <v>0</v>
          </cell>
          <cell r="CA1353" t="b">
            <v>0</v>
          </cell>
          <cell r="CB1353" t="b">
            <v>0</v>
          </cell>
          <cell r="CD1353" t="b">
            <v>0</v>
          </cell>
          <cell r="CE1353" t="b">
            <v>0</v>
          </cell>
          <cell r="CG1353" t="b">
            <v>0</v>
          </cell>
          <cell r="CH1353" t="b">
            <v>0</v>
          </cell>
          <cell r="CP1353">
            <v>0</v>
          </cell>
          <cell r="CT1353" t="b">
            <v>0</v>
          </cell>
          <cell r="CV1353" t="b">
            <v>0</v>
          </cell>
          <cell r="CX1353" t="b">
            <v>0</v>
          </cell>
          <cell r="CZ1353" t="b">
            <v>0</v>
          </cell>
          <cell r="DB1353" t="b">
            <v>0</v>
          </cell>
          <cell r="DD1353" t="b">
            <v>0</v>
          </cell>
          <cell r="DF1353" t="b">
            <v>0</v>
          </cell>
          <cell r="DH1353" t="b">
            <v>0</v>
          </cell>
          <cell r="DJ1353" t="b">
            <v>0</v>
          </cell>
          <cell r="DL1353" t="b">
            <v>0</v>
          </cell>
          <cell r="DN1353" t="b">
            <v>0</v>
          </cell>
          <cell r="DP1353" t="b">
            <v>0</v>
          </cell>
          <cell r="DV1353">
            <v>0</v>
          </cell>
          <cell r="DX1353">
            <v>0</v>
          </cell>
          <cell r="DZ1353">
            <v>0</v>
          </cell>
          <cell r="EB1353">
            <v>0</v>
          </cell>
          <cell r="ED1353">
            <v>0</v>
          </cell>
          <cell r="EF1353">
            <v>0</v>
          </cell>
          <cell r="EJ1353">
            <v>0</v>
          </cell>
          <cell r="EL1353">
            <v>0</v>
          </cell>
          <cell r="EN1353">
            <v>0</v>
          </cell>
          <cell r="EP1353">
            <v>0</v>
          </cell>
          <cell r="ER1353">
            <v>0</v>
          </cell>
          <cell r="ET1353">
            <v>0</v>
          </cell>
          <cell r="EX1353">
            <v>0</v>
          </cell>
          <cell r="EZ1353">
            <v>0</v>
          </cell>
          <cell r="FD1353">
            <v>0</v>
          </cell>
          <cell r="FF1353">
            <v>0</v>
          </cell>
        </row>
        <row r="1354">
          <cell r="A1354" t="str">
            <v>Oskarshamn3</v>
          </cell>
          <cell r="B1354" t="str">
            <v>Sverige</v>
          </cell>
          <cell r="G1354">
            <v>1410</v>
          </cell>
          <cell r="H1354">
            <v>0</v>
          </cell>
          <cell r="AK1354">
            <v>472.62025</v>
          </cell>
          <cell r="AL1354">
            <v>0</v>
          </cell>
          <cell r="AN1354">
            <v>0</v>
          </cell>
          <cell r="AO1354">
            <v>423</v>
          </cell>
          <cell r="AP1354">
            <v>42300</v>
          </cell>
          <cell r="AQ1354">
            <v>296.09999999999997</v>
          </cell>
          <cell r="BG1354" t="b">
            <v>0</v>
          </cell>
          <cell r="BO1354" t="b">
            <v>0</v>
          </cell>
          <cell r="CA1354" t="b">
            <v>0</v>
          </cell>
          <cell r="CB1354" t="b">
            <v>0</v>
          </cell>
          <cell r="CD1354" t="b">
            <v>0</v>
          </cell>
          <cell r="CE1354" t="b">
            <v>0</v>
          </cell>
          <cell r="CG1354" t="b">
            <v>0</v>
          </cell>
          <cell r="CH1354" t="b">
            <v>0</v>
          </cell>
          <cell r="CP1354">
            <v>0</v>
          </cell>
          <cell r="CT1354" t="b">
            <v>0</v>
          </cell>
          <cell r="CV1354" t="b">
            <v>0</v>
          </cell>
          <cell r="CX1354" t="b">
            <v>0</v>
          </cell>
          <cell r="CZ1354" t="b">
            <v>0</v>
          </cell>
          <cell r="DB1354" t="b">
            <v>0</v>
          </cell>
          <cell r="DD1354" t="b">
            <v>0</v>
          </cell>
          <cell r="DF1354" t="b">
            <v>0</v>
          </cell>
          <cell r="DH1354" t="b">
            <v>0</v>
          </cell>
          <cell r="DJ1354" t="b">
            <v>0</v>
          </cell>
          <cell r="DL1354" t="b">
            <v>0</v>
          </cell>
          <cell r="DN1354" t="b">
            <v>0</v>
          </cell>
          <cell r="DP1354" t="b">
            <v>0</v>
          </cell>
          <cell r="DV1354">
            <v>0</v>
          </cell>
          <cell r="DX1354">
            <v>0</v>
          </cell>
          <cell r="DZ1354">
            <v>0</v>
          </cell>
          <cell r="EB1354">
            <v>0</v>
          </cell>
          <cell r="ED1354">
            <v>0</v>
          </cell>
          <cell r="EF1354">
            <v>0</v>
          </cell>
          <cell r="EJ1354">
            <v>0</v>
          </cell>
          <cell r="EL1354">
            <v>0</v>
          </cell>
          <cell r="EN1354">
            <v>0</v>
          </cell>
          <cell r="EP1354">
            <v>0</v>
          </cell>
          <cell r="ER1354">
            <v>0</v>
          </cell>
          <cell r="ET1354">
            <v>0</v>
          </cell>
          <cell r="EX1354">
            <v>0</v>
          </cell>
          <cell r="EZ1354">
            <v>0</v>
          </cell>
          <cell r="FD1354">
            <v>0</v>
          </cell>
          <cell r="FF1354">
            <v>0</v>
          </cell>
        </row>
        <row r="1355">
          <cell r="A1355" t="str">
            <v>Ringhals1</v>
          </cell>
          <cell r="B1355" t="str">
            <v>Sverige</v>
          </cell>
          <cell r="G1355">
            <v>835</v>
          </cell>
          <cell r="H1355">
            <v>0</v>
          </cell>
          <cell r="AK1355">
            <v>261.77249999999998</v>
          </cell>
          <cell r="AL1355">
            <v>0</v>
          </cell>
          <cell r="AN1355">
            <v>0</v>
          </cell>
          <cell r="AO1355">
            <v>250.5</v>
          </cell>
          <cell r="AP1355">
            <v>25050</v>
          </cell>
          <cell r="AQ1355">
            <v>116.9</v>
          </cell>
          <cell r="BG1355" t="b">
            <v>0</v>
          </cell>
          <cell r="BO1355" t="b">
            <v>0</v>
          </cell>
          <cell r="CA1355" t="b">
            <v>0</v>
          </cell>
          <cell r="CB1355" t="b">
            <v>0</v>
          </cell>
          <cell r="CD1355" t="b">
            <v>0</v>
          </cell>
          <cell r="CE1355" t="b">
            <v>0</v>
          </cell>
          <cell r="CG1355" t="b">
            <v>0</v>
          </cell>
          <cell r="CH1355" t="b">
            <v>0</v>
          </cell>
          <cell r="CP1355">
            <v>0</v>
          </cell>
          <cell r="CT1355" t="b">
            <v>0</v>
          </cell>
          <cell r="CV1355" t="b">
            <v>0</v>
          </cell>
          <cell r="CX1355" t="b">
            <v>0</v>
          </cell>
          <cell r="CZ1355" t="b">
            <v>0</v>
          </cell>
          <cell r="DB1355" t="b">
            <v>0</v>
          </cell>
          <cell r="DD1355" t="b">
            <v>0</v>
          </cell>
          <cell r="DF1355" t="b">
            <v>0</v>
          </cell>
          <cell r="DH1355" t="b">
            <v>0</v>
          </cell>
          <cell r="DJ1355" t="b">
            <v>0</v>
          </cell>
          <cell r="DL1355" t="b">
            <v>0</v>
          </cell>
          <cell r="DN1355" t="b">
            <v>0</v>
          </cell>
          <cell r="DP1355" t="b">
            <v>0</v>
          </cell>
          <cell r="DV1355">
            <v>0</v>
          </cell>
          <cell r="DX1355">
            <v>0</v>
          </cell>
          <cell r="DZ1355">
            <v>0</v>
          </cell>
          <cell r="EB1355">
            <v>0</v>
          </cell>
          <cell r="ED1355">
            <v>0</v>
          </cell>
          <cell r="EF1355">
            <v>0</v>
          </cell>
          <cell r="EJ1355">
            <v>0</v>
          </cell>
          <cell r="EL1355">
            <v>0</v>
          </cell>
          <cell r="EN1355">
            <v>0</v>
          </cell>
          <cell r="EP1355">
            <v>0</v>
          </cell>
          <cell r="ER1355">
            <v>0</v>
          </cell>
          <cell r="ET1355">
            <v>0</v>
          </cell>
          <cell r="EX1355">
            <v>0</v>
          </cell>
          <cell r="EZ1355">
            <v>0</v>
          </cell>
          <cell r="FD1355">
            <v>0</v>
          </cell>
          <cell r="FF1355">
            <v>0</v>
          </cell>
        </row>
        <row r="1356">
          <cell r="A1356" t="str">
            <v>Ringhals1</v>
          </cell>
          <cell r="B1356" t="str">
            <v>Sverige</v>
          </cell>
          <cell r="G1356">
            <v>880</v>
          </cell>
          <cell r="H1356">
            <v>0</v>
          </cell>
          <cell r="AK1356">
            <v>275.88</v>
          </cell>
          <cell r="AL1356">
            <v>0</v>
          </cell>
          <cell r="AN1356">
            <v>0</v>
          </cell>
          <cell r="AO1356">
            <v>264</v>
          </cell>
          <cell r="AP1356">
            <v>26400</v>
          </cell>
          <cell r="AQ1356">
            <v>123.20000000000002</v>
          </cell>
          <cell r="BG1356" t="b">
            <v>0</v>
          </cell>
          <cell r="BO1356" t="b">
            <v>0</v>
          </cell>
          <cell r="CA1356" t="b">
            <v>0</v>
          </cell>
          <cell r="CB1356" t="b">
            <v>0</v>
          </cell>
          <cell r="CD1356" t="b">
            <v>0</v>
          </cell>
          <cell r="CE1356" t="b">
            <v>0</v>
          </cell>
          <cell r="CG1356" t="b">
            <v>0</v>
          </cell>
          <cell r="CH1356" t="b">
            <v>0</v>
          </cell>
          <cell r="CP1356">
            <v>0</v>
          </cell>
          <cell r="CT1356" t="b">
            <v>0</v>
          </cell>
          <cell r="CV1356" t="b">
            <v>0</v>
          </cell>
          <cell r="CX1356" t="b">
            <v>0</v>
          </cell>
          <cell r="CZ1356" t="b">
            <v>0</v>
          </cell>
          <cell r="DB1356" t="b">
            <v>0</v>
          </cell>
          <cell r="DD1356" t="b">
            <v>0</v>
          </cell>
          <cell r="DF1356" t="b">
            <v>0</v>
          </cell>
          <cell r="DH1356" t="b">
            <v>0</v>
          </cell>
          <cell r="DJ1356" t="b">
            <v>0</v>
          </cell>
          <cell r="DL1356" t="b">
            <v>0</v>
          </cell>
          <cell r="DN1356" t="b">
            <v>0</v>
          </cell>
          <cell r="DP1356" t="b">
            <v>0</v>
          </cell>
          <cell r="DV1356">
            <v>0</v>
          </cell>
          <cell r="DX1356">
            <v>0</v>
          </cell>
          <cell r="DZ1356">
            <v>0</v>
          </cell>
          <cell r="EB1356">
            <v>0</v>
          </cell>
          <cell r="ED1356">
            <v>0</v>
          </cell>
          <cell r="EF1356">
            <v>0</v>
          </cell>
          <cell r="EJ1356">
            <v>0</v>
          </cell>
          <cell r="EL1356">
            <v>0</v>
          </cell>
          <cell r="EN1356">
            <v>0</v>
          </cell>
          <cell r="EP1356">
            <v>0</v>
          </cell>
          <cell r="ER1356">
            <v>0</v>
          </cell>
          <cell r="ET1356">
            <v>0</v>
          </cell>
          <cell r="EX1356">
            <v>0</v>
          </cell>
          <cell r="EZ1356">
            <v>0</v>
          </cell>
          <cell r="FD1356">
            <v>0</v>
          </cell>
          <cell r="FF1356">
            <v>0</v>
          </cell>
        </row>
        <row r="1357">
          <cell r="A1357" t="str">
            <v>Ringhals1</v>
          </cell>
          <cell r="B1357" t="str">
            <v>Sverige</v>
          </cell>
          <cell r="G1357">
            <v>880</v>
          </cell>
          <cell r="H1357">
            <v>0</v>
          </cell>
          <cell r="AK1357">
            <v>275.88</v>
          </cell>
          <cell r="AL1357">
            <v>0</v>
          </cell>
          <cell r="AN1357">
            <v>0</v>
          </cell>
          <cell r="AO1357">
            <v>264</v>
          </cell>
          <cell r="AP1357">
            <v>26400</v>
          </cell>
          <cell r="AQ1357">
            <v>739.19999999999993</v>
          </cell>
          <cell r="BG1357" t="b">
            <v>0</v>
          </cell>
          <cell r="BO1357" t="b">
            <v>0</v>
          </cell>
          <cell r="CA1357" t="b">
            <v>0</v>
          </cell>
          <cell r="CB1357" t="b">
            <v>0</v>
          </cell>
          <cell r="CD1357" t="b">
            <v>0</v>
          </cell>
          <cell r="CE1357" t="b">
            <v>0</v>
          </cell>
          <cell r="CG1357" t="b">
            <v>0</v>
          </cell>
          <cell r="CH1357" t="b">
            <v>0</v>
          </cell>
          <cell r="CP1357">
            <v>0</v>
          </cell>
          <cell r="CT1357" t="b">
            <v>0</v>
          </cell>
          <cell r="CV1357" t="b">
            <v>0</v>
          </cell>
          <cell r="CX1357" t="b">
            <v>0</v>
          </cell>
          <cell r="CZ1357" t="b">
            <v>0</v>
          </cell>
          <cell r="DB1357" t="b">
            <v>0</v>
          </cell>
          <cell r="DD1357" t="b">
            <v>0</v>
          </cell>
          <cell r="DF1357" t="b">
            <v>0</v>
          </cell>
          <cell r="DH1357" t="b">
            <v>0</v>
          </cell>
          <cell r="DJ1357" t="b">
            <v>0</v>
          </cell>
          <cell r="DL1357" t="b">
            <v>0</v>
          </cell>
          <cell r="DN1357" t="b">
            <v>0</v>
          </cell>
          <cell r="DP1357" t="b">
            <v>0</v>
          </cell>
          <cell r="DV1357">
            <v>0</v>
          </cell>
          <cell r="DX1357">
            <v>0</v>
          </cell>
          <cell r="DZ1357">
            <v>0</v>
          </cell>
          <cell r="EB1357">
            <v>0</v>
          </cell>
          <cell r="ED1357">
            <v>0</v>
          </cell>
          <cell r="EF1357">
            <v>0</v>
          </cell>
          <cell r="EJ1357">
            <v>0</v>
          </cell>
          <cell r="EL1357">
            <v>0</v>
          </cell>
          <cell r="EN1357">
            <v>0</v>
          </cell>
          <cell r="EP1357">
            <v>0</v>
          </cell>
          <cell r="ER1357">
            <v>0</v>
          </cell>
          <cell r="ET1357">
            <v>0</v>
          </cell>
          <cell r="EX1357">
            <v>0</v>
          </cell>
          <cell r="EZ1357">
            <v>0</v>
          </cell>
          <cell r="FD1357">
            <v>0</v>
          </cell>
          <cell r="FF1357">
            <v>0</v>
          </cell>
        </row>
        <row r="1358">
          <cell r="A1358" t="str">
            <v>Ringhals1</v>
          </cell>
          <cell r="B1358" t="str">
            <v>Sverige</v>
          </cell>
          <cell r="G1358">
            <v>880</v>
          </cell>
          <cell r="H1358">
            <v>0</v>
          </cell>
          <cell r="AK1358">
            <v>275.88</v>
          </cell>
          <cell r="AL1358">
            <v>0</v>
          </cell>
          <cell r="AN1358">
            <v>0</v>
          </cell>
          <cell r="AO1358">
            <v>264</v>
          </cell>
          <cell r="AP1358">
            <v>26400</v>
          </cell>
          <cell r="AQ1358">
            <v>501.59999999999997</v>
          </cell>
          <cell r="BG1358" t="b">
            <v>0</v>
          </cell>
          <cell r="BO1358" t="b">
            <v>0</v>
          </cell>
          <cell r="CA1358" t="b">
            <v>0</v>
          </cell>
          <cell r="CB1358" t="b">
            <v>0</v>
          </cell>
          <cell r="CD1358" t="b">
            <v>0</v>
          </cell>
          <cell r="CE1358" t="b">
            <v>0</v>
          </cell>
          <cell r="CG1358" t="b">
            <v>0</v>
          </cell>
          <cell r="CH1358" t="b">
            <v>0</v>
          </cell>
          <cell r="CP1358">
            <v>0</v>
          </cell>
          <cell r="CT1358" t="b">
            <v>0</v>
          </cell>
          <cell r="CV1358" t="b">
            <v>0</v>
          </cell>
          <cell r="CX1358" t="b">
            <v>0</v>
          </cell>
          <cell r="CZ1358" t="b">
            <v>0</v>
          </cell>
          <cell r="DB1358" t="b">
            <v>0</v>
          </cell>
          <cell r="DD1358" t="b">
            <v>0</v>
          </cell>
          <cell r="DF1358" t="b">
            <v>0</v>
          </cell>
          <cell r="DH1358" t="b">
            <v>0</v>
          </cell>
          <cell r="DJ1358" t="b">
            <v>0</v>
          </cell>
          <cell r="DL1358" t="b">
            <v>0</v>
          </cell>
          <cell r="DN1358" t="b">
            <v>0</v>
          </cell>
          <cell r="DP1358" t="b">
            <v>0</v>
          </cell>
          <cell r="DV1358">
            <v>0</v>
          </cell>
          <cell r="DX1358">
            <v>0</v>
          </cell>
          <cell r="DZ1358">
            <v>0</v>
          </cell>
          <cell r="EB1358">
            <v>0</v>
          </cell>
          <cell r="ED1358">
            <v>0</v>
          </cell>
          <cell r="EF1358">
            <v>0</v>
          </cell>
          <cell r="EJ1358">
            <v>0</v>
          </cell>
          <cell r="EL1358">
            <v>0</v>
          </cell>
          <cell r="EN1358">
            <v>0</v>
          </cell>
          <cell r="EP1358">
            <v>0</v>
          </cell>
          <cell r="ER1358">
            <v>0</v>
          </cell>
          <cell r="ET1358">
            <v>0</v>
          </cell>
          <cell r="EX1358">
            <v>0</v>
          </cell>
          <cell r="EZ1358">
            <v>0</v>
          </cell>
          <cell r="FD1358">
            <v>0</v>
          </cell>
          <cell r="FF1358">
            <v>0</v>
          </cell>
        </row>
        <row r="1359">
          <cell r="A1359" t="str">
            <v>Ringhals1</v>
          </cell>
          <cell r="B1359" t="str">
            <v>Sverige</v>
          </cell>
          <cell r="G1359">
            <v>880</v>
          </cell>
          <cell r="H1359">
            <v>0</v>
          </cell>
          <cell r="AK1359">
            <v>275.88</v>
          </cell>
          <cell r="AL1359">
            <v>0</v>
          </cell>
          <cell r="AN1359">
            <v>0</v>
          </cell>
          <cell r="AO1359">
            <v>264</v>
          </cell>
          <cell r="AP1359">
            <v>26400</v>
          </cell>
          <cell r="AQ1359">
            <v>176</v>
          </cell>
          <cell r="BG1359" t="b">
            <v>0</v>
          </cell>
          <cell r="BO1359" t="b">
            <v>0</v>
          </cell>
          <cell r="CA1359" t="b">
            <v>0</v>
          </cell>
          <cell r="CB1359" t="b">
            <v>0</v>
          </cell>
          <cell r="CD1359" t="b">
            <v>0</v>
          </cell>
          <cell r="CE1359" t="b">
            <v>0</v>
          </cell>
          <cell r="CG1359" t="b">
            <v>0</v>
          </cell>
          <cell r="CH1359" t="b">
            <v>0</v>
          </cell>
          <cell r="CP1359">
            <v>0</v>
          </cell>
          <cell r="CT1359" t="b">
            <v>0</v>
          </cell>
          <cell r="CV1359" t="b">
            <v>0</v>
          </cell>
          <cell r="CX1359" t="b">
            <v>0</v>
          </cell>
          <cell r="CZ1359" t="b">
            <v>0</v>
          </cell>
          <cell r="DB1359" t="b">
            <v>0</v>
          </cell>
          <cell r="DD1359" t="b">
            <v>0</v>
          </cell>
          <cell r="DF1359" t="b">
            <v>0</v>
          </cell>
          <cell r="DH1359" t="b">
            <v>0</v>
          </cell>
          <cell r="DJ1359" t="b">
            <v>0</v>
          </cell>
          <cell r="DL1359" t="b">
            <v>0</v>
          </cell>
          <cell r="DN1359" t="b">
            <v>0</v>
          </cell>
          <cell r="DP1359" t="b">
            <v>0</v>
          </cell>
          <cell r="DV1359">
            <v>0</v>
          </cell>
          <cell r="DX1359">
            <v>0</v>
          </cell>
          <cell r="DZ1359">
            <v>0</v>
          </cell>
          <cell r="EB1359">
            <v>0</v>
          </cell>
          <cell r="ED1359">
            <v>0</v>
          </cell>
          <cell r="EF1359">
            <v>0</v>
          </cell>
          <cell r="EJ1359">
            <v>0</v>
          </cell>
          <cell r="EL1359">
            <v>0</v>
          </cell>
          <cell r="EN1359">
            <v>0</v>
          </cell>
          <cell r="EP1359">
            <v>0</v>
          </cell>
          <cell r="ER1359">
            <v>0</v>
          </cell>
          <cell r="ET1359">
            <v>0</v>
          </cell>
          <cell r="EX1359">
            <v>0</v>
          </cell>
          <cell r="EZ1359">
            <v>0</v>
          </cell>
          <cell r="FD1359">
            <v>0</v>
          </cell>
          <cell r="FF1359">
            <v>0</v>
          </cell>
        </row>
        <row r="1360">
          <cell r="A1360" t="str">
            <v>Ringhals1</v>
          </cell>
          <cell r="B1360" t="str">
            <v>Sverige</v>
          </cell>
          <cell r="G1360">
            <v>880</v>
          </cell>
          <cell r="H1360">
            <v>0</v>
          </cell>
          <cell r="AK1360">
            <v>275.88</v>
          </cell>
          <cell r="AL1360">
            <v>0</v>
          </cell>
          <cell r="AN1360">
            <v>0</v>
          </cell>
          <cell r="AO1360">
            <v>264</v>
          </cell>
          <cell r="AP1360">
            <v>26400</v>
          </cell>
          <cell r="AQ1360">
            <v>184.79999999999998</v>
          </cell>
          <cell r="BG1360" t="b">
            <v>0</v>
          </cell>
          <cell r="BO1360" t="b">
            <v>0</v>
          </cell>
          <cell r="CA1360" t="b">
            <v>0</v>
          </cell>
          <cell r="CB1360" t="b">
            <v>0</v>
          </cell>
          <cell r="CD1360" t="b">
            <v>0</v>
          </cell>
          <cell r="CE1360" t="b">
            <v>0</v>
          </cell>
          <cell r="CG1360" t="b">
            <v>0</v>
          </cell>
          <cell r="CH1360" t="b">
            <v>0</v>
          </cell>
          <cell r="CP1360">
            <v>0</v>
          </cell>
          <cell r="CT1360" t="b">
            <v>0</v>
          </cell>
          <cell r="CV1360" t="b">
            <v>0</v>
          </cell>
          <cell r="CX1360" t="b">
            <v>0</v>
          </cell>
          <cell r="CZ1360" t="b">
            <v>0</v>
          </cell>
          <cell r="DB1360" t="b">
            <v>0</v>
          </cell>
          <cell r="DD1360" t="b">
            <v>0</v>
          </cell>
          <cell r="DF1360" t="b">
            <v>0</v>
          </cell>
          <cell r="DH1360" t="b">
            <v>0</v>
          </cell>
          <cell r="DJ1360" t="b">
            <v>0</v>
          </cell>
          <cell r="DL1360" t="b">
            <v>0</v>
          </cell>
          <cell r="DN1360" t="b">
            <v>0</v>
          </cell>
          <cell r="DP1360" t="b">
            <v>0</v>
          </cell>
          <cell r="DV1360">
            <v>0</v>
          </cell>
          <cell r="DX1360">
            <v>0</v>
          </cell>
          <cell r="DZ1360">
            <v>0</v>
          </cell>
          <cell r="EB1360">
            <v>0</v>
          </cell>
          <cell r="ED1360">
            <v>0</v>
          </cell>
          <cell r="EF1360">
            <v>0</v>
          </cell>
          <cell r="EJ1360">
            <v>0</v>
          </cell>
          <cell r="EL1360">
            <v>0</v>
          </cell>
          <cell r="EN1360">
            <v>0</v>
          </cell>
          <cell r="EP1360">
            <v>0</v>
          </cell>
          <cell r="ER1360">
            <v>0</v>
          </cell>
          <cell r="ET1360">
            <v>0</v>
          </cell>
          <cell r="EX1360">
            <v>0</v>
          </cell>
          <cell r="EZ1360">
            <v>0</v>
          </cell>
          <cell r="FD1360">
            <v>0</v>
          </cell>
          <cell r="FF1360">
            <v>0</v>
          </cell>
        </row>
        <row r="1361">
          <cell r="A1361" t="str">
            <v>Ringhals2</v>
          </cell>
          <cell r="B1361" t="str">
            <v>Sverige</v>
          </cell>
          <cell r="G1361">
            <v>870</v>
          </cell>
          <cell r="H1361">
            <v>0</v>
          </cell>
          <cell r="AK1361">
            <v>271.09199999999993</v>
          </cell>
          <cell r="AL1361">
            <v>0</v>
          </cell>
          <cell r="AN1361">
            <v>0</v>
          </cell>
          <cell r="AO1361">
            <v>261</v>
          </cell>
          <cell r="AP1361">
            <v>26100</v>
          </cell>
          <cell r="AQ1361">
            <v>121.80000000000001</v>
          </cell>
          <cell r="BG1361" t="b">
            <v>0</v>
          </cell>
          <cell r="BO1361" t="b">
            <v>0</v>
          </cell>
          <cell r="CA1361" t="b">
            <v>0</v>
          </cell>
          <cell r="CB1361" t="b">
            <v>0</v>
          </cell>
          <cell r="CD1361" t="b">
            <v>0</v>
          </cell>
          <cell r="CE1361" t="b">
            <v>0</v>
          </cell>
          <cell r="CG1361" t="b">
            <v>0</v>
          </cell>
          <cell r="CH1361" t="b">
            <v>0</v>
          </cell>
          <cell r="CP1361">
            <v>0</v>
          </cell>
          <cell r="CT1361" t="b">
            <v>0</v>
          </cell>
          <cell r="CV1361" t="b">
            <v>0</v>
          </cell>
          <cell r="CX1361" t="b">
            <v>0</v>
          </cell>
          <cell r="CZ1361" t="b">
            <v>0</v>
          </cell>
          <cell r="DB1361" t="b">
            <v>0</v>
          </cell>
          <cell r="DD1361" t="b">
            <v>0</v>
          </cell>
          <cell r="DF1361" t="b">
            <v>0</v>
          </cell>
          <cell r="DH1361" t="b">
            <v>0</v>
          </cell>
          <cell r="DJ1361" t="b">
            <v>0</v>
          </cell>
          <cell r="DL1361" t="b">
            <v>0</v>
          </cell>
          <cell r="DN1361" t="b">
            <v>0</v>
          </cell>
          <cell r="DP1361" t="b">
            <v>0</v>
          </cell>
          <cell r="DV1361">
            <v>0</v>
          </cell>
          <cell r="DX1361">
            <v>0</v>
          </cell>
          <cell r="DZ1361">
            <v>0</v>
          </cell>
          <cell r="EB1361">
            <v>0</v>
          </cell>
          <cell r="ED1361">
            <v>0</v>
          </cell>
          <cell r="EF1361">
            <v>0</v>
          </cell>
          <cell r="EJ1361">
            <v>0</v>
          </cell>
          <cell r="EL1361">
            <v>0</v>
          </cell>
          <cell r="EN1361">
            <v>0</v>
          </cell>
          <cell r="EP1361">
            <v>0</v>
          </cell>
          <cell r="ER1361">
            <v>0</v>
          </cell>
          <cell r="ET1361">
            <v>0</v>
          </cell>
          <cell r="EX1361">
            <v>0</v>
          </cell>
          <cell r="EZ1361">
            <v>0</v>
          </cell>
          <cell r="FD1361">
            <v>0</v>
          </cell>
          <cell r="FF1361">
            <v>0</v>
          </cell>
        </row>
        <row r="1362">
          <cell r="A1362" t="str">
            <v>Ringhals2</v>
          </cell>
          <cell r="B1362" t="str">
            <v>Sverige</v>
          </cell>
          <cell r="G1362">
            <v>870</v>
          </cell>
          <cell r="H1362">
            <v>0</v>
          </cell>
          <cell r="AK1362">
            <v>271.09199999999993</v>
          </cell>
          <cell r="AL1362">
            <v>0</v>
          </cell>
          <cell r="AN1362">
            <v>0</v>
          </cell>
          <cell r="AO1362">
            <v>261</v>
          </cell>
          <cell r="AP1362">
            <v>26100</v>
          </cell>
          <cell r="AQ1362">
            <v>556.80000000000007</v>
          </cell>
          <cell r="BG1362" t="b">
            <v>0</v>
          </cell>
          <cell r="BO1362" t="b">
            <v>0</v>
          </cell>
          <cell r="CA1362" t="b">
            <v>0</v>
          </cell>
          <cell r="CB1362" t="b">
            <v>0</v>
          </cell>
          <cell r="CD1362" t="b">
            <v>0</v>
          </cell>
          <cell r="CE1362" t="b">
            <v>0</v>
          </cell>
          <cell r="CG1362" t="b">
            <v>0</v>
          </cell>
          <cell r="CH1362" t="b">
            <v>0</v>
          </cell>
          <cell r="CP1362">
            <v>0</v>
          </cell>
          <cell r="CT1362" t="b">
            <v>0</v>
          </cell>
          <cell r="CV1362" t="b">
            <v>0</v>
          </cell>
          <cell r="CX1362" t="b">
            <v>0</v>
          </cell>
          <cell r="CZ1362" t="b">
            <v>0</v>
          </cell>
          <cell r="DB1362" t="b">
            <v>0</v>
          </cell>
          <cell r="DD1362" t="b">
            <v>0</v>
          </cell>
          <cell r="DF1362" t="b">
            <v>0</v>
          </cell>
          <cell r="DH1362" t="b">
            <v>0</v>
          </cell>
          <cell r="DJ1362" t="b">
            <v>0</v>
          </cell>
          <cell r="DL1362" t="b">
            <v>0</v>
          </cell>
          <cell r="DN1362" t="b">
            <v>0</v>
          </cell>
          <cell r="DP1362" t="b">
            <v>0</v>
          </cell>
          <cell r="DV1362">
            <v>0</v>
          </cell>
          <cell r="DX1362">
            <v>0</v>
          </cell>
          <cell r="DZ1362">
            <v>0</v>
          </cell>
          <cell r="EB1362">
            <v>0</v>
          </cell>
          <cell r="ED1362">
            <v>0</v>
          </cell>
          <cell r="EF1362">
            <v>0</v>
          </cell>
          <cell r="EJ1362">
            <v>0</v>
          </cell>
          <cell r="EL1362">
            <v>0</v>
          </cell>
          <cell r="EN1362">
            <v>0</v>
          </cell>
          <cell r="EP1362">
            <v>0</v>
          </cell>
          <cell r="ER1362">
            <v>0</v>
          </cell>
          <cell r="ET1362">
            <v>0</v>
          </cell>
          <cell r="EX1362">
            <v>0</v>
          </cell>
          <cell r="EZ1362">
            <v>0</v>
          </cell>
          <cell r="FD1362">
            <v>0</v>
          </cell>
          <cell r="FF1362">
            <v>0</v>
          </cell>
        </row>
        <row r="1363">
          <cell r="A1363" t="str">
            <v>Ringhals2</v>
          </cell>
          <cell r="B1363" t="str">
            <v>Sverige</v>
          </cell>
          <cell r="G1363">
            <v>870</v>
          </cell>
          <cell r="H1363">
            <v>0</v>
          </cell>
          <cell r="AK1363">
            <v>271.09199999999993</v>
          </cell>
          <cell r="AL1363">
            <v>0</v>
          </cell>
          <cell r="AN1363">
            <v>0</v>
          </cell>
          <cell r="AO1363">
            <v>261</v>
          </cell>
          <cell r="AP1363">
            <v>26100</v>
          </cell>
          <cell r="AQ1363">
            <v>191.4</v>
          </cell>
          <cell r="BG1363" t="b">
            <v>0</v>
          </cell>
          <cell r="BO1363" t="b">
            <v>0</v>
          </cell>
          <cell r="CA1363" t="b">
            <v>0</v>
          </cell>
          <cell r="CB1363" t="b">
            <v>0</v>
          </cell>
          <cell r="CD1363" t="b">
            <v>0</v>
          </cell>
          <cell r="CE1363" t="b">
            <v>0</v>
          </cell>
          <cell r="CG1363" t="b">
            <v>0</v>
          </cell>
          <cell r="CH1363" t="b">
            <v>0</v>
          </cell>
          <cell r="CP1363">
            <v>0</v>
          </cell>
          <cell r="CT1363" t="b">
            <v>0</v>
          </cell>
          <cell r="CV1363" t="b">
            <v>0</v>
          </cell>
          <cell r="CX1363" t="b">
            <v>0</v>
          </cell>
          <cell r="CZ1363" t="b">
            <v>0</v>
          </cell>
          <cell r="DB1363" t="b">
            <v>0</v>
          </cell>
          <cell r="DD1363" t="b">
            <v>0</v>
          </cell>
          <cell r="DF1363" t="b">
            <v>0</v>
          </cell>
          <cell r="DH1363" t="b">
            <v>0</v>
          </cell>
          <cell r="DJ1363" t="b">
            <v>0</v>
          </cell>
          <cell r="DL1363" t="b">
            <v>0</v>
          </cell>
          <cell r="DN1363" t="b">
            <v>0</v>
          </cell>
          <cell r="DP1363" t="b">
            <v>0</v>
          </cell>
          <cell r="DV1363">
            <v>0</v>
          </cell>
          <cell r="DX1363">
            <v>0</v>
          </cell>
          <cell r="DZ1363">
            <v>0</v>
          </cell>
          <cell r="EB1363">
            <v>0</v>
          </cell>
          <cell r="ED1363">
            <v>0</v>
          </cell>
          <cell r="EF1363">
            <v>0</v>
          </cell>
          <cell r="EJ1363">
            <v>0</v>
          </cell>
          <cell r="EL1363">
            <v>0</v>
          </cell>
          <cell r="EN1363">
            <v>0</v>
          </cell>
          <cell r="EP1363">
            <v>0</v>
          </cell>
          <cell r="ER1363">
            <v>0</v>
          </cell>
          <cell r="ET1363">
            <v>0</v>
          </cell>
          <cell r="EX1363">
            <v>0</v>
          </cell>
          <cell r="EZ1363">
            <v>0</v>
          </cell>
          <cell r="FD1363">
            <v>0</v>
          </cell>
          <cell r="FF1363">
            <v>0</v>
          </cell>
        </row>
        <row r="1364">
          <cell r="A1364" t="str">
            <v>Ringhals2</v>
          </cell>
          <cell r="B1364" t="str">
            <v>Sverige</v>
          </cell>
          <cell r="G1364">
            <v>870</v>
          </cell>
          <cell r="H1364">
            <v>0</v>
          </cell>
          <cell r="AK1364">
            <v>271.09199999999993</v>
          </cell>
          <cell r="AL1364">
            <v>0</v>
          </cell>
          <cell r="AN1364">
            <v>0</v>
          </cell>
          <cell r="AO1364">
            <v>261</v>
          </cell>
          <cell r="AP1364">
            <v>26100</v>
          </cell>
          <cell r="AQ1364">
            <v>661.2</v>
          </cell>
          <cell r="BG1364" t="b">
            <v>0</v>
          </cell>
          <cell r="BO1364" t="b">
            <v>0</v>
          </cell>
          <cell r="CA1364" t="b">
            <v>0</v>
          </cell>
          <cell r="CB1364" t="b">
            <v>0</v>
          </cell>
          <cell r="CD1364" t="b">
            <v>0</v>
          </cell>
          <cell r="CE1364" t="b">
            <v>0</v>
          </cell>
          <cell r="CG1364" t="b">
            <v>0</v>
          </cell>
          <cell r="CH1364" t="b">
            <v>0</v>
          </cell>
          <cell r="CP1364">
            <v>0</v>
          </cell>
          <cell r="CT1364" t="b">
            <v>0</v>
          </cell>
          <cell r="CV1364" t="b">
            <v>0</v>
          </cell>
          <cell r="CX1364" t="b">
            <v>0</v>
          </cell>
          <cell r="CZ1364" t="b">
            <v>0</v>
          </cell>
          <cell r="DB1364" t="b">
            <v>0</v>
          </cell>
          <cell r="DD1364" t="b">
            <v>0</v>
          </cell>
          <cell r="DF1364" t="b">
            <v>0</v>
          </cell>
          <cell r="DH1364" t="b">
            <v>0</v>
          </cell>
          <cell r="DJ1364" t="b">
            <v>0</v>
          </cell>
          <cell r="DL1364" t="b">
            <v>0</v>
          </cell>
          <cell r="DN1364" t="b">
            <v>0</v>
          </cell>
          <cell r="DP1364" t="b">
            <v>0</v>
          </cell>
          <cell r="DV1364">
            <v>0</v>
          </cell>
          <cell r="DX1364">
            <v>0</v>
          </cell>
          <cell r="DZ1364">
            <v>0</v>
          </cell>
          <cell r="EB1364">
            <v>0</v>
          </cell>
          <cell r="ED1364">
            <v>0</v>
          </cell>
          <cell r="EF1364">
            <v>0</v>
          </cell>
          <cell r="EJ1364">
            <v>0</v>
          </cell>
          <cell r="EL1364">
            <v>0</v>
          </cell>
          <cell r="EN1364">
            <v>0</v>
          </cell>
          <cell r="EP1364">
            <v>0</v>
          </cell>
          <cell r="ER1364">
            <v>0</v>
          </cell>
          <cell r="ET1364">
            <v>0</v>
          </cell>
          <cell r="EX1364">
            <v>0</v>
          </cell>
          <cell r="EZ1364">
            <v>0</v>
          </cell>
          <cell r="FD1364">
            <v>0</v>
          </cell>
          <cell r="FF1364">
            <v>0</v>
          </cell>
        </row>
        <row r="1365">
          <cell r="A1365" t="str">
            <v>Ringhals2</v>
          </cell>
          <cell r="B1365" t="str">
            <v>Sverige</v>
          </cell>
          <cell r="G1365">
            <v>870</v>
          </cell>
          <cell r="H1365">
            <v>0</v>
          </cell>
          <cell r="AK1365">
            <v>271.09199999999993</v>
          </cell>
          <cell r="AL1365">
            <v>0</v>
          </cell>
          <cell r="AN1365">
            <v>0</v>
          </cell>
          <cell r="AO1365">
            <v>261</v>
          </cell>
          <cell r="AP1365">
            <v>26100</v>
          </cell>
          <cell r="AQ1365">
            <v>182.7</v>
          </cell>
          <cell r="BG1365" t="b">
            <v>0</v>
          </cell>
          <cell r="BO1365" t="b">
            <v>0</v>
          </cell>
          <cell r="CA1365" t="b">
            <v>0</v>
          </cell>
          <cell r="CB1365" t="b">
            <v>0</v>
          </cell>
          <cell r="CD1365" t="b">
            <v>0</v>
          </cell>
          <cell r="CE1365" t="b">
            <v>0</v>
          </cell>
          <cell r="CG1365" t="b">
            <v>0</v>
          </cell>
          <cell r="CH1365" t="b">
            <v>0</v>
          </cell>
          <cell r="CP1365">
            <v>0</v>
          </cell>
          <cell r="CT1365" t="b">
            <v>0</v>
          </cell>
          <cell r="CV1365" t="b">
            <v>0</v>
          </cell>
          <cell r="CX1365" t="b">
            <v>0</v>
          </cell>
          <cell r="CZ1365" t="b">
            <v>0</v>
          </cell>
          <cell r="DB1365" t="b">
            <v>0</v>
          </cell>
          <cell r="DD1365" t="b">
            <v>0</v>
          </cell>
          <cell r="DF1365" t="b">
            <v>0</v>
          </cell>
          <cell r="DH1365" t="b">
            <v>0</v>
          </cell>
          <cell r="DJ1365" t="b">
            <v>0</v>
          </cell>
          <cell r="DL1365" t="b">
            <v>0</v>
          </cell>
          <cell r="DN1365" t="b">
            <v>0</v>
          </cell>
          <cell r="DP1365" t="b">
            <v>0</v>
          </cell>
          <cell r="DV1365">
            <v>0</v>
          </cell>
          <cell r="DX1365">
            <v>0</v>
          </cell>
          <cell r="DZ1365">
            <v>0</v>
          </cell>
          <cell r="EB1365">
            <v>0</v>
          </cell>
          <cell r="ED1365">
            <v>0</v>
          </cell>
          <cell r="EF1365">
            <v>0</v>
          </cell>
          <cell r="EJ1365">
            <v>0</v>
          </cell>
          <cell r="EL1365">
            <v>0</v>
          </cell>
          <cell r="EN1365">
            <v>0</v>
          </cell>
          <cell r="EP1365">
            <v>0</v>
          </cell>
          <cell r="ER1365">
            <v>0</v>
          </cell>
          <cell r="ET1365">
            <v>0</v>
          </cell>
          <cell r="EX1365">
            <v>0</v>
          </cell>
          <cell r="EZ1365">
            <v>0</v>
          </cell>
          <cell r="FD1365">
            <v>0</v>
          </cell>
          <cell r="FF1365">
            <v>0</v>
          </cell>
        </row>
        <row r="1366">
          <cell r="A1366" t="str">
            <v>Ringhals2</v>
          </cell>
          <cell r="B1366" t="str">
            <v>Sverige</v>
          </cell>
          <cell r="G1366">
            <v>970</v>
          </cell>
          <cell r="H1366">
            <v>0</v>
          </cell>
          <cell r="AK1366">
            <v>302.25199999999995</v>
          </cell>
          <cell r="AL1366">
            <v>0</v>
          </cell>
          <cell r="AN1366">
            <v>0</v>
          </cell>
          <cell r="AO1366">
            <v>291</v>
          </cell>
          <cell r="AP1366">
            <v>29100</v>
          </cell>
          <cell r="AQ1366">
            <v>203.7</v>
          </cell>
          <cell r="BG1366" t="b">
            <v>0</v>
          </cell>
          <cell r="BO1366" t="b">
            <v>0</v>
          </cell>
          <cell r="CA1366" t="b">
            <v>0</v>
          </cell>
          <cell r="CB1366" t="b">
            <v>0</v>
          </cell>
          <cell r="CD1366" t="b">
            <v>0</v>
          </cell>
          <cell r="CE1366" t="b">
            <v>0</v>
          </cell>
          <cell r="CG1366" t="b">
            <v>0</v>
          </cell>
          <cell r="CH1366" t="b">
            <v>0</v>
          </cell>
          <cell r="CP1366">
            <v>0</v>
          </cell>
          <cell r="CT1366" t="b">
            <v>0</v>
          </cell>
          <cell r="CV1366" t="b">
            <v>0</v>
          </cell>
          <cell r="CX1366" t="b">
            <v>0</v>
          </cell>
          <cell r="CZ1366" t="b">
            <v>0</v>
          </cell>
          <cell r="DB1366" t="b">
            <v>0</v>
          </cell>
          <cell r="DD1366" t="b">
            <v>0</v>
          </cell>
          <cell r="DF1366" t="b">
            <v>0</v>
          </cell>
          <cell r="DH1366" t="b">
            <v>0</v>
          </cell>
          <cell r="DJ1366" t="b">
            <v>0</v>
          </cell>
          <cell r="DL1366" t="b">
            <v>0</v>
          </cell>
          <cell r="DN1366" t="b">
            <v>0</v>
          </cell>
          <cell r="DP1366" t="b">
            <v>0</v>
          </cell>
          <cell r="DV1366">
            <v>0</v>
          </cell>
          <cell r="DX1366">
            <v>0</v>
          </cell>
          <cell r="DZ1366">
            <v>0</v>
          </cell>
          <cell r="EB1366">
            <v>0</v>
          </cell>
          <cell r="ED1366">
            <v>0</v>
          </cell>
          <cell r="EF1366">
            <v>0</v>
          </cell>
          <cell r="EJ1366">
            <v>0</v>
          </cell>
          <cell r="EL1366">
            <v>0</v>
          </cell>
          <cell r="EN1366">
            <v>0</v>
          </cell>
          <cell r="EP1366">
            <v>0</v>
          </cell>
          <cell r="ER1366">
            <v>0</v>
          </cell>
          <cell r="ET1366">
            <v>0</v>
          </cell>
          <cell r="EX1366">
            <v>0</v>
          </cell>
          <cell r="EZ1366">
            <v>0</v>
          </cell>
          <cell r="FD1366">
            <v>0</v>
          </cell>
          <cell r="FF1366">
            <v>0</v>
          </cell>
        </row>
        <row r="1367">
          <cell r="A1367" t="str">
            <v>Ringhals3-4</v>
          </cell>
          <cell r="B1367" t="str">
            <v>Sverige</v>
          </cell>
          <cell r="G1367">
            <v>1835</v>
          </cell>
          <cell r="H1367">
            <v>0</v>
          </cell>
          <cell r="AK1367">
            <v>563.06974999999989</v>
          </cell>
          <cell r="AL1367">
            <v>0</v>
          </cell>
          <cell r="AN1367">
            <v>0</v>
          </cell>
          <cell r="AO1367">
            <v>550.5</v>
          </cell>
          <cell r="AP1367">
            <v>55050</v>
          </cell>
          <cell r="AQ1367">
            <v>256.90000000000003</v>
          </cell>
          <cell r="BG1367" t="b">
            <v>0</v>
          </cell>
          <cell r="BO1367" t="b">
            <v>0</v>
          </cell>
          <cell r="CA1367" t="b">
            <v>0</v>
          </cell>
          <cell r="CB1367" t="b">
            <v>0</v>
          </cell>
          <cell r="CD1367" t="b">
            <v>0</v>
          </cell>
          <cell r="CE1367" t="b">
            <v>0</v>
          </cell>
          <cell r="CG1367" t="b">
            <v>0</v>
          </cell>
          <cell r="CH1367" t="b">
            <v>0</v>
          </cell>
          <cell r="CP1367">
            <v>0</v>
          </cell>
          <cell r="CT1367" t="b">
            <v>0</v>
          </cell>
          <cell r="CV1367" t="b">
            <v>0</v>
          </cell>
          <cell r="CX1367" t="b">
            <v>0</v>
          </cell>
          <cell r="CZ1367" t="b">
            <v>0</v>
          </cell>
          <cell r="DB1367" t="b">
            <v>0</v>
          </cell>
          <cell r="DD1367" t="b">
            <v>0</v>
          </cell>
          <cell r="DF1367" t="b">
            <v>0</v>
          </cell>
          <cell r="DH1367" t="b">
            <v>0</v>
          </cell>
          <cell r="DJ1367" t="b">
            <v>0</v>
          </cell>
          <cell r="DL1367" t="b">
            <v>0</v>
          </cell>
          <cell r="DN1367" t="b">
            <v>0</v>
          </cell>
          <cell r="DP1367" t="b">
            <v>0</v>
          </cell>
          <cell r="DV1367">
            <v>0</v>
          </cell>
          <cell r="DX1367">
            <v>0</v>
          </cell>
          <cell r="DZ1367">
            <v>0</v>
          </cell>
          <cell r="EB1367">
            <v>0</v>
          </cell>
          <cell r="ED1367">
            <v>0</v>
          </cell>
          <cell r="EF1367">
            <v>0</v>
          </cell>
          <cell r="EJ1367">
            <v>0</v>
          </cell>
          <cell r="EL1367">
            <v>0</v>
          </cell>
          <cell r="EN1367">
            <v>0</v>
          </cell>
          <cell r="EP1367">
            <v>0</v>
          </cell>
          <cell r="ER1367">
            <v>0</v>
          </cell>
          <cell r="ET1367">
            <v>0</v>
          </cell>
          <cell r="EX1367">
            <v>0</v>
          </cell>
          <cell r="EZ1367">
            <v>0</v>
          </cell>
          <cell r="FD1367">
            <v>0</v>
          </cell>
          <cell r="FF1367">
            <v>0</v>
          </cell>
        </row>
        <row r="1368">
          <cell r="A1368" t="str">
            <v>Ringhals3-4</v>
          </cell>
          <cell r="B1368" t="str">
            <v>Sverige</v>
          </cell>
          <cell r="G1368">
            <v>2030</v>
          </cell>
          <cell r="H1368">
            <v>0</v>
          </cell>
          <cell r="AK1368">
            <v>622.90549999999996</v>
          </cell>
          <cell r="AL1368">
            <v>0</v>
          </cell>
          <cell r="AN1368">
            <v>0</v>
          </cell>
          <cell r="AO1368">
            <v>609</v>
          </cell>
          <cell r="AP1368">
            <v>60900</v>
          </cell>
          <cell r="AQ1368">
            <v>385.7</v>
          </cell>
          <cell r="BG1368" t="b">
            <v>0</v>
          </cell>
          <cell r="BO1368" t="b">
            <v>0</v>
          </cell>
          <cell r="CA1368" t="b">
            <v>0</v>
          </cell>
          <cell r="CB1368" t="b">
            <v>0</v>
          </cell>
          <cell r="CD1368" t="b">
            <v>0</v>
          </cell>
          <cell r="CE1368" t="b">
            <v>0</v>
          </cell>
          <cell r="CG1368" t="b">
            <v>0</v>
          </cell>
          <cell r="CH1368" t="b">
            <v>0</v>
          </cell>
          <cell r="CP1368">
            <v>0</v>
          </cell>
          <cell r="CT1368" t="b">
            <v>0</v>
          </cell>
          <cell r="CV1368" t="b">
            <v>0</v>
          </cell>
          <cell r="CX1368" t="b">
            <v>0</v>
          </cell>
          <cell r="CZ1368" t="b">
            <v>0</v>
          </cell>
          <cell r="DB1368" t="b">
            <v>0</v>
          </cell>
          <cell r="DD1368" t="b">
            <v>0</v>
          </cell>
          <cell r="DF1368" t="b">
            <v>0</v>
          </cell>
          <cell r="DH1368" t="b">
            <v>0</v>
          </cell>
          <cell r="DJ1368" t="b">
            <v>0</v>
          </cell>
          <cell r="DL1368" t="b">
            <v>0</v>
          </cell>
          <cell r="DN1368" t="b">
            <v>0</v>
          </cell>
          <cell r="DP1368" t="b">
            <v>0</v>
          </cell>
          <cell r="DV1368">
            <v>0</v>
          </cell>
          <cell r="DX1368">
            <v>0</v>
          </cell>
          <cell r="DZ1368">
            <v>0</v>
          </cell>
          <cell r="EB1368">
            <v>0</v>
          </cell>
          <cell r="ED1368">
            <v>0</v>
          </cell>
          <cell r="EF1368">
            <v>0</v>
          </cell>
          <cell r="EJ1368">
            <v>0</v>
          </cell>
          <cell r="EL1368">
            <v>0</v>
          </cell>
          <cell r="EN1368">
            <v>0</v>
          </cell>
          <cell r="EP1368">
            <v>0</v>
          </cell>
          <cell r="ER1368">
            <v>0</v>
          </cell>
          <cell r="ET1368">
            <v>0</v>
          </cell>
          <cell r="EX1368">
            <v>0</v>
          </cell>
          <cell r="EZ1368">
            <v>0</v>
          </cell>
          <cell r="FD1368">
            <v>0</v>
          </cell>
          <cell r="FF1368">
            <v>0</v>
          </cell>
        </row>
        <row r="1369">
          <cell r="A1369" t="str">
            <v>Ringhals3-4</v>
          </cell>
          <cell r="B1369" t="str">
            <v>Sverige</v>
          </cell>
          <cell r="G1369">
            <v>2030</v>
          </cell>
          <cell r="H1369">
            <v>0</v>
          </cell>
          <cell r="AK1369">
            <v>622.90549999999996</v>
          </cell>
          <cell r="AL1369">
            <v>0</v>
          </cell>
          <cell r="AN1369">
            <v>0</v>
          </cell>
          <cell r="AO1369">
            <v>609</v>
          </cell>
          <cell r="AP1369">
            <v>60900</v>
          </cell>
          <cell r="AQ1369">
            <v>324.8</v>
          </cell>
          <cell r="BG1369" t="b">
            <v>0</v>
          </cell>
          <cell r="BO1369" t="b">
            <v>0</v>
          </cell>
          <cell r="CA1369" t="b">
            <v>0</v>
          </cell>
          <cell r="CB1369" t="b">
            <v>0</v>
          </cell>
          <cell r="CD1369" t="b">
            <v>0</v>
          </cell>
          <cell r="CE1369" t="b">
            <v>0</v>
          </cell>
          <cell r="CG1369" t="b">
            <v>0</v>
          </cell>
          <cell r="CH1369" t="b">
            <v>0</v>
          </cell>
          <cell r="CP1369">
            <v>0</v>
          </cell>
          <cell r="CT1369" t="b">
            <v>0</v>
          </cell>
          <cell r="CV1369" t="b">
            <v>0</v>
          </cell>
          <cell r="CX1369" t="b">
            <v>0</v>
          </cell>
          <cell r="CZ1369" t="b">
            <v>0</v>
          </cell>
          <cell r="DB1369" t="b">
            <v>0</v>
          </cell>
          <cell r="DD1369" t="b">
            <v>0</v>
          </cell>
          <cell r="DF1369" t="b">
            <v>0</v>
          </cell>
          <cell r="DH1369" t="b">
            <v>0</v>
          </cell>
          <cell r="DJ1369" t="b">
            <v>0</v>
          </cell>
          <cell r="DL1369" t="b">
            <v>0</v>
          </cell>
          <cell r="DN1369" t="b">
            <v>0</v>
          </cell>
          <cell r="DP1369" t="b">
            <v>0</v>
          </cell>
          <cell r="DV1369">
            <v>0</v>
          </cell>
          <cell r="DX1369">
            <v>0</v>
          </cell>
          <cell r="DZ1369">
            <v>0</v>
          </cell>
          <cell r="EB1369">
            <v>0</v>
          </cell>
          <cell r="ED1369">
            <v>0</v>
          </cell>
          <cell r="EF1369">
            <v>0</v>
          </cell>
          <cell r="EJ1369">
            <v>0</v>
          </cell>
          <cell r="EL1369">
            <v>0</v>
          </cell>
          <cell r="EN1369">
            <v>0</v>
          </cell>
          <cell r="EP1369">
            <v>0</v>
          </cell>
          <cell r="ER1369">
            <v>0</v>
          </cell>
          <cell r="ET1369">
            <v>0</v>
          </cell>
          <cell r="EX1369">
            <v>0</v>
          </cell>
          <cell r="EZ1369">
            <v>0</v>
          </cell>
          <cell r="FD1369">
            <v>0</v>
          </cell>
          <cell r="FF1369">
            <v>0</v>
          </cell>
        </row>
        <row r="1370">
          <cell r="A1370" t="str">
            <v>Ringhals3-4</v>
          </cell>
          <cell r="B1370" t="str">
            <v>Sverige</v>
          </cell>
          <cell r="G1370">
            <v>2030</v>
          </cell>
          <cell r="H1370">
            <v>0</v>
          </cell>
          <cell r="AK1370">
            <v>622.90549999999996</v>
          </cell>
          <cell r="AL1370">
            <v>0</v>
          </cell>
          <cell r="AN1370">
            <v>0</v>
          </cell>
          <cell r="AO1370">
            <v>609</v>
          </cell>
          <cell r="AP1370">
            <v>60900</v>
          </cell>
          <cell r="AQ1370">
            <v>730.8</v>
          </cell>
          <cell r="BG1370" t="b">
            <v>0</v>
          </cell>
          <cell r="BO1370" t="b">
            <v>0</v>
          </cell>
          <cell r="CA1370" t="b">
            <v>0</v>
          </cell>
          <cell r="CB1370" t="b">
            <v>0</v>
          </cell>
          <cell r="CD1370" t="b">
            <v>0</v>
          </cell>
          <cell r="CE1370" t="b">
            <v>0</v>
          </cell>
          <cell r="CG1370" t="b">
            <v>0</v>
          </cell>
          <cell r="CH1370" t="b">
            <v>0</v>
          </cell>
          <cell r="CP1370">
            <v>0</v>
          </cell>
          <cell r="CT1370" t="b">
            <v>0</v>
          </cell>
          <cell r="CV1370" t="b">
            <v>0</v>
          </cell>
          <cell r="CX1370" t="b">
            <v>0</v>
          </cell>
          <cell r="CZ1370" t="b">
            <v>0</v>
          </cell>
          <cell r="DB1370" t="b">
            <v>0</v>
          </cell>
          <cell r="DD1370" t="b">
            <v>0</v>
          </cell>
          <cell r="DF1370" t="b">
            <v>0</v>
          </cell>
          <cell r="DH1370" t="b">
            <v>0</v>
          </cell>
          <cell r="DJ1370" t="b">
            <v>0</v>
          </cell>
          <cell r="DL1370" t="b">
            <v>0</v>
          </cell>
          <cell r="DN1370" t="b">
            <v>0</v>
          </cell>
          <cell r="DP1370" t="b">
            <v>0</v>
          </cell>
          <cell r="DV1370">
            <v>0</v>
          </cell>
          <cell r="DX1370">
            <v>0</v>
          </cell>
          <cell r="DZ1370">
            <v>0</v>
          </cell>
          <cell r="EB1370">
            <v>0</v>
          </cell>
          <cell r="ED1370">
            <v>0</v>
          </cell>
          <cell r="EF1370">
            <v>0</v>
          </cell>
          <cell r="EJ1370">
            <v>0</v>
          </cell>
          <cell r="EL1370">
            <v>0</v>
          </cell>
          <cell r="EN1370">
            <v>0</v>
          </cell>
          <cell r="EP1370">
            <v>0</v>
          </cell>
          <cell r="ER1370">
            <v>0</v>
          </cell>
          <cell r="ET1370">
            <v>0</v>
          </cell>
          <cell r="EX1370">
            <v>0</v>
          </cell>
          <cell r="EZ1370">
            <v>0</v>
          </cell>
          <cell r="FD1370">
            <v>0</v>
          </cell>
          <cell r="FF1370">
            <v>0</v>
          </cell>
        </row>
        <row r="1371">
          <cell r="A1371" t="str">
            <v>Ringhals3-4</v>
          </cell>
          <cell r="B1371" t="str">
            <v>Sverige</v>
          </cell>
          <cell r="G1371">
            <v>2030</v>
          </cell>
          <cell r="H1371">
            <v>0</v>
          </cell>
          <cell r="AK1371">
            <v>622.90549999999996</v>
          </cell>
          <cell r="AL1371">
            <v>0</v>
          </cell>
          <cell r="AN1371">
            <v>0</v>
          </cell>
          <cell r="AO1371">
            <v>609</v>
          </cell>
          <cell r="AP1371">
            <v>60900</v>
          </cell>
          <cell r="AQ1371">
            <v>426.3</v>
          </cell>
          <cell r="BG1371" t="b">
            <v>0</v>
          </cell>
          <cell r="BO1371" t="b">
            <v>0</v>
          </cell>
          <cell r="CA1371" t="b">
            <v>0</v>
          </cell>
          <cell r="CB1371" t="b">
            <v>0</v>
          </cell>
          <cell r="CD1371" t="b">
            <v>0</v>
          </cell>
          <cell r="CE1371" t="b">
            <v>0</v>
          </cell>
          <cell r="CG1371" t="b">
            <v>0</v>
          </cell>
          <cell r="CH1371" t="b">
            <v>0</v>
          </cell>
          <cell r="CP1371">
            <v>0</v>
          </cell>
          <cell r="CT1371" t="b">
            <v>0</v>
          </cell>
          <cell r="CV1371" t="b">
            <v>0</v>
          </cell>
          <cell r="CX1371" t="b">
            <v>0</v>
          </cell>
          <cell r="CZ1371" t="b">
            <v>0</v>
          </cell>
          <cell r="DB1371" t="b">
            <v>0</v>
          </cell>
          <cell r="DD1371" t="b">
            <v>0</v>
          </cell>
          <cell r="DF1371" t="b">
            <v>0</v>
          </cell>
          <cell r="DH1371" t="b">
            <v>0</v>
          </cell>
          <cell r="DJ1371" t="b">
            <v>0</v>
          </cell>
          <cell r="DL1371" t="b">
            <v>0</v>
          </cell>
          <cell r="DN1371" t="b">
            <v>0</v>
          </cell>
          <cell r="DP1371" t="b">
            <v>0</v>
          </cell>
          <cell r="DV1371">
            <v>0</v>
          </cell>
          <cell r="DX1371">
            <v>0</v>
          </cell>
          <cell r="DZ1371">
            <v>0</v>
          </cell>
          <cell r="EB1371">
            <v>0</v>
          </cell>
          <cell r="ED1371">
            <v>0</v>
          </cell>
          <cell r="EF1371">
            <v>0</v>
          </cell>
          <cell r="EJ1371">
            <v>0</v>
          </cell>
          <cell r="EL1371">
            <v>0</v>
          </cell>
          <cell r="EN1371">
            <v>0</v>
          </cell>
          <cell r="EP1371">
            <v>0</v>
          </cell>
          <cell r="ER1371">
            <v>0</v>
          </cell>
          <cell r="ET1371">
            <v>0</v>
          </cell>
          <cell r="EX1371">
            <v>0</v>
          </cell>
          <cell r="EZ1371">
            <v>0</v>
          </cell>
          <cell r="FD1371">
            <v>0</v>
          </cell>
          <cell r="FF1371">
            <v>0</v>
          </cell>
        </row>
        <row r="1372">
          <cell r="A1372" t="str">
            <v>ÅKESLUNDSVERKET CC</v>
          </cell>
          <cell r="B1372" t="str">
            <v>Sverige</v>
          </cell>
          <cell r="G1372">
            <v>27.8</v>
          </cell>
          <cell r="H1372">
            <v>30</v>
          </cell>
          <cell r="AK1372">
            <v>11.6204</v>
          </cell>
          <cell r="AL1372">
            <v>13.532374100719423</v>
          </cell>
          <cell r="AN1372">
            <v>0</v>
          </cell>
          <cell r="AO1372">
            <v>2.2240000000000002</v>
          </cell>
          <cell r="AP1372">
            <v>278</v>
          </cell>
          <cell r="AQ1372">
            <v>2.7800000000000002</v>
          </cell>
          <cell r="BG1372" t="b">
            <v>0</v>
          </cell>
          <cell r="BO1372" t="b">
            <v>0</v>
          </cell>
          <cell r="CA1372" t="b">
            <v>0</v>
          </cell>
          <cell r="CB1372" t="b">
            <v>0</v>
          </cell>
          <cell r="CD1372" t="b">
            <v>0</v>
          </cell>
          <cell r="CE1372" t="b">
            <v>0</v>
          </cell>
          <cell r="CG1372" t="b">
            <v>0</v>
          </cell>
          <cell r="CH1372" t="b">
            <v>0</v>
          </cell>
          <cell r="CP1372" t="e">
            <v>#N/A</v>
          </cell>
          <cell r="CT1372" t="b">
            <v>0</v>
          </cell>
          <cell r="CV1372" t="b">
            <v>0</v>
          </cell>
          <cell r="CX1372" t="b">
            <v>0</v>
          </cell>
          <cell r="CZ1372" t="b">
            <v>0</v>
          </cell>
          <cell r="DB1372" t="b">
            <v>0</v>
          </cell>
          <cell r="DD1372" t="b">
            <v>0</v>
          </cell>
          <cell r="DF1372" t="b">
            <v>0</v>
          </cell>
          <cell r="DH1372" t="b">
            <v>0</v>
          </cell>
          <cell r="DJ1372" t="b">
            <v>0</v>
          </cell>
          <cell r="DL1372" t="b">
            <v>0</v>
          </cell>
          <cell r="DN1372" t="b">
            <v>0</v>
          </cell>
          <cell r="DP1372" t="b">
            <v>0</v>
          </cell>
          <cell r="DV1372">
            <v>0</v>
          </cell>
          <cell r="DX1372">
            <v>0</v>
          </cell>
          <cell r="DZ1372">
            <v>0</v>
          </cell>
          <cell r="EB1372">
            <v>0</v>
          </cell>
          <cell r="ED1372">
            <v>0</v>
          </cell>
          <cell r="EF1372">
            <v>0</v>
          </cell>
          <cell r="EJ1372">
            <v>0</v>
          </cell>
          <cell r="EL1372">
            <v>0</v>
          </cell>
          <cell r="EN1372">
            <v>0</v>
          </cell>
          <cell r="EP1372">
            <v>0</v>
          </cell>
          <cell r="ER1372">
            <v>0</v>
          </cell>
          <cell r="ET1372">
            <v>0</v>
          </cell>
          <cell r="EX1372">
            <v>0</v>
          </cell>
          <cell r="EZ1372">
            <v>0</v>
          </cell>
          <cell r="FD1372">
            <v>0</v>
          </cell>
          <cell r="FF1372">
            <v>0</v>
          </cell>
        </row>
        <row r="1373">
          <cell r="A1373" t="str">
            <v>ÅKESLUNDSVERKET CC</v>
          </cell>
          <cell r="B1373" t="str">
            <v>Sverige</v>
          </cell>
          <cell r="G1373">
            <v>27.8</v>
          </cell>
          <cell r="H1373">
            <v>30</v>
          </cell>
          <cell r="AK1373">
            <v>11.6204</v>
          </cell>
          <cell r="AL1373">
            <v>13.532374100719423</v>
          </cell>
          <cell r="AN1373">
            <v>0</v>
          </cell>
          <cell r="AO1373">
            <v>2.2240000000000002</v>
          </cell>
          <cell r="AP1373">
            <v>278</v>
          </cell>
          <cell r="AQ1373">
            <v>2.7800000000000002</v>
          </cell>
          <cell r="BG1373" t="b">
            <v>0</v>
          </cell>
          <cell r="BO1373" t="b">
            <v>0</v>
          </cell>
          <cell r="CA1373" t="b">
            <v>0</v>
          </cell>
          <cell r="CB1373" t="b">
            <v>0</v>
          </cell>
          <cell r="CD1373" t="b">
            <v>0</v>
          </cell>
          <cell r="CE1373" t="b">
            <v>0</v>
          </cell>
          <cell r="CG1373" t="b">
            <v>0</v>
          </cell>
          <cell r="CH1373" t="b">
            <v>0</v>
          </cell>
          <cell r="CP1373" t="e">
            <v>#N/A</v>
          </cell>
          <cell r="CT1373" t="b">
            <v>0</v>
          </cell>
          <cell r="CV1373" t="b">
            <v>0</v>
          </cell>
          <cell r="CX1373" t="b">
            <v>0</v>
          </cell>
          <cell r="CZ1373" t="b">
            <v>0</v>
          </cell>
          <cell r="DB1373" t="b">
            <v>0</v>
          </cell>
          <cell r="DD1373" t="b">
            <v>0</v>
          </cell>
          <cell r="DF1373" t="b">
            <v>0</v>
          </cell>
          <cell r="DH1373" t="b">
            <v>0</v>
          </cell>
          <cell r="DJ1373" t="b">
            <v>0</v>
          </cell>
          <cell r="DL1373" t="b">
            <v>0</v>
          </cell>
          <cell r="DN1373" t="b">
            <v>0</v>
          </cell>
          <cell r="DP1373" t="b">
            <v>0</v>
          </cell>
          <cell r="DV1373">
            <v>0</v>
          </cell>
          <cell r="DX1373">
            <v>0</v>
          </cell>
          <cell r="DZ1373">
            <v>0</v>
          </cell>
          <cell r="EB1373">
            <v>0</v>
          </cell>
          <cell r="ED1373">
            <v>0</v>
          </cell>
          <cell r="EF1373">
            <v>0</v>
          </cell>
          <cell r="EJ1373">
            <v>0</v>
          </cell>
          <cell r="EL1373">
            <v>0</v>
          </cell>
          <cell r="EN1373">
            <v>0</v>
          </cell>
          <cell r="EP1373">
            <v>0</v>
          </cell>
          <cell r="ER1373">
            <v>0</v>
          </cell>
          <cell r="ET1373">
            <v>0</v>
          </cell>
          <cell r="EX1373">
            <v>0</v>
          </cell>
          <cell r="EZ1373">
            <v>0</v>
          </cell>
          <cell r="FD1373">
            <v>0</v>
          </cell>
          <cell r="FF1373">
            <v>0</v>
          </cell>
        </row>
        <row r="1374">
          <cell r="A1374" t="str">
            <v>AROSKRAFT 1-2</v>
          </cell>
          <cell r="B1374" t="str">
            <v>Sverige</v>
          </cell>
          <cell r="G1374">
            <v>150</v>
          </cell>
          <cell r="H1374">
            <v>272.72727272727269</v>
          </cell>
          <cell r="AK1374">
            <v>42.749999999999993</v>
          </cell>
          <cell r="AL1374">
            <v>141.32231404958674</v>
          </cell>
          <cell r="AN1374">
            <v>0</v>
          </cell>
          <cell r="AO1374">
            <v>23.640000000000004</v>
          </cell>
          <cell r="AP1374">
            <v>3727.5</v>
          </cell>
          <cell r="AQ1374">
            <v>21.000000000000004</v>
          </cell>
          <cell r="BG1374" t="b">
            <v>0</v>
          </cell>
          <cell r="BO1374" t="b">
            <v>0</v>
          </cell>
          <cell r="CA1374" t="b">
            <v>0</v>
          </cell>
          <cell r="CB1374" t="b">
            <v>0</v>
          </cell>
          <cell r="CD1374" t="b">
            <v>0</v>
          </cell>
          <cell r="CE1374" t="b">
            <v>0</v>
          </cell>
          <cell r="CG1374" t="b">
            <v>0</v>
          </cell>
          <cell r="CH1374" t="b">
            <v>0</v>
          </cell>
          <cell r="CP1374" t="e">
            <v>#N/A</v>
          </cell>
          <cell r="CT1374" t="b">
            <v>0</v>
          </cell>
          <cell r="CV1374" t="b">
            <v>0</v>
          </cell>
          <cell r="CX1374" t="b">
            <v>0</v>
          </cell>
          <cell r="CZ1374" t="b">
            <v>0</v>
          </cell>
          <cell r="DB1374" t="b">
            <v>0</v>
          </cell>
          <cell r="DD1374" t="b">
            <v>0</v>
          </cell>
          <cell r="DF1374" t="b">
            <v>0</v>
          </cell>
          <cell r="DH1374" t="b">
            <v>0</v>
          </cell>
          <cell r="DJ1374" t="b">
            <v>0</v>
          </cell>
          <cell r="DL1374" t="b">
            <v>0</v>
          </cell>
          <cell r="DN1374" t="b">
            <v>0</v>
          </cell>
          <cell r="DP1374" t="b">
            <v>0</v>
          </cell>
          <cell r="DV1374">
            <v>0</v>
          </cell>
          <cell r="DX1374">
            <v>0</v>
          </cell>
          <cell r="DZ1374">
            <v>0</v>
          </cell>
          <cell r="EB1374">
            <v>0</v>
          </cell>
          <cell r="ED1374">
            <v>0</v>
          </cell>
          <cell r="EF1374">
            <v>0</v>
          </cell>
          <cell r="EJ1374">
            <v>0</v>
          </cell>
          <cell r="EL1374">
            <v>0</v>
          </cell>
          <cell r="EN1374">
            <v>0</v>
          </cell>
          <cell r="EP1374">
            <v>0</v>
          </cell>
          <cell r="ER1374">
            <v>0</v>
          </cell>
          <cell r="ET1374">
            <v>0</v>
          </cell>
          <cell r="EX1374">
            <v>0</v>
          </cell>
          <cell r="EZ1374">
            <v>0</v>
          </cell>
          <cell r="FD1374">
            <v>0</v>
          </cell>
          <cell r="FF1374">
            <v>0</v>
          </cell>
        </row>
        <row r="1375">
          <cell r="A1375" t="str">
            <v>AROSKRAFT 1-2</v>
          </cell>
          <cell r="B1375" t="str">
            <v>Sverige</v>
          </cell>
          <cell r="G1375">
            <v>150</v>
          </cell>
          <cell r="H1375">
            <v>272.72727272727269</v>
          </cell>
          <cell r="AK1375">
            <v>42.749999999999993</v>
          </cell>
          <cell r="AL1375">
            <v>141.32231404958674</v>
          </cell>
          <cell r="AN1375">
            <v>0</v>
          </cell>
          <cell r="AO1375">
            <v>23.640000000000004</v>
          </cell>
          <cell r="AP1375">
            <v>3727.5</v>
          </cell>
          <cell r="AQ1375">
            <v>21.000000000000004</v>
          </cell>
          <cell r="BG1375" t="b">
            <v>0</v>
          </cell>
          <cell r="BO1375" t="b">
            <v>0</v>
          </cell>
          <cell r="CA1375" t="b">
            <v>0</v>
          </cell>
          <cell r="CB1375" t="b">
            <v>0</v>
          </cell>
          <cell r="CD1375" t="b">
            <v>0</v>
          </cell>
          <cell r="CE1375" t="b">
            <v>0</v>
          </cell>
          <cell r="CG1375" t="b">
            <v>0</v>
          </cell>
          <cell r="CH1375" t="b">
            <v>0</v>
          </cell>
          <cell r="CP1375" t="e">
            <v>#N/A</v>
          </cell>
          <cell r="CT1375" t="b">
            <v>0</v>
          </cell>
          <cell r="CV1375" t="b">
            <v>0</v>
          </cell>
          <cell r="CX1375" t="b">
            <v>0</v>
          </cell>
          <cell r="CZ1375" t="b">
            <v>0</v>
          </cell>
          <cell r="DB1375" t="b">
            <v>0</v>
          </cell>
          <cell r="DD1375" t="b">
            <v>0</v>
          </cell>
          <cell r="DF1375" t="b">
            <v>0</v>
          </cell>
          <cell r="DH1375" t="b">
            <v>0</v>
          </cell>
          <cell r="DJ1375" t="b">
            <v>0</v>
          </cell>
          <cell r="DL1375" t="b">
            <v>0</v>
          </cell>
          <cell r="DN1375" t="b">
            <v>0</v>
          </cell>
          <cell r="DP1375" t="b">
            <v>0</v>
          </cell>
          <cell r="DV1375">
            <v>0</v>
          </cell>
          <cell r="DX1375">
            <v>0</v>
          </cell>
          <cell r="DZ1375">
            <v>0</v>
          </cell>
          <cell r="EB1375">
            <v>0</v>
          </cell>
          <cell r="ED1375">
            <v>0</v>
          </cell>
          <cell r="EF1375">
            <v>0</v>
          </cell>
          <cell r="EJ1375">
            <v>0</v>
          </cell>
          <cell r="EL1375">
            <v>0</v>
          </cell>
          <cell r="EN1375">
            <v>0</v>
          </cell>
          <cell r="EP1375">
            <v>0</v>
          </cell>
          <cell r="ER1375">
            <v>0</v>
          </cell>
          <cell r="ET1375">
            <v>0</v>
          </cell>
          <cell r="EX1375">
            <v>0</v>
          </cell>
          <cell r="EZ1375">
            <v>0</v>
          </cell>
          <cell r="FD1375">
            <v>0</v>
          </cell>
          <cell r="FF1375">
            <v>0</v>
          </cell>
        </row>
        <row r="1376">
          <cell r="A1376" t="str">
            <v>AROSKRAFT 3</v>
          </cell>
          <cell r="B1376" t="str">
            <v>Sverige</v>
          </cell>
          <cell r="G1376">
            <v>250</v>
          </cell>
          <cell r="H1376">
            <v>200</v>
          </cell>
          <cell r="AK1376">
            <v>87.875</v>
          </cell>
          <cell r="AL1376">
            <v>468.66666666666669</v>
          </cell>
          <cell r="AN1376">
            <v>30</v>
          </cell>
          <cell r="AO1376">
            <v>20</v>
          </cell>
          <cell r="AP1376">
            <v>5000</v>
          </cell>
          <cell r="AQ1376">
            <v>35</v>
          </cell>
          <cell r="BG1376" t="b">
            <v>0</v>
          </cell>
          <cell r="BO1376" t="b">
            <v>0</v>
          </cell>
          <cell r="CA1376" t="b">
            <v>0</v>
          </cell>
          <cell r="CB1376" t="b">
            <v>0</v>
          </cell>
          <cell r="CD1376" t="b">
            <v>0</v>
          </cell>
          <cell r="CE1376" t="b">
            <v>0</v>
          </cell>
          <cell r="CG1376" t="b">
            <v>0</v>
          </cell>
          <cell r="CH1376" t="b">
            <v>0</v>
          </cell>
          <cell r="CP1376" t="e">
            <v>#N/A</v>
          </cell>
          <cell r="CT1376" t="b">
            <v>0</v>
          </cell>
          <cell r="CV1376" t="b">
            <v>0</v>
          </cell>
          <cell r="CX1376" t="b">
            <v>0</v>
          </cell>
          <cell r="CZ1376" t="b">
            <v>0</v>
          </cell>
          <cell r="DB1376" t="b">
            <v>0</v>
          </cell>
          <cell r="DD1376" t="b">
            <v>0</v>
          </cell>
          <cell r="DF1376" t="b">
            <v>0</v>
          </cell>
          <cell r="DH1376" t="b">
            <v>0</v>
          </cell>
          <cell r="DJ1376" t="b">
            <v>0</v>
          </cell>
          <cell r="DL1376" t="b">
            <v>0</v>
          </cell>
          <cell r="DN1376" t="b">
            <v>0</v>
          </cell>
          <cell r="DP1376" t="b">
            <v>0</v>
          </cell>
          <cell r="DV1376">
            <v>0</v>
          </cell>
          <cell r="DX1376">
            <v>0</v>
          </cell>
          <cell r="DZ1376">
            <v>0</v>
          </cell>
          <cell r="EB1376">
            <v>0</v>
          </cell>
          <cell r="ED1376">
            <v>0</v>
          </cell>
          <cell r="EF1376">
            <v>0</v>
          </cell>
          <cell r="EJ1376">
            <v>0</v>
          </cell>
          <cell r="EL1376">
            <v>0</v>
          </cell>
          <cell r="EN1376">
            <v>0</v>
          </cell>
          <cell r="EP1376">
            <v>0</v>
          </cell>
          <cell r="ER1376">
            <v>0</v>
          </cell>
          <cell r="ET1376">
            <v>0</v>
          </cell>
          <cell r="EX1376">
            <v>0</v>
          </cell>
          <cell r="EZ1376">
            <v>0</v>
          </cell>
          <cell r="FD1376">
            <v>0</v>
          </cell>
          <cell r="FF1376">
            <v>0</v>
          </cell>
        </row>
        <row r="1377">
          <cell r="A1377" t="str">
            <v>AROSKRAFT 3</v>
          </cell>
          <cell r="B1377" t="str">
            <v>Sverige</v>
          </cell>
          <cell r="G1377">
            <v>250</v>
          </cell>
          <cell r="H1377">
            <v>200</v>
          </cell>
          <cell r="AK1377">
            <v>87.875</v>
          </cell>
          <cell r="AL1377">
            <v>468.66666666666669</v>
          </cell>
          <cell r="AN1377">
            <v>30</v>
          </cell>
          <cell r="AO1377">
            <v>20</v>
          </cell>
          <cell r="AP1377">
            <v>5000</v>
          </cell>
          <cell r="AQ1377">
            <v>47.5</v>
          </cell>
          <cell r="BG1377" t="b">
            <v>0</v>
          </cell>
          <cell r="BO1377" t="b">
            <v>0</v>
          </cell>
          <cell r="CA1377" t="b">
            <v>0</v>
          </cell>
          <cell r="CB1377" t="b">
            <v>0</v>
          </cell>
          <cell r="CD1377" t="b">
            <v>0</v>
          </cell>
          <cell r="CE1377" t="b">
            <v>0</v>
          </cell>
          <cell r="CG1377" t="b">
            <v>0</v>
          </cell>
          <cell r="CH1377" t="b">
            <v>0</v>
          </cell>
          <cell r="CP1377" t="e">
            <v>#N/A</v>
          </cell>
          <cell r="CT1377" t="b">
            <v>0</v>
          </cell>
          <cell r="CV1377" t="b">
            <v>0</v>
          </cell>
          <cell r="CX1377" t="b">
            <v>0</v>
          </cell>
          <cell r="CZ1377" t="b">
            <v>0</v>
          </cell>
          <cell r="DB1377" t="b">
            <v>0</v>
          </cell>
          <cell r="DD1377" t="b">
            <v>0</v>
          </cell>
          <cell r="DF1377" t="b">
            <v>0</v>
          </cell>
          <cell r="DH1377" t="b">
            <v>0</v>
          </cell>
          <cell r="DJ1377" t="b">
            <v>0</v>
          </cell>
          <cell r="DL1377" t="b">
            <v>0</v>
          </cell>
          <cell r="DN1377" t="b">
            <v>0</v>
          </cell>
          <cell r="DP1377" t="b">
            <v>0</v>
          </cell>
          <cell r="DV1377">
            <v>0</v>
          </cell>
          <cell r="DX1377">
            <v>0</v>
          </cell>
          <cell r="DZ1377">
            <v>0</v>
          </cell>
          <cell r="EB1377">
            <v>0</v>
          </cell>
          <cell r="ED1377">
            <v>0</v>
          </cell>
          <cell r="EF1377">
            <v>0</v>
          </cell>
          <cell r="EJ1377">
            <v>0</v>
          </cell>
          <cell r="EL1377">
            <v>0</v>
          </cell>
          <cell r="EN1377">
            <v>0</v>
          </cell>
          <cell r="EP1377">
            <v>0</v>
          </cell>
          <cell r="ER1377">
            <v>0</v>
          </cell>
          <cell r="ET1377">
            <v>0</v>
          </cell>
          <cell r="EX1377">
            <v>0</v>
          </cell>
          <cell r="EZ1377">
            <v>0</v>
          </cell>
          <cell r="FD1377">
            <v>0</v>
          </cell>
          <cell r="FF1377">
            <v>0</v>
          </cell>
        </row>
        <row r="1378">
          <cell r="A1378" t="str">
            <v>AROSKRAFT 4</v>
          </cell>
          <cell r="B1378" t="str">
            <v>Sverige</v>
          </cell>
          <cell r="G1378">
            <v>250</v>
          </cell>
          <cell r="H1378">
            <v>200</v>
          </cell>
          <cell r="AK1378">
            <v>87.875</v>
          </cell>
          <cell r="AL1378">
            <v>468.66666666666669</v>
          </cell>
          <cell r="AN1378">
            <v>30</v>
          </cell>
          <cell r="AO1378">
            <v>39.400000000000006</v>
          </cell>
          <cell r="AP1378">
            <v>6212.5</v>
          </cell>
          <cell r="AQ1378">
            <v>35</v>
          </cell>
          <cell r="BG1378" t="b">
            <v>0</v>
          </cell>
          <cell r="BO1378" t="b">
            <v>0</v>
          </cell>
          <cell r="CA1378" t="b">
            <v>0</v>
          </cell>
          <cell r="CB1378" t="b">
            <v>0</v>
          </cell>
          <cell r="CD1378" t="b">
            <v>0</v>
          </cell>
          <cell r="CE1378" t="b">
            <v>0</v>
          </cell>
          <cell r="CG1378" t="b">
            <v>0</v>
          </cell>
          <cell r="CH1378" t="b">
            <v>0</v>
          </cell>
          <cell r="CP1378" t="e">
            <v>#N/A</v>
          </cell>
          <cell r="CT1378" t="b">
            <v>0</v>
          </cell>
          <cell r="CV1378" t="b">
            <v>0</v>
          </cell>
          <cell r="CX1378" t="b">
            <v>0</v>
          </cell>
          <cell r="CZ1378" t="b">
            <v>0</v>
          </cell>
          <cell r="DB1378" t="b">
            <v>0</v>
          </cell>
          <cell r="DD1378" t="b">
            <v>0</v>
          </cell>
          <cell r="DF1378" t="b">
            <v>0</v>
          </cell>
          <cell r="DH1378" t="b">
            <v>0</v>
          </cell>
          <cell r="DJ1378" t="b">
            <v>0</v>
          </cell>
          <cell r="DL1378" t="b">
            <v>0</v>
          </cell>
          <cell r="DN1378" t="b">
            <v>0</v>
          </cell>
          <cell r="DP1378" t="b">
            <v>0</v>
          </cell>
          <cell r="DV1378">
            <v>0</v>
          </cell>
          <cell r="DX1378">
            <v>0</v>
          </cell>
          <cell r="DZ1378">
            <v>0</v>
          </cell>
          <cell r="EB1378">
            <v>0</v>
          </cell>
          <cell r="ED1378">
            <v>0</v>
          </cell>
          <cell r="EF1378">
            <v>0</v>
          </cell>
          <cell r="EJ1378">
            <v>0</v>
          </cell>
          <cell r="EL1378">
            <v>0</v>
          </cell>
          <cell r="EN1378">
            <v>0</v>
          </cell>
          <cell r="EP1378">
            <v>0</v>
          </cell>
          <cell r="ER1378">
            <v>0</v>
          </cell>
          <cell r="ET1378">
            <v>0</v>
          </cell>
          <cell r="EX1378">
            <v>0</v>
          </cell>
          <cell r="EZ1378">
            <v>0</v>
          </cell>
          <cell r="FD1378">
            <v>0</v>
          </cell>
          <cell r="FF1378">
            <v>0</v>
          </cell>
        </row>
        <row r="1379">
          <cell r="A1379" t="str">
            <v>AROSKRAFT 4</v>
          </cell>
          <cell r="B1379" t="str">
            <v>Sverige</v>
          </cell>
          <cell r="G1379">
            <v>250</v>
          </cell>
          <cell r="H1379">
            <v>200</v>
          </cell>
          <cell r="AK1379">
            <v>87.875</v>
          </cell>
          <cell r="AL1379">
            <v>468.66666666666669</v>
          </cell>
          <cell r="AN1379">
            <v>30</v>
          </cell>
          <cell r="AO1379">
            <v>39.400000000000006</v>
          </cell>
          <cell r="AP1379">
            <v>6212.5</v>
          </cell>
          <cell r="AQ1379">
            <v>35</v>
          </cell>
          <cell r="BG1379" t="b">
            <v>0</v>
          </cell>
          <cell r="BO1379" t="b">
            <v>0</v>
          </cell>
          <cell r="CA1379" t="b">
            <v>0</v>
          </cell>
          <cell r="CB1379" t="b">
            <v>0</v>
          </cell>
          <cell r="CD1379" t="b">
            <v>0</v>
          </cell>
          <cell r="CE1379" t="b">
            <v>0</v>
          </cell>
          <cell r="CG1379" t="b">
            <v>0</v>
          </cell>
          <cell r="CH1379" t="b">
            <v>0</v>
          </cell>
          <cell r="CP1379" t="e">
            <v>#N/A</v>
          </cell>
          <cell r="CT1379" t="b">
            <v>0</v>
          </cell>
          <cell r="CV1379" t="b">
            <v>0</v>
          </cell>
          <cell r="CX1379" t="b">
            <v>0</v>
          </cell>
          <cell r="CZ1379" t="b">
            <v>0</v>
          </cell>
          <cell r="DB1379" t="b">
            <v>0</v>
          </cell>
          <cell r="DD1379" t="b">
            <v>0</v>
          </cell>
          <cell r="DF1379" t="b">
            <v>0</v>
          </cell>
          <cell r="DH1379" t="b">
            <v>0</v>
          </cell>
          <cell r="DJ1379" t="b">
            <v>0</v>
          </cell>
          <cell r="DL1379" t="b">
            <v>0</v>
          </cell>
          <cell r="DN1379" t="b">
            <v>0</v>
          </cell>
          <cell r="DP1379" t="b">
            <v>0</v>
          </cell>
          <cell r="DV1379">
            <v>0</v>
          </cell>
          <cell r="DX1379">
            <v>0</v>
          </cell>
          <cell r="DZ1379">
            <v>0</v>
          </cell>
          <cell r="EB1379">
            <v>0</v>
          </cell>
          <cell r="ED1379">
            <v>0</v>
          </cell>
          <cell r="EF1379">
            <v>0</v>
          </cell>
          <cell r="EJ1379">
            <v>0</v>
          </cell>
          <cell r="EL1379">
            <v>0</v>
          </cell>
          <cell r="EN1379">
            <v>0</v>
          </cell>
          <cell r="EP1379">
            <v>0</v>
          </cell>
          <cell r="ER1379">
            <v>0</v>
          </cell>
          <cell r="ET1379">
            <v>0</v>
          </cell>
          <cell r="EX1379">
            <v>0</v>
          </cell>
          <cell r="EZ1379">
            <v>0</v>
          </cell>
          <cell r="FD1379">
            <v>0</v>
          </cell>
          <cell r="FF1379">
            <v>0</v>
          </cell>
        </row>
        <row r="1380">
          <cell r="A1380" t="str">
            <v>BARSEBÄCK GT 1-2</v>
          </cell>
          <cell r="B1380" t="str">
            <v>Sverige</v>
          </cell>
          <cell r="G1380">
            <v>80</v>
          </cell>
          <cell r="H1380">
            <v>0</v>
          </cell>
          <cell r="AK1380">
            <v>20.52</v>
          </cell>
          <cell r="AL1380">
            <v>0</v>
          </cell>
          <cell r="AN1380">
            <v>0</v>
          </cell>
          <cell r="AO1380">
            <v>3.2</v>
          </cell>
          <cell r="AP1380">
            <v>1200</v>
          </cell>
          <cell r="AQ1380">
            <v>6.4</v>
          </cell>
          <cell r="BG1380" t="b">
            <v>0</v>
          </cell>
          <cell r="BO1380" t="b">
            <v>0</v>
          </cell>
          <cell r="CA1380" t="b">
            <v>0</v>
          </cell>
          <cell r="CB1380" t="b">
            <v>0</v>
          </cell>
          <cell r="CD1380" t="b">
            <v>0</v>
          </cell>
          <cell r="CE1380" t="b">
            <v>0</v>
          </cell>
          <cell r="CG1380" t="b">
            <v>0</v>
          </cell>
          <cell r="CH1380" t="b">
            <v>0</v>
          </cell>
          <cell r="CP1380" t="e">
            <v>#N/A</v>
          </cell>
          <cell r="CT1380" t="b">
            <v>0</v>
          </cell>
          <cell r="CV1380" t="b">
            <v>0</v>
          </cell>
          <cell r="CX1380" t="b">
            <v>0</v>
          </cell>
          <cell r="CZ1380" t="b">
            <v>0</v>
          </cell>
          <cell r="DB1380" t="b">
            <v>0</v>
          </cell>
          <cell r="DD1380" t="b">
            <v>0</v>
          </cell>
          <cell r="DF1380" t="b">
            <v>0</v>
          </cell>
          <cell r="DH1380" t="b">
            <v>0</v>
          </cell>
          <cell r="DJ1380" t="b">
            <v>0</v>
          </cell>
          <cell r="DL1380" t="b">
            <v>0</v>
          </cell>
          <cell r="DN1380" t="b">
            <v>0</v>
          </cell>
          <cell r="DP1380" t="b">
            <v>0</v>
          </cell>
          <cell r="DV1380">
            <v>0</v>
          </cell>
          <cell r="DX1380">
            <v>0</v>
          </cell>
          <cell r="DZ1380">
            <v>0</v>
          </cell>
          <cell r="EB1380">
            <v>0</v>
          </cell>
          <cell r="ED1380">
            <v>0</v>
          </cell>
          <cell r="EF1380">
            <v>0</v>
          </cell>
          <cell r="EJ1380">
            <v>0</v>
          </cell>
          <cell r="EL1380">
            <v>0</v>
          </cell>
          <cell r="EN1380">
            <v>0</v>
          </cell>
          <cell r="EP1380">
            <v>0</v>
          </cell>
          <cell r="ER1380">
            <v>0</v>
          </cell>
          <cell r="ET1380">
            <v>0</v>
          </cell>
          <cell r="EX1380">
            <v>0</v>
          </cell>
          <cell r="EZ1380">
            <v>0</v>
          </cell>
          <cell r="FD1380">
            <v>0</v>
          </cell>
          <cell r="FF1380">
            <v>0</v>
          </cell>
        </row>
        <row r="1381">
          <cell r="A1381" t="str">
            <v>BARSEBÄCK GT 1-2</v>
          </cell>
          <cell r="B1381" t="str">
            <v>Sverige</v>
          </cell>
          <cell r="G1381">
            <v>80</v>
          </cell>
          <cell r="H1381">
            <v>0</v>
          </cell>
          <cell r="AK1381">
            <v>20.52</v>
          </cell>
          <cell r="AL1381">
            <v>0</v>
          </cell>
          <cell r="AN1381">
            <v>0</v>
          </cell>
          <cell r="AO1381">
            <v>3.2</v>
          </cell>
          <cell r="AP1381">
            <v>1200</v>
          </cell>
          <cell r="AQ1381">
            <v>6.4</v>
          </cell>
          <cell r="BG1381" t="b">
            <v>0</v>
          </cell>
          <cell r="BO1381" t="b">
            <v>0</v>
          </cell>
          <cell r="CA1381" t="b">
            <v>0</v>
          </cell>
          <cell r="CB1381" t="b">
            <v>0</v>
          </cell>
          <cell r="CD1381" t="b">
            <v>0</v>
          </cell>
          <cell r="CE1381" t="b">
            <v>0</v>
          </cell>
          <cell r="CG1381" t="b">
            <v>0</v>
          </cell>
          <cell r="CH1381" t="b">
            <v>0</v>
          </cell>
          <cell r="CP1381" t="e">
            <v>#N/A</v>
          </cell>
          <cell r="CT1381" t="b">
            <v>0</v>
          </cell>
          <cell r="CV1381" t="b">
            <v>0</v>
          </cell>
          <cell r="CX1381" t="b">
            <v>0</v>
          </cell>
          <cell r="CZ1381" t="b">
            <v>0</v>
          </cell>
          <cell r="DB1381" t="b">
            <v>0</v>
          </cell>
          <cell r="DD1381" t="b">
            <v>0</v>
          </cell>
          <cell r="DF1381" t="b">
            <v>0</v>
          </cell>
          <cell r="DH1381" t="b">
            <v>0</v>
          </cell>
          <cell r="DJ1381" t="b">
            <v>0</v>
          </cell>
          <cell r="DL1381" t="b">
            <v>0</v>
          </cell>
          <cell r="DN1381" t="b">
            <v>0</v>
          </cell>
          <cell r="DP1381" t="b">
            <v>0</v>
          </cell>
          <cell r="DV1381">
            <v>0</v>
          </cell>
          <cell r="DX1381">
            <v>0</v>
          </cell>
          <cell r="DZ1381">
            <v>0</v>
          </cell>
          <cell r="EB1381">
            <v>0</v>
          </cell>
          <cell r="ED1381">
            <v>0</v>
          </cell>
          <cell r="EF1381">
            <v>0</v>
          </cell>
          <cell r="EJ1381">
            <v>0</v>
          </cell>
          <cell r="EL1381">
            <v>0</v>
          </cell>
          <cell r="EN1381">
            <v>0</v>
          </cell>
          <cell r="EP1381">
            <v>0</v>
          </cell>
          <cell r="ER1381">
            <v>0</v>
          </cell>
          <cell r="ET1381">
            <v>0</v>
          </cell>
          <cell r="EX1381">
            <v>0</v>
          </cell>
          <cell r="EZ1381">
            <v>0</v>
          </cell>
          <cell r="FD1381">
            <v>0</v>
          </cell>
          <cell r="FF1381">
            <v>0</v>
          </cell>
        </row>
        <row r="1382">
          <cell r="A1382" t="str">
            <v>BRISTA 1</v>
          </cell>
          <cell r="B1382" t="str">
            <v>Sverige</v>
          </cell>
          <cell r="G1382">
            <v>44</v>
          </cell>
          <cell r="H1382">
            <v>75</v>
          </cell>
          <cell r="AK1382">
            <v>13.375999999999999</v>
          </cell>
          <cell r="AL1382">
            <v>38.863636363636367</v>
          </cell>
          <cell r="AN1382">
            <v>0</v>
          </cell>
          <cell r="AO1382">
            <v>3.96</v>
          </cell>
          <cell r="AP1382">
            <v>1100</v>
          </cell>
          <cell r="AQ1382">
            <v>6.16</v>
          </cell>
          <cell r="BG1382" t="b">
            <v>0</v>
          </cell>
          <cell r="BO1382" t="b">
            <v>0</v>
          </cell>
          <cell r="CA1382" t="b">
            <v>0</v>
          </cell>
          <cell r="CB1382" t="b">
            <v>0</v>
          </cell>
          <cell r="CD1382" t="b">
            <v>0</v>
          </cell>
          <cell r="CE1382" t="b">
            <v>0</v>
          </cell>
          <cell r="CG1382" t="b">
            <v>0</v>
          </cell>
          <cell r="CH1382" t="b">
            <v>0</v>
          </cell>
          <cell r="CP1382" t="str">
            <v>ECWCHBPC</v>
          </cell>
          <cell r="CT1382" t="b">
            <v>0</v>
          </cell>
          <cell r="CV1382" t="b">
            <v>0</v>
          </cell>
          <cell r="CX1382" t="b">
            <v>0</v>
          </cell>
          <cell r="CZ1382" t="b">
            <v>0</v>
          </cell>
          <cell r="DB1382" t="b">
            <v>0</v>
          </cell>
          <cell r="DD1382" t="b">
            <v>0</v>
          </cell>
          <cell r="DF1382" t="b">
            <v>0</v>
          </cell>
          <cell r="DH1382" t="b">
            <v>0</v>
          </cell>
          <cell r="DJ1382" t="b">
            <v>0</v>
          </cell>
          <cell r="DL1382" t="b">
            <v>0</v>
          </cell>
          <cell r="DN1382" t="b">
            <v>0</v>
          </cell>
          <cell r="DP1382" t="b">
            <v>0</v>
          </cell>
          <cell r="DV1382">
            <v>0</v>
          </cell>
          <cell r="DX1382">
            <v>0</v>
          </cell>
          <cell r="DZ1382">
            <v>0</v>
          </cell>
          <cell r="EB1382">
            <v>0</v>
          </cell>
          <cell r="ED1382">
            <v>0</v>
          </cell>
          <cell r="EF1382">
            <v>0</v>
          </cell>
          <cell r="EJ1382">
            <v>0</v>
          </cell>
          <cell r="EL1382">
            <v>0</v>
          </cell>
          <cell r="EN1382">
            <v>0</v>
          </cell>
          <cell r="EP1382">
            <v>0</v>
          </cell>
          <cell r="ER1382">
            <v>0</v>
          </cell>
          <cell r="ET1382">
            <v>0</v>
          </cell>
          <cell r="EX1382">
            <v>0</v>
          </cell>
          <cell r="EZ1382">
            <v>0</v>
          </cell>
          <cell r="FD1382">
            <v>0</v>
          </cell>
          <cell r="FF1382">
            <v>0</v>
          </cell>
        </row>
        <row r="1383">
          <cell r="A1383" t="str">
            <v>Bråvalla, Norrköping</v>
          </cell>
          <cell r="B1383" t="str">
            <v>Sverige</v>
          </cell>
          <cell r="G1383">
            <v>250</v>
          </cell>
          <cell r="H1383">
            <v>200</v>
          </cell>
          <cell r="AK1383">
            <v>76</v>
          </cell>
          <cell r="AL1383">
            <v>405.33333333333331</v>
          </cell>
          <cell r="AN1383">
            <v>30</v>
          </cell>
          <cell r="AO1383">
            <v>20</v>
          </cell>
          <cell r="AP1383">
            <v>5000</v>
          </cell>
          <cell r="AQ1383">
            <v>35</v>
          </cell>
          <cell r="BG1383" t="b">
            <v>0</v>
          </cell>
          <cell r="BO1383" t="b">
            <v>0</v>
          </cell>
          <cell r="CA1383" t="b">
            <v>0</v>
          </cell>
          <cell r="CB1383" t="b">
            <v>0</v>
          </cell>
          <cell r="CD1383" t="b">
            <v>0</v>
          </cell>
          <cell r="CE1383" t="b">
            <v>0</v>
          </cell>
          <cell r="CG1383" t="b">
            <v>0</v>
          </cell>
          <cell r="CH1383" t="b">
            <v>0</v>
          </cell>
          <cell r="CP1383" t="e">
            <v>#N/A</v>
          </cell>
          <cell r="CT1383" t="b">
            <v>0</v>
          </cell>
          <cell r="CV1383" t="b">
            <v>0</v>
          </cell>
          <cell r="CX1383" t="b">
            <v>0</v>
          </cell>
          <cell r="CZ1383" t="b">
            <v>0</v>
          </cell>
          <cell r="DB1383" t="b">
            <v>0</v>
          </cell>
          <cell r="DD1383" t="b">
            <v>0</v>
          </cell>
          <cell r="DF1383" t="b">
            <v>0</v>
          </cell>
          <cell r="DH1383" t="b">
            <v>0</v>
          </cell>
          <cell r="DJ1383" t="b">
            <v>0</v>
          </cell>
          <cell r="DL1383" t="b">
            <v>0</v>
          </cell>
          <cell r="DN1383" t="b">
            <v>0</v>
          </cell>
          <cell r="DP1383" t="b">
            <v>0</v>
          </cell>
          <cell r="DV1383">
            <v>0</v>
          </cell>
          <cell r="DX1383">
            <v>0</v>
          </cell>
          <cell r="DZ1383">
            <v>0</v>
          </cell>
          <cell r="EB1383">
            <v>0</v>
          </cell>
          <cell r="ED1383">
            <v>0</v>
          </cell>
          <cell r="EF1383">
            <v>0</v>
          </cell>
          <cell r="EJ1383">
            <v>0</v>
          </cell>
          <cell r="EL1383">
            <v>0</v>
          </cell>
          <cell r="EN1383">
            <v>0</v>
          </cell>
          <cell r="EP1383">
            <v>0</v>
          </cell>
          <cell r="ER1383">
            <v>0</v>
          </cell>
          <cell r="ET1383">
            <v>0</v>
          </cell>
          <cell r="EX1383">
            <v>0</v>
          </cell>
          <cell r="EZ1383">
            <v>0</v>
          </cell>
          <cell r="FD1383">
            <v>0</v>
          </cell>
          <cell r="FF1383">
            <v>0</v>
          </cell>
        </row>
        <row r="1384">
          <cell r="A1384" t="str">
            <v>ENKÖPING 1</v>
          </cell>
          <cell r="B1384" t="str">
            <v>Sverige</v>
          </cell>
          <cell r="G1384">
            <v>24</v>
          </cell>
          <cell r="H1384">
            <v>55</v>
          </cell>
          <cell r="AK1384">
            <v>6.1560000000000006</v>
          </cell>
          <cell r="AL1384">
            <v>32.329687500000006</v>
          </cell>
          <cell r="AN1384">
            <v>0</v>
          </cell>
          <cell r="AO1384">
            <v>2.16</v>
          </cell>
          <cell r="AP1384">
            <v>600</v>
          </cell>
          <cell r="AQ1384">
            <v>3.3600000000000003</v>
          </cell>
          <cell r="BG1384" t="b">
            <v>0</v>
          </cell>
          <cell r="BO1384" t="b">
            <v>0</v>
          </cell>
          <cell r="CA1384" t="b">
            <v>0</v>
          </cell>
          <cell r="CB1384" t="b">
            <v>0</v>
          </cell>
          <cell r="CD1384" t="b">
            <v>0</v>
          </cell>
          <cell r="CE1384" t="b">
            <v>0</v>
          </cell>
          <cell r="CG1384" t="b">
            <v>0</v>
          </cell>
          <cell r="CH1384" t="b">
            <v>0</v>
          </cell>
          <cell r="CP1384" t="str">
            <v>ECWCHBPC</v>
          </cell>
          <cell r="CT1384" t="b">
            <v>0</v>
          </cell>
          <cell r="CV1384" t="b">
            <v>0</v>
          </cell>
          <cell r="CX1384" t="b">
            <v>0</v>
          </cell>
          <cell r="CZ1384" t="b">
            <v>0</v>
          </cell>
          <cell r="DB1384" t="b">
            <v>0</v>
          </cell>
          <cell r="DD1384" t="b">
            <v>0</v>
          </cell>
          <cell r="DF1384" t="b">
            <v>0</v>
          </cell>
          <cell r="DH1384" t="b">
            <v>0</v>
          </cell>
          <cell r="DJ1384" t="b">
            <v>0</v>
          </cell>
          <cell r="DL1384" t="b">
            <v>0</v>
          </cell>
          <cell r="DN1384" t="b">
            <v>0</v>
          </cell>
          <cell r="DP1384" t="b">
            <v>0</v>
          </cell>
          <cell r="DV1384">
            <v>0</v>
          </cell>
          <cell r="DX1384">
            <v>0</v>
          </cell>
          <cell r="DZ1384">
            <v>0</v>
          </cell>
          <cell r="EB1384">
            <v>0</v>
          </cell>
          <cell r="ED1384">
            <v>0</v>
          </cell>
          <cell r="EF1384">
            <v>0</v>
          </cell>
          <cell r="EJ1384">
            <v>0</v>
          </cell>
          <cell r="EL1384">
            <v>0</v>
          </cell>
          <cell r="EN1384">
            <v>0</v>
          </cell>
          <cell r="EP1384">
            <v>0</v>
          </cell>
          <cell r="ER1384">
            <v>0</v>
          </cell>
          <cell r="ET1384">
            <v>0</v>
          </cell>
          <cell r="EX1384">
            <v>0</v>
          </cell>
          <cell r="EZ1384">
            <v>0</v>
          </cell>
          <cell r="FD1384">
            <v>0</v>
          </cell>
          <cell r="FF1384">
            <v>0</v>
          </cell>
        </row>
        <row r="1385">
          <cell r="A1385" t="str">
            <v>ESKILSTUNA 1</v>
          </cell>
          <cell r="B1385" t="str">
            <v>Sverige</v>
          </cell>
          <cell r="G1385">
            <v>38.700000000000003</v>
          </cell>
          <cell r="H1385">
            <v>70.7</v>
          </cell>
          <cell r="AK1385">
            <v>11.875095</v>
          </cell>
          <cell r="AL1385">
            <v>39.632730142118852</v>
          </cell>
          <cell r="AN1385">
            <v>0</v>
          </cell>
          <cell r="AO1385">
            <v>3.4830000000000001</v>
          </cell>
          <cell r="AP1385">
            <v>967.50000000000011</v>
          </cell>
          <cell r="AQ1385">
            <v>5.418000000000001</v>
          </cell>
          <cell r="BG1385" t="b">
            <v>0</v>
          </cell>
          <cell r="BO1385" t="b">
            <v>0</v>
          </cell>
          <cell r="CA1385" t="b">
            <v>0</v>
          </cell>
          <cell r="CB1385" t="b">
            <v>0</v>
          </cell>
          <cell r="CD1385" t="b">
            <v>0</v>
          </cell>
          <cell r="CE1385" t="b">
            <v>0</v>
          </cell>
          <cell r="CG1385" t="b">
            <v>0</v>
          </cell>
          <cell r="CH1385" t="b">
            <v>0</v>
          </cell>
          <cell r="CP1385" t="str">
            <v>ECWCHBPC</v>
          </cell>
          <cell r="CT1385" t="b">
            <v>0</v>
          </cell>
          <cell r="CV1385" t="b">
            <v>0</v>
          </cell>
          <cell r="CX1385" t="b">
            <v>0</v>
          </cell>
          <cell r="CZ1385" t="b">
            <v>0</v>
          </cell>
          <cell r="DB1385" t="b">
            <v>0</v>
          </cell>
          <cell r="DD1385" t="b">
            <v>0</v>
          </cell>
          <cell r="DF1385" t="b">
            <v>0</v>
          </cell>
          <cell r="DH1385" t="b">
            <v>0</v>
          </cell>
          <cell r="DJ1385" t="b">
            <v>0</v>
          </cell>
          <cell r="DL1385" t="b">
            <v>0</v>
          </cell>
          <cell r="DN1385" t="b">
            <v>0</v>
          </cell>
          <cell r="DP1385" t="b">
            <v>0</v>
          </cell>
          <cell r="DV1385">
            <v>0</v>
          </cell>
          <cell r="DX1385">
            <v>0</v>
          </cell>
          <cell r="DZ1385">
            <v>0</v>
          </cell>
          <cell r="EB1385">
            <v>0</v>
          </cell>
          <cell r="ED1385">
            <v>0</v>
          </cell>
          <cell r="EF1385">
            <v>0</v>
          </cell>
          <cell r="EJ1385">
            <v>0</v>
          </cell>
          <cell r="EL1385">
            <v>0</v>
          </cell>
          <cell r="EN1385">
            <v>0</v>
          </cell>
          <cell r="EP1385">
            <v>0</v>
          </cell>
          <cell r="ER1385">
            <v>0</v>
          </cell>
          <cell r="ET1385">
            <v>0</v>
          </cell>
          <cell r="EX1385">
            <v>0</v>
          </cell>
          <cell r="EZ1385">
            <v>0</v>
          </cell>
          <cell r="FD1385">
            <v>0</v>
          </cell>
          <cell r="FF1385">
            <v>0</v>
          </cell>
        </row>
        <row r="1386">
          <cell r="A1386" t="str">
            <v>FALKENBERG BIRKA GT 1</v>
          </cell>
          <cell r="B1386" t="str">
            <v>Sverige</v>
          </cell>
          <cell r="G1386">
            <v>11.5</v>
          </cell>
          <cell r="H1386">
            <v>0</v>
          </cell>
          <cell r="AK1386">
            <v>2.8405</v>
          </cell>
          <cell r="AL1386">
            <v>0</v>
          </cell>
          <cell r="AN1386">
            <v>0</v>
          </cell>
          <cell r="AO1386">
            <v>0.46</v>
          </cell>
          <cell r="AP1386">
            <v>172.5</v>
          </cell>
          <cell r="AQ1386">
            <v>0.92</v>
          </cell>
          <cell r="BG1386" t="b">
            <v>0</v>
          </cell>
          <cell r="BO1386" t="b">
            <v>0</v>
          </cell>
          <cell r="CA1386" t="b">
            <v>0</v>
          </cell>
          <cell r="CB1386" t="b">
            <v>0</v>
          </cell>
          <cell r="CD1386" t="b">
            <v>0</v>
          </cell>
          <cell r="CE1386" t="b">
            <v>0</v>
          </cell>
          <cell r="CG1386" t="b">
            <v>0</v>
          </cell>
          <cell r="CH1386" t="b">
            <v>0</v>
          </cell>
          <cell r="CP1386" t="e">
            <v>#N/A</v>
          </cell>
          <cell r="CT1386" t="b">
            <v>0</v>
          </cell>
          <cell r="CV1386" t="b">
            <v>0</v>
          </cell>
          <cell r="CX1386" t="b">
            <v>0</v>
          </cell>
          <cell r="CZ1386" t="b">
            <v>0</v>
          </cell>
          <cell r="DB1386" t="b">
            <v>0</v>
          </cell>
          <cell r="DD1386" t="b">
            <v>0</v>
          </cell>
          <cell r="DF1386" t="b">
            <v>0</v>
          </cell>
          <cell r="DH1386" t="b">
            <v>0</v>
          </cell>
          <cell r="DJ1386" t="b">
            <v>0</v>
          </cell>
          <cell r="DL1386" t="b">
            <v>0</v>
          </cell>
          <cell r="DN1386" t="b">
            <v>0</v>
          </cell>
          <cell r="DP1386" t="b">
            <v>0</v>
          </cell>
          <cell r="DV1386">
            <v>0</v>
          </cell>
          <cell r="DX1386">
            <v>0</v>
          </cell>
          <cell r="DZ1386">
            <v>0</v>
          </cell>
          <cell r="EB1386">
            <v>0</v>
          </cell>
          <cell r="ED1386">
            <v>0</v>
          </cell>
          <cell r="EF1386">
            <v>0</v>
          </cell>
          <cell r="EJ1386">
            <v>0</v>
          </cell>
          <cell r="EL1386">
            <v>0</v>
          </cell>
          <cell r="EN1386">
            <v>0</v>
          </cell>
          <cell r="EP1386">
            <v>0</v>
          </cell>
          <cell r="ER1386">
            <v>0</v>
          </cell>
          <cell r="ET1386">
            <v>0</v>
          </cell>
          <cell r="EX1386">
            <v>0</v>
          </cell>
          <cell r="EZ1386">
            <v>0</v>
          </cell>
          <cell r="FD1386">
            <v>0</v>
          </cell>
          <cell r="FF1386">
            <v>0</v>
          </cell>
        </row>
        <row r="1387">
          <cell r="A1387" t="str">
            <v>FORSMARK GT 1-2</v>
          </cell>
          <cell r="B1387" t="str">
            <v>Sverige</v>
          </cell>
          <cell r="G1387">
            <v>80</v>
          </cell>
          <cell r="H1387">
            <v>0</v>
          </cell>
          <cell r="AK1387">
            <v>22.04</v>
          </cell>
          <cell r="AL1387">
            <v>0</v>
          </cell>
          <cell r="AN1387">
            <v>0</v>
          </cell>
          <cell r="AO1387">
            <v>3.2</v>
          </cell>
          <cell r="AP1387">
            <v>1200</v>
          </cell>
          <cell r="AQ1387">
            <v>6.4</v>
          </cell>
          <cell r="BG1387" t="b">
            <v>0</v>
          </cell>
          <cell r="BO1387" t="b">
            <v>0</v>
          </cell>
          <cell r="CA1387" t="b">
            <v>0</v>
          </cell>
          <cell r="CB1387" t="b">
            <v>0</v>
          </cell>
          <cell r="CD1387" t="b">
            <v>0</v>
          </cell>
          <cell r="CE1387" t="b">
            <v>0</v>
          </cell>
          <cell r="CG1387" t="b">
            <v>0</v>
          </cell>
          <cell r="CH1387" t="b">
            <v>0</v>
          </cell>
          <cell r="CP1387" t="e">
            <v>#N/A</v>
          </cell>
          <cell r="CT1387" t="b">
            <v>0</v>
          </cell>
          <cell r="CV1387" t="b">
            <v>0</v>
          </cell>
          <cell r="CX1387" t="b">
            <v>0</v>
          </cell>
          <cell r="CZ1387" t="b">
            <v>0</v>
          </cell>
          <cell r="DB1387" t="b">
            <v>0</v>
          </cell>
          <cell r="DD1387" t="b">
            <v>0</v>
          </cell>
          <cell r="DF1387" t="b">
            <v>0</v>
          </cell>
          <cell r="DH1387" t="b">
            <v>0</v>
          </cell>
          <cell r="DJ1387" t="b">
            <v>0</v>
          </cell>
          <cell r="DL1387" t="b">
            <v>0</v>
          </cell>
          <cell r="DN1387" t="b">
            <v>0</v>
          </cell>
          <cell r="DP1387" t="b">
            <v>0</v>
          </cell>
          <cell r="DV1387">
            <v>0</v>
          </cell>
          <cell r="DX1387">
            <v>0</v>
          </cell>
          <cell r="DZ1387">
            <v>0</v>
          </cell>
          <cell r="EB1387">
            <v>0</v>
          </cell>
          <cell r="ED1387">
            <v>0</v>
          </cell>
          <cell r="EF1387">
            <v>0</v>
          </cell>
          <cell r="EJ1387">
            <v>0</v>
          </cell>
          <cell r="EL1387">
            <v>0</v>
          </cell>
          <cell r="EN1387">
            <v>0</v>
          </cell>
          <cell r="EP1387">
            <v>0</v>
          </cell>
          <cell r="ER1387">
            <v>0</v>
          </cell>
          <cell r="ET1387">
            <v>0</v>
          </cell>
          <cell r="EX1387">
            <v>0</v>
          </cell>
          <cell r="EZ1387">
            <v>0</v>
          </cell>
          <cell r="FD1387">
            <v>0</v>
          </cell>
          <cell r="FF1387">
            <v>0</v>
          </cell>
        </row>
        <row r="1388">
          <cell r="A1388" t="str">
            <v>FORSMARK GT 1-2</v>
          </cell>
          <cell r="B1388" t="str">
            <v>Sverige</v>
          </cell>
          <cell r="G1388">
            <v>80</v>
          </cell>
          <cell r="H1388">
            <v>0</v>
          </cell>
          <cell r="AK1388">
            <v>22.04</v>
          </cell>
          <cell r="AL1388">
            <v>0</v>
          </cell>
          <cell r="AN1388">
            <v>0</v>
          </cell>
          <cell r="AO1388">
            <v>3.2</v>
          </cell>
          <cell r="AP1388">
            <v>1200</v>
          </cell>
          <cell r="AQ1388">
            <v>6.4</v>
          </cell>
          <cell r="BG1388" t="b">
            <v>0</v>
          </cell>
          <cell r="BO1388" t="b">
            <v>0</v>
          </cell>
          <cell r="CA1388" t="b">
            <v>0</v>
          </cell>
          <cell r="CB1388" t="b">
            <v>0</v>
          </cell>
          <cell r="CD1388" t="b">
            <v>0</v>
          </cell>
          <cell r="CE1388" t="b">
            <v>0</v>
          </cell>
          <cell r="CG1388" t="b">
            <v>0</v>
          </cell>
          <cell r="CH1388" t="b">
            <v>0</v>
          </cell>
          <cell r="CP1388" t="e">
            <v>#N/A</v>
          </cell>
          <cell r="CT1388" t="b">
            <v>0</v>
          </cell>
          <cell r="CV1388" t="b">
            <v>0</v>
          </cell>
          <cell r="CX1388" t="b">
            <v>0</v>
          </cell>
          <cell r="CZ1388" t="b">
            <v>0</v>
          </cell>
          <cell r="DB1388" t="b">
            <v>0</v>
          </cell>
          <cell r="DD1388" t="b">
            <v>0</v>
          </cell>
          <cell r="DF1388" t="b">
            <v>0</v>
          </cell>
          <cell r="DH1388" t="b">
            <v>0</v>
          </cell>
          <cell r="DJ1388" t="b">
            <v>0</v>
          </cell>
          <cell r="DL1388" t="b">
            <v>0</v>
          </cell>
          <cell r="DN1388" t="b">
            <v>0</v>
          </cell>
          <cell r="DP1388" t="b">
            <v>0</v>
          </cell>
          <cell r="DV1388">
            <v>0</v>
          </cell>
          <cell r="DX1388">
            <v>0</v>
          </cell>
          <cell r="DZ1388">
            <v>0</v>
          </cell>
          <cell r="EB1388">
            <v>0</v>
          </cell>
          <cell r="ED1388">
            <v>0</v>
          </cell>
          <cell r="EF1388">
            <v>0</v>
          </cell>
          <cell r="EJ1388">
            <v>0</v>
          </cell>
          <cell r="EL1388">
            <v>0</v>
          </cell>
          <cell r="EN1388">
            <v>0</v>
          </cell>
          <cell r="EP1388">
            <v>0</v>
          </cell>
          <cell r="ER1388">
            <v>0</v>
          </cell>
          <cell r="ET1388">
            <v>0</v>
          </cell>
          <cell r="EX1388">
            <v>0</v>
          </cell>
          <cell r="EZ1388">
            <v>0</v>
          </cell>
          <cell r="FD1388">
            <v>0</v>
          </cell>
          <cell r="FF1388">
            <v>0</v>
          </cell>
        </row>
        <row r="1389">
          <cell r="A1389" t="str">
            <v>GOTHENBURG GT 1</v>
          </cell>
          <cell r="B1389" t="str">
            <v>Sverige</v>
          </cell>
          <cell r="G1389">
            <v>58</v>
          </cell>
          <cell r="H1389">
            <v>0</v>
          </cell>
          <cell r="AK1389">
            <v>14.877000000000001</v>
          </cell>
          <cell r="AL1389">
            <v>0</v>
          </cell>
          <cell r="AN1389">
            <v>0</v>
          </cell>
          <cell r="AO1389">
            <v>2.3199999999999998</v>
          </cell>
          <cell r="AP1389">
            <v>870</v>
          </cell>
          <cell r="AQ1389">
            <v>4.6399999999999997</v>
          </cell>
          <cell r="BG1389" t="b">
            <v>0</v>
          </cell>
          <cell r="BO1389" t="b">
            <v>0</v>
          </cell>
          <cell r="CA1389" t="b">
            <v>0</v>
          </cell>
          <cell r="CB1389" t="b">
            <v>0</v>
          </cell>
          <cell r="CD1389" t="b">
            <v>0</v>
          </cell>
          <cell r="CE1389" t="b">
            <v>0</v>
          </cell>
          <cell r="CG1389" t="b">
            <v>0</v>
          </cell>
          <cell r="CH1389" t="b">
            <v>0</v>
          </cell>
          <cell r="CP1389" t="e">
            <v>#N/A</v>
          </cell>
          <cell r="CT1389" t="b">
            <v>0</v>
          </cell>
          <cell r="CV1389" t="b">
            <v>0</v>
          </cell>
          <cell r="CX1389" t="b">
            <v>0</v>
          </cell>
          <cell r="CZ1389" t="b">
            <v>0</v>
          </cell>
          <cell r="DB1389" t="b">
            <v>0</v>
          </cell>
          <cell r="DD1389" t="b">
            <v>0</v>
          </cell>
          <cell r="DF1389" t="b">
            <v>0</v>
          </cell>
          <cell r="DH1389" t="b">
            <v>0</v>
          </cell>
          <cell r="DJ1389" t="b">
            <v>0</v>
          </cell>
          <cell r="DL1389" t="b">
            <v>0</v>
          </cell>
          <cell r="DN1389" t="b">
            <v>0</v>
          </cell>
          <cell r="DP1389" t="b">
            <v>0</v>
          </cell>
          <cell r="DV1389">
            <v>0</v>
          </cell>
          <cell r="DX1389">
            <v>0</v>
          </cell>
          <cell r="DZ1389">
            <v>0</v>
          </cell>
          <cell r="EB1389">
            <v>0</v>
          </cell>
          <cell r="ED1389">
            <v>0</v>
          </cell>
          <cell r="EF1389">
            <v>0</v>
          </cell>
          <cell r="EJ1389">
            <v>0</v>
          </cell>
          <cell r="EL1389">
            <v>0</v>
          </cell>
          <cell r="EN1389">
            <v>0</v>
          </cell>
          <cell r="EP1389">
            <v>0</v>
          </cell>
          <cell r="ER1389">
            <v>0</v>
          </cell>
          <cell r="ET1389">
            <v>0</v>
          </cell>
          <cell r="EX1389">
            <v>0</v>
          </cell>
          <cell r="EZ1389">
            <v>0</v>
          </cell>
          <cell r="FD1389">
            <v>0</v>
          </cell>
          <cell r="FF1389">
            <v>0</v>
          </cell>
        </row>
        <row r="1390">
          <cell r="A1390" t="str">
            <v>GOTHENBURG GT 1</v>
          </cell>
          <cell r="B1390" t="str">
            <v>Sverige</v>
          </cell>
          <cell r="G1390">
            <v>58</v>
          </cell>
          <cell r="H1390">
            <v>0</v>
          </cell>
          <cell r="AK1390">
            <v>14.877000000000001</v>
          </cell>
          <cell r="AL1390">
            <v>0</v>
          </cell>
          <cell r="AN1390">
            <v>0</v>
          </cell>
          <cell r="AO1390">
            <v>2.3199999999999998</v>
          </cell>
          <cell r="AP1390">
            <v>870</v>
          </cell>
          <cell r="AQ1390">
            <v>4.6399999999999997</v>
          </cell>
          <cell r="BG1390" t="b">
            <v>0</v>
          </cell>
          <cell r="BO1390" t="b">
            <v>0</v>
          </cell>
          <cell r="CA1390" t="b">
            <v>0</v>
          </cell>
          <cell r="CB1390" t="b">
            <v>0</v>
          </cell>
          <cell r="CD1390" t="b">
            <v>0</v>
          </cell>
          <cell r="CE1390" t="b">
            <v>0</v>
          </cell>
          <cell r="CG1390" t="b">
            <v>0</v>
          </cell>
          <cell r="CH1390" t="b">
            <v>0</v>
          </cell>
          <cell r="CP1390" t="e">
            <v>#N/A</v>
          </cell>
          <cell r="CT1390" t="b">
            <v>0</v>
          </cell>
          <cell r="CV1390" t="b">
            <v>0</v>
          </cell>
          <cell r="CX1390" t="b">
            <v>0</v>
          </cell>
          <cell r="CZ1390" t="b">
            <v>0</v>
          </cell>
          <cell r="DB1390" t="b">
            <v>0</v>
          </cell>
          <cell r="DD1390" t="b">
            <v>0</v>
          </cell>
          <cell r="DF1390" t="b">
            <v>0</v>
          </cell>
          <cell r="DH1390" t="b">
            <v>0</v>
          </cell>
          <cell r="DJ1390" t="b">
            <v>0</v>
          </cell>
          <cell r="DL1390" t="b">
            <v>0</v>
          </cell>
          <cell r="DN1390" t="b">
            <v>0</v>
          </cell>
          <cell r="DP1390" t="b">
            <v>0</v>
          </cell>
          <cell r="DV1390">
            <v>0</v>
          </cell>
          <cell r="DX1390">
            <v>0</v>
          </cell>
          <cell r="DZ1390">
            <v>0</v>
          </cell>
          <cell r="EB1390">
            <v>0</v>
          </cell>
          <cell r="ED1390">
            <v>0</v>
          </cell>
          <cell r="EF1390">
            <v>0</v>
          </cell>
          <cell r="EJ1390">
            <v>0</v>
          </cell>
          <cell r="EL1390">
            <v>0</v>
          </cell>
          <cell r="EN1390">
            <v>0</v>
          </cell>
          <cell r="EP1390">
            <v>0</v>
          </cell>
          <cell r="ER1390">
            <v>0</v>
          </cell>
          <cell r="ET1390">
            <v>0</v>
          </cell>
          <cell r="EX1390">
            <v>0</v>
          </cell>
          <cell r="EZ1390">
            <v>0</v>
          </cell>
          <cell r="FD1390">
            <v>0</v>
          </cell>
          <cell r="FF1390">
            <v>0</v>
          </cell>
        </row>
        <row r="1391">
          <cell r="A1391" t="str">
            <v>Rya Kraftvarmeverk</v>
          </cell>
          <cell r="B1391" t="str">
            <v>Sverige</v>
          </cell>
          <cell r="G1391">
            <v>261</v>
          </cell>
          <cell r="H1391">
            <v>295</v>
          </cell>
          <cell r="AK1391">
            <v>107.6103</v>
          </cell>
          <cell r="AL1391">
            <v>137.47282567049808</v>
          </cell>
          <cell r="AN1391">
            <v>0</v>
          </cell>
          <cell r="AO1391">
            <v>20.88</v>
          </cell>
          <cell r="AP1391">
            <v>2610</v>
          </cell>
          <cell r="AQ1391">
            <v>26.1</v>
          </cell>
          <cell r="BG1391" t="b">
            <v>0</v>
          </cell>
          <cell r="BO1391" t="b">
            <v>0</v>
          </cell>
          <cell r="CA1391" t="b">
            <v>0</v>
          </cell>
          <cell r="CB1391" t="b">
            <v>0</v>
          </cell>
          <cell r="CD1391" t="b">
            <v>0</v>
          </cell>
          <cell r="CE1391" t="b">
            <v>0</v>
          </cell>
          <cell r="CG1391" t="b">
            <v>0</v>
          </cell>
          <cell r="CH1391" t="b">
            <v>0</v>
          </cell>
          <cell r="CP1391" t="e">
            <v>#N/A</v>
          </cell>
          <cell r="CT1391" t="b">
            <v>0</v>
          </cell>
          <cell r="CV1391" t="b">
            <v>0</v>
          </cell>
          <cell r="CX1391" t="b">
            <v>0</v>
          </cell>
          <cell r="CZ1391" t="b">
            <v>0</v>
          </cell>
          <cell r="DB1391" t="b">
            <v>0</v>
          </cell>
          <cell r="DD1391" t="b">
            <v>0</v>
          </cell>
          <cell r="DF1391" t="b">
            <v>0</v>
          </cell>
          <cell r="DH1391" t="b">
            <v>0</v>
          </cell>
          <cell r="DJ1391" t="b">
            <v>0</v>
          </cell>
          <cell r="DL1391" t="b">
            <v>0</v>
          </cell>
          <cell r="DN1391" t="b">
            <v>0</v>
          </cell>
          <cell r="DP1391" t="b">
            <v>0</v>
          </cell>
          <cell r="DV1391">
            <v>0</v>
          </cell>
          <cell r="DX1391">
            <v>0</v>
          </cell>
          <cell r="DZ1391">
            <v>0</v>
          </cell>
          <cell r="EB1391">
            <v>0</v>
          </cell>
          <cell r="ED1391">
            <v>0</v>
          </cell>
          <cell r="EF1391">
            <v>0</v>
          </cell>
          <cell r="EJ1391">
            <v>0</v>
          </cell>
          <cell r="EL1391">
            <v>0</v>
          </cell>
          <cell r="EN1391">
            <v>0</v>
          </cell>
          <cell r="EP1391">
            <v>0</v>
          </cell>
          <cell r="ER1391">
            <v>0</v>
          </cell>
          <cell r="ET1391">
            <v>0</v>
          </cell>
          <cell r="EX1391">
            <v>0</v>
          </cell>
          <cell r="EZ1391">
            <v>0</v>
          </cell>
          <cell r="FD1391">
            <v>0</v>
          </cell>
          <cell r="FF1391">
            <v>0</v>
          </cell>
        </row>
        <row r="1392">
          <cell r="A1392" t="str">
            <v>GOTLAND VATTENFALL GT 1-2</v>
          </cell>
          <cell r="B1392" t="str">
            <v>Sverige</v>
          </cell>
          <cell r="G1392">
            <v>116</v>
          </cell>
          <cell r="H1392">
            <v>0</v>
          </cell>
          <cell r="AK1392">
            <v>29.754000000000001</v>
          </cell>
          <cell r="AL1392">
            <v>0</v>
          </cell>
          <cell r="AN1392">
            <v>0</v>
          </cell>
          <cell r="AO1392">
            <v>4.6399999999999997</v>
          </cell>
          <cell r="AP1392">
            <v>1740</v>
          </cell>
          <cell r="AQ1392">
            <v>9.2799999999999994</v>
          </cell>
          <cell r="BG1392" t="b">
            <v>0</v>
          </cell>
          <cell r="BO1392" t="b">
            <v>0</v>
          </cell>
          <cell r="CA1392" t="b">
            <v>0</v>
          </cell>
          <cell r="CB1392" t="b">
            <v>0</v>
          </cell>
          <cell r="CD1392" t="b">
            <v>0</v>
          </cell>
          <cell r="CE1392" t="b">
            <v>0</v>
          </cell>
          <cell r="CG1392" t="b">
            <v>0</v>
          </cell>
          <cell r="CH1392" t="b">
            <v>0</v>
          </cell>
          <cell r="CP1392" t="e">
            <v>#N/A</v>
          </cell>
          <cell r="CT1392" t="b">
            <v>0</v>
          </cell>
          <cell r="CV1392" t="b">
            <v>0</v>
          </cell>
          <cell r="CX1392" t="b">
            <v>0</v>
          </cell>
          <cell r="CZ1392" t="b">
            <v>0</v>
          </cell>
          <cell r="DB1392" t="b">
            <v>0</v>
          </cell>
          <cell r="DD1392" t="b">
            <v>0</v>
          </cell>
          <cell r="DF1392" t="b">
            <v>0</v>
          </cell>
          <cell r="DH1392" t="b">
            <v>0</v>
          </cell>
          <cell r="DJ1392" t="b">
            <v>0</v>
          </cell>
          <cell r="DL1392" t="b">
            <v>0</v>
          </cell>
          <cell r="DN1392" t="b">
            <v>0</v>
          </cell>
          <cell r="DP1392" t="b">
            <v>0</v>
          </cell>
          <cell r="DV1392">
            <v>0</v>
          </cell>
          <cell r="DX1392">
            <v>0</v>
          </cell>
          <cell r="DZ1392">
            <v>0</v>
          </cell>
          <cell r="EB1392">
            <v>0</v>
          </cell>
          <cell r="ED1392">
            <v>0</v>
          </cell>
          <cell r="EF1392">
            <v>0</v>
          </cell>
          <cell r="EJ1392">
            <v>0</v>
          </cell>
          <cell r="EL1392">
            <v>0</v>
          </cell>
          <cell r="EN1392">
            <v>0</v>
          </cell>
          <cell r="EP1392">
            <v>0</v>
          </cell>
          <cell r="ER1392">
            <v>0</v>
          </cell>
          <cell r="ET1392">
            <v>0</v>
          </cell>
          <cell r="EX1392">
            <v>0</v>
          </cell>
          <cell r="EZ1392">
            <v>0</v>
          </cell>
          <cell r="FD1392">
            <v>0</v>
          </cell>
          <cell r="FF1392">
            <v>0</v>
          </cell>
        </row>
        <row r="1393">
          <cell r="A1393" t="str">
            <v>GOTLAND VATTENFALL GT 1-2</v>
          </cell>
          <cell r="B1393" t="str">
            <v>Sverige</v>
          </cell>
          <cell r="G1393">
            <v>116</v>
          </cell>
          <cell r="H1393">
            <v>0</v>
          </cell>
          <cell r="AK1393">
            <v>29.754000000000001</v>
          </cell>
          <cell r="AL1393">
            <v>0</v>
          </cell>
          <cell r="AN1393">
            <v>0</v>
          </cell>
          <cell r="AO1393">
            <v>4.6399999999999997</v>
          </cell>
          <cell r="AP1393">
            <v>1740</v>
          </cell>
          <cell r="AQ1393">
            <v>9.2799999999999994</v>
          </cell>
          <cell r="BG1393" t="b">
            <v>0</v>
          </cell>
          <cell r="BO1393" t="b">
            <v>0</v>
          </cell>
          <cell r="CA1393" t="b">
            <v>0</v>
          </cell>
          <cell r="CB1393" t="b">
            <v>0</v>
          </cell>
          <cell r="CD1393" t="b">
            <v>0</v>
          </cell>
          <cell r="CE1393" t="b">
            <v>0</v>
          </cell>
          <cell r="CG1393" t="b">
            <v>0</v>
          </cell>
          <cell r="CH1393" t="b">
            <v>0</v>
          </cell>
          <cell r="CP1393" t="e">
            <v>#N/A</v>
          </cell>
          <cell r="CT1393" t="b">
            <v>0</v>
          </cell>
          <cell r="CV1393" t="b">
            <v>0</v>
          </cell>
          <cell r="CX1393" t="b">
            <v>0</v>
          </cell>
          <cell r="CZ1393" t="b">
            <v>0</v>
          </cell>
          <cell r="DB1393" t="b">
            <v>0</v>
          </cell>
          <cell r="DD1393" t="b">
            <v>0</v>
          </cell>
          <cell r="DF1393" t="b">
            <v>0</v>
          </cell>
          <cell r="DH1393" t="b">
            <v>0</v>
          </cell>
          <cell r="DJ1393" t="b">
            <v>0</v>
          </cell>
          <cell r="DL1393" t="b">
            <v>0</v>
          </cell>
          <cell r="DN1393" t="b">
            <v>0</v>
          </cell>
          <cell r="DP1393" t="b">
            <v>0</v>
          </cell>
          <cell r="DV1393">
            <v>0</v>
          </cell>
          <cell r="DX1393">
            <v>0</v>
          </cell>
          <cell r="DZ1393">
            <v>0</v>
          </cell>
          <cell r="EB1393">
            <v>0</v>
          </cell>
          <cell r="ED1393">
            <v>0</v>
          </cell>
          <cell r="EF1393">
            <v>0</v>
          </cell>
          <cell r="EJ1393">
            <v>0</v>
          </cell>
          <cell r="EL1393">
            <v>0</v>
          </cell>
          <cell r="EN1393">
            <v>0</v>
          </cell>
          <cell r="EP1393">
            <v>0</v>
          </cell>
          <cell r="ER1393">
            <v>0</v>
          </cell>
          <cell r="ET1393">
            <v>0</v>
          </cell>
          <cell r="EX1393">
            <v>0</v>
          </cell>
          <cell r="EZ1393">
            <v>0</v>
          </cell>
          <cell r="FD1393">
            <v>0</v>
          </cell>
          <cell r="FF1393">
            <v>0</v>
          </cell>
        </row>
        <row r="1394">
          <cell r="A1394" t="str">
            <v>HALLSBERG 3</v>
          </cell>
          <cell r="B1394" t="str">
            <v>Sverige</v>
          </cell>
          <cell r="G1394">
            <v>4.3</v>
          </cell>
          <cell r="H1394">
            <v>0</v>
          </cell>
          <cell r="AK1394">
            <v>1.4297499999999999</v>
          </cell>
          <cell r="AL1394">
            <v>0</v>
          </cell>
          <cell r="AN1394">
            <v>0</v>
          </cell>
          <cell r="AO1394">
            <v>0.67768000000000006</v>
          </cell>
          <cell r="AP1394">
            <v>106.855</v>
          </cell>
          <cell r="AQ1394">
            <v>0.60199999999999998</v>
          </cell>
          <cell r="BG1394" t="b">
            <v>0</v>
          </cell>
          <cell r="BO1394" t="b">
            <v>0</v>
          </cell>
          <cell r="CA1394" t="b">
            <v>0</v>
          </cell>
          <cell r="CB1394" t="b">
            <v>0</v>
          </cell>
          <cell r="CD1394" t="b">
            <v>0</v>
          </cell>
          <cell r="CE1394" t="b">
            <v>0</v>
          </cell>
          <cell r="CG1394" t="b">
            <v>0</v>
          </cell>
          <cell r="CH1394" t="b">
            <v>0</v>
          </cell>
          <cell r="CP1394" t="e">
            <v>#N/A</v>
          </cell>
          <cell r="CT1394" t="b">
            <v>0</v>
          </cell>
          <cell r="CV1394" t="b">
            <v>0</v>
          </cell>
          <cell r="CX1394" t="b">
            <v>0</v>
          </cell>
          <cell r="CZ1394" t="b">
            <v>0</v>
          </cell>
          <cell r="DB1394" t="b">
            <v>0</v>
          </cell>
          <cell r="DD1394" t="b">
            <v>0</v>
          </cell>
          <cell r="DF1394" t="b">
            <v>0</v>
          </cell>
          <cell r="DH1394" t="b">
            <v>0</v>
          </cell>
          <cell r="DJ1394" t="b">
            <v>0</v>
          </cell>
          <cell r="DL1394" t="b">
            <v>0</v>
          </cell>
          <cell r="DN1394" t="b">
            <v>0</v>
          </cell>
          <cell r="DP1394" t="b">
            <v>0</v>
          </cell>
          <cell r="DV1394">
            <v>0</v>
          </cell>
          <cell r="DX1394">
            <v>0</v>
          </cell>
          <cell r="DZ1394">
            <v>0</v>
          </cell>
          <cell r="EB1394">
            <v>0</v>
          </cell>
          <cell r="ED1394">
            <v>0</v>
          </cell>
          <cell r="EF1394">
            <v>0</v>
          </cell>
          <cell r="EJ1394">
            <v>0</v>
          </cell>
          <cell r="EL1394">
            <v>0</v>
          </cell>
          <cell r="EN1394">
            <v>0</v>
          </cell>
          <cell r="EP1394">
            <v>0</v>
          </cell>
          <cell r="ER1394">
            <v>0</v>
          </cell>
          <cell r="ET1394">
            <v>0</v>
          </cell>
          <cell r="EX1394">
            <v>0</v>
          </cell>
          <cell r="EZ1394">
            <v>0</v>
          </cell>
          <cell r="FD1394">
            <v>0</v>
          </cell>
          <cell r="FF1394">
            <v>0</v>
          </cell>
        </row>
        <row r="1395">
          <cell r="A1395" t="str">
            <v>HALLSTAVIK GT 3-4</v>
          </cell>
          <cell r="B1395" t="str">
            <v>Sverige</v>
          </cell>
          <cell r="G1395">
            <v>120</v>
          </cell>
          <cell r="H1395">
            <v>0</v>
          </cell>
          <cell r="AK1395">
            <v>30.78</v>
          </cell>
          <cell r="AL1395">
            <v>0</v>
          </cell>
          <cell r="AN1395">
            <v>0</v>
          </cell>
          <cell r="AO1395">
            <v>4.8</v>
          </cell>
          <cell r="AP1395">
            <v>1800</v>
          </cell>
          <cell r="AQ1395">
            <v>9.6</v>
          </cell>
          <cell r="BG1395" t="b">
            <v>0</v>
          </cell>
          <cell r="BO1395" t="b">
            <v>0</v>
          </cell>
          <cell r="CA1395" t="b">
            <v>0</v>
          </cell>
          <cell r="CB1395" t="b">
            <v>0</v>
          </cell>
          <cell r="CD1395" t="b">
            <v>0</v>
          </cell>
          <cell r="CE1395" t="b">
            <v>0</v>
          </cell>
          <cell r="CG1395" t="b">
            <v>0</v>
          </cell>
          <cell r="CH1395" t="b">
            <v>0</v>
          </cell>
          <cell r="CP1395" t="e">
            <v>#N/A</v>
          </cell>
          <cell r="CT1395" t="b">
            <v>0</v>
          </cell>
          <cell r="CV1395" t="b">
            <v>0</v>
          </cell>
          <cell r="CX1395" t="b">
            <v>0</v>
          </cell>
          <cell r="CZ1395" t="b">
            <v>0</v>
          </cell>
          <cell r="DB1395" t="b">
            <v>0</v>
          </cell>
          <cell r="DD1395" t="b">
            <v>0</v>
          </cell>
          <cell r="DF1395" t="b">
            <v>0</v>
          </cell>
          <cell r="DH1395" t="b">
            <v>0</v>
          </cell>
          <cell r="DJ1395" t="b">
            <v>0</v>
          </cell>
          <cell r="DL1395" t="b">
            <v>0</v>
          </cell>
          <cell r="DN1395" t="b">
            <v>0</v>
          </cell>
          <cell r="DP1395" t="b">
            <v>0</v>
          </cell>
          <cell r="DV1395">
            <v>0</v>
          </cell>
          <cell r="DX1395">
            <v>0</v>
          </cell>
          <cell r="DZ1395">
            <v>0</v>
          </cell>
          <cell r="EB1395">
            <v>0</v>
          </cell>
          <cell r="ED1395">
            <v>0</v>
          </cell>
          <cell r="EF1395">
            <v>0</v>
          </cell>
          <cell r="EJ1395">
            <v>0</v>
          </cell>
          <cell r="EL1395">
            <v>0</v>
          </cell>
          <cell r="EN1395">
            <v>0</v>
          </cell>
          <cell r="EP1395">
            <v>0</v>
          </cell>
          <cell r="ER1395">
            <v>0</v>
          </cell>
          <cell r="ET1395">
            <v>0</v>
          </cell>
          <cell r="EX1395">
            <v>0</v>
          </cell>
          <cell r="EZ1395">
            <v>0</v>
          </cell>
          <cell r="FD1395">
            <v>0</v>
          </cell>
          <cell r="FF1395">
            <v>0</v>
          </cell>
        </row>
        <row r="1396">
          <cell r="A1396" t="str">
            <v>HALLSTAVIK GT 3-4</v>
          </cell>
          <cell r="B1396" t="str">
            <v>Sverige</v>
          </cell>
          <cell r="G1396">
            <v>120</v>
          </cell>
          <cell r="H1396">
            <v>0</v>
          </cell>
          <cell r="AK1396">
            <v>30.78</v>
          </cell>
          <cell r="AL1396">
            <v>0</v>
          </cell>
          <cell r="AN1396">
            <v>0</v>
          </cell>
          <cell r="AO1396">
            <v>4.8</v>
          </cell>
          <cell r="AP1396">
            <v>1800</v>
          </cell>
          <cell r="AQ1396">
            <v>9.6</v>
          </cell>
          <cell r="BG1396" t="b">
            <v>0</v>
          </cell>
          <cell r="BO1396" t="b">
            <v>0</v>
          </cell>
          <cell r="CA1396" t="b">
            <v>0</v>
          </cell>
          <cell r="CB1396" t="b">
            <v>0</v>
          </cell>
          <cell r="CD1396" t="b">
            <v>0</v>
          </cell>
          <cell r="CE1396" t="b">
            <v>0</v>
          </cell>
          <cell r="CG1396" t="b">
            <v>0</v>
          </cell>
          <cell r="CH1396" t="b">
            <v>0</v>
          </cell>
          <cell r="CP1396" t="e">
            <v>#N/A</v>
          </cell>
          <cell r="CT1396" t="b">
            <v>0</v>
          </cell>
          <cell r="CV1396" t="b">
            <v>0</v>
          </cell>
          <cell r="CX1396" t="b">
            <v>0</v>
          </cell>
          <cell r="CZ1396" t="b">
            <v>0</v>
          </cell>
          <cell r="DB1396" t="b">
            <v>0</v>
          </cell>
          <cell r="DD1396" t="b">
            <v>0</v>
          </cell>
          <cell r="DF1396" t="b">
            <v>0</v>
          </cell>
          <cell r="DH1396" t="b">
            <v>0</v>
          </cell>
          <cell r="DJ1396" t="b">
            <v>0</v>
          </cell>
          <cell r="DL1396" t="b">
            <v>0</v>
          </cell>
          <cell r="DN1396" t="b">
            <v>0</v>
          </cell>
          <cell r="DP1396" t="b">
            <v>0</v>
          </cell>
          <cell r="DV1396">
            <v>0</v>
          </cell>
          <cell r="DX1396">
            <v>0</v>
          </cell>
          <cell r="DZ1396">
            <v>0</v>
          </cell>
          <cell r="EB1396">
            <v>0</v>
          </cell>
          <cell r="ED1396">
            <v>0</v>
          </cell>
          <cell r="EF1396">
            <v>0</v>
          </cell>
          <cell r="EJ1396">
            <v>0</v>
          </cell>
          <cell r="EL1396">
            <v>0</v>
          </cell>
          <cell r="EN1396">
            <v>0</v>
          </cell>
          <cell r="EP1396">
            <v>0</v>
          </cell>
          <cell r="ER1396">
            <v>0</v>
          </cell>
          <cell r="ET1396">
            <v>0</v>
          </cell>
          <cell r="EX1396">
            <v>0</v>
          </cell>
          <cell r="EZ1396">
            <v>0</v>
          </cell>
          <cell r="FD1396">
            <v>0</v>
          </cell>
          <cell r="FF1396">
            <v>0</v>
          </cell>
        </row>
        <row r="1397">
          <cell r="A1397" t="str">
            <v>HALMSTAD GT 1</v>
          </cell>
          <cell r="B1397" t="str">
            <v>Sverige</v>
          </cell>
          <cell r="G1397">
            <v>66.5</v>
          </cell>
          <cell r="H1397">
            <v>0</v>
          </cell>
          <cell r="AK1397">
            <v>17.05725</v>
          </cell>
          <cell r="AL1397">
            <v>0</v>
          </cell>
          <cell r="AN1397">
            <v>0</v>
          </cell>
          <cell r="AO1397">
            <v>2.66</v>
          </cell>
          <cell r="AP1397">
            <v>997.5</v>
          </cell>
          <cell r="AQ1397">
            <v>5.32</v>
          </cell>
          <cell r="BG1397" t="b">
            <v>0</v>
          </cell>
          <cell r="BO1397" t="b">
            <v>0</v>
          </cell>
          <cell r="CA1397" t="b">
            <v>0</v>
          </cell>
          <cell r="CB1397" t="b">
            <v>0</v>
          </cell>
          <cell r="CD1397" t="b">
            <v>0</v>
          </cell>
          <cell r="CE1397" t="b">
            <v>0</v>
          </cell>
          <cell r="CG1397" t="b">
            <v>0</v>
          </cell>
          <cell r="CH1397" t="b">
            <v>0</v>
          </cell>
          <cell r="CP1397" t="e">
            <v>#N/A</v>
          </cell>
          <cell r="CT1397" t="b">
            <v>0</v>
          </cell>
          <cell r="CV1397" t="b">
            <v>0</v>
          </cell>
          <cell r="CX1397" t="b">
            <v>0</v>
          </cell>
          <cell r="CZ1397" t="b">
            <v>0</v>
          </cell>
          <cell r="DB1397" t="b">
            <v>0</v>
          </cell>
          <cell r="DD1397" t="b">
            <v>0</v>
          </cell>
          <cell r="DF1397" t="b">
            <v>0</v>
          </cell>
          <cell r="DH1397" t="b">
            <v>0</v>
          </cell>
          <cell r="DJ1397" t="b">
            <v>0</v>
          </cell>
          <cell r="DL1397" t="b">
            <v>0</v>
          </cell>
          <cell r="DN1397" t="b">
            <v>0</v>
          </cell>
          <cell r="DP1397" t="b">
            <v>0</v>
          </cell>
          <cell r="DV1397">
            <v>0</v>
          </cell>
          <cell r="DX1397">
            <v>0</v>
          </cell>
          <cell r="DZ1397">
            <v>0</v>
          </cell>
          <cell r="EB1397">
            <v>0</v>
          </cell>
          <cell r="ED1397">
            <v>0</v>
          </cell>
          <cell r="EF1397">
            <v>0</v>
          </cell>
          <cell r="EJ1397">
            <v>0</v>
          </cell>
          <cell r="EL1397">
            <v>0</v>
          </cell>
          <cell r="EN1397">
            <v>0</v>
          </cell>
          <cell r="EP1397">
            <v>0</v>
          </cell>
          <cell r="ER1397">
            <v>0</v>
          </cell>
          <cell r="ET1397">
            <v>0</v>
          </cell>
          <cell r="EX1397">
            <v>0</v>
          </cell>
          <cell r="EZ1397">
            <v>0</v>
          </cell>
          <cell r="FD1397">
            <v>0</v>
          </cell>
          <cell r="FF1397">
            <v>0</v>
          </cell>
        </row>
        <row r="1398">
          <cell r="A1398" t="str">
            <v>HALMSTAD GT 1</v>
          </cell>
          <cell r="B1398" t="str">
            <v>Sverige</v>
          </cell>
          <cell r="G1398">
            <v>66.5</v>
          </cell>
          <cell r="H1398">
            <v>0</v>
          </cell>
          <cell r="AK1398">
            <v>17.05725</v>
          </cell>
          <cell r="AL1398">
            <v>0</v>
          </cell>
          <cell r="AN1398">
            <v>0</v>
          </cell>
          <cell r="AO1398">
            <v>2.66</v>
          </cell>
          <cell r="AP1398">
            <v>997.5</v>
          </cell>
          <cell r="AQ1398">
            <v>5.32</v>
          </cell>
          <cell r="BG1398" t="b">
            <v>0</v>
          </cell>
          <cell r="BO1398" t="b">
            <v>0</v>
          </cell>
          <cell r="CA1398" t="b">
            <v>0</v>
          </cell>
          <cell r="CB1398" t="b">
            <v>0</v>
          </cell>
          <cell r="CD1398" t="b">
            <v>0</v>
          </cell>
          <cell r="CE1398" t="b">
            <v>0</v>
          </cell>
          <cell r="CG1398" t="b">
            <v>0</v>
          </cell>
          <cell r="CH1398" t="b">
            <v>0</v>
          </cell>
          <cell r="CP1398" t="e">
            <v>#N/A</v>
          </cell>
          <cell r="CT1398" t="b">
            <v>0</v>
          </cell>
          <cell r="CV1398" t="b">
            <v>0</v>
          </cell>
          <cell r="CX1398" t="b">
            <v>0</v>
          </cell>
          <cell r="CZ1398" t="b">
            <v>0</v>
          </cell>
          <cell r="DB1398" t="b">
            <v>0</v>
          </cell>
          <cell r="DD1398" t="b">
            <v>0</v>
          </cell>
          <cell r="DF1398" t="b">
            <v>0</v>
          </cell>
          <cell r="DH1398" t="b">
            <v>0</v>
          </cell>
          <cell r="DJ1398" t="b">
            <v>0</v>
          </cell>
          <cell r="DL1398" t="b">
            <v>0</v>
          </cell>
          <cell r="DN1398" t="b">
            <v>0</v>
          </cell>
          <cell r="DP1398" t="b">
            <v>0</v>
          </cell>
          <cell r="DV1398">
            <v>0</v>
          </cell>
          <cell r="DX1398">
            <v>0</v>
          </cell>
          <cell r="DZ1398">
            <v>0</v>
          </cell>
          <cell r="EB1398">
            <v>0</v>
          </cell>
          <cell r="ED1398">
            <v>0</v>
          </cell>
          <cell r="EF1398">
            <v>0</v>
          </cell>
          <cell r="EJ1398">
            <v>0</v>
          </cell>
          <cell r="EL1398">
            <v>0</v>
          </cell>
          <cell r="EN1398">
            <v>0</v>
          </cell>
          <cell r="EP1398">
            <v>0</v>
          </cell>
          <cell r="ER1398">
            <v>0</v>
          </cell>
          <cell r="ET1398">
            <v>0</v>
          </cell>
          <cell r="EX1398">
            <v>0</v>
          </cell>
          <cell r="EZ1398">
            <v>0</v>
          </cell>
          <cell r="FD1398">
            <v>0</v>
          </cell>
          <cell r="FF1398">
            <v>0</v>
          </cell>
        </row>
        <row r="1399">
          <cell r="A1399" t="str">
            <v>HALMSTAD GT 2</v>
          </cell>
          <cell r="B1399" t="str">
            <v>Sverige</v>
          </cell>
          <cell r="G1399">
            <v>172.5</v>
          </cell>
          <cell r="H1399">
            <v>0</v>
          </cell>
          <cell r="AK1399">
            <v>54.078749999999999</v>
          </cell>
          <cell r="AL1399">
            <v>0</v>
          </cell>
          <cell r="AN1399">
            <v>0</v>
          </cell>
          <cell r="AO1399">
            <v>6.9</v>
          </cell>
          <cell r="AP1399">
            <v>2587.5</v>
          </cell>
          <cell r="AQ1399">
            <v>13.8</v>
          </cell>
          <cell r="BG1399" t="b">
            <v>0</v>
          </cell>
          <cell r="BO1399" t="b">
            <v>0</v>
          </cell>
          <cell r="CA1399" t="b">
            <v>0</v>
          </cell>
          <cell r="CB1399" t="b">
            <v>0</v>
          </cell>
          <cell r="CD1399" t="b">
            <v>0</v>
          </cell>
          <cell r="CE1399" t="b">
            <v>0</v>
          </cell>
          <cell r="CG1399" t="b">
            <v>0</v>
          </cell>
          <cell r="CH1399" t="b">
            <v>0</v>
          </cell>
          <cell r="CP1399" t="e">
            <v>#N/A</v>
          </cell>
          <cell r="CT1399" t="b">
            <v>0</v>
          </cell>
          <cell r="CV1399" t="b">
            <v>0</v>
          </cell>
          <cell r="CX1399" t="b">
            <v>0</v>
          </cell>
          <cell r="CZ1399" t="b">
            <v>0</v>
          </cell>
          <cell r="DB1399" t="b">
            <v>0</v>
          </cell>
          <cell r="DD1399" t="b">
            <v>0</v>
          </cell>
          <cell r="DF1399" t="b">
            <v>0</v>
          </cell>
          <cell r="DH1399" t="b">
            <v>0</v>
          </cell>
          <cell r="DJ1399" t="b">
            <v>0</v>
          </cell>
          <cell r="DL1399" t="b">
            <v>0</v>
          </cell>
          <cell r="DN1399" t="b">
            <v>0</v>
          </cell>
          <cell r="DP1399" t="b">
            <v>0</v>
          </cell>
          <cell r="DV1399">
            <v>0</v>
          </cell>
          <cell r="DX1399">
            <v>0</v>
          </cell>
          <cell r="DZ1399">
            <v>0</v>
          </cell>
          <cell r="EB1399">
            <v>0</v>
          </cell>
          <cell r="ED1399">
            <v>0</v>
          </cell>
          <cell r="EF1399">
            <v>0</v>
          </cell>
          <cell r="EJ1399">
            <v>0</v>
          </cell>
          <cell r="EL1399">
            <v>0</v>
          </cell>
          <cell r="EN1399">
            <v>0</v>
          </cell>
          <cell r="EP1399">
            <v>0</v>
          </cell>
          <cell r="ER1399">
            <v>0</v>
          </cell>
          <cell r="ET1399">
            <v>0</v>
          </cell>
          <cell r="EX1399">
            <v>0</v>
          </cell>
          <cell r="EZ1399">
            <v>0</v>
          </cell>
          <cell r="FD1399">
            <v>0</v>
          </cell>
          <cell r="FF1399">
            <v>0</v>
          </cell>
        </row>
        <row r="1400">
          <cell r="A1400" t="str">
            <v>HALMSTAD GT 2</v>
          </cell>
          <cell r="B1400" t="str">
            <v>Sverige</v>
          </cell>
          <cell r="G1400">
            <v>172.5</v>
          </cell>
          <cell r="H1400">
            <v>0</v>
          </cell>
          <cell r="AK1400">
            <v>54.078749999999999</v>
          </cell>
          <cell r="AL1400">
            <v>0</v>
          </cell>
          <cell r="AN1400">
            <v>0</v>
          </cell>
          <cell r="AO1400">
            <v>6.9</v>
          </cell>
          <cell r="AP1400">
            <v>2587.5</v>
          </cell>
          <cell r="AQ1400">
            <v>13.8</v>
          </cell>
          <cell r="BG1400" t="b">
            <v>0</v>
          </cell>
          <cell r="BO1400" t="b">
            <v>0</v>
          </cell>
          <cell r="CA1400" t="b">
            <v>0</v>
          </cell>
          <cell r="CB1400" t="b">
            <v>0</v>
          </cell>
          <cell r="CD1400" t="b">
            <v>0</v>
          </cell>
          <cell r="CE1400" t="b">
            <v>0</v>
          </cell>
          <cell r="CG1400" t="b">
            <v>0</v>
          </cell>
          <cell r="CH1400" t="b">
            <v>0</v>
          </cell>
          <cell r="CP1400" t="e">
            <v>#N/A</v>
          </cell>
          <cell r="CT1400" t="b">
            <v>0</v>
          </cell>
          <cell r="CV1400" t="b">
            <v>0</v>
          </cell>
          <cell r="CX1400" t="b">
            <v>0</v>
          </cell>
          <cell r="CZ1400" t="b">
            <v>0</v>
          </cell>
          <cell r="DB1400" t="b">
            <v>0</v>
          </cell>
          <cell r="DD1400" t="b">
            <v>0</v>
          </cell>
          <cell r="DF1400" t="b">
            <v>0</v>
          </cell>
          <cell r="DH1400" t="b">
            <v>0</v>
          </cell>
          <cell r="DJ1400" t="b">
            <v>0</v>
          </cell>
          <cell r="DL1400" t="b">
            <v>0</v>
          </cell>
          <cell r="DN1400" t="b">
            <v>0</v>
          </cell>
          <cell r="DP1400" t="b">
            <v>0</v>
          </cell>
          <cell r="DV1400">
            <v>0</v>
          </cell>
          <cell r="DX1400">
            <v>0</v>
          </cell>
          <cell r="DZ1400">
            <v>0</v>
          </cell>
          <cell r="EB1400">
            <v>0</v>
          </cell>
          <cell r="ED1400">
            <v>0</v>
          </cell>
          <cell r="EF1400">
            <v>0</v>
          </cell>
          <cell r="EJ1400">
            <v>0</v>
          </cell>
          <cell r="EL1400">
            <v>0</v>
          </cell>
          <cell r="EN1400">
            <v>0</v>
          </cell>
          <cell r="EP1400">
            <v>0</v>
          </cell>
          <cell r="ER1400">
            <v>0</v>
          </cell>
          <cell r="ET1400">
            <v>0</v>
          </cell>
          <cell r="EX1400">
            <v>0</v>
          </cell>
          <cell r="EZ1400">
            <v>0</v>
          </cell>
          <cell r="FD1400">
            <v>0</v>
          </cell>
          <cell r="FF1400">
            <v>0</v>
          </cell>
        </row>
        <row r="1401">
          <cell r="A1401" t="str">
            <v>HAMMARBY HEAT PUMP 1-5</v>
          </cell>
          <cell r="B1401" t="str">
            <v>Sverige</v>
          </cell>
          <cell r="G1401">
            <v>-45</v>
          </cell>
          <cell r="H1401">
            <v>135</v>
          </cell>
          <cell r="AK1401">
            <v>-135</v>
          </cell>
          <cell r="AL1401">
            <v>0</v>
          </cell>
          <cell r="AN1401">
            <v>0</v>
          </cell>
          <cell r="AO1401">
            <v>0</v>
          </cell>
          <cell r="AP1401">
            <v>0</v>
          </cell>
          <cell r="AQ1401">
            <v>0</v>
          </cell>
          <cell r="BG1401" t="b">
            <v>0</v>
          </cell>
          <cell r="BO1401" t="b">
            <v>0</v>
          </cell>
          <cell r="CA1401" t="b">
            <v>0</v>
          </cell>
          <cell r="CB1401" t="b">
            <v>0</v>
          </cell>
          <cell r="CD1401" t="b">
            <v>0</v>
          </cell>
          <cell r="CE1401" t="b">
            <v>0</v>
          </cell>
          <cell r="CG1401" t="b">
            <v>0</v>
          </cell>
          <cell r="CH1401" t="b">
            <v>0</v>
          </cell>
          <cell r="CP1401">
            <v>0</v>
          </cell>
          <cell r="CT1401" t="b">
            <v>0</v>
          </cell>
          <cell r="CV1401" t="b">
            <v>0</v>
          </cell>
          <cell r="CX1401" t="b">
            <v>0</v>
          </cell>
          <cell r="CZ1401" t="b">
            <v>0</v>
          </cell>
          <cell r="DB1401" t="b">
            <v>0</v>
          </cell>
          <cell r="DD1401" t="b">
            <v>0</v>
          </cell>
          <cell r="DF1401" t="b">
            <v>0</v>
          </cell>
          <cell r="DH1401" t="b">
            <v>0</v>
          </cell>
          <cell r="DJ1401" t="b">
            <v>0</v>
          </cell>
          <cell r="DL1401" t="b">
            <v>0</v>
          </cell>
          <cell r="DN1401" t="b">
            <v>0</v>
          </cell>
          <cell r="DP1401" t="b">
            <v>0</v>
          </cell>
          <cell r="DV1401">
            <v>0</v>
          </cell>
          <cell r="DX1401">
            <v>0</v>
          </cell>
          <cell r="DZ1401">
            <v>0</v>
          </cell>
          <cell r="EB1401">
            <v>0</v>
          </cell>
          <cell r="ED1401">
            <v>0</v>
          </cell>
          <cell r="EF1401">
            <v>0</v>
          </cell>
          <cell r="EJ1401">
            <v>0</v>
          </cell>
          <cell r="EL1401">
            <v>0</v>
          </cell>
          <cell r="EN1401">
            <v>0</v>
          </cell>
          <cell r="EP1401">
            <v>0</v>
          </cell>
          <cell r="ER1401">
            <v>0</v>
          </cell>
          <cell r="ET1401">
            <v>0</v>
          </cell>
          <cell r="EX1401">
            <v>0</v>
          </cell>
          <cell r="EZ1401">
            <v>0</v>
          </cell>
          <cell r="FD1401">
            <v>0</v>
          </cell>
          <cell r="FF1401">
            <v>0</v>
          </cell>
        </row>
        <row r="1402">
          <cell r="A1402" t="str">
            <v>VP_Sverige</v>
          </cell>
          <cell r="B1402" t="str">
            <v>Sverige</v>
          </cell>
          <cell r="G1402">
            <v>-133.33333333333331</v>
          </cell>
          <cell r="H1402">
            <v>400</v>
          </cell>
          <cell r="AK1402">
            <v>-399.99999999999994</v>
          </cell>
          <cell r="AL1402">
            <v>0</v>
          </cell>
          <cell r="AN1402">
            <v>0</v>
          </cell>
          <cell r="AO1402">
            <v>0</v>
          </cell>
          <cell r="AP1402">
            <v>0</v>
          </cell>
          <cell r="AQ1402">
            <v>0</v>
          </cell>
          <cell r="BG1402" t="b">
            <v>0</v>
          </cell>
          <cell r="BO1402" t="b">
            <v>0</v>
          </cell>
          <cell r="CA1402" t="b">
            <v>0</v>
          </cell>
          <cell r="CB1402" t="b">
            <v>0</v>
          </cell>
          <cell r="CD1402" t="b">
            <v>0</v>
          </cell>
          <cell r="CE1402" t="b">
            <v>0</v>
          </cell>
          <cell r="CG1402" t="b">
            <v>0</v>
          </cell>
          <cell r="CH1402" t="b">
            <v>0</v>
          </cell>
          <cell r="CP1402">
            <v>0</v>
          </cell>
          <cell r="CT1402" t="b">
            <v>0</v>
          </cell>
          <cell r="CV1402" t="b">
            <v>0</v>
          </cell>
          <cell r="CX1402" t="b">
            <v>0</v>
          </cell>
          <cell r="CZ1402" t="b">
            <v>0</v>
          </cell>
          <cell r="DB1402" t="b">
            <v>0</v>
          </cell>
          <cell r="DD1402" t="b">
            <v>0</v>
          </cell>
          <cell r="DF1402" t="b">
            <v>0</v>
          </cell>
          <cell r="DH1402" t="b">
            <v>0</v>
          </cell>
          <cell r="DJ1402" t="b">
            <v>0</v>
          </cell>
          <cell r="DL1402" t="b">
            <v>0</v>
          </cell>
          <cell r="DN1402" t="b">
            <v>0</v>
          </cell>
          <cell r="DP1402" t="b">
            <v>0</v>
          </cell>
          <cell r="DV1402">
            <v>0</v>
          </cell>
          <cell r="DX1402">
            <v>0</v>
          </cell>
          <cell r="DZ1402">
            <v>0</v>
          </cell>
          <cell r="EB1402">
            <v>0</v>
          </cell>
          <cell r="ED1402">
            <v>0</v>
          </cell>
          <cell r="EF1402">
            <v>0</v>
          </cell>
          <cell r="EJ1402">
            <v>0</v>
          </cell>
          <cell r="EL1402">
            <v>0</v>
          </cell>
          <cell r="EN1402">
            <v>0</v>
          </cell>
          <cell r="EP1402">
            <v>0</v>
          </cell>
          <cell r="ER1402">
            <v>0</v>
          </cell>
          <cell r="ET1402">
            <v>0</v>
          </cell>
          <cell r="EX1402">
            <v>0</v>
          </cell>
          <cell r="EZ1402">
            <v>0</v>
          </cell>
          <cell r="FD1402">
            <v>0</v>
          </cell>
          <cell r="FF1402">
            <v>0</v>
          </cell>
        </row>
        <row r="1403">
          <cell r="A1403" t="str">
            <v>VP_Sverige</v>
          </cell>
          <cell r="B1403" t="str">
            <v>Sverige</v>
          </cell>
          <cell r="G1403">
            <v>-233.33333333333331</v>
          </cell>
          <cell r="H1403">
            <v>700</v>
          </cell>
          <cell r="AK1403">
            <v>-700</v>
          </cell>
          <cell r="AL1403">
            <v>0</v>
          </cell>
          <cell r="AN1403">
            <v>0</v>
          </cell>
          <cell r="AO1403">
            <v>0</v>
          </cell>
          <cell r="AP1403">
            <v>0</v>
          </cell>
          <cell r="AQ1403">
            <v>0</v>
          </cell>
          <cell r="BG1403" t="b">
            <v>0</v>
          </cell>
          <cell r="BO1403" t="b">
            <v>0</v>
          </cell>
          <cell r="CA1403" t="b">
            <v>0</v>
          </cell>
          <cell r="CB1403" t="b">
            <v>0</v>
          </cell>
          <cell r="CD1403" t="b">
            <v>0</v>
          </cell>
          <cell r="CE1403" t="b">
            <v>0</v>
          </cell>
          <cell r="CG1403" t="b">
            <v>0</v>
          </cell>
          <cell r="CH1403" t="b">
            <v>0</v>
          </cell>
          <cell r="CP1403">
            <v>0</v>
          </cell>
          <cell r="CT1403" t="b">
            <v>0</v>
          </cell>
          <cell r="CV1403" t="b">
            <v>0</v>
          </cell>
          <cell r="CX1403" t="b">
            <v>0</v>
          </cell>
          <cell r="CZ1403" t="b">
            <v>0</v>
          </cell>
          <cell r="DB1403" t="b">
            <v>0</v>
          </cell>
          <cell r="DD1403" t="b">
            <v>0</v>
          </cell>
          <cell r="DF1403" t="b">
            <v>0</v>
          </cell>
          <cell r="DH1403" t="b">
            <v>0</v>
          </cell>
          <cell r="DJ1403" t="b">
            <v>0</v>
          </cell>
          <cell r="DL1403" t="b">
            <v>0</v>
          </cell>
          <cell r="DN1403" t="b">
            <v>0</v>
          </cell>
          <cell r="DP1403" t="b">
            <v>0</v>
          </cell>
          <cell r="DV1403">
            <v>0</v>
          </cell>
          <cell r="DX1403">
            <v>0</v>
          </cell>
          <cell r="DZ1403">
            <v>0</v>
          </cell>
          <cell r="EB1403">
            <v>0</v>
          </cell>
          <cell r="ED1403">
            <v>0</v>
          </cell>
          <cell r="EF1403">
            <v>0</v>
          </cell>
          <cell r="EJ1403">
            <v>0</v>
          </cell>
          <cell r="EL1403">
            <v>0</v>
          </cell>
          <cell r="EN1403">
            <v>0</v>
          </cell>
          <cell r="EP1403">
            <v>0</v>
          </cell>
          <cell r="ER1403">
            <v>0</v>
          </cell>
          <cell r="ET1403">
            <v>0</v>
          </cell>
          <cell r="EX1403">
            <v>0</v>
          </cell>
          <cell r="EZ1403">
            <v>0</v>
          </cell>
          <cell r="FD1403">
            <v>0</v>
          </cell>
          <cell r="FF1403">
            <v>0</v>
          </cell>
        </row>
        <row r="1404">
          <cell r="A1404" t="str">
            <v>VP_Sverige</v>
          </cell>
          <cell r="B1404" t="str">
            <v>Sverige</v>
          </cell>
          <cell r="G1404">
            <v>-333.33333333333331</v>
          </cell>
          <cell r="H1404">
            <v>1000</v>
          </cell>
          <cell r="AK1404">
            <v>-1000</v>
          </cell>
          <cell r="AL1404">
            <v>0</v>
          </cell>
          <cell r="AN1404">
            <v>0</v>
          </cell>
          <cell r="AO1404">
            <v>0</v>
          </cell>
          <cell r="AP1404">
            <v>0</v>
          </cell>
          <cell r="AQ1404">
            <v>0</v>
          </cell>
          <cell r="BG1404" t="b">
            <v>0</v>
          </cell>
          <cell r="BO1404" t="b">
            <v>0</v>
          </cell>
          <cell r="CA1404" t="b">
            <v>0</v>
          </cell>
          <cell r="CB1404" t="b">
            <v>0</v>
          </cell>
          <cell r="CD1404" t="b">
            <v>0</v>
          </cell>
          <cell r="CE1404" t="b">
            <v>0</v>
          </cell>
          <cell r="CG1404" t="b">
            <v>0</v>
          </cell>
          <cell r="CH1404" t="b">
            <v>0</v>
          </cell>
          <cell r="CP1404">
            <v>0</v>
          </cell>
          <cell r="CT1404" t="b">
            <v>0</v>
          </cell>
          <cell r="CV1404" t="b">
            <v>0</v>
          </cell>
          <cell r="CX1404" t="b">
            <v>0</v>
          </cell>
          <cell r="CZ1404" t="b">
            <v>0</v>
          </cell>
          <cell r="DB1404" t="b">
            <v>0</v>
          </cell>
          <cell r="DD1404" t="b">
            <v>0</v>
          </cell>
          <cell r="DF1404" t="b">
            <v>0</v>
          </cell>
          <cell r="DH1404" t="b">
            <v>0</v>
          </cell>
          <cell r="DJ1404" t="b">
            <v>0</v>
          </cell>
          <cell r="DL1404" t="b">
            <v>0</v>
          </cell>
          <cell r="DN1404" t="b">
            <v>0</v>
          </cell>
          <cell r="DP1404" t="b">
            <v>0</v>
          </cell>
          <cell r="DV1404">
            <v>0</v>
          </cell>
          <cell r="DX1404">
            <v>0</v>
          </cell>
          <cell r="DZ1404">
            <v>0</v>
          </cell>
          <cell r="EB1404">
            <v>0</v>
          </cell>
          <cell r="ED1404">
            <v>0</v>
          </cell>
          <cell r="EF1404">
            <v>0</v>
          </cell>
          <cell r="EJ1404">
            <v>0</v>
          </cell>
          <cell r="EL1404">
            <v>0</v>
          </cell>
          <cell r="EN1404">
            <v>0</v>
          </cell>
          <cell r="EP1404">
            <v>0</v>
          </cell>
          <cell r="ER1404">
            <v>0</v>
          </cell>
          <cell r="ET1404">
            <v>0</v>
          </cell>
          <cell r="EX1404">
            <v>0</v>
          </cell>
          <cell r="EZ1404">
            <v>0</v>
          </cell>
          <cell r="FD1404">
            <v>0</v>
          </cell>
          <cell r="FF1404">
            <v>0</v>
          </cell>
        </row>
        <row r="1405">
          <cell r="A1405" t="str">
            <v>HÄNDELÖ 11-12</v>
          </cell>
          <cell r="B1405" t="str">
            <v>Sverige</v>
          </cell>
          <cell r="G1405">
            <v>70</v>
          </cell>
          <cell r="H1405">
            <v>116.66666666666667</v>
          </cell>
          <cell r="AK1405">
            <v>21.28</v>
          </cell>
          <cell r="AL1405">
            <v>59.111111111111114</v>
          </cell>
          <cell r="AN1405">
            <v>0</v>
          </cell>
          <cell r="AO1405">
            <v>11.032000000000002</v>
          </cell>
          <cell r="AP1405">
            <v>1739.5</v>
          </cell>
          <cell r="AQ1405">
            <v>9.8000000000000007</v>
          </cell>
          <cell r="BG1405" t="b">
            <v>0</v>
          </cell>
          <cell r="BO1405" t="b">
            <v>0</v>
          </cell>
          <cell r="CA1405" t="b">
            <v>0</v>
          </cell>
          <cell r="CB1405" t="b">
            <v>0</v>
          </cell>
          <cell r="CD1405" t="b">
            <v>0</v>
          </cell>
          <cell r="CE1405" t="b">
            <v>0</v>
          </cell>
          <cell r="CG1405" t="b">
            <v>0</v>
          </cell>
          <cell r="CH1405" t="b">
            <v>0</v>
          </cell>
          <cell r="CP1405" t="e">
            <v>#N/A</v>
          </cell>
          <cell r="CT1405" t="b">
            <v>0</v>
          </cell>
          <cell r="CV1405" t="b">
            <v>0</v>
          </cell>
          <cell r="CX1405" t="b">
            <v>0</v>
          </cell>
          <cell r="CZ1405" t="b">
            <v>0</v>
          </cell>
          <cell r="DB1405" t="b">
            <v>0</v>
          </cell>
          <cell r="DD1405" t="b">
            <v>0</v>
          </cell>
          <cell r="DF1405" t="b">
            <v>0</v>
          </cell>
          <cell r="DH1405" t="b">
            <v>0</v>
          </cell>
          <cell r="DJ1405" t="b">
            <v>0</v>
          </cell>
          <cell r="DL1405" t="b">
            <v>0</v>
          </cell>
          <cell r="DN1405" t="b">
            <v>0</v>
          </cell>
          <cell r="DP1405" t="b">
            <v>0</v>
          </cell>
          <cell r="DV1405">
            <v>0</v>
          </cell>
          <cell r="DX1405">
            <v>0</v>
          </cell>
          <cell r="DZ1405">
            <v>0</v>
          </cell>
          <cell r="EB1405">
            <v>0</v>
          </cell>
          <cell r="ED1405">
            <v>0</v>
          </cell>
          <cell r="EF1405">
            <v>0</v>
          </cell>
          <cell r="EJ1405">
            <v>0</v>
          </cell>
          <cell r="EL1405">
            <v>0</v>
          </cell>
          <cell r="EN1405">
            <v>0</v>
          </cell>
          <cell r="EP1405">
            <v>0</v>
          </cell>
          <cell r="ER1405">
            <v>0</v>
          </cell>
          <cell r="ET1405">
            <v>0</v>
          </cell>
          <cell r="EX1405">
            <v>0</v>
          </cell>
          <cell r="EZ1405">
            <v>0</v>
          </cell>
          <cell r="FD1405">
            <v>0</v>
          </cell>
          <cell r="FF1405">
            <v>0</v>
          </cell>
        </row>
        <row r="1406">
          <cell r="A1406" t="str">
            <v>HÄNDELÖ 11-12</v>
          </cell>
          <cell r="B1406" t="str">
            <v>Sverige</v>
          </cell>
          <cell r="G1406">
            <v>70</v>
          </cell>
          <cell r="H1406">
            <v>116.66666666666667</v>
          </cell>
          <cell r="AK1406">
            <v>21.28</v>
          </cell>
          <cell r="AL1406">
            <v>59.111111111111114</v>
          </cell>
          <cell r="AN1406">
            <v>0</v>
          </cell>
          <cell r="AO1406">
            <v>11.032000000000002</v>
          </cell>
          <cell r="AP1406">
            <v>1739.5</v>
          </cell>
          <cell r="AQ1406">
            <v>9.8000000000000007</v>
          </cell>
          <cell r="BG1406" t="b">
            <v>0</v>
          </cell>
          <cell r="BO1406" t="b">
            <v>0</v>
          </cell>
          <cell r="CA1406" t="b">
            <v>0</v>
          </cell>
          <cell r="CB1406" t="b">
            <v>0</v>
          </cell>
          <cell r="CD1406" t="b">
            <v>0</v>
          </cell>
          <cell r="CE1406" t="b">
            <v>0</v>
          </cell>
          <cell r="CG1406" t="b">
            <v>0</v>
          </cell>
          <cell r="CH1406" t="b">
            <v>0</v>
          </cell>
          <cell r="CP1406" t="e">
            <v>#N/A</v>
          </cell>
          <cell r="CT1406" t="b">
            <v>0</v>
          </cell>
          <cell r="CV1406" t="b">
            <v>0</v>
          </cell>
          <cell r="CX1406" t="b">
            <v>0</v>
          </cell>
          <cell r="CZ1406" t="b">
            <v>0</v>
          </cell>
          <cell r="DB1406" t="b">
            <v>0</v>
          </cell>
          <cell r="DD1406" t="b">
            <v>0</v>
          </cell>
          <cell r="DF1406" t="b">
            <v>0</v>
          </cell>
          <cell r="DH1406" t="b">
            <v>0</v>
          </cell>
          <cell r="DJ1406" t="b">
            <v>0</v>
          </cell>
          <cell r="DL1406" t="b">
            <v>0</v>
          </cell>
          <cell r="DN1406" t="b">
            <v>0</v>
          </cell>
          <cell r="DP1406" t="b">
            <v>0</v>
          </cell>
          <cell r="DV1406">
            <v>0</v>
          </cell>
          <cell r="DX1406">
            <v>0</v>
          </cell>
          <cell r="DZ1406">
            <v>0</v>
          </cell>
          <cell r="EB1406">
            <v>0</v>
          </cell>
          <cell r="ED1406">
            <v>0</v>
          </cell>
          <cell r="EF1406">
            <v>0</v>
          </cell>
          <cell r="EJ1406">
            <v>0</v>
          </cell>
          <cell r="EL1406">
            <v>0</v>
          </cell>
          <cell r="EN1406">
            <v>0</v>
          </cell>
          <cell r="EP1406">
            <v>0</v>
          </cell>
          <cell r="ER1406">
            <v>0</v>
          </cell>
          <cell r="ET1406">
            <v>0</v>
          </cell>
          <cell r="EX1406">
            <v>0</v>
          </cell>
          <cell r="EZ1406">
            <v>0</v>
          </cell>
          <cell r="FD1406">
            <v>0</v>
          </cell>
          <cell r="FF1406">
            <v>0</v>
          </cell>
        </row>
        <row r="1407">
          <cell r="A1407" t="str">
            <v>HÄNDELÖ 13</v>
          </cell>
          <cell r="B1407" t="str">
            <v>Sverige</v>
          </cell>
          <cell r="G1407">
            <v>40</v>
          </cell>
          <cell r="H1407">
            <v>80</v>
          </cell>
          <cell r="AK1407">
            <v>10.374000000000001</v>
          </cell>
          <cell r="AL1407">
            <v>41.496000000000002</v>
          </cell>
          <cell r="AN1407">
            <v>0</v>
          </cell>
          <cell r="AO1407">
            <v>3.5999999999999996</v>
          </cell>
          <cell r="AP1407">
            <v>1000</v>
          </cell>
          <cell r="AQ1407">
            <v>5.6000000000000005</v>
          </cell>
          <cell r="BG1407" t="b">
            <v>0</v>
          </cell>
          <cell r="BO1407" t="b">
            <v>0</v>
          </cell>
          <cell r="CA1407" t="b">
            <v>0</v>
          </cell>
          <cell r="CB1407" t="b">
            <v>0</v>
          </cell>
          <cell r="CD1407" t="b">
            <v>0</v>
          </cell>
          <cell r="CE1407" t="b">
            <v>0</v>
          </cell>
          <cell r="CG1407" t="b">
            <v>0</v>
          </cell>
          <cell r="CH1407" t="b">
            <v>0</v>
          </cell>
          <cell r="CP1407" t="str">
            <v>ECWCHBPC</v>
          </cell>
          <cell r="CT1407" t="b">
            <v>0</v>
          </cell>
          <cell r="CV1407" t="b">
            <v>0</v>
          </cell>
          <cell r="CX1407" t="b">
            <v>0</v>
          </cell>
          <cell r="CZ1407" t="b">
            <v>0</v>
          </cell>
          <cell r="DB1407" t="b">
            <v>0</v>
          </cell>
          <cell r="DD1407" t="b">
            <v>0</v>
          </cell>
          <cell r="DF1407" t="b">
            <v>0</v>
          </cell>
          <cell r="DH1407" t="b">
            <v>0</v>
          </cell>
          <cell r="DJ1407" t="b">
            <v>0</v>
          </cell>
          <cell r="DL1407" t="b">
            <v>0</v>
          </cell>
          <cell r="DN1407" t="b">
            <v>0</v>
          </cell>
          <cell r="DP1407" t="b">
            <v>0</v>
          </cell>
          <cell r="DV1407">
            <v>0</v>
          </cell>
          <cell r="DX1407">
            <v>0</v>
          </cell>
          <cell r="DZ1407">
            <v>0</v>
          </cell>
          <cell r="EB1407">
            <v>0</v>
          </cell>
          <cell r="ED1407">
            <v>0</v>
          </cell>
          <cell r="EF1407">
            <v>0</v>
          </cell>
          <cell r="EJ1407">
            <v>0</v>
          </cell>
          <cell r="EL1407">
            <v>0</v>
          </cell>
          <cell r="EN1407">
            <v>0</v>
          </cell>
          <cell r="EP1407">
            <v>0</v>
          </cell>
          <cell r="ER1407">
            <v>0</v>
          </cell>
          <cell r="ET1407">
            <v>0</v>
          </cell>
          <cell r="EX1407">
            <v>0</v>
          </cell>
          <cell r="EZ1407">
            <v>0</v>
          </cell>
          <cell r="FD1407">
            <v>0</v>
          </cell>
          <cell r="FF1407">
            <v>0</v>
          </cell>
        </row>
        <row r="1408">
          <cell r="A1408" t="str">
            <v>HEDENSBYN 1</v>
          </cell>
          <cell r="B1408" t="str">
            <v>Sverige</v>
          </cell>
          <cell r="G1408">
            <v>39.9</v>
          </cell>
          <cell r="H1408">
            <v>57</v>
          </cell>
          <cell r="AK1408">
            <v>13.266749999999998</v>
          </cell>
          <cell r="AL1408">
            <v>27.074999999999996</v>
          </cell>
          <cell r="AN1408">
            <v>0</v>
          </cell>
          <cell r="AO1408">
            <v>3.5909999999999997</v>
          </cell>
          <cell r="AP1408">
            <v>997.5</v>
          </cell>
          <cell r="AQ1408">
            <v>5.5860000000000003</v>
          </cell>
          <cell r="BG1408" t="b">
            <v>0</v>
          </cell>
          <cell r="BO1408" t="b">
            <v>0</v>
          </cell>
          <cell r="CA1408" t="b">
            <v>0</v>
          </cell>
          <cell r="CB1408" t="b">
            <v>0</v>
          </cell>
          <cell r="CD1408" t="b">
            <v>0</v>
          </cell>
          <cell r="CE1408" t="b">
            <v>0</v>
          </cell>
          <cell r="CG1408" t="b">
            <v>0</v>
          </cell>
          <cell r="CH1408" t="b">
            <v>0</v>
          </cell>
          <cell r="CP1408" t="str">
            <v>ECWCHBPC</v>
          </cell>
          <cell r="CT1408" t="b">
            <v>0</v>
          </cell>
          <cell r="CV1408" t="b">
            <v>0</v>
          </cell>
          <cell r="CX1408" t="b">
            <v>0</v>
          </cell>
          <cell r="CZ1408" t="b">
            <v>0</v>
          </cell>
          <cell r="DB1408" t="b">
            <v>0</v>
          </cell>
          <cell r="DD1408" t="b">
            <v>0</v>
          </cell>
          <cell r="DF1408" t="b">
            <v>0</v>
          </cell>
          <cell r="DH1408" t="b">
            <v>0</v>
          </cell>
          <cell r="DJ1408" t="b">
            <v>0</v>
          </cell>
          <cell r="DL1408" t="b">
            <v>0</v>
          </cell>
          <cell r="DN1408" t="b">
            <v>0</v>
          </cell>
          <cell r="DP1408" t="b">
            <v>0</v>
          </cell>
          <cell r="DV1408">
            <v>0</v>
          </cell>
          <cell r="DX1408">
            <v>0</v>
          </cell>
          <cell r="DZ1408">
            <v>0</v>
          </cell>
          <cell r="EB1408">
            <v>0</v>
          </cell>
          <cell r="ED1408">
            <v>0</v>
          </cell>
          <cell r="EF1408">
            <v>0</v>
          </cell>
          <cell r="EJ1408">
            <v>0</v>
          </cell>
          <cell r="EL1408">
            <v>0</v>
          </cell>
          <cell r="EN1408">
            <v>0</v>
          </cell>
          <cell r="EP1408">
            <v>0</v>
          </cell>
          <cell r="ER1408">
            <v>0</v>
          </cell>
          <cell r="ET1408">
            <v>0</v>
          </cell>
          <cell r="EX1408">
            <v>0</v>
          </cell>
          <cell r="EZ1408">
            <v>0</v>
          </cell>
          <cell r="FD1408">
            <v>0</v>
          </cell>
          <cell r="FF1408">
            <v>0</v>
          </cell>
        </row>
        <row r="1409">
          <cell r="A1409" t="str">
            <v>HELENEHOLM GT 1-2</v>
          </cell>
          <cell r="B1409" t="str">
            <v>Sverige</v>
          </cell>
          <cell r="G1409">
            <v>104</v>
          </cell>
          <cell r="H1409">
            <v>221.27659574468086</v>
          </cell>
          <cell r="AK1409">
            <v>26.676000000000002</v>
          </cell>
          <cell r="AL1409">
            <v>120.76052512449073</v>
          </cell>
          <cell r="AN1409">
            <v>0</v>
          </cell>
          <cell r="AO1409">
            <v>4.16</v>
          </cell>
          <cell r="AP1409">
            <v>1560</v>
          </cell>
          <cell r="AQ1409">
            <v>8.32</v>
          </cell>
          <cell r="BG1409" t="b">
            <v>0</v>
          </cell>
          <cell r="BO1409" t="b">
            <v>0</v>
          </cell>
          <cell r="CA1409" t="b">
            <v>0</v>
          </cell>
          <cell r="CB1409" t="b">
            <v>0</v>
          </cell>
          <cell r="CD1409" t="b">
            <v>0</v>
          </cell>
          <cell r="CE1409" t="b">
            <v>0</v>
          </cell>
          <cell r="CG1409" t="b">
            <v>0</v>
          </cell>
          <cell r="CH1409" t="b">
            <v>0</v>
          </cell>
          <cell r="CP1409" t="e">
            <v>#N/A</v>
          </cell>
          <cell r="CT1409" t="b">
            <v>0</v>
          </cell>
          <cell r="CV1409" t="b">
            <v>0</v>
          </cell>
          <cell r="CX1409" t="b">
            <v>0</v>
          </cell>
          <cell r="CZ1409" t="b">
            <v>0</v>
          </cell>
          <cell r="DB1409" t="b">
            <v>0</v>
          </cell>
          <cell r="DD1409" t="b">
            <v>0</v>
          </cell>
          <cell r="DF1409" t="b">
            <v>0</v>
          </cell>
          <cell r="DH1409" t="b">
            <v>0</v>
          </cell>
          <cell r="DJ1409" t="b">
            <v>0</v>
          </cell>
          <cell r="DL1409" t="b">
            <v>0</v>
          </cell>
          <cell r="DN1409" t="b">
            <v>0</v>
          </cell>
          <cell r="DP1409" t="b">
            <v>0</v>
          </cell>
          <cell r="DV1409">
            <v>0</v>
          </cell>
          <cell r="DX1409">
            <v>0</v>
          </cell>
          <cell r="DZ1409">
            <v>0</v>
          </cell>
          <cell r="EB1409">
            <v>0</v>
          </cell>
          <cell r="ED1409">
            <v>0</v>
          </cell>
          <cell r="EF1409">
            <v>0</v>
          </cell>
          <cell r="EJ1409">
            <v>0</v>
          </cell>
          <cell r="EL1409">
            <v>0</v>
          </cell>
          <cell r="EN1409">
            <v>0</v>
          </cell>
          <cell r="EP1409">
            <v>0</v>
          </cell>
          <cell r="ER1409">
            <v>0</v>
          </cell>
          <cell r="ET1409">
            <v>0</v>
          </cell>
          <cell r="EX1409">
            <v>0</v>
          </cell>
          <cell r="EZ1409">
            <v>0</v>
          </cell>
          <cell r="FD1409">
            <v>0</v>
          </cell>
          <cell r="FF1409">
            <v>0</v>
          </cell>
        </row>
        <row r="1410">
          <cell r="A1410" t="str">
            <v>HELENEHOLM GT 1-2</v>
          </cell>
          <cell r="B1410" t="str">
            <v>Sverige</v>
          </cell>
          <cell r="G1410">
            <v>104</v>
          </cell>
          <cell r="H1410">
            <v>221.27659574468086</v>
          </cell>
          <cell r="AK1410">
            <v>26.676000000000002</v>
          </cell>
          <cell r="AL1410">
            <v>120.76052512449073</v>
          </cell>
          <cell r="AN1410">
            <v>0</v>
          </cell>
          <cell r="AO1410">
            <v>4.16</v>
          </cell>
          <cell r="AP1410">
            <v>1560</v>
          </cell>
          <cell r="AQ1410">
            <v>8.32</v>
          </cell>
          <cell r="BG1410" t="b">
            <v>0</v>
          </cell>
          <cell r="BO1410" t="b">
            <v>0</v>
          </cell>
          <cell r="CA1410" t="b">
            <v>0</v>
          </cell>
          <cell r="CB1410" t="b">
            <v>0</v>
          </cell>
          <cell r="CD1410" t="b">
            <v>0</v>
          </cell>
          <cell r="CE1410" t="b">
            <v>0</v>
          </cell>
          <cell r="CG1410" t="b">
            <v>0</v>
          </cell>
          <cell r="CH1410" t="b">
            <v>0</v>
          </cell>
          <cell r="CP1410" t="e">
            <v>#N/A</v>
          </cell>
          <cell r="CT1410" t="b">
            <v>0</v>
          </cell>
          <cell r="CV1410" t="b">
            <v>0</v>
          </cell>
          <cell r="CX1410" t="b">
            <v>0</v>
          </cell>
          <cell r="CZ1410" t="b">
            <v>0</v>
          </cell>
          <cell r="DB1410" t="b">
            <v>0</v>
          </cell>
          <cell r="DD1410" t="b">
            <v>0</v>
          </cell>
          <cell r="DF1410" t="b">
            <v>0</v>
          </cell>
          <cell r="DH1410" t="b">
            <v>0</v>
          </cell>
          <cell r="DJ1410" t="b">
            <v>0</v>
          </cell>
          <cell r="DL1410" t="b">
            <v>0</v>
          </cell>
          <cell r="DN1410" t="b">
            <v>0</v>
          </cell>
          <cell r="DP1410" t="b">
            <v>0</v>
          </cell>
          <cell r="DV1410">
            <v>0</v>
          </cell>
          <cell r="DX1410">
            <v>0</v>
          </cell>
          <cell r="DZ1410">
            <v>0</v>
          </cell>
          <cell r="EB1410">
            <v>0</v>
          </cell>
          <cell r="ED1410">
            <v>0</v>
          </cell>
          <cell r="EF1410">
            <v>0</v>
          </cell>
          <cell r="EJ1410">
            <v>0</v>
          </cell>
          <cell r="EL1410">
            <v>0</v>
          </cell>
          <cell r="EN1410">
            <v>0</v>
          </cell>
          <cell r="EP1410">
            <v>0</v>
          </cell>
          <cell r="ER1410">
            <v>0</v>
          </cell>
          <cell r="ET1410">
            <v>0</v>
          </cell>
          <cell r="EX1410">
            <v>0</v>
          </cell>
          <cell r="EZ1410">
            <v>0</v>
          </cell>
          <cell r="FD1410">
            <v>0</v>
          </cell>
          <cell r="FF1410">
            <v>0</v>
          </cell>
        </row>
        <row r="1411">
          <cell r="A1411" t="str">
            <v>HEMSE GT 1</v>
          </cell>
          <cell r="B1411" t="str">
            <v>Sverige</v>
          </cell>
          <cell r="G1411">
            <v>11.5</v>
          </cell>
          <cell r="H1411">
            <v>0</v>
          </cell>
          <cell r="AK1411">
            <v>2.7312499999999997</v>
          </cell>
          <cell r="AL1411">
            <v>0</v>
          </cell>
          <cell r="AN1411">
            <v>0</v>
          </cell>
          <cell r="AO1411">
            <v>0.46</v>
          </cell>
          <cell r="AP1411">
            <v>172.5</v>
          </cell>
          <cell r="AQ1411">
            <v>0.92</v>
          </cell>
          <cell r="BG1411" t="b">
            <v>0</v>
          </cell>
          <cell r="BO1411" t="b">
            <v>0</v>
          </cell>
          <cell r="CA1411" t="b">
            <v>0</v>
          </cell>
          <cell r="CB1411" t="b">
            <v>0</v>
          </cell>
          <cell r="CD1411" t="b">
            <v>0</v>
          </cell>
          <cell r="CE1411" t="b">
            <v>0</v>
          </cell>
          <cell r="CG1411" t="b">
            <v>0</v>
          </cell>
          <cell r="CH1411" t="b">
            <v>0</v>
          </cell>
          <cell r="CP1411" t="e">
            <v>#N/A</v>
          </cell>
          <cell r="CT1411" t="b">
            <v>0</v>
          </cell>
          <cell r="CV1411" t="b">
            <v>0</v>
          </cell>
          <cell r="CX1411" t="b">
            <v>0</v>
          </cell>
          <cell r="CZ1411" t="b">
            <v>0</v>
          </cell>
          <cell r="DB1411" t="b">
            <v>0</v>
          </cell>
          <cell r="DD1411" t="b">
            <v>0</v>
          </cell>
          <cell r="DF1411" t="b">
            <v>0</v>
          </cell>
          <cell r="DH1411" t="b">
            <v>0</v>
          </cell>
          <cell r="DJ1411" t="b">
            <v>0</v>
          </cell>
          <cell r="DL1411" t="b">
            <v>0</v>
          </cell>
          <cell r="DN1411" t="b">
            <v>0</v>
          </cell>
          <cell r="DP1411" t="b">
            <v>0</v>
          </cell>
          <cell r="DV1411">
            <v>0</v>
          </cell>
          <cell r="DX1411">
            <v>0</v>
          </cell>
          <cell r="DZ1411">
            <v>0</v>
          </cell>
          <cell r="EB1411">
            <v>0</v>
          </cell>
          <cell r="ED1411">
            <v>0</v>
          </cell>
          <cell r="EF1411">
            <v>0</v>
          </cell>
          <cell r="EJ1411">
            <v>0</v>
          </cell>
          <cell r="EL1411">
            <v>0</v>
          </cell>
          <cell r="EN1411">
            <v>0</v>
          </cell>
          <cell r="EP1411">
            <v>0</v>
          </cell>
          <cell r="ER1411">
            <v>0</v>
          </cell>
          <cell r="ET1411">
            <v>0</v>
          </cell>
          <cell r="EX1411">
            <v>0</v>
          </cell>
          <cell r="EZ1411">
            <v>0</v>
          </cell>
          <cell r="FD1411">
            <v>0</v>
          </cell>
          <cell r="FF1411">
            <v>0</v>
          </cell>
        </row>
        <row r="1412">
          <cell r="A1412" t="str">
            <v>HOGDALEN GT 1</v>
          </cell>
          <cell r="B1412" t="str">
            <v>Sverige</v>
          </cell>
          <cell r="G1412">
            <v>40</v>
          </cell>
          <cell r="H1412">
            <v>0</v>
          </cell>
          <cell r="AK1412">
            <v>10.26</v>
          </cell>
          <cell r="AL1412">
            <v>0</v>
          </cell>
          <cell r="AN1412">
            <v>0</v>
          </cell>
          <cell r="AO1412">
            <v>1.6</v>
          </cell>
          <cell r="AP1412">
            <v>600</v>
          </cell>
          <cell r="AQ1412">
            <v>3.2</v>
          </cell>
          <cell r="BG1412" t="b">
            <v>0</v>
          </cell>
          <cell r="BO1412" t="b">
            <v>0</v>
          </cell>
          <cell r="CA1412" t="b">
            <v>0</v>
          </cell>
          <cell r="CB1412" t="b">
            <v>0</v>
          </cell>
          <cell r="CD1412" t="b">
            <v>0</v>
          </cell>
          <cell r="CE1412" t="b">
            <v>0</v>
          </cell>
          <cell r="CG1412" t="b">
            <v>0</v>
          </cell>
          <cell r="CH1412" t="b">
            <v>0</v>
          </cell>
          <cell r="CP1412" t="e">
            <v>#N/A</v>
          </cell>
          <cell r="CT1412" t="b">
            <v>0</v>
          </cell>
          <cell r="CV1412" t="b">
            <v>0</v>
          </cell>
          <cell r="CX1412" t="b">
            <v>0</v>
          </cell>
          <cell r="CZ1412" t="b">
            <v>0</v>
          </cell>
          <cell r="DB1412" t="b">
            <v>0</v>
          </cell>
          <cell r="DD1412" t="b">
            <v>0</v>
          </cell>
          <cell r="DF1412" t="b">
            <v>0</v>
          </cell>
          <cell r="DH1412" t="b">
            <v>0</v>
          </cell>
          <cell r="DJ1412" t="b">
            <v>0</v>
          </cell>
          <cell r="DL1412" t="b">
            <v>0</v>
          </cell>
          <cell r="DN1412" t="b">
            <v>0</v>
          </cell>
          <cell r="DP1412" t="b">
            <v>0</v>
          </cell>
          <cell r="DV1412">
            <v>0</v>
          </cell>
          <cell r="DX1412">
            <v>0</v>
          </cell>
          <cell r="DZ1412">
            <v>0</v>
          </cell>
          <cell r="EB1412">
            <v>0</v>
          </cell>
          <cell r="ED1412">
            <v>0</v>
          </cell>
          <cell r="EF1412">
            <v>0</v>
          </cell>
          <cell r="EJ1412">
            <v>0</v>
          </cell>
          <cell r="EL1412">
            <v>0</v>
          </cell>
          <cell r="EN1412">
            <v>0</v>
          </cell>
          <cell r="EP1412">
            <v>0</v>
          </cell>
          <cell r="ER1412">
            <v>0</v>
          </cell>
          <cell r="ET1412">
            <v>0</v>
          </cell>
          <cell r="EX1412">
            <v>0</v>
          </cell>
          <cell r="EZ1412">
            <v>0</v>
          </cell>
          <cell r="FD1412">
            <v>0</v>
          </cell>
          <cell r="FF1412">
            <v>0</v>
          </cell>
        </row>
        <row r="1413">
          <cell r="A1413" t="str">
            <v>HUDIKSVALL GT 1</v>
          </cell>
          <cell r="B1413" t="str">
            <v>Sverige</v>
          </cell>
          <cell r="G1413">
            <v>11.5</v>
          </cell>
          <cell r="H1413">
            <v>25</v>
          </cell>
          <cell r="AK1413">
            <v>2.9497499999999999</v>
          </cell>
          <cell r="AL1413">
            <v>13.940217391304348</v>
          </cell>
          <cell r="AN1413">
            <v>0</v>
          </cell>
          <cell r="AO1413">
            <v>0.46</v>
          </cell>
          <cell r="AP1413">
            <v>172.5</v>
          </cell>
          <cell r="AQ1413">
            <v>0.92</v>
          </cell>
          <cell r="BG1413" t="b">
            <v>0</v>
          </cell>
          <cell r="BO1413" t="b">
            <v>0</v>
          </cell>
          <cell r="CA1413" t="b">
            <v>0</v>
          </cell>
          <cell r="CB1413" t="b">
            <v>0</v>
          </cell>
          <cell r="CD1413" t="b">
            <v>0</v>
          </cell>
          <cell r="CE1413" t="b">
            <v>0</v>
          </cell>
          <cell r="CG1413" t="b">
            <v>0</v>
          </cell>
          <cell r="CH1413" t="b">
            <v>0</v>
          </cell>
          <cell r="CP1413" t="e">
            <v>#N/A</v>
          </cell>
          <cell r="CT1413" t="b">
            <v>0</v>
          </cell>
          <cell r="CV1413" t="b">
            <v>0</v>
          </cell>
          <cell r="CX1413" t="b">
            <v>0</v>
          </cell>
          <cell r="CZ1413" t="b">
            <v>0</v>
          </cell>
          <cell r="DB1413" t="b">
            <v>0</v>
          </cell>
          <cell r="DD1413" t="b">
            <v>0</v>
          </cell>
          <cell r="DF1413" t="b">
            <v>0</v>
          </cell>
          <cell r="DH1413" t="b">
            <v>0</v>
          </cell>
          <cell r="DJ1413" t="b">
            <v>0</v>
          </cell>
          <cell r="DL1413" t="b">
            <v>0</v>
          </cell>
          <cell r="DN1413" t="b">
            <v>0</v>
          </cell>
          <cell r="DP1413" t="b">
            <v>0</v>
          </cell>
          <cell r="DV1413">
            <v>0</v>
          </cell>
          <cell r="DX1413">
            <v>0</v>
          </cell>
          <cell r="DZ1413">
            <v>0</v>
          </cell>
          <cell r="EB1413">
            <v>0</v>
          </cell>
          <cell r="ED1413">
            <v>0</v>
          </cell>
          <cell r="EF1413">
            <v>0</v>
          </cell>
          <cell r="EJ1413">
            <v>0</v>
          </cell>
          <cell r="EL1413">
            <v>0</v>
          </cell>
          <cell r="EN1413">
            <v>0</v>
          </cell>
          <cell r="EP1413">
            <v>0</v>
          </cell>
          <cell r="ER1413">
            <v>0</v>
          </cell>
          <cell r="ET1413">
            <v>0</v>
          </cell>
          <cell r="EX1413">
            <v>0</v>
          </cell>
          <cell r="EZ1413">
            <v>0</v>
          </cell>
          <cell r="FD1413">
            <v>0</v>
          </cell>
          <cell r="FF1413">
            <v>0</v>
          </cell>
        </row>
        <row r="1414">
          <cell r="A1414" t="str">
            <v>HUDIKSVALL GT 1</v>
          </cell>
          <cell r="B1414" t="str">
            <v>Sverige</v>
          </cell>
          <cell r="G1414">
            <v>11.5</v>
          </cell>
          <cell r="H1414">
            <v>25</v>
          </cell>
          <cell r="AK1414">
            <v>2.9497499999999999</v>
          </cell>
          <cell r="AL1414">
            <v>13.940217391304348</v>
          </cell>
          <cell r="AN1414">
            <v>0</v>
          </cell>
          <cell r="AO1414">
            <v>0.46</v>
          </cell>
          <cell r="AP1414">
            <v>172.5</v>
          </cell>
          <cell r="AQ1414">
            <v>0.92</v>
          </cell>
          <cell r="BG1414" t="b">
            <v>0</v>
          </cell>
          <cell r="BO1414" t="b">
            <v>0</v>
          </cell>
          <cell r="CA1414" t="b">
            <v>0</v>
          </cell>
          <cell r="CB1414" t="b">
            <v>0</v>
          </cell>
          <cell r="CD1414" t="b">
            <v>0</v>
          </cell>
          <cell r="CE1414" t="b">
            <v>0</v>
          </cell>
          <cell r="CG1414" t="b">
            <v>0</v>
          </cell>
          <cell r="CH1414" t="b">
            <v>0</v>
          </cell>
          <cell r="CP1414" t="e">
            <v>#N/A</v>
          </cell>
          <cell r="CT1414" t="b">
            <v>0</v>
          </cell>
          <cell r="CV1414" t="b">
            <v>0</v>
          </cell>
          <cell r="CX1414" t="b">
            <v>0</v>
          </cell>
          <cell r="CZ1414" t="b">
            <v>0</v>
          </cell>
          <cell r="DB1414" t="b">
            <v>0</v>
          </cell>
          <cell r="DD1414" t="b">
            <v>0</v>
          </cell>
          <cell r="DF1414" t="b">
            <v>0</v>
          </cell>
          <cell r="DH1414" t="b">
            <v>0</v>
          </cell>
          <cell r="DJ1414" t="b">
            <v>0</v>
          </cell>
          <cell r="DL1414" t="b">
            <v>0</v>
          </cell>
          <cell r="DN1414" t="b">
            <v>0</v>
          </cell>
          <cell r="DP1414" t="b">
            <v>0</v>
          </cell>
          <cell r="DV1414">
            <v>0</v>
          </cell>
          <cell r="DX1414">
            <v>0</v>
          </cell>
          <cell r="DZ1414">
            <v>0</v>
          </cell>
          <cell r="EB1414">
            <v>0</v>
          </cell>
          <cell r="ED1414">
            <v>0</v>
          </cell>
          <cell r="EF1414">
            <v>0</v>
          </cell>
          <cell r="EJ1414">
            <v>0</v>
          </cell>
          <cell r="EL1414">
            <v>0</v>
          </cell>
          <cell r="EN1414">
            <v>0</v>
          </cell>
          <cell r="EP1414">
            <v>0</v>
          </cell>
          <cell r="ER1414">
            <v>0</v>
          </cell>
          <cell r="ET1414">
            <v>0</v>
          </cell>
          <cell r="EX1414">
            <v>0</v>
          </cell>
          <cell r="EZ1414">
            <v>0</v>
          </cell>
          <cell r="FD1414">
            <v>0</v>
          </cell>
          <cell r="FF1414">
            <v>0</v>
          </cell>
        </row>
        <row r="1415">
          <cell r="A1415" t="str">
            <v>Hudiksval</v>
          </cell>
          <cell r="B1415" t="str">
            <v>Sverige</v>
          </cell>
          <cell r="G1415">
            <v>13</v>
          </cell>
          <cell r="H1415">
            <v>36</v>
          </cell>
          <cell r="AK1415">
            <v>2.7170000000000001</v>
          </cell>
          <cell r="AL1415">
            <v>20.835692307692309</v>
          </cell>
          <cell r="AN1415">
            <v>0</v>
          </cell>
          <cell r="AO1415">
            <v>1.7550000000000001</v>
          </cell>
          <cell r="AP1415">
            <v>357.5</v>
          </cell>
          <cell r="AQ1415">
            <v>1.8200000000000003</v>
          </cell>
          <cell r="BG1415" t="b">
            <v>0</v>
          </cell>
          <cell r="BO1415" t="b">
            <v>0</v>
          </cell>
          <cell r="CA1415" t="b">
            <v>0</v>
          </cell>
          <cell r="CB1415" t="b">
            <v>0</v>
          </cell>
          <cell r="CD1415" t="b">
            <v>0</v>
          </cell>
          <cell r="CE1415" t="b">
            <v>0</v>
          </cell>
          <cell r="CG1415" t="b">
            <v>0</v>
          </cell>
          <cell r="CH1415" t="b">
            <v>0</v>
          </cell>
          <cell r="CP1415" t="e">
            <v>#N/A</v>
          </cell>
          <cell r="CT1415" t="b">
            <v>0</v>
          </cell>
          <cell r="CV1415" t="b">
            <v>0</v>
          </cell>
          <cell r="CX1415" t="b">
            <v>0</v>
          </cell>
          <cell r="CZ1415" t="b">
            <v>0</v>
          </cell>
          <cell r="DB1415" t="b">
            <v>0</v>
          </cell>
          <cell r="DD1415" t="b">
            <v>0</v>
          </cell>
          <cell r="DF1415" t="b">
            <v>0</v>
          </cell>
          <cell r="DH1415" t="b">
            <v>0</v>
          </cell>
          <cell r="DJ1415" t="b">
            <v>0</v>
          </cell>
          <cell r="DL1415" t="b">
            <v>0</v>
          </cell>
          <cell r="DN1415" t="b">
            <v>0</v>
          </cell>
          <cell r="DP1415" t="b">
            <v>0</v>
          </cell>
          <cell r="DV1415">
            <v>0</v>
          </cell>
          <cell r="DX1415">
            <v>0</v>
          </cell>
          <cell r="DZ1415">
            <v>0</v>
          </cell>
          <cell r="EB1415">
            <v>0</v>
          </cell>
          <cell r="ED1415">
            <v>0</v>
          </cell>
          <cell r="EF1415">
            <v>0</v>
          </cell>
          <cell r="EJ1415">
            <v>0</v>
          </cell>
          <cell r="EL1415">
            <v>0</v>
          </cell>
          <cell r="EN1415">
            <v>0</v>
          </cell>
          <cell r="EP1415">
            <v>0</v>
          </cell>
          <cell r="ER1415">
            <v>0</v>
          </cell>
          <cell r="ET1415">
            <v>0</v>
          </cell>
          <cell r="EX1415">
            <v>0</v>
          </cell>
          <cell r="EZ1415">
            <v>0</v>
          </cell>
          <cell r="FD1415">
            <v>0</v>
          </cell>
          <cell r="FF1415">
            <v>0</v>
          </cell>
        </row>
        <row r="1416">
          <cell r="A1416" t="str">
            <v>Hudiksval</v>
          </cell>
          <cell r="B1416" t="str">
            <v>Sverige</v>
          </cell>
          <cell r="G1416">
            <v>13</v>
          </cell>
          <cell r="H1416">
            <v>36</v>
          </cell>
          <cell r="AK1416">
            <v>2.7170000000000001</v>
          </cell>
          <cell r="AL1416">
            <v>20.835692307692309</v>
          </cell>
          <cell r="AN1416">
            <v>0</v>
          </cell>
          <cell r="AO1416">
            <v>1.7550000000000001</v>
          </cell>
          <cell r="AP1416">
            <v>357.5</v>
          </cell>
          <cell r="AQ1416">
            <v>1.8200000000000003</v>
          </cell>
          <cell r="BG1416" t="b">
            <v>0</v>
          </cell>
          <cell r="BO1416" t="b">
            <v>0</v>
          </cell>
          <cell r="CA1416" t="b">
            <v>0</v>
          </cell>
          <cell r="CB1416" t="b">
            <v>0</v>
          </cell>
          <cell r="CD1416" t="b">
            <v>0</v>
          </cell>
          <cell r="CE1416" t="b">
            <v>0</v>
          </cell>
          <cell r="CG1416" t="b">
            <v>0</v>
          </cell>
          <cell r="CH1416" t="b">
            <v>0</v>
          </cell>
          <cell r="CP1416" t="e">
            <v>#N/A</v>
          </cell>
          <cell r="CT1416" t="b">
            <v>0</v>
          </cell>
          <cell r="CV1416" t="b">
            <v>0</v>
          </cell>
          <cell r="CX1416" t="b">
            <v>0</v>
          </cell>
          <cell r="CZ1416" t="b">
            <v>0</v>
          </cell>
          <cell r="DB1416" t="b">
            <v>0</v>
          </cell>
          <cell r="DD1416" t="b">
            <v>0</v>
          </cell>
          <cell r="DF1416" t="b">
            <v>0</v>
          </cell>
          <cell r="DH1416" t="b">
            <v>0</v>
          </cell>
          <cell r="DJ1416" t="b">
            <v>0</v>
          </cell>
          <cell r="DL1416" t="b">
            <v>0</v>
          </cell>
          <cell r="DN1416" t="b">
            <v>0</v>
          </cell>
          <cell r="DP1416" t="b">
            <v>0</v>
          </cell>
          <cell r="DV1416">
            <v>0</v>
          </cell>
          <cell r="DX1416">
            <v>0</v>
          </cell>
          <cell r="DZ1416">
            <v>0</v>
          </cell>
          <cell r="EB1416">
            <v>0</v>
          </cell>
          <cell r="ED1416">
            <v>0</v>
          </cell>
          <cell r="EF1416">
            <v>0</v>
          </cell>
          <cell r="EJ1416">
            <v>0</v>
          </cell>
          <cell r="EL1416">
            <v>0</v>
          </cell>
          <cell r="EN1416">
            <v>0</v>
          </cell>
          <cell r="EP1416">
            <v>0</v>
          </cell>
          <cell r="ER1416">
            <v>0</v>
          </cell>
          <cell r="ET1416">
            <v>0</v>
          </cell>
          <cell r="EX1416">
            <v>0</v>
          </cell>
          <cell r="EZ1416">
            <v>0</v>
          </cell>
          <cell r="FD1416">
            <v>0</v>
          </cell>
          <cell r="FF1416">
            <v>0</v>
          </cell>
        </row>
        <row r="1417">
          <cell r="A1417" t="str">
            <v>Hudiksval</v>
          </cell>
          <cell r="B1417" t="str">
            <v>Sverige</v>
          </cell>
          <cell r="G1417">
            <v>13</v>
          </cell>
          <cell r="H1417">
            <v>36</v>
          </cell>
          <cell r="AK1417">
            <v>2.7170000000000001</v>
          </cell>
          <cell r="AL1417">
            <v>20.835692307692309</v>
          </cell>
          <cell r="AN1417">
            <v>0</v>
          </cell>
          <cell r="AO1417">
            <v>1.17</v>
          </cell>
          <cell r="AP1417">
            <v>325</v>
          </cell>
          <cell r="AQ1417">
            <v>1.8200000000000003</v>
          </cell>
          <cell r="BG1417" t="b">
            <v>0</v>
          </cell>
          <cell r="BO1417" t="b">
            <v>0</v>
          </cell>
          <cell r="CA1417" t="b">
            <v>0</v>
          </cell>
          <cell r="CB1417" t="b">
            <v>0</v>
          </cell>
          <cell r="CD1417" t="b">
            <v>0</v>
          </cell>
          <cell r="CE1417" t="b">
            <v>0</v>
          </cell>
          <cell r="CG1417" t="b">
            <v>0</v>
          </cell>
          <cell r="CH1417" t="b">
            <v>0</v>
          </cell>
          <cell r="CP1417" t="str">
            <v>ECWCHBPC</v>
          </cell>
          <cell r="CT1417" t="b">
            <v>0</v>
          </cell>
          <cell r="CV1417" t="b">
            <v>0</v>
          </cell>
          <cell r="CX1417" t="b">
            <v>0</v>
          </cell>
          <cell r="CZ1417" t="b">
            <v>0</v>
          </cell>
          <cell r="DB1417" t="b">
            <v>0</v>
          </cell>
          <cell r="DD1417" t="b">
            <v>0</v>
          </cell>
          <cell r="DF1417" t="b">
            <v>0</v>
          </cell>
          <cell r="DH1417" t="b">
            <v>0</v>
          </cell>
          <cell r="DJ1417" t="b">
            <v>0</v>
          </cell>
          <cell r="DL1417" t="b">
            <v>0</v>
          </cell>
          <cell r="DN1417" t="b">
            <v>0</v>
          </cell>
          <cell r="DP1417" t="b">
            <v>0</v>
          </cell>
          <cell r="DV1417">
            <v>0</v>
          </cell>
          <cell r="DX1417">
            <v>0</v>
          </cell>
          <cell r="DZ1417">
            <v>0</v>
          </cell>
          <cell r="EB1417">
            <v>0</v>
          </cell>
          <cell r="ED1417">
            <v>0</v>
          </cell>
          <cell r="EF1417">
            <v>0</v>
          </cell>
          <cell r="EJ1417">
            <v>0</v>
          </cell>
          <cell r="EL1417">
            <v>0</v>
          </cell>
          <cell r="EN1417">
            <v>0</v>
          </cell>
          <cell r="EP1417">
            <v>0</v>
          </cell>
          <cell r="ER1417">
            <v>0</v>
          </cell>
          <cell r="ET1417">
            <v>0</v>
          </cell>
          <cell r="EX1417">
            <v>0</v>
          </cell>
          <cell r="EZ1417">
            <v>0</v>
          </cell>
          <cell r="FD1417">
            <v>0</v>
          </cell>
          <cell r="FF1417">
            <v>0</v>
          </cell>
        </row>
        <row r="1418">
          <cell r="A1418" t="str">
            <v>HULTUNGS GT 1</v>
          </cell>
          <cell r="B1418" t="str">
            <v>Sverige</v>
          </cell>
          <cell r="G1418">
            <v>11.5</v>
          </cell>
          <cell r="H1418">
            <v>0</v>
          </cell>
          <cell r="AK1418">
            <v>2.9497499999999999</v>
          </cell>
          <cell r="AL1418">
            <v>0</v>
          </cell>
          <cell r="AN1418">
            <v>0</v>
          </cell>
          <cell r="AO1418">
            <v>0.46</v>
          </cell>
          <cell r="AP1418">
            <v>172.5</v>
          </cell>
          <cell r="AQ1418">
            <v>0.92</v>
          </cell>
          <cell r="BG1418" t="b">
            <v>0</v>
          </cell>
          <cell r="BO1418" t="b">
            <v>0</v>
          </cell>
          <cell r="CA1418" t="b">
            <v>0</v>
          </cell>
          <cell r="CB1418" t="b">
            <v>0</v>
          </cell>
          <cell r="CD1418" t="b">
            <v>0</v>
          </cell>
          <cell r="CE1418" t="b">
            <v>0</v>
          </cell>
          <cell r="CG1418" t="b">
            <v>0</v>
          </cell>
          <cell r="CH1418" t="b">
            <v>0</v>
          </cell>
          <cell r="CP1418" t="e">
            <v>#N/A</v>
          </cell>
          <cell r="CT1418" t="b">
            <v>0</v>
          </cell>
          <cell r="CV1418" t="b">
            <v>0</v>
          </cell>
          <cell r="CX1418" t="b">
            <v>0</v>
          </cell>
          <cell r="CZ1418" t="b">
            <v>0</v>
          </cell>
          <cell r="DB1418" t="b">
            <v>0</v>
          </cell>
          <cell r="DD1418" t="b">
            <v>0</v>
          </cell>
          <cell r="DF1418" t="b">
            <v>0</v>
          </cell>
          <cell r="DH1418" t="b">
            <v>0</v>
          </cell>
          <cell r="DJ1418" t="b">
            <v>0</v>
          </cell>
          <cell r="DL1418" t="b">
            <v>0</v>
          </cell>
          <cell r="DN1418" t="b">
            <v>0</v>
          </cell>
          <cell r="DP1418" t="b">
            <v>0</v>
          </cell>
          <cell r="DV1418">
            <v>0</v>
          </cell>
          <cell r="DX1418">
            <v>0</v>
          </cell>
          <cell r="DZ1418">
            <v>0</v>
          </cell>
          <cell r="EB1418">
            <v>0</v>
          </cell>
          <cell r="ED1418">
            <v>0</v>
          </cell>
          <cell r="EF1418">
            <v>0</v>
          </cell>
          <cell r="EJ1418">
            <v>0</v>
          </cell>
          <cell r="EL1418">
            <v>0</v>
          </cell>
          <cell r="EN1418">
            <v>0</v>
          </cell>
          <cell r="EP1418">
            <v>0</v>
          </cell>
          <cell r="ER1418">
            <v>0</v>
          </cell>
          <cell r="ET1418">
            <v>0</v>
          </cell>
          <cell r="EX1418">
            <v>0</v>
          </cell>
          <cell r="EZ1418">
            <v>0</v>
          </cell>
          <cell r="FD1418">
            <v>0</v>
          </cell>
          <cell r="FF1418">
            <v>0</v>
          </cell>
        </row>
        <row r="1419">
          <cell r="A1419" t="str">
            <v>HASSELBY 2+3</v>
          </cell>
          <cell r="B1419" t="str">
            <v>Sverige</v>
          </cell>
          <cell r="G1419">
            <v>80</v>
          </cell>
          <cell r="H1419">
            <v>123.07692307692307</v>
          </cell>
          <cell r="AK1419">
            <v>25.65</v>
          </cell>
          <cell r="AL1419">
            <v>60.710059171597628</v>
          </cell>
          <cell r="AN1419">
            <v>0</v>
          </cell>
          <cell r="AO1419">
            <v>12.608000000000001</v>
          </cell>
          <cell r="AP1419">
            <v>1988</v>
          </cell>
          <cell r="AQ1419">
            <v>11.200000000000001</v>
          </cell>
          <cell r="BG1419" t="b">
            <v>0</v>
          </cell>
          <cell r="BO1419" t="b">
            <v>0</v>
          </cell>
          <cell r="CA1419" t="b">
            <v>0</v>
          </cell>
          <cell r="CB1419" t="b">
            <v>0</v>
          </cell>
          <cell r="CD1419" t="b">
            <v>0</v>
          </cell>
          <cell r="CE1419" t="b">
            <v>0</v>
          </cell>
          <cell r="CG1419" t="b">
            <v>0</v>
          </cell>
          <cell r="CH1419" t="b">
            <v>0</v>
          </cell>
          <cell r="CP1419" t="e">
            <v>#N/A</v>
          </cell>
          <cell r="CT1419" t="b">
            <v>0</v>
          </cell>
          <cell r="CV1419" t="b">
            <v>0</v>
          </cell>
          <cell r="CX1419" t="b">
            <v>0</v>
          </cell>
          <cell r="CZ1419" t="b">
            <v>0</v>
          </cell>
          <cell r="DB1419" t="b">
            <v>0</v>
          </cell>
          <cell r="DD1419" t="b">
            <v>0</v>
          </cell>
          <cell r="DF1419" t="b">
            <v>0</v>
          </cell>
          <cell r="DH1419" t="b">
            <v>0</v>
          </cell>
          <cell r="DJ1419" t="b">
            <v>0</v>
          </cell>
          <cell r="DL1419" t="b">
            <v>0</v>
          </cell>
          <cell r="DN1419" t="b">
            <v>0</v>
          </cell>
          <cell r="DP1419" t="b">
            <v>0</v>
          </cell>
          <cell r="DV1419">
            <v>0</v>
          </cell>
          <cell r="DX1419">
            <v>0</v>
          </cell>
          <cell r="DZ1419">
            <v>0</v>
          </cell>
          <cell r="EB1419">
            <v>0</v>
          </cell>
          <cell r="ED1419">
            <v>0</v>
          </cell>
          <cell r="EF1419">
            <v>0</v>
          </cell>
          <cell r="EJ1419">
            <v>0</v>
          </cell>
          <cell r="EL1419">
            <v>0</v>
          </cell>
          <cell r="EN1419">
            <v>0</v>
          </cell>
          <cell r="EP1419">
            <v>0</v>
          </cell>
          <cell r="ER1419">
            <v>0</v>
          </cell>
          <cell r="ET1419">
            <v>0</v>
          </cell>
          <cell r="EX1419">
            <v>0</v>
          </cell>
          <cell r="EZ1419">
            <v>0</v>
          </cell>
          <cell r="FD1419">
            <v>0</v>
          </cell>
          <cell r="FF1419">
            <v>0</v>
          </cell>
        </row>
        <row r="1420">
          <cell r="A1420" t="str">
            <v>HASSELBY 2+3</v>
          </cell>
          <cell r="B1420" t="str">
            <v>Sverige</v>
          </cell>
          <cell r="G1420">
            <v>80</v>
          </cell>
          <cell r="H1420">
            <v>123.07692307692307</v>
          </cell>
          <cell r="AK1420">
            <v>25.65</v>
          </cell>
          <cell r="AL1420">
            <v>60.710059171597628</v>
          </cell>
          <cell r="AN1420">
            <v>0</v>
          </cell>
          <cell r="AO1420">
            <v>7.1999999999999993</v>
          </cell>
          <cell r="AP1420">
            <v>2000</v>
          </cell>
          <cell r="AQ1420">
            <v>11.200000000000001</v>
          </cell>
          <cell r="BG1420" t="b">
            <v>0</v>
          </cell>
          <cell r="BO1420" t="b">
            <v>0</v>
          </cell>
          <cell r="CA1420" t="b">
            <v>0</v>
          </cell>
          <cell r="CB1420" t="b">
            <v>0</v>
          </cell>
          <cell r="CD1420" t="b">
            <v>0</v>
          </cell>
          <cell r="CE1420" t="b">
            <v>0</v>
          </cell>
          <cell r="CG1420" t="b">
            <v>0</v>
          </cell>
          <cell r="CH1420" t="b">
            <v>0</v>
          </cell>
          <cell r="CP1420" t="str">
            <v>ECWCHBPC</v>
          </cell>
          <cell r="CT1420" t="b">
            <v>0</v>
          </cell>
          <cell r="CV1420" t="b">
            <v>0</v>
          </cell>
          <cell r="CX1420" t="b">
            <v>0</v>
          </cell>
          <cell r="CZ1420" t="b">
            <v>0</v>
          </cell>
          <cell r="DB1420" t="b">
            <v>0</v>
          </cell>
          <cell r="DD1420" t="b">
            <v>0</v>
          </cell>
          <cell r="DF1420" t="b">
            <v>0</v>
          </cell>
          <cell r="DH1420" t="b">
            <v>0</v>
          </cell>
          <cell r="DJ1420" t="b">
            <v>0</v>
          </cell>
          <cell r="DL1420" t="b">
            <v>0</v>
          </cell>
          <cell r="DN1420" t="b">
            <v>0</v>
          </cell>
          <cell r="DP1420" t="b">
            <v>0</v>
          </cell>
          <cell r="DV1420">
            <v>0</v>
          </cell>
          <cell r="DX1420">
            <v>0</v>
          </cell>
          <cell r="DZ1420">
            <v>0</v>
          </cell>
          <cell r="EB1420">
            <v>0</v>
          </cell>
          <cell r="ED1420">
            <v>0</v>
          </cell>
          <cell r="EF1420">
            <v>0</v>
          </cell>
          <cell r="EJ1420">
            <v>0</v>
          </cell>
          <cell r="EL1420">
            <v>0</v>
          </cell>
          <cell r="EN1420">
            <v>0</v>
          </cell>
          <cell r="EP1420">
            <v>0</v>
          </cell>
          <cell r="ER1420">
            <v>0</v>
          </cell>
          <cell r="ET1420">
            <v>0</v>
          </cell>
          <cell r="EX1420">
            <v>0</v>
          </cell>
          <cell r="EZ1420">
            <v>0</v>
          </cell>
          <cell r="FD1420">
            <v>0</v>
          </cell>
          <cell r="FF1420">
            <v>0</v>
          </cell>
        </row>
        <row r="1421">
          <cell r="A1421" t="str">
            <v>HASSELBY 4</v>
          </cell>
          <cell r="B1421" t="str">
            <v>Sverige</v>
          </cell>
          <cell r="G1421">
            <v>160</v>
          </cell>
          <cell r="H1421">
            <v>0</v>
          </cell>
          <cell r="AK1421">
            <v>60.8</v>
          </cell>
          <cell r="AL1421">
            <v>0</v>
          </cell>
          <cell r="AN1421">
            <v>0</v>
          </cell>
          <cell r="AO1421">
            <v>12.8</v>
          </cell>
          <cell r="AP1421">
            <v>3200</v>
          </cell>
          <cell r="AQ1421">
            <v>22.400000000000002</v>
          </cell>
          <cell r="BG1421" t="b">
            <v>0</v>
          </cell>
          <cell r="BO1421" t="b">
            <v>0</v>
          </cell>
          <cell r="CA1421" t="b">
            <v>0</v>
          </cell>
          <cell r="CB1421" t="b">
            <v>0</v>
          </cell>
          <cell r="CD1421" t="b">
            <v>0</v>
          </cell>
          <cell r="CE1421" t="b">
            <v>0</v>
          </cell>
          <cell r="CG1421" t="b">
            <v>0</v>
          </cell>
          <cell r="CH1421" t="b">
            <v>0</v>
          </cell>
          <cell r="CP1421" t="e">
            <v>#N/A</v>
          </cell>
          <cell r="CT1421" t="b">
            <v>0</v>
          </cell>
          <cell r="CV1421" t="b">
            <v>0</v>
          </cell>
          <cell r="CX1421" t="b">
            <v>0</v>
          </cell>
          <cell r="CZ1421" t="b">
            <v>0</v>
          </cell>
          <cell r="DB1421" t="b">
            <v>0</v>
          </cell>
          <cell r="DD1421" t="b">
            <v>0</v>
          </cell>
          <cell r="DF1421" t="b">
            <v>0</v>
          </cell>
          <cell r="DH1421" t="b">
            <v>0</v>
          </cell>
          <cell r="DJ1421" t="b">
            <v>0</v>
          </cell>
          <cell r="DL1421" t="b">
            <v>0</v>
          </cell>
          <cell r="DN1421" t="b">
            <v>0</v>
          </cell>
          <cell r="DP1421" t="b">
            <v>0</v>
          </cell>
          <cell r="DV1421">
            <v>0</v>
          </cell>
          <cell r="DX1421">
            <v>0</v>
          </cell>
          <cell r="DZ1421">
            <v>0</v>
          </cell>
          <cell r="EB1421">
            <v>0</v>
          </cell>
          <cell r="ED1421">
            <v>0</v>
          </cell>
          <cell r="EF1421">
            <v>0</v>
          </cell>
          <cell r="EJ1421">
            <v>0</v>
          </cell>
          <cell r="EL1421">
            <v>0</v>
          </cell>
          <cell r="EN1421">
            <v>0</v>
          </cell>
          <cell r="EP1421">
            <v>0</v>
          </cell>
          <cell r="ER1421">
            <v>0</v>
          </cell>
          <cell r="ET1421">
            <v>0</v>
          </cell>
          <cell r="EX1421">
            <v>0</v>
          </cell>
          <cell r="EZ1421">
            <v>0</v>
          </cell>
          <cell r="FD1421">
            <v>0</v>
          </cell>
          <cell r="FF1421">
            <v>0</v>
          </cell>
        </row>
        <row r="1422">
          <cell r="A1422" t="str">
            <v>HASSELBY 4</v>
          </cell>
          <cell r="B1422" t="str">
            <v>Sverige</v>
          </cell>
          <cell r="G1422">
            <v>160</v>
          </cell>
          <cell r="H1422">
            <v>0</v>
          </cell>
          <cell r="AK1422">
            <v>60.8</v>
          </cell>
          <cell r="AL1422">
            <v>0</v>
          </cell>
          <cell r="AN1422">
            <v>0</v>
          </cell>
          <cell r="AO1422">
            <v>12.8</v>
          </cell>
          <cell r="AP1422">
            <v>3200</v>
          </cell>
          <cell r="AQ1422">
            <v>30.4</v>
          </cell>
          <cell r="BG1422" t="b">
            <v>0</v>
          </cell>
          <cell r="BO1422" t="b">
            <v>0</v>
          </cell>
          <cell r="CA1422" t="b">
            <v>0</v>
          </cell>
          <cell r="CB1422" t="b">
            <v>0</v>
          </cell>
          <cell r="CD1422" t="b">
            <v>0</v>
          </cell>
          <cell r="CE1422" t="b">
            <v>0</v>
          </cell>
          <cell r="CG1422" t="b">
            <v>0</v>
          </cell>
          <cell r="CH1422" t="b">
            <v>0</v>
          </cell>
          <cell r="CP1422" t="e">
            <v>#N/A</v>
          </cell>
          <cell r="CT1422" t="b">
            <v>0</v>
          </cell>
          <cell r="CV1422" t="b">
            <v>0</v>
          </cell>
          <cell r="CX1422" t="b">
            <v>0</v>
          </cell>
          <cell r="CZ1422" t="b">
            <v>0</v>
          </cell>
          <cell r="DB1422" t="b">
            <v>0</v>
          </cell>
          <cell r="DD1422" t="b">
            <v>0</v>
          </cell>
          <cell r="DF1422" t="b">
            <v>0</v>
          </cell>
          <cell r="DH1422" t="b">
            <v>0</v>
          </cell>
          <cell r="DJ1422" t="b">
            <v>0</v>
          </cell>
          <cell r="DL1422" t="b">
            <v>0</v>
          </cell>
          <cell r="DN1422" t="b">
            <v>0</v>
          </cell>
          <cell r="DP1422" t="b">
            <v>0</v>
          </cell>
          <cell r="DV1422">
            <v>0</v>
          </cell>
          <cell r="DX1422">
            <v>0</v>
          </cell>
          <cell r="DZ1422">
            <v>0</v>
          </cell>
          <cell r="EB1422">
            <v>0</v>
          </cell>
          <cell r="ED1422">
            <v>0</v>
          </cell>
          <cell r="EF1422">
            <v>0</v>
          </cell>
          <cell r="EJ1422">
            <v>0</v>
          </cell>
          <cell r="EL1422">
            <v>0</v>
          </cell>
          <cell r="EN1422">
            <v>0</v>
          </cell>
          <cell r="EP1422">
            <v>0</v>
          </cell>
          <cell r="ER1422">
            <v>0</v>
          </cell>
          <cell r="ET1422">
            <v>0</v>
          </cell>
          <cell r="EX1422">
            <v>0</v>
          </cell>
          <cell r="EZ1422">
            <v>0</v>
          </cell>
          <cell r="FD1422">
            <v>0</v>
          </cell>
          <cell r="FF1422">
            <v>0</v>
          </cell>
        </row>
        <row r="1423">
          <cell r="A1423" t="str">
            <v>Idbäcksverset</v>
          </cell>
          <cell r="B1423" t="str">
            <v>Sverige</v>
          </cell>
          <cell r="G1423">
            <v>35</v>
          </cell>
          <cell r="H1423">
            <v>58</v>
          </cell>
          <cell r="AK1423">
            <v>10.9725</v>
          </cell>
          <cell r="AL1423">
            <v>30.131828571428574</v>
          </cell>
          <cell r="AN1423">
            <v>0</v>
          </cell>
          <cell r="AO1423">
            <v>4.375</v>
          </cell>
          <cell r="AP1423">
            <v>875</v>
          </cell>
          <cell r="AQ1423">
            <v>4.9000000000000004</v>
          </cell>
          <cell r="BG1423" t="b">
            <v>0</v>
          </cell>
          <cell r="BO1423" t="b">
            <v>0</v>
          </cell>
          <cell r="CA1423" t="b">
            <v>0</v>
          </cell>
          <cell r="CB1423" t="b">
            <v>0</v>
          </cell>
          <cell r="CD1423" t="b">
            <v>0</v>
          </cell>
          <cell r="CE1423" t="b">
            <v>0</v>
          </cell>
          <cell r="CG1423" t="b">
            <v>0</v>
          </cell>
          <cell r="CH1423" t="b">
            <v>0</v>
          </cell>
          <cell r="CP1423" t="e">
            <v>#N/A</v>
          </cell>
          <cell r="CT1423" t="b">
            <v>0</v>
          </cell>
          <cell r="CV1423" t="b">
            <v>0</v>
          </cell>
          <cell r="CX1423" t="b">
            <v>0</v>
          </cell>
          <cell r="CZ1423" t="b">
            <v>0</v>
          </cell>
          <cell r="DB1423" t="b">
            <v>0</v>
          </cell>
          <cell r="DD1423" t="b">
            <v>0</v>
          </cell>
          <cell r="DF1423" t="b">
            <v>0</v>
          </cell>
          <cell r="DH1423" t="b">
            <v>0</v>
          </cell>
          <cell r="DJ1423" t="b">
            <v>0</v>
          </cell>
          <cell r="DL1423" t="b">
            <v>0</v>
          </cell>
          <cell r="DN1423" t="b">
            <v>0</v>
          </cell>
          <cell r="DP1423" t="b">
            <v>0</v>
          </cell>
          <cell r="DV1423">
            <v>0</v>
          </cell>
          <cell r="DX1423">
            <v>0</v>
          </cell>
          <cell r="DZ1423">
            <v>0</v>
          </cell>
          <cell r="EB1423">
            <v>0</v>
          </cell>
          <cell r="ED1423">
            <v>0</v>
          </cell>
          <cell r="EF1423">
            <v>0</v>
          </cell>
          <cell r="EJ1423">
            <v>0</v>
          </cell>
          <cell r="EL1423">
            <v>0</v>
          </cell>
          <cell r="EN1423">
            <v>0</v>
          </cell>
          <cell r="EP1423">
            <v>0</v>
          </cell>
          <cell r="ER1423">
            <v>0</v>
          </cell>
          <cell r="ET1423">
            <v>0</v>
          </cell>
          <cell r="EX1423">
            <v>0</v>
          </cell>
          <cell r="EZ1423">
            <v>0</v>
          </cell>
          <cell r="FD1423">
            <v>0</v>
          </cell>
          <cell r="FF1423">
            <v>0</v>
          </cell>
        </row>
        <row r="1424">
          <cell r="A1424" t="str">
            <v>Idbäcksverset</v>
          </cell>
          <cell r="B1424" t="str">
            <v>Sverige</v>
          </cell>
          <cell r="G1424">
            <v>35</v>
          </cell>
          <cell r="H1424">
            <v>58</v>
          </cell>
          <cell r="AK1424">
            <v>10.9725</v>
          </cell>
          <cell r="AL1424">
            <v>30.131828571428574</v>
          </cell>
          <cell r="AN1424">
            <v>0</v>
          </cell>
          <cell r="AO1424">
            <v>4.375</v>
          </cell>
          <cell r="AP1424">
            <v>875</v>
          </cell>
          <cell r="AQ1424">
            <v>4.9000000000000004</v>
          </cell>
          <cell r="BG1424" t="b">
            <v>0</v>
          </cell>
          <cell r="BO1424" t="b">
            <v>0</v>
          </cell>
          <cell r="CA1424" t="b">
            <v>0</v>
          </cell>
          <cell r="CB1424" t="b">
            <v>0</v>
          </cell>
          <cell r="CD1424" t="b">
            <v>0</v>
          </cell>
          <cell r="CE1424" t="b">
            <v>0</v>
          </cell>
          <cell r="CG1424" t="b">
            <v>0</v>
          </cell>
          <cell r="CH1424" t="b">
            <v>0</v>
          </cell>
          <cell r="CP1424" t="e">
            <v>#N/A</v>
          </cell>
          <cell r="CT1424" t="b">
            <v>0</v>
          </cell>
          <cell r="CV1424" t="b">
            <v>0</v>
          </cell>
          <cell r="CX1424" t="b">
            <v>0</v>
          </cell>
          <cell r="CZ1424" t="b">
            <v>0</v>
          </cell>
          <cell r="DB1424" t="b">
            <v>0</v>
          </cell>
          <cell r="DD1424" t="b">
            <v>0</v>
          </cell>
          <cell r="DF1424" t="b">
            <v>0</v>
          </cell>
          <cell r="DH1424" t="b">
            <v>0</v>
          </cell>
          <cell r="DJ1424" t="b">
            <v>0</v>
          </cell>
          <cell r="DL1424" t="b">
            <v>0</v>
          </cell>
          <cell r="DN1424" t="b">
            <v>0</v>
          </cell>
          <cell r="DP1424" t="b">
            <v>0</v>
          </cell>
          <cell r="DV1424">
            <v>0</v>
          </cell>
          <cell r="DX1424">
            <v>0</v>
          </cell>
          <cell r="DZ1424">
            <v>0</v>
          </cell>
          <cell r="EB1424">
            <v>0</v>
          </cell>
          <cell r="ED1424">
            <v>0</v>
          </cell>
          <cell r="EF1424">
            <v>0</v>
          </cell>
          <cell r="EJ1424">
            <v>0</v>
          </cell>
          <cell r="EL1424">
            <v>0</v>
          </cell>
          <cell r="EN1424">
            <v>0</v>
          </cell>
          <cell r="EP1424">
            <v>0</v>
          </cell>
          <cell r="ER1424">
            <v>0</v>
          </cell>
          <cell r="ET1424">
            <v>0</v>
          </cell>
          <cell r="EX1424">
            <v>0</v>
          </cell>
          <cell r="EZ1424">
            <v>0</v>
          </cell>
          <cell r="FD1424">
            <v>0</v>
          </cell>
          <cell r="FF1424">
            <v>0</v>
          </cell>
        </row>
        <row r="1425">
          <cell r="A1425" t="str">
            <v>Idbäcksverset</v>
          </cell>
          <cell r="B1425" t="str">
            <v>Sverige</v>
          </cell>
          <cell r="G1425">
            <v>35</v>
          </cell>
          <cell r="H1425">
            <v>58</v>
          </cell>
          <cell r="AK1425">
            <v>10.9725</v>
          </cell>
          <cell r="AL1425">
            <v>30.131828571428574</v>
          </cell>
          <cell r="AN1425">
            <v>0</v>
          </cell>
          <cell r="AO1425">
            <v>3.15</v>
          </cell>
          <cell r="AP1425">
            <v>875</v>
          </cell>
          <cell r="AQ1425">
            <v>4.9000000000000004</v>
          </cell>
          <cell r="BG1425" t="b">
            <v>0</v>
          </cell>
          <cell r="BO1425" t="b">
            <v>0</v>
          </cell>
          <cell r="CA1425" t="b">
            <v>0</v>
          </cell>
          <cell r="CB1425" t="b">
            <v>0</v>
          </cell>
          <cell r="CD1425" t="b">
            <v>0</v>
          </cell>
          <cell r="CE1425" t="b">
            <v>0</v>
          </cell>
          <cell r="CG1425" t="b">
            <v>0</v>
          </cell>
          <cell r="CH1425" t="b">
            <v>0</v>
          </cell>
          <cell r="CP1425" t="str">
            <v>ECWCHBPC</v>
          </cell>
          <cell r="CT1425" t="b">
            <v>0</v>
          </cell>
          <cell r="CV1425" t="b">
            <v>0</v>
          </cell>
          <cell r="CX1425" t="b">
            <v>0</v>
          </cell>
          <cell r="CZ1425" t="b">
            <v>0</v>
          </cell>
          <cell r="DB1425" t="b">
            <v>0</v>
          </cell>
          <cell r="DD1425" t="b">
            <v>0</v>
          </cell>
          <cell r="DF1425" t="b">
            <v>0</v>
          </cell>
          <cell r="DH1425" t="b">
            <v>0</v>
          </cell>
          <cell r="DJ1425" t="b">
            <v>0</v>
          </cell>
          <cell r="DL1425" t="b">
            <v>0</v>
          </cell>
          <cell r="DN1425" t="b">
            <v>0</v>
          </cell>
          <cell r="DP1425" t="b">
            <v>0</v>
          </cell>
          <cell r="DV1425">
            <v>0</v>
          </cell>
          <cell r="DX1425">
            <v>0</v>
          </cell>
          <cell r="DZ1425">
            <v>0</v>
          </cell>
          <cell r="EB1425">
            <v>0</v>
          </cell>
          <cell r="ED1425">
            <v>0</v>
          </cell>
          <cell r="EF1425">
            <v>0</v>
          </cell>
          <cell r="EJ1425">
            <v>0</v>
          </cell>
          <cell r="EL1425">
            <v>0</v>
          </cell>
          <cell r="EN1425">
            <v>0</v>
          </cell>
          <cell r="EP1425">
            <v>0</v>
          </cell>
          <cell r="ER1425">
            <v>0</v>
          </cell>
          <cell r="ET1425">
            <v>0</v>
          </cell>
          <cell r="EX1425">
            <v>0</v>
          </cell>
          <cell r="EZ1425">
            <v>0</v>
          </cell>
          <cell r="FD1425">
            <v>0</v>
          </cell>
          <cell r="FF1425">
            <v>0</v>
          </cell>
        </row>
        <row r="1426">
          <cell r="A1426" t="str">
            <v>KARLSHAMN 1</v>
          </cell>
          <cell r="B1426" t="str">
            <v>Sverige</v>
          </cell>
          <cell r="G1426">
            <v>340</v>
          </cell>
          <cell r="H1426">
            <v>0</v>
          </cell>
          <cell r="AK1426">
            <v>129.19999999999999</v>
          </cell>
          <cell r="AL1426">
            <v>0</v>
          </cell>
          <cell r="AN1426">
            <v>0</v>
          </cell>
          <cell r="AO1426">
            <v>27.2</v>
          </cell>
          <cell r="AP1426">
            <v>6800</v>
          </cell>
          <cell r="AQ1426">
            <v>47.6</v>
          </cell>
          <cell r="BG1426" t="b">
            <v>0</v>
          </cell>
          <cell r="BO1426" t="b">
            <v>0</v>
          </cell>
          <cell r="CA1426" t="b">
            <v>0</v>
          </cell>
          <cell r="CB1426" t="b">
            <v>0</v>
          </cell>
          <cell r="CD1426" t="b">
            <v>0</v>
          </cell>
          <cell r="CE1426" t="b">
            <v>0</v>
          </cell>
          <cell r="CG1426" t="b">
            <v>0</v>
          </cell>
          <cell r="CH1426" t="b">
            <v>0</v>
          </cell>
          <cell r="CP1426" t="e">
            <v>#N/A</v>
          </cell>
          <cell r="CT1426" t="b">
            <v>0</v>
          </cell>
          <cell r="CV1426" t="b">
            <v>0</v>
          </cell>
          <cell r="CX1426" t="b">
            <v>0</v>
          </cell>
          <cell r="CZ1426" t="b">
            <v>0</v>
          </cell>
          <cell r="DB1426" t="b">
            <v>0</v>
          </cell>
          <cell r="DD1426" t="b">
            <v>0</v>
          </cell>
          <cell r="DF1426" t="b">
            <v>0</v>
          </cell>
          <cell r="DH1426" t="b">
            <v>0</v>
          </cell>
          <cell r="DJ1426" t="b">
            <v>0</v>
          </cell>
          <cell r="DL1426" t="b">
            <v>0</v>
          </cell>
          <cell r="DN1426" t="b">
            <v>0</v>
          </cell>
          <cell r="DP1426" t="b">
            <v>0</v>
          </cell>
          <cell r="DV1426">
            <v>0</v>
          </cell>
          <cell r="DX1426">
            <v>0</v>
          </cell>
          <cell r="DZ1426">
            <v>0</v>
          </cell>
          <cell r="EB1426">
            <v>0</v>
          </cell>
          <cell r="ED1426">
            <v>0</v>
          </cell>
          <cell r="EF1426">
            <v>0</v>
          </cell>
          <cell r="EJ1426">
            <v>0</v>
          </cell>
          <cell r="EL1426">
            <v>0</v>
          </cell>
          <cell r="EN1426">
            <v>0</v>
          </cell>
          <cell r="EP1426">
            <v>0</v>
          </cell>
          <cell r="ER1426">
            <v>0</v>
          </cell>
          <cell r="ET1426">
            <v>0</v>
          </cell>
          <cell r="EX1426">
            <v>0</v>
          </cell>
          <cell r="EZ1426">
            <v>0</v>
          </cell>
          <cell r="FD1426">
            <v>0</v>
          </cell>
          <cell r="FF1426">
            <v>0</v>
          </cell>
        </row>
        <row r="1427">
          <cell r="A1427" t="str">
            <v>KARLSHAMN 2</v>
          </cell>
          <cell r="B1427" t="str">
            <v>Sverige</v>
          </cell>
          <cell r="G1427">
            <v>340</v>
          </cell>
          <cell r="H1427">
            <v>0</v>
          </cell>
          <cell r="AK1427">
            <v>130.815</v>
          </cell>
          <cell r="AL1427">
            <v>0</v>
          </cell>
          <cell r="AN1427">
            <v>0</v>
          </cell>
          <cell r="AO1427">
            <v>27.2</v>
          </cell>
          <cell r="AP1427">
            <v>6800</v>
          </cell>
          <cell r="AQ1427">
            <v>47.6</v>
          </cell>
          <cell r="BG1427" t="b">
            <v>0</v>
          </cell>
          <cell r="BO1427" t="b">
            <v>0</v>
          </cell>
          <cell r="CA1427" t="b">
            <v>0</v>
          </cell>
          <cell r="CB1427" t="b">
            <v>0</v>
          </cell>
          <cell r="CD1427" t="b">
            <v>0</v>
          </cell>
          <cell r="CE1427" t="b">
            <v>0</v>
          </cell>
          <cell r="CG1427" t="b">
            <v>0</v>
          </cell>
          <cell r="CH1427" t="b">
            <v>0</v>
          </cell>
          <cell r="CP1427" t="e">
            <v>#N/A</v>
          </cell>
          <cell r="CT1427" t="b">
            <v>0</v>
          </cell>
          <cell r="CV1427" t="b">
            <v>0</v>
          </cell>
          <cell r="CX1427" t="b">
            <v>0</v>
          </cell>
          <cell r="CZ1427" t="b">
            <v>0</v>
          </cell>
          <cell r="DB1427" t="b">
            <v>0</v>
          </cell>
          <cell r="DD1427" t="b">
            <v>0</v>
          </cell>
          <cell r="DF1427" t="b">
            <v>0</v>
          </cell>
          <cell r="DH1427" t="b">
            <v>0</v>
          </cell>
          <cell r="DJ1427" t="b">
            <v>0</v>
          </cell>
          <cell r="DL1427" t="b">
            <v>0</v>
          </cell>
          <cell r="DN1427" t="b">
            <v>0</v>
          </cell>
          <cell r="DP1427" t="b">
            <v>0</v>
          </cell>
          <cell r="DV1427">
            <v>0</v>
          </cell>
          <cell r="DX1427">
            <v>0</v>
          </cell>
          <cell r="DZ1427">
            <v>0</v>
          </cell>
          <cell r="EB1427">
            <v>0</v>
          </cell>
          <cell r="ED1427">
            <v>0</v>
          </cell>
          <cell r="EF1427">
            <v>0</v>
          </cell>
          <cell r="EJ1427">
            <v>0</v>
          </cell>
          <cell r="EL1427">
            <v>0</v>
          </cell>
          <cell r="EN1427">
            <v>0</v>
          </cell>
          <cell r="EP1427">
            <v>0</v>
          </cell>
          <cell r="ER1427">
            <v>0</v>
          </cell>
          <cell r="ET1427">
            <v>0</v>
          </cell>
          <cell r="EX1427">
            <v>0</v>
          </cell>
          <cell r="EZ1427">
            <v>0</v>
          </cell>
          <cell r="FD1427">
            <v>0</v>
          </cell>
          <cell r="FF1427">
            <v>0</v>
          </cell>
        </row>
        <row r="1428">
          <cell r="A1428" t="str">
            <v>KARLSHAMN 2</v>
          </cell>
          <cell r="B1428" t="str">
            <v>Sverige</v>
          </cell>
          <cell r="G1428">
            <v>340</v>
          </cell>
          <cell r="H1428">
            <v>0</v>
          </cell>
          <cell r="AK1428">
            <v>130.815</v>
          </cell>
          <cell r="AL1428">
            <v>0</v>
          </cell>
          <cell r="AN1428">
            <v>0</v>
          </cell>
          <cell r="AO1428">
            <v>27.2</v>
          </cell>
          <cell r="AP1428">
            <v>6800</v>
          </cell>
          <cell r="AQ1428">
            <v>64.599999999999994</v>
          </cell>
          <cell r="BG1428" t="b">
            <v>0</v>
          </cell>
          <cell r="BO1428" t="b">
            <v>0</v>
          </cell>
          <cell r="CA1428" t="b">
            <v>0</v>
          </cell>
          <cell r="CB1428" t="b">
            <v>0</v>
          </cell>
          <cell r="CD1428" t="b">
            <v>0</v>
          </cell>
          <cell r="CE1428" t="b">
            <v>0</v>
          </cell>
          <cell r="CG1428" t="b">
            <v>0</v>
          </cell>
          <cell r="CH1428" t="b">
            <v>0</v>
          </cell>
          <cell r="CP1428" t="e">
            <v>#N/A</v>
          </cell>
          <cell r="CT1428" t="b">
            <v>0</v>
          </cell>
          <cell r="CV1428" t="b">
            <v>0</v>
          </cell>
          <cell r="CX1428" t="b">
            <v>0</v>
          </cell>
          <cell r="CZ1428" t="b">
            <v>0</v>
          </cell>
          <cell r="DB1428" t="b">
            <v>0</v>
          </cell>
          <cell r="DD1428" t="b">
            <v>0</v>
          </cell>
          <cell r="DF1428" t="b">
            <v>0</v>
          </cell>
          <cell r="DH1428" t="b">
            <v>0</v>
          </cell>
          <cell r="DJ1428" t="b">
            <v>0</v>
          </cell>
          <cell r="DL1428" t="b">
            <v>0</v>
          </cell>
          <cell r="DN1428" t="b">
            <v>0</v>
          </cell>
          <cell r="DP1428" t="b">
            <v>0</v>
          </cell>
          <cell r="DV1428">
            <v>0</v>
          </cell>
          <cell r="DX1428">
            <v>0</v>
          </cell>
          <cell r="DZ1428">
            <v>0</v>
          </cell>
          <cell r="EB1428">
            <v>0</v>
          </cell>
          <cell r="ED1428">
            <v>0</v>
          </cell>
          <cell r="EF1428">
            <v>0</v>
          </cell>
          <cell r="EJ1428">
            <v>0</v>
          </cell>
          <cell r="EL1428">
            <v>0</v>
          </cell>
          <cell r="EN1428">
            <v>0</v>
          </cell>
          <cell r="EP1428">
            <v>0</v>
          </cell>
          <cell r="ER1428">
            <v>0</v>
          </cell>
          <cell r="ET1428">
            <v>0</v>
          </cell>
          <cell r="EX1428">
            <v>0</v>
          </cell>
          <cell r="EZ1428">
            <v>0</v>
          </cell>
          <cell r="FD1428">
            <v>0</v>
          </cell>
          <cell r="FF1428">
            <v>0</v>
          </cell>
        </row>
        <row r="1429">
          <cell r="A1429" t="str">
            <v>KARLSHAMN 3</v>
          </cell>
          <cell r="B1429" t="str">
            <v>Sverige</v>
          </cell>
          <cell r="G1429">
            <v>340</v>
          </cell>
          <cell r="H1429">
            <v>0</v>
          </cell>
          <cell r="AK1429">
            <v>132.42999999999998</v>
          </cell>
          <cell r="AL1429">
            <v>0</v>
          </cell>
          <cell r="AN1429">
            <v>0</v>
          </cell>
          <cell r="AO1429">
            <v>27.2</v>
          </cell>
          <cell r="AP1429">
            <v>6800</v>
          </cell>
          <cell r="AQ1429">
            <v>47.6</v>
          </cell>
          <cell r="BG1429" t="b">
            <v>0</v>
          </cell>
          <cell r="BO1429" t="b">
            <v>0</v>
          </cell>
          <cell r="CA1429" t="b">
            <v>0</v>
          </cell>
          <cell r="CB1429" t="b">
            <v>0</v>
          </cell>
          <cell r="CD1429" t="b">
            <v>0</v>
          </cell>
          <cell r="CE1429" t="b">
            <v>0</v>
          </cell>
          <cell r="CG1429" t="b">
            <v>0</v>
          </cell>
          <cell r="CH1429" t="b">
            <v>0</v>
          </cell>
          <cell r="CP1429" t="e">
            <v>#N/A</v>
          </cell>
          <cell r="CT1429" t="b">
            <v>0</v>
          </cell>
          <cell r="CV1429" t="b">
            <v>0</v>
          </cell>
          <cell r="CX1429" t="b">
            <v>0</v>
          </cell>
          <cell r="CZ1429" t="b">
            <v>0</v>
          </cell>
          <cell r="DB1429" t="b">
            <v>0</v>
          </cell>
          <cell r="DD1429" t="b">
            <v>0</v>
          </cell>
          <cell r="DF1429" t="b">
            <v>0</v>
          </cell>
          <cell r="DH1429" t="b">
            <v>0</v>
          </cell>
          <cell r="DJ1429" t="b">
            <v>0</v>
          </cell>
          <cell r="DL1429" t="b">
            <v>0</v>
          </cell>
          <cell r="DN1429" t="b">
            <v>0</v>
          </cell>
          <cell r="DP1429" t="b">
            <v>0</v>
          </cell>
          <cell r="DV1429">
            <v>0</v>
          </cell>
          <cell r="DX1429">
            <v>0</v>
          </cell>
          <cell r="DZ1429">
            <v>0</v>
          </cell>
          <cell r="EB1429">
            <v>0</v>
          </cell>
          <cell r="ED1429">
            <v>0</v>
          </cell>
          <cell r="EF1429">
            <v>0</v>
          </cell>
          <cell r="EJ1429">
            <v>0</v>
          </cell>
          <cell r="EL1429">
            <v>0</v>
          </cell>
          <cell r="EN1429">
            <v>0</v>
          </cell>
          <cell r="EP1429">
            <v>0</v>
          </cell>
          <cell r="ER1429">
            <v>0</v>
          </cell>
          <cell r="ET1429">
            <v>0</v>
          </cell>
          <cell r="EX1429">
            <v>0</v>
          </cell>
          <cell r="EZ1429">
            <v>0</v>
          </cell>
          <cell r="FD1429">
            <v>0</v>
          </cell>
          <cell r="FF1429">
            <v>0</v>
          </cell>
        </row>
        <row r="1430">
          <cell r="A1430" t="str">
            <v>KARLSHAMN 3</v>
          </cell>
          <cell r="B1430" t="str">
            <v>Sverige</v>
          </cell>
          <cell r="G1430">
            <v>340</v>
          </cell>
          <cell r="H1430">
            <v>0</v>
          </cell>
          <cell r="AK1430">
            <v>132.42999999999998</v>
          </cell>
          <cell r="AL1430">
            <v>0</v>
          </cell>
          <cell r="AN1430">
            <v>0</v>
          </cell>
          <cell r="AO1430">
            <v>27.2</v>
          </cell>
          <cell r="AP1430">
            <v>6800</v>
          </cell>
          <cell r="AQ1430">
            <v>64.599999999999994</v>
          </cell>
          <cell r="BG1430" t="b">
            <v>0</v>
          </cell>
          <cell r="BO1430" t="b">
            <v>0</v>
          </cell>
          <cell r="CA1430" t="b">
            <v>0</v>
          </cell>
          <cell r="CB1430" t="b">
            <v>0</v>
          </cell>
          <cell r="CD1430" t="b">
            <v>0</v>
          </cell>
          <cell r="CE1430" t="b">
            <v>0</v>
          </cell>
          <cell r="CG1430" t="b">
            <v>0</v>
          </cell>
          <cell r="CH1430" t="b">
            <v>0</v>
          </cell>
          <cell r="CP1430" t="e">
            <v>#N/A</v>
          </cell>
          <cell r="CT1430" t="b">
            <v>0</v>
          </cell>
          <cell r="CV1430" t="b">
            <v>0</v>
          </cell>
          <cell r="CX1430" t="b">
            <v>0</v>
          </cell>
          <cell r="CZ1430" t="b">
            <v>0</v>
          </cell>
          <cell r="DB1430" t="b">
            <v>0</v>
          </cell>
          <cell r="DD1430" t="b">
            <v>0</v>
          </cell>
          <cell r="DF1430" t="b">
            <v>0</v>
          </cell>
          <cell r="DH1430" t="b">
            <v>0</v>
          </cell>
          <cell r="DJ1430" t="b">
            <v>0</v>
          </cell>
          <cell r="DL1430" t="b">
            <v>0</v>
          </cell>
          <cell r="DN1430" t="b">
            <v>0</v>
          </cell>
          <cell r="DP1430" t="b">
            <v>0</v>
          </cell>
          <cell r="DV1430">
            <v>0</v>
          </cell>
          <cell r="DX1430">
            <v>0</v>
          </cell>
          <cell r="DZ1430">
            <v>0</v>
          </cell>
          <cell r="EB1430">
            <v>0</v>
          </cell>
          <cell r="ED1430">
            <v>0</v>
          </cell>
          <cell r="EF1430">
            <v>0</v>
          </cell>
          <cell r="EJ1430">
            <v>0</v>
          </cell>
          <cell r="EL1430">
            <v>0</v>
          </cell>
          <cell r="EN1430">
            <v>0</v>
          </cell>
          <cell r="EP1430">
            <v>0</v>
          </cell>
          <cell r="ER1430">
            <v>0</v>
          </cell>
          <cell r="ET1430">
            <v>0</v>
          </cell>
          <cell r="EX1430">
            <v>0</v>
          </cell>
          <cell r="EZ1430">
            <v>0</v>
          </cell>
          <cell r="FD1430">
            <v>0</v>
          </cell>
          <cell r="FF1430">
            <v>0</v>
          </cell>
        </row>
        <row r="1431">
          <cell r="A1431" t="str">
            <v>KARLSHAMN 3</v>
          </cell>
          <cell r="B1431" t="str">
            <v>Sverige</v>
          </cell>
          <cell r="G1431">
            <v>340</v>
          </cell>
          <cell r="H1431">
            <v>0</v>
          </cell>
          <cell r="AK1431">
            <v>132.42999999999998</v>
          </cell>
          <cell r="AL1431">
            <v>0</v>
          </cell>
          <cell r="AN1431">
            <v>0</v>
          </cell>
          <cell r="AO1431">
            <v>27.2</v>
          </cell>
          <cell r="AP1431">
            <v>6800</v>
          </cell>
          <cell r="AQ1431">
            <v>64.599999999999994</v>
          </cell>
          <cell r="BG1431" t="b">
            <v>0</v>
          </cell>
          <cell r="BO1431" t="b">
            <v>0</v>
          </cell>
          <cell r="CA1431" t="b">
            <v>0</v>
          </cell>
          <cell r="CB1431" t="b">
            <v>0</v>
          </cell>
          <cell r="CD1431" t="b">
            <v>0</v>
          </cell>
          <cell r="CE1431" t="b">
            <v>0</v>
          </cell>
          <cell r="CG1431" t="b">
            <v>0</v>
          </cell>
          <cell r="CH1431" t="b">
            <v>0</v>
          </cell>
          <cell r="CP1431" t="e">
            <v>#N/A</v>
          </cell>
          <cell r="CT1431" t="b">
            <v>0</v>
          </cell>
          <cell r="CV1431" t="b">
            <v>0</v>
          </cell>
          <cell r="CX1431" t="b">
            <v>0</v>
          </cell>
          <cell r="CZ1431" t="b">
            <v>0</v>
          </cell>
          <cell r="DB1431" t="b">
            <v>0</v>
          </cell>
          <cell r="DD1431" t="b">
            <v>0</v>
          </cell>
          <cell r="DF1431" t="b">
            <v>0</v>
          </cell>
          <cell r="DH1431" t="b">
            <v>0</v>
          </cell>
          <cell r="DJ1431" t="b">
            <v>0</v>
          </cell>
          <cell r="DL1431" t="b">
            <v>0</v>
          </cell>
          <cell r="DN1431" t="b">
            <v>0</v>
          </cell>
          <cell r="DP1431" t="b">
            <v>0</v>
          </cell>
          <cell r="DV1431">
            <v>0</v>
          </cell>
          <cell r="DX1431">
            <v>0</v>
          </cell>
          <cell r="DZ1431">
            <v>0</v>
          </cell>
          <cell r="EB1431">
            <v>0</v>
          </cell>
          <cell r="ED1431">
            <v>0</v>
          </cell>
          <cell r="EF1431">
            <v>0</v>
          </cell>
          <cell r="EJ1431">
            <v>0</v>
          </cell>
          <cell r="EL1431">
            <v>0</v>
          </cell>
          <cell r="EN1431">
            <v>0</v>
          </cell>
          <cell r="EP1431">
            <v>0</v>
          </cell>
          <cell r="ER1431">
            <v>0</v>
          </cell>
          <cell r="ET1431">
            <v>0</v>
          </cell>
          <cell r="EX1431">
            <v>0</v>
          </cell>
          <cell r="EZ1431">
            <v>0</v>
          </cell>
          <cell r="FD1431">
            <v>0</v>
          </cell>
          <cell r="FF1431">
            <v>0</v>
          </cell>
        </row>
        <row r="1432">
          <cell r="A1432" t="str">
            <v>KARLSHAMN GT 1</v>
          </cell>
          <cell r="B1432" t="str">
            <v>Sverige</v>
          </cell>
          <cell r="G1432">
            <v>38.700000000000003</v>
          </cell>
          <cell r="H1432">
            <v>0</v>
          </cell>
          <cell r="AK1432">
            <v>9.9265500000000007</v>
          </cell>
          <cell r="AL1432">
            <v>0</v>
          </cell>
          <cell r="AN1432">
            <v>0</v>
          </cell>
          <cell r="AO1432">
            <v>1.548</v>
          </cell>
          <cell r="AP1432">
            <v>580.5</v>
          </cell>
          <cell r="AQ1432">
            <v>3.0960000000000001</v>
          </cell>
          <cell r="BG1432" t="b">
            <v>0</v>
          </cell>
          <cell r="BO1432" t="b">
            <v>0</v>
          </cell>
          <cell r="CA1432" t="b">
            <v>0</v>
          </cell>
          <cell r="CB1432" t="b">
            <v>0</v>
          </cell>
          <cell r="CD1432" t="b">
            <v>0</v>
          </cell>
          <cell r="CE1432" t="b">
            <v>0</v>
          </cell>
          <cell r="CG1432" t="b">
            <v>0</v>
          </cell>
          <cell r="CH1432" t="b">
            <v>0</v>
          </cell>
          <cell r="CP1432" t="e">
            <v>#N/A</v>
          </cell>
          <cell r="CT1432" t="b">
            <v>0</v>
          </cell>
          <cell r="CV1432" t="b">
            <v>0</v>
          </cell>
          <cell r="CX1432" t="b">
            <v>0</v>
          </cell>
          <cell r="CZ1432" t="b">
            <v>0</v>
          </cell>
          <cell r="DB1432" t="b">
            <v>0</v>
          </cell>
          <cell r="DD1432" t="b">
            <v>0</v>
          </cell>
          <cell r="DF1432" t="b">
            <v>0</v>
          </cell>
          <cell r="DH1432" t="b">
            <v>0</v>
          </cell>
          <cell r="DJ1432" t="b">
            <v>0</v>
          </cell>
          <cell r="DL1432" t="b">
            <v>0</v>
          </cell>
          <cell r="DN1432" t="b">
            <v>0</v>
          </cell>
          <cell r="DP1432" t="b">
            <v>0</v>
          </cell>
          <cell r="DV1432">
            <v>0</v>
          </cell>
          <cell r="DX1432">
            <v>0</v>
          </cell>
          <cell r="DZ1432">
            <v>0</v>
          </cell>
          <cell r="EB1432">
            <v>0</v>
          </cell>
          <cell r="ED1432">
            <v>0</v>
          </cell>
          <cell r="EF1432">
            <v>0</v>
          </cell>
          <cell r="EJ1432">
            <v>0</v>
          </cell>
          <cell r="EL1432">
            <v>0</v>
          </cell>
          <cell r="EN1432">
            <v>0</v>
          </cell>
          <cell r="EP1432">
            <v>0</v>
          </cell>
          <cell r="ER1432">
            <v>0</v>
          </cell>
          <cell r="ET1432">
            <v>0</v>
          </cell>
          <cell r="EX1432">
            <v>0</v>
          </cell>
          <cell r="EZ1432">
            <v>0</v>
          </cell>
          <cell r="FD1432">
            <v>0</v>
          </cell>
          <cell r="FF1432">
            <v>0</v>
          </cell>
        </row>
        <row r="1433">
          <cell r="A1433" t="str">
            <v>KARLSHAMN GT 1</v>
          </cell>
          <cell r="B1433" t="str">
            <v>Sverige</v>
          </cell>
          <cell r="G1433">
            <v>38.700000000000003</v>
          </cell>
          <cell r="H1433">
            <v>0</v>
          </cell>
          <cell r="AK1433">
            <v>9.9265500000000007</v>
          </cell>
          <cell r="AL1433">
            <v>0</v>
          </cell>
          <cell r="AN1433">
            <v>0</v>
          </cell>
          <cell r="AO1433">
            <v>1.548</v>
          </cell>
          <cell r="AP1433">
            <v>580.5</v>
          </cell>
          <cell r="AQ1433">
            <v>3.0960000000000001</v>
          </cell>
          <cell r="BG1433" t="b">
            <v>0</v>
          </cell>
          <cell r="BO1433" t="b">
            <v>0</v>
          </cell>
          <cell r="CA1433" t="b">
            <v>0</v>
          </cell>
          <cell r="CB1433" t="b">
            <v>0</v>
          </cell>
          <cell r="CD1433" t="b">
            <v>0</v>
          </cell>
          <cell r="CE1433" t="b">
            <v>0</v>
          </cell>
          <cell r="CG1433" t="b">
            <v>0</v>
          </cell>
          <cell r="CH1433" t="b">
            <v>0</v>
          </cell>
          <cell r="CP1433" t="e">
            <v>#N/A</v>
          </cell>
          <cell r="CT1433" t="b">
            <v>0</v>
          </cell>
          <cell r="CV1433" t="b">
            <v>0</v>
          </cell>
          <cell r="CX1433" t="b">
            <v>0</v>
          </cell>
          <cell r="CZ1433" t="b">
            <v>0</v>
          </cell>
          <cell r="DB1433" t="b">
            <v>0</v>
          </cell>
          <cell r="DD1433" t="b">
            <v>0</v>
          </cell>
          <cell r="DF1433" t="b">
            <v>0</v>
          </cell>
          <cell r="DH1433" t="b">
            <v>0</v>
          </cell>
          <cell r="DJ1433" t="b">
            <v>0</v>
          </cell>
          <cell r="DL1433" t="b">
            <v>0</v>
          </cell>
          <cell r="DN1433" t="b">
            <v>0</v>
          </cell>
          <cell r="DP1433" t="b">
            <v>0</v>
          </cell>
          <cell r="DV1433">
            <v>0</v>
          </cell>
          <cell r="DX1433">
            <v>0</v>
          </cell>
          <cell r="DZ1433">
            <v>0</v>
          </cell>
          <cell r="EB1433">
            <v>0</v>
          </cell>
          <cell r="ED1433">
            <v>0</v>
          </cell>
          <cell r="EF1433">
            <v>0</v>
          </cell>
          <cell r="EJ1433">
            <v>0</v>
          </cell>
          <cell r="EL1433">
            <v>0</v>
          </cell>
          <cell r="EN1433">
            <v>0</v>
          </cell>
          <cell r="EP1433">
            <v>0</v>
          </cell>
          <cell r="ER1433">
            <v>0</v>
          </cell>
          <cell r="ET1433">
            <v>0</v>
          </cell>
          <cell r="EX1433">
            <v>0</v>
          </cell>
          <cell r="EZ1433">
            <v>0</v>
          </cell>
          <cell r="FD1433">
            <v>0</v>
          </cell>
          <cell r="FF1433">
            <v>0</v>
          </cell>
        </row>
        <row r="1434">
          <cell r="A1434" t="str">
            <v>KARLSKOGA CC</v>
          </cell>
          <cell r="B1434" t="str">
            <v>Sverige</v>
          </cell>
          <cell r="G1434">
            <v>35.200000000000003</v>
          </cell>
          <cell r="H1434">
            <v>0</v>
          </cell>
          <cell r="AK1434">
            <v>15.716799999999999</v>
          </cell>
          <cell r="AL1434">
            <v>0</v>
          </cell>
          <cell r="AN1434">
            <v>0</v>
          </cell>
          <cell r="AO1434">
            <v>2.8160000000000003</v>
          </cell>
          <cell r="AP1434">
            <v>528</v>
          </cell>
          <cell r="AQ1434">
            <v>3.5200000000000005</v>
          </cell>
          <cell r="BG1434" t="b">
            <v>0</v>
          </cell>
          <cell r="BO1434" t="b">
            <v>0</v>
          </cell>
          <cell r="CA1434" t="b">
            <v>0</v>
          </cell>
          <cell r="CB1434" t="b">
            <v>0</v>
          </cell>
          <cell r="CD1434" t="b">
            <v>0</v>
          </cell>
          <cell r="CE1434" t="b">
            <v>0</v>
          </cell>
          <cell r="CG1434" t="b">
            <v>0</v>
          </cell>
          <cell r="CH1434" t="b">
            <v>0</v>
          </cell>
          <cell r="CP1434" t="e">
            <v>#N/A</v>
          </cell>
          <cell r="CT1434" t="b">
            <v>0</v>
          </cell>
          <cell r="CV1434" t="b">
            <v>0</v>
          </cell>
          <cell r="CX1434" t="b">
            <v>0</v>
          </cell>
          <cell r="CZ1434" t="b">
            <v>0</v>
          </cell>
          <cell r="DB1434" t="b">
            <v>0</v>
          </cell>
          <cell r="DD1434" t="b">
            <v>0</v>
          </cell>
          <cell r="DF1434" t="b">
            <v>0</v>
          </cell>
          <cell r="DH1434" t="b">
            <v>0</v>
          </cell>
          <cell r="DJ1434" t="b">
            <v>0</v>
          </cell>
          <cell r="DL1434" t="b">
            <v>0</v>
          </cell>
          <cell r="DN1434" t="b">
            <v>0</v>
          </cell>
          <cell r="DP1434" t="b">
            <v>0</v>
          </cell>
          <cell r="DV1434">
            <v>0</v>
          </cell>
          <cell r="DX1434">
            <v>0</v>
          </cell>
          <cell r="DZ1434">
            <v>0</v>
          </cell>
          <cell r="EB1434">
            <v>0</v>
          </cell>
          <cell r="ED1434">
            <v>0</v>
          </cell>
          <cell r="EF1434">
            <v>0</v>
          </cell>
          <cell r="EJ1434">
            <v>0</v>
          </cell>
          <cell r="EL1434">
            <v>0</v>
          </cell>
          <cell r="EN1434">
            <v>0</v>
          </cell>
          <cell r="EP1434">
            <v>0</v>
          </cell>
          <cell r="ER1434">
            <v>0</v>
          </cell>
          <cell r="ET1434">
            <v>0</v>
          </cell>
          <cell r="EX1434">
            <v>0</v>
          </cell>
          <cell r="EZ1434">
            <v>0</v>
          </cell>
          <cell r="FD1434">
            <v>0</v>
          </cell>
          <cell r="FF1434">
            <v>0</v>
          </cell>
        </row>
        <row r="1435">
          <cell r="A1435" t="str">
            <v>KARLSKOGA CC</v>
          </cell>
          <cell r="B1435" t="str">
            <v>Sverige</v>
          </cell>
          <cell r="G1435">
            <v>35.200000000000003</v>
          </cell>
          <cell r="H1435">
            <v>0</v>
          </cell>
          <cell r="AK1435">
            <v>15.716799999999999</v>
          </cell>
          <cell r="AL1435">
            <v>0</v>
          </cell>
          <cell r="AN1435">
            <v>0</v>
          </cell>
          <cell r="AO1435">
            <v>2.8160000000000003</v>
          </cell>
          <cell r="AP1435">
            <v>528</v>
          </cell>
          <cell r="AQ1435">
            <v>3.5200000000000005</v>
          </cell>
          <cell r="BG1435" t="b">
            <v>0</v>
          </cell>
          <cell r="BO1435" t="b">
            <v>0</v>
          </cell>
          <cell r="CA1435" t="b">
            <v>0</v>
          </cell>
          <cell r="CB1435" t="b">
            <v>0</v>
          </cell>
          <cell r="CD1435" t="b">
            <v>0</v>
          </cell>
          <cell r="CE1435" t="b">
            <v>0</v>
          </cell>
          <cell r="CG1435" t="b">
            <v>0</v>
          </cell>
          <cell r="CH1435" t="b">
            <v>0</v>
          </cell>
          <cell r="CP1435" t="e">
            <v>#N/A</v>
          </cell>
          <cell r="CT1435" t="b">
            <v>0</v>
          </cell>
          <cell r="CV1435" t="b">
            <v>0</v>
          </cell>
          <cell r="CX1435" t="b">
            <v>0</v>
          </cell>
          <cell r="CZ1435" t="b">
            <v>0</v>
          </cell>
          <cell r="DB1435" t="b">
            <v>0</v>
          </cell>
          <cell r="DD1435" t="b">
            <v>0</v>
          </cell>
          <cell r="DF1435" t="b">
            <v>0</v>
          </cell>
          <cell r="DH1435" t="b">
            <v>0</v>
          </cell>
          <cell r="DJ1435" t="b">
            <v>0</v>
          </cell>
          <cell r="DL1435" t="b">
            <v>0</v>
          </cell>
          <cell r="DN1435" t="b">
            <v>0</v>
          </cell>
          <cell r="DP1435" t="b">
            <v>0</v>
          </cell>
          <cell r="DV1435">
            <v>0</v>
          </cell>
          <cell r="DX1435">
            <v>0</v>
          </cell>
          <cell r="DZ1435">
            <v>0</v>
          </cell>
          <cell r="EB1435">
            <v>0</v>
          </cell>
          <cell r="ED1435">
            <v>0</v>
          </cell>
          <cell r="EF1435">
            <v>0</v>
          </cell>
          <cell r="EJ1435">
            <v>0</v>
          </cell>
          <cell r="EL1435">
            <v>0</v>
          </cell>
          <cell r="EN1435">
            <v>0</v>
          </cell>
          <cell r="EP1435">
            <v>0</v>
          </cell>
          <cell r="ER1435">
            <v>0</v>
          </cell>
          <cell r="ET1435">
            <v>0</v>
          </cell>
          <cell r="EX1435">
            <v>0</v>
          </cell>
          <cell r="EZ1435">
            <v>0</v>
          </cell>
          <cell r="FD1435">
            <v>0</v>
          </cell>
          <cell r="FF1435">
            <v>0</v>
          </cell>
        </row>
        <row r="1436">
          <cell r="A1436" t="str">
            <v>KARLSTAD GT 1</v>
          </cell>
          <cell r="B1436" t="str">
            <v>Sverige</v>
          </cell>
          <cell r="G1436">
            <v>23.5</v>
          </cell>
          <cell r="H1436">
            <v>0</v>
          </cell>
          <cell r="AK1436">
            <v>5.5812499999999998</v>
          </cell>
          <cell r="AL1436">
            <v>0</v>
          </cell>
          <cell r="AN1436">
            <v>0</v>
          </cell>
          <cell r="AO1436">
            <v>0.94000000000000006</v>
          </cell>
          <cell r="AP1436">
            <v>352.5</v>
          </cell>
          <cell r="AQ1436">
            <v>1.8800000000000001</v>
          </cell>
          <cell r="BG1436" t="b">
            <v>0</v>
          </cell>
          <cell r="BO1436" t="b">
            <v>0</v>
          </cell>
          <cell r="CA1436" t="b">
            <v>0</v>
          </cell>
          <cell r="CB1436" t="b">
            <v>0</v>
          </cell>
          <cell r="CD1436" t="b">
            <v>0</v>
          </cell>
          <cell r="CE1436" t="b">
            <v>0</v>
          </cell>
          <cell r="CG1436" t="b">
            <v>0</v>
          </cell>
          <cell r="CH1436" t="b">
            <v>0</v>
          </cell>
          <cell r="CP1436" t="e">
            <v>#N/A</v>
          </cell>
          <cell r="CT1436" t="b">
            <v>0</v>
          </cell>
          <cell r="CV1436" t="b">
            <v>0</v>
          </cell>
          <cell r="CX1436" t="b">
            <v>0</v>
          </cell>
          <cell r="CZ1436" t="b">
            <v>0</v>
          </cell>
          <cell r="DB1436" t="b">
            <v>0</v>
          </cell>
          <cell r="DD1436" t="b">
            <v>0</v>
          </cell>
          <cell r="DF1436" t="b">
            <v>0</v>
          </cell>
          <cell r="DH1436" t="b">
            <v>0</v>
          </cell>
          <cell r="DJ1436" t="b">
            <v>0</v>
          </cell>
          <cell r="DL1436" t="b">
            <v>0</v>
          </cell>
          <cell r="DN1436" t="b">
            <v>0</v>
          </cell>
          <cell r="DP1436" t="b">
            <v>0</v>
          </cell>
          <cell r="DV1436">
            <v>0</v>
          </cell>
          <cell r="DX1436">
            <v>0</v>
          </cell>
          <cell r="DZ1436">
            <v>0</v>
          </cell>
          <cell r="EB1436">
            <v>0</v>
          </cell>
          <cell r="ED1436">
            <v>0</v>
          </cell>
          <cell r="EF1436">
            <v>0</v>
          </cell>
          <cell r="EJ1436">
            <v>0</v>
          </cell>
          <cell r="EL1436">
            <v>0</v>
          </cell>
          <cell r="EN1436">
            <v>0</v>
          </cell>
          <cell r="EP1436">
            <v>0</v>
          </cell>
          <cell r="ER1436">
            <v>0</v>
          </cell>
          <cell r="ET1436">
            <v>0</v>
          </cell>
          <cell r="EX1436">
            <v>0</v>
          </cell>
          <cell r="EZ1436">
            <v>0</v>
          </cell>
          <cell r="FD1436">
            <v>0</v>
          </cell>
          <cell r="FF1436">
            <v>0</v>
          </cell>
        </row>
        <row r="1437">
          <cell r="A1437" t="str">
            <v>KARLSTAD GT 1</v>
          </cell>
          <cell r="B1437" t="str">
            <v>Sverige</v>
          </cell>
          <cell r="G1437">
            <v>23.5</v>
          </cell>
          <cell r="H1437">
            <v>0</v>
          </cell>
          <cell r="AK1437">
            <v>5.5812499999999998</v>
          </cell>
          <cell r="AL1437">
            <v>0</v>
          </cell>
          <cell r="AN1437">
            <v>0</v>
          </cell>
          <cell r="AO1437">
            <v>0.94000000000000006</v>
          </cell>
          <cell r="AP1437">
            <v>352.5</v>
          </cell>
          <cell r="AQ1437">
            <v>1.8800000000000001</v>
          </cell>
          <cell r="BG1437" t="b">
            <v>0</v>
          </cell>
          <cell r="BO1437" t="b">
            <v>0</v>
          </cell>
          <cell r="CA1437" t="b">
            <v>0</v>
          </cell>
          <cell r="CB1437" t="b">
            <v>0</v>
          </cell>
          <cell r="CD1437" t="b">
            <v>0</v>
          </cell>
          <cell r="CE1437" t="b">
            <v>0</v>
          </cell>
          <cell r="CG1437" t="b">
            <v>0</v>
          </cell>
          <cell r="CH1437" t="b">
            <v>0</v>
          </cell>
          <cell r="CP1437" t="e">
            <v>#N/A</v>
          </cell>
          <cell r="CT1437" t="b">
            <v>0</v>
          </cell>
          <cell r="CV1437" t="b">
            <v>0</v>
          </cell>
          <cell r="CX1437" t="b">
            <v>0</v>
          </cell>
          <cell r="CZ1437" t="b">
            <v>0</v>
          </cell>
          <cell r="DB1437" t="b">
            <v>0</v>
          </cell>
          <cell r="DD1437" t="b">
            <v>0</v>
          </cell>
          <cell r="DF1437" t="b">
            <v>0</v>
          </cell>
          <cell r="DH1437" t="b">
            <v>0</v>
          </cell>
          <cell r="DJ1437" t="b">
            <v>0</v>
          </cell>
          <cell r="DL1437" t="b">
            <v>0</v>
          </cell>
          <cell r="DN1437" t="b">
            <v>0</v>
          </cell>
          <cell r="DP1437" t="b">
            <v>0</v>
          </cell>
          <cell r="DV1437">
            <v>0</v>
          </cell>
          <cell r="DX1437">
            <v>0</v>
          </cell>
          <cell r="DZ1437">
            <v>0</v>
          </cell>
          <cell r="EB1437">
            <v>0</v>
          </cell>
          <cell r="ED1437">
            <v>0</v>
          </cell>
          <cell r="EF1437">
            <v>0</v>
          </cell>
          <cell r="EJ1437">
            <v>0</v>
          </cell>
          <cell r="EL1437">
            <v>0</v>
          </cell>
          <cell r="EN1437">
            <v>0</v>
          </cell>
          <cell r="EP1437">
            <v>0</v>
          </cell>
          <cell r="ER1437">
            <v>0</v>
          </cell>
          <cell r="ET1437">
            <v>0</v>
          </cell>
          <cell r="EX1437">
            <v>0</v>
          </cell>
          <cell r="EZ1437">
            <v>0</v>
          </cell>
          <cell r="FD1437">
            <v>0</v>
          </cell>
          <cell r="FF1437">
            <v>0</v>
          </cell>
        </row>
        <row r="1438">
          <cell r="A1438" t="str">
            <v>KARLSTAD S1</v>
          </cell>
          <cell r="B1438" t="str">
            <v>Sverige</v>
          </cell>
          <cell r="G1438">
            <v>20</v>
          </cell>
          <cell r="H1438">
            <v>75</v>
          </cell>
          <cell r="AK1438">
            <v>3.8</v>
          </cell>
          <cell r="AL1438">
            <v>53.4375</v>
          </cell>
          <cell r="AN1438">
            <v>0</v>
          </cell>
          <cell r="AO1438">
            <v>1.7999999999999998</v>
          </cell>
          <cell r="AP1438">
            <v>500</v>
          </cell>
          <cell r="AQ1438">
            <v>2.8000000000000003</v>
          </cell>
          <cell r="BG1438" t="b">
            <v>0</v>
          </cell>
          <cell r="BO1438" t="b">
            <v>0</v>
          </cell>
          <cell r="CA1438" t="b">
            <v>0</v>
          </cell>
          <cell r="CB1438" t="b">
            <v>0</v>
          </cell>
          <cell r="CD1438" t="b">
            <v>0</v>
          </cell>
          <cell r="CE1438" t="b">
            <v>0</v>
          </cell>
          <cell r="CG1438" t="b">
            <v>0</v>
          </cell>
          <cell r="CH1438" t="b">
            <v>0</v>
          </cell>
          <cell r="CP1438" t="str">
            <v>ECWCHBPC</v>
          </cell>
          <cell r="CT1438" t="b">
            <v>0</v>
          </cell>
          <cell r="CV1438" t="b">
            <v>0</v>
          </cell>
          <cell r="CX1438" t="b">
            <v>0</v>
          </cell>
          <cell r="CZ1438" t="b">
            <v>0</v>
          </cell>
          <cell r="DB1438" t="b">
            <v>0</v>
          </cell>
          <cell r="DD1438" t="b">
            <v>0</v>
          </cell>
          <cell r="DF1438" t="b">
            <v>0</v>
          </cell>
          <cell r="DH1438" t="b">
            <v>0</v>
          </cell>
          <cell r="DJ1438" t="b">
            <v>0</v>
          </cell>
          <cell r="DL1438" t="b">
            <v>0</v>
          </cell>
          <cell r="DN1438" t="b">
            <v>0</v>
          </cell>
          <cell r="DP1438" t="b">
            <v>0</v>
          </cell>
          <cell r="DV1438">
            <v>0</v>
          </cell>
          <cell r="DX1438">
            <v>0</v>
          </cell>
          <cell r="DZ1438">
            <v>0</v>
          </cell>
          <cell r="EB1438">
            <v>0</v>
          </cell>
          <cell r="ED1438">
            <v>0</v>
          </cell>
          <cell r="EF1438">
            <v>0</v>
          </cell>
          <cell r="EJ1438">
            <v>0</v>
          </cell>
          <cell r="EL1438">
            <v>0</v>
          </cell>
          <cell r="EN1438">
            <v>0</v>
          </cell>
          <cell r="EP1438">
            <v>0</v>
          </cell>
          <cell r="ER1438">
            <v>0</v>
          </cell>
          <cell r="ET1438">
            <v>0</v>
          </cell>
          <cell r="EX1438">
            <v>0</v>
          </cell>
          <cell r="EZ1438">
            <v>0</v>
          </cell>
          <cell r="FD1438">
            <v>0</v>
          </cell>
          <cell r="FF1438">
            <v>0</v>
          </cell>
        </row>
        <row r="1439">
          <cell r="A1439" t="str">
            <v>KARSKÄR (A)</v>
          </cell>
          <cell r="B1439" t="str">
            <v>Sverige</v>
          </cell>
          <cell r="G1439">
            <v>40</v>
          </cell>
          <cell r="H1439">
            <v>0</v>
          </cell>
          <cell r="AK1439">
            <v>15.579999999999998</v>
          </cell>
          <cell r="AL1439">
            <v>0</v>
          </cell>
          <cell r="AN1439">
            <v>0</v>
          </cell>
          <cell r="AO1439">
            <v>3.2</v>
          </cell>
          <cell r="AP1439">
            <v>800</v>
          </cell>
          <cell r="AQ1439">
            <v>5.6000000000000005</v>
          </cell>
          <cell r="BG1439" t="b">
            <v>0</v>
          </cell>
          <cell r="BO1439" t="b">
            <v>0</v>
          </cell>
          <cell r="CA1439" t="b">
            <v>0</v>
          </cell>
          <cell r="CB1439" t="b">
            <v>0</v>
          </cell>
          <cell r="CD1439" t="b">
            <v>0</v>
          </cell>
          <cell r="CE1439" t="b">
            <v>0</v>
          </cell>
          <cell r="CG1439" t="b">
            <v>0</v>
          </cell>
          <cell r="CH1439" t="b">
            <v>0</v>
          </cell>
          <cell r="CP1439" t="e">
            <v>#N/A</v>
          </cell>
          <cell r="CT1439" t="b">
            <v>0</v>
          </cell>
          <cell r="CV1439" t="b">
            <v>0</v>
          </cell>
          <cell r="CX1439" t="b">
            <v>0</v>
          </cell>
          <cell r="CZ1439" t="b">
            <v>0</v>
          </cell>
          <cell r="DB1439" t="b">
            <v>0</v>
          </cell>
          <cell r="DD1439" t="b">
            <v>0</v>
          </cell>
          <cell r="DF1439" t="b">
            <v>0</v>
          </cell>
          <cell r="DH1439" t="b">
            <v>0</v>
          </cell>
          <cell r="DJ1439" t="b">
            <v>0</v>
          </cell>
          <cell r="DL1439" t="b">
            <v>0</v>
          </cell>
          <cell r="DN1439" t="b">
            <v>0</v>
          </cell>
          <cell r="DP1439" t="b">
            <v>0</v>
          </cell>
          <cell r="DV1439">
            <v>0</v>
          </cell>
          <cell r="DX1439">
            <v>0</v>
          </cell>
          <cell r="DZ1439">
            <v>0</v>
          </cell>
          <cell r="EB1439">
            <v>0</v>
          </cell>
          <cell r="ED1439">
            <v>0</v>
          </cell>
          <cell r="EF1439">
            <v>0</v>
          </cell>
          <cell r="EJ1439">
            <v>0</v>
          </cell>
          <cell r="EL1439">
            <v>0</v>
          </cell>
          <cell r="EN1439">
            <v>0</v>
          </cell>
          <cell r="EP1439">
            <v>0</v>
          </cell>
          <cell r="ER1439">
            <v>0</v>
          </cell>
          <cell r="ET1439">
            <v>0</v>
          </cell>
          <cell r="EX1439">
            <v>0</v>
          </cell>
          <cell r="EZ1439">
            <v>0</v>
          </cell>
          <cell r="FD1439">
            <v>0</v>
          </cell>
          <cell r="FF1439">
            <v>0</v>
          </cell>
        </row>
        <row r="1440">
          <cell r="A1440" t="str">
            <v>KARSKÄR (A)</v>
          </cell>
          <cell r="B1440" t="str">
            <v>Sverige</v>
          </cell>
          <cell r="G1440">
            <v>40</v>
          </cell>
          <cell r="H1440">
            <v>0</v>
          </cell>
          <cell r="AK1440">
            <v>15.579999999999998</v>
          </cell>
          <cell r="AL1440">
            <v>0</v>
          </cell>
          <cell r="AN1440">
            <v>0</v>
          </cell>
          <cell r="AO1440">
            <v>3.2</v>
          </cell>
          <cell r="AP1440">
            <v>800</v>
          </cell>
          <cell r="AQ1440">
            <v>5.6000000000000005</v>
          </cell>
          <cell r="BG1440" t="b">
            <v>0</v>
          </cell>
          <cell r="BO1440" t="b">
            <v>0</v>
          </cell>
          <cell r="CA1440" t="b">
            <v>0</v>
          </cell>
          <cell r="CB1440" t="b">
            <v>0</v>
          </cell>
          <cell r="CD1440" t="b">
            <v>0</v>
          </cell>
          <cell r="CE1440" t="b">
            <v>0</v>
          </cell>
          <cell r="CG1440" t="b">
            <v>0</v>
          </cell>
          <cell r="CH1440" t="b">
            <v>0</v>
          </cell>
          <cell r="CP1440" t="e">
            <v>#N/A</v>
          </cell>
          <cell r="CT1440" t="b">
            <v>0</v>
          </cell>
          <cell r="CV1440" t="b">
            <v>0</v>
          </cell>
          <cell r="CX1440" t="b">
            <v>0</v>
          </cell>
          <cell r="CZ1440" t="b">
            <v>0</v>
          </cell>
          <cell r="DB1440" t="b">
            <v>0</v>
          </cell>
          <cell r="DD1440" t="b">
            <v>0</v>
          </cell>
          <cell r="DF1440" t="b">
            <v>0</v>
          </cell>
          <cell r="DH1440" t="b">
            <v>0</v>
          </cell>
          <cell r="DJ1440" t="b">
            <v>0</v>
          </cell>
          <cell r="DL1440" t="b">
            <v>0</v>
          </cell>
          <cell r="DN1440" t="b">
            <v>0</v>
          </cell>
          <cell r="DP1440" t="b">
            <v>0</v>
          </cell>
          <cell r="DV1440">
            <v>0</v>
          </cell>
          <cell r="DX1440">
            <v>0</v>
          </cell>
          <cell r="DZ1440">
            <v>0</v>
          </cell>
          <cell r="EB1440">
            <v>0</v>
          </cell>
          <cell r="ED1440">
            <v>0</v>
          </cell>
          <cell r="EF1440">
            <v>0</v>
          </cell>
          <cell r="EJ1440">
            <v>0</v>
          </cell>
          <cell r="EL1440">
            <v>0</v>
          </cell>
          <cell r="EN1440">
            <v>0</v>
          </cell>
          <cell r="EP1440">
            <v>0</v>
          </cell>
          <cell r="ER1440">
            <v>0</v>
          </cell>
          <cell r="ET1440">
            <v>0</v>
          </cell>
          <cell r="EX1440">
            <v>0</v>
          </cell>
          <cell r="EZ1440">
            <v>0</v>
          </cell>
          <cell r="FD1440">
            <v>0</v>
          </cell>
          <cell r="FF1440">
            <v>0</v>
          </cell>
        </row>
        <row r="1441">
          <cell r="A1441" t="str">
            <v>KARSKÄR G4</v>
          </cell>
          <cell r="B1441" t="str">
            <v>Sverige</v>
          </cell>
          <cell r="G1441">
            <v>125</v>
          </cell>
          <cell r="H1441">
            <v>0</v>
          </cell>
          <cell r="AK1441">
            <v>48.687499999999993</v>
          </cell>
          <cell r="AL1441">
            <v>0</v>
          </cell>
          <cell r="AN1441">
            <v>0</v>
          </cell>
          <cell r="AO1441">
            <v>10</v>
          </cell>
          <cell r="AP1441">
            <v>2500</v>
          </cell>
          <cell r="AQ1441">
            <v>17.5</v>
          </cell>
          <cell r="BG1441" t="b">
            <v>0</v>
          </cell>
          <cell r="BO1441" t="b">
            <v>0</v>
          </cell>
          <cell r="CA1441" t="b">
            <v>0</v>
          </cell>
          <cell r="CB1441" t="b">
            <v>0</v>
          </cell>
          <cell r="CD1441" t="b">
            <v>0</v>
          </cell>
          <cell r="CE1441" t="b">
            <v>0</v>
          </cell>
          <cell r="CG1441" t="b">
            <v>0</v>
          </cell>
          <cell r="CH1441" t="b">
            <v>0</v>
          </cell>
          <cell r="CP1441" t="e">
            <v>#N/A</v>
          </cell>
          <cell r="CT1441" t="b">
            <v>0</v>
          </cell>
          <cell r="CV1441" t="b">
            <v>0</v>
          </cell>
          <cell r="CX1441" t="b">
            <v>0</v>
          </cell>
          <cell r="CZ1441" t="b">
            <v>0</v>
          </cell>
          <cell r="DB1441" t="b">
            <v>0</v>
          </cell>
          <cell r="DD1441" t="b">
            <v>0</v>
          </cell>
          <cell r="DF1441" t="b">
            <v>0</v>
          </cell>
          <cell r="DH1441" t="b">
            <v>0</v>
          </cell>
          <cell r="DJ1441" t="b">
            <v>0</v>
          </cell>
          <cell r="DL1441" t="b">
            <v>0</v>
          </cell>
          <cell r="DN1441" t="b">
            <v>0</v>
          </cell>
          <cell r="DP1441" t="b">
            <v>0</v>
          </cell>
          <cell r="DV1441">
            <v>0</v>
          </cell>
          <cell r="DX1441">
            <v>0</v>
          </cell>
          <cell r="DZ1441">
            <v>0</v>
          </cell>
          <cell r="EB1441">
            <v>0</v>
          </cell>
          <cell r="ED1441">
            <v>0</v>
          </cell>
          <cell r="EF1441">
            <v>0</v>
          </cell>
          <cell r="EJ1441">
            <v>0</v>
          </cell>
          <cell r="EL1441">
            <v>0</v>
          </cell>
          <cell r="EN1441">
            <v>0</v>
          </cell>
          <cell r="EP1441">
            <v>0</v>
          </cell>
          <cell r="ER1441">
            <v>0</v>
          </cell>
          <cell r="ET1441">
            <v>0</v>
          </cell>
          <cell r="EX1441">
            <v>0</v>
          </cell>
          <cell r="EZ1441">
            <v>0</v>
          </cell>
          <cell r="FD1441">
            <v>0</v>
          </cell>
          <cell r="FF1441">
            <v>0</v>
          </cell>
        </row>
        <row r="1442">
          <cell r="A1442" t="str">
            <v>KARSKÄR G4</v>
          </cell>
          <cell r="B1442" t="str">
            <v>Sverige</v>
          </cell>
          <cell r="G1442">
            <v>125</v>
          </cell>
          <cell r="H1442">
            <v>0</v>
          </cell>
          <cell r="AK1442">
            <v>48.687499999999993</v>
          </cell>
          <cell r="AL1442">
            <v>0</v>
          </cell>
          <cell r="AN1442">
            <v>0</v>
          </cell>
          <cell r="AO1442">
            <v>10</v>
          </cell>
          <cell r="AP1442">
            <v>2500</v>
          </cell>
          <cell r="AQ1442">
            <v>17.5</v>
          </cell>
          <cell r="BG1442" t="b">
            <v>0</v>
          </cell>
          <cell r="BO1442" t="b">
            <v>0</v>
          </cell>
          <cell r="CA1442" t="b">
            <v>0</v>
          </cell>
          <cell r="CB1442" t="b">
            <v>0</v>
          </cell>
          <cell r="CD1442" t="b">
            <v>0</v>
          </cell>
          <cell r="CE1442" t="b">
            <v>0</v>
          </cell>
          <cell r="CG1442" t="b">
            <v>0</v>
          </cell>
          <cell r="CH1442" t="b">
            <v>0</v>
          </cell>
          <cell r="CP1442" t="e">
            <v>#N/A</v>
          </cell>
          <cell r="CT1442" t="b">
            <v>0</v>
          </cell>
          <cell r="CV1442" t="b">
            <v>0</v>
          </cell>
          <cell r="CX1442" t="b">
            <v>0</v>
          </cell>
          <cell r="CZ1442" t="b">
            <v>0</v>
          </cell>
          <cell r="DB1442" t="b">
            <v>0</v>
          </cell>
          <cell r="DD1442" t="b">
            <v>0</v>
          </cell>
          <cell r="DF1442" t="b">
            <v>0</v>
          </cell>
          <cell r="DH1442" t="b">
            <v>0</v>
          </cell>
          <cell r="DJ1442" t="b">
            <v>0</v>
          </cell>
          <cell r="DL1442" t="b">
            <v>0</v>
          </cell>
          <cell r="DN1442" t="b">
            <v>0</v>
          </cell>
          <cell r="DP1442" t="b">
            <v>0</v>
          </cell>
          <cell r="DV1442">
            <v>0</v>
          </cell>
          <cell r="DX1442">
            <v>0</v>
          </cell>
          <cell r="DZ1442">
            <v>0</v>
          </cell>
          <cell r="EB1442">
            <v>0</v>
          </cell>
          <cell r="ED1442">
            <v>0</v>
          </cell>
          <cell r="EF1442">
            <v>0</v>
          </cell>
          <cell r="EJ1442">
            <v>0</v>
          </cell>
          <cell r="EL1442">
            <v>0</v>
          </cell>
          <cell r="EN1442">
            <v>0</v>
          </cell>
          <cell r="EP1442">
            <v>0</v>
          </cell>
          <cell r="ER1442">
            <v>0</v>
          </cell>
          <cell r="ET1442">
            <v>0</v>
          </cell>
          <cell r="EX1442">
            <v>0</v>
          </cell>
          <cell r="EZ1442">
            <v>0</v>
          </cell>
          <cell r="FD1442">
            <v>0</v>
          </cell>
          <cell r="FF1442">
            <v>0</v>
          </cell>
        </row>
        <row r="1443">
          <cell r="A1443" t="str">
            <v>KIMSTAD GT 1-2</v>
          </cell>
          <cell r="B1443" t="str">
            <v>Sverige</v>
          </cell>
          <cell r="G1443">
            <v>133</v>
          </cell>
          <cell r="H1443">
            <v>0</v>
          </cell>
          <cell r="AK1443">
            <v>34.1145</v>
          </cell>
          <cell r="AL1443">
            <v>0</v>
          </cell>
          <cell r="AN1443">
            <v>0</v>
          </cell>
          <cell r="AO1443">
            <v>5.32</v>
          </cell>
          <cell r="AP1443">
            <v>1995</v>
          </cell>
          <cell r="AQ1443">
            <v>10.64</v>
          </cell>
          <cell r="BG1443" t="b">
            <v>0</v>
          </cell>
          <cell r="BO1443" t="b">
            <v>0</v>
          </cell>
          <cell r="CA1443" t="b">
            <v>0</v>
          </cell>
          <cell r="CB1443" t="b">
            <v>0</v>
          </cell>
          <cell r="CD1443" t="b">
            <v>0</v>
          </cell>
          <cell r="CE1443" t="b">
            <v>0</v>
          </cell>
          <cell r="CG1443" t="b">
            <v>0</v>
          </cell>
          <cell r="CH1443" t="b">
            <v>0</v>
          </cell>
          <cell r="CP1443" t="e">
            <v>#N/A</v>
          </cell>
          <cell r="CT1443" t="b">
            <v>0</v>
          </cell>
          <cell r="CV1443" t="b">
            <v>0</v>
          </cell>
          <cell r="CX1443" t="b">
            <v>0</v>
          </cell>
          <cell r="CZ1443" t="b">
            <v>0</v>
          </cell>
          <cell r="DB1443" t="b">
            <v>0</v>
          </cell>
          <cell r="DD1443" t="b">
            <v>0</v>
          </cell>
          <cell r="DF1443" t="b">
            <v>0</v>
          </cell>
          <cell r="DH1443" t="b">
            <v>0</v>
          </cell>
          <cell r="DJ1443" t="b">
            <v>0</v>
          </cell>
          <cell r="DL1443" t="b">
            <v>0</v>
          </cell>
          <cell r="DN1443" t="b">
            <v>0</v>
          </cell>
          <cell r="DP1443" t="b">
            <v>0</v>
          </cell>
          <cell r="DV1443">
            <v>0</v>
          </cell>
          <cell r="DX1443">
            <v>0</v>
          </cell>
          <cell r="DZ1443">
            <v>0</v>
          </cell>
          <cell r="EB1443">
            <v>0</v>
          </cell>
          <cell r="ED1443">
            <v>0</v>
          </cell>
          <cell r="EF1443">
            <v>0</v>
          </cell>
          <cell r="EJ1443">
            <v>0</v>
          </cell>
          <cell r="EL1443">
            <v>0</v>
          </cell>
          <cell r="EN1443">
            <v>0</v>
          </cell>
          <cell r="EP1443">
            <v>0</v>
          </cell>
          <cell r="ER1443">
            <v>0</v>
          </cell>
          <cell r="ET1443">
            <v>0</v>
          </cell>
          <cell r="EX1443">
            <v>0</v>
          </cell>
          <cell r="EZ1443">
            <v>0</v>
          </cell>
          <cell r="FD1443">
            <v>0</v>
          </cell>
          <cell r="FF1443">
            <v>0</v>
          </cell>
        </row>
        <row r="1444">
          <cell r="A1444" t="str">
            <v>KIMSTAD GT 1-2</v>
          </cell>
          <cell r="B1444" t="str">
            <v>Sverige</v>
          </cell>
          <cell r="G1444">
            <v>133</v>
          </cell>
          <cell r="H1444">
            <v>0</v>
          </cell>
          <cell r="AK1444">
            <v>34.1145</v>
          </cell>
          <cell r="AL1444">
            <v>0</v>
          </cell>
          <cell r="AN1444">
            <v>0</v>
          </cell>
          <cell r="AO1444">
            <v>5.32</v>
          </cell>
          <cell r="AP1444">
            <v>1995</v>
          </cell>
          <cell r="AQ1444">
            <v>10.64</v>
          </cell>
          <cell r="BG1444" t="b">
            <v>0</v>
          </cell>
          <cell r="BO1444" t="b">
            <v>0</v>
          </cell>
          <cell r="CA1444" t="b">
            <v>0</v>
          </cell>
          <cell r="CB1444" t="b">
            <v>0</v>
          </cell>
          <cell r="CD1444" t="b">
            <v>0</v>
          </cell>
          <cell r="CE1444" t="b">
            <v>0</v>
          </cell>
          <cell r="CG1444" t="b">
            <v>0</v>
          </cell>
          <cell r="CH1444" t="b">
            <v>0</v>
          </cell>
          <cell r="CP1444" t="e">
            <v>#N/A</v>
          </cell>
          <cell r="CT1444" t="b">
            <v>0</v>
          </cell>
          <cell r="CV1444" t="b">
            <v>0</v>
          </cell>
          <cell r="CX1444" t="b">
            <v>0</v>
          </cell>
          <cell r="CZ1444" t="b">
            <v>0</v>
          </cell>
          <cell r="DB1444" t="b">
            <v>0</v>
          </cell>
          <cell r="DD1444" t="b">
            <v>0</v>
          </cell>
          <cell r="DF1444" t="b">
            <v>0</v>
          </cell>
          <cell r="DH1444" t="b">
            <v>0</v>
          </cell>
          <cell r="DJ1444" t="b">
            <v>0</v>
          </cell>
          <cell r="DL1444" t="b">
            <v>0</v>
          </cell>
          <cell r="DN1444" t="b">
            <v>0</v>
          </cell>
          <cell r="DP1444" t="b">
            <v>0</v>
          </cell>
          <cell r="DV1444">
            <v>0</v>
          </cell>
          <cell r="DX1444">
            <v>0</v>
          </cell>
          <cell r="DZ1444">
            <v>0</v>
          </cell>
          <cell r="EB1444">
            <v>0</v>
          </cell>
          <cell r="ED1444">
            <v>0</v>
          </cell>
          <cell r="EF1444">
            <v>0</v>
          </cell>
          <cell r="EJ1444">
            <v>0</v>
          </cell>
          <cell r="EL1444">
            <v>0</v>
          </cell>
          <cell r="EN1444">
            <v>0</v>
          </cell>
          <cell r="EP1444">
            <v>0</v>
          </cell>
          <cell r="ER1444">
            <v>0</v>
          </cell>
          <cell r="ET1444">
            <v>0</v>
          </cell>
          <cell r="EX1444">
            <v>0</v>
          </cell>
          <cell r="EZ1444">
            <v>0</v>
          </cell>
          <cell r="FD1444">
            <v>0</v>
          </cell>
          <cell r="FF1444">
            <v>0</v>
          </cell>
        </row>
        <row r="1445">
          <cell r="A1445" t="str">
            <v>KORSTA 1</v>
          </cell>
          <cell r="B1445" t="str">
            <v>Sverige</v>
          </cell>
          <cell r="G1445">
            <v>60</v>
          </cell>
          <cell r="H1445">
            <v>110</v>
          </cell>
          <cell r="AK1445">
            <v>17.669999999999998</v>
          </cell>
          <cell r="AL1445">
            <v>59.390833333333333</v>
          </cell>
          <cell r="AN1445">
            <v>0</v>
          </cell>
          <cell r="AO1445">
            <v>4.8</v>
          </cell>
          <cell r="AP1445">
            <v>1200</v>
          </cell>
          <cell r="AQ1445">
            <v>8.4</v>
          </cell>
          <cell r="BG1445" t="b">
            <v>0</v>
          </cell>
          <cell r="BO1445" t="b">
            <v>0</v>
          </cell>
          <cell r="CA1445" t="b">
            <v>0</v>
          </cell>
          <cell r="CB1445" t="b">
            <v>0</v>
          </cell>
          <cell r="CD1445" t="b">
            <v>0</v>
          </cell>
          <cell r="CE1445" t="b">
            <v>0</v>
          </cell>
          <cell r="CG1445" t="b">
            <v>0</v>
          </cell>
          <cell r="CH1445" t="b">
            <v>0</v>
          </cell>
          <cell r="CP1445" t="e">
            <v>#N/A</v>
          </cell>
          <cell r="CT1445" t="b">
            <v>0</v>
          </cell>
          <cell r="CV1445" t="b">
            <v>0</v>
          </cell>
          <cell r="CX1445" t="b">
            <v>0</v>
          </cell>
          <cell r="CZ1445" t="b">
            <v>0</v>
          </cell>
          <cell r="DB1445" t="b">
            <v>0</v>
          </cell>
          <cell r="DD1445" t="b">
            <v>0</v>
          </cell>
          <cell r="DF1445" t="b">
            <v>0</v>
          </cell>
          <cell r="DH1445" t="b">
            <v>0</v>
          </cell>
          <cell r="DJ1445" t="b">
            <v>0</v>
          </cell>
          <cell r="DL1445" t="b">
            <v>0</v>
          </cell>
          <cell r="DN1445" t="b">
            <v>0</v>
          </cell>
          <cell r="DP1445" t="b">
            <v>0</v>
          </cell>
          <cell r="DV1445">
            <v>0</v>
          </cell>
          <cell r="DX1445">
            <v>0</v>
          </cell>
          <cell r="DZ1445">
            <v>0</v>
          </cell>
          <cell r="EB1445">
            <v>0</v>
          </cell>
          <cell r="ED1445">
            <v>0</v>
          </cell>
          <cell r="EF1445">
            <v>0</v>
          </cell>
          <cell r="EJ1445">
            <v>0</v>
          </cell>
          <cell r="EL1445">
            <v>0</v>
          </cell>
          <cell r="EN1445">
            <v>0</v>
          </cell>
          <cell r="EP1445">
            <v>0</v>
          </cell>
          <cell r="ER1445">
            <v>0</v>
          </cell>
          <cell r="ET1445">
            <v>0</v>
          </cell>
          <cell r="EX1445">
            <v>0</v>
          </cell>
          <cell r="EZ1445">
            <v>0</v>
          </cell>
          <cell r="FD1445">
            <v>0</v>
          </cell>
          <cell r="FF1445">
            <v>0</v>
          </cell>
        </row>
        <row r="1446">
          <cell r="A1446" t="str">
            <v>KORSTA 1</v>
          </cell>
          <cell r="B1446" t="str">
            <v>Sverige</v>
          </cell>
          <cell r="G1446">
            <v>60</v>
          </cell>
          <cell r="H1446">
            <v>110</v>
          </cell>
          <cell r="AK1446">
            <v>17.669999999999998</v>
          </cell>
          <cell r="AL1446">
            <v>59.390833333333333</v>
          </cell>
          <cell r="AN1446">
            <v>0</v>
          </cell>
          <cell r="AO1446">
            <v>4.8</v>
          </cell>
          <cell r="AP1446">
            <v>1200</v>
          </cell>
          <cell r="AQ1446">
            <v>8.4</v>
          </cell>
          <cell r="BG1446" t="b">
            <v>0</v>
          </cell>
          <cell r="BO1446" t="b">
            <v>0</v>
          </cell>
          <cell r="CA1446" t="b">
            <v>0</v>
          </cell>
          <cell r="CB1446" t="b">
            <v>0</v>
          </cell>
          <cell r="CD1446" t="b">
            <v>0</v>
          </cell>
          <cell r="CE1446" t="b">
            <v>0</v>
          </cell>
          <cell r="CG1446" t="b">
            <v>0</v>
          </cell>
          <cell r="CH1446" t="b">
            <v>0</v>
          </cell>
          <cell r="CP1446" t="e">
            <v>#N/A</v>
          </cell>
          <cell r="CT1446" t="b">
            <v>0</v>
          </cell>
          <cell r="CV1446" t="b">
            <v>0</v>
          </cell>
          <cell r="CX1446" t="b">
            <v>0</v>
          </cell>
          <cell r="CZ1446" t="b">
            <v>0</v>
          </cell>
          <cell r="DB1446" t="b">
            <v>0</v>
          </cell>
          <cell r="DD1446" t="b">
            <v>0</v>
          </cell>
          <cell r="DF1446" t="b">
            <v>0</v>
          </cell>
          <cell r="DH1446" t="b">
            <v>0</v>
          </cell>
          <cell r="DJ1446" t="b">
            <v>0</v>
          </cell>
          <cell r="DL1446" t="b">
            <v>0</v>
          </cell>
          <cell r="DN1446" t="b">
            <v>0</v>
          </cell>
          <cell r="DP1446" t="b">
            <v>0</v>
          </cell>
          <cell r="DV1446">
            <v>0</v>
          </cell>
          <cell r="DX1446">
            <v>0</v>
          </cell>
          <cell r="DZ1446">
            <v>0</v>
          </cell>
          <cell r="EB1446">
            <v>0</v>
          </cell>
          <cell r="ED1446">
            <v>0</v>
          </cell>
          <cell r="EF1446">
            <v>0</v>
          </cell>
          <cell r="EJ1446">
            <v>0</v>
          </cell>
          <cell r="EL1446">
            <v>0</v>
          </cell>
          <cell r="EN1446">
            <v>0</v>
          </cell>
          <cell r="EP1446">
            <v>0</v>
          </cell>
          <cell r="ER1446">
            <v>0</v>
          </cell>
          <cell r="ET1446">
            <v>0</v>
          </cell>
          <cell r="EX1446">
            <v>0</v>
          </cell>
          <cell r="EZ1446">
            <v>0</v>
          </cell>
          <cell r="FD1446">
            <v>0</v>
          </cell>
          <cell r="FF1446">
            <v>0</v>
          </cell>
        </row>
        <row r="1447">
          <cell r="A1447" t="str">
            <v>KRISTIANSTAD 1</v>
          </cell>
          <cell r="B1447" t="str">
            <v>Sverige</v>
          </cell>
          <cell r="G1447">
            <v>13.5</v>
          </cell>
          <cell r="H1447">
            <v>35</v>
          </cell>
          <cell r="AK1447">
            <v>3.0779999999999998</v>
          </cell>
          <cell r="AL1447">
            <v>20.688888888888886</v>
          </cell>
          <cell r="AN1447">
            <v>0</v>
          </cell>
          <cell r="AO1447">
            <v>1.2149999999999999</v>
          </cell>
          <cell r="AP1447">
            <v>337.5</v>
          </cell>
          <cell r="AQ1447">
            <v>1.8900000000000001</v>
          </cell>
          <cell r="BG1447" t="b">
            <v>0</v>
          </cell>
          <cell r="BO1447" t="b">
            <v>0</v>
          </cell>
          <cell r="CA1447" t="b">
            <v>0</v>
          </cell>
          <cell r="CB1447" t="b">
            <v>0</v>
          </cell>
          <cell r="CD1447" t="b">
            <v>0</v>
          </cell>
          <cell r="CE1447" t="b">
            <v>0</v>
          </cell>
          <cell r="CG1447" t="b">
            <v>0</v>
          </cell>
          <cell r="CH1447" t="b">
            <v>0</v>
          </cell>
          <cell r="CP1447" t="str">
            <v>ECWCHBPC</v>
          </cell>
          <cell r="CT1447" t="b">
            <v>0</v>
          </cell>
          <cell r="CV1447" t="b">
            <v>0</v>
          </cell>
          <cell r="CX1447" t="b">
            <v>0</v>
          </cell>
          <cell r="CZ1447" t="b">
            <v>0</v>
          </cell>
          <cell r="DB1447" t="b">
            <v>0</v>
          </cell>
          <cell r="DD1447" t="b">
            <v>0</v>
          </cell>
          <cell r="DF1447" t="b">
            <v>0</v>
          </cell>
          <cell r="DH1447" t="b">
            <v>0</v>
          </cell>
          <cell r="DJ1447" t="b">
            <v>0</v>
          </cell>
          <cell r="DL1447" t="b">
            <v>0</v>
          </cell>
          <cell r="DN1447" t="b">
            <v>0</v>
          </cell>
          <cell r="DP1447" t="b">
            <v>0</v>
          </cell>
          <cell r="DV1447">
            <v>0</v>
          </cell>
          <cell r="DX1447">
            <v>0</v>
          </cell>
          <cell r="DZ1447">
            <v>0</v>
          </cell>
          <cell r="EB1447">
            <v>0</v>
          </cell>
          <cell r="ED1447">
            <v>0</v>
          </cell>
          <cell r="EF1447">
            <v>0</v>
          </cell>
          <cell r="EJ1447">
            <v>0</v>
          </cell>
          <cell r="EL1447">
            <v>0</v>
          </cell>
          <cell r="EN1447">
            <v>0</v>
          </cell>
          <cell r="EP1447">
            <v>0</v>
          </cell>
          <cell r="ER1447">
            <v>0</v>
          </cell>
          <cell r="ET1447">
            <v>0</v>
          </cell>
          <cell r="EX1447">
            <v>0</v>
          </cell>
          <cell r="EZ1447">
            <v>0</v>
          </cell>
          <cell r="FD1447">
            <v>0</v>
          </cell>
          <cell r="FF1447">
            <v>0</v>
          </cell>
        </row>
        <row r="1448">
          <cell r="A1448" t="str">
            <v>KV LINKOPING 1&amp;3</v>
          </cell>
          <cell r="B1448" t="str">
            <v>Sverige</v>
          </cell>
          <cell r="G1448">
            <v>62</v>
          </cell>
          <cell r="H1448">
            <v>124</v>
          </cell>
          <cell r="AK1448">
            <v>17.081</v>
          </cell>
          <cell r="AL1448">
            <v>68.323999999999998</v>
          </cell>
          <cell r="AN1448">
            <v>0</v>
          </cell>
          <cell r="AO1448">
            <v>9.7712000000000003</v>
          </cell>
          <cell r="AP1448">
            <v>1540.7</v>
          </cell>
          <cell r="AQ1448">
            <v>8.6800000000000015</v>
          </cell>
          <cell r="BG1448" t="b">
            <v>0</v>
          </cell>
          <cell r="BO1448" t="b">
            <v>0</v>
          </cell>
          <cell r="CA1448" t="b">
            <v>0</v>
          </cell>
          <cell r="CB1448" t="b">
            <v>0</v>
          </cell>
          <cell r="CD1448" t="b">
            <v>0</v>
          </cell>
          <cell r="CE1448" t="b">
            <v>0</v>
          </cell>
          <cell r="CG1448" t="b">
            <v>0</v>
          </cell>
          <cell r="CH1448" t="b">
            <v>0</v>
          </cell>
          <cell r="CP1448" t="e">
            <v>#N/A</v>
          </cell>
          <cell r="CT1448" t="b">
            <v>0</v>
          </cell>
          <cell r="CV1448" t="b">
            <v>0</v>
          </cell>
          <cell r="CX1448" t="b">
            <v>0</v>
          </cell>
          <cell r="CZ1448" t="b">
            <v>0</v>
          </cell>
          <cell r="DB1448" t="b">
            <v>0</v>
          </cell>
          <cell r="DD1448" t="b">
            <v>0</v>
          </cell>
          <cell r="DF1448" t="b">
            <v>0</v>
          </cell>
          <cell r="DH1448" t="b">
            <v>0</v>
          </cell>
          <cell r="DJ1448" t="b">
            <v>0</v>
          </cell>
          <cell r="DL1448" t="b">
            <v>0</v>
          </cell>
          <cell r="DN1448" t="b">
            <v>0</v>
          </cell>
          <cell r="DP1448" t="b">
            <v>0</v>
          </cell>
          <cell r="DV1448">
            <v>0</v>
          </cell>
          <cell r="DX1448">
            <v>0</v>
          </cell>
          <cell r="DZ1448">
            <v>0</v>
          </cell>
          <cell r="EB1448">
            <v>0</v>
          </cell>
          <cell r="ED1448">
            <v>0</v>
          </cell>
          <cell r="EF1448">
            <v>0</v>
          </cell>
          <cell r="EJ1448">
            <v>0</v>
          </cell>
          <cell r="EL1448">
            <v>0</v>
          </cell>
          <cell r="EN1448">
            <v>0</v>
          </cell>
          <cell r="EP1448">
            <v>0</v>
          </cell>
          <cell r="ER1448">
            <v>0</v>
          </cell>
          <cell r="ET1448">
            <v>0</v>
          </cell>
          <cell r="EX1448">
            <v>0</v>
          </cell>
          <cell r="EZ1448">
            <v>0</v>
          </cell>
          <cell r="FD1448">
            <v>0</v>
          </cell>
          <cell r="FF1448">
            <v>0</v>
          </cell>
        </row>
        <row r="1449">
          <cell r="A1449" t="str">
            <v>LAHALL GT 1-4</v>
          </cell>
          <cell r="B1449" t="str">
            <v>Sverige</v>
          </cell>
          <cell r="G1449">
            <v>232</v>
          </cell>
          <cell r="H1449">
            <v>0</v>
          </cell>
          <cell r="AK1449">
            <v>59.508000000000003</v>
          </cell>
          <cell r="AL1449">
            <v>0</v>
          </cell>
          <cell r="AN1449">
            <v>0</v>
          </cell>
          <cell r="AO1449">
            <v>9.2799999999999994</v>
          </cell>
          <cell r="AP1449">
            <v>3480</v>
          </cell>
          <cell r="AQ1449">
            <v>18.559999999999999</v>
          </cell>
          <cell r="BG1449" t="b">
            <v>0</v>
          </cell>
          <cell r="BO1449" t="b">
            <v>0</v>
          </cell>
          <cell r="CA1449" t="b">
            <v>0</v>
          </cell>
          <cell r="CB1449" t="b">
            <v>0</v>
          </cell>
          <cell r="CD1449" t="b">
            <v>0</v>
          </cell>
          <cell r="CE1449" t="b">
            <v>0</v>
          </cell>
          <cell r="CG1449" t="b">
            <v>0</v>
          </cell>
          <cell r="CH1449" t="b">
            <v>0</v>
          </cell>
          <cell r="CP1449" t="e">
            <v>#N/A</v>
          </cell>
          <cell r="CT1449" t="b">
            <v>0</v>
          </cell>
          <cell r="CV1449" t="b">
            <v>0</v>
          </cell>
          <cell r="CX1449" t="b">
            <v>0</v>
          </cell>
          <cell r="CZ1449" t="b">
            <v>0</v>
          </cell>
          <cell r="DB1449" t="b">
            <v>0</v>
          </cell>
          <cell r="DD1449" t="b">
            <v>0</v>
          </cell>
          <cell r="DF1449" t="b">
            <v>0</v>
          </cell>
          <cell r="DH1449" t="b">
            <v>0</v>
          </cell>
          <cell r="DJ1449" t="b">
            <v>0</v>
          </cell>
          <cell r="DL1449" t="b">
            <v>0</v>
          </cell>
          <cell r="DN1449" t="b">
            <v>0</v>
          </cell>
          <cell r="DP1449" t="b">
            <v>0</v>
          </cell>
          <cell r="DV1449">
            <v>0</v>
          </cell>
          <cell r="DX1449">
            <v>0</v>
          </cell>
          <cell r="DZ1449">
            <v>0</v>
          </cell>
          <cell r="EB1449">
            <v>0</v>
          </cell>
          <cell r="ED1449">
            <v>0</v>
          </cell>
          <cell r="EF1449">
            <v>0</v>
          </cell>
          <cell r="EJ1449">
            <v>0</v>
          </cell>
          <cell r="EL1449">
            <v>0</v>
          </cell>
          <cell r="EN1449">
            <v>0</v>
          </cell>
          <cell r="EP1449">
            <v>0</v>
          </cell>
          <cell r="ER1449">
            <v>0</v>
          </cell>
          <cell r="ET1449">
            <v>0</v>
          </cell>
          <cell r="EX1449">
            <v>0</v>
          </cell>
          <cell r="EZ1449">
            <v>0</v>
          </cell>
          <cell r="FD1449">
            <v>0</v>
          </cell>
          <cell r="FF1449">
            <v>0</v>
          </cell>
        </row>
        <row r="1450">
          <cell r="A1450" t="str">
            <v>LAHALL GT 1-4</v>
          </cell>
          <cell r="B1450" t="str">
            <v>Sverige</v>
          </cell>
          <cell r="G1450">
            <v>232</v>
          </cell>
          <cell r="H1450">
            <v>0</v>
          </cell>
          <cell r="AK1450">
            <v>59.508000000000003</v>
          </cell>
          <cell r="AL1450">
            <v>0</v>
          </cell>
          <cell r="AN1450">
            <v>0</v>
          </cell>
          <cell r="AO1450">
            <v>9.2799999999999994</v>
          </cell>
          <cell r="AP1450">
            <v>3480</v>
          </cell>
          <cell r="AQ1450">
            <v>18.559999999999999</v>
          </cell>
          <cell r="BG1450" t="b">
            <v>0</v>
          </cell>
          <cell r="BO1450" t="b">
            <v>0</v>
          </cell>
          <cell r="CA1450" t="b">
            <v>0</v>
          </cell>
          <cell r="CB1450" t="b">
            <v>0</v>
          </cell>
          <cell r="CD1450" t="b">
            <v>0</v>
          </cell>
          <cell r="CE1450" t="b">
            <v>0</v>
          </cell>
          <cell r="CG1450" t="b">
            <v>0</v>
          </cell>
          <cell r="CH1450" t="b">
            <v>0</v>
          </cell>
          <cell r="CP1450" t="e">
            <v>#N/A</v>
          </cell>
          <cell r="CT1450" t="b">
            <v>0</v>
          </cell>
          <cell r="CV1450" t="b">
            <v>0</v>
          </cell>
          <cell r="CX1450" t="b">
            <v>0</v>
          </cell>
          <cell r="CZ1450" t="b">
            <v>0</v>
          </cell>
          <cell r="DB1450" t="b">
            <v>0</v>
          </cell>
          <cell r="DD1450" t="b">
            <v>0</v>
          </cell>
          <cell r="DF1450" t="b">
            <v>0</v>
          </cell>
          <cell r="DH1450" t="b">
            <v>0</v>
          </cell>
          <cell r="DJ1450" t="b">
            <v>0</v>
          </cell>
          <cell r="DL1450" t="b">
            <v>0</v>
          </cell>
          <cell r="DN1450" t="b">
            <v>0</v>
          </cell>
          <cell r="DP1450" t="b">
            <v>0</v>
          </cell>
          <cell r="DV1450">
            <v>0</v>
          </cell>
          <cell r="DX1450">
            <v>0</v>
          </cell>
          <cell r="DZ1450">
            <v>0</v>
          </cell>
          <cell r="EB1450">
            <v>0</v>
          </cell>
          <cell r="ED1450">
            <v>0</v>
          </cell>
          <cell r="EF1450">
            <v>0</v>
          </cell>
          <cell r="EJ1450">
            <v>0</v>
          </cell>
          <cell r="EL1450">
            <v>0</v>
          </cell>
          <cell r="EN1450">
            <v>0</v>
          </cell>
          <cell r="EP1450">
            <v>0</v>
          </cell>
          <cell r="ER1450">
            <v>0</v>
          </cell>
          <cell r="ET1450">
            <v>0</v>
          </cell>
          <cell r="EX1450">
            <v>0</v>
          </cell>
          <cell r="EZ1450">
            <v>0</v>
          </cell>
          <cell r="FD1450">
            <v>0</v>
          </cell>
          <cell r="FF1450">
            <v>0</v>
          </cell>
        </row>
        <row r="1451">
          <cell r="A1451" t="str">
            <v>LULEÅ 1</v>
          </cell>
          <cell r="B1451" t="str">
            <v>Sverige</v>
          </cell>
          <cell r="G1451">
            <v>97</v>
          </cell>
          <cell r="H1451">
            <v>161.66666666666669</v>
          </cell>
          <cell r="AK1451">
            <v>30.409500000000001</v>
          </cell>
          <cell r="AL1451">
            <v>84.470833333333346</v>
          </cell>
          <cell r="AN1451">
            <v>0</v>
          </cell>
          <cell r="AO1451">
            <v>7.76</v>
          </cell>
          <cell r="AP1451">
            <v>1940</v>
          </cell>
          <cell r="AQ1451">
            <v>13.580000000000002</v>
          </cell>
          <cell r="BG1451" t="b">
            <v>0</v>
          </cell>
          <cell r="BO1451" t="b">
            <v>0</v>
          </cell>
          <cell r="CA1451" t="b">
            <v>0</v>
          </cell>
          <cell r="CB1451" t="b">
            <v>0</v>
          </cell>
          <cell r="CD1451" t="b">
            <v>0</v>
          </cell>
          <cell r="CE1451" t="b">
            <v>0</v>
          </cell>
          <cell r="CG1451" t="b">
            <v>0</v>
          </cell>
          <cell r="CH1451" t="b">
            <v>0</v>
          </cell>
          <cell r="CP1451" t="e">
            <v>#N/A</v>
          </cell>
          <cell r="CT1451" t="b">
            <v>0</v>
          </cell>
          <cell r="CV1451" t="b">
            <v>0</v>
          </cell>
          <cell r="CX1451" t="b">
            <v>0</v>
          </cell>
          <cell r="CZ1451" t="b">
            <v>0</v>
          </cell>
          <cell r="DB1451" t="b">
            <v>0</v>
          </cell>
          <cell r="DD1451" t="b">
            <v>0</v>
          </cell>
          <cell r="DF1451" t="b">
            <v>0</v>
          </cell>
          <cell r="DH1451" t="b">
            <v>0</v>
          </cell>
          <cell r="DJ1451" t="b">
            <v>0</v>
          </cell>
          <cell r="DL1451" t="b">
            <v>0</v>
          </cell>
          <cell r="DN1451" t="b">
            <v>0</v>
          </cell>
          <cell r="DP1451" t="b">
            <v>0</v>
          </cell>
          <cell r="DV1451">
            <v>0</v>
          </cell>
          <cell r="DX1451">
            <v>0</v>
          </cell>
          <cell r="DZ1451">
            <v>0</v>
          </cell>
          <cell r="EB1451">
            <v>0</v>
          </cell>
          <cell r="ED1451">
            <v>0</v>
          </cell>
          <cell r="EF1451">
            <v>0</v>
          </cell>
          <cell r="EJ1451">
            <v>0</v>
          </cell>
          <cell r="EL1451">
            <v>0</v>
          </cell>
          <cell r="EN1451">
            <v>0</v>
          </cell>
          <cell r="EP1451">
            <v>0</v>
          </cell>
          <cell r="ER1451">
            <v>0</v>
          </cell>
          <cell r="ET1451">
            <v>0</v>
          </cell>
          <cell r="EX1451">
            <v>0</v>
          </cell>
          <cell r="EZ1451">
            <v>0</v>
          </cell>
          <cell r="FD1451">
            <v>0</v>
          </cell>
          <cell r="FF1451">
            <v>0</v>
          </cell>
        </row>
        <row r="1452">
          <cell r="A1452" t="str">
            <v>LULEÅ 1</v>
          </cell>
          <cell r="B1452" t="str">
            <v>Sverige</v>
          </cell>
          <cell r="G1452">
            <v>97</v>
          </cell>
          <cell r="H1452">
            <v>161.66666666666669</v>
          </cell>
          <cell r="AK1452">
            <v>30.409500000000001</v>
          </cell>
          <cell r="AL1452">
            <v>84.470833333333346</v>
          </cell>
          <cell r="AN1452">
            <v>0</v>
          </cell>
          <cell r="AO1452">
            <v>7.76</v>
          </cell>
          <cell r="AP1452">
            <v>1940</v>
          </cell>
          <cell r="AQ1452">
            <v>13.580000000000002</v>
          </cell>
          <cell r="BG1452" t="b">
            <v>0</v>
          </cell>
          <cell r="BO1452" t="b">
            <v>0</v>
          </cell>
          <cell r="CA1452" t="b">
            <v>0</v>
          </cell>
          <cell r="CB1452" t="b">
            <v>0</v>
          </cell>
          <cell r="CD1452" t="b">
            <v>0</v>
          </cell>
          <cell r="CE1452" t="b">
            <v>0</v>
          </cell>
          <cell r="CG1452" t="b">
            <v>0</v>
          </cell>
          <cell r="CH1452" t="b">
            <v>0</v>
          </cell>
          <cell r="CP1452" t="e">
            <v>#N/A</v>
          </cell>
          <cell r="CT1452" t="b">
            <v>0</v>
          </cell>
          <cell r="CV1452" t="b">
            <v>0</v>
          </cell>
          <cell r="CX1452" t="b">
            <v>0</v>
          </cell>
          <cell r="CZ1452" t="b">
            <v>0</v>
          </cell>
          <cell r="DB1452" t="b">
            <v>0</v>
          </cell>
          <cell r="DD1452" t="b">
            <v>0</v>
          </cell>
          <cell r="DF1452" t="b">
            <v>0</v>
          </cell>
          <cell r="DH1452" t="b">
            <v>0</v>
          </cell>
          <cell r="DJ1452" t="b">
            <v>0</v>
          </cell>
          <cell r="DL1452" t="b">
            <v>0</v>
          </cell>
          <cell r="DN1452" t="b">
            <v>0</v>
          </cell>
          <cell r="DP1452" t="b">
            <v>0</v>
          </cell>
          <cell r="DV1452">
            <v>0</v>
          </cell>
          <cell r="DX1452">
            <v>0</v>
          </cell>
          <cell r="DZ1452">
            <v>0</v>
          </cell>
          <cell r="EB1452">
            <v>0</v>
          </cell>
          <cell r="ED1452">
            <v>0</v>
          </cell>
          <cell r="EF1452">
            <v>0</v>
          </cell>
          <cell r="EJ1452">
            <v>0</v>
          </cell>
          <cell r="EL1452">
            <v>0</v>
          </cell>
          <cell r="EN1452">
            <v>0</v>
          </cell>
          <cell r="EP1452">
            <v>0</v>
          </cell>
          <cell r="ER1452">
            <v>0</v>
          </cell>
          <cell r="ET1452">
            <v>0</v>
          </cell>
          <cell r="EX1452">
            <v>0</v>
          </cell>
          <cell r="EZ1452">
            <v>0</v>
          </cell>
          <cell r="FD1452">
            <v>0</v>
          </cell>
          <cell r="FF1452">
            <v>0</v>
          </cell>
        </row>
        <row r="1453">
          <cell r="A1453" t="str">
            <v>MARVIKEN 1</v>
          </cell>
          <cell r="B1453" t="str">
            <v>Sverige</v>
          </cell>
          <cell r="G1453">
            <v>200</v>
          </cell>
          <cell r="H1453">
            <v>0</v>
          </cell>
          <cell r="AK1453">
            <v>77.899999999999991</v>
          </cell>
          <cell r="AL1453">
            <v>0</v>
          </cell>
          <cell r="AN1453">
            <v>0</v>
          </cell>
          <cell r="AO1453">
            <v>16</v>
          </cell>
          <cell r="AP1453">
            <v>4000</v>
          </cell>
          <cell r="AQ1453">
            <v>28.000000000000004</v>
          </cell>
          <cell r="BG1453" t="b">
            <v>0</v>
          </cell>
          <cell r="BO1453" t="b">
            <v>0</v>
          </cell>
          <cell r="CA1453" t="b">
            <v>0</v>
          </cell>
          <cell r="CB1453" t="b">
            <v>0</v>
          </cell>
          <cell r="CD1453" t="b">
            <v>0</v>
          </cell>
          <cell r="CE1453" t="b">
            <v>0</v>
          </cell>
          <cell r="CG1453" t="b">
            <v>0</v>
          </cell>
          <cell r="CH1453" t="b">
            <v>0</v>
          </cell>
          <cell r="CP1453" t="e">
            <v>#N/A</v>
          </cell>
          <cell r="CT1453" t="b">
            <v>0</v>
          </cell>
          <cell r="CV1453" t="b">
            <v>0</v>
          </cell>
          <cell r="CX1453" t="b">
            <v>0</v>
          </cell>
          <cell r="CZ1453" t="b">
            <v>0</v>
          </cell>
          <cell r="DB1453" t="b">
            <v>0</v>
          </cell>
          <cell r="DD1453" t="b">
            <v>0</v>
          </cell>
          <cell r="DF1453" t="b">
            <v>0</v>
          </cell>
          <cell r="DH1453" t="b">
            <v>0</v>
          </cell>
          <cell r="DJ1453" t="b">
            <v>0</v>
          </cell>
          <cell r="DL1453" t="b">
            <v>0</v>
          </cell>
          <cell r="DN1453" t="b">
            <v>0</v>
          </cell>
          <cell r="DP1453" t="b">
            <v>0</v>
          </cell>
          <cell r="DV1453">
            <v>0</v>
          </cell>
          <cell r="DX1453">
            <v>0</v>
          </cell>
          <cell r="DZ1453">
            <v>0</v>
          </cell>
          <cell r="EB1453">
            <v>0</v>
          </cell>
          <cell r="ED1453">
            <v>0</v>
          </cell>
          <cell r="EF1453">
            <v>0</v>
          </cell>
          <cell r="EJ1453">
            <v>0</v>
          </cell>
          <cell r="EL1453">
            <v>0</v>
          </cell>
          <cell r="EN1453">
            <v>0</v>
          </cell>
          <cell r="EP1453">
            <v>0</v>
          </cell>
          <cell r="ER1453">
            <v>0</v>
          </cell>
          <cell r="ET1453">
            <v>0</v>
          </cell>
          <cell r="EX1453">
            <v>0</v>
          </cell>
          <cell r="EZ1453">
            <v>0</v>
          </cell>
          <cell r="FD1453">
            <v>0</v>
          </cell>
          <cell r="FF1453">
            <v>0</v>
          </cell>
        </row>
        <row r="1454">
          <cell r="A1454" t="str">
            <v>NORRSUNDET</v>
          </cell>
          <cell r="B1454" t="str">
            <v>Sverige</v>
          </cell>
          <cell r="G1454">
            <v>25</v>
          </cell>
          <cell r="H1454">
            <v>41.666666666666671</v>
          </cell>
          <cell r="AK1454">
            <v>8.0750000000000011</v>
          </cell>
          <cell r="AL1454">
            <v>22.430555555555561</v>
          </cell>
          <cell r="AN1454">
            <v>0</v>
          </cell>
          <cell r="AO1454">
            <v>2</v>
          </cell>
          <cell r="AP1454">
            <v>500</v>
          </cell>
          <cell r="AQ1454">
            <v>3.5000000000000004</v>
          </cell>
          <cell r="BG1454" t="b">
            <v>0</v>
          </cell>
          <cell r="BO1454" t="b">
            <v>0</v>
          </cell>
          <cell r="CA1454" t="b">
            <v>0</v>
          </cell>
          <cell r="CB1454" t="b">
            <v>0</v>
          </cell>
          <cell r="CD1454" t="b">
            <v>0</v>
          </cell>
          <cell r="CE1454" t="b">
            <v>0</v>
          </cell>
          <cell r="CG1454" t="b">
            <v>0</v>
          </cell>
          <cell r="CH1454" t="b">
            <v>0</v>
          </cell>
          <cell r="CP1454" t="e">
            <v>#N/A</v>
          </cell>
          <cell r="CT1454" t="b">
            <v>0</v>
          </cell>
          <cell r="CV1454" t="b">
            <v>0</v>
          </cell>
          <cell r="CX1454" t="b">
            <v>0</v>
          </cell>
          <cell r="CZ1454" t="b">
            <v>0</v>
          </cell>
          <cell r="DB1454" t="b">
            <v>0</v>
          </cell>
          <cell r="DD1454" t="b">
            <v>0</v>
          </cell>
          <cell r="DF1454" t="b">
            <v>0</v>
          </cell>
          <cell r="DH1454" t="b">
            <v>0</v>
          </cell>
          <cell r="DJ1454" t="b">
            <v>0</v>
          </cell>
          <cell r="DL1454" t="b">
            <v>0</v>
          </cell>
          <cell r="DN1454" t="b">
            <v>0</v>
          </cell>
          <cell r="DP1454" t="b">
            <v>0</v>
          </cell>
          <cell r="DV1454">
            <v>0</v>
          </cell>
          <cell r="DX1454">
            <v>0</v>
          </cell>
          <cell r="DZ1454">
            <v>0</v>
          </cell>
          <cell r="EB1454">
            <v>0</v>
          </cell>
          <cell r="ED1454">
            <v>0</v>
          </cell>
          <cell r="EF1454">
            <v>0</v>
          </cell>
          <cell r="EJ1454">
            <v>0</v>
          </cell>
          <cell r="EL1454">
            <v>0</v>
          </cell>
          <cell r="EN1454">
            <v>0</v>
          </cell>
          <cell r="EP1454">
            <v>0</v>
          </cell>
          <cell r="ER1454">
            <v>0</v>
          </cell>
          <cell r="ET1454">
            <v>0</v>
          </cell>
          <cell r="EX1454">
            <v>0</v>
          </cell>
          <cell r="EZ1454">
            <v>0</v>
          </cell>
          <cell r="FD1454">
            <v>0</v>
          </cell>
          <cell r="FF1454">
            <v>0</v>
          </cell>
        </row>
        <row r="1455">
          <cell r="A1455" t="str">
            <v>NORRSUNDET</v>
          </cell>
          <cell r="B1455" t="str">
            <v>Sverige</v>
          </cell>
          <cell r="G1455">
            <v>25</v>
          </cell>
          <cell r="H1455">
            <v>41.666666666666671</v>
          </cell>
          <cell r="AK1455">
            <v>8.0750000000000011</v>
          </cell>
          <cell r="AL1455">
            <v>22.430555555555561</v>
          </cell>
          <cell r="AN1455">
            <v>0</v>
          </cell>
          <cell r="AO1455">
            <v>2</v>
          </cell>
          <cell r="AP1455">
            <v>500</v>
          </cell>
          <cell r="AQ1455">
            <v>3.5000000000000004</v>
          </cell>
          <cell r="BG1455" t="b">
            <v>0</v>
          </cell>
          <cell r="BO1455" t="b">
            <v>0</v>
          </cell>
          <cell r="CA1455" t="b">
            <v>0</v>
          </cell>
          <cell r="CB1455" t="b">
            <v>0</v>
          </cell>
          <cell r="CD1455" t="b">
            <v>0</v>
          </cell>
          <cell r="CE1455" t="b">
            <v>0</v>
          </cell>
          <cell r="CG1455" t="b">
            <v>0</v>
          </cell>
          <cell r="CH1455" t="b">
            <v>0</v>
          </cell>
          <cell r="CP1455" t="e">
            <v>#N/A</v>
          </cell>
          <cell r="CT1455" t="b">
            <v>0</v>
          </cell>
          <cell r="CV1455" t="b">
            <v>0</v>
          </cell>
          <cell r="CX1455" t="b">
            <v>0</v>
          </cell>
          <cell r="CZ1455" t="b">
            <v>0</v>
          </cell>
          <cell r="DB1455" t="b">
            <v>0</v>
          </cell>
          <cell r="DD1455" t="b">
            <v>0</v>
          </cell>
          <cell r="DF1455" t="b">
            <v>0</v>
          </cell>
          <cell r="DH1455" t="b">
            <v>0</v>
          </cell>
          <cell r="DJ1455" t="b">
            <v>0</v>
          </cell>
          <cell r="DL1455" t="b">
            <v>0</v>
          </cell>
          <cell r="DN1455" t="b">
            <v>0</v>
          </cell>
          <cell r="DP1455" t="b">
            <v>0</v>
          </cell>
          <cell r="DV1455">
            <v>0</v>
          </cell>
          <cell r="DX1455">
            <v>0</v>
          </cell>
          <cell r="DZ1455">
            <v>0</v>
          </cell>
          <cell r="EB1455">
            <v>0</v>
          </cell>
          <cell r="ED1455">
            <v>0</v>
          </cell>
          <cell r="EF1455">
            <v>0</v>
          </cell>
          <cell r="EJ1455">
            <v>0</v>
          </cell>
          <cell r="EL1455">
            <v>0</v>
          </cell>
          <cell r="EN1455">
            <v>0</v>
          </cell>
          <cell r="EP1455">
            <v>0</v>
          </cell>
          <cell r="ER1455">
            <v>0</v>
          </cell>
          <cell r="ET1455">
            <v>0</v>
          </cell>
          <cell r="EX1455">
            <v>0</v>
          </cell>
          <cell r="EZ1455">
            <v>0</v>
          </cell>
          <cell r="FD1455">
            <v>0</v>
          </cell>
          <cell r="FF1455">
            <v>0</v>
          </cell>
        </row>
        <row r="1456">
          <cell r="A1456" t="str">
            <v>OK-3 1</v>
          </cell>
          <cell r="B1456" t="str">
            <v>Sverige</v>
          </cell>
          <cell r="G1456">
            <v>69</v>
          </cell>
          <cell r="H1456">
            <v>106.15384615384615</v>
          </cell>
          <cell r="AK1456">
            <v>23.597999999999999</v>
          </cell>
          <cell r="AL1456">
            <v>55.853254437869815</v>
          </cell>
          <cell r="AN1456">
            <v>0</v>
          </cell>
          <cell r="AO1456">
            <v>5.5200000000000005</v>
          </cell>
          <cell r="AP1456">
            <v>1035</v>
          </cell>
          <cell r="AQ1456">
            <v>9.66</v>
          </cell>
          <cell r="BG1456" t="b">
            <v>0</v>
          </cell>
          <cell r="BO1456" t="b">
            <v>0</v>
          </cell>
          <cell r="CA1456" t="b">
            <v>0</v>
          </cell>
          <cell r="CB1456" t="b">
            <v>0</v>
          </cell>
          <cell r="CD1456" t="b">
            <v>0</v>
          </cell>
          <cell r="CE1456" t="b">
            <v>0</v>
          </cell>
          <cell r="CG1456" t="b">
            <v>0</v>
          </cell>
          <cell r="CH1456" t="b">
            <v>0</v>
          </cell>
          <cell r="CP1456" t="e">
            <v>#N/A</v>
          </cell>
          <cell r="CT1456" t="b">
            <v>0</v>
          </cell>
          <cell r="CV1456" t="b">
            <v>0</v>
          </cell>
          <cell r="CX1456" t="b">
            <v>0</v>
          </cell>
          <cell r="CZ1456" t="b">
            <v>0</v>
          </cell>
          <cell r="DB1456" t="b">
            <v>0</v>
          </cell>
          <cell r="DD1456" t="b">
            <v>0</v>
          </cell>
          <cell r="DF1456" t="b">
            <v>0</v>
          </cell>
          <cell r="DH1456" t="b">
            <v>0</v>
          </cell>
          <cell r="DJ1456" t="b">
            <v>0</v>
          </cell>
          <cell r="DL1456" t="b">
            <v>0</v>
          </cell>
          <cell r="DN1456" t="b">
            <v>0</v>
          </cell>
          <cell r="DP1456" t="b">
            <v>0</v>
          </cell>
          <cell r="DV1456">
            <v>0</v>
          </cell>
          <cell r="DX1456">
            <v>0</v>
          </cell>
          <cell r="DZ1456">
            <v>0</v>
          </cell>
          <cell r="EB1456">
            <v>0</v>
          </cell>
          <cell r="ED1456">
            <v>0</v>
          </cell>
          <cell r="EF1456">
            <v>0</v>
          </cell>
          <cell r="EJ1456">
            <v>0</v>
          </cell>
          <cell r="EL1456">
            <v>0</v>
          </cell>
          <cell r="EN1456">
            <v>0</v>
          </cell>
          <cell r="EP1456">
            <v>0</v>
          </cell>
          <cell r="ER1456">
            <v>0</v>
          </cell>
          <cell r="ET1456">
            <v>0</v>
          </cell>
          <cell r="EX1456">
            <v>0</v>
          </cell>
          <cell r="EZ1456">
            <v>0</v>
          </cell>
          <cell r="FD1456">
            <v>0</v>
          </cell>
          <cell r="FF1456">
            <v>0</v>
          </cell>
        </row>
        <row r="1457">
          <cell r="A1457" t="str">
            <v>OSKARSHAMN GT 1-2</v>
          </cell>
          <cell r="B1457" t="str">
            <v>Sverige</v>
          </cell>
          <cell r="G1457">
            <v>80</v>
          </cell>
          <cell r="H1457">
            <v>0</v>
          </cell>
          <cell r="AK1457">
            <v>20.52</v>
          </cell>
          <cell r="AL1457">
            <v>0</v>
          </cell>
          <cell r="AN1457">
            <v>0</v>
          </cell>
          <cell r="AO1457">
            <v>3.2</v>
          </cell>
          <cell r="AP1457">
            <v>1200</v>
          </cell>
          <cell r="AQ1457">
            <v>6.4</v>
          </cell>
          <cell r="BG1457" t="b">
            <v>0</v>
          </cell>
          <cell r="BO1457" t="b">
            <v>0</v>
          </cell>
          <cell r="CA1457" t="b">
            <v>0</v>
          </cell>
          <cell r="CB1457" t="b">
            <v>0</v>
          </cell>
          <cell r="CD1457" t="b">
            <v>0</v>
          </cell>
          <cell r="CE1457" t="b">
            <v>0</v>
          </cell>
          <cell r="CG1457" t="b">
            <v>0</v>
          </cell>
          <cell r="CH1457" t="b">
            <v>0</v>
          </cell>
          <cell r="CP1457" t="e">
            <v>#N/A</v>
          </cell>
          <cell r="CT1457" t="b">
            <v>0</v>
          </cell>
          <cell r="CV1457" t="b">
            <v>0</v>
          </cell>
          <cell r="CX1457" t="b">
            <v>0</v>
          </cell>
          <cell r="CZ1457" t="b">
            <v>0</v>
          </cell>
          <cell r="DB1457" t="b">
            <v>0</v>
          </cell>
          <cell r="DD1457" t="b">
            <v>0</v>
          </cell>
          <cell r="DF1457" t="b">
            <v>0</v>
          </cell>
          <cell r="DH1457" t="b">
            <v>0</v>
          </cell>
          <cell r="DJ1457" t="b">
            <v>0</v>
          </cell>
          <cell r="DL1457" t="b">
            <v>0</v>
          </cell>
          <cell r="DN1457" t="b">
            <v>0</v>
          </cell>
          <cell r="DP1457" t="b">
            <v>0</v>
          </cell>
          <cell r="DV1457">
            <v>0</v>
          </cell>
          <cell r="DX1457">
            <v>0</v>
          </cell>
          <cell r="DZ1457">
            <v>0</v>
          </cell>
          <cell r="EB1457">
            <v>0</v>
          </cell>
          <cell r="ED1457">
            <v>0</v>
          </cell>
          <cell r="EF1457">
            <v>0</v>
          </cell>
          <cell r="EJ1457">
            <v>0</v>
          </cell>
          <cell r="EL1457">
            <v>0</v>
          </cell>
          <cell r="EN1457">
            <v>0</v>
          </cell>
          <cell r="EP1457">
            <v>0</v>
          </cell>
          <cell r="ER1457">
            <v>0</v>
          </cell>
          <cell r="ET1457">
            <v>0</v>
          </cell>
          <cell r="EX1457">
            <v>0</v>
          </cell>
          <cell r="EZ1457">
            <v>0</v>
          </cell>
          <cell r="FD1457">
            <v>0</v>
          </cell>
          <cell r="FF1457">
            <v>0</v>
          </cell>
        </row>
        <row r="1458">
          <cell r="A1458" t="str">
            <v>OSKARSHAMN GT 1-2</v>
          </cell>
          <cell r="B1458" t="str">
            <v>Sverige</v>
          </cell>
          <cell r="G1458">
            <v>80</v>
          </cell>
          <cell r="H1458">
            <v>0</v>
          </cell>
          <cell r="AK1458">
            <v>20.52</v>
          </cell>
          <cell r="AL1458">
            <v>0</v>
          </cell>
          <cell r="AN1458">
            <v>0</v>
          </cell>
          <cell r="AO1458">
            <v>3.2</v>
          </cell>
          <cell r="AP1458">
            <v>1200</v>
          </cell>
          <cell r="AQ1458">
            <v>6.4</v>
          </cell>
          <cell r="BG1458" t="b">
            <v>0</v>
          </cell>
          <cell r="BO1458" t="b">
            <v>0</v>
          </cell>
          <cell r="CA1458" t="b">
            <v>0</v>
          </cell>
          <cell r="CB1458" t="b">
            <v>0</v>
          </cell>
          <cell r="CD1458" t="b">
            <v>0</v>
          </cell>
          <cell r="CE1458" t="b">
            <v>0</v>
          </cell>
          <cell r="CG1458" t="b">
            <v>0</v>
          </cell>
          <cell r="CH1458" t="b">
            <v>0</v>
          </cell>
          <cell r="CP1458" t="e">
            <v>#N/A</v>
          </cell>
          <cell r="CT1458" t="b">
            <v>0</v>
          </cell>
          <cell r="CV1458" t="b">
            <v>0</v>
          </cell>
          <cell r="CX1458" t="b">
            <v>0</v>
          </cell>
          <cell r="CZ1458" t="b">
            <v>0</v>
          </cell>
          <cell r="DB1458" t="b">
            <v>0</v>
          </cell>
          <cell r="DD1458" t="b">
            <v>0</v>
          </cell>
          <cell r="DF1458" t="b">
            <v>0</v>
          </cell>
          <cell r="DH1458" t="b">
            <v>0</v>
          </cell>
          <cell r="DJ1458" t="b">
            <v>0</v>
          </cell>
          <cell r="DL1458" t="b">
            <v>0</v>
          </cell>
          <cell r="DN1458" t="b">
            <v>0</v>
          </cell>
          <cell r="DP1458" t="b">
            <v>0</v>
          </cell>
          <cell r="DV1458">
            <v>0</v>
          </cell>
          <cell r="DX1458">
            <v>0</v>
          </cell>
          <cell r="DZ1458">
            <v>0</v>
          </cell>
          <cell r="EB1458">
            <v>0</v>
          </cell>
          <cell r="ED1458">
            <v>0</v>
          </cell>
          <cell r="EF1458">
            <v>0</v>
          </cell>
          <cell r="EJ1458">
            <v>0</v>
          </cell>
          <cell r="EL1458">
            <v>0</v>
          </cell>
          <cell r="EN1458">
            <v>0</v>
          </cell>
          <cell r="EP1458">
            <v>0</v>
          </cell>
          <cell r="ER1458">
            <v>0</v>
          </cell>
          <cell r="ET1458">
            <v>0</v>
          </cell>
          <cell r="EX1458">
            <v>0</v>
          </cell>
          <cell r="EZ1458">
            <v>0</v>
          </cell>
          <cell r="FD1458">
            <v>0</v>
          </cell>
          <cell r="FF1458">
            <v>0</v>
          </cell>
        </row>
        <row r="1459">
          <cell r="A1459" t="str">
            <v>ROMA (SE) GT 1</v>
          </cell>
          <cell r="B1459" t="str">
            <v>Sverige</v>
          </cell>
          <cell r="G1459">
            <v>11.5</v>
          </cell>
          <cell r="H1459">
            <v>0</v>
          </cell>
          <cell r="AK1459">
            <v>2.9497499999999999</v>
          </cell>
          <cell r="AL1459">
            <v>0</v>
          </cell>
          <cell r="AN1459">
            <v>0</v>
          </cell>
          <cell r="AO1459">
            <v>0.46</v>
          </cell>
          <cell r="AP1459">
            <v>172.5</v>
          </cell>
          <cell r="AQ1459">
            <v>0.92</v>
          </cell>
          <cell r="BG1459" t="b">
            <v>0</v>
          </cell>
          <cell r="BO1459" t="b">
            <v>0</v>
          </cell>
          <cell r="CA1459" t="b">
            <v>0</v>
          </cell>
          <cell r="CB1459" t="b">
            <v>0</v>
          </cell>
          <cell r="CD1459" t="b">
            <v>0</v>
          </cell>
          <cell r="CE1459" t="b">
            <v>0</v>
          </cell>
          <cell r="CG1459" t="b">
            <v>0</v>
          </cell>
          <cell r="CH1459" t="b">
            <v>0</v>
          </cell>
          <cell r="CP1459" t="e">
            <v>#N/A</v>
          </cell>
          <cell r="CT1459" t="b">
            <v>0</v>
          </cell>
          <cell r="CV1459" t="b">
            <v>0</v>
          </cell>
          <cell r="CX1459" t="b">
            <v>0</v>
          </cell>
          <cell r="CZ1459" t="b">
            <v>0</v>
          </cell>
          <cell r="DB1459" t="b">
            <v>0</v>
          </cell>
          <cell r="DD1459" t="b">
            <v>0</v>
          </cell>
          <cell r="DF1459" t="b">
            <v>0</v>
          </cell>
          <cell r="DH1459" t="b">
            <v>0</v>
          </cell>
          <cell r="DJ1459" t="b">
            <v>0</v>
          </cell>
          <cell r="DL1459" t="b">
            <v>0</v>
          </cell>
          <cell r="DN1459" t="b">
            <v>0</v>
          </cell>
          <cell r="DP1459" t="b">
            <v>0</v>
          </cell>
          <cell r="DV1459">
            <v>0</v>
          </cell>
          <cell r="DX1459">
            <v>0</v>
          </cell>
          <cell r="DZ1459">
            <v>0</v>
          </cell>
          <cell r="EB1459">
            <v>0</v>
          </cell>
          <cell r="ED1459">
            <v>0</v>
          </cell>
          <cell r="EF1459">
            <v>0</v>
          </cell>
          <cell r="EJ1459">
            <v>0</v>
          </cell>
          <cell r="EL1459">
            <v>0</v>
          </cell>
          <cell r="EN1459">
            <v>0</v>
          </cell>
          <cell r="EP1459">
            <v>0</v>
          </cell>
          <cell r="ER1459">
            <v>0</v>
          </cell>
          <cell r="ET1459">
            <v>0</v>
          </cell>
          <cell r="EX1459">
            <v>0</v>
          </cell>
          <cell r="EZ1459">
            <v>0</v>
          </cell>
          <cell r="FD1459">
            <v>0</v>
          </cell>
          <cell r="FF1459">
            <v>0</v>
          </cell>
        </row>
        <row r="1460">
          <cell r="A1460" t="str">
            <v>ROSENLUND 1</v>
          </cell>
          <cell r="B1460" t="str">
            <v>Sverige</v>
          </cell>
          <cell r="G1460">
            <v>30</v>
          </cell>
          <cell r="H1460">
            <v>50</v>
          </cell>
          <cell r="AK1460">
            <v>9.1199999999999992</v>
          </cell>
          <cell r="AL1460">
            <v>25.333333333333332</v>
          </cell>
          <cell r="AN1460">
            <v>0</v>
          </cell>
          <cell r="AO1460">
            <v>2.4</v>
          </cell>
          <cell r="AP1460">
            <v>600</v>
          </cell>
          <cell r="AQ1460">
            <v>4.2</v>
          </cell>
          <cell r="BG1460" t="b">
            <v>0</v>
          </cell>
          <cell r="BO1460" t="b">
            <v>0</v>
          </cell>
          <cell r="CA1460" t="b">
            <v>0</v>
          </cell>
          <cell r="CB1460" t="b">
            <v>0</v>
          </cell>
          <cell r="CD1460" t="b">
            <v>0</v>
          </cell>
          <cell r="CE1460" t="b">
            <v>0</v>
          </cell>
          <cell r="CG1460" t="b">
            <v>0</v>
          </cell>
          <cell r="CH1460" t="b">
            <v>0</v>
          </cell>
          <cell r="CP1460" t="e">
            <v>#N/A</v>
          </cell>
          <cell r="CT1460" t="b">
            <v>0</v>
          </cell>
          <cell r="CV1460" t="b">
            <v>0</v>
          </cell>
          <cell r="CX1460" t="b">
            <v>0</v>
          </cell>
          <cell r="CZ1460" t="b">
            <v>0</v>
          </cell>
          <cell r="DB1460" t="b">
            <v>0</v>
          </cell>
          <cell r="DD1460" t="b">
            <v>0</v>
          </cell>
          <cell r="DF1460" t="b">
            <v>0</v>
          </cell>
          <cell r="DH1460" t="b">
            <v>0</v>
          </cell>
          <cell r="DJ1460" t="b">
            <v>0</v>
          </cell>
          <cell r="DL1460" t="b">
            <v>0</v>
          </cell>
          <cell r="DN1460" t="b">
            <v>0</v>
          </cell>
          <cell r="DP1460" t="b">
            <v>0</v>
          </cell>
          <cell r="DV1460">
            <v>0</v>
          </cell>
          <cell r="DX1460">
            <v>0</v>
          </cell>
          <cell r="DZ1460">
            <v>0</v>
          </cell>
          <cell r="EB1460">
            <v>0</v>
          </cell>
          <cell r="ED1460">
            <v>0</v>
          </cell>
          <cell r="EF1460">
            <v>0</v>
          </cell>
          <cell r="EJ1460">
            <v>0</v>
          </cell>
          <cell r="EL1460">
            <v>0</v>
          </cell>
          <cell r="EN1460">
            <v>0</v>
          </cell>
          <cell r="EP1460">
            <v>0</v>
          </cell>
          <cell r="ER1460">
            <v>0</v>
          </cell>
          <cell r="ET1460">
            <v>0</v>
          </cell>
          <cell r="EX1460">
            <v>0</v>
          </cell>
          <cell r="EZ1460">
            <v>0</v>
          </cell>
          <cell r="FD1460">
            <v>0</v>
          </cell>
          <cell r="FF1460">
            <v>0</v>
          </cell>
        </row>
        <row r="1461">
          <cell r="A1461" t="str">
            <v>ROSENLUND 1</v>
          </cell>
          <cell r="B1461" t="str">
            <v>Sverige</v>
          </cell>
          <cell r="G1461">
            <v>30</v>
          </cell>
          <cell r="H1461">
            <v>50</v>
          </cell>
          <cell r="AK1461">
            <v>9.1199999999999992</v>
          </cell>
          <cell r="AL1461">
            <v>25.333333333333332</v>
          </cell>
          <cell r="AN1461">
            <v>0</v>
          </cell>
          <cell r="AO1461">
            <v>2.4</v>
          </cell>
          <cell r="AP1461">
            <v>600</v>
          </cell>
          <cell r="AQ1461">
            <v>4.2</v>
          </cell>
          <cell r="BG1461" t="b">
            <v>0</v>
          </cell>
          <cell r="BO1461" t="b">
            <v>0</v>
          </cell>
          <cell r="CA1461" t="b">
            <v>0</v>
          </cell>
          <cell r="CB1461" t="b">
            <v>0</v>
          </cell>
          <cell r="CD1461" t="b">
            <v>0</v>
          </cell>
          <cell r="CE1461" t="b">
            <v>0</v>
          </cell>
          <cell r="CG1461" t="b">
            <v>0</v>
          </cell>
          <cell r="CH1461" t="b">
            <v>0</v>
          </cell>
          <cell r="CP1461" t="e">
            <v>#N/A</v>
          </cell>
          <cell r="CT1461" t="b">
            <v>0</v>
          </cell>
          <cell r="CV1461" t="b">
            <v>0</v>
          </cell>
          <cell r="CX1461" t="b">
            <v>0</v>
          </cell>
          <cell r="CZ1461" t="b">
            <v>0</v>
          </cell>
          <cell r="DB1461" t="b">
            <v>0</v>
          </cell>
          <cell r="DD1461" t="b">
            <v>0</v>
          </cell>
          <cell r="DF1461" t="b">
            <v>0</v>
          </cell>
          <cell r="DH1461" t="b">
            <v>0</v>
          </cell>
          <cell r="DJ1461" t="b">
            <v>0</v>
          </cell>
          <cell r="DL1461" t="b">
            <v>0</v>
          </cell>
          <cell r="DN1461" t="b">
            <v>0</v>
          </cell>
          <cell r="DP1461" t="b">
            <v>0</v>
          </cell>
          <cell r="DV1461">
            <v>0</v>
          </cell>
          <cell r="DX1461">
            <v>0</v>
          </cell>
          <cell r="DZ1461">
            <v>0</v>
          </cell>
          <cell r="EB1461">
            <v>0</v>
          </cell>
          <cell r="ED1461">
            <v>0</v>
          </cell>
          <cell r="EF1461">
            <v>0</v>
          </cell>
          <cell r="EJ1461">
            <v>0</v>
          </cell>
          <cell r="EL1461">
            <v>0</v>
          </cell>
          <cell r="EN1461">
            <v>0</v>
          </cell>
          <cell r="EP1461">
            <v>0</v>
          </cell>
          <cell r="ER1461">
            <v>0</v>
          </cell>
          <cell r="ET1461">
            <v>0</v>
          </cell>
          <cell r="EX1461">
            <v>0</v>
          </cell>
          <cell r="EZ1461">
            <v>0</v>
          </cell>
          <cell r="FD1461">
            <v>0</v>
          </cell>
          <cell r="FF1461">
            <v>0</v>
          </cell>
        </row>
        <row r="1462">
          <cell r="A1462" t="str">
            <v>RYAVERKET BORAS 1-2</v>
          </cell>
          <cell r="B1462" t="str">
            <v>Sverige</v>
          </cell>
          <cell r="G1462">
            <v>45</v>
          </cell>
          <cell r="H1462">
            <v>112.5</v>
          </cell>
          <cell r="AK1462">
            <v>10.6875</v>
          </cell>
          <cell r="AL1462">
            <v>66.796875</v>
          </cell>
          <cell r="AN1462">
            <v>0</v>
          </cell>
          <cell r="AO1462">
            <v>4.05</v>
          </cell>
          <cell r="AP1462">
            <v>1125</v>
          </cell>
          <cell r="AQ1462">
            <v>8.5500000000000007</v>
          </cell>
          <cell r="BG1462" t="b">
            <v>0</v>
          </cell>
          <cell r="BO1462" t="b">
            <v>0</v>
          </cell>
          <cell r="CA1462" t="b">
            <v>0</v>
          </cell>
          <cell r="CB1462" t="b">
            <v>0</v>
          </cell>
          <cell r="CD1462" t="b">
            <v>0</v>
          </cell>
          <cell r="CE1462" t="b">
            <v>0</v>
          </cell>
          <cell r="CG1462" t="b">
            <v>0</v>
          </cell>
          <cell r="CH1462" t="b">
            <v>0</v>
          </cell>
          <cell r="CP1462" t="str">
            <v>ECWCHBPC</v>
          </cell>
          <cell r="CT1462" t="b">
            <v>0</v>
          </cell>
          <cell r="CV1462" t="b">
            <v>0</v>
          </cell>
          <cell r="CX1462" t="b">
            <v>0</v>
          </cell>
          <cell r="CZ1462" t="b">
            <v>0</v>
          </cell>
          <cell r="DB1462" t="b">
            <v>0</v>
          </cell>
          <cell r="DD1462" t="b">
            <v>0</v>
          </cell>
          <cell r="DF1462" t="b">
            <v>0</v>
          </cell>
          <cell r="DH1462" t="b">
            <v>0</v>
          </cell>
          <cell r="DJ1462" t="b">
            <v>0</v>
          </cell>
          <cell r="DL1462" t="b">
            <v>0</v>
          </cell>
          <cell r="DN1462" t="b">
            <v>0</v>
          </cell>
          <cell r="DP1462" t="b">
            <v>0</v>
          </cell>
          <cell r="DV1462">
            <v>0</v>
          </cell>
          <cell r="DX1462">
            <v>0</v>
          </cell>
          <cell r="DZ1462">
            <v>0</v>
          </cell>
          <cell r="EB1462">
            <v>0</v>
          </cell>
          <cell r="ED1462">
            <v>0</v>
          </cell>
          <cell r="EF1462">
            <v>0</v>
          </cell>
          <cell r="EJ1462">
            <v>0</v>
          </cell>
          <cell r="EL1462">
            <v>0</v>
          </cell>
          <cell r="EN1462">
            <v>0</v>
          </cell>
          <cell r="EP1462">
            <v>0</v>
          </cell>
          <cell r="ER1462">
            <v>0</v>
          </cell>
          <cell r="ET1462">
            <v>0</v>
          </cell>
          <cell r="EX1462">
            <v>0</v>
          </cell>
          <cell r="EZ1462">
            <v>0</v>
          </cell>
          <cell r="FD1462">
            <v>0</v>
          </cell>
          <cell r="FF1462">
            <v>0</v>
          </cell>
        </row>
        <row r="1463">
          <cell r="A1463" t="str">
            <v>SANDVIKSVERKET 2</v>
          </cell>
          <cell r="B1463" t="str">
            <v>Sverige</v>
          </cell>
          <cell r="G1463">
            <v>38</v>
          </cell>
          <cell r="H1463">
            <v>66</v>
          </cell>
          <cell r="AK1463">
            <v>11.913</v>
          </cell>
          <cell r="AL1463">
            <v>35.936999999999998</v>
          </cell>
          <cell r="AN1463">
            <v>0</v>
          </cell>
          <cell r="AO1463">
            <v>3.42</v>
          </cell>
          <cell r="AP1463">
            <v>950</v>
          </cell>
          <cell r="AQ1463">
            <v>5.32</v>
          </cell>
          <cell r="BG1463" t="b">
            <v>0</v>
          </cell>
          <cell r="BO1463" t="b">
            <v>0</v>
          </cell>
          <cell r="CA1463" t="b">
            <v>0</v>
          </cell>
          <cell r="CB1463" t="b">
            <v>0</v>
          </cell>
          <cell r="CD1463" t="b">
            <v>0</v>
          </cell>
          <cell r="CE1463" t="b">
            <v>0</v>
          </cell>
          <cell r="CG1463" t="b">
            <v>0</v>
          </cell>
          <cell r="CH1463" t="b">
            <v>0</v>
          </cell>
          <cell r="CP1463" t="str">
            <v>ECWCHBPC</v>
          </cell>
          <cell r="CT1463" t="b">
            <v>0</v>
          </cell>
          <cell r="CV1463" t="b">
            <v>0</v>
          </cell>
          <cell r="CX1463" t="b">
            <v>0</v>
          </cell>
          <cell r="CZ1463" t="b">
            <v>0</v>
          </cell>
          <cell r="DB1463" t="b">
            <v>0</v>
          </cell>
          <cell r="DD1463" t="b">
            <v>0</v>
          </cell>
          <cell r="DF1463" t="b">
            <v>0</v>
          </cell>
          <cell r="DH1463" t="b">
            <v>0</v>
          </cell>
          <cell r="DJ1463" t="b">
            <v>0</v>
          </cell>
          <cell r="DL1463" t="b">
            <v>0</v>
          </cell>
          <cell r="DN1463" t="b">
            <v>0</v>
          </cell>
          <cell r="DP1463" t="b">
            <v>0</v>
          </cell>
          <cell r="DV1463">
            <v>0</v>
          </cell>
          <cell r="DX1463">
            <v>0</v>
          </cell>
          <cell r="DZ1463">
            <v>0</v>
          </cell>
          <cell r="EB1463">
            <v>0</v>
          </cell>
          <cell r="ED1463">
            <v>0</v>
          </cell>
          <cell r="EF1463">
            <v>0</v>
          </cell>
          <cell r="EJ1463">
            <v>0</v>
          </cell>
          <cell r="EL1463">
            <v>0</v>
          </cell>
          <cell r="EN1463">
            <v>0</v>
          </cell>
          <cell r="EP1463">
            <v>0</v>
          </cell>
          <cell r="ER1463">
            <v>0</v>
          </cell>
          <cell r="ET1463">
            <v>0</v>
          </cell>
          <cell r="EX1463">
            <v>0</v>
          </cell>
          <cell r="EZ1463">
            <v>0</v>
          </cell>
          <cell r="FD1463">
            <v>0</v>
          </cell>
          <cell r="FF1463">
            <v>0</v>
          </cell>
        </row>
        <row r="1464">
          <cell r="A1464" t="str">
            <v>SLITE</v>
          </cell>
          <cell r="B1464" t="str">
            <v>Sverige</v>
          </cell>
          <cell r="G1464">
            <v>32</v>
          </cell>
          <cell r="H1464">
            <v>53.333333333333336</v>
          </cell>
          <cell r="AK1464">
            <v>10.032</v>
          </cell>
          <cell r="AL1464">
            <v>27.866666666666671</v>
          </cell>
          <cell r="AN1464">
            <v>0</v>
          </cell>
          <cell r="AO1464">
            <v>2.56</v>
          </cell>
          <cell r="AP1464">
            <v>640</v>
          </cell>
          <cell r="AQ1464">
            <v>4.4800000000000004</v>
          </cell>
          <cell r="BG1464" t="b">
            <v>0</v>
          </cell>
          <cell r="BO1464" t="b">
            <v>0</v>
          </cell>
          <cell r="CA1464" t="b">
            <v>0</v>
          </cell>
          <cell r="CB1464" t="b">
            <v>0</v>
          </cell>
          <cell r="CD1464" t="b">
            <v>0</v>
          </cell>
          <cell r="CE1464" t="b">
            <v>0</v>
          </cell>
          <cell r="CG1464" t="b">
            <v>0</v>
          </cell>
          <cell r="CH1464" t="b">
            <v>0</v>
          </cell>
          <cell r="CP1464" t="e">
            <v>#N/A</v>
          </cell>
          <cell r="CT1464" t="b">
            <v>0</v>
          </cell>
          <cell r="CV1464" t="b">
            <v>0</v>
          </cell>
          <cell r="CX1464" t="b">
            <v>0</v>
          </cell>
          <cell r="CZ1464" t="b">
            <v>0</v>
          </cell>
          <cell r="DB1464" t="b">
            <v>0</v>
          </cell>
          <cell r="DD1464" t="b">
            <v>0</v>
          </cell>
          <cell r="DF1464" t="b">
            <v>0</v>
          </cell>
          <cell r="DH1464" t="b">
            <v>0</v>
          </cell>
          <cell r="DJ1464" t="b">
            <v>0</v>
          </cell>
          <cell r="DL1464" t="b">
            <v>0</v>
          </cell>
          <cell r="DN1464" t="b">
            <v>0</v>
          </cell>
          <cell r="DP1464" t="b">
            <v>0</v>
          </cell>
          <cell r="DV1464">
            <v>0</v>
          </cell>
          <cell r="DX1464">
            <v>0</v>
          </cell>
          <cell r="DZ1464">
            <v>0</v>
          </cell>
          <cell r="EB1464">
            <v>0</v>
          </cell>
          <cell r="ED1464">
            <v>0</v>
          </cell>
          <cell r="EF1464">
            <v>0</v>
          </cell>
          <cell r="EJ1464">
            <v>0</v>
          </cell>
          <cell r="EL1464">
            <v>0</v>
          </cell>
          <cell r="EN1464">
            <v>0</v>
          </cell>
          <cell r="EP1464">
            <v>0</v>
          </cell>
          <cell r="ER1464">
            <v>0</v>
          </cell>
          <cell r="ET1464">
            <v>0</v>
          </cell>
          <cell r="EX1464">
            <v>0</v>
          </cell>
          <cell r="EZ1464">
            <v>0</v>
          </cell>
          <cell r="FD1464">
            <v>0</v>
          </cell>
          <cell r="FF1464">
            <v>0</v>
          </cell>
        </row>
        <row r="1465">
          <cell r="A1465" t="str">
            <v>SLITE IC 1-2</v>
          </cell>
          <cell r="B1465" t="str">
            <v>Sverige</v>
          </cell>
          <cell r="G1465">
            <v>25.164000000000001</v>
          </cell>
          <cell r="H1465">
            <v>0</v>
          </cell>
          <cell r="AK1465">
            <v>9.5623200000000015</v>
          </cell>
          <cell r="AL1465">
            <v>0</v>
          </cell>
          <cell r="AN1465">
            <v>0</v>
          </cell>
          <cell r="AO1465">
            <v>2.0131200000000002</v>
          </cell>
          <cell r="AP1465">
            <v>880.74</v>
          </cell>
          <cell r="AQ1465">
            <v>2.5164000000000004</v>
          </cell>
          <cell r="BG1465" t="b">
            <v>0</v>
          </cell>
          <cell r="BO1465" t="b">
            <v>0</v>
          </cell>
          <cell r="CA1465" t="b">
            <v>0</v>
          </cell>
          <cell r="CB1465" t="b">
            <v>0</v>
          </cell>
          <cell r="CD1465" t="b">
            <v>0</v>
          </cell>
          <cell r="CE1465" t="b">
            <v>0</v>
          </cell>
          <cell r="CG1465" t="b">
            <v>0</v>
          </cell>
          <cell r="CH1465" t="b">
            <v>0</v>
          </cell>
          <cell r="CP1465" t="e">
            <v>#N/A</v>
          </cell>
          <cell r="CT1465" t="b">
            <v>0</v>
          </cell>
          <cell r="CV1465" t="b">
            <v>0</v>
          </cell>
          <cell r="CX1465" t="b">
            <v>0</v>
          </cell>
          <cell r="CZ1465" t="b">
            <v>0</v>
          </cell>
          <cell r="DB1465" t="b">
            <v>0</v>
          </cell>
          <cell r="DD1465" t="b">
            <v>0</v>
          </cell>
          <cell r="DF1465" t="b">
            <v>0</v>
          </cell>
          <cell r="DH1465" t="b">
            <v>0</v>
          </cell>
          <cell r="DJ1465" t="b">
            <v>0</v>
          </cell>
          <cell r="DL1465" t="b">
            <v>0</v>
          </cell>
          <cell r="DN1465" t="b">
            <v>0</v>
          </cell>
          <cell r="DP1465" t="b">
            <v>0</v>
          </cell>
          <cell r="DV1465">
            <v>0</v>
          </cell>
          <cell r="DX1465">
            <v>0</v>
          </cell>
          <cell r="DZ1465">
            <v>0</v>
          </cell>
          <cell r="EB1465">
            <v>0</v>
          </cell>
          <cell r="ED1465">
            <v>0</v>
          </cell>
          <cell r="EF1465">
            <v>0</v>
          </cell>
          <cell r="EJ1465">
            <v>0</v>
          </cell>
          <cell r="EL1465">
            <v>0</v>
          </cell>
          <cell r="EN1465">
            <v>0</v>
          </cell>
          <cell r="EP1465">
            <v>0</v>
          </cell>
          <cell r="ER1465">
            <v>0</v>
          </cell>
          <cell r="ET1465">
            <v>0</v>
          </cell>
          <cell r="EX1465">
            <v>0</v>
          </cell>
          <cell r="EZ1465">
            <v>0</v>
          </cell>
          <cell r="FD1465">
            <v>0</v>
          </cell>
          <cell r="FF1465">
            <v>0</v>
          </cell>
        </row>
        <row r="1466">
          <cell r="A1466" t="str">
            <v>SLITE IC 3-4</v>
          </cell>
          <cell r="B1466" t="str">
            <v>Sverige</v>
          </cell>
          <cell r="G1466">
            <v>39.78</v>
          </cell>
          <cell r="H1466">
            <v>0</v>
          </cell>
          <cell r="AK1466">
            <v>15.494309999999999</v>
          </cell>
          <cell r="AL1466">
            <v>0</v>
          </cell>
          <cell r="AN1466">
            <v>0</v>
          </cell>
          <cell r="AO1466">
            <v>3.1824000000000003</v>
          </cell>
          <cell r="AP1466">
            <v>1392.3</v>
          </cell>
          <cell r="AQ1466">
            <v>3.9780000000000002</v>
          </cell>
          <cell r="BG1466" t="b">
            <v>0</v>
          </cell>
          <cell r="BO1466" t="b">
            <v>0</v>
          </cell>
          <cell r="CA1466" t="b">
            <v>0</v>
          </cell>
          <cell r="CB1466" t="b">
            <v>0</v>
          </cell>
          <cell r="CD1466" t="b">
            <v>0</v>
          </cell>
          <cell r="CE1466" t="b">
            <v>0</v>
          </cell>
          <cell r="CG1466" t="b">
            <v>0</v>
          </cell>
          <cell r="CH1466" t="b">
            <v>0</v>
          </cell>
          <cell r="CP1466" t="e">
            <v>#N/A</v>
          </cell>
          <cell r="CT1466" t="b">
            <v>0</v>
          </cell>
          <cell r="CV1466" t="b">
            <v>0</v>
          </cell>
          <cell r="CX1466" t="b">
            <v>0</v>
          </cell>
          <cell r="CZ1466" t="b">
            <v>0</v>
          </cell>
          <cell r="DB1466" t="b">
            <v>0</v>
          </cell>
          <cell r="DD1466" t="b">
            <v>0</v>
          </cell>
          <cell r="DF1466" t="b">
            <v>0</v>
          </cell>
          <cell r="DH1466" t="b">
            <v>0</v>
          </cell>
          <cell r="DJ1466" t="b">
            <v>0</v>
          </cell>
          <cell r="DL1466" t="b">
            <v>0</v>
          </cell>
          <cell r="DN1466" t="b">
            <v>0</v>
          </cell>
          <cell r="DP1466" t="b">
            <v>0</v>
          </cell>
          <cell r="DV1466">
            <v>0</v>
          </cell>
          <cell r="DX1466">
            <v>0</v>
          </cell>
          <cell r="DZ1466">
            <v>0</v>
          </cell>
          <cell r="EB1466">
            <v>0</v>
          </cell>
          <cell r="ED1466">
            <v>0</v>
          </cell>
          <cell r="EF1466">
            <v>0</v>
          </cell>
          <cell r="EJ1466">
            <v>0</v>
          </cell>
          <cell r="EL1466">
            <v>0</v>
          </cell>
          <cell r="EN1466">
            <v>0</v>
          </cell>
          <cell r="EP1466">
            <v>0</v>
          </cell>
          <cell r="ER1466">
            <v>0</v>
          </cell>
          <cell r="ET1466">
            <v>0</v>
          </cell>
          <cell r="EX1466">
            <v>0</v>
          </cell>
          <cell r="EZ1466">
            <v>0</v>
          </cell>
          <cell r="FD1466">
            <v>0</v>
          </cell>
          <cell r="FF1466">
            <v>0</v>
          </cell>
        </row>
        <row r="1467">
          <cell r="A1467" t="str">
            <v>SLITE IC 3-4</v>
          </cell>
          <cell r="B1467" t="str">
            <v>Sverige</v>
          </cell>
          <cell r="G1467">
            <v>39.78</v>
          </cell>
          <cell r="H1467">
            <v>0</v>
          </cell>
          <cell r="AK1467">
            <v>15.494309999999999</v>
          </cell>
          <cell r="AL1467">
            <v>0</v>
          </cell>
          <cell r="AN1467">
            <v>0</v>
          </cell>
          <cell r="AO1467">
            <v>3.1824000000000003</v>
          </cell>
          <cell r="AP1467">
            <v>1392.3</v>
          </cell>
          <cell r="AQ1467">
            <v>3.9780000000000002</v>
          </cell>
          <cell r="BG1467" t="b">
            <v>0</v>
          </cell>
          <cell r="BO1467" t="b">
            <v>0</v>
          </cell>
          <cell r="CA1467" t="b">
            <v>0</v>
          </cell>
          <cell r="CB1467" t="b">
            <v>0</v>
          </cell>
          <cell r="CD1467" t="b">
            <v>0</v>
          </cell>
          <cell r="CE1467" t="b">
            <v>0</v>
          </cell>
          <cell r="CG1467" t="b">
            <v>0</v>
          </cell>
          <cell r="CH1467" t="b">
            <v>0</v>
          </cell>
          <cell r="CP1467" t="e">
            <v>#N/A</v>
          </cell>
          <cell r="CT1467" t="b">
            <v>0</v>
          </cell>
          <cell r="CV1467" t="b">
            <v>0</v>
          </cell>
          <cell r="CX1467" t="b">
            <v>0</v>
          </cell>
          <cell r="CZ1467" t="b">
            <v>0</v>
          </cell>
          <cell r="DB1467" t="b">
            <v>0</v>
          </cell>
          <cell r="DD1467" t="b">
            <v>0</v>
          </cell>
          <cell r="DF1467" t="b">
            <v>0</v>
          </cell>
          <cell r="DH1467" t="b">
            <v>0</v>
          </cell>
          <cell r="DJ1467" t="b">
            <v>0</v>
          </cell>
          <cell r="DL1467" t="b">
            <v>0</v>
          </cell>
          <cell r="DN1467" t="b">
            <v>0</v>
          </cell>
          <cell r="DP1467" t="b">
            <v>0</v>
          </cell>
          <cell r="DV1467">
            <v>0</v>
          </cell>
          <cell r="DX1467">
            <v>0</v>
          </cell>
          <cell r="DZ1467">
            <v>0</v>
          </cell>
          <cell r="EB1467">
            <v>0</v>
          </cell>
          <cell r="ED1467">
            <v>0</v>
          </cell>
          <cell r="EF1467">
            <v>0</v>
          </cell>
          <cell r="EJ1467">
            <v>0</v>
          </cell>
          <cell r="EL1467">
            <v>0</v>
          </cell>
          <cell r="EN1467">
            <v>0</v>
          </cell>
          <cell r="EP1467">
            <v>0</v>
          </cell>
          <cell r="ER1467">
            <v>0</v>
          </cell>
          <cell r="ET1467">
            <v>0</v>
          </cell>
          <cell r="EX1467">
            <v>0</v>
          </cell>
          <cell r="EZ1467">
            <v>0</v>
          </cell>
          <cell r="FD1467">
            <v>0</v>
          </cell>
          <cell r="FF1467">
            <v>0</v>
          </cell>
        </row>
        <row r="1468">
          <cell r="A1468" t="str">
            <v>STENUNGSUND 1</v>
          </cell>
          <cell r="B1468" t="str">
            <v>Sverige</v>
          </cell>
          <cell r="G1468">
            <v>150</v>
          </cell>
          <cell r="H1468">
            <v>0</v>
          </cell>
          <cell r="AK1468">
            <v>49.874999999999993</v>
          </cell>
          <cell r="AL1468">
            <v>0</v>
          </cell>
          <cell r="AN1468">
            <v>0</v>
          </cell>
          <cell r="AO1468">
            <v>12</v>
          </cell>
          <cell r="AP1468">
            <v>3000</v>
          </cell>
          <cell r="AQ1468">
            <v>21.000000000000004</v>
          </cell>
          <cell r="BG1468" t="b">
            <v>0</v>
          </cell>
          <cell r="BO1468" t="b">
            <v>0</v>
          </cell>
          <cell r="CA1468" t="b">
            <v>0</v>
          </cell>
          <cell r="CB1468" t="b">
            <v>0</v>
          </cell>
          <cell r="CD1468" t="b">
            <v>0</v>
          </cell>
          <cell r="CE1468" t="b">
            <v>0</v>
          </cell>
          <cell r="CG1468" t="b">
            <v>0</v>
          </cell>
          <cell r="CH1468" t="b">
            <v>0</v>
          </cell>
          <cell r="CP1468" t="e">
            <v>#N/A</v>
          </cell>
          <cell r="CT1468" t="b">
            <v>0</v>
          </cell>
          <cell r="CV1468" t="b">
            <v>0</v>
          </cell>
          <cell r="CX1468" t="b">
            <v>0</v>
          </cell>
          <cell r="CZ1468" t="b">
            <v>0</v>
          </cell>
          <cell r="DB1468" t="b">
            <v>0</v>
          </cell>
          <cell r="DD1468" t="b">
            <v>0</v>
          </cell>
          <cell r="DF1468" t="b">
            <v>0</v>
          </cell>
          <cell r="DH1468" t="b">
            <v>0</v>
          </cell>
          <cell r="DJ1468" t="b">
            <v>0</v>
          </cell>
          <cell r="DL1468" t="b">
            <v>0</v>
          </cell>
          <cell r="DN1468" t="b">
            <v>0</v>
          </cell>
          <cell r="DP1468" t="b">
            <v>0</v>
          </cell>
          <cell r="DV1468">
            <v>0</v>
          </cell>
          <cell r="DX1468">
            <v>0</v>
          </cell>
          <cell r="DZ1468">
            <v>0</v>
          </cell>
          <cell r="EB1468">
            <v>0</v>
          </cell>
          <cell r="ED1468">
            <v>0</v>
          </cell>
          <cell r="EF1468">
            <v>0</v>
          </cell>
          <cell r="EJ1468">
            <v>0</v>
          </cell>
          <cell r="EL1468">
            <v>0</v>
          </cell>
          <cell r="EN1468">
            <v>0</v>
          </cell>
          <cell r="EP1468">
            <v>0</v>
          </cell>
          <cell r="ER1468">
            <v>0</v>
          </cell>
          <cell r="ET1468">
            <v>0</v>
          </cell>
          <cell r="EX1468">
            <v>0</v>
          </cell>
          <cell r="EZ1468">
            <v>0</v>
          </cell>
          <cell r="FD1468">
            <v>0</v>
          </cell>
          <cell r="FF1468">
            <v>0</v>
          </cell>
        </row>
        <row r="1469">
          <cell r="A1469" t="str">
            <v>STENUNGSUND 1</v>
          </cell>
          <cell r="B1469" t="str">
            <v>Sverige</v>
          </cell>
          <cell r="G1469">
            <v>150</v>
          </cell>
          <cell r="H1469">
            <v>0</v>
          </cell>
          <cell r="AK1469">
            <v>49.874999999999993</v>
          </cell>
          <cell r="AL1469">
            <v>0</v>
          </cell>
          <cell r="AN1469">
            <v>0</v>
          </cell>
          <cell r="AO1469">
            <v>12</v>
          </cell>
          <cell r="AP1469">
            <v>3000</v>
          </cell>
          <cell r="AQ1469">
            <v>28.5</v>
          </cell>
          <cell r="BG1469" t="b">
            <v>0</v>
          </cell>
          <cell r="BO1469" t="b">
            <v>0</v>
          </cell>
          <cell r="CA1469" t="b">
            <v>0</v>
          </cell>
          <cell r="CB1469" t="b">
            <v>0</v>
          </cell>
          <cell r="CD1469" t="b">
            <v>0</v>
          </cell>
          <cell r="CE1469" t="b">
            <v>0</v>
          </cell>
          <cell r="CG1469" t="b">
            <v>0</v>
          </cell>
          <cell r="CH1469" t="b">
            <v>0</v>
          </cell>
          <cell r="CP1469" t="e">
            <v>#N/A</v>
          </cell>
          <cell r="CT1469" t="b">
            <v>0</v>
          </cell>
          <cell r="CV1469" t="b">
            <v>0</v>
          </cell>
          <cell r="CX1469" t="b">
            <v>0</v>
          </cell>
          <cell r="CZ1469" t="b">
            <v>0</v>
          </cell>
          <cell r="DB1469" t="b">
            <v>0</v>
          </cell>
          <cell r="DD1469" t="b">
            <v>0</v>
          </cell>
          <cell r="DF1469" t="b">
            <v>0</v>
          </cell>
          <cell r="DH1469" t="b">
            <v>0</v>
          </cell>
          <cell r="DJ1469" t="b">
            <v>0</v>
          </cell>
          <cell r="DL1469" t="b">
            <v>0</v>
          </cell>
          <cell r="DN1469" t="b">
            <v>0</v>
          </cell>
          <cell r="DP1469" t="b">
            <v>0</v>
          </cell>
          <cell r="DV1469">
            <v>0</v>
          </cell>
          <cell r="DX1469">
            <v>0</v>
          </cell>
          <cell r="DZ1469">
            <v>0</v>
          </cell>
          <cell r="EB1469">
            <v>0</v>
          </cell>
          <cell r="ED1469">
            <v>0</v>
          </cell>
          <cell r="EF1469">
            <v>0</v>
          </cell>
          <cell r="EJ1469">
            <v>0</v>
          </cell>
          <cell r="EL1469">
            <v>0</v>
          </cell>
          <cell r="EN1469">
            <v>0</v>
          </cell>
          <cell r="EP1469">
            <v>0</v>
          </cell>
          <cell r="ER1469">
            <v>0</v>
          </cell>
          <cell r="ET1469">
            <v>0</v>
          </cell>
          <cell r="EX1469">
            <v>0</v>
          </cell>
          <cell r="EZ1469">
            <v>0</v>
          </cell>
          <cell r="FD1469">
            <v>0</v>
          </cell>
          <cell r="FF1469">
            <v>0</v>
          </cell>
        </row>
        <row r="1470">
          <cell r="A1470" t="str">
            <v>STENUNGSUND 2</v>
          </cell>
          <cell r="B1470" t="str">
            <v>Sverige</v>
          </cell>
          <cell r="G1470">
            <v>150</v>
          </cell>
          <cell r="H1470">
            <v>0</v>
          </cell>
          <cell r="AK1470">
            <v>51.3</v>
          </cell>
          <cell r="AL1470">
            <v>0</v>
          </cell>
          <cell r="AN1470">
            <v>0</v>
          </cell>
          <cell r="AO1470">
            <v>12</v>
          </cell>
          <cell r="AP1470">
            <v>3000</v>
          </cell>
          <cell r="AQ1470">
            <v>21.000000000000004</v>
          </cell>
          <cell r="BG1470" t="b">
            <v>0</v>
          </cell>
          <cell r="BO1470" t="b">
            <v>0</v>
          </cell>
          <cell r="CA1470" t="b">
            <v>0</v>
          </cell>
          <cell r="CB1470" t="b">
            <v>0</v>
          </cell>
          <cell r="CD1470" t="b">
            <v>0</v>
          </cell>
          <cell r="CE1470" t="b">
            <v>0</v>
          </cell>
          <cell r="CG1470" t="b">
            <v>0</v>
          </cell>
          <cell r="CH1470" t="b">
            <v>0</v>
          </cell>
          <cell r="CP1470" t="e">
            <v>#N/A</v>
          </cell>
          <cell r="CT1470" t="b">
            <v>0</v>
          </cell>
          <cell r="CV1470" t="b">
            <v>0</v>
          </cell>
          <cell r="CX1470" t="b">
            <v>0</v>
          </cell>
          <cell r="CZ1470" t="b">
            <v>0</v>
          </cell>
          <cell r="DB1470" t="b">
            <v>0</v>
          </cell>
          <cell r="DD1470" t="b">
            <v>0</v>
          </cell>
          <cell r="DF1470" t="b">
            <v>0</v>
          </cell>
          <cell r="DH1470" t="b">
            <v>0</v>
          </cell>
          <cell r="DJ1470" t="b">
            <v>0</v>
          </cell>
          <cell r="DL1470" t="b">
            <v>0</v>
          </cell>
          <cell r="DN1470" t="b">
            <v>0</v>
          </cell>
          <cell r="DP1470" t="b">
            <v>0</v>
          </cell>
          <cell r="DV1470">
            <v>0</v>
          </cell>
          <cell r="DX1470">
            <v>0</v>
          </cell>
          <cell r="DZ1470">
            <v>0</v>
          </cell>
          <cell r="EB1470">
            <v>0</v>
          </cell>
          <cell r="ED1470">
            <v>0</v>
          </cell>
          <cell r="EF1470">
            <v>0</v>
          </cell>
          <cell r="EJ1470">
            <v>0</v>
          </cell>
          <cell r="EL1470">
            <v>0</v>
          </cell>
          <cell r="EN1470">
            <v>0</v>
          </cell>
          <cell r="EP1470">
            <v>0</v>
          </cell>
          <cell r="ER1470">
            <v>0</v>
          </cell>
          <cell r="ET1470">
            <v>0</v>
          </cell>
          <cell r="EX1470">
            <v>0</v>
          </cell>
          <cell r="EZ1470">
            <v>0</v>
          </cell>
          <cell r="FD1470">
            <v>0</v>
          </cell>
          <cell r="FF1470">
            <v>0</v>
          </cell>
        </row>
        <row r="1471">
          <cell r="A1471" t="str">
            <v>STENUNGSUND 2</v>
          </cell>
          <cell r="B1471" t="str">
            <v>Sverige</v>
          </cell>
          <cell r="G1471">
            <v>150</v>
          </cell>
          <cell r="H1471">
            <v>0</v>
          </cell>
          <cell r="AK1471">
            <v>51.3</v>
          </cell>
          <cell r="AL1471">
            <v>0</v>
          </cell>
          <cell r="AN1471">
            <v>0</v>
          </cell>
          <cell r="AO1471">
            <v>12</v>
          </cell>
          <cell r="AP1471">
            <v>3000</v>
          </cell>
          <cell r="AQ1471">
            <v>28.5</v>
          </cell>
          <cell r="BG1471" t="b">
            <v>0</v>
          </cell>
          <cell r="BO1471" t="b">
            <v>0</v>
          </cell>
          <cell r="CA1471" t="b">
            <v>0</v>
          </cell>
          <cell r="CB1471" t="b">
            <v>0</v>
          </cell>
          <cell r="CD1471" t="b">
            <v>0</v>
          </cell>
          <cell r="CE1471" t="b">
            <v>0</v>
          </cell>
          <cell r="CG1471" t="b">
            <v>0</v>
          </cell>
          <cell r="CH1471" t="b">
            <v>0</v>
          </cell>
          <cell r="CP1471" t="e">
            <v>#N/A</v>
          </cell>
          <cell r="CT1471" t="b">
            <v>0</v>
          </cell>
          <cell r="CV1471" t="b">
            <v>0</v>
          </cell>
          <cell r="CX1471" t="b">
            <v>0</v>
          </cell>
          <cell r="CZ1471" t="b">
            <v>0</v>
          </cell>
          <cell r="DB1471" t="b">
            <v>0</v>
          </cell>
          <cell r="DD1471" t="b">
            <v>0</v>
          </cell>
          <cell r="DF1471" t="b">
            <v>0</v>
          </cell>
          <cell r="DH1471" t="b">
            <v>0</v>
          </cell>
          <cell r="DJ1471" t="b">
            <v>0</v>
          </cell>
          <cell r="DL1471" t="b">
            <v>0</v>
          </cell>
          <cell r="DN1471" t="b">
            <v>0</v>
          </cell>
          <cell r="DP1471" t="b">
            <v>0</v>
          </cell>
          <cell r="DV1471">
            <v>0</v>
          </cell>
          <cell r="DX1471">
            <v>0</v>
          </cell>
          <cell r="DZ1471">
            <v>0</v>
          </cell>
          <cell r="EB1471">
            <v>0</v>
          </cell>
          <cell r="ED1471">
            <v>0</v>
          </cell>
          <cell r="EF1471">
            <v>0</v>
          </cell>
          <cell r="EJ1471">
            <v>0</v>
          </cell>
          <cell r="EL1471">
            <v>0</v>
          </cell>
          <cell r="EN1471">
            <v>0</v>
          </cell>
          <cell r="EP1471">
            <v>0</v>
          </cell>
          <cell r="ER1471">
            <v>0</v>
          </cell>
          <cell r="ET1471">
            <v>0</v>
          </cell>
          <cell r="EX1471">
            <v>0</v>
          </cell>
          <cell r="EZ1471">
            <v>0</v>
          </cell>
          <cell r="FD1471">
            <v>0</v>
          </cell>
          <cell r="FF1471">
            <v>0</v>
          </cell>
        </row>
        <row r="1472">
          <cell r="A1472" t="str">
            <v>STENUNGSUND 3</v>
          </cell>
          <cell r="B1472" t="str">
            <v>Sverige</v>
          </cell>
          <cell r="G1472">
            <v>260</v>
          </cell>
          <cell r="H1472">
            <v>0</v>
          </cell>
          <cell r="AK1472">
            <v>91.39</v>
          </cell>
          <cell r="AL1472">
            <v>0</v>
          </cell>
          <cell r="AN1472">
            <v>0</v>
          </cell>
          <cell r="AO1472">
            <v>20.8</v>
          </cell>
          <cell r="AP1472">
            <v>5200</v>
          </cell>
          <cell r="AQ1472">
            <v>36.400000000000006</v>
          </cell>
          <cell r="BG1472" t="b">
            <v>0</v>
          </cell>
          <cell r="BO1472" t="b">
            <v>0</v>
          </cell>
          <cell r="CA1472" t="b">
            <v>0</v>
          </cell>
          <cell r="CB1472" t="b">
            <v>0</v>
          </cell>
          <cell r="CD1472" t="b">
            <v>0</v>
          </cell>
          <cell r="CE1472" t="b">
            <v>0</v>
          </cell>
          <cell r="CG1472" t="b">
            <v>0</v>
          </cell>
          <cell r="CH1472" t="b">
            <v>0</v>
          </cell>
          <cell r="CP1472" t="e">
            <v>#N/A</v>
          </cell>
          <cell r="CT1472" t="b">
            <v>0</v>
          </cell>
          <cell r="CV1472" t="b">
            <v>0</v>
          </cell>
          <cell r="CX1472" t="b">
            <v>0</v>
          </cell>
          <cell r="CZ1472" t="b">
            <v>0</v>
          </cell>
          <cell r="DB1472" t="b">
            <v>0</v>
          </cell>
          <cell r="DD1472" t="b">
            <v>0</v>
          </cell>
          <cell r="DF1472" t="b">
            <v>0</v>
          </cell>
          <cell r="DH1472" t="b">
            <v>0</v>
          </cell>
          <cell r="DJ1472" t="b">
            <v>0</v>
          </cell>
          <cell r="DL1472" t="b">
            <v>0</v>
          </cell>
          <cell r="DN1472" t="b">
            <v>0</v>
          </cell>
          <cell r="DP1472" t="b">
            <v>0</v>
          </cell>
          <cell r="DV1472">
            <v>0</v>
          </cell>
          <cell r="DX1472">
            <v>0</v>
          </cell>
          <cell r="DZ1472">
            <v>0</v>
          </cell>
          <cell r="EB1472">
            <v>0</v>
          </cell>
          <cell r="ED1472">
            <v>0</v>
          </cell>
          <cell r="EF1472">
            <v>0</v>
          </cell>
          <cell r="EJ1472">
            <v>0</v>
          </cell>
          <cell r="EL1472">
            <v>0</v>
          </cell>
          <cell r="EN1472">
            <v>0</v>
          </cell>
          <cell r="EP1472">
            <v>0</v>
          </cell>
          <cell r="ER1472">
            <v>0</v>
          </cell>
          <cell r="ET1472">
            <v>0</v>
          </cell>
          <cell r="EX1472">
            <v>0</v>
          </cell>
          <cell r="EZ1472">
            <v>0</v>
          </cell>
          <cell r="FD1472">
            <v>0</v>
          </cell>
          <cell r="FF1472">
            <v>0</v>
          </cell>
        </row>
        <row r="1473">
          <cell r="A1473" t="str">
            <v>STENUNGSUND 3</v>
          </cell>
          <cell r="B1473" t="str">
            <v>Sverige</v>
          </cell>
          <cell r="G1473">
            <v>260</v>
          </cell>
          <cell r="H1473">
            <v>0</v>
          </cell>
          <cell r="AK1473">
            <v>91.39</v>
          </cell>
          <cell r="AL1473">
            <v>0</v>
          </cell>
          <cell r="AN1473">
            <v>0</v>
          </cell>
          <cell r="AO1473">
            <v>20.8</v>
          </cell>
          <cell r="AP1473">
            <v>5200</v>
          </cell>
          <cell r="AQ1473">
            <v>49.4</v>
          </cell>
          <cell r="BG1473" t="b">
            <v>0</v>
          </cell>
          <cell r="BO1473" t="b">
            <v>0</v>
          </cell>
          <cell r="CA1473" t="b">
            <v>0</v>
          </cell>
          <cell r="CB1473" t="b">
            <v>0</v>
          </cell>
          <cell r="CD1473" t="b">
            <v>0</v>
          </cell>
          <cell r="CE1473" t="b">
            <v>0</v>
          </cell>
          <cell r="CG1473" t="b">
            <v>0</v>
          </cell>
          <cell r="CH1473" t="b">
            <v>0</v>
          </cell>
          <cell r="CP1473" t="e">
            <v>#N/A</v>
          </cell>
          <cell r="CT1473" t="b">
            <v>0</v>
          </cell>
          <cell r="CV1473" t="b">
            <v>0</v>
          </cell>
          <cell r="CX1473" t="b">
            <v>0</v>
          </cell>
          <cell r="CZ1473" t="b">
            <v>0</v>
          </cell>
          <cell r="DB1473" t="b">
            <v>0</v>
          </cell>
          <cell r="DD1473" t="b">
            <v>0</v>
          </cell>
          <cell r="DF1473" t="b">
            <v>0</v>
          </cell>
          <cell r="DH1473" t="b">
            <v>0</v>
          </cell>
          <cell r="DJ1473" t="b">
            <v>0</v>
          </cell>
          <cell r="DL1473" t="b">
            <v>0</v>
          </cell>
          <cell r="DN1473" t="b">
            <v>0</v>
          </cell>
          <cell r="DP1473" t="b">
            <v>0</v>
          </cell>
          <cell r="DV1473">
            <v>0</v>
          </cell>
          <cell r="DX1473">
            <v>0</v>
          </cell>
          <cell r="DZ1473">
            <v>0</v>
          </cell>
          <cell r="EB1473">
            <v>0</v>
          </cell>
          <cell r="ED1473">
            <v>0</v>
          </cell>
          <cell r="EF1473">
            <v>0</v>
          </cell>
          <cell r="EJ1473">
            <v>0</v>
          </cell>
          <cell r="EL1473">
            <v>0</v>
          </cell>
          <cell r="EN1473">
            <v>0</v>
          </cell>
          <cell r="EP1473">
            <v>0</v>
          </cell>
          <cell r="ER1473">
            <v>0</v>
          </cell>
          <cell r="ET1473">
            <v>0</v>
          </cell>
          <cell r="EX1473">
            <v>0</v>
          </cell>
          <cell r="EZ1473">
            <v>0</v>
          </cell>
          <cell r="FD1473">
            <v>0</v>
          </cell>
          <cell r="FF1473">
            <v>0</v>
          </cell>
        </row>
        <row r="1474">
          <cell r="A1474" t="str">
            <v>STENUNGSUND 4</v>
          </cell>
          <cell r="B1474" t="str">
            <v>Sverige</v>
          </cell>
          <cell r="G1474">
            <v>260</v>
          </cell>
          <cell r="H1474">
            <v>0</v>
          </cell>
          <cell r="AK1474">
            <v>98.8</v>
          </cell>
          <cell r="AL1474">
            <v>0</v>
          </cell>
          <cell r="AN1474">
            <v>0</v>
          </cell>
          <cell r="AO1474">
            <v>20.8</v>
          </cell>
          <cell r="AP1474">
            <v>5200</v>
          </cell>
          <cell r="AQ1474">
            <v>36.400000000000006</v>
          </cell>
          <cell r="BG1474" t="b">
            <v>0</v>
          </cell>
          <cell r="BO1474" t="b">
            <v>0</v>
          </cell>
          <cell r="CA1474" t="b">
            <v>0</v>
          </cell>
          <cell r="CB1474" t="b">
            <v>0</v>
          </cell>
          <cell r="CD1474" t="b">
            <v>0</v>
          </cell>
          <cell r="CE1474" t="b">
            <v>0</v>
          </cell>
          <cell r="CG1474" t="b">
            <v>0</v>
          </cell>
          <cell r="CH1474" t="b">
            <v>0</v>
          </cell>
          <cell r="CP1474" t="e">
            <v>#N/A</v>
          </cell>
          <cell r="CT1474" t="b">
            <v>0</v>
          </cell>
          <cell r="CV1474" t="b">
            <v>0</v>
          </cell>
          <cell r="CX1474" t="b">
            <v>0</v>
          </cell>
          <cell r="CZ1474" t="b">
            <v>0</v>
          </cell>
          <cell r="DB1474" t="b">
            <v>0</v>
          </cell>
          <cell r="DD1474" t="b">
            <v>0</v>
          </cell>
          <cell r="DF1474" t="b">
            <v>0</v>
          </cell>
          <cell r="DH1474" t="b">
            <v>0</v>
          </cell>
          <cell r="DJ1474" t="b">
            <v>0</v>
          </cell>
          <cell r="DL1474" t="b">
            <v>0</v>
          </cell>
          <cell r="DN1474" t="b">
            <v>0</v>
          </cell>
          <cell r="DP1474" t="b">
            <v>0</v>
          </cell>
          <cell r="DV1474">
            <v>0</v>
          </cell>
          <cell r="DX1474">
            <v>0</v>
          </cell>
          <cell r="DZ1474">
            <v>0</v>
          </cell>
          <cell r="EB1474">
            <v>0</v>
          </cell>
          <cell r="ED1474">
            <v>0</v>
          </cell>
          <cell r="EF1474">
            <v>0</v>
          </cell>
          <cell r="EJ1474">
            <v>0</v>
          </cell>
          <cell r="EL1474">
            <v>0</v>
          </cell>
          <cell r="EN1474">
            <v>0</v>
          </cell>
          <cell r="EP1474">
            <v>0</v>
          </cell>
          <cell r="ER1474">
            <v>0</v>
          </cell>
          <cell r="ET1474">
            <v>0</v>
          </cell>
          <cell r="EX1474">
            <v>0</v>
          </cell>
          <cell r="EZ1474">
            <v>0</v>
          </cell>
          <cell r="FD1474">
            <v>0</v>
          </cell>
          <cell r="FF1474">
            <v>0</v>
          </cell>
        </row>
        <row r="1475">
          <cell r="A1475" t="str">
            <v>STENUNGSUND 4</v>
          </cell>
          <cell r="B1475" t="str">
            <v>Sverige</v>
          </cell>
          <cell r="G1475">
            <v>260</v>
          </cell>
          <cell r="H1475">
            <v>0</v>
          </cell>
          <cell r="AK1475">
            <v>98.8</v>
          </cell>
          <cell r="AL1475">
            <v>0</v>
          </cell>
          <cell r="AN1475">
            <v>0</v>
          </cell>
          <cell r="AO1475">
            <v>20.8</v>
          </cell>
          <cell r="AP1475">
            <v>5200</v>
          </cell>
          <cell r="AQ1475">
            <v>49.4</v>
          </cell>
          <cell r="BG1475" t="b">
            <v>0</v>
          </cell>
          <cell r="BO1475" t="b">
            <v>0</v>
          </cell>
          <cell r="CA1475" t="b">
            <v>0</v>
          </cell>
          <cell r="CB1475" t="b">
            <v>0</v>
          </cell>
          <cell r="CD1475" t="b">
            <v>0</v>
          </cell>
          <cell r="CE1475" t="b">
            <v>0</v>
          </cell>
          <cell r="CG1475" t="b">
            <v>0</v>
          </cell>
          <cell r="CH1475" t="b">
            <v>0</v>
          </cell>
          <cell r="CP1475" t="e">
            <v>#N/A</v>
          </cell>
          <cell r="CT1475" t="b">
            <v>0</v>
          </cell>
          <cell r="CV1475" t="b">
            <v>0</v>
          </cell>
          <cell r="CX1475" t="b">
            <v>0</v>
          </cell>
          <cell r="CZ1475" t="b">
            <v>0</v>
          </cell>
          <cell r="DB1475" t="b">
            <v>0</v>
          </cell>
          <cell r="DD1475" t="b">
            <v>0</v>
          </cell>
          <cell r="DF1475" t="b">
            <v>0</v>
          </cell>
          <cell r="DH1475" t="b">
            <v>0</v>
          </cell>
          <cell r="DJ1475" t="b">
            <v>0</v>
          </cell>
          <cell r="DL1475" t="b">
            <v>0</v>
          </cell>
          <cell r="DN1475" t="b">
            <v>0</v>
          </cell>
          <cell r="DP1475" t="b">
            <v>0</v>
          </cell>
          <cell r="DV1475">
            <v>0</v>
          </cell>
          <cell r="DX1475">
            <v>0</v>
          </cell>
          <cell r="DZ1475">
            <v>0</v>
          </cell>
          <cell r="EB1475">
            <v>0</v>
          </cell>
          <cell r="ED1475">
            <v>0</v>
          </cell>
          <cell r="EF1475">
            <v>0</v>
          </cell>
          <cell r="EJ1475">
            <v>0</v>
          </cell>
          <cell r="EL1475">
            <v>0</v>
          </cell>
          <cell r="EN1475">
            <v>0</v>
          </cell>
          <cell r="EP1475">
            <v>0</v>
          </cell>
          <cell r="ER1475">
            <v>0</v>
          </cell>
          <cell r="ET1475">
            <v>0</v>
          </cell>
          <cell r="EX1475">
            <v>0</v>
          </cell>
          <cell r="EZ1475">
            <v>0</v>
          </cell>
          <cell r="FD1475">
            <v>0</v>
          </cell>
          <cell r="FF1475">
            <v>0</v>
          </cell>
        </row>
        <row r="1476">
          <cell r="A1476" t="str">
            <v>STOCKHOLM GT 3-4</v>
          </cell>
          <cell r="B1476" t="str">
            <v>Sverige</v>
          </cell>
          <cell r="G1476">
            <v>34</v>
          </cell>
          <cell r="H1476">
            <v>0</v>
          </cell>
          <cell r="AK1476">
            <v>10.336</v>
          </cell>
          <cell r="AL1476">
            <v>0</v>
          </cell>
          <cell r="AN1476">
            <v>0</v>
          </cell>
          <cell r="AO1476">
            <v>1.36</v>
          </cell>
          <cell r="AP1476">
            <v>510</v>
          </cell>
          <cell r="AQ1476">
            <v>2.72</v>
          </cell>
          <cell r="BG1476" t="b">
            <v>0</v>
          </cell>
          <cell r="BO1476" t="b">
            <v>0</v>
          </cell>
          <cell r="CA1476" t="b">
            <v>0</v>
          </cell>
          <cell r="CB1476" t="b">
            <v>0</v>
          </cell>
          <cell r="CD1476" t="b">
            <v>0</v>
          </cell>
          <cell r="CE1476" t="b">
            <v>0</v>
          </cell>
          <cell r="CG1476" t="b">
            <v>0</v>
          </cell>
          <cell r="CH1476" t="b">
            <v>0</v>
          </cell>
          <cell r="CP1476" t="e">
            <v>#N/A</v>
          </cell>
          <cell r="CT1476" t="b">
            <v>0</v>
          </cell>
          <cell r="CV1476" t="b">
            <v>0</v>
          </cell>
          <cell r="CX1476" t="b">
            <v>0</v>
          </cell>
          <cell r="CZ1476" t="b">
            <v>0</v>
          </cell>
          <cell r="DB1476" t="b">
            <v>0</v>
          </cell>
          <cell r="DD1476" t="b">
            <v>0</v>
          </cell>
          <cell r="DF1476" t="b">
            <v>0</v>
          </cell>
          <cell r="DH1476" t="b">
            <v>0</v>
          </cell>
          <cell r="DJ1476" t="b">
            <v>0</v>
          </cell>
          <cell r="DL1476" t="b">
            <v>0</v>
          </cell>
          <cell r="DN1476" t="b">
            <v>0</v>
          </cell>
          <cell r="DP1476" t="b">
            <v>0</v>
          </cell>
          <cell r="DV1476">
            <v>0</v>
          </cell>
          <cell r="DX1476">
            <v>0</v>
          </cell>
          <cell r="DZ1476">
            <v>0</v>
          </cell>
          <cell r="EB1476">
            <v>0</v>
          </cell>
          <cell r="ED1476">
            <v>0</v>
          </cell>
          <cell r="EF1476">
            <v>0</v>
          </cell>
          <cell r="EJ1476">
            <v>0</v>
          </cell>
          <cell r="EL1476">
            <v>0</v>
          </cell>
          <cell r="EN1476">
            <v>0</v>
          </cell>
          <cell r="EP1476">
            <v>0</v>
          </cell>
          <cell r="ER1476">
            <v>0</v>
          </cell>
          <cell r="ET1476">
            <v>0</v>
          </cell>
          <cell r="EX1476">
            <v>0</v>
          </cell>
          <cell r="EZ1476">
            <v>0</v>
          </cell>
          <cell r="FD1476">
            <v>0</v>
          </cell>
          <cell r="FF1476">
            <v>0</v>
          </cell>
        </row>
        <row r="1477">
          <cell r="A1477" t="str">
            <v>STOCKHOLM GT 3-4</v>
          </cell>
          <cell r="B1477" t="str">
            <v>Sverige</v>
          </cell>
          <cell r="G1477">
            <v>34</v>
          </cell>
          <cell r="H1477">
            <v>0</v>
          </cell>
          <cell r="AK1477">
            <v>10.336</v>
          </cell>
          <cell r="AL1477">
            <v>0</v>
          </cell>
          <cell r="AN1477">
            <v>0</v>
          </cell>
          <cell r="AO1477">
            <v>1.36</v>
          </cell>
          <cell r="AP1477">
            <v>510</v>
          </cell>
          <cell r="AQ1477">
            <v>2.72</v>
          </cell>
          <cell r="BG1477" t="b">
            <v>0</v>
          </cell>
          <cell r="BO1477" t="b">
            <v>0</v>
          </cell>
          <cell r="CA1477" t="b">
            <v>0</v>
          </cell>
          <cell r="CB1477" t="b">
            <v>0</v>
          </cell>
          <cell r="CD1477" t="b">
            <v>0</v>
          </cell>
          <cell r="CE1477" t="b">
            <v>0</v>
          </cell>
          <cell r="CG1477" t="b">
            <v>0</v>
          </cell>
          <cell r="CH1477" t="b">
            <v>0</v>
          </cell>
          <cell r="CP1477" t="e">
            <v>#N/A</v>
          </cell>
          <cell r="CT1477" t="b">
            <v>0</v>
          </cell>
          <cell r="CV1477" t="b">
            <v>0</v>
          </cell>
          <cell r="CX1477" t="b">
            <v>0</v>
          </cell>
          <cell r="CZ1477" t="b">
            <v>0</v>
          </cell>
          <cell r="DB1477" t="b">
            <v>0</v>
          </cell>
          <cell r="DD1477" t="b">
            <v>0</v>
          </cell>
          <cell r="DF1477" t="b">
            <v>0</v>
          </cell>
          <cell r="DH1477" t="b">
            <v>0</v>
          </cell>
          <cell r="DJ1477" t="b">
            <v>0</v>
          </cell>
          <cell r="DL1477" t="b">
            <v>0</v>
          </cell>
          <cell r="DN1477" t="b">
            <v>0</v>
          </cell>
          <cell r="DP1477" t="b">
            <v>0</v>
          </cell>
          <cell r="DV1477">
            <v>0</v>
          </cell>
          <cell r="DX1477">
            <v>0</v>
          </cell>
          <cell r="DZ1477">
            <v>0</v>
          </cell>
          <cell r="EB1477">
            <v>0</v>
          </cell>
          <cell r="ED1477">
            <v>0</v>
          </cell>
          <cell r="EF1477">
            <v>0</v>
          </cell>
          <cell r="EJ1477">
            <v>0</v>
          </cell>
          <cell r="EL1477">
            <v>0</v>
          </cell>
          <cell r="EN1477">
            <v>0</v>
          </cell>
          <cell r="EP1477">
            <v>0</v>
          </cell>
          <cell r="ER1477">
            <v>0</v>
          </cell>
          <cell r="ET1477">
            <v>0</v>
          </cell>
          <cell r="EX1477">
            <v>0</v>
          </cell>
          <cell r="EZ1477">
            <v>0</v>
          </cell>
          <cell r="FD1477">
            <v>0</v>
          </cell>
          <cell r="FF1477">
            <v>0</v>
          </cell>
        </row>
        <row r="1478">
          <cell r="A1478" t="str">
            <v>SUNDSVALL GT 1</v>
          </cell>
          <cell r="B1478" t="str">
            <v>Sverige</v>
          </cell>
          <cell r="G1478">
            <v>41.5</v>
          </cell>
          <cell r="H1478">
            <v>0</v>
          </cell>
          <cell r="AK1478">
            <v>9.0677500000000002</v>
          </cell>
          <cell r="AL1478">
            <v>0</v>
          </cell>
          <cell r="AN1478">
            <v>0</v>
          </cell>
          <cell r="AO1478">
            <v>1.6600000000000001</v>
          </cell>
          <cell r="AP1478">
            <v>622.5</v>
          </cell>
          <cell r="AQ1478">
            <v>3.3200000000000003</v>
          </cell>
          <cell r="BG1478" t="b">
            <v>0</v>
          </cell>
          <cell r="BO1478" t="b">
            <v>0</v>
          </cell>
          <cell r="CA1478" t="b">
            <v>0</v>
          </cell>
          <cell r="CB1478" t="b">
            <v>0</v>
          </cell>
          <cell r="CD1478" t="b">
            <v>0</v>
          </cell>
          <cell r="CE1478" t="b">
            <v>0</v>
          </cell>
          <cell r="CG1478" t="b">
            <v>0</v>
          </cell>
          <cell r="CH1478" t="b">
            <v>0</v>
          </cell>
          <cell r="CP1478" t="e">
            <v>#N/A</v>
          </cell>
          <cell r="CT1478" t="b">
            <v>0</v>
          </cell>
          <cell r="CV1478" t="b">
            <v>0</v>
          </cell>
          <cell r="CX1478" t="b">
            <v>0</v>
          </cell>
          <cell r="CZ1478" t="b">
            <v>0</v>
          </cell>
          <cell r="DB1478" t="b">
            <v>0</v>
          </cell>
          <cell r="DD1478" t="b">
            <v>0</v>
          </cell>
          <cell r="DF1478" t="b">
            <v>0</v>
          </cell>
          <cell r="DH1478" t="b">
            <v>0</v>
          </cell>
          <cell r="DJ1478" t="b">
            <v>0</v>
          </cell>
          <cell r="DL1478" t="b">
            <v>0</v>
          </cell>
          <cell r="DN1478" t="b">
            <v>0</v>
          </cell>
          <cell r="DP1478" t="b">
            <v>0</v>
          </cell>
          <cell r="DV1478">
            <v>0</v>
          </cell>
          <cell r="DX1478">
            <v>0</v>
          </cell>
          <cell r="DZ1478">
            <v>0</v>
          </cell>
          <cell r="EB1478">
            <v>0</v>
          </cell>
          <cell r="ED1478">
            <v>0</v>
          </cell>
          <cell r="EF1478">
            <v>0</v>
          </cell>
          <cell r="EJ1478">
            <v>0</v>
          </cell>
          <cell r="EL1478">
            <v>0</v>
          </cell>
          <cell r="EN1478">
            <v>0</v>
          </cell>
          <cell r="EP1478">
            <v>0</v>
          </cell>
          <cell r="ER1478">
            <v>0</v>
          </cell>
          <cell r="ET1478">
            <v>0</v>
          </cell>
          <cell r="EX1478">
            <v>0</v>
          </cell>
          <cell r="EZ1478">
            <v>0</v>
          </cell>
          <cell r="FD1478">
            <v>0</v>
          </cell>
          <cell r="FF1478">
            <v>0</v>
          </cell>
        </row>
        <row r="1479">
          <cell r="A1479" t="str">
            <v>SVARTVIK</v>
          </cell>
          <cell r="B1479" t="str">
            <v>Sverige</v>
          </cell>
          <cell r="G1479">
            <v>35</v>
          </cell>
          <cell r="H1479">
            <v>58.333333333333336</v>
          </cell>
          <cell r="AK1479">
            <v>11.221874999999999</v>
          </cell>
          <cell r="AL1479">
            <v>31.171875</v>
          </cell>
          <cell r="AN1479">
            <v>0</v>
          </cell>
          <cell r="AO1479">
            <v>2.8000000000000003</v>
          </cell>
          <cell r="AP1479">
            <v>700</v>
          </cell>
          <cell r="AQ1479">
            <v>4.9000000000000004</v>
          </cell>
          <cell r="BG1479" t="b">
            <v>0</v>
          </cell>
          <cell r="BO1479" t="b">
            <v>0</v>
          </cell>
          <cell r="CA1479" t="b">
            <v>0</v>
          </cell>
          <cell r="CB1479" t="b">
            <v>0</v>
          </cell>
          <cell r="CD1479" t="b">
            <v>0</v>
          </cell>
          <cell r="CE1479" t="b">
            <v>0</v>
          </cell>
          <cell r="CG1479" t="b">
            <v>0</v>
          </cell>
          <cell r="CH1479" t="b">
            <v>0</v>
          </cell>
          <cell r="CP1479" t="e">
            <v>#N/A</v>
          </cell>
          <cell r="CT1479" t="b">
            <v>0</v>
          </cell>
          <cell r="CV1479" t="b">
            <v>0</v>
          </cell>
          <cell r="CX1479" t="b">
            <v>0</v>
          </cell>
          <cell r="CZ1479" t="b">
            <v>0</v>
          </cell>
          <cell r="DB1479" t="b">
            <v>0</v>
          </cell>
          <cell r="DD1479" t="b">
            <v>0</v>
          </cell>
          <cell r="DF1479" t="b">
            <v>0</v>
          </cell>
          <cell r="DH1479" t="b">
            <v>0</v>
          </cell>
          <cell r="DJ1479" t="b">
            <v>0</v>
          </cell>
          <cell r="DL1479" t="b">
            <v>0</v>
          </cell>
          <cell r="DN1479" t="b">
            <v>0</v>
          </cell>
          <cell r="DP1479" t="b">
            <v>0</v>
          </cell>
          <cell r="DV1479">
            <v>0</v>
          </cell>
          <cell r="DX1479">
            <v>0</v>
          </cell>
          <cell r="DZ1479">
            <v>0</v>
          </cell>
          <cell r="EB1479">
            <v>0</v>
          </cell>
          <cell r="ED1479">
            <v>0</v>
          </cell>
          <cell r="EF1479">
            <v>0</v>
          </cell>
          <cell r="EJ1479">
            <v>0</v>
          </cell>
          <cell r="EL1479">
            <v>0</v>
          </cell>
          <cell r="EN1479">
            <v>0</v>
          </cell>
          <cell r="EP1479">
            <v>0</v>
          </cell>
          <cell r="ER1479">
            <v>0</v>
          </cell>
          <cell r="ET1479">
            <v>0</v>
          </cell>
          <cell r="EX1479">
            <v>0</v>
          </cell>
          <cell r="EZ1479">
            <v>0</v>
          </cell>
          <cell r="FD1479">
            <v>0</v>
          </cell>
          <cell r="FF1479">
            <v>0</v>
          </cell>
        </row>
        <row r="1480">
          <cell r="A1480" t="str">
            <v>SVARTVIK</v>
          </cell>
          <cell r="B1480" t="str">
            <v>Sverige</v>
          </cell>
          <cell r="G1480">
            <v>35</v>
          </cell>
          <cell r="H1480">
            <v>58.333333333333336</v>
          </cell>
          <cell r="AK1480">
            <v>11.221874999999999</v>
          </cell>
          <cell r="AL1480">
            <v>31.171875</v>
          </cell>
          <cell r="AN1480">
            <v>0</v>
          </cell>
          <cell r="AO1480">
            <v>2.8000000000000003</v>
          </cell>
          <cell r="AP1480">
            <v>700</v>
          </cell>
          <cell r="AQ1480">
            <v>4.9000000000000004</v>
          </cell>
          <cell r="BG1480" t="b">
            <v>0</v>
          </cell>
          <cell r="BO1480" t="b">
            <v>0</v>
          </cell>
          <cell r="CA1480" t="b">
            <v>0</v>
          </cell>
          <cell r="CB1480" t="b">
            <v>0</v>
          </cell>
          <cell r="CD1480" t="b">
            <v>0</v>
          </cell>
          <cell r="CE1480" t="b">
            <v>0</v>
          </cell>
          <cell r="CG1480" t="b">
            <v>0</v>
          </cell>
          <cell r="CH1480" t="b">
            <v>0</v>
          </cell>
          <cell r="CP1480" t="e">
            <v>#N/A</v>
          </cell>
          <cell r="CT1480" t="b">
            <v>0</v>
          </cell>
          <cell r="CV1480" t="b">
            <v>0</v>
          </cell>
          <cell r="CX1480" t="b">
            <v>0</v>
          </cell>
          <cell r="CZ1480" t="b">
            <v>0</v>
          </cell>
          <cell r="DB1480" t="b">
            <v>0</v>
          </cell>
          <cell r="DD1480" t="b">
            <v>0</v>
          </cell>
          <cell r="DF1480" t="b">
            <v>0</v>
          </cell>
          <cell r="DH1480" t="b">
            <v>0</v>
          </cell>
          <cell r="DJ1480" t="b">
            <v>0</v>
          </cell>
          <cell r="DL1480" t="b">
            <v>0</v>
          </cell>
          <cell r="DN1480" t="b">
            <v>0</v>
          </cell>
          <cell r="DP1480" t="b">
            <v>0</v>
          </cell>
          <cell r="DV1480">
            <v>0</v>
          </cell>
          <cell r="DX1480">
            <v>0</v>
          </cell>
          <cell r="DZ1480">
            <v>0</v>
          </cell>
          <cell r="EB1480">
            <v>0</v>
          </cell>
          <cell r="ED1480">
            <v>0</v>
          </cell>
          <cell r="EF1480">
            <v>0</v>
          </cell>
          <cell r="EJ1480">
            <v>0</v>
          </cell>
          <cell r="EL1480">
            <v>0</v>
          </cell>
          <cell r="EN1480">
            <v>0</v>
          </cell>
          <cell r="EP1480">
            <v>0</v>
          </cell>
          <cell r="ER1480">
            <v>0</v>
          </cell>
          <cell r="ET1480">
            <v>0</v>
          </cell>
          <cell r="EX1480">
            <v>0</v>
          </cell>
          <cell r="EZ1480">
            <v>0</v>
          </cell>
          <cell r="FD1480">
            <v>0</v>
          </cell>
          <cell r="FF1480">
            <v>0</v>
          </cell>
        </row>
        <row r="1481">
          <cell r="A1481" t="str">
            <v>TRANAS GT 1</v>
          </cell>
          <cell r="B1481" t="str">
            <v>Sverige</v>
          </cell>
          <cell r="G1481">
            <v>11.5</v>
          </cell>
          <cell r="H1481">
            <v>0</v>
          </cell>
          <cell r="AK1481">
            <v>2.7312499999999997</v>
          </cell>
          <cell r="AL1481">
            <v>0</v>
          </cell>
          <cell r="AN1481">
            <v>0</v>
          </cell>
          <cell r="AO1481">
            <v>0.46</v>
          </cell>
          <cell r="AP1481">
            <v>172.5</v>
          </cell>
          <cell r="AQ1481">
            <v>0.92</v>
          </cell>
          <cell r="BG1481" t="b">
            <v>0</v>
          </cell>
          <cell r="BO1481" t="b">
            <v>0</v>
          </cell>
          <cell r="CA1481" t="b">
            <v>0</v>
          </cell>
          <cell r="CB1481" t="b">
            <v>0</v>
          </cell>
          <cell r="CD1481" t="b">
            <v>0</v>
          </cell>
          <cell r="CE1481" t="b">
            <v>0</v>
          </cell>
          <cell r="CG1481" t="b">
            <v>0</v>
          </cell>
          <cell r="CH1481" t="b">
            <v>0</v>
          </cell>
          <cell r="CP1481" t="e">
            <v>#N/A</v>
          </cell>
          <cell r="CT1481" t="b">
            <v>0</v>
          </cell>
          <cell r="CV1481" t="b">
            <v>0</v>
          </cell>
          <cell r="CX1481" t="b">
            <v>0</v>
          </cell>
          <cell r="CZ1481" t="b">
            <v>0</v>
          </cell>
          <cell r="DB1481" t="b">
            <v>0</v>
          </cell>
          <cell r="DD1481" t="b">
            <v>0</v>
          </cell>
          <cell r="DF1481" t="b">
            <v>0</v>
          </cell>
          <cell r="DH1481" t="b">
            <v>0</v>
          </cell>
          <cell r="DJ1481" t="b">
            <v>0</v>
          </cell>
          <cell r="DL1481" t="b">
            <v>0</v>
          </cell>
          <cell r="DN1481" t="b">
            <v>0</v>
          </cell>
          <cell r="DP1481" t="b">
            <v>0</v>
          </cell>
          <cell r="DV1481">
            <v>0</v>
          </cell>
          <cell r="DX1481">
            <v>0</v>
          </cell>
          <cell r="DZ1481">
            <v>0</v>
          </cell>
          <cell r="EB1481">
            <v>0</v>
          </cell>
          <cell r="ED1481">
            <v>0</v>
          </cell>
          <cell r="EF1481">
            <v>0</v>
          </cell>
          <cell r="EJ1481">
            <v>0</v>
          </cell>
          <cell r="EL1481">
            <v>0</v>
          </cell>
          <cell r="EN1481">
            <v>0</v>
          </cell>
          <cell r="EP1481">
            <v>0</v>
          </cell>
          <cell r="ER1481">
            <v>0</v>
          </cell>
          <cell r="ET1481">
            <v>0</v>
          </cell>
          <cell r="EX1481">
            <v>0</v>
          </cell>
          <cell r="EZ1481">
            <v>0</v>
          </cell>
          <cell r="FD1481">
            <v>0</v>
          </cell>
          <cell r="FF1481">
            <v>0</v>
          </cell>
        </row>
        <row r="1482">
          <cell r="A1482" t="str">
            <v>TROLLHATTAN GT 1-2</v>
          </cell>
          <cell r="B1482" t="str">
            <v>Sverige</v>
          </cell>
          <cell r="G1482">
            <v>133</v>
          </cell>
          <cell r="H1482">
            <v>0</v>
          </cell>
          <cell r="AK1482">
            <v>36.641499999999994</v>
          </cell>
          <cell r="AL1482">
            <v>0</v>
          </cell>
          <cell r="AN1482">
            <v>0</v>
          </cell>
          <cell r="AO1482">
            <v>5.32</v>
          </cell>
          <cell r="AP1482">
            <v>1995</v>
          </cell>
          <cell r="AQ1482">
            <v>10.64</v>
          </cell>
          <cell r="BG1482" t="b">
            <v>0</v>
          </cell>
          <cell r="BO1482" t="b">
            <v>0</v>
          </cell>
          <cell r="CA1482" t="b">
            <v>0</v>
          </cell>
          <cell r="CB1482" t="b">
            <v>0</v>
          </cell>
          <cell r="CD1482" t="b">
            <v>0</v>
          </cell>
          <cell r="CE1482" t="b">
            <v>0</v>
          </cell>
          <cell r="CG1482" t="b">
            <v>0</v>
          </cell>
          <cell r="CH1482" t="b">
            <v>0</v>
          </cell>
          <cell r="CP1482" t="e">
            <v>#N/A</v>
          </cell>
          <cell r="CT1482" t="b">
            <v>0</v>
          </cell>
          <cell r="CV1482" t="b">
            <v>0</v>
          </cell>
          <cell r="CX1482" t="b">
            <v>0</v>
          </cell>
          <cell r="CZ1482" t="b">
            <v>0</v>
          </cell>
          <cell r="DB1482" t="b">
            <v>0</v>
          </cell>
          <cell r="DD1482" t="b">
            <v>0</v>
          </cell>
          <cell r="DF1482" t="b">
            <v>0</v>
          </cell>
          <cell r="DH1482" t="b">
            <v>0</v>
          </cell>
          <cell r="DJ1482" t="b">
            <v>0</v>
          </cell>
          <cell r="DL1482" t="b">
            <v>0</v>
          </cell>
          <cell r="DN1482" t="b">
            <v>0</v>
          </cell>
          <cell r="DP1482" t="b">
            <v>0</v>
          </cell>
          <cell r="DV1482">
            <v>0</v>
          </cell>
          <cell r="DX1482">
            <v>0</v>
          </cell>
          <cell r="DZ1482">
            <v>0</v>
          </cell>
          <cell r="EB1482">
            <v>0</v>
          </cell>
          <cell r="ED1482">
            <v>0</v>
          </cell>
          <cell r="EF1482">
            <v>0</v>
          </cell>
          <cell r="EJ1482">
            <v>0</v>
          </cell>
          <cell r="EL1482">
            <v>0</v>
          </cell>
          <cell r="EN1482">
            <v>0</v>
          </cell>
          <cell r="EP1482">
            <v>0</v>
          </cell>
          <cell r="ER1482">
            <v>0</v>
          </cell>
          <cell r="ET1482">
            <v>0</v>
          </cell>
          <cell r="EX1482">
            <v>0</v>
          </cell>
          <cell r="EZ1482">
            <v>0</v>
          </cell>
          <cell r="FD1482">
            <v>0</v>
          </cell>
          <cell r="FF1482">
            <v>0</v>
          </cell>
        </row>
        <row r="1483">
          <cell r="A1483" t="str">
            <v>TROLLHATTAN GT 1-2</v>
          </cell>
          <cell r="B1483" t="str">
            <v>Sverige</v>
          </cell>
          <cell r="G1483">
            <v>133</v>
          </cell>
          <cell r="H1483">
            <v>0</v>
          </cell>
          <cell r="AK1483">
            <v>36.641499999999994</v>
          </cell>
          <cell r="AL1483">
            <v>0</v>
          </cell>
          <cell r="AN1483">
            <v>0</v>
          </cell>
          <cell r="AO1483">
            <v>5.32</v>
          </cell>
          <cell r="AP1483">
            <v>1995</v>
          </cell>
          <cell r="AQ1483">
            <v>10.64</v>
          </cell>
          <cell r="BG1483" t="b">
            <v>0</v>
          </cell>
          <cell r="BO1483" t="b">
            <v>0</v>
          </cell>
          <cell r="CA1483" t="b">
            <v>0</v>
          </cell>
          <cell r="CB1483" t="b">
            <v>0</v>
          </cell>
          <cell r="CD1483" t="b">
            <v>0</v>
          </cell>
          <cell r="CE1483" t="b">
            <v>0</v>
          </cell>
          <cell r="CG1483" t="b">
            <v>0</v>
          </cell>
          <cell r="CH1483" t="b">
            <v>0</v>
          </cell>
          <cell r="CP1483" t="e">
            <v>#N/A</v>
          </cell>
          <cell r="CT1483" t="b">
            <v>0</v>
          </cell>
          <cell r="CV1483" t="b">
            <v>0</v>
          </cell>
          <cell r="CX1483" t="b">
            <v>0</v>
          </cell>
          <cell r="CZ1483" t="b">
            <v>0</v>
          </cell>
          <cell r="DB1483" t="b">
            <v>0</v>
          </cell>
          <cell r="DD1483" t="b">
            <v>0</v>
          </cell>
          <cell r="DF1483" t="b">
            <v>0</v>
          </cell>
          <cell r="DH1483" t="b">
            <v>0</v>
          </cell>
          <cell r="DJ1483" t="b">
            <v>0</v>
          </cell>
          <cell r="DL1483" t="b">
            <v>0</v>
          </cell>
          <cell r="DN1483" t="b">
            <v>0</v>
          </cell>
          <cell r="DP1483" t="b">
            <v>0</v>
          </cell>
          <cell r="DV1483">
            <v>0</v>
          </cell>
          <cell r="DX1483">
            <v>0</v>
          </cell>
          <cell r="DZ1483">
            <v>0</v>
          </cell>
          <cell r="EB1483">
            <v>0</v>
          </cell>
          <cell r="ED1483">
            <v>0</v>
          </cell>
          <cell r="EF1483">
            <v>0</v>
          </cell>
          <cell r="EJ1483">
            <v>0</v>
          </cell>
          <cell r="EL1483">
            <v>0</v>
          </cell>
          <cell r="EN1483">
            <v>0</v>
          </cell>
          <cell r="EP1483">
            <v>0</v>
          </cell>
          <cell r="ER1483">
            <v>0</v>
          </cell>
          <cell r="ET1483">
            <v>0</v>
          </cell>
          <cell r="EX1483">
            <v>0</v>
          </cell>
          <cell r="EZ1483">
            <v>0</v>
          </cell>
          <cell r="FD1483">
            <v>0</v>
          </cell>
          <cell r="FF1483">
            <v>0</v>
          </cell>
        </row>
        <row r="1484">
          <cell r="A1484" t="str">
            <v>TROLLHATTAN GT 3</v>
          </cell>
          <cell r="B1484" t="str">
            <v>Sverige</v>
          </cell>
          <cell r="G1484">
            <v>82.5</v>
          </cell>
          <cell r="H1484">
            <v>151.25</v>
          </cell>
          <cell r="AK1484">
            <v>23.512499999999999</v>
          </cell>
          <cell r="AL1484">
            <v>79.028125000000003</v>
          </cell>
          <cell r="AN1484">
            <v>0</v>
          </cell>
          <cell r="AO1484">
            <v>3.3000000000000003</v>
          </cell>
          <cell r="AP1484">
            <v>1237.5</v>
          </cell>
          <cell r="AQ1484">
            <v>6.6000000000000005</v>
          </cell>
          <cell r="BG1484" t="b">
            <v>0</v>
          </cell>
          <cell r="BO1484" t="b">
            <v>0</v>
          </cell>
          <cell r="CA1484" t="b">
            <v>0</v>
          </cell>
          <cell r="CB1484" t="b">
            <v>0</v>
          </cell>
          <cell r="CD1484" t="b">
            <v>0</v>
          </cell>
          <cell r="CE1484" t="b">
            <v>0</v>
          </cell>
          <cell r="CG1484" t="b">
            <v>0</v>
          </cell>
          <cell r="CH1484" t="b">
            <v>0</v>
          </cell>
          <cell r="CP1484" t="e">
            <v>#N/A</v>
          </cell>
          <cell r="CT1484" t="b">
            <v>0</v>
          </cell>
          <cell r="CV1484" t="b">
            <v>0</v>
          </cell>
          <cell r="CX1484" t="b">
            <v>0</v>
          </cell>
          <cell r="CZ1484" t="b">
            <v>0</v>
          </cell>
          <cell r="DB1484" t="b">
            <v>0</v>
          </cell>
          <cell r="DD1484" t="b">
            <v>0</v>
          </cell>
          <cell r="DF1484" t="b">
            <v>0</v>
          </cell>
          <cell r="DH1484" t="b">
            <v>0</v>
          </cell>
          <cell r="DJ1484" t="b">
            <v>0</v>
          </cell>
          <cell r="DL1484" t="b">
            <v>0</v>
          </cell>
          <cell r="DN1484" t="b">
            <v>0</v>
          </cell>
          <cell r="DP1484" t="b">
            <v>0</v>
          </cell>
          <cell r="DV1484">
            <v>0</v>
          </cell>
          <cell r="DX1484">
            <v>0</v>
          </cell>
          <cell r="DZ1484">
            <v>0</v>
          </cell>
          <cell r="EB1484">
            <v>0</v>
          </cell>
          <cell r="ED1484">
            <v>0</v>
          </cell>
          <cell r="EF1484">
            <v>0</v>
          </cell>
          <cell r="EJ1484">
            <v>0</v>
          </cell>
          <cell r="EL1484">
            <v>0</v>
          </cell>
          <cell r="EN1484">
            <v>0</v>
          </cell>
          <cell r="EP1484">
            <v>0</v>
          </cell>
          <cell r="ER1484">
            <v>0</v>
          </cell>
          <cell r="ET1484">
            <v>0</v>
          </cell>
          <cell r="EX1484">
            <v>0</v>
          </cell>
          <cell r="EZ1484">
            <v>0</v>
          </cell>
          <cell r="FD1484">
            <v>0</v>
          </cell>
          <cell r="FF1484">
            <v>0</v>
          </cell>
        </row>
        <row r="1485">
          <cell r="A1485" t="str">
            <v>TROLLHATTAN GT 3</v>
          </cell>
          <cell r="B1485" t="str">
            <v>Sverige</v>
          </cell>
          <cell r="G1485">
            <v>82.5</v>
          </cell>
          <cell r="H1485">
            <v>151.25</v>
          </cell>
          <cell r="AK1485">
            <v>23.512499999999999</v>
          </cell>
          <cell r="AL1485">
            <v>79.028125000000003</v>
          </cell>
          <cell r="AN1485">
            <v>0</v>
          </cell>
          <cell r="AO1485">
            <v>3.3000000000000003</v>
          </cell>
          <cell r="AP1485">
            <v>1237.5</v>
          </cell>
          <cell r="AQ1485">
            <v>6.6000000000000005</v>
          </cell>
          <cell r="BG1485" t="b">
            <v>0</v>
          </cell>
          <cell r="BO1485" t="b">
            <v>0</v>
          </cell>
          <cell r="CA1485" t="b">
            <v>0</v>
          </cell>
          <cell r="CB1485" t="b">
            <v>0</v>
          </cell>
          <cell r="CD1485" t="b">
            <v>0</v>
          </cell>
          <cell r="CE1485" t="b">
            <v>0</v>
          </cell>
          <cell r="CG1485" t="b">
            <v>0</v>
          </cell>
          <cell r="CH1485" t="b">
            <v>0</v>
          </cell>
          <cell r="CP1485" t="e">
            <v>#N/A</v>
          </cell>
          <cell r="CT1485" t="b">
            <v>0</v>
          </cell>
          <cell r="CV1485" t="b">
            <v>0</v>
          </cell>
          <cell r="CX1485" t="b">
            <v>0</v>
          </cell>
          <cell r="CZ1485" t="b">
            <v>0</v>
          </cell>
          <cell r="DB1485" t="b">
            <v>0</v>
          </cell>
          <cell r="DD1485" t="b">
            <v>0</v>
          </cell>
          <cell r="DF1485" t="b">
            <v>0</v>
          </cell>
          <cell r="DH1485" t="b">
            <v>0</v>
          </cell>
          <cell r="DJ1485" t="b">
            <v>0</v>
          </cell>
          <cell r="DL1485" t="b">
            <v>0</v>
          </cell>
          <cell r="DN1485" t="b">
            <v>0</v>
          </cell>
          <cell r="DP1485" t="b">
            <v>0</v>
          </cell>
          <cell r="DV1485">
            <v>0</v>
          </cell>
          <cell r="DX1485">
            <v>0</v>
          </cell>
          <cell r="DZ1485">
            <v>0</v>
          </cell>
          <cell r="EB1485">
            <v>0</v>
          </cell>
          <cell r="ED1485">
            <v>0</v>
          </cell>
          <cell r="EF1485">
            <v>0</v>
          </cell>
          <cell r="EJ1485">
            <v>0</v>
          </cell>
          <cell r="EL1485">
            <v>0</v>
          </cell>
          <cell r="EN1485">
            <v>0</v>
          </cell>
          <cell r="EP1485">
            <v>0</v>
          </cell>
          <cell r="ER1485">
            <v>0</v>
          </cell>
          <cell r="ET1485">
            <v>0</v>
          </cell>
          <cell r="EX1485">
            <v>0</v>
          </cell>
          <cell r="EZ1485">
            <v>0</v>
          </cell>
          <cell r="FD1485">
            <v>0</v>
          </cell>
          <cell r="FF1485">
            <v>0</v>
          </cell>
        </row>
        <row r="1486">
          <cell r="A1486" t="str">
            <v>FYRIS 1</v>
          </cell>
          <cell r="B1486" t="str">
            <v>Sverige</v>
          </cell>
          <cell r="G1486">
            <v>130</v>
          </cell>
          <cell r="H1486">
            <v>240</v>
          </cell>
          <cell r="AK1486">
            <v>37.049999999999997</v>
          </cell>
          <cell r="AL1486">
            <v>126.27692307692307</v>
          </cell>
          <cell r="AN1486">
            <v>0</v>
          </cell>
          <cell r="AO1486">
            <v>22.099999999999998</v>
          </cell>
          <cell r="AP1486">
            <v>3575</v>
          </cell>
          <cell r="AQ1486">
            <v>18.200000000000003</v>
          </cell>
          <cell r="BG1486" t="b">
            <v>0</v>
          </cell>
          <cell r="BO1486" t="b">
            <v>0</v>
          </cell>
          <cell r="CA1486" t="b">
            <v>0</v>
          </cell>
          <cell r="CB1486" t="b">
            <v>0</v>
          </cell>
          <cell r="CD1486" t="b">
            <v>0</v>
          </cell>
          <cell r="CE1486" t="b">
            <v>0</v>
          </cell>
          <cell r="CG1486" t="b">
            <v>0</v>
          </cell>
          <cell r="CH1486" t="b">
            <v>0</v>
          </cell>
          <cell r="CP1486" t="e">
            <v>#N/A</v>
          </cell>
          <cell r="CT1486" t="b">
            <v>0</v>
          </cell>
          <cell r="CV1486" t="b">
            <v>0</v>
          </cell>
          <cell r="CX1486" t="b">
            <v>0</v>
          </cell>
          <cell r="CZ1486" t="b">
            <v>0</v>
          </cell>
          <cell r="DB1486" t="b">
            <v>0</v>
          </cell>
          <cell r="DD1486" t="b">
            <v>0</v>
          </cell>
          <cell r="DF1486" t="b">
            <v>0</v>
          </cell>
          <cell r="DH1486" t="b">
            <v>0</v>
          </cell>
          <cell r="DJ1486" t="b">
            <v>0</v>
          </cell>
          <cell r="DL1486" t="b">
            <v>0</v>
          </cell>
          <cell r="DN1486" t="b">
            <v>0</v>
          </cell>
          <cell r="DP1486" t="b">
            <v>0</v>
          </cell>
          <cell r="DV1486">
            <v>0</v>
          </cell>
          <cell r="DX1486">
            <v>0</v>
          </cell>
          <cell r="DZ1486">
            <v>0</v>
          </cell>
          <cell r="EB1486">
            <v>0</v>
          </cell>
          <cell r="ED1486">
            <v>0</v>
          </cell>
          <cell r="EF1486">
            <v>0</v>
          </cell>
          <cell r="EJ1486">
            <v>0</v>
          </cell>
          <cell r="EL1486">
            <v>0</v>
          </cell>
          <cell r="EN1486">
            <v>0</v>
          </cell>
          <cell r="EP1486">
            <v>0</v>
          </cell>
          <cell r="ER1486">
            <v>0</v>
          </cell>
          <cell r="ET1486">
            <v>0</v>
          </cell>
          <cell r="EX1486">
            <v>0</v>
          </cell>
          <cell r="EZ1486">
            <v>0</v>
          </cell>
          <cell r="FD1486">
            <v>0</v>
          </cell>
          <cell r="FF1486">
            <v>0</v>
          </cell>
        </row>
        <row r="1487">
          <cell r="A1487" t="str">
            <v>FYRIS 1</v>
          </cell>
          <cell r="B1487" t="str">
            <v>Sverige</v>
          </cell>
          <cell r="G1487">
            <v>130</v>
          </cell>
          <cell r="H1487">
            <v>240</v>
          </cell>
          <cell r="AK1487">
            <v>37.049999999999997</v>
          </cell>
          <cell r="AL1487">
            <v>126.27692307692307</v>
          </cell>
          <cell r="AN1487">
            <v>0</v>
          </cell>
          <cell r="AO1487">
            <v>17.55</v>
          </cell>
          <cell r="AP1487">
            <v>3575</v>
          </cell>
          <cell r="AQ1487">
            <v>18.200000000000003</v>
          </cell>
          <cell r="BG1487" t="b">
            <v>0</v>
          </cell>
          <cell r="BO1487" t="b">
            <v>0</v>
          </cell>
          <cell r="CA1487" t="b">
            <v>0</v>
          </cell>
          <cell r="CB1487" t="b">
            <v>0</v>
          </cell>
          <cell r="CD1487" t="b">
            <v>0</v>
          </cell>
          <cell r="CE1487" t="b">
            <v>0</v>
          </cell>
          <cell r="CG1487" t="b">
            <v>0</v>
          </cell>
          <cell r="CH1487" t="b">
            <v>0</v>
          </cell>
          <cell r="CP1487" t="e">
            <v>#N/A</v>
          </cell>
          <cell r="CT1487" t="b">
            <v>0</v>
          </cell>
          <cell r="CV1487" t="b">
            <v>0</v>
          </cell>
          <cell r="CX1487" t="b">
            <v>0</v>
          </cell>
          <cell r="CZ1487" t="b">
            <v>0</v>
          </cell>
          <cell r="DB1487" t="b">
            <v>0</v>
          </cell>
          <cell r="DD1487" t="b">
            <v>0</v>
          </cell>
          <cell r="DF1487" t="b">
            <v>0</v>
          </cell>
          <cell r="DH1487" t="b">
            <v>0</v>
          </cell>
          <cell r="DJ1487" t="b">
            <v>0</v>
          </cell>
          <cell r="DL1487" t="b">
            <v>0</v>
          </cell>
          <cell r="DN1487" t="b">
            <v>0</v>
          </cell>
          <cell r="DP1487" t="b">
            <v>0</v>
          </cell>
          <cell r="DV1487">
            <v>0</v>
          </cell>
          <cell r="DX1487">
            <v>0</v>
          </cell>
          <cell r="DZ1487">
            <v>0</v>
          </cell>
          <cell r="EB1487">
            <v>0</v>
          </cell>
          <cell r="ED1487">
            <v>0</v>
          </cell>
          <cell r="EF1487">
            <v>0</v>
          </cell>
          <cell r="EJ1487">
            <v>0</v>
          </cell>
          <cell r="EL1487">
            <v>0</v>
          </cell>
          <cell r="EN1487">
            <v>0</v>
          </cell>
          <cell r="EP1487">
            <v>0</v>
          </cell>
          <cell r="ER1487">
            <v>0</v>
          </cell>
          <cell r="ET1487">
            <v>0</v>
          </cell>
          <cell r="EX1487">
            <v>0</v>
          </cell>
          <cell r="EZ1487">
            <v>0</v>
          </cell>
          <cell r="FD1487">
            <v>0</v>
          </cell>
          <cell r="FF1487">
            <v>0</v>
          </cell>
        </row>
        <row r="1488">
          <cell r="A1488" t="str">
            <v>FYRIS 1</v>
          </cell>
          <cell r="B1488" t="str">
            <v>Sverige</v>
          </cell>
          <cell r="G1488">
            <v>130</v>
          </cell>
          <cell r="H1488">
            <v>240</v>
          </cell>
          <cell r="AK1488">
            <v>37.049999999999997</v>
          </cell>
          <cell r="AL1488">
            <v>126.27692307692307</v>
          </cell>
          <cell r="AN1488">
            <v>0</v>
          </cell>
          <cell r="AO1488">
            <v>17.55</v>
          </cell>
          <cell r="AP1488">
            <v>3575</v>
          </cell>
          <cell r="AQ1488">
            <v>24.7</v>
          </cell>
          <cell r="BG1488" t="b">
            <v>0</v>
          </cell>
          <cell r="BO1488" t="b">
            <v>0</v>
          </cell>
          <cell r="CA1488" t="b">
            <v>0</v>
          </cell>
          <cell r="CB1488" t="b">
            <v>0</v>
          </cell>
          <cell r="CD1488" t="b">
            <v>0</v>
          </cell>
          <cell r="CE1488" t="b">
            <v>0</v>
          </cell>
          <cell r="CG1488" t="b">
            <v>0</v>
          </cell>
          <cell r="CH1488" t="b">
            <v>0</v>
          </cell>
          <cell r="CP1488" t="e">
            <v>#N/A</v>
          </cell>
          <cell r="CT1488" t="b">
            <v>0</v>
          </cell>
          <cell r="CV1488" t="b">
            <v>0</v>
          </cell>
          <cell r="CX1488" t="b">
            <v>0</v>
          </cell>
          <cell r="CZ1488" t="b">
            <v>0</v>
          </cell>
          <cell r="DB1488" t="b">
            <v>0</v>
          </cell>
          <cell r="DD1488" t="b">
            <v>0</v>
          </cell>
          <cell r="DF1488" t="b">
            <v>0</v>
          </cell>
          <cell r="DH1488" t="b">
            <v>0</v>
          </cell>
          <cell r="DJ1488" t="b">
            <v>0</v>
          </cell>
          <cell r="DL1488" t="b">
            <v>0</v>
          </cell>
          <cell r="DN1488" t="b">
            <v>0</v>
          </cell>
          <cell r="DP1488" t="b">
            <v>0</v>
          </cell>
          <cell r="DV1488">
            <v>0</v>
          </cell>
          <cell r="DX1488">
            <v>0</v>
          </cell>
          <cell r="DZ1488">
            <v>0</v>
          </cell>
          <cell r="EB1488">
            <v>0</v>
          </cell>
          <cell r="ED1488">
            <v>0</v>
          </cell>
          <cell r="EF1488">
            <v>0</v>
          </cell>
          <cell r="EJ1488">
            <v>0</v>
          </cell>
          <cell r="EL1488">
            <v>0</v>
          </cell>
          <cell r="EN1488">
            <v>0</v>
          </cell>
          <cell r="EP1488">
            <v>0</v>
          </cell>
          <cell r="ER1488">
            <v>0</v>
          </cell>
          <cell r="ET1488">
            <v>0</v>
          </cell>
          <cell r="EX1488">
            <v>0</v>
          </cell>
          <cell r="EZ1488">
            <v>0</v>
          </cell>
          <cell r="FD1488">
            <v>0</v>
          </cell>
          <cell r="FF1488">
            <v>0</v>
          </cell>
        </row>
        <row r="1489">
          <cell r="A1489" t="str">
            <v>VARBERG GT 1</v>
          </cell>
          <cell r="B1489" t="str">
            <v>Sverige</v>
          </cell>
          <cell r="G1489">
            <v>10</v>
          </cell>
          <cell r="H1489">
            <v>0</v>
          </cell>
          <cell r="AK1489">
            <v>2.1850000000000001</v>
          </cell>
          <cell r="AL1489">
            <v>0</v>
          </cell>
          <cell r="AN1489">
            <v>0</v>
          </cell>
          <cell r="AO1489">
            <v>0.4</v>
          </cell>
          <cell r="AP1489">
            <v>150</v>
          </cell>
          <cell r="AQ1489">
            <v>0.8</v>
          </cell>
          <cell r="BG1489" t="b">
            <v>0</v>
          </cell>
          <cell r="BO1489" t="b">
            <v>0</v>
          </cell>
          <cell r="CA1489" t="b">
            <v>0</v>
          </cell>
          <cell r="CB1489" t="b">
            <v>0</v>
          </cell>
          <cell r="CD1489" t="b">
            <v>0</v>
          </cell>
          <cell r="CE1489" t="b">
            <v>0</v>
          </cell>
          <cell r="CG1489" t="b">
            <v>0</v>
          </cell>
          <cell r="CH1489" t="b">
            <v>0</v>
          </cell>
          <cell r="CP1489" t="e">
            <v>#N/A</v>
          </cell>
          <cell r="CT1489" t="b">
            <v>0</v>
          </cell>
          <cell r="CV1489" t="b">
            <v>0</v>
          </cell>
          <cell r="CX1489" t="b">
            <v>0</v>
          </cell>
          <cell r="CZ1489" t="b">
            <v>0</v>
          </cell>
          <cell r="DB1489" t="b">
            <v>0</v>
          </cell>
          <cell r="DD1489" t="b">
            <v>0</v>
          </cell>
          <cell r="DF1489" t="b">
            <v>0</v>
          </cell>
          <cell r="DH1489" t="b">
            <v>0</v>
          </cell>
          <cell r="DJ1489" t="b">
            <v>0</v>
          </cell>
          <cell r="DL1489" t="b">
            <v>0</v>
          </cell>
          <cell r="DN1489" t="b">
            <v>0</v>
          </cell>
          <cell r="DP1489" t="b">
            <v>0</v>
          </cell>
          <cell r="DV1489">
            <v>0</v>
          </cell>
          <cell r="DX1489">
            <v>0</v>
          </cell>
          <cell r="DZ1489">
            <v>0</v>
          </cell>
          <cell r="EB1489">
            <v>0</v>
          </cell>
          <cell r="ED1489">
            <v>0</v>
          </cell>
          <cell r="EF1489">
            <v>0</v>
          </cell>
          <cell r="EJ1489">
            <v>0</v>
          </cell>
          <cell r="EL1489">
            <v>0</v>
          </cell>
          <cell r="EN1489">
            <v>0</v>
          </cell>
          <cell r="EP1489">
            <v>0</v>
          </cell>
          <cell r="ER1489">
            <v>0</v>
          </cell>
          <cell r="ET1489">
            <v>0</v>
          </cell>
          <cell r="EX1489">
            <v>0</v>
          </cell>
          <cell r="EZ1489">
            <v>0</v>
          </cell>
          <cell r="FD1489">
            <v>0</v>
          </cell>
          <cell r="FF1489">
            <v>0</v>
          </cell>
        </row>
        <row r="1490">
          <cell r="A1490" t="str">
            <v>VARBERG GT 2</v>
          </cell>
          <cell r="B1490" t="str">
            <v>Sverige</v>
          </cell>
          <cell r="G1490">
            <v>12</v>
          </cell>
          <cell r="H1490">
            <v>0</v>
          </cell>
          <cell r="AK1490">
            <v>3.0780000000000003</v>
          </cell>
          <cell r="AL1490">
            <v>0</v>
          </cell>
          <cell r="AN1490">
            <v>0</v>
          </cell>
          <cell r="AO1490">
            <v>0.48</v>
          </cell>
          <cell r="AP1490">
            <v>180</v>
          </cell>
          <cell r="AQ1490">
            <v>0.96</v>
          </cell>
          <cell r="BG1490" t="b">
            <v>0</v>
          </cell>
          <cell r="BO1490" t="b">
            <v>0</v>
          </cell>
          <cell r="CA1490" t="b">
            <v>0</v>
          </cell>
          <cell r="CB1490" t="b">
            <v>0</v>
          </cell>
          <cell r="CD1490" t="b">
            <v>0</v>
          </cell>
          <cell r="CE1490" t="b">
            <v>0</v>
          </cell>
          <cell r="CG1490" t="b">
            <v>0</v>
          </cell>
          <cell r="CH1490" t="b">
            <v>0</v>
          </cell>
          <cell r="CP1490" t="e">
            <v>#N/A</v>
          </cell>
          <cell r="CT1490" t="b">
            <v>0</v>
          </cell>
          <cell r="CV1490" t="b">
            <v>0</v>
          </cell>
          <cell r="CX1490" t="b">
            <v>0</v>
          </cell>
          <cell r="CZ1490" t="b">
            <v>0</v>
          </cell>
          <cell r="DB1490" t="b">
            <v>0</v>
          </cell>
          <cell r="DD1490" t="b">
            <v>0</v>
          </cell>
          <cell r="DF1490" t="b">
            <v>0</v>
          </cell>
          <cell r="DH1490" t="b">
            <v>0</v>
          </cell>
          <cell r="DJ1490" t="b">
            <v>0</v>
          </cell>
          <cell r="DL1490" t="b">
            <v>0</v>
          </cell>
          <cell r="DN1490" t="b">
            <v>0</v>
          </cell>
          <cell r="DP1490" t="b">
            <v>0</v>
          </cell>
          <cell r="DV1490">
            <v>0</v>
          </cell>
          <cell r="DX1490">
            <v>0</v>
          </cell>
          <cell r="DZ1490">
            <v>0</v>
          </cell>
          <cell r="EB1490">
            <v>0</v>
          </cell>
          <cell r="ED1490">
            <v>0</v>
          </cell>
          <cell r="EF1490">
            <v>0</v>
          </cell>
          <cell r="EJ1490">
            <v>0</v>
          </cell>
          <cell r="EL1490">
            <v>0</v>
          </cell>
          <cell r="EN1490">
            <v>0</v>
          </cell>
          <cell r="EP1490">
            <v>0</v>
          </cell>
          <cell r="ER1490">
            <v>0</v>
          </cell>
          <cell r="ET1490">
            <v>0</v>
          </cell>
          <cell r="EX1490">
            <v>0</v>
          </cell>
          <cell r="EZ1490">
            <v>0</v>
          </cell>
          <cell r="FD1490">
            <v>0</v>
          </cell>
          <cell r="FF1490">
            <v>0</v>
          </cell>
        </row>
        <row r="1491">
          <cell r="A1491" t="str">
            <v>VARBERG GT 2</v>
          </cell>
          <cell r="B1491" t="str">
            <v>Sverige</v>
          </cell>
          <cell r="G1491">
            <v>12</v>
          </cell>
          <cell r="H1491">
            <v>0</v>
          </cell>
          <cell r="AK1491">
            <v>3.0780000000000003</v>
          </cell>
          <cell r="AL1491">
            <v>0</v>
          </cell>
          <cell r="AN1491">
            <v>0</v>
          </cell>
          <cell r="AO1491">
            <v>0.48</v>
          </cell>
          <cell r="AP1491">
            <v>180</v>
          </cell>
          <cell r="AQ1491">
            <v>0.96</v>
          </cell>
          <cell r="BG1491" t="b">
            <v>0</v>
          </cell>
          <cell r="BO1491" t="b">
            <v>0</v>
          </cell>
          <cell r="CA1491" t="b">
            <v>0</v>
          </cell>
          <cell r="CB1491" t="b">
            <v>0</v>
          </cell>
          <cell r="CD1491" t="b">
            <v>0</v>
          </cell>
          <cell r="CE1491" t="b">
            <v>0</v>
          </cell>
          <cell r="CG1491" t="b">
            <v>0</v>
          </cell>
          <cell r="CH1491" t="b">
            <v>0</v>
          </cell>
          <cell r="CP1491" t="e">
            <v>#N/A</v>
          </cell>
          <cell r="CT1491" t="b">
            <v>0</v>
          </cell>
          <cell r="CV1491" t="b">
            <v>0</v>
          </cell>
          <cell r="CX1491" t="b">
            <v>0</v>
          </cell>
          <cell r="CZ1491" t="b">
            <v>0</v>
          </cell>
          <cell r="DB1491" t="b">
            <v>0</v>
          </cell>
          <cell r="DD1491" t="b">
            <v>0</v>
          </cell>
          <cell r="DF1491" t="b">
            <v>0</v>
          </cell>
          <cell r="DH1491" t="b">
            <v>0</v>
          </cell>
          <cell r="DJ1491" t="b">
            <v>0</v>
          </cell>
          <cell r="DL1491" t="b">
            <v>0</v>
          </cell>
          <cell r="DN1491" t="b">
            <v>0</v>
          </cell>
          <cell r="DP1491" t="b">
            <v>0</v>
          </cell>
          <cell r="DV1491">
            <v>0</v>
          </cell>
          <cell r="DX1491">
            <v>0</v>
          </cell>
          <cell r="DZ1491">
            <v>0</v>
          </cell>
          <cell r="EB1491">
            <v>0</v>
          </cell>
          <cell r="ED1491">
            <v>0</v>
          </cell>
          <cell r="EF1491">
            <v>0</v>
          </cell>
          <cell r="EJ1491">
            <v>0</v>
          </cell>
          <cell r="EL1491">
            <v>0</v>
          </cell>
          <cell r="EN1491">
            <v>0</v>
          </cell>
          <cell r="EP1491">
            <v>0</v>
          </cell>
          <cell r="ER1491">
            <v>0</v>
          </cell>
          <cell r="ET1491">
            <v>0</v>
          </cell>
          <cell r="EX1491">
            <v>0</v>
          </cell>
          <cell r="EZ1491">
            <v>0</v>
          </cell>
          <cell r="FD1491">
            <v>0</v>
          </cell>
          <cell r="FF1491">
            <v>0</v>
          </cell>
        </row>
        <row r="1492">
          <cell r="A1492" t="str">
            <v>VISBY GT 1</v>
          </cell>
          <cell r="B1492" t="str">
            <v>Sverige</v>
          </cell>
          <cell r="G1492">
            <v>11.5</v>
          </cell>
          <cell r="H1492">
            <v>0</v>
          </cell>
          <cell r="AK1492">
            <v>2.9497499999999999</v>
          </cell>
          <cell r="AL1492">
            <v>0</v>
          </cell>
          <cell r="AN1492">
            <v>0</v>
          </cell>
          <cell r="AO1492">
            <v>0.46</v>
          </cell>
          <cell r="AP1492">
            <v>172.5</v>
          </cell>
          <cell r="AQ1492">
            <v>0.92</v>
          </cell>
          <cell r="BG1492" t="b">
            <v>0</v>
          </cell>
          <cell r="BO1492" t="b">
            <v>0</v>
          </cell>
          <cell r="CA1492" t="b">
            <v>0</v>
          </cell>
          <cell r="CB1492" t="b">
            <v>0</v>
          </cell>
          <cell r="CD1492" t="b">
            <v>0</v>
          </cell>
          <cell r="CE1492" t="b">
            <v>0</v>
          </cell>
          <cell r="CG1492" t="b">
            <v>0</v>
          </cell>
          <cell r="CH1492" t="b">
            <v>0</v>
          </cell>
          <cell r="CP1492" t="e">
            <v>#N/A</v>
          </cell>
          <cell r="CT1492" t="b">
            <v>0</v>
          </cell>
          <cell r="CV1492" t="b">
            <v>0</v>
          </cell>
          <cell r="CX1492" t="b">
            <v>0</v>
          </cell>
          <cell r="CZ1492" t="b">
            <v>0</v>
          </cell>
          <cell r="DB1492" t="b">
            <v>0</v>
          </cell>
          <cell r="DD1492" t="b">
            <v>0</v>
          </cell>
          <cell r="DF1492" t="b">
            <v>0</v>
          </cell>
          <cell r="DH1492" t="b">
            <v>0</v>
          </cell>
          <cell r="DJ1492" t="b">
            <v>0</v>
          </cell>
          <cell r="DL1492" t="b">
            <v>0</v>
          </cell>
          <cell r="DN1492" t="b">
            <v>0</v>
          </cell>
          <cell r="DP1492" t="b">
            <v>0</v>
          </cell>
          <cell r="DV1492">
            <v>0</v>
          </cell>
          <cell r="DX1492">
            <v>0</v>
          </cell>
          <cell r="DZ1492">
            <v>0</v>
          </cell>
          <cell r="EB1492">
            <v>0</v>
          </cell>
          <cell r="ED1492">
            <v>0</v>
          </cell>
          <cell r="EF1492">
            <v>0</v>
          </cell>
          <cell r="EJ1492">
            <v>0</v>
          </cell>
          <cell r="EL1492">
            <v>0</v>
          </cell>
          <cell r="EN1492">
            <v>0</v>
          </cell>
          <cell r="EP1492">
            <v>0</v>
          </cell>
          <cell r="ER1492">
            <v>0</v>
          </cell>
          <cell r="ET1492">
            <v>0</v>
          </cell>
          <cell r="EX1492">
            <v>0</v>
          </cell>
          <cell r="EZ1492">
            <v>0</v>
          </cell>
          <cell r="FD1492">
            <v>0</v>
          </cell>
          <cell r="FF1492">
            <v>0</v>
          </cell>
        </row>
        <row r="1493">
          <cell r="A1493" t="str">
            <v>VISBY GT 1</v>
          </cell>
          <cell r="B1493" t="str">
            <v>Sverige</v>
          </cell>
          <cell r="G1493">
            <v>11.5</v>
          </cell>
          <cell r="H1493">
            <v>0</v>
          </cell>
          <cell r="AK1493">
            <v>2.9497499999999999</v>
          </cell>
          <cell r="AL1493">
            <v>0</v>
          </cell>
          <cell r="AN1493">
            <v>0</v>
          </cell>
          <cell r="AO1493">
            <v>0.46</v>
          </cell>
          <cell r="AP1493">
            <v>172.5</v>
          </cell>
          <cell r="AQ1493">
            <v>0.92</v>
          </cell>
          <cell r="BG1493" t="b">
            <v>0</v>
          </cell>
          <cell r="BO1493" t="b">
            <v>0</v>
          </cell>
          <cell r="CA1493" t="b">
            <v>0</v>
          </cell>
          <cell r="CB1493" t="b">
            <v>0</v>
          </cell>
          <cell r="CD1493" t="b">
            <v>0</v>
          </cell>
          <cell r="CE1493" t="b">
            <v>0</v>
          </cell>
          <cell r="CG1493" t="b">
            <v>0</v>
          </cell>
          <cell r="CH1493" t="b">
            <v>0</v>
          </cell>
          <cell r="CP1493" t="e">
            <v>#N/A</v>
          </cell>
          <cell r="CT1493" t="b">
            <v>0</v>
          </cell>
          <cell r="CV1493" t="b">
            <v>0</v>
          </cell>
          <cell r="CX1493" t="b">
            <v>0</v>
          </cell>
          <cell r="CZ1493" t="b">
            <v>0</v>
          </cell>
          <cell r="DB1493" t="b">
            <v>0</v>
          </cell>
          <cell r="DD1493" t="b">
            <v>0</v>
          </cell>
          <cell r="DF1493" t="b">
            <v>0</v>
          </cell>
          <cell r="DH1493" t="b">
            <v>0</v>
          </cell>
          <cell r="DJ1493" t="b">
            <v>0</v>
          </cell>
          <cell r="DL1493" t="b">
            <v>0</v>
          </cell>
          <cell r="DN1493" t="b">
            <v>0</v>
          </cell>
          <cell r="DP1493" t="b">
            <v>0</v>
          </cell>
          <cell r="DV1493">
            <v>0</v>
          </cell>
          <cell r="DX1493">
            <v>0</v>
          </cell>
          <cell r="DZ1493">
            <v>0</v>
          </cell>
          <cell r="EB1493">
            <v>0</v>
          </cell>
          <cell r="ED1493">
            <v>0</v>
          </cell>
          <cell r="EF1493">
            <v>0</v>
          </cell>
          <cell r="EJ1493">
            <v>0</v>
          </cell>
          <cell r="EL1493">
            <v>0</v>
          </cell>
          <cell r="EN1493">
            <v>0</v>
          </cell>
          <cell r="EP1493">
            <v>0</v>
          </cell>
          <cell r="ER1493">
            <v>0</v>
          </cell>
          <cell r="ET1493">
            <v>0</v>
          </cell>
          <cell r="EX1493">
            <v>0</v>
          </cell>
          <cell r="EZ1493">
            <v>0</v>
          </cell>
          <cell r="FD1493">
            <v>0</v>
          </cell>
          <cell r="FF1493">
            <v>0</v>
          </cell>
        </row>
        <row r="1494">
          <cell r="A1494" t="str">
            <v>VOELUND GT 1</v>
          </cell>
          <cell r="B1494" t="str">
            <v>Sverige</v>
          </cell>
          <cell r="G1494">
            <v>22</v>
          </cell>
          <cell r="H1494">
            <v>39</v>
          </cell>
          <cell r="AK1494">
            <v>6.6879999999999997</v>
          </cell>
          <cell r="AL1494">
            <v>21.017454545454545</v>
          </cell>
          <cell r="AN1494">
            <v>0</v>
          </cell>
          <cell r="AO1494">
            <v>0.88</v>
          </cell>
          <cell r="AP1494">
            <v>220</v>
          </cell>
          <cell r="AQ1494">
            <v>1.76</v>
          </cell>
          <cell r="BG1494" t="b">
            <v>0</v>
          </cell>
          <cell r="BO1494" t="b">
            <v>0</v>
          </cell>
          <cell r="CA1494" t="b">
            <v>0</v>
          </cell>
          <cell r="CB1494" t="b">
            <v>0</v>
          </cell>
          <cell r="CD1494" t="b">
            <v>0</v>
          </cell>
          <cell r="CE1494" t="b">
            <v>0</v>
          </cell>
          <cell r="CG1494" t="b">
            <v>0</v>
          </cell>
          <cell r="CH1494" t="b">
            <v>0</v>
          </cell>
          <cell r="CP1494" t="e">
            <v>#N/A</v>
          </cell>
          <cell r="CT1494" t="b">
            <v>0</v>
          </cell>
          <cell r="CV1494" t="b">
            <v>0</v>
          </cell>
          <cell r="CX1494" t="b">
            <v>0</v>
          </cell>
          <cell r="CZ1494" t="b">
            <v>0</v>
          </cell>
          <cell r="DB1494" t="b">
            <v>0</v>
          </cell>
          <cell r="DD1494" t="b">
            <v>0</v>
          </cell>
          <cell r="DF1494" t="b">
            <v>0</v>
          </cell>
          <cell r="DH1494" t="b">
            <v>0</v>
          </cell>
          <cell r="DJ1494" t="b">
            <v>0</v>
          </cell>
          <cell r="DL1494" t="b">
            <v>0</v>
          </cell>
          <cell r="DN1494" t="b">
            <v>0</v>
          </cell>
          <cell r="DP1494" t="b">
            <v>0</v>
          </cell>
          <cell r="DV1494">
            <v>0</v>
          </cell>
          <cell r="DX1494">
            <v>0</v>
          </cell>
          <cell r="DZ1494">
            <v>0</v>
          </cell>
          <cell r="EB1494">
            <v>0</v>
          </cell>
          <cell r="ED1494">
            <v>0</v>
          </cell>
          <cell r="EF1494">
            <v>0</v>
          </cell>
          <cell r="EJ1494">
            <v>0</v>
          </cell>
          <cell r="EL1494">
            <v>0</v>
          </cell>
          <cell r="EN1494">
            <v>0</v>
          </cell>
          <cell r="EP1494">
            <v>0</v>
          </cell>
          <cell r="ER1494">
            <v>0</v>
          </cell>
          <cell r="ET1494">
            <v>0</v>
          </cell>
          <cell r="EX1494">
            <v>0</v>
          </cell>
          <cell r="EZ1494">
            <v>0</v>
          </cell>
          <cell r="FD1494">
            <v>0</v>
          </cell>
          <cell r="FF1494">
            <v>0</v>
          </cell>
        </row>
        <row r="1495">
          <cell r="A1495" t="str">
            <v>VOELUND GT 1</v>
          </cell>
          <cell r="B1495" t="str">
            <v>Sverige</v>
          </cell>
          <cell r="G1495">
            <v>22</v>
          </cell>
          <cell r="H1495">
            <v>39</v>
          </cell>
          <cell r="AK1495">
            <v>6.6879999999999997</v>
          </cell>
          <cell r="AL1495">
            <v>21.017454545454545</v>
          </cell>
          <cell r="AN1495">
            <v>0</v>
          </cell>
          <cell r="AO1495">
            <v>0.88</v>
          </cell>
          <cell r="AP1495">
            <v>220</v>
          </cell>
          <cell r="AQ1495">
            <v>1.76</v>
          </cell>
          <cell r="BG1495" t="b">
            <v>0</v>
          </cell>
          <cell r="BO1495" t="b">
            <v>0</v>
          </cell>
          <cell r="CA1495" t="b">
            <v>0</v>
          </cell>
          <cell r="CB1495" t="b">
            <v>0</v>
          </cell>
          <cell r="CD1495" t="b">
            <v>0</v>
          </cell>
          <cell r="CE1495" t="b">
            <v>0</v>
          </cell>
          <cell r="CG1495" t="b">
            <v>0</v>
          </cell>
          <cell r="CH1495" t="b">
            <v>0</v>
          </cell>
          <cell r="CP1495" t="e">
            <v>#N/A</v>
          </cell>
          <cell r="CT1495" t="b">
            <v>0</v>
          </cell>
          <cell r="CV1495" t="b">
            <v>0</v>
          </cell>
          <cell r="CX1495" t="b">
            <v>0</v>
          </cell>
          <cell r="CZ1495" t="b">
            <v>0</v>
          </cell>
          <cell r="DB1495" t="b">
            <v>0</v>
          </cell>
          <cell r="DD1495" t="b">
            <v>0</v>
          </cell>
          <cell r="DF1495" t="b">
            <v>0</v>
          </cell>
          <cell r="DH1495" t="b">
            <v>0</v>
          </cell>
          <cell r="DJ1495" t="b">
            <v>0</v>
          </cell>
          <cell r="DL1495" t="b">
            <v>0</v>
          </cell>
          <cell r="DN1495" t="b">
            <v>0</v>
          </cell>
          <cell r="DP1495" t="b">
            <v>0</v>
          </cell>
          <cell r="DV1495">
            <v>0</v>
          </cell>
          <cell r="DX1495">
            <v>0</v>
          </cell>
          <cell r="DZ1495">
            <v>0</v>
          </cell>
          <cell r="EB1495">
            <v>0</v>
          </cell>
          <cell r="ED1495">
            <v>0</v>
          </cell>
          <cell r="EF1495">
            <v>0</v>
          </cell>
          <cell r="EJ1495">
            <v>0</v>
          </cell>
          <cell r="EL1495">
            <v>0</v>
          </cell>
          <cell r="EN1495">
            <v>0</v>
          </cell>
          <cell r="EP1495">
            <v>0</v>
          </cell>
          <cell r="ER1495">
            <v>0</v>
          </cell>
          <cell r="ET1495">
            <v>0</v>
          </cell>
          <cell r="EX1495">
            <v>0</v>
          </cell>
          <cell r="EZ1495">
            <v>0</v>
          </cell>
          <cell r="FD1495">
            <v>0</v>
          </cell>
          <cell r="FF1495">
            <v>0</v>
          </cell>
        </row>
        <row r="1496">
          <cell r="A1496" t="str">
            <v>VÄRTAVERKET GT 1</v>
          </cell>
          <cell r="B1496" t="str">
            <v>Sverige</v>
          </cell>
          <cell r="G1496">
            <v>54</v>
          </cell>
          <cell r="H1496">
            <v>0</v>
          </cell>
          <cell r="AK1496">
            <v>12.824999999999999</v>
          </cell>
          <cell r="AL1496">
            <v>0</v>
          </cell>
          <cell r="AN1496">
            <v>0</v>
          </cell>
          <cell r="AO1496">
            <v>2.16</v>
          </cell>
          <cell r="AP1496">
            <v>810</v>
          </cell>
          <cell r="AQ1496">
            <v>4.32</v>
          </cell>
          <cell r="BG1496" t="b">
            <v>0</v>
          </cell>
          <cell r="BO1496" t="b">
            <v>0</v>
          </cell>
          <cell r="CA1496" t="b">
            <v>0</v>
          </cell>
          <cell r="CB1496" t="b">
            <v>0</v>
          </cell>
          <cell r="CD1496" t="b">
            <v>0</v>
          </cell>
          <cell r="CE1496" t="b">
            <v>0</v>
          </cell>
          <cell r="CG1496" t="b">
            <v>0</v>
          </cell>
          <cell r="CH1496" t="b">
            <v>0</v>
          </cell>
          <cell r="CP1496" t="e">
            <v>#N/A</v>
          </cell>
          <cell r="CT1496" t="b">
            <v>0</v>
          </cell>
          <cell r="CV1496" t="b">
            <v>0</v>
          </cell>
          <cell r="CX1496" t="b">
            <v>0</v>
          </cell>
          <cell r="CZ1496" t="b">
            <v>0</v>
          </cell>
          <cell r="DB1496" t="b">
            <v>0</v>
          </cell>
          <cell r="DD1496" t="b">
            <v>0</v>
          </cell>
          <cell r="DF1496" t="b">
            <v>0</v>
          </cell>
          <cell r="DH1496" t="b">
            <v>0</v>
          </cell>
          <cell r="DJ1496" t="b">
            <v>0</v>
          </cell>
          <cell r="DL1496" t="b">
            <v>0</v>
          </cell>
          <cell r="DN1496" t="b">
            <v>0</v>
          </cell>
          <cell r="DP1496" t="b">
            <v>0</v>
          </cell>
          <cell r="DV1496">
            <v>0</v>
          </cell>
          <cell r="DX1496">
            <v>0</v>
          </cell>
          <cell r="DZ1496">
            <v>0</v>
          </cell>
          <cell r="EB1496">
            <v>0</v>
          </cell>
          <cell r="ED1496">
            <v>0</v>
          </cell>
          <cell r="EF1496">
            <v>0</v>
          </cell>
          <cell r="EJ1496">
            <v>0</v>
          </cell>
          <cell r="EL1496">
            <v>0</v>
          </cell>
          <cell r="EN1496">
            <v>0</v>
          </cell>
          <cell r="EP1496">
            <v>0</v>
          </cell>
          <cell r="ER1496">
            <v>0</v>
          </cell>
          <cell r="ET1496">
            <v>0</v>
          </cell>
          <cell r="EX1496">
            <v>0</v>
          </cell>
          <cell r="EZ1496">
            <v>0</v>
          </cell>
          <cell r="FD1496">
            <v>0</v>
          </cell>
          <cell r="FF1496">
            <v>0</v>
          </cell>
        </row>
        <row r="1497">
          <cell r="A1497" t="str">
            <v>VÄRTAVERKET I 1</v>
          </cell>
          <cell r="B1497" t="str">
            <v>Sverige</v>
          </cell>
          <cell r="G1497">
            <v>220</v>
          </cell>
          <cell r="H1497">
            <v>403.33333333333343</v>
          </cell>
          <cell r="AK1497">
            <v>62.699999999999996</v>
          </cell>
          <cell r="AL1497">
            <v>210.74166666666676</v>
          </cell>
          <cell r="AN1497">
            <v>0</v>
          </cell>
          <cell r="AO1497">
            <v>17.600000000000001</v>
          </cell>
          <cell r="AP1497">
            <v>4400</v>
          </cell>
          <cell r="AQ1497">
            <v>30.800000000000004</v>
          </cell>
          <cell r="BG1497" t="b">
            <v>0</v>
          </cell>
          <cell r="BO1497" t="b">
            <v>0</v>
          </cell>
          <cell r="CA1497" t="b">
            <v>0</v>
          </cell>
          <cell r="CB1497" t="b">
            <v>0</v>
          </cell>
          <cell r="CD1497" t="b">
            <v>0</v>
          </cell>
          <cell r="CE1497" t="b">
            <v>0</v>
          </cell>
          <cell r="CG1497" t="b">
            <v>0</v>
          </cell>
          <cell r="CH1497" t="b">
            <v>0</v>
          </cell>
          <cell r="CP1497" t="e">
            <v>#N/A</v>
          </cell>
          <cell r="CT1497" t="b">
            <v>0</v>
          </cell>
          <cell r="CV1497" t="b">
            <v>0</v>
          </cell>
          <cell r="CX1497" t="b">
            <v>0</v>
          </cell>
          <cell r="CZ1497" t="b">
            <v>0</v>
          </cell>
          <cell r="DB1497" t="b">
            <v>0</v>
          </cell>
          <cell r="DD1497" t="b">
            <v>0</v>
          </cell>
          <cell r="DF1497" t="b">
            <v>0</v>
          </cell>
          <cell r="DH1497" t="b">
            <v>0</v>
          </cell>
          <cell r="DJ1497" t="b">
            <v>0</v>
          </cell>
          <cell r="DL1497" t="b">
            <v>0</v>
          </cell>
          <cell r="DN1497" t="b">
            <v>0</v>
          </cell>
          <cell r="DP1497" t="b">
            <v>0</v>
          </cell>
          <cell r="DV1497">
            <v>0</v>
          </cell>
          <cell r="DX1497">
            <v>0</v>
          </cell>
          <cell r="DZ1497">
            <v>0</v>
          </cell>
          <cell r="EB1497">
            <v>0</v>
          </cell>
          <cell r="ED1497">
            <v>0</v>
          </cell>
          <cell r="EF1497">
            <v>0</v>
          </cell>
          <cell r="EJ1497">
            <v>0</v>
          </cell>
          <cell r="EL1497">
            <v>0</v>
          </cell>
          <cell r="EN1497">
            <v>0</v>
          </cell>
          <cell r="EP1497">
            <v>0</v>
          </cell>
          <cell r="ER1497">
            <v>0</v>
          </cell>
          <cell r="ET1497">
            <v>0</v>
          </cell>
          <cell r="EX1497">
            <v>0</v>
          </cell>
          <cell r="EZ1497">
            <v>0</v>
          </cell>
          <cell r="FD1497">
            <v>0</v>
          </cell>
          <cell r="FF1497">
            <v>0</v>
          </cell>
        </row>
        <row r="1498">
          <cell r="A1498" t="str">
            <v>VÄRTAVERKET I 1</v>
          </cell>
          <cell r="B1498" t="str">
            <v>Sverige</v>
          </cell>
          <cell r="G1498">
            <v>220</v>
          </cell>
          <cell r="H1498">
            <v>403.33333333333343</v>
          </cell>
          <cell r="AK1498">
            <v>62.699999999999996</v>
          </cell>
          <cell r="AL1498">
            <v>210.74166666666676</v>
          </cell>
          <cell r="AN1498">
            <v>0</v>
          </cell>
          <cell r="AO1498">
            <v>17.600000000000001</v>
          </cell>
          <cell r="AP1498">
            <v>4400</v>
          </cell>
          <cell r="AQ1498">
            <v>41.8</v>
          </cell>
          <cell r="BG1498" t="b">
            <v>0</v>
          </cell>
          <cell r="BO1498" t="b">
            <v>0</v>
          </cell>
          <cell r="CA1498" t="b">
            <v>0</v>
          </cell>
          <cell r="CB1498" t="b">
            <v>0</v>
          </cell>
          <cell r="CD1498" t="b">
            <v>0</v>
          </cell>
          <cell r="CE1498" t="b">
            <v>0</v>
          </cell>
          <cell r="CG1498" t="b">
            <v>0</v>
          </cell>
          <cell r="CH1498" t="b">
            <v>0</v>
          </cell>
          <cell r="CP1498" t="e">
            <v>#N/A</v>
          </cell>
          <cell r="CT1498" t="b">
            <v>0</v>
          </cell>
          <cell r="CV1498" t="b">
            <v>0</v>
          </cell>
          <cell r="CX1498" t="b">
            <v>0</v>
          </cell>
          <cell r="CZ1498" t="b">
            <v>0</v>
          </cell>
          <cell r="DB1498" t="b">
            <v>0</v>
          </cell>
          <cell r="DD1498" t="b">
            <v>0</v>
          </cell>
          <cell r="DF1498" t="b">
            <v>0</v>
          </cell>
          <cell r="DH1498" t="b">
            <v>0</v>
          </cell>
          <cell r="DJ1498" t="b">
            <v>0</v>
          </cell>
          <cell r="DL1498" t="b">
            <v>0</v>
          </cell>
          <cell r="DN1498" t="b">
            <v>0</v>
          </cell>
          <cell r="DP1498" t="b">
            <v>0</v>
          </cell>
          <cell r="DV1498">
            <v>0</v>
          </cell>
          <cell r="DX1498">
            <v>0</v>
          </cell>
          <cell r="DZ1498">
            <v>0</v>
          </cell>
          <cell r="EB1498">
            <v>0</v>
          </cell>
          <cell r="ED1498">
            <v>0</v>
          </cell>
          <cell r="EF1498">
            <v>0</v>
          </cell>
          <cell r="EJ1498">
            <v>0</v>
          </cell>
          <cell r="EL1498">
            <v>0</v>
          </cell>
          <cell r="EN1498">
            <v>0</v>
          </cell>
          <cell r="EP1498">
            <v>0</v>
          </cell>
          <cell r="ER1498">
            <v>0</v>
          </cell>
          <cell r="ET1498">
            <v>0</v>
          </cell>
          <cell r="EX1498">
            <v>0</v>
          </cell>
          <cell r="EZ1498">
            <v>0</v>
          </cell>
          <cell r="FD1498">
            <v>0</v>
          </cell>
          <cell r="FF1498">
            <v>0</v>
          </cell>
        </row>
        <row r="1499">
          <cell r="A1499" t="str">
            <v>VÄRTAVERKET II 1</v>
          </cell>
          <cell r="B1499" t="str">
            <v>Sverige</v>
          </cell>
          <cell r="G1499">
            <v>140</v>
          </cell>
          <cell r="H1499">
            <v>224</v>
          </cell>
          <cell r="AK1499">
            <v>42.56</v>
          </cell>
          <cell r="AL1499">
            <v>108.95360000000001</v>
          </cell>
          <cell r="AN1499">
            <v>0</v>
          </cell>
          <cell r="AO1499">
            <v>22.064000000000004</v>
          </cell>
          <cell r="AP1499">
            <v>3479</v>
          </cell>
          <cell r="AQ1499">
            <v>19.600000000000001</v>
          </cell>
          <cell r="BG1499" t="b">
            <v>0</v>
          </cell>
          <cell r="BO1499" t="b">
            <v>0</v>
          </cell>
          <cell r="CA1499" t="b">
            <v>0</v>
          </cell>
          <cell r="CB1499" t="b">
            <v>0</v>
          </cell>
          <cell r="CD1499" t="b">
            <v>0</v>
          </cell>
          <cell r="CE1499" t="b">
            <v>0</v>
          </cell>
          <cell r="CG1499" t="b">
            <v>0</v>
          </cell>
          <cell r="CH1499" t="b">
            <v>0</v>
          </cell>
          <cell r="CP1499" t="e">
            <v>#N/A</v>
          </cell>
          <cell r="CT1499" t="b">
            <v>0</v>
          </cell>
          <cell r="CV1499" t="b">
            <v>0</v>
          </cell>
          <cell r="CX1499" t="b">
            <v>0</v>
          </cell>
          <cell r="CZ1499" t="b">
            <v>0</v>
          </cell>
          <cell r="DB1499" t="b">
            <v>0</v>
          </cell>
          <cell r="DD1499" t="b">
            <v>0</v>
          </cell>
          <cell r="DF1499" t="b">
            <v>0</v>
          </cell>
          <cell r="DH1499" t="b">
            <v>0</v>
          </cell>
          <cell r="DJ1499" t="b">
            <v>0</v>
          </cell>
          <cell r="DL1499" t="b">
            <v>0</v>
          </cell>
          <cell r="DN1499" t="b">
            <v>0</v>
          </cell>
          <cell r="DP1499" t="b">
            <v>0</v>
          </cell>
          <cell r="DV1499">
            <v>0</v>
          </cell>
          <cell r="DX1499">
            <v>0</v>
          </cell>
          <cell r="DZ1499">
            <v>0</v>
          </cell>
          <cell r="EB1499">
            <v>0</v>
          </cell>
          <cell r="ED1499">
            <v>0</v>
          </cell>
          <cell r="EF1499">
            <v>0</v>
          </cell>
          <cell r="EJ1499">
            <v>0</v>
          </cell>
          <cell r="EL1499">
            <v>0</v>
          </cell>
          <cell r="EN1499">
            <v>0</v>
          </cell>
          <cell r="EP1499">
            <v>0</v>
          </cell>
          <cell r="ER1499">
            <v>0</v>
          </cell>
          <cell r="ET1499">
            <v>0</v>
          </cell>
          <cell r="EX1499">
            <v>0</v>
          </cell>
          <cell r="EZ1499">
            <v>0</v>
          </cell>
          <cell r="FD1499">
            <v>0</v>
          </cell>
          <cell r="FF1499">
            <v>0</v>
          </cell>
        </row>
        <row r="1500">
          <cell r="A1500" t="str">
            <v>VÄRTAVERKET II 1</v>
          </cell>
          <cell r="B1500" t="str">
            <v>Sverige</v>
          </cell>
          <cell r="G1500">
            <v>140</v>
          </cell>
          <cell r="H1500">
            <v>224</v>
          </cell>
          <cell r="AK1500">
            <v>42.56</v>
          </cell>
          <cell r="AL1500">
            <v>108.95360000000001</v>
          </cell>
          <cell r="AN1500">
            <v>0</v>
          </cell>
          <cell r="AO1500">
            <v>22.064000000000004</v>
          </cell>
          <cell r="AP1500">
            <v>3479</v>
          </cell>
          <cell r="AQ1500">
            <v>19.600000000000001</v>
          </cell>
          <cell r="BG1500" t="b">
            <v>0</v>
          </cell>
          <cell r="BO1500" t="b">
            <v>0</v>
          </cell>
          <cell r="CA1500" t="b">
            <v>0</v>
          </cell>
          <cell r="CB1500" t="b">
            <v>0</v>
          </cell>
          <cell r="CD1500" t="b">
            <v>0</v>
          </cell>
          <cell r="CE1500" t="b">
            <v>0</v>
          </cell>
          <cell r="CG1500" t="b">
            <v>0</v>
          </cell>
          <cell r="CH1500" t="b">
            <v>0</v>
          </cell>
          <cell r="CP1500" t="e">
            <v>#N/A</v>
          </cell>
          <cell r="CT1500" t="b">
            <v>0</v>
          </cell>
          <cell r="CV1500" t="b">
            <v>0</v>
          </cell>
          <cell r="CX1500" t="b">
            <v>0</v>
          </cell>
          <cell r="CZ1500" t="b">
            <v>0</v>
          </cell>
          <cell r="DB1500" t="b">
            <v>0</v>
          </cell>
          <cell r="DD1500" t="b">
            <v>0</v>
          </cell>
          <cell r="DF1500" t="b">
            <v>0</v>
          </cell>
          <cell r="DH1500" t="b">
            <v>0</v>
          </cell>
          <cell r="DJ1500" t="b">
            <v>0</v>
          </cell>
          <cell r="DL1500" t="b">
            <v>0</v>
          </cell>
          <cell r="DN1500" t="b">
            <v>0</v>
          </cell>
          <cell r="DP1500" t="b">
            <v>0</v>
          </cell>
          <cell r="DV1500">
            <v>0</v>
          </cell>
          <cell r="DX1500">
            <v>0</v>
          </cell>
          <cell r="DZ1500">
            <v>0</v>
          </cell>
          <cell r="EB1500">
            <v>0</v>
          </cell>
          <cell r="ED1500">
            <v>0</v>
          </cell>
          <cell r="EF1500">
            <v>0</v>
          </cell>
          <cell r="EJ1500">
            <v>0</v>
          </cell>
          <cell r="EL1500">
            <v>0</v>
          </cell>
          <cell r="EN1500">
            <v>0</v>
          </cell>
          <cell r="EP1500">
            <v>0</v>
          </cell>
          <cell r="ER1500">
            <v>0</v>
          </cell>
          <cell r="ET1500">
            <v>0</v>
          </cell>
          <cell r="EX1500">
            <v>0</v>
          </cell>
          <cell r="EZ1500">
            <v>0</v>
          </cell>
          <cell r="FD1500">
            <v>0</v>
          </cell>
          <cell r="FF1500">
            <v>0</v>
          </cell>
        </row>
        <row r="1501">
          <cell r="A1501" t="str">
            <v>VÄSTERVIK GT 1</v>
          </cell>
          <cell r="B1501" t="str">
            <v>Sverige</v>
          </cell>
          <cell r="G1501">
            <v>40.5</v>
          </cell>
          <cell r="H1501">
            <v>0</v>
          </cell>
          <cell r="AK1501">
            <v>12.311999999999999</v>
          </cell>
          <cell r="AL1501">
            <v>0</v>
          </cell>
          <cell r="AN1501">
            <v>0</v>
          </cell>
          <cell r="AO1501">
            <v>4.7628000000000004</v>
          </cell>
          <cell r="AP1501">
            <v>803.92500000000007</v>
          </cell>
          <cell r="AQ1501">
            <v>3.24</v>
          </cell>
          <cell r="BG1501" t="b">
            <v>0</v>
          </cell>
          <cell r="BO1501" t="b">
            <v>0</v>
          </cell>
          <cell r="CA1501" t="b">
            <v>0</v>
          </cell>
          <cell r="CB1501" t="b">
            <v>0</v>
          </cell>
          <cell r="CD1501" t="b">
            <v>0</v>
          </cell>
          <cell r="CE1501" t="b">
            <v>0</v>
          </cell>
          <cell r="CG1501" t="b">
            <v>0</v>
          </cell>
          <cell r="CH1501" t="b">
            <v>0</v>
          </cell>
          <cell r="CP1501" t="e">
            <v>#N/A</v>
          </cell>
          <cell r="CT1501" t="b">
            <v>0</v>
          </cell>
          <cell r="CV1501" t="b">
            <v>0</v>
          </cell>
          <cell r="CX1501" t="b">
            <v>0</v>
          </cell>
          <cell r="CZ1501" t="b">
            <v>0</v>
          </cell>
          <cell r="DB1501" t="b">
            <v>0</v>
          </cell>
          <cell r="DD1501" t="b">
            <v>0</v>
          </cell>
          <cell r="DF1501" t="b">
            <v>0</v>
          </cell>
          <cell r="DH1501" t="b">
            <v>0</v>
          </cell>
          <cell r="DJ1501" t="b">
            <v>0</v>
          </cell>
          <cell r="DL1501" t="b">
            <v>0</v>
          </cell>
          <cell r="DN1501" t="b">
            <v>0</v>
          </cell>
          <cell r="DP1501" t="b">
            <v>0</v>
          </cell>
          <cell r="DV1501">
            <v>0</v>
          </cell>
          <cell r="DX1501">
            <v>0</v>
          </cell>
          <cell r="DZ1501">
            <v>0</v>
          </cell>
          <cell r="EB1501">
            <v>0</v>
          </cell>
          <cell r="ED1501">
            <v>0</v>
          </cell>
          <cell r="EF1501">
            <v>0</v>
          </cell>
          <cell r="EJ1501">
            <v>0</v>
          </cell>
          <cell r="EL1501">
            <v>0</v>
          </cell>
          <cell r="EN1501">
            <v>0</v>
          </cell>
          <cell r="EP1501">
            <v>0</v>
          </cell>
          <cell r="ER1501">
            <v>0</v>
          </cell>
          <cell r="ET1501">
            <v>0</v>
          </cell>
          <cell r="EX1501">
            <v>0</v>
          </cell>
          <cell r="EZ1501">
            <v>0</v>
          </cell>
          <cell r="FD1501">
            <v>0</v>
          </cell>
          <cell r="FF1501">
            <v>0</v>
          </cell>
        </row>
        <row r="1502">
          <cell r="A1502" t="str">
            <v>Västerås1-2</v>
          </cell>
          <cell r="B1502" t="str">
            <v>Sverige</v>
          </cell>
          <cell r="G1502">
            <v>70</v>
          </cell>
          <cell r="H1502">
            <v>200</v>
          </cell>
          <cell r="AK1502">
            <v>15.295</v>
          </cell>
          <cell r="AL1502">
            <v>124.85714285714286</v>
          </cell>
          <cell r="AN1502">
            <v>0</v>
          </cell>
          <cell r="AO1502">
            <v>11.032000000000002</v>
          </cell>
          <cell r="AP1502">
            <v>1739.5</v>
          </cell>
          <cell r="AQ1502">
            <v>9.8000000000000007</v>
          </cell>
          <cell r="BG1502" t="b">
            <v>0</v>
          </cell>
          <cell r="BO1502" t="b">
            <v>0</v>
          </cell>
          <cell r="CA1502" t="b">
            <v>0</v>
          </cell>
          <cell r="CB1502" t="b">
            <v>0</v>
          </cell>
          <cell r="CD1502" t="b">
            <v>0</v>
          </cell>
          <cell r="CE1502" t="b">
            <v>0</v>
          </cell>
          <cell r="CG1502" t="b">
            <v>0</v>
          </cell>
          <cell r="CH1502" t="b">
            <v>0</v>
          </cell>
          <cell r="CP1502" t="e">
            <v>#N/A</v>
          </cell>
          <cell r="CT1502" t="b">
            <v>0</v>
          </cell>
          <cell r="CV1502" t="b">
            <v>0</v>
          </cell>
          <cell r="CX1502" t="b">
            <v>0</v>
          </cell>
          <cell r="CZ1502" t="b">
            <v>0</v>
          </cell>
          <cell r="DB1502" t="b">
            <v>0</v>
          </cell>
          <cell r="DD1502" t="b">
            <v>0</v>
          </cell>
          <cell r="DF1502" t="b">
            <v>0</v>
          </cell>
          <cell r="DH1502" t="b">
            <v>0</v>
          </cell>
          <cell r="DJ1502" t="b">
            <v>0</v>
          </cell>
          <cell r="DL1502" t="b">
            <v>0</v>
          </cell>
          <cell r="DN1502" t="b">
            <v>0</v>
          </cell>
          <cell r="DP1502" t="b">
            <v>0</v>
          </cell>
          <cell r="DV1502">
            <v>0</v>
          </cell>
          <cell r="DX1502">
            <v>0</v>
          </cell>
          <cell r="DZ1502">
            <v>0</v>
          </cell>
          <cell r="EB1502">
            <v>0</v>
          </cell>
          <cell r="ED1502">
            <v>0</v>
          </cell>
          <cell r="EF1502">
            <v>0</v>
          </cell>
          <cell r="EJ1502">
            <v>0</v>
          </cell>
          <cell r="EL1502">
            <v>0</v>
          </cell>
          <cell r="EN1502">
            <v>0</v>
          </cell>
          <cell r="EP1502">
            <v>0</v>
          </cell>
          <cell r="ER1502">
            <v>0</v>
          </cell>
          <cell r="ET1502">
            <v>0</v>
          </cell>
          <cell r="EX1502">
            <v>0</v>
          </cell>
          <cell r="EZ1502">
            <v>0</v>
          </cell>
          <cell r="FD1502">
            <v>0</v>
          </cell>
          <cell r="FF1502">
            <v>0</v>
          </cell>
        </row>
        <row r="1503">
          <cell r="A1503" t="str">
            <v>Västerås3</v>
          </cell>
          <cell r="B1503" t="str">
            <v>Sverige</v>
          </cell>
          <cell r="G1503">
            <v>185</v>
          </cell>
          <cell r="H1503">
            <v>290</v>
          </cell>
          <cell r="AK1503">
            <v>61.512499999999996</v>
          </cell>
          <cell r="AL1503">
            <v>151.15270270270267</v>
          </cell>
          <cell r="AN1503">
            <v>0</v>
          </cell>
          <cell r="AO1503">
            <v>29.156000000000002</v>
          </cell>
          <cell r="AP1503">
            <v>4597.25</v>
          </cell>
          <cell r="AQ1503">
            <v>25.900000000000002</v>
          </cell>
          <cell r="BG1503" t="b">
            <v>0</v>
          </cell>
          <cell r="BO1503" t="b">
            <v>0</v>
          </cell>
          <cell r="CA1503" t="b">
            <v>0</v>
          </cell>
          <cell r="CB1503" t="b">
            <v>0</v>
          </cell>
          <cell r="CD1503" t="b">
            <v>0</v>
          </cell>
          <cell r="CE1503" t="b">
            <v>0</v>
          </cell>
          <cell r="CG1503" t="b">
            <v>0</v>
          </cell>
          <cell r="CH1503" t="b">
            <v>0</v>
          </cell>
          <cell r="CP1503" t="e">
            <v>#N/A</v>
          </cell>
          <cell r="CT1503" t="b">
            <v>0</v>
          </cell>
          <cell r="CV1503" t="b">
            <v>0</v>
          </cell>
          <cell r="CX1503" t="b">
            <v>0</v>
          </cell>
          <cell r="CZ1503" t="b">
            <v>0</v>
          </cell>
          <cell r="DB1503" t="b">
            <v>0</v>
          </cell>
          <cell r="DD1503" t="b">
            <v>0</v>
          </cell>
          <cell r="DF1503" t="b">
            <v>0</v>
          </cell>
          <cell r="DH1503" t="b">
            <v>0</v>
          </cell>
          <cell r="DJ1503" t="b">
            <v>0</v>
          </cell>
          <cell r="DL1503" t="b">
            <v>0</v>
          </cell>
          <cell r="DN1503" t="b">
            <v>0</v>
          </cell>
          <cell r="DP1503" t="b">
            <v>0</v>
          </cell>
          <cell r="DV1503">
            <v>0</v>
          </cell>
          <cell r="DX1503">
            <v>0</v>
          </cell>
          <cell r="DZ1503">
            <v>0</v>
          </cell>
          <cell r="EB1503">
            <v>0</v>
          </cell>
          <cell r="ED1503">
            <v>0</v>
          </cell>
          <cell r="EF1503">
            <v>0</v>
          </cell>
          <cell r="EJ1503">
            <v>0</v>
          </cell>
          <cell r="EL1503">
            <v>0</v>
          </cell>
          <cell r="EN1503">
            <v>0</v>
          </cell>
          <cell r="EP1503">
            <v>0</v>
          </cell>
          <cell r="ER1503">
            <v>0</v>
          </cell>
          <cell r="ET1503">
            <v>0</v>
          </cell>
          <cell r="EX1503">
            <v>0</v>
          </cell>
          <cell r="EZ1503">
            <v>0</v>
          </cell>
          <cell r="FD1503">
            <v>0</v>
          </cell>
          <cell r="FF1503">
            <v>0</v>
          </cell>
        </row>
        <row r="1504">
          <cell r="A1504" t="str">
            <v>Västerås3</v>
          </cell>
          <cell r="B1504" t="str">
            <v>Sverige</v>
          </cell>
          <cell r="G1504">
            <v>185</v>
          </cell>
          <cell r="H1504">
            <v>290</v>
          </cell>
          <cell r="AK1504">
            <v>61.512499999999996</v>
          </cell>
          <cell r="AL1504">
            <v>151.15270270270267</v>
          </cell>
          <cell r="AN1504">
            <v>0</v>
          </cell>
          <cell r="AO1504">
            <v>29.156000000000002</v>
          </cell>
          <cell r="AP1504">
            <v>4597.25</v>
          </cell>
          <cell r="AQ1504">
            <v>25.900000000000002</v>
          </cell>
          <cell r="BG1504" t="b">
            <v>0</v>
          </cell>
          <cell r="BO1504" t="b">
            <v>0</v>
          </cell>
          <cell r="CA1504" t="b">
            <v>0</v>
          </cell>
          <cell r="CB1504" t="b">
            <v>0</v>
          </cell>
          <cell r="CD1504" t="b">
            <v>0</v>
          </cell>
          <cell r="CE1504" t="b">
            <v>0</v>
          </cell>
          <cell r="CG1504" t="b">
            <v>0</v>
          </cell>
          <cell r="CH1504" t="b">
            <v>0</v>
          </cell>
          <cell r="CP1504" t="e">
            <v>#N/A</v>
          </cell>
          <cell r="CT1504" t="b">
            <v>0</v>
          </cell>
          <cell r="CV1504" t="b">
            <v>0</v>
          </cell>
          <cell r="CX1504" t="b">
            <v>0</v>
          </cell>
          <cell r="CZ1504" t="b">
            <v>0</v>
          </cell>
          <cell r="DB1504" t="b">
            <v>0</v>
          </cell>
          <cell r="DD1504" t="b">
            <v>0</v>
          </cell>
          <cell r="DF1504" t="b">
            <v>0</v>
          </cell>
          <cell r="DH1504" t="b">
            <v>0</v>
          </cell>
          <cell r="DJ1504" t="b">
            <v>0</v>
          </cell>
          <cell r="DL1504" t="b">
            <v>0</v>
          </cell>
          <cell r="DN1504" t="b">
            <v>0</v>
          </cell>
          <cell r="DP1504" t="b">
            <v>0</v>
          </cell>
          <cell r="DV1504">
            <v>0</v>
          </cell>
          <cell r="DX1504">
            <v>0</v>
          </cell>
          <cell r="DZ1504">
            <v>0</v>
          </cell>
          <cell r="EB1504">
            <v>0</v>
          </cell>
          <cell r="ED1504">
            <v>0</v>
          </cell>
          <cell r="EF1504">
            <v>0</v>
          </cell>
          <cell r="EJ1504">
            <v>0</v>
          </cell>
          <cell r="EL1504">
            <v>0</v>
          </cell>
          <cell r="EN1504">
            <v>0</v>
          </cell>
          <cell r="EP1504">
            <v>0</v>
          </cell>
          <cell r="ER1504">
            <v>0</v>
          </cell>
          <cell r="ET1504">
            <v>0</v>
          </cell>
          <cell r="EX1504">
            <v>0</v>
          </cell>
          <cell r="EZ1504">
            <v>0</v>
          </cell>
          <cell r="FD1504">
            <v>0</v>
          </cell>
          <cell r="FF1504">
            <v>0</v>
          </cell>
        </row>
        <row r="1505">
          <cell r="A1505" t="str">
            <v>Västerås4</v>
          </cell>
          <cell r="B1505" t="str">
            <v>Sverige</v>
          </cell>
          <cell r="G1505">
            <v>155</v>
          </cell>
          <cell r="H1505">
            <v>250</v>
          </cell>
          <cell r="AK1505">
            <v>50.065000000000005</v>
          </cell>
          <cell r="AL1505">
            <v>130.24193548387098</v>
          </cell>
          <cell r="AN1505">
            <v>0</v>
          </cell>
          <cell r="AO1505">
            <v>24.428000000000004</v>
          </cell>
          <cell r="AP1505">
            <v>3851.75</v>
          </cell>
          <cell r="AQ1505">
            <v>21.700000000000003</v>
          </cell>
          <cell r="BG1505" t="b">
            <v>0</v>
          </cell>
          <cell r="BO1505" t="b">
            <v>0</v>
          </cell>
          <cell r="CA1505" t="b">
            <v>0</v>
          </cell>
          <cell r="CB1505" t="b">
            <v>0</v>
          </cell>
          <cell r="CD1505" t="b">
            <v>0</v>
          </cell>
          <cell r="CE1505" t="b">
            <v>0</v>
          </cell>
          <cell r="CG1505" t="b">
            <v>0</v>
          </cell>
          <cell r="CH1505" t="b">
            <v>0</v>
          </cell>
          <cell r="CP1505" t="e">
            <v>#N/A</v>
          </cell>
          <cell r="CT1505" t="b">
            <v>0</v>
          </cell>
          <cell r="CV1505" t="b">
            <v>0</v>
          </cell>
          <cell r="CX1505" t="b">
            <v>0</v>
          </cell>
          <cell r="CZ1505" t="b">
            <v>0</v>
          </cell>
          <cell r="DB1505" t="b">
            <v>0</v>
          </cell>
          <cell r="DD1505" t="b">
            <v>0</v>
          </cell>
          <cell r="DF1505" t="b">
            <v>0</v>
          </cell>
          <cell r="DH1505" t="b">
            <v>0</v>
          </cell>
          <cell r="DJ1505" t="b">
            <v>0</v>
          </cell>
          <cell r="DL1505" t="b">
            <v>0</v>
          </cell>
          <cell r="DN1505" t="b">
            <v>0</v>
          </cell>
          <cell r="DP1505" t="b">
            <v>0</v>
          </cell>
          <cell r="DV1505">
            <v>0</v>
          </cell>
          <cell r="DX1505">
            <v>0</v>
          </cell>
          <cell r="DZ1505">
            <v>0</v>
          </cell>
          <cell r="EB1505">
            <v>0</v>
          </cell>
          <cell r="ED1505">
            <v>0</v>
          </cell>
          <cell r="EF1505">
            <v>0</v>
          </cell>
          <cell r="EJ1505">
            <v>0</v>
          </cell>
          <cell r="EL1505">
            <v>0</v>
          </cell>
          <cell r="EN1505">
            <v>0</v>
          </cell>
          <cell r="EP1505">
            <v>0</v>
          </cell>
          <cell r="ER1505">
            <v>0</v>
          </cell>
          <cell r="ET1505">
            <v>0</v>
          </cell>
          <cell r="EX1505">
            <v>0</v>
          </cell>
          <cell r="EZ1505">
            <v>0</v>
          </cell>
          <cell r="FD1505">
            <v>0</v>
          </cell>
          <cell r="FF1505">
            <v>0</v>
          </cell>
        </row>
        <row r="1506">
          <cell r="A1506" t="str">
            <v>Västerås4</v>
          </cell>
          <cell r="B1506" t="str">
            <v>Sverige</v>
          </cell>
          <cell r="G1506">
            <v>155</v>
          </cell>
          <cell r="H1506">
            <v>250</v>
          </cell>
          <cell r="AK1506">
            <v>50.065000000000005</v>
          </cell>
          <cell r="AL1506">
            <v>130.24193548387098</v>
          </cell>
          <cell r="AN1506">
            <v>0</v>
          </cell>
          <cell r="AO1506">
            <v>24.428000000000004</v>
          </cell>
          <cell r="AP1506">
            <v>3851.75</v>
          </cell>
          <cell r="AQ1506">
            <v>21.700000000000003</v>
          </cell>
          <cell r="BG1506" t="b">
            <v>0</v>
          </cell>
          <cell r="BO1506" t="b">
            <v>0</v>
          </cell>
          <cell r="CA1506" t="b">
            <v>0</v>
          </cell>
          <cell r="CB1506" t="b">
            <v>0</v>
          </cell>
          <cell r="CD1506" t="b">
            <v>0</v>
          </cell>
          <cell r="CE1506" t="b">
            <v>0</v>
          </cell>
          <cell r="CG1506" t="b">
            <v>0</v>
          </cell>
          <cell r="CH1506" t="b">
            <v>0</v>
          </cell>
          <cell r="CP1506" t="e">
            <v>#N/A</v>
          </cell>
          <cell r="CT1506" t="b">
            <v>0</v>
          </cell>
          <cell r="CV1506" t="b">
            <v>0</v>
          </cell>
          <cell r="CX1506" t="b">
            <v>0</v>
          </cell>
          <cell r="CZ1506" t="b">
            <v>0</v>
          </cell>
          <cell r="DB1506" t="b">
            <v>0</v>
          </cell>
          <cell r="DD1506" t="b">
            <v>0</v>
          </cell>
          <cell r="DF1506" t="b">
            <v>0</v>
          </cell>
          <cell r="DH1506" t="b">
            <v>0</v>
          </cell>
          <cell r="DJ1506" t="b">
            <v>0</v>
          </cell>
          <cell r="DL1506" t="b">
            <v>0</v>
          </cell>
          <cell r="DN1506" t="b">
            <v>0</v>
          </cell>
          <cell r="DP1506" t="b">
            <v>0</v>
          </cell>
          <cell r="DV1506">
            <v>0</v>
          </cell>
          <cell r="DX1506">
            <v>0</v>
          </cell>
          <cell r="DZ1506">
            <v>0</v>
          </cell>
          <cell r="EB1506">
            <v>0</v>
          </cell>
          <cell r="ED1506">
            <v>0</v>
          </cell>
          <cell r="EF1506">
            <v>0</v>
          </cell>
          <cell r="EJ1506">
            <v>0</v>
          </cell>
          <cell r="EL1506">
            <v>0</v>
          </cell>
          <cell r="EN1506">
            <v>0</v>
          </cell>
          <cell r="EP1506">
            <v>0</v>
          </cell>
          <cell r="ER1506">
            <v>0</v>
          </cell>
          <cell r="ET1506">
            <v>0</v>
          </cell>
          <cell r="EX1506">
            <v>0</v>
          </cell>
          <cell r="EZ1506">
            <v>0</v>
          </cell>
          <cell r="FD1506">
            <v>0</v>
          </cell>
          <cell r="FF1506">
            <v>0</v>
          </cell>
        </row>
        <row r="1507">
          <cell r="A1507" t="str">
            <v>VÄSTHAMNSVERKET 1</v>
          </cell>
          <cell r="B1507" t="str">
            <v>Sverige</v>
          </cell>
          <cell r="G1507">
            <v>82</v>
          </cell>
          <cell r="H1507">
            <v>118.42857142857143</v>
          </cell>
          <cell r="AK1507">
            <v>27.264999999999997</v>
          </cell>
          <cell r="AL1507">
            <v>56.870988675958188</v>
          </cell>
          <cell r="AN1507">
            <v>0</v>
          </cell>
          <cell r="AO1507">
            <v>10.25</v>
          </cell>
          <cell r="AP1507">
            <v>2050</v>
          </cell>
          <cell r="AQ1507">
            <v>11.48</v>
          </cell>
          <cell r="BG1507" t="b">
            <v>0</v>
          </cell>
          <cell r="BO1507" t="b">
            <v>0</v>
          </cell>
          <cell r="CA1507" t="b">
            <v>0</v>
          </cell>
          <cell r="CB1507" t="b">
            <v>0</v>
          </cell>
          <cell r="CD1507" t="b">
            <v>0</v>
          </cell>
          <cell r="CE1507" t="b">
            <v>0</v>
          </cell>
          <cell r="CG1507" t="b">
            <v>0</v>
          </cell>
          <cell r="CH1507" t="b">
            <v>0</v>
          </cell>
          <cell r="CP1507" t="e">
            <v>#N/A</v>
          </cell>
          <cell r="CT1507" t="b">
            <v>0</v>
          </cell>
          <cell r="CV1507" t="b">
            <v>0</v>
          </cell>
          <cell r="CX1507" t="b">
            <v>0</v>
          </cell>
          <cell r="CZ1507" t="b">
            <v>0</v>
          </cell>
          <cell r="DB1507" t="b">
            <v>0</v>
          </cell>
          <cell r="DD1507" t="b">
            <v>0</v>
          </cell>
          <cell r="DF1507" t="b">
            <v>0</v>
          </cell>
          <cell r="DH1507" t="b">
            <v>0</v>
          </cell>
          <cell r="DJ1507" t="b">
            <v>0</v>
          </cell>
          <cell r="DL1507" t="b">
            <v>0</v>
          </cell>
          <cell r="DN1507" t="b">
            <v>0</v>
          </cell>
          <cell r="DP1507" t="b">
            <v>0</v>
          </cell>
          <cell r="DV1507">
            <v>0</v>
          </cell>
          <cell r="DX1507">
            <v>0</v>
          </cell>
          <cell r="DZ1507">
            <v>0</v>
          </cell>
          <cell r="EB1507">
            <v>0</v>
          </cell>
          <cell r="ED1507">
            <v>0</v>
          </cell>
          <cell r="EF1507">
            <v>0</v>
          </cell>
          <cell r="EJ1507">
            <v>0</v>
          </cell>
          <cell r="EL1507">
            <v>0</v>
          </cell>
          <cell r="EN1507">
            <v>0</v>
          </cell>
          <cell r="EP1507">
            <v>0</v>
          </cell>
          <cell r="ER1507">
            <v>0</v>
          </cell>
          <cell r="ET1507">
            <v>0</v>
          </cell>
          <cell r="EX1507">
            <v>0</v>
          </cell>
          <cell r="EZ1507">
            <v>0</v>
          </cell>
          <cell r="FD1507">
            <v>0</v>
          </cell>
          <cell r="FF1507">
            <v>0</v>
          </cell>
        </row>
        <row r="1508">
          <cell r="A1508" t="str">
            <v>VÄSTHAMNSVERKET 1</v>
          </cell>
          <cell r="B1508" t="str">
            <v>Sverige</v>
          </cell>
          <cell r="G1508">
            <v>82</v>
          </cell>
          <cell r="H1508">
            <v>118.42857142857143</v>
          </cell>
          <cell r="AK1508">
            <v>27.264999999999997</v>
          </cell>
          <cell r="AL1508">
            <v>56.870988675958188</v>
          </cell>
          <cell r="AN1508">
            <v>0</v>
          </cell>
          <cell r="AO1508">
            <v>10.25</v>
          </cell>
          <cell r="AP1508">
            <v>2050</v>
          </cell>
          <cell r="AQ1508">
            <v>11.48</v>
          </cell>
          <cell r="BG1508" t="b">
            <v>0</v>
          </cell>
          <cell r="BO1508" t="b">
            <v>0</v>
          </cell>
          <cell r="CA1508" t="b">
            <v>0</v>
          </cell>
          <cell r="CB1508" t="b">
            <v>0</v>
          </cell>
          <cell r="CD1508" t="b">
            <v>0</v>
          </cell>
          <cell r="CE1508" t="b">
            <v>0</v>
          </cell>
          <cell r="CG1508" t="b">
            <v>0</v>
          </cell>
          <cell r="CH1508" t="b">
            <v>0</v>
          </cell>
          <cell r="CP1508" t="e">
            <v>#N/A</v>
          </cell>
          <cell r="CT1508" t="b">
            <v>0</v>
          </cell>
          <cell r="CV1508" t="b">
            <v>0</v>
          </cell>
          <cell r="CX1508" t="b">
            <v>0</v>
          </cell>
          <cell r="CZ1508" t="b">
            <v>0</v>
          </cell>
          <cell r="DB1508" t="b">
            <v>0</v>
          </cell>
          <cell r="DD1508" t="b">
            <v>0</v>
          </cell>
          <cell r="DF1508" t="b">
            <v>0</v>
          </cell>
          <cell r="DH1508" t="b">
            <v>0</v>
          </cell>
          <cell r="DJ1508" t="b">
            <v>0</v>
          </cell>
          <cell r="DL1508" t="b">
            <v>0</v>
          </cell>
          <cell r="DN1508" t="b">
            <v>0</v>
          </cell>
          <cell r="DP1508" t="b">
            <v>0</v>
          </cell>
          <cell r="DV1508">
            <v>0</v>
          </cell>
          <cell r="DX1508">
            <v>0</v>
          </cell>
          <cell r="DZ1508">
            <v>0</v>
          </cell>
          <cell r="EB1508">
            <v>0</v>
          </cell>
          <cell r="ED1508">
            <v>0</v>
          </cell>
          <cell r="EF1508">
            <v>0</v>
          </cell>
          <cell r="EJ1508">
            <v>0</v>
          </cell>
          <cell r="EL1508">
            <v>0</v>
          </cell>
          <cell r="EN1508">
            <v>0</v>
          </cell>
          <cell r="EP1508">
            <v>0</v>
          </cell>
          <cell r="ER1508">
            <v>0</v>
          </cell>
          <cell r="ET1508">
            <v>0</v>
          </cell>
          <cell r="EX1508">
            <v>0</v>
          </cell>
          <cell r="EZ1508">
            <v>0</v>
          </cell>
          <cell r="FD1508">
            <v>0</v>
          </cell>
          <cell r="FF1508">
            <v>0</v>
          </cell>
        </row>
        <row r="1509">
          <cell r="A1509" t="str">
            <v>VÄSTHAMNSVERKET GT 1</v>
          </cell>
          <cell r="B1509" t="str">
            <v>Sverige</v>
          </cell>
          <cell r="G1509">
            <v>43</v>
          </cell>
          <cell r="H1509">
            <v>67.571428571428569</v>
          </cell>
          <cell r="AK1509">
            <v>14.297499999999998</v>
          </cell>
          <cell r="AL1509">
            <v>35.306071428571421</v>
          </cell>
          <cell r="AN1509">
            <v>0</v>
          </cell>
          <cell r="AO1509">
            <v>1.72</v>
          </cell>
          <cell r="AP1509">
            <v>430</v>
          </cell>
          <cell r="AQ1509">
            <v>3.44</v>
          </cell>
          <cell r="BG1509" t="b">
            <v>0</v>
          </cell>
          <cell r="BO1509" t="b">
            <v>0</v>
          </cell>
          <cell r="CA1509" t="b">
            <v>0</v>
          </cell>
          <cell r="CB1509" t="b">
            <v>0</v>
          </cell>
          <cell r="CD1509" t="b">
            <v>0</v>
          </cell>
          <cell r="CE1509" t="b">
            <v>0</v>
          </cell>
          <cell r="CG1509" t="b">
            <v>0</v>
          </cell>
          <cell r="CH1509" t="b">
            <v>0</v>
          </cell>
          <cell r="CP1509" t="e">
            <v>#N/A</v>
          </cell>
          <cell r="CT1509" t="b">
            <v>0</v>
          </cell>
          <cell r="CV1509" t="b">
            <v>0</v>
          </cell>
          <cell r="CX1509" t="b">
            <v>0</v>
          </cell>
          <cell r="CZ1509" t="b">
            <v>0</v>
          </cell>
          <cell r="DB1509" t="b">
            <v>0</v>
          </cell>
          <cell r="DD1509" t="b">
            <v>0</v>
          </cell>
          <cell r="DF1509" t="b">
            <v>0</v>
          </cell>
          <cell r="DH1509" t="b">
            <v>0</v>
          </cell>
          <cell r="DJ1509" t="b">
            <v>0</v>
          </cell>
          <cell r="DL1509" t="b">
            <v>0</v>
          </cell>
          <cell r="DN1509" t="b">
            <v>0</v>
          </cell>
          <cell r="DP1509" t="b">
            <v>0</v>
          </cell>
          <cell r="DV1509">
            <v>0</v>
          </cell>
          <cell r="DX1509">
            <v>0</v>
          </cell>
          <cell r="DZ1509">
            <v>0</v>
          </cell>
          <cell r="EB1509">
            <v>0</v>
          </cell>
          <cell r="ED1509">
            <v>0</v>
          </cell>
          <cell r="EF1509">
            <v>0</v>
          </cell>
          <cell r="EJ1509">
            <v>0</v>
          </cell>
          <cell r="EL1509">
            <v>0</v>
          </cell>
          <cell r="EN1509">
            <v>0</v>
          </cell>
          <cell r="EP1509">
            <v>0</v>
          </cell>
          <cell r="ER1509">
            <v>0</v>
          </cell>
          <cell r="ET1509">
            <v>0</v>
          </cell>
          <cell r="EX1509">
            <v>0</v>
          </cell>
          <cell r="EZ1509">
            <v>0</v>
          </cell>
          <cell r="FD1509">
            <v>0</v>
          </cell>
          <cell r="FF1509">
            <v>0</v>
          </cell>
        </row>
        <row r="1510">
          <cell r="A1510" t="str">
            <v>VÄSTHAMNSVERKET GT 1</v>
          </cell>
          <cell r="B1510" t="str">
            <v>Sverige</v>
          </cell>
          <cell r="G1510">
            <v>43</v>
          </cell>
          <cell r="H1510">
            <v>67.571428571428569</v>
          </cell>
          <cell r="AK1510">
            <v>14.297499999999998</v>
          </cell>
          <cell r="AL1510">
            <v>35.306071428571421</v>
          </cell>
          <cell r="AN1510">
            <v>0</v>
          </cell>
          <cell r="AO1510">
            <v>1.72</v>
          </cell>
          <cell r="AP1510">
            <v>430</v>
          </cell>
          <cell r="AQ1510">
            <v>3.44</v>
          </cell>
          <cell r="BG1510" t="b">
            <v>0</v>
          </cell>
          <cell r="BO1510" t="b">
            <v>0</v>
          </cell>
          <cell r="CA1510" t="b">
            <v>0</v>
          </cell>
          <cell r="CB1510" t="b">
            <v>0</v>
          </cell>
          <cell r="CD1510" t="b">
            <v>0</v>
          </cell>
          <cell r="CE1510" t="b">
            <v>0</v>
          </cell>
          <cell r="CG1510" t="b">
            <v>0</v>
          </cell>
          <cell r="CH1510" t="b">
            <v>0</v>
          </cell>
          <cell r="CP1510" t="e">
            <v>#N/A</v>
          </cell>
          <cell r="CT1510" t="b">
            <v>0</v>
          </cell>
          <cell r="CV1510" t="b">
            <v>0</v>
          </cell>
          <cell r="CX1510" t="b">
            <v>0</v>
          </cell>
          <cell r="CZ1510" t="b">
            <v>0</v>
          </cell>
          <cell r="DB1510" t="b">
            <v>0</v>
          </cell>
          <cell r="DD1510" t="b">
            <v>0</v>
          </cell>
          <cell r="DF1510" t="b">
            <v>0</v>
          </cell>
          <cell r="DH1510" t="b">
            <v>0</v>
          </cell>
          <cell r="DJ1510" t="b">
            <v>0</v>
          </cell>
          <cell r="DL1510" t="b">
            <v>0</v>
          </cell>
          <cell r="DN1510" t="b">
            <v>0</v>
          </cell>
          <cell r="DP1510" t="b">
            <v>0</v>
          </cell>
          <cell r="DV1510">
            <v>0</v>
          </cell>
          <cell r="DX1510">
            <v>0</v>
          </cell>
          <cell r="DZ1510">
            <v>0</v>
          </cell>
          <cell r="EB1510">
            <v>0</v>
          </cell>
          <cell r="ED1510">
            <v>0</v>
          </cell>
          <cell r="EF1510">
            <v>0</v>
          </cell>
          <cell r="EJ1510">
            <v>0</v>
          </cell>
          <cell r="EL1510">
            <v>0</v>
          </cell>
          <cell r="EN1510">
            <v>0</v>
          </cell>
          <cell r="EP1510">
            <v>0</v>
          </cell>
          <cell r="ER1510">
            <v>0</v>
          </cell>
          <cell r="ET1510">
            <v>0</v>
          </cell>
          <cell r="EX1510">
            <v>0</v>
          </cell>
          <cell r="EZ1510">
            <v>0</v>
          </cell>
          <cell r="FD1510">
            <v>0</v>
          </cell>
          <cell r="FF1510">
            <v>0</v>
          </cell>
        </row>
        <row r="1511">
          <cell r="A1511" t="str">
            <v>ÖRESUNDVERKET 1-2</v>
          </cell>
          <cell r="B1511" t="str">
            <v>Sverige</v>
          </cell>
          <cell r="G1511">
            <v>100</v>
          </cell>
          <cell r="H1511">
            <v>0</v>
          </cell>
          <cell r="AK1511">
            <v>32.300000000000004</v>
          </cell>
          <cell r="AL1511">
            <v>0</v>
          </cell>
          <cell r="AN1511">
            <v>0</v>
          </cell>
          <cell r="AO1511">
            <v>15.760000000000002</v>
          </cell>
          <cell r="AP1511">
            <v>2485</v>
          </cell>
          <cell r="AQ1511">
            <v>14.000000000000002</v>
          </cell>
          <cell r="BG1511" t="b">
            <v>0</v>
          </cell>
          <cell r="BO1511" t="b">
            <v>0</v>
          </cell>
          <cell r="CA1511" t="b">
            <v>0</v>
          </cell>
          <cell r="CB1511" t="b">
            <v>0</v>
          </cell>
          <cell r="CD1511" t="b">
            <v>0</v>
          </cell>
          <cell r="CE1511" t="b">
            <v>0</v>
          </cell>
          <cell r="CG1511" t="b">
            <v>0</v>
          </cell>
          <cell r="CH1511" t="b">
            <v>0</v>
          </cell>
          <cell r="CP1511" t="e">
            <v>#N/A</v>
          </cell>
          <cell r="CT1511" t="b">
            <v>0</v>
          </cell>
          <cell r="CV1511" t="b">
            <v>0</v>
          </cell>
          <cell r="CX1511" t="b">
            <v>0</v>
          </cell>
          <cell r="CZ1511" t="b">
            <v>0</v>
          </cell>
          <cell r="DB1511" t="b">
            <v>0</v>
          </cell>
          <cell r="DD1511" t="b">
            <v>0</v>
          </cell>
          <cell r="DF1511" t="b">
            <v>0</v>
          </cell>
          <cell r="DH1511" t="b">
            <v>0</v>
          </cell>
          <cell r="DJ1511" t="b">
            <v>0</v>
          </cell>
          <cell r="DL1511" t="b">
            <v>0</v>
          </cell>
          <cell r="DN1511" t="b">
            <v>0</v>
          </cell>
          <cell r="DP1511" t="b">
            <v>0</v>
          </cell>
          <cell r="DV1511">
            <v>0</v>
          </cell>
          <cell r="DX1511">
            <v>0</v>
          </cell>
          <cell r="DZ1511">
            <v>0</v>
          </cell>
          <cell r="EB1511">
            <v>0</v>
          </cell>
          <cell r="ED1511">
            <v>0</v>
          </cell>
          <cell r="EF1511">
            <v>0</v>
          </cell>
          <cell r="EJ1511">
            <v>0</v>
          </cell>
          <cell r="EL1511">
            <v>0</v>
          </cell>
          <cell r="EN1511">
            <v>0</v>
          </cell>
          <cell r="EP1511">
            <v>0</v>
          </cell>
          <cell r="ER1511">
            <v>0</v>
          </cell>
          <cell r="ET1511">
            <v>0</v>
          </cell>
          <cell r="EX1511">
            <v>0</v>
          </cell>
          <cell r="EZ1511">
            <v>0</v>
          </cell>
          <cell r="FD1511">
            <v>0</v>
          </cell>
          <cell r="FF1511">
            <v>0</v>
          </cell>
        </row>
        <row r="1512">
          <cell r="A1512" t="str">
            <v>ÖRESUNDVERKET 3</v>
          </cell>
          <cell r="B1512" t="str">
            <v>Sverige</v>
          </cell>
          <cell r="G1512">
            <v>75</v>
          </cell>
          <cell r="H1512">
            <v>0</v>
          </cell>
          <cell r="AK1512">
            <v>24.937499999999996</v>
          </cell>
          <cell r="AL1512">
            <v>0</v>
          </cell>
          <cell r="AN1512">
            <v>0</v>
          </cell>
          <cell r="AO1512">
            <v>11.820000000000002</v>
          </cell>
          <cell r="AP1512">
            <v>1863.75</v>
          </cell>
          <cell r="AQ1512">
            <v>10.500000000000002</v>
          </cell>
          <cell r="BG1512" t="b">
            <v>0</v>
          </cell>
          <cell r="BO1512" t="b">
            <v>0</v>
          </cell>
          <cell r="CA1512" t="b">
            <v>0</v>
          </cell>
          <cell r="CB1512" t="b">
            <v>0</v>
          </cell>
          <cell r="CD1512" t="b">
            <v>0</v>
          </cell>
          <cell r="CE1512" t="b">
            <v>0</v>
          </cell>
          <cell r="CG1512" t="b">
            <v>0</v>
          </cell>
          <cell r="CH1512" t="b">
            <v>0</v>
          </cell>
          <cell r="CP1512" t="e">
            <v>#N/A</v>
          </cell>
          <cell r="CT1512" t="b">
            <v>0</v>
          </cell>
          <cell r="CV1512" t="b">
            <v>0</v>
          </cell>
          <cell r="CX1512" t="b">
            <v>0</v>
          </cell>
          <cell r="CZ1512" t="b">
            <v>0</v>
          </cell>
          <cell r="DB1512" t="b">
            <v>0</v>
          </cell>
          <cell r="DD1512" t="b">
            <v>0</v>
          </cell>
          <cell r="DF1512" t="b">
            <v>0</v>
          </cell>
          <cell r="DH1512" t="b">
            <v>0</v>
          </cell>
          <cell r="DJ1512" t="b">
            <v>0</v>
          </cell>
          <cell r="DL1512" t="b">
            <v>0</v>
          </cell>
          <cell r="DN1512" t="b">
            <v>0</v>
          </cell>
          <cell r="DP1512" t="b">
            <v>0</v>
          </cell>
          <cell r="DV1512">
            <v>0</v>
          </cell>
          <cell r="DX1512">
            <v>0</v>
          </cell>
          <cell r="DZ1512">
            <v>0</v>
          </cell>
          <cell r="EB1512">
            <v>0</v>
          </cell>
          <cell r="ED1512">
            <v>0</v>
          </cell>
          <cell r="EF1512">
            <v>0</v>
          </cell>
          <cell r="EJ1512">
            <v>0</v>
          </cell>
          <cell r="EL1512">
            <v>0</v>
          </cell>
          <cell r="EN1512">
            <v>0</v>
          </cell>
          <cell r="EP1512">
            <v>0</v>
          </cell>
          <cell r="ER1512">
            <v>0</v>
          </cell>
          <cell r="ET1512">
            <v>0</v>
          </cell>
          <cell r="EX1512">
            <v>0</v>
          </cell>
          <cell r="EZ1512">
            <v>0</v>
          </cell>
          <cell r="FD1512">
            <v>0</v>
          </cell>
          <cell r="FF1512">
            <v>0</v>
          </cell>
        </row>
        <row r="1513">
          <cell r="A1513" t="str">
            <v>ÖRESUNDVERKET 4</v>
          </cell>
          <cell r="B1513" t="str">
            <v>Sverige</v>
          </cell>
          <cell r="G1513">
            <v>150</v>
          </cell>
          <cell r="H1513">
            <v>0</v>
          </cell>
          <cell r="AK1513">
            <v>52.724999999999994</v>
          </cell>
          <cell r="AL1513">
            <v>0</v>
          </cell>
          <cell r="AN1513">
            <v>0</v>
          </cell>
          <cell r="AO1513">
            <v>12</v>
          </cell>
          <cell r="AP1513">
            <v>3000</v>
          </cell>
          <cell r="AQ1513">
            <v>21.000000000000004</v>
          </cell>
          <cell r="BG1513" t="b">
            <v>0</v>
          </cell>
          <cell r="BO1513" t="b">
            <v>0</v>
          </cell>
          <cell r="CA1513" t="b">
            <v>0</v>
          </cell>
          <cell r="CB1513" t="b">
            <v>0</v>
          </cell>
          <cell r="CD1513" t="b">
            <v>0</v>
          </cell>
          <cell r="CE1513" t="b">
            <v>0</v>
          </cell>
          <cell r="CG1513" t="b">
            <v>0</v>
          </cell>
          <cell r="CH1513" t="b">
            <v>0</v>
          </cell>
          <cell r="CP1513" t="e">
            <v>#N/A</v>
          </cell>
          <cell r="CT1513" t="b">
            <v>0</v>
          </cell>
          <cell r="CV1513" t="b">
            <v>0</v>
          </cell>
          <cell r="CX1513" t="b">
            <v>0</v>
          </cell>
          <cell r="CZ1513" t="b">
            <v>0</v>
          </cell>
          <cell r="DB1513" t="b">
            <v>0</v>
          </cell>
          <cell r="DD1513" t="b">
            <v>0</v>
          </cell>
          <cell r="DF1513" t="b">
            <v>0</v>
          </cell>
          <cell r="DH1513" t="b">
            <v>0</v>
          </cell>
          <cell r="DJ1513" t="b">
            <v>0</v>
          </cell>
          <cell r="DL1513" t="b">
            <v>0</v>
          </cell>
          <cell r="DN1513" t="b">
            <v>0</v>
          </cell>
          <cell r="DP1513" t="b">
            <v>0</v>
          </cell>
          <cell r="DV1513">
            <v>0</v>
          </cell>
          <cell r="DX1513">
            <v>0</v>
          </cell>
          <cell r="DZ1513">
            <v>0</v>
          </cell>
          <cell r="EB1513">
            <v>0</v>
          </cell>
          <cell r="ED1513">
            <v>0</v>
          </cell>
          <cell r="EF1513">
            <v>0</v>
          </cell>
          <cell r="EJ1513">
            <v>0</v>
          </cell>
          <cell r="EL1513">
            <v>0</v>
          </cell>
          <cell r="EN1513">
            <v>0</v>
          </cell>
          <cell r="EP1513">
            <v>0</v>
          </cell>
          <cell r="ER1513">
            <v>0</v>
          </cell>
          <cell r="ET1513">
            <v>0</v>
          </cell>
          <cell r="EX1513">
            <v>0</v>
          </cell>
          <cell r="EZ1513">
            <v>0</v>
          </cell>
          <cell r="FD1513">
            <v>0</v>
          </cell>
          <cell r="FF1513">
            <v>0</v>
          </cell>
        </row>
        <row r="1514">
          <cell r="A1514" t="str">
            <v>ÖRESUNDVERKET CC</v>
          </cell>
          <cell r="B1514" t="str">
            <v>Sverige</v>
          </cell>
          <cell r="G1514">
            <v>440</v>
          </cell>
          <cell r="H1514">
            <v>250</v>
          </cell>
          <cell r="AK1514">
            <v>238.26</v>
          </cell>
          <cell r="AL1514">
            <v>902.5</v>
          </cell>
          <cell r="AN1514">
            <v>37.5</v>
          </cell>
          <cell r="AO1514">
            <v>35.200000000000003</v>
          </cell>
          <cell r="AP1514">
            <v>4400</v>
          </cell>
          <cell r="AQ1514">
            <v>44</v>
          </cell>
          <cell r="BG1514" t="b">
            <v>0</v>
          </cell>
          <cell r="BO1514" t="b">
            <v>0</v>
          </cell>
          <cell r="CA1514" t="b">
            <v>0</v>
          </cell>
          <cell r="CB1514" t="b">
            <v>0</v>
          </cell>
          <cell r="CD1514" t="b">
            <v>0</v>
          </cell>
          <cell r="CE1514" t="b">
            <v>0</v>
          </cell>
          <cell r="CG1514" t="b">
            <v>0</v>
          </cell>
          <cell r="CH1514" t="b">
            <v>0</v>
          </cell>
          <cell r="CP1514" t="e">
            <v>#N/A</v>
          </cell>
          <cell r="CT1514" t="b">
            <v>0</v>
          </cell>
          <cell r="CV1514" t="b">
            <v>0</v>
          </cell>
          <cell r="CX1514" t="b">
            <v>0</v>
          </cell>
          <cell r="CZ1514" t="b">
            <v>0</v>
          </cell>
          <cell r="DB1514" t="b">
            <v>0</v>
          </cell>
          <cell r="DD1514" t="b">
            <v>0</v>
          </cell>
          <cell r="DF1514" t="b">
            <v>0</v>
          </cell>
          <cell r="DH1514" t="b">
            <v>0</v>
          </cell>
          <cell r="DJ1514" t="b">
            <v>0</v>
          </cell>
          <cell r="DL1514" t="b">
            <v>0</v>
          </cell>
          <cell r="DN1514" t="b">
            <v>0</v>
          </cell>
          <cell r="DP1514" t="b">
            <v>0</v>
          </cell>
          <cell r="DV1514">
            <v>0</v>
          </cell>
          <cell r="DX1514">
            <v>0</v>
          </cell>
          <cell r="DZ1514">
            <v>0</v>
          </cell>
          <cell r="EB1514">
            <v>0</v>
          </cell>
          <cell r="ED1514">
            <v>0</v>
          </cell>
          <cell r="EF1514">
            <v>0</v>
          </cell>
          <cell r="EJ1514">
            <v>0</v>
          </cell>
          <cell r="EL1514">
            <v>0</v>
          </cell>
          <cell r="EN1514">
            <v>0</v>
          </cell>
          <cell r="EP1514">
            <v>0</v>
          </cell>
          <cell r="ER1514">
            <v>0</v>
          </cell>
          <cell r="ET1514">
            <v>0</v>
          </cell>
          <cell r="EX1514">
            <v>0</v>
          </cell>
          <cell r="EZ1514">
            <v>0</v>
          </cell>
          <cell r="FD1514">
            <v>0</v>
          </cell>
          <cell r="FF1514">
            <v>0</v>
          </cell>
        </row>
        <row r="1515">
          <cell r="A1515" t="str">
            <v>ÖSTERSUND 1</v>
          </cell>
          <cell r="B1515" t="str">
            <v>Sverige</v>
          </cell>
          <cell r="G1515">
            <v>45</v>
          </cell>
          <cell r="H1515">
            <v>79.505300353356901</v>
          </cell>
          <cell r="AK1515">
            <v>13.2525</v>
          </cell>
          <cell r="AL1515">
            <v>41.368040554882697</v>
          </cell>
          <cell r="AN1515">
            <v>0</v>
          </cell>
          <cell r="AO1515">
            <v>4.05</v>
          </cell>
          <cell r="AP1515">
            <v>1125</v>
          </cell>
          <cell r="AQ1515">
            <v>6.3000000000000007</v>
          </cell>
          <cell r="BG1515" t="b">
            <v>0</v>
          </cell>
          <cell r="BO1515" t="b">
            <v>0</v>
          </cell>
          <cell r="CA1515" t="b">
            <v>0</v>
          </cell>
          <cell r="CB1515" t="b">
            <v>0</v>
          </cell>
          <cell r="CD1515" t="b">
            <v>0</v>
          </cell>
          <cell r="CE1515" t="b">
            <v>0</v>
          </cell>
          <cell r="CG1515" t="b">
            <v>0</v>
          </cell>
          <cell r="CH1515" t="b">
            <v>0</v>
          </cell>
          <cell r="CP1515" t="str">
            <v>ECWCHBPC</v>
          </cell>
          <cell r="CT1515" t="b">
            <v>0</v>
          </cell>
          <cell r="CV1515" t="b">
            <v>0</v>
          </cell>
          <cell r="CX1515" t="b">
            <v>0</v>
          </cell>
          <cell r="CZ1515" t="b">
            <v>0</v>
          </cell>
          <cell r="DB1515" t="b">
            <v>0</v>
          </cell>
          <cell r="DD1515" t="b">
            <v>0</v>
          </cell>
          <cell r="DF1515" t="b">
            <v>0</v>
          </cell>
          <cell r="DH1515" t="b">
            <v>0</v>
          </cell>
          <cell r="DJ1515" t="b">
            <v>0</v>
          </cell>
          <cell r="DL1515" t="b">
            <v>0</v>
          </cell>
          <cell r="DN1515" t="b">
            <v>0</v>
          </cell>
          <cell r="DP1515" t="b">
            <v>0</v>
          </cell>
          <cell r="DV1515">
            <v>0</v>
          </cell>
          <cell r="DX1515">
            <v>0</v>
          </cell>
          <cell r="DZ1515">
            <v>0</v>
          </cell>
          <cell r="EB1515">
            <v>0</v>
          </cell>
          <cell r="ED1515">
            <v>0</v>
          </cell>
          <cell r="EF1515">
            <v>0</v>
          </cell>
          <cell r="EJ1515">
            <v>0</v>
          </cell>
          <cell r="EL1515">
            <v>0</v>
          </cell>
          <cell r="EN1515">
            <v>0</v>
          </cell>
          <cell r="EP1515">
            <v>0</v>
          </cell>
          <cell r="ER1515">
            <v>0</v>
          </cell>
          <cell r="ET1515">
            <v>0</v>
          </cell>
          <cell r="EX1515">
            <v>0</v>
          </cell>
          <cell r="EZ1515">
            <v>0</v>
          </cell>
          <cell r="FD1515">
            <v>0</v>
          </cell>
          <cell r="FF1515">
            <v>0</v>
          </cell>
        </row>
        <row r="1516">
          <cell r="A1516" t="str">
            <v>ÅBYVERKET 1-3</v>
          </cell>
          <cell r="B1516" t="str">
            <v>Sverige</v>
          </cell>
          <cell r="G1516">
            <v>150</v>
          </cell>
          <cell r="H1516">
            <v>360.00000000000006</v>
          </cell>
          <cell r="AK1516">
            <v>35.625</v>
          </cell>
          <cell r="AL1516">
            <v>205.20000000000007</v>
          </cell>
          <cell r="AN1516">
            <v>0</v>
          </cell>
          <cell r="AO1516">
            <v>18.75</v>
          </cell>
          <cell r="AP1516">
            <v>3750</v>
          </cell>
          <cell r="AQ1516">
            <v>28.5</v>
          </cell>
          <cell r="BG1516" t="b">
            <v>0</v>
          </cell>
          <cell r="BO1516" t="b">
            <v>0</v>
          </cell>
          <cell r="CA1516" t="b">
            <v>0</v>
          </cell>
          <cell r="CB1516" t="b">
            <v>0</v>
          </cell>
          <cell r="CD1516" t="b">
            <v>0</v>
          </cell>
          <cell r="CE1516" t="b">
            <v>0</v>
          </cell>
          <cell r="CG1516" t="b">
            <v>0</v>
          </cell>
          <cell r="CH1516" t="b">
            <v>0</v>
          </cell>
          <cell r="CP1516" t="e">
            <v>#N/A</v>
          </cell>
          <cell r="CT1516" t="b">
            <v>0</v>
          </cell>
          <cell r="CV1516" t="b">
            <v>0</v>
          </cell>
          <cell r="CX1516" t="b">
            <v>0</v>
          </cell>
          <cell r="CZ1516" t="b">
            <v>0</v>
          </cell>
          <cell r="DB1516" t="b">
            <v>0</v>
          </cell>
          <cell r="DD1516" t="b">
            <v>0</v>
          </cell>
          <cell r="DF1516" t="b">
            <v>0</v>
          </cell>
          <cell r="DH1516" t="b">
            <v>0</v>
          </cell>
          <cell r="DJ1516" t="b">
            <v>0</v>
          </cell>
          <cell r="DL1516" t="b">
            <v>0</v>
          </cell>
          <cell r="DN1516" t="b">
            <v>0</v>
          </cell>
          <cell r="DP1516" t="b">
            <v>0</v>
          </cell>
          <cell r="DV1516">
            <v>0</v>
          </cell>
          <cell r="DX1516">
            <v>0</v>
          </cell>
          <cell r="DZ1516">
            <v>0</v>
          </cell>
          <cell r="EB1516">
            <v>0</v>
          </cell>
          <cell r="ED1516">
            <v>0</v>
          </cell>
          <cell r="EF1516">
            <v>0</v>
          </cell>
          <cell r="EJ1516">
            <v>0</v>
          </cell>
          <cell r="EL1516">
            <v>0</v>
          </cell>
          <cell r="EN1516">
            <v>0</v>
          </cell>
          <cell r="EP1516">
            <v>0</v>
          </cell>
          <cell r="ER1516">
            <v>0</v>
          </cell>
          <cell r="ET1516">
            <v>0</v>
          </cell>
          <cell r="EX1516">
            <v>0</v>
          </cell>
          <cell r="EZ1516">
            <v>0</v>
          </cell>
          <cell r="FD1516">
            <v>0</v>
          </cell>
          <cell r="FF1516">
            <v>0</v>
          </cell>
        </row>
        <row r="1517">
          <cell r="A1517" t="str">
            <v>Åbyverket 4</v>
          </cell>
          <cell r="B1517" t="str">
            <v>Sverige</v>
          </cell>
          <cell r="G1517">
            <v>23</v>
          </cell>
          <cell r="H1517">
            <v>40</v>
          </cell>
          <cell r="AK1517">
            <v>7.5900000000000007</v>
          </cell>
          <cell r="AL1517">
            <v>22.956521739130437</v>
          </cell>
          <cell r="AN1517">
            <v>0</v>
          </cell>
          <cell r="AO1517">
            <v>2.0699999999999998</v>
          </cell>
          <cell r="AP1517">
            <v>575</v>
          </cell>
          <cell r="AQ1517">
            <v>3.22</v>
          </cell>
          <cell r="BG1517" t="b">
            <v>0</v>
          </cell>
          <cell r="BO1517" t="b">
            <v>0</v>
          </cell>
          <cell r="CA1517" t="b">
            <v>0</v>
          </cell>
          <cell r="CB1517" t="b">
            <v>0</v>
          </cell>
          <cell r="CD1517" t="b">
            <v>0</v>
          </cell>
          <cell r="CE1517" t="b">
            <v>0</v>
          </cell>
          <cell r="CG1517" t="b">
            <v>0</v>
          </cell>
          <cell r="CH1517" t="b">
            <v>0</v>
          </cell>
          <cell r="CP1517" t="str">
            <v>ECWCHBPC</v>
          </cell>
          <cell r="CT1517" t="b">
            <v>0</v>
          </cell>
          <cell r="CV1517" t="b">
            <v>0</v>
          </cell>
          <cell r="CX1517" t="b">
            <v>0</v>
          </cell>
          <cell r="CZ1517" t="b">
            <v>0</v>
          </cell>
          <cell r="DB1517" t="b">
            <v>0</v>
          </cell>
          <cell r="DD1517" t="b">
            <v>0</v>
          </cell>
          <cell r="DF1517" t="b">
            <v>0</v>
          </cell>
          <cell r="DH1517" t="b">
            <v>0</v>
          </cell>
          <cell r="DJ1517" t="b">
            <v>0</v>
          </cell>
          <cell r="DL1517" t="b">
            <v>0</v>
          </cell>
          <cell r="DN1517" t="b">
            <v>0</v>
          </cell>
          <cell r="DP1517" t="b">
            <v>0</v>
          </cell>
          <cell r="DV1517">
            <v>0</v>
          </cell>
          <cell r="DX1517">
            <v>0</v>
          </cell>
          <cell r="DZ1517">
            <v>0</v>
          </cell>
          <cell r="EB1517">
            <v>0</v>
          </cell>
          <cell r="ED1517">
            <v>0</v>
          </cell>
          <cell r="EF1517">
            <v>0</v>
          </cell>
          <cell r="EJ1517">
            <v>0</v>
          </cell>
          <cell r="EL1517">
            <v>0</v>
          </cell>
          <cell r="EN1517">
            <v>0</v>
          </cell>
          <cell r="EP1517">
            <v>0</v>
          </cell>
          <cell r="ER1517">
            <v>0</v>
          </cell>
          <cell r="ET1517">
            <v>0</v>
          </cell>
          <cell r="EX1517">
            <v>0</v>
          </cell>
          <cell r="EZ1517">
            <v>0</v>
          </cell>
          <cell r="FD1517">
            <v>0</v>
          </cell>
          <cell r="FF1517">
            <v>0</v>
          </cell>
        </row>
        <row r="1518">
          <cell r="A1518" t="str">
            <v>SmallWoodCHPSweden</v>
          </cell>
          <cell r="B1518" t="str">
            <v>Sverige</v>
          </cell>
          <cell r="G1518">
            <v>107.05</v>
          </cell>
          <cell r="H1518">
            <v>284</v>
          </cell>
          <cell r="AK1518">
            <v>26.708300000000001</v>
          </cell>
          <cell r="AL1518">
            <v>187.97910720631711</v>
          </cell>
          <cell r="AN1518">
            <v>0</v>
          </cell>
          <cell r="AO1518">
            <v>9.6344999999999992</v>
          </cell>
          <cell r="AP1518">
            <v>2676.25</v>
          </cell>
          <cell r="AQ1518">
            <v>14.987000000000002</v>
          </cell>
          <cell r="BG1518" t="b">
            <v>0</v>
          </cell>
          <cell r="BO1518" t="b">
            <v>0</v>
          </cell>
          <cell r="CA1518" t="b">
            <v>0</v>
          </cell>
          <cell r="CB1518" t="b">
            <v>0</v>
          </cell>
          <cell r="CD1518" t="b">
            <v>0</v>
          </cell>
          <cell r="CE1518" t="b">
            <v>0</v>
          </cell>
          <cell r="CG1518" t="b">
            <v>0</v>
          </cell>
          <cell r="CH1518" t="b">
            <v>0</v>
          </cell>
          <cell r="CP1518" t="str">
            <v>ECWCHBPC</v>
          </cell>
          <cell r="CT1518" t="b">
            <v>0</v>
          </cell>
          <cell r="CV1518" t="b">
            <v>0</v>
          </cell>
          <cell r="CX1518" t="b">
            <v>0</v>
          </cell>
          <cell r="CZ1518" t="b">
            <v>0</v>
          </cell>
          <cell r="DB1518" t="b">
            <v>0</v>
          </cell>
          <cell r="DD1518" t="b">
            <v>0</v>
          </cell>
          <cell r="DF1518" t="b">
            <v>0</v>
          </cell>
          <cell r="DH1518" t="b">
            <v>0</v>
          </cell>
          <cell r="DJ1518" t="b">
            <v>0</v>
          </cell>
          <cell r="DL1518" t="b">
            <v>0</v>
          </cell>
          <cell r="DN1518" t="b">
            <v>0</v>
          </cell>
          <cell r="DP1518" t="b">
            <v>0</v>
          </cell>
          <cell r="DV1518">
            <v>0</v>
          </cell>
          <cell r="DX1518">
            <v>0</v>
          </cell>
          <cell r="DZ1518">
            <v>0</v>
          </cell>
          <cell r="EB1518">
            <v>0</v>
          </cell>
          <cell r="ED1518">
            <v>0</v>
          </cell>
          <cell r="EF1518">
            <v>0</v>
          </cell>
          <cell r="EJ1518">
            <v>0</v>
          </cell>
          <cell r="EL1518">
            <v>0</v>
          </cell>
          <cell r="EN1518">
            <v>0</v>
          </cell>
          <cell r="EP1518">
            <v>0</v>
          </cell>
          <cell r="ER1518">
            <v>0</v>
          </cell>
          <cell r="ET1518">
            <v>0</v>
          </cell>
          <cell r="EX1518">
            <v>0</v>
          </cell>
          <cell r="EZ1518">
            <v>0</v>
          </cell>
          <cell r="FD1518">
            <v>0</v>
          </cell>
          <cell r="FF1518">
            <v>0</v>
          </cell>
        </row>
        <row r="1519">
          <cell r="A1519" t="str">
            <v>SmallNGCHPSweden</v>
          </cell>
          <cell r="B1519" t="str">
            <v>Sverige</v>
          </cell>
          <cell r="G1519">
            <v>35.318000000000005</v>
          </cell>
          <cell r="H1519">
            <v>50.539720279720278</v>
          </cell>
          <cell r="AK1519">
            <v>12.231994800000001</v>
          </cell>
          <cell r="AL1519">
            <v>25.04786714908078</v>
          </cell>
          <cell r="AN1519">
            <v>0</v>
          </cell>
          <cell r="AO1519">
            <v>3.5318000000000005</v>
          </cell>
          <cell r="AP1519">
            <v>1059.5400000000002</v>
          </cell>
          <cell r="AQ1519">
            <v>3.5318000000000005</v>
          </cell>
          <cell r="BG1519" t="b">
            <v>0</v>
          </cell>
          <cell r="BO1519" t="b">
            <v>0</v>
          </cell>
          <cell r="CA1519" t="b">
            <v>0</v>
          </cell>
          <cell r="CB1519" t="b">
            <v>0</v>
          </cell>
          <cell r="CD1519" t="b">
            <v>0</v>
          </cell>
          <cell r="CE1519" t="b">
            <v>0</v>
          </cell>
          <cell r="CG1519" t="b">
            <v>0</v>
          </cell>
          <cell r="CH1519" t="b">
            <v>0</v>
          </cell>
          <cell r="CP1519" t="e">
            <v>#N/A</v>
          </cell>
          <cell r="CT1519" t="b">
            <v>0</v>
          </cell>
          <cell r="CV1519" t="b">
            <v>0</v>
          </cell>
          <cell r="CX1519" t="b">
            <v>0</v>
          </cell>
          <cell r="CZ1519" t="b">
            <v>0</v>
          </cell>
          <cell r="DB1519" t="b">
            <v>0</v>
          </cell>
          <cell r="DD1519" t="b">
            <v>0</v>
          </cell>
          <cell r="DF1519" t="b">
            <v>0</v>
          </cell>
          <cell r="DH1519" t="b">
            <v>0</v>
          </cell>
          <cell r="DJ1519" t="b">
            <v>0</v>
          </cell>
          <cell r="DL1519" t="b">
            <v>0</v>
          </cell>
          <cell r="DN1519" t="b">
            <v>0</v>
          </cell>
          <cell r="DP1519" t="b">
            <v>0</v>
          </cell>
          <cell r="DV1519">
            <v>0</v>
          </cell>
          <cell r="DX1519">
            <v>0</v>
          </cell>
          <cell r="DZ1519">
            <v>0</v>
          </cell>
          <cell r="EB1519">
            <v>0</v>
          </cell>
          <cell r="ED1519">
            <v>0</v>
          </cell>
          <cell r="EF1519">
            <v>0</v>
          </cell>
          <cell r="EJ1519">
            <v>0</v>
          </cell>
          <cell r="EL1519">
            <v>0</v>
          </cell>
          <cell r="EN1519">
            <v>0</v>
          </cell>
          <cell r="EP1519">
            <v>0</v>
          </cell>
          <cell r="ER1519">
            <v>0</v>
          </cell>
          <cell r="ET1519">
            <v>0</v>
          </cell>
          <cell r="EX1519">
            <v>0</v>
          </cell>
          <cell r="EZ1519">
            <v>0</v>
          </cell>
          <cell r="FD1519">
            <v>0</v>
          </cell>
          <cell r="FF1519">
            <v>0</v>
          </cell>
        </row>
        <row r="1520">
          <cell r="A1520" t="str">
            <v>SmallNGCHPSweden</v>
          </cell>
          <cell r="B1520" t="str">
            <v>Sverige</v>
          </cell>
          <cell r="G1520">
            <v>31.417999999999996</v>
          </cell>
          <cell r="H1520">
            <v>44.039720279720278</v>
          </cell>
          <cell r="AK1520">
            <v>11.0463948</v>
          </cell>
          <cell r="AL1520">
            <v>21.70464035192709</v>
          </cell>
          <cell r="AN1520">
            <v>0</v>
          </cell>
          <cell r="AO1520">
            <v>3.1417999999999999</v>
          </cell>
          <cell r="AP1520">
            <v>942.53999999999985</v>
          </cell>
          <cell r="AQ1520">
            <v>3.1417999999999999</v>
          </cell>
          <cell r="BG1520" t="b">
            <v>0</v>
          </cell>
          <cell r="BO1520" t="b">
            <v>0</v>
          </cell>
          <cell r="CA1520" t="b">
            <v>0</v>
          </cell>
          <cell r="CB1520" t="b">
            <v>0</v>
          </cell>
          <cell r="CD1520" t="b">
            <v>0</v>
          </cell>
          <cell r="CE1520" t="b">
            <v>0</v>
          </cell>
          <cell r="CG1520" t="b">
            <v>0</v>
          </cell>
          <cell r="CH1520" t="b">
            <v>0</v>
          </cell>
          <cell r="CP1520" t="e">
            <v>#N/A</v>
          </cell>
          <cell r="CT1520" t="b">
            <v>0</v>
          </cell>
          <cell r="CV1520" t="b">
            <v>0</v>
          </cell>
          <cell r="CX1520" t="b">
            <v>0</v>
          </cell>
          <cell r="CZ1520" t="b">
            <v>0</v>
          </cell>
          <cell r="DB1520" t="b">
            <v>0</v>
          </cell>
          <cell r="DD1520" t="b">
            <v>0</v>
          </cell>
          <cell r="DF1520" t="b">
            <v>0</v>
          </cell>
          <cell r="DH1520" t="b">
            <v>0</v>
          </cell>
          <cell r="DJ1520" t="b">
            <v>0</v>
          </cell>
          <cell r="DL1520" t="b">
            <v>0</v>
          </cell>
          <cell r="DN1520" t="b">
            <v>0</v>
          </cell>
          <cell r="DP1520" t="b">
            <v>0</v>
          </cell>
          <cell r="DV1520">
            <v>0</v>
          </cell>
          <cell r="DX1520">
            <v>0</v>
          </cell>
          <cell r="DZ1520">
            <v>0</v>
          </cell>
          <cell r="EB1520">
            <v>0</v>
          </cell>
          <cell r="ED1520">
            <v>0</v>
          </cell>
          <cell r="EF1520">
            <v>0</v>
          </cell>
          <cell r="EJ1520">
            <v>0</v>
          </cell>
          <cell r="EL1520">
            <v>0</v>
          </cell>
          <cell r="EN1520">
            <v>0</v>
          </cell>
          <cell r="EP1520">
            <v>0</v>
          </cell>
          <cell r="ER1520">
            <v>0</v>
          </cell>
          <cell r="ET1520">
            <v>0</v>
          </cell>
          <cell r="EX1520">
            <v>0</v>
          </cell>
          <cell r="EZ1520">
            <v>0</v>
          </cell>
          <cell r="FD1520">
            <v>0</v>
          </cell>
          <cell r="FF1520">
            <v>0</v>
          </cell>
        </row>
        <row r="1521">
          <cell r="A1521" t="str">
            <v>SmallOilCHPSweden</v>
          </cell>
          <cell r="B1521" t="str">
            <v>Sverige</v>
          </cell>
          <cell r="G1521">
            <v>44.930999999999997</v>
          </cell>
          <cell r="H1521">
            <v>66.952727272727259</v>
          </cell>
          <cell r="AK1521">
            <v>15.645968</v>
          </cell>
          <cell r="AL1521">
            <v>34.741359832930733</v>
          </cell>
          <cell r="AN1521">
            <v>0</v>
          </cell>
          <cell r="AO1521">
            <v>4.4931000000000001</v>
          </cell>
          <cell r="AP1521">
            <v>1572.5849999999998</v>
          </cell>
          <cell r="AQ1521">
            <v>4.4931000000000001</v>
          </cell>
          <cell r="BG1521" t="b">
            <v>0</v>
          </cell>
          <cell r="BO1521" t="b">
            <v>0</v>
          </cell>
          <cell r="CA1521" t="b">
            <v>0</v>
          </cell>
          <cell r="CB1521" t="b">
            <v>0</v>
          </cell>
          <cell r="CD1521" t="b">
            <v>0</v>
          </cell>
          <cell r="CE1521" t="b">
            <v>0</v>
          </cell>
          <cell r="CG1521" t="b">
            <v>0</v>
          </cell>
          <cell r="CH1521" t="b">
            <v>0</v>
          </cell>
          <cell r="CP1521" t="e">
            <v>#N/A</v>
          </cell>
          <cell r="CT1521" t="b">
            <v>0</v>
          </cell>
          <cell r="CV1521" t="b">
            <v>0</v>
          </cell>
          <cell r="CX1521" t="b">
            <v>0</v>
          </cell>
          <cell r="CZ1521" t="b">
            <v>0</v>
          </cell>
          <cell r="DB1521" t="b">
            <v>0</v>
          </cell>
          <cell r="DD1521" t="b">
            <v>0</v>
          </cell>
          <cell r="DF1521" t="b">
            <v>0</v>
          </cell>
          <cell r="DH1521" t="b">
            <v>0</v>
          </cell>
          <cell r="DJ1521" t="b">
            <v>0</v>
          </cell>
          <cell r="DL1521" t="b">
            <v>0</v>
          </cell>
          <cell r="DN1521" t="b">
            <v>0</v>
          </cell>
          <cell r="DP1521" t="b">
            <v>0</v>
          </cell>
          <cell r="DV1521">
            <v>0</v>
          </cell>
          <cell r="DX1521">
            <v>0</v>
          </cell>
          <cell r="DZ1521">
            <v>0</v>
          </cell>
          <cell r="EB1521">
            <v>0</v>
          </cell>
          <cell r="ED1521">
            <v>0</v>
          </cell>
          <cell r="EF1521">
            <v>0</v>
          </cell>
          <cell r="EJ1521">
            <v>0</v>
          </cell>
          <cell r="EL1521">
            <v>0</v>
          </cell>
          <cell r="EN1521">
            <v>0</v>
          </cell>
          <cell r="EP1521">
            <v>0</v>
          </cell>
          <cell r="ER1521">
            <v>0</v>
          </cell>
          <cell r="ET1521">
            <v>0</v>
          </cell>
          <cell r="EX1521">
            <v>0</v>
          </cell>
          <cell r="EZ1521">
            <v>0</v>
          </cell>
          <cell r="FD1521">
            <v>0</v>
          </cell>
          <cell r="FF1521">
            <v>0</v>
          </cell>
        </row>
        <row r="1522">
          <cell r="A1522" t="str">
            <v>SmallOilCHPSweden</v>
          </cell>
          <cell r="B1522" t="str">
            <v>Sverige</v>
          </cell>
          <cell r="G1522">
            <v>42.466999999999999</v>
          </cell>
          <cell r="H1522">
            <v>62.472727272727262</v>
          </cell>
          <cell r="AK1522">
            <v>14.896911999999999</v>
          </cell>
          <cell r="AL1522">
            <v>32.238440066325168</v>
          </cell>
          <cell r="AN1522">
            <v>0</v>
          </cell>
          <cell r="AO1522">
            <v>4.2466999999999997</v>
          </cell>
          <cell r="AP1522">
            <v>1486.345</v>
          </cell>
          <cell r="AQ1522">
            <v>4.2466999999999997</v>
          </cell>
          <cell r="BG1522" t="b">
            <v>0</v>
          </cell>
          <cell r="BO1522" t="b">
            <v>0</v>
          </cell>
          <cell r="CA1522" t="b">
            <v>0</v>
          </cell>
          <cell r="CB1522" t="b">
            <v>0</v>
          </cell>
          <cell r="CD1522" t="b">
            <v>0</v>
          </cell>
          <cell r="CE1522" t="b">
            <v>0</v>
          </cell>
          <cell r="CG1522" t="b">
            <v>0</v>
          </cell>
          <cell r="CH1522" t="b">
            <v>0</v>
          </cell>
          <cell r="CP1522" t="e">
            <v>#N/A</v>
          </cell>
          <cell r="CT1522" t="b">
            <v>0</v>
          </cell>
          <cell r="CV1522" t="b">
            <v>0</v>
          </cell>
          <cell r="CX1522" t="b">
            <v>0</v>
          </cell>
          <cell r="CZ1522" t="b">
            <v>0</v>
          </cell>
          <cell r="DB1522" t="b">
            <v>0</v>
          </cell>
          <cell r="DD1522" t="b">
            <v>0</v>
          </cell>
          <cell r="DF1522" t="b">
            <v>0</v>
          </cell>
          <cell r="DH1522" t="b">
            <v>0</v>
          </cell>
          <cell r="DJ1522" t="b">
            <v>0</v>
          </cell>
          <cell r="DL1522" t="b">
            <v>0</v>
          </cell>
          <cell r="DN1522" t="b">
            <v>0</v>
          </cell>
          <cell r="DP1522" t="b">
            <v>0</v>
          </cell>
          <cell r="DV1522">
            <v>0</v>
          </cell>
          <cell r="DX1522">
            <v>0</v>
          </cell>
          <cell r="DZ1522">
            <v>0</v>
          </cell>
          <cell r="EB1522">
            <v>0</v>
          </cell>
          <cell r="ED1522">
            <v>0</v>
          </cell>
          <cell r="EF1522">
            <v>0</v>
          </cell>
          <cell r="EJ1522">
            <v>0</v>
          </cell>
          <cell r="EL1522">
            <v>0</v>
          </cell>
          <cell r="EN1522">
            <v>0</v>
          </cell>
          <cell r="EP1522">
            <v>0</v>
          </cell>
          <cell r="ER1522">
            <v>0</v>
          </cell>
          <cell r="ET1522">
            <v>0</v>
          </cell>
          <cell r="EX1522">
            <v>0</v>
          </cell>
          <cell r="EZ1522">
            <v>0</v>
          </cell>
          <cell r="FD1522">
            <v>0</v>
          </cell>
          <cell r="FF1522">
            <v>0</v>
          </cell>
        </row>
        <row r="1523">
          <cell r="A1523" t="str">
            <v>SmallBiogasSweden</v>
          </cell>
          <cell r="B1523" t="str">
            <v>Sverige</v>
          </cell>
          <cell r="G1523">
            <v>8.5959999999999983</v>
          </cell>
          <cell r="H1523">
            <v>14.326666666666664</v>
          </cell>
          <cell r="AK1523">
            <v>2.7765079999999998</v>
          </cell>
          <cell r="AL1523">
            <v>7.7125222222222218</v>
          </cell>
          <cell r="AN1523">
            <v>0</v>
          </cell>
          <cell r="AO1523">
            <v>0.85959999999999992</v>
          </cell>
          <cell r="AP1523">
            <v>257.87999999999994</v>
          </cell>
          <cell r="AQ1523">
            <v>0.85959999999999992</v>
          </cell>
          <cell r="BG1523" t="b">
            <v>0</v>
          </cell>
          <cell r="BO1523" t="b">
            <v>0</v>
          </cell>
          <cell r="CA1523" t="b">
            <v>0</v>
          </cell>
          <cell r="CB1523" t="b">
            <v>0</v>
          </cell>
          <cell r="CD1523" t="b">
            <v>0</v>
          </cell>
          <cell r="CE1523" t="b">
            <v>0</v>
          </cell>
          <cell r="CG1523" t="b">
            <v>0</v>
          </cell>
          <cell r="CH1523" t="b">
            <v>0</v>
          </cell>
          <cell r="CP1523" t="str">
            <v>ECBGAENC</v>
          </cell>
          <cell r="CT1523" t="b">
            <v>0</v>
          </cell>
          <cell r="CV1523" t="b">
            <v>0</v>
          </cell>
          <cell r="CX1523" t="b">
            <v>0</v>
          </cell>
          <cell r="CZ1523" t="b">
            <v>0</v>
          </cell>
          <cell r="DB1523" t="b">
            <v>0</v>
          </cell>
          <cell r="DD1523" t="b">
            <v>0</v>
          </cell>
          <cell r="DF1523" t="b">
            <v>0</v>
          </cell>
          <cell r="DH1523" t="b">
            <v>0</v>
          </cell>
          <cell r="DJ1523" t="b">
            <v>0</v>
          </cell>
          <cell r="DL1523" t="b">
            <v>0</v>
          </cell>
          <cell r="DN1523" t="b">
            <v>0</v>
          </cell>
          <cell r="DP1523" t="b">
            <v>0</v>
          </cell>
          <cell r="DV1523">
            <v>0</v>
          </cell>
          <cell r="DX1523">
            <v>0</v>
          </cell>
          <cell r="DZ1523">
            <v>0</v>
          </cell>
          <cell r="EB1523">
            <v>0</v>
          </cell>
          <cell r="ED1523">
            <v>0</v>
          </cell>
          <cell r="EF1523">
            <v>0</v>
          </cell>
          <cell r="EJ1523">
            <v>0</v>
          </cell>
          <cell r="EL1523">
            <v>0</v>
          </cell>
          <cell r="EN1523">
            <v>0</v>
          </cell>
          <cell r="EP1523">
            <v>0</v>
          </cell>
          <cell r="ER1523">
            <v>0</v>
          </cell>
          <cell r="ET1523">
            <v>0</v>
          </cell>
          <cell r="EX1523">
            <v>0</v>
          </cell>
          <cell r="EZ1523">
            <v>0</v>
          </cell>
          <cell r="FD1523">
            <v>0</v>
          </cell>
          <cell r="FF1523">
            <v>0</v>
          </cell>
        </row>
        <row r="1524">
          <cell r="A1524" t="str">
            <v>GÄRSTAD S1 GT1</v>
          </cell>
          <cell r="B1524" t="str">
            <v>Sverige</v>
          </cell>
          <cell r="G1524">
            <v>50</v>
          </cell>
          <cell r="H1524">
            <v>61.425061425061429</v>
          </cell>
          <cell r="AK1524">
            <v>15.9125</v>
          </cell>
          <cell r="AL1524">
            <v>24.015387958876904</v>
          </cell>
          <cell r="AN1524">
            <v>0</v>
          </cell>
          <cell r="AO1524">
            <v>28.999999999999996</v>
          </cell>
          <cell r="AP1524">
            <v>3125</v>
          </cell>
          <cell r="AQ1524">
            <v>7.0000000000000009</v>
          </cell>
          <cell r="BG1524" t="b">
            <v>0</v>
          </cell>
          <cell r="BO1524" t="b">
            <v>0</v>
          </cell>
          <cell r="CA1524" t="b">
            <v>0</v>
          </cell>
          <cell r="CB1524" t="b">
            <v>0</v>
          </cell>
          <cell r="CD1524" t="b">
            <v>0</v>
          </cell>
          <cell r="CE1524" t="b">
            <v>0</v>
          </cell>
          <cell r="CG1524" t="b">
            <v>0</v>
          </cell>
          <cell r="CH1524" t="b">
            <v>0</v>
          </cell>
          <cell r="CP1524" t="e">
            <v>#N/A</v>
          </cell>
          <cell r="CT1524" t="b">
            <v>0</v>
          </cell>
          <cell r="CV1524" t="b">
            <v>0</v>
          </cell>
          <cell r="CX1524" t="b">
            <v>0</v>
          </cell>
          <cell r="CZ1524" t="b">
            <v>0</v>
          </cell>
          <cell r="DB1524" t="b">
            <v>0</v>
          </cell>
          <cell r="DD1524" t="b">
            <v>0</v>
          </cell>
          <cell r="DF1524" t="b">
            <v>0</v>
          </cell>
          <cell r="DH1524" t="b">
            <v>0</v>
          </cell>
          <cell r="DJ1524" t="b">
            <v>0</v>
          </cell>
          <cell r="DL1524" t="b">
            <v>0</v>
          </cell>
          <cell r="DN1524" t="b">
            <v>0</v>
          </cell>
          <cell r="DP1524" t="b">
            <v>0</v>
          </cell>
          <cell r="DV1524">
            <v>0</v>
          </cell>
          <cell r="DX1524">
            <v>0</v>
          </cell>
          <cell r="DZ1524">
            <v>0</v>
          </cell>
          <cell r="EB1524">
            <v>0</v>
          </cell>
          <cell r="ED1524">
            <v>0</v>
          </cell>
          <cell r="EF1524">
            <v>0</v>
          </cell>
          <cell r="EJ1524">
            <v>0</v>
          </cell>
          <cell r="EL1524">
            <v>0</v>
          </cell>
          <cell r="EN1524">
            <v>0</v>
          </cell>
          <cell r="EP1524">
            <v>0</v>
          </cell>
          <cell r="ER1524">
            <v>0</v>
          </cell>
          <cell r="ET1524">
            <v>0</v>
          </cell>
          <cell r="EX1524">
            <v>0</v>
          </cell>
          <cell r="EZ1524">
            <v>0</v>
          </cell>
          <cell r="FD1524">
            <v>0</v>
          </cell>
          <cell r="FF1524">
            <v>0</v>
          </cell>
        </row>
        <row r="1525">
          <cell r="A1525" t="str">
            <v>GÄRSTAD S1 GT1</v>
          </cell>
          <cell r="B1525" t="str">
            <v>Sverige</v>
          </cell>
          <cell r="G1525">
            <v>50</v>
          </cell>
          <cell r="H1525">
            <v>61.425061425061429</v>
          </cell>
          <cell r="AK1525">
            <v>15.9125</v>
          </cell>
          <cell r="AL1525">
            <v>24.015387958876904</v>
          </cell>
          <cell r="AN1525">
            <v>0</v>
          </cell>
          <cell r="AO1525">
            <v>28.999999999999996</v>
          </cell>
          <cell r="AP1525">
            <v>3125</v>
          </cell>
          <cell r="AQ1525">
            <v>7.0000000000000009</v>
          </cell>
          <cell r="BG1525" t="b">
            <v>0</v>
          </cell>
          <cell r="BO1525" t="b">
            <v>0</v>
          </cell>
          <cell r="CA1525" t="b">
            <v>0</v>
          </cell>
          <cell r="CB1525" t="b">
            <v>0</v>
          </cell>
          <cell r="CD1525" t="b">
            <v>0</v>
          </cell>
          <cell r="CE1525" t="b">
            <v>0</v>
          </cell>
          <cell r="CG1525" t="b">
            <v>0</v>
          </cell>
          <cell r="CH1525" t="b">
            <v>0</v>
          </cell>
          <cell r="CP1525" t="e">
            <v>#N/A</v>
          </cell>
          <cell r="CT1525" t="b">
            <v>0</v>
          </cell>
          <cell r="CV1525" t="b">
            <v>0</v>
          </cell>
          <cell r="CX1525" t="b">
            <v>0</v>
          </cell>
          <cell r="CZ1525" t="b">
            <v>0</v>
          </cell>
          <cell r="DB1525" t="b">
            <v>0</v>
          </cell>
          <cell r="DD1525" t="b">
            <v>0</v>
          </cell>
          <cell r="DF1525" t="b">
            <v>0</v>
          </cell>
          <cell r="DH1525" t="b">
            <v>0</v>
          </cell>
          <cell r="DJ1525" t="b">
            <v>0</v>
          </cell>
          <cell r="DL1525" t="b">
            <v>0</v>
          </cell>
          <cell r="DN1525" t="b">
            <v>0</v>
          </cell>
          <cell r="DP1525" t="b">
            <v>0</v>
          </cell>
          <cell r="DV1525">
            <v>0</v>
          </cell>
          <cell r="DX1525">
            <v>0</v>
          </cell>
          <cell r="DZ1525">
            <v>0</v>
          </cell>
          <cell r="EB1525">
            <v>0</v>
          </cell>
          <cell r="ED1525">
            <v>0</v>
          </cell>
          <cell r="EF1525">
            <v>0</v>
          </cell>
          <cell r="EJ1525">
            <v>0</v>
          </cell>
          <cell r="EL1525">
            <v>0</v>
          </cell>
          <cell r="EN1525">
            <v>0</v>
          </cell>
          <cell r="EP1525">
            <v>0</v>
          </cell>
          <cell r="ER1525">
            <v>0</v>
          </cell>
          <cell r="ET1525">
            <v>0</v>
          </cell>
          <cell r="EX1525">
            <v>0</v>
          </cell>
          <cell r="EZ1525">
            <v>0</v>
          </cell>
          <cell r="FD1525">
            <v>0</v>
          </cell>
          <cell r="FF1525">
            <v>0</v>
          </cell>
        </row>
        <row r="1526">
          <cell r="A1526" t="str">
            <v>Gärstad2</v>
          </cell>
          <cell r="B1526" t="str">
            <v>Sverige</v>
          </cell>
          <cell r="G1526">
            <v>50</v>
          </cell>
          <cell r="H1526">
            <v>85</v>
          </cell>
          <cell r="AK1526">
            <v>14.725</v>
          </cell>
          <cell r="AL1526">
            <v>42.555249999999994</v>
          </cell>
          <cell r="AN1526">
            <v>0</v>
          </cell>
          <cell r="AO1526">
            <v>4.5</v>
          </cell>
          <cell r="AP1526">
            <v>1250</v>
          </cell>
          <cell r="AQ1526">
            <v>7.0000000000000009</v>
          </cell>
          <cell r="BG1526" t="b">
            <v>0</v>
          </cell>
          <cell r="BO1526" t="b">
            <v>0</v>
          </cell>
          <cell r="CA1526" t="b">
            <v>0</v>
          </cell>
          <cell r="CB1526" t="b">
            <v>0</v>
          </cell>
          <cell r="CD1526" t="b">
            <v>0</v>
          </cell>
          <cell r="CE1526" t="b">
            <v>0</v>
          </cell>
          <cell r="CG1526" t="b">
            <v>0</v>
          </cell>
          <cell r="CH1526" t="b">
            <v>0</v>
          </cell>
          <cell r="CP1526" t="str">
            <v>ECWCHBPC</v>
          </cell>
          <cell r="CT1526" t="b">
            <v>0</v>
          </cell>
          <cell r="CV1526" t="b">
            <v>0</v>
          </cell>
          <cell r="CX1526" t="b">
            <v>0</v>
          </cell>
          <cell r="CZ1526" t="b">
            <v>0</v>
          </cell>
          <cell r="DB1526" t="b">
            <v>0</v>
          </cell>
          <cell r="DD1526" t="b">
            <v>0</v>
          </cell>
          <cell r="DF1526" t="b">
            <v>0</v>
          </cell>
          <cell r="DH1526" t="b">
            <v>0</v>
          </cell>
          <cell r="DJ1526" t="b">
            <v>0</v>
          </cell>
          <cell r="DL1526" t="b">
            <v>0</v>
          </cell>
          <cell r="DN1526" t="b">
            <v>0</v>
          </cell>
          <cell r="DP1526" t="b">
            <v>0</v>
          </cell>
          <cell r="DV1526">
            <v>0</v>
          </cell>
          <cell r="DX1526">
            <v>0</v>
          </cell>
          <cell r="DZ1526">
            <v>0</v>
          </cell>
          <cell r="EB1526">
            <v>0</v>
          </cell>
          <cell r="ED1526">
            <v>0</v>
          </cell>
          <cell r="EF1526">
            <v>0</v>
          </cell>
          <cell r="EJ1526">
            <v>0</v>
          </cell>
          <cell r="EL1526">
            <v>0</v>
          </cell>
          <cell r="EN1526">
            <v>0</v>
          </cell>
          <cell r="EP1526">
            <v>0</v>
          </cell>
          <cell r="ER1526">
            <v>0</v>
          </cell>
          <cell r="ET1526">
            <v>0</v>
          </cell>
          <cell r="EX1526">
            <v>0</v>
          </cell>
          <cell r="EZ1526">
            <v>0</v>
          </cell>
          <cell r="FD1526">
            <v>0</v>
          </cell>
          <cell r="FF1526">
            <v>0</v>
          </cell>
        </row>
        <row r="1527">
          <cell r="A1527" t="str">
            <v>WasteCHPSweden</v>
          </cell>
          <cell r="B1527" t="str">
            <v>Sverige</v>
          </cell>
          <cell r="G1527">
            <v>51.174999999999997</v>
          </cell>
          <cell r="H1527">
            <v>153.52499999999998</v>
          </cell>
          <cell r="AK1527">
            <v>9.7232500000000002</v>
          </cell>
          <cell r="AL1527">
            <v>87.50924999999998</v>
          </cell>
          <cell r="AN1527">
            <v>0</v>
          </cell>
          <cell r="AO1527">
            <v>54.757249999999999</v>
          </cell>
          <cell r="AP1527">
            <v>5327.3174999999992</v>
          </cell>
          <cell r="AQ1527">
            <v>7.1645000000000003</v>
          </cell>
          <cell r="BG1527" t="b">
            <v>0</v>
          </cell>
          <cell r="BO1527" t="b">
            <v>0</v>
          </cell>
          <cell r="CA1527" t="b">
            <v>0</v>
          </cell>
          <cell r="CB1527" t="b">
            <v>0</v>
          </cell>
          <cell r="CD1527" t="b">
            <v>0</v>
          </cell>
          <cell r="CE1527" t="b">
            <v>0</v>
          </cell>
          <cell r="CG1527" t="b">
            <v>0</v>
          </cell>
          <cell r="CH1527" t="b">
            <v>0</v>
          </cell>
          <cell r="CP1527" t="str">
            <v>ECWSTBPC</v>
          </cell>
          <cell r="CT1527" t="b">
            <v>0</v>
          </cell>
          <cell r="CV1527" t="b">
            <v>0</v>
          </cell>
          <cell r="CX1527" t="b">
            <v>0</v>
          </cell>
          <cell r="CZ1527" t="b">
            <v>0</v>
          </cell>
          <cell r="DB1527" t="b">
            <v>0</v>
          </cell>
          <cell r="DD1527" t="b">
            <v>0</v>
          </cell>
          <cell r="DF1527" t="b">
            <v>0</v>
          </cell>
          <cell r="DH1527" t="b">
            <v>0</v>
          </cell>
          <cell r="DJ1527" t="b">
            <v>0</v>
          </cell>
          <cell r="DL1527" t="b">
            <v>0</v>
          </cell>
          <cell r="DN1527" t="b">
            <v>0</v>
          </cell>
          <cell r="DP1527" t="b">
            <v>0</v>
          </cell>
          <cell r="DV1527">
            <v>0</v>
          </cell>
          <cell r="DX1527">
            <v>0</v>
          </cell>
          <cell r="DZ1527">
            <v>0</v>
          </cell>
          <cell r="EB1527">
            <v>0</v>
          </cell>
          <cell r="ED1527">
            <v>0</v>
          </cell>
          <cell r="EF1527">
            <v>0</v>
          </cell>
          <cell r="EJ1527">
            <v>0</v>
          </cell>
          <cell r="EL1527">
            <v>0</v>
          </cell>
          <cell r="EN1527">
            <v>0</v>
          </cell>
          <cell r="EP1527">
            <v>0</v>
          </cell>
          <cell r="ER1527">
            <v>0</v>
          </cell>
          <cell r="ET1527">
            <v>0</v>
          </cell>
          <cell r="EX1527">
            <v>0</v>
          </cell>
          <cell r="EZ1527">
            <v>0</v>
          </cell>
          <cell r="FD1527">
            <v>0</v>
          </cell>
          <cell r="FF1527">
            <v>0</v>
          </cell>
        </row>
        <row r="1528">
          <cell r="A1528" t="str">
            <v>WasteCHPSweden</v>
          </cell>
          <cell r="B1528" t="str">
            <v>Sverige</v>
          </cell>
          <cell r="G1528">
            <v>190.648</v>
          </cell>
          <cell r="H1528">
            <v>571.94399999999996</v>
          </cell>
          <cell r="AK1528">
            <v>39.845431999999995</v>
          </cell>
          <cell r="AL1528">
            <v>358.60888799999998</v>
          </cell>
          <cell r="AN1528">
            <v>0</v>
          </cell>
          <cell r="AO1528">
            <v>203.99336</v>
          </cell>
          <cell r="AP1528">
            <v>19846.4568</v>
          </cell>
          <cell r="AQ1528">
            <v>26.690720000000002</v>
          </cell>
          <cell r="BG1528" t="b">
            <v>0</v>
          </cell>
          <cell r="BO1528" t="b">
            <v>0</v>
          </cell>
          <cell r="CA1528" t="b">
            <v>0</v>
          </cell>
          <cell r="CB1528" t="b">
            <v>0</v>
          </cell>
          <cell r="CD1528" t="b">
            <v>0</v>
          </cell>
          <cell r="CE1528" t="b">
            <v>0</v>
          </cell>
          <cell r="CG1528" t="b">
            <v>0</v>
          </cell>
          <cell r="CH1528" t="b">
            <v>0</v>
          </cell>
          <cell r="CP1528" t="str">
            <v>ECWSTBPC</v>
          </cell>
          <cell r="CT1528" t="b">
            <v>0</v>
          </cell>
          <cell r="CV1528" t="b">
            <v>0</v>
          </cell>
          <cell r="CX1528" t="b">
            <v>0</v>
          </cell>
          <cell r="CZ1528" t="b">
            <v>0</v>
          </cell>
          <cell r="DB1528" t="b">
            <v>0</v>
          </cell>
          <cell r="DD1528" t="b">
            <v>0</v>
          </cell>
          <cell r="DF1528" t="b">
            <v>0</v>
          </cell>
          <cell r="DH1528" t="b">
            <v>0</v>
          </cell>
          <cell r="DJ1528" t="b">
            <v>0</v>
          </cell>
          <cell r="DL1528" t="b">
            <v>0</v>
          </cell>
          <cell r="DN1528" t="b">
            <v>0</v>
          </cell>
          <cell r="DP1528" t="b">
            <v>0</v>
          </cell>
          <cell r="DV1528">
            <v>0</v>
          </cell>
          <cell r="DX1528">
            <v>0</v>
          </cell>
          <cell r="DZ1528">
            <v>0</v>
          </cell>
          <cell r="EB1528">
            <v>0</v>
          </cell>
          <cell r="ED1528">
            <v>0</v>
          </cell>
          <cell r="EF1528">
            <v>0</v>
          </cell>
          <cell r="EJ1528">
            <v>0</v>
          </cell>
          <cell r="EL1528">
            <v>0</v>
          </cell>
          <cell r="EN1528">
            <v>0</v>
          </cell>
          <cell r="EP1528">
            <v>0</v>
          </cell>
          <cell r="ER1528">
            <v>0</v>
          </cell>
          <cell r="ET1528">
            <v>0</v>
          </cell>
          <cell r="EX1528">
            <v>0</v>
          </cell>
          <cell r="EZ1528">
            <v>0</v>
          </cell>
          <cell r="FD1528">
            <v>0</v>
          </cell>
          <cell r="FF1528">
            <v>0</v>
          </cell>
        </row>
        <row r="1529">
          <cell r="A1529" t="str">
            <v>WasteCHPSweden</v>
          </cell>
          <cell r="B1529" t="str">
            <v>Sverige</v>
          </cell>
          <cell r="G1529">
            <v>285.97199999999998</v>
          </cell>
          <cell r="H1529">
            <v>857.91599999999994</v>
          </cell>
          <cell r="AK1529">
            <v>62.484881999999999</v>
          </cell>
          <cell r="AL1529">
            <v>562.36393799999996</v>
          </cell>
          <cell r="AN1529">
            <v>0</v>
          </cell>
          <cell r="AO1529">
            <v>305.99004000000002</v>
          </cell>
          <cell r="AP1529">
            <v>29769.685199999996</v>
          </cell>
          <cell r="AQ1529">
            <v>40.036079999999998</v>
          </cell>
          <cell r="BG1529" t="b">
            <v>0</v>
          </cell>
          <cell r="BO1529" t="b">
            <v>0</v>
          </cell>
          <cell r="CA1529" t="b">
            <v>0</v>
          </cell>
          <cell r="CB1529" t="b">
            <v>0</v>
          </cell>
          <cell r="CD1529" t="b">
            <v>0</v>
          </cell>
          <cell r="CE1529" t="b">
            <v>0</v>
          </cell>
          <cell r="CG1529" t="b">
            <v>0</v>
          </cell>
          <cell r="CH1529" t="b">
            <v>0</v>
          </cell>
          <cell r="CP1529" t="str">
            <v>ECWSTBPC</v>
          </cell>
          <cell r="CT1529" t="b">
            <v>0</v>
          </cell>
          <cell r="CV1529" t="b">
            <v>0</v>
          </cell>
          <cell r="CX1529" t="b">
            <v>0</v>
          </cell>
          <cell r="CZ1529" t="b">
            <v>0</v>
          </cell>
          <cell r="DB1529" t="b">
            <v>0</v>
          </cell>
          <cell r="DD1529" t="b">
            <v>0</v>
          </cell>
          <cell r="DF1529" t="b">
            <v>0</v>
          </cell>
          <cell r="DH1529" t="b">
            <v>0</v>
          </cell>
          <cell r="DJ1529" t="b">
            <v>0</v>
          </cell>
          <cell r="DL1529" t="b">
            <v>0</v>
          </cell>
          <cell r="DN1529" t="b">
            <v>0</v>
          </cell>
          <cell r="DP1529" t="b">
            <v>0</v>
          </cell>
          <cell r="DV1529">
            <v>0</v>
          </cell>
          <cell r="DX1529">
            <v>0</v>
          </cell>
          <cell r="DZ1529">
            <v>0</v>
          </cell>
          <cell r="EB1529">
            <v>0</v>
          </cell>
          <cell r="ED1529">
            <v>0</v>
          </cell>
          <cell r="EF1529">
            <v>0</v>
          </cell>
          <cell r="EJ1529">
            <v>0</v>
          </cell>
          <cell r="EL1529">
            <v>0</v>
          </cell>
          <cell r="EN1529">
            <v>0</v>
          </cell>
          <cell r="EP1529">
            <v>0</v>
          </cell>
          <cell r="ER1529">
            <v>0</v>
          </cell>
          <cell r="ET1529">
            <v>0</v>
          </cell>
          <cell r="EX1529">
            <v>0</v>
          </cell>
          <cell r="EZ1529">
            <v>0</v>
          </cell>
          <cell r="FD1529">
            <v>0</v>
          </cell>
          <cell r="FF1529">
            <v>0</v>
          </cell>
        </row>
        <row r="1530">
          <cell r="A1530" t="str">
            <v>WasteCHPSweden</v>
          </cell>
          <cell r="B1530" t="str">
            <v>Sverige</v>
          </cell>
          <cell r="G1530">
            <v>381.29599999999999</v>
          </cell>
          <cell r="H1530">
            <v>1143.8879999999999</v>
          </cell>
          <cell r="AK1530">
            <v>86.935487999999992</v>
          </cell>
          <cell r="AL1530">
            <v>782.41939199999979</v>
          </cell>
          <cell r="AN1530">
            <v>0</v>
          </cell>
          <cell r="AO1530">
            <v>407.98671999999999</v>
          </cell>
          <cell r="AP1530">
            <v>39692.9136</v>
          </cell>
          <cell r="AQ1530">
            <v>53.381440000000005</v>
          </cell>
          <cell r="BG1530" t="b">
            <v>0</v>
          </cell>
          <cell r="BO1530" t="b">
            <v>0</v>
          </cell>
          <cell r="CA1530" t="b">
            <v>0</v>
          </cell>
          <cell r="CB1530" t="b">
            <v>0</v>
          </cell>
          <cell r="CD1530" t="b">
            <v>0</v>
          </cell>
          <cell r="CE1530" t="b">
            <v>0</v>
          </cell>
          <cell r="CG1530" t="b">
            <v>0</v>
          </cell>
          <cell r="CH1530" t="b">
            <v>0</v>
          </cell>
          <cell r="CP1530" t="str">
            <v>ECWSTBPC</v>
          </cell>
          <cell r="CT1530" t="b">
            <v>0</v>
          </cell>
          <cell r="CV1530" t="b">
            <v>0</v>
          </cell>
          <cell r="CX1530" t="b">
            <v>0</v>
          </cell>
          <cell r="CZ1530" t="b">
            <v>0</v>
          </cell>
          <cell r="DB1530" t="b">
            <v>0</v>
          </cell>
          <cell r="DD1530" t="b">
            <v>0</v>
          </cell>
          <cell r="DF1530" t="b">
            <v>0</v>
          </cell>
          <cell r="DH1530" t="b">
            <v>0</v>
          </cell>
          <cell r="DJ1530" t="b">
            <v>0</v>
          </cell>
          <cell r="DL1530" t="b">
            <v>0</v>
          </cell>
          <cell r="DN1530" t="b">
            <v>0</v>
          </cell>
          <cell r="DP1530" t="b">
            <v>0</v>
          </cell>
          <cell r="DV1530">
            <v>0</v>
          </cell>
          <cell r="DX1530">
            <v>0</v>
          </cell>
          <cell r="DZ1530">
            <v>0</v>
          </cell>
          <cell r="EB1530">
            <v>0</v>
          </cell>
          <cell r="ED1530">
            <v>0</v>
          </cell>
          <cell r="EF1530">
            <v>0</v>
          </cell>
          <cell r="EJ1530">
            <v>0</v>
          </cell>
          <cell r="EL1530">
            <v>0</v>
          </cell>
          <cell r="EN1530">
            <v>0</v>
          </cell>
          <cell r="EP1530">
            <v>0</v>
          </cell>
          <cell r="ER1530">
            <v>0</v>
          </cell>
          <cell r="ET1530">
            <v>0</v>
          </cell>
          <cell r="EX1530">
            <v>0</v>
          </cell>
          <cell r="EZ1530">
            <v>0</v>
          </cell>
          <cell r="FD1530">
            <v>0</v>
          </cell>
          <cell r="FF1530">
            <v>0</v>
          </cell>
        </row>
        <row r="1531">
          <cell r="A1531" t="str">
            <v>WasteHeatSweden</v>
          </cell>
          <cell r="B1531" t="str">
            <v>Sverige</v>
          </cell>
          <cell r="G1531">
            <v>0</v>
          </cell>
          <cell r="H1531">
            <v>691.4375</v>
          </cell>
          <cell r="AK1531">
            <v>0</v>
          </cell>
          <cell r="AL1531">
            <v>558.33578124999997</v>
          </cell>
          <cell r="AN1531">
            <v>0</v>
          </cell>
          <cell r="AO1531">
            <v>136.90462500000001</v>
          </cell>
          <cell r="AP1531">
            <v>69074.606249999997</v>
          </cell>
          <cell r="AQ1531">
            <v>0</v>
          </cell>
          <cell r="BG1531" t="b">
            <v>0</v>
          </cell>
          <cell r="BO1531" t="b">
            <v>0</v>
          </cell>
          <cell r="CA1531" t="b">
            <v>0</v>
          </cell>
          <cell r="CB1531" t="b">
            <v>0</v>
          </cell>
          <cell r="CD1531" t="b">
            <v>0</v>
          </cell>
          <cell r="CE1531" t="b">
            <v>0</v>
          </cell>
          <cell r="CG1531" t="b">
            <v>0</v>
          </cell>
          <cell r="CH1531" t="b">
            <v>0</v>
          </cell>
          <cell r="CP1531" t="str">
            <v>EHWSTBOC</v>
          </cell>
          <cell r="CT1531" t="b">
            <v>0</v>
          </cell>
          <cell r="CV1531" t="b">
            <v>0</v>
          </cell>
          <cell r="CX1531" t="b">
            <v>0</v>
          </cell>
          <cell r="CZ1531" t="b">
            <v>0</v>
          </cell>
          <cell r="DB1531" t="b">
            <v>0</v>
          </cell>
          <cell r="DD1531" t="b">
            <v>0</v>
          </cell>
          <cell r="DF1531" t="b">
            <v>0</v>
          </cell>
          <cell r="DH1531" t="b">
            <v>0</v>
          </cell>
          <cell r="DJ1531" t="b">
            <v>0</v>
          </cell>
          <cell r="DL1531" t="b">
            <v>0</v>
          </cell>
          <cell r="DN1531" t="b">
            <v>0</v>
          </cell>
          <cell r="DP1531" t="b">
            <v>0</v>
          </cell>
          <cell r="DV1531">
            <v>0</v>
          </cell>
          <cell r="DX1531">
            <v>0</v>
          </cell>
          <cell r="DZ1531">
            <v>0</v>
          </cell>
          <cell r="EB1531">
            <v>0</v>
          </cell>
          <cell r="ED1531">
            <v>0</v>
          </cell>
          <cell r="EF1531">
            <v>0</v>
          </cell>
          <cell r="EJ1531">
            <v>0</v>
          </cell>
          <cell r="EL1531">
            <v>0</v>
          </cell>
          <cell r="EN1531">
            <v>0</v>
          </cell>
          <cell r="EP1531">
            <v>0</v>
          </cell>
          <cell r="ER1531">
            <v>0</v>
          </cell>
          <cell r="ET1531">
            <v>0</v>
          </cell>
          <cell r="EX1531">
            <v>0</v>
          </cell>
          <cell r="EZ1531">
            <v>0</v>
          </cell>
          <cell r="FD1531">
            <v>0</v>
          </cell>
          <cell r="FF1531">
            <v>0</v>
          </cell>
        </row>
        <row r="1532">
          <cell r="A1532" t="str">
            <v>WasteHeatSweden</v>
          </cell>
          <cell r="B1532" t="str">
            <v>Sverige</v>
          </cell>
          <cell r="G1532">
            <v>0</v>
          </cell>
          <cell r="H1532">
            <v>878.05600000000004</v>
          </cell>
          <cell r="AK1532">
            <v>0</v>
          </cell>
          <cell r="AL1532">
            <v>734.05481599999996</v>
          </cell>
          <cell r="AN1532">
            <v>0</v>
          </cell>
          <cell r="AO1532">
            <v>173.85508800000002</v>
          </cell>
          <cell r="AP1532">
            <v>87717.794399999999</v>
          </cell>
          <cell r="AQ1532">
            <v>0</v>
          </cell>
          <cell r="BG1532" t="b">
            <v>0</v>
          </cell>
          <cell r="BO1532" t="b">
            <v>0</v>
          </cell>
          <cell r="CA1532" t="b">
            <v>0</v>
          </cell>
          <cell r="CB1532" t="b">
            <v>0</v>
          </cell>
          <cell r="CD1532" t="b">
            <v>0</v>
          </cell>
          <cell r="CE1532" t="b">
            <v>0</v>
          </cell>
          <cell r="CG1532" t="b">
            <v>0</v>
          </cell>
          <cell r="CH1532" t="b">
            <v>0</v>
          </cell>
          <cell r="CP1532" t="str">
            <v>EHWSTBOC</v>
          </cell>
          <cell r="CT1532" t="b">
            <v>0</v>
          </cell>
          <cell r="CV1532" t="b">
            <v>0</v>
          </cell>
          <cell r="CX1532" t="b">
            <v>0</v>
          </cell>
          <cell r="CZ1532" t="b">
            <v>0</v>
          </cell>
          <cell r="DB1532" t="b">
            <v>0</v>
          </cell>
          <cell r="DD1532" t="b">
            <v>0</v>
          </cell>
          <cell r="DF1532" t="b">
            <v>0</v>
          </cell>
          <cell r="DH1532" t="b">
            <v>0</v>
          </cell>
          <cell r="DJ1532" t="b">
            <v>0</v>
          </cell>
          <cell r="DL1532" t="b">
            <v>0</v>
          </cell>
          <cell r="DN1532" t="b">
            <v>0</v>
          </cell>
          <cell r="DP1532" t="b">
            <v>0</v>
          </cell>
          <cell r="DV1532">
            <v>0</v>
          </cell>
          <cell r="DX1532">
            <v>0</v>
          </cell>
          <cell r="DZ1532">
            <v>0</v>
          </cell>
          <cell r="EB1532">
            <v>0</v>
          </cell>
          <cell r="ED1532">
            <v>0</v>
          </cell>
          <cell r="EF1532">
            <v>0</v>
          </cell>
          <cell r="EJ1532">
            <v>0</v>
          </cell>
          <cell r="EL1532">
            <v>0</v>
          </cell>
          <cell r="EN1532">
            <v>0</v>
          </cell>
          <cell r="EP1532">
            <v>0</v>
          </cell>
          <cell r="ER1532">
            <v>0</v>
          </cell>
          <cell r="ET1532">
            <v>0</v>
          </cell>
          <cell r="EX1532">
            <v>0</v>
          </cell>
          <cell r="EZ1532">
            <v>0</v>
          </cell>
          <cell r="FD1532">
            <v>0</v>
          </cell>
          <cell r="FF1532">
            <v>0</v>
          </cell>
        </row>
        <row r="1533">
          <cell r="A1533" t="str">
            <v>WasteHeatSweden</v>
          </cell>
          <cell r="B1533" t="str">
            <v>Sverige</v>
          </cell>
          <cell r="G1533">
            <v>0</v>
          </cell>
          <cell r="H1533">
            <v>1317.0840000000001</v>
          </cell>
          <cell r="AK1533">
            <v>0</v>
          </cell>
          <cell r="AL1533">
            <v>1138.6191180000001</v>
          </cell>
          <cell r="AN1533">
            <v>0</v>
          </cell>
          <cell r="AO1533">
            <v>260.78263200000004</v>
          </cell>
          <cell r="AP1533">
            <v>131576.69159999999</v>
          </cell>
          <cell r="AQ1533">
            <v>0</v>
          </cell>
          <cell r="BG1533" t="b">
            <v>0</v>
          </cell>
          <cell r="BO1533" t="b">
            <v>0</v>
          </cell>
          <cell r="CA1533" t="b">
            <v>0</v>
          </cell>
          <cell r="CB1533" t="b">
            <v>0</v>
          </cell>
          <cell r="CD1533" t="b">
            <v>0</v>
          </cell>
          <cell r="CE1533" t="b">
            <v>0</v>
          </cell>
          <cell r="CG1533" t="b">
            <v>0</v>
          </cell>
          <cell r="CH1533" t="b">
            <v>0</v>
          </cell>
          <cell r="CP1533" t="str">
            <v>EHWSTBOC</v>
          </cell>
          <cell r="CT1533" t="b">
            <v>0</v>
          </cell>
          <cell r="CV1533" t="b">
            <v>0</v>
          </cell>
          <cell r="CX1533" t="b">
            <v>0</v>
          </cell>
          <cell r="CZ1533" t="b">
            <v>0</v>
          </cell>
          <cell r="DB1533" t="b">
            <v>0</v>
          </cell>
          <cell r="DD1533" t="b">
            <v>0</v>
          </cell>
          <cell r="DF1533" t="b">
            <v>0</v>
          </cell>
          <cell r="DH1533" t="b">
            <v>0</v>
          </cell>
          <cell r="DJ1533" t="b">
            <v>0</v>
          </cell>
          <cell r="DL1533" t="b">
            <v>0</v>
          </cell>
          <cell r="DN1533" t="b">
            <v>0</v>
          </cell>
          <cell r="DP1533" t="b">
            <v>0</v>
          </cell>
          <cell r="DV1533">
            <v>0</v>
          </cell>
          <cell r="DX1533">
            <v>0</v>
          </cell>
          <cell r="DZ1533">
            <v>0</v>
          </cell>
          <cell r="EB1533">
            <v>0</v>
          </cell>
          <cell r="ED1533">
            <v>0</v>
          </cell>
          <cell r="EF1533">
            <v>0</v>
          </cell>
          <cell r="EJ1533">
            <v>0</v>
          </cell>
          <cell r="EL1533">
            <v>0</v>
          </cell>
          <cell r="EN1533">
            <v>0</v>
          </cell>
          <cell r="EP1533">
            <v>0</v>
          </cell>
          <cell r="ER1533">
            <v>0</v>
          </cell>
          <cell r="ET1533">
            <v>0</v>
          </cell>
          <cell r="EX1533">
            <v>0</v>
          </cell>
          <cell r="EZ1533">
            <v>0</v>
          </cell>
          <cell r="FD1533">
            <v>0</v>
          </cell>
          <cell r="FF1533">
            <v>0</v>
          </cell>
        </row>
        <row r="1534">
          <cell r="A1534" t="str">
            <v>ICHPSweden</v>
          </cell>
          <cell r="B1534" t="str">
            <v>Sverige</v>
          </cell>
          <cell r="G1534">
            <v>957</v>
          </cell>
          <cell r="H1534">
            <v>0</v>
          </cell>
          <cell r="N1534">
            <v>4700</v>
          </cell>
          <cell r="AK1534">
            <v>957</v>
          </cell>
          <cell r="AL1534">
            <v>0</v>
          </cell>
          <cell r="AN1534">
            <v>0</v>
          </cell>
          <cell r="AO1534">
            <v>0</v>
          </cell>
          <cell r="AP1534">
            <v>0</v>
          </cell>
          <cell r="AQ1534">
            <v>0</v>
          </cell>
          <cell r="BG1534" t="b">
            <v>0</v>
          </cell>
          <cell r="BO1534" t="b">
            <v>0</v>
          </cell>
          <cell r="CA1534" t="b">
            <v>0</v>
          </cell>
          <cell r="CB1534" t="b">
            <v>0</v>
          </cell>
          <cell r="CD1534" t="b">
            <v>0</v>
          </cell>
          <cell r="CE1534" t="b">
            <v>0</v>
          </cell>
          <cell r="CG1534" t="b">
            <v>0</v>
          </cell>
          <cell r="CH1534" t="b">
            <v>0</v>
          </cell>
          <cell r="CP1534">
            <v>0</v>
          </cell>
          <cell r="CT1534" t="b">
            <v>0</v>
          </cell>
          <cell r="CV1534" t="b">
            <v>0</v>
          </cell>
          <cell r="CX1534" t="b">
            <v>0</v>
          </cell>
          <cell r="CZ1534" t="b">
            <v>0</v>
          </cell>
          <cell r="DB1534" t="b">
            <v>0</v>
          </cell>
          <cell r="DD1534" t="b">
            <v>0</v>
          </cell>
          <cell r="DF1534" t="b">
            <v>0</v>
          </cell>
          <cell r="DH1534" t="b">
            <v>0</v>
          </cell>
          <cell r="DJ1534" t="b">
            <v>0</v>
          </cell>
          <cell r="DL1534" t="b">
            <v>0</v>
          </cell>
          <cell r="DN1534" t="b">
            <v>0</v>
          </cell>
          <cell r="DP1534" t="b">
            <v>0</v>
          </cell>
          <cell r="DV1534">
            <v>0</v>
          </cell>
          <cell r="DX1534">
            <v>0</v>
          </cell>
          <cell r="DZ1534">
            <v>0</v>
          </cell>
          <cell r="EB1534">
            <v>0</v>
          </cell>
          <cell r="ED1534">
            <v>0</v>
          </cell>
          <cell r="EF1534">
            <v>0</v>
          </cell>
          <cell r="EJ1534">
            <v>0</v>
          </cell>
          <cell r="EL1534">
            <v>0</v>
          </cell>
          <cell r="EN1534">
            <v>0</v>
          </cell>
          <cell r="EP1534">
            <v>0</v>
          </cell>
          <cell r="ER1534">
            <v>0</v>
          </cell>
          <cell r="ET1534">
            <v>0</v>
          </cell>
          <cell r="EX1534">
            <v>0</v>
          </cell>
          <cell r="EZ1534">
            <v>0</v>
          </cell>
          <cell r="FD1534">
            <v>0</v>
          </cell>
          <cell r="FF1534">
            <v>0</v>
          </cell>
        </row>
        <row r="1535">
          <cell r="A1535" t="str">
            <v>ICHPSweden</v>
          </cell>
          <cell r="B1535" t="str">
            <v>Sverige</v>
          </cell>
          <cell r="G1535">
            <v>1221.7021276595744</v>
          </cell>
          <cell r="H1535">
            <v>0</v>
          </cell>
          <cell r="N1535">
            <v>6000</v>
          </cell>
          <cell r="AK1535">
            <v>1221.7021276595744</v>
          </cell>
          <cell r="AL1535">
            <v>0</v>
          </cell>
          <cell r="AN1535">
            <v>0</v>
          </cell>
          <cell r="AO1535">
            <v>0</v>
          </cell>
          <cell r="AP1535">
            <v>0</v>
          </cell>
          <cell r="AQ1535">
            <v>0</v>
          </cell>
          <cell r="BG1535" t="b">
            <v>0</v>
          </cell>
          <cell r="BO1535" t="b">
            <v>0</v>
          </cell>
          <cell r="CA1535" t="b">
            <v>0</v>
          </cell>
          <cell r="CB1535" t="b">
            <v>0</v>
          </cell>
          <cell r="CD1535" t="b">
            <v>0</v>
          </cell>
          <cell r="CE1535" t="b">
            <v>0</v>
          </cell>
          <cell r="CG1535" t="b">
            <v>0</v>
          </cell>
          <cell r="CH1535" t="b">
            <v>0</v>
          </cell>
          <cell r="CP1535">
            <v>0</v>
          </cell>
          <cell r="CT1535" t="b">
            <v>0</v>
          </cell>
          <cell r="CV1535" t="b">
            <v>0</v>
          </cell>
          <cell r="CX1535" t="b">
            <v>0</v>
          </cell>
          <cell r="CZ1535" t="b">
            <v>0</v>
          </cell>
          <cell r="DB1535" t="b">
            <v>0</v>
          </cell>
          <cell r="DD1535" t="b">
            <v>0</v>
          </cell>
          <cell r="DF1535" t="b">
            <v>0</v>
          </cell>
          <cell r="DH1535" t="b">
            <v>0</v>
          </cell>
          <cell r="DJ1535" t="b">
            <v>0</v>
          </cell>
          <cell r="DL1535" t="b">
            <v>0</v>
          </cell>
          <cell r="DN1535" t="b">
            <v>0</v>
          </cell>
          <cell r="DP1535" t="b">
            <v>0</v>
          </cell>
          <cell r="DV1535">
            <v>0</v>
          </cell>
          <cell r="DX1535">
            <v>0</v>
          </cell>
          <cell r="DZ1535">
            <v>0</v>
          </cell>
          <cell r="EB1535">
            <v>0</v>
          </cell>
          <cell r="ED1535">
            <v>0</v>
          </cell>
          <cell r="EF1535">
            <v>0</v>
          </cell>
          <cell r="EJ1535">
            <v>0</v>
          </cell>
          <cell r="EL1535">
            <v>0</v>
          </cell>
          <cell r="EN1535">
            <v>0</v>
          </cell>
          <cell r="EP1535">
            <v>0</v>
          </cell>
          <cell r="ER1535">
            <v>0</v>
          </cell>
          <cell r="ET1535">
            <v>0</v>
          </cell>
          <cell r="EX1535">
            <v>0</v>
          </cell>
          <cell r="EZ1535">
            <v>0</v>
          </cell>
          <cell r="FD1535">
            <v>0</v>
          </cell>
          <cell r="FF1535">
            <v>0</v>
          </cell>
        </row>
        <row r="1536">
          <cell r="A1536" t="str">
            <v>ICHPSweden</v>
          </cell>
          <cell r="B1536" t="str">
            <v>Sverige</v>
          </cell>
          <cell r="G1536">
            <v>1527.127659574468</v>
          </cell>
          <cell r="H1536">
            <v>0</v>
          </cell>
          <cell r="N1536">
            <v>7500</v>
          </cell>
          <cell r="AK1536">
            <v>1527.127659574468</v>
          </cell>
          <cell r="AL1536">
            <v>0</v>
          </cell>
          <cell r="AN1536">
            <v>0</v>
          </cell>
          <cell r="AO1536">
            <v>0</v>
          </cell>
          <cell r="AP1536">
            <v>0</v>
          </cell>
          <cell r="AQ1536">
            <v>0</v>
          </cell>
          <cell r="BG1536" t="b">
            <v>0</v>
          </cell>
          <cell r="BO1536" t="b">
            <v>0</v>
          </cell>
          <cell r="CA1536" t="b">
            <v>0</v>
          </cell>
          <cell r="CB1536" t="b">
            <v>0</v>
          </cell>
          <cell r="CD1536" t="b">
            <v>0</v>
          </cell>
          <cell r="CE1536" t="b">
            <v>0</v>
          </cell>
          <cell r="CG1536" t="b">
            <v>0</v>
          </cell>
          <cell r="CH1536" t="b">
            <v>0</v>
          </cell>
          <cell r="CP1536">
            <v>0</v>
          </cell>
          <cell r="CT1536" t="b">
            <v>0</v>
          </cell>
          <cell r="CV1536" t="b">
            <v>0</v>
          </cell>
          <cell r="CX1536" t="b">
            <v>0</v>
          </cell>
          <cell r="CZ1536" t="b">
            <v>0</v>
          </cell>
          <cell r="DB1536" t="b">
            <v>0</v>
          </cell>
          <cell r="DD1536" t="b">
            <v>0</v>
          </cell>
          <cell r="DF1536" t="b">
            <v>0</v>
          </cell>
          <cell r="DH1536" t="b">
            <v>0</v>
          </cell>
          <cell r="DJ1536" t="b">
            <v>0</v>
          </cell>
          <cell r="DL1536" t="b">
            <v>0</v>
          </cell>
          <cell r="DN1536" t="b">
            <v>0</v>
          </cell>
          <cell r="DP1536" t="b">
            <v>0</v>
          </cell>
          <cell r="DV1536">
            <v>0</v>
          </cell>
          <cell r="DX1536">
            <v>0</v>
          </cell>
          <cell r="DZ1536">
            <v>0</v>
          </cell>
          <cell r="EB1536">
            <v>0</v>
          </cell>
          <cell r="ED1536">
            <v>0</v>
          </cell>
          <cell r="EF1536">
            <v>0</v>
          </cell>
          <cell r="EJ1536">
            <v>0</v>
          </cell>
          <cell r="EL1536">
            <v>0</v>
          </cell>
          <cell r="EN1536">
            <v>0</v>
          </cell>
          <cell r="EP1536">
            <v>0</v>
          </cell>
          <cell r="ER1536">
            <v>0</v>
          </cell>
          <cell r="ET1536">
            <v>0</v>
          </cell>
          <cell r="EX1536">
            <v>0</v>
          </cell>
          <cell r="EZ1536">
            <v>0</v>
          </cell>
          <cell r="FD1536">
            <v>0</v>
          </cell>
          <cell r="FF1536">
            <v>0</v>
          </cell>
        </row>
        <row r="1537">
          <cell r="A1537" t="str">
            <v>ICHPSweden</v>
          </cell>
          <cell r="B1537" t="str">
            <v>Sverige</v>
          </cell>
          <cell r="G1537">
            <v>1547.4893617021276</v>
          </cell>
          <cell r="H1537">
            <v>0</v>
          </cell>
          <cell r="N1537">
            <v>7600</v>
          </cell>
          <cell r="AK1537">
            <v>1547.4893617021276</v>
          </cell>
          <cell r="AL1537">
            <v>0</v>
          </cell>
          <cell r="AN1537">
            <v>0</v>
          </cell>
          <cell r="AO1537">
            <v>0</v>
          </cell>
          <cell r="AP1537">
            <v>0</v>
          </cell>
          <cell r="AQ1537">
            <v>0</v>
          </cell>
          <cell r="BG1537" t="b">
            <v>0</v>
          </cell>
          <cell r="BO1537" t="b">
            <v>0</v>
          </cell>
          <cell r="CA1537" t="b">
            <v>0</v>
          </cell>
          <cell r="CB1537" t="b">
            <v>0</v>
          </cell>
          <cell r="CD1537" t="b">
            <v>0</v>
          </cell>
          <cell r="CE1537" t="b">
            <v>0</v>
          </cell>
          <cell r="CG1537" t="b">
            <v>0</v>
          </cell>
          <cell r="CH1537" t="b">
            <v>0</v>
          </cell>
          <cell r="CP1537">
            <v>0</v>
          </cell>
          <cell r="CT1537" t="b">
            <v>0</v>
          </cell>
          <cell r="CV1537" t="b">
            <v>0</v>
          </cell>
          <cell r="CX1537" t="b">
            <v>0</v>
          </cell>
          <cell r="CZ1537" t="b">
            <v>0</v>
          </cell>
          <cell r="DB1537" t="b">
            <v>0</v>
          </cell>
          <cell r="DD1537" t="b">
            <v>0</v>
          </cell>
          <cell r="DF1537" t="b">
            <v>0</v>
          </cell>
          <cell r="DH1537" t="b">
            <v>0</v>
          </cell>
          <cell r="DJ1537" t="b">
            <v>0</v>
          </cell>
          <cell r="DL1537" t="b">
            <v>0</v>
          </cell>
          <cell r="DN1537" t="b">
            <v>0</v>
          </cell>
          <cell r="DP1537" t="b">
            <v>0</v>
          </cell>
          <cell r="DV1537">
            <v>0</v>
          </cell>
          <cell r="DX1537">
            <v>0</v>
          </cell>
          <cell r="DZ1537">
            <v>0</v>
          </cell>
          <cell r="EB1537">
            <v>0</v>
          </cell>
          <cell r="ED1537">
            <v>0</v>
          </cell>
          <cell r="EF1537">
            <v>0</v>
          </cell>
          <cell r="EJ1537">
            <v>0</v>
          </cell>
          <cell r="EL1537">
            <v>0</v>
          </cell>
          <cell r="EN1537">
            <v>0</v>
          </cell>
          <cell r="EP1537">
            <v>0</v>
          </cell>
          <cell r="ER1537">
            <v>0</v>
          </cell>
          <cell r="ET1537">
            <v>0</v>
          </cell>
          <cell r="EX1537">
            <v>0</v>
          </cell>
          <cell r="EZ1537">
            <v>0</v>
          </cell>
          <cell r="FD1537">
            <v>0</v>
          </cell>
          <cell r="FF1537">
            <v>0</v>
          </cell>
        </row>
        <row r="1538">
          <cell r="A1538" t="str">
            <v>IndustryHeatSweden</v>
          </cell>
          <cell r="B1538" t="str">
            <v>Sverige</v>
          </cell>
          <cell r="G1538">
            <v>0</v>
          </cell>
          <cell r="H1538">
            <v>778.76668785759693</v>
          </cell>
          <cell r="N1538">
            <v>4900</v>
          </cell>
          <cell r="AK1538">
            <v>0</v>
          </cell>
          <cell r="AL1538">
            <v>0</v>
          </cell>
          <cell r="AN1538">
            <v>0</v>
          </cell>
          <cell r="AO1538">
            <v>0</v>
          </cell>
          <cell r="AP1538">
            <v>0</v>
          </cell>
          <cell r="AQ1538">
            <v>0</v>
          </cell>
          <cell r="BG1538" t="b">
            <v>0</v>
          </cell>
          <cell r="BO1538" t="b">
            <v>0</v>
          </cell>
          <cell r="CA1538" t="b">
            <v>0</v>
          </cell>
          <cell r="CB1538" t="b">
            <v>0</v>
          </cell>
          <cell r="CD1538" t="b">
            <v>0</v>
          </cell>
          <cell r="CE1538" t="b">
            <v>0</v>
          </cell>
          <cell r="CG1538" t="b">
            <v>0</v>
          </cell>
          <cell r="CH1538" t="b">
            <v>0</v>
          </cell>
          <cell r="CP1538">
            <v>0</v>
          </cell>
          <cell r="CT1538" t="b">
            <v>0</v>
          </cell>
          <cell r="CV1538" t="b">
            <v>0</v>
          </cell>
          <cell r="CX1538" t="b">
            <v>0</v>
          </cell>
          <cell r="CZ1538" t="b">
            <v>0</v>
          </cell>
          <cell r="DB1538" t="b">
            <v>0</v>
          </cell>
          <cell r="DD1538" t="b">
            <v>0</v>
          </cell>
          <cell r="DF1538" t="b">
            <v>0</v>
          </cell>
          <cell r="DH1538" t="b">
            <v>0</v>
          </cell>
          <cell r="DJ1538" t="b">
            <v>0</v>
          </cell>
          <cell r="DL1538" t="b">
            <v>0</v>
          </cell>
          <cell r="DN1538" t="b">
            <v>0</v>
          </cell>
          <cell r="DP1538" t="b">
            <v>0</v>
          </cell>
          <cell r="DV1538">
            <v>0</v>
          </cell>
          <cell r="DX1538">
            <v>0</v>
          </cell>
          <cell r="DZ1538">
            <v>0</v>
          </cell>
          <cell r="EB1538">
            <v>0</v>
          </cell>
          <cell r="ED1538">
            <v>0</v>
          </cell>
          <cell r="EF1538">
            <v>0</v>
          </cell>
          <cell r="EJ1538">
            <v>0</v>
          </cell>
          <cell r="EL1538">
            <v>0</v>
          </cell>
          <cell r="EN1538">
            <v>0</v>
          </cell>
          <cell r="EP1538">
            <v>0</v>
          </cell>
          <cell r="ER1538">
            <v>0</v>
          </cell>
          <cell r="ET1538">
            <v>0</v>
          </cell>
          <cell r="EX1538">
            <v>0</v>
          </cell>
          <cell r="EZ1538">
            <v>0</v>
          </cell>
          <cell r="FD1538">
            <v>0</v>
          </cell>
          <cell r="FF1538">
            <v>0</v>
          </cell>
        </row>
        <row r="1539">
          <cell r="A1539" t="str">
            <v>IndustryHeatSweden</v>
          </cell>
          <cell r="B1539" t="str">
            <v>Sverige</v>
          </cell>
          <cell r="G1539">
            <v>0</v>
          </cell>
          <cell r="H1539">
            <v>794.65988556897651</v>
          </cell>
          <cell r="N1539">
            <v>5000</v>
          </cell>
          <cell r="AK1539">
            <v>0</v>
          </cell>
          <cell r="AL1539">
            <v>0</v>
          </cell>
          <cell r="AN1539">
            <v>0</v>
          </cell>
          <cell r="AO1539">
            <v>0</v>
          </cell>
          <cell r="AP1539">
            <v>0</v>
          </cell>
          <cell r="AQ1539">
            <v>0</v>
          </cell>
          <cell r="BG1539" t="b">
            <v>0</v>
          </cell>
          <cell r="BO1539" t="b">
            <v>0</v>
          </cell>
          <cell r="CA1539" t="b">
            <v>0</v>
          </cell>
          <cell r="CB1539" t="b">
            <v>0</v>
          </cell>
          <cell r="CD1539" t="b">
            <v>0</v>
          </cell>
          <cell r="CE1539" t="b">
            <v>0</v>
          </cell>
          <cell r="CG1539" t="b">
            <v>0</v>
          </cell>
          <cell r="CH1539" t="b">
            <v>0</v>
          </cell>
          <cell r="CP1539">
            <v>0</v>
          </cell>
          <cell r="CT1539" t="b">
            <v>0</v>
          </cell>
          <cell r="CV1539" t="b">
            <v>0</v>
          </cell>
          <cell r="CX1539" t="b">
            <v>0</v>
          </cell>
          <cell r="CZ1539" t="b">
            <v>0</v>
          </cell>
          <cell r="DB1539" t="b">
            <v>0</v>
          </cell>
          <cell r="DD1539" t="b">
            <v>0</v>
          </cell>
          <cell r="DF1539" t="b">
            <v>0</v>
          </cell>
          <cell r="DH1539" t="b">
            <v>0</v>
          </cell>
          <cell r="DJ1539" t="b">
            <v>0</v>
          </cell>
          <cell r="DL1539" t="b">
            <v>0</v>
          </cell>
          <cell r="DN1539" t="b">
            <v>0</v>
          </cell>
          <cell r="DP1539" t="b">
            <v>0</v>
          </cell>
          <cell r="DV1539">
            <v>0</v>
          </cell>
          <cell r="DX1539">
            <v>0</v>
          </cell>
          <cell r="DZ1539">
            <v>0</v>
          </cell>
          <cell r="EB1539">
            <v>0</v>
          </cell>
          <cell r="ED1539">
            <v>0</v>
          </cell>
          <cell r="EF1539">
            <v>0</v>
          </cell>
          <cell r="EJ1539">
            <v>0</v>
          </cell>
          <cell r="EL1539">
            <v>0</v>
          </cell>
          <cell r="EN1539">
            <v>0</v>
          </cell>
          <cell r="EP1539">
            <v>0</v>
          </cell>
          <cell r="ER1539">
            <v>0</v>
          </cell>
          <cell r="ET1539">
            <v>0</v>
          </cell>
          <cell r="EX1539">
            <v>0</v>
          </cell>
          <cell r="EZ1539">
            <v>0</v>
          </cell>
          <cell r="FD1539">
            <v>0</v>
          </cell>
          <cell r="FF1539">
            <v>0</v>
          </cell>
        </row>
        <row r="1540">
          <cell r="A1540" t="str">
            <v>IndustryHeatSweden</v>
          </cell>
          <cell r="B1540" t="str">
            <v>Sverige</v>
          </cell>
          <cell r="G1540">
            <v>0</v>
          </cell>
          <cell r="H1540">
            <v>858.23267641449468</v>
          </cell>
          <cell r="N1540">
            <v>5400</v>
          </cell>
          <cell r="AK1540">
            <v>0</v>
          </cell>
          <cell r="AL1540">
            <v>0</v>
          </cell>
          <cell r="AN1540">
            <v>0</v>
          </cell>
          <cell r="AO1540">
            <v>0</v>
          </cell>
          <cell r="AP1540">
            <v>0</v>
          </cell>
          <cell r="AQ1540">
            <v>0</v>
          </cell>
          <cell r="BG1540" t="b">
            <v>0</v>
          </cell>
          <cell r="BO1540" t="b">
            <v>0</v>
          </cell>
          <cell r="CA1540" t="b">
            <v>0</v>
          </cell>
          <cell r="CB1540" t="b">
            <v>0</v>
          </cell>
          <cell r="CD1540" t="b">
            <v>0</v>
          </cell>
          <cell r="CE1540" t="b">
            <v>0</v>
          </cell>
          <cell r="CG1540" t="b">
            <v>0</v>
          </cell>
          <cell r="CH1540" t="b">
            <v>0</v>
          </cell>
          <cell r="CP1540">
            <v>0</v>
          </cell>
          <cell r="CT1540" t="b">
            <v>0</v>
          </cell>
          <cell r="CV1540" t="b">
            <v>0</v>
          </cell>
          <cell r="CX1540" t="b">
            <v>0</v>
          </cell>
          <cell r="CZ1540" t="b">
            <v>0</v>
          </cell>
          <cell r="DB1540" t="b">
            <v>0</v>
          </cell>
          <cell r="DD1540" t="b">
            <v>0</v>
          </cell>
          <cell r="DF1540" t="b">
            <v>0</v>
          </cell>
          <cell r="DH1540" t="b">
            <v>0</v>
          </cell>
          <cell r="DJ1540" t="b">
            <v>0</v>
          </cell>
          <cell r="DL1540" t="b">
            <v>0</v>
          </cell>
          <cell r="DN1540" t="b">
            <v>0</v>
          </cell>
          <cell r="DP1540" t="b">
            <v>0</v>
          </cell>
          <cell r="DV1540">
            <v>0</v>
          </cell>
          <cell r="DX1540">
            <v>0</v>
          </cell>
          <cell r="DZ1540">
            <v>0</v>
          </cell>
          <cell r="EB1540">
            <v>0</v>
          </cell>
          <cell r="ED1540">
            <v>0</v>
          </cell>
          <cell r="EF1540">
            <v>0</v>
          </cell>
          <cell r="EJ1540">
            <v>0</v>
          </cell>
          <cell r="EL1540">
            <v>0</v>
          </cell>
          <cell r="EN1540">
            <v>0</v>
          </cell>
          <cell r="EP1540">
            <v>0</v>
          </cell>
          <cell r="ER1540">
            <v>0</v>
          </cell>
          <cell r="ET1540">
            <v>0</v>
          </cell>
          <cell r="EX1540">
            <v>0</v>
          </cell>
          <cell r="EZ1540">
            <v>0</v>
          </cell>
          <cell r="FD1540">
            <v>0</v>
          </cell>
          <cell r="FF1540">
            <v>0</v>
          </cell>
        </row>
        <row r="1541">
          <cell r="A1541" t="str">
            <v>HydroSwedenR</v>
          </cell>
          <cell r="B1541" t="str">
            <v>Sverige</v>
          </cell>
          <cell r="G1541">
            <v>16195</v>
          </cell>
          <cell r="H1541">
            <v>0</v>
          </cell>
          <cell r="N1541">
            <v>65000</v>
          </cell>
          <cell r="AK1541">
            <v>16195</v>
          </cell>
          <cell r="AL1541">
            <v>0</v>
          </cell>
          <cell r="AN1541">
            <v>0</v>
          </cell>
          <cell r="AO1541">
            <v>809.75</v>
          </cell>
          <cell r="AP1541">
            <v>566825</v>
          </cell>
          <cell r="AQ1541">
            <v>971.69999999999993</v>
          </cell>
          <cell r="BG1541" t="b">
            <v>0</v>
          </cell>
          <cell r="BO1541" t="b">
            <v>0</v>
          </cell>
          <cell r="CA1541" t="b">
            <v>0</v>
          </cell>
          <cell r="CB1541" t="b">
            <v>0</v>
          </cell>
          <cell r="CD1541" t="b">
            <v>0</v>
          </cell>
          <cell r="CE1541" t="b">
            <v>0</v>
          </cell>
          <cell r="CG1541" t="b">
            <v>0</v>
          </cell>
          <cell r="CH1541" t="b">
            <v>0</v>
          </cell>
          <cell r="CP1541" t="str">
            <v>ERHYDDAM</v>
          </cell>
          <cell r="CT1541" t="b">
            <v>0</v>
          </cell>
          <cell r="CV1541" t="b">
            <v>0</v>
          </cell>
          <cell r="CX1541" t="b">
            <v>0</v>
          </cell>
          <cell r="CZ1541" t="b">
            <v>0</v>
          </cell>
          <cell r="DB1541" t="b">
            <v>0</v>
          </cell>
          <cell r="DD1541" t="b">
            <v>0</v>
          </cell>
          <cell r="DF1541" t="b">
            <v>0</v>
          </cell>
          <cell r="DH1541" t="b">
            <v>0</v>
          </cell>
          <cell r="DJ1541" t="b">
            <v>0</v>
          </cell>
          <cell r="DL1541" t="b">
            <v>0</v>
          </cell>
          <cell r="DN1541" t="b">
            <v>0</v>
          </cell>
          <cell r="DP1541" t="b">
            <v>0</v>
          </cell>
          <cell r="DV1541">
            <v>0</v>
          </cell>
          <cell r="DX1541">
            <v>0</v>
          </cell>
          <cell r="DZ1541">
            <v>0</v>
          </cell>
          <cell r="EB1541">
            <v>0</v>
          </cell>
          <cell r="ED1541">
            <v>0</v>
          </cell>
          <cell r="EF1541">
            <v>0</v>
          </cell>
          <cell r="EJ1541">
            <v>0</v>
          </cell>
          <cell r="EL1541">
            <v>0</v>
          </cell>
          <cell r="EN1541">
            <v>0</v>
          </cell>
          <cell r="EP1541">
            <v>0</v>
          </cell>
          <cell r="ER1541">
            <v>0</v>
          </cell>
          <cell r="ET1541">
            <v>0</v>
          </cell>
          <cell r="EX1541">
            <v>0</v>
          </cell>
          <cell r="EZ1541">
            <v>0</v>
          </cell>
          <cell r="FD1541">
            <v>0</v>
          </cell>
          <cell r="FF1541">
            <v>0</v>
          </cell>
        </row>
        <row r="1542">
          <cell r="A1542" t="str">
            <v>HydroSwedenR</v>
          </cell>
          <cell r="B1542" t="str">
            <v>Sverige</v>
          </cell>
          <cell r="G1542">
            <v>16942.461538461539</v>
          </cell>
          <cell r="H1542">
            <v>0</v>
          </cell>
          <cell r="N1542">
            <v>68000</v>
          </cell>
          <cell r="AK1542">
            <v>16942.461538461539</v>
          </cell>
          <cell r="AL1542">
            <v>0</v>
          </cell>
          <cell r="AN1542">
            <v>0</v>
          </cell>
          <cell r="AO1542">
            <v>847.12307692307695</v>
          </cell>
          <cell r="AP1542">
            <v>592986.15384615387</v>
          </cell>
          <cell r="AQ1542">
            <v>1016.5476923076923</v>
          </cell>
          <cell r="BG1542" t="b">
            <v>0</v>
          </cell>
          <cell r="BO1542" t="b">
            <v>0</v>
          </cell>
          <cell r="CA1542" t="b">
            <v>0</v>
          </cell>
          <cell r="CB1542" t="b">
            <v>0</v>
          </cell>
          <cell r="CD1542" t="b">
            <v>0</v>
          </cell>
          <cell r="CE1542" t="b">
            <v>0</v>
          </cell>
          <cell r="CG1542" t="b">
            <v>0</v>
          </cell>
          <cell r="CH1542" t="b">
            <v>0</v>
          </cell>
          <cell r="CP1542" t="str">
            <v>ERHYDDAM</v>
          </cell>
          <cell r="CT1542" t="b">
            <v>0</v>
          </cell>
          <cell r="CV1542" t="b">
            <v>0</v>
          </cell>
          <cell r="CX1542" t="b">
            <v>0</v>
          </cell>
          <cell r="CZ1542" t="b">
            <v>0</v>
          </cell>
          <cell r="DB1542" t="b">
            <v>0</v>
          </cell>
          <cell r="DD1542" t="b">
            <v>0</v>
          </cell>
          <cell r="DF1542" t="b">
            <v>0</v>
          </cell>
          <cell r="DH1542" t="b">
            <v>0</v>
          </cell>
          <cell r="DJ1542" t="b">
            <v>0</v>
          </cell>
          <cell r="DL1542" t="b">
            <v>0</v>
          </cell>
          <cell r="DN1542" t="b">
            <v>0</v>
          </cell>
          <cell r="DP1542" t="b">
            <v>0</v>
          </cell>
          <cell r="DV1542">
            <v>0</v>
          </cell>
          <cell r="DX1542">
            <v>0</v>
          </cell>
          <cell r="DZ1542">
            <v>0</v>
          </cell>
          <cell r="EB1542">
            <v>0</v>
          </cell>
          <cell r="ED1542">
            <v>0</v>
          </cell>
          <cell r="EF1542">
            <v>0</v>
          </cell>
          <cell r="EJ1542">
            <v>0</v>
          </cell>
          <cell r="EL1542">
            <v>0</v>
          </cell>
          <cell r="EN1542">
            <v>0</v>
          </cell>
          <cell r="EP1542">
            <v>0</v>
          </cell>
          <cell r="ER1542">
            <v>0</v>
          </cell>
          <cell r="ET1542">
            <v>0</v>
          </cell>
          <cell r="EX1542">
            <v>0</v>
          </cell>
          <cell r="EZ1542">
            <v>0</v>
          </cell>
          <cell r="FD1542">
            <v>0</v>
          </cell>
          <cell r="FF1542">
            <v>0</v>
          </cell>
        </row>
        <row r="1543">
          <cell r="A1543" t="str">
            <v>HydroSwedenR</v>
          </cell>
          <cell r="B1543" t="str">
            <v>Sverige</v>
          </cell>
          <cell r="G1543">
            <v>16942.461538461539</v>
          </cell>
          <cell r="H1543">
            <v>0</v>
          </cell>
          <cell r="N1543">
            <v>68000</v>
          </cell>
          <cell r="AK1543">
            <v>16942.461538461539</v>
          </cell>
          <cell r="AL1543">
            <v>0</v>
          </cell>
          <cell r="AN1543">
            <v>0</v>
          </cell>
          <cell r="AO1543">
            <v>847.12307692307695</v>
          </cell>
          <cell r="AP1543">
            <v>592986.15384615387</v>
          </cell>
          <cell r="AQ1543">
            <v>1016.5476923076923</v>
          </cell>
          <cell r="BG1543" t="b">
            <v>0</v>
          </cell>
          <cell r="BO1543" t="b">
            <v>0</v>
          </cell>
          <cell r="CA1543" t="b">
            <v>0</v>
          </cell>
          <cell r="CB1543" t="b">
            <v>0</v>
          </cell>
          <cell r="CD1543" t="b">
            <v>0</v>
          </cell>
          <cell r="CE1543" t="b">
            <v>0</v>
          </cell>
          <cell r="CG1543" t="b">
            <v>0</v>
          </cell>
          <cell r="CH1543" t="b">
            <v>0</v>
          </cell>
          <cell r="CP1543" t="str">
            <v>ERHYDDAM</v>
          </cell>
          <cell r="CT1543" t="b">
            <v>0</v>
          </cell>
          <cell r="CV1543" t="b">
            <v>0</v>
          </cell>
          <cell r="CX1543" t="b">
            <v>0</v>
          </cell>
          <cell r="CZ1543" t="b">
            <v>0</v>
          </cell>
          <cell r="DB1543" t="b">
            <v>0</v>
          </cell>
          <cell r="DD1543" t="b">
            <v>0</v>
          </cell>
          <cell r="DF1543" t="b">
            <v>0</v>
          </cell>
          <cell r="DH1543" t="b">
            <v>0</v>
          </cell>
          <cell r="DJ1543" t="b">
            <v>0</v>
          </cell>
          <cell r="DL1543" t="b">
            <v>0</v>
          </cell>
          <cell r="DN1543" t="b">
            <v>0</v>
          </cell>
          <cell r="DP1543" t="b">
            <v>0</v>
          </cell>
          <cell r="DV1543">
            <v>0</v>
          </cell>
          <cell r="DX1543">
            <v>0</v>
          </cell>
          <cell r="DZ1543">
            <v>0</v>
          </cell>
          <cell r="EB1543">
            <v>0</v>
          </cell>
          <cell r="ED1543">
            <v>0</v>
          </cell>
          <cell r="EF1543">
            <v>0</v>
          </cell>
          <cell r="EJ1543">
            <v>0</v>
          </cell>
          <cell r="EL1543">
            <v>0</v>
          </cell>
          <cell r="EN1543">
            <v>0</v>
          </cell>
          <cell r="EP1543">
            <v>0</v>
          </cell>
          <cell r="ER1543">
            <v>0</v>
          </cell>
          <cell r="ET1543">
            <v>0</v>
          </cell>
          <cell r="EX1543">
            <v>0</v>
          </cell>
          <cell r="EZ1543">
            <v>0</v>
          </cell>
          <cell r="FD1543">
            <v>0</v>
          </cell>
          <cell r="FF1543">
            <v>0</v>
          </cell>
        </row>
        <row r="1544">
          <cell r="A1544" t="str">
            <v>WindS</v>
          </cell>
          <cell r="B1544" t="str">
            <v>Sverige</v>
          </cell>
          <cell r="G1544">
            <v>148</v>
          </cell>
          <cell r="H1544">
            <v>0</v>
          </cell>
          <cell r="N1544">
            <v>317</v>
          </cell>
          <cell r="AK1544">
            <v>148</v>
          </cell>
          <cell r="AL1544">
            <v>0</v>
          </cell>
          <cell r="AN1544">
            <v>0</v>
          </cell>
          <cell r="AO1544">
            <v>23.154600000000002</v>
          </cell>
          <cell r="AP1544">
            <v>7718.2</v>
          </cell>
          <cell r="AQ1544">
            <v>0</v>
          </cell>
          <cell r="BG1544" t="b">
            <v>0</v>
          </cell>
          <cell r="BO1544" t="b">
            <v>0</v>
          </cell>
          <cell r="CA1544" t="b">
            <v>0</v>
          </cell>
          <cell r="CB1544" t="b">
            <v>0</v>
          </cell>
          <cell r="CD1544" t="b">
            <v>0</v>
          </cell>
          <cell r="CE1544" t="b">
            <v>0</v>
          </cell>
          <cell r="CG1544" t="b">
            <v>0</v>
          </cell>
          <cell r="CH1544" t="b">
            <v>0</v>
          </cell>
          <cell r="CP1544" t="str">
            <v>ERWINWON</v>
          </cell>
          <cell r="CT1544" t="b">
            <v>0</v>
          </cell>
          <cell r="CV1544" t="b">
            <v>0</v>
          </cell>
          <cell r="CX1544" t="b">
            <v>0</v>
          </cell>
          <cell r="CZ1544" t="b">
            <v>0</v>
          </cell>
          <cell r="DB1544" t="b">
            <v>0</v>
          </cell>
          <cell r="DD1544" t="b">
            <v>0</v>
          </cell>
          <cell r="DF1544" t="b">
            <v>0</v>
          </cell>
          <cell r="DH1544" t="b">
            <v>0</v>
          </cell>
          <cell r="DJ1544" t="b">
            <v>0</v>
          </cell>
          <cell r="DL1544" t="b">
            <v>0</v>
          </cell>
          <cell r="DN1544" t="b">
            <v>0</v>
          </cell>
          <cell r="DP1544" t="b">
            <v>0</v>
          </cell>
          <cell r="DV1544">
            <v>0</v>
          </cell>
          <cell r="DX1544">
            <v>0</v>
          </cell>
          <cell r="DZ1544">
            <v>0</v>
          </cell>
          <cell r="EB1544">
            <v>0</v>
          </cell>
          <cell r="ED1544">
            <v>0</v>
          </cell>
          <cell r="EF1544">
            <v>0</v>
          </cell>
          <cell r="EJ1544">
            <v>0</v>
          </cell>
          <cell r="EL1544">
            <v>0</v>
          </cell>
          <cell r="EN1544">
            <v>0</v>
          </cell>
          <cell r="EP1544">
            <v>0</v>
          </cell>
          <cell r="ER1544">
            <v>0</v>
          </cell>
          <cell r="ET1544">
            <v>0</v>
          </cell>
          <cell r="EX1544">
            <v>0</v>
          </cell>
          <cell r="EZ1544">
            <v>0</v>
          </cell>
          <cell r="FD1544">
            <v>0</v>
          </cell>
          <cell r="FF1544">
            <v>0</v>
          </cell>
        </row>
        <row r="1545">
          <cell r="A1545" t="str">
            <v>WindS</v>
          </cell>
          <cell r="B1545" t="str">
            <v>Sverige</v>
          </cell>
          <cell r="G1545">
            <v>185</v>
          </cell>
          <cell r="H1545">
            <v>0</v>
          </cell>
          <cell r="N1545">
            <v>358</v>
          </cell>
          <cell r="AK1545">
            <v>185</v>
          </cell>
          <cell r="AL1545">
            <v>0</v>
          </cell>
          <cell r="AN1545">
            <v>0</v>
          </cell>
          <cell r="AO1545">
            <v>28.943250000000003</v>
          </cell>
          <cell r="AP1545">
            <v>9647.75</v>
          </cell>
          <cell r="AQ1545">
            <v>0</v>
          </cell>
          <cell r="BG1545" t="b">
            <v>0</v>
          </cell>
          <cell r="BO1545" t="b">
            <v>0</v>
          </cell>
          <cell r="CA1545" t="b">
            <v>0</v>
          </cell>
          <cell r="CB1545" t="b">
            <v>0</v>
          </cell>
          <cell r="CD1545" t="b">
            <v>0</v>
          </cell>
          <cell r="CE1545" t="b">
            <v>0</v>
          </cell>
          <cell r="CG1545" t="b">
            <v>0</v>
          </cell>
          <cell r="CH1545" t="b">
            <v>0</v>
          </cell>
          <cell r="CP1545" t="str">
            <v>ERWINWON</v>
          </cell>
          <cell r="CT1545" t="b">
            <v>0</v>
          </cell>
          <cell r="CV1545" t="b">
            <v>0</v>
          </cell>
          <cell r="CX1545" t="b">
            <v>0</v>
          </cell>
          <cell r="CZ1545" t="b">
            <v>0</v>
          </cell>
          <cell r="DB1545" t="b">
            <v>0</v>
          </cell>
          <cell r="DD1545" t="b">
            <v>0</v>
          </cell>
          <cell r="DF1545" t="b">
            <v>0</v>
          </cell>
          <cell r="DH1545" t="b">
            <v>0</v>
          </cell>
          <cell r="DJ1545" t="b">
            <v>0</v>
          </cell>
          <cell r="DL1545" t="b">
            <v>0</v>
          </cell>
          <cell r="DN1545" t="b">
            <v>0</v>
          </cell>
          <cell r="DP1545" t="b">
            <v>0</v>
          </cell>
          <cell r="DV1545">
            <v>0</v>
          </cell>
          <cell r="DX1545">
            <v>0</v>
          </cell>
          <cell r="DZ1545">
            <v>0</v>
          </cell>
          <cell r="EB1545">
            <v>0</v>
          </cell>
          <cell r="ED1545">
            <v>0</v>
          </cell>
          <cell r="EF1545">
            <v>0</v>
          </cell>
          <cell r="EJ1545">
            <v>0</v>
          </cell>
          <cell r="EL1545">
            <v>0</v>
          </cell>
          <cell r="EN1545">
            <v>0</v>
          </cell>
          <cell r="EP1545">
            <v>0</v>
          </cell>
          <cell r="ER1545">
            <v>0</v>
          </cell>
          <cell r="ET1545">
            <v>0</v>
          </cell>
          <cell r="EX1545">
            <v>0</v>
          </cell>
          <cell r="EZ1545">
            <v>0</v>
          </cell>
          <cell r="FD1545">
            <v>0</v>
          </cell>
          <cell r="FF1545">
            <v>0</v>
          </cell>
        </row>
        <row r="1546">
          <cell r="A1546" t="str">
            <v>WindS</v>
          </cell>
          <cell r="B1546" t="str">
            <v>Sverige</v>
          </cell>
          <cell r="G1546">
            <v>202.5</v>
          </cell>
          <cell r="H1546">
            <v>0</v>
          </cell>
          <cell r="N1546">
            <v>447</v>
          </cell>
          <cell r="AK1546">
            <v>202.5</v>
          </cell>
          <cell r="AL1546">
            <v>0</v>
          </cell>
          <cell r="AN1546">
            <v>0</v>
          </cell>
          <cell r="AO1546">
            <v>31.681125000000002</v>
          </cell>
          <cell r="AP1546">
            <v>10560.375</v>
          </cell>
          <cell r="AQ1546">
            <v>0</v>
          </cell>
          <cell r="BG1546" t="b">
            <v>0</v>
          </cell>
          <cell r="BO1546" t="b">
            <v>0</v>
          </cell>
          <cell r="CA1546" t="b">
            <v>0</v>
          </cell>
          <cell r="CB1546" t="b">
            <v>0</v>
          </cell>
          <cell r="CD1546" t="b">
            <v>0</v>
          </cell>
          <cell r="CE1546" t="b">
            <v>0</v>
          </cell>
          <cell r="CG1546" t="b">
            <v>0</v>
          </cell>
          <cell r="CH1546" t="b">
            <v>0</v>
          </cell>
          <cell r="CP1546" t="str">
            <v>ERWINWON</v>
          </cell>
          <cell r="CT1546" t="b">
            <v>0</v>
          </cell>
          <cell r="CV1546" t="b">
            <v>0</v>
          </cell>
          <cell r="CX1546" t="b">
            <v>0</v>
          </cell>
          <cell r="CZ1546" t="b">
            <v>0</v>
          </cell>
          <cell r="DB1546" t="b">
            <v>0</v>
          </cell>
          <cell r="DD1546" t="b">
            <v>0</v>
          </cell>
          <cell r="DF1546" t="b">
            <v>0</v>
          </cell>
          <cell r="DH1546" t="b">
            <v>0</v>
          </cell>
          <cell r="DJ1546" t="b">
            <v>0</v>
          </cell>
          <cell r="DL1546" t="b">
            <v>0</v>
          </cell>
          <cell r="DN1546" t="b">
            <v>0</v>
          </cell>
          <cell r="DP1546" t="b">
            <v>0</v>
          </cell>
          <cell r="DV1546">
            <v>0</v>
          </cell>
          <cell r="DX1546">
            <v>0</v>
          </cell>
          <cell r="DZ1546">
            <v>0</v>
          </cell>
          <cell r="EB1546">
            <v>0</v>
          </cell>
          <cell r="ED1546">
            <v>0</v>
          </cell>
          <cell r="EF1546">
            <v>0</v>
          </cell>
          <cell r="EJ1546">
            <v>0</v>
          </cell>
          <cell r="EL1546">
            <v>0</v>
          </cell>
          <cell r="EN1546">
            <v>0</v>
          </cell>
          <cell r="EP1546">
            <v>0</v>
          </cell>
          <cell r="ER1546">
            <v>0</v>
          </cell>
          <cell r="ET1546">
            <v>0</v>
          </cell>
          <cell r="EX1546">
            <v>0</v>
          </cell>
          <cell r="EZ1546">
            <v>0</v>
          </cell>
          <cell r="FD1546">
            <v>0</v>
          </cell>
          <cell r="FF1546">
            <v>0</v>
          </cell>
        </row>
        <row r="1547">
          <cell r="A1547" t="str">
            <v>WindS</v>
          </cell>
          <cell r="B1547" t="str">
            <v>Sverige</v>
          </cell>
          <cell r="G1547">
            <v>251</v>
          </cell>
          <cell r="H1547">
            <v>0</v>
          </cell>
          <cell r="N1547">
            <v>478</v>
          </cell>
          <cell r="AK1547">
            <v>251</v>
          </cell>
          <cell r="AL1547">
            <v>0</v>
          </cell>
          <cell r="AN1547">
            <v>0</v>
          </cell>
          <cell r="AO1547">
            <v>39.268950000000004</v>
          </cell>
          <cell r="AP1547">
            <v>13089.65</v>
          </cell>
          <cell r="AQ1547">
            <v>0</v>
          </cell>
          <cell r="BG1547" t="b">
            <v>0</v>
          </cell>
          <cell r="BO1547" t="b">
            <v>0</v>
          </cell>
          <cell r="CA1547" t="b">
            <v>0</v>
          </cell>
          <cell r="CB1547" t="b">
            <v>0</v>
          </cell>
          <cell r="CD1547" t="b">
            <v>0</v>
          </cell>
          <cell r="CE1547" t="b">
            <v>0</v>
          </cell>
          <cell r="CG1547" t="b">
            <v>0</v>
          </cell>
          <cell r="CH1547" t="b">
            <v>0</v>
          </cell>
          <cell r="CP1547" t="str">
            <v>ERWINWON</v>
          </cell>
          <cell r="CT1547" t="b">
            <v>0</v>
          </cell>
          <cell r="CV1547" t="b">
            <v>0</v>
          </cell>
          <cell r="CX1547" t="b">
            <v>0</v>
          </cell>
          <cell r="CZ1547" t="b">
            <v>0</v>
          </cell>
          <cell r="DB1547" t="b">
            <v>0</v>
          </cell>
          <cell r="DD1547" t="b">
            <v>0</v>
          </cell>
          <cell r="DF1547" t="b">
            <v>0</v>
          </cell>
          <cell r="DH1547" t="b">
            <v>0</v>
          </cell>
          <cell r="DJ1547" t="b">
            <v>0</v>
          </cell>
          <cell r="DL1547" t="b">
            <v>0</v>
          </cell>
          <cell r="DN1547" t="b">
            <v>0</v>
          </cell>
          <cell r="DP1547" t="b">
            <v>0</v>
          </cell>
          <cell r="DV1547">
            <v>0</v>
          </cell>
          <cell r="DX1547">
            <v>0</v>
          </cell>
          <cell r="DZ1547">
            <v>0</v>
          </cell>
          <cell r="EB1547">
            <v>0</v>
          </cell>
          <cell r="ED1547">
            <v>0</v>
          </cell>
          <cell r="EF1547">
            <v>0</v>
          </cell>
          <cell r="EJ1547">
            <v>0</v>
          </cell>
          <cell r="EL1547">
            <v>0</v>
          </cell>
          <cell r="EN1547">
            <v>0</v>
          </cell>
          <cell r="EP1547">
            <v>0</v>
          </cell>
          <cell r="ER1547">
            <v>0</v>
          </cell>
          <cell r="ET1547">
            <v>0</v>
          </cell>
          <cell r="EX1547">
            <v>0</v>
          </cell>
          <cell r="EZ1547">
            <v>0</v>
          </cell>
          <cell r="FD1547">
            <v>0</v>
          </cell>
          <cell r="FF1547">
            <v>0</v>
          </cell>
        </row>
        <row r="1548">
          <cell r="A1548" t="str">
            <v>WindS</v>
          </cell>
          <cell r="B1548" t="str">
            <v>Sverige</v>
          </cell>
          <cell r="G1548">
            <v>316</v>
          </cell>
          <cell r="H1548">
            <v>0</v>
          </cell>
          <cell r="N1548">
            <v>558</v>
          </cell>
          <cell r="AK1548">
            <v>316</v>
          </cell>
          <cell r="AL1548">
            <v>0</v>
          </cell>
          <cell r="AN1548">
            <v>0</v>
          </cell>
          <cell r="AO1548">
            <v>49.438200000000002</v>
          </cell>
          <cell r="AP1548">
            <v>16479.399999999998</v>
          </cell>
          <cell r="AQ1548">
            <v>0</v>
          </cell>
          <cell r="BG1548" t="b">
            <v>0</v>
          </cell>
          <cell r="BO1548" t="b">
            <v>0</v>
          </cell>
          <cell r="CA1548" t="b">
            <v>0</v>
          </cell>
          <cell r="CB1548" t="b">
            <v>0</v>
          </cell>
          <cell r="CD1548" t="b">
            <v>0</v>
          </cell>
          <cell r="CE1548" t="b">
            <v>0</v>
          </cell>
          <cell r="CG1548" t="b">
            <v>0</v>
          </cell>
          <cell r="CH1548" t="b">
            <v>0</v>
          </cell>
          <cell r="CP1548" t="str">
            <v>ERWINWON</v>
          </cell>
          <cell r="CT1548" t="b">
            <v>0</v>
          </cell>
          <cell r="CV1548" t="b">
            <v>0</v>
          </cell>
          <cell r="CX1548" t="b">
            <v>0</v>
          </cell>
          <cell r="CZ1548" t="b">
            <v>0</v>
          </cell>
          <cell r="DB1548" t="b">
            <v>0</v>
          </cell>
          <cell r="DD1548" t="b">
            <v>0</v>
          </cell>
          <cell r="DF1548" t="b">
            <v>0</v>
          </cell>
          <cell r="DH1548" t="b">
            <v>0</v>
          </cell>
          <cell r="DJ1548" t="b">
            <v>0</v>
          </cell>
          <cell r="DL1548" t="b">
            <v>0</v>
          </cell>
          <cell r="DN1548" t="b">
            <v>0</v>
          </cell>
          <cell r="DP1548" t="b">
            <v>0</v>
          </cell>
          <cell r="DV1548">
            <v>0</v>
          </cell>
          <cell r="DX1548">
            <v>0</v>
          </cell>
          <cell r="DZ1548">
            <v>0</v>
          </cell>
          <cell r="EB1548">
            <v>0</v>
          </cell>
          <cell r="ED1548">
            <v>0</v>
          </cell>
          <cell r="EF1548">
            <v>0</v>
          </cell>
          <cell r="EJ1548">
            <v>0</v>
          </cell>
          <cell r="EL1548">
            <v>0</v>
          </cell>
          <cell r="EN1548">
            <v>0</v>
          </cell>
          <cell r="EP1548">
            <v>0</v>
          </cell>
          <cell r="ER1548">
            <v>0</v>
          </cell>
          <cell r="ET1548">
            <v>0</v>
          </cell>
          <cell r="EX1548">
            <v>0</v>
          </cell>
          <cell r="EZ1548">
            <v>0</v>
          </cell>
          <cell r="FD1548">
            <v>0</v>
          </cell>
          <cell r="FF1548">
            <v>0</v>
          </cell>
        </row>
        <row r="1549">
          <cell r="A1549" t="str">
            <v>WindS</v>
          </cell>
          <cell r="B1549" t="str">
            <v>Sverige</v>
          </cell>
          <cell r="G1549">
            <v>369</v>
          </cell>
          <cell r="H1549">
            <v>0</v>
          </cell>
          <cell r="N1549">
            <v>761.20687832600413</v>
          </cell>
          <cell r="AK1549">
            <v>369</v>
          </cell>
          <cell r="AL1549">
            <v>0</v>
          </cell>
          <cell r="AN1549">
            <v>0</v>
          </cell>
          <cell r="AO1549">
            <v>57.730050000000006</v>
          </cell>
          <cell r="AP1549">
            <v>19243.349999999999</v>
          </cell>
          <cell r="AQ1549">
            <v>0</v>
          </cell>
          <cell r="BG1549" t="b">
            <v>0</v>
          </cell>
          <cell r="BO1549" t="b">
            <v>0</v>
          </cell>
          <cell r="CA1549" t="b">
            <v>0</v>
          </cell>
          <cell r="CB1549" t="b">
            <v>0</v>
          </cell>
          <cell r="CD1549" t="b">
            <v>0</v>
          </cell>
          <cell r="CE1549" t="b">
            <v>0</v>
          </cell>
          <cell r="CG1549" t="b">
            <v>0</v>
          </cell>
          <cell r="CH1549" t="b">
            <v>0</v>
          </cell>
          <cell r="CP1549" t="str">
            <v>ERWINWON</v>
          </cell>
          <cell r="CT1549" t="b">
            <v>0</v>
          </cell>
          <cell r="CV1549" t="b">
            <v>0</v>
          </cell>
          <cell r="CX1549" t="b">
            <v>0</v>
          </cell>
          <cell r="CZ1549" t="b">
            <v>0</v>
          </cell>
          <cell r="DB1549" t="b">
            <v>0</v>
          </cell>
          <cell r="DD1549" t="b">
            <v>0</v>
          </cell>
          <cell r="DF1549" t="b">
            <v>0</v>
          </cell>
          <cell r="DH1549" t="b">
            <v>0</v>
          </cell>
          <cell r="DJ1549" t="b">
            <v>0</v>
          </cell>
          <cell r="DL1549" t="b">
            <v>0</v>
          </cell>
          <cell r="DN1549" t="b">
            <v>0</v>
          </cell>
          <cell r="DP1549" t="b">
            <v>0</v>
          </cell>
          <cell r="DV1549">
            <v>0</v>
          </cell>
          <cell r="DX1549">
            <v>0</v>
          </cell>
          <cell r="DZ1549">
            <v>0</v>
          </cell>
          <cell r="EB1549">
            <v>0</v>
          </cell>
          <cell r="ED1549">
            <v>0</v>
          </cell>
          <cell r="EF1549">
            <v>0</v>
          </cell>
          <cell r="EJ1549">
            <v>0</v>
          </cell>
          <cell r="EL1549">
            <v>0</v>
          </cell>
          <cell r="EN1549">
            <v>0</v>
          </cell>
          <cell r="EP1549">
            <v>0</v>
          </cell>
          <cell r="ER1549">
            <v>0</v>
          </cell>
          <cell r="ET1549">
            <v>0</v>
          </cell>
          <cell r="EX1549">
            <v>0</v>
          </cell>
          <cell r="EZ1549">
            <v>0</v>
          </cell>
          <cell r="FD1549">
            <v>0</v>
          </cell>
          <cell r="FF1549">
            <v>0</v>
          </cell>
        </row>
        <row r="1550">
          <cell r="A1550" t="str">
            <v>WindS</v>
          </cell>
          <cell r="B1550" t="str">
            <v>Sverige</v>
          </cell>
          <cell r="G1550">
            <v>420.5</v>
          </cell>
          <cell r="H1550">
            <v>0</v>
          </cell>
          <cell r="N1550">
            <v>867.44577868857652</v>
          </cell>
          <cell r="AK1550">
            <v>420.5</v>
          </cell>
          <cell r="AL1550">
            <v>0</v>
          </cell>
          <cell r="AN1550">
            <v>0</v>
          </cell>
          <cell r="AO1550">
            <v>65.787225000000007</v>
          </cell>
          <cell r="AP1550">
            <v>21929.075000000001</v>
          </cell>
          <cell r="AQ1550">
            <v>0</v>
          </cell>
          <cell r="BG1550" t="b">
            <v>0</v>
          </cell>
          <cell r="BO1550" t="b">
            <v>0</v>
          </cell>
          <cell r="CA1550" t="b">
            <v>0</v>
          </cell>
          <cell r="CB1550" t="b">
            <v>0</v>
          </cell>
          <cell r="CD1550" t="b">
            <v>0</v>
          </cell>
          <cell r="CE1550" t="b">
            <v>0</v>
          </cell>
          <cell r="CG1550" t="b">
            <v>0</v>
          </cell>
          <cell r="CH1550" t="b">
            <v>0</v>
          </cell>
          <cell r="CP1550" t="str">
            <v>ERWINWON</v>
          </cell>
          <cell r="CT1550" t="b">
            <v>0</v>
          </cell>
          <cell r="CV1550" t="b">
            <v>0</v>
          </cell>
          <cell r="CX1550" t="b">
            <v>0</v>
          </cell>
          <cell r="CZ1550" t="b">
            <v>0</v>
          </cell>
          <cell r="DB1550" t="b">
            <v>0</v>
          </cell>
          <cell r="DD1550" t="b">
            <v>0</v>
          </cell>
          <cell r="DF1550" t="b">
            <v>0</v>
          </cell>
          <cell r="DH1550" t="b">
            <v>0</v>
          </cell>
          <cell r="DJ1550" t="b">
            <v>0</v>
          </cell>
          <cell r="DL1550" t="b">
            <v>0</v>
          </cell>
          <cell r="DN1550" t="b">
            <v>0</v>
          </cell>
          <cell r="DP1550" t="b">
            <v>0</v>
          </cell>
          <cell r="DV1550">
            <v>0</v>
          </cell>
          <cell r="DX1550">
            <v>0</v>
          </cell>
          <cell r="DZ1550">
            <v>0</v>
          </cell>
          <cell r="EB1550">
            <v>0</v>
          </cell>
          <cell r="ED1550">
            <v>0</v>
          </cell>
          <cell r="EF1550">
            <v>0</v>
          </cell>
          <cell r="EJ1550">
            <v>0</v>
          </cell>
          <cell r="EL1550">
            <v>0</v>
          </cell>
          <cell r="EN1550">
            <v>0</v>
          </cell>
          <cell r="EP1550">
            <v>0</v>
          </cell>
          <cell r="ER1550">
            <v>0</v>
          </cell>
          <cell r="ET1550">
            <v>0</v>
          </cell>
          <cell r="EX1550">
            <v>0</v>
          </cell>
          <cell r="EZ1550">
            <v>0</v>
          </cell>
          <cell r="FD1550">
            <v>0</v>
          </cell>
          <cell r="FF1550">
            <v>0</v>
          </cell>
        </row>
        <row r="1551">
          <cell r="A1551" t="str">
            <v>WindS</v>
          </cell>
          <cell r="B1551" t="str">
            <v>Sverige</v>
          </cell>
          <cell r="G1551">
            <v>483.5</v>
          </cell>
          <cell r="H1551">
            <v>0</v>
          </cell>
          <cell r="N1551">
            <v>997.40792864667469</v>
          </cell>
          <cell r="AK1551">
            <v>483.5</v>
          </cell>
          <cell r="AL1551">
            <v>0</v>
          </cell>
          <cell r="AN1551">
            <v>0</v>
          </cell>
          <cell r="AO1551">
            <v>75.643574999999998</v>
          </cell>
          <cell r="AP1551">
            <v>25214.524999999998</v>
          </cell>
          <cell r="AQ1551">
            <v>0</v>
          </cell>
          <cell r="BG1551" t="b">
            <v>0</v>
          </cell>
          <cell r="BO1551" t="b">
            <v>0</v>
          </cell>
          <cell r="CA1551" t="b">
            <v>0</v>
          </cell>
          <cell r="CB1551" t="b">
            <v>0</v>
          </cell>
          <cell r="CD1551" t="b">
            <v>0</v>
          </cell>
          <cell r="CE1551" t="b">
            <v>0</v>
          </cell>
          <cell r="CG1551" t="b">
            <v>0</v>
          </cell>
          <cell r="CH1551" t="b">
            <v>0</v>
          </cell>
          <cell r="CP1551" t="str">
            <v>ERWINWON</v>
          </cell>
          <cell r="CT1551" t="b">
            <v>0</v>
          </cell>
          <cell r="CV1551" t="b">
            <v>0</v>
          </cell>
          <cell r="CX1551" t="b">
            <v>0</v>
          </cell>
          <cell r="CZ1551" t="b">
            <v>0</v>
          </cell>
          <cell r="DB1551" t="b">
            <v>0</v>
          </cell>
          <cell r="DD1551" t="b">
            <v>0</v>
          </cell>
          <cell r="DF1551" t="b">
            <v>0</v>
          </cell>
          <cell r="DH1551" t="b">
            <v>0</v>
          </cell>
          <cell r="DJ1551" t="b">
            <v>0</v>
          </cell>
          <cell r="DL1551" t="b">
            <v>0</v>
          </cell>
          <cell r="DN1551" t="b">
            <v>0</v>
          </cell>
          <cell r="DP1551" t="b">
            <v>0</v>
          </cell>
          <cell r="DV1551">
            <v>0</v>
          </cell>
          <cell r="DX1551">
            <v>0</v>
          </cell>
          <cell r="DZ1551">
            <v>0</v>
          </cell>
          <cell r="EB1551">
            <v>0</v>
          </cell>
          <cell r="ED1551">
            <v>0</v>
          </cell>
          <cell r="EF1551">
            <v>0</v>
          </cell>
          <cell r="EJ1551">
            <v>0</v>
          </cell>
          <cell r="EL1551">
            <v>0</v>
          </cell>
          <cell r="EN1551">
            <v>0</v>
          </cell>
          <cell r="EP1551">
            <v>0</v>
          </cell>
          <cell r="ER1551">
            <v>0</v>
          </cell>
          <cell r="ET1551">
            <v>0</v>
          </cell>
          <cell r="EX1551">
            <v>0</v>
          </cell>
          <cell r="EZ1551">
            <v>0</v>
          </cell>
          <cell r="FD1551">
            <v>0</v>
          </cell>
          <cell r="FF1551">
            <v>0</v>
          </cell>
        </row>
        <row r="1552">
          <cell r="A1552" t="str">
            <v>WindS</v>
          </cell>
          <cell r="B1552" t="str">
            <v>Sverige</v>
          </cell>
          <cell r="G1552">
            <v>552.5</v>
          </cell>
          <cell r="H1552">
            <v>0</v>
          </cell>
          <cell r="N1552">
            <v>1139.74742621983</v>
          </cell>
          <cell r="AK1552">
            <v>552.5</v>
          </cell>
          <cell r="AL1552">
            <v>0</v>
          </cell>
          <cell r="AN1552">
            <v>0</v>
          </cell>
          <cell r="AO1552">
            <v>86.438625000000002</v>
          </cell>
          <cell r="AP1552">
            <v>28812.875</v>
          </cell>
          <cell r="AQ1552">
            <v>0</v>
          </cell>
          <cell r="BG1552" t="b">
            <v>0</v>
          </cell>
          <cell r="BO1552" t="b">
            <v>0</v>
          </cell>
          <cell r="CA1552" t="b">
            <v>0</v>
          </cell>
          <cell r="CB1552" t="b">
            <v>0</v>
          </cell>
          <cell r="CD1552" t="b">
            <v>0</v>
          </cell>
          <cell r="CE1552" t="b">
            <v>0</v>
          </cell>
          <cell r="CG1552" t="b">
            <v>0</v>
          </cell>
          <cell r="CH1552" t="b">
            <v>0</v>
          </cell>
          <cell r="CP1552" t="str">
            <v>ERWINWON</v>
          </cell>
          <cell r="CT1552" t="b">
            <v>0</v>
          </cell>
          <cell r="CV1552" t="b">
            <v>0</v>
          </cell>
          <cell r="CX1552" t="b">
            <v>0</v>
          </cell>
          <cell r="CZ1552" t="b">
            <v>0</v>
          </cell>
          <cell r="DB1552" t="b">
            <v>0</v>
          </cell>
          <cell r="DD1552" t="b">
            <v>0</v>
          </cell>
          <cell r="DF1552" t="b">
            <v>0</v>
          </cell>
          <cell r="DH1552" t="b">
            <v>0</v>
          </cell>
          <cell r="DJ1552" t="b">
            <v>0</v>
          </cell>
          <cell r="DL1552" t="b">
            <v>0</v>
          </cell>
          <cell r="DN1552" t="b">
            <v>0</v>
          </cell>
          <cell r="DP1552" t="b">
            <v>0</v>
          </cell>
          <cell r="DV1552">
            <v>0</v>
          </cell>
          <cell r="DX1552">
            <v>0</v>
          </cell>
          <cell r="DZ1552">
            <v>0</v>
          </cell>
          <cell r="EB1552">
            <v>0</v>
          </cell>
          <cell r="ED1552">
            <v>0</v>
          </cell>
          <cell r="EF1552">
            <v>0</v>
          </cell>
          <cell r="EJ1552">
            <v>0</v>
          </cell>
          <cell r="EL1552">
            <v>0</v>
          </cell>
          <cell r="EN1552">
            <v>0</v>
          </cell>
          <cell r="EP1552">
            <v>0</v>
          </cell>
          <cell r="ER1552">
            <v>0</v>
          </cell>
          <cell r="ET1552">
            <v>0</v>
          </cell>
          <cell r="EX1552">
            <v>0</v>
          </cell>
          <cell r="EZ1552">
            <v>0</v>
          </cell>
          <cell r="FD1552">
            <v>0</v>
          </cell>
          <cell r="FF1552">
            <v>0</v>
          </cell>
        </row>
        <row r="1553">
          <cell r="A1553" t="str">
            <v>WindS</v>
          </cell>
          <cell r="B1553" t="str">
            <v>Sverige</v>
          </cell>
          <cell r="G1553">
            <v>680</v>
          </cell>
          <cell r="H1553">
            <v>0</v>
          </cell>
          <cell r="N1553">
            <v>1431</v>
          </cell>
          <cell r="AK1553">
            <v>680</v>
          </cell>
          <cell r="AL1553">
            <v>0</v>
          </cell>
          <cell r="AN1553">
            <v>0</v>
          </cell>
          <cell r="AO1553">
            <v>106.38600000000001</v>
          </cell>
          <cell r="AP1553">
            <v>35462</v>
          </cell>
          <cell r="AQ1553">
            <v>0</v>
          </cell>
          <cell r="BG1553" t="b">
            <v>0</v>
          </cell>
          <cell r="BO1553" t="b">
            <v>0</v>
          </cell>
          <cell r="CA1553" t="b">
            <v>0</v>
          </cell>
          <cell r="CB1553" t="b">
            <v>0</v>
          </cell>
          <cell r="CD1553" t="b">
            <v>0</v>
          </cell>
          <cell r="CE1553" t="b">
            <v>0</v>
          </cell>
          <cell r="CG1553" t="b">
            <v>0</v>
          </cell>
          <cell r="CH1553" t="b">
            <v>0</v>
          </cell>
          <cell r="CP1553" t="str">
            <v>ERWINWON</v>
          </cell>
          <cell r="CT1553" t="b">
            <v>0</v>
          </cell>
          <cell r="CV1553" t="b">
            <v>0</v>
          </cell>
          <cell r="CX1553" t="b">
            <v>0</v>
          </cell>
          <cell r="CZ1553" t="b">
            <v>0</v>
          </cell>
          <cell r="DB1553" t="b">
            <v>0</v>
          </cell>
          <cell r="DD1553" t="b">
            <v>0</v>
          </cell>
          <cell r="DF1553" t="b">
            <v>0</v>
          </cell>
          <cell r="DH1553" t="b">
            <v>0</v>
          </cell>
          <cell r="DJ1553" t="b">
            <v>0</v>
          </cell>
          <cell r="DL1553" t="b">
            <v>0</v>
          </cell>
          <cell r="DN1553" t="b">
            <v>0</v>
          </cell>
          <cell r="DP1553" t="b">
            <v>0</v>
          </cell>
          <cell r="DV1553">
            <v>0</v>
          </cell>
          <cell r="DX1553">
            <v>0</v>
          </cell>
          <cell r="DZ1553">
            <v>0</v>
          </cell>
          <cell r="EB1553">
            <v>0</v>
          </cell>
          <cell r="ED1553">
            <v>0</v>
          </cell>
          <cell r="EF1553">
            <v>0</v>
          </cell>
          <cell r="EJ1553">
            <v>0</v>
          </cell>
          <cell r="EL1553">
            <v>0</v>
          </cell>
          <cell r="EN1553">
            <v>0</v>
          </cell>
          <cell r="EP1553">
            <v>0</v>
          </cell>
          <cell r="ER1553">
            <v>0</v>
          </cell>
          <cell r="ET1553">
            <v>0</v>
          </cell>
          <cell r="EX1553">
            <v>0</v>
          </cell>
          <cell r="EZ1553">
            <v>0</v>
          </cell>
          <cell r="FD1553">
            <v>0</v>
          </cell>
          <cell r="FF1553">
            <v>0</v>
          </cell>
        </row>
        <row r="1554">
          <cell r="A1554" t="str">
            <v>WindS</v>
          </cell>
          <cell r="B1554" t="str">
            <v>Sverige</v>
          </cell>
          <cell r="G1554">
            <v>900.5</v>
          </cell>
          <cell r="H1554">
            <v>0</v>
          </cell>
          <cell r="N1554">
            <v>1995</v>
          </cell>
          <cell r="AK1554">
            <v>900.5</v>
          </cell>
          <cell r="AL1554">
            <v>0</v>
          </cell>
          <cell r="AN1554">
            <v>0</v>
          </cell>
          <cell r="AO1554">
            <v>140.88322500000001</v>
          </cell>
          <cell r="AP1554">
            <v>46961.074999999997</v>
          </cell>
          <cell r="AQ1554">
            <v>0</v>
          </cell>
          <cell r="BG1554" t="b">
            <v>0</v>
          </cell>
          <cell r="BO1554" t="b">
            <v>0</v>
          </cell>
          <cell r="CA1554" t="b">
            <v>0</v>
          </cell>
          <cell r="CB1554" t="b">
            <v>0</v>
          </cell>
          <cell r="CD1554" t="b">
            <v>0</v>
          </cell>
          <cell r="CE1554" t="b">
            <v>0</v>
          </cell>
          <cell r="CG1554" t="b">
            <v>0</v>
          </cell>
          <cell r="CH1554" t="b">
            <v>0</v>
          </cell>
          <cell r="CP1554" t="str">
            <v>ERWINWON</v>
          </cell>
          <cell r="CT1554" t="b">
            <v>0</v>
          </cell>
          <cell r="CV1554" t="b">
            <v>0</v>
          </cell>
          <cell r="CX1554" t="b">
            <v>0</v>
          </cell>
          <cell r="CZ1554" t="b">
            <v>0</v>
          </cell>
          <cell r="DB1554" t="b">
            <v>0</v>
          </cell>
          <cell r="DD1554" t="b">
            <v>0</v>
          </cell>
          <cell r="DF1554" t="b">
            <v>0</v>
          </cell>
          <cell r="DH1554" t="b">
            <v>0</v>
          </cell>
          <cell r="DJ1554" t="b">
            <v>0</v>
          </cell>
          <cell r="DL1554" t="b">
            <v>0</v>
          </cell>
          <cell r="DN1554" t="b">
            <v>0</v>
          </cell>
          <cell r="DP1554" t="b">
            <v>0</v>
          </cell>
          <cell r="DV1554">
            <v>0</v>
          </cell>
          <cell r="DX1554">
            <v>0</v>
          </cell>
          <cell r="DZ1554">
            <v>0</v>
          </cell>
          <cell r="EB1554">
            <v>0</v>
          </cell>
          <cell r="ED1554">
            <v>0</v>
          </cell>
          <cell r="EF1554">
            <v>0</v>
          </cell>
          <cell r="EJ1554">
            <v>0</v>
          </cell>
          <cell r="EL1554">
            <v>0</v>
          </cell>
          <cell r="EN1554">
            <v>0</v>
          </cell>
          <cell r="EP1554">
            <v>0</v>
          </cell>
          <cell r="ER1554">
            <v>0</v>
          </cell>
          <cell r="ET1554">
            <v>0</v>
          </cell>
          <cell r="EX1554">
            <v>0</v>
          </cell>
          <cell r="EZ1554">
            <v>0</v>
          </cell>
          <cell r="FD1554">
            <v>0</v>
          </cell>
          <cell r="FF1554">
            <v>0</v>
          </cell>
        </row>
        <row r="1555">
          <cell r="A1555" t="str">
            <v>WindS</v>
          </cell>
          <cell r="B1555" t="str">
            <v>Sverige</v>
          </cell>
          <cell r="G1555">
            <v>1108.1666666666665</v>
          </cell>
          <cell r="H1555">
            <v>0</v>
          </cell>
          <cell r="N1555">
            <v>2770.4166666666665</v>
          </cell>
          <cell r="AK1555">
            <v>1108.1666666666665</v>
          </cell>
          <cell r="AL1555">
            <v>0</v>
          </cell>
          <cell r="AN1555">
            <v>0</v>
          </cell>
          <cell r="AO1555">
            <v>173.37267499999999</v>
          </cell>
          <cell r="AP1555">
            <v>57790.891666666656</v>
          </cell>
          <cell r="AQ1555">
            <v>0</v>
          </cell>
          <cell r="BG1555" t="b">
            <v>0</v>
          </cell>
          <cell r="BO1555" t="b">
            <v>0</v>
          </cell>
          <cell r="CA1555" t="b">
            <v>0</v>
          </cell>
          <cell r="CB1555" t="b">
            <v>0</v>
          </cell>
          <cell r="CD1555" t="b">
            <v>0</v>
          </cell>
          <cell r="CE1555" t="b">
            <v>0</v>
          </cell>
          <cell r="CG1555" t="b">
            <v>0</v>
          </cell>
          <cell r="CH1555" t="b">
            <v>0</v>
          </cell>
          <cell r="CP1555" t="str">
            <v>ERWINWON</v>
          </cell>
          <cell r="CT1555" t="b">
            <v>0</v>
          </cell>
          <cell r="CV1555" t="b">
            <v>0</v>
          </cell>
          <cell r="CX1555" t="b">
            <v>0</v>
          </cell>
          <cell r="CZ1555" t="b">
            <v>0</v>
          </cell>
          <cell r="DB1555" t="b">
            <v>0</v>
          </cell>
          <cell r="DD1555" t="b">
            <v>0</v>
          </cell>
          <cell r="DF1555" t="b">
            <v>0</v>
          </cell>
          <cell r="DH1555" t="b">
            <v>0</v>
          </cell>
          <cell r="DJ1555" t="b">
            <v>0</v>
          </cell>
          <cell r="DL1555" t="b">
            <v>0</v>
          </cell>
          <cell r="DN1555" t="b">
            <v>0</v>
          </cell>
          <cell r="DP1555" t="b">
            <v>0</v>
          </cell>
          <cell r="DV1555">
            <v>0</v>
          </cell>
          <cell r="DX1555">
            <v>0</v>
          </cell>
          <cell r="DZ1555">
            <v>0</v>
          </cell>
          <cell r="EB1555">
            <v>0</v>
          </cell>
          <cell r="ED1555">
            <v>0</v>
          </cell>
          <cell r="EF1555">
            <v>0</v>
          </cell>
          <cell r="EJ1555">
            <v>0</v>
          </cell>
          <cell r="EL1555">
            <v>0</v>
          </cell>
          <cell r="EN1555">
            <v>0</v>
          </cell>
          <cell r="EP1555">
            <v>0</v>
          </cell>
          <cell r="ER1555">
            <v>0</v>
          </cell>
          <cell r="ET1555">
            <v>0</v>
          </cell>
          <cell r="EX1555">
            <v>0</v>
          </cell>
          <cell r="EZ1555">
            <v>0</v>
          </cell>
          <cell r="FD1555">
            <v>0</v>
          </cell>
          <cell r="FF1555">
            <v>0</v>
          </cell>
        </row>
        <row r="1556">
          <cell r="A1556" t="str">
            <v>WindS</v>
          </cell>
          <cell r="B1556" t="str">
            <v>Sverige</v>
          </cell>
          <cell r="G1556">
            <v>1418.3333333333333</v>
          </cell>
          <cell r="H1556">
            <v>0</v>
          </cell>
          <cell r="N1556">
            <v>3545.833333333333</v>
          </cell>
          <cell r="AK1556">
            <v>1418.3333333333333</v>
          </cell>
          <cell r="AL1556">
            <v>0</v>
          </cell>
          <cell r="AN1556">
            <v>0</v>
          </cell>
          <cell r="AO1556">
            <v>221.89824999999999</v>
          </cell>
          <cell r="AP1556">
            <v>73966.083333333328</v>
          </cell>
          <cell r="AQ1556">
            <v>0</v>
          </cell>
          <cell r="BG1556" t="b">
            <v>0</v>
          </cell>
          <cell r="BO1556" t="b">
            <v>0</v>
          </cell>
          <cell r="CA1556" t="b">
            <v>0</v>
          </cell>
          <cell r="CB1556" t="b">
            <v>0</v>
          </cell>
          <cell r="CD1556" t="b">
            <v>0</v>
          </cell>
          <cell r="CE1556" t="b">
            <v>0</v>
          </cell>
          <cell r="CG1556" t="b">
            <v>0</v>
          </cell>
          <cell r="CH1556" t="b">
            <v>0</v>
          </cell>
          <cell r="CP1556" t="str">
            <v>ERWINWON</v>
          </cell>
          <cell r="CT1556" t="b">
            <v>0</v>
          </cell>
          <cell r="CV1556" t="b">
            <v>0</v>
          </cell>
          <cell r="CX1556" t="b">
            <v>0</v>
          </cell>
          <cell r="CZ1556" t="b">
            <v>0</v>
          </cell>
          <cell r="DB1556" t="b">
            <v>0</v>
          </cell>
          <cell r="DD1556" t="b">
            <v>0</v>
          </cell>
          <cell r="DF1556" t="b">
            <v>0</v>
          </cell>
          <cell r="DH1556" t="b">
            <v>0</v>
          </cell>
          <cell r="DJ1556" t="b">
            <v>0</v>
          </cell>
          <cell r="DL1556" t="b">
            <v>0</v>
          </cell>
          <cell r="DN1556" t="b">
            <v>0</v>
          </cell>
          <cell r="DP1556" t="b">
            <v>0</v>
          </cell>
          <cell r="DV1556">
            <v>0</v>
          </cell>
          <cell r="DX1556">
            <v>0</v>
          </cell>
          <cell r="DZ1556">
            <v>0</v>
          </cell>
          <cell r="EB1556">
            <v>0</v>
          </cell>
          <cell r="ED1556">
            <v>0</v>
          </cell>
          <cell r="EF1556">
            <v>0</v>
          </cell>
          <cell r="EJ1556">
            <v>0</v>
          </cell>
          <cell r="EL1556">
            <v>0</v>
          </cell>
          <cell r="EN1556">
            <v>0</v>
          </cell>
          <cell r="EP1556">
            <v>0</v>
          </cell>
          <cell r="ER1556">
            <v>0</v>
          </cell>
          <cell r="ET1556">
            <v>0</v>
          </cell>
          <cell r="EX1556">
            <v>0</v>
          </cell>
          <cell r="EZ1556">
            <v>0</v>
          </cell>
          <cell r="FD1556">
            <v>0</v>
          </cell>
          <cell r="FF1556">
            <v>0</v>
          </cell>
        </row>
        <row r="1557">
          <cell r="A1557" t="str">
            <v>WindS</v>
          </cell>
          <cell r="B1557" t="str">
            <v>Sverige</v>
          </cell>
          <cell r="G1557">
            <v>1728.5</v>
          </cell>
          <cell r="H1557">
            <v>0</v>
          </cell>
          <cell r="N1557">
            <v>4321.25</v>
          </cell>
          <cell r="AK1557">
            <v>1728.5</v>
          </cell>
          <cell r="AL1557">
            <v>0</v>
          </cell>
          <cell r="AN1557">
            <v>0</v>
          </cell>
          <cell r="AO1557">
            <v>270.42382500000002</v>
          </cell>
          <cell r="AP1557">
            <v>90141.274999999994</v>
          </cell>
          <cell r="AQ1557">
            <v>0</v>
          </cell>
          <cell r="BG1557" t="b">
            <v>0</v>
          </cell>
          <cell r="BO1557" t="b">
            <v>0</v>
          </cell>
          <cell r="CA1557" t="b">
            <v>0</v>
          </cell>
          <cell r="CB1557" t="b">
            <v>0</v>
          </cell>
          <cell r="CD1557" t="b">
            <v>0</v>
          </cell>
          <cell r="CE1557" t="b">
            <v>0</v>
          </cell>
          <cell r="CG1557" t="b">
            <v>0</v>
          </cell>
          <cell r="CH1557" t="b">
            <v>0</v>
          </cell>
          <cell r="CP1557" t="str">
            <v>ERWINWON</v>
          </cell>
          <cell r="CT1557" t="b">
            <v>0</v>
          </cell>
          <cell r="CV1557" t="b">
            <v>0</v>
          </cell>
          <cell r="CX1557" t="b">
            <v>0</v>
          </cell>
          <cell r="CZ1557" t="b">
            <v>0</v>
          </cell>
          <cell r="DB1557" t="b">
            <v>0</v>
          </cell>
          <cell r="DD1557" t="b">
            <v>0</v>
          </cell>
          <cell r="DF1557" t="b">
            <v>0</v>
          </cell>
          <cell r="DH1557" t="b">
            <v>0</v>
          </cell>
          <cell r="DJ1557" t="b">
            <v>0</v>
          </cell>
          <cell r="DL1557" t="b">
            <v>0</v>
          </cell>
          <cell r="DN1557" t="b">
            <v>0</v>
          </cell>
          <cell r="DP1557" t="b">
            <v>0</v>
          </cell>
          <cell r="DV1557">
            <v>0</v>
          </cell>
          <cell r="DX1557">
            <v>0</v>
          </cell>
          <cell r="DZ1557">
            <v>0</v>
          </cell>
          <cell r="EB1557">
            <v>0</v>
          </cell>
          <cell r="ED1557">
            <v>0</v>
          </cell>
          <cell r="EF1557">
            <v>0</v>
          </cell>
          <cell r="EJ1557">
            <v>0</v>
          </cell>
          <cell r="EL1557">
            <v>0</v>
          </cell>
          <cell r="EN1557">
            <v>0</v>
          </cell>
          <cell r="EP1557">
            <v>0</v>
          </cell>
          <cell r="ER1557">
            <v>0</v>
          </cell>
          <cell r="ET1557">
            <v>0</v>
          </cell>
          <cell r="EX1557">
            <v>0</v>
          </cell>
          <cell r="EZ1557">
            <v>0</v>
          </cell>
          <cell r="FD1557">
            <v>0</v>
          </cell>
          <cell r="FF1557">
            <v>0</v>
          </cell>
        </row>
        <row r="1558">
          <cell r="A1558" t="str">
            <v>WindS</v>
          </cell>
          <cell r="B1558" t="str">
            <v>Sverige</v>
          </cell>
          <cell r="G1558">
            <v>2038.6666666666667</v>
          </cell>
          <cell r="H1558">
            <v>0</v>
          </cell>
          <cell r="N1558">
            <v>5096.666666666667</v>
          </cell>
          <cell r="AK1558">
            <v>2038.6666666666667</v>
          </cell>
          <cell r="AL1558">
            <v>0</v>
          </cell>
          <cell r="AN1558">
            <v>0</v>
          </cell>
          <cell r="AO1558">
            <v>318.94940000000003</v>
          </cell>
          <cell r="AP1558">
            <v>106316.46666666667</v>
          </cell>
          <cell r="AQ1558">
            <v>0</v>
          </cell>
          <cell r="BG1558" t="b">
            <v>0</v>
          </cell>
          <cell r="BO1558" t="b">
            <v>0</v>
          </cell>
          <cell r="CA1558" t="b">
            <v>0</v>
          </cell>
          <cell r="CB1558" t="b">
            <v>0</v>
          </cell>
          <cell r="CD1558" t="b">
            <v>0</v>
          </cell>
          <cell r="CE1558" t="b">
            <v>0</v>
          </cell>
          <cell r="CG1558" t="b">
            <v>0</v>
          </cell>
          <cell r="CH1558" t="b">
            <v>0</v>
          </cell>
          <cell r="CP1558" t="str">
            <v>ERWINWON</v>
          </cell>
          <cell r="CT1558" t="b">
            <v>0</v>
          </cell>
          <cell r="CV1558" t="b">
            <v>0</v>
          </cell>
          <cell r="CX1558" t="b">
            <v>0</v>
          </cell>
          <cell r="CZ1558" t="b">
            <v>0</v>
          </cell>
          <cell r="DB1558" t="b">
            <v>0</v>
          </cell>
          <cell r="DD1558" t="b">
            <v>0</v>
          </cell>
          <cell r="DF1558" t="b">
            <v>0</v>
          </cell>
          <cell r="DH1558" t="b">
            <v>0</v>
          </cell>
          <cell r="DJ1558" t="b">
            <v>0</v>
          </cell>
          <cell r="DL1558" t="b">
            <v>0</v>
          </cell>
          <cell r="DN1558" t="b">
            <v>0</v>
          </cell>
          <cell r="DP1558" t="b">
            <v>0</v>
          </cell>
          <cell r="DV1558">
            <v>0</v>
          </cell>
          <cell r="DX1558">
            <v>0</v>
          </cell>
          <cell r="DZ1558">
            <v>0</v>
          </cell>
          <cell r="EB1558">
            <v>0</v>
          </cell>
          <cell r="ED1558">
            <v>0</v>
          </cell>
          <cell r="EF1558">
            <v>0</v>
          </cell>
          <cell r="EJ1558">
            <v>0</v>
          </cell>
          <cell r="EL1558">
            <v>0</v>
          </cell>
          <cell r="EN1558">
            <v>0</v>
          </cell>
          <cell r="EP1558">
            <v>0</v>
          </cell>
          <cell r="ER1558">
            <v>0</v>
          </cell>
          <cell r="ET1558">
            <v>0</v>
          </cell>
          <cell r="EX1558">
            <v>0</v>
          </cell>
          <cell r="EZ1558">
            <v>0</v>
          </cell>
          <cell r="FD1558">
            <v>0</v>
          </cell>
          <cell r="FF1558">
            <v>0</v>
          </cell>
        </row>
        <row r="1559">
          <cell r="A1559" t="str">
            <v>WindS</v>
          </cell>
          <cell r="B1559" t="str">
            <v>Sverige</v>
          </cell>
          <cell r="G1559">
            <v>2348.8333333333339</v>
          </cell>
          <cell r="H1559">
            <v>0</v>
          </cell>
          <cell r="N1559">
            <v>5872.0833333333339</v>
          </cell>
          <cell r="AK1559">
            <v>2348.8333333333339</v>
          </cell>
          <cell r="AL1559">
            <v>0</v>
          </cell>
          <cell r="AN1559">
            <v>0</v>
          </cell>
          <cell r="AO1559">
            <v>367.47497500000009</v>
          </cell>
          <cell r="AP1559">
            <v>122491.65833333335</v>
          </cell>
          <cell r="AQ1559">
            <v>0</v>
          </cell>
          <cell r="BG1559" t="b">
            <v>0</v>
          </cell>
          <cell r="BO1559" t="b">
            <v>0</v>
          </cell>
          <cell r="CA1559" t="b">
            <v>0</v>
          </cell>
          <cell r="CB1559" t="b">
            <v>0</v>
          </cell>
          <cell r="CD1559" t="b">
            <v>0</v>
          </cell>
          <cell r="CE1559" t="b">
            <v>0</v>
          </cell>
          <cell r="CG1559" t="b">
            <v>0</v>
          </cell>
          <cell r="CH1559" t="b">
            <v>0</v>
          </cell>
          <cell r="CP1559" t="str">
            <v>ERWINWON</v>
          </cell>
          <cell r="CT1559" t="b">
            <v>0</v>
          </cell>
          <cell r="CV1559" t="b">
            <v>0</v>
          </cell>
          <cell r="CX1559" t="b">
            <v>0</v>
          </cell>
          <cell r="CZ1559" t="b">
            <v>0</v>
          </cell>
          <cell r="DB1559" t="b">
            <v>0</v>
          </cell>
          <cell r="DD1559" t="b">
            <v>0</v>
          </cell>
          <cell r="DF1559" t="b">
            <v>0</v>
          </cell>
          <cell r="DH1559" t="b">
            <v>0</v>
          </cell>
          <cell r="DJ1559" t="b">
            <v>0</v>
          </cell>
          <cell r="DL1559" t="b">
            <v>0</v>
          </cell>
          <cell r="DN1559" t="b">
            <v>0</v>
          </cell>
          <cell r="DP1559" t="b">
            <v>0</v>
          </cell>
          <cell r="DV1559">
            <v>0</v>
          </cell>
          <cell r="DX1559">
            <v>0</v>
          </cell>
          <cell r="DZ1559">
            <v>0</v>
          </cell>
          <cell r="EB1559">
            <v>0</v>
          </cell>
          <cell r="ED1559">
            <v>0</v>
          </cell>
          <cell r="EF1559">
            <v>0</v>
          </cell>
          <cell r="EJ1559">
            <v>0</v>
          </cell>
          <cell r="EL1559">
            <v>0</v>
          </cell>
          <cell r="EN1559">
            <v>0</v>
          </cell>
          <cell r="EP1559">
            <v>0</v>
          </cell>
          <cell r="ER1559">
            <v>0</v>
          </cell>
          <cell r="ET1559">
            <v>0</v>
          </cell>
          <cell r="EX1559">
            <v>0</v>
          </cell>
          <cell r="EZ1559">
            <v>0</v>
          </cell>
          <cell r="FD1559">
            <v>0</v>
          </cell>
          <cell r="FF1559">
            <v>0</v>
          </cell>
        </row>
        <row r="1560">
          <cell r="A1560" t="str">
            <v>WindS</v>
          </cell>
          <cell r="B1560" t="str">
            <v>Sverige</v>
          </cell>
          <cell r="G1560">
            <v>2659.0000000000005</v>
          </cell>
          <cell r="H1560">
            <v>0</v>
          </cell>
          <cell r="N1560">
            <v>6647.5000000000009</v>
          </cell>
          <cell r="AK1560">
            <v>2659.0000000000005</v>
          </cell>
          <cell r="AL1560">
            <v>0</v>
          </cell>
          <cell r="AN1560">
            <v>0</v>
          </cell>
          <cell r="AO1560">
            <v>416.00055000000009</v>
          </cell>
          <cell r="AP1560">
            <v>138666.85</v>
          </cell>
          <cell r="AQ1560">
            <v>0</v>
          </cell>
          <cell r="BG1560" t="b">
            <v>0</v>
          </cell>
          <cell r="BO1560" t="b">
            <v>0</v>
          </cell>
          <cell r="CA1560" t="b">
            <v>0</v>
          </cell>
          <cell r="CB1560" t="b">
            <v>0</v>
          </cell>
          <cell r="CD1560" t="b">
            <v>0</v>
          </cell>
          <cell r="CE1560" t="b">
            <v>0</v>
          </cell>
          <cell r="CG1560" t="b">
            <v>0</v>
          </cell>
          <cell r="CH1560" t="b">
            <v>0</v>
          </cell>
          <cell r="CP1560" t="str">
            <v>ERWINWON</v>
          </cell>
          <cell r="CT1560" t="b">
            <v>0</v>
          </cell>
          <cell r="CV1560" t="b">
            <v>0</v>
          </cell>
          <cell r="CX1560" t="b">
            <v>0</v>
          </cell>
          <cell r="CZ1560" t="b">
            <v>0</v>
          </cell>
          <cell r="DB1560" t="b">
            <v>0</v>
          </cell>
          <cell r="DD1560" t="b">
            <v>0</v>
          </cell>
          <cell r="DF1560" t="b">
            <v>0</v>
          </cell>
          <cell r="DH1560" t="b">
            <v>0</v>
          </cell>
          <cell r="DJ1560" t="b">
            <v>0</v>
          </cell>
          <cell r="DL1560" t="b">
            <v>0</v>
          </cell>
          <cell r="DN1560" t="b">
            <v>0</v>
          </cell>
          <cell r="DP1560" t="b">
            <v>0</v>
          </cell>
          <cell r="DV1560">
            <v>0</v>
          </cell>
          <cell r="DX1560">
            <v>0</v>
          </cell>
          <cell r="DZ1560">
            <v>0</v>
          </cell>
          <cell r="EB1560">
            <v>0</v>
          </cell>
          <cell r="ED1560">
            <v>0</v>
          </cell>
          <cell r="EF1560">
            <v>0</v>
          </cell>
          <cell r="EJ1560">
            <v>0</v>
          </cell>
          <cell r="EL1560">
            <v>0</v>
          </cell>
          <cell r="EN1560">
            <v>0</v>
          </cell>
          <cell r="EP1560">
            <v>0</v>
          </cell>
          <cell r="ER1560">
            <v>0</v>
          </cell>
          <cell r="ET1560">
            <v>0</v>
          </cell>
          <cell r="EX1560">
            <v>0</v>
          </cell>
          <cell r="EZ1560">
            <v>0</v>
          </cell>
          <cell r="FD1560">
            <v>0</v>
          </cell>
          <cell r="FF1560">
            <v>0</v>
          </cell>
        </row>
        <row r="1561">
          <cell r="A1561" t="str">
            <v>WindS</v>
          </cell>
          <cell r="B1561" t="str">
            <v>Sverige</v>
          </cell>
          <cell r="G1561">
            <v>2969.166666666667</v>
          </cell>
          <cell r="H1561">
            <v>0</v>
          </cell>
          <cell r="N1561">
            <v>7422.9166666666679</v>
          </cell>
          <cell r="AK1561">
            <v>2969.166666666667</v>
          </cell>
          <cell r="AL1561">
            <v>0</v>
          </cell>
          <cell r="AN1561">
            <v>0</v>
          </cell>
          <cell r="AO1561">
            <v>464.52612500000009</v>
          </cell>
          <cell r="AP1561">
            <v>154842.04166666669</v>
          </cell>
          <cell r="AQ1561">
            <v>0</v>
          </cell>
          <cell r="BG1561" t="b">
            <v>0</v>
          </cell>
          <cell r="BO1561" t="b">
            <v>0</v>
          </cell>
          <cell r="CA1561" t="b">
            <v>0</v>
          </cell>
          <cell r="CB1561" t="b">
            <v>0</v>
          </cell>
          <cell r="CD1561" t="b">
            <v>0</v>
          </cell>
          <cell r="CE1561" t="b">
            <v>0</v>
          </cell>
          <cell r="CG1561" t="b">
            <v>0</v>
          </cell>
          <cell r="CH1561" t="b">
            <v>0</v>
          </cell>
          <cell r="CP1561" t="str">
            <v>ERWINWON</v>
          </cell>
          <cell r="CT1561" t="b">
            <v>0</v>
          </cell>
          <cell r="CV1561" t="b">
            <v>0</v>
          </cell>
          <cell r="CX1561" t="b">
            <v>0</v>
          </cell>
          <cell r="CZ1561" t="b">
            <v>0</v>
          </cell>
          <cell r="DB1561" t="b">
            <v>0</v>
          </cell>
          <cell r="DD1561" t="b">
            <v>0</v>
          </cell>
          <cell r="DF1561" t="b">
            <v>0</v>
          </cell>
          <cell r="DH1561" t="b">
            <v>0</v>
          </cell>
          <cell r="DJ1561" t="b">
            <v>0</v>
          </cell>
          <cell r="DL1561" t="b">
            <v>0</v>
          </cell>
          <cell r="DN1561" t="b">
            <v>0</v>
          </cell>
          <cell r="DP1561" t="b">
            <v>0</v>
          </cell>
          <cell r="DV1561">
            <v>0</v>
          </cell>
          <cell r="DX1561">
            <v>0</v>
          </cell>
          <cell r="DZ1561">
            <v>0</v>
          </cell>
          <cell r="EB1561">
            <v>0</v>
          </cell>
          <cell r="ED1561">
            <v>0</v>
          </cell>
          <cell r="EF1561">
            <v>0</v>
          </cell>
          <cell r="EJ1561">
            <v>0</v>
          </cell>
          <cell r="EL1561">
            <v>0</v>
          </cell>
          <cell r="EN1561">
            <v>0</v>
          </cell>
          <cell r="EP1561">
            <v>0</v>
          </cell>
          <cell r="ER1561">
            <v>0</v>
          </cell>
          <cell r="ET1561">
            <v>0</v>
          </cell>
          <cell r="EX1561">
            <v>0</v>
          </cell>
          <cell r="EZ1561">
            <v>0</v>
          </cell>
          <cell r="FD1561">
            <v>0</v>
          </cell>
          <cell r="FF1561">
            <v>0</v>
          </cell>
        </row>
        <row r="1562">
          <cell r="A1562" t="str">
            <v>WindS</v>
          </cell>
          <cell r="B1562" t="str">
            <v>Sverige</v>
          </cell>
          <cell r="G1562">
            <v>3279.3333333333335</v>
          </cell>
          <cell r="H1562">
            <v>0</v>
          </cell>
          <cell r="N1562">
            <v>8198.3333333333339</v>
          </cell>
          <cell r="AK1562">
            <v>3279.3333333333335</v>
          </cell>
          <cell r="AL1562">
            <v>0</v>
          </cell>
          <cell r="AN1562">
            <v>0</v>
          </cell>
          <cell r="AO1562">
            <v>513.0517000000001</v>
          </cell>
          <cell r="AP1562">
            <v>171017.23333333334</v>
          </cell>
          <cell r="AQ1562">
            <v>0</v>
          </cell>
          <cell r="BG1562" t="b">
            <v>0</v>
          </cell>
          <cell r="BO1562" t="b">
            <v>0</v>
          </cell>
          <cell r="CA1562" t="b">
            <v>0</v>
          </cell>
          <cell r="CB1562" t="b">
            <v>0</v>
          </cell>
          <cell r="CD1562" t="b">
            <v>0</v>
          </cell>
          <cell r="CE1562" t="b">
            <v>0</v>
          </cell>
          <cell r="CG1562" t="b">
            <v>0</v>
          </cell>
          <cell r="CH1562" t="b">
            <v>0</v>
          </cell>
          <cell r="CP1562" t="str">
            <v>ERWINWON</v>
          </cell>
          <cell r="CT1562" t="b">
            <v>0</v>
          </cell>
          <cell r="CV1562" t="b">
            <v>0</v>
          </cell>
          <cell r="CX1562" t="b">
            <v>0</v>
          </cell>
          <cell r="CZ1562" t="b">
            <v>0</v>
          </cell>
          <cell r="DB1562" t="b">
            <v>0</v>
          </cell>
          <cell r="DD1562" t="b">
            <v>0</v>
          </cell>
          <cell r="DF1562" t="b">
            <v>0</v>
          </cell>
          <cell r="DH1562" t="b">
            <v>0</v>
          </cell>
          <cell r="DJ1562" t="b">
            <v>0</v>
          </cell>
          <cell r="DL1562" t="b">
            <v>0</v>
          </cell>
          <cell r="DN1562" t="b">
            <v>0</v>
          </cell>
          <cell r="DP1562" t="b">
            <v>0</v>
          </cell>
          <cell r="DV1562">
            <v>0</v>
          </cell>
          <cell r="DX1562">
            <v>0</v>
          </cell>
          <cell r="DZ1562">
            <v>0</v>
          </cell>
          <cell r="EB1562">
            <v>0</v>
          </cell>
          <cell r="ED1562">
            <v>0</v>
          </cell>
          <cell r="EF1562">
            <v>0</v>
          </cell>
          <cell r="EJ1562">
            <v>0</v>
          </cell>
          <cell r="EL1562">
            <v>0</v>
          </cell>
          <cell r="EN1562">
            <v>0</v>
          </cell>
          <cell r="EP1562">
            <v>0</v>
          </cell>
          <cell r="ER1562">
            <v>0</v>
          </cell>
          <cell r="ET1562">
            <v>0</v>
          </cell>
          <cell r="EX1562">
            <v>0</v>
          </cell>
          <cell r="EZ1562">
            <v>0</v>
          </cell>
          <cell r="FD1562">
            <v>0</v>
          </cell>
          <cell r="FF1562">
            <v>0</v>
          </cell>
        </row>
        <row r="1563">
          <cell r="A1563" t="str">
            <v>WindS</v>
          </cell>
          <cell r="B1563" t="str">
            <v>Sverige</v>
          </cell>
          <cell r="G1563">
            <v>3589.5</v>
          </cell>
          <cell r="H1563">
            <v>0</v>
          </cell>
          <cell r="N1563">
            <v>8973.75</v>
          </cell>
          <cell r="AK1563">
            <v>3589.5</v>
          </cell>
          <cell r="AL1563">
            <v>0</v>
          </cell>
          <cell r="AN1563">
            <v>0</v>
          </cell>
          <cell r="AO1563">
            <v>561.57727499999999</v>
          </cell>
          <cell r="AP1563">
            <v>187192.42499999999</v>
          </cell>
          <cell r="AQ1563">
            <v>0</v>
          </cell>
          <cell r="BG1563" t="b">
            <v>0</v>
          </cell>
          <cell r="BO1563" t="b">
            <v>0</v>
          </cell>
          <cell r="CA1563" t="b">
            <v>0</v>
          </cell>
          <cell r="CB1563" t="b">
            <v>0</v>
          </cell>
          <cell r="CD1563" t="b">
            <v>0</v>
          </cell>
          <cell r="CE1563" t="b">
            <v>0</v>
          </cell>
          <cell r="CG1563" t="b">
            <v>0</v>
          </cell>
          <cell r="CH1563" t="b">
            <v>0</v>
          </cell>
          <cell r="CP1563" t="str">
            <v>ERWINWON</v>
          </cell>
          <cell r="CT1563" t="b">
            <v>0</v>
          </cell>
          <cell r="CV1563" t="b">
            <v>0</v>
          </cell>
          <cell r="CX1563" t="b">
            <v>0</v>
          </cell>
          <cell r="CZ1563" t="b">
            <v>0</v>
          </cell>
          <cell r="DB1563" t="b">
            <v>0</v>
          </cell>
          <cell r="DD1563" t="b">
            <v>0</v>
          </cell>
          <cell r="DF1563" t="b">
            <v>0</v>
          </cell>
          <cell r="DH1563" t="b">
            <v>0</v>
          </cell>
          <cell r="DJ1563" t="b">
            <v>0</v>
          </cell>
          <cell r="DL1563" t="b">
            <v>0</v>
          </cell>
          <cell r="DN1563" t="b">
            <v>0</v>
          </cell>
          <cell r="DP1563" t="b">
            <v>0</v>
          </cell>
          <cell r="DV1563">
            <v>0</v>
          </cell>
          <cell r="DX1563">
            <v>0</v>
          </cell>
          <cell r="DZ1563">
            <v>0</v>
          </cell>
          <cell r="EB1563">
            <v>0</v>
          </cell>
          <cell r="ED1563">
            <v>0</v>
          </cell>
          <cell r="EF1563">
            <v>0</v>
          </cell>
          <cell r="EJ1563">
            <v>0</v>
          </cell>
          <cell r="EL1563">
            <v>0</v>
          </cell>
          <cell r="EN1563">
            <v>0</v>
          </cell>
          <cell r="EP1563">
            <v>0</v>
          </cell>
          <cell r="ER1563">
            <v>0</v>
          </cell>
          <cell r="ET1563">
            <v>0</v>
          </cell>
          <cell r="EX1563">
            <v>0</v>
          </cell>
          <cell r="EZ1563">
            <v>0</v>
          </cell>
          <cell r="FD1563">
            <v>0</v>
          </cell>
          <cell r="FF1563">
            <v>0</v>
          </cell>
        </row>
        <row r="1564">
          <cell r="A1564" t="str">
            <v>WindS</v>
          </cell>
          <cell r="B1564" t="str">
            <v>Sverige</v>
          </cell>
          <cell r="G1564">
            <v>3899.6666666666665</v>
          </cell>
          <cell r="H1564">
            <v>0</v>
          </cell>
          <cell r="N1564">
            <v>9749.1666666666661</v>
          </cell>
          <cell r="AK1564">
            <v>3899.6666666666665</v>
          </cell>
          <cell r="AL1564">
            <v>0</v>
          </cell>
          <cell r="AN1564">
            <v>0</v>
          </cell>
          <cell r="AO1564">
            <v>610.10284999999999</v>
          </cell>
          <cell r="AP1564">
            <v>203367.61666666664</v>
          </cell>
          <cell r="AQ1564">
            <v>0</v>
          </cell>
          <cell r="BG1564" t="b">
            <v>0</v>
          </cell>
          <cell r="BO1564" t="b">
            <v>0</v>
          </cell>
          <cell r="CA1564" t="b">
            <v>0</v>
          </cell>
          <cell r="CB1564" t="b">
            <v>0</v>
          </cell>
          <cell r="CD1564" t="b">
            <v>0</v>
          </cell>
          <cell r="CE1564" t="b">
            <v>0</v>
          </cell>
          <cell r="CG1564" t="b">
            <v>0</v>
          </cell>
          <cell r="CH1564" t="b">
            <v>0</v>
          </cell>
          <cell r="CP1564" t="str">
            <v>ERWINWON</v>
          </cell>
          <cell r="CT1564" t="b">
            <v>0</v>
          </cell>
          <cell r="CV1564" t="b">
            <v>0</v>
          </cell>
          <cell r="CX1564" t="b">
            <v>0</v>
          </cell>
          <cell r="CZ1564" t="b">
            <v>0</v>
          </cell>
          <cell r="DB1564" t="b">
            <v>0</v>
          </cell>
          <cell r="DD1564" t="b">
            <v>0</v>
          </cell>
          <cell r="DF1564" t="b">
            <v>0</v>
          </cell>
          <cell r="DH1564" t="b">
            <v>0</v>
          </cell>
          <cell r="DJ1564" t="b">
            <v>0</v>
          </cell>
          <cell r="DL1564" t="b">
            <v>0</v>
          </cell>
          <cell r="DN1564" t="b">
            <v>0</v>
          </cell>
          <cell r="DP1564" t="b">
            <v>0</v>
          </cell>
          <cell r="DV1564">
            <v>0</v>
          </cell>
          <cell r="DX1564">
            <v>0</v>
          </cell>
          <cell r="DZ1564">
            <v>0</v>
          </cell>
          <cell r="EB1564">
            <v>0</v>
          </cell>
          <cell r="ED1564">
            <v>0</v>
          </cell>
          <cell r="EF1564">
            <v>0</v>
          </cell>
          <cell r="EJ1564">
            <v>0</v>
          </cell>
          <cell r="EL1564">
            <v>0</v>
          </cell>
          <cell r="EN1564">
            <v>0</v>
          </cell>
          <cell r="EP1564">
            <v>0</v>
          </cell>
          <cell r="ER1564">
            <v>0</v>
          </cell>
          <cell r="ET1564">
            <v>0</v>
          </cell>
          <cell r="EX1564">
            <v>0</v>
          </cell>
          <cell r="EZ1564">
            <v>0</v>
          </cell>
          <cell r="FD1564">
            <v>0</v>
          </cell>
          <cell r="FF1564">
            <v>0</v>
          </cell>
        </row>
        <row r="1565">
          <cell r="A1565" t="str">
            <v>WindS</v>
          </cell>
          <cell r="B1565" t="str">
            <v>Sverige</v>
          </cell>
          <cell r="G1565">
            <v>4209.833333333333</v>
          </cell>
          <cell r="H1565">
            <v>0</v>
          </cell>
          <cell r="N1565">
            <v>10524.583333333332</v>
          </cell>
          <cell r="AK1565">
            <v>4209.833333333333</v>
          </cell>
          <cell r="AL1565">
            <v>0</v>
          </cell>
          <cell r="AN1565">
            <v>0</v>
          </cell>
          <cell r="AO1565">
            <v>658.62842499999999</v>
          </cell>
          <cell r="AP1565">
            <v>219542.80833333332</v>
          </cell>
          <cell r="AQ1565">
            <v>0</v>
          </cell>
          <cell r="BG1565" t="b">
            <v>0</v>
          </cell>
          <cell r="BO1565" t="b">
            <v>0</v>
          </cell>
          <cell r="CA1565" t="b">
            <v>0</v>
          </cell>
          <cell r="CB1565" t="b">
            <v>0</v>
          </cell>
          <cell r="CD1565" t="b">
            <v>0</v>
          </cell>
          <cell r="CE1565" t="b">
            <v>0</v>
          </cell>
          <cell r="CG1565" t="b">
            <v>0</v>
          </cell>
          <cell r="CH1565" t="b">
            <v>0</v>
          </cell>
          <cell r="CP1565" t="str">
            <v>ERWINWON</v>
          </cell>
          <cell r="CT1565" t="b">
            <v>0</v>
          </cell>
          <cell r="CV1565" t="b">
            <v>0</v>
          </cell>
          <cell r="CX1565" t="b">
            <v>0</v>
          </cell>
          <cell r="CZ1565" t="b">
            <v>0</v>
          </cell>
          <cell r="DB1565" t="b">
            <v>0</v>
          </cell>
          <cell r="DD1565" t="b">
            <v>0</v>
          </cell>
          <cell r="DF1565" t="b">
            <v>0</v>
          </cell>
          <cell r="DH1565" t="b">
            <v>0</v>
          </cell>
          <cell r="DJ1565" t="b">
            <v>0</v>
          </cell>
          <cell r="DL1565" t="b">
            <v>0</v>
          </cell>
          <cell r="DN1565" t="b">
            <v>0</v>
          </cell>
          <cell r="DP1565" t="b">
            <v>0</v>
          </cell>
          <cell r="DV1565">
            <v>0</v>
          </cell>
          <cell r="DX1565">
            <v>0</v>
          </cell>
          <cell r="DZ1565">
            <v>0</v>
          </cell>
          <cell r="EB1565">
            <v>0</v>
          </cell>
          <cell r="ED1565">
            <v>0</v>
          </cell>
          <cell r="EF1565">
            <v>0</v>
          </cell>
          <cell r="EJ1565">
            <v>0</v>
          </cell>
          <cell r="EL1565">
            <v>0</v>
          </cell>
          <cell r="EN1565">
            <v>0</v>
          </cell>
          <cell r="EP1565">
            <v>0</v>
          </cell>
          <cell r="ER1565">
            <v>0</v>
          </cell>
          <cell r="ET1565">
            <v>0</v>
          </cell>
          <cell r="EX1565">
            <v>0</v>
          </cell>
          <cell r="EZ1565">
            <v>0</v>
          </cell>
          <cell r="FD1565">
            <v>0</v>
          </cell>
          <cell r="FF1565">
            <v>0</v>
          </cell>
        </row>
        <row r="1566">
          <cell r="A1566" t="str">
            <v>WindS</v>
          </cell>
          <cell r="B1566" t="str">
            <v>Sverige</v>
          </cell>
          <cell r="G1566">
            <v>4520</v>
          </cell>
          <cell r="H1566">
            <v>0</v>
          </cell>
          <cell r="N1566">
            <v>11300</v>
          </cell>
          <cell r="AK1566">
            <v>4520</v>
          </cell>
          <cell r="AL1566">
            <v>0</v>
          </cell>
          <cell r="AN1566">
            <v>0</v>
          </cell>
          <cell r="AO1566">
            <v>707.154</v>
          </cell>
          <cell r="AP1566">
            <v>235718</v>
          </cell>
          <cell r="AQ1566">
            <v>0</v>
          </cell>
          <cell r="BG1566" t="b">
            <v>0</v>
          </cell>
          <cell r="BO1566" t="b">
            <v>0</v>
          </cell>
          <cell r="CA1566" t="b">
            <v>0</v>
          </cell>
          <cell r="CB1566" t="b">
            <v>0</v>
          </cell>
          <cell r="CD1566" t="b">
            <v>0</v>
          </cell>
          <cell r="CE1566" t="b">
            <v>0</v>
          </cell>
          <cell r="CG1566" t="b">
            <v>0</v>
          </cell>
          <cell r="CH1566" t="b">
            <v>0</v>
          </cell>
          <cell r="CP1566" t="str">
            <v>ERWINWON</v>
          </cell>
          <cell r="CT1566" t="b">
            <v>0</v>
          </cell>
          <cell r="CV1566" t="b">
            <v>0</v>
          </cell>
          <cell r="CX1566" t="b">
            <v>0</v>
          </cell>
          <cell r="CZ1566" t="b">
            <v>0</v>
          </cell>
          <cell r="DB1566" t="b">
            <v>0</v>
          </cell>
          <cell r="DD1566" t="b">
            <v>0</v>
          </cell>
          <cell r="DF1566" t="b">
            <v>0</v>
          </cell>
          <cell r="DH1566" t="b">
            <v>0</v>
          </cell>
          <cell r="DJ1566" t="b">
            <v>0</v>
          </cell>
          <cell r="DL1566" t="b">
            <v>0</v>
          </cell>
          <cell r="DN1566" t="b">
            <v>0</v>
          </cell>
          <cell r="DP1566" t="b">
            <v>0</v>
          </cell>
          <cell r="DV1566">
            <v>0</v>
          </cell>
          <cell r="DX1566">
            <v>0</v>
          </cell>
          <cell r="DZ1566">
            <v>0</v>
          </cell>
          <cell r="EB1566">
            <v>0</v>
          </cell>
          <cell r="ED1566">
            <v>0</v>
          </cell>
          <cell r="EF1566">
            <v>0</v>
          </cell>
          <cell r="EJ1566">
            <v>0</v>
          </cell>
          <cell r="EL1566">
            <v>0</v>
          </cell>
          <cell r="EN1566">
            <v>0</v>
          </cell>
          <cell r="EP1566">
            <v>0</v>
          </cell>
          <cell r="ER1566">
            <v>0</v>
          </cell>
          <cell r="ET1566">
            <v>0</v>
          </cell>
          <cell r="EX1566">
            <v>0</v>
          </cell>
          <cell r="EZ1566">
            <v>0</v>
          </cell>
          <cell r="FD1566">
            <v>0</v>
          </cell>
          <cell r="FF1566">
            <v>0</v>
          </cell>
        </row>
        <row r="1567">
          <cell r="A1567" t="str">
            <v>WindS</v>
          </cell>
          <cell r="B1567" t="str">
            <v>Sverige</v>
          </cell>
          <cell r="G1567">
            <v>4496</v>
          </cell>
          <cell r="H1567">
            <v>0</v>
          </cell>
          <cell r="N1567">
            <v>11240</v>
          </cell>
          <cell r="AK1567">
            <v>4496</v>
          </cell>
          <cell r="AL1567">
            <v>0</v>
          </cell>
          <cell r="AN1567">
            <v>0</v>
          </cell>
          <cell r="AO1567">
            <v>703.39920000000006</v>
          </cell>
          <cell r="AP1567">
            <v>234466.4</v>
          </cell>
          <cell r="AQ1567">
            <v>0</v>
          </cell>
          <cell r="BG1567" t="b">
            <v>0</v>
          </cell>
          <cell r="BO1567" t="b">
            <v>0</v>
          </cell>
          <cell r="CA1567" t="b">
            <v>0</v>
          </cell>
          <cell r="CB1567" t="b">
            <v>0</v>
          </cell>
          <cell r="CD1567" t="b">
            <v>0</v>
          </cell>
          <cell r="CE1567" t="b">
            <v>0</v>
          </cell>
          <cell r="CG1567" t="b">
            <v>0</v>
          </cell>
          <cell r="CH1567" t="b">
            <v>0</v>
          </cell>
          <cell r="CP1567" t="str">
            <v>ERWINWON</v>
          </cell>
          <cell r="CT1567" t="b">
            <v>0</v>
          </cell>
          <cell r="CV1567" t="b">
            <v>0</v>
          </cell>
          <cell r="CX1567" t="b">
            <v>0</v>
          </cell>
          <cell r="CZ1567" t="b">
            <v>0</v>
          </cell>
          <cell r="DB1567" t="b">
            <v>0</v>
          </cell>
          <cell r="DD1567" t="b">
            <v>0</v>
          </cell>
          <cell r="DF1567" t="b">
            <v>0</v>
          </cell>
          <cell r="DH1567" t="b">
            <v>0</v>
          </cell>
          <cell r="DJ1567" t="b">
            <v>0</v>
          </cell>
          <cell r="DL1567" t="b">
            <v>0</v>
          </cell>
          <cell r="DN1567" t="b">
            <v>0</v>
          </cell>
          <cell r="DP1567" t="b">
            <v>0</v>
          </cell>
          <cell r="DV1567">
            <v>0</v>
          </cell>
          <cell r="DX1567">
            <v>0</v>
          </cell>
          <cell r="DZ1567">
            <v>0</v>
          </cell>
          <cell r="EB1567">
            <v>0</v>
          </cell>
          <cell r="ED1567">
            <v>0</v>
          </cell>
          <cell r="EF1567">
            <v>0</v>
          </cell>
          <cell r="EJ1567">
            <v>0</v>
          </cell>
          <cell r="EL1567">
            <v>0</v>
          </cell>
          <cell r="EN1567">
            <v>0</v>
          </cell>
          <cell r="EP1567">
            <v>0</v>
          </cell>
          <cell r="ER1567">
            <v>0</v>
          </cell>
          <cell r="ET1567">
            <v>0</v>
          </cell>
          <cell r="EX1567">
            <v>0</v>
          </cell>
          <cell r="EZ1567">
            <v>0</v>
          </cell>
          <cell r="FD1567">
            <v>0</v>
          </cell>
          <cell r="FF1567">
            <v>0</v>
          </cell>
        </row>
        <row r="1568">
          <cell r="A1568" t="str">
            <v>WindS</v>
          </cell>
          <cell r="B1568" t="str">
            <v>Sverige</v>
          </cell>
          <cell r="G1568">
            <v>4472</v>
          </cell>
          <cell r="H1568">
            <v>0</v>
          </cell>
          <cell r="N1568">
            <v>11180</v>
          </cell>
          <cell r="AK1568">
            <v>4472</v>
          </cell>
          <cell r="AL1568">
            <v>0</v>
          </cell>
          <cell r="AN1568">
            <v>0</v>
          </cell>
          <cell r="AO1568">
            <v>699.64440000000002</v>
          </cell>
          <cell r="AP1568">
            <v>233214.8</v>
          </cell>
          <cell r="AQ1568">
            <v>0</v>
          </cell>
          <cell r="BG1568" t="b">
            <v>0</v>
          </cell>
          <cell r="BO1568" t="b">
            <v>0</v>
          </cell>
          <cell r="CA1568" t="b">
            <v>0</v>
          </cell>
          <cell r="CB1568" t="b">
            <v>0</v>
          </cell>
          <cell r="CD1568" t="b">
            <v>0</v>
          </cell>
          <cell r="CE1568" t="b">
            <v>0</v>
          </cell>
          <cell r="CG1568" t="b">
            <v>0</v>
          </cell>
          <cell r="CH1568" t="b">
            <v>0</v>
          </cell>
          <cell r="CP1568" t="str">
            <v>ERWINWON</v>
          </cell>
          <cell r="CT1568" t="b">
            <v>0</v>
          </cell>
          <cell r="CV1568" t="b">
            <v>0</v>
          </cell>
          <cell r="CX1568" t="b">
            <v>0</v>
          </cell>
          <cell r="CZ1568" t="b">
            <v>0</v>
          </cell>
          <cell r="DB1568" t="b">
            <v>0</v>
          </cell>
          <cell r="DD1568" t="b">
            <v>0</v>
          </cell>
          <cell r="DF1568" t="b">
            <v>0</v>
          </cell>
          <cell r="DH1568" t="b">
            <v>0</v>
          </cell>
          <cell r="DJ1568" t="b">
            <v>0</v>
          </cell>
          <cell r="DL1568" t="b">
            <v>0</v>
          </cell>
          <cell r="DN1568" t="b">
            <v>0</v>
          </cell>
          <cell r="DP1568" t="b">
            <v>0</v>
          </cell>
          <cell r="DV1568">
            <v>0</v>
          </cell>
          <cell r="DX1568">
            <v>0</v>
          </cell>
          <cell r="DZ1568">
            <v>0</v>
          </cell>
          <cell r="EB1568">
            <v>0</v>
          </cell>
          <cell r="ED1568">
            <v>0</v>
          </cell>
          <cell r="EF1568">
            <v>0</v>
          </cell>
          <cell r="EJ1568">
            <v>0</v>
          </cell>
          <cell r="EL1568">
            <v>0</v>
          </cell>
          <cell r="EN1568">
            <v>0</v>
          </cell>
          <cell r="EP1568">
            <v>0</v>
          </cell>
          <cell r="ER1568">
            <v>0</v>
          </cell>
          <cell r="ET1568">
            <v>0</v>
          </cell>
          <cell r="EX1568">
            <v>0</v>
          </cell>
          <cell r="EZ1568">
            <v>0</v>
          </cell>
          <cell r="FD1568">
            <v>0</v>
          </cell>
          <cell r="FF1568">
            <v>0</v>
          </cell>
        </row>
        <row r="1569">
          <cell r="A1569" t="str">
            <v>WindS</v>
          </cell>
          <cell r="B1569" t="str">
            <v>Sverige</v>
          </cell>
          <cell r="G1569">
            <v>4448</v>
          </cell>
          <cell r="H1569">
            <v>0</v>
          </cell>
          <cell r="N1569">
            <v>11120</v>
          </cell>
          <cell r="AK1569">
            <v>4448</v>
          </cell>
          <cell r="AL1569">
            <v>0</v>
          </cell>
          <cell r="AN1569">
            <v>0</v>
          </cell>
          <cell r="AO1569">
            <v>695.88959999999997</v>
          </cell>
          <cell r="AP1569">
            <v>231963.19999999998</v>
          </cell>
          <cell r="AQ1569">
            <v>0</v>
          </cell>
          <cell r="BG1569" t="b">
            <v>0</v>
          </cell>
          <cell r="BO1569" t="b">
            <v>0</v>
          </cell>
          <cell r="CA1569" t="b">
            <v>0</v>
          </cell>
          <cell r="CB1569" t="b">
            <v>0</v>
          </cell>
          <cell r="CD1569" t="b">
            <v>0</v>
          </cell>
          <cell r="CE1569" t="b">
            <v>0</v>
          </cell>
          <cell r="CG1569" t="b">
            <v>0</v>
          </cell>
          <cell r="CH1569" t="b">
            <v>0</v>
          </cell>
          <cell r="CP1569" t="str">
            <v>ERWINWON</v>
          </cell>
          <cell r="CT1569" t="b">
            <v>0</v>
          </cell>
          <cell r="CV1569" t="b">
            <v>0</v>
          </cell>
          <cell r="CX1569" t="b">
            <v>0</v>
          </cell>
          <cell r="CZ1569" t="b">
            <v>0</v>
          </cell>
          <cell r="DB1569" t="b">
            <v>0</v>
          </cell>
          <cell r="DD1569" t="b">
            <v>0</v>
          </cell>
          <cell r="DF1569" t="b">
            <v>0</v>
          </cell>
          <cell r="DH1569" t="b">
            <v>0</v>
          </cell>
          <cell r="DJ1569" t="b">
            <v>0</v>
          </cell>
          <cell r="DL1569" t="b">
            <v>0</v>
          </cell>
          <cell r="DN1569" t="b">
            <v>0</v>
          </cell>
          <cell r="DP1569" t="b">
            <v>0</v>
          </cell>
          <cell r="DV1569">
            <v>0</v>
          </cell>
          <cell r="DX1569">
            <v>0</v>
          </cell>
          <cell r="DZ1569">
            <v>0</v>
          </cell>
          <cell r="EB1569">
            <v>0</v>
          </cell>
          <cell r="ED1569">
            <v>0</v>
          </cell>
          <cell r="EF1569">
            <v>0</v>
          </cell>
          <cell r="EJ1569">
            <v>0</v>
          </cell>
          <cell r="EL1569">
            <v>0</v>
          </cell>
          <cell r="EN1569">
            <v>0</v>
          </cell>
          <cell r="EP1569">
            <v>0</v>
          </cell>
          <cell r="ER1569">
            <v>0</v>
          </cell>
          <cell r="ET1569">
            <v>0</v>
          </cell>
          <cell r="EX1569">
            <v>0</v>
          </cell>
          <cell r="EZ1569">
            <v>0</v>
          </cell>
          <cell r="FD1569">
            <v>0</v>
          </cell>
          <cell r="FF1569">
            <v>0</v>
          </cell>
        </row>
        <row r="1570">
          <cell r="A1570" t="str">
            <v>WindS</v>
          </cell>
          <cell r="B1570" t="str">
            <v>Sverige</v>
          </cell>
          <cell r="G1570">
            <v>4424</v>
          </cell>
          <cell r="H1570">
            <v>0</v>
          </cell>
          <cell r="N1570">
            <v>11060</v>
          </cell>
          <cell r="AK1570">
            <v>4424</v>
          </cell>
          <cell r="AL1570">
            <v>0</v>
          </cell>
          <cell r="AN1570">
            <v>0</v>
          </cell>
          <cell r="AO1570">
            <v>692.13480000000004</v>
          </cell>
          <cell r="AP1570">
            <v>230711.6</v>
          </cell>
          <cell r="AQ1570">
            <v>0</v>
          </cell>
          <cell r="BG1570" t="b">
            <v>0</v>
          </cell>
          <cell r="BO1570" t="b">
            <v>0</v>
          </cell>
          <cell r="CA1570" t="b">
            <v>0</v>
          </cell>
          <cell r="CB1570" t="b">
            <v>0</v>
          </cell>
          <cell r="CD1570" t="b">
            <v>0</v>
          </cell>
          <cell r="CE1570" t="b">
            <v>0</v>
          </cell>
          <cell r="CG1570" t="b">
            <v>0</v>
          </cell>
          <cell r="CH1570" t="b">
            <v>0</v>
          </cell>
          <cell r="CP1570" t="str">
            <v>ERWINWON</v>
          </cell>
          <cell r="CT1570" t="b">
            <v>0</v>
          </cell>
          <cell r="CV1570" t="b">
            <v>0</v>
          </cell>
          <cell r="CX1570" t="b">
            <v>0</v>
          </cell>
          <cell r="CZ1570" t="b">
            <v>0</v>
          </cell>
          <cell r="DB1570" t="b">
            <v>0</v>
          </cell>
          <cell r="DD1570" t="b">
            <v>0</v>
          </cell>
          <cell r="DF1570" t="b">
            <v>0</v>
          </cell>
          <cell r="DH1570" t="b">
            <v>0</v>
          </cell>
          <cell r="DJ1570" t="b">
            <v>0</v>
          </cell>
          <cell r="DL1570" t="b">
            <v>0</v>
          </cell>
          <cell r="DN1570" t="b">
            <v>0</v>
          </cell>
          <cell r="DP1570" t="b">
            <v>0</v>
          </cell>
          <cell r="DV1570">
            <v>0</v>
          </cell>
          <cell r="DX1570">
            <v>0</v>
          </cell>
          <cell r="DZ1570">
            <v>0</v>
          </cell>
          <cell r="EB1570">
            <v>0</v>
          </cell>
          <cell r="ED1570">
            <v>0</v>
          </cell>
          <cell r="EF1570">
            <v>0</v>
          </cell>
          <cell r="EJ1570">
            <v>0</v>
          </cell>
          <cell r="EL1570">
            <v>0</v>
          </cell>
          <cell r="EN1570">
            <v>0</v>
          </cell>
          <cell r="EP1570">
            <v>0</v>
          </cell>
          <cell r="ER1570">
            <v>0</v>
          </cell>
          <cell r="ET1570">
            <v>0</v>
          </cell>
          <cell r="EX1570">
            <v>0</v>
          </cell>
          <cell r="EZ1570">
            <v>0</v>
          </cell>
          <cell r="FD1570">
            <v>0</v>
          </cell>
          <cell r="FF1570">
            <v>0</v>
          </cell>
        </row>
        <row r="1571">
          <cell r="A1571" t="str">
            <v>WindS</v>
          </cell>
          <cell r="B1571" t="str">
            <v>Sverige</v>
          </cell>
          <cell r="G1571">
            <v>4400</v>
          </cell>
          <cell r="H1571">
            <v>0</v>
          </cell>
          <cell r="N1571">
            <v>11000</v>
          </cell>
          <cell r="AK1571">
            <v>4400</v>
          </cell>
          <cell r="AL1571">
            <v>0</v>
          </cell>
          <cell r="AN1571">
            <v>0</v>
          </cell>
          <cell r="AO1571">
            <v>688.38</v>
          </cell>
          <cell r="AP1571">
            <v>229460</v>
          </cell>
          <cell r="AQ1571">
            <v>0</v>
          </cell>
          <cell r="BG1571" t="b">
            <v>0</v>
          </cell>
          <cell r="BO1571" t="b">
            <v>0</v>
          </cell>
          <cell r="CA1571" t="b">
            <v>0</v>
          </cell>
          <cell r="CB1571" t="b">
            <v>0</v>
          </cell>
          <cell r="CD1571" t="b">
            <v>0</v>
          </cell>
          <cell r="CE1571" t="b">
            <v>0</v>
          </cell>
          <cell r="CG1571" t="b">
            <v>0</v>
          </cell>
          <cell r="CH1571" t="b">
            <v>0</v>
          </cell>
          <cell r="CP1571" t="str">
            <v>ERWINWON</v>
          </cell>
          <cell r="CT1571" t="b">
            <v>0</v>
          </cell>
          <cell r="CV1571" t="b">
            <v>0</v>
          </cell>
          <cell r="CX1571" t="b">
            <v>0</v>
          </cell>
          <cell r="CZ1571" t="b">
            <v>0</v>
          </cell>
          <cell r="DB1571" t="b">
            <v>0</v>
          </cell>
          <cell r="DD1571" t="b">
            <v>0</v>
          </cell>
          <cell r="DF1571" t="b">
            <v>0</v>
          </cell>
          <cell r="DH1571" t="b">
            <v>0</v>
          </cell>
          <cell r="DJ1571" t="b">
            <v>0</v>
          </cell>
          <cell r="DL1571" t="b">
            <v>0</v>
          </cell>
          <cell r="DN1571" t="b">
            <v>0</v>
          </cell>
          <cell r="DP1571" t="b">
            <v>0</v>
          </cell>
          <cell r="DV1571">
            <v>0</v>
          </cell>
          <cell r="DX1571">
            <v>0</v>
          </cell>
          <cell r="DZ1571">
            <v>0</v>
          </cell>
          <cell r="EB1571">
            <v>0</v>
          </cell>
          <cell r="ED1571">
            <v>0</v>
          </cell>
          <cell r="EF1571">
            <v>0</v>
          </cell>
          <cell r="EJ1571">
            <v>0</v>
          </cell>
          <cell r="EL1571">
            <v>0</v>
          </cell>
          <cell r="EN1571">
            <v>0</v>
          </cell>
          <cell r="EP1571">
            <v>0</v>
          </cell>
          <cell r="ER1571">
            <v>0</v>
          </cell>
          <cell r="ET1571">
            <v>0</v>
          </cell>
          <cell r="EX1571">
            <v>0</v>
          </cell>
          <cell r="EZ1571">
            <v>0</v>
          </cell>
          <cell r="FD1571">
            <v>0</v>
          </cell>
          <cell r="FF1571">
            <v>0</v>
          </cell>
        </row>
        <row r="1572">
          <cell r="A1572" t="str">
            <v>PeakBoilersS</v>
          </cell>
          <cell r="B1572" t="str">
            <v>Sverige</v>
          </cell>
          <cell r="G1572">
            <v>0</v>
          </cell>
          <cell r="H1572">
            <v>15000</v>
          </cell>
          <cell r="AK1572">
            <v>0</v>
          </cell>
          <cell r="AL1572">
            <v>12825</v>
          </cell>
          <cell r="AN1572">
            <v>0</v>
          </cell>
          <cell r="AO1572">
            <v>27.000000000000007</v>
          </cell>
          <cell r="AP1572">
            <v>304500</v>
          </cell>
          <cell r="AQ1572">
            <v>0</v>
          </cell>
          <cell r="BG1572" t="b">
            <v>0</v>
          </cell>
          <cell r="BO1572" t="b">
            <v>0</v>
          </cell>
          <cell r="CA1572" t="b">
            <v>0</v>
          </cell>
          <cell r="CB1572" t="b">
            <v>0</v>
          </cell>
          <cell r="CD1572" t="b">
            <v>0</v>
          </cell>
          <cell r="CE1572" t="b">
            <v>0</v>
          </cell>
          <cell r="CG1572" t="b">
            <v>0</v>
          </cell>
          <cell r="CH1572" t="b">
            <v>0</v>
          </cell>
          <cell r="CP1572" t="e">
            <v>#N/A</v>
          </cell>
          <cell r="CT1572" t="b">
            <v>0</v>
          </cell>
          <cell r="CV1572" t="b">
            <v>0</v>
          </cell>
          <cell r="CX1572" t="b">
            <v>0</v>
          </cell>
          <cell r="CZ1572" t="b">
            <v>0</v>
          </cell>
          <cell r="DB1572" t="b">
            <v>0</v>
          </cell>
          <cell r="DD1572" t="b">
            <v>0</v>
          </cell>
          <cell r="DF1572" t="b">
            <v>0</v>
          </cell>
          <cell r="DH1572" t="b">
            <v>0</v>
          </cell>
          <cell r="DJ1572" t="b">
            <v>0</v>
          </cell>
          <cell r="DL1572" t="b">
            <v>0</v>
          </cell>
          <cell r="DN1572" t="b">
            <v>0</v>
          </cell>
          <cell r="DP1572" t="b">
            <v>0</v>
          </cell>
          <cell r="DV1572">
            <v>0</v>
          </cell>
          <cell r="DX1572">
            <v>0</v>
          </cell>
          <cell r="DZ1572">
            <v>0</v>
          </cell>
          <cell r="EB1572">
            <v>0</v>
          </cell>
          <cell r="ED1572">
            <v>0</v>
          </cell>
          <cell r="EF1572">
            <v>0</v>
          </cell>
          <cell r="EJ1572">
            <v>0</v>
          </cell>
          <cell r="EL1572">
            <v>0</v>
          </cell>
          <cell r="EN1572">
            <v>0</v>
          </cell>
          <cell r="EP1572">
            <v>0</v>
          </cell>
          <cell r="ER1572">
            <v>0</v>
          </cell>
          <cell r="ET1572">
            <v>0</v>
          </cell>
          <cell r="EX1572">
            <v>0</v>
          </cell>
          <cell r="EZ1572">
            <v>0</v>
          </cell>
          <cell r="FD1572">
            <v>0</v>
          </cell>
          <cell r="FF1572">
            <v>0</v>
          </cell>
        </row>
        <row r="1573">
          <cell r="A1573" t="str">
            <v>PeakBoilersS</v>
          </cell>
          <cell r="B1573" t="str">
            <v>Sverige</v>
          </cell>
          <cell r="G1573">
            <v>0</v>
          </cell>
          <cell r="H1573">
            <v>15000</v>
          </cell>
          <cell r="AK1573">
            <v>0</v>
          </cell>
          <cell r="AL1573">
            <v>12825</v>
          </cell>
          <cell r="AN1573">
            <v>0</v>
          </cell>
          <cell r="AO1573">
            <v>27.000000000000007</v>
          </cell>
          <cell r="AP1573">
            <v>304500</v>
          </cell>
          <cell r="AQ1573">
            <v>0</v>
          </cell>
          <cell r="BG1573" t="b">
            <v>0</v>
          </cell>
          <cell r="BO1573" t="b">
            <v>0</v>
          </cell>
          <cell r="CA1573" t="b">
            <v>0</v>
          </cell>
          <cell r="CB1573" t="b">
            <v>0</v>
          </cell>
          <cell r="CD1573" t="b">
            <v>0</v>
          </cell>
          <cell r="CE1573" t="b">
            <v>0</v>
          </cell>
          <cell r="CG1573" t="b">
            <v>0</v>
          </cell>
          <cell r="CH1573" t="b">
            <v>0</v>
          </cell>
          <cell r="CP1573" t="e">
            <v>#N/A</v>
          </cell>
          <cell r="CT1573" t="b">
            <v>0</v>
          </cell>
          <cell r="CV1573" t="b">
            <v>0</v>
          </cell>
          <cell r="CX1573" t="b">
            <v>0</v>
          </cell>
          <cell r="CZ1573" t="b">
            <v>0</v>
          </cell>
          <cell r="DB1573" t="b">
            <v>0</v>
          </cell>
          <cell r="DD1573" t="b">
            <v>0</v>
          </cell>
          <cell r="DF1573" t="b">
            <v>0</v>
          </cell>
          <cell r="DH1573" t="b">
            <v>0</v>
          </cell>
          <cell r="DJ1573" t="b">
            <v>0</v>
          </cell>
          <cell r="DL1573" t="b">
            <v>0</v>
          </cell>
          <cell r="DN1573" t="b">
            <v>0</v>
          </cell>
          <cell r="DP1573" t="b">
            <v>0</v>
          </cell>
          <cell r="DV1573">
            <v>0</v>
          </cell>
          <cell r="DX1573">
            <v>0</v>
          </cell>
          <cell r="DZ1573">
            <v>0</v>
          </cell>
          <cell r="EB1573">
            <v>0</v>
          </cell>
          <cell r="ED1573">
            <v>0</v>
          </cell>
          <cell r="EF1573">
            <v>0</v>
          </cell>
          <cell r="EJ1573">
            <v>0</v>
          </cell>
          <cell r="EL1573">
            <v>0</v>
          </cell>
          <cell r="EN1573">
            <v>0</v>
          </cell>
          <cell r="EP1573">
            <v>0</v>
          </cell>
          <cell r="ER1573">
            <v>0</v>
          </cell>
          <cell r="ET1573">
            <v>0</v>
          </cell>
          <cell r="EX1573">
            <v>0</v>
          </cell>
          <cell r="EZ1573">
            <v>0</v>
          </cell>
          <cell r="FD1573">
            <v>0</v>
          </cell>
          <cell r="FF1573">
            <v>0</v>
          </cell>
        </row>
        <row r="1574">
          <cell r="A1574" t="str">
            <v>ImportTysklandSverige</v>
          </cell>
          <cell r="B1574" t="str">
            <v>Sverige</v>
          </cell>
          <cell r="G1574">
            <v>600</v>
          </cell>
          <cell r="H1574">
            <v>0</v>
          </cell>
          <cell r="N1574">
            <v>115</v>
          </cell>
          <cell r="AK1574">
            <v>600</v>
          </cell>
          <cell r="AL1574">
            <v>0</v>
          </cell>
          <cell r="AN1574">
            <v>0</v>
          </cell>
          <cell r="AO1574">
            <v>0</v>
          </cell>
          <cell r="AP1574">
            <v>0</v>
          </cell>
          <cell r="AQ1574">
            <v>36</v>
          </cell>
          <cell r="BG1574" t="b">
            <v>0</v>
          </cell>
          <cell r="BO1574" t="b">
            <v>0</v>
          </cell>
          <cell r="CA1574" t="b">
            <v>0</v>
          </cell>
          <cell r="CB1574" t="b">
            <v>0</v>
          </cell>
          <cell r="CD1574" t="b">
            <v>0</v>
          </cell>
          <cell r="CE1574" t="b">
            <v>0</v>
          </cell>
          <cell r="CG1574" t="b">
            <v>0</v>
          </cell>
          <cell r="CH1574" t="b">
            <v>0</v>
          </cell>
          <cell r="CP1574">
            <v>0</v>
          </cell>
          <cell r="CT1574" t="b">
            <v>0</v>
          </cell>
          <cell r="CV1574" t="b">
            <v>0</v>
          </cell>
          <cell r="CX1574" t="b">
            <v>0</v>
          </cell>
          <cell r="CZ1574" t="b">
            <v>0</v>
          </cell>
          <cell r="DB1574" t="b">
            <v>0</v>
          </cell>
          <cell r="DD1574" t="b">
            <v>0</v>
          </cell>
          <cell r="DF1574" t="b">
            <v>0</v>
          </cell>
          <cell r="DH1574" t="b">
            <v>0</v>
          </cell>
          <cell r="DJ1574" t="b">
            <v>0</v>
          </cell>
          <cell r="DL1574" t="b">
            <v>0</v>
          </cell>
          <cell r="DN1574" t="b">
            <v>0</v>
          </cell>
          <cell r="DP1574" t="b">
            <v>0</v>
          </cell>
          <cell r="DV1574">
            <v>0</v>
          </cell>
          <cell r="DX1574">
            <v>0</v>
          </cell>
          <cell r="DZ1574">
            <v>0</v>
          </cell>
          <cell r="EB1574">
            <v>0</v>
          </cell>
          <cell r="ED1574">
            <v>0</v>
          </cell>
          <cell r="EF1574">
            <v>0</v>
          </cell>
          <cell r="EJ1574">
            <v>0</v>
          </cell>
          <cell r="EL1574">
            <v>0</v>
          </cell>
          <cell r="EN1574">
            <v>0</v>
          </cell>
          <cell r="EP1574">
            <v>0</v>
          </cell>
          <cell r="ER1574">
            <v>0</v>
          </cell>
          <cell r="ET1574">
            <v>0</v>
          </cell>
          <cell r="EX1574">
            <v>0</v>
          </cell>
          <cell r="EZ1574">
            <v>0</v>
          </cell>
          <cell r="FD1574">
            <v>0</v>
          </cell>
          <cell r="FF1574">
            <v>0</v>
          </cell>
        </row>
        <row r="1575">
          <cell r="A1575" t="str">
            <v>ImportTysklandSverige</v>
          </cell>
          <cell r="B1575" t="str">
            <v>Sverige</v>
          </cell>
          <cell r="G1575">
            <v>600</v>
          </cell>
          <cell r="H1575">
            <v>0</v>
          </cell>
          <cell r="N1575">
            <v>-3080</v>
          </cell>
          <cell r="AK1575">
            <v>600</v>
          </cell>
          <cell r="AL1575">
            <v>0</v>
          </cell>
          <cell r="AN1575">
            <v>0</v>
          </cell>
          <cell r="AO1575">
            <v>0</v>
          </cell>
          <cell r="AP1575">
            <v>0</v>
          </cell>
          <cell r="AQ1575">
            <v>36</v>
          </cell>
          <cell r="BG1575" t="b">
            <v>0</v>
          </cell>
          <cell r="BO1575" t="b">
            <v>0</v>
          </cell>
          <cell r="CA1575" t="b">
            <v>0</v>
          </cell>
          <cell r="CB1575" t="b">
            <v>0</v>
          </cell>
          <cell r="CD1575" t="b">
            <v>0</v>
          </cell>
          <cell r="CE1575" t="b">
            <v>0</v>
          </cell>
          <cell r="CG1575" t="b">
            <v>0</v>
          </cell>
          <cell r="CH1575" t="b">
            <v>0</v>
          </cell>
          <cell r="CP1575">
            <v>0</v>
          </cell>
          <cell r="CT1575" t="b">
            <v>0</v>
          </cell>
          <cell r="CV1575" t="b">
            <v>0</v>
          </cell>
          <cell r="CX1575" t="b">
            <v>0</v>
          </cell>
          <cell r="CZ1575" t="b">
            <v>0</v>
          </cell>
          <cell r="DB1575" t="b">
            <v>0</v>
          </cell>
          <cell r="DD1575" t="b">
            <v>0</v>
          </cell>
          <cell r="DF1575" t="b">
            <v>0</v>
          </cell>
          <cell r="DH1575" t="b">
            <v>0</v>
          </cell>
          <cell r="DJ1575" t="b">
            <v>0</v>
          </cell>
          <cell r="DL1575" t="b">
            <v>0</v>
          </cell>
          <cell r="DN1575" t="b">
            <v>0</v>
          </cell>
          <cell r="DP1575" t="b">
            <v>0</v>
          </cell>
          <cell r="DV1575">
            <v>0</v>
          </cell>
          <cell r="DX1575">
            <v>0</v>
          </cell>
          <cell r="DZ1575">
            <v>0</v>
          </cell>
          <cell r="EB1575">
            <v>0</v>
          </cell>
          <cell r="ED1575">
            <v>0</v>
          </cell>
          <cell r="EF1575">
            <v>0</v>
          </cell>
          <cell r="EJ1575">
            <v>0</v>
          </cell>
          <cell r="EL1575">
            <v>0</v>
          </cell>
          <cell r="EN1575">
            <v>0</v>
          </cell>
          <cell r="EP1575">
            <v>0</v>
          </cell>
          <cell r="ER1575">
            <v>0</v>
          </cell>
          <cell r="ET1575">
            <v>0</v>
          </cell>
          <cell r="EX1575">
            <v>0</v>
          </cell>
          <cell r="EZ1575">
            <v>0</v>
          </cell>
          <cell r="FD1575">
            <v>0</v>
          </cell>
          <cell r="FF1575">
            <v>0</v>
          </cell>
        </row>
        <row r="1576">
          <cell r="A1576" t="str">
            <v>ImportTysklandSverige</v>
          </cell>
          <cell r="B1576" t="str">
            <v>Sverige</v>
          </cell>
          <cell r="G1576">
            <v>600</v>
          </cell>
          <cell r="H1576">
            <v>0</v>
          </cell>
          <cell r="N1576">
            <v>380</v>
          </cell>
          <cell r="AK1576">
            <v>600</v>
          </cell>
          <cell r="AL1576">
            <v>0</v>
          </cell>
          <cell r="AN1576">
            <v>0</v>
          </cell>
          <cell r="AO1576">
            <v>0</v>
          </cell>
          <cell r="AP1576">
            <v>0</v>
          </cell>
          <cell r="AQ1576">
            <v>36</v>
          </cell>
          <cell r="BG1576" t="b">
            <v>0</v>
          </cell>
          <cell r="BO1576" t="b">
            <v>0</v>
          </cell>
          <cell r="CA1576" t="b">
            <v>0</v>
          </cell>
          <cell r="CB1576" t="b">
            <v>0</v>
          </cell>
          <cell r="CD1576" t="b">
            <v>0</v>
          </cell>
          <cell r="CE1576" t="b">
            <v>0</v>
          </cell>
          <cell r="CG1576" t="b">
            <v>0</v>
          </cell>
          <cell r="CH1576" t="b">
            <v>0</v>
          </cell>
          <cell r="CP1576">
            <v>0</v>
          </cell>
          <cell r="CT1576" t="b">
            <v>0</v>
          </cell>
          <cell r="CV1576" t="b">
            <v>0</v>
          </cell>
          <cell r="CX1576" t="b">
            <v>0</v>
          </cell>
          <cell r="CZ1576" t="b">
            <v>0</v>
          </cell>
          <cell r="DB1576" t="b">
            <v>0</v>
          </cell>
          <cell r="DD1576" t="b">
            <v>0</v>
          </cell>
          <cell r="DF1576" t="b">
            <v>0</v>
          </cell>
          <cell r="DH1576" t="b">
            <v>0</v>
          </cell>
          <cell r="DJ1576" t="b">
            <v>0</v>
          </cell>
          <cell r="DL1576" t="b">
            <v>0</v>
          </cell>
          <cell r="DN1576" t="b">
            <v>0</v>
          </cell>
          <cell r="DP1576" t="b">
            <v>0</v>
          </cell>
          <cell r="DV1576">
            <v>0</v>
          </cell>
          <cell r="DX1576">
            <v>0</v>
          </cell>
          <cell r="DZ1576">
            <v>0</v>
          </cell>
          <cell r="EB1576">
            <v>0</v>
          </cell>
          <cell r="ED1576">
            <v>0</v>
          </cell>
          <cell r="EF1576">
            <v>0</v>
          </cell>
          <cell r="EJ1576">
            <v>0</v>
          </cell>
          <cell r="EL1576">
            <v>0</v>
          </cell>
          <cell r="EN1576">
            <v>0</v>
          </cell>
          <cell r="EP1576">
            <v>0</v>
          </cell>
          <cell r="ER1576">
            <v>0</v>
          </cell>
          <cell r="ET1576">
            <v>0</v>
          </cell>
          <cell r="EX1576">
            <v>0</v>
          </cell>
          <cell r="EZ1576">
            <v>0</v>
          </cell>
          <cell r="FD1576">
            <v>0</v>
          </cell>
          <cell r="FF1576">
            <v>0</v>
          </cell>
        </row>
        <row r="1577">
          <cell r="A1577" t="str">
            <v>ImportTysklandSverige</v>
          </cell>
          <cell r="B1577" t="str">
            <v>Sverige</v>
          </cell>
          <cell r="G1577">
            <v>600</v>
          </cell>
          <cell r="H1577">
            <v>0</v>
          </cell>
          <cell r="N1577">
            <v>-919</v>
          </cell>
          <cell r="AK1577">
            <v>600</v>
          </cell>
          <cell r="AL1577">
            <v>0</v>
          </cell>
          <cell r="AN1577">
            <v>0</v>
          </cell>
          <cell r="AO1577">
            <v>0</v>
          </cell>
          <cell r="AP1577">
            <v>0</v>
          </cell>
          <cell r="AQ1577">
            <v>36</v>
          </cell>
          <cell r="BG1577" t="b">
            <v>0</v>
          </cell>
          <cell r="BO1577" t="b">
            <v>0</v>
          </cell>
          <cell r="CA1577" t="b">
            <v>0</v>
          </cell>
          <cell r="CB1577" t="b">
            <v>0</v>
          </cell>
          <cell r="CD1577" t="b">
            <v>0</v>
          </cell>
          <cell r="CE1577" t="b">
            <v>0</v>
          </cell>
          <cell r="CG1577" t="b">
            <v>0</v>
          </cell>
          <cell r="CH1577" t="b">
            <v>0</v>
          </cell>
          <cell r="CP1577">
            <v>0</v>
          </cell>
          <cell r="CT1577" t="b">
            <v>0</v>
          </cell>
          <cell r="CV1577" t="b">
            <v>0</v>
          </cell>
          <cell r="CX1577" t="b">
            <v>0</v>
          </cell>
          <cell r="CZ1577" t="b">
            <v>0</v>
          </cell>
          <cell r="DB1577" t="b">
            <v>0</v>
          </cell>
          <cell r="DD1577" t="b">
            <v>0</v>
          </cell>
          <cell r="DF1577" t="b">
            <v>0</v>
          </cell>
          <cell r="DH1577" t="b">
            <v>0</v>
          </cell>
          <cell r="DJ1577" t="b">
            <v>0</v>
          </cell>
          <cell r="DL1577" t="b">
            <v>0</v>
          </cell>
          <cell r="DN1577" t="b">
            <v>0</v>
          </cell>
          <cell r="DP1577" t="b">
            <v>0</v>
          </cell>
          <cell r="DV1577">
            <v>0</v>
          </cell>
          <cell r="DX1577">
            <v>0</v>
          </cell>
          <cell r="DZ1577">
            <v>0</v>
          </cell>
          <cell r="EB1577">
            <v>0</v>
          </cell>
          <cell r="ED1577">
            <v>0</v>
          </cell>
          <cell r="EF1577">
            <v>0</v>
          </cell>
          <cell r="EJ1577">
            <v>0</v>
          </cell>
          <cell r="EL1577">
            <v>0</v>
          </cell>
          <cell r="EN1577">
            <v>0</v>
          </cell>
          <cell r="EP1577">
            <v>0</v>
          </cell>
          <cell r="ER1577">
            <v>0</v>
          </cell>
          <cell r="ET1577">
            <v>0</v>
          </cell>
          <cell r="EX1577">
            <v>0</v>
          </cell>
          <cell r="EZ1577">
            <v>0</v>
          </cell>
          <cell r="FD1577">
            <v>0</v>
          </cell>
          <cell r="FF1577">
            <v>0</v>
          </cell>
        </row>
        <row r="1578">
          <cell r="A1578" t="str">
            <v>ImportTysklandSverige</v>
          </cell>
          <cell r="B1578" t="str">
            <v>Sverige</v>
          </cell>
          <cell r="G1578">
            <v>600</v>
          </cell>
          <cell r="H1578">
            <v>0</v>
          </cell>
          <cell r="N1578">
            <v>-2021</v>
          </cell>
          <cell r="AK1578">
            <v>600</v>
          </cell>
          <cell r="AL1578">
            <v>0</v>
          </cell>
          <cell r="AN1578">
            <v>0</v>
          </cell>
          <cell r="AO1578">
            <v>0</v>
          </cell>
          <cell r="AP1578">
            <v>0</v>
          </cell>
          <cell r="AQ1578">
            <v>36</v>
          </cell>
          <cell r="BG1578" t="b">
            <v>0</v>
          </cell>
          <cell r="BO1578" t="b">
            <v>0</v>
          </cell>
          <cell r="CA1578" t="b">
            <v>0</v>
          </cell>
          <cell r="CB1578" t="b">
            <v>0</v>
          </cell>
          <cell r="CD1578" t="b">
            <v>0</v>
          </cell>
          <cell r="CE1578" t="b">
            <v>0</v>
          </cell>
          <cell r="CG1578" t="b">
            <v>0</v>
          </cell>
          <cell r="CH1578" t="b">
            <v>0</v>
          </cell>
          <cell r="CP1578">
            <v>0</v>
          </cell>
          <cell r="CT1578" t="b">
            <v>0</v>
          </cell>
          <cell r="CV1578" t="b">
            <v>0</v>
          </cell>
          <cell r="CX1578" t="b">
            <v>0</v>
          </cell>
          <cell r="CZ1578" t="b">
            <v>0</v>
          </cell>
          <cell r="DB1578" t="b">
            <v>0</v>
          </cell>
          <cell r="DD1578" t="b">
            <v>0</v>
          </cell>
          <cell r="DF1578" t="b">
            <v>0</v>
          </cell>
          <cell r="DH1578" t="b">
            <v>0</v>
          </cell>
          <cell r="DJ1578" t="b">
            <v>0</v>
          </cell>
          <cell r="DL1578" t="b">
            <v>0</v>
          </cell>
          <cell r="DN1578" t="b">
            <v>0</v>
          </cell>
          <cell r="DP1578" t="b">
            <v>0</v>
          </cell>
          <cell r="DV1578">
            <v>0</v>
          </cell>
          <cell r="DX1578">
            <v>0</v>
          </cell>
          <cell r="DZ1578">
            <v>0</v>
          </cell>
          <cell r="EB1578">
            <v>0</v>
          </cell>
          <cell r="ED1578">
            <v>0</v>
          </cell>
          <cell r="EF1578">
            <v>0</v>
          </cell>
          <cell r="EJ1578">
            <v>0</v>
          </cell>
          <cell r="EL1578">
            <v>0</v>
          </cell>
          <cell r="EN1578">
            <v>0</v>
          </cell>
          <cell r="EP1578">
            <v>0</v>
          </cell>
          <cell r="ER1578">
            <v>0</v>
          </cell>
          <cell r="ET1578">
            <v>0</v>
          </cell>
          <cell r="EX1578">
            <v>0</v>
          </cell>
          <cell r="EZ1578">
            <v>0</v>
          </cell>
          <cell r="FD1578">
            <v>0</v>
          </cell>
          <cell r="FF1578">
            <v>0</v>
          </cell>
        </row>
        <row r="1579">
          <cell r="A1579" t="str">
            <v>ImportTysklandSverige</v>
          </cell>
          <cell r="B1579" t="str">
            <v>Sverige</v>
          </cell>
          <cell r="G1579">
            <v>600</v>
          </cell>
          <cell r="H1579">
            <v>0</v>
          </cell>
          <cell r="N1579">
            <v>205</v>
          </cell>
          <cell r="AK1579">
            <v>600</v>
          </cell>
          <cell r="AL1579">
            <v>0</v>
          </cell>
          <cell r="AN1579">
            <v>0</v>
          </cell>
          <cell r="AO1579">
            <v>0</v>
          </cell>
          <cell r="AP1579">
            <v>0</v>
          </cell>
          <cell r="AQ1579">
            <v>36</v>
          </cell>
          <cell r="BG1579" t="b">
            <v>0</v>
          </cell>
          <cell r="BO1579" t="b">
            <v>0</v>
          </cell>
          <cell r="CA1579" t="b">
            <v>0</v>
          </cell>
          <cell r="CB1579" t="b">
            <v>0</v>
          </cell>
          <cell r="CD1579" t="b">
            <v>0</v>
          </cell>
          <cell r="CE1579" t="b">
            <v>0</v>
          </cell>
          <cell r="CG1579" t="b">
            <v>0</v>
          </cell>
          <cell r="CH1579" t="b">
            <v>0</v>
          </cell>
          <cell r="CP1579">
            <v>0</v>
          </cell>
          <cell r="CT1579" t="b">
            <v>0</v>
          </cell>
          <cell r="CV1579" t="b">
            <v>0</v>
          </cell>
          <cell r="CX1579" t="b">
            <v>0</v>
          </cell>
          <cell r="CZ1579" t="b">
            <v>0</v>
          </cell>
          <cell r="DB1579" t="b">
            <v>0</v>
          </cell>
          <cell r="DD1579" t="b">
            <v>0</v>
          </cell>
          <cell r="DF1579" t="b">
            <v>0</v>
          </cell>
          <cell r="DH1579" t="b">
            <v>0</v>
          </cell>
          <cell r="DJ1579" t="b">
            <v>0</v>
          </cell>
          <cell r="DL1579" t="b">
            <v>0</v>
          </cell>
          <cell r="DN1579" t="b">
            <v>0</v>
          </cell>
          <cell r="DP1579" t="b">
            <v>0</v>
          </cell>
          <cell r="DV1579">
            <v>0</v>
          </cell>
          <cell r="DX1579">
            <v>0</v>
          </cell>
          <cell r="DZ1579">
            <v>0</v>
          </cell>
          <cell r="EB1579">
            <v>0</v>
          </cell>
          <cell r="ED1579">
            <v>0</v>
          </cell>
          <cell r="EF1579">
            <v>0</v>
          </cell>
          <cell r="EJ1579">
            <v>0</v>
          </cell>
          <cell r="EL1579">
            <v>0</v>
          </cell>
          <cell r="EN1579">
            <v>0</v>
          </cell>
          <cell r="EP1579">
            <v>0</v>
          </cell>
          <cell r="ER1579">
            <v>0</v>
          </cell>
          <cell r="ET1579">
            <v>0</v>
          </cell>
          <cell r="EX1579">
            <v>0</v>
          </cell>
          <cell r="EZ1579">
            <v>0</v>
          </cell>
          <cell r="FD1579">
            <v>0</v>
          </cell>
          <cell r="FF1579">
            <v>0</v>
          </cell>
        </row>
        <row r="1580">
          <cell r="A1580" t="str">
            <v>ImportTysklandSverige</v>
          </cell>
          <cell r="B1580" t="str">
            <v>Sverige</v>
          </cell>
          <cell r="G1580">
            <v>600</v>
          </cell>
          <cell r="H1580">
            <v>0</v>
          </cell>
          <cell r="N1580">
            <v>1286</v>
          </cell>
          <cell r="AK1580">
            <v>270</v>
          </cell>
          <cell r="AL1580">
            <v>0</v>
          </cell>
          <cell r="AN1580">
            <v>0</v>
          </cell>
          <cell r="AO1580">
            <v>0</v>
          </cell>
          <cell r="AP1580">
            <v>0</v>
          </cell>
          <cell r="AQ1580">
            <v>0</v>
          </cell>
          <cell r="BG1580" t="b">
            <v>0</v>
          </cell>
          <cell r="BO1580" t="b">
            <v>0</v>
          </cell>
          <cell r="CA1580" t="b">
            <v>0</v>
          </cell>
          <cell r="CB1580" t="b">
            <v>0</v>
          </cell>
          <cell r="CD1580" t="b">
            <v>0</v>
          </cell>
          <cell r="CE1580" t="b">
            <v>0</v>
          </cell>
          <cell r="CG1580" t="b">
            <v>0</v>
          </cell>
          <cell r="CH1580" t="b">
            <v>0</v>
          </cell>
          <cell r="CP1580">
            <v>0</v>
          </cell>
          <cell r="CT1580" t="b">
            <v>0</v>
          </cell>
          <cell r="CV1580" t="b">
            <v>0</v>
          </cell>
          <cell r="CX1580" t="b">
            <v>0</v>
          </cell>
          <cell r="CZ1580" t="b">
            <v>0</v>
          </cell>
          <cell r="DB1580" t="b">
            <v>0</v>
          </cell>
          <cell r="DD1580" t="b">
            <v>0</v>
          </cell>
          <cell r="DF1580" t="b">
            <v>0</v>
          </cell>
          <cell r="DH1580" t="b">
            <v>0</v>
          </cell>
          <cell r="DJ1580" t="b">
            <v>0</v>
          </cell>
          <cell r="DL1580" t="b">
            <v>0</v>
          </cell>
          <cell r="DN1580" t="b">
            <v>0</v>
          </cell>
          <cell r="DP1580" t="b">
            <v>0</v>
          </cell>
          <cell r="DV1580">
            <v>0</v>
          </cell>
          <cell r="DX1580">
            <v>0</v>
          </cell>
          <cell r="DZ1580">
            <v>0</v>
          </cell>
          <cell r="EB1580">
            <v>0</v>
          </cell>
          <cell r="ED1580">
            <v>0</v>
          </cell>
          <cell r="EF1580">
            <v>0</v>
          </cell>
          <cell r="EJ1580">
            <v>0</v>
          </cell>
          <cell r="EL1580">
            <v>0</v>
          </cell>
          <cell r="EN1580">
            <v>0</v>
          </cell>
          <cell r="EP1580">
            <v>0</v>
          </cell>
          <cell r="ER1580">
            <v>0</v>
          </cell>
          <cell r="ET1580">
            <v>0</v>
          </cell>
          <cell r="EX1580">
            <v>0</v>
          </cell>
          <cell r="EZ1580">
            <v>0</v>
          </cell>
          <cell r="FD1580">
            <v>0</v>
          </cell>
          <cell r="FF1580">
            <v>0</v>
          </cell>
        </row>
        <row r="1581">
          <cell r="A1581" t="str">
            <v>ImportTysklandSverige</v>
          </cell>
          <cell r="B1581" t="str">
            <v>Sverige</v>
          </cell>
          <cell r="G1581">
            <v>600</v>
          </cell>
          <cell r="H1581">
            <v>0</v>
          </cell>
          <cell r="N1581">
            <v>-1419</v>
          </cell>
          <cell r="AK1581">
            <v>270</v>
          </cell>
          <cell r="AL1581">
            <v>0</v>
          </cell>
          <cell r="AN1581">
            <v>0</v>
          </cell>
          <cell r="AO1581">
            <v>0</v>
          </cell>
          <cell r="AP1581">
            <v>0</v>
          </cell>
          <cell r="AQ1581">
            <v>0</v>
          </cell>
          <cell r="BG1581" t="b">
            <v>0</v>
          </cell>
          <cell r="BO1581" t="b">
            <v>0</v>
          </cell>
          <cell r="CA1581" t="b">
            <v>0</v>
          </cell>
          <cell r="CB1581" t="b">
            <v>0</v>
          </cell>
          <cell r="CD1581" t="b">
            <v>0</v>
          </cell>
          <cell r="CE1581" t="b">
            <v>0</v>
          </cell>
          <cell r="CG1581" t="b">
            <v>0</v>
          </cell>
          <cell r="CH1581" t="b">
            <v>0</v>
          </cell>
          <cell r="CP1581">
            <v>0</v>
          </cell>
          <cell r="CT1581" t="b">
            <v>0</v>
          </cell>
          <cell r="CV1581" t="b">
            <v>0</v>
          </cell>
          <cell r="CX1581" t="b">
            <v>0</v>
          </cell>
          <cell r="CZ1581" t="b">
            <v>0</v>
          </cell>
          <cell r="DB1581" t="b">
            <v>0</v>
          </cell>
          <cell r="DD1581" t="b">
            <v>0</v>
          </cell>
          <cell r="DF1581" t="b">
            <v>0</v>
          </cell>
          <cell r="DH1581" t="b">
            <v>0</v>
          </cell>
          <cell r="DJ1581" t="b">
            <v>0</v>
          </cell>
          <cell r="DL1581" t="b">
            <v>0</v>
          </cell>
          <cell r="DN1581" t="b">
            <v>0</v>
          </cell>
          <cell r="DP1581" t="b">
            <v>0</v>
          </cell>
          <cell r="DV1581">
            <v>0</v>
          </cell>
          <cell r="DX1581">
            <v>0</v>
          </cell>
          <cell r="DZ1581">
            <v>0</v>
          </cell>
          <cell r="EB1581">
            <v>0</v>
          </cell>
          <cell r="ED1581">
            <v>0</v>
          </cell>
          <cell r="EF1581">
            <v>0</v>
          </cell>
          <cell r="EJ1581">
            <v>0</v>
          </cell>
          <cell r="EL1581">
            <v>0</v>
          </cell>
          <cell r="EN1581">
            <v>0</v>
          </cell>
          <cell r="EP1581">
            <v>0</v>
          </cell>
          <cell r="ER1581">
            <v>0</v>
          </cell>
          <cell r="ET1581">
            <v>0</v>
          </cell>
          <cell r="EX1581">
            <v>0</v>
          </cell>
          <cell r="EZ1581">
            <v>0</v>
          </cell>
          <cell r="FD1581">
            <v>0</v>
          </cell>
          <cell r="FF1581">
            <v>0</v>
          </cell>
        </row>
        <row r="1582">
          <cell r="A1582" t="str">
            <v>ImportTysklandSverige</v>
          </cell>
          <cell r="B1582" t="str">
            <v>Sverige</v>
          </cell>
          <cell r="G1582">
            <v>600</v>
          </cell>
          <cell r="H1582">
            <v>0</v>
          </cell>
          <cell r="N1582">
            <v>-237</v>
          </cell>
          <cell r="AK1582">
            <v>300</v>
          </cell>
          <cell r="AL1582">
            <v>0</v>
          </cell>
          <cell r="AN1582">
            <v>0</v>
          </cell>
          <cell r="AO1582">
            <v>0</v>
          </cell>
          <cell r="AP1582">
            <v>0</v>
          </cell>
          <cell r="AQ1582">
            <v>0</v>
          </cell>
          <cell r="BG1582" t="b">
            <v>0</v>
          </cell>
          <cell r="BO1582" t="b">
            <v>0</v>
          </cell>
          <cell r="CA1582" t="b">
            <v>0</v>
          </cell>
          <cell r="CB1582" t="b">
            <v>0</v>
          </cell>
          <cell r="CD1582" t="b">
            <v>0</v>
          </cell>
          <cell r="CE1582" t="b">
            <v>0</v>
          </cell>
          <cell r="CG1582" t="b">
            <v>0</v>
          </cell>
          <cell r="CH1582" t="b">
            <v>0</v>
          </cell>
          <cell r="CP1582">
            <v>0</v>
          </cell>
          <cell r="CT1582" t="b">
            <v>0</v>
          </cell>
          <cell r="CV1582" t="b">
            <v>0</v>
          </cell>
          <cell r="CX1582" t="b">
            <v>0</v>
          </cell>
          <cell r="CZ1582" t="b">
            <v>0</v>
          </cell>
          <cell r="DB1582" t="b">
            <v>0</v>
          </cell>
          <cell r="DD1582" t="b">
            <v>0</v>
          </cell>
          <cell r="DF1582" t="b">
            <v>0</v>
          </cell>
          <cell r="DH1582" t="b">
            <v>0</v>
          </cell>
          <cell r="DJ1582" t="b">
            <v>0</v>
          </cell>
          <cell r="DL1582" t="b">
            <v>0</v>
          </cell>
          <cell r="DN1582" t="b">
            <v>0</v>
          </cell>
          <cell r="DP1582" t="b">
            <v>0</v>
          </cell>
          <cell r="DV1582">
            <v>0</v>
          </cell>
          <cell r="DX1582">
            <v>0</v>
          </cell>
          <cell r="DZ1582">
            <v>0</v>
          </cell>
          <cell r="EB1582">
            <v>0</v>
          </cell>
          <cell r="ED1582">
            <v>0</v>
          </cell>
          <cell r="EF1582">
            <v>0</v>
          </cell>
          <cell r="EJ1582">
            <v>0</v>
          </cell>
          <cell r="EL1582">
            <v>0</v>
          </cell>
          <cell r="EN1582">
            <v>0</v>
          </cell>
          <cell r="EP1582">
            <v>0</v>
          </cell>
          <cell r="ER1582">
            <v>0</v>
          </cell>
          <cell r="ET1582">
            <v>0</v>
          </cell>
          <cell r="EX1582">
            <v>0</v>
          </cell>
          <cell r="EZ1582">
            <v>0</v>
          </cell>
          <cell r="FD1582">
            <v>0</v>
          </cell>
          <cell r="FF1582">
            <v>0</v>
          </cell>
        </row>
        <row r="1583">
          <cell r="A1583" t="str">
            <v>ImportTysklandSverige</v>
          </cell>
          <cell r="B1583" t="str">
            <v>Sverige</v>
          </cell>
          <cell r="G1583">
            <v>600</v>
          </cell>
          <cell r="H1583">
            <v>0</v>
          </cell>
          <cell r="N1583">
            <v>-437</v>
          </cell>
          <cell r="AK1583">
            <v>270</v>
          </cell>
          <cell r="AL1583">
            <v>0</v>
          </cell>
          <cell r="AN1583">
            <v>0</v>
          </cell>
          <cell r="AO1583">
            <v>0</v>
          </cell>
          <cell r="AP1583">
            <v>0</v>
          </cell>
          <cell r="AQ1583">
            <v>0</v>
          </cell>
          <cell r="BG1583" t="b">
            <v>0</v>
          </cell>
          <cell r="BO1583" t="b">
            <v>0</v>
          </cell>
          <cell r="CA1583" t="b">
            <v>0</v>
          </cell>
          <cell r="CB1583" t="b">
            <v>0</v>
          </cell>
          <cell r="CD1583" t="b">
            <v>0</v>
          </cell>
          <cell r="CE1583" t="b">
            <v>0</v>
          </cell>
          <cell r="CG1583" t="b">
            <v>0</v>
          </cell>
          <cell r="CH1583" t="b">
            <v>0</v>
          </cell>
          <cell r="CP1583">
            <v>0</v>
          </cell>
          <cell r="CT1583" t="b">
            <v>0</v>
          </cell>
          <cell r="CV1583" t="b">
            <v>0</v>
          </cell>
          <cell r="CX1583" t="b">
            <v>0</v>
          </cell>
          <cell r="CZ1583" t="b">
            <v>0</v>
          </cell>
          <cell r="DB1583" t="b">
            <v>0</v>
          </cell>
          <cell r="DD1583" t="b">
            <v>0</v>
          </cell>
          <cell r="DF1583" t="b">
            <v>0</v>
          </cell>
          <cell r="DH1583" t="b">
            <v>0</v>
          </cell>
          <cell r="DJ1583" t="b">
            <v>0</v>
          </cell>
          <cell r="DL1583" t="b">
            <v>0</v>
          </cell>
          <cell r="DN1583" t="b">
            <v>0</v>
          </cell>
          <cell r="DP1583" t="b">
            <v>0</v>
          </cell>
          <cell r="DV1583">
            <v>0</v>
          </cell>
          <cell r="DX1583">
            <v>0</v>
          </cell>
          <cell r="DZ1583">
            <v>0</v>
          </cell>
          <cell r="EB1583">
            <v>0</v>
          </cell>
          <cell r="ED1583">
            <v>0</v>
          </cell>
          <cell r="EF1583">
            <v>0</v>
          </cell>
          <cell r="EJ1583">
            <v>0</v>
          </cell>
          <cell r="EL1583">
            <v>0</v>
          </cell>
          <cell r="EN1583">
            <v>0</v>
          </cell>
          <cell r="EP1583">
            <v>0</v>
          </cell>
          <cell r="ER1583">
            <v>0</v>
          </cell>
          <cell r="ET1583">
            <v>0</v>
          </cell>
          <cell r="EX1583">
            <v>0</v>
          </cell>
          <cell r="EZ1583">
            <v>0</v>
          </cell>
          <cell r="FD1583">
            <v>0</v>
          </cell>
          <cell r="FF1583">
            <v>0</v>
          </cell>
        </row>
        <row r="1584">
          <cell r="A1584" t="str">
            <v>ImportTysklandSverige</v>
          </cell>
          <cell r="B1584" t="str">
            <v>Sverige</v>
          </cell>
          <cell r="G1584">
            <v>600</v>
          </cell>
          <cell r="H1584">
            <v>0</v>
          </cell>
          <cell r="N1584">
            <v>-637</v>
          </cell>
          <cell r="AK1584">
            <v>240</v>
          </cell>
          <cell r="AL1584">
            <v>0</v>
          </cell>
          <cell r="AN1584">
            <v>0</v>
          </cell>
          <cell r="AO1584">
            <v>0</v>
          </cell>
          <cell r="AP1584">
            <v>0</v>
          </cell>
          <cell r="AQ1584">
            <v>0</v>
          </cell>
          <cell r="BG1584" t="b">
            <v>0</v>
          </cell>
          <cell r="BO1584" t="b">
            <v>0</v>
          </cell>
          <cell r="CA1584" t="b">
            <v>0</v>
          </cell>
          <cell r="CB1584" t="b">
            <v>0</v>
          </cell>
          <cell r="CD1584" t="b">
            <v>0</v>
          </cell>
          <cell r="CE1584" t="b">
            <v>0</v>
          </cell>
          <cell r="CG1584" t="b">
            <v>0</v>
          </cell>
          <cell r="CH1584" t="b">
            <v>0</v>
          </cell>
          <cell r="CP1584">
            <v>0</v>
          </cell>
          <cell r="CT1584" t="b">
            <v>0</v>
          </cell>
          <cell r="CV1584" t="b">
            <v>0</v>
          </cell>
          <cell r="CX1584" t="b">
            <v>0</v>
          </cell>
          <cell r="CZ1584" t="b">
            <v>0</v>
          </cell>
          <cell r="DB1584" t="b">
            <v>0</v>
          </cell>
          <cell r="DD1584" t="b">
            <v>0</v>
          </cell>
          <cell r="DF1584" t="b">
            <v>0</v>
          </cell>
          <cell r="DH1584" t="b">
            <v>0</v>
          </cell>
          <cell r="DJ1584" t="b">
            <v>0</v>
          </cell>
          <cell r="DL1584" t="b">
            <v>0</v>
          </cell>
          <cell r="DN1584" t="b">
            <v>0</v>
          </cell>
          <cell r="DP1584" t="b">
            <v>0</v>
          </cell>
          <cell r="DV1584">
            <v>0</v>
          </cell>
          <cell r="DX1584">
            <v>0</v>
          </cell>
          <cell r="DZ1584">
            <v>0</v>
          </cell>
          <cell r="EB1584">
            <v>0</v>
          </cell>
          <cell r="ED1584">
            <v>0</v>
          </cell>
          <cell r="EF1584">
            <v>0</v>
          </cell>
          <cell r="EJ1584">
            <v>0</v>
          </cell>
          <cell r="EL1584">
            <v>0</v>
          </cell>
          <cell r="EN1584">
            <v>0</v>
          </cell>
          <cell r="EP1584">
            <v>0</v>
          </cell>
          <cell r="ER1584">
            <v>0</v>
          </cell>
          <cell r="ET1584">
            <v>0</v>
          </cell>
          <cell r="EX1584">
            <v>0</v>
          </cell>
          <cell r="EZ1584">
            <v>0</v>
          </cell>
          <cell r="FD1584">
            <v>0</v>
          </cell>
          <cell r="FF1584">
            <v>0</v>
          </cell>
        </row>
        <row r="1585">
          <cell r="A1585" t="str">
            <v>ImportTysklandSverige</v>
          </cell>
          <cell r="B1585" t="str">
            <v>Sverige</v>
          </cell>
          <cell r="G1585">
            <v>600</v>
          </cell>
          <cell r="H1585">
            <v>0</v>
          </cell>
          <cell r="N1585">
            <v>-837</v>
          </cell>
          <cell r="AK1585">
            <v>210.00000000000003</v>
          </cell>
          <cell r="AL1585">
            <v>0</v>
          </cell>
          <cell r="AN1585">
            <v>0</v>
          </cell>
          <cell r="AO1585">
            <v>0</v>
          </cell>
          <cell r="AP1585">
            <v>0</v>
          </cell>
          <cell r="AQ1585">
            <v>0</v>
          </cell>
          <cell r="BG1585" t="b">
            <v>0</v>
          </cell>
          <cell r="BO1585" t="b">
            <v>0</v>
          </cell>
          <cell r="CA1585" t="b">
            <v>0</v>
          </cell>
          <cell r="CB1585" t="b">
            <v>0</v>
          </cell>
          <cell r="CD1585" t="b">
            <v>0</v>
          </cell>
          <cell r="CE1585" t="b">
            <v>0</v>
          </cell>
          <cell r="CG1585" t="b">
            <v>0</v>
          </cell>
          <cell r="CH1585" t="b">
            <v>0</v>
          </cell>
          <cell r="CP1585">
            <v>0</v>
          </cell>
          <cell r="CT1585" t="b">
            <v>0</v>
          </cell>
          <cell r="CV1585" t="b">
            <v>0</v>
          </cell>
          <cell r="CX1585" t="b">
            <v>0</v>
          </cell>
          <cell r="CZ1585" t="b">
            <v>0</v>
          </cell>
          <cell r="DB1585" t="b">
            <v>0</v>
          </cell>
          <cell r="DD1585" t="b">
            <v>0</v>
          </cell>
          <cell r="DF1585" t="b">
            <v>0</v>
          </cell>
          <cell r="DH1585" t="b">
            <v>0</v>
          </cell>
          <cell r="DJ1585" t="b">
            <v>0</v>
          </cell>
          <cell r="DL1585" t="b">
            <v>0</v>
          </cell>
          <cell r="DN1585" t="b">
            <v>0</v>
          </cell>
          <cell r="DP1585" t="b">
            <v>0</v>
          </cell>
          <cell r="DV1585">
            <v>0</v>
          </cell>
          <cell r="DX1585">
            <v>0</v>
          </cell>
          <cell r="DZ1585">
            <v>0</v>
          </cell>
          <cell r="EB1585">
            <v>0</v>
          </cell>
          <cell r="ED1585">
            <v>0</v>
          </cell>
          <cell r="EF1585">
            <v>0</v>
          </cell>
          <cell r="EJ1585">
            <v>0</v>
          </cell>
          <cell r="EL1585">
            <v>0</v>
          </cell>
          <cell r="EN1585">
            <v>0</v>
          </cell>
          <cell r="EP1585">
            <v>0</v>
          </cell>
          <cell r="ER1585">
            <v>0</v>
          </cell>
          <cell r="ET1585">
            <v>0</v>
          </cell>
          <cell r="EX1585">
            <v>0</v>
          </cell>
          <cell r="EZ1585">
            <v>0</v>
          </cell>
          <cell r="FD1585">
            <v>0</v>
          </cell>
          <cell r="FF1585">
            <v>0</v>
          </cell>
        </row>
        <row r="1586">
          <cell r="A1586" t="str">
            <v>ImportTysklandSverige</v>
          </cell>
          <cell r="B1586" t="str">
            <v>Sverige</v>
          </cell>
          <cell r="G1586">
            <v>600</v>
          </cell>
          <cell r="H1586">
            <v>0</v>
          </cell>
          <cell r="N1586">
            <v>-1037</v>
          </cell>
          <cell r="AK1586">
            <v>180.00000000000003</v>
          </cell>
          <cell r="AL1586">
            <v>0</v>
          </cell>
          <cell r="AN1586">
            <v>0</v>
          </cell>
          <cell r="AO1586">
            <v>0</v>
          </cell>
          <cell r="AP1586">
            <v>0</v>
          </cell>
          <cell r="AQ1586">
            <v>0</v>
          </cell>
          <cell r="BG1586" t="b">
            <v>0</v>
          </cell>
          <cell r="BO1586" t="b">
            <v>0</v>
          </cell>
          <cell r="CA1586" t="b">
            <v>0</v>
          </cell>
          <cell r="CB1586" t="b">
            <v>0</v>
          </cell>
          <cell r="CD1586" t="b">
            <v>0</v>
          </cell>
          <cell r="CE1586" t="b">
            <v>0</v>
          </cell>
          <cell r="CG1586" t="b">
            <v>0</v>
          </cell>
          <cell r="CH1586" t="b">
            <v>0</v>
          </cell>
          <cell r="CP1586">
            <v>0</v>
          </cell>
          <cell r="CT1586" t="b">
            <v>0</v>
          </cell>
          <cell r="CV1586" t="b">
            <v>0</v>
          </cell>
          <cell r="CX1586" t="b">
            <v>0</v>
          </cell>
          <cell r="CZ1586" t="b">
            <v>0</v>
          </cell>
          <cell r="DB1586" t="b">
            <v>0</v>
          </cell>
          <cell r="DD1586" t="b">
            <v>0</v>
          </cell>
          <cell r="DF1586" t="b">
            <v>0</v>
          </cell>
          <cell r="DH1586" t="b">
            <v>0</v>
          </cell>
          <cell r="DJ1586" t="b">
            <v>0</v>
          </cell>
          <cell r="DL1586" t="b">
            <v>0</v>
          </cell>
          <cell r="DN1586" t="b">
            <v>0</v>
          </cell>
          <cell r="DP1586" t="b">
            <v>0</v>
          </cell>
          <cell r="DV1586">
            <v>0</v>
          </cell>
          <cell r="DX1586">
            <v>0</v>
          </cell>
          <cell r="DZ1586">
            <v>0</v>
          </cell>
          <cell r="EB1586">
            <v>0</v>
          </cell>
          <cell r="ED1586">
            <v>0</v>
          </cell>
          <cell r="EF1586">
            <v>0</v>
          </cell>
          <cell r="EJ1586">
            <v>0</v>
          </cell>
          <cell r="EL1586">
            <v>0</v>
          </cell>
          <cell r="EN1586">
            <v>0</v>
          </cell>
          <cell r="EP1586">
            <v>0</v>
          </cell>
          <cell r="ER1586">
            <v>0</v>
          </cell>
          <cell r="ET1586">
            <v>0</v>
          </cell>
          <cell r="EX1586">
            <v>0</v>
          </cell>
          <cell r="EZ1586">
            <v>0</v>
          </cell>
          <cell r="FD1586">
            <v>0</v>
          </cell>
          <cell r="FF1586">
            <v>0</v>
          </cell>
        </row>
        <row r="1587">
          <cell r="A1587" t="str">
            <v>ImportTysklandSverige</v>
          </cell>
          <cell r="B1587" t="str">
            <v>Sverige</v>
          </cell>
          <cell r="G1587">
            <v>600</v>
          </cell>
          <cell r="H1587">
            <v>0</v>
          </cell>
          <cell r="N1587">
            <v>-1237</v>
          </cell>
          <cell r="AK1587">
            <v>150.00000000000003</v>
          </cell>
          <cell r="AL1587">
            <v>0</v>
          </cell>
          <cell r="AN1587">
            <v>0</v>
          </cell>
          <cell r="AO1587">
            <v>0</v>
          </cell>
          <cell r="AP1587">
            <v>0</v>
          </cell>
          <cell r="AQ1587">
            <v>0</v>
          </cell>
          <cell r="BG1587" t="b">
            <v>0</v>
          </cell>
          <cell r="BO1587" t="b">
            <v>0</v>
          </cell>
          <cell r="CA1587" t="b">
            <v>0</v>
          </cell>
          <cell r="CB1587" t="b">
            <v>0</v>
          </cell>
          <cell r="CD1587" t="b">
            <v>0</v>
          </cell>
          <cell r="CE1587" t="b">
            <v>0</v>
          </cell>
          <cell r="CG1587" t="b">
            <v>0</v>
          </cell>
          <cell r="CH1587" t="b">
            <v>0</v>
          </cell>
          <cell r="CP1587">
            <v>0</v>
          </cell>
          <cell r="CT1587" t="b">
            <v>0</v>
          </cell>
          <cell r="CV1587" t="b">
            <v>0</v>
          </cell>
          <cell r="CX1587" t="b">
            <v>0</v>
          </cell>
          <cell r="CZ1587" t="b">
            <v>0</v>
          </cell>
          <cell r="DB1587" t="b">
            <v>0</v>
          </cell>
          <cell r="DD1587" t="b">
            <v>0</v>
          </cell>
          <cell r="DF1587" t="b">
            <v>0</v>
          </cell>
          <cell r="DH1587" t="b">
            <v>0</v>
          </cell>
          <cell r="DJ1587" t="b">
            <v>0</v>
          </cell>
          <cell r="DL1587" t="b">
            <v>0</v>
          </cell>
          <cell r="DN1587" t="b">
            <v>0</v>
          </cell>
          <cell r="DP1587" t="b">
            <v>0</v>
          </cell>
          <cell r="DV1587">
            <v>0</v>
          </cell>
          <cell r="DX1587">
            <v>0</v>
          </cell>
          <cell r="DZ1587">
            <v>0</v>
          </cell>
          <cell r="EB1587">
            <v>0</v>
          </cell>
          <cell r="ED1587">
            <v>0</v>
          </cell>
          <cell r="EF1587">
            <v>0</v>
          </cell>
          <cell r="EJ1587">
            <v>0</v>
          </cell>
          <cell r="EL1587">
            <v>0</v>
          </cell>
          <cell r="EN1587">
            <v>0</v>
          </cell>
          <cell r="EP1587">
            <v>0</v>
          </cell>
          <cell r="ER1587">
            <v>0</v>
          </cell>
          <cell r="ET1587">
            <v>0</v>
          </cell>
          <cell r="EX1587">
            <v>0</v>
          </cell>
          <cell r="EZ1587">
            <v>0</v>
          </cell>
          <cell r="FD1587">
            <v>0</v>
          </cell>
          <cell r="FF1587">
            <v>0</v>
          </cell>
        </row>
        <row r="1588">
          <cell r="A1588" t="str">
            <v>ImportTysklandSverige</v>
          </cell>
          <cell r="B1588" t="str">
            <v>Sverige</v>
          </cell>
          <cell r="G1588">
            <v>600</v>
          </cell>
          <cell r="H1588">
            <v>0</v>
          </cell>
          <cell r="N1588">
            <v>-1437</v>
          </cell>
          <cell r="AK1588">
            <v>120.00000000000004</v>
          </cell>
          <cell r="AL1588">
            <v>0</v>
          </cell>
          <cell r="AN1588">
            <v>0</v>
          </cell>
          <cell r="AO1588">
            <v>0</v>
          </cell>
          <cell r="AP1588">
            <v>0</v>
          </cell>
          <cell r="AQ1588">
            <v>0</v>
          </cell>
          <cell r="BG1588" t="b">
            <v>0</v>
          </cell>
          <cell r="BO1588" t="b">
            <v>0</v>
          </cell>
          <cell r="CA1588" t="b">
            <v>0</v>
          </cell>
          <cell r="CB1588" t="b">
            <v>0</v>
          </cell>
          <cell r="CD1588" t="b">
            <v>0</v>
          </cell>
          <cell r="CE1588" t="b">
            <v>0</v>
          </cell>
          <cell r="CG1588" t="b">
            <v>0</v>
          </cell>
          <cell r="CH1588" t="b">
            <v>0</v>
          </cell>
          <cell r="CP1588">
            <v>0</v>
          </cell>
          <cell r="CT1588" t="b">
            <v>0</v>
          </cell>
          <cell r="CV1588" t="b">
            <v>0</v>
          </cell>
          <cell r="CX1588" t="b">
            <v>0</v>
          </cell>
          <cell r="CZ1588" t="b">
            <v>0</v>
          </cell>
          <cell r="DB1588" t="b">
            <v>0</v>
          </cell>
          <cell r="DD1588" t="b">
            <v>0</v>
          </cell>
          <cell r="DF1588" t="b">
            <v>0</v>
          </cell>
          <cell r="DH1588" t="b">
            <v>0</v>
          </cell>
          <cell r="DJ1588" t="b">
            <v>0</v>
          </cell>
          <cell r="DL1588" t="b">
            <v>0</v>
          </cell>
          <cell r="DN1588" t="b">
            <v>0</v>
          </cell>
          <cell r="DP1588" t="b">
            <v>0</v>
          </cell>
          <cell r="DV1588">
            <v>0</v>
          </cell>
          <cell r="DX1588">
            <v>0</v>
          </cell>
          <cell r="DZ1588">
            <v>0</v>
          </cell>
          <cell r="EB1588">
            <v>0</v>
          </cell>
          <cell r="ED1588">
            <v>0</v>
          </cell>
          <cell r="EF1588">
            <v>0</v>
          </cell>
          <cell r="EJ1588">
            <v>0</v>
          </cell>
          <cell r="EL1588">
            <v>0</v>
          </cell>
          <cell r="EN1588">
            <v>0</v>
          </cell>
          <cell r="EP1588">
            <v>0</v>
          </cell>
          <cell r="ER1588">
            <v>0</v>
          </cell>
          <cell r="ET1588">
            <v>0</v>
          </cell>
          <cell r="EX1588">
            <v>0</v>
          </cell>
          <cell r="EZ1588">
            <v>0</v>
          </cell>
          <cell r="FD1588">
            <v>0</v>
          </cell>
          <cell r="FF1588">
            <v>0</v>
          </cell>
        </row>
        <row r="1589">
          <cell r="A1589" t="str">
            <v>ImportTysklandSverige</v>
          </cell>
          <cell r="B1589" t="str">
            <v>Sverige</v>
          </cell>
          <cell r="G1589">
            <v>600</v>
          </cell>
          <cell r="H1589">
            <v>0</v>
          </cell>
          <cell r="N1589">
            <v>-1637</v>
          </cell>
          <cell r="AK1589">
            <v>90.000000000000043</v>
          </cell>
          <cell r="AL1589">
            <v>0</v>
          </cell>
          <cell r="AN1589">
            <v>0</v>
          </cell>
          <cell r="AO1589">
            <v>0</v>
          </cell>
          <cell r="AP1589">
            <v>0</v>
          </cell>
          <cell r="AQ1589">
            <v>0</v>
          </cell>
          <cell r="BG1589" t="b">
            <v>0</v>
          </cell>
          <cell r="BO1589" t="b">
            <v>0</v>
          </cell>
          <cell r="CA1589" t="b">
            <v>0</v>
          </cell>
          <cell r="CB1589" t="b">
            <v>0</v>
          </cell>
          <cell r="CD1589" t="b">
            <v>0</v>
          </cell>
          <cell r="CE1589" t="b">
            <v>0</v>
          </cell>
          <cell r="CG1589" t="b">
            <v>0</v>
          </cell>
          <cell r="CH1589" t="b">
            <v>0</v>
          </cell>
          <cell r="CP1589">
            <v>0</v>
          </cell>
          <cell r="CT1589" t="b">
            <v>0</v>
          </cell>
          <cell r="CV1589" t="b">
            <v>0</v>
          </cell>
          <cell r="CX1589" t="b">
            <v>0</v>
          </cell>
          <cell r="CZ1589" t="b">
            <v>0</v>
          </cell>
          <cell r="DB1589" t="b">
            <v>0</v>
          </cell>
          <cell r="DD1589" t="b">
            <v>0</v>
          </cell>
          <cell r="DF1589" t="b">
            <v>0</v>
          </cell>
          <cell r="DH1589" t="b">
            <v>0</v>
          </cell>
          <cell r="DJ1589" t="b">
            <v>0</v>
          </cell>
          <cell r="DL1589" t="b">
            <v>0</v>
          </cell>
          <cell r="DN1589" t="b">
            <v>0</v>
          </cell>
          <cell r="DP1589" t="b">
            <v>0</v>
          </cell>
          <cell r="DV1589">
            <v>0</v>
          </cell>
          <cell r="DX1589">
            <v>0</v>
          </cell>
          <cell r="DZ1589">
            <v>0</v>
          </cell>
          <cell r="EB1589">
            <v>0</v>
          </cell>
          <cell r="ED1589">
            <v>0</v>
          </cell>
          <cell r="EF1589">
            <v>0</v>
          </cell>
          <cell r="EJ1589">
            <v>0</v>
          </cell>
          <cell r="EL1589">
            <v>0</v>
          </cell>
          <cell r="EN1589">
            <v>0</v>
          </cell>
          <cell r="EP1589">
            <v>0</v>
          </cell>
          <cell r="ER1589">
            <v>0</v>
          </cell>
          <cell r="ET1589">
            <v>0</v>
          </cell>
          <cell r="EX1589">
            <v>0</v>
          </cell>
          <cell r="EZ1589">
            <v>0</v>
          </cell>
          <cell r="FD1589">
            <v>0</v>
          </cell>
          <cell r="FF1589">
            <v>0</v>
          </cell>
        </row>
        <row r="1590">
          <cell r="A1590" t="str">
            <v>ImportTysklandSverige</v>
          </cell>
          <cell r="B1590" t="str">
            <v>Sverige</v>
          </cell>
          <cell r="G1590">
            <v>600</v>
          </cell>
          <cell r="H1590">
            <v>0</v>
          </cell>
          <cell r="N1590">
            <v>-1837</v>
          </cell>
          <cell r="AK1590">
            <v>60</v>
          </cell>
          <cell r="AL1590">
            <v>0</v>
          </cell>
          <cell r="AN1590">
            <v>0</v>
          </cell>
          <cell r="AO1590">
            <v>0</v>
          </cell>
          <cell r="AP1590">
            <v>0</v>
          </cell>
          <cell r="AQ1590">
            <v>0</v>
          </cell>
          <cell r="BG1590" t="b">
            <v>0</v>
          </cell>
          <cell r="BO1590" t="b">
            <v>0</v>
          </cell>
          <cell r="CA1590" t="b">
            <v>0</v>
          </cell>
          <cell r="CB1590" t="b">
            <v>0</v>
          </cell>
          <cell r="CD1590" t="b">
            <v>0</v>
          </cell>
          <cell r="CE1590" t="b">
            <v>0</v>
          </cell>
          <cell r="CG1590" t="b">
            <v>0</v>
          </cell>
          <cell r="CH1590" t="b">
            <v>0</v>
          </cell>
          <cell r="CP1590">
            <v>0</v>
          </cell>
          <cell r="CT1590" t="b">
            <v>0</v>
          </cell>
          <cell r="CV1590" t="b">
            <v>0</v>
          </cell>
          <cell r="CX1590" t="b">
            <v>0</v>
          </cell>
          <cell r="CZ1590" t="b">
            <v>0</v>
          </cell>
          <cell r="DB1590" t="b">
            <v>0</v>
          </cell>
          <cell r="DD1590" t="b">
            <v>0</v>
          </cell>
          <cell r="DF1590" t="b">
            <v>0</v>
          </cell>
          <cell r="DH1590" t="b">
            <v>0</v>
          </cell>
          <cell r="DJ1590" t="b">
            <v>0</v>
          </cell>
          <cell r="DL1590" t="b">
            <v>0</v>
          </cell>
          <cell r="DN1590" t="b">
            <v>0</v>
          </cell>
          <cell r="DP1590" t="b">
            <v>0</v>
          </cell>
          <cell r="DV1590">
            <v>0</v>
          </cell>
          <cell r="DX1590">
            <v>0</v>
          </cell>
          <cell r="DZ1590">
            <v>0</v>
          </cell>
          <cell r="EB1590">
            <v>0</v>
          </cell>
          <cell r="ED1590">
            <v>0</v>
          </cell>
          <cell r="EF1590">
            <v>0</v>
          </cell>
          <cell r="EJ1590">
            <v>0</v>
          </cell>
          <cell r="EL1590">
            <v>0</v>
          </cell>
          <cell r="EN1590">
            <v>0</v>
          </cell>
          <cell r="EP1590">
            <v>0</v>
          </cell>
          <cell r="ER1590">
            <v>0</v>
          </cell>
          <cell r="ET1590">
            <v>0</v>
          </cell>
          <cell r="EX1590">
            <v>0</v>
          </cell>
          <cell r="EZ1590">
            <v>0</v>
          </cell>
          <cell r="FD1590">
            <v>0</v>
          </cell>
          <cell r="FF1590">
            <v>0</v>
          </cell>
        </row>
        <row r="1591">
          <cell r="A1591" t="str">
            <v>ImportTysklandSverige</v>
          </cell>
          <cell r="B1591" t="str">
            <v>Sverige</v>
          </cell>
          <cell r="G1591">
            <v>600</v>
          </cell>
          <cell r="H1591">
            <v>0</v>
          </cell>
          <cell r="N1591">
            <v>-2037</v>
          </cell>
          <cell r="AK1591">
            <v>60</v>
          </cell>
          <cell r="AL1591">
            <v>0</v>
          </cell>
          <cell r="AN1591">
            <v>0</v>
          </cell>
          <cell r="AO1591">
            <v>0</v>
          </cell>
          <cell r="AP1591">
            <v>0</v>
          </cell>
          <cell r="AQ1591">
            <v>0</v>
          </cell>
          <cell r="BG1591" t="b">
            <v>0</v>
          </cell>
          <cell r="BO1591" t="b">
            <v>0</v>
          </cell>
          <cell r="CA1591" t="b">
            <v>0</v>
          </cell>
          <cell r="CB1591" t="b">
            <v>0</v>
          </cell>
          <cell r="CD1591" t="b">
            <v>0</v>
          </cell>
          <cell r="CE1591" t="b">
            <v>0</v>
          </cell>
          <cell r="CG1591" t="b">
            <v>0</v>
          </cell>
          <cell r="CH1591" t="b">
            <v>0</v>
          </cell>
          <cell r="CP1591">
            <v>0</v>
          </cell>
          <cell r="CT1591" t="b">
            <v>0</v>
          </cell>
          <cell r="CV1591" t="b">
            <v>0</v>
          </cell>
          <cell r="CX1591" t="b">
            <v>0</v>
          </cell>
          <cell r="CZ1591" t="b">
            <v>0</v>
          </cell>
          <cell r="DB1591" t="b">
            <v>0</v>
          </cell>
          <cell r="DD1591" t="b">
            <v>0</v>
          </cell>
          <cell r="DF1591" t="b">
            <v>0</v>
          </cell>
          <cell r="DH1591" t="b">
            <v>0</v>
          </cell>
          <cell r="DJ1591" t="b">
            <v>0</v>
          </cell>
          <cell r="DL1591" t="b">
            <v>0</v>
          </cell>
          <cell r="DN1591" t="b">
            <v>0</v>
          </cell>
          <cell r="DP1591" t="b">
            <v>0</v>
          </cell>
          <cell r="DV1591">
            <v>0</v>
          </cell>
          <cell r="DX1591">
            <v>0</v>
          </cell>
          <cell r="DZ1591">
            <v>0</v>
          </cell>
          <cell r="EB1591">
            <v>0</v>
          </cell>
          <cell r="ED1591">
            <v>0</v>
          </cell>
          <cell r="EF1591">
            <v>0</v>
          </cell>
          <cell r="EJ1591">
            <v>0</v>
          </cell>
          <cell r="EL1591">
            <v>0</v>
          </cell>
          <cell r="EN1591">
            <v>0</v>
          </cell>
          <cell r="EP1591">
            <v>0</v>
          </cell>
          <cell r="ER1591">
            <v>0</v>
          </cell>
          <cell r="ET1591">
            <v>0</v>
          </cell>
          <cell r="EX1591">
            <v>0</v>
          </cell>
          <cell r="EZ1591">
            <v>0</v>
          </cell>
          <cell r="FD1591">
            <v>0</v>
          </cell>
          <cell r="FF1591">
            <v>0</v>
          </cell>
        </row>
        <row r="1592">
          <cell r="A1592" t="str">
            <v>ImportTysklandSverige</v>
          </cell>
          <cell r="B1592" t="str">
            <v>Sverige</v>
          </cell>
          <cell r="G1592">
            <v>600</v>
          </cell>
          <cell r="H1592">
            <v>0</v>
          </cell>
          <cell r="N1592">
            <v>-2237</v>
          </cell>
          <cell r="AK1592">
            <v>60</v>
          </cell>
          <cell r="AL1592">
            <v>0</v>
          </cell>
          <cell r="AN1592">
            <v>0</v>
          </cell>
          <cell r="AO1592">
            <v>0</v>
          </cell>
          <cell r="AP1592">
            <v>0</v>
          </cell>
          <cell r="AQ1592">
            <v>0</v>
          </cell>
          <cell r="BG1592" t="b">
            <v>0</v>
          </cell>
          <cell r="BO1592" t="b">
            <v>0</v>
          </cell>
          <cell r="CA1592" t="b">
            <v>0</v>
          </cell>
          <cell r="CB1592" t="b">
            <v>0</v>
          </cell>
          <cell r="CD1592" t="b">
            <v>0</v>
          </cell>
          <cell r="CE1592" t="b">
            <v>0</v>
          </cell>
          <cell r="CG1592" t="b">
            <v>0</v>
          </cell>
          <cell r="CH1592" t="b">
            <v>0</v>
          </cell>
          <cell r="CP1592">
            <v>0</v>
          </cell>
          <cell r="CT1592" t="b">
            <v>0</v>
          </cell>
          <cell r="CV1592" t="b">
            <v>0</v>
          </cell>
          <cell r="CX1592" t="b">
            <v>0</v>
          </cell>
          <cell r="CZ1592" t="b">
            <v>0</v>
          </cell>
          <cell r="DB1592" t="b">
            <v>0</v>
          </cell>
          <cell r="DD1592" t="b">
            <v>0</v>
          </cell>
          <cell r="DF1592" t="b">
            <v>0</v>
          </cell>
          <cell r="DH1592" t="b">
            <v>0</v>
          </cell>
          <cell r="DJ1592" t="b">
            <v>0</v>
          </cell>
          <cell r="DL1592" t="b">
            <v>0</v>
          </cell>
          <cell r="DN1592" t="b">
            <v>0</v>
          </cell>
          <cell r="DP1592" t="b">
            <v>0</v>
          </cell>
          <cell r="DV1592">
            <v>0</v>
          </cell>
          <cell r="DX1592">
            <v>0</v>
          </cell>
          <cell r="DZ1592">
            <v>0</v>
          </cell>
          <cell r="EB1592">
            <v>0</v>
          </cell>
          <cell r="ED1592">
            <v>0</v>
          </cell>
          <cell r="EF1592">
            <v>0</v>
          </cell>
          <cell r="EJ1592">
            <v>0</v>
          </cell>
          <cell r="EL1592">
            <v>0</v>
          </cell>
          <cell r="EN1592">
            <v>0</v>
          </cell>
          <cell r="EP1592">
            <v>0</v>
          </cell>
          <cell r="ER1592">
            <v>0</v>
          </cell>
          <cell r="ET1592">
            <v>0</v>
          </cell>
          <cell r="EX1592">
            <v>0</v>
          </cell>
          <cell r="EZ1592">
            <v>0</v>
          </cell>
          <cell r="FD1592">
            <v>0</v>
          </cell>
          <cell r="FF1592">
            <v>0</v>
          </cell>
        </row>
        <row r="1593">
          <cell r="A1593" t="str">
            <v>ImportTysklandSverige</v>
          </cell>
          <cell r="B1593" t="str">
            <v>Sverige</v>
          </cell>
          <cell r="G1593">
            <v>600</v>
          </cell>
          <cell r="H1593">
            <v>0</v>
          </cell>
          <cell r="N1593">
            <v>-2437</v>
          </cell>
          <cell r="AK1593">
            <v>60</v>
          </cell>
          <cell r="AL1593">
            <v>0</v>
          </cell>
          <cell r="AN1593">
            <v>0</v>
          </cell>
          <cell r="AO1593">
            <v>0</v>
          </cell>
          <cell r="AP1593">
            <v>0</v>
          </cell>
          <cell r="AQ1593">
            <v>0</v>
          </cell>
          <cell r="BG1593" t="b">
            <v>0</v>
          </cell>
          <cell r="BO1593" t="b">
            <v>0</v>
          </cell>
          <cell r="CA1593" t="b">
            <v>0</v>
          </cell>
          <cell r="CB1593" t="b">
            <v>0</v>
          </cell>
          <cell r="CD1593" t="b">
            <v>0</v>
          </cell>
          <cell r="CE1593" t="b">
            <v>0</v>
          </cell>
          <cell r="CG1593" t="b">
            <v>0</v>
          </cell>
          <cell r="CH1593" t="b">
            <v>0</v>
          </cell>
          <cell r="CP1593">
            <v>0</v>
          </cell>
          <cell r="CT1593" t="b">
            <v>0</v>
          </cell>
          <cell r="CV1593" t="b">
            <v>0</v>
          </cell>
          <cell r="CX1593" t="b">
            <v>0</v>
          </cell>
          <cell r="CZ1593" t="b">
            <v>0</v>
          </cell>
          <cell r="DB1593" t="b">
            <v>0</v>
          </cell>
          <cell r="DD1593" t="b">
            <v>0</v>
          </cell>
          <cell r="DF1593" t="b">
            <v>0</v>
          </cell>
          <cell r="DH1593" t="b">
            <v>0</v>
          </cell>
          <cell r="DJ1593" t="b">
            <v>0</v>
          </cell>
          <cell r="DL1593" t="b">
            <v>0</v>
          </cell>
          <cell r="DN1593" t="b">
            <v>0</v>
          </cell>
          <cell r="DP1593" t="b">
            <v>0</v>
          </cell>
          <cell r="DV1593">
            <v>0</v>
          </cell>
          <cell r="DX1593">
            <v>0</v>
          </cell>
          <cell r="DZ1593">
            <v>0</v>
          </cell>
          <cell r="EB1593">
            <v>0</v>
          </cell>
          <cell r="ED1593">
            <v>0</v>
          </cell>
          <cell r="EF1593">
            <v>0</v>
          </cell>
          <cell r="EJ1593">
            <v>0</v>
          </cell>
          <cell r="EL1593">
            <v>0</v>
          </cell>
          <cell r="EN1593">
            <v>0</v>
          </cell>
          <cell r="EP1593">
            <v>0</v>
          </cell>
          <cell r="ER1593">
            <v>0</v>
          </cell>
          <cell r="ET1593">
            <v>0</v>
          </cell>
          <cell r="EX1593">
            <v>0</v>
          </cell>
          <cell r="EZ1593">
            <v>0</v>
          </cell>
          <cell r="FD1593">
            <v>0</v>
          </cell>
          <cell r="FF1593">
            <v>0</v>
          </cell>
        </row>
        <row r="1594">
          <cell r="A1594" t="str">
            <v>ImportTysklandSverige</v>
          </cell>
          <cell r="B1594" t="str">
            <v>Sverige</v>
          </cell>
          <cell r="G1594">
            <v>600</v>
          </cell>
          <cell r="H1594">
            <v>0</v>
          </cell>
          <cell r="N1594">
            <v>-2637</v>
          </cell>
          <cell r="AK1594">
            <v>60</v>
          </cell>
          <cell r="AL1594">
            <v>0</v>
          </cell>
          <cell r="AN1594">
            <v>0</v>
          </cell>
          <cell r="AO1594">
            <v>0</v>
          </cell>
          <cell r="AP1594">
            <v>0</v>
          </cell>
          <cell r="AQ1594">
            <v>0</v>
          </cell>
          <cell r="BG1594" t="b">
            <v>0</v>
          </cell>
          <cell r="BO1594" t="b">
            <v>0</v>
          </cell>
          <cell r="CA1594" t="b">
            <v>0</v>
          </cell>
          <cell r="CB1594" t="b">
            <v>0</v>
          </cell>
          <cell r="CD1594" t="b">
            <v>0</v>
          </cell>
          <cell r="CE1594" t="b">
            <v>0</v>
          </cell>
          <cell r="CG1594" t="b">
            <v>0</v>
          </cell>
          <cell r="CH1594" t="b">
            <v>0</v>
          </cell>
          <cell r="CP1594">
            <v>0</v>
          </cell>
          <cell r="CT1594" t="b">
            <v>0</v>
          </cell>
          <cell r="CV1594" t="b">
            <v>0</v>
          </cell>
          <cell r="CX1594" t="b">
            <v>0</v>
          </cell>
          <cell r="CZ1594" t="b">
            <v>0</v>
          </cell>
          <cell r="DB1594" t="b">
            <v>0</v>
          </cell>
          <cell r="DD1594" t="b">
            <v>0</v>
          </cell>
          <cell r="DF1594" t="b">
            <v>0</v>
          </cell>
          <cell r="DH1594" t="b">
            <v>0</v>
          </cell>
          <cell r="DJ1594" t="b">
            <v>0</v>
          </cell>
          <cell r="DL1594" t="b">
            <v>0</v>
          </cell>
          <cell r="DN1594" t="b">
            <v>0</v>
          </cell>
          <cell r="DP1594" t="b">
            <v>0</v>
          </cell>
          <cell r="DV1594">
            <v>0</v>
          </cell>
          <cell r="DX1594">
            <v>0</v>
          </cell>
          <cell r="DZ1594">
            <v>0</v>
          </cell>
          <cell r="EB1594">
            <v>0</v>
          </cell>
          <cell r="ED1594">
            <v>0</v>
          </cell>
          <cell r="EF1594">
            <v>0</v>
          </cell>
          <cell r="EJ1594">
            <v>0</v>
          </cell>
          <cell r="EL1594">
            <v>0</v>
          </cell>
          <cell r="EN1594">
            <v>0</v>
          </cell>
          <cell r="EP1594">
            <v>0</v>
          </cell>
          <cell r="ER1594">
            <v>0</v>
          </cell>
          <cell r="ET1594">
            <v>0</v>
          </cell>
          <cell r="EX1594">
            <v>0</v>
          </cell>
          <cell r="EZ1594">
            <v>0</v>
          </cell>
          <cell r="FD1594">
            <v>0</v>
          </cell>
          <cell r="FF1594">
            <v>0</v>
          </cell>
        </row>
        <row r="1595">
          <cell r="A1595" t="str">
            <v>SweLit</v>
          </cell>
          <cell r="B1595" t="str">
            <v>Sverige</v>
          </cell>
          <cell r="G1595">
            <v>700</v>
          </cell>
          <cell r="H1595">
            <v>0</v>
          </cell>
          <cell r="N1595">
            <v>0</v>
          </cell>
          <cell r="AK1595">
            <v>0</v>
          </cell>
          <cell r="AL1595">
            <v>0</v>
          </cell>
          <cell r="AN1595">
            <v>0</v>
          </cell>
          <cell r="AO1595">
            <v>0</v>
          </cell>
          <cell r="AP1595">
            <v>0</v>
          </cell>
          <cell r="AQ1595">
            <v>0</v>
          </cell>
          <cell r="BG1595" t="b">
            <v>0</v>
          </cell>
          <cell r="BO1595" t="b">
            <v>0</v>
          </cell>
          <cell r="CA1595" t="b">
            <v>0</v>
          </cell>
          <cell r="CB1595" t="b">
            <v>0</v>
          </cell>
          <cell r="CD1595" t="b">
            <v>0</v>
          </cell>
          <cell r="CE1595" t="b">
            <v>0</v>
          </cell>
          <cell r="CG1595" t="b">
            <v>0</v>
          </cell>
          <cell r="CH1595" t="b">
            <v>0</v>
          </cell>
          <cell r="CP1595">
            <v>0</v>
          </cell>
          <cell r="CT1595" t="b">
            <v>0</v>
          </cell>
          <cell r="CV1595" t="b">
            <v>0</v>
          </cell>
          <cell r="CX1595" t="b">
            <v>0</v>
          </cell>
          <cell r="CZ1595" t="b">
            <v>0</v>
          </cell>
          <cell r="DB1595" t="b">
            <v>0</v>
          </cell>
          <cell r="DD1595" t="b">
            <v>0</v>
          </cell>
          <cell r="DF1595" t="b">
            <v>0</v>
          </cell>
          <cell r="DH1595" t="b">
            <v>0</v>
          </cell>
          <cell r="DJ1595" t="b">
            <v>0</v>
          </cell>
          <cell r="DL1595" t="b">
            <v>0</v>
          </cell>
          <cell r="DN1595" t="b">
            <v>0</v>
          </cell>
          <cell r="DP1595" t="b">
            <v>0</v>
          </cell>
          <cell r="DV1595">
            <v>0</v>
          </cell>
          <cell r="DX1595">
            <v>0</v>
          </cell>
          <cell r="DZ1595">
            <v>0</v>
          </cell>
          <cell r="EB1595">
            <v>0</v>
          </cell>
          <cell r="ED1595">
            <v>0</v>
          </cell>
          <cell r="EF1595">
            <v>0</v>
          </cell>
          <cell r="EJ1595">
            <v>0</v>
          </cell>
          <cell r="EL1595">
            <v>0</v>
          </cell>
          <cell r="EN1595">
            <v>0</v>
          </cell>
          <cell r="EP1595">
            <v>0</v>
          </cell>
          <cell r="ER1595">
            <v>0</v>
          </cell>
          <cell r="ET1595">
            <v>0</v>
          </cell>
          <cell r="EX1595">
            <v>0</v>
          </cell>
          <cell r="EZ1595">
            <v>0</v>
          </cell>
          <cell r="FD1595">
            <v>0</v>
          </cell>
          <cell r="FF1595">
            <v>0</v>
          </cell>
        </row>
        <row r="1596">
          <cell r="A1596" t="str">
            <v>ImportPolenSverige</v>
          </cell>
          <cell r="B1596" t="str">
            <v>Sverige</v>
          </cell>
          <cell r="G1596">
            <v>600</v>
          </cell>
          <cell r="H1596">
            <v>0</v>
          </cell>
          <cell r="N1596">
            <v>2162</v>
          </cell>
          <cell r="AK1596">
            <v>0</v>
          </cell>
          <cell r="AL1596">
            <v>0</v>
          </cell>
          <cell r="AN1596">
            <v>0</v>
          </cell>
          <cell r="AO1596">
            <v>0</v>
          </cell>
          <cell r="AP1596">
            <v>0</v>
          </cell>
          <cell r="AQ1596">
            <v>36</v>
          </cell>
          <cell r="BG1596" t="b">
            <v>0</v>
          </cell>
          <cell r="BO1596" t="b">
            <v>0</v>
          </cell>
          <cell r="CA1596" t="b">
            <v>0</v>
          </cell>
          <cell r="CB1596" t="b">
            <v>0</v>
          </cell>
          <cell r="CD1596" t="b">
            <v>0</v>
          </cell>
          <cell r="CE1596" t="b">
            <v>0</v>
          </cell>
          <cell r="CG1596" t="b">
            <v>0</v>
          </cell>
          <cell r="CH1596" t="b">
            <v>0</v>
          </cell>
          <cell r="CP1596">
            <v>0</v>
          </cell>
          <cell r="CT1596" t="b">
            <v>0</v>
          </cell>
          <cell r="CV1596" t="b">
            <v>0</v>
          </cell>
          <cell r="CX1596" t="b">
            <v>0</v>
          </cell>
          <cell r="CZ1596" t="b">
            <v>0</v>
          </cell>
          <cell r="DB1596" t="b">
            <v>0</v>
          </cell>
          <cell r="DD1596" t="b">
            <v>0</v>
          </cell>
          <cell r="DF1596" t="b">
            <v>0</v>
          </cell>
          <cell r="DH1596" t="b">
            <v>0</v>
          </cell>
          <cell r="DJ1596" t="b">
            <v>0</v>
          </cell>
          <cell r="DL1596" t="b">
            <v>0</v>
          </cell>
          <cell r="DN1596" t="b">
            <v>0</v>
          </cell>
          <cell r="DP1596" t="b">
            <v>0</v>
          </cell>
          <cell r="DV1596">
            <v>0</v>
          </cell>
          <cell r="DX1596">
            <v>0</v>
          </cell>
          <cell r="DZ1596">
            <v>0</v>
          </cell>
          <cell r="EB1596">
            <v>0</v>
          </cell>
          <cell r="ED1596">
            <v>0</v>
          </cell>
          <cell r="EF1596">
            <v>0</v>
          </cell>
          <cell r="EJ1596">
            <v>0</v>
          </cell>
          <cell r="EL1596">
            <v>0</v>
          </cell>
          <cell r="EN1596">
            <v>0</v>
          </cell>
          <cell r="EP1596">
            <v>0</v>
          </cell>
          <cell r="ER1596">
            <v>0</v>
          </cell>
          <cell r="ET1596">
            <v>0</v>
          </cell>
          <cell r="EX1596">
            <v>0</v>
          </cell>
          <cell r="EZ1596">
            <v>0</v>
          </cell>
          <cell r="FD1596">
            <v>0</v>
          </cell>
          <cell r="FF1596">
            <v>0</v>
          </cell>
        </row>
        <row r="1597">
          <cell r="A1597" t="str">
            <v>ImportPolenSverige</v>
          </cell>
          <cell r="B1597" t="str">
            <v>Sverige</v>
          </cell>
          <cell r="G1597">
            <v>600</v>
          </cell>
          <cell r="H1597">
            <v>0</v>
          </cell>
          <cell r="N1597">
            <v>365</v>
          </cell>
          <cell r="AK1597">
            <v>0</v>
          </cell>
          <cell r="AL1597">
            <v>0</v>
          </cell>
          <cell r="AN1597">
            <v>0</v>
          </cell>
          <cell r="AO1597">
            <v>0</v>
          </cell>
          <cell r="AP1597">
            <v>0</v>
          </cell>
          <cell r="AQ1597">
            <v>36</v>
          </cell>
          <cell r="BG1597" t="b">
            <v>0</v>
          </cell>
          <cell r="BO1597" t="b">
            <v>0</v>
          </cell>
          <cell r="CA1597" t="b">
            <v>0</v>
          </cell>
          <cell r="CB1597" t="b">
            <v>0</v>
          </cell>
          <cell r="CD1597" t="b">
            <v>0</v>
          </cell>
          <cell r="CE1597" t="b">
            <v>0</v>
          </cell>
          <cell r="CG1597" t="b">
            <v>0</v>
          </cell>
          <cell r="CH1597" t="b">
            <v>0</v>
          </cell>
          <cell r="CP1597">
            <v>0</v>
          </cell>
          <cell r="CT1597" t="b">
            <v>0</v>
          </cell>
          <cell r="CV1597" t="b">
            <v>0</v>
          </cell>
          <cell r="CX1597" t="b">
            <v>0</v>
          </cell>
          <cell r="CZ1597" t="b">
            <v>0</v>
          </cell>
          <cell r="DB1597" t="b">
            <v>0</v>
          </cell>
          <cell r="DD1597" t="b">
            <v>0</v>
          </cell>
          <cell r="DF1597" t="b">
            <v>0</v>
          </cell>
          <cell r="DH1597" t="b">
            <v>0</v>
          </cell>
          <cell r="DJ1597" t="b">
            <v>0</v>
          </cell>
          <cell r="DL1597" t="b">
            <v>0</v>
          </cell>
          <cell r="DN1597" t="b">
            <v>0</v>
          </cell>
          <cell r="DP1597" t="b">
            <v>0</v>
          </cell>
          <cell r="DV1597">
            <v>0</v>
          </cell>
          <cell r="DX1597">
            <v>0</v>
          </cell>
          <cell r="DZ1597">
            <v>0</v>
          </cell>
          <cell r="EB1597">
            <v>0</v>
          </cell>
          <cell r="ED1597">
            <v>0</v>
          </cell>
          <cell r="EF1597">
            <v>0</v>
          </cell>
          <cell r="EJ1597">
            <v>0</v>
          </cell>
          <cell r="EL1597">
            <v>0</v>
          </cell>
          <cell r="EN1597">
            <v>0</v>
          </cell>
          <cell r="EP1597">
            <v>0</v>
          </cell>
          <cell r="ER1597">
            <v>0</v>
          </cell>
          <cell r="ET1597">
            <v>0</v>
          </cell>
          <cell r="EX1597">
            <v>0</v>
          </cell>
          <cell r="EZ1597">
            <v>0</v>
          </cell>
          <cell r="FD1597">
            <v>0</v>
          </cell>
          <cell r="FF1597">
            <v>0</v>
          </cell>
        </row>
        <row r="1598">
          <cell r="A1598" t="str">
            <v>ImportPolenSverige</v>
          </cell>
          <cell r="B1598" t="str">
            <v>Sverige</v>
          </cell>
          <cell r="G1598">
            <v>600</v>
          </cell>
          <cell r="H1598">
            <v>0</v>
          </cell>
          <cell r="N1598">
            <v>1236</v>
          </cell>
          <cell r="AK1598">
            <v>0</v>
          </cell>
          <cell r="AL1598">
            <v>0</v>
          </cell>
          <cell r="AN1598">
            <v>0</v>
          </cell>
          <cell r="AO1598">
            <v>0</v>
          </cell>
          <cell r="AP1598">
            <v>0</v>
          </cell>
          <cell r="AQ1598">
            <v>36</v>
          </cell>
          <cell r="BG1598" t="b">
            <v>0</v>
          </cell>
          <cell r="BO1598" t="b">
            <v>0</v>
          </cell>
          <cell r="CA1598" t="b">
            <v>0</v>
          </cell>
          <cell r="CB1598" t="b">
            <v>0</v>
          </cell>
          <cell r="CD1598" t="b">
            <v>0</v>
          </cell>
          <cell r="CE1598" t="b">
            <v>0</v>
          </cell>
          <cell r="CG1598" t="b">
            <v>0</v>
          </cell>
          <cell r="CH1598" t="b">
            <v>0</v>
          </cell>
          <cell r="CP1598">
            <v>0</v>
          </cell>
          <cell r="CT1598" t="b">
            <v>0</v>
          </cell>
          <cell r="CV1598" t="b">
            <v>0</v>
          </cell>
          <cell r="CX1598" t="b">
            <v>0</v>
          </cell>
          <cell r="CZ1598" t="b">
            <v>0</v>
          </cell>
          <cell r="DB1598" t="b">
            <v>0</v>
          </cell>
          <cell r="DD1598" t="b">
            <v>0</v>
          </cell>
          <cell r="DF1598" t="b">
            <v>0</v>
          </cell>
          <cell r="DH1598" t="b">
            <v>0</v>
          </cell>
          <cell r="DJ1598" t="b">
            <v>0</v>
          </cell>
          <cell r="DL1598" t="b">
            <v>0</v>
          </cell>
          <cell r="DN1598" t="b">
            <v>0</v>
          </cell>
          <cell r="DP1598" t="b">
            <v>0</v>
          </cell>
          <cell r="DV1598">
            <v>0</v>
          </cell>
          <cell r="DX1598">
            <v>0</v>
          </cell>
          <cell r="DZ1598">
            <v>0</v>
          </cell>
          <cell r="EB1598">
            <v>0</v>
          </cell>
          <cell r="ED1598">
            <v>0</v>
          </cell>
          <cell r="EF1598">
            <v>0</v>
          </cell>
          <cell r="EJ1598">
            <v>0</v>
          </cell>
          <cell r="EL1598">
            <v>0</v>
          </cell>
          <cell r="EN1598">
            <v>0</v>
          </cell>
          <cell r="EP1598">
            <v>0</v>
          </cell>
          <cell r="ER1598">
            <v>0</v>
          </cell>
          <cell r="ET1598">
            <v>0</v>
          </cell>
          <cell r="EX1598">
            <v>0</v>
          </cell>
          <cell r="EZ1598">
            <v>0</v>
          </cell>
          <cell r="FD1598">
            <v>0</v>
          </cell>
          <cell r="FF1598">
            <v>0</v>
          </cell>
        </row>
        <row r="1599">
          <cell r="A1599" t="str">
            <v>ImportPolenSverige</v>
          </cell>
          <cell r="B1599" t="str">
            <v>Sverige</v>
          </cell>
          <cell r="G1599">
            <v>600</v>
          </cell>
          <cell r="H1599">
            <v>0</v>
          </cell>
          <cell r="N1599">
            <v>-1997</v>
          </cell>
          <cell r="AK1599">
            <v>0</v>
          </cell>
          <cell r="AL1599">
            <v>0</v>
          </cell>
          <cell r="AN1599">
            <v>0</v>
          </cell>
          <cell r="AO1599">
            <v>0</v>
          </cell>
          <cell r="AP1599">
            <v>0</v>
          </cell>
          <cell r="AQ1599">
            <v>36</v>
          </cell>
          <cell r="BG1599" t="b">
            <v>0</v>
          </cell>
          <cell r="BO1599" t="b">
            <v>0</v>
          </cell>
          <cell r="CA1599" t="b">
            <v>0</v>
          </cell>
          <cell r="CB1599" t="b">
            <v>0</v>
          </cell>
          <cell r="CD1599" t="b">
            <v>0</v>
          </cell>
          <cell r="CE1599" t="b">
            <v>0</v>
          </cell>
          <cell r="CG1599" t="b">
            <v>0</v>
          </cell>
          <cell r="CH1599" t="b">
            <v>0</v>
          </cell>
          <cell r="CP1599">
            <v>0</v>
          </cell>
          <cell r="CT1599" t="b">
            <v>0</v>
          </cell>
          <cell r="CV1599" t="b">
            <v>0</v>
          </cell>
          <cell r="CX1599" t="b">
            <v>0</v>
          </cell>
          <cell r="CZ1599" t="b">
            <v>0</v>
          </cell>
          <cell r="DB1599" t="b">
            <v>0</v>
          </cell>
          <cell r="DD1599" t="b">
            <v>0</v>
          </cell>
          <cell r="DF1599" t="b">
            <v>0</v>
          </cell>
          <cell r="DH1599" t="b">
            <v>0</v>
          </cell>
          <cell r="DJ1599" t="b">
            <v>0</v>
          </cell>
          <cell r="DL1599" t="b">
            <v>0</v>
          </cell>
          <cell r="DN1599" t="b">
            <v>0</v>
          </cell>
          <cell r="DP1599" t="b">
            <v>0</v>
          </cell>
          <cell r="DV1599">
            <v>0</v>
          </cell>
          <cell r="DX1599">
            <v>0</v>
          </cell>
          <cell r="DZ1599">
            <v>0</v>
          </cell>
          <cell r="EB1599">
            <v>0</v>
          </cell>
          <cell r="ED1599">
            <v>0</v>
          </cell>
          <cell r="EF1599">
            <v>0</v>
          </cell>
          <cell r="EJ1599">
            <v>0</v>
          </cell>
          <cell r="EL1599">
            <v>0</v>
          </cell>
          <cell r="EN1599">
            <v>0</v>
          </cell>
          <cell r="EP1599">
            <v>0</v>
          </cell>
          <cell r="ER1599">
            <v>0</v>
          </cell>
          <cell r="ET1599">
            <v>0</v>
          </cell>
          <cell r="EX1599">
            <v>0</v>
          </cell>
          <cell r="EZ1599">
            <v>0</v>
          </cell>
          <cell r="FD1599">
            <v>0</v>
          </cell>
          <cell r="FF1599">
            <v>0</v>
          </cell>
        </row>
        <row r="1600">
          <cell r="A1600" t="str">
            <v>ImportPolenSverige</v>
          </cell>
          <cell r="B1600" t="str">
            <v>Sverige</v>
          </cell>
          <cell r="G1600">
            <v>600</v>
          </cell>
          <cell r="H1600">
            <v>0</v>
          </cell>
          <cell r="N1600">
            <v>-1929</v>
          </cell>
          <cell r="AK1600">
            <v>0</v>
          </cell>
          <cell r="AL1600">
            <v>0</v>
          </cell>
          <cell r="AN1600">
            <v>0</v>
          </cell>
          <cell r="AO1600">
            <v>0</v>
          </cell>
          <cell r="AP1600">
            <v>0</v>
          </cell>
          <cell r="AQ1600">
            <v>36</v>
          </cell>
          <cell r="BG1600" t="b">
            <v>0</v>
          </cell>
          <cell r="BO1600" t="b">
            <v>0</v>
          </cell>
          <cell r="CA1600" t="b">
            <v>0</v>
          </cell>
          <cell r="CB1600" t="b">
            <v>0</v>
          </cell>
          <cell r="CD1600" t="b">
            <v>0</v>
          </cell>
          <cell r="CE1600" t="b">
            <v>0</v>
          </cell>
          <cell r="CG1600" t="b">
            <v>0</v>
          </cell>
          <cell r="CH1600" t="b">
            <v>0</v>
          </cell>
          <cell r="CP1600">
            <v>0</v>
          </cell>
          <cell r="CT1600" t="b">
            <v>0</v>
          </cell>
          <cell r="CV1600" t="b">
            <v>0</v>
          </cell>
          <cell r="CX1600" t="b">
            <v>0</v>
          </cell>
          <cell r="CZ1600" t="b">
            <v>0</v>
          </cell>
          <cell r="DB1600" t="b">
            <v>0</v>
          </cell>
          <cell r="DD1600" t="b">
            <v>0</v>
          </cell>
          <cell r="DF1600" t="b">
            <v>0</v>
          </cell>
          <cell r="DH1600" t="b">
            <v>0</v>
          </cell>
          <cell r="DJ1600" t="b">
            <v>0</v>
          </cell>
          <cell r="DL1600" t="b">
            <v>0</v>
          </cell>
          <cell r="DN1600" t="b">
            <v>0</v>
          </cell>
          <cell r="DP1600" t="b">
            <v>0</v>
          </cell>
          <cell r="DV1600">
            <v>0</v>
          </cell>
          <cell r="DX1600">
            <v>0</v>
          </cell>
          <cell r="DZ1600">
            <v>0</v>
          </cell>
          <cell r="EB1600">
            <v>0</v>
          </cell>
          <cell r="ED1600">
            <v>0</v>
          </cell>
          <cell r="EF1600">
            <v>0</v>
          </cell>
          <cell r="EJ1600">
            <v>0</v>
          </cell>
          <cell r="EL1600">
            <v>0</v>
          </cell>
          <cell r="EN1600">
            <v>0</v>
          </cell>
          <cell r="EP1600">
            <v>0</v>
          </cell>
          <cell r="ER1600">
            <v>0</v>
          </cell>
          <cell r="ET1600">
            <v>0</v>
          </cell>
          <cell r="EX1600">
            <v>0</v>
          </cell>
          <cell r="EZ1600">
            <v>0</v>
          </cell>
          <cell r="FD1600">
            <v>0</v>
          </cell>
          <cell r="FF1600">
            <v>0</v>
          </cell>
        </row>
        <row r="1601">
          <cell r="A1601" t="str">
            <v>ImportPolenSverige</v>
          </cell>
          <cell r="B1601" t="str">
            <v>Sverige</v>
          </cell>
          <cell r="G1601">
            <v>600</v>
          </cell>
          <cell r="H1601">
            <v>0</v>
          </cell>
          <cell r="N1601">
            <v>-1136</v>
          </cell>
          <cell r="AK1601">
            <v>0</v>
          </cell>
          <cell r="AL1601">
            <v>0</v>
          </cell>
          <cell r="AN1601">
            <v>0</v>
          </cell>
          <cell r="AO1601">
            <v>0</v>
          </cell>
          <cell r="AP1601">
            <v>0</v>
          </cell>
          <cell r="AQ1601">
            <v>36</v>
          </cell>
          <cell r="BG1601" t="b">
            <v>0</v>
          </cell>
          <cell r="BO1601" t="b">
            <v>0</v>
          </cell>
          <cell r="CA1601" t="b">
            <v>0</v>
          </cell>
          <cell r="CB1601" t="b">
            <v>0</v>
          </cell>
          <cell r="CD1601" t="b">
            <v>0</v>
          </cell>
          <cell r="CE1601" t="b">
            <v>0</v>
          </cell>
          <cell r="CG1601" t="b">
            <v>0</v>
          </cell>
          <cell r="CH1601" t="b">
            <v>0</v>
          </cell>
          <cell r="CP1601">
            <v>0</v>
          </cell>
          <cell r="CT1601" t="b">
            <v>0</v>
          </cell>
          <cell r="CV1601" t="b">
            <v>0</v>
          </cell>
          <cell r="CX1601" t="b">
            <v>0</v>
          </cell>
          <cell r="CZ1601" t="b">
            <v>0</v>
          </cell>
          <cell r="DB1601" t="b">
            <v>0</v>
          </cell>
          <cell r="DD1601" t="b">
            <v>0</v>
          </cell>
          <cell r="DF1601" t="b">
            <v>0</v>
          </cell>
          <cell r="DH1601" t="b">
            <v>0</v>
          </cell>
          <cell r="DJ1601" t="b">
            <v>0</v>
          </cell>
          <cell r="DL1601" t="b">
            <v>0</v>
          </cell>
          <cell r="DN1601" t="b">
            <v>0</v>
          </cell>
          <cell r="DP1601" t="b">
            <v>0</v>
          </cell>
          <cell r="DV1601">
            <v>0</v>
          </cell>
          <cell r="DX1601">
            <v>0</v>
          </cell>
          <cell r="DZ1601">
            <v>0</v>
          </cell>
          <cell r="EB1601">
            <v>0</v>
          </cell>
          <cell r="ED1601">
            <v>0</v>
          </cell>
          <cell r="EF1601">
            <v>0</v>
          </cell>
          <cell r="EJ1601">
            <v>0</v>
          </cell>
          <cell r="EL1601">
            <v>0</v>
          </cell>
          <cell r="EN1601">
            <v>0</v>
          </cell>
          <cell r="EP1601">
            <v>0</v>
          </cell>
          <cell r="ER1601">
            <v>0</v>
          </cell>
          <cell r="ET1601">
            <v>0</v>
          </cell>
          <cell r="EX1601">
            <v>0</v>
          </cell>
          <cell r="EZ1601">
            <v>0</v>
          </cell>
          <cell r="FD1601">
            <v>0</v>
          </cell>
          <cell r="FF1601">
            <v>0</v>
          </cell>
        </row>
        <row r="1602">
          <cell r="A1602" t="str">
            <v>ImportPolenSverige</v>
          </cell>
          <cell r="B1602" t="str">
            <v>Sverige</v>
          </cell>
          <cell r="G1602">
            <v>600</v>
          </cell>
          <cell r="H1602">
            <v>0</v>
          </cell>
          <cell r="N1602">
            <v>-271</v>
          </cell>
          <cell r="AK1602">
            <v>150</v>
          </cell>
          <cell r="AL1602">
            <v>0</v>
          </cell>
          <cell r="AN1602">
            <v>0</v>
          </cell>
          <cell r="AO1602">
            <v>0</v>
          </cell>
          <cell r="AP1602">
            <v>0</v>
          </cell>
          <cell r="AQ1602">
            <v>0</v>
          </cell>
          <cell r="BG1602" t="b">
            <v>0</v>
          </cell>
          <cell r="BO1602" t="b">
            <v>0</v>
          </cell>
          <cell r="CA1602" t="b">
            <v>0</v>
          </cell>
          <cell r="CB1602" t="b">
            <v>0</v>
          </cell>
          <cell r="CD1602" t="b">
            <v>0</v>
          </cell>
          <cell r="CE1602" t="b">
            <v>0</v>
          </cell>
          <cell r="CG1602" t="b">
            <v>0</v>
          </cell>
          <cell r="CH1602" t="b">
            <v>0</v>
          </cell>
          <cell r="CP1602">
            <v>0</v>
          </cell>
          <cell r="CT1602" t="b">
            <v>0</v>
          </cell>
          <cell r="CV1602" t="b">
            <v>0</v>
          </cell>
          <cell r="CX1602" t="b">
            <v>0</v>
          </cell>
          <cell r="CZ1602" t="b">
            <v>0</v>
          </cell>
          <cell r="DB1602" t="b">
            <v>0</v>
          </cell>
          <cell r="DD1602" t="b">
            <v>0</v>
          </cell>
          <cell r="DF1602" t="b">
            <v>0</v>
          </cell>
          <cell r="DH1602" t="b">
            <v>0</v>
          </cell>
          <cell r="DJ1602" t="b">
            <v>0</v>
          </cell>
          <cell r="DL1602" t="b">
            <v>0</v>
          </cell>
          <cell r="DN1602" t="b">
            <v>0</v>
          </cell>
          <cell r="DP1602" t="b">
            <v>0</v>
          </cell>
          <cell r="DV1602">
            <v>0</v>
          </cell>
          <cell r="DX1602">
            <v>0</v>
          </cell>
          <cell r="DZ1602">
            <v>0</v>
          </cell>
          <cell r="EB1602">
            <v>0</v>
          </cell>
          <cell r="ED1602">
            <v>0</v>
          </cell>
          <cell r="EF1602">
            <v>0</v>
          </cell>
          <cell r="EJ1602">
            <v>0</v>
          </cell>
          <cell r="EL1602">
            <v>0</v>
          </cell>
          <cell r="EN1602">
            <v>0</v>
          </cell>
          <cell r="EP1602">
            <v>0</v>
          </cell>
          <cell r="ER1602">
            <v>0</v>
          </cell>
          <cell r="ET1602">
            <v>0</v>
          </cell>
          <cell r="EX1602">
            <v>0</v>
          </cell>
          <cell r="EZ1602">
            <v>0</v>
          </cell>
          <cell r="FD1602">
            <v>0</v>
          </cell>
          <cell r="FF1602">
            <v>0</v>
          </cell>
        </row>
        <row r="1603">
          <cell r="A1603" t="str">
            <v>ImportPolenSverige</v>
          </cell>
          <cell r="B1603" t="str">
            <v>Sverige</v>
          </cell>
          <cell r="G1603">
            <v>600</v>
          </cell>
          <cell r="H1603">
            <v>0</v>
          </cell>
          <cell r="N1603">
            <v>-1236</v>
          </cell>
          <cell r="AK1603">
            <v>150</v>
          </cell>
          <cell r="AL1603">
            <v>0</v>
          </cell>
          <cell r="AN1603">
            <v>0</v>
          </cell>
          <cell r="AO1603">
            <v>0</v>
          </cell>
          <cell r="AP1603">
            <v>0</v>
          </cell>
          <cell r="AQ1603">
            <v>0</v>
          </cell>
          <cell r="BG1603" t="b">
            <v>0</v>
          </cell>
          <cell r="BO1603" t="b">
            <v>0</v>
          </cell>
          <cell r="CA1603" t="b">
            <v>0</v>
          </cell>
          <cell r="CB1603" t="b">
            <v>0</v>
          </cell>
          <cell r="CD1603" t="b">
            <v>0</v>
          </cell>
          <cell r="CE1603" t="b">
            <v>0</v>
          </cell>
          <cell r="CG1603" t="b">
            <v>0</v>
          </cell>
          <cell r="CH1603" t="b">
            <v>0</v>
          </cell>
          <cell r="CP1603">
            <v>0</v>
          </cell>
          <cell r="CT1603" t="b">
            <v>0</v>
          </cell>
          <cell r="CV1603" t="b">
            <v>0</v>
          </cell>
          <cell r="CX1603" t="b">
            <v>0</v>
          </cell>
          <cell r="CZ1603" t="b">
            <v>0</v>
          </cell>
          <cell r="DB1603" t="b">
            <v>0</v>
          </cell>
          <cell r="DD1603" t="b">
            <v>0</v>
          </cell>
          <cell r="DF1603" t="b">
            <v>0</v>
          </cell>
          <cell r="DH1603" t="b">
            <v>0</v>
          </cell>
          <cell r="DJ1603" t="b">
            <v>0</v>
          </cell>
          <cell r="DL1603" t="b">
            <v>0</v>
          </cell>
          <cell r="DN1603" t="b">
            <v>0</v>
          </cell>
          <cell r="DP1603" t="b">
            <v>0</v>
          </cell>
          <cell r="DV1603">
            <v>0</v>
          </cell>
          <cell r="DX1603">
            <v>0</v>
          </cell>
          <cell r="DZ1603">
            <v>0</v>
          </cell>
          <cell r="EB1603">
            <v>0</v>
          </cell>
          <cell r="ED1603">
            <v>0</v>
          </cell>
          <cell r="EF1603">
            <v>0</v>
          </cell>
          <cell r="EJ1603">
            <v>0</v>
          </cell>
          <cell r="EL1603">
            <v>0</v>
          </cell>
          <cell r="EN1603">
            <v>0</v>
          </cell>
          <cell r="EP1603">
            <v>0</v>
          </cell>
          <cell r="ER1603">
            <v>0</v>
          </cell>
          <cell r="ET1603">
            <v>0</v>
          </cell>
          <cell r="EX1603">
            <v>0</v>
          </cell>
          <cell r="EZ1603">
            <v>0</v>
          </cell>
          <cell r="FD1603">
            <v>0</v>
          </cell>
          <cell r="FF1603">
            <v>0</v>
          </cell>
        </row>
        <row r="1604">
          <cell r="A1604" t="str">
            <v>ImportPolenSverige</v>
          </cell>
          <cell r="B1604" t="str">
            <v>Sverige</v>
          </cell>
          <cell r="G1604">
            <v>600</v>
          </cell>
          <cell r="H1604">
            <v>0</v>
          </cell>
          <cell r="N1604">
            <v>-90</v>
          </cell>
          <cell r="AK1604">
            <v>84.000000000000014</v>
          </cell>
          <cell r="AL1604">
            <v>0</v>
          </cell>
          <cell r="AN1604">
            <v>0</v>
          </cell>
          <cell r="AO1604">
            <v>0</v>
          </cell>
          <cell r="AP1604">
            <v>0</v>
          </cell>
          <cell r="AQ1604">
            <v>0</v>
          </cell>
          <cell r="BG1604" t="b">
            <v>0</v>
          </cell>
          <cell r="BO1604" t="b">
            <v>0</v>
          </cell>
          <cell r="CA1604" t="b">
            <v>0</v>
          </cell>
          <cell r="CB1604" t="b">
            <v>0</v>
          </cell>
          <cell r="CD1604" t="b">
            <v>0</v>
          </cell>
          <cell r="CE1604" t="b">
            <v>0</v>
          </cell>
          <cell r="CG1604" t="b">
            <v>0</v>
          </cell>
          <cell r="CH1604" t="b">
            <v>0</v>
          </cell>
          <cell r="CP1604">
            <v>0</v>
          </cell>
          <cell r="CT1604" t="b">
            <v>0</v>
          </cell>
          <cell r="CV1604" t="b">
            <v>0</v>
          </cell>
          <cell r="CX1604" t="b">
            <v>0</v>
          </cell>
          <cell r="CZ1604" t="b">
            <v>0</v>
          </cell>
          <cell r="DB1604" t="b">
            <v>0</v>
          </cell>
          <cell r="DD1604" t="b">
            <v>0</v>
          </cell>
          <cell r="DF1604" t="b">
            <v>0</v>
          </cell>
          <cell r="DH1604" t="b">
            <v>0</v>
          </cell>
          <cell r="DJ1604" t="b">
            <v>0</v>
          </cell>
          <cell r="DL1604" t="b">
            <v>0</v>
          </cell>
          <cell r="DN1604" t="b">
            <v>0</v>
          </cell>
          <cell r="DP1604" t="b">
            <v>0</v>
          </cell>
          <cell r="DV1604">
            <v>0</v>
          </cell>
          <cell r="DX1604">
            <v>0</v>
          </cell>
          <cell r="DZ1604">
            <v>0</v>
          </cell>
          <cell r="EB1604">
            <v>0</v>
          </cell>
          <cell r="ED1604">
            <v>0</v>
          </cell>
          <cell r="EF1604">
            <v>0</v>
          </cell>
          <cell r="EJ1604">
            <v>0</v>
          </cell>
          <cell r="EL1604">
            <v>0</v>
          </cell>
          <cell r="EN1604">
            <v>0</v>
          </cell>
          <cell r="EP1604">
            <v>0</v>
          </cell>
          <cell r="ER1604">
            <v>0</v>
          </cell>
          <cell r="ET1604">
            <v>0</v>
          </cell>
          <cell r="EX1604">
            <v>0</v>
          </cell>
          <cell r="EZ1604">
            <v>0</v>
          </cell>
          <cell r="FD1604">
            <v>0</v>
          </cell>
          <cell r="FF1604">
            <v>0</v>
          </cell>
        </row>
        <row r="1605">
          <cell r="A1605" t="str">
            <v>BiomassCoal_F01</v>
          </cell>
          <cell r="B1605" t="str">
            <v>Finland</v>
          </cell>
          <cell r="G1605">
            <v>400</v>
          </cell>
          <cell r="H1605">
            <v>300</v>
          </cell>
          <cell r="AK1605">
            <v>210.9</v>
          </cell>
          <cell r="AL1605">
            <v>1216.7307692307693</v>
          </cell>
          <cell r="AN1605">
            <v>39</v>
          </cell>
          <cell r="AO1605">
            <v>65.56</v>
          </cell>
          <cell r="AP1605">
            <v>10132</v>
          </cell>
          <cell r="AQ1605">
            <v>56.000000000000007</v>
          </cell>
          <cell r="BG1605" t="b">
            <v>0</v>
          </cell>
          <cell r="BO1605" t="b">
            <v>0</v>
          </cell>
          <cell r="CA1605" t="b">
            <v>0</v>
          </cell>
          <cell r="CB1605" t="b">
            <v>0</v>
          </cell>
          <cell r="CD1605" t="b">
            <v>0</v>
          </cell>
          <cell r="CE1605" t="b">
            <v>0</v>
          </cell>
          <cell r="CG1605" t="b">
            <v>0</v>
          </cell>
          <cell r="CH1605" t="b">
            <v>0</v>
          </cell>
          <cell r="CP1605" t="e">
            <v>#N/A</v>
          </cell>
          <cell r="CT1605" t="b">
            <v>0</v>
          </cell>
          <cell r="CV1605" t="b">
            <v>0</v>
          </cell>
          <cell r="CX1605" t="b">
            <v>0</v>
          </cell>
          <cell r="CZ1605" t="b">
            <v>0</v>
          </cell>
          <cell r="DB1605" t="b">
            <v>0</v>
          </cell>
          <cell r="DD1605" t="b">
            <v>0</v>
          </cell>
          <cell r="DF1605" t="b">
            <v>0</v>
          </cell>
          <cell r="DH1605" t="b">
            <v>0</v>
          </cell>
          <cell r="DJ1605" t="b">
            <v>0</v>
          </cell>
          <cell r="DL1605" t="b">
            <v>0</v>
          </cell>
          <cell r="DN1605" t="b">
            <v>0</v>
          </cell>
          <cell r="DP1605" t="b">
            <v>0</v>
          </cell>
          <cell r="DV1605">
            <v>0</v>
          </cell>
          <cell r="DX1605">
            <v>0</v>
          </cell>
          <cell r="DZ1605">
            <v>0</v>
          </cell>
          <cell r="EB1605">
            <v>0</v>
          </cell>
          <cell r="ED1605">
            <v>0</v>
          </cell>
          <cell r="EF1605">
            <v>0</v>
          </cell>
          <cell r="EJ1605">
            <v>0</v>
          </cell>
          <cell r="EL1605">
            <v>0</v>
          </cell>
          <cell r="EN1605">
            <v>0</v>
          </cell>
          <cell r="EP1605">
            <v>0</v>
          </cell>
          <cell r="ER1605">
            <v>0</v>
          </cell>
          <cell r="ET1605">
            <v>0</v>
          </cell>
          <cell r="EX1605">
            <v>0</v>
          </cell>
          <cell r="EZ1605">
            <v>0</v>
          </cell>
          <cell r="FD1605">
            <v>0</v>
          </cell>
          <cell r="FF1605">
            <v>0</v>
          </cell>
        </row>
        <row r="1606">
          <cell r="A1606" t="str">
            <v>BiomassCoal_F02</v>
          </cell>
          <cell r="B1606" t="str">
            <v>Finland</v>
          </cell>
          <cell r="G1606">
            <v>400</v>
          </cell>
          <cell r="H1606">
            <v>300</v>
          </cell>
          <cell r="AK1606">
            <v>210.9</v>
          </cell>
          <cell r="AL1606">
            <v>1216.7307692307693</v>
          </cell>
          <cell r="AN1606">
            <v>39</v>
          </cell>
          <cell r="AO1606">
            <v>65.56</v>
          </cell>
          <cell r="AP1606">
            <v>10132</v>
          </cell>
          <cell r="AQ1606">
            <v>56.000000000000007</v>
          </cell>
          <cell r="BG1606" t="b">
            <v>0</v>
          </cell>
          <cell r="BO1606" t="b">
            <v>0</v>
          </cell>
          <cell r="CA1606" t="b">
            <v>0</v>
          </cell>
          <cell r="CB1606" t="b">
            <v>0</v>
          </cell>
          <cell r="CD1606" t="b">
            <v>0</v>
          </cell>
          <cell r="CE1606" t="b">
            <v>0</v>
          </cell>
          <cell r="CG1606" t="b">
            <v>0</v>
          </cell>
          <cell r="CH1606" t="b">
            <v>0</v>
          </cell>
          <cell r="CP1606" t="e">
            <v>#N/A</v>
          </cell>
          <cell r="CT1606" t="b">
            <v>0</v>
          </cell>
          <cell r="CV1606" t="b">
            <v>0</v>
          </cell>
          <cell r="CX1606" t="b">
            <v>0</v>
          </cell>
          <cell r="CZ1606" t="b">
            <v>0</v>
          </cell>
          <cell r="DB1606" t="b">
            <v>0</v>
          </cell>
          <cell r="DD1606" t="b">
            <v>0</v>
          </cell>
          <cell r="DF1606" t="b">
            <v>0</v>
          </cell>
          <cell r="DH1606" t="b">
            <v>0</v>
          </cell>
          <cell r="DJ1606" t="b">
            <v>0</v>
          </cell>
          <cell r="DL1606" t="b">
            <v>0</v>
          </cell>
          <cell r="DN1606" t="b">
            <v>0</v>
          </cell>
          <cell r="DP1606" t="b">
            <v>0</v>
          </cell>
          <cell r="DV1606">
            <v>0</v>
          </cell>
          <cell r="DX1606">
            <v>0</v>
          </cell>
          <cell r="DZ1606">
            <v>0</v>
          </cell>
          <cell r="EB1606">
            <v>0</v>
          </cell>
          <cell r="ED1606">
            <v>0</v>
          </cell>
          <cell r="EF1606">
            <v>0</v>
          </cell>
          <cell r="EJ1606">
            <v>0</v>
          </cell>
          <cell r="EL1606">
            <v>0</v>
          </cell>
          <cell r="EN1606">
            <v>0</v>
          </cell>
          <cell r="EP1606">
            <v>0</v>
          </cell>
          <cell r="ER1606">
            <v>0</v>
          </cell>
          <cell r="ET1606">
            <v>0</v>
          </cell>
          <cell r="EX1606">
            <v>0</v>
          </cell>
          <cell r="EZ1606">
            <v>0</v>
          </cell>
          <cell r="FD1606">
            <v>0</v>
          </cell>
          <cell r="FF1606">
            <v>0</v>
          </cell>
        </row>
        <row r="1607">
          <cell r="A1607" t="str">
            <v>BiomassCoal_F03</v>
          </cell>
          <cell r="B1607" t="str">
            <v>Finland</v>
          </cell>
          <cell r="G1607">
            <v>400</v>
          </cell>
          <cell r="H1607">
            <v>300</v>
          </cell>
          <cell r="AK1607">
            <v>211.5333333333333</v>
          </cell>
          <cell r="AL1607">
            <v>1220.384615384615</v>
          </cell>
          <cell r="AN1607">
            <v>39</v>
          </cell>
          <cell r="AO1607">
            <v>65.56</v>
          </cell>
          <cell r="AP1607">
            <v>10132</v>
          </cell>
          <cell r="AQ1607">
            <v>56.000000000000007</v>
          </cell>
          <cell r="BG1607" t="b">
            <v>0</v>
          </cell>
          <cell r="BO1607" t="b">
            <v>0</v>
          </cell>
          <cell r="CA1607" t="b">
            <v>0</v>
          </cell>
          <cell r="CB1607" t="b">
            <v>0</v>
          </cell>
          <cell r="CD1607" t="b">
            <v>0</v>
          </cell>
          <cell r="CE1607" t="b">
            <v>0</v>
          </cell>
          <cell r="CG1607" t="b">
            <v>0</v>
          </cell>
          <cell r="CH1607" t="b">
            <v>0</v>
          </cell>
          <cell r="CP1607" t="e">
            <v>#N/A</v>
          </cell>
          <cell r="CT1607" t="b">
            <v>0</v>
          </cell>
          <cell r="CV1607" t="b">
            <v>0</v>
          </cell>
          <cell r="CX1607" t="b">
            <v>0</v>
          </cell>
          <cell r="CZ1607" t="b">
            <v>0</v>
          </cell>
          <cell r="DB1607" t="b">
            <v>0</v>
          </cell>
          <cell r="DD1607" t="b">
            <v>0</v>
          </cell>
          <cell r="DF1607" t="b">
            <v>0</v>
          </cell>
          <cell r="DH1607" t="b">
            <v>0</v>
          </cell>
          <cell r="DJ1607" t="b">
            <v>0</v>
          </cell>
          <cell r="DL1607" t="b">
            <v>0</v>
          </cell>
          <cell r="DN1607" t="b">
            <v>0</v>
          </cell>
          <cell r="DP1607" t="b">
            <v>0</v>
          </cell>
          <cell r="DV1607">
            <v>0</v>
          </cell>
          <cell r="DX1607">
            <v>0</v>
          </cell>
          <cell r="DZ1607">
            <v>0</v>
          </cell>
          <cell r="EB1607">
            <v>0</v>
          </cell>
          <cell r="ED1607">
            <v>0</v>
          </cell>
          <cell r="EF1607">
            <v>0</v>
          </cell>
          <cell r="EJ1607">
            <v>0</v>
          </cell>
          <cell r="EL1607">
            <v>0</v>
          </cell>
          <cell r="EN1607">
            <v>0</v>
          </cell>
          <cell r="EP1607">
            <v>0</v>
          </cell>
          <cell r="ER1607">
            <v>0</v>
          </cell>
          <cell r="ET1607">
            <v>0</v>
          </cell>
          <cell r="EX1607">
            <v>0</v>
          </cell>
          <cell r="EZ1607">
            <v>0</v>
          </cell>
          <cell r="FD1607">
            <v>0</v>
          </cell>
          <cell r="FF1607">
            <v>0</v>
          </cell>
        </row>
        <row r="1608">
          <cell r="A1608" t="str">
            <v>BiomassCoal_F04</v>
          </cell>
          <cell r="B1608" t="str">
            <v>Finland</v>
          </cell>
          <cell r="G1608">
            <v>400</v>
          </cell>
          <cell r="H1608">
            <v>300</v>
          </cell>
          <cell r="AK1608">
            <v>213.43333333333331</v>
          </cell>
          <cell r="AL1608">
            <v>1231.3461538461536</v>
          </cell>
          <cell r="AN1608">
            <v>39</v>
          </cell>
          <cell r="AO1608">
            <v>65.56</v>
          </cell>
          <cell r="AP1608">
            <v>10132</v>
          </cell>
          <cell r="AQ1608">
            <v>56.000000000000007</v>
          </cell>
          <cell r="BG1608" t="b">
            <v>0</v>
          </cell>
          <cell r="BO1608" t="b">
            <v>0</v>
          </cell>
          <cell r="CA1608" t="b">
            <v>0</v>
          </cell>
          <cell r="CB1608" t="b">
            <v>0</v>
          </cell>
          <cell r="CD1608" t="b">
            <v>0</v>
          </cell>
          <cell r="CE1608" t="b">
            <v>0</v>
          </cell>
          <cell r="CG1608" t="b">
            <v>0</v>
          </cell>
          <cell r="CH1608" t="b">
            <v>0</v>
          </cell>
          <cell r="CP1608" t="e">
            <v>#N/A</v>
          </cell>
          <cell r="CT1608" t="b">
            <v>0</v>
          </cell>
          <cell r="CV1608" t="b">
            <v>0</v>
          </cell>
          <cell r="CX1608" t="b">
            <v>0</v>
          </cell>
          <cell r="CZ1608" t="b">
            <v>0</v>
          </cell>
          <cell r="DB1608" t="b">
            <v>0</v>
          </cell>
          <cell r="DD1608" t="b">
            <v>0</v>
          </cell>
          <cell r="DF1608" t="b">
            <v>0</v>
          </cell>
          <cell r="DH1608" t="b">
            <v>0</v>
          </cell>
          <cell r="DJ1608" t="b">
            <v>0</v>
          </cell>
          <cell r="DL1608" t="b">
            <v>0</v>
          </cell>
          <cell r="DN1608" t="b">
            <v>0</v>
          </cell>
          <cell r="DP1608" t="b">
            <v>0</v>
          </cell>
          <cell r="DV1608">
            <v>0</v>
          </cell>
          <cell r="DX1608">
            <v>0</v>
          </cell>
          <cell r="DZ1608">
            <v>0</v>
          </cell>
          <cell r="EB1608">
            <v>0</v>
          </cell>
          <cell r="ED1608">
            <v>0</v>
          </cell>
          <cell r="EF1608">
            <v>0</v>
          </cell>
          <cell r="EJ1608">
            <v>0</v>
          </cell>
          <cell r="EL1608">
            <v>0</v>
          </cell>
          <cell r="EN1608">
            <v>0</v>
          </cell>
          <cell r="EP1608">
            <v>0</v>
          </cell>
          <cell r="ER1608">
            <v>0</v>
          </cell>
          <cell r="ET1608">
            <v>0</v>
          </cell>
          <cell r="EX1608">
            <v>0</v>
          </cell>
          <cell r="EZ1608">
            <v>0</v>
          </cell>
          <cell r="FD1608">
            <v>0</v>
          </cell>
          <cell r="FF1608">
            <v>0</v>
          </cell>
        </row>
        <row r="1609">
          <cell r="A1609" t="str">
            <v>Hameenkyro</v>
          </cell>
          <cell r="B1609" t="str">
            <v>Finland</v>
          </cell>
          <cell r="G1609">
            <v>53</v>
          </cell>
          <cell r="H1609">
            <v>75.714285714285722</v>
          </cell>
          <cell r="AK1609">
            <v>17.119</v>
          </cell>
          <cell r="AL1609">
            <v>34.936734693877561</v>
          </cell>
          <cell r="AN1609">
            <v>0</v>
          </cell>
          <cell r="AO1609">
            <v>4.24</v>
          </cell>
          <cell r="AP1609">
            <v>795</v>
          </cell>
          <cell r="AQ1609">
            <v>7.4200000000000008</v>
          </cell>
          <cell r="BG1609" t="b">
            <v>0</v>
          </cell>
          <cell r="BO1609" t="b">
            <v>0</v>
          </cell>
          <cell r="CA1609" t="b">
            <v>0</v>
          </cell>
          <cell r="CB1609" t="b">
            <v>0</v>
          </cell>
          <cell r="CD1609" t="b">
            <v>0</v>
          </cell>
          <cell r="CE1609" t="b">
            <v>0</v>
          </cell>
          <cell r="CG1609" t="b">
            <v>0</v>
          </cell>
          <cell r="CH1609" t="b">
            <v>0</v>
          </cell>
          <cell r="CP1609" t="e">
            <v>#N/A</v>
          </cell>
          <cell r="CT1609" t="b">
            <v>0</v>
          </cell>
          <cell r="CV1609" t="b">
            <v>0</v>
          </cell>
          <cell r="CX1609" t="b">
            <v>0</v>
          </cell>
          <cell r="CZ1609" t="b">
            <v>0</v>
          </cell>
          <cell r="DB1609" t="b">
            <v>0</v>
          </cell>
          <cell r="DD1609" t="b">
            <v>0</v>
          </cell>
          <cell r="DF1609" t="b">
            <v>0</v>
          </cell>
          <cell r="DH1609" t="b">
            <v>0</v>
          </cell>
          <cell r="DJ1609" t="b">
            <v>0</v>
          </cell>
          <cell r="DL1609" t="b">
            <v>0</v>
          </cell>
          <cell r="DN1609" t="b">
            <v>0</v>
          </cell>
          <cell r="DP1609" t="b">
            <v>0</v>
          </cell>
          <cell r="DV1609">
            <v>0</v>
          </cell>
          <cell r="DX1609">
            <v>0</v>
          </cell>
          <cell r="DZ1609">
            <v>0</v>
          </cell>
          <cell r="EB1609">
            <v>0</v>
          </cell>
          <cell r="ED1609">
            <v>0</v>
          </cell>
          <cell r="EF1609">
            <v>0</v>
          </cell>
          <cell r="EJ1609">
            <v>0</v>
          </cell>
          <cell r="EL1609">
            <v>0</v>
          </cell>
          <cell r="EN1609">
            <v>0</v>
          </cell>
          <cell r="EP1609">
            <v>0</v>
          </cell>
          <cell r="ER1609">
            <v>0</v>
          </cell>
          <cell r="ET1609">
            <v>0</v>
          </cell>
          <cell r="EX1609">
            <v>0</v>
          </cell>
          <cell r="EZ1609">
            <v>0</v>
          </cell>
          <cell r="FD1609">
            <v>0</v>
          </cell>
          <cell r="FF1609">
            <v>0</v>
          </cell>
        </row>
        <row r="1610">
          <cell r="A1610" t="str">
            <v>Hameenkyro</v>
          </cell>
          <cell r="B1610" t="str">
            <v>Finland</v>
          </cell>
          <cell r="G1610">
            <v>53</v>
          </cell>
          <cell r="H1610">
            <v>75.714285714285722</v>
          </cell>
          <cell r="AK1610">
            <v>17.119</v>
          </cell>
          <cell r="AL1610">
            <v>34.936734693877561</v>
          </cell>
          <cell r="AN1610">
            <v>0</v>
          </cell>
          <cell r="AO1610">
            <v>4.24</v>
          </cell>
          <cell r="AP1610">
            <v>795</v>
          </cell>
          <cell r="AQ1610">
            <v>7.4200000000000008</v>
          </cell>
          <cell r="BG1610" t="b">
            <v>0</v>
          </cell>
          <cell r="BO1610" t="b">
            <v>0</v>
          </cell>
          <cell r="CA1610" t="b">
            <v>0</v>
          </cell>
          <cell r="CB1610" t="b">
            <v>0</v>
          </cell>
          <cell r="CD1610" t="b">
            <v>0</v>
          </cell>
          <cell r="CE1610" t="b">
            <v>0</v>
          </cell>
          <cell r="CG1610" t="b">
            <v>0</v>
          </cell>
          <cell r="CH1610" t="b">
            <v>0</v>
          </cell>
          <cell r="CP1610" t="e">
            <v>#N/A</v>
          </cell>
          <cell r="CT1610" t="b">
            <v>0</v>
          </cell>
          <cell r="CV1610" t="b">
            <v>0</v>
          </cell>
          <cell r="CX1610" t="b">
            <v>0</v>
          </cell>
          <cell r="CZ1610" t="b">
            <v>0</v>
          </cell>
          <cell r="DB1610" t="b">
            <v>0</v>
          </cell>
          <cell r="DD1610" t="b">
            <v>0</v>
          </cell>
          <cell r="DF1610" t="b">
            <v>0</v>
          </cell>
          <cell r="DH1610" t="b">
            <v>0</v>
          </cell>
          <cell r="DJ1610" t="b">
            <v>0</v>
          </cell>
          <cell r="DL1610" t="b">
            <v>0</v>
          </cell>
          <cell r="DN1610" t="b">
            <v>0</v>
          </cell>
          <cell r="DP1610" t="b">
            <v>0</v>
          </cell>
          <cell r="DV1610">
            <v>0</v>
          </cell>
          <cell r="DX1610">
            <v>0</v>
          </cell>
          <cell r="DZ1610">
            <v>0</v>
          </cell>
          <cell r="EB1610">
            <v>0</v>
          </cell>
          <cell r="ED1610">
            <v>0</v>
          </cell>
          <cell r="EF1610">
            <v>0</v>
          </cell>
          <cell r="EJ1610">
            <v>0</v>
          </cell>
          <cell r="EL1610">
            <v>0</v>
          </cell>
          <cell r="EN1610">
            <v>0</v>
          </cell>
          <cell r="EP1610">
            <v>0</v>
          </cell>
          <cell r="ER1610">
            <v>0</v>
          </cell>
          <cell r="ET1610">
            <v>0</v>
          </cell>
          <cell r="EX1610">
            <v>0</v>
          </cell>
          <cell r="EZ1610">
            <v>0</v>
          </cell>
          <cell r="FD1610">
            <v>0</v>
          </cell>
          <cell r="FF1610">
            <v>0</v>
          </cell>
        </row>
        <row r="1611">
          <cell r="A1611" t="str">
            <v>HameenkyroBio</v>
          </cell>
          <cell r="B1611" t="str">
            <v>Finland</v>
          </cell>
          <cell r="G1611">
            <v>12</v>
          </cell>
          <cell r="H1611">
            <v>40</v>
          </cell>
          <cell r="AK1611">
            <v>2.64</v>
          </cell>
          <cell r="AL1611">
            <v>29.333333333333336</v>
          </cell>
          <cell r="AN1611">
            <v>0</v>
          </cell>
          <cell r="AO1611">
            <v>1.08</v>
          </cell>
          <cell r="AP1611">
            <v>300</v>
          </cell>
          <cell r="AQ1611">
            <v>1.6800000000000002</v>
          </cell>
          <cell r="BG1611" t="b">
            <v>0</v>
          </cell>
          <cell r="BO1611" t="b">
            <v>0</v>
          </cell>
          <cell r="CA1611" t="b">
            <v>0</v>
          </cell>
          <cell r="CB1611" t="b">
            <v>0</v>
          </cell>
          <cell r="CD1611" t="b">
            <v>0</v>
          </cell>
          <cell r="CE1611" t="b">
            <v>0</v>
          </cell>
          <cell r="CG1611" t="b">
            <v>0</v>
          </cell>
          <cell r="CH1611" t="b">
            <v>0</v>
          </cell>
          <cell r="CP1611" t="str">
            <v>ECWCHBPC</v>
          </cell>
          <cell r="CT1611" t="b">
            <v>0</v>
          </cell>
          <cell r="CV1611" t="b">
            <v>0</v>
          </cell>
          <cell r="CX1611" t="b">
            <v>0</v>
          </cell>
          <cell r="CZ1611" t="b">
            <v>0</v>
          </cell>
          <cell r="DB1611" t="b">
            <v>0</v>
          </cell>
          <cell r="DD1611" t="b">
            <v>0</v>
          </cell>
          <cell r="DF1611" t="b">
            <v>0</v>
          </cell>
          <cell r="DH1611" t="b">
            <v>0</v>
          </cell>
          <cell r="DJ1611" t="b">
            <v>0</v>
          </cell>
          <cell r="DL1611" t="b">
            <v>0</v>
          </cell>
          <cell r="DN1611" t="b">
            <v>0</v>
          </cell>
          <cell r="DP1611" t="b">
            <v>0</v>
          </cell>
          <cell r="DV1611">
            <v>0</v>
          </cell>
          <cell r="DX1611">
            <v>0</v>
          </cell>
          <cell r="DZ1611">
            <v>0</v>
          </cell>
          <cell r="EB1611">
            <v>0</v>
          </cell>
          <cell r="ED1611">
            <v>0</v>
          </cell>
          <cell r="EF1611">
            <v>0</v>
          </cell>
          <cell r="EJ1611">
            <v>0</v>
          </cell>
          <cell r="EL1611">
            <v>0</v>
          </cell>
          <cell r="EN1611">
            <v>0</v>
          </cell>
          <cell r="EP1611">
            <v>0</v>
          </cell>
          <cell r="ER1611">
            <v>0</v>
          </cell>
          <cell r="ET1611">
            <v>0</v>
          </cell>
          <cell r="EX1611">
            <v>0</v>
          </cell>
          <cell r="EZ1611">
            <v>0</v>
          </cell>
          <cell r="FD1611">
            <v>0</v>
          </cell>
          <cell r="FF1611">
            <v>0</v>
          </cell>
        </row>
        <row r="1612">
          <cell r="A1612" t="str">
            <v>HAMEENLINNA 1</v>
          </cell>
          <cell r="B1612" t="str">
            <v>Finland</v>
          </cell>
          <cell r="G1612">
            <v>21.7</v>
          </cell>
          <cell r="H1612">
            <v>40.285714285714285</v>
          </cell>
          <cell r="AK1612">
            <v>7.0091000000000001</v>
          </cell>
          <cell r="AL1612">
            <v>24.157107119345433</v>
          </cell>
          <cell r="AN1612">
            <v>0</v>
          </cell>
          <cell r="AO1612">
            <v>3.4199200000000003</v>
          </cell>
          <cell r="AP1612">
            <v>539.245</v>
          </cell>
          <cell r="AQ1612">
            <v>3.0380000000000003</v>
          </cell>
          <cell r="BG1612" t="b">
            <v>0</v>
          </cell>
          <cell r="BO1612" t="b">
            <v>0</v>
          </cell>
          <cell r="CA1612" t="b">
            <v>0</v>
          </cell>
          <cell r="CB1612" t="b">
            <v>0</v>
          </cell>
          <cell r="CD1612" t="b">
            <v>0</v>
          </cell>
          <cell r="CE1612" t="b">
            <v>0</v>
          </cell>
          <cell r="CG1612" t="b">
            <v>0</v>
          </cell>
          <cell r="CH1612" t="b">
            <v>0</v>
          </cell>
          <cell r="CP1612" t="e">
            <v>#N/A</v>
          </cell>
          <cell r="CT1612" t="b">
            <v>0</v>
          </cell>
          <cell r="CV1612" t="b">
            <v>0</v>
          </cell>
          <cell r="CX1612" t="b">
            <v>0</v>
          </cell>
          <cell r="CZ1612" t="b">
            <v>0</v>
          </cell>
          <cell r="DB1612" t="b">
            <v>0</v>
          </cell>
          <cell r="DD1612" t="b">
            <v>0</v>
          </cell>
          <cell r="DF1612" t="b">
            <v>0</v>
          </cell>
          <cell r="DH1612" t="b">
            <v>0</v>
          </cell>
          <cell r="DJ1612" t="b">
            <v>0</v>
          </cell>
          <cell r="DL1612" t="b">
            <v>0</v>
          </cell>
          <cell r="DN1612" t="b">
            <v>0</v>
          </cell>
          <cell r="DP1612" t="b">
            <v>0</v>
          </cell>
          <cell r="DV1612">
            <v>0</v>
          </cell>
          <cell r="DX1612">
            <v>0</v>
          </cell>
          <cell r="DZ1612">
            <v>0</v>
          </cell>
          <cell r="EB1612">
            <v>0</v>
          </cell>
          <cell r="ED1612">
            <v>0</v>
          </cell>
          <cell r="EF1612">
            <v>0</v>
          </cell>
          <cell r="EJ1612">
            <v>0</v>
          </cell>
          <cell r="EL1612">
            <v>0</v>
          </cell>
          <cell r="EN1612">
            <v>0</v>
          </cell>
          <cell r="EP1612">
            <v>0</v>
          </cell>
          <cell r="ER1612">
            <v>0</v>
          </cell>
          <cell r="ET1612">
            <v>0</v>
          </cell>
          <cell r="EX1612">
            <v>0</v>
          </cell>
          <cell r="EZ1612">
            <v>0</v>
          </cell>
          <cell r="FD1612">
            <v>0</v>
          </cell>
          <cell r="FF1612">
            <v>0</v>
          </cell>
        </row>
        <row r="1613">
          <cell r="A1613" t="str">
            <v>HAMEENLINNA GT 1</v>
          </cell>
          <cell r="B1613" t="str">
            <v>Finland</v>
          </cell>
          <cell r="G1613">
            <v>38.299999999999997</v>
          </cell>
          <cell r="H1613">
            <v>54.714285714285715</v>
          </cell>
          <cell r="AK1613">
            <v>12.734749999999998</v>
          </cell>
          <cell r="AL1613">
            <v>25.989285714285714</v>
          </cell>
          <cell r="AN1613">
            <v>0</v>
          </cell>
          <cell r="AO1613">
            <v>1.532</v>
          </cell>
          <cell r="AP1613">
            <v>383</v>
          </cell>
          <cell r="AQ1613">
            <v>3.0640000000000001</v>
          </cell>
          <cell r="BG1613" t="b">
            <v>0</v>
          </cell>
          <cell r="BO1613" t="b">
            <v>0</v>
          </cell>
          <cell r="CA1613" t="b">
            <v>0</v>
          </cell>
          <cell r="CB1613" t="b">
            <v>0</v>
          </cell>
          <cell r="CD1613" t="b">
            <v>0</v>
          </cell>
          <cell r="CE1613" t="b">
            <v>0</v>
          </cell>
          <cell r="CG1613" t="b">
            <v>0</v>
          </cell>
          <cell r="CH1613" t="b">
            <v>0</v>
          </cell>
          <cell r="CP1613" t="e">
            <v>#N/A</v>
          </cell>
          <cell r="CT1613" t="b">
            <v>0</v>
          </cell>
          <cell r="CV1613" t="b">
            <v>0</v>
          </cell>
          <cell r="CX1613" t="b">
            <v>0</v>
          </cell>
          <cell r="CZ1613" t="b">
            <v>0</v>
          </cell>
          <cell r="DB1613" t="b">
            <v>0</v>
          </cell>
          <cell r="DD1613" t="b">
            <v>0</v>
          </cell>
          <cell r="DF1613" t="b">
            <v>0</v>
          </cell>
          <cell r="DH1613" t="b">
            <v>0</v>
          </cell>
          <cell r="DJ1613" t="b">
            <v>0</v>
          </cell>
          <cell r="DL1613" t="b">
            <v>0</v>
          </cell>
          <cell r="DN1613" t="b">
            <v>0</v>
          </cell>
          <cell r="DP1613" t="b">
            <v>0</v>
          </cell>
          <cell r="DV1613">
            <v>0</v>
          </cell>
          <cell r="DX1613">
            <v>0</v>
          </cell>
          <cell r="DZ1613">
            <v>0</v>
          </cell>
          <cell r="EB1613">
            <v>0</v>
          </cell>
          <cell r="ED1613">
            <v>0</v>
          </cell>
          <cell r="EF1613">
            <v>0</v>
          </cell>
          <cell r="EJ1613">
            <v>0</v>
          </cell>
          <cell r="EL1613">
            <v>0</v>
          </cell>
          <cell r="EN1613">
            <v>0</v>
          </cell>
          <cell r="EP1613">
            <v>0</v>
          </cell>
          <cell r="ER1613">
            <v>0</v>
          </cell>
          <cell r="ET1613">
            <v>0</v>
          </cell>
          <cell r="EX1613">
            <v>0</v>
          </cell>
          <cell r="EZ1613">
            <v>0</v>
          </cell>
          <cell r="FD1613">
            <v>0</v>
          </cell>
          <cell r="FF1613">
            <v>0</v>
          </cell>
        </row>
        <row r="1614">
          <cell r="A1614" t="str">
            <v>HAMEENLINNA GT 1</v>
          </cell>
          <cell r="B1614" t="str">
            <v>Finland</v>
          </cell>
          <cell r="G1614">
            <v>38.299999999999997</v>
          </cell>
          <cell r="H1614">
            <v>54.714285714285715</v>
          </cell>
          <cell r="AK1614">
            <v>12.734749999999998</v>
          </cell>
          <cell r="AL1614">
            <v>25.989285714285714</v>
          </cell>
          <cell r="AN1614">
            <v>0</v>
          </cell>
          <cell r="AO1614">
            <v>1.532</v>
          </cell>
          <cell r="AP1614">
            <v>383</v>
          </cell>
          <cell r="AQ1614">
            <v>3.0640000000000001</v>
          </cell>
          <cell r="BG1614" t="b">
            <v>0</v>
          </cell>
          <cell r="BO1614" t="b">
            <v>0</v>
          </cell>
          <cell r="CA1614" t="b">
            <v>0</v>
          </cell>
          <cell r="CB1614" t="b">
            <v>0</v>
          </cell>
          <cell r="CD1614" t="b">
            <v>0</v>
          </cell>
          <cell r="CE1614" t="b">
            <v>0</v>
          </cell>
          <cell r="CG1614" t="b">
            <v>0</v>
          </cell>
          <cell r="CH1614" t="b">
            <v>0</v>
          </cell>
          <cell r="CP1614" t="e">
            <v>#N/A</v>
          </cell>
          <cell r="CT1614" t="b">
            <v>0</v>
          </cell>
          <cell r="CV1614" t="b">
            <v>0</v>
          </cell>
          <cell r="CX1614" t="b">
            <v>0</v>
          </cell>
          <cell r="CZ1614" t="b">
            <v>0</v>
          </cell>
          <cell r="DB1614" t="b">
            <v>0</v>
          </cell>
          <cell r="DD1614" t="b">
            <v>0</v>
          </cell>
          <cell r="DF1614" t="b">
            <v>0</v>
          </cell>
          <cell r="DH1614" t="b">
            <v>0</v>
          </cell>
          <cell r="DJ1614" t="b">
            <v>0</v>
          </cell>
          <cell r="DL1614" t="b">
            <v>0</v>
          </cell>
          <cell r="DN1614" t="b">
            <v>0</v>
          </cell>
          <cell r="DP1614" t="b">
            <v>0</v>
          </cell>
          <cell r="DV1614">
            <v>0</v>
          </cell>
          <cell r="DX1614">
            <v>0</v>
          </cell>
          <cell r="DZ1614">
            <v>0</v>
          </cell>
          <cell r="EB1614">
            <v>0</v>
          </cell>
          <cell r="ED1614">
            <v>0</v>
          </cell>
          <cell r="EF1614">
            <v>0</v>
          </cell>
          <cell r="EJ1614">
            <v>0</v>
          </cell>
          <cell r="EL1614">
            <v>0</v>
          </cell>
          <cell r="EN1614">
            <v>0</v>
          </cell>
          <cell r="EP1614">
            <v>0</v>
          </cell>
          <cell r="ER1614">
            <v>0</v>
          </cell>
          <cell r="ET1614">
            <v>0</v>
          </cell>
          <cell r="EX1614">
            <v>0</v>
          </cell>
          <cell r="EZ1614">
            <v>0</v>
          </cell>
          <cell r="FD1614">
            <v>0</v>
          </cell>
          <cell r="FF1614">
            <v>0</v>
          </cell>
        </row>
        <row r="1615">
          <cell r="A1615" t="str">
            <v>HANASAARI B</v>
          </cell>
          <cell r="B1615" t="str">
            <v>Finland</v>
          </cell>
          <cell r="G1615">
            <v>220</v>
          </cell>
          <cell r="H1615">
            <v>445</v>
          </cell>
          <cell r="AK1615">
            <v>62.699999999999996</v>
          </cell>
          <cell r="AL1615">
            <v>256.53238636363636</v>
          </cell>
          <cell r="AN1615">
            <v>0</v>
          </cell>
          <cell r="AO1615">
            <v>34.672000000000004</v>
          </cell>
          <cell r="AP1615">
            <v>5467</v>
          </cell>
          <cell r="AQ1615">
            <v>30.800000000000004</v>
          </cell>
          <cell r="BG1615" t="b">
            <v>0</v>
          </cell>
          <cell r="BO1615" t="b">
            <v>0</v>
          </cell>
          <cell r="CA1615" t="b">
            <v>0</v>
          </cell>
          <cell r="CB1615" t="b">
            <v>0</v>
          </cell>
          <cell r="CD1615" t="b">
            <v>0</v>
          </cell>
          <cell r="CE1615" t="b">
            <v>0</v>
          </cell>
          <cell r="CG1615" t="b">
            <v>0</v>
          </cell>
          <cell r="CH1615" t="b">
            <v>0</v>
          </cell>
          <cell r="CP1615" t="e">
            <v>#N/A</v>
          </cell>
          <cell r="CT1615" t="b">
            <v>0</v>
          </cell>
          <cell r="CV1615" t="b">
            <v>0</v>
          </cell>
          <cell r="CX1615" t="b">
            <v>0</v>
          </cell>
          <cell r="CZ1615" t="b">
            <v>0</v>
          </cell>
          <cell r="DB1615" t="b">
            <v>0</v>
          </cell>
          <cell r="DD1615" t="b">
            <v>0</v>
          </cell>
          <cell r="DF1615" t="b">
            <v>0</v>
          </cell>
          <cell r="DH1615" t="b">
            <v>0</v>
          </cell>
          <cell r="DJ1615" t="b">
            <v>0</v>
          </cell>
          <cell r="DL1615" t="b">
            <v>0</v>
          </cell>
          <cell r="DN1615" t="b">
            <v>0</v>
          </cell>
          <cell r="DP1615" t="b">
            <v>0</v>
          </cell>
          <cell r="DV1615">
            <v>0</v>
          </cell>
          <cell r="DX1615">
            <v>0</v>
          </cell>
          <cell r="DZ1615">
            <v>0</v>
          </cell>
          <cell r="EB1615">
            <v>0</v>
          </cell>
          <cell r="ED1615">
            <v>0</v>
          </cell>
          <cell r="EF1615">
            <v>0</v>
          </cell>
          <cell r="EJ1615">
            <v>0</v>
          </cell>
          <cell r="EL1615">
            <v>0</v>
          </cell>
          <cell r="EN1615">
            <v>0</v>
          </cell>
          <cell r="EP1615">
            <v>0</v>
          </cell>
          <cell r="ER1615">
            <v>0</v>
          </cell>
          <cell r="ET1615">
            <v>0</v>
          </cell>
          <cell r="EX1615">
            <v>0</v>
          </cell>
          <cell r="EZ1615">
            <v>0</v>
          </cell>
          <cell r="FD1615">
            <v>0</v>
          </cell>
          <cell r="FF1615">
            <v>0</v>
          </cell>
        </row>
        <row r="1616">
          <cell r="A1616" t="str">
            <v>HANASAARI B</v>
          </cell>
          <cell r="B1616" t="str">
            <v>Finland</v>
          </cell>
          <cell r="G1616">
            <v>220</v>
          </cell>
          <cell r="H1616">
            <v>445</v>
          </cell>
          <cell r="AK1616">
            <v>62.699999999999996</v>
          </cell>
          <cell r="AL1616">
            <v>256.53238636363636</v>
          </cell>
          <cell r="AN1616">
            <v>0</v>
          </cell>
          <cell r="AO1616">
            <v>34.672000000000004</v>
          </cell>
          <cell r="AP1616">
            <v>5467</v>
          </cell>
          <cell r="AQ1616">
            <v>41.8</v>
          </cell>
          <cell r="BG1616" t="b">
            <v>0</v>
          </cell>
          <cell r="BO1616" t="b">
            <v>0</v>
          </cell>
          <cell r="CA1616" t="b">
            <v>0</v>
          </cell>
          <cell r="CB1616" t="b">
            <v>0</v>
          </cell>
          <cell r="CD1616" t="b">
            <v>0</v>
          </cell>
          <cell r="CE1616" t="b">
            <v>0</v>
          </cell>
          <cell r="CG1616" t="b">
            <v>0</v>
          </cell>
          <cell r="CH1616" t="b">
            <v>0</v>
          </cell>
          <cell r="CP1616" t="e">
            <v>#N/A</v>
          </cell>
          <cell r="CT1616" t="b">
            <v>0</v>
          </cell>
          <cell r="CV1616" t="b">
            <v>0</v>
          </cell>
          <cell r="CX1616" t="b">
            <v>0</v>
          </cell>
          <cell r="CZ1616" t="b">
            <v>0</v>
          </cell>
          <cell r="DB1616" t="b">
            <v>0</v>
          </cell>
          <cell r="DD1616" t="b">
            <v>0</v>
          </cell>
          <cell r="DF1616" t="b">
            <v>0</v>
          </cell>
          <cell r="DH1616" t="b">
            <v>0</v>
          </cell>
          <cell r="DJ1616" t="b">
            <v>0</v>
          </cell>
          <cell r="DL1616" t="b">
            <v>0</v>
          </cell>
          <cell r="DN1616" t="b">
            <v>0</v>
          </cell>
          <cell r="DP1616" t="b">
            <v>0</v>
          </cell>
          <cell r="DV1616">
            <v>0</v>
          </cell>
          <cell r="DX1616">
            <v>0</v>
          </cell>
          <cell r="DZ1616">
            <v>0</v>
          </cell>
          <cell r="EB1616">
            <v>0</v>
          </cell>
          <cell r="ED1616">
            <v>0</v>
          </cell>
          <cell r="EF1616">
            <v>0</v>
          </cell>
          <cell r="EJ1616">
            <v>0</v>
          </cell>
          <cell r="EL1616">
            <v>0</v>
          </cell>
          <cell r="EN1616">
            <v>0</v>
          </cell>
          <cell r="EP1616">
            <v>0</v>
          </cell>
          <cell r="ER1616">
            <v>0</v>
          </cell>
          <cell r="ET1616">
            <v>0</v>
          </cell>
          <cell r="EX1616">
            <v>0</v>
          </cell>
          <cell r="EZ1616">
            <v>0</v>
          </cell>
          <cell r="FD1616">
            <v>0</v>
          </cell>
          <cell r="FF1616">
            <v>0</v>
          </cell>
        </row>
        <row r="1617">
          <cell r="A1617" t="str">
            <v>HELSINKI GT 1</v>
          </cell>
          <cell r="B1617" t="str">
            <v>Finland</v>
          </cell>
          <cell r="G1617">
            <v>11.5</v>
          </cell>
          <cell r="H1617">
            <v>0</v>
          </cell>
          <cell r="AK1617">
            <v>2.7312499999999997</v>
          </cell>
          <cell r="AL1617">
            <v>0</v>
          </cell>
          <cell r="AN1617">
            <v>0</v>
          </cell>
          <cell r="AO1617">
            <v>0.46</v>
          </cell>
          <cell r="AP1617">
            <v>172.5</v>
          </cell>
          <cell r="AQ1617">
            <v>0.92</v>
          </cell>
          <cell r="BG1617" t="b">
            <v>0</v>
          </cell>
          <cell r="BO1617" t="b">
            <v>0</v>
          </cell>
          <cell r="CA1617" t="b">
            <v>0</v>
          </cell>
          <cell r="CB1617" t="b">
            <v>0</v>
          </cell>
          <cell r="CD1617" t="b">
            <v>0</v>
          </cell>
          <cell r="CE1617" t="b">
            <v>0</v>
          </cell>
          <cell r="CG1617" t="b">
            <v>0</v>
          </cell>
          <cell r="CH1617" t="b">
            <v>0</v>
          </cell>
          <cell r="CP1617" t="e">
            <v>#N/A</v>
          </cell>
          <cell r="CT1617" t="b">
            <v>0</v>
          </cell>
          <cell r="CV1617" t="b">
            <v>0</v>
          </cell>
          <cell r="CX1617" t="b">
            <v>0</v>
          </cell>
          <cell r="CZ1617" t="b">
            <v>0</v>
          </cell>
          <cell r="DB1617" t="b">
            <v>0</v>
          </cell>
          <cell r="DD1617" t="b">
            <v>0</v>
          </cell>
          <cell r="DF1617" t="b">
            <v>0</v>
          </cell>
          <cell r="DH1617" t="b">
            <v>0</v>
          </cell>
          <cell r="DJ1617" t="b">
            <v>0</v>
          </cell>
          <cell r="DL1617" t="b">
            <v>0</v>
          </cell>
          <cell r="DN1617" t="b">
            <v>0</v>
          </cell>
          <cell r="DP1617" t="b">
            <v>0</v>
          </cell>
          <cell r="DV1617">
            <v>0</v>
          </cell>
          <cell r="DX1617">
            <v>0</v>
          </cell>
          <cell r="DZ1617">
            <v>0</v>
          </cell>
          <cell r="EB1617">
            <v>0</v>
          </cell>
          <cell r="ED1617">
            <v>0</v>
          </cell>
          <cell r="EF1617">
            <v>0</v>
          </cell>
          <cell r="EJ1617">
            <v>0</v>
          </cell>
          <cell r="EL1617">
            <v>0</v>
          </cell>
          <cell r="EN1617">
            <v>0</v>
          </cell>
          <cell r="EP1617">
            <v>0</v>
          </cell>
          <cell r="ER1617">
            <v>0</v>
          </cell>
          <cell r="ET1617">
            <v>0</v>
          </cell>
          <cell r="EX1617">
            <v>0</v>
          </cell>
          <cell r="EZ1617">
            <v>0</v>
          </cell>
          <cell r="FD1617">
            <v>0</v>
          </cell>
          <cell r="FF1617">
            <v>0</v>
          </cell>
        </row>
        <row r="1618">
          <cell r="A1618" t="str">
            <v>HUUTOKOSKI GT 1-3</v>
          </cell>
          <cell r="B1618" t="str">
            <v>Finland</v>
          </cell>
          <cell r="G1618">
            <v>87</v>
          </cell>
          <cell r="H1618">
            <v>0</v>
          </cell>
          <cell r="AK1618">
            <v>22.3155</v>
          </cell>
          <cell r="AL1618">
            <v>0</v>
          </cell>
          <cell r="AN1618">
            <v>0</v>
          </cell>
          <cell r="AO1618">
            <v>3.48</v>
          </cell>
          <cell r="AP1618">
            <v>1305</v>
          </cell>
          <cell r="AQ1618">
            <v>6.96</v>
          </cell>
          <cell r="BG1618" t="b">
            <v>0</v>
          </cell>
          <cell r="BO1618" t="b">
            <v>0</v>
          </cell>
          <cell r="CA1618" t="b">
            <v>0</v>
          </cell>
          <cell r="CB1618" t="b">
            <v>0</v>
          </cell>
          <cell r="CD1618" t="b">
            <v>0</v>
          </cell>
          <cell r="CE1618" t="b">
            <v>0</v>
          </cell>
          <cell r="CG1618" t="b">
            <v>0</v>
          </cell>
          <cell r="CH1618" t="b">
            <v>0</v>
          </cell>
          <cell r="CP1618" t="e">
            <v>#N/A</v>
          </cell>
          <cell r="CT1618" t="b">
            <v>0</v>
          </cell>
          <cell r="CV1618" t="b">
            <v>0</v>
          </cell>
          <cell r="CX1618" t="b">
            <v>0</v>
          </cell>
          <cell r="CZ1618" t="b">
            <v>0</v>
          </cell>
          <cell r="DB1618" t="b">
            <v>0</v>
          </cell>
          <cell r="DD1618" t="b">
            <v>0</v>
          </cell>
          <cell r="DF1618" t="b">
            <v>0</v>
          </cell>
          <cell r="DH1618" t="b">
            <v>0</v>
          </cell>
          <cell r="DJ1618" t="b">
            <v>0</v>
          </cell>
          <cell r="DL1618" t="b">
            <v>0</v>
          </cell>
          <cell r="DN1618" t="b">
            <v>0</v>
          </cell>
          <cell r="DP1618" t="b">
            <v>0</v>
          </cell>
          <cell r="DV1618">
            <v>0</v>
          </cell>
          <cell r="DX1618">
            <v>0</v>
          </cell>
          <cell r="DZ1618">
            <v>0</v>
          </cell>
          <cell r="EB1618">
            <v>0</v>
          </cell>
          <cell r="ED1618">
            <v>0</v>
          </cell>
          <cell r="EF1618">
            <v>0</v>
          </cell>
          <cell r="EJ1618">
            <v>0</v>
          </cell>
          <cell r="EL1618">
            <v>0</v>
          </cell>
          <cell r="EN1618">
            <v>0</v>
          </cell>
          <cell r="EP1618">
            <v>0</v>
          </cell>
          <cell r="ER1618">
            <v>0</v>
          </cell>
          <cell r="ET1618">
            <v>0</v>
          </cell>
          <cell r="EX1618">
            <v>0</v>
          </cell>
          <cell r="EZ1618">
            <v>0</v>
          </cell>
          <cell r="FD1618">
            <v>0</v>
          </cell>
          <cell r="FF1618">
            <v>0</v>
          </cell>
        </row>
        <row r="1619">
          <cell r="A1619" t="str">
            <v>HUUTOKOSKI GT 1-3</v>
          </cell>
          <cell r="B1619" t="str">
            <v>Finland</v>
          </cell>
          <cell r="G1619">
            <v>87</v>
          </cell>
          <cell r="H1619">
            <v>0</v>
          </cell>
          <cell r="AK1619">
            <v>22.3155</v>
          </cell>
          <cell r="AL1619">
            <v>0</v>
          </cell>
          <cell r="AN1619">
            <v>0</v>
          </cell>
          <cell r="AO1619">
            <v>3.48</v>
          </cell>
          <cell r="AP1619">
            <v>1305</v>
          </cell>
          <cell r="AQ1619">
            <v>6.96</v>
          </cell>
          <cell r="BG1619" t="b">
            <v>0</v>
          </cell>
          <cell r="BO1619" t="b">
            <v>0</v>
          </cell>
          <cell r="CA1619" t="b">
            <v>0</v>
          </cell>
          <cell r="CB1619" t="b">
            <v>0</v>
          </cell>
          <cell r="CD1619" t="b">
            <v>0</v>
          </cell>
          <cell r="CE1619" t="b">
            <v>0</v>
          </cell>
          <cell r="CG1619" t="b">
            <v>0</v>
          </cell>
          <cell r="CH1619" t="b">
            <v>0</v>
          </cell>
          <cell r="CP1619" t="e">
            <v>#N/A</v>
          </cell>
          <cell r="CT1619" t="b">
            <v>0</v>
          </cell>
          <cell r="CV1619" t="b">
            <v>0</v>
          </cell>
          <cell r="CX1619" t="b">
            <v>0</v>
          </cell>
          <cell r="CZ1619" t="b">
            <v>0</v>
          </cell>
          <cell r="DB1619" t="b">
            <v>0</v>
          </cell>
          <cell r="DD1619" t="b">
            <v>0</v>
          </cell>
          <cell r="DF1619" t="b">
            <v>0</v>
          </cell>
          <cell r="DH1619" t="b">
            <v>0</v>
          </cell>
          <cell r="DJ1619" t="b">
            <v>0</v>
          </cell>
          <cell r="DL1619" t="b">
            <v>0</v>
          </cell>
          <cell r="DN1619" t="b">
            <v>0</v>
          </cell>
          <cell r="DP1619" t="b">
            <v>0</v>
          </cell>
          <cell r="DV1619">
            <v>0</v>
          </cell>
          <cell r="DX1619">
            <v>0</v>
          </cell>
          <cell r="DZ1619">
            <v>0</v>
          </cell>
          <cell r="EB1619">
            <v>0</v>
          </cell>
          <cell r="ED1619">
            <v>0</v>
          </cell>
          <cell r="EF1619">
            <v>0</v>
          </cell>
          <cell r="EJ1619">
            <v>0</v>
          </cell>
          <cell r="EL1619">
            <v>0</v>
          </cell>
          <cell r="EN1619">
            <v>0</v>
          </cell>
          <cell r="EP1619">
            <v>0</v>
          </cell>
          <cell r="ER1619">
            <v>0</v>
          </cell>
          <cell r="ET1619">
            <v>0</v>
          </cell>
          <cell r="EX1619">
            <v>0</v>
          </cell>
          <cell r="EZ1619">
            <v>0</v>
          </cell>
          <cell r="FD1619">
            <v>0</v>
          </cell>
          <cell r="FF1619">
            <v>0</v>
          </cell>
        </row>
        <row r="1620">
          <cell r="A1620" t="str">
            <v>HUUTOKOSKI GT 4-6</v>
          </cell>
          <cell r="B1620" t="str">
            <v>Finland</v>
          </cell>
          <cell r="G1620">
            <v>87</v>
          </cell>
          <cell r="H1620">
            <v>0</v>
          </cell>
          <cell r="AK1620">
            <v>22.3155</v>
          </cell>
          <cell r="AL1620">
            <v>0</v>
          </cell>
          <cell r="AN1620">
            <v>0</v>
          </cell>
          <cell r="AO1620">
            <v>3.48</v>
          </cell>
          <cell r="AP1620">
            <v>1305</v>
          </cell>
          <cell r="AQ1620">
            <v>6.96</v>
          </cell>
          <cell r="BG1620" t="b">
            <v>0</v>
          </cell>
          <cell r="BO1620" t="b">
            <v>0</v>
          </cell>
          <cell r="CA1620" t="b">
            <v>0</v>
          </cell>
          <cell r="CB1620" t="b">
            <v>0</v>
          </cell>
          <cell r="CD1620" t="b">
            <v>0</v>
          </cell>
          <cell r="CE1620" t="b">
            <v>0</v>
          </cell>
          <cell r="CG1620" t="b">
            <v>0</v>
          </cell>
          <cell r="CH1620" t="b">
            <v>0</v>
          </cell>
          <cell r="CP1620" t="e">
            <v>#N/A</v>
          </cell>
          <cell r="CT1620" t="b">
            <v>0</v>
          </cell>
          <cell r="CV1620" t="b">
            <v>0</v>
          </cell>
          <cell r="CX1620" t="b">
            <v>0</v>
          </cell>
          <cell r="CZ1620" t="b">
            <v>0</v>
          </cell>
          <cell r="DB1620" t="b">
            <v>0</v>
          </cell>
          <cell r="DD1620" t="b">
            <v>0</v>
          </cell>
          <cell r="DF1620" t="b">
            <v>0</v>
          </cell>
          <cell r="DH1620" t="b">
            <v>0</v>
          </cell>
          <cell r="DJ1620" t="b">
            <v>0</v>
          </cell>
          <cell r="DL1620" t="b">
            <v>0</v>
          </cell>
          <cell r="DN1620" t="b">
            <v>0</v>
          </cell>
          <cell r="DP1620" t="b">
            <v>0</v>
          </cell>
          <cell r="DV1620">
            <v>0</v>
          </cell>
          <cell r="DX1620">
            <v>0</v>
          </cell>
          <cell r="DZ1620">
            <v>0</v>
          </cell>
          <cell r="EB1620">
            <v>0</v>
          </cell>
          <cell r="ED1620">
            <v>0</v>
          </cell>
          <cell r="EF1620">
            <v>0</v>
          </cell>
          <cell r="EJ1620">
            <v>0</v>
          </cell>
          <cell r="EL1620">
            <v>0</v>
          </cell>
          <cell r="EN1620">
            <v>0</v>
          </cell>
          <cell r="EP1620">
            <v>0</v>
          </cell>
          <cell r="ER1620">
            <v>0</v>
          </cell>
          <cell r="ET1620">
            <v>0</v>
          </cell>
          <cell r="EX1620">
            <v>0</v>
          </cell>
          <cell r="EZ1620">
            <v>0</v>
          </cell>
          <cell r="FD1620">
            <v>0</v>
          </cell>
          <cell r="FF1620">
            <v>0</v>
          </cell>
        </row>
        <row r="1621">
          <cell r="A1621" t="str">
            <v>HUUTOKOSKI GT 4-6</v>
          </cell>
          <cell r="B1621" t="str">
            <v>Finland</v>
          </cell>
          <cell r="G1621">
            <v>87</v>
          </cell>
          <cell r="H1621">
            <v>0</v>
          </cell>
          <cell r="AK1621">
            <v>22.3155</v>
          </cell>
          <cell r="AL1621">
            <v>0</v>
          </cell>
          <cell r="AN1621">
            <v>0</v>
          </cell>
          <cell r="AO1621">
            <v>3.48</v>
          </cell>
          <cell r="AP1621">
            <v>1305</v>
          </cell>
          <cell r="AQ1621">
            <v>6.96</v>
          </cell>
          <cell r="BG1621" t="b">
            <v>0</v>
          </cell>
          <cell r="BO1621" t="b">
            <v>0</v>
          </cell>
          <cell r="CA1621" t="b">
            <v>0</v>
          </cell>
          <cell r="CB1621" t="b">
            <v>0</v>
          </cell>
          <cell r="CD1621" t="b">
            <v>0</v>
          </cell>
          <cell r="CE1621" t="b">
            <v>0</v>
          </cell>
          <cell r="CG1621" t="b">
            <v>0</v>
          </cell>
          <cell r="CH1621" t="b">
            <v>0</v>
          </cell>
          <cell r="CP1621" t="e">
            <v>#N/A</v>
          </cell>
          <cell r="CT1621" t="b">
            <v>0</v>
          </cell>
          <cell r="CV1621" t="b">
            <v>0</v>
          </cell>
          <cell r="CX1621" t="b">
            <v>0</v>
          </cell>
          <cell r="CZ1621" t="b">
            <v>0</v>
          </cell>
          <cell r="DB1621" t="b">
            <v>0</v>
          </cell>
          <cell r="DD1621" t="b">
            <v>0</v>
          </cell>
          <cell r="DF1621" t="b">
            <v>0</v>
          </cell>
          <cell r="DH1621" t="b">
            <v>0</v>
          </cell>
          <cell r="DJ1621" t="b">
            <v>0</v>
          </cell>
          <cell r="DL1621" t="b">
            <v>0</v>
          </cell>
          <cell r="DN1621" t="b">
            <v>0</v>
          </cell>
          <cell r="DP1621" t="b">
            <v>0</v>
          </cell>
          <cell r="DV1621">
            <v>0</v>
          </cell>
          <cell r="DX1621">
            <v>0</v>
          </cell>
          <cell r="DZ1621">
            <v>0</v>
          </cell>
          <cell r="EB1621">
            <v>0</v>
          </cell>
          <cell r="ED1621">
            <v>0</v>
          </cell>
          <cell r="EF1621">
            <v>0</v>
          </cell>
          <cell r="EJ1621">
            <v>0</v>
          </cell>
          <cell r="EL1621">
            <v>0</v>
          </cell>
          <cell r="EN1621">
            <v>0</v>
          </cell>
          <cell r="EP1621">
            <v>0</v>
          </cell>
          <cell r="ER1621">
            <v>0</v>
          </cell>
          <cell r="ET1621">
            <v>0</v>
          </cell>
          <cell r="EX1621">
            <v>0</v>
          </cell>
          <cell r="EZ1621">
            <v>0</v>
          </cell>
          <cell r="FD1621">
            <v>0</v>
          </cell>
          <cell r="FF1621">
            <v>0</v>
          </cell>
        </row>
        <row r="1622">
          <cell r="A1622" t="str">
            <v>HYVINKAA GT 1</v>
          </cell>
          <cell r="B1622" t="str">
            <v>Finland</v>
          </cell>
          <cell r="G1622">
            <v>47</v>
          </cell>
          <cell r="H1622">
            <v>70</v>
          </cell>
          <cell r="AK1622">
            <v>15.181000000000001</v>
          </cell>
          <cell r="AL1622">
            <v>33.674468085106383</v>
          </cell>
          <cell r="AN1622">
            <v>0</v>
          </cell>
          <cell r="AO1622">
            <v>1.8800000000000001</v>
          </cell>
          <cell r="AP1622">
            <v>470</v>
          </cell>
          <cell r="AQ1622">
            <v>3.7600000000000002</v>
          </cell>
          <cell r="BG1622" t="b">
            <v>0</v>
          </cell>
          <cell r="BO1622" t="b">
            <v>0</v>
          </cell>
          <cell r="CA1622" t="b">
            <v>0</v>
          </cell>
          <cell r="CB1622" t="b">
            <v>0</v>
          </cell>
          <cell r="CD1622" t="b">
            <v>0</v>
          </cell>
          <cell r="CE1622" t="b">
            <v>0</v>
          </cell>
          <cell r="CG1622" t="b">
            <v>0</v>
          </cell>
          <cell r="CH1622" t="b">
            <v>0</v>
          </cell>
          <cell r="CP1622" t="e">
            <v>#N/A</v>
          </cell>
          <cell r="CT1622" t="b">
            <v>0</v>
          </cell>
          <cell r="CV1622" t="b">
            <v>0</v>
          </cell>
          <cell r="CX1622" t="b">
            <v>0</v>
          </cell>
          <cell r="CZ1622" t="b">
            <v>0</v>
          </cell>
          <cell r="DB1622" t="b">
            <v>0</v>
          </cell>
          <cell r="DD1622" t="b">
            <v>0</v>
          </cell>
          <cell r="DF1622" t="b">
            <v>0</v>
          </cell>
          <cell r="DH1622" t="b">
            <v>0</v>
          </cell>
          <cell r="DJ1622" t="b">
            <v>0</v>
          </cell>
          <cell r="DL1622" t="b">
            <v>0</v>
          </cell>
          <cell r="DN1622" t="b">
            <v>0</v>
          </cell>
          <cell r="DP1622" t="b">
            <v>0</v>
          </cell>
          <cell r="DV1622">
            <v>0</v>
          </cell>
          <cell r="DX1622">
            <v>0</v>
          </cell>
          <cell r="DZ1622">
            <v>0</v>
          </cell>
          <cell r="EB1622">
            <v>0</v>
          </cell>
          <cell r="ED1622">
            <v>0</v>
          </cell>
          <cell r="EF1622">
            <v>0</v>
          </cell>
          <cell r="EJ1622">
            <v>0</v>
          </cell>
          <cell r="EL1622">
            <v>0</v>
          </cell>
          <cell r="EN1622">
            <v>0</v>
          </cell>
          <cell r="EP1622">
            <v>0</v>
          </cell>
          <cell r="ER1622">
            <v>0</v>
          </cell>
          <cell r="ET1622">
            <v>0</v>
          </cell>
          <cell r="EX1622">
            <v>0</v>
          </cell>
          <cell r="EZ1622">
            <v>0</v>
          </cell>
          <cell r="FD1622">
            <v>0</v>
          </cell>
          <cell r="FF1622">
            <v>0</v>
          </cell>
        </row>
        <row r="1623">
          <cell r="A1623" t="str">
            <v>HYVINKAA GT 1</v>
          </cell>
          <cell r="B1623" t="str">
            <v>Finland</v>
          </cell>
          <cell r="G1623">
            <v>47</v>
          </cell>
          <cell r="H1623">
            <v>70</v>
          </cell>
          <cell r="AK1623">
            <v>15.181000000000001</v>
          </cell>
          <cell r="AL1623">
            <v>33.674468085106383</v>
          </cell>
          <cell r="AN1623">
            <v>0</v>
          </cell>
          <cell r="AO1623">
            <v>1.8800000000000001</v>
          </cell>
          <cell r="AP1623">
            <v>470</v>
          </cell>
          <cell r="AQ1623">
            <v>3.7600000000000002</v>
          </cell>
          <cell r="BG1623" t="b">
            <v>0</v>
          </cell>
          <cell r="BO1623" t="b">
            <v>0</v>
          </cell>
          <cell r="CA1623" t="b">
            <v>0</v>
          </cell>
          <cell r="CB1623" t="b">
            <v>0</v>
          </cell>
          <cell r="CD1623" t="b">
            <v>0</v>
          </cell>
          <cell r="CE1623" t="b">
            <v>0</v>
          </cell>
          <cell r="CG1623" t="b">
            <v>0</v>
          </cell>
          <cell r="CH1623" t="b">
            <v>0</v>
          </cell>
          <cell r="CP1623" t="e">
            <v>#N/A</v>
          </cell>
          <cell r="CT1623" t="b">
            <v>0</v>
          </cell>
          <cell r="CV1623" t="b">
            <v>0</v>
          </cell>
          <cell r="CX1623" t="b">
            <v>0</v>
          </cell>
          <cell r="CZ1623" t="b">
            <v>0</v>
          </cell>
          <cell r="DB1623" t="b">
            <v>0</v>
          </cell>
          <cell r="DD1623" t="b">
            <v>0</v>
          </cell>
          <cell r="DF1623" t="b">
            <v>0</v>
          </cell>
          <cell r="DH1623" t="b">
            <v>0</v>
          </cell>
          <cell r="DJ1623" t="b">
            <v>0</v>
          </cell>
          <cell r="DL1623" t="b">
            <v>0</v>
          </cell>
          <cell r="DN1623" t="b">
            <v>0</v>
          </cell>
          <cell r="DP1623" t="b">
            <v>0</v>
          </cell>
          <cell r="DV1623">
            <v>0</v>
          </cell>
          <cell r="DX1623">
            <v>0</v>
          </cell>
          <cell r="DZ1623">
            <v>0</v>
          </cell>
          <cell r="EB1623">
            <v>0</v>
          </cell>
          <cell r="ED1623">
            <v>0</v>
          </cell>
          <cell r="EF1623">
            <v>0</v>
          </cell>
          <cell r="EJ1623">
            <v>0</v>
          </cell>
          <cell r="EL1623">
            <v>0</v>
          </cell>
          <cell r="EN1623">
            <v>0</v>
          </cell>
          <cell r="EP1623">
            <v>0</v>
          </cell>
          <cell r="ER1623">
            <v>0</v>
          </cell>
          <cell r="ET1623">
            <v>0</v>
          </cell>
          <cell r="EX1623">
            <v>0</v>
          </cell>
          <cell r="EZ1623">
            <v>0</v>
          </cell>
          <cell r="FD1623">
            <v>0</v>
          </cell>
          <cell r="FF1623">
            <v>0</v>
          </cell>
        </row>
        <row r="1624">
          <cell r="A1624" t="str">
            <v>HAAPANIEMI 1</v>
          </cell>
          <cell r="B1624" t="str">
            <v>Finland</v>
          </cell>
          <cell r="G1624">
            <v>34</v>
          </cell>
          <cell r="H1624">
            <v>78.061224489795919</v>
          </cell>
          <cell r="AK1624">
            <v>8.3979999999999997</v>
          </cell>
          <cell r="AL1624">
            <v>44.267883173677639</v>
          </cell>
          <cell r="AN1624">
            <v>0</v>
          </cell>
          <cell r="AO1624">
            <v>5.9499999999999993</v>
          </cell>
          <cell r="AP1624">
            <v>1003</v>
          </cell>
          <cell r="AQ1624">
            <v>4.7600000000000007</v>
          </cell>
          <cell r="BG1624" t="b">
            <v>0</v>
          </cell>
          <cell r="BO1624" t="b">
            <v>0</v>
          </cell>
          <cell r="CA1624" t="b">
            <v>0</v>
          </cell>
          <cell r="CB1624" t="b">
            <v>0</v>
          </cell>
          <cell r="CD1624" t="b">
            <v>0</v>
          </cell>
          <cell r="CE1624" t="b">
            <v>0</v>
          </cell>
          <cell r="CG1624" t="b">
            <v>0</v>
          </cell>
          <cell r="CH1624" t="b">
            <v>0</v>
          </cell>
          <cell r="CP1624" t="e">
            <v>#N/A</v>
          </cell>
          <cell r="CT1624" t="b">
            <v>0</v>
          </cell>
          <cell r="CV1624" t="b">
            <v>0</v>
          </cell>
          <cell r="CX1624" t="b">
            <v>0</v>
          </cell>
          <cell r="CZ1624" t="b">
            <v>0</v>
          </cell>
          <cell r="DB1624" t="b">
            <v>0</v>
          </cell>
          <cell r="DD1624" t="b">
            <v>0</v>
          </cell>
          <cell r="DF1624" t="b">
            <v>0</v>
          </cell>
          <cell r="DH1624" t="b">
            <v>0</v>
          </cell>
          <cell r="DJ1624" t="b">
            <v>0</v>
          </cell>
          <cell r="DL1624" t="b">
            <v>0</v>
          </cell>
          <cell r="DN1624" t="b">
            <v>0</v>
          </cell>
          <cell r="DP1624" t="b">
            <v>0</v>
          </cell>
          <cell r="DV1624">
            <v>0</v>
          </cell>
          <cell r="DX1624">
            <v>0</v>
          </cell>
          <cell r="DZ1624">
            <v>0</v>
          </cell>
          <cell r="EB1624">
            <v>0</v>
          </cell>
          <cell r="ED1624">
            <v>0</v>
          </cell>
          <cell r="EF1624">
            <v>0</v>
          </cell>
          <cell r="EJ1624">
            <v>0</v>
          </cell>
          <cell r="EL1624">
            <v>0</v>
          </cell>
          <cell r="EN1624">
            <v>0</v>
          </cell>
          <cell r="EP1624">
            <v>0</v>
          </cell>
          <cell r="ER1624">
            <v>0</v>
          </cell>
          <cell r="ET1624">
            <v>0</v>
          </cell>
          <cell r="EX1624">
            <v>0</v>
          </cell>
          <cell r="EZ1624">
            <v>0</v>
          </cell>
          <cell r="FD1624">
            <v>0</v>
          </cell>
          <cell r="FF1624">
            <v>0</v>
          </cell>
        </row>
        <row r="1625">
          <cell r="A1625" t="str">
            <v>HAAPANIEMI 2</v>
          </cell>
          <cell r="B1625" t="str">
            <v>Finland</v>
          </cell>
          <cell r="G1625">
            <v>64</v>
          </cell>
          <cell r="H1625">
            <v>146.9387755102041</v>
          </cell>
          <cell r="AK1625">
            <v>15.808</v>
          </cell>
          <cell r="AL1625">
            <v>83.327780091628497</v>
          </cell>
          <cell r="AN1625">
            <v>0</v>
          </cell>
          <cell r="AO1625">
            <v>11.2</v>
          </cell>
          <cell r="AP1625">
            <v>1888</v>
          </cell>
          <cell r="AQ1625">
            <v>8.9600000000000009</v>
          </cell>
          <cell r="BG1625" t="b">
            <v>0</v>
          </cell>
          <cell r="BO1625" t="b">
            <v>0</v>
          </cell>
          <cell r="CA1625" t="b">
            <v>0</v>
          </cell>
          <cell r="CB1625" t="b">
            <v>0</v>
          </cell>
          <cell r="CD1625" t="b">
            <v>0</v>
          </cell>
          <cell r="CE1625" t="b">
            <v>0</v>
          </cell>
          <cell r="CG1625" t="b">
            <v>0</v>
          </cell>
          <cell r="CH1625" t="b">
            <v>0</v>
          </cell>
          <cell r="CP1625" t="e">
            <v>#N/A</v>
          </cell>
          <cell r="CT1625" t="b">
            <v>0</v>
          </cell>
          <cell r="CV1625" t="b">
            <v>0</v>
          </cell>
          <cell r="CX1625" t="b">
            <v>0</v>
          </cell>
          <cell r="CZ1625" t="b">
            <v>0</v>
          </cell>
          <cell r="DB1625" t="b">
            <v>0</v>
          </cell>
          <cell r="DD1625" t="b">
            <v>0</v>
          </cell>
          <cell r="DF1625" t="b">
            <v>0</v>
          </cell>
          <cell r="DH1625" t="b">
            <v>0</v>
          </cell>
          <cell r="DJ1625" t="b">
            <v>0</v>
          </cell>
          <cell r="DL1625" t="b">
            <v>0</v>
          </cell>
          <cell r="DN1625" t="b">
            <v>0</v>
          </cell>
          <cell r="DP1625" t="b">
            <v>0</v>
          </cell>
          <cell r="DV1625">
            <v>0</v>
          </cell>
          <cell r="DX1625">
            <v>0</v>
          </cell>
          <cell r="DZ1625">
            <v>0</v>
          </cell>
          <cell r="EB1625">
            <v>0</v>
          </cell>
          <cell r="ED1625">
            <v>0</v>
          </cell>
          <cell r="EF1625">
            <v>0</v>
          </cell>
          <cell r="EJ1625">
            <v>0</v>
          </cell>
          <cell r="EL1625">
            <v>0</v>
          </cell>
          <cell r="EN1625">
            <v>0</v>
          </cell>
          <cell r="EP1625">
            <v>0</v>
          </cell>
          <cell r="ER1625">
            <v>0</v>
          </cell>
          <cell r="ET1625">
            <v>0</v>
          </cell>
          <cell r="EX1625">
            <v>0</v>
          </cell>
          <cell r="EZ1625">
            <v>0</v>
          </cell>
          <cell r="FD1625">
            <v>0</v>
          </cell>
          <cell r="FF1625">
            <v>0</v>
          </cell>
        </row>
        <row r="1626">
          <cell r="A1626" t="str">
            <v>HAAPANIEMI 2</v>
          </cell>
          <cell r="B1626" t="str">
            <v>Finland</v>
          </cell>
          <cell r="G1626">
            <v>64</v>
          </cell>
          <cell r="H1626">
            <v>146.9387755102041</v>
          </cell>
          <cell r="AK1626">
            <v>15.808</v>
          </cell>
          <cell r="AL1626">
            <v>83.327780091628497</v>
          </cell>
          <cell r="AN1626">
            <v>0</v>
          </cell>
          <cell r="AO1626">
            <v>11.2</v>
          </cell>
          <cell r="AP1626">
            <v>1888</v>
          </cell>
          <cell r="AQ1626">
            <v>8.9600000000000009</v>
          </cell>
          <cell r="BG1626" t="b">
            <v>0</v>
          </cell>
          <cell r="BO1626" t="b">
            <v>0</v>
          </cell>
          <cell r="CA1626" t="b">
            <v>0</v>
          </cell>
          <cell r="CB1626" t="b">
            <v>0</v>
          </cell>
          <cell r="CD1626" t="b">
            <v>0</v>
          </cell>
          <cell r="CE1626" t="b">
            <v>0</v>
          </cell>
          <cell r="CG1626" t="b">
            <v>0</v>
          </cell>
          <cell r="CH1626" t="b">
            <v>0</v>
          </cell>
          <cell r="CP1626" t="e">
            <v>#N/A</v>
          </cell>
          <cell r="CT1626" t="b">
            <v>0</v>
          </cell>
          <cell r="CV1626" t="b">
            <v>0</v>
          </cell>
          <cell r="CX1626" t="b">
            <v>0</v>
          </cell>
          <cell r="CZ1626" t="b">
            <v>0</v>
          </cell>
          <cell r="DB1626" t="b">
            <v>0</v>
          </cell>
          <cell r="DD1626" t="b">
            <v>0</v>
          </cell>
          <cell r="DF1626" t="b">
            <v>0</v>
          </cell>
          <cell r="DH1626" t="b">
            <v>0</v>
          </cell>
          <cell r="DJ1626" t="b">
            <v>0</v>
          </cell>
          <cell r="DL1626" t="b">
            <v>0</v>
          </cell>
          <cell r="DN1626" t="b">
            <v>0</v>
          </cell>
          <cell r="DP1626" t="b">
            <v>0</v>
          </cell>
          <cell r="DV1626">
            <v>0</v>
          </cell>
          <cell r="DX1626">
            <v>0</v>
          </cell>
          <cell r="DZ1626">
            <v>0</v>
          </cell>
          <cell r="EB1626">
            <v>0</v>
          </cell>
          <cell r="ED1626">
            <v>0</v>
          </cell>
          <cell r="EF1626">
            <v>0</v>
          </cell>
          <cell r="EJ1626">
            <v>0</v>
          </cell>
          <cell r="EL1626">
            <v>0</v>
          </cell>
          <cell r="EN1626">
            <v>0</v>
          </cell>
          <cell r="EP1626">
            <v>0</v>
          </cell>
          <cell r="ER1626">
            <v>0</v>
          </cell>
          <cell r="ET1626">
            <v>0</v>
          </cell>
          <cell r="EX1626">
            <v>0</v>
          </cell>
          <cell r="EZ1626">
            <v>0</v>
          </cell>
          <cell r="FD1626">
            <v>0</v>
          </cell>
          <cell r="FF1626">
            <v>0</v>
          </cell>
        </row>
        <row r="1627">
          <cell r="A1627" t="str">
            <v>HAAPANIEMI 3</v>
          </cell>
          <cell r="B1627" t="str">
            <v>Finland</v>
          </cell>
          <cell r="G1627">
            <v>64</v>
          </cell>
          <cell r="H1627">
            <v>149</v>
          </cell>
          <cell r="AK1627">
            <v>15.808</v>
          </cell>
          <cell r="AL1627">
            <v>85.681984374999999</v>
          </cell>
          <cell r="AN1627">
            <v>0</v>
          </cell>
          <cell r="AO1627">
            <v>11.2</v>
          </cell>
          <cell r="AP1627">
            <v>1888</v>
          </cell>
          <cell r="AQ1627">
            <v>8.9600000000000009</v>
          </cell>
          <cell r="BG1627" t="b">
            <v>0</v>
          </cell>
          <cell r="BO1627" t="b">
            <v>0</v>
          </cell>
          <cell r="CA1627" t="b">
            <v>0</v>
          </cell>
          <cell r="CB1627" t="b">
            <v>0</v>
          </cell>
          <cell r="CD1627" t="b">
            <v>0</v>
          </cell>
          <cell r="CE1627" t="b">
            <v>0</v>
          </cell>
          <cell r="CG1627" t="b">
            <v>0</v>
          </cell>
          <cell r="CH1627" t="b">
            <v>0</v>
          </cell>
          <cell r="CP1627" t="e">
            <v>#N/A</v>
          </cell>
          <cell r="CT1627" t="b">
            <v>0</v>
          </cell>
          <cell r="CV1627" t="b">
            <v>0</v>
          </cell>
          <cell r="CX1627" t="b">
            <v>0</v>
          </cell>
          <cell r="CZ1627" t="b">
            <v>0</v>
          </cell>
          <cell r="DB1627" t="b">
            <v>0</v>
          </cell>
          <cell r="DD1627" t="b">
            <v>0</v>
          </cell>
          <cell r="DF1627" t="b">
            <v>0</v>
          </cell>
          <cell r="DH1627" t="b">
            <v>0</v>
          </cell>
          <cell r="DJ1627" t="b">
            <v>0</v>
          </cell>
          <cell r="DL1627" t="b">
            <v>0</v>
          </cell>
          <cell r="DN1627" t="b">
            <v>0</v>
          </cell>
          <cell r="DP1627" t="b">
            <v>0</v>
          </cell>
          <cell r="DV1627">
            <v>0</v>
          </cell>
          <cell r="DX1627">
            <v>0</v>
          </cell>
          <cell r="DZ1627">
            <v>0</v>
          </cell>
          <cell r="EB1627">
            <v>0</v>
          </cell>
          <cell r="ED1627">
            <v>0</v>
          </cell>
          <cell r="EF1627">
            <v>0</v>
          </cell>
          <cell r="EJ1627">
            <v>0</v>
          </cell>
          <cell r="EL1627">
            <v>0</v>
          </cell>
          <cell r="EN1627">
            <v>0</v>
          </cell>
          <cell r="EP1627">
            <v>0</v>
          </cell>
          <cell r="ER1627">
            <v>0</v>
          </cell>
          <cell r="ET1627">
            <v>0</v>
          </cell>
          <cell r="EX1627">
            <v>0</v>
          </cell>
          <cell r="EZ1627">
            <v>0</v>
          </cell>
          <cell r="FD1627">
            <v>0</v>
          </cell>
          <cell r="FF1627">
            <v>0</v>
          </cell>
        </row>
        <row r="1628">
          <cell r="A1628" t="str">
            <v>HAAPAVESI 1</v>
          </cell>
          <cell r="B1628" t="str">
            <v>Finland</v>
          </cell>
          <cell r="G1628">
            <v>154</v>
          </cell>
          <cell r="H1628">
            <v>0</v>
          </cell>
          <cell r="AK1628">
            <v>61.445999999999998</v>
          </cell>
          <cell r="AL1628">
            <v>0</v>
          </cell>
          <cell r="AN1628">
            <v>0</v>
          </cell>
          <cell r="AO1628">
            <v>26.95</v>
          </cell>
          <cell r="AP1628">
            <v>4543</v>
          </cell>
          <cell r="AQ1628">
            <v>21.560000000000002</v>
          </cell>
          <cell r="BG1628" t="b">
            <v>0</v>
          </cell>
          <cell r="BO1628" t="b">
            <v>0</v>
          </cell>
          <cell r="CA1628" t="b">
            <v>0</v>
          </cell>
          <cell r="CB1628" t="b">
            <v>0</v>
          </cell>
          <cell r="CD1628" t="b">
            <v>0</v>
          </cell>
          <cell r="CE1628" t="b">
            <v>0</v>
          </cell>
          <cell r="CG1628" t="b">
            <v>0</v>
          </cell>
          <cell r="CH1628" t="b">
            <v>0</v>
          </cell>
          <cell r="CP1628" t="e">
            <v>#N/A</v>
          </cell>
          <cell r="CT1628" t="b">
            <v>0</v>
          </cell>
          <cell r="CV1628" t="b">
            <v>0</v>
          </cell>
          <cell r="CX1628" t="b">
            <v>0</v>
          </cell>
          <cell r="CZ1628" t="b">
            <v>0</v>
          </cell>
          <cell r="DB1628" t="b">
            <v>0</v>
          </cell>
          <cell r="DD1628" t="b">
            <v>0</v>
          </cell>
          <cell r="DF1628" t="b">
            <v>0</v>
          </cell>
          <cell r="DH1628" t="b">
            <v>0</v>
          </cell>
          <cell r="DJ1628" t="b">
            <v>0</v>
          </cell>
          <cell r="DL1628" t="b">
            <v>0</v>
          </cell>
          <cell r="DN1628" t="b">
            <v>0</v>
          </cell>
          <cell r="DP1628" t="b">
            <v>0</v>
          </cell>
          <cell r="DV1628">
            <v>0</v>
          </cell>
          <cell r="DX1628">
            <v>0</v>
          </cell>
          <cell r="DZ1628">
            <v>0</v>
          </cell>
          <cell r="EB1628">
            <v>0</v>
          </cell>
          <cell r="ED1628">
            <v>0</v>
          </cell>
          <cell r="EF1628">
            <v>0</v>
          </cell>
          <cell r="EJ1628">
            <v>0</v>
          </cell>
          <cell r="EL1628">
            <v>0</v>
          </cell>
          <cell r="EN1628">
            <v>0</v>
          </cell>
          <cell r="EP1628">
            <v>0</v>
          </cell>
          <cell r="ER1628">
            <v>0</v>
          </cell>
          <cell r="ET1628">
            <v>0</v>
          </cell>
          <cell r="EX1628">
            <v>0</v>
          </cell>
          <cell r="EZ1628">
            <v>0</v>
          </cell>
          <cell r="FD1628">
            <v>0</v>
          </cell>
          <cell r="FF1628">
            <v>0</v>
          </cell>
        </row>
        <row r="1629">
          <cell r="A1629" t="str">
            <v>HAAPAVESI 1</v>
          </cell>
          <cell r="B1629" t="str">
            <v>Finland</v>
          </cell>
          <cell r="G1629">
            <v>154</v>
          </cell>
          <cell r="H1629">
            <v>0</v>
          </cell>
          <cell r="AK1629">
            <v>61.445999999999998</v>
          </cell>
          <cell r="AL1629">
            <v>0</v>
          </cell>
          <cell r="AN1629">
            <v>0</v>
          </cell>
          <cell r="AO1629">
            <v>26.95</v>
          </cell>
          <cell r="AP1629">
            <v>4543</v>
          </cell>
          <cell r="AQ1629">
            <v>21.560000000000002</v>
          </cell>
          <cell r="BG1629" t="b">
            <v>0</v>
          </cell>
          <cell r="BO1629" t="b">
            <v>0</v>
          </cell>
          <cell r="CA1629" t="b">
            <v>0</v>
          </cell>
          <cell r="CB1629" t="b">
            <v>0</v>
          </cell>
          <cell r="CD1629" t="b">
            <v>0</v>
          </cell>
          <cell r="CE1629" t="b">
            <v>0</v>
          </cell>
          <cell r="CG1629" t="b">
            <v>0</v>
          </cell>
          <cell r="CH1629" t="b">
            <v>0</v>
          </cell>
          <cell r="CP1629" t="e">
            <v>#N/A</v>
          </cell>
          <cell r="CT1629" t="b">
            <v>0</v>
          </cell>
          <cell r="CV1629" t="b">
            <v>0</v>
          </cell>
          <cell r="CX1629" t="b">
            <v>0</v>
          </cell>
          <cell r="CZ1629" t="b">
            <v>0</v>
          </cell>
          <cell r="DB1629" t="b">
            <v>0</v>
          </cell>
          <cell r="DD1629" t="b">
            <v>0</v>
          </cell>
          <cell r="DF1629" t="b">
            <v>0</v>
          </cell>
          <cell r="DH1629" t="b">
            <v>0</v>
          </cell>
          <cell r="DJ1629" t="b">
            <v>0</v>
          </cell>
          <cell r="DL1629" t="b">
            <v>0</v>
          </cell>
          <cell r="DN1629" t="b">
            <v>0</v>
          </cell>
          <cell r="DP1629" t="b">
            <v>0</v>
          </cell>
          <cell r="DV1629">
            <v>0</v>
          </cell>
          <cell r="DX1629">
            <v>0</v>
          </cell>
          <cell r="DZ1629">
            <v>0</v>
          </cell>
          <cell r="EB1629">
            <v>0</v>
          </cell>
          <cell r="ED1629">
            <v>0</v>
          </cell>
          <cell r="EF1629">
            <v>0</v>
          </cell>
          <cell r="EJ1629">
            <v>0</v>
          </cell>
          <cell r="EL1629">
            <v>0</v>
          </cell>
          <cell r="EN1629">
            <v>0</v>
          </cell>
          <cell r="EP1629">
            <v>0</v>
          </cell>
          <cell r="ER1629">
            <v>0</v>
          </cell>
          <cell r="ET1629">
            <v>0</v>
          </cell>
          <cell r="EX1629">
            <v>0</v>
          </cell>
          <cell r="EZ1629">
            <v>0</v>
          </cell>
          <cell r="FD1629">
            <v>0</v>
          </cell>
          <cell r="FF1629">
            <v>0</v>
          </cell>
        </row>
        <row r="1630">
          <cell r="A1630" t="str">
            <v>IMATRA GT 1-2</v>
          </cell>
          <cell r="B1630" t="str">
            <v>Finland</v>
          </cell>
          <cell r="G1630">
            <v>7.8</v>
          </cell>
          <cell r="H1630">
            <v>15.6</v>
          </cell>
          <cell r="AK1630">
            <v>2.1488999999999998</v>
          </cell>
          <cell r="AL1630">
            <v>8.5955999999999992</v>
          </cell>
          <cell r="AN1630">
            <v>0</v>
          </cell>
          <cell r="AO1630">
            <v>0.312</v>
          </cell>
          <cell r="AP1630">
            <v>78</v>
          </cell>
          <cell r="AQ1630">
            <v>0.624</v>
          </cell>
          <cell r="BG1630" t="b">
            <v>0</v>
          </cell>
          <cell r="BO1630" t="b">
            <v>0</v>
          </cell>
          <cell r="CA1630" t="b">
            <v>0</v>
          </cell>
          <cell r="CB1630" t="b">
            <v>0</v>
          </cell>
          <cell r="CD1630" t="b">
            <v>0</v>
          </cell>
          <cell r="CE1630" t="b">
            <v>0</v>
          </cell>
          <cell r="CG1630" t="b">
            <v>0</v>
          </cell>
          <cell r="CH1630" t="b">
            <v>0</v>
          </cell>
          <cell r="CP1630" t="e">
            <v>#N/A</v>
          </cell>
          <cell r="CT1630" t="b">
            <v>0</v>
          </cell>
          <cell r="CV1630" t="b">
            <v>0</v>
          </cell>
          <cell r="CX1630" t="b">
            <v>0</v>
          </cell>
          <cell r="CZ1630" t="b">
            <v>0</v>
          </cell>
          <cell r="DB1630" t="b">
            <v>0</v>
          </cell>
          <cell r="DD1630" t="b">
            <v>0</v>
          </cell>
          <cell r="DF1630" t="b">
            <v>0</v>
          </cell>
          <cell r="DH1630" t="b">
            <v>0</v>
          </cell>
          <cell r="DJ1630" t="b">
            <v>0</v>
          </cell>
          <cell r="DL1630" t="b">
            <v>0</v>
          </cell>
          <cell r="DN1630" t="b">
            <v>0</v>
          </cell>
          <cell r="DP1630" t="b">
            <v>0</v>
          </cell>
          <cell r="DV1630">
            <v>0</v>
          </cell>
          <cell r="DX1630">
            <v>0</v>
          </cell>
          <cell r="DZ1630">
            <v>0</v>
          </cell>
          <cell r="EB1630">
            <v>0</v>
          </cell>
          <cell r="ED1630">
            <v>0</v>
          </cell>
          <cell r="EF1630">
            <v>0</v>
          </cell>
          <cell r="EJ1630">
            <v>0</v>
          </cell>
          <cell r="EL1630">
            <v>0</v>
          </cell>
          <cell r="EN1630">
            <v>0</v>
          </cell>
          <cell r="EP1630">
            <v>0</v>
          </cell>
          <cell r="ER1630">
            <v>0</v>
          </cell>
          <cell r="ET1630">
            <v>0</v>
          </cell>
          <cell r="EX1630">
            <v>0</v>
          </cell>
          <cell r="EZ1630">
            <v>0</v>
          </cell>
          <cell r="FD1630">
            <v>0</v>
          </cell>
          <cell r="FF1630">
            <v>0</v>
          </cell>
        </row>
        <row r="1631">
          <cell r="A1631" t="str">
            <v>IMATRA GT 1-2</v>
          </cell>
          <cell r="B1631" t="str">
            <v>Finland</v>
          </cell>
          <cell r="G1631">
            <v>7.8</v>
          </cell>
          <cell r="H1631">
            <v>15.6</v>
          </cell>
          <cell r="AK1631">
            <v>2.1488999999999998</v>
          </cell>
          <cell r="AL1631">
            <v>8.5955999999999992</v>
          </cell>
          <cell r="AN1631">
            <v>0</v>
          </cell>
          <cell r="AO1631">
            <v>0.312</v>
          </cell>
          <cell r="AP1631">
            <v>78</v>
          </cell>
          <cell r="AQ1631">
            <v>0.624</v>
          </cell>
          <cell r="BG1631" t="b">
            <v>0</v>
          </cell>
          <cell r="BO1631" t="b">
            <v>0</v>
          </cell>
          <cell r="CA1631" t="b">
            <v>0</v>
          </cell>
          <cell r="CB1631" t="b">
            <v>0</v>
          </cell>
          <cell r="CD1631" t="b">
            <v>0</v>
          </cell>
          <cell r="CE1631" t="b">
            <v>0</v>
          </cell>
          <cell r="CG1631" t="b">
            <v>0</v>
          </cell>
          <cell r="CH1631" t="b">
            <v>0</v>
          </cell>
          <cell r="CP1631" t="e">
            <v>#N/A</v>
          </cell>
          <cell r="CT1631" t="b">
            <v>0</v>
          </cell>
          <cell r="CV1631" t="b">
            <v>0</v>
          </cell>
          <cell r="CX1631" t="b">
            <v>0</v>
          </cell>
          <cell r="CZ1631" t="b">
            <v>0</v>
          </cell>
          <cell r="DB1631" t="b">
            <v>0</v>
          </cell>
          <cell r="DD1631" t="b">
            <v>0</v>
          </cell>
          <cell r="DF1631" t="b">
            <v>0</v>
          </cell>
          <cell r="DH1631" t="b">
            <v>0</v>
          </cell>
          <cell r="DJ1631" t="b">
            <v>0</v>
          </cell>
          <cell r="DL1631" t="b">
            <v>0</v>
          </cell>
          <cell r="DN1631" t="b">
            <v>0</v>
          </cell>
          <cell r="DP1631" t="b">
            <v>0</v>
          </cell>
          <cell r="DV1631">
            <v>0</v>
          </cell>
          <cell r="DX1631">
            <v>0</v>
          </cell>
          <cell r="DZ1631">
            <v>0</v>
          </cell>
          <cell r="EB1631">
            <v>0</v>
          </cell>
          <cell r="ED1631">
            <v>0</v>
          </cell>
          <cell r="EF1631">
            <v>0</v>
          </cell>
          <cell r="EJ1631">
            <v>0</v>
          </cell>
          <cell r="EL1631">
            <v>0</v>
          </cell>
          <cell r="EN1631">
            <v>0</v>
          </cell>
          <cell r="EP1631">
            <v>0</v>
          </cell>
          <cell r="ER1631">
            <v>0</v>
          </cell>
          <cell r="ET1631">
            <v>0</v>
          </cell>
          <cell r="EX1631">
            <v>0</v>
          </cell>
          <cell r="EZ1631">
            <v>0</v>
          </cell>
          <cell r="FD1631">
            <v>0</v>
          </cell>
          <cell r="FF1631">
            <v>0</v>
          </cell>
        </row>
        <row r="1632">
          <cell r="A1632" t="str">
            <v>IMATRAN ENERGIA GT 1-2</v>
          </cell>
          <cell r="B1632" t="str">
            <v>Finland</v>
          </cell>
          <cell r="G1632">
            <v>6</v>
          </cell>
          <cell r="H1632">
            <v>12</v>
          </cell>
          <cell r="AK1632">
            <v>1.6529999999999998</v>
          </cell>
          <cell r="AL1632">
            <v>6.6119999999999992</v>
          </cell>
          <cell r="AN1632">
            <v>0</v>
          </cell>
          <cell r="AO1632">
            <v>0.24</v>
          </cell>
          <cell r="AP1632">
            <v>90</v>
          </cell>
          <cell r="AQ1632">
            <v>0.48</v>
          </cell>
          <cell r="BG1632" t="b">
            <v>0</v>
          </cell>
          <cell r="BO1632" t="b">
            <v>0</v>
          </cell>
          <cell r="CA1632" t="b">
            <v>0</v>
          </cell>
          <cell r="CB1632" t="b">
            <v>0</v>
          </cell>
          <cell r="CD1632" t="b">
            <v>0</v>
          </cell>
          <cell r="CE1632" t="b">
            <v>0</v>
          </cell>
          <cell r="CG1632" t="b">
            <v>0</v>
          </cell>
          <cell r="CH1632" t="b">
            <v>0</v>
          </cell>
          <cell r="CP1632" t="e">
            <v>#N/A</v>
          </cell>
          <cell r="CT1632" t="b">
            <v>0</v>
          </cell>
          <cell r="CV1632" t="b">
            <v>0</v>
          </cell>
          <cell r="CX1632" t="b">
            <v>0</v>
          </cell>
          <cell r="CZ1632" t="b">
            <v>0</v>
          </cell>
          <cell r="DB1632" t="b">
            <v>0</v>
          </cell>
          <cell r="DD1632" t="b">
            <v>0</v>
          </cell>
          <cell r="DF1632" t="b">
            <v>0</v>
          </cell>
          <cell r="DH1632" t="b">
            <v>0</v>
          </cell>
          <cell r="DJ1632" t="b">
            <v>0</v>
          </cell>
          <cell r="DL1632" t="b">
            <v>0</v>
          </cell>
          <cell r="DN1632" t="b">
            <v>0</v>
          </cell>
          <cell r="DP1632" t="b">
            <v>0</v>
          </cell>
          <cell r="DV1632">
            <v>0</v>
          </cell>
          <cell r="DX1632">
            <v>0</v>
          </cell>
          <cell r="DZ1632">
            <v>0</v>
          </cell>
          <cell r="EB1632">
            <v>0</v>
          </cell>
          <cell r="ED1632">
            <v>0</v>
          </cell>
          <cell r="EF1632">
            <v>0</v>
          </cell>
          <cell r="EJ1632">
            <v>0</v>
          </cell>
          <cell r="EL1632">
            <v>0</v>
          </cell>
          <cell r="EN1632">
            <v>0</v>
          </cell>
          <cell r="EP1632">
            <v>0</v>
          </cell>
          <cell r="ER1632">
            <v>0</v>
          </cell>
          <cell r="ET1632">
            <v>0</v>
          </cell>
          <cell r="EX1632">
            <v>0</v>
          </cell>
          <cell r="EZ1632">
            <v>0</v>
          </cell>
          <cell r="FD1632">
            <v>0</v>
          </cell>
          <cell r="FF1632">
            <v>0</v>
          </cell>
        </row>
        <row r="1633">
          <cell r="A1633" t="str">
            <v>IMATRAN ENERGIA GT 1-2</v>
          </cell>
          <cell r="B1633" t="str">
            <v>Finland</v>
          </cell>
          <cell r="G1633">
            <v>6</v>
          </cell>
          <cell r="H1633">
            <v>12</v>
          </cell>
          <cell r="AK1633">
            <v>1.6529999999999998</v>
          </cell>
          <cell r="AL1633">
            <v>6.6119999999999992</v>
          </cell>
          <cell r="AN1633">
            <v>0</v>
          </cell>
          <cell r="AO1633">
            <v>0.24</v>
          </cell>
          <cell r="AP1633">
            <v>90</v>
          </cell>
          <cell r="AQ1633">
            <v>0.48</v>
          </cell>
          <cell r="BG1633" t="b">
            <v>0</v>
          </cell>
          <cell r="BO1633" t="b">
            <v>0</v>
          </cell>
          <cell r="CA1633" t="b">
            <v>0</v>
          </cell>
          <cell r="CB1633" t="b">
            <v>0</v>
          </cell>
          <cell r="CD1633" t="b">
            <v>0</v>
          </cell>
          <cell r="CE1633" t="b">
            <v>0</v>
          </cell>
          <cell r="CG1633" t="b">
            <v>0</v>
          </cell>
          <cell r="CH1633" t="b">
            <v>0</v>
          </cell>
          <cell r="CP1633" t="e">
            <v>#N/A</v>
          </cell>
          <cell r="CT1633" t="b">
            <v>0</v>
          </cell>
          <cell r="CV1633" t="b">
            <v>0</v>
          </cell>
          <cell r="CX1633" t="b">
            <v>0</v>
          </cell>
          <cell r="CZ1633" t="b">
            <v>0</v>
          </cell>
          <cell r="DB1633" t="b">
            <v>0</v>
          </cell>
          <cell r="DD1633" t="b">
            <v>0</v>
          </cell>
          <cell r="DF1633" t="b">
            <v>0</v>
          </cell>
          <cell r="DH1633" t="b">
            <v>0</v>
          </cell>
          <cell r="DJ1633" t="b">
            <v>0</v>
          </cell>
          <cell r="DL1633" t="b">
            <v>0</v>
          </cell>
          <cell r="DN1633" t="b">
            <v>0</v>
          </cell>
          <cell r="DP1633" t="b">
            <v>0</v>
          </cell>
          <cell r="DV1633">
            <v>0</v>
          </cell>
          <cell r="DX1633">
            <v>0</v>
          </cell>
          <cell r="DZ1633">
            <v>0</v>
          </cell>
          <cell r="EB1633">
            <v>0</v>
          </cell>
          <cell r="ED1633">
            <v>0</v>
          </cell>
          <cell r="EF1633">
            <v>0</v>
          </cell>
          <cell r="EJ1633">
            <v>0</v>
          </cell>
          <cell r="EL1633">
            <v>0</v>
          </cell>
          <cell r="EN1633">
            <v>0</v>
          </cell>
          <cell r="EP1633">
            <v>0</v>
          </cell>
          <cell r="ER1633">
            <v>0</v>
          </cell>
          <cell r="ET1633">
            <v>0</v>
          </cell>
          <cell r="EX1633">
            <v>0</v>
          </cell>
          <cell r="EZ1633">
            <v>0</v>
          </cell>
          <cell r="FD1633">
            <v>0</v>
          </cell>
          <cell r="FF1633">
            <v>0</v>
          </cell>
        </row>
        <row r="1634">
          <cell r="A1634" t="str">
            <v>INKOO 1-2</v>
          </cell>
          <cell r="B1634" t="str">
            <v>Finland</v>
          </cell>
          <cell r="G1634">
            <v>500</v>
          </cell>
          <cell r="H1634">
            <v>0</v>
          </cell>
          <cell r="AK1634">
            <v>187.625</v>
          </cell>
          <cell r="AL1634">
            <v>0</v>
          </cell>
          <cell r="AN1634">
            <v>0</v>
          </cell>
          <cell r="AO1634">
            <v>78.800000000000011</v>
          </cell>
          <cell r="AP1634">
            <v>12425</v>
          </cell>
          <cell r="AQ1634">
            <v>70</v>
          </cell>
          <cell r="BG1634" t="b">
            <v>0</v>
          </cell>
          <cell r="BO1634" t="b">
            <v>0</v>
          </cell>
          <cell r="CA1634" t="b">
            <v>0</v>
          </cell>
          <cell r="CB1634" t="b">
            <v>0</v>
          </cell>
          <cell r="CD1634" t="b">
            <v>0</v>
          </cell>
          <cell r="CE1634" t="b">
            <v>0</v>
          </cell>
          <cell r="CG1634" t="b">
            <v>0</v>
          </cell>
          <cell r="CH1634" t="b">
            <v>0</v>
          </cell>
          <cell r="CP1634" t="e">
            <v>#N/A</v>
          </cell>
          <cell r="CT1634" t="b">
            <v>0</v>
          </cell>
          <cell r="CV1634" t="b">
            <v>0</v>
          </cell>
          <cell r="CX1634" t="b">
            <v>0</v>
          </cell>
          <cell r="CZ1634" t="b">
            <v>0</v>
          </cell>
          <cell r="DB1634" t="b">
            <v>0</v>
          </cell>
          <cell r="DD1634" t="b">
            <v>0</v>
          </cell>
          <cell r="DF1634" t="b">
            <v>0</v>
          </cell>
          <cell r="DH1634" t="b">
            <v>0</v>
          </cell>
          <cell r="DJ1634" t="b">
            <v>0</v>
          </cell>
          <cell r="DL1634" t="b">
            <v>0</v>
          </cell>
          <cell r="DN1634" t="b">
            <v>0</v>
          </cell>
          <cell r="DP1634" t="b">
            <v>0</v>
          </cell>
          <cell r="DV1634">
            <v>0</v>
          </cell>
          <cell r="DX1634">
            <v>0</v>
          </cell>
          <cell r="DZ1634">
            <v>0</v>
          </cell>
          <cell r="EB1634">
            <v>0</v>
          </cell>
          <cell r="ED1634">
            <v>0</v>
          </cell>
          <cell r="EF1634">
            <v>0</v>
          </cell>
          <cell r="EJ1634">
            <v>0</v>
          </cell>
          <cell r="EL1634">
            <v>0</v>
          </cell>
          <cell r="EN1634">
            <v>0</v>
          </cell>
          <cell r="EP1634">
            <v>0</v>
          </cell>
          <cell r="ER1634">
            <v>0</v>
          </cell>
          <cell r="ET1634">
            <v>0</v>
          </cell>
          <cell r="EX1634">
            <v>0</v>
          </cell>
          <cell r="EZ1634">
            <v>0</v>
          </cell>
          <cell r="FD1634">
            <v>0</v>
          </cell>
          <cell r="FF1634">
            <v>0</v>
          </cell>
        </row>
        <row r="1635">
          <cell r="A1635" t="str">
            <v>INKOO 1-2</v>
          </cell>
          <cell r="B1635" t="str">
            <v>Finland</v>
          </cell>
          <cell r="G1635">
            <v>500</v>
          </cell>
          <cell r="H1635">
            <v>0</v>
          </cell>
          <cell r="AK1635">
            <v>187.625</v>
          </cell>
          <cell r="AL1635">
            <v>0</v>
          </cell>
          <cell r="AN1635">
            <v>0</v>
          </cell>
          <cell r="AO1635">
            <v>78.800000000000011</v>
          </cell>
          <cell r="AP1635">
            <v>12425</v>
          </cell>
          <cell r="AQ1635">
            <v>95</v>
          </cell>
          <cell r="BG1635" t="b">
            <v>0</v>
          </cell>
          <cell r="BO1635" t="b">
            <v>0</v>
          </cell>
          <cell r="CA1635" t="b">
            <v>0</v>
          </cell>
          <cell r="CB1635" t="b">
            <v>0</v>
          </cell>
          <cell r="CD1635" t="b">
            <v>0</v>
          </cell>
          <cell r="CE1635" t="b">
            <v>0</v>
          </cell>
          <cell r="CG1635" t="b">
            <v>0</v>
          </cell>
          <cell r="CH1635" t="b">
            <v>0</v>
          </cell>
          <cell r="CP1635" t="e">
            <v>#N/A</v>
          </cell>
          <cell r="CT1635" t="b">
            <v>0</v>
          </cell>
          <cell r="CV1635" t="b">
            <v>0</v>
          </cell>
          <cell r="CX1635" t="b">
            <v>0</v>
          </cell>
          <cell r="CZ1635" t="b">
            <v>0</v>
          </cell>
          <cell r="DB1635" t="b">
            <v>0</v>
          </cell>
          <cell r="DD1635" t="b">
            <v>0</v>
          </cell>
          <cell r="DF1635" t="b">
            <v>0</v>
          </cell>
          <cell r="DH1635" t="b">
            <v>0</v>
          </cell>
          <cell r="DJ1635" t="b">
            <v>0</v>
          </cell>
          <cell r="DL1635" t="b">
            <v>0</v>
          </cell>
          <cell r="DN1635" t="b">
            <v>0</v>
          </cell>
          <cell r="DP1635" t="b">
            <v>0</v>
          </cell>
          <cell r="DV1635">
            <v>0</v>
          </cell>
          <cell r="DX1635">
            <v>0</v>
          </cell>
          <cell r="DZ1635">
            <v>0</v>
          </cell>
          <cell r="EB1635">
            <v>0</v>
          </cell>
          <cell r="ED1635">
            <v>0</v>
          </cell>
          <cell r="EF1635">
            <v>0</v>
          </cell>
          <cell r="EJ1635">
            <v>0</v>
          </cell>
          <cell r="EL1635">
            <v>0</v>
          </cell>
          <cell r="EN1635">
            <v>0</v>
          </cell>
          <cell r="EP1635">
            <v>0</v>
          </cell>
          <cell r="ER1635">
            <v>0</v>
          </cell>
          <cell r="ET1635">
            <v>0</v>
          </cell>
          <cell r="EX1635">
            <v>0</v>
          </cell>
          <cell r="EZ1635">
            <v>0</v>
          </cell>
          <cell r="FD1635">
            <v>0</v>
          </cell>
          <cell r="FF1635">
            <v>0</v>
          </cell>
        </row>
        <row r="1636">
          <cell r="A1636" t="str">
            <v>INKOO 3-4</v>
          </cell>
          <cell r="B1636" t="str">
            <v>Finland</v>
          </cell>
          <cell r="G1636">
            <v>500</v>
          </cell>
          <cell r="H1636">
            <v>0</v>
          </cell>
          <cell r="AK1636">
            <v>194.74999999999997</v>
          </cell>
          <cell r="AL1636">
            <v>0</v>
          </cell>
          <cell r="AN1636">
            <v>0</v>
          </cell>
          <cell r="AO1636">
            <v>78.800000000000011</v>
          </cell>
          <cell r="AP1636">
            <v>12425</v>
          </cell>
          <cell r="AQ1636">
            <v>70</v>
          </cell>
          <cell r="BG1636" t="b">
            <v>0</v>
          </cell>
          <cell r="BO1636" t="b">
            <v>0</v>
          </cell>
          <cell r="CA1636" t="b">
            <v>0</v>
          </cell>
          <cell r="CB1636" t="b">
            <v>0</v>
          </cell>
          <cell r="CD1636" t="b">
            <v>0</v>
          </cell>
          <cell r="CE1636" t="b">
            <v>0</v>
          </cell>
          <cell r="CG1636" t="b">
            <v>0</v>
          </cell>
          <cell r="CH1636" t="b">
            <v>0</v>
          </cell>
          <cell r="CP1636" t="e">
            <v>#N/A</v>
          </cell>
          <cell r="CT1636" t="b">
            <v>0</v>
          </cell>
          <cell r="CV1636" t="b">
            <v>0</v>
          </cell>
          <cell r="CX1636" t="b">
            <v>0</v>
          </cell>
          <cell r="CZ1636" t="b">
            <v>0</v>
          </cell>
          <cell r="DB1636" t="b">
            <v>0</v>
          </cell>
          <cell r="DD1636" t="b">
            <v>0</v>
          </cell>
          <cell r="DF1636" t="b">
            <v>0</v>
          </cell>
          <cell r="DH1636" t="b">
            <v>0</v>
          </cell>
          <cell r="DJ1636" t="b">
            <v>0</v>
          </cell>
          <cell r="DL1636" t="b">
            <v>0</v>
          </cell>
          <cell r="DN1636" t="b">
            <v>0</v>
          </cell>
          <cell r="DP1636" t="b">
            <v>0</v>
          </cell>
          <cell r="DV1636">
            <v>0</v>
          </cell>
          <cell r="DX1636">
            <v>0</v>
          </cell>
          <cell r="DZ1636">
            <v>0</v>
          </cell>
          <cell r="EB1636">
            <v>0</v>
          </cell>
          <cell r="ED1636">
            <v>0</v>
          </cell>
          <cell r="EF1636">
            <v>0</v>
          </cell>
          <cell r="EJ1636">
            <v>0</v>
          </cell>
          <cell r="EL1636">
            <v>0</v>
          </cell>
          <cell r="EN1636">
            <v>0</v>
          </cell>
          <cell r="EP1636">
            <v>0</v>
          </cell>
          <cell r="ER1636">
            <v>0</v>
          </cell>
          <cell r="ET1636">
            <v>0</v>
          </cell>
          <cell r="EX1636">
            <v>0</v>
          </cell>
          <cell r="EZ1636">
            <v>0</v>
          </cell>
          <cell r="FD1636">
            <v>0</v>
          </cell>
          <cell r="FF1636">
            <v>0</v>
          </cell>
        </row>
        <row r="1637">
          <cell r="A1637" t="str">
            <v>INKOO 3-4</v>
          </cell>
          <cell r="B1637" t="str">
            <v>Finland</v>
          </cell>
          <cell r="G1637">
            <v>500</v>
          </cell>
          <cell r="H1637">
            <v>0</v>
          </cell>
          <cell r="AK1637">
            <v>194.74999999999997</v>
          </cell>
          <cell r="AL1637">
            <v>0</v>
          </cell>
          <cell r="AN1637">
            <v>0</v>
          </cell>
          <cell r="AO1637">
            <v>78.800000000000011</v>
          </cell>
          <cell r="AP1637">
            <v>12425</v>
          </cell>
          <cell r="AQ1637">
            <v>95</v>
          </cell>
          <cell r="BG1637" t="b">
            <v>0</v>
          </cell>
          <cell r="BO1637" t="b">
            <v>0</v>
          </cell>
          <cell r="CA1637" t="b">
            <v>0</v>
          </cell>
          <cell r="CB1637" t="b">
            <v>0</v>
          </cell>
          <cell r="CD1637" t="b">
            <v>0</v>
          </cell>
          <cell r="CE1637" t="b">
            <v>0</v>
          </cell>
          <cell r="CG1637" t="b">
            <v>0</v>
          </cell>
          <cell r="CH1637" t="b">
            <v>0</v>
          </cell>
          <cell r="CP1637" t="e">
            <v>#N/A</v>
          </cell>
          <cell r="CT1637" t="b">
            <v>0</v>
          </cell>
          <cell r="CV1637" t="b">
            <v>0</v>
          </cell>
          <cell r="CX1637" t="b">
            <v>0</v>
          </cell>
          <cell r="CZ1637" t="b">
            <v>0</v>
          </cell>
          <cell r="DB1637" t="b">
            <v>0</v>
          </cell>
          <cell r="DD1637" t="b">
            <v>0</v>
          </cell>
          <cell r="DF1637" t="b">
            <v>0</v>
          </cell>
          <cell r="DH1637" t="b">
            <v>0</v>
          </cell>
          <cell r="DJ1637" t="b">
            <v>0</v>
          </cell>
          <cell r="DL1637" t="b">
            <v>0</v>
          </cell>
          <cell r="DN1637" t="b">
            <v>0</v>
          </cell>
          <cell r="DP1637" t="b">
            <v>0</v>
          </cell>
          <cell r="DV1637">
            <v>0</v>
          </cell>
          <cell r="DX1637">
            <v>0</v>
          </cell>
          <cell r="DZ1637">
            <v>0</v>
          </cell>
          <cell r="EB1637">
            <v>0</v>
          </cell>
          <cell r="ED1637">
            <v>0</v>
          </cell>
          <cell r="EF1637">
            <v>0</v>
          </cell>
          <cell r="EJ1637">
            <v>0</v>
          </cell>
          <cell r="EL1637">
            <v>0</v>
          </cell>
          <cell r="EN1637">
            <v>0</v>
          </cell>
          <cell r="EP1637">
            <v>0</v>
          </cell>
          <cell r="ER1637">
            <v>0</v>
          </cell>
          <cell r="ET1637">
            <v>0</v>
          </cell>
          <cell r="EX1637">
            <v>0</v>
          </cell>
          <cell r="EZ1637">
            <v>0</v>
          </cell>
          <cell r="FD1637">
            <v>0</v>
          </cell>
          <cell r="FF1637">
            <v>0</v>
          </cell>
        </row>
        <row r="1638">
          <cell r="A1638" t="str">
            <v>JARVENPAA 1-2</v>
          </cell>
          <cell r="B1638" t="str">
            <v>Finland</v>
          </cell>
          <cell r="G1638">
            <v>30</v>
          </cell>
          <cell r="H1638">
            <v>42.857142857142861</v>
          </cell>
          <cell r="AK1638">
            <v>10.545</v>
          </cell>
          <cell r="AL1638">
            <v>21.520408163265309</v>
          </cell>
          <cell r="AN1638">
            <v>0</v>
          </cell>
          <cell r="AO1638">
            <v>2.4</v>
          </cell>
          <cell r="AP1638">
            <v>450</v>
          </cell>
          <cell r="AQ1638">
            <v>4.2</v>
          </cell>
          <cell r="BG1638" t="b">
            <v>0</v>
          </cell>
          <cell r="BO1638" t="b">
            <v>0</v>
          </cell>
          <cell r="CA1638" t="b">
            <v>0</v>
          </cell>
          <cell r="CB1638" t="b">
            <v>0</v>
          </cell>
          <cell r="CD1638" t="b">
            <v>0</v>
          </cell>
          <cell r="CE1638" t="b">
            <v>0</v>
          </cell>
          <cell r="CG1638" t="b">
            <v>0</v>
          </cell>
          <cell r="CH1638" t="b">
            <v>0</v>
          </cell>
          <cell r="CP1638" t="e">
            <v>#N/A</v>
          </cell>
          <cell r="CT1638" t="b">
            <v>0</v>
          </cell>
          <cell r="CV1638" t="b">
            <v>0</v>
          </cell>
          <cell r="CX1638" t="b">
            <v>0</v>
          </cell>
          <cell r="CZ1638" t="b">
            <v>0</v>
          </cell>
          <cell r="DB1638" t="b">
            <v>0</v>
          </cell>
          <cell r="DD1638" t="b">
            <v>0</v>
          </cell>
          <cell r="DF1638" t="b">
            <v>0</v>
          </cell>
          <cell r="DH1638" t="b">
            <v>0</v>
          </cell>
          <cell r="DJ1638" t="b">
            <v>0</v>
          </cell>
          <cell r="DL1638" t="b">
            <v>0</v>
          </cell>
          <cell r="DN1638" t="b">
            <v>0</v>
          </cell>
          <cell r="DP1638" t="b">
            <v>0</v>
          </cell>
          <cell r="DV1638">
            <v>0</v>
          </cell>
          <cell r="DX1638">
            <v>0</v>
          </cell>
          <cell r="DZ1638">
            <v>0</v>
          </cell>
          <cell r="EB1638">
            <v>0</v>
          </cell>
          <cell r="ED1638">
            <v>0</v>
          </cell>
          <cell r="EF1638">
            <v>0</v>
          </cell>
          <cell r="EJ1638">
            <v>0</v>
          </cell>
          <cell r="EL1638">
            <v>0</v>
          </cell>
          <cell r="EN1638">
            <v>0</v>
          </cell>
          <cell r="EP1638">
            <v>0</v>
          </cell>
          <cell r="ER1638">
            <v>0</v>
          </cell>
          <cell r="ET1638">
            <v>0</v>
          </cell>
          <cell r="EX1638">
            <v>0</v>
          </cell>
          <cell r="EZ1638">
            <v>0</v>
          </cell>
          <cell r="FD1638">
            <v>0</v>
          </cell>
          <cell r="FF1638">
            <v>0</v>
          </cell>
        </row>
        <row r="1639">
          <cell r="A1639" t="str">
            <v>Järvenpaa3</v>
          </cell>
          <cell r="B1639" t="str">
            <v>Finland</v>
          </cell>
          <cell r="G1639">
            <v>25</v>
          </cell>
          <cell r="H1639">
            <v>50</v>
          </cell>
          <cell r="AK1639">
            <v>7.1249999999999991</v>
          </cell>
          <cell r="AL1639">
            <v>28.499999999999996</v>
          </cell>
          <cell r="AN1639">
            <v>0</v>
          </cell>
          <cell r="AO1639">
            <v>3.375</v>
          </cell>
          <cell r="AP1639">
            <v>687.5</v>
          </cell>
          <cell r="AQ1639">
            <v>3.5000000000000004</v>
          </cell>
          <cell r="BG1639" t="b">
            <v>0</v>
          </cell>
          <cell r="BO1639" t="b">
            <v>0</v>
          </cell>
          <cell r="CA1639" t="b">
            <v>0</v>
          </cell>
          <cell r="CB1639" t="b">
            <v>0</v>
          </cell>
          <cell r="CD1639" t="b">
            <v>0</v>
          </cell>
          <cell r="CE1639" t="b">
            <v>0</v>
          </cell>
          <cell r="CG1639" t="b">
            <v>0</v>
          </cell>
          <cell r="CH1639" t="b">
            <v>0</v>
          </cell>
          <cell r="CP1639" t="e">
            <v>#N/A</v>
          </cell>
          <cell r="CT1639" t="b">
            <v>0</v>
          </cell>
          <cell r="CV1639" t="b">
            <v>0</v>
          </cell>
          <cell r="CX1639" t="b">
            <v>0</v>
          </cell>
          <cell r="CZ1639" t="b">
            <v>0</v>
          </cell>
          <cell r="DB1639" t="b">
            <v>0</v>
          </cell>
          <cell r="DD1639" t="b">
            <v>0</v>
          </cell>
          <cell r="DF1639" t="b">
            <v>0</v>
          </cell>
          <cell r="DH1639" t="b">
            <v>0</v>
          </cell>
          <cell r="DJ1639" t="b">
            <v>0</v>
          </cell>
          <cell r="DL1639" t="b">
            <v>0</v>
          </cell>
          <cell r="DN1639" t="b">
            <v>0</v>
          </cell>
          <cell r="DP1639" t="b">
            <v>0</v>
          </cell>
          <cell r="DV1639">
            <v>0</v>
          </cell>
          <cell r="DX1639">
            <v>0</v>
          </cell>
          <cell r="DZ1639">
            <v>0</v>
          </cell>
          <cell r="EB1639">
            <v>0</v>
          </cell>
          <cell r="ED1639">
            <v>0</v>
          </cell>
          <cell r="EF1639">
            <v>0</v>
          </cell>
          <cell r="EJ1639">
            <v>0</v>
          </cell>
          <cell r="EL1639">
            <v>0</v>
          </cell>
          <cell r="EN1639">
            <v>0</v>
          </cell>
          <cell r="EP1639">
            <v>0</v>
          </cell>
          <cell r="ER1639">
            <v>0</v>
          </cell>
          <cell r="ET1639">
            <v>0</v>
          </cell>
          <cell r="EX1639">
            <v>0</v>
          </cell>
          <cell r="EZ1639">
            <v>0</v>
          </cell>
          <cell r="FD1639">
            <v>0</v>
          </cell>
          <cell r="FF1639">
            <v>0</v>
          </cell>
        </row>
        <row r="1640">
          <cell r="A1640" t="str">
            <v>JOENSUU1</v>
          </cell>
          <cell r="B1640" t="str">
            <v>Finland</v>
          </cell>
          <cell r="G1640">
            <v>50</v>
          </cell>
          <cell r="H1640">
            <v>110</v>
          </cell>
          <cell r="AK1640">
            <v>13.774999999999999</v>
          </cell>
          <cell r="AL1640">
            <v>66.670999999999992</v>
          </cell>
          <cell r="AN1640">
            <v>0</v>
          </cell>
          <cell r="AO1640">
            <v>6.75</v>
          </cell>
          <cell r="AP1640">
            <v>1375</v>
          </cell>
          <cell r="AQ1640">
            <v>7.0000000000000009</v>
          </cell>
          <cell r="BG1640" t="b">
            <v>0</v>
          </cell>
          <cell r="BO1640" t="b">
            <v>0</v>
          </cell>
          <cell r="CA1640" t="b">
            <v>0</v>
          </cell>
          <cell r="CB1640" t="b">
            <v>0</v>
          </cell>
          <cell r="CD1640" t="b">
            <v>0</v>
          </cell>
          <cell r="CE1640" t="b">
            <v>0</v>
          </cell>
          <cell r="CG1640" t="b">
            <v>0</v>
          </cell>
          <cell r="CH1640" t="b">
            <v>0</v>
          </cell>
          <cell r="CP1640" t="e">
            <v>#N/A</v>
          </cell>
          <cell r="CT1640" t="b">
            <v>0</v>
          </cell>
          <cell r="CV1640" t="b">
            <v>0</v>
          </cell>
          <cell r="CX1640" t="b">
            <v>0</v>
          </cell>
          <cell r="CZ1640" t="b">
            <v>0</v>
          </cell>
          <cell r="DB1640" t="b">
            <v>0</v>
          </cell>
          <cell r="DD1640" t="b">
            <v>0</v>
          </cell>
          <cell r="DF1640" t="b">
            <v>0</v>
          </cell>
          <cell r="DH1640" t="b">
            <v>0</v>
          </cell>
          <cell r="DJ1640" t="b">
            <v>0</v>
          </cell>
          <cell r="DL1640" t="b">
            <v>0</v>
          </cell>
          <cell r="DN1640" t="b">
            <v>0</v>
          </cell>
          <cell r="DP1640" t="b">
            <v>0</v>
          </cell>
          <cell r="DV1640">
            <v>0</v>
          </cell>
          <cell r="DX1640">
            <v>0</v>
          </cell>
          <cell r="DZ1640">
            <v>0</v>
          </cell>
          <cell r="EB1640">
            <v>0</v>
          </cell>
          <cell r="ED1640">
            <v>0</v>
          </cell>
          <cell r="EF1640">
            <v>0</v>
          </cell>
          <cell r="EJ1640">
            <v>0</v>
          </cell>
          <cell r="EL1640">
            <v>0</v>
          </cell>
          <cell r="EN1640">
            <v>0</v>
          </cell>
          <cell r="EP1640">
            <v>0</v>
          </cell>
          <cell r="ER1640">
            <v>0</v>
          </cell>
          <cell r="ET1640">
            <v>0</v>
          </cell>
          <cell r="EX1640">
            <v>0</v>
          </cell>
          <cell r="EZ1640">
            <v>0</v>
          </cell>
          <cell r="FD1640">
            <v>0</v>
          </cell>
          <cell r="FF1640">
            <v>0</v>
          </cell>
        </row>
        <row r="1641">
          <cell r="A1641" t="str">
            <v>JOENSUU1</v>
          </cell>
          <cell r="B1641" t="str">
            <v>Finland</v>
          </cell>
          <cell r="G1641">
            <v>50</v>
          </cell>
          <cell r="H1641">
            <v>110</v>
          </cell>
          <cell r="AK1641">
            <v>13.774999999999999</v>
          </cell>
          <cell r="AL1641">
            <v>66.670999999999992</v>
          </cell>
          <cell r="AN1641">
            <v>0</v>
          </cell>
          <cell r="AO1641">
            <v>6.75</v>
          </cell>
          <cell r="AP1641">
            <v>1375</v>
          </cell>
          <cell r="AQ1641">
            <v>7.0000000000000009</v>
          </cell>
          <cell r="BG1641" t="b">
            <v>0</v>
          </cell>
          <cell r="BO1641" t="b">
            <v>0</v>
          </cell>
          <cell r="CA1641" t="b">
            <v>0</v>
          </cell>
          <cell r="CB1641" t="b">
            <v>0</v>
          </cell>
          <cell r="CD1641" t="b">
            <v>0</v>
          </cell>
          <cell r="CE1641" t="b">
            <v>0</v>
          </cell>
          <cell r="CG1641" t="b">
            <v>0</v>
          </cell>
          <cell r="CH1641" t="b">
            <v>0</v>
          </cell>
          <cell r="CP1641" t="e">
            <v>#N/A</v>
          </cell>
          <cell r="CT1641" t="b">
            <v>0</v>
          </cell>
          <cell r="CV1641" t="b">
            <v>0</v>
          </cell>
          <cell r="CX1641" t="b">
            <v>0</v>
          </cell>
          <cell r="CZ1641" t="b">
            <v>0</v>
          </cell>
          <cell r="DB1641" t="b">
            <v>0</v>
          </cell>
          <cell r="DD1641" t="b">
            <v>0</v>
          </cell>
          <cell r="DF1641" t="b">
            <v>0</v>
          </cell>
          <cell r="DH1641" t="b">
            <v>0</v>
          </cell>
          <cell r="DJ1641" t="b">
            <v>0</v>
          </cell>
          <cell r="DL1641" t="b">
            <v>0</v>
          </cell>
          <cell r="DN1641" t="b">
            <v>0</v>
          </cell>
          <cell r="DP1641" t="b">
            <v>0</v>
          </cell>
          <cell r="DV1641">
            <v>0</v>
          </cell>
          <cell r="DX1641">
            <v>0</v>
          </cell>
          <cell r="DZ1641">
            <v>0</v>
          </cell>
          <cell r="EB1641">
            <v>0</v>
          </cell>
          <cell r="ED1641">
            <v>0</v>
          </cell>
          <cell r="EF1641">
            <v>0</v>
          </cell>
          <cell r="EJ1641">
            <v>0</v>
          </cell>
          <cell r="EL1641">
            <v>0</v>
          </cell>
          <cell r="EN1641">
            <v>0</v>
          </cell>
          <cell r="EP1641">
            <v>0</v>
          </cell>
          <cell r="ER1641">
            <v>0</v>
          </cell>
          <cell r="ET1641">
            <v>0</v>
          </cell>
          <cell r="EX1641">
            <v>0</v>
          </cell>
          <cell r="EZ1641">
            <v>0</v>
          </cell>
          <cell r="FD1641">
            <v>0</v>
          </cell>
          <cell r="FF1641">
            <v>0</v>
          </cell>
        </row>
        <row r="1642">
          <cell r="A1642" t="str">
            <v>JOENSUU1</v>
          </cell>
          <cell r="B1642" t="str">
            <v>Finland</v>
          </cell>
          <cell r="G1642">
            <v>50</v>
          </cell>
          <cell r="H1642">
            <v>110</v>
          </cell>
          <cell r="AK1642">
            <v>13.774999999999999</v>
          </cell>
          <cell r="AL1642">
            <v>66.670999999999992</v>
          </cell>
          <cell r="AN1642">
            <v>0</v>
          </cell>
          <cell r="AO1642">
            <v>6.75</v>
          </cell>
          <cell r="AP1642">
            <v>1375</v>
          </cell>
          <cell r="AQ1642">
            <v>7.0000000000000009</v>
          </cell>
          <cell r="BG1642" t="b">
            <v>0</v>
          </cell>
          <cell r="BO1642" t="b">
            <v>0</v>
          </cell>
          <cell r="CA1642" t="b">
            <v>0</v>
          </cell>
          <cell r="CB1642" t="b">
            <v>0</v>
          </cell>
          <cell r="CD1642" t="b">
            <v>0</v>
          </cell>
          <cell r="CE1642" t="b">
            <v>0</v>
          </cell>
          <cell r="CG1642" t="b">
            <v>0</v>
          </cell>
          <cell r="CH1642" t="b">
            <v>0</v>
          </cell>
          <cell r="CP1642" t="e">
            <v>#N/A</v>
          </cell>
          <cell r="CT1642" t="b">
            <v>0</v>
          </cell>
          <cell r="CV1642" t="b">
            <v>0</v>
          </cell>
          <cell r="CX1642" t="b">
            <v>0</v>
          </cell>
          <cell r="CZ1642" t="b">
            <v>0</v>
          </cell>
          <cell r="DB1642" t="b">
            <v>0</v>
          </cell>
          <cell r="DD1642" t="b">
            <v>0</v>
          </cell>
          <cell r="DF1642" t="b">
            <v>0</v>
          </cell>
          <cell r="DH1642" t="b">
            <v>0</v>
          </cell>
          <cell r="DJ1642" t="b">
            <v>0</v>
          </cell>
          <cell r="DL1642" t="b">
            <v>0</v>
          </cell>
          <cell r="DN1642" t="b">
            <v>0</v>
          </cell>
          <cell r="DP1642" t="b">
            <v>0</v>
          </cell>
          <cell r="DV1642">
            <v>0</v>
          </cell>
          <cell r="DX1642">
            <v>0</v>
          </cell>
          <cell r="DZ1642">
            <v>0</v>
          </cell>
          <cell r="EB1642">
            <v>0</v>
          </cell>
          <cell r="ED1642">
            <v>0</v>
          </cell>
          <cell r="EF1642">
            <v>0</v>
          </cell>
          <cell r="EJ1642">
            <v>0</v>
          </cell>
          <cell r="EL1642">
            <v>0</v>
          </cell>
          <cell r="EN1642">
            <v>0</v>
          </cell>
          <cell r="EP1642">
            <v>0</v>
          </cell>
          <cell r="ER1642">
            <v>0</v>
          </cell>
          <cell r="ET1642">
            <v>0</v>
          </cell>
          <cell r="EX1642">
            <v>0</v>
          </cell>
          <cell r="EZ1642">
            <v>0</v>
          </cell>
          <cell r="FD1642">
            <v>0</v>
          </cell>
          <cell r="FF1642">
            <v>0</v>
          </cell>
        </row>
        <row r="1643">
          <cell r="A1643" t="str">
            <v>KANKAANPAA 1</v>
          </cell>
          <cell r="B1643" t="str">
            <v>Finland</v>
          </cell>
          <cell r="G1643">
            <v>6.31</v>
          </cell>
          <cell r="H1643">
            <v>17</v>
          </cell>
          <cell r="AK1643">
            <v>1.4386799999999997</v>
          </cell>
          <cell r="AL1643">
            <v>10.442472266244057</v>
          </cell>
          <cell r="AN1643">
            <v>0</v>
          </cell>
          <cell r="AO1643">
            <v>0.85185</v>
          </cell>
          <cell r="AP1643">
            <v>173.52499999999998</v>
          </cell>
          <cell r="AQ1643">
            <v>0.88340000000000007</v>
          </cell>
          <cell r="BG1643" t="b">
            <v>0</v>
          </cell>
          <cell r="BO1643" t="b">
            <v>0</v>
          </cell>
          <cell r="CA1643" t="b">
            <v>0</v>
          </cell>
          <cell r="CB1643" t="b">
            <v>0</v>
          </cell>
          <cell r="CD1643" t="b">
            <v>0</v>
          </cell>
          <cell r="CE1643" t="b">
            <v>0</v>
          </cell>
          <cell r="CG1643" t="b">
            <v>0</v>
          </cell>
          <cell r="CH1643" t="b">
            <v>0</v>
          </cell>
          <cell r="CP1643" t="e">
            <v>#N/A</v>
          </cell>
          <cell r="CT1643" t="b">
            <v>0</v>
          </cell>
          <cell r="CV1643" t="b">
            <v>0</v>
          </cell>
          <cell r="CX1643" t="b">
            <v>0</v>
          </cell>
          <cell r="CZ1643" t="b">
            <v>0</v>
          </cell>
          <cell r="DB1643" t="b">
            <v>0</v>
          </cell>
          <cell r="DD1643" t="b">
            <v>0</v>
          </cell>
          <cell r="DF1643" t="b">
            <v>0</v>
          </cell>
          <cell r="DH1643" t="b">
            <v>0</v>
          </cell>
          <cell r="DJ1643" t="b">
            <v>0</v>
          </cell>
          <cell r="DL1643" t="b">
            <v>0</v>
          </cell>
          <cell r="DN1643" t="b">
            <v>0</v>
          </cell>
          <cell r="DP1643" t="b">
            <v>0</v>
          </cell>
          <cell r="DV1643">
            <v>0</v>
          </cell>
          <cell r="DX1643">
            <v>0</v>
          </cell>
          <cell r="DZ1643">
            <v>0</v>
          </cell>
          <cell r="EB1643">
            <v>0</v>
          </cell>
          <cell r="ED1643">
            <v>0</v>
          </cell>
          <cell r="EF1643">
            <v>0</v>
          </cell>
          <cell r="EJ1643">
            <v>0</v>
          </cell>
          <cell r="EL1643">
            <v>0</v>
          </cell>
          <cell r="EN1643">
            <v>0</v>
          </cell>
          <cell r="EP1643">
            <v>0</v>
          </cell>
          <cell r="ER1643">
            <v>0</v>
          </cell>
          <cell r="ET1643">
            <v>0</v>
          </cell>
          <cell r="EX1643">
            <v>0</v>
          </cell>
          <cell r="EZ1643">
            <v>0</v>
          </cell>
          <cell r="FD1643">
            <v>0</v>
          </cell>
          <cell r="FF1643">
            <v>0</v>
          </cell>
        </row>
        <row r="1644">
          <cell r="A1644" t="str">
            <v>KANKAANPAA 1</v>
          </cell>
          <cell r="B1644" t="str">
            <v>Finland</v>
          </cell>
          <cell r="G1644">
            <v>6.31</v>
          </cell>
          <cell r="H1644">
            <v>17</v>
          </cell>
          <cell r="AK1644">
            <v>1.4386799999999997</v>
          </cell>
          <cell r="AL1644">
            <v>10.442472266244057</v>
          </cell>
          <cell r="AN1644">
            <v>0</v>
          </cell>
          <cell r="AO1644">
            <v>0.85185</v>
          </cell>
          <cell r="AP1644">
            <v>173.52499999999998</v>
          </cell>
          <cell r="AQ1644">
            <v>0.88340000000000007</v>
          </cell>
          <cell r="BG1644" t="b">
            <v>0</v>
          </cell>
          <cell r="BO1644" t="b">
            <v>0</v>
          </cell>
          <cell r="CA1644" t="b">
            <v>0</v>
          </cell>
          <cell r="CB1644" t="b">
            <v>0</v>
          </cell>
          <cell r="CD1644" t="b">
            <v>0</v>
          </cell>
          <cell r="CE1644" t="b">
            <v>0</v>
          </cell>
          <cell r="CG1644" t="b">
            <v>0</v>
          </cell>
          <cell r="CH1644" t="b">
            <v>0</v>
          </cell>
          <cell r="CP1644" t="e">
            <v>#N/A</v>
          </cell>
          <cell r="CT1644" t="b">
            <v>0</v>
          </cell>
          <cell r="CV1644" t="b">
            <v>0</v>
          </cell>
          <cell r="CX1644" t="b">
            <v>0</v>
          </cell>
          <cell r="CZ1644" t="b">
            <v>0</v>
          </cell>
          <cell r="DB1644" t="b">
            <v>0</v>
          </cell>
          <cell r="DD1644" t="b">
            <v>0</v>
          </cell>
          <cell r="DF1644" t="b">
            <v>0</v>
          </cell>
          <cell r="DH1644" t="b">
            <v>0</v>
          </cell>
          <cell r="DJ1644" t="b">
            <v>0</v>
          </cell>
          <cell r="DL1644" t="b">
            <v>0</v>
          </cell>
          <cell r="DN1644" t="b">
            <v>0</v>
          </cell>
          <cell r="DP1644" t="b">
            <v>0</v>
          </cell>
          <cell r="DV1644">
            <v>0</v>
          </cell>
          <cell r="DX1644">
            <v>0</v>
          </cell>
          <cell r="DZ1644">
            <v>0</v>
          </cell>
          <cell r="EB1644">
            <v>0</v>
          </cell>
          <cell r="ED1644">
            <v>0</v>
          </cell>
          <cell r="EF1644">
            <v>0</v>
          </cell>
          <cell r="EJ1644">
            <v>0</v>
          </cell>
          <cell r="EL1644">
            <v>0</v>
          </cell>
          <cell r="EN1644">
            <v>0</v>
          </cell>
          <cell r="EP1644">
            <v>0</v>
          </cell>
          <cell r="ER1644">
            <v>0</v>
          </cell>
          <cell r="ET1644">
            <v>0</v>
          </cell>
          <cell r="EX1644">
            <v>0</v>
          </cell>
          <cell r="EZ1644">
            <v>0</v>
          </cell>
          <cell r="FD1644">
            <v>0</v>
          </cell>
          <cell r="FF1644">
            <v>0</v>
          </cell>
        </row>
        <row r="1645">
          <cell r="A1645" t="str">
            <v>KAVO KAJAANI 1</v>
          </cell>
          <cell r="B1645" t="str">
            <v>Finland</v>
          </cell>
          <cell r="G1645">
            <v>88</v>
          </cell>
          <cell r="H1645">
            <v>220</v>
          </cell>
          <cell r="AK1645">
            <v>20.9</v>
          </cell>
          <cell r="AL1645">
            <v>130.625</v>
          </cell>
          <cell r="AN1645">
            <v>0</v>
          </cell>
          <cell r="AO1645">
            <v>15.399999999999999</v>
          </cell>
          <cell r="AP1645">
            <v>2596</v>
          </cell>
          <cell r="AQ1645">
            <v>12.32</v>
          </cell>
          <cell r="BG1645" t="b">
            <v>0</v>
          </cell>
          <cell r="BO1645" t="b">
            <v>0</v>
          </cell>
          <cell r="CA1645" t="b">
            <v>0</v>
          </cell>
          <cell r="CB1645" t="b">
            <v>0</v>
          </cell>
          <cell r="CD1645" t="b">
            <v>0</v>
          </cell>
          <cell r="CE1645" t="b">
            <v>0</v>
          </cell>
          <cell r="CG1645" t="b">
            <v>0</v>
          </cell>
          <cell r="CH1645" t="b">
            <v>0</v>
          </cell>
          <cell r="CP1645" t="e">
            <v>#N/A</v>
          </cell>
          <cell r="CT1645" t="b">
            <v>0</v>
          </cell>
          <cell r="CV1645" t="b">
            <v>0</v>
          </cell>
          <cell r="CX1645" t="b">
            <v>0</v>
          </cell>
          <cell r="CZ1645" t="b">
            <v>0</v>
          </cell>
          <cell r="DB1645" t="b">
            <v>0</v>
          </cell>
          <cell r="DD1645" t="b">
            <v>0</v>
          </cell>
          <cell r="DF1645" t="b">
            <v>0</v>
          </cell>
          <cell r="DH1645" t="b">
            <v>0</v>
          </cell>
          <cell r="DJ1645" t="b">
            <v>0</v>
          </cell>
          <cell r="DL1645" t="b">
            <v>0</v>
          </cell>
          <cell r="DN1645" t="b">
            <v>0</v>
          </cell>
          <cell r="DP1645" t="b">
            <v>0</v>
          </cell>
          <cell r="DV1645">
            <v>0</v>
          </cell>
          <cell r="DX1645">
            <v>0</v>
          </cell>
          <cell r="DZ1645">
            <v>0</v>
          </cell>
          <cell r="EB1645">
            <v>0</v>
          </cell>
          <cell r="ED1645">
            <v>0</v>
          </cell>
          <cell r="EF1645">
            <v>0</v>
          </cell>
          <cell r="EJ1645">
            <v>0</v>
          </cell>
          <cell r="EL1645">
            <v>0</v>
          </cell>
          <cell r="EN1645">
            <v>0</v>
          </cell>
          <cell r="EP1645">
            <v>0</v>
          </cell>
          <cell r="ER1645">
            <v>0</v>
          </cell>
          <cell r="ET1645">
            <v>0</v>
          </cell>
          <cell r="EX1645">
            <v>0</v>
          </cell>
          <cell r="EZ1645">
            <v>0</v>
          </cell>
          <cell r="FD1645">
            <v>0</v>
          </cell>
          <cell r="FF1645">
            <v>0</v>
          </cell>
        </row>
        <row r="1646">
          <cell r="A1646" t="str">
            <v>KAVO KAJAANI 1</v>
          </cell>
          <cell r="B1646" t="str">
            <v>Finland</v>
          </cell>
          <cell r="G1646">
            <v>88</v>
          </cell>
          <cell r="H1646">
            <v>220</v>
          </cell>
          <cell r="AK1646">
            <v>20.9</v>
          </cell>
          <cell r="AL1646">
            <v>130.625</v>
          </cell>
          <cell r="AN1646">
            <v>0</v>
          </cell>
          <cell r="AO1646">
            <v>15.399999999999999</v>
          </cell>
          <cell r="AP1646">
            <v>2596</v>
          </cell>
          <cell r="AQ1646">
            <v>12.32</v>
          </cell>
          <cell r="BG1646" t="b">
            <v>0</v>
          </cell>
          <cell r="BO1646" t="b">
            <v>0</v>
          </cell>
          <cell r="CA1646" t="b">
            <v>0</v>
          </cell>
          <cell r="CB1646" t="b">
            <v>0</v>
          </cell>
          <cell r="CD1646" t="b">
            <v>0</v>
          </cell>
          <cell r="CE1646" t="b">
            <v>0</v>
          </cell>
          <cell r="CG1646" t="b">
            <v>0</v>
          </cell>
          <cell r="CH1646" t="b">
            <v>0</v>
          </cell>
          <cell r="CP1646" t="e">
            <v>#N/A</v>
          </cell>
          <cell r="CT1646" t="b">
            <v>0</v>
          </cell>
          <cell r="CV1646" t="b">
            <v>0</v>
          </cell>
          <cell r="CX1646" t="b">
            <v>0</v>
          </cell>
          <cell r="CZ1646" t="b">
            <v>0</v>
          </cell>
          <cell r="DB1646" t="b">
            <v>0</v>
          </cell>
          <cell r="DD1646" t="b">
            <v>0</v>
          </cell>
          <cell r="DF1646" t="b">
            <v>0</v>
          </cell>
          <cell r="DH1646" t="b">
            <v>0</v>
          </cell>
          <cell r="DJ1646" t="b">
            <v>0</v>
          </cell>
          <cell r="DL1646" t="b">
            <v>0</v>
          </cell>
          <cell r="DN1646" t="b">
            <v>0</v>
          </cell>
          <cell r="DP1646" t="b">
            <v>0</v>
          </cell>
          <cell r="DV1646">
            <v>0</v>
          </cell>
          <cell r="DX1646">
            <v>0</v>
          </cell>
          <cell r="DZ1646">
            <v>0</v>
          </cell>
          <cell r="EB1646">
            <v>0</v>
          </cell>
          <cell r="ED1646">
            <v>0</v>
          </cell>
          <cell r="EF1646">
            <v>0</v>
          </cell>
          <cell r="EJ1646">
            <v>0</v>
          </cell>
          <cell r="EL1646">
            <v>0</v>
          </cell>
          <cell r="EN1646">
            <v>0</v>
          </cell>
          <cell r="EP1646">
            <v>0</v>
          </cell>
          <cell r="ER1646">
            <v>0</v>
          </cell>
          <cell r="ET1646">
            <v>0</v>
          </cell>
          <cell r="EX1646">
            <v>0</v>
          </cell>
          <cell r="EZ1646">
            <v>0</v>
          </cell>
          <cell r="FD1646">
            <v>0</v>
          </cell>
          <cell r="FF1646">
            <v>0</v>
          </cell>
        </row>
        <row r="1647">
          <cell r="A1647" t="str">
            <v>KEKKILA HAUKINEVA 1</v>
          </cell>
          <cell r="B1647" t="str">
            <v>Finland</v>
          </cell>
          <cell r="G1647">
            <v>12</v>
          </cell>
          <cell r="H1647">
            <v>30</v>
          </cell>
          <cell r="AK1647">
            <v>2.8499999999999996</v>
          </cell>
          <cell r="AL1647">
            <v>17.8125</v>
          </cell>
          <cell r="AN1647">
            <v>0</v>
          </cell>
          <cell r="AO1647">
            <v>2.0999999999999996</v>
          </cell>
          <cell r="AP1647">
            <v>354</v>
          </cell>
          <cell r="AQ1647">
            <v>1.6800000000000002</v>
          </cell>
          <cell r="BG1647" t="b">
            <v>0</v>
          </cell>
          <cell r="BO1647" t="b">
            <v>0</v>
          </cell>
          <cell r="CA1647" t="b">
            <v>0</v>
          </cell>
          <cell r="CB1647" t="b">
            <v>0</v>
          </cell>
          <cell r="CD1647" t="b">
            <v>0</v>
          </cell>
          <cell r="CE1647" t="b">
            <v>0</v>
          </cell>
          <cell r="CG1647" t="b">
            <v>0</v>
          </cell>
          <cell r="CH1647" t="b">
            <v>0</v>
          </cell>
          <cell r="CP1647" t="e">
            <v>#N/A</v>
          </cell>
          <cell r="CT1647" t="b">
            <v>0</v>
          </cell>
          <cell r="CV1647" t="b">
            <v>0</v>
          </cell>
          <cell r="CX1647" t="b">
            <v>0</v>
          </cell>
          <cell r="CZ1647" t="b">
            <v>0</v>
          </cell>
          <cell r="DB1647" t="b">
            <v>0</v>
          </cell>
          <cell r="DD1647" t="b">
            <v>0</v>
          </cell>
          <cell r="DF1647" t="b">
            <v>0</v>
          </cell>
          <cell r="DH1647" t="b">
            <v>0</v>
          </cell>
          <cell r="DJ1647" t="b">
            <v>0</v>
          </cell>
          <cell r="DL1647" t="b">
            <v>0</v>
          </cell>
          <cell r="DN1647" t="b">
            <v>0</v>
          </cell>
          <cell r="DP1647" t="b">
            <v>0</v>
          </cell>
          <cell r="DV1647">
            <v>0</v>
          </cell>
          <cell r="DX1647">
            <v>0</v>
          </cell>
          <cell r="DZ1647">
            <v>0</v>
          </cell>
          <cell r="EB1647">
            <v>0</v>
          </cell>
          <cell r="ED1647">
            <v>0</v>
          </cell>
          <cell r="EF1647">
            <v>0</v>
          </cell>
          <cell r="EJ1647">
            <v>0</v>
          </cell>
          <cell r="EL1647">
            <v>0</v>
          </cell>
          <cell r="EN1647">
            <v>0</v>
          </cell>
          <cell r="EP1647">
            <v>0</v>
          </cell>
          <cell r="ER1647">
            <v>0</v>
          </cell>
          <cell r="ET1647">
            <v>0</v>
          </cell>
          <cell r="EX1647">
            <v>0</v>
          </cell>
          <cell r="EZ1647">
            <v>0</v>
          </cell>
          <cell r="FD1647">
            <v>0</v>
          </cell>
          <cell r="FF1647">
            <v>0</v>
          </cell>
        </row>
        <row r="1648">
          <cell r="A1648" t="str">
            <v>Keljonlahti</v>
          </cell>
          <cell r="B1648" t="str">
            <v>Finland</v>
          </cell>
          <cell r="G1648">
            <v>209</v>
          </cell>
          <cell r="H1648">
            <v>418</v>
          </cell>
          <cell r="AK1648">
            <v>62.699999999999996</v>
          </cell>
          <cell r="AL1648">
            <v>250.79999999999998</v>
          </cell>
          <cell r="AN1648">
            <v>0</v>
          </cell>
          <cell r="AO1648">
            <v>28.215000000000003</v>
          </cell>
          <cell r="AP1648">
            <v>5747.5</v>
          </cell>
          <cell r="AQ1648">
            <v>29.26</v>
          </cell>
          <cell r="BG1648" t="b">
            <v>0</v>
          </cell>
          <cell r="BO1648" t="b">
            <v>0</v>
          </cell>
          <cell r="CA1648" t="b">
            <v>0</v>
          </cell>
          <cell r="CB1648" t="b">
            <v>0</v>
          </cell>
          <cell r="CD1648" t="b">
            <v>0</v>
          </cell>
          <cell r="CE1648" t="b">
            <v>0</v>
          </cell>
          <cell r="CG1648" t="b">
            <v>0</v>
          </cell>
          <cell r="CH1648" t="b">
            <v>0</v>
          </cell>
          <cell r="CP1648" t="e">
            <v>#N/A</v>
          </cell>
          <cell r="CT1648" t="b">
            <v>0</v>
          </cell>
          <cell r="CV1648" t="b">
            <v>0</v>
          </cell>
          <cell r="CX1648" t="b">
            <v>0</v>
          </cell>
          <cell r="CZ1648" t="b">
            <v>0</v>
          </cell>
          <cell r="DB1648" t="b">
            <v>0</v>
          </cell>
          <cell r="DD1648" t="b">
            <v>0</v>
          </cell>
          <cell r="DF1648" t="b">
            <v>0</v>
          </cell>
          <cell r="DH1648" t="b">
            <v>0</v>
          </cell>
          <cell r="DJ1648" t="b">
            <v>0</v>
          </cell>
          <cell r="DL1648" t="b">
            <v>0</v>
          </cell>
          <cell r="DN1648" t="b">
            <v>0</v>
          </cell>
          <cell r="DP1648" t="b">
            <v>0</v>
          </cell>
          <cell r="DV1648">
            <v>0</v>
          </cell>
          <cell r="DX1648">
            <v>0</v>
          </cell>
          <cell r="DZ1648">
            <v>0</v>
          </cell>
          <cell r="EB1648">
            <v>0</v>
          </cell>
          <cell r="ED1648">
            <v>0</v>
          </cell>
          <cell r="EF1648">
            <v>0</v>
          </cell>
          <cell r="EJ1648">
            <v>0</v>
          </cell>
          <cell r="EL1648">
            <v>0</v>
          </cell>
          <cell r="EN1648">
            <v>0</v>
          </cell>
          <cell r="EP1648">
            <v>0</v>
          </cell>
          <cell r="ER1648">
            <v>0</v>
          </cell>
          <cell r="ET1648">
            <v>0</v>
          </cell>
          <cell r="EX1648">
            <v>0</v>
          </cell>
          <cell r="EZ1648">
            <v>0</v>
          </cell>
          <cell r="FD1648">
            <v>0</v>
          </cell>
          <cell r="FF1648">
            <v>0</v>
          </cell>
        </row>
        <row r="1649">
          <cell r="A1649" t="str">
            <v>KELLOSAARI GT 1-2</v>
          </cell>
          <cell r="B1649" t="str">
            <v>Finland</v>
          </cell>
          <cell r="G1649">
            <v>110</v>
          </cell>
          <cell r="H1649">
            <v>0</v>
          </cell>
          <cell r="AK1649">
            <v>28.215</v>
          </cell>
          <cell r="AL1649">
            <v>0</v>
          </cell>
          <cell r="AN1649">
            <v>0</v>
          </cell>
          <cell r="AO1649">
            <v>4.4000000000000004</v>
          </cell>
          <cell r="AP1649">
            <v>1650</v>
          </cell>
          <cell r="AQ1649">
            <v>8.8000000000000007</v>
          </cell>
          <cell r="BG1649" t="b">
            <v>0</v>
          </cell>
          <cell r="BO1649" t="b">
            <v>0</v>
          </cell>
          <cell r="CA1649" t="b">
            <v>0</v>
          </cell>
          <cell r="CB1649" t="b">
            <v>0</v>
          </cell>
          <cell r="CD1649" t="b">
            <v>0</v>
          </cell>
          <cell r="CE1649" t="b">
            <v>0</v>
          </cell>
          <cell r="CG1649" t="b">
            <v>0</v>
          </cell>
          <cell r="CH1649" t="b">
            <v>0</v>
          </cell>
          <cell r="CP1649" t="e">
            <v>#N/A</v>
          </cell>
          <cell r="CT1649" t="b">
            <v>0</v>
          </cell>
          <cell r="CV1649" t="b">
            <v>0</v>
          </cell>
          <cell r="CX1649" t="b">
            <v>0</v>
          </cell>
          <cell r="CZ1649" t="b">
            <v>0</v>
          </cell>
          <cell r="DB1649" t="b">
            <v>0</v>
          </cell>
          <cell r="DD1649" t="b">
            <v>0</v>
          </cell>
          <cell r="DF1649" t="b">
            <v>0</v>
          </cell>
          <cell r="DH1649" t="b">
            <v>0</v>
          </cell>
          <cell r="DJ1649" t="b">
            <v>0</v>
          </cell>
          <cell r="DL1649" t="b">
            <v>0</v>
          </cell>
          <cell r="DN1649" t="b">
            <v>0</v>
          </cell>
          <cell r="DP1649" t="b">
            <v>0</v>
          </cell>
          <cell r="DV1649">
            <v>0</v>
          </cell>
          <cell r="DX1649">
            <v>0</v>
          </cell>
          <cell r="DZ1649">
            <v>0</v>
          </cell>
          <cell r="EB1649">
            <v>0</v>
          </cell>
          <cell r="ED1649">
            <v>0</v>
          </cell>
          <cell r="EF1649">
            <v>0</v>
          </cell>
          <cell r="EJ1649">
            <v>0</v>
          </cell>
          <cell r="EL1649">
            <v>0</v>
          </cell>
          <cell r="EN1649">
            <v>0</v>
          </cell>
          <cell r="EP1649">
            <v>0</v>
          </cell>
          <cell r="ER1649">
            <v>0</v>
          </cell>
          <cell r="ET1649">
            <v>0</v>
          </cell>
          <cell r="EX1649">
            <v>0</v>
          </cell>
          <cell r="EZ1649">
            <v>0</v>
          </cell>
          <cell r="FD1649">
            <v>0</v>
          </cell>
          <cell r="FF1649">
            <v>0</v>
          </cell>
        </row>
        <row r="1650">
          <cell r="A1650" t="str">
            <v>KELLOSAARI GT 1-2</v>
          </cell>
          <cell r="B1650" t="str">
            <v>Finland</v>
          </cell>
          <cell r="G1650">
            <v>110</v>
          </cell>
          <cell r="H1650">
            <v>0</v>
          </cell>
          <cell r="AK1650">
            <v>28.215</v>
          </cell>
          <cell r="AL1650">
            <v>0</v>
          </cell>
          <cell r="AN1650">
            <v>0</v>
          </cell>
          <cell r="AO1650">
            <v>4.4000000000000004</v>
          </cell>
          <cell r="AP1650">
            <v>1650</v>
          </cell>
          <cell r="AQ1650">
            <v>8.8000000000000007</v>
          </cell>
          <cell r="BG1650" t="b">
            <v>0</v>
          </cell>
          <cell r="BO1650" t="b">
            <v>0</v>
          </cell>
          <cell r="CA1650" t="b">
            <v>0</v>
          </cell>
          <cell r="CB1650" t="b">
            <v>0</v>
          </cell>
          <cell r="CD1650" t="b">
            <v>0</v>
          </cell>
          <cell r="CE1650" t="b">
            <v>0</v>
          </cell>
          <cell r="CG1650" t="b">
            <v>0</v>
          </cell>
          <cell r="CH1650" t="b">
            <v>0</v>
          </cell>
          <cell r="CP1650" t="e">
            <v>#N/A</v>
          </cell>
          <cell r="CT1650" t="b">
            <v>0</v>
          </cell>
          <cell r="CV1650" t="b">
            <v>0</v>
          </cell>
          <cell r="CX1650" t="b">
            <v>0</v>
          </cell>
          <cell r="CZ1650" t="b">
            <v>0</v>
          </cell>
          <cell r="DB1650" t="b">
            <v>0</v>
          </cell>
          <cell r="DD1650" t="b">
            <v>0</v>
          </cell>
          <cell r="DF1650" t="b">
            <v>0</v>
          </cell>
          <cell r="DH1650" t="b">
            <v>0</v>
          </cell>
          <cell r="DJ1650" t="b">
            <v>0</v>
          </cell>
          <cell r="DL1650" t="b">
            <v>0</v>
          </cell>
          <cell r="DN1650" t="b">
            <v>0</v>
          </cell>
          <cell r="DP1650" t="b">
            <v>0</v>
          </cell>
          <cell r="DV1650">
            <v>0</v>
          </cell>
          <cell r="DX1650">
            <v>0</v>
          </cell>
          <cell r="DZ1650">
            <v>0</v>
          </cell>
          <cell r="EB1650">
            <v>0</v>
          </cell>
          <cell r="ED1650">
            <v>0</v>
          </cell>
          <cell r="EF1650">
            <v>0</v>
          </cell>
          <cell r="EJ1650">
            <v>0</v>
          </cell>
          <cell r="EL1650">
            <v>0</v>
          </cell>
          <cell r="EN1650">
            <v>0</v>
          </cell>
          <cell r="EP1650">
            <v>0</v>
          </cell>
          <cell r="ER1650">
            <v>0</v>
          </cell>
          <cell r="ET1650">
            <v>0</v>
          </cell>
          <cell r="EX1650">
            <v>0</v>
          </cell>
          <cell r="EZ1650">
            <v>0</v>
          </cell>
          <cell r="FD1650">
            <v>0</v>
          </cell>
          <cell r="FF1650">
            <v>0</v>
          </cell>
        </row>
        <row r="1651">
          <cell r="A1651" t="str">
            <v>KERAVA GT 1-2</v>
          </cell>
          <cell r="B1651" t="str">
            <v>Finland</v>
          </cell>
          <cell r="G1651">
            <v>7.8</v>
          </cell>
          <cell r="H1651">
            <v>15.6</v>
          </cell>
          <cell r="AK1651">
            <v>2.1488999999999998</v>
          </cell>
          <cell r="AL1651">
            <v>8.5955999999999992</v>
          </cell>
          <cell r="AN1651">
            <v>0</v>
          </cell>
          <cell r="AO1651">
            <v>0.312</v>
          </cell>
          <cell r="AP1651">
            <v>78</v>
          </cell>
          <cell r="AQ1651">
            <v>0.624</v>
          </cell>
          <cell r="BG1651" t="b">
            <v>0</v>
          </cell>
          <cell r="BO1651" t="b">
            <v>0</v>
          </cell>
          <cell r="CA1651" t="b">
            <v>0</v>
          </cell>
          <cell r="CB1651" t="b">
            <v>0</v>
          </cell>
          <cell r="CD1651" t="b">
            <v>0</v>
          </cell>
          <cell r="CE1651" t="b">
            <v>0</v>
          </cell>
          <cell r="CG1651" t="b">
            <v>0</v>
          </cell>
          <cell r="CH1651" t="b">
            <v>0</v>
          </cell>
          <cell r="CP1651" t="e">
            <v>#N/A</v>
          </cell>
          <cell r="CT1651" t="b">
            <v>0</v>
          </cell>
          <cell r="CV1651" t="b">
            <v>0</v>
          </cell>
          <cell r="CX1651" t="b">
            <v>0</v>
          </cell>
          <cell r="CZ1651" t="b">
            <v>0</v>
          </cell>
          <cell r="DB1651" t="b">
            <v>0</v>
          </cell>
          <cell r="DD1651" t="b">
            <v>0</v>
          </cell>
          <cell r="DF1651" t="b">
            <v>0</v>
          </cell>
          <cell r="DH1651" t="b">
            <v>0</v>
          </cell>
          <cell r="DJ1651" t="b">
            <v>0</v>
          </cell>
          <cell r="DL1651" t="b">
            <v>0</v>
          </cell>
          <cell r="DN1651" t="b">
            <v>0</v>
          </cell>
          <cell r="DP1651" t="b">
            <v>0</v>
          </cell>
          <cell r="DV1651">
            <v>0</v>
          </cell>
          <cell r="DX1651">
            <v>0</v>
          </cell>
          <cell r="DZ1651">
            <v>0</v>
          </cell>
          <cell r="EB1651">
            <v>0</v>
          </cell>
          <cell r="ED1651">
            <v>0</v>
          </cell>
          <cell r="EF1651">
            <v>0</v>
          </cell>
          <cell r="EJ1651">
            <v>0</v>
          </cell>
          <cell r="EL1651">
            <v>0</v>
          </cell>
          <cell r="EN1651">
            <v>0</v>
          </cell>
          <cell r="EP1651">
            <v>0</v>
          </cell>
          <cell r="ER1651">
            <v>0</v>
          </cell>
          <cell r="ET1651">
            <v>0</v>
          </cell>
          <cell r="EX1651">
            <v>0</v>
          </cell>
          <cell r="EZ1651">
            <v>0</v>
          </cell>
          <cell r="FD1651">
            <v>0</v>
          </cell>
          <cell r="FF1651">
            <v>0</v>
          </cell>
        </row>
        <row r="1652">
          <cell r="A1652" t="str">
            <v>KERAVA GT 1-2</v>
          </cell>
          <cell r="B1652" t="str">
            <v>Finland</v>
          </cell>
          <cell r="G1652">
            <v>7.8</v>
          </cell>
          <cell r="H1652">
            <v>15.6</v>
          </cell>
          <cell r="AK1652">
            <v>2.1488999999999998</v>
          </cell>
          <cell r="AL1652">
            <v>8.5955999999999992</v>
          </cell>
          <cell r="AN1652">
            <v>0</v>
          </cell>
          <cell r="AO1652">
            <v>0.312</v>
          </cell>
          <cell r="AP1652">
            <v>78</v>
          </cell>
          <cell r="AQ1652">
            <v>0.624</v>
          </cell>
          <cell r="BG1652" t="b">
            <v>0</v>
          </cell>
          <cell r="BO1652" t="b">
            <v>0</v>
          </cell>
          <cell r="CA1652" t="b">
            <v>0</v>
          </cell>
          <cell r="CB1652" t="b">
            <v>0</v>
          </cell>
          <cell r="CD1652" t="b">
            <v>0</v>
          </cell>
          <cell r="CE1652" t="b">
            <v>0</v>
          </cell>
          <cell r="CG1652" t="b">
            <v>0</v>
          </cell>
          <cell r="CH1652" t="b">
            <v>0</v>
          </cell>
          <cell r="CP1652" t="e">
            <v>#N/A</v>
          </cell>
          <cell r="CT1652" t="b">
            <v>0</v>
          </cell>
          <cell r="CV1652" t="b">
            <v>0</v>
          </cell>
          <cell r="CX1652" t="b">
            <v>0</v>
          </cell>
          <cell r="CZ1652" t="b">
            <v>0</v>
          </cell>
          <cell r="DB1652" t="b">
            <v>0</v>
          </cell>
          <cell r="DD1652" t="b">
            <v>0</v>
          </cell>
          <cell r="DF1652" t="b">
            <v>0</v>
          </cell>
          <cell r="DH1652" t="b">
            <v>0</v>
          </cell>
          <cell r="DJ1652" t="b">
            <v>0</v>
          </cell>
          <cell r="DL1652" t="b">
            <v>0</v>
          </cell>
          <cell r="DN1652" t="b">
            <v>0</v>
          </cell>
          <cell r="DP1652" t="b">
            <v>0</v>
          </cell>
          <cell r="DV1652">
            <v>0</v>
          </cell>
          <cell r="DX1652">
            <v>0</v>
          </cell>
          <cell r="DZ1652">
            <v>0</v>
          </cell>
          <cell r="EB1652">
            <v>0</v>
          </cell>
          <cell r="ED1652">
            <v>0</v>
          </cell>
          <cell r="EF1652">
            <v>0</v>
          </cell>
          <cell r="EJ1652">
            <v>0</v>
          </cell>
          <cell r="EL1652">
            <v>0</v>
          </cell>
          <cell r="EN1652">
            <v>0</v>
          </cell>
          <cell r="EP1652">
            <v>0</v>
          </cell>
          <cell r="ER1652">
            <v>0</v>
          </cell>
          <cell r="ET1652">
            <v>0</v>
          </cell>
          <cell r="EX1652">
            <v>0</v>
          </cell>
          <cell r="EZ1652">
            <v>0</v>
          </cell>
          <cell r="FD1652">
            <v>0</v>
          </cell>
          <cell r="FF1652">
            <v>0</v>
          </cell>
        </row>
        <row r="1653">
          <cell r="A1653" t="str">
            <v>KIISTALA GT 1</v>
          </cell>
          <cell r="B1653" t="str">
            <v>Finland</v>
          </cell>
          <cell r="G1653">
            <v>11.5</v>
          </cell>
          <cell r="H1653">
            <v>0</v>
          </cell>
          <cell r="AK1653">
            <v>2.7312499999999997</v>
          </cell>
          <cell r="AL1653">
            <v>0</v>
          </cell>
          <cell r="AN1653">
            <v>0</v>
          </cell>
          <cell r="AO1653">
            <v>0.46</v>
          </cell>
          <cell r="AP1653">
            <v>172.5</v>
          </cell>
          <cell r="AQ1653">
            <v>0.92</v>
          </cell>
          <cell r="BG1653" t="b">
            <v>0</v>
          </cell>
          <cell r="BO1653" t="b">
            <v>0</v>
          </cell>
          <cell r="CA1653" t="b">
            <v>0</v>
          </cell>
          <cell r="CB1653" t="b">
            <v>0</v>
          </cell>
          <cell r="CD1653" t="b">
            <v>0</v>
          </cell>
          <cell r="CE1653" t="b">
            <v>0</v>
          </cell>
          <cell r="CG1653" t="b">
            <v>0</v>
          </cell>
          <cell r="CH1653" t="b">
            <v>0</v>
          </cell>
          <cell r="CP1653" t="e">
            <v>#N/A</v>
          </cell>
          <cell r="CT1653" t="b">
            <v>0</v>
          </cell>
          <cell r="CV1653" t="b">
            <v>0</v>
          </cell>
          <cell r="CX1653" t="b">
            <v>0</v>
          </cell>
          <cell r="CZ1653" t="b">
            <v>0</v>
          </cell>
          <cell r="DB1653" t="b">
            <v>0</v>
          </cell>
          <cell r="DD1653" t="b">
            <v>0</v>
          </cell>
          <cell r="DF1653" t="b">
            <v>0</v>
          </cell>
          <cell r="DH1653" t="b">
            <v>0</v>
          </cell>
          <cell r="DJ1653" t="b">
            <v>0</v>
          </cell>
          <cell r="DL1653" t="b">
            <v>0</v>
          </cell>
          <cell r="DN1653" t="b">
            <v>0</v>
          </cell>
          <cell r="DP1653" t="b">
            <v>0</v>
          </cell>
          <cell r="DV1653">
            <v>0</v>
          </cell>
          <cell r="DX1653">
            <v>0</v>
          </cell>
          <cell r="DZ1653">
            <v>0</v>
          </cell>
          <cell r="EB1653">
            <v>0</v>
          </cell>
          <cell r="ED1653">
            <v>0</v>
          </cell>
          <cell r="EF1653">
            <v>0</v>
          </cell>
          <cell r="EJ1653">
            <v>0</v>
          </cell>
          <cell r="EL1653">
            <v>0</v>
          </cell>
          <cell r="EN1653">
            <v>0</v>
          </cell>
          <cell r="EP1653">
            <v>0</v>
          </cell>
          <cell r="ER1653">
            <v>0</v>
          </cell>
          <cell r="ET1653">
            <v>0</v>
          </cell>
          <cell r="EX1653">
            <v>0</v>
          </cell>
          <cell r="EZ1653">
            <v>0</v>
          </cell>
          <cell r="FD1653">
            <v>0</v>
          </cell>
          <cell r="FF1653">
            <v>0</v>
          </cell>
        </row>
        <row r="1654">
          <cell r="A1654" t="str">
            <v>KIISTALA GT 1</v>
          </cell>
          <cell r="B1654" t="str">
            <v>Finland</v>
          </cell>
          <cell r="G1654">
            <v>11.5</v>
          </cell>
          <cell r="H1654">
            <v>0</v>
          </cell>
          <cell r="AK1654">
            <v>2.7312499999999997</v>
          </cell>
          <cell r="AL1654">
            <v>0</v>
          </cell>
          <cell r="AN1654">
            <v>0</v>
          </cell>
          <cell r="AO1654">
            <v>0.46</v>
          </cell>
          <cell r="AP1654">
            <v>172.5</v>
          </cell>
          <cell r="AQ1654">
            <v>0.92</v>
          </cell>
          <cell r="BG1654" t="b">
            <v>0</v>
          </cell>
          <cell r="BO1654" t="b">
            <v>0</v>
          </cell>
          <cell r="CA1654" t="b">
            <v>0</v>
          </cell>
          <cell r="CB1654" t="b">
            <v>0</v>
          </cell>
          <cell r="CD1654" t="b">
            <v>0</v>
          </cell>
          <cell r="CE1654" t="b">
            <v>0</v>
          </cell>
          <cell r="CG1654" t="b">
            <v>0</v>
          </cell>
          <cell r="CH1654" t="b">
            <v>0</v>
          </cell>
          <cell r="CP1654" t="e">
            <v>#N/A</v>
          </cell>
          <cell r="CT1654" t="b">
            <v>0</v>
          </cell>
          <cell r="CV1654" t="b">
            <v>0</v>
          </cell>
          <cell r="CX1654" t="b">
            <v>0</v>
          </cell>
          <cell r="CZ1654" t="b">
            <v>0</v>
          </cell>
          <cell r="DB1654" t="b">
            <v>0</v>
          </cell>
          <cell r="DD1654" t="b">
            <v>0</v>
          </cell>
          <cell r="DF1654" t="b">
            <v>0</v>
          </cell>
          <cell r="DH1654" t="b">
            <v>0</v>
          </cell>
          <cell r="DJ1654" t="b">
            <v>0</v>
          </cell>
          <cell r="DL1654" t="b">
            <v>0</v>
          </cell>
          <cell r="DN1654" t="b">
            <v>0</v>
          </cell>
          <cell r="DP1654" t="b">
            <v>0</v>
          </cell>
          <cell r="DV1654">
            <v>0</v>
          </cell>
          <cell r="DX1654">
            <v>0</v>
          </cell>
          <cell r="DZ1654">
            <v>0</v>
          </cell>
          <cell r="EB1654">
            <v>0</v>
          </cell>
          <cell r="ED1654">
            <v>0</v>
          </cell>
          <cell r="EF1654">
            <v>0</v>
          </cell>
          <cell r="EJ1654">
            <v>0</v>
          </cell>
          <cell r="EL1654">
            <v>0</v>
          </cell>
          <cell r="EN1654">
            <v>0</v>
          </cell>
          <cell r="EP1654">
            <v>0</v>
          </cell>
          <cell r="ER1654">
            <v>0</v>
          </cell>
          <cell r="ET1654">
            <v>0</v>
          </cell>
          <cell r="EX1654">
            <v>0</v>
          </cell>
          <cell r="EZ1654">
            <v>0</v>
          </cell>
          <cell r="FD1654">
            <v>0</v>
          </cell>
          <cell r="FF1654">
            <v>0</v>
          </cell>
        </row>
        <row r="1655">
          <cell r="A1655" t="str">
            <v>KILPILAHTI FINGRID GT 1</v>
          </cell>
          <cell r="B1655" t="str">
            <v>Finland</v>
          </cell>
          <cell r="G1655">
            <v>27</v>
          </cell>
          <cell r="H1655">
            <v>0</v>
          </cell>
          <cell r="AK1655">
            <v>6.9255000000000004</v>
          </cell>
          <cell r="AL1655">
            <v>0</v>
          </cell>
          <cell r="AN1655">
            <v>0</v>
          </cell>
          <cell r="AO1655">
            <v>1.08</v>
          </cell>
          <cell r="AP1655">
            <v>270</v>
          </cell>
          <cell r="AQ1655">
            <v>2.16</v>
          </cell>
          <cell r="BG1655" t="b">
            <v>0</v>
          </cell>
          <cell r="BO1655" t="b">
            <v>0</v>
          </cell>
          <cell r="CA1655" t="b">
            <v>0</v>
          </cell>
          <cell r="CB1655" t="b">
            <v>0</v>
          </cell>
          <cell r="CD1655" t="b">
            <v>0</v>
          </cell>
          <cell r="CE1655" t="b">
            <v>0</v>
          </cell>
          <cell r="CG1655" t="b">
            <v>0</v>
          </cell>
          <cell r="CH1655" t="b">
            <v>0</v>
          </cell>
          <cell r="CP1655" t="e">
            <v>#N/A</v>
          </cell>
          <cell r="CT1655" t="b">
            <v>0</v>
          </cell>
          <cell r="CV1655" t="b">
            <v>0</v>
          </cell>
          <cell r="CX1655" t="b">
            <v>0</v>
          </cell>
          <cell r="CZ1655" t="b">
            <v>0</v>
          </cell>
          <cell r="DB1655" t="b">
            <v>0</v>
          </cell>
          <cell r="DD1655" t="b">
            <v>0</v>
          </cell>
          <cell r="DF1655" t="b">
            <v>0</v>
          </cell>
          <cell r="DH1655" t="b">
            <v>0</v>
          </cell>
          <cell r="DJ1655" t="b">
            <v>0</v>
          </cell>
          <cell r="DL1655" t="b">
            <v>0</v>
          </cell>
          <cell r="DN1655" t="b">
            <v>0</v>
          </cell>
          <cell r="DP1655" t="b">
            <v>0</v>
          </cell>
          <cell r="DV1655">
            <v>0</v>
          </cell>
          <cell r="DX1655">
            <v>0</v>
          </cell>
          <cell r="DZ1655">
            <v>0</v>
          </cell>
          <cell r="EB1655">
            <v>0</v>
          </cell>
          <cell r="ED1655">
            <v>0</v>
          </cell>
          <cell r="EF1655">
            <v>0</v>
          </cell>
          <cell r="EJ1655">
            <v>0</v>
          </cell>
          <cell r="EL1655">
            <v>0</v>
          </cell>
          <cell r="EN1655">
            <v>0</v>
          </cell>
          <cell r="EP1655">
            <v>0</v>
          </cell>
          <cell r="ER1655">
            <v>0</v>
          </cell>
          <cell r="ET1655">
            <v>0</v>
          </cell>
          <cell r="EX1655">
            <v>0</v>
          </cell>
          <cell r="EZ1655">
            <v>0</v>
          </cell>
          <cell r="FD1655">
            <v>0</v>
          </cell>
          <cell r="FF1655">
            <v>0</v>
          </cell>
        </row>
        <row r="1656">
          <cell r="A1656" t="str">
            <v>KILPILAHTI FINGRID GT 1</v>
          </cell>
          <cell r="B1656" t="str">
            <v>Finland</v>
          </cell>
          <cell r="G1656">
            <v>27</v>
          </cell>
          <cell r="H1656">
            <v>0</v>
          </cell>
          <cell r="AK1656">
            <v>6.9255000000000004</v>
          </cell>
          <cell r="AL1656">
            <v>0</v>
          </cell>
          <cell r="AN1656">
            <v>0</v>
          </cell>
          <cell r="AO1656">
            <v>1.08</v>
          </cell>
          <cell r="AP1656">
            <v>270</v>
          </cell>
          <cell r="AQ1656">
            <v>2.16</v>
          </cell>
          <cell r="BG1656" t="b">
            <v>0</v>
          </cell>
          <cell r="BO1656" t="b">
            <v>0</v>
          </cell>
          <cell r="CA1656" t="b">
            <v>0</v>
          </cell>
          <cell r="CB1656" t="b">
            <v>0</v>
          </cell>
          <cell r="CD1656" t="b">
            <v>0</v>
          </cell>
          <cell r="CE1656" t="b">
            <v>0</v>
          </cell>
          <cell r="CG1656" t="b">
            <v>0</v>
          </cell>
          <cell r="CH1656" t="b">
            <v>0</v>
          </cell>
          <cell r="CP1656" t="e">
            <v>#N/A</v>
          </cell>
          <cell r="CT1656" t="b">
            <v>0</v>
          </cell>
          <cell r="CV1656" t="b">
            <v>0</v>
          </cell>
          <cell r="CX1656" t="b">
            <v>0</v>
          </cell>
          <cell r="CZ1656" t="b">
            <v>0</v>
          </cell>
          <cell r="DB1656" t="b">
            <v>0</v>
          </cell>
          <cell r="DD1656" t="b">
            <v>0</v>
          </cell>
          <cell r="DF1656" t="b">
            <v>0</v>
          </cell>
          <cell r="DH1656" t="b">
            <v>0</v>
          </cell>
          <cell r="DJ1656" t="b">
            <v>0</v>
          </cell>
          <cell r="DL1656" t="b">
            <v>0</v>
          </cell>
          <cell r="DN1656" t="b">
            <v>0</v>
          </cell>
          <cell r="DP1656" t="b">
            <v>0</v>
          </cell>
          <cell r="DV1656">
            <v>0</v>
          </cell>
          <cell r="DX1656">
            <v>0</v>
          </cell>
          <cell r="DZ1656">
            <v>0</v>
          </cell>
          <cell r="EB1656">
            <v>0</v>
          </cell>
          <cell r="ED1656">
            <v>0</v>
          </cell>
          <cell r="EF1656">
            <v>0</v>
          </cell>
          <cell r="EJ1656">
            <v>0</v>
          </cell>
          <cell r="EL1656">
            <v>0</v>
          </cell>
          <cell r="EN1656">
            <v>0</v>
          </cell>
          <cell r="EP1656">
            <v>0</v>
          </cell>
          <cell r="ER1656">
            <v>0</v>
          </cell>
          <cell r="ET1656">
            <v>0</v>
          </cell>
          <cell r="EX1656">
            <v>0</v>
          </cell>
          <cell r="EZ1656">
            <v>0</v>
          </cell>
          <cell r="FD1656">
            <v>0</v>
          </cell>
          <cell r="FF1656">
            <v>0</v>
          </cell>
        </row>
        <row r="1657">
          <cell r="A1657" t="str">
            <v>KOKKOLA 1</v>
          </cell>
          <cell r="B1657" t="str">
            <v>Finland</v>
          </cell>
          <cell r="G1657">
            <v>20</v>
          </cell>
          <cell r="H1657">
            <v>50</v>
          </cell>
          <cell r="AK1657">
            <v>4.75</v>
          </cell>
          <cell r="AL1657">
            <v>29.6875</v>
          </cell>
          <cell r="AN1657">
            <v>0</v>
          </cell>
          <cell r="AO1657">
            <v>2.7</v>
          </cell>
          <cell r="AP1657">
            <v>550</v>
          </cell>
          <cell r="AQ1657">
            <v>2.8000000000000003</v>
          </cell>
          <cell r="BG1657" t="b">
            <v>0</v>
          </cell>
          <cell r="BO1657" t="b">
            <v>0</v>
          </cell>
          <cell r="CA1657" t="b">
            <v>0</v>
          </cell>
          <cell r="CB1657" t="b">
            <v>0</v>
          </cell>
          <cell r="CD1657" t="b">
            <v>0</v>
          </cell>
          <cell r="CE1657" t="b">
            <v>0</v>
          </cell>
          <cell r="CG1657" t="b">
            <v>0</v>
          </cell>
          <cell r="CH1657" t="b">
            <v>0</v>
          </cell>
          <cell r="CP1657" t="e">
            <v>#N/A</v>
          </cell>
          <cell r="CT1657" t="b">
            <v>0</v>
          </cell>
          <cell r="CV1657" t="b">
            <v>0</v>
          </cell>
          <cell r="CX1657" t="b">
            <v>0</v>
          </cell>
          <cell r="CZ1657" t="b">
            <v>0</v>
          </cell>
          <cell r="DB1657" t="b">
            <v>0</v>
          </cell>
          <cell r="DD1657" t="b">
            <v>0</v>
          </cell>
          <cell r="DF1657" t="b">
            <v>0</v>
          </cell>
          <cell r="DH1657" t="b">
            <v>0</v>
          </cell>
          <cell r="DJ1657" t="b">
            <v>0</v>
          </cell>
          <cell r="DL1657" t="b">
            <v>0</v>
          </cell>
          <cell r="DN1657" t="b">
            <v>0</v>
          </cell>
          <cell r="DP1657" t="b">
            <v>0</v>
          </cell>
          <cell r="DV1657">
            <v>0</v>
          </cell>
          <cell r="DX1657">
            <v>0</v>
          </cell>
          <cell r="DZ1657">
            <v>0</v>
          </cell>
          <cell r="EB1657">
            <v>0</v>
          </cell>
          <cell r="ED1657">
            <v>0</v>
          </cell>
          <cell r="EF1657">
            <v>0</v>
          </cell>
          <cell r="EJ1657">
            <v>0</v>
          </cell>
          <cell r="EL1657">
            <v>0</v>
          </cell>
          <cell r="EN1657">
            <v>0</v>
          </cell>
          <cell r="EP1657">
            <v>0</v>
          </cell>
          <cell r="ER1657">
            <v>0</v>
          </cell>
          <cell r="ET1657">
            <v>0</v>
          </cell>
          <cell r="EX1657">
            <v>0</v>
          </cell>
          <cell r="EZ1657">
            <v>0</v>
          </cell>
          <cell r="FD1657">
            <v>0</v>
          </cell>
          <cell r="FF1657">
            <v>0</v>
          </cell>
        </row>
        <row r="1658">
          <cell r="A1658" t="str">
            <v>KOKKOLA 1</v>
          </cell>
          <cell r="B1658" t="str">
            <v>Finland</v>
          </cell>
          <cell r="G1658">
            <v>20</v>
          </cell>
          <cell r="H1658">
            <v>50</v>
          </cell>
          <cell r="AK1658">
            <v>4.75</v>
          </cell>
          <cell r="AL1658">
            <v>29.6875</v>
          </cell>
          <cell r="AN1658">
            <v>0</v>
          </cell>
          <cell r="AO1658">
            <v>2.7</v>
          </cell>
          <cell r="AP1658">
            <v>550</v>
          </cell>
          <cell r="AQ1658">
            <v>2.8000000000000003</v>
          </cell>
          <cell r="BG1658" t="b">
            <v>0</v>
          </cell>
          <cell r="BO1658" t="b">
            <v>0</v>
          </cell>
          <cell r="CA1658" t="b">
            <v>0</v>
          </cell>
          <cell r="CB1658" t="b">
            <v>0</v>
          </cell>
          <cell r="CD1658" t="b">
            <v>0</v>
          </cell>
          <cell r="CE1658" t="b">
            <v>0</v>
          </cell>
          <cell r="CG1658" t="b">
            <v>0</v>
          </cell>
          <cell r="CH1658" t="b">
            <v>0</v>
          </cell>
          <cell r="CP1658" t="e">
            <v>#N/A</v>
          </cell>
          <cell r="CT1658" t="b">
            <v>0</v>
          </cell>
          <cell r="CV1658" t="b">
            <v>0</v>
          </cell>
          <cell r="CX1658" t="b">
            <v>0</v>
          </cell>
          <cell r="CZ1658" t="b">
            <v>0</v>
          </cell>
          <cell r="DB1658" t="b">
            <v>0</v>
          </cell>
          <cell r="DD1658" t="b">
            <v>0</v>
          </cell>
          <cell r="DF1658" t="b">
            <v>0</v>
          </cell>
          <cell r="DH1658" t="b">
            <v>0</v>
          </cell>
          <cell r="DJ1658" t="b">
            <v>0</v>
          </cell>
          <cell r="DL1658" t="b">
            <v>0</v>
          </cell>
          <cell r="DN1658" t="b">
            <v>0</v>
          </cell>
          <cell r="DP1658" t="b">
            <v>0</v>
          </cell>
          <cell r="DV1658">
            <v>0</v>
          </cell>
          <cell r="DX1658">
            <v>0</v>
          </cell>
          <cell r="DZ1658">
            <v>0</v>
          </cell>
          <cell r="EB1658">
            <v>0</v>
          </cell>
          <cell r="ED1658">
            <v>0</v>
          </cell>
          <cell r="EF1658">
            <v>0</v>
          </cell>
          <cell r="EJ1658">
            <v>0</v>
          </cell>
          <cell r="EL1658">
            <v>0</v>
          </cell>
          <cell r="EN1658">
            <v>0</v>
          </cell>
          <cell r="EP1658">
            <v>0</v>
          </cell>
          <cell r="ER1658">
            <v>0</v>
          </cell>
          <cell r="ET1658">
            <v>0</v>
          </cell>
          <cell r="EX1658">
            <v>0</v>
          </cell>
          <cell r="EZ1658">
            <v>0</v>
          </cell>
          <cell r="FD1658">
            <v>0</v>
          </cell>
          <cell r="FF1658">
            <v>0</v>
          </cell>
        </row>
        <row r="1659">
          <cell r="A1659" t="str">
            <v>KOTKAN 1</v>
          </cell>
          <cell r="B1659" t="str">
            <v>Finland</v>
          </cell>
          <cell r="G1659">
            <v>19</v>
          </cell>
          <cell r="H1659">
            <v>31.666666666666668</v>
          </cell>
          <cell r="AK1659">
            <v>5.9565000000000001</v>
          </cell>
          <cell r="AL1659">
            <v>16.545833333333334</v>
          </cell>
          <cell r="AN1659">
            <v>0</v>
          </cell>
          <cell r="AO1659">
            <v>2.9944000000000002</v>
          </cell>
          <cell r="AP1659">
            <v>472.15000000000003</v>
          </cell>
          <cell r="AQ1659">
            <v>2.66</v>
          </cell>
          <cell r="BG1659" t="b">
            <v>0</v>
          </cell>
          <cell r="BO1659" t="b">
            <v>0</v>
          </cell>
          <cell r="CA1659" t="b">
            <v>0</v>
          </cell>
          <cell r="CB1659" t="b">
            <v>0</v>
          </cell>
          <cell r="CD1659" t="b">
            <v>0</v>
          </cell>
          <cell r="CE1659" t="b">
            <v>0</v>
          </cell>
          <cell r="CG1659" t="b">
            <v>0</v>
          </cell>
          <cell r="CH1659" t="b">
            <v>0</v>
          </cell>
          <cell r="CP1659" t="e">
            <v>#N/A</v>
          </cell>
          <cell r="CT1659" t="b">
            <v>0</v>
          </cell>
          <cell r="CV1659" t="b">
            <v>0</v>
          </cell>
          <cell r="CX1659" t="b">
            <v>0</v>
          </cell>
          <cell r="CZ1659" t="b">
            <v>0</v>
          </cell>
          <cell r="DB1659" t="b">
            <v>0</v>
          </cell>
          <cell r="DD1659" t="b">
            <v>0</v>
          </cell>
          <cell r="DF1659" t="b">
            <v>0</v>
          </cell>
          <cell r="DH1659" t="b">
            <v>0</v>
          </cell>
          <cell r="DJ1659" t="b">
            <v>0</v>
          </cell>
          <cell r="DL1659" t="b">
            <v>0</v>
          </cell>
          <cell r="DN1659" t="b">
            <v>0</v>
          </cell>
          <cell r="DP1659" t="b">
            <v>0</v>
          </cell>
          <cell r="DV1659">
            <v>0</v>
          </cell>
          <cell r="DX1659">
            <v>0</v>
          </cell>
          <cell r="DZ1659">
            <v>0</v>
          </cell>
          <cell r="EB1659">
            <v>0</v>
          </cell>
          <cell r="ED1659">
            <v>0</v>
          </cell>
          <cell r="EF1659">
            <v>0</v>
          </cell>
          <cell r="EJ1659">
            <v>0</v>
          </cell>
          <cell r="EL1659">
            <v>0</v>
          </cell>
          <cell r="EN1659">
            <v>0</v>
          </cell>
          <cell r="EP1659">
            <v>0</v>
          </cell>
          <cell r="ER1659">
            <v>0</v>
          </cell>
          <cell r="ET1659">
            <v>0</v>
          </cell>
          <cell r="EX1659">
            <v>0</v>
          </cell>
          <cell r="EZ1659">
            <v>0</v>
          </cell>
          <cell r="FD1659">
            <v>0</v>
          </cell>
          <cell r="FF1659">
            <v>0</v>
          </cell>
        </row>
        <row r="1660">
          <cell r="A1660" t="str">
            <v>KOTKAN 1</v>
          </cell>
          <cell r="B1660" t="str">
            <v>Finland</v>
          </cell>
          <cell r="G1660">
            <v>19</v>
          </cell>
          <cell r="H1660">
            <v>31.666666666666668</v>
          </cell>
          <cell r="AK1660">
            <v>5.9565000000000001</v>
          </cell>
          <cell r="AL1660">
            <v>16.545833333333334</v>
          </cell>
          <cell r="AN1660">
            <v>0</v>
          </cell>
          <cell r="AO1660">
            <v>2.9944000000000002</v>
          </cell>
          <cell r="AP1660">
            <v>472.15000000000003</v>
          </cell>
          <cell r="AQ1660">
            <v>2.66</v>
          </cell>
          <cell r="BG1660" t="b">
            <v>0</v>
          </cell>
          <cell r="BO1660" t="b">
            <v>0</v>
          </cell>
          <cell r="CA1660" t="b">
            <v>0</v>
          </cell>
          <cell r="CB1660" t="b">
            <v>0</v>
          </cell>
          <cell r="CD1660" t="b">
            <v>0</v>
          </cell>
          <cell r="CE1660" t="b">
            <v>0</v>
          </cell>
          <cell r="CG1660" t="b">
            <v>0</v>
          </cell>
          <cell r="CH1660" t="b">
            <v>0</v>
          </cell>
          <cell r="CP1660" t="e">
            <v>#N/A</v>
          </cell>
          <cell r="CT1660" t="b">
            <v>0</v>
          </cell>
          <cell r="CV1660" t="b">
            <v>0</v>
          </cell>
          <cell r="CX1660" t="b">
            <v>0</v>
          </cell>
          <cell r="CZ1660" t="b">
            <v>0</v>
          </cell>
          <cell r="DB1660" t="b">
            <v>0</v>
          </cell>
          <cell r="DD1660" t="b">
            <v>0</v>
          </cell>
          <cell r="DF1660" t="b">
            <v>0</v>
          </cell>
          <cell r="DH1660" t="b">
            <v>0</v>
          </cell>
          <cell r="DJ1660" t="b">
            <v>0</v>
          </cell>
          <cell r="DL1660" t="b">
            <v>0</v>
          </cell>
          <cell r="DN1660" t="b">
            <v>0</v>
          </cell>
          <cell r="DP1660" t="b">
            <v>0</v>
          </cell>
          <cell r="DV1660">
            <v>0</v>
          </cell>
          <cell r="DX1660">
            <v>0</v>
          </cell>
          <cell r="DZ1660">
            <v>0</v>
          </cell>
          <cell r="EB1660">
            <v>0</v>
          </cell>
          <cell r="ED1660">
            <v>0</v>
          </cell>
          <cell r="EF1660">
            <v>0</v>
          </cell>
          <cell r="EJ1660">
            <v>0</v>
          </cell>
          <cell r="EL1660">
            <v>0</v>
          </cell>
          <cell r="EN1660">
            <v>0</v>
          </cell>
          <cell r="EP1660">
            <v>0</v>
          </cell>
          <cell r="ER1660">
            <v>0</v>
          </cell>
          <cell r="ET1660">
            <v>0</v>
          </cell>
          <cell r="EX1660">
            <v>0</v>
          </cell>
          <cell r="EZ1660">
            <v>0</v>
          </cell>
          <cell r="FD1660">
            <v>0</v>
          </cell>
          <cell r="FF1660">
            <v>0</v>
          </cell>
        </row>
        <row r="1661">
          <cell r="A1661" t="str">
            <v>KOTKAN GT 1</v>
          </cell>
          <cell r="B1661" t="str">
            <v>Finland</v>
          </cell>
          <cell r="G1661">
            <v>25.5</v>
          </cell>
          <cell r="H1661">
            <v>51</v>
          </cell>
          <cell r="AK1661">
            <v>7.0252499999999989</v>
          </cell>
          <cell r="AL1661">
            <v>28.100999999999996</v>
          </cell>
          <cell r="AN1661">
            <v>0</v>
          </cell>
          <cell r="AO1661">
            <v>1.02</v>
          </cell>
          <cell r="AP1661">
            <v>255</v>
          </cell>
          <cell r="AQ1661">
            <v>2.04</v>
          </cell>
          <cell r="BG1661" t="b">
            <v>0</v>
          </cell>
          <cell r="BO1661" t="b">
            <v>0</v>
          </cell>
          <cell r="CA1661" t="b">
            <v>0</v>
          </cell>
          <cell r="CB1661" t="b">
            <v>0</v>
          </cell>
          <cell r="CD1661" t="b">
            <v>0</v>
          </cell>
          <cell r="CE1661" t="b">
            <v>0</v>
          </cell>
          <cell r="CG1661" t="b">
            <v>0</v>
          </cell>
          <cell r="CH1661" t="b">
            <v>0</v>
          </cell>
          <cell r="CP1661" t="e">
            <v>#N/A</v>
          </cell>
          <cell r="CT1661" t="b">
            <v>0</v>
          </cell>
          <cell r="CV1661" t="b">
            <v>0</v>
          </cell>
          <cell r="CX1661" t="b">
            <v>0</v>
          </cell>
          <cell r="CZ1661" t="b">
            <v>0</v>
          </cell>
          <cell r="DB1661" t="b">
            <v>0</v>
          </cell>
          <cell r="DD1661" t="b">
            <v>0</v>
          </cell>
          <cell r="DF1661" t="b">
            <v>0</v>
          </cell>
          <cell r="DH1661" t="b">
            <v>0</v>
          </cell>
          <cell r="DJ1661" t="b">
            <v>0</v>
          </cell>
          <cell r="DL1661" t="b">
            <v>0</v>
          </cell>
          <cell r="DN1661" t="b">
            <v>0</v>
          </cell>
          <cell r="DP1661" t="b">
            <v>0</v>
          </cell>
          <cell r="DV1661">
            <v>0</v>
          </cell>
          <cell r="DX1661">
            <v>0</v>
          </cell>
          <cell r="DZ1661">
            <v>0</v>
          </cell>
          <cell r="EB1661">
            <v>0</v>
          </cell>
          <cell r="ED1661">
            <v>0</v>
          </cell>
          <cell r="EF1661">
            <v>0</v>
          </cell>
          <cell r="EJ1661">
            <v>0</v>
          </cell>
          <cell r="EL1661">
            <v>0</v>
          </cell>
          <cell r="EN1661">
            <v>0</v>
          </cell>
          <cell r="EP1661">
            <v>0</v>
          </cell>
          <cell r="ER1661">
            <v>0</v>
          </cell>
          <cell r="ET1661">
            <v>0</v>
          </cell>
          <cell r="EX1661">
            <v>0</v>
          </cell>
          <cell r="EZ1661">
            <v>0</v>
          </cell>
          <cell r="FD1661">
            <v>0</v>
          </cell>
          <cell r="FF1661">
            <v>0</v>
          </cell>
        </row>
        <row r="1662">
          <cell r="A1662" t="str">
            <v>KOTKAN GT 1</v>
          </cell>
          <cell r="B1662" t="str">
            <v>Finland</v>
          </cell>
          <cell r="G1662">
            <v>25.5</v>
          </cell>
          <cell r="H1662">
            <v>51</v>
          </cell>
          <cell r="AK1662">
            <v>7.0252499999999989</v>
          </cell>
          <cell r="AL1662">
            <v>28.100999999999996</v>
          </cell>
          <cell r="AN1662">
            <v>0</v>
          </cell>
          <cell r="AO1662">
            <v>1.02</v>
          </cell>
          <cell r="AP1662">
            <v>255</v>
          </cell>
          <cell r="AQ1662">
            <v>2.04</v>
          </cell>
          <cell r="BG1662" t="b">
            <v>0</v>
          </cell>
          <cell r="BO1662" t="b">
            <v>0</v>
          </cell>
          <cell r="CA1662" t="b">
            <v>0</v>
          </cell>
          <cell r="CB1662" t="b">
            <v>0</v>
          </cell>
          <cell r="CD1662" t="b">
            <v>0</v>
          </cell>
          <cell r="CE1662" t="b">
            <v>0</v>
          </cell>
          <cell r="CG1662" t="b">
            <v>0</v>
          </cell>
          <cell r="CH1662" t="b">
            <v>0</v>
          </cell>
          <cell r="CP1662" t="e">
            <v>#N/A</v>
          </cell>
          <cell r="CT1662" t="b">
            <v>0</v>
          </cell>
          <cell r="CV1662" t="b">
            <v>0</v>
          </cell>
          <cell r="CX1662" t="b">
            <v>0</v>
          </cell>
          <cell r="CZ1662" t="b">
            <v>0</v>
          </cell>
          <cell r="DB1662" t="b">
            <v>0</v>
          </cell>
          <cell r="DD1662" t="b">
            <v>0</v>
          </cell>
          <cell r="DF1662" t="b">
            <v>0</v>
          </cell>
          <cell r="DH1662" t="b">
            <v>0</v>
          </cell>
          <cell r="DJ1662" t="b">
            <v>0</v>
          </cell>
          <cell r="DL1662" t="b">
            <v>0</v>
          </cell>
          <cell r="DN1662" t="b">
            <v>0</v>
          </cell>
          <cell r="DP1662" t="b">
            <v>0</v>
          </cell>
          <cell r="DV1662">
            <v>0</v>
          </cell>
          <cell r="DX1662">
            <v>0</v>
          </cell>
          <cell r="DZ1662">
            <v>0</v>
          </cell>
          <cell r="EB1662">
            <v>0</v>
          </cell>
          <cell r="ED1662">
            <v>0</v>
          </cell>
          <cell r="EF1662">
            <v>0</v>
          </cell>
          <cell r="EJ1662">
            <v>0</v>
          </cell>
          <cell r="EL1662">
            <v>0</v>
          </cell>
          <cell r="EN1662">
            <v>0</v>
          </cell>
          <cell r="EP1662">
            <v>0</v>
          </cell>
          <cell r="ER1662">
            <v>0</v>
          </cell>
          <cell r="ET1662">
            <v>0</v>
          </cell>
          <cell r="EX1662">
            <v>0</v>
          </cell>
          <cell r="EZ1662">
            <v>0</v>
          </cell>
          <cell r="FD1662">
            <v>0</v>
          </cell>
          <cell r="FF1662">
            <v>0</v>
          </cell>
        </row>
        <row r="1663">
          <cell r="A1663" t="str">
            <v>KotkanBio</v>
          </cell>
          <cell r="B1663" t="str">
            <v>Finland</v>
          </cell>
          <cell r="G1663">
            <v>17</v>
          </cell>
          <cell r="H1663">
            <v>56</v>
          </cell>
          <cell r="AK1663">
            <v>3.7145000000000001</v>
          </cell>
          <cell r="AL1663">
            <v>40.306823529411773</v>
          </cell>
          <cell r="AN1663">
            <v>0</v>
          </cell>
          <cell r="AO1663">
            <v>0.85000000000000009</v>
          </cell>
          <cell r="AP1663">
            <v>340</v>
          </cell>
          <cell r="AQ1663">
            <v>1.36</v>
          </cell>
          <cell r="BG1663" t="b">
            <v>0</v>
          </cell>
          <cell r="BO1663" t="b">
            <v>0</v>
          </cell>
          <cell r="CA1663" t="b">
            <v>0</v>
          </cell>
          <cell r="CB1663" t="b">
            <v>0</v>
          </cell>
          <cell r="CD1663" t="b">
            <v>0</v>
          </cell>
          <cell r="CE1663" t="b">
            <v>0</v>
          </cell>
          <cell r="CG1663" t="b">
            <v>0</v>
          </cell>
          <cell r="CH1663" t="b">
            <v>0</v>
          </cell>
          <cell r="CP1663" t="str">
            <v>ECWCHGTC</v>
          </cell>
          <cell r="CT1663" t="b">
            <v>0</v>
          </cell>
          <cell r="CV1663" t="b">
            <v>0</v>
          </cell>
          <cell r="CX1663" t="b">
            <v>0</v>
          </cell>
          <cell r="CZ1663" t="b">
            <v>0</v>
          </cell>
          <cell r="DB1663" t="b">
            <v>0</v>
          </cell>
          <cell r="DD1663" t="b">
            <v>0</v>
          </cell>
          <cell r="DF1663" t="b">
            <v>0</v>
          </cell>
          <cell r="DH1663" t="b">
            <v>0</v>
          </cell>
          <cell r="DJ1663" t="b">
            <v>0</v>
          </cell>
          <cell r="DL1663" t="b">
            <v>0</v>
          </cell>
          <cell r="DN1663" t="b">
            <v>0</v>
          </cell>
          <cell r="DP1663" t="b">
            <v>0</v>
          </cell>
          <cell r="DV1663">
            <v>0</v>
          </cell>
          <cell r="DX1663">
            <v>0</v>
          </cell>
          <cell r="DZ1663">
            <v>0</v>
          </cell>
          <cell r="EB1663">
            <v>0</v>
          </cell>
          <cell r="ED1663">
            <v>0</v>
          </cell>
          <cell r="EF1663">
            <v>0</v>
          </cell>
          <cell r="EJ1663">
            <v>0</v>
          </cell>
          <cell r="EL1663">
            <v>0</v>
          </cell>
          <cell r="EN1663">
            <v>0</v>
          </cell>
          <cell r="EP1663">
            <v>0</v>
          </cell>
          <cell r="ER1663">
            <v>0</v>
          </cell>
          <cell r="ET1663">
            <v>0</v>
          </cell>
          <cell r="EX1663">
            <v>0</v>
          </cell>
          <cell r="EZ1663">
            <v>0</v>
          </cell>
          <cell r="FD1663">
            <v>0</v>
          </cell>
          <cell r="FF1663">
            <v>0</v>
          </cell>
        </row>
        <row r="1664">
          <cell r="A1664" t="str">
            <v>KOUVOLA GT 1</v>
          </cell>
          <cell r="B1664" t="str">
            <v>Finland</v>
          </cell>
          <cell r="G1664">
            <v>49.5</v>
          </cell>
          <cell r="H1664">
            <v>0</v>
          </cell>
          <cell r="AK1664">
            <v>15.048</v>
          </cell>
          <cell r="AL1664">
            <v>0</v>
          </cell>
          <cell r="AN1664">
            <v>0</v>
          </cell>
          <cell r="AO1664">
            <v>1.98</v>
          </cell>
          <cell r="AP1664">
            <v>495</v>
          </cell>
          <cell r="AQ1664">
            <v>3.96</v>
          </cell>
          <cell r="BG1664" t="b">
            <v>0</v>
          </cell>
          <cell r="BO1664" t="b">
            <v>0</v>
          </cell>
          <cell r="CA1664" t="b">
            <v>0</v>
          </cell>
          <cell r="CB1664" t="b">
            <v>0</v>
          </cell>
          <cell r="CD1664" t="b">
            <v>0</v>
          </cell>
          <cell r="CE1664" t="b">
            <v>0</v>
          </cell>
          <cell r="CG1664" t="b">
            <v>0</v>
          </cell>
          <cell r="CH1664" t="b">
            <v>0</v>
          </cell>
          <cell r="CP1664" t="e">
            <v>#N/A</v>
          </cell>
          <cell r="CT1664" t="b">
            <v>0</v>
          </cell>
          <cell r="CV1664" t="b">
            <v>0</v>
          </cell>
          <cell r="CX1664" t="b">
            <v>0</v>
          </cell>
          <cell r="CZ1664" t="b">
            <v>0</v>
          </cell>
          <cell r="DB1664" t="b">
            <v>0</v>
          </cell>
          <cell r="DD1664" t="b">
            <v>0</v>
          </cell>
          <cell r="DF1664" t="b">
            <v>0</v>
          </cell>
          <cell r="DH1664" t="b">
            <v>0</v>
          </cell>
          <cell r="DJ1664" t="b">
            <v>0</v>
          </cell>
          <cell r="DL1664" t="b">
            <v>0</v>
          </cell>
          <cell r="DN1664" t="b">
            <v>0</v>
          </cell>
          <cell r="DP1664" t="b">
            <v>0</v>
          </cell>
          <cell r="DV1664">
            <v>0</v>
          </cell>
          <cell r="DX1664">
            <v>0</v>
          </cell>
          <cell r="DZ1664">
            <v>0</v>
          </cell>
          <cell r="EB1664">
            <v>0</v>
          </cell>
          <cell r="ED1664">
            <v>0</v>
          </cell>
          <cell r="EF1664">
            <v>0</v>
          </cell>
          <cell r="EJ1664">
            <v>0</v>
          </cell>
          <cell r="EL1664">
            <v>0</v>
          </cell>
          <cell r="EN1664">
            <v>0</v>
          </cell>
          <cell r="EP1664">
            <v>0</v>
          </cell>
          <cell r="ER1664">
            <v>0</v>
          </cell>
          <cell r="ET1664">
            <v>0</v>
          </cell>
          <cell r="EX1664">
            <v>0</v>
          </cell>
          <cell r="EZ1664">
            <v>0</v>
          </cell>
          <cell r="FD1664">
            <v>0</v>
          </cell>
          <cell r="FF1664">
            <v>0</v>
          </cell>
        </row>
        <row r="1665">
          <cell r="A1665" t="str">
            <v>KOUVOLA GT 1</v>
          </cell>
          <cell r="B1665" t="str">
            <v>Finland</v>
          </cell>
          <cell r="G1665">
            <v>49.5</v>
          </cell>
          <cell r="H1665">
            <v>0</v>
          </cell>
          <cell r="AK1665">
            <v>15.048</v>
          </cell>
          <cell r="AL1665">
            <v>0</v>
          </cell>
          <cell r="AN1665">
            <v>0</v>
          </cell>
          <cell r="AO1665">
            <v>1.98</v>
          </cell>
          <cell r="AP1665">
            <v>495</v>
          </cell>
          <cell r="AQ1665">
            <v>3.96</v>
          </cell>
          <cell r="BG1665" t="b">
            <v>0</v>
          </cell>
          <cell r="BO1665" t="b">
            <v>0</v>
          </cell>
          <cell r="CA1665" t="b">
            <v>0</v>
          </cell>
          <cell r="CB1665" t="b">
            <v>0</v>
          </cell>
          <cell r="CD1665" t="b">
            <v>0</v>
          </cell>
          <cell r="CE1665" t="b">
            <v>0</v>
          </cell>
          <cell r="CG1665" t="b">
            <v>0</v>
          </cell>
          <cell r="CH1665" t="b">
            <v>0</v>
          </cell>
          <cell r="CP1665" t="e">
            <v>#N/A</v>
          </cell>
          <cell r="CT1665" t="b">
            <v>0</v>
          </cell>
          <cell r="CV1665" t="b">
            <v>0</v>
          </cell>
          <cell r="CX1665" t="b">
            <v>0</v>
          </cell>
          <cell r="CZ1665" t="b">
            <v>0</v>
          </cell>
          <cell r="DB1665" t="b">
            <v>0</v>
          </cell>
          <cell r="DD1665" t="b">
            <v>0</v>
          </cell>
          <cell r="DF1665" t="b">
            <v>0</v>
          </cell>
          <cell r="DH1665" t="b">
            <v>0</v>
          </cell>
          <cell r="DJ1665" t="b">
            <v>0</v>
          </cell>
          <cell r="DL1665" t="b">
            <v>0</v>
          </cell>
          <cell r="DN1665" t="b">
            <v>0</v>
          </cell>
          <cell r="DP1665" t="b">
            <v>0</v>
          </cell>
          <cell r="DV1665">
            <v>0</v>
          </cell>
          <cell r="DX1665">
            <v>0</v>
          </cell>
          <cell r="DZ1665">
            <v>0</v>
          </cell>
          <cell r="EB1665">
            <v>0</v>
          </cell>
          <cell r="ED1665">
            <v>0</v>
          </cell>
          <cell r="EF1665">
            <v>0</v>
          </cell>
          <cell r="EJ1665">
            <v>0</v>
          </cell>
          <cell r="EL1665">
            <v>0</v>
          </cell>
          <cell r="EN1665">
            <v>0</v>
          </cell>
          <cell r="EP1665">
            <v>0</v>
          </cell>
          <cell r="ER1665">
            <v>0</v>
          </cell>
          <cell r="ET1665">
            <v>0</v>
          </cell>
          <cell r="EX1665">
            <v>0</v>
          </cell>
          <cell r="EZ1665">
            <v>0</v>
          </cell>
          <cell r="FD1665">
            <v>0</v>
          </cell>
          <cell r="FF1665">
            <v>0</v>
          </cell>
        </row>
        <row r="1666">
          <cell r="A1666" t="str">
            <v>KRISTIINA 1</v>
          </cell>
          <cell r="B1666" t="str">
            <v>Finland</v>
          </cell>
          <cell r="G1666">
            <v>210</v>
          </cell>
          <cell r="H1666">
            <v>0</v>
          </cell>
          <cell r="AK1666">
            <v>79.8</v>
          </cell>
          <cell r="AL1666">
            <v>0</v>
          </cell>
          <cell r="AN1666">
            <v>0</v>
          </cell>
          <cell r="AO1666">
            <v>16.8</v>
          </cell>
          <cell r="AP1666">
            <v>4200</v>
          </cell>
          <cell r="AQ1666">
            <v>29.400000000000002</v>
          </cell>
          <cell r="BG1666" t="b">
            <v>0</v>
          </cell>
          <cell r="BO1666" t="b">
            <v>0</v>
          </cell>
          <cell r="CA1666" t="b">
            <v>0</v>
          </cell>
          <cell r="CB1666" t="b">
            <v>0</v>
          </cell>
          <cell r="CD1666" t="b">
            <v>0</v>
          </cell>
          <cell r="CE1666" t="b">
            <v>0</v>
          </cell>
          <cell r="CG1666" t="b">
            <v>0</v>
          </cell>
          <cell r="CH1666" t="b">
            <v>0</v>
          </cell>
          <cell r="CP1666" t="e">
            <v>#N/A</v>
          </cell>
          <cell r="CT1666" t="b">
            <v>0</v>
          </cell>
          <cell r="CV1666" t="b">
            <v>0</v>
          </cell>
          <cell r="CX1666" t="b">
            <v>0</v>
          </cell>
          <cell r="CZ1666" t="b">
            <v>0</v>
          </cell>
          <cell r="DB1666" t="b">
            <v>0</v>
          </cell>
          <cell r="DD1666" t="b">
            <v>0</v>
          </cell>
          <cell r="DF1666" t="b">
            <v>0</v>
          </cell>
          <cell r="DH1666" t="b">
            <v>0</v>
          </cell>
          <cell r="DJ1666" t="b">
            <v>0</v>
          </cell>
          <cell r="DL1666" t="b">
            <v>0</v>
          </cell>
          <cell r="DN1666" t="b">
            <v>0</v>
          </cell>
          <cell r="DP1666" t="b">
            <v>0</v>
          </cell>
          <cell r="DV1666">
            <v>0</v>
          </cell>
          <cell r="DX1666">
            <v>0</v>
          </cell>
          <cell r="DZ1666">
            <v>0</v>
          </cell>
          <cell r="EB1666">
            <v>0</v>
          </cell>
          <cell r="ED1666">
            <v>0</v>
          </cell>
          <cell r="EF1666">
            <v>0</v>
          </cell>
          <cell r="EJ1666">
            <v>0</v>
          </cell>
          <cell r="EL1666">
            <v>0</v>
          </cell>
          <cell r="EN1666">
            <v>0</v>
          </cell>
          <cell r="EP1666">
            <v>0</v>
          </cell>
          <cell r="ER1666">
            <v>0</v>
          </cell>
          <cell r="ET1666">
            <v>0</v>
          </cell>
          <cell r="EX1666">
            <v>0</v>
          </cell>
          <cell r="EZ1666">
            <v>0</v>
          </cell>
          <cell r="FD1666">
            <v>0</v>
          </cell>
          <cell r="FF1666">
            <v>0</v>
          </cell>
        </row>
        <row r="1667">
          <cell r="A1667" t="str">
            <v>KRISTIINA 1</v>
          </cell>
          <cell r="B1667" t="str">
            <v>Finland</v>
          </cell>
          <cell r="G1667">
            <v>210</v>
          </cell>
          <cell r="H1667">
            <v>0</v>
          </cell>
          <cell r="AK1667">
            <v>79.8</v>
          </cell>
          <cell r="AL1667">
            <v>0</v>
          </cell>
          <cell r="AN1667">
            <v>0</v>
          </cell>
          <cell r="AO1667">
            <v>16.8</v>
          </cell>
          <cell r="AP1667">
            <v>4200</v>
          </cell>
          <cell r="AQ1667">
            <v>39.9</v>
          </cell>
          <cell r="BG1667" t="b">
            <v>0</v>
          </cell>
          <cell r="BO1667" t="b">
            <v>0</v>
          </cell>
          <cell r="CA1667" t="b">
            <v>0</v>
          </cell>
          <cell r="CB1667" t="b">
            <v>0</v>
          </cell>
          <cell r="CD1667" t="b">
            <v>0</v>
          </cell>
          <cell r="CE1667" t="b">
            <v>0</v>
          </cell>
          <cell r="CG1667" t="b">
            <v>0</v>
          </cell>
          <cell r="CH1667" t="b">
            <v>0</v>
          </cell>
          <cell r="CP1667" t="e">
            <v>#N/A</v>
          </cell>
          <cell r="CT1667" t="b">
            <v>0</v>
          </cell>
          <cell r="CV1667" t="b">
            <v>0</v>
          </cell>
          <cell r="CX1667" t="b">
            <v>0</v>
          </cell>
          <cell r="CZ1667" t="b">
            <v>0</v>
          </cell>
          <cell r="DB1667" t="b">
            <v>0</v>
          </cell>
          <cell r="DD1667" t="b">
            <v>0</v>
          </cell>
          <cell r="DF1667" t="b">
            <v>0</v>
          </cell>
          <cell r="DH1667" t="b">
            <v>0</v>
          </cell>
          <cell r="DJ1667" t="b">
            <v>0</v>
          </cell>
          <cell r="DL1667" t="b">
            <v>0</v>
          </cell>
          <cell r="DN1667" t="b">
            <v>0</v>
          </cell>
          <cell r="DP1667" t="b">
            <v>0</v>
          </cell>
          <cell r="DV1667">
            <v>0</v>
          </cell>
          <cell r="DX1667">
            <v>0</v>
          </cell>
          <cell r="DZ1667">
            <v>0</v>
          </cell>
          <cell r="EB1667">
            <v>0</v>
          </cell>
          <cell r="ED1667">
            <v>0</v>
          </cell>
          <cell r="EF1667">
            <v>0</v>
          </cell>
          <cell r="EJ1667">
            <v>0</v>
          </cell>
          <cell r="EL1667">
            <v>0</v>
          </cell>
          <cell r="EN1667">
            <v>0</v>
          </cell>
          <cell r="EP1667">
            <v>0</v>
          </cell>
          <cell r="ER1667">
            <v>0</v>
          </cell>
          <cell r="ET1667">
            <v>0</v>
          </cell>
          <cell r="EX1667">
            <v>0</v>
          </cell>
          <cell r="EZ1667">
            <v>0</v>
          </cell>
          <cell r="FD1667">
            <v>0</v>
          </cell>
          <cell r="FF1667">
            <v>0</v>
          </cell>
        </row>
        <row r="1668">
          <cell r="A1668" t="str">
            <v>KRISTIINA 2</v>
          </cell>
          <cell r="B1668" t="str">
            <v>Finland</v>
          </cell>
          <cell r="G1668">
            <v>242</v>
          </cell>
          <cell r="H1668">
            <v>0</v>
          </cell>
          <cell r="AK1668">
            <v>94.258999999999986</v>
          </cell>
          <cell r="AL1668">
            <v>0</v>
          </cell>
          <cell r="AN1668">
            <v>0</v>
          </cell>
          <cell r="AO1668">
            <v>38.139200000000002</v>
          </cell>
          <cell r="AP1668">
            <v>6013.7000000000007</v>
          </cell>
          <cell r="AQ1668">
            <v>33.880000000000003</v>
          </cell>
          <cell r="BG1668" t="b">
            <v>0</v>
          </cell>
          <cell r="BO1668" t="b">
            <v>0</v>
          </cell>
          <cell r="CA1668" t="b">
            <v>0</v>
          </cell>
          <cell r="CB1668" t="b">
            <v>0</v>
          </cell>
          <cell r="CD1668" t="b">
            <v>0</v>
          </cell>
          <cell r="CE1668" t="b">
            <v>0</v>
          </cell>
          <cell r="CG1668" t="b">
            <v>0</v>
          </cell>
          <cell r="CH1668" t="b">
            <v>0</v>
          </cell>
          <cell r="CP1668" t="e">
            <v>#N/A</v>
          </cell>
          <cell r="CT1668" t="b">
            <v>0</v>
          </cell>
          <cell r="CV1668" t="b">
            <v>0</v>
          </cell>
          <cell r="CX1668" t="b">
            <v>0</v>
          </cell>
          <cell r="CZ1668" t="b">
            <v>0</v>
          </cell>
          <cell r="DB1668" t="b">
            <v>0</v>
          </cell>
          <cell r="DD1668" t="b">
            <v>0</v>
          </cell>
          <cell r="DF1668" t="b">
            <v>0</v>
          </cell>
          <cell r="DH1668" t="b">
            <v>0</v>
          </cell>
          <cell r="DJ1668" t="b">
            <v>0</v>
          </cell>
          <cell r="DL1668" t="b">
            <v>0</v>
          </cell>
          <cell r="DN1668" t="b">
            <v>0</v>
          </cell>
          <cell r="DP1668" t="b">
            <v>0</v>
          </cell>
          <cell r="DV1668">
            <v>0</v>
          </cell>
          <cell r="DX1668">
            <v>0</v>
          </cell>
          <cell r="DZ1668">
            <v>0</v>
          </cell>
          <cell r="EB1668">
            <v>0</v>
          </cell>
          <cell r="ED1668">
            <v>0</v>
          </cell>
          <cell r="EF1668">
            <v>0</v>
          </cell>
          <cell r="EJ1668">
            <v>0</v>
          </cell>
          <cell r="EL1668">
            <v>0</v>
          </cell>
          <cell r="EN1668">
            <v>0</v>
          </cell>
          <cell r="EP1668">
            <v>0</v>
          </cell>
          <cell r="ER1668">
            <v>0</v>
          </cell>
          <cell r="ET1668">
            <v>0</v>
          </cell>
          <cell r="EX1668">
            <v>0</v>
          </cell>
          <cell r="EZ1668">
            <v>0</v>
          </cell>
          <cell r="FD1668">
            <v>0</v>
          </cell>
          <cell r="FF1668">
            <v>0</v>
          </cell>
        </row>
        <row r="1669">
          <cell r="A1669" t="str">
            <v>KRISTIINA 2</v>
          </cell>
          <cell r="B1669" t="str">
            <v>Finland</v>
          </cell>
          <cell r="G1669">
            <v>242</v>
          </cell>
          <cell r="H1669">
            <v>0</v>
          </cell>
          <cell r="AK1669">
            <v>94.258999999999986</v>
          </cell>
          <cell r="AL1669">
            <v>0</v>
          </cell>
          <cell r="AN1669">
            <v>0</v>
          </cell>
          <cell r="AO1669">
            <v>38.139200000000002</v>
          </cell>
          <cell r="AP1669">
            <v>6013.7000000000007</v>
          </cell>
          <cell r="AQ1669">
            <v>33.880000000000003</v>
          </cell>
          <cell r="BG1669" t="b">
            <v>0</v>
          </cell>
          <cell r="BO1669" t="b">
            <v>0</v>
          </cell>
          <cell r="CA1669" t="b">
            <v>0</v>
          </cell>
          <cell r="CB1669" t="b">
            <v>0</v>
          </cell>
          <cell r="CD1669" t="b">
            <v>0</v>
          </cell>
          <cell r="CE1669" t="b">
            <v>0</v>
          </cell>
          <cell r="CG1669" t="b">
            <v>0</v>
          </cell>
          <cell r="CH1669" t="b">
            <v>0</v>
          </cell>
          <cell r="CP1669" t="e">
            <v>#N/A</v>
          </cell>
          <cell r="CT1669" t="b">
            <v>0</v>
          </cell>
          <cell r="CV1669" t="b">
            <v>0</v>
          </cell>
          <cell r="CX1669" t="b">
            <v>0</v>
          </cell>
          <cell r="CZ1669" t="b">
            <v>0</v>
          </cell>
          <cell r="DB1669" t="b">
            <v>0</v>
          </cell>
          <cell r="DD1669" t="b">
            <v>0</v>
          </cell>
          <cell r="DF1669" t="b">
            <v>0</v>
          </cell>
          <cell r="DH1669" t="b">
            <v>0</v>
          </cell>
          <cell r="DJ1669" t="b">
            <v>0</v>
          </cell>
          <cell r="DL1669" t="b">
            <v>0</v>
          </cell>
          <cell r="DN1669" t="b">
            <v>0</v>
          </cell>
          <cell r="DP1669" t="b">
            <v>0</v>
          </cell>
          <cell r="DV1669">
            <v>0</v>
          </cell>
          <cell r="DX1669">
            <v>0</v>
          </cell>
          <cell r="DZ1669">
            <v>0</v>
          </cell>
          <cell r="EB1669">
            <v>0</v>
          </cell>
          <cell r="ED1669">
            <v>0</v>
          </cell>
          <cell r="EF1669">
            <v>0</v>
          </cell>
          <cell r="EJ1669">
            <v>0</v>
          </cell>
          <cell r="EL1669">
            <v>0</v>
          </cell>
          <cell r="EN1669">
            <v>0</v>
          </cell>
          <cell r="EP1669">
            <v>0</v>
          </cell>
          <cell r="ER1669">
            <v>0</v>
          </cell>
          <cell r="ET1669">
            <v>0</v>
          </cell>
          <cell r="EX1669">
            <v>0</v>
          </cell>
          <cell r="EZ1669">
            <v>0</v>
          </cell>
          <cell r="FD1669">
            <v>0</v>
          </cell>
          <cell r="FF1669">
            <v>0</v>
          </cell>
        </row>
        <row r="1670">
          <cell r="A1670" t="str">
            <v>KRISTIINA FINGRID GT 1-2</v>
          </cell>
          <cell r="B1670" t="str">
            <v>Finland</v>
          </cell>
          <cell r="G1670">
            <v>58</v>
          </cell>
          <cell r="H1670">
            <v>0</v>
          </cell>
          <cell r="AK1670">
            <v>14.877000000000001</v>
          </cell>
          <cell r="AL1670">
            <v>0</v>
          </cell>
          <cell r="AN1670">
            <v>0</v>
          </cell>
          <cell r="AO1670">
            <v>2.3199999999999998</v>
          </cell>
          <cell r="AP1670">
            <v>870</v>
          </cell>
          <cell r="AQ1670">
            <v>4.6399999999999997</v>
          </cell>
          <cell r="BG1670" t="b">
            <v>0</v>
          </cell>
          <cell r="BO1670" t="b">
            <v>0</v>
          </cell>
          <cell r="CA1670" t="b">
            <v>0</v>
          </cell>
          <cell r="CB1670" t="b">
            <v>0</v>
          </cell>
          <cell r="CD1670" t="b">
            <v>0</v>
          </cell>
          <cell r="CE1670" t="b">
            <v>0</v>
          </cell>
          <cell r="CG1670" t="b">
            <v>0</v>
          </cell>
          <cell r="CH1670" t="b">
            <v>0</v>
          </cell>
          <cell r="CP1670" t="e">
            <v>#N/A</v>
          </cell>
          <cell r="CT1670" t="b">
            <v>0</v>
          </cell>
          <cell r="CV1670" t="b">
            <v>0</v>
          </cell>
          <cell r="CX1670" t="b">
            <v>0</v>
          </cell>
          <cell r="CZ1670" t="b">
            <v>0</v>
          </cell>
          <cell r="DB1670" t="b">
            <v>0</v>
          </cell>
          <cell r="DD1670" t="b">
            <v>0</v>
          </cell>
          <cell r="DF1670" t="b">
            <v>0</v>
          </cell>
          <cell r="DH1670" t="b">
            <v>0</v>
          </cell>
          <cell r="DJ1670" t="b">
            <v>0</v>
          </cell>
          <cell r="DL1670" t="b">
            <v>0</v>
          </cell>
          <cell r="DN1670" t="b">
            <v>0</v>
          </cell>
          <cell r="DP1670" t="b">
            <v>0</v>
          </cell>
          <cell r="DV1670">
            <v>0</v>
          </cell>
          <cell r="DX1670">
            <v>0</v>
          </cell>
          <cell r="DZ1670">
            <v>0</v>
          </cell>
          <cell r="EB1670">
            <v>0</v>
          </cell>
          <cell r="ED1670">
            <v>0</v>
          </cell>
          <cell r="EF1670">
            <v>0</v>
          </cell>
          <cell r="EJ1670">
            <v>0</v>
          </cell>
          <cell r="EL1670">
            <v>0</v>
          </cell>
          <cell r="EN1670">
            <v>0</v>
          </cell>
          <cell r="EP1670">
            <v>0</v>
          </cell>
          <cell r="ER1670">
            <v>0</v>
          </cell>
          <cell r="ET1670">
            <v>0</v>
          </cell>
          <cell r="EX1670">
            <v>0</v>
          </cell>
          <cell r="EZ1670">
            <v>0</v>
          </cell>
          <cell r="FD1670">
            <v>0</v>
          </cell>
          <cell r="FF1670">
            <v>0</v>
          </cell>
        </row>
        <row r="1671">
          <cell r="A1671" t="str">
            <v>KRISTIINA FINGRID GT 1-2</v>
          </cell>
          <cell r="B1671" t="str">
            <v>Finland</v>
          </cell>
          <cell r="G1671">
            <v>58</v>
          </cell>
          <cell r="H1671">
            <v>0</v>
          </cell>
          <cell r="AK1671">
            <v>14.877000000000001</v>
          </cell>
          <cell r="AL1671">
            <v>0</v>
          </cell>
          <cell r="AN1671">
            <v>0</v>
          </cell>
          <cell r="AO1671">
            <v>2.3199999999999998</v>
          </cell>
          <cell r="AP1671">
            <v>870</v>
          </cell>
          <cell r="AQ1671">
            <v>4.6399999999999997</v>
          </cell>
          <cell r="BG1671" t="b">
            <v>0</v>
          </cell>
          <cell r="BO1671" t="b">
            <v>0</v>
          </cell>
          <cell r="CA1671" t="b">
            <v>0</v>
          </cell>
          <cell r="CB1671" t="b">
            <v>0</v>
          </cell>
          <cell r="CD1671" t="b">
            <v>0</v>
          </cell>
          <cell r="CE1671" t="b">
            <v>0</v>
          </cell>
          <cell r="CG1671" t="b">
            <v>0</v>
          </cell>
          <cell r="CH1671" t="b">
            <v>0</v>
          </cell>
          <cell r="CP1671" t="e">
            <v>#N/A</v>
          </cell>
          <cell r="CT1671" t="b">
            <v>0</v>
          </cell>
          <cell r="CV1671" t="b">
            <v>0</v>
          </cell>
          <cell r="CX1671" t="b">
            <v>0</v>
          </cell>
          <cell r="CZ1671" t="b">
            <v>0</v>
          </cell>
          <cell r="DB1671" t="b">
            <v>0</v>
          </cell>
          <cell r="DD1671" t="b">
            <v>0</v>
          </cell>
          <cell r="DF1671" t="b">
            <v>0</v>
          </cell>
          <cell r="DH1671" t="b">
            <v>0</v>
          </cell>
          <cell r="DJ1671" t="b">
            <v>0</v>
          </cell>
          <cell r="DL1671" t="b">
            <v>0</v>
          </cell>
          <cell r="DN1671" t="b">
            <v>0</v>
          </cell>
          <cell r="DP1671" t="b">
            <v>0</v>
          </cell>
          <cell r="DV1671">
            <v>0</v>
          </cell>
          <cell r="DX1671">
            <v>0</v>
          </cell>
          <cell r="DZ1671">
            <v>0</v>
          </cell>
          <cell r="EB1671">
            <v>0</v>
          </cell>
          <cell r="ED1671">
            <v>0</v>
          </cell>
          <cell r="EF1671">
            <v>0</v>
          </cell>
          <cell r="EJ1671">
            <v>0</v>
          </cell>
          <cell r="EL1671">
            <v>0</v>
          </cell>
          <cell r="EN1671">
            <v>0</v>
          </cell>
          <cell r="EP1671">
            <v>0</v>
          </cell>
          <cell r="ER1671">
            <v>0</v>
          </cell>
          <cell r="ET1671">
            <v>0</v>
          </cell>
          <cell r="EX1671">
            <v>0</v>
          </cell>
          <cell r="EZ1671">
            <v>0</v>
          </cell>
          <cell r="FD1671">
            <v>0</v>
          </cell>
          <cell r="FF1671">
            <v>0</v>
          </cell>
        </row>
        <row r="1672">
          <cell r="A1672" t="str">
            <v>KUUSAMO 1</v>
          </cell>
          <cell r="B1672" t="str">
            <v>Finland</v>
          </cell>
          <cell r="G1672">
            <v>6.1</v>
          </cell>
          <cell r="H1672">
            <v>17.600000000000001</v>
          </cell>
          <cell r="AK1672">
            <v>1.2864899999999999</v>
          </cell>
          <cell r="AL1672">
            <v>10.709571147540986</v>
          </cell>
          <cell r="AN1672">
            <v>0</v>
          </cell>
          <cell r="AO1672">
            <v>0.82350000000000001</v>
          </cell>
          <cell r="AP1672">
            <v>167.75</v>
          </cell>
          <cell r="AQ1672">
            <v>0.85399999999999998</v>
          </cell>
          <cell r="BG1672" t="b">
            <v>0</v>
          </cell>
          <cell r="BO1672" t="b">
            <v>0</v>
          </cell>
          <cell r="CA1672" t="b">
            <v>0</v>
          </cell>
          <cell r="CB1672" t="b">
            <v>0</v>
          </cell>
          <cell r="CD1672" t="b">
            <v>0</v>
          </cell>
          <cell r="CE1672" t="b">
            <v>0</v>
          </cell>
          <cell r="CG1672" t="b">
            <v>0</v>
          </cell>
          <cell r="CH1672" t="b">
            <v>0</v>
          </cell>
          <cell r="CP1672" t="e">
            <v>#N/A</v>
          </cell>
          <cell r="CT1672" t="b">
            <v>0</v>
          </cell>
          <cell r="CV1672" t="b">
            <v>0</v>
          </cell>
          <cell r="CX1672" t="b">
            <v>0</v>
          </cell>
          <cell r="CZ1672" t="b">
            <v>0</v>
          </cell>
          <cell r="DB1672" t="b">
            <v>0</v>
          </cell>
          <cell r="DD1672" t="b">
            <v>0</v>
          </cell>
          <cell r="DF1672" t="b">
            <v>0</v>
          </cell>
          <cell r="DH1672" t="b">
            <v>0</v>
          </cell>
          <cell r="DJ1672" t="b">
            <v>0</v>
          </cell>
          <cell r="DL1672" t="b">
            <v>0</v>
          </cell>
          <cell r="DN1672" t="b">
            <v>0</v>
          </cell>
          <cell r="DP1672" t="b">
            <v>0</v>
          </cell>
          <cell r="DV1672">
            <v>0</v>
          </cell>
          <cell r="DX1672">
            <v>0</v>
          </cell>
          <cell r="DZ1672">
            <v>0</v>
          </cell>
          <cell r="EB1672">
            <v>0</v>
          </cell>
          <cell r="ED1672">
            <v>0</v>
          </cell>
          <cell r="EF1672">
            <v>0</v>
          </cell>
          <cell r="EJ1672">
            <v>0</v>
          </cell>
          <cell r="EL1672">
            <v>0</v>
          </cell>
          <cell r="EN1672">
            <v>0</v>
          </cell>
          <cell r="EP1672">
            <v>0</v>
          </cell>
          <cell r="ER1672">
            <v>0</v>
          </cell>
          <cell r="ET1672">
            <v>0</v>
          </cell>
          <cell r="EX1672">
            <v>0</v>
          </cell>
          <cell r="EZ1672">
            <v>0</v>
          </cell>
          <cell r="FD1672">
            <v>0</v>
          </cell>
          <cell r="FF1672">
            <v>0</v>
          </cell>
        </row>
        <row r="1673">
          <cell r="A1673" t="str">
            <v>KUUSAMO 1</v>
          </cell>
          <cell r="B1673" t="str">
            <v>Finland</v>
          </cell>
          <cell r="G1673">
            <v>6.1</v>
          </cell>
          <cell r="H1673">
            <v>17.600000000000001</v>
          </cell>
          <cell r="AK1673">
            <v>1.2864899999999999</v>
          </cell>
          <cell r="AL1673">
            <v>10.709571147540986</v>
          </cell>
          <cell r="AN1673">
            <v>0</v>
          </cell>
          <cell r="AO1673">
            <v>0.82350000000000001</v>
          </cell>
          <cell r="AP1673">
            <v>167.75</v>
          </cell>
          <cell r="AQ1673">
            <v>0.85399999999999998</v>
          </cell>
          <cell r="BG1673" t="b">
            <v>0</v>
          </cell>
          <cell r="BO1673" t="b">
            <v>0</v>
          </cell>
          <cell r="CA1673" t="b">
            <v>0</v>
          </cell>
          <cell r="CB1673" t="b">
            <v>0</v>
          </cell>
          <cell r="CD1673" t="b">
            <v>0</v>
          </cell>
          <cell r="CE1673" t="b">
            <v>0</v>
          </cell>
          <cell r="CG1673" t="b">
            <v>0</v>
          </cell>
          <cell r="CH1673" t="b">
            <v>0</v>
          </cell>
          <cell r="CP1673" t="e">
            <v>#N/A</v>
          </cell>
          <cell r="CT1673" t="b">
            <v>0</v>
          </cell>
          <cell r="CV1673" t="b">
            <v>0</v>
          </cell>
          <cell r="CX1673" t="b">
            <v>0</v>
          </cell>
          <cell r="CZ1673" t="b">
            <v>0</v>
          </cell>
          <cell r="DB1673" t="b">
            <v>0</v>
          </cell>
          <cell r="DD1673" t="b">
            <v>0</v>
          </cell>
          <cell r="DF1673" t="b">
            <v>0</v>
          </cell>
          <cell r="DH1673" t="b">
            <v>0</v>
          </cell>
          <cell r="DJ1673" t="b">
            <v>0</v>
          </cell>
          <cell r="DL1673" t="b">
            <v>0</v>
          </cell>
          <cell r="DN1673" t="b">
            <v>0</v>
          </cell>
          <cell r="DP1673" t="b">
            <v>0</v>
          </cell>
          <cell r="DV1673">
            <v>0</v>
          </cell>
          <cell r="DX1673">
            <v>0</v>
          </cell>
          <cell r="DZ1673">
            <v>0</v>
          </cell>
          <cell r="EB1673">
            <v>0</v>
          </cell>
          <cell r="ED1673">
            <v>0</v>
          </cell>
          <cell r="EF1673">
            <v>0</v>
          </cell>
          <cell r="EJ1673">
            <v>0</v>
          </cell>
          <cell r="EL1673">
            <v>0</v>
          </cell>
          <cell r="EN1673">
            <v>0</v>
          </cell>
          <cell r="EP1673">
            <v>0</v>
          </cell>
          <cell r="ER1673">
            <v>0</v>
          </cell>
          <cell r="ET1673">
            <v>0</v>
          </cell>
          <cell r="EX1673">
            <v>0</v>
          </cell>
          <cell r="EZ1673">
            <v>0</v>
          </cell>
          <cell r="FD1673">
            <v>0</v>
          </cell>
          <cell r="FF1673">
            <v>0</v>
          </cell>
        </row>
        <row r="1674">
          <cell r="A1674" t="str">
            <v>KUUSANKOSKI PVO 1</v>
          </cell>
          <cell r="B1674" t="str">
            <v>Finland</v>
          </cell>
          <cell r="G1674">
            <v>85</v>
          </cell>
          <cell r="H1674">
            <v>180</v>
          </cell>
          <cell r="AK1674">
            <v>22.61</v>
          </cell>
          <cell r="AL1674">
            <v>101.3929411764706</v>
          </cell>
          <cell r="AN1674">
            <v>0</v>
          </cell>
          <cell r="AO1674">
            <v>7.6499999999999995</v>
          </cell>
          <cell r="AP1674">
            <v>2125</v>
          </cell>
          <cell r="AQ1674">
            <v>11.9</v>
          </cell>
          <cell r="BG1674" t="b">
            <v>0</v>
          </cell>
          <cell r="BO1674" t="b">
            <v>0</v>
          </cell>
          <cell r="CA1674" t="b">
            <v>0</v>
          </cell>
          <cell r="CB1674" t="b">
            <v>0</v>
          </cell>
          <cell r="CD1674" t="b">
            <v>0</v>
          </cell>
          <cell r="CE1674" t="b">
            <v>0</v>
          </cell>
          <cell r="CG1674" t="b">
            <v>0</v>
          </cell>
          <cell r="CH1674" t="b">
            <v>0</v>
          </cell>
          <cell r="CP1674" t="str">
            <v>ECWCHBPC</v>
          </cell>
          <cell r="CT1674" t="b">
            <v>0</v>
          </cell>
          <cell r="CV1674" t="b">
            <v>0</v>
          </cell>
          <cell r="CX1674" t="b">
            <v>0</v>
          </cell>
          <cell r="CZ1674" t="b">
            <v>0</v>
          </cell>
          <cell r="DB1674" t="b">
            <v>0</v>
          </cell>
          <cell r="DD1674" t="b">
            <v>0</v>
          </cell>
          <cell r="DF1674" t="b">
            <v>0</v>
          </cell>
          <cell r="DH1674" t="b">
            <v>0</v>
          </cell>
          <cell r="DJ1674" t="b">
            <v>0</v>
          </cell>
          <cell r="DL1674" t="b">
            <v>0</v>
          </cell>
          <cell r="DN1674" t="b">
            <v>0</v>
          </cell>
          <cell r="DP1674" t="b">
            <v>0</v>
          </cell>
          <cell r="DV1674">
            <v>0</v>
          </cell>
          <cell r="DX1674">
            <v>0</v>
          </cell>
          <cell r="DZ1674">
            <v>0</v>
          </cell>
          <cell r="EB1674">
            <v>0</v>
          </cell>
          <cell r="ED1674">
            <v>0</v>
          </cell>
          <cell r="EF1674">
            <v>0</v>
          </cell>
          <cell r="EJ1674">
            <v>0</v>
          </cell>
          <cell r="EL1674">
            <v>0</v>
          </cell>
          <cell r="EN1674">
            <v>0</v>
          </cell>
          <cell r="EP1674">
            <v>0</v>
          </cell>
          <cell r="ER1674">
            <v>0</v>
          </cell>
          <cell r="ET1674">
            <v>0</v>
          </cell>
          <cell r="EX1674">
            <v>0</v>
          </cell>
          <cell r="EZ1674">
            <v>0</v>
          </cell>
          <cell r="FD1674">
            <v>0</v>
          </cell>
          <cell r="FF1674">
            <v>0</v>
          </cell>
        </row>
        <row r="1675">
          <cell r="A1675" t="str">
            <v>LAHTI (KYMIJARVI) 1a</v>
          </cell>
          <cell r="B1675" t="str">
            <v>Finland</v>
          </cell>
          <cell r="G1675">
            <v>138</v>
          </cell>
          <cell r="H1675">
            <v>230</v>
          </cell>
          <cell r="AK1675">
            <v>44.573999999999998</v>
          </cell>
          <cell r="AL1675">
            <v>123.81666666666668</v>
          </cell>
          <cell r="AN1675">
            <v>0</v>
          </cell>
          <cell r="AO1675">
            <v>11.040000000000001</v>
          </cell>
          <cell r="AP1675">
            <v>2760</v>
          </cell>
          <cell r="AQ1675">
            <v>19.32</v>
          </cell>
          <cell r="BG1675" t="b">
            <v>0</v>
          </cell>
          <cell r="BO1675" t="b">
            <v>0</v>
          </cell>
          <cell r="CA1675" t="b">
            <v>0</v>
          </cell>
          <cell r="CB1675" t="b">
            <v>0</v>
          </cell>
          <cell r="CD1675" t="b">
            <v>0</v>
          </cell>
          <cell r="CE1675" t="b">
            <v>0</v>
          </cell>
          <cell r="CG1675" t="b">
            <v>0</v>
          </cell>
          <cell r="CH1675" t="b">
            <v>0</v>
          </cell>
          <cell r="CP1675" t="e">
            <v>#N/A</v>
          </cell>
          <cell r="CT1675" t="b">
            <v>0</v>
          </cell>
          <cell r="CV1675" t="b">
            <v>0</v>
          </cell>
          <cell r="CX1675" t="b">
            <v>0</v>
          </cell>
          <cell r="CZ1675" t="b">
            <v>0</v>
          </cell>
          <cell r="DB1675" t="b">
            <v>0</v>
          </cell>
          <cell r="DD1675" t="b">
            <v>0</v>
          </cell>
          <cell r="DF1675" t="b">
            <v>0</v>
          </cell>
          <cell r="DH1675" t="b">
            <v>0</v>
          </cell>
          <cell r="DJ1675" t="b">
            <v>0</v>
          </cell>
          <cell r="DL1675" t="b">
            <v>0</v>
          </cell>
          <cell r="DN1675" t="b">
            <v>0</v>
          </cell>
          <cell r="DP1675" t="b">
            <v>0</v>
          </cell>
          <cell r="DV1675">
            <v>0</v>
          </cell>
          <cell r="DX1675">
            <v>0</v>
          </cell>
          <cell r="DZ1675">
            <v>0</v>
          </cell>
          <cell r="EB1675">
            <v>0</v>
          </cell>
          <cell r="ED1675">
            <v>0</v>
          </cell>
          <cell r="EF1675">
            <v>0</v>
          </cell>
          <cell r="EJ1675">
            <v>0</v>
          </cell>
          <cell r="EL1675">
            <v>0</v>
          </cell>
          <cell r="EN1675">
            <v>0</v>
          </cell>
          <cell r="EP1675">
            <v>0</v>
          </cell>
          <cell r="ER1675">
            <v>0</v>
          </cell>
          <cell r="ET1675">
            <v>0</v>
          </cell>
          <cell r="EX1675">
            <v>0</v>
          </cell>
          <cell r="EZ1675">
            <v>0</v>
          </cell>
          <cell r="FD1675">
            <v>0</v>
          </cell>
          <cell r="FF1675">
            <v>0</v>
          </cell>
        </row>
        <row r="1676">
          <cell r="A1676" t="str">
            <v>LAHTI (KYMIJARVI) 1b</v>
          </cell>
          <cell r="B1676" t="str">
            <v>Finland</v>
          </cell>
          <cell r="G1676">
            <v>138</v>
          </cell>
          <cell r="H1676">
            <v>230</v>
          </cell>
          <cell r="AK1676">
            <v>43.262999999999998</v>
          </cell>
          <cell r="AL1676">
            <v>120.17500000000001</v>
          </cell>
          <cell r="AN1676">
            <v>0</v>
          </cell>
          <cell r="AO1676">
            <v>21.748800000000003</v>
          </cell>
          <cell r="AP1676">
            <v>3429.3</v>
          </cell>
          <cell r="AQ1676">
            <v>19.32</v>
          </cell>
          <cell r="BG1676" t="b">
            <v>0</v>
          </cell>
          <cell r="BO1676" t="b">
            <v>0</v>
          </cell>
          <cell r="CA1676" t="b">
            <v>0</v>
          </cell>
          <cell r="CB1676" t="b">
            <v>0</v>
          </cell>
          <cell r="CD1676" t="b">
            <v>0</v>
          </cell>
          <cell r="CE1676" t="b">
            <v>0</v>
          </cell>
          <cell r="CG1676" t="b">
            <v>0</v>
          </cell>
          <cell r="CH1676" t="b">
            <v>0</v>
          </cell>
          <cell r="CP1676" t="e">
            <v>#N/A</v>
          </cell>
          <cell r="CT1676" t="b">
            <v>0</v>
          </cell>
          <cell r="CV1676" t="b">
            <v>0</v>
          </cell>
          <cell r="CX1676" t="b">
            <v>0</v>
          </cell>
          <cell r="CZ1676" t="b">
            <v>0</v>
          </cell>
          <cell r="DB1676" t="b">
            <v>0</v>
          </cell>
          <cell r="DD1676" t="b">
            <v>0</v>
          </cell>
          <cell r="DF1676" t="b">
            <v>0</v>
          </cell>
          <cell r="DH1676" t="b">
            <v>0</v>
          </cell>
          <cell r="DJ1676" t="b">
            <v>0</v>
          </cell>
          <cell r="DL1676" t="b">
            <v>0</v>
          </cell>
          <cell r="DN1676" t="b">
            <v>0</v>
          </cell>
          <cell r="DP1676" t="b">
            <v>0</v>
          </cell>
          <cell r="DV1676">
            <v>0</v>
          </cell>
          <cell r="DX1676">
            <v>0</v>
          </cell>
          <cell r="DZ1676">
            <v>0</v>
          </cell>
          <cell r="EB1676">
            <v>0</v>
          </cell>
          <cell r="ED1676">
            <v>0</v>
          </cell>
          <cell r="EF1676">
            <v>0</v>
          </cell>
          <cell r="EJ1676">
            <v>0</v>
          </cell>
          <cell r="EL1676">
            <v>0</v>
          </cell>
          <cell r="EN1676">
            <v>0</v>
          </cell>
          <cell r="EP1676">
            <v>0</v>
          </cell>
          <cell r="ER1676">
            <v>0</v>
          </cell>
          <cell r="ET1676">
            <v>0</v>
          </cell>
          <cell r="EX1676">
            <v>0</v>
          </cell>
          <cell r="EZ1676">
            <v>0</v>
          </cell>
          <cell r="FD1676">
            <v>0</v>
          </cell>
          <cell r="FF1676">
            <v>0</v>
          </cell>
        </row>
        <row r="1677">
          <cell r="A1677" t="str">
            <v>LAHTI (KYMIJARVI) 1c</v>
          </cell>
          <cell r="B1677" t="str">
            <v>Finland</v>
          </cell>
          <cell r="G1677">
            <v>167</v>
          </cell>
          <cell r="H1677">
            <v>240</v>
          </cell>
          <cell r="AK1677">
            <v>55.527499999999996</v>
          </cell>
          <cell r="AL1677">
            <v>114.68263473053892</v>
          </cell>
          <cell r="AN1677">
            <v>0</v>
          </cell>
          <cell r="AO1677">
            <v>29.141499999999997</v>
          </cell>
          <cell r="AP1677">
            <v>4258.5</v>
          </cell>
          <cell r="AQ1677">
            <v>23.380000000000003</v>
          </cell>
          <cell r="BG1677" t="b">
            <v>0</v>
          </cell>
          <cell r="BO1677" t="b">
            <v>0</v>
          </cell>
          <cell r="CA1677" t="b">
            <v>0</v>
          </cell>
          <cell r="CB1677" t="b">
            <v>0</v>
          </cell>
          <cell r="CD1677" t="b">
            <v>0</v>
          </cell>
          <cell r="CE1677" t="b">
            <v>0</v>
          </cell>
          <cell r="CG1677" t="b">
            <v>0</v>
          </cell>
          <cell r="CH1677" t="b">
            <v>0</v>
          </cell>
          <cell r="CP1677" t="e">
            <v>#N/A</v>
          </cell>
          <cell r="CT1677" t="b">
            <v>0</v>
          </cell>
          <cell r="CV1677" t="b">
            <v>0</v>
          </cell>
          <cell r="CX1677" t="b">
            <v>0</v>
          </cell>
          <cell r="CZ1677" t="b">
            <v>0</v>
          </cell>
          <cell r="DB1677" t="b">
            <v>0</v>
          </cell>
          <cell r="DD1677" t="b">
            <v>0</v>
          </cell>
          <cell r="DF1677" t="b">
            <v>0</v>
          </cell>
          <cell r="DH1677" t="b">
            <v>0</v>
          </cell>
          <cell r="DJ1677" t="b">
            <v>0</v>
          </cell>
          <cell r="DL1677" t="b">
            <v>0</v>
          </cell>
          <cell r="DN1677" t="b">
            <v>0</v>
          </cell>
          <cell r="DP1677" t="b">
            <v>0</v>
          </cell>
          <cell r="DV1677">
            <v>0</v>
          </cell>
          <cell r="DX1677">
            <v>0</v>
          </cell>
          <cell r="DZ1677">
            <v>0</v>
          </cell>
          <cell r="EB1677">
            <v>0</v>
          </cell>
          <cell r="ED1677">
            <v>0</v>
          </cell>
          <cell r="EF1677">
            <v>0</v>
          </cell>
          <cell r="EJ1677">
            <v>0</v>
          </cell>
          <cell r="EL1677">
            <v>0</v>
          </cell>
          <cell r="EN1677">
            <v>0</v>
          </cell>
          <cell r="EP1677">
            <v>0</v>
          </cell>
          <cell r="ER1677">
            <v>0</v>
          </cell>
          <cell r="ET1677">
            <v>0</v>
          </cell>
          <cell r="EX1677">
            <v>0</v>
          </cell>
          <cell r="EZ1677">
            <v>0</v>
          </cell>
          <cell r="FD1677">
            <v>0</v>
          </cell>
          <cell r="FF1677">
            <v>0</v>
          </cell>
        </row>
        <row r="1678">
          <cell r="A1678" t="str">
            <v>LAHTI (KYMIJARVI) 1c</v>
          </cell>
          <cell r="B1678" t="str">
            <v>Finland</v>
          </cell>
          <cell r="G1678">
            <v>167</v>
          </cell>
          <cell r="H1678">
            <v>240</v>
          </cell>
          <cell r="AK1678">
            <v>55.527499999999996</v>
          </cell>
          <cell r="AL1678">
            <v>114.68263473053892</v>
          </cell>
          <cell r="AN1678">
            <v>0</v>
          </cell>
          <cell r="AO1678">
            <v>29.141499999999997</v>
          </cell>
          <cell r="AP1678">
            <v>4258.5</v>
          </cell>
          <cell r="AQ1678">
            <v>23.380000000000003</v>
          </cell>
          <cell r="BG1678" t="b">
            <v>0</v>
          </cell>
          <cell r="BO1678" t="b">
            <v>0</v>
          </cell>
          <cell r="CA1678" t="b">
            <v>0</v>
          </cell>
          <cell r="CB1678" t="b">
            <v>0</v>
          </cell>
          <cell r="CD1678" t="b">
            <v>0</v>
          </cell>
          <cell r="CE1678" t="b">
            <v>0</v>
          </cell>
          <cell r="CG1678" t="b">
            <v>0</v>
          </cell>
          <cell r="CH1678" t="b">
            <v>0</v>
          </cell>
          <cell r="CP1678" t="e">
            <v>#N/A</v>
          </cell>
          <cell r="CT1678" t="b">
            <v>0</v>
          </cell>
          <cell r="CV1678" t="b">
            <v>0</v>
          </cell>
          <cell r="CX1678" t="b">
            <v>0</v>
          </cell>
          <cell r="CZ1678" t="b">
            <v>0</v>
          </cell>
          <cell r="DB1678" t="b">
            <v>0</v>
          </cell>
          <cell r="DD1678" t="b">
            <v>0</v>
          </cell>
          <cell r="DF1678" t="b">
            <v>0</v>
          </cell>
          <cell r="DH1678" t="b">
            <v>0</v>
          </cell>
          <cell r="DJ1678" t="b">
            <v>0</v>
          </cell>
          <cell r="DL1678" t="b">
            <v>0</v>
          </cell>
          <cell r="DN1678" t="b">
            <v>0</v>
          </cell>
          <cell r="DP1678" t="b">
            <v>0</v>
          </cell>
          <cell r="DV1678">
            <v>0</v>
          </cell>
          <cell r="DX1678">
            <v>0</v>
          </cell>
          <cell r="DZ1678">
            <v>0</v>
          </cell>
          <cell r="EB1678">
            <v>0</v>
          </cell>
          <cell r="ED1678">
            <v>0</v>
          </cell>
          <cell r="EF1678">
            <v>0</v>
          </cell>
          <cell r="EJ1678">
            <v>0</v>
          </cell>
          <cell r="EL1678">
            <v>0</v>
          </cell>
          <cell r="EN1678">
            <v>0</v>
          </cell>
          <cell r="EP1678">
            <v>0</v>
          </cell>
          <cell r="ER1678">
            <v>0</v>
          </cell>
          <cell r="ET1678">
            <v>0</v>
          </cell>
          <cell r="EX1678">
            <v>0</v>
          </cell>
          <cell r="EZ1678">
            <v>0</v>
          </cell>
          <cell r="FD1678">
            <v>0</v>
          </cell>
          <cell r="FF1678">
            <v>0</v>
          </cell>
        </row>
        <row r="1679">
          <cell r="A1679" t="str">
            <v>LAHTI (KYMIJARVI) GT 1</v>
          </cell>
          <cell r="B1679" t="str">
            <v>Finland</v>
          </cell>
          <cell r="G1679">
            <v>11.5</v>
          </cell>
          <cell r="H1679">
            <v>23</v>
          </cell>
          <cell r="AK1679">
            <v>3.0590000000000002</v>
          </cell>
          <cell r="AL1679">
            <v>12.236000000000001</v>
          </cell>
          <cell r="AN1679">
            <v>0</v>
          </cell>
          <cell r="AO1679">
            <v>0.46</v>
          </cell>
          <cell r="AP1679">
            <v>172.5</v>
          </cell>
          <cell r="AQ1679">
            <v>0.92</v>
          </cell>
          <cell r="BG1679" t="b">
            <v>0</v>
          </cell>
          <cell r="BO1679" t="b">
            <v>0</v>
          </cell>
          <cell r="CA1679" t="b">
            <v>0</v>
          </cell>
          <cell r="CB1679" t="b">
            <v>0</v>
          </cell>
          <cell r="CD1679" t="b">
            <v>0</v>
          </cell>
          <cell r="CE1679" t="b">
            <v>0</v>
          </cell>
          <cell r="CG1679" t="b">
            <v>0</v>
          </cell>
          <cell r="CH1679" t="b">
            <v>0</v>
          </cell>
          <cell r="CP1679" t="e">
            <v>#N/A</v>
          </cell>
          <cell r="CT1679" t="b">
            <v>0</v>
          </cell>
          <cell r="CV1679" t="b">
            <v>0</v>
          </cell>
          <cell r="CX1679" t="b">
            <v>0</v>
          </cell>
          <cell r="CZ1679" t="b">
            <v>0</v>
          </cell>
          <cell r="DB1679" t="b">
            <v>0</v>
          </cell>
          <cell r="DD1679" t="b">
            <v>0</v>
          </cell>
          <cell r="DF1679" t="b">
            <v>0</v>
          </cell>
          <cell r="DH1679" t="b">
            <v>0</v>
          </cell>
          <cell r="DJ1679" t="b">
            <v>0</v>
          </cell>
          <cell r="DL1679" t="b">
            <v>0</v>
          </cell>
          <cell r="DN1679" t="b">
            <v>0</v>
          </cell>
          <cell r="DP1679" t="b">
            <v>0</v>
          </cell>
          <cell r="DV1679">
            <v>0</v>
          </cell>
          <cell r="DX1679">
            <v>0</v>
          </cell>
          <cell r="DZ1679">
            <v>0</v>
          </cell>
          <cell r="EB1679">
            <v>0</v>
          </cell>
          <cell r="ED1679">
            <v>0</v>
          </cell>
          <cell r="EF1679">
            <v>0</v>
          </cell>
          <cell r="EJ1679">
            <v>0</v>
          </cell>
          <cell r="EL1679">
            <v>0</v>
          </cell>
          <cell r="EN1679">
            <v>0</v>
          </cell>
          <cell r="EP1679">
            <v>0</v>
          </cell>
          <cell r="ER1679">
            <v>0</v>
          </cell>
          <cell r="ET1679">
            <v>0</v>
          </cell>
          <cell r="EX1679">
            <v>0</v>
          </cell>
          <cell r="EZ1679">
            <v>0</v>
          </cell>
          <cell r="FD1679">
            <v>0</v>
          </cell>
          <cell r="FF1679">
            <v>0</v>
          </cell>
        </row>
        <row r="1680">
          <cell r="A1680" t="str">
            <v>KymijärviOil</v>
          </cell>
          <cell r="B1680" t="str">
            <v>Finland</v>
          </cell>
          <cell r="G1680">
            <v>28.3</v>
          </cell>
          <cell r="H1680">
            <v>47.166666666666671</v>
          </cell>
          <cell r="AK1680">
            <v>8.8720499999999998</v>
          </cell>
          <cell r="AL1680">
            <v>24.644583333333337</v>
          </cell>
          <cell r="AN1680">
            <v>0</v>
          </cell>
          <cell r="AO1680">
            <v>2.2640000000000002</v>
          </cell>
          <cell r="AP1680">
            <v>566</v>
          </cell>
          <cell r="AQ1680">
            <v>3.9620000000000006</v>
          </cell>
          <cell r="BG1680" t="b">
            <v>0</v>
          </cell>
          <cell r="BO1680" t="b">
            <v>0</v>
          </cell>
          <cell r="CA1680" t="b">
            <v>0</v>
          </cell>
          <cell r="CB1680" t="b">
            <v>0</v>
          </cell>
          <cell r="CD1680" t="b">
            <v>0</v>
          </cell>
          <cell r="CE1680" t="b">
            <v>0</v>
          </cell>
          <cell r="CG1680" t="b">
            <v>0</v>
          </cell>
          <cell r="CH1680" t="b">
            <v>0</v>
          </cell>
          <cell r="CP1680" t="e">
            <v>#N/A</v>
          </cell>
          <cell r="CT1680" t="b">
            <v>0</v>
          </cell>
          <cell r="CV1680" t="b">
            <v>0</v>
          </cell>
          <cell r="CX1680" t="b">
            <v>0</v>
          </cell>
          <cell r="CZ1680" t="b">
            <v>0</v>
          </cell>
          <cell r="DB1680" t="b">
            <v>0</v>
          </cell>
          <cell r="DD1680" t="b">
            <v>0</v>
          </cell>
          <cell r="DF1680" t="b">
            <v>0</v>
          </cell>
          <cell r="DH1680" t="b">
            <v>0</v>
          </cell>
          <cell r="DJ1680" t="b">
            <v>0</v>
          </cell>
          <cell r="DL1680" t="b">
            <v>0</v>
          </cell>
          <cell r="DN1680" t="b">
            <v>0</v>
          </cell>
          <cell r="DP1680" t="b">
            <v>0</v>
          </cell>
          <cell r="DV1680">
            <v>0</v>
          </cell>
          <cell r="DX1680">
            <v>0</v>
          </cell>
          <cell r="DZ1680">
            <v>0</v>
          </cell>
          <cell r="EB1680">
            <v>0</v>
          </cell>
          <cell r="ED1680">
            <v>0</v>
          </cell>
          <cell r="EF1680">
            <v>0</v>
          </cell>
          <cell r="EJ1680">
            <v>0</v>
          </cell>
          <cell r="EL1680">
            <v>0</v>
          </cell>
          <cell r="EN1680">
            <v>0</v>
          </cell>
          <cell r="EP1680">
            <v>0</v>
          </cell>
          <cell r="ER1680">
            <v>0</v>
          </cell>
          <cell r="ET1680">
            <v>0</v>
          </cell>
          <cell r="EX1680">
            <v>0</v>
          </cell>
          <cell r="EZ1680">
            <v>0</v>
          </cell>
          <cell r="FD1680">
            <v>0</v>
          </cell>
          <cell r="FF1680">
            <v>0</v>
          </cell>
        </row>
        <row r="1681">
          <cell r="A1681" t="str">
            <v>KymijärviOil</v>
          </cell>
          <cell r="B1681" t="str">
            <v>Finland</v>
          </cell>
          <cell r="G1681">
            <v>28.3</v>
          </cell>
          <cell r="H1681">
            <v>47.166666666666671</v>
          </cell>
          <cell r="AK1681">
            <v>8.8720499999999998</v>
          </cell>
          <cell r="AL1681">
            <v>24.644583333333337</v>
          </cell>
          <cell r="AN1681">
            <v>0</v>
          </cell>
          <cell r="AO1681">
            <v>2.2640000000000002</v>
          </cell>
          <cell r="AP1681">
            <v>566</v>
          </cell>
          <cell r="AQ1681">
            <v>3.9620000000000006</v>
          </cell>
          <cell r="BG1681" t="b">
            <v>0</v>
          </cell>
          <cell r="BO1681" t="b">
            <v>0</v>
          </cell>
          <cell r="CA1681" t="b">
            <v>0</v>
          </cell>
          <cell r="CB1681" t="b">
            <v>0</v>
          </cell>
          <cell r="CD1681" t="b">
            <v>0</v>
          </cell>
          <cell r="CE1681" t="b">
            <v>0</v>
          </cell>
          <cell r="CG1681" t="b">
            <v>0</v>
          </cell>
          <cell r="CH1681" t="b">
            <v>0</v>
          </cell>
          <cell r="CP1681" t="e">
            <v>#N/A</v>
          </cell>
          <cell r="CT1681" t="b">
            <v>0</v>
          </cell>
          <cell r="CV1681" t="b">
            <v>0</v>
          </cell>
          <cell r="CX1681" t="b">
            <v>0</v>
          </cell>
          <cell r="CZ1681" t="b">
            <v>0</v>
          </cell>
          <cell r="DB1681" t="b">
            <v>0</v>
          </cell>
          <cell r="DD1681" t="b">
            <v>0</v>
          </cell>
          <cell r="DF1681" t="b">
            <v>0</v>
          </cell>
          <cell r="DH1681" t="b">
            <v>0</v>
          </cell>
          <cell r="DJ1681" t="b">
            <v>0</v>
          </cell>
          <cell r="DL1681" t="b">
            <v>0</v>
          </cell>
          <cell r="DN1681" t="b">
            <v>0</v>
          </cell>
          <cell r="DP1681" t="b">
            <v>0</v>
          </cell>
          <cell r="DV1681">
            <v>0</v>
          </cell>
          <cell r="DX1681">
            <v>0</v>
          </cell>
          <cell r="DZ1681">
            <v>0</v>
          </cell>
          <cell r="EB1681">
            <v>0</v>
          </cell>
          <cell r="ED1681">
            <v>0</v>
          </cell>
          <cell r="EF1681">
            <v>0</v>
          </cell>
          <cell r="EJ1681">
            <v>0</v>
          </cell>
          <cell r="EL1681">
            <v>0</v>
          </cell>
          <cell r="EN1681">
            <v>0</v>
          </cell>
          <cell r="EP1681">
            <v>0</v>
          </cell>
          <cell r="ER1681">
            <v>0</v>
          </cell>
          <cell r="ET1681">
            <v>0</v>
          </cell>
          <cell r="EX1681">
            <v>0</v>
          </cell>
          <cell r="EZ1681">
            <v>0</v>
          </cell>
          <cell r="FD1681">
            <v>0</v>
          </cell>
          <cell r="FF1681">
            <v>0</v>
          </cell>
        </row>
        <row r="1682">
          <cell r="A1682" t="str">
            <v>LAPINLAHTI</v>
          </cell>
          <cell r="B1682" t="str">
            <v>Finland</v>
          </cell>
          <cell r="G1682">
            <v>1.5</v>
          </cell>
          <cell r="H1682">
            <v>2.5</v>
          </cell>
          <cell r="AK1682">
            <v>0.47025</v>
          </cell>
          <cell r="AL1682">
            <v>1.3062499999999999</v>
          </cell>
          <cell r="AN1682">
            <v>0</v>
          </cell>
          <cell r="AO1682">
            <v>0.12</v>
          </cell>
          <cell r="AP1682">
            <v>30</v>
          </cell>
          <cell r="AQ1682">
            <v>0.21000000000000002</v>
          </cell>
          <cell r="BG1682" t="b">
            <v>0</v>
          </cell>
          <cell r="BO1682" t="b">
            <v>0</v>
          </cell>
          <cell r="CA1682" t="b">
            <v>0</v>
          </cell>
          <cell r="CB1682" t="b">
            <v>0</v>
          </cell>
          <cell r="CD1682" t="b">
            <v>0</v>
          </cell>
          <cell r="CE1682" t="b">
            <v>0</v>
          </cell>
          <cell r="CG1682" t="b">
            <v>0</v>
          </cell>
          <cell r="CH1682" t="b">
            <v>0</v>
          </cell>
          <cell r="CP1682" t="e">
            <v>#N/A</v>
          </cell>
          <cell r="CT1682" t="b">
            <v>0</v>
          </cell>
          <cell r="CV1682" t="b">
            <v>0</v>
          </cell>
          <cell r="CX1682" t="b">
            <v>0</v>
          </cell>
          <cell r="CZ1682" t="b">
            <v>0</v>
          </cell>
          <cell r="DB1682" t="b">
            <v>0</v>
          </cell>
          <cell r="DD1682" t="b">
            <v>0</v>
          </cell>
          <cell r="DF1682" t="b">
            <v>0</v>
          </cell>
          <cell r="DH1682" t="b">
            <v>0</v>
          </cell>
          <cell r="DJ1682" t="b">
            <v>0</v>
          </cell>
          <cell r="DL1682" t="b">
            <v>0</v>
          </cell>
          <cell r="DN1682" t="b">
            <v>0</v>
          </cell>
          <cell r="DP1682" t="b">
            <v>0</v>
          </cell>
          <cell r="DV1682">
            <v>0</v>
          </cell>
          <cell r="DX1682">
            <v>0</v>
          </cell>
          <cell r="DZ1682">
            <v>0</v>
          </cell>
          <cell r="EB1682">
            <v>0</v>
          </cell>
          <cell r="ED1682">
            <v>0</v>
          </cell>
          <cell r="EF1682">
            <v>0</v>
          </cell>
          <cell r="EJ1682">
            <v>0</v>
          </cell>
          <cell r="EL1682">
            <v>0</v>
          </cell>
          <cell r="EN1682">
            <v>0</v>
          </cell>
          <cell r="EP1682">
            <v>0</v>
          </cell>
          <cell r="ER1682">
            <v>0</v>
          </cell>
          <cell r="ET1682">
            <v>0</v>
          </cell>
          <cell r="EX1682">
            <v>0</v>
          </cell>
          <cell r="EZ1682">
            <v>0</v>
          </cell>
          <cell r="FD1682">
            <v>0</v>
          </cell>
          <cell r="FF1682">
            <v>0</v>
          </cell>
        </row>
        <row r="1683">
          <cell r="A1683" t="str">
            <v>LAHTI GT 1</v>
          </cell>
          <cell r="B1683" t="str">
            <v>Finland</v>
          </cell>
          <cell r="G1683">
            <v>5.2450000000000001</v>
          </cell>
          <cell r="H1683">
            <v>10.49</v>
          </cell>
          <cell r="AK1683">
            <v>1.4449974999999999</v>
          </cell>
          <cell r="AL1683">
            <v>5.7799899999999997</v>
          </cell>
          <cell r="AN1683">
            <v>0</v>
          </cell>
          <cell r="AO1683">
            <v>0.20980000000000001</v>
          </cell>
          <cell r="AP1683">
            <v>52.45</v>
          </cell>
          <cell r="AQ1683">
            <v>0.41960000000000003</v>
          </cell>
          <cell r="BG1683" t="b">
            <v>0</v>
          </cell>
          <cell r="BO1683" t="b">
            <v>0</v>
          </cell>
          <cell r="CA1683" t="b">
            <v>0</v>
          </cell>
          <cell r="CB1683" t="b">
            <v>0</v>
          </cell>
          <cell r="CD1683" t="b">
            <v>0</v>
          </cell>
          <cell r="CE1683" t="b">
            <v>0</v>
          </cell>
          <cell r="CG1683" t="b">
            <v>0</v>
          </cell>
          <cell r="CH1683" t="b">
            <v>0</v>
          </cell>
          <cell r="CP1683" t="e">
            <v>#N/A</v>
          </cell>
          <cell r="CT1683" t="b">
            <v>0</v>
          </cell>
          <cell r="CV1683" t="b">
            <v>0</v>
          </cell>
          <cell r="CX1683" t="b">
            <v>0</v>
          </cell>
          <cell r="CZ1683" t="b">
            <v>0</v>
          </cell>
          <cell r="DB1683" t="b">
            <v>0</v>
          </cell>
          <cell r="DD1683" t="b">
            <v>0</v>
          </cell>
          <cell r="DF1683" t="b">
            <v>0</v>
          </cell>
          <cell r="DH1683" t="b">
            <v>0</v>
          </cell>
          <cell r="DJ1683" t="b">
            <v>0</v>
          </cell>
          <cell r="DL1683" t="b">
            <v>0</v>
          </cell>
          <cell r="DN1683" t="b">
            <v>0</v>
          </cell>
          <cell r="DP1683" t="b">
            <v>0</v>
          </cell>
          <cell r="DV1683">
            <v>0</v>
          </cell>
          <cell r="DX1683">
            <v>0</v>
          </cell>
          <cell r="DZ1683">
            <v>0</v>
          </cell>
          <cell r="EB1683">
            <v>0</v>
          </cell>
          <cell r="ED1683">
            <v>0</v>
          </cell>
          <cell r="EF1683">
            <v>0</v>
          </cell>
          <cell r="EJ1683">
            <v>0</v>
          </cell>
          <cell r="EL1683">
            <v>0</v>
          </cell>
          <cell r="EN1683">
            <v>0</v>
          </cell>
          <cell r="EP1683">
            <v>0</v>
          </cell>
          <cell r="ER1683">
            <v>0</v>
          </cell>
          <cell r="ET1683">
            <v>0</v>
          </cell>
          <cell r="EX1683">
            <v>0</v>
          </cell>
          <cell r="EZ1683">
            <v>0</v>
          </cell>
          <cell r="FD1683">
            <v>0</v>
          </cell>
          <cell r="FF1683">
            <v>0</v>
          </cell>
        </row>
        <row r="1684">
          <cell r="A1684" t="str">
            <v>Lieksa</v>
          </cell>
          <cell r="B1684" t="str">
            <v>Finland</v>
          </cell>
          <cell r="G1684">
            <v>6.9</v>
          </cell>
          <cell r="H1684">
            <v>22</v>
          </cell>
          <cell r="AK1684">
            <v>1.5404249999999999</v>
          </cell>
          <cell r="AL1684">
            <v>15.659855072463765</v>
          </cell>
          <cell r="AN1684">
            <v>0</v>
          </cell>
          <cell r="AO1684">
            <v>0.93150000000000011</v>
          </cell>
          <cell r="AP1684">
            <v>189.75</v>
          </cell>
          <cell r="AQ1684">
            <v>0.96600000000000019</v>
          </cell>
          <cell r="BG1684" t="b">
            <v>0</v>
          </cell>
          <cell r="BO1684" t="b">
            <v>0</v>
          </cell>
          <cell r="CA1684" t="b">
            <v>0</v>
          </cell>
          <cell r="CB1684" t="b">
            <v>0</v>
          </cell>
          <cell r="CD1684" t="b">
            <v>0</v>
          </cell>
          <cell r="CE1684" t="b">
            <v>0</v>
          </cell>
          <cell r="CG1684" t="b">
            <v>0</v>
          </cell>
          <cell r="CH1684" t="b">
            <v>0</v>
          </cell>
          <cell r="CP1684" t="e">
            <v>#N/A</v>
          </cell>
          <cell r="CT1684" t="b">
            <v>0</v>
          </cell>
          <cell r="CV1684" t="b">
            <v>0</v>
          </cell>
          <cell r="CX1684" t="b">
            <v>0</v>
          </cell>
          <cell r="CZ1684" t="b">
            <v>0</v>
          </cell>
          <cell r="DB1684" t="b">
            <v>0</v>
          </cell>
          <cell r="DD1684" t="b">
            <v>0</v>
          </cell>
          <cell r="DF1684" t="b">
            <v>0</v>
          </cell>
          <cell r="DH1684" t="b">
            <v>0</v>
          </cell>
          <cell r="DJ1684" t="b">
            <v>0</v>
          </cell>
          <cell r="DL1684" t="b">
            <v>0</v>
          </cell>
          <cell r="DN1684" t="b">
            <v>0</v>
          </cell>
          <cell r="DP1684" t="b">
            <v>0</v>
          </cell>
          <cell r="DV1684">
            <v>0</v>
          </cell>
          <cell r="DX1684">
            <v>0</v>
          </cell>
          <cell r="DZ1684">
            <v>0</v>
          </cell>
          <cell r="EB1684">
            <v>0</v>
          </cell>
          <cell r="ED1684">
            <v>0</v>
          </cell>
          <cell r="EF1684">
            <v>0</v>
          </cell>
          <cell r="EJ1684">
            <v>0</v>
          </cell>
          <cell r="EL1684">
            <v>0</v>
          </cell>
          <cell r="EN1684">
            <v>0</v>
          </cell>
          <cell r="EP1684">
            <v>0</v>
          </cell>
          <cell r="ER1684">
            <v>0</v>
          </cell>
          <cell r="ET1684">
            <v>0</v>
          </cell>
          <cell r="EX1684">
            <v>0</v>
          </cell>
          <cell r="EZ1684">
            <v>0</v>
          </cell>
          <cell r="FD1684">
            <v>0</v>
          </cell>
          <cell r="FF1684">
            <v>0</v>
          </cell>
        </row>
        <row r="1685">
          <cell r="A1685" t="str">
            <v>Lieksa</v>
          </cell>
          <cell r="B1685" t="str">
            <v>Finland</v>
          </cell>
          <cell r="G1685">
            <v>6.9</v>
          </cell>
          <cell r="H1685">
            <v>22</v>
          </cell>
          <cell r="AK1685">
            <v>1.5404249999999999</v>
          </cell>
          <cell r="AL1685">
            <v>15.659855072463765</v>
          </cell>
          <cell r="AN1685">
            <v>0</v>
          </cell>
          <cell r="AO1685">
            <v>0.93150000000000011</v>
          </cell>
          <cell r="AP1685">
            <v>189.75</v>
          </cell>
          <cell r="AQ1685">
            <v>0.96600000000000019</v>
          </cell>
          <cell r="BG1685" t="b">
            <v>0</v>
          </cell>
          <cell r="BO1685" t="b">
            <v>0</v>
          </cell>
          <cell r="CA1685" t="b">
            <v>0</v>
          </cell>
          <cell r="CB1685" t="b">
            <v>0</v>
          </cell>
          <cell r="CD1685" t="b">
            <v>0</v>
          </cell>
          <cell r="CE1685" t="b">
            <v>0</v>
          </cell>
          <cell r="CG1685" t="b">
            <v>0</v>
          </cell>
          <cell r="CH1685" t="b">
            <v>0</v>
          </cell>
          <cell r="CP1685" t="e">
            <v>#N/A</v>
          </cell>
          <cell r="CT1685" t="b">
            <v>0</v>
          </cell>
          <cell r="CV1685" t="b">
            <v>0</v>
          </cell>
          <cell r="CX1685" t="b">
            <v>0</v>
          </cell>
          <cell r="CZ1685" t="b">
            <v>0</v>
          </cell>
          <cell r="DB1685" t="b">
            <v>0</v>
          </cell>
          <cell r="DD1685" t="b">
            <v>0</v>
          </cell>
          <cell r="DF1685" t="b">
            <v>0</v>
          </cell>
          <cell r="DH1685" t="b">
            <v>0</v>
          </cell>
          <cell r="DJ1685" t="b">
            <v>0</v>
          </cell>
          <cell r="DL1685" t="b">
            <v>0</v>
          </cell>
          <cell r="DN1685" t="b">
            <v>0</v>
          </cell>
          <cell r="DP1685" t="b">
            <v>0</v>
          </cell>
          <cell r="DV1685">
            <v>0</v>
          </cell>
          <cell r="DX1685">
            <v>0</v>
          </cell>
          <cell r="DZ1685">
            <v>0</v>
          </cell>
          <cell r="EB1685">
            <v>0</v>
          </cell>
          <cell r="ED1685">
            <v>0</v>
          </cell>
          <cell r="EF1685">
            <v>0</v>
          </cell>
          <cell r="EJ1685">
            <v>0</v>
          </cell>
          <cell r="EL1685">
            <v>0</v>
          </cell>
          <cell r="EN1685">
            <v>0</v>
          </cell>
          <cell r="EP1685">
            <v>0</v>
          </cell>
          <cell r="ER1685">
            <v>0</v>
          </cell>
          <cell r="ET1685">
            <v>0</v>
          </cell>
          <cell r="EX1685">
            <v>0</v>
          </cell>
          <cell r="EZ1685">
            <v>0</v>
          </cell>
          <cell r="FD1685">
            <v>0</v>
          </cell>
          <cell r="FF1685">
            <v>0</v>
          </cell>
        </row>
        <row r="1686">
          <cell r="A1686" t="str">
            <v>LIELAHTI CC</v>
          </cell>
          <cell r="B1686" t="str">
            <v>Finland</v>
          </cell>
          <cell r="G1686">
            <v>134.9</v>
          </cell>
          <cell r="H1686">
            <v>153</v>
          </cell>
          <cell r="AK1686">
            <v>51.262</v>
          </cell>
          <cell r="AL1686">
            <v>65.940845070422526</v>
          </cell>
          <cell r="AN1686">
            <v>0</v>
          </cell>
          <cell r="AO1686">
            <v>10.792</v>
          </cell>
          <cell r="AP1686">
            <v>1349</v>
          </cell>
          <cell r="AQ1686">
            <v>13.490000000000002</v>
          </cell>
          <cell r="BG1686" t="b">
            <v>0</v>
          </cell>
          <cell r="BO1686" t="b">
            <v>0</v>
          </cell>
          <cell r="CA1686" t="b">
            <v>0</v>
          </cell>
          <cell r="CB1686" t="b">
            <v>0</v>
          </cell>
          <cell r="CD1686" t="b">
            <v>0</v>
          </cell>
          <cell r="CE1686" t="b">
            <v>0</v>
          </cell>
          <cell r="CG1686" t="b">
            <v>0</v>
          </cell>
          <cell r="CH1686" t="b">
            <v>0</v>
          </cell>
          <cell r="CP1686" t="e">
            <v>#N/A</v>
          </cell>
          <cell r="CT1686" t="b">
            <v>0</v>
          </cell>
          <cell r="CV1686" t="b">
            <v>0</v>
          </cell>
          <cell r="CX1686" t="b">
            <v>0</v>
          </cell>
          <cell r="CZ1686" t="b">
            <v>0</v>
          </cell>
          <cell r="DB1686" t="b">
            <v>0</v>
          </cell>
          <cell r="DD1686" t="b">
            <v>0</v>
          </cell>
          <cell r="DF1686" t="b">
            <v>0</v>
          </cell>
          <cell r="DH1686" t="b">
            <v>0</v>
          </cell>
          <cell r="DJ1686" t="b">
            <v>0</v>
          </cell>
          <cell r="DL1686" t="b">
            <v>0</v>
          </cell>
          <cell r="DN1686" t="b">
            <v>0</v>
          </cell>
          <cell r="DP1686" t="b">
            <v>0</v>
          </cell>
          <cell r="DV1686">
            <v>0</v>
          </cell>
          <cell r="DX1686">
            <v>0</v>
          </cell>
          <cell r="DZ1686">
            <v>0</v>
          </cell>
          <cell r="EB1686">
            <v>0</v>
          </cell>
          <cell r="ED1686">
            <v>0</v>
          </cell>
          <cell r="EF1686">
            <v>0</v>
          </cell>
          <cell r="EJ1686">
            <v>0</v>
          </cell>
          <cell r="EL1686">
            <v>0</v>
          </cell>
          <cell r="EN1686">
            <v>0</v>
          </cell>
          <cell r="EP1686">
            <v>0</v>
          </cell>
          <cell r="ER1686">
            <v>0</v>
          </cell>
          <cell r="ET1686">
            <v>0</v>
          </cell>
          <cell r="EX1686">
            <v>0</v>
          </cell>
          <cell r="EZ1686">
            <v>0</v>
          </cell>
          <cell r="FD1686">
            <v>0</v>
          </cell>
          <cell r="FF1686">
            <v>0</v>
          </cell>
        </row>
        <row r="1687">
          <cell r="A1687" t="str">
            <v>LIELAHTI CC</v>
          </cell>
          <cell r="B1687" t="str">
            <v>Finland</v>
          </cell>
          <cell r="G1687">
            <v>134.9</v>
          </cell>
          <cell r="H1687">
            <v>153</v>
          </cell>
          <cell r="AK1687">
            <v>51.262</v>
          </cell>
          <cell r="AL1687">
            <v>65.940845070422526</v>
          </cell>
          <cell r="AN1687">
            <v>0</v>
          </cell>
          <cell r="AO1687">
            <v>10.792</v>
          </cell>
          <cell r="AP1687">
            <v>1349</v>
          </cell>
          <cell r="AQ1687">
            <v>13.490000000000002</v>
          </cell>
          <cell r="BG1687" t="b">
            <v>0</v>
          </cell>
          <cell r="BO1687" t="b">
            <v>0</v>
          </cell>
          <cell r="CA1687" t="b">
            <v>0</v>
          </cell>
          <cell r="CB1687" t="b">
            <v>0</v>
          </cell>
          <cell r="CD1687" t="b">
            <v>0</v>
          </cell>
          <cell r="CE1687" t="b">
            <v>0</v>
          </cell>
          <cell r="CG1687" t="b">
            <v>0</v>
          </cell>
          <cell r="CH1687" t="b">
            <v>0</v>
          </cell>
          <cell r="CP1687" t="e">
            <v>#N/A</v>
          </cell>
          <cell r="CT1687" t="b">
            <v>0</v>
          </cell>
          <cell r="CV1687" t="b">
            <v>0</v>
          </cell>
          <cell r="CX1687" t="b">
            <v>0</v>
          </cell>
          <cell r="CZ1687" t="b">
            <v>0</v>
          </cell>
          <cell r="DB1687" t="b">
            <v>0</v>
          </cell>
          <cell r="DD1687" t="b">
            <v>0</v>
          </cell>
          <cell r="DF1687" t="b">
            <v>0</v>
          </cell>
          <cell r="DH1687" t="b">
            <v>0</v>
          </cell>
          <cell r="DJ1687" t="b">
            <v>0</v>
          </cell>
          <cell r="DL1687" t="b">
            <v>0</v>
          </cell>
          <cell r="DN1687" t="b">
            <v>0</v>
          </cell>
          <cell r="DP1687" t="b">
            <v>0</v>
          </cell>
          <cell r="DV1687">
            <v>0</v>
          </cell>
          <cell r="DX1687">
            <v>0</v>
          </cell>
          <cell r="DZ1687">
            <v>0</v>
          </cell>
          <cell r="EB1687">
            <v>0</v>
          </cell>
          <cell r="ED1687">
            <v>0</v>
          </cell>
          <cell r="EF1687">
            <v>0</v>
          </cell>
          <cell r="EJ1687">
            <v>0</v>
          </cell>
          <cell r="EL1687">
            <v>0</v>
          </cell>
          <cell r="EN1687">
            <v>0</v>
          </cell>
          <cell r="EP1687">
            <v>0</v>
          </cell>
          <cell r="ER1687">
            <v>0</v>
          </cell>
          <cell r="ET1687">
            <v>0</v>
          </cell>
          <cell r="EX1687">
            <v>0</v>
          </cell>
          <cell r="EZ1687">
            <v>0</v>
          </cell>
          <cell r="FD1687">
            <v>0</v>
          </cell>
          <cell r="FF1687">
            <v>0</v>
          </cell>
        </row>
        <row r="1688">
          <cell r="A1688" t="str">
            <v>LOVIISA GT 1-2</v>
          </cell>
          <cell r="B1688" t="str">
            <v>Finland</v>
          </cell>
          <cell r="G1688">
            <v>40</v>
          </cell>
          <cell r="H1688">
            <v>0</v>
          </cell>
          <cell r="AK1688">
            <v>10.26</v>
          </cell>
          <cell r="AL1688">
            <v>0</v>
          </cell>
          <cell r="AN1688">
            <v>0</v>
          </cell>
          <cell r="AO1688">
            <v>1.6</v>
          </cell>
          <cell r="AP1688">
            <v>600</v>
          </cell>
          <cell r="AQ1688">
            <v>3.2</v>
          </cell>
          <cell r="BG1688" t="b">
            <v>0</v>
          </cell>
          <cell r="BO1688" t="b">
            <v>0</v>
          </cell>
          <cell r="CA1688" t="b">
            <v>0</v>
          </cell>
          <cell r="CB1688" t="b">
            <v>0</v>
          </cell>
          <cell r="CD1688" t="b">
            <v>0</v>
          </cell>
          <cell r="CE1688" t="b">
            <v>0</v>
          </cell>
          <cell r="CG1688" t="b">
            <v>0</v>
          </cell>
          <cell r="CH1688" t="b">
            <v>0</v>
          </cell>
          <cell r="CP1688" t="e">
            <v>#N/A</v>
          </cell>
          <cell r="CT1688" t="b">
            <v>0</v>
          </cell>
          <cell r="CV1688" t="b">
            <v>0</v>
          </cell>
          <cell r="CX1688" t="b">
            <v>0</v>
          </cell>
          <cell r="CZ1688" t="b">
            <v>0</v>
          </cell>
          <cell r="DB1688" t="b">
            <v>0</v>
          </cell>
          <cell r="DD1688" t="b">
            <v>0</v>
          </cell>
          <cell r="DF1688" t="b">
            <v>0</v>
          </cell>
          <cell r="DH1688" t="b">
            <v>0</v>
          </cell>
          <cell r="DJ1688" t="b">
            <v>0</v>
          </cell>
          <cell r="DL1688" t="b">
            <v>0</v>
          </cell>
          <cell r="DN1688" t="b">
            <v>0</v>
          </cell>
          <cell r="DP1688" t="b">
            <v>0</v>
          </cell>
          <cell r="DV1688">
            <v>0</v>
          </cell>
          <cell r="DX1688">
            <v>0</v>
          </cell>
          <cell r="DZ1688">
            <v>0</v>
          </cell>
          <cell r="EB1688">
            <v>0</v>
          </cell>
          <cell r="ED1688">
            <v>0</v>
          </cell>
          <cell r="EF1688">
            <v>0</v>
          </cell>
          <cell r="EJ1688">
            <v>0</v>
          </cell>
          <cell r="EL1688">
            <v>0</v>
          </cell>
          <cell r="EN1688">
            <v>0</v>
          </cell>
          <cell r="EP1688">
            <v>0</v>
          </cell>
          <cell r="ER1688">
            <v>0</v>
          </cell>
          <cell r="ET1688">
            <v>0</v>
          </cell>
          <cell r="EX1688">
            <v>0</v>
          </cell>
          <cell r="EZ1688">
            <v>0</v>
          </cell>
          <cell r="FD1688">
            <v>0</v>
          </cell>
          <cell r="FF1688">
            <v>0</v>
          </cell>
        </row>
        <row r="1689">
          <cell r="A1689" t="str">
            <v>LOVIISA GT 1-2</v>
          </cell>
          <cell r="B1689" t="str">
            <v>Finland</v>
          </cell>
          <cell r="G1689">
            <v>40</v>
          </cell>
          <cell r="H1689">
            <v>0</v>
          </cell>
          <cell r="AK1689">
            <v>10.26</v>
          </cell>
          <cell r="AL1689">
            <v>0</v>
          </cell>
          <cell r="AN1689">
            <v>0</v>
          </cell>
          <cell r="AO1689">
            <v>1.6</v>
          </cell>
          <cell r="AP1689">
            <v>600</v>
          </cell>
          <cell r="AQ1689">
            <v>3.2</v>
          </cell>
          <cell r="BG1689" t="b">
            <v>0</v>
          </cell>
          <cell r="BO1689" t="b">
            <v>0</v>
          </cell>
          <cell r="CA1689" t="b">
            <v>0</v>
          </cell>
          <cell r="CB1689" t="b">
            <v>0</v>
          </cell>
          <cell r="CD1689" t="b">
            <v>0</v>
          </cell>
          <cell r="CE1689" t="b">
            <v>0</v>
          </cell>
          <cell r="CG1689" t="b">
            <v>0</v>
          </cell>
          <cell r="CH1689" t="b">
            <v>0</v>
          </cell>
          <cell r="CP1689" t="e">
            <v>#N/A</v>
          </cell>
          <cell r="CT1689" t="b">
            <v>0</v>
          </cell>
          <cell r="CV1689" t="b">
            <v>0</v>
          </cell>
          <cell r="CX1689" t="b">
            <v>0</v>
          </cell>
          <cell r="CZ1689" t="b">
            <v>0</v>
          </cell>
          <cell r="DB1689" t="b">
            <v>0</v>
          </cell>
          <cell r="DD1689" t="b">
            <v>0</v>
          </cell>
          <cell r="DF1689" t="b">
            <v>0</v>
          </cell>
          <cell r="DH1689" t="b">
            <v>0</v>
          </cell>
          <cell r="DJ1689" t="b">
            <v>0</v>
          </cell>
          <cell r="DL1689" t="b">
            <v>0</v>
          </cell>
          <cell r="DN1689" t="b">
            <v>0</v>
          </cell>
          <cell r="DP1689" t="b">
            <v>0</v>
          </cell>
          <cell r="DV1689">
            <v>0</v>
          </cell>
          <cell r="DX1689">
            <v>0</v>
          </cell>
          <cell r="DZ1689">
            <v>0</v>
          </cell>
          <cell r="EB1689">
            <v>0</v>
          </cell>
          <cell r="ED1689">
            <v>0</v>
          </cell>
          <cell r="EF1689">
            <v>0</v>
          </cell>
          <cell r="EJ1689">
            <v>0</v>
          </cell>
          <cell r="EL1689">
            <v>0</v>
          </cell>
          <cell r="EN1689">
            <v>0</v>
          </cell>
          <cell r="EP1689">
            <v>0</v>
          </cell>
          <cell r="ER1689">
            <v>0</v>
          </cell>
          <cell r="ET1689">
            <v>0</v>
          </cell>
          <cell r="EX1689">
            <v>0</v>
          </cell>
          <cell r="EZ1689">
            <v>0</v>
          </cell>
          <cell r="FD1689">
            <v>0</v>
          </cell>
          <cell r="FF1689">
            <v>0</v>
          </cell>
        </row>
        <row r="1690">
          <cell r="A1690" t="str">
            <v>MARIEHAMM GT 1</v>
          </cell>
          <cell r="B1690" t="str">
            <v>Finland</v>
          </cell>
          <cell r="G1690">
            <v>12.3</v>
          </cell>
          <cell r="H1690">
            <v>0</v>
          </cell>
          <cell r="AK1690">
            <v>2.9212500000000001</v>
          </cell>
          <cell r="AL1690">
            <v>0</v>
          </cell>
          <cell r="AN1690">
            <v>0</v>
          </cell>
          <cell r="AO1690">
            <v>0.49200000000000005</v>
          </cell>
          <cell r="AP1690">
            <v>184.5</v>
          </cell>
          <cell r="AQ1690">
            <v>0.9840000000000001</v>
          </cell>
          <cell r="BG1690" t="b">
            <v>0</v>
          </cell>
          <cell r="BO1690" t="b">
            <v>0</v>
          </cell>
          <cell r="CA1690" t="b">
            <v>0</v>
          </cell>
          <cell r="CB1690" t="b">
            <v>0</v>
          </cell>
          <cell r="CD1690" t="b">
            <v>0</v>
          </cell>
          <cell r="CE1690" t="b">
            <v>0</v>
          </cell>
          <cell r="CG1690" t="b">
            <v>0</v>
          </cell>
          <cell r="CH1690" t="b">
            <v>0</v>
          </cell>
          <cell r="CP1690" t="e">
            <v>#N/A</v>
          </cell>
          <cell r="CT1690" t="b">
            <v>0</v>
          </cell>
          <cell r="CV1690" t="b">
            <v>0</v>
          </cell>
          <cell r="CX1690" t="b">
            <v>0</v>
          </cell>
          <cell r="CZ1690" t="b">
            <v>0</v>
          </cell>
          <cell r="DB1690" t="b">
            <v>0</v>
          </cell>
          <cell r="DD1690" t="b">
            <v>0</v>
          </cell>
          <cell r="DF1690" t="b">
            <v>0</v>
          </cell>
          <cell r="DH1690" t="b">
            <v>0</v>
          </cell>
          <cell r="DJ1690" t="b">
            <v>0</v>
          </cell>
          <cell r="DL1690" t="b">
            <v>0</v>
          </cell>
          <cell r="DN1690" t="b">
            <v>0</v>
          </cell>
          <cell r="DP1690" t="b">
            <v>0</v>
          </cell>
          <cell r="DV1690">
            <v>0</v>
          </cell>
          <cell r="DX1690">
            <v>0</v>
          </cell>
          <cell r="DZ1690">
            <v>0</v>
          </cell>
          <cell r="EB1690">
            <v>0</v>
          </cell>
          <cell r="ED1690">
            <v>0</v>
          </cell>
          <cell r="EF1690">
            <v>0</v>
          </cell>
          <cell r="EJ1690">
            <v>0</v>
          </cell>
          <cell r="EL1690">
            <v>0</v>
          </cell>
          <cell r="EN1690">
            <v>0</v>
          </cell>
          <cell r="EP1690">
            <v>0</v>
          </cell>
          <cell r="ER1690">
            <v>0</v>
          </cell>
          <cell r="ET1690">
            <v>0</v>
          </cell>
          <cell r="EX1690">
            <v>0</v>
          </cell>
          <cell r="EZ1690">
            <v>0</v>
          </cell>
          <cell r="FD1690">
            <v>0</v>
          </cell>
          <cell r="FF1690">
            <v>0</v>
          </cell>
        </row>
        <row r="1691">
          <cell r="A1691" t="str">
            <v>MARIEHAMM GT 1</v>
          </cell>
          <cell r="B1691" t="str">
            <v>Finland</v>
          </cell>
          <cell r="G1691">
            <v>12.3</v>
          </cell>
          <cell r="H1691">
            <v>0</v>
          </cell>
          <cell r="AK1691">
            <v>2.9212500000000001</v>
          </cell>
          <cell r="AL1691">
            <v>0</v>
          </cell>
          <cell r="AN1691">
            <v>0</v>
          </cell>
          <cell r="AO1691">
            <v>0.49200000000000005</v>
          </cell>
          <cell r="AP1691">
            <v>184.5</v>
          </cell>
          <cell r="AQ1691">
            <v>0.9840000000000001</v>
          </cell>
          <cell r="BG1691" t="b">
            <v>0</v>
          </cell>
          <cell r="BO1691" t="b">
            <v>0</v>
          </cell>
          <cell r="CA1691" t="b">
            <v>0</v>
          </cell>
          <cell r="CB1691" t="b">
            <v>0</v>
          </cell>
          <cell r="CD1691" t="b">
            <v>0</v>
          </cell>
          <cell r="CE1691" t="b">
            <v>0</v>
          </cell>
          <cell r="CG1691" t="b">
            <v>0</v>
          </cell>
          <cell r="CH1691" t="b">
            <v>0</v>
          </cell>
          <cell r="CP1691" t="e">
            <v>#N/A</v>
          </cell>
          <cell r="CT1691" t="b">
            <v>0</v>
          </cell>
          <cell r="CV1691" t="b">
            <v>0</v>
          </cell>
          <cell r="CX1691" t="b">
            <v>0</v>
          </cell>
          <cell r="CZ1691" t="b">
            <v>0</v>
          </cell>
          <cell r="DB1691" t="b">
            <v>0</v>
          </cell>
          <cell r="DD1691" t="b">
            <v>0</v>
          </cell>
          <cell r="DF1691" t="b">
            <v>0</v>
          </cell>
          <cell r="DH1691" t="b">
            <v>0</v>
          </cell>
          <cell r="DJ1691" t="b">
            <v>0</v>
          </cell>
          <cell r="DL1691" t="b">
            <v>0</v>
          </cell>
          <cell r="DN1691" t="b">
            <v>0</v>
          </cell>
          <cell r="DP1691" t="b">
            <v>0</v>
          </cell>
          <cell r="DV1691">
            <v>0</v>
          </cell>
          <cell r="DX1691">
            <v>0</v>
          </cell>
          <cell r="DZ1691">
            <v>0</v>
          </cell>
          <cell r="EB1691">
            <v>0</v>
          </cell>
          <cell r="ED1691">
            <v>0</v>
          </cell>
          <cell r="EF1691">
            <v>0</v>
          </cell>
          <cell r="EJ1691">
            <v>0</v>
          </cell>
          <cell r="EL1691">
            <v>0</v>
          </cell>
          <cell r="EN1691">
            <v>0</v>
          </cell>
          <cell r="EP1691">
            <v>0</v>
          </cell>
          <cell r="ER1691">
            <v>0</v>
          </cell>
          <cell r="ET1691">
            <v>0</v>
          </cell>
          <cell r="EX1691">
            <v>0</v>
          </cell>
          <cell r="EZ1691">
            <v>0</v>
          </cell>
          <cell r="FD1691">
            <v>0</v>
          </cell>
          <cell r="FF1691">
            <v>0</v>
          </cell>
        </row>
        <row r="1692">
          <cell r="A1692" t="str">
            <v>MARIEHAMM GT 2</v>
          </cell>
          <cell r="B1692" t="str">
            <v>Finland</v>
          </cell>
          <cell r="G1692">
            <v>12.3</v>
          </cell>
          <cell r="H1692">
            <v>0</v>
          </cell>
          <cell r="AK1692">
            <v>3.5055000000000001</v>
          </cell>
          <cell r="AL1692">
            <v>0</v>
          </cell>
          <cell r="AN1692">
            <v>0</v>
          </cell>
          <cell r="AO1692">
            <v>0.49200000000000005</v>
          </cell>
          <cell r="AP1692">
            <v>184.5</v>
          </cell>
          <cell r="AQ1692">
            <v>0.9840000000000001</v>
          </cell>
          <cell r="BG1692" t="b">
            <v>0</v>
          </cell>
          <cell r="BO1692" t="b">
            <v>0</v>
          </cell>
          <cell r="CA1692" t="b">
            <v>0</v>
          </cell>
          <cell r="CB1692" t="b">
            <v>0</v>
          </cell>
          <cell r="CD1692" t="b">
            <v>0</v>
          </cell>
          <cell r="CE1692" t="b">
            <v>0</v>
          </cell>
          <cell r="CG1692" t="b">
            <v>0</v>
          </cell>
          <cell r="CH1692" t="b">
            <v>0</v>
          </cell>
          <cell r="CP1692" t="e">
            <v>#N/A</v>
          </cell>
          <cell r="CT1692" t="b">
            <v>0</v>
          </cell>
          <cell r="CV1692" t="b">
            <v>0</v>
          </cell>
          <cell r="CX1692" t="b">
            <v>0</v>
          </cell>
          <cell r="CZ1692" t="b">
            <v>0</v>
          </cell>
          <cell r="DB1692" t="b">
            <v>0</v>
          </cell>
          <cell r="DD1692" t="b">
            <v>0</v>
          </cell>
          <cell r="DF1692" t="b">
            <v>0</v>
          </cell>
          <cell r="DH1692" t="b">
            <v>0</v>
          </cell>
          <cell r="DJ1692" t="b">
            <v>0</v>
          </cell>
          <cell r="DL1692" t="b">
            <v>0</v>
          </cell>
          <cell r="DN1692" t="b">
            <v>0</v>
          </cell>
          <cell r="DP1692" t="b">
            <v>0</v>
          </cell>
          <cell r="DV1692">
            <v>0</v>
          </cell>
          <cell r="DX1692">
            <v>0</v>
          </cell>
          <cell r="DZ1692">
            <v>0</v>
          </cell>
          <cell r="EB1692">
            <v>0</v>
          </cell>
          <cell r="ED1692">
            <v>0</v>
          </cell>
          <cell r="EF1692">
            <v>0</v>
          </cell>
          <cell r="EJ1692">
            <v>0</v>
          </cell>
          <cell r="EL1692">
            <v>0</v>
          </cell>
          <cell r="EN1692">
            <v>0</v>
          </cell>
          <cell r="EP1692">
            <v>0</v>
          </cell>
          <cell r="ER1692">
            <v>0</v>
          </cell>
          <cell r="ET1692">
            <v>0</v>
          </cell>
          <cell r="EX1692">
            <v>0</v>
          </cell>
          <cell r="EZ1692">
            <v>0</v>
          </cell>
          <cell r="FD1692">
            <v>0</v>
          </cell>
          <cell r="FF1692">
            <v>0</v>
          </cell>
        </row>
        <row r="1693">
          <cell r="A1693" t="str">
            <v>MARIEHAMM GT 2</v>
          </cell>
          <cell r="B1693" t="str">
            <v>Finland</v>
          </cell>
          <cell r="G1693">
            <v>12.3</v>
          </cell>
          <cell r="H1693">
            <v>0</v>
          </cell>
          <cell r="AK1693">
            <v>3.5055000000000001</v>
          </cell>
          <cell r="AL1693">
            <v>0</v>
          </cell>
          <cell r="AN1693">
            <v>0</v>
          </cell>
          <cell r="AO1693">
            <v>0.49200000000000005</v>
          </cell>
          <cell r="AP1693">
            <v>184.5</v>
          </cell>
          <cell r="AQ1693">
            <v>0.9840000000000001</v>
          </cell>
          <cell r="BG1693" t="b">
            <v>0</v>
          </cell>
          <cell r="BO1693" t="b">
            <v>0</v>
          </cell>
          <cell r="CA1693" t="b">
            <v>0</v>
          </cell>
          <cell r="CB1693" t="b">
            <v>0</v>
          </cell>
          <cell r="CD1693" t="b">
            <v>0</v>
          </cell>
          <cell r="CE1693" t="b">
            <v>0</v>
          </cell>
          <cell r="CG1693" t="b">
            <v>0</v>
          </cell>
          <cell r="CH1693" t="b">
            <v>0</v>
          </cell>
          <cell r="CP1693" t="e">
            <v>#N/A</v>
          </cell>
          <cell r="CT1693" t="b">
            <v>0</v>
          </cell>
          <cell r="CV1693" t="b">
            <v>0</v>
          </cell>
          <cell r="CX1693" t="b">
            <v>0</v>
          </cell>
          <cell r="CZ1693" t="b">
            <v>0</v>
          </cell>
          <cell r="DB1693" t="b">
            <v>0</v>
          </cell>
          <cell r="DD1693" t="b">
            <v>0</v>
          </cell>
          <cell r="DF1693" t="b">
            <v>0</v>
          </cell>
          <cell r="DH1693" t="b">
            <v>0</v>
          </cell>
          <cell r="DJ1693" t="b">
            <v>0</v>
          </cell>
          <cell r="DL1693" t="b">
            <v>0</v>
          </cell>
          <cell r="DN1693" t="b">
            <v>0</v>
          </cell>
          <cell r="DP1693" t="b">
            <v>0</v>
          </cell>
          <cell r="DV1693">
            <v>0</v>
          </cell>
          <cell r="DX1693">
            <v>0</v>
          </cell>
          <cell r="DZ1693">
            <v>0</v>
          </cell>
          <cell r="EB1693">
            <v>0</v>
          </cell>
          <cell r="ED1693">
            <v>0</v>
          </cell>
          <cell r="EF1693">
            <v>0</v>
          </cell>
          <cell r="EJ1693">
            <v>0</v>
          </cell>
          <cell r="EL1693">
            <v>0</v>
          </cell>
          <cell r="EN1693">
            <v>0</v>
          </cell>
          <cell r="EP1693">
            <v>0</v>
          </cell>
          <cell r="ER1693">
            <v>0</v>
          </cell>
          <cell r="ET1693">
            <v>0</v>
          </cell>
          <cell r="EX1693">
            <v>0</v>
          </cell>
          <cell r="EZ1693">
            <v>0</v>
          </cell>
          <cell r="FD1693">
            <v>0</v>
          </cell>
          <cell r="FF1693">
            <v>0</v>
          </cell>
        </row>
        <row r="1694">
          <cell r="A1694" t="str">
            <v>MARTINLAAKSO 1</v>
          </cell>
          <cell r="B1694" t="str">
            <v>Finland</v>
          </cell>
          <cell r="G1694">
            <v>60</v>
          </cell>
          <cell r="H1694">
            <v>109.28571428571428</v>
          </cell>
          <cell r="AK1694">
            <v>17.099999999999998</v>
          </cell>
          <cell r="AL1694">
            <v>56.730994897959164</v>
          </cell>
          <cell r="AN1694">
            <v>0</v>
          </cell>
          <cell r="AO1694">
            <v>4.8</v>
          </cell>
          <cell r="AP1694">
            <v>900</v>
          </cell>
          <cell r="AQ1694">
            <v>8.4</v>
          </cell>
          <cell r="BG1694" t="b">
            <v>0</v>
          </cell>
          <cell r="BO1694" t="b">
            <v>0</v>
          </cell>
          <cell r="CA1694" t="b">
            <v>0</v>
          </cell>
          <cell r="CB1694" t="b">
            <v>0</v>
          </cell>
          <cell r="CD1694" t="b">
            <v>0</v>
          </cell>
          <cell r="CE1694" t="b">
            <v>0</v>
          </cell>
          <cell r="CG1694" t="b">
            <v>0</v>
          </cell>
          <cell r="CH1694" t="b">
            <v>0</v>
          </cell>
          <cell r="CP1694" t="e">
            <v>#N/A</v>
          </cell>
          <cell r="CT1694" t="b">
            <v>0</v>
          </cell>
          <cell r="CV1694" t="b">
            <v>0</v>
          </cell>
          <cell r="CX1694" t="b">
            <v>0</v>
          </cell>
          <cell r="CZ1694" t="b">
            <v>0</v>
          </cell>
          <cell r="DB1694" t="b">
            <v>0</v>
          </cell>
          <cell r="DD1694" t="b">
            <v>0</v>
          </cell>
          <cell r="DF1694" t="b">
            <v>0</v>
          </cell>
          <cell r="DH1694" t="b">
            <v>0</v>
          </cell>
          <cell r="DJ1694" t="b">
            <v>0</v>
          </cell>
          <cell r="DL1694" t="b">
            <v>0</v>
          </cell>
          <cell r="DN1694" t="b">
            <v>0</v>
          </cell>
          <cell r="DP1694" t="b">
            <v>0</v>
          </cell>
          <cell r="DV1694">
            <v>0</v>
          </cell>
          <cell r="DX1694">
            <v>0</v>
          </cell>
          <cell r="DZ1694">
            <v>0</v>
          </cell>
          <cell r="EB1694">
            <v>0</v>
          </cell>
          <cell r="ED1694">
            <v>0</v>
          </cell>
          <cell r="EF1694">
            <v>0</v>
          </cell>
          <cell r="EJ1694">
            <v>0</v>
          </cell>
          <cell r="EL1694">
            <v>0</v>
          </cell>
          <cell r="EN1694">
            <v>0</v>
          </cell>
          <cell r="EP1694">
            <v>0</v>
          </cell>
          <cell r="ER1694">
            <v>0</v>
          </cell>
          <cell r="ET1694">
            <v>0</v>
          </cell>
          <cell r="EX1694">
            <v>0</v>
          </cell>
          <cell r="EZ1694">
            <v>0</v>
          </cell>
          <cell r="FD1694">
            <v>0</v>
          </cell>
          <cell r="FF1694">
            <v>0</v>
          </cell>
        </row>
        <row r="1695">
          <cell r="A1695" t="str">
            <v>MARTINLAAKSO 2</v>
          </cell>
          <cell r="B1695" t="str">
            <v>Finland</v>
          </cell>
          <cell r="G1695">
            <v>80</v>
          </cell>
          <cell r="H1695">
            <v>145.71428571428569</v>
          </cell>
          <cell r="AK1695">
            <v>22.799999999999997</v>
          </cell>
          <cell r="AL1695">
            <v>75.641326530612218</v>
          </cell>
          <cell r="AN1695">
            <v>0</v>
          </cell>
          <cell r="AO1695">
            <v>12.608000000000001</v>
          </cell>
          <cell r="AP1695">
            <v>1988</v>
          </cell>
          <cell r="AQ1695">
            <v>11.200000000000001</v>
          </cell>
          <cell r="BG1695" t="b">
            <v>0</v>
          </cell>
          <cell r="BO1695" t="b">
            <v>0</v>
          </cell>
          <cell r="CA1695" t="b">
            <v>0</v>
          </cell>
          <cell r="CB1695" t="b">
            <v>0</v>
          </cell>
          <cell r="CD1695" t="b">
            <v>0</v>
          </cell>
          <cell r="CE1695" t="b">
            <v>0</v>
          </cell>
          <cell r="CG1695" t="b">
            <v>0</v>
          </cell>
          <cell r="CH1695" t="b">
            <v>0</v>
          </cell>
          <cell r="CP1695" t="e">
            <v>#N/A</v>
          </cell>
          <cell r="CT1695" t="b">
            <v>0</v>
          </cell>
          <cell r="CV1695" t="b">
            <v>0</v>
          </cell>
          <cell r="CX1695" t="b">
            <v>0</v>
          </cell>
          <cell r="CZ1695" t="b">
            <v>0</v>
          </cell>
          <cell r="DB1695" t="b">
            <v>0</v>
          </cell>
          <cell r="DD1695" t="b">
            <v>0</v>
          </cell>
          <cell r="DF1695" t="b">
            <v>0</v>
          </cell>
          <cell r="DH1695" t="b">
            <v>0</v>
          </cell>
          <cell r="DJ1695" t="b">
            <v>0</v>
          </cell>
          <cell r="DL1695" t="b">
            <v>0</v>
          </cell>
          <cell r="DN1695" t="b">
            <v>0</v>
          </cell>
          <cell r="DP1695" t="b">
            <v>0</v>
          </cell>
          <cell r="DV1695">
            <v>0</v>
          </cell>
          <cell r="DX1695">
            <v>0</v>
          </cell>
          <cell r="DZ1695">
            <v>0</v>
          </cell>
          <cell r="EB1695">
            <v>0</v>
          </cell>
          <cell r="ED1695">
            <v>0</v>
          </cell>
          <cell r="EF1695">
            <v>0</v>
          </cell>
          <cell r="EJ1695">
            <v>0</v>
          </cell>
          <cell r="EL1695">
            <v>0</v>
          </cell>
          <cell r="EN1695">
            <v>0</v>
          </cell>
          <cell r="EP1695">
            <v>0</v>
          </cell>
          <cell r="ER1695">
            <v>0</v>
          </cell>
          <cell r="ET1695">
            <v>0</v>
          </cell>
          <cell r="EX1695">
            <v>0</v>
          </cell>
          <cell r="EZ1695">
            <v>0</v>
          </cell>
          <cell r="FD1695">
            <v>0</v>
          </cell>
          <cell r="FF1695">
            <v>0</v>
          </cell>
        </row>
        <row r="1696">
          <cell r="A1696" t="str">
            <v>MARTINLAAKSO 2</v>
          </cell>
          <cell r="B1696" t="str">
            <v>Finland</v>
          </cell>
          <cell r="G1696">
            <v>80</v>
          </cell>
          <cell r="H1696">
            <v>145.71428571428569</v>
          </cell>
          <cell r="AK1696">
            <v>22.799999999999997</v>
          </cell>
          <cell r="AL1696">
            <v>75.641326530612218</v>
          </cell>
          <cell r="AN1696">
            <v>0</v>
          </cell>
          <cell r="AO1696">
            <v>12.608000000000001</v>
          </cell>
          <cell r="AP1696">
            <v>1988</v>
          </cell>
          <cell r="AQ1696">
            <v>11.200000000000001</v>
          </cell>
          <cell r="BG1696" t="b">
            <v>0</v>
          </cell>
          <cell r="BO1696" t="b">
            <v>0</v>
          </cell>
          <cell r="CA1696" t="b">
            <v>0</v>
          </cell>
          <cell r="CB1696" t="b">
            <v>0</v>
          </cell>
          <cell r="CD1696" t="b">
            <v>0</v>
          </cell>
          <cell r="CE1696" t="b">
            <v>0</v>
          </cell>
          <cell r="CG1696" t="b">
            <v>0</v>
          </cell>
          <cell r="CH1696" t="b">
            <v>0</v>
          </cell>
          <cell r="CP1696" t="e">
            <v>#N/A</v>
          </cell>
          <cell r="CT1696" t="b">
            <v>0</v>
          </cell>
          <cell r="CV1696" t="b">
            <v>0</v>
          </cell>
          <cell r="CX1696" t="b">
            <v>0</v>
          </cell>
          <cell r="CZ1696" t="b">
            <v>0</v>
          </cell>
          <cell r="DB1696" t="b">
            <v>0</v>
          </cell>
          <cell r="DD1696" t="b">
            <v>0</v>
          </cell>
          <cell r="DF1696" t="b">
            <v>0</v>
          </cell>
          <cell r="DH1696" t="b">
            <v>0</v>
          </cell>
          <cell r="DJ1696" t="b">
            <v>0</v>
          </cell>
          <cell r="DL1696" t="b">
            <v>0</v>
          </cell>
          <cell r="DN1696" t="b">
            <v>0</v>
          </cell>
          <cell r="DP1696" t="b">
            <v>0</v>
          </cell>
          <cell r="DV1696">
            <v>0</v>
          </cell>
          <cell r="DX1696">
            <v>0</v>
          </cell>
          <cell r="DZ1696">
            <v>0</v>
          </cell>
          <cell r="EB1696">
            <v>0</v>
          </cell>
          <cell r="ED1696">
            <v>0</v>
          </cell>
          <cell r="EF1696">
            <v>0</v>
          </cell>
          <cell r="EJ1696">
            <v>0</v>
          </cell>
          <cell r="EL1696">
            <v>0</v>
          </cell>
          <cell r="EN1696">
            <v>0</v>
          </cell>
          <cell r="EP1696">
            <v>0</v>
          </cell>
          <cell r="ER1696">
            <v>0</v>
          </cell>
          <cell r="ET1696">
            <v>0</v>
          </cell>
          <cell r="EX1696">
            <v>0</v>
          </cell>
          <cell r="EZ1696">
            <v>0</v>
          </cell>
          <cell r="FD1696">
            <v>0</v>
          </cell>
          <cell r="FF1696">
            <v>0</v>
          </cell>
        </row>
        <row r="1697">
          <cell r="A1697" t="str">
            <v>MARTINLAAKSO GT 1</v>
          </cell>
          <cell r="B1697" t="str">
            <v>Finland</v>
          </cell>
          <cell r="G1697">
            <v>57</v>
          </cell>
          <cell r="H1697">
            <v>114</v>
          </cell>
          <cell r="AK1697">
            <v>15.703499999999998</v>
          </cell>
          <cell r="AL1697">
            <v>62.813999999999993</v>
          </cell>
          <cell r="AN1697">
            <v>0</v>
          </cell>
          <cell r="AO1697">
            <v>2.2800000000000002</v>
          </cell>
          <cell r="AP1697">
            <v>570</v>
          </cell>
          <cell r="AQ1697">
            <v>4.5600000000000005</v>
          </cell>
          <cell r="BG1697" t="b">
            <v>0</v>
          </cell>
          <cell r="BO1697" t="b">
            <v>0</v>
          </cell>
          <cell r="CA1697" t="b">
            <v>0</v>
          </cell>
          <cell r="CB1697" t="b">
            <v>0</v>
          </cell>
          <cell r="CD1697" t="b">
            <v>0</v>
          </cell>
          <cell r="CE1697" t="b">
            <v>0</v>
          </cell>
          <cell r="CG1697" t="b">
            <v>0</v>
          </cell>
          <cell r="CH1697" t="b">
            <v>0</v>
          </cell>
          <cell r="CP1697" t="e">
            <v>#N/A</v>
          </cell>
          <cell r="CT1697" t="b">
            <v>0</v>
          </cell>
          <cell r="CV1697" t="b">
            <v>0</v>
          </cell>
          <cell r="CX1697" t="b">
            <v>0</v>
          </cell>
          <cell r="CZ1697" t="b">
            <v>0</v>
          </cell>
          <cell r="DB1697" t="b">
            <v>0</v>
          </cell>
          <cell r="DD1697" t="b">
            <v>0</v>
          </cell>
          <cell r="DF1697" t="b">
            <v>0</v>
          </cell>
          <cell r="DH1697" t="b">
            <v>0</v>
          </cell>
          <cell r="DJ1697" t="b">
            <v>0</v>
          </cell>
          <cell r="DL1697" t="b">
            <v>0</v>
          </cell>
          <cell r="DN1697" t="b">
            <v>0</v>
          </cell>
          <cell r="DP1697" t="b">
            <v>0</v>
          </cell>
          <cell r="DV1697">
            <v>0</v>
          </cell>
          <cell r="DX1697">
            <v>0</v>
          </cell>
          <cell r="DZ1697">
            <v>0</v>
          </cell>
          <cell r="EB1697">
            <v>0</v>
          </cell>
          <cell r="ED1697">
            <v>0</v>
          </cell>
          <cell r="EF1697">
            <v>0</v>
          </cell>
          <cell r="EJ1697">
            <v>0</v>
          </cell>
          <cell r="EL1697">
            <v>0</v>
          </cell>
          <cell r="EN1697">
            <v>0</v>
          </cell>
          <cell r="EP1697">
            <v>0</v>
          </cell>
          <cell r="ER1697">
            <v>0</v>
          </cell>
          <cell r="ET1697">
            <v>0</v>
          </cell>
          <cell r="EX1697">
            <v>0</v>
          </cell>
          <cell r="EZ1697">
            <v>0</v>
          </cell>
          <cell r="FD1697">
            <v>0</v>
          </cell>
          <cell r="FF1697">
            <v>0</v>
          </cell>
        </row>
        <row r="1698">
          <cell r="A1698" t="str">
            <v>MARTINLAAKSO GT 1</v>
          </cell>
          <cell r="B1698" t="str">
            <v>Finland</v>
          </cell>
          <cell r="G1698">
            <v>57</v>
          </cell>
          <cell r="H1698">
            <v>114</v>
          </cell>
          <cell r="AK1698">
            <v>15.703499999999998</v>
          </cell>
          <cell r="AL1698">
            <v>62.813999999999993</v>
          </cell>
          <cell r="AN1698">
            <v>0</v>
          </cell>
          <cell r="AO1698">
            <v>2.2800000000000002</v>
          </cell>
          <cell r="AP1698">
            <v>570</v>
          </cell>
          <cell r="AQ1698">
            <v>4.5600000000000005</v>
          </cell>
          <cell r="BG1698" t="b">
            <v>0</v>
          </cell>
          <cell r="BO1698" t="b">
            <v>0</v>
          </cell>
          <cell r="CA1698" t="b">
            <v>0</v>
          </cell>
          <cell r="CB1698" t="b">
            <v>0</v>
          </cell>
          <cell r="CD1698" t="b">
            <v>0</v>
          </cell>
          <cell r="CE1698" t="b">
            <v>0</v>
          </cell>
          <cell r="CG1698" t="b">
            <v>0</v>
          </cell>
          <cell r="CH1698" t="b">
            <v>0</v>
          </cell>
          <cell r="CP1698" t="e">
            <v>#N/A</v>
          </cell>
          <cell r="CT1698" t="b">
            <v>0</v>
          </cell>
          <cell r="CV1698" t="b">
            <v>0</v>
          </cell>
          <cell r="CX1698" t="b">
            <v>0</v>
          </cell>
          <cell r="CZ1698" t="b">
            <v>0</v>
          </cell>
          <cell r="DB1698" t="b">
            <v>0</v>
          </cell>
          <cell r="DD1698" t="b">
            <v>0</v>
          </cell>
          <cell r="DF1698" t="b">
            <v>0</v>
          </cell>
          <cell r="DH1698" t="b">
            <v>0</v>
          </cell>
          <cell r="DJ1698" t="b">
            <v>0</v>
          </cell>
          <cell r="DL1698" t="b">
            <v>0</v>
          </cell>
          <cell r="DN1698" t="b">
            <v>0</v>
          </cell>
          <cell r="DP1698" t="b">
            <v>0</v>
          </cell>
          <cell r="DV1698">
            <v>0</v>
          </cell>
          <cell r="DX1698">
            <v>0</v>
          </cell>
          <cell r="DZ1698">
            <v>0</v>
          </cell>
          <cell r="EB1698">
            <v>0</v>
          </cell>
          <cell r="ED1698">
            <v>0</v>
          </cell>
          <cell r="EF1698">
            <v>0</v>
          </cell>
          <cell r="EJ1698">
            <v>0</v>
          </cell>
          <cell r="EL1698">
            <v>0</v>
          </cell>
          <cell r="EN1698">
            <v>0</v>
          </cell>
          <cell r="EP1698">
            <v>0</v>
          </cell>
          <cell r="ER1698">
            <v>0</v>
          </cell>
          <cell r="ET1698">
            <v>0</v>
          </cell>
          <cell r="EX1698">
            <v>0</v>
          </cell>
          <cell r="EZ1698">
            <v>0</v>
          </cell>
          <cell r="FD1698">
            <v>0</v>
          </cell>
          <cell r="FF1698">
            <v>0</v>
          </cell>
        </row>
        <row r="1699">
          <cell r="A1699" t="str">
            <v>MartinlaaksoWTE</v>
          </cell>
          <cell r="B1699" t="str">
            <v>Finland</v>
          </cell>
          <cell r="G1699">
            <v>62</v>
          </cell>
          <cell r="H1699">
            <v>99</v>
          </cell>
          <cell r="AK1699">
            <v>19.84</v>
          </cell>
          <cell r="AL1699">
            <v>50.585806451612903</v>
          </cell>
          <cell r="AN1699">
            <v>0</v>
          </cell>
          <cell r="AO1699">
            <v>38.44</v>
          </cell>
          <cell r="AP1699">
            <v>3856.3999999999996</v>
          </cell>
          <cell r="AQ1699">
            <v>4.96</v>
          </cell>
          <cell r="BG1699" t="b">
            <v>0</v>
          </cell>
          <cell r="BO1699" t="b">
            <v>0</v>
          </cell>
          <cell r="CA1699" t="b">
            <v>0</v>
          </cell>
          <cell r="CB1699" t="b">
            <v>0</v>
          </cell>
          <cell r="CD1699" t="b">
            <v>0</v>
          </cell>
          <cell r="CE1699" t="b">
            <v>0</v>
          </cell>
          <cell r="CG1699" t="b">
            <v>0</v>
          </cell>
          <cell r="CH1699" t="b">
            <v>0</v>
          </cell>
          <cell r="CP1699" t="e">
            <v>#N/A</v>
          </cell>
          <cell r="CT1699" t="b">
            <v>0</v>
          </cell>
          <cell r="CV1699" t="b">
            <v>0</v>
          </cell>
          <cell r="CX1699" t="b">
            <v>0</v>
          </cell>
          <cell r="CZ1699" t="b">
            <v>0</v>
          </cell>
          <cell r="DB1699" t="b">
            <v>0</v>
          </cell>
          <cell r="DD1699" t="b">
            <v>0</v>
          </cell>
          <cell r="DF1699" t="b">
            <v>0</v>
          </cell>
          <cell r="DH1699" t="b">
            <v>0</v>
          </cell>
          <cell r="DJ1699" t="b">
            <v>0</v>
          </cell>
          <cell r="DL1699" t="b">
            <v>0</v>
          </cell>
          <cell r="DN1699" t="b">
            <v>0</v>
          </cell>
          <cell r="DP1699" t="b">
            <v>0</v>
          </cell>
          <cell r="DV1699">
            <v>0</v>
          </cell>
          <cell r="DX1699">
            <v>0</v>
          </cell>
          <cell r="DZ1699">
            <v>0</v>
          </cell>
          <cell r="EB1699">
            <v>0</v>
          </cell>
          <cell r="ED1699">
            <v>0</v>
          </cell>
          <cell r="EF1699">
            <v>0</v>
          </cell>
          <cell r="EJ1699">
            <v>0</v>
          </cell>
          <cell r="EL1699">
            <v>0</v>
          </cell>
          <cell r="EN1699">
            <v>0</v>
          </cell>
          <cell r="EP1699">
            <v>0</v>
          </cell>
          <cell r="ER1699">
            <v>0</v>
          </cell>
          <cell r="ET1699">
            <v>0</v>
          </cell>
          <cell r="EX1699">
            <v>0</v>
          </cell>
          <cell r="EZ1699">
            <v>0</v>
          </cell>
          <cell r="FD1699">
            <v>0</v>
          </cell>
          <cell r="FF1699">
            <v>0</v>
          </cell>
        </row>
        <row r="1700">
          <cell r="A1700" t="str">
            <v>MERI-PORI 1</v>
          </cell>
          <cell r="B1700" t="str">
            <v>Finland</v>
          </cell>
          <cell r="G1700">
            <v>560</v>
          </cell>
          <cell r="H1700">
            <v>0</v>
          </cell>
          <cell r="AK1700">
            <v>244.72</v>
          </cell>
          <cell r="AL1700">
            <v>0</v>
          </cell>
          <cell r="AN1700">
            <v>0</v>
          </cell>
          <cell r="AO1700">
            <v>88.256000000000014</v>
          </cell>
          <cell r="AP1700">
            <v>13916</v>
          </cell>
          <cell r="AQ1700">
            <v>78.400000000000006</v>
          </cell>
          <cell r="BG1700" t="b">
            <v>0</v>
          </cell>
          <cell r="BO1700" t="b">
            <v>0</v>
          </cell>
          <cell r="CA1700" t="b">
            <v>0</v>
          </cell>
          <cell r="CB1700" t="b">
            <v>0</v>
          </cell>
          <cell r="CD1700" t="b">
            <v>0</v>
          </cell>
          <cell r="CE1700" t="b">
            <v>0</v>
          </cell>
          <cell r="CG1700" t="b">
            <v>0</v>
          </cell>
          <cell r="CH1700" t="b">
            <v>0</v>
          </cell>
          <cell r="CP1700" t="e">
            <v>#N/A</v>
          </cell>
          <cell r="CT1700" t="b">
            <v>0</v>
          </cell>
          <cell r="CV1700" t="b">
            <v>0</v>
          </cell>
          <cell r="CX1700" t="b">
            <v>0</v>
          </cell>
          <cell r="CZ1700" t="b">
            <v>0</v>
          </cell>
          <cell r="DB1700" t="b">
            <v>0</v>
          </cell>
          <cell r="DD1700" t="b">
            <v>0</v>
          </cell>
          <cell r="DF1700" t="b">
            <v>0</v>
          </cell>
          <cell r="DH1700" t="b">
            <v>0</v>
          </cell>
          <cell r="DJ1700" t="b">
            <v>0</v>
          </cell>
          <cell r="DL1700" t="b">
            <v>0</v>
          </cell>
          <cell r="DN1700" t="b">
            <v>0</v>
          </cell>
          <cell r="DP1700" t="b">
            <v>0</v>
          </cell>
          <cell r="DV1700">
            <v>0</v>
          </cell>
          <cell r="DX1700">
            <v>0</v>
          </cell>
          <cell r="DZ1700">
            <v>0</v>
          </cell>
          <cell r="EB1700">
            <v>0</v>
          </cell>
          <cell r="ED1700">
            <v>0</v>
          </cell>
          <cell r="EF1700">
            <v>0</v>
          </cell>
          <cell r="EJ1700">
            <v>0</v>
          </cell>
          <cell r="EL1700">
            <v>0</v>
          </cell>
          <cell r="EN1700">
            <v>0</v>
          </cell>
          <cell r="EP1700">
            <v>0</v>
          </cell>
          <cell r="ER1700">
            <v>0</v>
          </cell>
          <cell r="ET1700">
            <v>0</v>
          </cell>
          <cell r="EX1700">
            <v>0</v>
          </cell>
          <cell r="EZ1700">
            <v>0</v>
          </cell>
          <cell r="FD1700">
            <v>0</v>
          </cell>
          <cell r="FF1700">
            <v>0</v>
          </cell>
        </row>
        <row r="1701">
          <cell r="A1701" t="str">
            <v>MERI-PORI 1</v>
          </cell>
          <cell r="B1701" t="str">
            <v>Finland</v>
          </cell>
          <cell r="G1701">
            <v>560</v>
          </cell>
          <cell r="H1701">
            <v>0</v>
          </cell>
          <cell r="AK1701">
            <v>244.72</v>
          </cell>
          <cell r="AL1701">
            <v>0</v>
          </cell>
          <cell r="AN1701">
            <v>0</v>
          </cell>
          <cell r="AO1701">
            <v>88.256000000000014</v>
          </cell>
          <cell r="AP1701">
            <v>13916</v>
          </cell>
          <cell r="AQ1701">
            <v>78.400000000000006</v>
          </cell>
          <cell r="BG1701" t="b">
            <v>0</v>
          </cell>
          <cell r="BO1701" t="b">
            <v>0</v>
          </cell>
          <cell r="CA1701" t="b">
            <v>0</v>
          </cell>
          <cell r="CB1701" t="b">
            <v>0</v>
          </cell>
          <cell r="CD1701" t="b">
            <v>0</v>
          </cell>
          <cell r="CE1701" t="b">
            <v>0</v>
          </cell>
          <cell r="CG1701" t="b">
            <v>0</v>
          </cell>
          <cell r="CH1701" t="b">
            <v>0</v>
          </cell>
          <cell r="CP1701" t="e">
            <v>#N/A</v>
          </cell>
          <cell r="CT1701" t="b">
            <v>0</v>
          </cell>
          <cell r="CV1701" t="b">
            <v>0</v>
          </cell>
          <cell r="CX1701" t="b">
            <v>0</v>
          </cell>
          <cell r="CZ1701" t="b">
            <v>0</v>
          </cell>
          <cell r="DB1701" t="b">
            <v>0</v>
          </cell>
          <cell r="DD1701" t="b">
            <v>0</v>
          </cell>
          <cell r="DF1701" t="b">
            <v>0</v>
          </cell>
          <cell r="DH1701" t="b">
            <v>0</v>
          </cell>
          <cell r="DJ1701" t="b">
            <v>0</v>
          </cell>
          <cell r="DL1701" t="b">
            <v>0</v>
          </cell>
          <cell r="DN1701" t="b">
            <v>0</v>
          </cell>
          <cell r="DP1701" t="b">
            <v>0</v>
          </cell>
          <cell r="DV1701">
            <v>0</v>
          </cell>
          <cell r="DX1701">
            <v>0</v>
          </cell>
          <cell r="DZ1701">
            <v>0</v>
          </cell>
          <cell r="EB1701">
            <v>0</v>
          </cell>
          <cell r="ED1701">
            <v>0</v>
          </cell>
          <cell r="EF1701">
            <v>0</v>
          </cell>
          <cell r="EJ1701">
            <v>0</v>
          </cell>
          <cell r="EL1701">
            <v>0</v>
          </cell>
          <cell r="EN1701">
            <v>0</v>
          </cell>
          <cell r="EP1701">
            <v>0</v>
          </cell>
          <cell r="ER1701">
            <v>0</v>
          </cell>
          <cell r="ET1701">
            <v>0</v>
          </cell>
          <cell r="EX1701">
            <v>0</v>
          </cell>
          <cell r="EZ1701">
            <v>0</v>
          </cell>
          <cell r="FD1701">
            <v>0</v>
          </cell>
          <cell r="FF1701">
            <v>0</v>
          </cell>
        </row>
        <row r="1702">
          <cell r="A1702" t="str">
            <v>MERTANIEMI CC</v>
          </cell>
          <cell r="B1702" t="str">
            <v>Finland</v>
          </cell>
          <cell r="G1702">
            <v>190</v>
          </cell>
          <cell r="H1702">
            <v>0</v>
          </cell>
          <cell r="AK1702">
            <v>81.224999999999994</v>
          </cell>
          <cell r="AL1702">
            <v>0</v>
          </cell>
          <cell r="AN1702">
            <v>0</v>
          </cell>
          <cell r="AO1702">
            <v>15.200000000000001</v>
          </cell>
          <cell r="AP1702">
            <v>2850</v>
          </cell>
          <cell r="AQ1702">
            <v>19</v>
          </cell>
          <cell r="BG1702" t="b">
            <v>0</v>
          </cell>
          <cell r="BO1702" t="b">
            <v>0</v>
          </cell>
          <cell r="CA1702" t="b">
            <v>0</v>
          </cell>
          <cell r="CB1702" t="b">
            <v>0</v>
          </cell>
          <cell r="CD1702" t="b">
            <v>0</v>
          </cell>
          <cell r="CE1702" t="b">
            <v>0</v>
          </cell>
          <cell r="CG1702" t="b">
            <v>0</v>
          </cell>
          <cell r="CH1702" t="b">
            <v>0</v>
          </cell>
          <cell r="CP1702" t="e">
            <v>#N/A</v>
          </cell>
          <cell r="CT1702" t="b">
            <v>0</v>
          </cell>
          <cell r="CV1702" t="b">
            <v>0</v>
          </cell>
          <cell r="CX1702" t="b">
            <v>0</v>
          </cell>
          <cell r="CZ1702" t="b">
            <v>0</v>
          </cell>
          <cell r="DB1702" t="b">
            <v>0</v>
          </cell>
          <cell r="DD1702" t="b">
            <v>0</v>
          </cell>
          <cell r="DF1702" t="b">
            <v>0</v>
          </cell>
          <cell r="DH1702" t="b">
            <v>0</v>
          </cell>
          <cell r="DJ1702" t="b">
            <v>0</v>
          </cell>
          <cell r="DL1702" t="b">
            <v>0</v>
          </cell>
          <cell r="DN1702" t="b">
            <v>0</v>
          </cell>
          <cell r="DP1702" t="b">
            <v>0</v>
          </cell>
          <cell r="DV1702">
            <v>0</v>
          </cell>
          <cell r="DX1702">
            <v>0</v>
          </cell>
          <cell r="DZ1702">
            <v>0</v>
          </cell>
          <cell r="EB1702">
            <v>0</v>
          </cell>
          <cell r="ED1702">
            <v>0</v>
          </cell>
          <cell r="EF1702">
            <v>0</v>
          </cell>
          <cell r="EJ1702">
            <v>0</v>
          </cell>
          <cell r="EL1702">
            <v>0</v>
          </cell>
          <cell r="EN1702">
            <v>0</v>
          </cell>
          <cell r="EP1702">
            <v>0</v>
          </cell>
          <cell r="ER1702">
            <v>0</v>
          </cell>
          <cell r="ET1702">
            <v>0</v>
          </cell>
          <cell r="EX1702">
            <v>0</v>
          </cell>
          <cell r="EZ1702">
            <v>0</v>
          </cell>
          <cell r="FD1702">
            <v>0</v>
          </cell>
          <cell r="FF1702">
            <v>0</v>
          </cell>
        </row>
        <row r="1703">
          <cell r="A1703" t="str">
            <v>MERTANIEMI CC</v>
          </cell>
          <cell r="B1703" t="str">
            <v>Finland</v>
          </cell>
          <cell r="G1703">
            <v>190</v>
          </cell>
          <cell r="H1703">
            <v>0</v>
          </cell>
          <cell r="AK1703">
            <v>81.224999999999994</v>
          </cell>
          <cell r="AL1703">
            <v>0</v>
          </cell>
          <cell r="AN1703">
            <v>0</v>
          </cell>
          <cell r="AO1703">
            <v>15.200000000000001</v>
          </cell>
          <cell r="AP1703">
            <v>2850</v>
          </cell>
          <cell r="AQ1703">
            <v>19</v>
          </cell>
          <cell r="BG1703" t="b">
            <v>0</v>
          </cell>
          <cell r="BO1703" t="b">
            <v>0</v>
          </cell>
          <cell r="CA1703" t="b">
            <v>0</v>
          </cell>
          <cell r="CB1703" t="b">
            <v>0</v>
          </cell>
          <cell r="CD1703" t="b">
            <v>0</v>
          </cell>
          <cell r="CE1703" t="b">
            <v>0</v>
          </cell>
          <cell r="CG1703" t="b">
            <v>0</v>
          </cell>
          <cell r="CH1703" t="b">
            <v>0</v>
          </cell>
          <cell r="CP1703" t="e">
            <v>#N/A</v>
          </cell>
          <cell r="CT1703" t="b">
            <v>0</v>
          </cell>
          <cell r="CV1703" t="b">
            <v>0</v>
          </cell>
          <cell r="CX1703" t="b">
            <v>0</v>
          </cell>
          <cell r="CZ1703" t="b">
            <v>0</v>
          </cell>
          <cell r="DB1703" t="b">
            <v>0</v>
          </cell>
          <cell r="DD1703" t="b">
            <v>0</v>
          </cell>
          <cell r="DF1703" t="b">
            <v>0</v>
          </cell>
          <cell r="DH1703" t="b">
            <v>0</v>
          </cell>
          <cell r="DJ1703" t="b">
            <v>0</v>
          </cell>
          <cell r="DL1703" t="b">
            <v>0</v>
          </cell>
          <cell r="DN1703" t="b">
            <v>0</v>
          </cell>
          <cell r="DP1703" t="b">
            <v>0</v>
          </cell>
          <cell r="DV1703">
            <v>0</v>
          </cell>
          <cell r="DX1703">
            <v>0</v>
          </cell>
          <cell r="DZ1703">
            <v>0</v>
          </cell>
          <cell r="EB1703">
            <v>0</v>
          </cell>
          <cell r="ED1703">
            <v>0</v>
          </cell>
          <cell r="EF1703">
            <v>0</v>
          </cell>
          <cell r="EJ1703">
            <v>0</v>
          </cell>
          <cell r="EL1703">
            <v>0</v>
          </cell>
          <cell r="EN1703">
            <v>0</v>
          </cell>
          <cell r="EP1703">
            <v>0</v>
          </cell>
          <cell r="ER1703">
            <v>0</v>
          </cell>
          <cell r="ET1703">
            <v>0</v>
          </cell>
          <cell r="EX1703">
            <v>0</v>
          </cell>
          <cell r="EZ1703">
            <v>0</v>
          </cell>
          <cell r="FD1703">
            <v>0</v>
          </cell>
          <cell r="FF1703">
            <v>0</v>
          </cell>
        </row>
        <row r="1704">
          <cell r="A1704" t="str">
            <v>MUSSALO 1</v>
          </cell>
          <cell r="B1704" t="str">
            <v>Finland</v>
          </cell>
          <cell r="G1704">
            <v>75</v>
          </cell>
          <cell r="H1704">
            <v>0</v>
          </cell>
          <cell r="AK1704">
            <v>26.362499999999997</v>
          </cell>
          <cell r="AL1704">
            <v>0</v>
          </cell>
          <cell r="AN1704">
            <v>0</v>
          </cell>
          <cell r="AO1704">
            <v>11.820000000000002</v>
          </cell>
          <cell r="AP1704">
            <v>1863.75</v>
          </cell>
          <cell r="AQ1704">
            <v>10.500000000000002</v>
          </cell>
          <cell r="BG1704" t="b">
            <v>0</v>
          </cell>
          <cell r="BO1704" t="b">
            <v>0</v>
          </cell>
          <cell r="CA1704" t="b">
            <v>0</v>
          </cell>
          <cell r="CB1704" t="b">
            <v>0</v>
          </cell>
          <cell r="CD1704" t="b">
            <v>0</v>
          </cell>
          <cell r="CE1704" t="b">
            <v>0</v>
          </cell>
          <cell r="CG1704" t="b">
            <v>0</v>
          </cell>
          <cell r="CH1704" t="b">
            <v>0</v>
          </cell>
          <cell r="CP1704" t="e">
            <v>#N/A</v>
          </cell>
          <cell r="CT1704" t="b">
            <v>0</v>
          </cell>
          <cell r="CV1704" t="b">
            <v>0</v>
          </cell>
          <cell r="CX1704" t="b">
            <v>0</v>
          </cell>
          <cell r="CZ1704" t="b">
            <v>0</v>
          </cell>
          <cell r="DB1704" t="b">
            <v>0</v>
          </cell>
          <cell r="DD1704" t="b">
            <v>0</v>
          </cell>
          <cell r="DF1704" t="b">
            <v>0</v>
          </cell>
          <cell r="DH1704" t="b">
            <v>0</v>
          </cell>
          <cell r="DJ1704" t="b">
            <v>0</v>
          </cell>
          <cell r="DL1704" t="b">
            <v>0</v>
          </cell>
          <cell r="DN1704" t="b">
            <v>0</v>
          </cell>
          <cell r="DP1704" t="b">
            <v>0</v>
          </cell>
          <cell r="DV1704">
            <v>0</v>
          </cell>
          <cell r="DX1704">
            <v>0</v>
          </cell>
          <cell r="DZ1704">
            <v>0</v>
          </cell>
          <cell r="EB1704">
            <v>0</v>
          </cell>
          <cell r="ED1704">
            <v>0</v>
          </cell>
          <cell r="EF1704">
            <v>0</v>
          </cell>
          <cell r="EJ1704">
            <v>0</v>
          </cell>
          <cell r="EL1704">
            <v>0</v>
          </cell>
          <cell r="EN1704">
            <v>0</v>
          </cell>
          <cell r="EP1704">
            <v>0</v>
          </cell>
          <cell r="ER1704">
            <v>0</v>
          </cell>
          <cell r="ET1704">
            <v>0</v>
          </cell>
          <cell r="EX1704">
            <v>0</v>
          </cell>
          <cell r="EZ1704">
            <v>0</v>
          </cell>
          <cell r="FD1704">
            <v>0</v>
          </cell>
          <cell r="FF1704">
            <v>0</v>
          </cell>
        </row>
        <row r="1705">
          <cell r="A1705" t="str">
            <v>MUSSALO 2</v>
          </cell>
          <cell r="B1705" t="str">
            <v>Finland</v>
          </cell>
          <cell r="G1705">
            <v>161</v>
          </cell>
          <cell r="H1705">
            <v>113</v>
          </cell>
          <cell r="AK1705">
            <v>59.650500000000001</v>
          </cell>
          <cell r="AL1705">
            <v>279.11</v>
          </cell>
          <cell r="AN1705">
            <v>16.95</v>
          </cell>
          <cell r="AO1705">
            <v>25.373600000000003</v>
          </cell>
          <cell r="AP1705">
            <v>4000.8500000000004</v>
          </cell>
          <cell r="AQ1705">
            <v>22.540000000000003</v>
          </cell>
          <cell r="BG1705" t="b">
            <v>0</v>
          </cell>
          <cell r="BO1705" t="b">
            <v>0</v>
          </cell>
          <cell r="CA1705" t="b">
            <v>0</v>
          </cell>
          <cell r="CB1705" t="b">
            <v>0</v>
          </cell>
          <cell r="CD1705" t="b">
            <v>0</v>
          </cell>
          <cell r="CE1705" t="b">
            <v>0</v>
          </cell>
          <cell r="CG1705" t="b">
            <v>0</v>
          </cell>
          <cell r="CH1705" t="b">
            <v>0</v>
          </cell>
          <cell r="CP1705" t="e">
            <v>#N/A</v>
          </cell>
          <cell r="CT1705" t="b">
            <v>0</v>
          </cell>
          <cell r="CV1705" t="b">
            <v>0</v>
          </cell>
          <cell r="CX1705" t="b">
            <v>0</v>
          </cell>
          <cell r="CZ1705" t="b">
            <v>0</v>
          </cell>
          <cell r="DB1705" t="b">
            <v>0</v>
          </cell>
          <cell r="DD1705" t="b">
            <v>0</v>
          </cell>
          <cell r="DF1705" t="b">
            <v>0</v>
          </cell>
          <cell r="DH1705" t="b">
            <v>0</v>
          </cell>
          <cell r="DJ1705" t="b">
            <v>0</v>
          </cell>
          <cell r="DL1705" t="b">
            <v>0</v>
          </cell>
          <cell r="DN1705" t="b">
            <v>0</v>
          </cell>
          <cell r="DP1705" t="b">
            <v>0</v>
          </cell>
          <cell r="DV1705">
            <v>0</v>
          </cell>
          <cell r="DX1705">
            <v>0</v>
          </cell>
          <cell r="DZ1705">
            <v>0</v>
          </cell>
          <cell r="EB1705">
            <v>0</v>
          </cell>
          <cell r="ED1705">
            <v>0</v>
          </cell>
          <cell r="EF1705">
            <v>0</v>
          </cell>
          <cell r="EJ1705">
            <v>0</v>
          </cell>
          <cell r="EL1705">
            <v>0</v>
          </cell>
          <cell r="EN1705">
            <v>0</v>
          </cell>
          <cell r="EP1705">
            <v>0</v>
          </cell>
          <cell r="ER1705">
            <v>0</v>
          </cell>
          <cell r="ET1705">
            <v>0</v>
          </cell>
          <cell r="EX1705">
            <v>0</v>
          </cell>
          <cell r="EZ1705">
            <v>0</v>
          </cell>
          <cell r="FD1705">
            <v>0</v>
          </cell>
          <cell r="FF1705">
            <v>0</v>
          </cell>
        </row>
        <row r="1706">
          <cell r="A1706" t="str">
            <v>MUSSALO 2</v>
          </cell>
          <cell r="B1706" t="str">
            <v>Finland</v>
          </cell>
          <cell r="G1706">
            <v>185</v>
          </cell>
          <cell r="H1706">
            <v>113</v>
          </cell>
          <cell r="AK1706">
            <v>74</v>
          </cell>
          <cell r="AL1706">
            <v>301.33333333333337</v>
          </cell>
          <cell r="AN1706">
            <v>16.95</v>
          </cell>
          <cell r="AO1706">
            <v>29.156000000000002</v>
          </cell>
          <cell r="AP1706">
            <v>4597.25</v>
          </cell>
          <cell r="AQ1706">
            <v>25.900000000000002</v>
          </cell>
          <cell r="BG1706" t="b">
            <v>0</v>
          </cell>
          <cell r="BO1706" t="b">
            <v>0</v>
          </cell>
          <cell r="CA1706" t="b">
            <v>0</v>
          </cell>
          <cell r="CB1706" t="b">
            <v>0</v>
          </cell>
          <cell r="CD1706" t="b">
            <v>0</v>
          </cell>
          <cell r="CE1706" t="b">
            <v>0</v>
          </cell>
          <cell r="CG1706" t="b">
            <v>0</v>
          </cell>
          <cell r="CH1706" t="b">
            <v>0</v>
          </cell>
          <cell r="CP1706" t="e">
            <v>#N/A</v>
          </cell>
          <cell r="CT1706" t="b">
            <v>0</v>
          </cell>
          <cell r="CV1706" t="b">
            <v>0</v>
          </cell>
          <cell r="CX1706" t="b">
            <v>0</v>
          </cell>
          <cell r="CZ1706" t="b">
            <v>0</v>
          </cell>
          <cell r="DB1706" t="b">
            <v>0</v>
          </cell>
          <cell r="DD1706" t="b">
            <v>0</v>
          </cell>
          <cell r="DF1706" t="b">
            <v>0</v>
          </cell>
          <cell r="DH1706" t="b">
            <v>0</v>
          </cell>
          <cell r="DJ1706" t="b">
            <v>0</v>
          </cell>
          <cell r="DL1706" t="b">
            <v>0</v>
          </cell>
          <cell r="DN1706" t="b">
            <v>0</v>
          </cell>
          <cell r="DP1706" t="b">
            <v>0</v>
          </cell>
          <cell r="DV1706">
            <v>0</v>
          </cell>
          <cell r="DX1706">
            <v>0</v>
          </cell>
          <cell r="DZ1706">
            <v>0</v>
          </cell>
          <cell r="EB1706">
            <v>0</v>
          </cell>
          <cell r="ED1706">
            <v>0</v>
          </cell>
          <cell r="EF1706">
            <v>0</v>
          </cell>
          <cell r="EJ1706">
            <v>0</v>
          </cell>
          <cell r="EL1706">
            <v>0</v>
          </cell>
          <cell r="EN1706">
            <v>0</v>
          </cell>
          <cell r="EP1706">
            <v>0</v>
          </cell>
          <cell r="ER1706">
            <v>0</v>
          </cell>
          <cell r="ET1706">
            <v>0</v>
          </cell>
          <cell r="EX1706">
            <v>0</v>
          </cell>
          <cell r="EZ1706">
            <v>0</v>
          </cell>
          <cell r="FD1706">
            <v>0</v>
          </cell>
          <cell r="FF1706">
            <v>0</v>
          </cell>
        </row>
        <row r="1707">
          <cell r="A1707" t="str">
            <v>MUSSALO 2</v>
          </cell>
          <cell r="B1707" t="str">
            <v>Finland</v>
          </cell>
          <cell r="G1707">
            <v>185</v>
          </cell>
          <cell r="H1707">
            <v>113</v>
          </cell>
          <cell r="AK1707">
            <v>74</v>
          </cell>
          <cell r="AL1707">
            <v>301.33333333333337</v>
          </cell>
          <cell r="AN1707">
            <v>16.95</v>
          </cell>
          <cell r="AO1707">
            <v>29.156000000000002</v>
          </cell>
          <cell r="AP1707">
            <v>4597.25</v>
          </cell>
          <cell r="AQ1707">
            <v>35.15</v>
          </cell>
          <cell r="BG1707" t="b">
            <v>0</v>
          </cell>
          <cell r="BO1707" t="b">
            <v>0</v>
          </cell>
          <cell r="CA1707" t="b">
            <v>0</v>
          </cell>
          <cell r="CB1707" t="b">
            <v>0</v>
          </cell>
          <cell r="CD1707" t="b">
            <v>0</v>
          </cell>
          <cell r="CE1707" t="b">
            <v>0</v>
          </cell>
          <cell r="CG1707" t="b">
            <v>0</v>
          </cell>
          <cell r="CH1707" t="b">
            <v>0</v>
          </cell>
          <cell r="CP1707" t="e">
            <v>#N/A</v>
          </cell>
          <cell r="CT1707" t="b">
            <v>0</v>
          </cell>
          <cell r="CV1707" t="b">
            <v>0</v>
          </cell>
          <cell r="CX1707" t="b">
            <v>0</v>
          </cell>
          <cell r="CZ1707" t="b">
            <v>0</v>
          </cell>
          <cell r="DB1707" t="b">
            <v>0</v>
          </cell>
          <cell r="DD1707" t="b">
            <v>0</v>
          </cell>
          <cell r="DF1707" t="b">
            <v>0</v>
          </cell>
          <cell r="DH1707" t="b">
            <v>0</v>
          </cell>
          <cell r="DJ1707" t="b">
            <v>0</v>
          </cell>
          <cell r="DL1707" t="b">
            <v>0</v>
          </cell>
          <cell r="DN1707" t="b">
            <v>0</v>
          </cell>
          <cell r="DP1707" t="b">
            <v>0</v>
          </cell>
          <cell r="DV1707">
            <v>0</v>
          </cell>
          <cell r="DX1707">
            <v>0</v>
          </cell>
          <cell r="DZ1707">
            <v>0</v>
          </cell>
          <cell r="EB1707">
            <v>0</v>
          </cell>
          <cell r="ED1707">
            <v>0</v>
          </cell>
          <cell r="EF1707">
            <v>0</v>
          </cell>
          <cell r="EJ1707">
            <v>0</v>
          </cell>
          <cell r="EL1707">
            <v>0</v>
          </cell>
          <cell r="EN1707">
            <v>0</v>
          </cell>
          <cell r="EP1707">
            <v>0</v>
          </cell>
          <cell r="ER1707">
            <v>0</v>
          </cell>
          <cell r="ET1707">
            <v>0</v>
          </cell>
          <cell r="EX1707">
            <v>0</v>
          </cell>
          <cell r="EZ1707">
            <v>0</v>
          </cell>
          <cell r="FD1707">
            <v>0</v>
          </cell>
          <cell r="FF1707">
            <v>0</v>
          </cell>
        </row>
        <row r="1708">
          <cell r="A1708" t="str">
            <v>Myllynummi_Bio</v>
          </cell>
          <cell r="B1708" t="str">
            <v>Finland</v>
          </cell>
          <cell r="G1708">
            <v>21</v>
          </cell>
          <cell r="H1708">
            <v>58</v>
          </cell>
          <cell r="AK1708">
            <v>5.04</v>
          </cell>
          <cell r="AL1708">
            <v>38.445714285714288</v>
          </cell>
          <cell r="AN1708">
            <v>0</v>
          </cell>
          <cell r="AO1708">
            <v>2.835</v>
          </cell>
          <cell r="AP1708">
            <v>577.5</v>
          </cell>
          <cell r="AQ1708">
            <v>2.9400000000000004</v>
          </cell>
          <cell r="BG1708" t="b">
            <v>0</v>
          </cell>
          <cell r="BO1708" t="b">
            <v>0</v>
          </cell>
          <cell r="CA1708" t="b">
            <v>0</v>
          </cell>
          <cell r="CB1708" t="b">
            <v>0</v>
          </cell>
          <cell r="CD1708" t="b">
            <v>0</v>
          </cell>
          <cell r="CE1708" t="b">
            <v>0</v>
          </cell>
          <cell r="CG1708" t="b">
            <v>0</v>
          </cell>
          <cell r="CH1708" t="b">
            <v>0</v>
          </cell>
          <cell r="CP1708" t="e">
            <v>#N/A</v>
          </cell>
          <cell r="CT1708" t="b">
            <v>0</v>
          </cell>
          <cell r="CV1708" t="b">
            <v>0</v>
          </cell>
          <cell r="CX1708" t="b">
            <v>0</v>
          </cell>
          <cell r="CZ1708" t="b">
            <v>0</v>
          </cell>
          <cell r="DB1708" t="b">
            <v>0</v>
          </cell>
          <cell r="DD1708" t="b">
            <v>0</v>
          </cell>
          <cell r="DF1708" t="b">
            <v>0</v>
          </cell>
          <cell r="DH1708" t="b">
            <v>0</v>
          </cell>
          <cell r="DJ1708" t="b">
            <v>0</v>
          </cell>
          <cell r="DL1708" t="b">
            <v>0</v>
          </cell>
          <cell r="DN1708" t="b">
            <v>0</v>
          </cell>
          <cell r="DP1708" t="b">
            <v>0</v>
          </cell>
          <cell r="DV1708">
            <v>0</v>
          </cell>
          <cell r="DX1708">
            <v>0</v>
          </cell>
          <cell r="DZ1708">
            <v>0</v>
          </cell>
          <cell r="EB1708">
            <v>0</v>
          </cell>
          <cell r="ED1708">
            <v>0</v>
          </cell>
          <cell r="EF1708">
            <v>0</v>
          </cell>
          <cell r="EJ1708">
            <v>0</v>
          </cell>
          <cell r="EL1708">
            <v>0</v>
          </cell>
          <cell r="EN1708">
            <v>0</v>
          </cell>
          <cell r="EP1708">
            <v>0</v>
          </cell>
          <cell r="ER1708">
            <v>0</v>
          </cell>
          <cell r="ET1708">
            <v>0</v>
          </cell>
          <cell r="EX1708">
            <v>0</v>
          </cell>
          <cell r="EZ1708">
            <v>0</v>
          </cell>
          <cell r="FD1708">
            <v>0</v>
          </cell>
          <cell r="FF1708">
            <v>0</v>
          </cell>
        </row>
        <row r="1709">
          <cell r="A1709" t="str">
            <v>NAISTENLAHTI-1 CC</v>
          </cell>
          <cell r="B1709" t="str">
            <v>Finland</v>
          </cell>
          <cell r="G1709">
            <v>127</v>
          </cell>
          <cell r="H1709">
            <v>140</v>
          </cell>
          <cell r="AK1709">
            <v>49.466499999999996</v>
          </cell>
          <cell r="AL1709">
            <v>60.111811023622046</v>
          </cell>
          <cell r="AN1709">
            <v>0</v>
          </cell>
          <cell r="AO1709">
            <v>10.16</v>
          </cell>
          <cell r="AP1709">
            <v>1270</v>
          </cell>
          <cell r="AQ1709">
            <v>12.700000000000001</v>
          </cell>
          <cell r="BG1709" t="b">
            <v>0</v>
          </cell>
          <cell r="BO1709" t="b">
            <v>0</v>
          </cell>
          <cell r="CA1709" t="b">
            <v>0</v>
          </cell>
          <cell r="CB1709" t="b">
            <v>0</v>
          </cell>
          <cell r="CD1709" t="b">
            <v>0</v>
          </cell>
          <cell r="CE1709" t="b">
            <v>0</v>
          </cell>
          <cell r="CG1709" t="b">
            <v>0</v>
          </cell>
          <cell r="CH1709" t="b">
            <v>0</v>
          </cell>
          <cell r="CP1709" t="e">
            <v>#N/A</v>
          </cell>
          <cell r="CT1709" t="b">
            <v>0</v>
          </cell>
          <cell r="CV1709" t="b">
            <v>0</v>
          </cell>
          <cell r="CX1709" t="b">
            <v>0</v>
          </cell>
          <cell r="CZ1709" t="b">
            <v>0</v>
          </cell>
          <cell r="DB1709" t="b">
            <v>0</v>
          </cell>
          <cell r="DD1709" t="b">
            <v>0</v>
          </cell>
          <cell r="DF1709" t="b">
            <v>0</v>
          </cell>
          <cell r="DH1709" t="b">
            <v>0</v>
          </cell>
          <cell r="DJ1709" t="b">
            <v>0</v>
          </cell>
          <cell r="DL1709" t="b">
            <v>0</v>
          </cell>
          <cell r="DN1709" t="b">
            <v>0</v>
          </cell>
          <cell r="DP1709" t="b">
            <v>0</v>
          </cell>
          <cell r="DV1709">
            <v>0</v>
          </cell>
          <cell r="DX1709">
            <v>0</v>
          </cell>
          <cell r="DZ1709">
            <v>0</v>
          </cell>
          <cell r="EB1709">
            <v>0</v>
          </cell>
          <cell r="ED1709">
            <v>0</v>
          </cell>
          <cell r="EF1709">
            <v>0</v>
          </cell>
          <cell r="EJ1709">
            <v>0</v>
          </cell>
          <cell r="EL1709">
            <v>0</v>
          </cell>
          <cell r="EN1709">
            <v>0</v>
          </cell>
          <cell r="EP1709">
            <v>0</v>
          </cell>
          <cell r="ER1709">
            <v>0</v>
          </cell>
          <cell r="ET1709">
            <v>0</v>
          </cell>
          <cell r="EX1709">
            <v>0</v>
          </cell>
          <cell r="EZ1709">
            <v>0</v>
          </cell>
          <cell r="FD1709">
            <v>0</v>
          </cell>
          <cell r="FF1709">
            <v>0</v>
          </cell>
        </row>
        <row r="1710">
          <cell r="A1710" t="str">
            <v>NAISTENLAHTI-1 CC</v>
          </cell>
          <cell r="B1710" t="str">
            <v>Finland</v>
          </cell>
          <cell r="G1710">
            <v>127</v>
          </cell>
          <cell r="H1710">
            <v>140</v>
          </cell>
          <cell r="AK1710">
            <v>49.466499999999996</v>
          </cell>
          <cell r="AL1710">
            <v>60.111811023622046</v>
          </cell>
          <cell r="AN1710">
            <v>0</v>
          </cell>
          <cell r="AO1710">
            <v>10.16</v>
          </cell>
          <cell r="AP1710">
            <v>1270</v>
          </cell>
          <cell r="AQ1710">
            <v>12.700000000000001</v>
          </cell>
          <cell r="BG1710" t="b">
            <v>0</v>
          </cell>
          <cell r="BO1710" t="b">
            <v>0</v>
          </cell>
          <cell r="CA1710" t="b">
            <v>0</v>
          </cell>
          <cell r="CB1710" t="b">
            <v>0</v>
          </cell>
          <cell r="CD1710" t="b">
            <v>0</v>
          </cell>
          <cell r="CE1710" t="b">
            <v>0</v>
          </cell>
          <cell r="CG1710" t="b">
            <v>0</v>
          </cell>
          <cell r="CH1710" t="b">
            <v>0</v>
          </cell>
          <cell r="CP1710" t="e">
            <v>#N/A</v>
          </cell>
          <cell r="CT1710" t="b">
            <v>0</v>
          </cell>
          <cell r="CV1710" t="b">
            <v>0</v>
          </cell>
          <cell r="CX1710" t="b">
            <v>0</v>
          </cell>
          <cell r="CZ1710" t="b">
            <v>0</v>
          </cell>
          <cell r="DB1710" t="b">
            <v>0</v>
          </cell>
          <cell r="DD1710" t="b">
            <v>0</v>
          </cell>
          <cell r="DF1710" t="b">
            <v>0</v>
          </cell>
          <cell r="DH1710" t="b">
            <v>0</v>
          </cell>
          <cell r="DJ1710" t="b">
            <v>0</v>
          </cell>
          <cell r="DL1710" t="b">
            <v>0</v>
          </cell>
          <cell r="DN1710" t="b">
            <v>0</v>
          </cell>
          <cell r="DP1710" t="b">
            <v>0</v>
          </cell>
          <cell r="DV1710">
            <v>0</v>
          </cell>
          <cell r="DX1710">
            <v>0</v>
          </cell>
          <cell r="DZ1710">
            <v>0</v>
          </cell>
          <cell r="EB1710">
            <v>0</v>
          </cell>
          <cell r="ED1710">
            <v>0</v>
          </cell>
          <cell r="EF1710">
            <v>0</v>
          </cell>
          <cell r="EJ1710">
            <v>0</v>
          </cell>
          <cell r="EL1710">
            <v>0</v>
          </cell>
          <cell r="EN1710">
            <v>0</v>
          </cell>
          <cell r="EP1710">
            <v>0</v>
          </cell>
          <cell r="ER1710">
            <v>0</v>
          </cell>
          <cell r="ET1710">
            <v>0</v>
          </cell>
          <cell r="EX1710">
            <v>0</v>
          </cell>
          <cell r="EZ1710">
            <v>0</v>
          </cell>
          <cell r="FD1710">
            <v>0</v>
          </cell>
          <cell r="FF1710">
            <v>0</v>
          </cell>
        </row>
        <row r="1711">
          <cell r="A1711" t="str">
            <v>NAISTENLAHTI-1 SC 1</v>
          </cell>
          <cell r="B1711" t="str">
            <v>Finland</v>
          </cell>
          <cell r="G1711">
            <v>64</v>
          </cell>
          <cell r="H1711">
            <v>0</v>
          </cell>
          <cell r="AK1711">
            <v>24.32</v>
          </cell>
          <cell r="AL1711">
            <v>0</v>
          </cell>
          <cell r="AN1711">
            <v>0</v>
          </cell>
          <cell r="AO1711">
            <v>5.12</v>
          </cell>
          <cell r="AP1711">
            <v>960</v>
          </cell>
          <cell r="AQ1711">
            <v>8.9600000000000009</v>
          </cell>
          <cell r="BG1711" t="b">
            <v>0</v>
          </cell>
          <cell r="BO1711" t="b">
            <v>0</v>
          </cell>
          <cell r="CA1711" t="b">
            <v>0</v>
          </cell>
          <cell r="CB1711" t="b">
            <v>0</v>
          </cell>
          <cell r="CD1711" t="b">
            <v>0</v>
          </cell>
          <cell r="CE1711" t="b">
            <v>0</v>
          </cell>
          <cell r="CG1711" t="b">
            <v>0</v>
          </cell>
          <cell r="CH1711" t="b">
            <v>0</v>
          </cell>
          <cell r="CP1711" t="e">
            <v>#N/A</v>
          </cell>
          <cell r="CT1711" t="b">
            <v>0</v>
          </cell>
          <cell r="CV1711" t="b">
            <v>0</v>
          </cell>
          <cell r="CX1711" t="b">
            <v>0</v>
          </cell>
          <cell r="CZ1711" t="b">
            <v>0</v>
          </cell>
          <cell r="DB1711" t="b">
            <v>0</v>
          </cell>
          <cell r="DD1711" t="b">
            <v>0</v>
          </cell>
          <cell r="DF1711" t="b">
            <v>0</v>
          </cell>
          <cell r="DH1711" t="b">
            <v>0</v>
          </cell>
          <cell r="DJ1711" t="b">
            <v>0</v>
          </cell>
          <cell r="DL1711" t="b">
            <v>0</v>
          </cell>
          <cell r="DN1711" t="b">
            <v>0</v>
          </cell>
          <cell r="DP1711" t="b">
            <v>0</v>
          </cell>
          <cell r="DV1711">
            <v>0</v>
          </cell>
          <cell r="DX1711">
            <v>0</v>
          </cell>
          <cell r="DZ1711">
            <v>0</v>
          </cell>
          <cell r="EB1711">
            <v>0</v>
          </cell>
          <cell r="ED1711">
            <v>0</v>
          </cell>
          <cell r="EF1711">
            <v>0</v>
          </cell>
          <cell r="EJ1711">
            <v>0</v>
          </cell>
          <cell r="EL1711">
            <v>0</v>
          </cell>
          <cell r="EN1711">
            <v>0</v>
          </cell>
          <cell r="EP1711">
            <v>0</v>
          </cell>
          <cell r="ER1711">
            <v>0</v>
          </cell>
          <cell r="ET1711">
            <v>0</v>
          </cell>
          <cell r="EX1711">
            <v>0</v>
          </cell>
          <cell r="EZ1711">
            <v>0</v>
          </cell>
          <cell r="FD1711">
            <v>0</v>
          </cell>
          <cell r="FF1711">
            <v>0</v>
          </cell>
        </row>
        <row r="1712">
          <cell r="A1712" t="str">
            <v>NAISTENLAHTI-2</v>
          </cell>
          <cell r="B1712" t="str">
            <v>Finland</v>
          </cell>
          <cell r="G1712">
            <v>60</v>
          </cell>
          <cell r="H1712">
            <v>120</v>
          </cell>
          <cell r="AK1712">
            <v>15.39</v>
          </cell>
          <cell r="AL1712">
            <v>61.56</v>
          </cell>
          <cell r="AN1712">
            <v>0</v>
          </cell>
          <cell r="AO1712">
            <v>10.5</v>
          </cell>
          <cell r="AP1712">
            <v>1770</v>
          </cell>
          <cell r="AQ1712">
            <v>8.4</v>
          </cell>
          <cell r="BG1712" t="b">
            <v>0</v>
          </cell>
          <cell r="BO1712" t="b">
            <v>0</v>
          </cell>
          <cell r="CA1712" t="b">
            <v>0</v>
          </cell>
          <cell r="CB1712" t="b">
            <v>0</v>
          </cell>
          <cell r="CD1712" t="b">
            <v>0</v>
          </cell>
          <cell r="CE1712" t="b">
            <v>0</v>
          </cell>
          <cell r="CG1712" t="b">
            <v>0</v>
          </cell>
          <cell r="CH1712" t="b">
            <v>0</v>
          </cell>
          <cell r="CP1712" t="e">
            <v>#N/A</v>
          </cell>
          <cell r="CT1712" t="b">
            <v>0</v>
          </cell>
          <cell r="CV1712" t="b">
            <v>0</v>
          </cell>
          <cell r="CX1712" t="b">
            <v>0</v>
          </cell>
          <cell r="CZ1712" t="b">
            <v>0</v>
          </cell>
          <cell r="DB1712" t="b">
            <v>0</v>
          </cell>
          <cell r="DD1712" t="b">
            <v>0</v>
          </cell>
          <cell r="DF1712" t="b">
            <v>0</v>
          </cell>
          <cell r="DH1712" t="b">
            <v>0</v>
          </cell>
          <cell r="DJ1712" t="b">
            <v>0</v>
          </cell>
          <cell r="DL1712" t="b">
            <v>0</v>
          </cell>
          <cell r="DN1712" t="b">
            <v>0</v>
          </cell>
          <cell r="DP1712" t="b">
            <v>0</v>
          </cell>
          <cell r="DV1712">
            <v>0</v>
          </cell>
          <cell r="DX1712">
            <v>0</v>
          </cell>
          <cell r="DZ1712">
            <v>0</v>
          </cell>
          <cell r="EB1712">
            <v>0</v>
          </cell>
          <cell r="ED1712">
            <v>0</v>
          </cell>
          <cell r="EF1712">
            <v>0</v>
          </cell>
          <cell r="EJ1712">
            <v>0</v>
          </cell>
          <cell r="EL1712">
            <v>0</v>
          </cell>
          <cell r="EN1712">
            <v>0</v>
          </cell>
          <cell r="EP1712">
            <v>0</v>
          </cell>
          <cell r="ER1712">
            <v>0</v>
          </cell>
          <cell r="ET1712">
            <v>0</v>
          </cell>
          <cell r="EX1712">
            <v>0</v>
          </cell>
          <cell r="EZ1712">
            <v>0</v>
          </cell>
          <cell r="FD1712">
            <v>0</v>
          </cell>
          <cell r="FF1712">
            <v>0</v>
          </cell>
        </row>
        <row r="1713">
          <cell r="A1713" t="str">
            <v>NAISTENLAHTI-2</v>
          </cell>
          <cell r="B1713" t="str">
            <v>Finland</v>
          </cell>
          <cell r="G1713">
            <v>60</v>
          </cell>
          <cell r="H1713">
            <v>120</v>
          </cell>
          <cell r="AK1713">
            <v>15.39</v>
          </cell>
          <cell r="AL1713">
            <v>61.56</v>
          </cell>
          <cell r="AN1713">
            <v>0</v>
          </cell>
          <cell r="AO1713">
            <v>10.5</v>
          </cell>
          <cell r="AP1713">
            <v>1770</v>
          </cell>
          <cell r="AQ1713">
            <v>8.4</v>
          </cell>
          <cell r="BG1713" t="b">
            <v>0</v>
          </cell>
          <cell r="BO1713" t="b">
            <v>0</v>
          </cell>
          <cell r="CA1713" t="b">
            <v>0</v>
          </cell>
          <cell r="CB1713" t="b">
            <v>0</v>
          </cell>
          <cell r="CD1713" t="b">
            <v>0</v>
          </cell>
          <cell r="CE1713" t="b">
            <v>0</v>
          </cell>
          <cell r="CG1713" t="b">
            <v>0</v>
          </cell>
          <cell r="CH1713" t="b">
            <v>0</v>
          </cell>
          <cell r="CP1713" t="e">
            <v>#N/A</v>
          </cell>
          <cell r="CT1713" t="b">
            <v>0</v>
          </cell>
          <cell r="CV1713" t="b">
            <v>0</v>
          </cell>
          <cell r="CX1713" t="b">
            <v>0</v>
          </cell>
          <cell r="CZ1713" t="b">
            <v>0</v>
          </cell>
          <cell r="DB1713" t="b">
            <v>0</v>
          </cell>
          <cell r="DD1713" t="b">
            <v>0</v>
          </cell>
          <cell r="DF1713" t="b">
            <v>0</v>
          </cell>
          <cell r="DH1713" t="b">
            <v>0</v>
          </cell>
          <cell r="DJ1713" t="b">
            <v>0</v>
          </cell>
          <cell r="DL1713" t="b">
            <v>0</v>
          </cell>
          <cell r="DN1713" t="b">
            <v>0</v>
          </cell>
          <cell r="DP1713" t="b">
            <v>0</v>
          </cell>
          <cell r="DV1713">
            <v>0</v>
          </cell>
          <cell r="DX1713">
            <v>0</v>
          </cell>
          <cell r="DZ1713">
            <v>0</v>
          </cell>
          <cell r="EB1713">
            <v>0</v>
          </cell>
          <cell r="ED1713">
            <v>0</v>
          </cell>
          <cell r="EF1713">
            <v>0</v>
          </cell>
          <cell r="EJ1713">
            <v>0</v>
          </cell>
          <cell r="EL1713">
            <v>0</v>
          </cell>
          <cell r="EN1713">
            <v>0</v>
          </cell>
          <cell r="EP1713">
            <v>0</v>
          </cell>
          <cell r="ER1713">
            <v>0</v>
          </cell>
          <cell r="ET1713">
            <v>0</v>
          </cell>
          <cell r="EX1713">
            <v>0</v>
          </cell>
          <cell r="EZ1713">
            <v>0</v>
          </cell>
          <cell r="FD1713">
            <v>0</v>
          </cell>
          <cell r="FF1713">
            <v>0</v>
          </cell>
        </row>
        <row r="1714">
          <cell r="A1714" t="str">
            <v>NASTOLAN ENERGIA GT 1</v>
          </cell>
          <cell r="B1714" t="str">
            <v>Finland</v>
          </cell>
          <cell r="G1714">
            <v>3.9</v>
          </cell>
          <cell r="H1714">
            <v>7.8</v>
          </cell>
          <cell r="AK1714">
            <v>1.0003500000000001</v>
          </cell>
          <cell r="AL1714">
            <v>4.0014000000000003</v>
          </cell>
          <cell r="AN1714">
            <v>0</v>
          </cell>
          <cell r="AO1714">
            <v>0.156</v>
          </cell>
          <cell r="AP1714">
            <v>39</v>
          </cell>
          <cell r="AQ1714">
            <v>0.312</v>
          </cell>
          <cell r="BG1714" t="b">
            <v>0</v>
          </cell>
          <cell r="BO1714" t="b">
            <v>0</v>
          </cell>
          <cell r="CA1714" t="b">
            <v>0</v>
          </cell>
          <cell r="CB1714" t="b">
            <v>0</v>
          </cell>
          <cell r="CD1714" t="b">
            <v>0</v>
          </cell>
          <cell r="CE1714" t="b">
            <v>0</v>
          </cell>
          <cell r="CG1714" t="b">
            <v>0</v>
          </cell>
          <cell r="CH1714" t="b">
            <v>0</v>
          </cell>
          <cell r="CP1714" t="e">
            <v>#N/A</v>
          </cell>
          <cell r="CT1714" t="b">
            <v>0</v>
          </cell>
          <cell r="CV1714" t="b">
            <v>0</v>
          </cell>
          <cell r="CX1714" t="b">
            <v>0</v>
          </cell>
          <cell r="CZ1714" t="b">
            <v>0</v>
          </cell>
          <cell r="DB1714" t="b">
            <v>0</v>
          </cell>
          <cell r="DD1714" t="b">
            <v>0</v>
          </cell>
          <cell r="DF1714" t="b">
            <v>0</v>
          </cell>
          <cell r="DH1714" t="b">
            <v>0</v>
          </cell>
          <cell r="DJ1714" t="b">
            <v>0</v>
          </cell>
          <cell r="DL1714" t="b">
            <v>0</v>
          </cell>
          <cell r="DN1714" t="b">
            <v>0</v>
          </cell>
          <cell r="DP1714" t="b">
            <v>0</v>
          </cell>
          <cell r="DV1714">
            <v>0</v>
          </cell>
          <cell r="DX1714">
            <v>0</v>
          </cell>
          <cell r="DZ1714">
            <v>0</v>
          </cell>
          <cell r="EB1714">
            <v>0</v>
          </cell>
          <cell r="ED1714">
            <v>0</v>
          </cell>
          <cell r="EF1714">
            <v>0</v>
          </cell>
          <cell r="EJ1714">
            <v>0</v>
          </cell>
          <cell r="EL1714">
            <v>0</v>
          </cell>
          <cell r="EN1714">
            <v>0</v>
          </cell>
          <cell r="EP1714">
            <v>0</v>
          </cell>
          <cell r="ER1714">
            <v>0</v>
          </cell>
          <cell r="ET1714">
            <v>0</v>
          </cell>
          <cell r="EX1714">
            <v>0</v>
          </cell>
          <cell r="EZ1714">
            <v>0</v>
          </cell>
          <cell r="FD1714">
            <v>0</v>
          </cell>
          <cell r="FF1714">
            <v>0</v>
          </cell>
        </row>
        <row r="1715">
          <cell r="A1715" t="str">
            <v>NOKIA CC</v>
          </cell>
          <cell r="B1715" t="str">
            <v>Finland</v>
          </cell>
          <cell r="G1715">
            <v>69.8</v>
          </cell>
          <cell r="H1715">
            <v>69.8</v>
          </cell>
          <cell r="AK1715">
            <v>28.513299999999997</v>
          </cell>
          <cell r="AL1715">
            <v>28.513299999999997</v>
          </cell>
          <cell r="AN1715">
            <v>0</v>
          </cell>
          <cell r="AO1715">
            <v>5.5839999999999996</v>
          </cell>
          <cell r="AP1715">
            <v>1047</v>
          </cell>
          <cell r="AQ1715">
            <v>9.7720000000000002</v>
          </cell>
          <cell r="BG1715" t="b">
            <v>0</v>
          </cell>
          <cell r="BO1715" t="b">
            <v>0</v>
          </cell>
          <cell r="CA1715" t="b">
            <v>0</v>
          </cell>
          <cell r="CB1715" t="b">
            <v>0</v>
          </cell>
          <cell r="CD1715" t="b">
            <v>0</v>
          </cell>
          <cell r="CE1715" t="b">
            <v>0</v>
          </cell>
          <cell r="CG1715" t="b">
            <v>0</v>
          </cell>
          <cell r="CH1715" t="b">
            <v>0</v>
          </cell>
          <cell r="CP1715" t="e">
            <v>#N/A</v>
          </cell>
          <cell r="CT1715" t="b">
            <v>0</v>
          </cell>
          <cell r="CV1715" t="b">
            <v>0</v>
          </cell>
          <cell r="CX1715" t="b">
            <v>0</v>
          </cell>
          <cell r="CZ1715" t="b">
            <v>0</v>
          </cell>
          <cell r="DB1715" t="b">
            <v>0</v>
          </cell>
          <cell r="DD1715" t="b">
            <v>0</v>
          </cell>
          <cell r="DF1715" t="b">
            <v>0</v>
          </cell>
          <cell r="DH1715" t="b">
            <v>0</v>
          </cell>
          <cell r="DJ1715" t="b">
            <v>0</v>
          </cell>
          <cell r="DL1715" t="b">
            <v>0</v>
          </cell>
          <cell r="DN1715" t="b">
            <v>0</v>
          </cell>
          <cell r="DP1715" t="b">
            <v>0</v>
          </cell>
          <cell r="DV1715">
            <v>0</v>
          </cell>
          <cell r="DX1715">
            <v>0</v>
          </cell>
          <cell r="DZ1715">
            <v>0</v>
          </cell>
          <cell r="EB1715">
            <v>0</v>
          </cell>
          <cell r="ED1715">
            <v>0</v>
          </cell>
          <cell r="EF1715">
            <v>0</v>
          </cell>
          <cell r="EJ1715">
            <v>0</v>
          </cell>
          <cell r="EL1715">
            <v>0</v>
          </cell>
          <cell r="EN1715">
            <v>0</v>
          </cell>
          <cell r="EP1715">
            <v>0</v>
          </cell>
          <cell r="ER1715">
            <v>0</v>
          </cell>
          <cell r="ET1715">
            <v>0</v>
          </cell>
          <cell r="EX1715">
            <v>0</v>
          </cell>
          <cell r="EZ1715">
            <v>0</v>
          </cell>
          <cell r="FD1715">
            <v>0</v>
          </cell>
          <cell r="FF1715">
            <v>0</v>
          </cell>
        </row>
        <row r="1716">
          <cell r="A1716" t="str">
            <v>NOKIA CC</v>
          </cell>
          <cell r="B1716" t="str">
            <v>Finland</v>
          </cell>
          <cell r="G1716">
            <v>69.8</v>
          </cell>
          <cell r="H1716">
            <v>69.8</v>
          </cell>
          <cell r="AK1716">
            <v>28.513299999999997</v>
          </cell>
          <cell r="AL1716">
            <v>28.513299999999997</v>
          </cell>
          <cell r="AN1716">
            <v>0</v>
          </cell>
          <cell r="AO1716">
            <v>5.5839999999999996</v>
          </cell>
          <cell r="AP1716">
            <v>1047</v>
          </cell>
          <cell r="AQ1716">
            <v>9.7720000000000002</v>
          </cell>
          <cell r="BG1716" t="b">
            <v>0</v>
          </cell>
          <cell r="BO1716" t="b">
            <v>0</v>
          </cell>
          <cell r="CA1716" t="b">
            <v>0</v>
          </cell>
          <cell r="CB1716" t="b">
            <v>0</v>
          </cell>
          <cell r="CD1716" t="b">
            <v>0</v>
          </cell>
          <cell r="CE1716" t="b">
            <v>0</v>
          </cell>
          <cell r="CG1716" t="b">
            <v>0</v>
          </cell>
          <cell r="CH1716" t="b">
            <v>0</v>
          </cell>
          <cell r="CP1716" t="e">
            <v>#N/A</v>
          </cell>
          <cell r="CT1716" t="b">
            <v>0</v>
          </cell>
          <cell r="CV1716" t="b">
            <v>0</v>
          </cell>
          <cell r="CX1716" t="b">
            <v>0</v>
          </cell>
          <cell r="CZ1716" t="b">
            <v>0</v>
          </cell>
          <cell r="DB1716" t="b">
            <v>0</v>
          </cell>
          <cell r="DD1716" t="b">
            <v>0</v>
          </cell>
          <cell r="DF1716" t="b">
            <v>0</v>
          </cell>
          <cell r="DH1716" t="b">
            <v>0</v>
          </cell>
          <cell r="DJ1716" t="b">
            <v>0</v>
          </cell>
          <cell r="DL1716" t="b">
            <v>0</v>
          </cell>
          <cell r="DN1716" t="b">
            <v>0</v>
          </cell>
          <cell r="DP1716" t="b">
            <v>0</v>
          </cell>
          <cell r="DV1716">
            <v>0</v>
          </cell>
          <cell r="DX1716">
            <v>0</v>
          </cell>
          <cell r="DZ1716">
            <v>0</v>
          </cell>
          <cell r="EB1716">
            <v>0</v>
          </cell>
          <cell r="ED1716">
            <v>0</v>
          </cell>
          <cell r="EF1716">
            <v>0</v>
          </cell>
          <cell r="EJ1716">
            <v>0</v>
          </cell>
          <cell r="EL1716">
            <v>0</v>
          </cell>
          <cell r="EN1716">
            <v>0</v>
          </cell>
          <cell r="EP1716">
            <v>0</v>
          </cell>
          <cell r="ER1716">
            <v>0</v>
          </cell>
          <cell r="ET1716">
            <v>0</v>
          </cell>
          <cell r="EX1716">
            <v>0</v>
          </cell>
          <cell r="EZ1716">
            <v>0</v>
          </cell>
          <cell r="FD1716">
            <v>0</v>
          </cell>
          <cell r="FF1716">
            <v>0</v>
          </cell>
        </row>
        <row r="1717">
          <cell r="A1717" t="str">
            <v>NYSTAD HEAT PUMP 1</v>
          </cell>
          <cell r="B1717" t="str">
            <v>Finland</v>
          </cell>
          <cell r="G1717">
            <v>-7</v>
          </cell>
          <cell r="H1717">
            <v>21</v>
          </cell>
          <cell r="AK1717">
            <v>-21</v>
          </cell>
          <cell r="AL1717">
            <v>0</v>
          </cell>
          <cell r="AN1717">
            <v>0</v>
          </cell>
          <cell r="AO1717">
            <v>0</v>
          </cell>
          <cell r="AP1717">
            <v>0</v>
          </cell>
          <cell r="AQ1717">
            <v>0</v>
          </cell>
          <cell r="BG1717" t="b">
            <v>0</v>
          </cell>
          <cell r="BO1717" t="b">
            <v>0</v>
          </cell>
          <cell r="CA1717" t="b">
            <v>0</v>
          </cell>
          <cell r="CB1717" t="b">
            <v>0</v>
          </cell>
          <cell r="CD1717" t="b">
            <v>0</v>
          </cell>
          <cell r="CE1717" t="b">
            <v>0</v>
          </cell>
          <cell r="CG1717" t="b">
            <v>0</v>
          </cell>
          <cell r="CH1717" t="b">
            <v>0</v>
          </cell>
          <cell r="CP1717">
            <v>0</v>
          </cell>
          <cell r="CT1717" t="b">
            <v>0</v>
          </cell>
          <cell r="CV1717" t="b">
            <v>0</v>
          </cell>
          <cell r="CX1717" t="b">
            <v>0</v>
          </cell>
          <cell r="CZ1717" t="b">
            <v>0</v>
          </cell>
          <cell r="DB1717" t="b">
            <v>0</v>
          </cell>
          <cell r="DD1717" t="b">
            <v>0</v>
          </cell>
          <cell r="DF1717" t="b">
            <v>0</v>
          </cell>
          <cell r="DH1717" t="b">
            <v>0</v>
          </cell>
          <cell r="DJ1717" t="b">
            <v>0</v>
          </cell>
          <cell r="DL1717" t="b">
            <v>0</v>
          </cell>
          <cell r="DN1717" t="b">
            <v>0</v>
          </cell>
          <cell r="DP1717" t="b">
            <v>0</v>
          </cell>
          <cell r="DV1717">
            <v>0</v>
          </cell>
          <cell r="DX1717">
            <v>0</v>
          </cell>
          <cell r="DZ1717">
            <v>0</v>
          </cell>
          <cell r="EB1717">
            <v>0</v>
          </cell>
          <cell r="ED1717">
            <v>0</v>
          </cell>
          <cell r="EF1717">
            <v>0</v>
          </cell>
          <cell r="EJ1717">
            <v>0</v>
          </cell>
          <cell r="EL1717">
            <v>0</v>
          </cell>
          <cell r="EN1717">
            <v>0</v>
          </cell>
          <cell r="EP1717">
            <v>0</v>
          </cell>
          <cell r="ER1717">
            <v>0</v>
          </cell>
          <cell r="ET1717">
            <v>0</v>
          </cell>
          <cell r="EX1717">
            <v>0</v>
          </cell>
          <cell r="EZ1717">
            <v>0</v>
          </cell>
          <cell r="FD1717">
            <v>0</v>
          </cell>
          <cell r="FF1717">
            <v>0</v>
          </cell>
        </row>
        <row r="1718">
          <cell r="A1718" t="str">
            <v>NAANTALI 1</v>
          </cell>
          <cell r="B1718" t="str">
            <v>Finland</v>
          </cell>
          <cell r="G1718">
            <v>116</v>
          </cell>
          <cell r="H1718">
            <v>0</v>
          </cell>
          <cell r="AK1718">
            <v>39.671999999999997</v>
          </cell>
          <cell r="AL1718">
            <v>0</v>
          </cell>
          <cell r="AN1718">
            <v>0</v>
          </cell>
          <cell r="AO1718">
            <v>18.281600000000001</v>
          </cell>
          <cell r="AP1718">
            <v>2882.6000000000004</v>
          </cell>
          <cell r="AQ1718">
            <v>16.240000000000002</v>
          </cell>
          <cell r="BG1718" t="b">
            <v>0</v>
          </cell>
          <cell r="BO1718" t="b">
            <v>0</v>
          </cell>
          <cell r="CA1718" t="b">
            <v>0</v>
          </cell>
          <cell r="CB1718" t="b">
            <v>0</v>
          </cell>
          <cell r="CD1718" t="b">
            <v>0</v>
          </cell>
          <cell r="CE1718" t="b">
            <v>0</v>
          </cell>
          <cell r="CG1718" t="b">
            <v>0</v>
          </cell>
          <cell r="CH1718" t="b">
            <v>0</v>
          </cell>
          <cell r="CP1718" t="e">
            <v>#N/A</v>
          </cell>
          <cell r="CT1718" t="b">
            <v>0</v>
          </cell>
          <cell r="CV1718" t="b">
            <v>0</v>
          </cell>
          <cell r="CX1718" t="b">
            <v>0</v>
          </cell>
          <cell r="CZ1718" t="b">
            <v>0</v>
          </cell>
          <cell r="DB1718" t="b">
            <v>0</v>
          </cell>
          <cell r="DD1718" t="b">
            <v>0</v>
          </cell>
          <cell r="DF1718" t="b">
            <v>0</v>
          </cell>
          <cell r="DH1718" t="b">
            <v>0</v>
          </cell>
          <cell r="DJ1718" t="b">
            <v>0</v>
          </cell>
          <cell r="DL1718" t="b">
            <v>0</v>
          </cell>
          <cell r="DN1718" t="b">
            <v>0</v>
          </cell>
          <cell r="DP1718" t="b">
            <v>0</v>
          </cell>
          <cell r="DV1718">
            <v>0</v>
          </cell>
          <cell r="DX1718">
            <v>0</v>
          </cell>
          <cell r="DZ1718">
            <v>0</v>
          </cell>
          <cell r="EB1718">
            <v>0</v>
          </cell>
          <cell r="ED1718">
            <v>0</v>
          </cell>
          <cell r="EF1718">
            <v>0</v>
          </cell>
          <cell r="EJ1718">
            <v>0</v>
          </cell>
          <cell r="EL1718">
            <v>0</v>
          </cell>
          <cell r="EN1718">
            <v>0</v>
          </cell>
          <cell r="EP1718">
            <v>0</v>
          </cell>
          <cell r="ER1718">
            <v>0</v>
          </cell>
          <cell r="ET1718">
            <v>0</v>
          </cell>
          <cell r="EX1718">
            <v>0</v>
          </cell>
          <cell r="EZ1718">
            <v>0</v>
          </cell>
          <cell r="FD1718">
            <v>0</v>
          </cell>
          <cell r="FF1718">
            <v>0</v>
          </cell>
        </row>
        <row r="1719">
          <cell r="A1719" t="str">
            <v>NAANTALI 1</v>
          </cell>
          <cell r="B1719" t="str">
            <v>Finland</v>
          </cell>
          <cell r="G1719">
            <v>116</v>
          </cell>
          <cell r="H1719">
            <v>0</v>
          </cell>
          <cell r="AK1719">
            <v>39.671999999999997</v>
          </cell>
          <cell r="AL1719">
            <v>0</v>
          </cell>
          <cell r="AN1719">
            <v>0</v>
          </cell>
          <cell r="AO1719">
            <v>18.281600000000001</v>
          </cell>
          <cell r="AP1719">
            <v>2882.6000000000004</v>
          </cell>
          <cell r="AQ1719">
            <v>22.04</v>
          </cell>
          <cell r="BG1719" t="b">
            <v>0</v>
          </cell>
          <cell r="BO1719" t="b">
            <v>0</v>
          </cell>
          <cell r="CA1719" t="b">
            <v>0</v>
          </cell>
          <cell r="CB1719" t="b">
            <v>0</v>
          </cell>
          <cell r="CD1719" t="b">
            <v>0</v>
          </cell>
          <cell r="CE1719" t="b">
            <v>0</v>
          </cell>
          <cell r="CG1719" t="b">
            <v>0</v>
          </cell>
          <cell r="CH1719" t="b">
            <v>0</v>
          </cell>
          <cell r="CP1719" t="e">
            <v>#N/A</v>
          </cell>
          <cell r="CT1719" t="b">
            <v>0</v>
          </cell>
          <cell r="CV1719" t="b">
            <v>0</v>
          </cell>
          <cell r="CX1719" t="b">
            <v>0</v>
          </cell>
          <cell r="CZ1719" t="b">
            <v>0</v>
          </cell>
          <cell r="DB1719" t="b">
            <v>0</v>
          </cell>
          <cell r="DD1719" t="b">
            <v>0</v>
          </cell>
          <cell r="DF1719" t="b">
            <v>0</v>
          </cell>
          <cell r="DH1719" t="b">
            <v>0</v>
          </cell>
          <cell r="DJ1719" t="b">
            <v>0</v>
          </cell>
          <cell r="DL1719" t="b">
            <v>0</v>
          </cell>
          <cell r="DN1719" t="b">
            <v>0</v>
          </cell>
          <cell r="DP1719" t="b">
            <v>0</v>
          </cell>
          <cell r="DV1719">
            <v>0</v>
          </cell>
          <cell r="DX1719">
            <v>0</v>
          </cell>
          <cell r="DZ1719">
            <v>0</v>
          </cell>
          <cell r="EB1719">
            <v>0</v>
          </cell>
          <cell r="ED1719">
            <v>0</v>
          </cell>
          <cell r="EF1719">
            <v>0</v>
          </cell>
          <cell r="EJ1719">
            <v>0</v>
          </cell>
          <cell r="EL1719">
            <v>0</v>
          </cell>
          <cell r="EN1719">
            <v>0</v>
          </cell>
          <cell r="EP1719">
            <v>0</v>
          </cell>
          <cell r="ER1719">
            <v>0</v>
          </cell>
          <cell r="ET1719">
            <v>0</v>
          </cell>
          <cell r="EX1719">
            <v>0</v>
          </cell>
          <cell r="EZ1719">
            <v>0</v>
          </cell>
          <cell r="FD1719">
            <v>0</v>
          </cell>
          <cell r="FF1719">
            <v>0</v>
          </cell>
        </row>
        <row r="1720">
          <cell r="A1720" t="str">
            <v>NAANTALI 2</v>
          </cell>
          <cell r="B1720" t="str">
            <v>Finland</v>
          </cell>
          <cell r="G1720">
            <v>125</v>
          </cell>
          <cell r="H1720">
            <v>220</v>
          </cell>
          <cell r="AK1720">
            <v>45.125</v>
          </cell>
          <cell r="AL1720">
            <v>529.4666666666667</v>
          </cell>
          <cell r="AN1720">
            <v>33</v>
          </cell>
          <cell r="AO1720">
            <v>19.700000000000003</v>
          </cell>
          <cell r="AP1720">
            <v>3106.25</v>
          </cell>
          <cell r="AQ1720">
            <v>17.5</v>
          </cell>
          <cell r="BG1720" t="b">
            <v>0</v>
          </cell>
          <cell r="BO1720" t="b">
            <v>0</v>
          </cell>
          <cell r="CA1720" t="b">
            <v>0</v>
          </cell>
          <cell r="CB1720" t="b">
            <v>0</v>
          </cell>
          <cell r="CD1720" t="b">
            <v>0</v>
          </cell>
          <cell r="CE1720" t="b">
            <v>0</v>
          </cell>
          <cell r="CG1720" t="b">
            <v>0</v>
          </cell>
          <cell r="CH1720" t="b">
            <v>0</v>
          </cell>
          <cell r="CP1720" t="e">
            <v>#N/A</v>
          </cell>
          <cell r="CT1720" t="b">
            <v>0</v>
          </cell>
          <cell r="CV1720" t="b">
            <v>0</v>
          </cell>
          <cell r="CX1720" t="b">
            <v>0</v>
          </cell>
          <cell r="CZ1720" t="b">
            <v>0</v>
          </cell>
          <cell r="DB1720" t="b">
            <v>0</v>
          </cell>
          <cell r="DD1720" t="b">
            <v>0</v>
          </cell>
          <cell r="DF1720" t="b">
            <v>0</v>
          </cell>
          <cell r="DH1720" t="b">
            <v>0</v>
          </cell>
          <cell r="DJ1720" t="b">
            <v>0</v>
          </cell>
          <cell r="DL1720" t="b">
            <v>0</v>
          </cell>
          <cell r="DN1720" t="b">
            <v>0</v>
          </cell>
          <cell r="DP1720" t="b">
            <v>0</v>
          </cell>
          <cell r="DV1720">
            <v>0</v>
          </cell>
          <cell r="DX1720">
            <v>0</v>
          </cell>
          <cell r="DZ1720">
            <v>0</v>
          </cell>
          <cell r="EB1720">
            <v>0</v>
          </cell>
          <cell r="ED1720">
            <v>0</v>
          </cell>
          <cell r="EF1720">
            <v>0</v>
          </cell>
          <cell r="EJ1720">
            <v>0</v>
          </cell>
          <cell r="EL1720">
            <v>0</v>
          </cell>
          <cell r="EN1720">
            <v>0</v>
          </cell>
          <cell r="EP1720">
            <v>0</v>
          </cell>
          <cell r="ER1720">
            <v>0</v>
          </cell>
          <cell r="ET1720">
            <v>0</v>
          </cell>
          <cell r="EX1720">
            <v>0</v>
          </cell>
          <cell r="EZ1720">
            <v>0</v>
          </cell>
          <cell r="FD1720">
            <v>0</v>
          </cell>
          <cell r="FF1720">
            <v>0</v>
          </cell>
        </row>
        <row r="1721">
          <cell r="A1721" t="str">
            <v>NAANTALI 2</v>
          </cell>
          <cell r="B1721" t="str">
            <v>Finland</v>
          </cell>
          <cell r="G1721">
            <v>125</v>
          </cell>
          <cell r="H1721">
            <v>220</v>
          </cell>
          <cell r="AK1721">
            <v>45.125</v>
          </cell>
          <cell r="AL1721">
            <v>529.4666666666667</v>
          </cell>
          <cell r="AN1721">
            <v>33</v>
          </cell>
          <cell r="AO1721">
            <v>19.700000000000003</v>
          </cell>
          <cell r="AP1721">
            <v>3106.25</v>
          </cell>
          <cell r="AQ1721">
            <v>23.75</v>
          </cell>
          <cell r="BG1721" t="b">
            <v>0</v>
          </cell>
          <cell r="BO1721" t="b">
            <v>0</v>
          </cell>
          <cell r="CA1721" t="b">
            <v>0</v>
          </cell>
          <cell r="CB1721" t="b">
            <v>0</v>
          </cell>
          <cell r="CD1721" t="b">
            <v>0</v>
          </cell>
          <cell r="CE1721" t="b">
            <v>0</v>
          </cell>
          <cell r="CG1721" t="b">
            <v>0</v>
          </cell>
          <cell r="CH1721" t="b">
            <v>0</v>
          </cell>
          <cell r="CP1721" t="e">
            <v>#N/A</v>
          </cell>
          <cell r="CT1721" t="b">
            <v>0</v>
          </cell>
          <cell r="CV1721" t="b">
            <v>0</v>
          </cell>
          <cell r="CX1721" t="b">
            <v>0</v>
          </cell>
          <cell r="CZ1721" t="b">
            <v>0</v>
          </cell>
          <cell r="DB1721" t="b">
            <v>0</v>
          </cell>
          <cell r="DD1721" t="b">
            <v>0</v>
          </cell>
          <cell r="DF1721" t="b">
            <v>0</v>
          </cell>
          <cell r="DH1721" t="b">
            <v>0</v>
          </cell>
          <cell r="DJ1721" t="b">
            <v>0</v>
          </cell>
          <cell r="DL1721" t="b">
            <v>0</v>
          </cell>
          <cell r="DN1721" t="b">
            <v>0</v>
          </cell>
          <cell r="DP1721" t="b">
            <v>0</v>
          </cell>
          <cell r="DV1721">
            <v>0</v>
          </cell>
          <cell r="DX1721">
            <v>0</v>
          </cell>
          <cell r="DZ1721">
            <v>0</v>
          </cell>
          <cell r="EB1721">
            <v>0</v>
          </cell>
          <cell r="ED1721">
            <v>0</v>
          </cell>
          <cell r="EF1721">
            <v>0</v>
          </cell>
          <cell r="EJ1721">
            <v>0</v>
          </cell>
          <cell r="EL1721">
            <v>0</v>
          </cell>
          <cell r="EN1721">
            <v>0</v>
          </cell>
          <cell r="EP1721">
            <v>0</v>
          </cell>
          <cell r="ER1721">
            <v>0</v>
          </cell>
          <cell r="ET1721">
            <v>0</v>
          </cell>
          <cell r="EX1721">
            <v>0</v>
          </cell>
          <cell r="EZ1721">
            <v>0</v>
          </cell>
          <cell r="FD1721">
            <v>0</v>
          </cell>
          <cell r="FF1721">
            <v>0</v>
          </cell>
        </row>
        <row r="1722">
          <cell r="A1722" t="str">
            <v>NAANTALI 3</v>
          </cell>
          <cell r="B1722" t="str">
            <v>Finland</v>
          </cell>
          <cell r="G1722">
            <v>125</v>
          </cell>
          <cell r="H1722">
            <v>220</v>
          </cell>
          <cell r="AK1722">
            <v>46.3125</v>
          </cell>
          <cell r="AL1722">
            <v>543.40000000000009</v>
          </cell>
          <cell r="AN1722">
            <v>33</v>
          </cell>
          <cell r="AO1722">
            <v>19.700000000000003</v>
          </cell>
          <cell r="AP1722">
            <v>3106.25</v>
          </cell>
          <cell r="AQ1722">
            <v>17.5</v>
          </cell>
          <cell r="BG1722" t="b">
            <v>0</v>
          </cell>
          <cell r="BO1722" t="b">
            <v>0</v>
          </cell>
          <cell r="CA1722" t="b">
            <v>0</v>
          </cell>
          <cell r="CB1722" t="b">
            <v>0</v>
          </cell>
          <cell r="CD1722" t="b">
            <v>0</v>
          </cell>
          <cell r="CE1722" t="b">
            <v>0</v>
          </cell>
          <cell r="CG1722" t="b">
            <v>0</v>
          </cell>
          <cell r="CH1722" t="b">
            <v>0</v>
          </cell>
          <cell r="CP1722" t="e">
            <v>#N/A</v>
          </cell>
          <cell r="CT1722" t="b">
            <v>0</v>
          </cell>
          <cell r="CV1722" t="b">
            <v>0</v>
          </cell>
          <cell r="CX1722" t="b">
            <v>0</v>
          </cell>
          <cell r="CZ1722" t="b">
            <v>0</v>
          </cell>
          <cell r="DB1722" t="b">
            <v>0</v>
          </cell>
          <cell r="DD1722" t="b">
            <v>0</v>
          </cell>
          <cell r="DF1722" t="b">
            <v>0</v>
          </cell>
          <cell r="DH1722" t="b">
            <v>0</v>
          </cell>
          <cell r="DJ1722" t="b">
            <v>0</v>
          </cell>
          <cell r="DL1722" t="b">
            <v>0</v>
          </cell>
          <cell r="DN1722" t="b">
            <v>0</v>
          </cell>
          <cell r="DP1722" t="b">
            <v>0</v>
          </cell>
          <cell r="DV1722">
            <v>0</v>
          </cell>
          <cell r="DX1722">
            <v>0</v>
          </cell>
          <cell r="DZ1722">
            <v>0</v>
          </cell>
          <cell r="EB1722">
            <v>0</v>
          </cell>
          <cell r="ED1722">
            <v>0</v>
          </cell>
          <cell r="EF1722">
            <v>0</v>
          </cell>
          <cell r="EJ1722">
            <v>0</v>
          </cell>
          <cell r="EL1722">
            <v>0</v>
          </cell>
          <cell r="EN1722">
            <v>0</v>
          </cell>
          <cell r="EP1722">
            <v>0</v>
          </cell>
          <cell r="ER1722">
            <v>0</v>
          </cell>
          <cell r="ET1722">
            <v>0</v>
          </cell>
          <cell r="EX1722">
            <v>0</v>
          </cell>
          <cell r="EZ1722">
            <v>0</v>
          </cell>
          <cell r="FD1722">
            <v>0</v>
          </cell>
          <cell r="FF1722">
            <v>0</v>
          </cell>
        </row>
        <row r="1723">
          <cell r="A1723" t="str">
            <v>NAANTALI 3</v>
          </cell>
          <cell r="B1723" t="str">
            <v>Finland</v>
          </cell>
          <cell r="G1723">
            <v>125</v>
          </cell>
          <cell r="H1723">
            <v>220</v>
          </cell>
          <cell r="AK1723">
            <v>46.3125</v>
          </cell>
          <cell r="AL1723">
            <v>543.40000000000009</v>
          </cell>
          <cell r="AN1723">
            <v>33</v>
          </cell>
          <cell r="AO1723">
            <v>19.700000000000003</v>
          </cell>
          <cell r="AP1723">
            <v>3106.25</v>
          </cell>
          <cell r="AQ1723">
            <v>23.75</v>
          </cell>
          <cell r="BG1723" t="b">
            <v>0</v>
          </cell>
          <cell r="BO1723" t="b">
            <v>0</v>
          </cell>
          <cell r="CA1723" t="b">
            <v>0</v>
          </cell>
          <cell r="CB1723" t="b">
            <v>0</v>
          </cell>
          <cell r="CD1723" t="b">
            <v>0</v>
          </cell>
          <cell r="CE1723" t="b">
            <v>0</v>
          </cell>
          <cell r="CG1723" t="b">
            <v>0</v>
          </cell>
          <cell r="CH1723" t="b">
            <v>0</v>
          </cell>
          <cell r="CP1723" t="e">
            <v>#N/A</v>
          </cell>
          <cell r="CT1723" t="b">
            <v>0</v>
          </cell>
          <cell r="CV1723" t="b">
            <v>0</v>
          </cell>
          <cell r="CX1723" t="b">
            <v>0</v>
          </cell>
          <cell r="CZ1723" t="b">
            <v>0</v>
          </cell>
          <cell r="DB1723" t="b">
            <v>0</v>
          </cell>
          <cell r="DD1723" t="b">
            <v>0</v>
          </cell>
          <cell r="DF1723" t="b">
            <v>0</v>
          </cell>
          <cell r="DH1723" t="b">
            <v>0</v>
          </cell>
          <cell r="DJ1723" t="b">
            <v>0</v>
          </cell>
          <cell r="DL1723" t="b">
            <v>0</v>
          </cell>
          <cell r="DN1723" t="b">
            <v>0</v>
          </cell>
          <cell r="DP1723" t="b">
            <v>0</v>
          </cell>
          <cell r="DV1723">
            <v>0</v>
          </cell>
          <cell r="DX1723">
            <v>0</v>
          </cell>
          <cell r="DZ1723">
            <v>0</v>
          </cell>
          <cell r="EB1723">
            <v>0</v>
          </cell>
          <cell r="ED1723">
            <v>0</v>
          </cell>
          <cell r="EF1723">
            <v>0</v>
          </cell>
          <cell r="EJ1723">
            <v>0</v>
          </cell>
          <cell r="EL1723">
            <v>0</v>
          </cell>
          <cell r="EN1723">
            <v>0</v>
          </cell>
          <cell r="EP1723">
            <v>0</v>
          </cell>
          <cell r="ER1723">
            <v>0</v>
          </cell>
          <cell r="ET1723">
            <v>0</v>
          </cell>
          <cell r="EX1723">
            <v>0</v>
          </cell>
          <cell r="EZ1723">
            <v>0</v>
          </cell>
          <cell r="FD1723">
            <v>0</v>
          </cell>
          <cell r="FF1723">
            <v>0</v>
          </cell>
        </row>
        <row r="1724">
          <cell r="A1724" t="str">
            <v>NAANTALI GT 1-2</v>
          </cell>
          <cell r="B1724" t="str">
            <v>Finland</v>
          </cell>
          <cell r="G1724">
            <v>40</v>
          </cell>
          <cell r="H1724">
            <v>0</v>
          </cell>
          <cell r="AK1724">
            <v>11.02</v>
          </cell>
          <cell r="AL1724">
            <v>0</v>
          </cell>
          <cell r="AN1724">
            <v>0</v>
          </cell>
          <cell r="AO1724">
            <v>1.6</v>
          </cell>
          <cell r="AP1724">
            <v>600</v>
          </cell>
          <cell r="AQ1724">
            <v>3.2</v>
          </cell>
          <cell r="BG1724" t="b">
            <v>0</v>
          </cell>
          <cell r="BO1724" t="b">
            <v>0</v>
          </cell>
          <cell r="CA1724" t="b">
            <v>0</v>
          </cell>
          <cell r="CB1724" t="b">
            <v>0</v>
          </cell>
          <cell r="CD1724" t="b">
            <v>0</v>
          </cell>
          <cell r="CE1724" t="b">
            <v>0</v>
          </cell>
          <cell r="CG1724" t="b">
            <v>0</v>
          </cell>
          <cell r="CH1724" t="b">
            <v>0</v>
          </cell>
          <cell r="CP1724" t="e">
            <v>#N/A</v>
          </cell>
          <cell r="CT1724" t="b">
            <v>0</v>
          </cell>
          <cell r="CV1724" t="b">
            <v>0</v>
          </cell>
          <cell r="CX1724" t="b">
            <v>0</v>
          </cell>
          <cell r="CZ1724" t="b">
            <v>0</v>
          </cell>
          <cell r="DB1724" t="b">
            <v>0</v>
          </cell>
          <cell r="DD1724" t="b">
            <v>0</v>
          </cell>
          <cell r="DF1724" t="b">
            <v>0</v>
          </cell>
          <cell r="DH1724" t="b">
            <v>0</v>
          </cell>
          <cell r="DJ1724" t="b">
            <v>0</v>
          </cell>
          <cell r="DL1724" t="b">
            <v>0</v>
          </cell>
          <cell r="DN1724" t="b">
            <v>0</v>
          </cell>
          <cell r="DP1724" t="b">
            <v>0</v>
          </cell>
          <cell r="DV1724">
            <v>0</v>
          </cell>
          <cell r="DX1724">
            <v>0</v>
          </cell>
          <cell r="DZ1724">
            <v>0</v>
          </cell>
          <cell r="EB1724">
            <v>0</v>
          </cell>
          <cell r="ED1724">
            <v>0</v>
          </cell>
          <cell r="EF1724">
            <v>0</v>
          </cell>
          <cell r="EJ1724">
            <v>0</v>
          </cell>
          <cell r="EL1724">
            <v>0</v>
          </cell>
          <cell r="EN1724">
            <v>0</v>
          </cell>
          <cell r="EP1724">
            <v>0</v>
          </cell>
          <cell r="ER1724">
            <v>0</v>
          </cell>
          <cell r="ET1724">
            <v>0</v>
          </cell>
          <cell r="EX1724">
            <v>0</v>
          </cell>
          <cell r="EZ1724">
            <v>0</v>
          </cell>
          <cell r="FD1724">
            <v>0</v>
          </cell>
          <cell r="FF1724">
            <v>0</v>
          </cell>
        </row>
        <row r="1725">
          <cell r="A1725" t="str">
            <v>NAANTALI GT 1-2</v>
          </cell>
          <cell r="B1725" t="str">
            <v>Finland</v>
          </cell>
          <cell r="G1725">
            <v>40</v>
          </cell>
          <cell r="H1725">
            <v>0</v>
          </cell>
          <cell r="AK1725">
            <v>11.02</v>
          </cell>
          <cell r="AL1725">
            <v>0</v>
          </cell>
          <cell r="AN1725">
            <v>0</v>
          </cell>
          <cell r="AO1725">
            <v>1.6</v>
          </cell>
          <cell r="AP1725">
            <v>600</v>
          </cell>
          <cell r="AQ1725">
            <v>3.2</v>
          </cell>
          <cell r="BG1725" t="b">
            <v>0</v>
          </cell>
          <cell r="BO1725" t="b">
            <v>0</v>
          </cell>
          <cell r="CA1725" t="b">
            <v>0</v>
          </cell>
          <cell r="CB1725" t="b">
            <v>0</v>
          </cell>
          <cell r="CD1725" t="b">
            <v>0</v>
          </cell>
          <cell r="CE1725" t="b">
            <v>0</v>
          </cell>
          <cell r="CG1725" t="b">
            <v>0</v>
          </cell>
          <cell r="CH1725" t="b">
            <v>0</v>
          </cell>
          <cell r="CP1725" t="e">
            <v>#N/A</v>
          </cell>
          <cell r="CT1725" t="b">
            <v>0</v>
          </cell>
          <cell r="CV1725" t="b">
            <v>0</v>
          </cell>
          <cell r="CX1725" t="b">
            <v>0</v>
          </cell>
          <cell r="CZ1725" t="b">
            <v>0</v>
          </cell>
          <cell r="DB1725" t="b">
            <v>0</v>
          </cell>
          <cell r="DD1725" t="b">
            <v>0</v>
          </cell>
          <cell r="DF1725" t="b">
            <v>0</v>
          </cell>
          <cell r="DH1725" t="b">
            <v>0</v>
          </cell>
          <cell r="DJ1725" t="b">
            <v>0</v>
          </cell>
          <cell r="DL1725" t="b">
            <v>0</v>
          </cell>
          <cell r="DN1725" t="b">
            <v>0</v>
          </cell>
          <cell r="DP1725" t="b">
            <v>0</v>
          </cell>
          <cell r="DV1725">
            <v>0</v>
          </cell>
          <cell r="DX1725">
            <v>0</v>
          </cell>
          <cell r="DZ1725">
            <v>0</v>
          </cell>
          <cell r="EB1725">
            <v>0</v>
          </cell>
          <cell r="ED1725">
            <v>0</v>
          </cell>
          <cell r="EF1725">
            <v>0</v>
          </cell>
          <cell r="EJ1725">
            <v>0</v>
          </cell>
          <cell r="EL1725">
            <v>0</v>
          </cell>
          <cell r="EN1725">
            <v>0</v>
          </cell>
          <cell r="EP1725">
            <v>0</v>
          </cell>
          <cell r="ER1725">
            <v>0</v>
          </cell>
          <cell r="ET1725">
            <v>0</v>
          </cell>
          <cell r="EX1725">
            <v>0</v>
          </cell>
          <cell r="EZ1725">
            <v>0</v>
          </cell>
          <cell r="FD1725">
            <v>0</v>
          </cell>
          <cell r="FF1725">
            <v>0</v>
          </cell>
        </row>
        <row r="1726">
          <cell r="A1726" t="str">
            <v>LOVIISA 1-2</v>
          </cell>
          <cell r="B1726" t="str">
            <v>Finland</v>
          </cell>
          <cell r="G1726">
            <v>976</v>
          </cell>
          <cell r="H1726">
            <v>0</v>
          </cell>
          <cell r="AK1726">
            <v>305.976</v>
          </cell>
          <cell r="AL1726">
            <v>0</v>
          </cell>
          <cell r="AN1726">
            <v>0</v>
          </cell>
          <cell r="AO1726">
            <v>292.8</v>
          </cell>
          <cell r="AP1726">
            <v>29280</v>
          </cell>
          <cell r="AQ1726">
            <v>87.84</v>
          </cell>
          <cell r="BG1726" t="b">
            <v>0</v>
          </cell>
          <cell r="BO1726" t="b">
            <v>0</v>
          </cell>
          <cell r="CA1726" t="b">
            <v>0</v>
          </cell>
          <cell r="CB1726" t="b">
            <v>0</v>
          </cell>
          <cell r="CD1726" t="b">
            <v>0</v>
          </cell>
          <cell r="CE1726" t="b">
            <v>0</v>
          </cell>
          <cell r="CG1726" t="b">
            <v>0</v>
          </cell>
          <cell r="CH1726" t="b">
            <v>0</v>
          </cell>
          <cell r="CP1726">
            <v>0</v>
          </cell>
          <cell r="CT1726" t="b">
            <v>0</v>
          </cell>
          <cell r="CV1726" t="b">
            <v>0</v>
          </cell>
          <cell r="CX1726" t="b">
            <v>0</v>
          </cell>
          <cell r="CZ1726" t="b">
            <v>0</v>
          </cell>
          <cell r="DB1726" t="b">
            <v>0</v>
          </cell>
          <cell r="DD1726" t="b">
            <v>0</v>
          </cell>
          <cell r="DF1726" t="b">
            <v>0</v>
          </cell>
          <cell r="DH1726" t="b">
            <v>0</v>
          </cell>
          <cell r="DJ1726" t="b">
            <v>0</v>
          </cell>
          <cell r="DL1726" t="b">
            <v>0</v>
          </cell>
          <cell r="DN1726" t="b">
            <v>0</v>
          </cell>
          <cell r="DP1726" t="b">
            <v>0</v>
          </cell>
          <cell r="DV1726">
            <v>0</v>
          </cell>
          <cell r="DX1726">
            <v>0</v>
          </cell>
          <cell r="DZ1726">
            <v>0</v>
          </cell>
          <cell r="EB1726">
            <v>0</v>
          </cell>
          <cell r="ED1726">
            <v>0</v>
          </cell>
          <cell r="EF1726">
            <v>0</v>
          </cell>
          <cell r="EJ1726">
            <v>0</v>
          </cell>
          <cell r="EL1726">
            <v>0</v>
          </cell>
          <cell r="EN1726">
            <v>0</v>
          </cell>
          <cell r="EP1726">
            <v>0</v>
          </cell>
          <cell r="ER1726">
            <v>0</v>
          </cell>
          <cell r="ET1726">
            <v>0</v>
          </cell>
          <cell r="EX1726">
            <v>0</v>
          </cell>
          <cell r="EZ1726">
            <v>0</v>
          </cell>
          <cell r="FD1726">
            <v>0</v>
          </cell>
          <cell r="FF1726">
            <v>0</v>
          </cell>
        </row>
        <row r="1727">
          <cell r="A1727" t="str">
            <v>LOVIISA 2</v>
          </cell>
          <cell r="B1727" t="str">
            <v>Finland</v>
          </cell>
          <cell r="G1727">
            <v>488</v>
          </cell>
          <cell r="H1727">
            <v>0</v>
          </cell>
          <cell r="AK1727">
            <v>152.988</v>
          </cell>
          <cell r="AL1727">
            <v>0</v>
          </cell>
          <cell r="AN1727">
            <v>0</v>
          </cell>
          <cell r="AO1727">
            <v>146.4</v>
          </cell>
          <cell r="AP1727">
            <v>14640</v>
          </cell>
          <cell r="AQ1727">
            <v>68.320000000000007</v>
          </cell>
          <cell r="BG1727" t="b">
            <v>0</v>
          </cell>
          <cell r="BO1727" t="b">
            <v>0</v>
          </cell>
          <cell r="CA1727" t="b">
            <v>0</v>
          </cell>
          <cell r="CB1727" t="b">
            <v>0</v>
          </cell>
          <cell r="CD1727" t="b">
            <v>0</v>
          </cell>
          <cell r="CE1727" t="b">
            <v>0</v>
          </cell>
          <cell r="CG1727" t="b">
            <v>0</v>
          </cell>
          <cell r="CH1727" t="b">
            <v>0</v>
          </cell>
          <cell r="CP1727">
            <v>0</v>
          </cell>
          <cell r="CT1727" t="b">
            <v>0</v>
          </cell>
          <cell r="CV1727" t="b">
            <v>0</v>
          </cell>
          <cell r="CX1727" t="b">
            <v>0</v>
          </cell>
          <cell r="CZ1727" t="b">
            <v>0</v>
          </cell>
          <cell r="DB1727" t="b">
            <v>0</v>
          </cell>
          <cell r="DD1727" t="b">
            <v>0</v>
          </cell>
          <cell r="DF1727" t="b">
            <v>0</v>
          </cell>
          <cell r="DH1727" t="b">
            <v>0</v>
          </cell>
          <cell r="DJ1727" t="b">
            <v>0</v>
          </cell>
          <cell r="DL1727" t="b">
            <v>0</v>
          </cell>
          <cell r="DN1727" t="b">
            <v>0</v>
          </cell>
          <cell r="DP1727" t="b">
            <v>0</v>
          </cell>
          <cell r="DV1727">
            <v>0</v>
          </cell>
          <cell r="DX1727">
            <v>0</v>
          </cell>
          <cell r="DZ1727">
            <v>0</v>
          </cell>
          <cell r="EB1727">
            <v>0</v>
          </cell>
          <cell r="ED1727">
            <v>0</v>
          </cell>
          <cell r="EF1727">
            <v>0</v>
          </cell>
          <cell r="EJ1727">
            <v>0</v>
          </cell>
          <cell r="EL1727">
            <v>0</v>
          </cell>
          <cell r="EN1727">
            <v>0</v>
          </cell>
          <cell r="EP1727">
            <v>0</v>
          </cell>
          <cell r="ER1727">
            <v>0</v>
          </cell>
          <cell r="ET1727">
            <v>0</v>
          </cell>
          <cell r="EX1727">
            <v>0</v>
          </cell>
          <cell r="EZ1727">
            <v>0</v>
          </cell>
          <cell r="FD1727">
            <v>0</v>
          </cell>
          <cell r="FF1727">
            <v>0</v>
          </cell>
        </row>
        <row r="1728">
          <cell r="A1728" t="str">
            <v>OLKILUOTO 1</v>
          </cell>
          <cell r="B1728" t="str">
            <v>Finland</v>
          </cell>
          <cell r="G1728">
            <v>840</v>
          </cell>
          <cell r="H1728">
            <v>0</v>
          </cell>
          <cell r="AK1728">
            <v>263.33999999999997</v>
          </cell>
          <cell r="AL1728">
            <v>0</v>
          </cell>
          <cell r="AN1728">
            <v>0</v>
          </cell>
          <cell r="AO1728">
            <v>252</v>
          </cell>
          <cell r="AP1728">
            <v>25200</v>
          </cell>
          <cell r="AQ1728">
            <v>75.599999999999994</v>
          </cell>
          <cell r="BG1728" t="b">
            <v>0</v>
          </cell>
          <cell r="BO1728" t="b">
            <v>0</v>
          </cell>
          <cell r="CA1728" t="b">
            <v>0</v>
          </cell>
          <cell r="CB1728" t="b">
            <v>0</v>
          </cell>
          <cell r="CD1728" t="b">
            <v>0</v>
          </cell>
          <cell r="CE1728" t="b">
            <v>0</v>
          </cell>
          <cell r="CG1728" t="b">
            <v>0</v>
          </cell>
          <cell r="CH1728" t="b">
            <v>0</v>
          </cell>
          <cell r="CP1728">
            <v>0</v>
          </cell>
          <cell r="CT1728" t="b">
            <v>0</v>
          </cell>
          <cell r="CV1728" t="b">
            <v>0</v>
          </cell>
          <cell r="CX1728" t="b">
            <v>0</v>
          </cell>
          <cell r="CZ1728" t="b">
            <v>0</v>
          </cell>
          <cell r="DB1728" t="b">
            <v>0</v>
          </cell>
          <cell r="DD1728" t="b">
            <v>0</v>
          </cell>
          <cell r="DF1728" t="b">
            <v>0</v>
          </cell>
          <cell r="DH1728" t="b">
            <v>0</v>
          </cell>
          <cell r="DJ1728" t="b">
            <v>0</v>
          </cell>
          <cell r="DL1728" t="b">
            <v>0</v>
          </cell>
          <cell r="DN1728" t="b">
            <v>0</v>
          </cell>
          <cell r="DP1728" t="b">
            <v>0</v>
          </cell>
          <cell r="DV1728">
            <v>0</v>
          </cell>
          <cell r="DX1728">
            <v>0</v>
          </cell>
          <cell r="DZ1728">
            <v>0</v>
          </cell>
          <cell r="EB1728">
            <v>0</v>
          </cell>
          <cell r="ED1728">
            <v>0</v>
          </cell>
          <cell r="EF1728">
            <v>0</v>
          </cell>
          <cell r="EJ1728">
            <v>0</v>
          </cell>
          <cell r="EL1728">
            <v>0</v>
          </cell>
          <cell r="EN1728">
            <v>0</v>
          </cell>
          <cell r="EP1728">
            <v>0</v>
          </cell>
          <cell r="ER1728">
            <v>0</v>
          </cell>
          <cell r="ET1728">
            <v>0</v>
          </cell>
          <cell r="EX1728">
            <v>0</v>
          </cell>
          <cell r="EZ1728">
            <v>0</v>
          </cell>
          <cell r="FD1728">
            <v>0</v>
          </cell>
          <cell r="FF1728">
            <v>0</v>
          </cell>
        </row>
        <row r="1729">
          <cell r="A1729" t="str">
            <v>OLKILUOTO 1</v>
          </cell>
          <cell r="B1729" t="str">
            <v>Finland</v>
          </cell>
          <cell r="G1729">
            <v>885</v>
          </cell>
          <cell r="H1729">
            <v>0</v>
          </cell>
          <cell r="AK1729">
            <v>277.44749999999999</v>
          </cell>
          <cell r="AL1729">
            <v>0</v>
          </cell>
          <cell r="AN1729">
            <v>0</v>
          </cell>
          <cell r="AO1729">
            <v>265.5</v>
          </cell>
          <cell r="AP1729">
            <v>26550</v>
          </cell>
          <cell r="AQ1729">
            <v>79.649999999999991</v>
          </cell>
          <cell r="BG1729" t="b">
            <v>0</v>
          </cell>
          <cell r="BO1729" t="b">
            <v>0</v>
          </cell>
          <cell r="CA1729" t="b">
            <v>0</v>
          </cell>
          <cell r="CB1729" t="b">
            <v>0</v>
          </cell>
          <cell r="CD1729" t="b">
            <v>0</v>
          </cell>
          <cell r="CE1729" t="b">
            <v>0</v>
          </cell>
          <cell r="CG1729" t="b">
            <v>0</v>
          </cell>
          <cell r="CH1729" t="b">
            <v>0</v>
          </cell>
          <cell r="CP1729">
            <v>0</v>
          </cell>
          <cell r="CT1729" t="b">
            <v>0</v>
          </cell>
          <cell r="CV1729" t="b">
            <v>0</v>
          </cell>
          <cell r="CX1729" t="b">
            <v>0</v>
          </cell>
          <cell r="CZ1729" t="b">
            <v>0</v>
          </cell>
          <cell r="DB1729" t="b">
            <v>0</v>
          </cell>
          <cell r="DD1729" t="b">
            <v>0</v>
          </cell>
          <cell r="DF1729" t="b">
            <v>0</v>
          </cell>
          <cell r="DH1729" t="b">
            <v>0</v>
          </cell>
          <cell r="DJ1729" t="b">
            <v>0</v>
          </cell>
          <cell r="DL1729" t="b">
            <v>0</v>
          </cell>
          <cell r="DN1729" t="b">
            <v>0</v>
          </cell>
          <cell r="DP1729" t="b">
            <v>0</v>
          </cell>
          <cell r="DV1729">
            <v>0</v>
          </cell>
          <cell r="DX1729">
            <v>0</v>
          </cell>
          <cell r="DZ1729">
            <v>0</v>
          </cell>
          <cell r="EB1729">
            <v>0</v>
          </cell>
          <cell r="ED1729">
            <v>0</v>
          </cell>
          <cell r="EF1729">
            <v>0</v>
          </cell>
          <cell r="EJ1729">
            <v>0</v>
          </cell>
          <cell r="EL1729">
            <v>0</v>
          </cell>
          <cell r="EN1729">
            <v>0</v>
          </cell>
          <cell r="EP1729">
            <v>0</v>
          </cell>
          <cell r="ER1729">
            <v>0</v>
          </cell>
          <cell r="ET1729">
            <v>0</v>
          </cell>
          <cell r="EX1729">
            <v>0</v>
          </cell>
          <cell r="EZ1729">
            <v>0</v>
          </cell>
          <cell r="FD1729">
            <v>0</v>
          </cell>
          <cell r="FF1729">
            <v>0</v>
          </cell>
        </row>
        <row r="1730">
          <cell r="A1730" t="str">
            <v>OLKILUOTO 2</v>
          </cell>
          <cell r="B1730" t="str">
            <v>Finland</v>
          </cell>
          <cell r="G1730">
            <v>840</v>
          </cell>
          <cell r="H1730">
            <v>0</v>
          </cell>
          <cell r="AK1730">
            <v>263.33999999999997</v>
          </cell>
          <cell r="AL1730">
            <v>0</v>
          </cell>
          <cell r="AN1730">
            <v>0</v>
          </cell>
          <cell r="AO1730">
            <v>252</v>
          </cell>
          <cell r="AP1730">
            <v>25200</v>
          </cell>
          <cell r="AQ1730">
            <v>75.599999999999994</v>
          </cell>
          <cell r="BG1730" t="b">
            <v>0</v>
          </cell>
          <cell r="BO1730" t="b">
            <v>0</v>
          </cell>
          <cell r="CA1730" t="b">
            <v>0</v>
          </cell>
          <cell r="CB1730" t="b">
            <v>0</v>
          </cell>
          <cell r="CD1730" t="b">
            <v>0</v>
          </cell>
          <cell r="CE1730" t="b">
            <v>0</v>
          </cell>
          <cell r="CG1730" t="b">
            <v>0</v>
          </cell>
          <cell r="CH1730" t="b">
            <v>0</v>
          </cell>
          <cell r="CP1730">
            <v>0</v>
          </cell>
          <cell r="CT1730" t="b">
            <v>0</v>
          </cell>
          <cell r="CV1730" t="b">
            <v>0</v>
          </cell>
          <cell r="CX1730" t="b">
            <v>0</v>
          </cell>
          <cell r="CZ1730" t="b">
            <v>0</v>
          </cell>
          <cell r="DB1730" t="b">
            <v>0</v>
          </cell>
          <cell r="DD1730" t="b">
            <v>0</v>
          </cell>
          <cell r="DF1730" t="b">
            <v>0</v>
          </cell>
          <cell r="DH1730" t="b">
            <v>0</v>
          </cell>
          <cell r="DJ1730" t="b">
            <v>0</v>
          </cell>
          <cell r="DL1730" t="b">
            <v>0</v>
          </cell>
          <cell r="DN1730" t="b">
            <v>0</v>
          </cell>
          <cell r="DP1730" t="b">
            <v>0</v>
          </cell>
          <cell r="DV1730">
            <v>0</v>
          </cell>
          <cell r="DX1730">
            <v>0</v>
          </cell>
          <cell r="DZ1730">
            <v>0</v>
          </cell>
          <cell r="EB1730">
            <v>0</v>
          </cell>
          <cell r="ED1730">
            <v>0</v>
          </cell>
          <cell r="EF1730">
            <v>0</v>
          </cell>
          <cell r="EJ1730">
            <v>0</v>
          </cell>
          <cell r="EL1730">
            <v>0</v>
          </cell>
          <cell r="EN1730">
            <v>0</v>
          </cell>
          <cell r="EP1730">
            <v>0</v>
          </cell>
          <cell r="ER1730">
            <v>0</v>
          </cell>
          <cell r="ET1730">
            <v>0</v>
          </cell>
          <cell r="EX1730">
            <v>0</v>
          </cell>
          <cell r="EZ1730">
            <v>0</v>
          </cell>
          <cell r="FD1730">
            <v>0</v>
          </cell>
          <cell r="FF1730">
            <v>0</v>
          </cell>
        </row>
        <row r="1731">
          <cell r="A1731" t="str">
            <v>OLKILUOTO 2</v>
          </cell>
          <cell r="B1731" t="str">
            <v>Finland</v>
          </cell>
          <cell r="G1731">
            <v>885</v>
          </cell>
          <cell r="H1731">
            <v>0</v>
          </cell>
          <cell r="AK1731">
            <v>277.44749999999999</v>
          </cell>
          <cell r="AL1731">
            <v>0</v>
          </cell>
          <cell r="AN1731">
            <v>0</v>
          </cell>
          <cell r="AO1731">
            <v>265.5</v>
          </cell>
          <cell r="AP1731">
            <v>26550</v>
          </cell>
          <cell r="AQ1731">
            <v>79.649999999999991</v>
          </cell>
          <cell r="BG1731" t="b">
            <v>0</v>
          </cell>
          <cell r="BO1731" t="b">
            <v>0</v>
          </cell>
          <cell r="CA1731" t="b">
            <v>0</v>
          </cell>
          <cell r="CB1731" t="b">
            <v>0</v>
          </cell>
          <cell r="CD1731" t="b">
            <v>0</v>
          </cell>
          <cell r="CE1731" t="b">
            <v>0</v>
          </cell>
          <cell r="CG1731" t="b">
            <v>0</v>
          </cell>
          <cell r="CH1731" t="b">
            <v>0</v>
          </cell>
          <cell r="CP1731">
            <v>0</v>
          </cell>
          <cell r="CT1731" t="b">
            <v>0</v>
          </cell>
          <cell r="CV1731" t="b">
            <v>0</v>
          </cell>
          <cell r="CX1731" t="b">
            <v>0</v>
          </cell>
          <cell r="CZ1731" t="b">
            <v>0</v>
          </cell>
          <cell r="DB1731" t="b">
            <v>0</v>
          </cell>
          <cell r="DD1731" t="b">
            <v>0</v>
          </cell>
          <cell r="DF1731" t="b">
            <v>0</v>
          </cell>
          <cell r="DH1731" t="b">
            <v>0</v>
          </cell>
          <cell r="DJ1731" t="b">
            <v>0</v>
          </cell>
          <cell r="DL1731" t="b">
            <v>0</v>
          </cell>
          <cell r="DN1731" t="b">
            <v>0</v>
          </cell>
          <cell r="DP1731" t="b">
            <v>0</v>
          </cell>
          <cell r="DV1731">
            <v>0</v>
          </cell>
          <cell r="DX1731">
            <v>0</v>
          </cell>
          <cell r="DZ1731">
            <v>0</v>
          </cell>
          <cell r="EB1731">
            <v>0</v>
          </cell>
          <cell r="ED1731">
            <v>0</v>
          </cell>
          <cell r="EF1731">
            <v>0</v>
          </cell>
          <cell r="EJ1731">
            <v>0</v>
          </cell>
          <cell r="EL1731">
            <v>0</v>
          </cell>
          <cell r="EN1731">
            <v>0</v>
          </cell>
          <cell r="EP1731">
            <v>0</v>
          </cell>
          <cell r="ER1731">
            <v>0</v>
          </cell>
          <cell r="ET1731">
            <v>0</v>
          </cell>
          <cell r="EX1731">
            <v>0</v>
          </cell>
          <cell r="EZ1731">
            <v>0</v>
          </cell>
          <cell r="FD1731">
            <v>0</v>
          </cell>
          <cell r="FF1731">
            <v>0</v>
          </cell>
        </row>
        <row r="1732">
          <cell r="A1732" t="str">
            <v>Olkiluoto 3</v>
          </cell>
          <cell r="B1732" t="str">
            <v>Finland</v>
          </cell>
          <cell r="G1732">
            <v>400</v>
          </cell>
          <cell r="H1732">
            <v>0</v>
          </cell>
          <cell r="AK1732">
            <v>132</v>
          </cell>
          <cell r="AL1732">
            <v>0</v>
          </cell>
          <cell r="AN1732">
            <v>0</v>
          </cell>
          <cell r="AO1732">
            <v>208.60000000000002</v>
          </cell>
          <cell r="AP1732">
            <v>0</v>
          </cell>
          <cell r="AQ1732">
            <v>56.000000000000007</v>
          </cell>
          <cell r="BG1732" t="b">
            <v>0</v>
          </cell>
          <cell r="BO1732" t="b">
            <v>0</v>
          </cell>
          <cell r="CA1732" t="b">
            <v>0</v>
          </cell>
          <cell r="CB1732" t="b">
            <v>0</v>
          </cell>
          <cell r="CD1732" t="b">
            <v>0</v>
          </cell>
          <cell r="CE1732" t="b">
            <v>0</v>
          </cell>
          <cell r="CG1732" t="b">
            <v>0</v>
          </cell>
          <cell r="CH1732" t="b">
            <v>0</v>
          </cell>
          <cell r="CP1732">
            <v>0</v>
          </cell>
          <cell r="CT1732" t="b">
            <v>0</v>
          </cell>
          <cell r="CV1732" t="b">
            <v>0</v>
          </cell>
          <cell r="CX1732" t="b">
            <v>0</v>
          </cell>
          <cell r="CZ1732" t="b">
            <v>0</v>
          </cell>
          <cell r="DB1732" t="b">
            <v>0</v>
          </cell>
          <cell r="DD1732" t="b">
            <v>0</v>
          </cell>
          <cell r="DF1732" t="b">
            <v>0</v>
          </cell>
          <cell r="DH1732" t="b">
            <v>0</v>
          </cell>
          <cell r="DJ1732" t="b">
            <v>0</v>
          </cell>
          <cell r="DL1732" t="b">
            <v>0</v>
          </cell>
          <cell r="DN1732" t="b">
            <v>0</v>
          </cell>
          <cell r="DP1732" t="b">
            <v>0</v>
          </cell>
          <cell r="DV1732">
            <v>0</v>
          </cell>
          <cell r="DX1732">
            <v>0</v>
          </cell>
          <cell r="DZ1732">
            <v>0</v>
          </cell>
          <cell r="EB1732">
            <v>0</v>
          </cell>
          <cell r="ED1732">
            <v>0</v>
          </cell>
          <cell r="EF1732">
            <v>0</v>
          </cell>
          <cell r="EJ1732">
            <v>0</v>
          </cell>
          <cell r="EL1732">
            <v>0</v>
          </cell>
          <cell r="EN1732">
            <v>0</v>
          </cell>
          <cell r="EP1732">
            <v>0</v>
          </cell>
          <cell r="ER1732">
            <v>0</v>
          </cell>
          <cell r="ET1732">
            <v>0</v>
          </cell>
          <cell r="EX1732">
            <v>0</v>
          </cell>
          <cell r="EZ1732">
            <v>0</v>
          </cell>
          <cell r="FD1732">
            <v>0</v>
          </cell>
          <cell r="FF1732">
            <v>0</v>
          </cell>
        </row>
        <row r="1733">
          <cell r="A1733" t="str">
            <v>Olkiluoto 3</v>
          </cell>
          <cell r="B1733" t="str">
            <v>Finland</v>
          </cell>
          <cell r="G1733">
            <v>1600</v>
          </cell>
          <cell r="H1733">
            <v>0</v>
          </cell>
          <cell r="AK1733">
            <v>528</v>
          </cell>
          <cell r="AL1733">
            <v>0</v>
          </cell>
          <cell r="AN1733">
            <v>0</v>
          </cell>
          <cell r="AO1733">
            <v>834.40000000000009</v>
          </cell>
          <cell r="AP1733">
            <v>0</v>
          </cell>
          <cell r="AQ1733">
            <v>224.00000000000003</v>
          </cell>
          <cell r="BG1733" t="b">
            <v>0</v>
          </cell>
          <cell r="BO1733" t="b">
            <v>0</v>
          </cell>
          <cell r="CA1733" t="b">
            <v>0</v>
          </cell>
          <cell r="CB1733" t="b">
            <v>0</v>
          </cell>
          <cell r="CD1733" t="b">
            <v>0</v>
          </cell>
          <cell r="CE1733" t="b">
            <v>0</v>
          </cell>
          <cell r="CG1733" t="b">
            <v>0</v>
          </cell>
          <cell r="CH1733" t="b">
            <v>0</v>
          </cell>
          <cell r="CP1733">
            <v>0</v>
          </cell>
          <cell r="CT1733" t="b">
            <v>0</v>
          </cell>
          <cell r="CV1733" t="b">
            <v>0</v>
          </cell>
          <cell r="CX1733" t="b">
            <v>0</v>
          </cell>
          <cell r="CZ1733" t="b">
            <v>0</v>
          </cell>
          <cell r="DB1733" t="b">
            <v>0</v>
          </cell>
          <cell r="DD1733" t="b">
            <v>0</v>
          </cell>
          <cell r="DF1733" t="b">
            <v>0</v>
          </cell>
          <cell r="DH1733" t="b">
            <v>0</v>
          </cell>
          <cell r="DJ1733" t="b">
            <v>0</v>
          </cell>
          <cell r="DL1733" t="b">
            <v>0</v>
          </cell>
          <cell r="DN1733" t="b">
            <v>0</v>
          </cell>
          <cell r="DP1733" t="b">
            <v>0</v>
          </cell>
          <cell r="DV1733">
            <v>0</v>
          </cell>
          <cell r="DX1733">
            <v>0</v>
          </cell>
          <cell r="DZ1733">
            <v>0</v>
          </cell>
          <cell r="EB1733">
            <v>0</v>
          </cell>
          <cell r="ED1733">
            <v>0</v>
          </cell>
          <cell r="EF1733">
            <v>0</v>
          </cell>
          <cell r="EJ1733">
            <v>0</v>
          </cell>
          <cell r="EL1733">
            <v>0</v>
          </cell>
          <cell r="EN1733">
            <v>0</v>
          </cell>
          <cell r="EP1733">
            <v>0</v>
          </cell>
          <cell r="ER1733">
            <v>0</v>
          </cell>
          <cell r="ET1733">
            <v>0</v>
          </cell>
          <cell r="EX1733">
            <v>0</v>
          </cell>
          <cell r="EZ1733">
            <v>0</v>
          </cell>
          <cell r="FD1733">
            <v>0</v>
          </cell>
          <cell r="FF1733">
            <v>0</v>
          </cell>
        </row>
        <row r="1734">
          <cell r="A1734" t="str">
            <v>Olkiluoto 4</v>
          </cell>
          <cell r="B1734" t="str">
            <v>Finland</v>
          </cell>
          <cell r="G1734">
            <v>1600</v>
          </cell>
          <cell r="H1734">
            <v>0</v>
          </cell>
          <cell r="AK1734">
            <v>536</v>
          </cell>
          <cell r="AL1734">
            <v>0</v>
          </cell>
          <cell r="AN1734">
            <v>0</v>
          </cell>
          <cell r="AO1734">
            <v>834.40000000000009</v>
          </cell>
          <cell r="AP1734">
            <v>0</v>
          </cell>
          <cell r="AQ1734">
            <v>224.00000000000003</v>
          </cell>
          <cell r="BG1734" t="b">
            <v>0</v>
          </cell>
          <cell r="BO1734" t="b">
            <v>0</v>
          </cell>
          <cell r="CA1734" t="b">
            <v>0</v>
          </cell>
          <cell r="CB1734" t="b">
            <v>0</v>
          </cell>
          <cell r="CD1734" t="b">
            <v>0</v>
          </cell>
          <cell r="CE1734" t="b">
            <v>0</v>
          </cell>
          <cell r="CG1734" t="b">
            <v>0</v>
          </cell>
          <cell r="CH1734" t="b">
            <v>0</v>
          </cell>
          <cell r="CP1734">
            <v>0</v>
          </cell>
          <cell r="CT1734" t="b">
            <v>0</v>
          </cell>
          <cell r="CV1734" t="b">
            <v>0</v>
          </cell>
          <cell r="CX1734" t="b">
            <v>0</v>
          </cell>
          <cell r="CZ1734" t="b">
            <v>0</v>
          </cell>
          <cell r="DB1734" t="b">
            <v>0</v>
          </cell>
          <cell r="DD1734" t="b">
            <v>0</v>
          </cell>
          <cell r="DF1734" t="b">
            <v>0</v>
          </cell>
          <cell r="DH1734" t="b">
            <v>0</v>
          </cell>
          <cell r="DJ1734" t="b">
            <v>0</v>
          </cell>
          <cell r="DL1734" t="b">
            <v>0</v>
          </cell>
          <cell r="DN1734" t="b">
            <v>0</v>
          </cell>
          <cell r="DP1734" t="b">
            <v>0</v>
          </cell>
          <cell r="DV1734">
            <v>0</v>
          </cell>
          <cell r="DX1734">
            <v>0</v>
          </cell>
          <cell r="DZ1734">
            <v>0</v>
          </cell>
          <cell r="EB1734">
            <v>0</v>
          </cell>
          <cell r="ED1734">
            <v>0</v>
          </cell>
          <cell r="EF1734">
            <v>0</v>
          </cell>
          <cell r="EJ1734">
            <v>0</v>
          </cell>
          <cell r="EL1734">
            <v>0</v>
          </cell>
          <cell r="EN1734">
            <v>0</v>
          </cell>
          <cell r="EP1734">
            <v>0</v>
          </cell>
          <cell r="ER1734">
            <v>0</v>
          </cell>
          <cell r="ET1734">
            <v>0</v>
          </cell>
          <cell r="EX1734">
            <v>0</v>
          </cell>
          <cell r="EZ1734">
            <v>0</v>
          </cell>
          <cell r="FD1734">
            <v>0</v>
          </cell>
          <cell r="FF1734">
            <v>0</v>
          </cell>
        </row>
        <row r="1735">
          <cell r="A1735" t="str">
            <v>Pyhäjoki1</v>
          </cell>
          <cell r="B1735" t="str">
            <v>Finland</v>
          </cell>
          <cell r="G1735">
            <v>1600</v>
          </cell>
          <cell r="H1735">
            <v>0</v>
          </cell>
          <cell r="AK1735">
            <v>537.6</v>
          </cell>
          <cell r="AL1735">
            <v>0</v>
          </cell>
          <cell r="AN1735">
            <v>0</v>
          </cell>
          <cell r="AO1735">
            <v>834.40000000000009</v>
          </cell>
          <cell r="AP1735">
            <v>0</v>
          </cell>
          <cell r="AQ1735">
            <v>224.00000000000003</v>
          </cell>
          <cell r="BG1735" t="b">
            <v>0</v>
          </cell>
          <cell r="BO1735" t="b">
            <v>0</v>
          </cell>
          <cell r="CA1735" t="b">
            <v>0</v>
          </cell>
          <cell r="CB1735" t="b">
            <v>0</v>
          </cell>
          <cell r="CD1735" t="b">
            <v>0</v>
          </cell>
          <cell r="CE1735" t="b">
            <v>0</v>
          </cell>
          <cell r="CG1735" t="b">
            <v>0</v>
          </cell>
          <cell r="CH1735" t="b">
            <v>0</v>
          </cell>
          <cell r="CP1735">
            <v>0</v>
          </cell>
          <cell r="CT1735" t="b">
            <v>0</v>
          </cell>
          <cell r="CV1735" t="b">
            <v>0</v>
          </cell>
          <cell r="CX1735" t="b">
            <v>0</v>
          </cell>
          <cell r="CZ1735" t="b">
            <v>0</v>
          </cell>
          <cell r="DB1735" t="b">
            <v>0</v>
          </cell>
          <cell r="DD1735" t="b">
            <v>0</v>
          </cell>
          <cell r="DF1735" t="b">
            <v>0</v>
          </cell>
          <cell r="DH1735" t="b">
            <v>0</v>
          </cell>
          <cell r="DJ1735" t="b">
            <v>0</v>
          </cell>
          <cell r="DL1735" t="b">
            <v>0</v>
          </cell>
          <cell r="DN1735" t="b">
            <v>0</v>
          </cell>
          <cell r="DP1735" t="b">
            <v>0</v>
          </cell>
          <cell r="DV1735">
            <v>0</v>
          </cell>
          <cell r="DX1735">
            <v>0</v>
          </cell>
          <cell r="DZ1735">
            <v>0</v>
          </cell>
          <cell r="EB1735">
            <v>0</v>
          </cell>
          <cell r="ED1735">
            <v>0</v>
          </cell>
          <cell r="EF1735">
            <v>0</v>
          </cell>
          <cell r="EJ1735">
            <v>0</v>
          </cell>
          <cell r="EL1735">
            <v>0</v>
          </cell>
          <cell r="EN1735">
            <v>0</v>
          </cell>
          <cell r="EP1735">
            <v>0</v>
          </cell>
          <cell r="ER1735">
            <v>0</v>
          </cell>
          <cell r="ET1735">
            <v>0</v>
          </cell>
          <cell r="EX1735">
            <v>0</v>
          </cell>
          <cell r="EZ1735">
            <v>0</v>
          </cell>
          <cell r="FD1735">
            <v>0</v>
          </cell>
          <cell r="FF1735">
            <v>0</v>
          </cell>
        </row>
        <row r="1736">
          <cell r="A1736" t="str">
            <v>PIEKSAMAKI 1</v>
          </cell>
          <cell r="B1736" t="str">
            <v>Finland</v>
          </cell>
          <cell r="G1736">
            <v>9.35</v>
          </cell>
          <cell r="H1736">
            <v>26</v>
          </cell>
          <cell r="AK1736">
            <v>2.0429749999999998</v>
          </cell>
          <cell r="AL1736">
            <v>15.797433155080213</v>
          </cell>
          <cell r="AN1736">
            <v>0</v>
          </cell>
          <cell r="AO1736">
            <v>1.2622500000000001</v>
          </cell>
          <cell r="AP1736">
            <v>257.125</v>
          </cell>
          <cell r="AQ1736">
            <v>1.3090000000000002</v>
          </cell>
          <cell r="BG1736" t="b">
            <v>0</v>
          </cell>
          <cell r="BO1736" t="b">
            <v>0</v>
          </cell>
          <cell r="CA1736" t="b">
            <v>0</v>
          </cell>
          <cell r="CB1736" t="b">
            <v>0</v>
          </cell>
          <cell r="CD1736" t="b">
            <v>0</v>
          </cell>
          <cell r="CE1736" t="b">
            <v>0</v>
          </cell>
          <cell r="CG1736" t="b">
            <v>0</v>
          </cell>
          <cell r="CH1736" t="b">
            <v>0</v>
          </cell>
          <cell r="CP1736" t="e">
            <v>#N/A</v>
          </cell>
          <cell r="CT1736" t="b">
            <v>0</v>
          </cell>
          <cell r="CV1736" t="b">
            <v>0</v>
          </cell>
          <cell r="CX1736" t="b">
            <v>0</v>
          </cell>
          <cell r="CZ1736" t="b">
            <v>0</v>
          </cell>
          <cell r="DB1736" t="b">
            <v>0</v>
          </cell>
          <cell r="DD1736" t="b">
            <v>0</v>
          </cell>
          <cell r="DF1736" t="b">
            <v>0</v>
          </cell>
          <cell r="DH1736" t="b">
            <v>0</v>
          </cell>
          <cell r="DJ1736" t="b">
            <v>0</v>
          </cell>
          <cell r="DL1736" t="b">
            <v>0</v>
          </cell>
          <cell r="DN1736" t="b">
            <v>0</v>
          </cell>
          <cell r="DP1736" t="b">
            <v>0</v>
          </cell>
          <cell r="DV1736">
            <v>0</v>
          </cell>
          <cell r="DX1736">
            <v>0</v>
          </cell>
          <cell r="DZ1736">
            <v>0</v>
          </cell>
          <cell r="EB1736">
            <v>0</v>
          </cell>
          <cell r="ED1736">
            <v>0</v>
          </cell>
          <cell r="EF1736">
            <v>0</v>
          </cell>
          <cell r="EJ1736">
            <v>0</v>
          </cell>
          <cell r="EL1736">
            <v>0</v>
          </cell>
          <cell r="EN1736">
            <v>0</v>
          </cell>
          <cell r="EP1736">
            <v>0</v>
          </cell>
          <cell r="ER1736">
            <v>0</v>
          </cell>
          <cell r="ET1736">
            <v>0</v>
          </cell>
          <cell r="EX1736">
            <v>0</v>
          </cell>
          <cell r="EZ1736">
            <v>0</v>
          </cell>
          <cell r="FD1736">
            <v>0</v>
          </cell>
          <cell r="FF1736">
            <v>0</v>
          </cell>
        </row>
        <row r="1737">
          <cell r="A1737" t="str">
            <v>PIEKSAMAKI 1</v>
          </cell>
          <cell r="B1737" t="str">
            <v>Finland</v>
          </cell>
          <cell r="G1737">
            <v>9.35</v>
          </cell>
          <cell r="H1737">
            <v>26</v>
          </cell>
          <cell r="AK1737">
            <v>2.0429749999999998</v>
          </cell>
          <cell r="AL1737">
            <v>15.797433155080213</v>
          </cell>
          <cell r="AN1737">
            <v>0</v>
          </cell>
          <cell r="AO1737">
            <v>1.2622500000000001</v>
          </cell>
          <cell r="AP1737">
            <v>257.125</v>
          </cell>
          <cell r="AQ1737">
            <v>1.3090000000000002</v>
          </cell>
          <cell r="BG1737" t="b">
            <v>0</v>
          </cell>
          <cell r="BO1737" t="b">
            <v>0</v>
          </cell>
          <cell r="CA1737" t="b">
            <v>0</v>
          </cell>
          <cell r="CB1737" t="b">
            <v>0</v>
          </cell>
          <cell r="CD1737" t="b">
            <v>0</v>
          </cell>
          <cell r="CE1737" t="b">
            <v>0</v>
          </cell>
          <cell r="CG1737" t="b">
            <v>0</v>
          </cell>
          <cell r="CH1737" t="b">
            <v>0</v>
          </cell>
          <cell r="CP1737" t="e">
            <v>#N/A</v>
          </cell>
          <cell r="CT1737" t="b">
            <v>0</v>
          </cell>
          <cell r="CV1737" t="b">
            <v>0</v>
          </cell>
          <cell r="CX1737" t="b">
            <v>0</v>
          </cell>
          <cell r="CZ1737" t="b">
            <v>0</v>
          </cell>
          <cell r="DB1737" t="b">
            <v>0</v>
          </cell>
          <cell r="DD1737" t="b">
            <v>0</v>
          </cell>
          <cell r="DF1737" t="b">
            <v>0</v>
          </cell>
          <cell r="DH1737" t="b">
            <v>0</v>
          </cell>
          <cell r="DJ1737" t="b">
            <v>0</v>
          </cell>
          <cell r="DL1737" t="b">
            <v>0</v>
          </cell>
          <cell r="DN1737" t="b">
            <v>0</v>
          </cell>
          <cell r="DP1737" t="b">
            <v>0</v>
          </cell>
          <cell r="DV1737">
            <v>0</v>
          </cell>
          <cell r="DX1737">
            <v>0</v>
          </cell>
          <cell r="DZ1737">
            <v>0</v>
          </cell>
          <cell r="EB1737">
            <v>0</v>
          </cell>
          <cell r="ED1737">
            <v>0</v>
          </cell>
          <cell r="EF1737">
            <v>0</v>
          </cell>
          <cell r="EJ1737">
            <v>0</v>
          </cell>
          <cell r="EL1737">
            <v>0</v>
          </cell>
          <cell r="EN1737">
            <v>0</v>
          </cell>
          <cell r="EP1737">
            <v>0</v>
          </cell>
          <cell r="ER1737">
            <v>0</v>
          </cell>
          <cell r="ET1737">
            <v>0</v>
          </cell>
          <cell r="EX1737">
            <v>0</v>
          </cell>
          <cell r="EZ1737">
            <v>0</v>
          </cell>
          <cell r="FD1737">
            <v>0</v>
          </cell>
          <cell r="FF1737">
            <v>0</v>
          </cell>
        </row>
        <row r="1738">
          <cell r="A1738" t="str">
            <v>PIETERSAARI 2</v>
          </cell>
          <cell r="B1738" t="str">
            <v>Finland</v>
          </cell>
          <cell r="G1738">
            <v>240</v>
          </cell>
          <cell r="H1738">
            <v>60</v>
          </cell>
          <cell r="AK1738">
            <v>100.32</v>
          </cell>
          <cell r="AL1738">
            <v>167.2</v>
          </cell>
          <cell r="AN1738">
            <v>9</v>
          </cell>
          <cell r="AO1738">
            <v>21.599999999999998</v>
          </cell>
          <cell r="AP1738">
            <v>6000</v>
          </cell>
          <cell r="AQ1738">
            <v>33.6</v>
          </cell>
          <cell r="BG1738" t="b">
            <v>0</v>
          </cell>
          <cell r="BO1738" t="b">
            <v>0</v>
          </cell>
          <cell r="CA1738" t="b">
            <v>0</v>
          </cell>
          <cell r="CB1738" t="b">
            <v>0</v>
          </cell>
          <cell r="CD1738" t="b">
            <v>0</v>
          </cell>
          <cell r="CE1738" t="b">
            <v>0</v>
          </cell>
          <cell r="CG1738" t="b">
            <v>0</v>
          </cell>
          <cell r="CH1738" t="b">
            <v>0</v>
          </cell>
          <cell r="CP1738" t="str">
            <v>ECWCHEXC</v>
          </cell>
          <cell r="CT1738" t="b">
            <v>0</v>
          </cell>
          <cell r="CV1738" t="b">
            <v>0</v>
          </cell>
          <cell r="CX1738" t="b">
            <v>0</v>
          </cell>
          <cell r="CZ1738" t="b">
            <v>0</v>
          </cell>
          <cell r="DB1738" t="b">
            <v>0</v>
          </cell>
          <cell r="DD1738" t="b">
            <v>0</v>
          </cell>
          <cell r="DF1738" t="b">
            <v>0</v>
          </cell>
          <cell r="DH1738" t="b">
            <v>0</v>
          </cell>
          <cell r="DJ1738" t="b">
            <v>0</v>
          </cell>
          <cell r="DL1738" t="b">
            <v>0</v>
          </cell>
          <cell r="DN1738" t="b">
            <v>0</v>
          </cell>
          <cell r="DP1738" t="b">
            <v>0</v>
          </cell>
          <cell r="DV1738">
            <v>0</v>
          </cell>
          <cell r="DX1738">
            <v>0</v>
          </cell>
          <cell r="DZ1738">
            <v>0</v>
          </cell>
          <cell r="EB1738">
            <v>0</v>
          </cell>
          <cell r="ED1738">
            <v>0</v>
          </cell>
          <cell r="EF1738">
            <v>0</v>
          </cell>
          <cell r="EJ1738">
            <v>0</v>
          </cell>
          <cell r="EL1738">
            <v>0</v>
          </cell>
          <cell r="EN1738">
            <v>0</v>
          </cell>
          <cell r="EP1738">
            <v>0</v>
          </cell>
          <cell r="ER1738">
            <v>0</v>
          </cell>
          <cell r="ET1738">
            <v>0</v>
          </cell>
          <cell r="EX1738">
            <v>0</v>
          </cell>
          <cell r="EZ1738">
            <v>0</v>
          </cell>
          <cell r="FD1738">
            <v>0</v>
          </cell>
          <cell r="FF1738">
            <v>0</v>
          </cell>
        </row>
        <row r="1739">
          <cell r="A1739" t="str">
            <v>PURSIALA 1</v>
          </cell>
          <cell r="B1739" t="str">
            <v>Finland</v>
          </cell>
          <cell r="G1739">
            <v>30</v>
          </cell>
          <cell r="H1739">
            <v>60</v>
          </cell>
          <cell r="AK1739">
            <v>8.2649999999999988</v>
          </cell>
          <cell r="AL1739">
            <v>33.059999999999995</v>
          </cell>
          <cell r="AN1739">
            <v>0</v>
          </cell>
          <cell r="AO1739">
            <v>4.0500000000000007</v>
          </cell>
          <cell r="AP1739">
            <v>825</v>
          </cell>
          <cell r="AQ1739">
            <v>4.2</v>
          </cell>
          <cell r="BG1739" t="b">
            <v>0</v>
          </cell>
          <cell r="BO1739" t="b">
            <v>0</v>
          </cell>
          <cell r="CA1739" t="b">
            <v>0</v>
          </cell>
          <cell r="CB1739" t="b">
            <v>0</v>
          </cell>
          <cell r="CD1739" t="b">
            <v>0</v>
          </cell>
          <cell r="CE1739" t="b">
            <v>0</v>
          </cell>
          <cell r="CG1739" t="b">
            <v>0</v>
          </cell>
          <cell r="CH1739" t="b">
            <v>0</v>
          </cell>
          <cell r="CP1739" t="e">
            <v>#N/A</v>
          </cell>
          <cell r="CT1739" t="b">
            <v>0</v>
          </cell>
          <cell r="CV1739" t="b">
            <v>0</v>
          </cell>
          <cell r="CX1739" t="b">
            <v>0</v>
          </cell>
          <cell r="CZ1739" t="b">
            <v>0</v>
          </cell>
          <cell r="DB1739" t="b">
            <v>0</v>
          </cell>
          <cell r="DD1739" t="b">
            <v>0</v>
          </cell>
          <cell r="DF1739" t="b">
            <v>0</v>
          </cell>
          <cell r="DH1739" t="b">
            <v>0</v>
          </cell>
          <cell r="DJ1739" t="b">
            <v>0</v>
          </cell>
          <cell r="DL1739" t="b">
            <v>0</v>
          </cell>
          <cell r="DN1739" t="b">
            <v>0</v>
          </cell>
          <cell r="DP1739" t="b">
            <v>0</v>
          </cell>
          <cell r="DV1739">
            <v>0</v>
          </cell>
          <cell r="DX1739">
            <v>0</v>
          </cell>
          <cell r="DZ1739">
            <v>0</v>
          </cell>
          <cell r="EB1739">
            <v>0</v>
          </cell>
          <cell r="ED1739">
            <v>0</v>
          </cell>
          <cell r="EF1739">
            <v>0</v>
          </cell>
          <cell r="EJ1739">
            <v>0</v>
          </cell>
          <cell r="EL1739">
            <v>0</v>
          </cell>
          <cell r="EN1739">
            <v>0</v>
          </cell>
          <cell r="EP1739">
            <v>0</v>
          </cell>
          <cell r="ER1739">
            <v>0</v>
          </cell>
          <cell r="ET1739">
            <v>0</v>
          </cell>
          <cell r="EX1739">
            <v>0</v>
          </cell>
          <cell r="EZ1739">
            <v>0</v>
          </cell>
          <cell r="FD1739">
            <v>0</v>
          </cell>
          <cell r="FF1739">
            <v>0</v>
          </cell>
        </row>
        <row r="1740">
          <cell r="A1740" t="str">
            <v>PURSIALA 1</v>
          </cell>
          <cell r="B1740" t="str">
            <v>Finland</v>
          </cell>
          <cell r="G1740">
            <v>30</v>
          </cell>
          <cell r="H1740">
            <v>60</v>
          </cell>
          <cell r="AK1740">
            <v>8.2649999999999988</v>
          </cell>
          <cell r="AL1740">
            <v>33.059999999999995</v>
          </cell>
          <cell r="AN1740">
            <v>0</v>
          </cell>
          <cell r="AO1740">
            <v>4.0500000000000007</v>
          </cell>
          <cell r="AP1740">
            <v>825</v>
          </cell>
          <cell r="AQ1740">
            <v>4.2</v>
          </cell>
          <cell r="BG1740" t="b">
            <v>0</v>
          </cell>
          <cell r="BO1740" t="b">
            <v>0</v>
          </cell>
          <cell r="CA1740" t="b">
            <v>0</v>
          </cell>
          <cell r="CB1740" t="b">
            <v>0</v>
          </cell>
          <cell r="CD1740" t="b">
            <v>0</v>
          </cell>
          <cell r="CE1740" t="b">
            <v>0</v>
          </cell>
          <cell r="CG1740" t="b">
            <v>0</v>
          </cell>
          <cell r="CH1740" t="b">
            <v>0</v>
          </cell>
          <cell r="CP1740" t="e">
            <v>#N/A</v>
          </cell>
          <cell r="CT1740" t="b">
            <v>0</v>
          </cell>
          <cell r="CV1740" t="b">
            <v>0</v>
          </cell>
          <cell r="CX1740" t="b">
            <v>0</v>
          </cell>
          <cell r="CZ1740" t="b">
            <v>0</v>
          </cell>
          <cell r="DB1740" t="b">
            <v>0</v>
          </cell>
          <cell r="DD1740" t="b">
            <v>0</v>
          </cell>
          <cell r="DF1740" t="b">
            <v>0</v>
          </cell>
          <cell r="DH1740" t="b">
            <v>0</v>
          </cell>
          <cell r="DJ1740" t="b">
            <v>0</v>
          </cell>
          <cell r="DL1740" t="b">
            <v>0</v>
          </cell>
          <cell r="DN1740" t="b">
            <v>0</v>
          </cell>
          <cell r="DP1740" t="b">
            <v>0</v>
          </cell>
          <cell r="DV1740">
            <v>0</v>
          </cell>
          <cell r="DX1740">
            <v>0</v>
          </cell>
          <cell r="DZ1740">
            <v>0</v>
          </cell>
          <cell r="EB1740">
            <v>0</v>
          </cell>
          <cell r="ED1740">
            <v>0</v>
          </cell>
          <cell r="EF1740">
            <v>0</v>
          </cell>
          <cell r="EJ1740">
            <v>0</v>
          </cell>
          <cell r="EL1740">
            <v>0</v>
          </cell>
          <cell r="EN1740">
            <v>0</v>
          </cell>
          <cell r="EP1740">
            <v>0</v>
          </cell>
          <cell r="ER1740">
            <v>0</v>
          </cell>
          <cell r="ET1740">
            <v>0</v>
          </cell>
          <cell r="EX1740">
            <v>0</v>
          </cell>
          <cell r="EZ1740">
            <v>0</v>
          </cell>
          <cell r="FD1740">
            <v>0</v>
          </cell>
          <cell r="FF1740">
            <v>0</v>
          </cell>
        </row>
        <row r="1741">
          <cell r="A1741" t="str">
            <v>RATINA</v>
          </cell>
          <cell r="B1741" t="str">
            <v>Finland</v>
          </cell>
          <cell r="G1741">
            <v>19.8</v>
          </cell>
          <cell r="H1741">
            <v>0</v>
          </cell>
          <cell r="AK1741">
            <v>8.2764000000000006</v>
          </cell>
          <cell r="AL1741">
            <v>0</v>
          </cell>
          <cell r="AN1741">
            <v>0</v>
          </cell>
          <cell r="AO1741">
            <v>1.5840000000000001</v>
          </cell>
          <cell r="AP1741">
            <v>396</v>
          </cell>
          <cell r="AQ1741">
            <v>2.7720000000000002</v>
          </cell>
          <cell r="BG1741" t="b">
            <v>0</v>
          </cell>
          <cell r="BO1741" t="b">
            <v>0</v>
          </cell>
          <cell r="CA1741" t="b">
            <v>0</v>
          </cell>
          <cell r="CB1741" t="b">
            <v>0</v>
          </cell>
          <cell r="CD1741" t="b">
            <v>0</v>
          </cell>
          <cell r="CE1741" t="b">
            <v>0</v>
          </cell>
          <cell r="CG1741" t="b">
            <v>0</v>
          </cell>
          <cell r="CH1741" t="b">
            <v>0</v>
          </cell>
          <cell r="CP1741" t="e">
            <v>#N/A</v>
          </cell>
          <cell r="CT1741" t="b">
            <v>0</v>
          </cell>
          <cell r="CV1741" t="b">
            <v>0</v>
          </cell>
          <cell r="CX1741" t="b">
            <v>0</v>
          </cell>
          <cell r="CZ1741" t="b">
            <v>0</v>
          </cell>
          <cell r="DB1741" t="b">
            <v>0</v>
          </cell>
          <cell r="DD1741" t="b">
            <v>0</v>
          </cell>
          <cell r="DF1741" t="b">
            <v>0</v>
          </cell>
          <cell r="DH1741" t="b">
            <v>0</v>
          </cell>
          <cell r="DJ1741" t="b">
            <v>0</v>
          </cell>
          <cell r="DL1741" t="b">
            <v>0</v>
          </cell>
          <cell r="DN1741" t="b">
            <v>0</v>
          </cell>
          <cell r="DP1741" t="b">
            <v>0</v>
          </cell>
          <cell r="DV1741">
            <v>0</v>
          </cell>
          <cell r="DX1741">
            <v>0</v>
          </cell>
          <cell r="DZ1741">
            <v>0</v>
          </cell>
          <cell r="EB1741">
            <v>0</v>
          </cell>
          <cell r="ED1741">
            <v>0</v>
          </cell>
          <cell r="EF1741">
            <v>0</v>
          </cell>
          <cell r="EJ1741">
            <v>0</v>
          </cell>
          <cell r="EL1741">
            <v>0</v>
          </cell>
          <cell r="EN1741">
            <v>0</v>
          </cell>
          <cell r="EP1741">
            <v>0</v>
          </cell>
          <cell r="ER1741">
            <v>0</v>
          </cell>
          <cell r="ET1741">
            <v>0</v>
          </cell>
          <cell r="EX1741">
            <v>0</v>
          </cell>
          <cell r="EZ1741">
            <v>0</v>
          </cell>
          <cell r="FD1741">
            <v>0</v>
          </cell>
          <cell r="FF1741">
            <v>0</v>
          </cell>
        </row>
        <row r="1742">
          <cell r="A1742" t="str">
            <v>RATINA</v>
          </cell>
          <cell r="B1742" t="str">
            <v>Finland</v>
          </cell>
          <cell r="G1742">
            <v>19.8</v>
          </cell>
          <cell r="H1742">
            <v>0</v>
          </cell>
          <cell r="AK1742">
            <v>8.2764000000000006</v>
          </cell>
          <cell r="AL1742">
            <v>0</v>
          </cell>
          <cell r="AN1742">
            <v>0</v>
          </cell>
          <cell r="AO1742">
            <v>1.5840000000000001</v>
          </cell>
          <cell r="AP1742">
            <v>396</v>
          </cell>
          <cell r="AQ1742">
            <v>2.7720000000000002</v>
          </cell>
          <cell r="BG1742" t="b">
            <v>0</v>
          </cell>
          <cell r="BO1742" t="b">
            <v>0</v>
          </cell>
          <cell r="CA1742" t="b">
            <v>0</v>
          </cell>
          <cell r="CB1742" t="b">
            <v>0</v>
          </cell>
          <cell r="CD1742" t="b">
            <v>0</v>
          </cell>
          <cell r="CE1742" t="b">
            <v>0</v>
          </cell>
          <cell r="CG1742" t="b">
            <v>0</v>
          </cell>
          <cell r="CH1742" t="b">
            <v>0</v>
          </cell>
          <cell r="CP1742" t="e">
            <v>#N/A</v>
          </cell>
          <cell r="CT1742" t="b">
            <v>0</v>
          </cell>
          <cell r="CV1742" t="b">
            <v>0</v>
          </cell>
          <cell r="CX1742" t="b">
            <v>0</v>
          </cell>
          <cell r="CZ1742" t="b">
            <v>0</v>
          </cell>
          <cell r="DB1742" t="b">
            <v>0</v>
          </cell>
          <cell r="DD1742" t="b">
            <v>0</v>
          </cell>
          <cell r="DF1742" t="b">
            <v>0</v>
          </cell>
          <cell r="DH1742" t="b">
            <v>0</v>
          </cell>
          <cell r="DJ1742" t="b">
            <v>0</v>
          </cell>
          <cell r="DL1742" t="b">
            <v>0</v>
          </cell>
          <cell r="DN1742" t="b">
            <v>0</v>
          </cell>
          <cell r="DP1742" t="b">
            <v>0</v>
          </cell>
          <cell r="DV1742">
            <v>0</v>
          </cell>
          <cell r="DX1742">
            <v>0</v>
          </cell>
          <cell r="DZ1742">
            <v>0</v>
          </cell>
          <cell r="EB1742">
            <v>0</v>
          </cell>
          <cell r="ED1742">
            <v>0</v>
          </cell>
          <cell r="EF1742">
            <v>0</v>
          </cell>
          <cell r="EJ1742">
            <v>0</v>
          </cell>
          <cell r="EL1742">
            <v>0</v>
          </cell>
          <cell r="EN1742">
            <v>0</v>
          </cell>
          <cell r="EP1742">
            <v>0</v>
          </cell>
          <cell r="ER1742">
            <v>0</v>
          </cell>
          <cell r="ET1742">
            <v>0</v>
          </cell>
          <cell r="EX1742">
            <v>0</v>
          </cell>
          <cell r="EZ1742">
            <v>0</v>
          </cell>
          <cell r="FD1742">
            <v>0</v>
          </cell>
          <cell r="FF1742">
            <v>0</v>
          </cell>
        </row>
        <row r="1743">
          <cell r="A1743" t="str">
            <v>RAUHALAHTI 1</v>
          </cell>
          <cell r="B1743" t="str">
            <v>Finland</v>
          </cell>
          <cell r="G1743">
            <v>87</v>
          </cell>
          <cell r="H1743">
            <v>205</v>
          </cell>
          <cell r="AK1743">
            <v>20.662499999999998</v>
          </cell>
          <cell r="AL1743">
            <v>114.72341954022988</v>
          </cell>
          <cell r="AN1743">
            <v>0</v>
          </cell>
          <cell r="AO1743">
            <v>11.745000000000001</v>
          </cell>
          <cell r="AP1743">
            <v>2392.5</v>
          </cell>
          <cell r="AQ1743">
            <v>12.180000000000001</v>
          </cell>
          <cell r="BG1743" t="b">
            <v>0</v>
          </cell>
          <cell r="BO1743" t="b">
            <v>0</v>
          </cell>
          <cell r="CA1743" t="b">
            <v>0</v>
          </cell>
          <cell r="CB1743" t="b">
            <v>0</v>
          </cell>
          <cell r="CD1743" t="b">
            <v>0</v>
          </cell>
          <cell r="CE1743" t="b">
            <v>0</v>
          </cell>
          <cell r="CG1743" t="b">
            <v>0</v>
          </cell>
          <cell r="CH1743" t="b">
            <v>0</v>
          </cell>
          <cell r="CP1743" t="e">
            <v>#N/A</v>
          </cell>
          <cell r="CT1743" t="b">
            <v>0</v>
          </cell>
          <cell r="CV1743" t="b">
            <v>0</v>
          </cell>
          <cell r="CX1743" t="b">
            <v>0</v>
          </cell>
          <cell r="CZ1743" t="b">
            <v>0</v>
          </cell>
          <cell r="DB1743" t="b">
            <v>0</v>
          </cell>
          <cell r="DD1743" t="b">
            <v>0</v>
          </cell>
          <cell r="DF1743" t="b">
            <v>0</v>
          </cell>
          <cell r="DH1743" t="b">
            <v>0</v>
          </cell>
          <cell r="DJ1743" t="b">
            <v>0</v>
          </cell>
          <cell r="DL1743" t="b">
            <v>0</v>
          </cell>
          <cell r="DN1743" t="b">
            <v>0</v>
          </cell>
          <cell r="DP1743" t="b">
            <v>0</v>
          </cell>
          <cell r="DV1743">
            <v>0</v>
          </cell>
          <cell r="DX1743">
            <v>0</v>
          </cell>
          <cell r="DZ1743">
            <v>0</v>
          </cell>
          <cell r="EB1743">
            <v>0</v>
          </cell>
          <cell r="ED1743">
            <v>0</v>
          </cell>
          <cell r="EF1743">
            <v>0</v>
          </cell>
          <cell r="EJ1743">
            <v>0</v>
          </cell>
          <cell r="EL1743">
            <v>0</v>
          </cell>
          <cell r="EN1743">
            <v>0</v>
          </cell>
          <cell r="EP1743">
            <v>0</v>
          </cell>
          <cell r="ER1743">
            <v>0</v>
          </cell>
          <cell r="ET1743">
            <v>0</v>
          </cell>
          <cell r="EX1743">
            <v>0</v>
          </cell>
          <cell r="EZ1743">
            <v>0</v>
          </cell>
          <cell r="FD1743">
            <v>0</v>
          </cell>
          <cell r="FF1743">
            <v>0</v>
          </cell>
        </row>
        <row r="1744">
          <cell r="A1744" t="str">
            <v>RAUHALAHTI 1</v>
          </cell>
          <cell r="B1744" t="str">
            <v>Finland</v>
          </cell>
          <cell r="G1744">
            <v>87</v>
          </cell>
          <cell r="H1744">
            <v>205</v>
          </cell>
          <cell r="AK1744">
            <v>20.662499999999998</v>
          </cell>
          <cell r="AL1744">
            <v>114.72341954022988</v>
          </cell>
          <cell r="AN1744">
            <v>0</v>
          </cell>
          <cell r="AO1744">
            <v>11.745000000000001</v>
          </cell>
          <cell r="AP1744">
            <v>2392.5</v>
          </cell>
          <cell r="AQ1744">
            <v>12.180000000000001</v>
          </cell>
          <cell r="BG1744" t="b">
            <v>0</v>
          </cell>
          <cell r="BO1744" t="b">
            <v>0</v>
          </cell>
          <cell r="CA1744" t="b">
            <v>0</v>
          </cell>
          <cell r="CB1744" t="b">
            <v>0</v>
          </cell>
          <cell r="CD1744" t="b">
            <v>0</v>
          </cell>
          <cell r="CE1744" t="b">
            <v>0</v>
          </cell>
          <cell r="CG1744" t="b">
            <v>0</v>
          </cell>
          <cell r="CH1744" t="b">
            <v>0</v>
          </cell>
          <cell r="CP1744" t="e">
            <v>#N/A</v>
          </cell>
          <cell r="CT1744" t="b">
            <v>0</v>
          </cell>
          <cell r="CV1744" t="b">
            <v>0</v>
          </cell>
          <cell r="CX1744" t="b">
            <v>0</v>
          </cell>
          <cell r="CZ1744" t="b">
            <v>0</v>
          </cell>
          <cell r="DB1744" t="b">
            <v>0</v>
          </cell>
          <cell r="DD1744" t="b">
            <v>0</v>
          </cell>
          <cell r="DF1744" t="b">
            <v>0</v>
          </cell>
          <cell r="DH1744" t="b">
            <v>0</v>
          </cell>
          <cell r="DJ1744" t="b">
            <v>0</v>
          </cell>
          <cell r="DL1744" t="b">
            <v>0</v>
          </cell>
          <cell r="DN1744" t="b">
            <v>0</v>
          </cell>
          <cell r="DP1744" t="b">
            <v>0</v>
          </cell>
          <cell r="DV1744">
            <v>0</v>
          </cell>
          <cell r="DX1744">
            <v>0</v>
          </cell>
          <cell r="DZ1744">
            <v>0</v>
          </cell>
          <cell r="EB1744">
            <v>0</v>
          </cell>
          <cell r="ED1744">
            <v>0</v>
          </cell>
          <cell r="EF1744">
            <v>0</v>
          </cell>
          <cell r="EJ1744">
            <v>0</v>
          </cell>
          <cell r="EL1744">
            <v>0</v>
          </cell>
          <cell r="EN1744">
            <v>0</v>
          </cell>
          <cell r="EP1744">
            <v>0</v>
          </cell>
          <cell r="ER1744">
            <v>0</v>
          </cell>
          <cell r="ET1744">
            <v>0</v>
          </cell>
          <cell r="EX1744">
            <v>0</v>
          </cell>
          <cell r="EZ1744">
            <v>0</v>
          </cell>
          <cell r="FD1744">
            <v>0</v>
          </cell>
          <cell r="FF1744">
            <v>0</v>
          </cell>
        </row>
        <row r="1745">
          <cell r="A1745" t="str">
            <v>Rihimäki</v>
          </cell>
          <cell r="B1745" t="str">
            <v>Finland</v>
          </cell>
          <cell r="G1745">
            <v>4</v>
          </cell>
          <cell r="H1745">
            <v>10</v>
          </cell>
          <cell r="AK1745">
            <v>0.95</v>
          </cell>
          <cell r="AL1745">
            <v>5.9375</v>
          </cell>
          <cell r="AN1745">
            <v>0</v>
          </cell>
          <cell r="AO1745">
            <v>0.36</v>
          </cell>
          <cell r="AP1745">
            <v>100</v>
          </cell>
          <cell r="AQ1745">
            <v>0.56000000000000005</v>
          </cell>
          <cell r="BG1745" t="b">
            <v>0</v>
          </cell>
          <cell r="BO1745" t="b">
            <v>0</v>
          </cell>
          <cell r="CA1745" t="b">
            <v>0</v>
          </cell>
          <cell r="CB1745" t="b">
            <v>0</v>
          </cell>
          <cell r="CD1745" t="b">
            <v>0</v>
          </cell>
          <cell r="CE1745" t="b">
            <v>0</v>
          </cell>
          <cell r="CG1745" t="b">
            <v>0</v>
          </cell>
          <cell r="CH1745" t="b">
            <v>0</v>
          </cell>
          <cell r="CP1745" t="str">
            <v>ECWCHBPC</v>
          </cell>
          <cell r="CT1745" t="b">
            <v>0</v>
          </cell>
          <cell r="CV1745" t="b">
            <v>0</v>
          </cell>
          <cell r="CX1745" t="b">
            <v>0</v>
          </cell>
          <cell r="CZ1745" t="b">
            <v>0</v>
          </cell>
          <cell r="DB1745" t="b">
            <v>0</v>
          </cell>
          <cell r="DD1745" t="b">
            <v>0</v>
          </cell>
          <cell r="DF1745" t="b">
            <v>0</v>
          </cell>
          <cell r="DH1745" t="b">
            <v>0</v>
          </cell>
          <cell r="DJ1745" t="b">
            <v>0</v>
          </cell>
          <cell r="DL1745" t="b">
            <v>0</v>
          </cell>
          <cell r="DN1745" t="b">
            <v>0</v>
          </cell>
          <cell r="DP1745" t="b">
            <v>0</v>
          </cell>
          <cell r="DV1745">
            <v>0</v>
          </cell>
          <cell r="DX1745">
            <v>0</v>
          </cell>
          <cell r="DZ1745">
            <v>0</v>
          </cell>
          <cell r="EB1745">
            <v>0</v>
          </cell>
          <cell r="ED1745">
            <v>0</v>
          </cell>
          <cell r="EF1745">
            <v>0</v>
          </cell>
          <cell r="EJ1745">
            <v>0</v>
          </cell>
          <cell r="EL1745">
            <v>0</v>
          </cell>
          <cell r="EN1745">
            <v>0</v>
          </cell>
          <cell r="EP1745">
            <v>0</v>
          </cell>
          <cell r="ER1745">
            <v>0</v>
          </cell>
          <cell r="ET1745">
            <v>0</v>
          </cell>
          <cell r="EX1745">
            <v>0</v>
          </cell>
          <cell r="EZ1745">
            <v>0</v>
          </cell>
          <cell r="FD1745">
            <v>0</v>
          </cell>
          <cell r="FF1745">
            <v>0</v>
          </cell>
        </row>
        <row r="1746">
          <cell r="A1746" t="str">
            <v>Ringsbole</v>
          </cell>
          <cell r="B1746" t="str">
            <v>Finland</v>
          </cell>
          <cell r="G1746">
            <v>25</v>
          </cell>
          <cell r="H1746">
            <v>0</v>
          </cell>
          <cell r="AK1746">
            <v>6.4125000000000005</v>
          </cell>
          <cell r="AL1746">
            <v>0</v>
          </cell>
          <cell r="AN1746">
            <v>0</v>
          </cell>
          <cell r="AO1746">
            <v>1</v>
          </cell>
          <cell r="AP1746">
            <v>375</v>
          </cell>
          <cell r="AQ1746">
            <v>2</v>
          </cell>
          <cell r="BG1746" t="b">
            <v>0</v>
          </cell>
          <cell r="BO1746" t="b">
            <v>0</v>
          </cell>
          <cell r="CA1746" t="b">
            <v>0</v>
          </cell>
          <cell r="CB1746" t="b">
            <v>0</v>
          </cell>
          <cell r="CD1746" t="b">
            <v>0</v>
          </cell>
          <cell r="CE1746" t="b">
            <v>0</v>
          </cell>
          <cell r="CG1746" t="b">
            <v>0</v>
          </cell>
          <cell r="CH1746" t="b">
            <v>0</v>
          </cell>
          <cell r="CP1746" t="e">
            <v>#N/A</v>
          </cell>
          <cell r="CT1746" t="b">
            <v>0</v>
          </cell>
          <cell r="CV1746" t="b">
            <v>0</v>
          </cell>
          <cell r="CX1746" t="b">
            <v>0</v>
          </cell>
          <cell r="CZ1746" t="b">
            <v>0</v>
          </cell>
          <cell r="DB1746" t="b">
            <v>0</v>
          </cell>
          <cell r="DD1746" t="b">
            <v>0</v>
          </cell>
          <cell r="DF1746" t="b">
            <v>0</v>
          </cell>
          <cell r="DH1746" t="b">
            <v>0</v>
          </cell>
          <cell r="DJ1746" t="b">
            <v>0</v>
          </cell>
          <cell r="DL1746" t="b">
            <v>0</v>
          </cell>
          <cell r="DN1746" t="b">
            <v>0</v>
          </cell>
          <cell r="DP1746" t="b">
            <v>0</v>
          </cell>
          <cell r="DV1746">
            <v>0</v>
          </cell>
          <cell r="DX1746">
            <v>0</v>
          </cell>
          <cell r="DZ1746">
            <v>0</v>
          </cell>
          <cell r="EB1746">
            <v>0</v>
          </cell>
          <cell r="ED1746">
            <v>0</v>
          </cell>
          <cell r="EF1746">
            <v>0</v>
          </cell>
          <cell r="EJ1746">
            <v>0</v>
          </cell>
          <cell r="EL1746">
            <v>0</v>
          </cell>
          <cell r="EN1746">
            <v>0</v>
          </cell>
          <cell r="EP1746">
            <v>0</v>
          </cell>
          <cell r="ER1746">
            <v>0</v>
          </cell>
          <cell r="ET1746">
            <v>0</v>
          </cell>
          <cell r="EX1746">
            <v>0</v>
          </cell>
          <cell r="EZ1746">
            <v>0</v>
          </cell>
          <cell r="FD1746">
            <v>0</v>
          </cell>
          <cell r="FF1746">
            <v>0</v>
          </cell>
        </row>
        <row r="1747">
          <cell r="A1747" t="str">
            <v>Rovaniemi</v>
          </cell>
          <cell r="B1747" t="str">
            <v>Finland</v>
          </cell>
          <cell r="G1747">
            <v>33</v>
          </cell>
          <cell r="H1747">
            <v>60</v>
          </cell>
          <cell r="AK1747">
            <v>10.659000000000001</v>
          </cell>
          <cell r="AL1747">
            <v>129.19999999999999</v>
          </cell>
          <cell r="AN1747">
            <v>9</v>
          </cell>
          <cell r="AO1747">
            <v>5.7749999999999995</v>
          </cell>
          <cell r="AP1747">
            <v>973.5</v>
          </cell>
          <cell r="AQ1747">
            <v>4.62</v>
          </cell>
          <cell r="BG1747" t="b">
            <v>0</v>
          </cell>
          <cell r="BO1747" t="b">
            <v>0</v>
          </cell>
          <cell r="CA1747" t="b">
            <v>0</v>
          </cell>
          <cell r="CB1747" t="b">
            <v>0</v>
          </cell>
          <cell r="CD1747" t="b">
            <v>0</v>
          </cell>
          <cell r="CE1747" t="b">
            <v>0</v>
          </cell>
          <cell r="CG1747" t="b">
            <v>0</v>
          </cell>
          <cell r="CH1747" t="b">
            <v>0</v>
          </cell>
          <cell r="CP1747" t="e">
            <v>#N/A</v>
          </cell>
          <cell r="CT1747" t="b">
            <v>0</v>
          </cell>
          <cell r="CV1747" t="b">
            <v>0</v>
          </cell>
          <cell r="CX1747" t="b">
            <v>0</v>
          </cell>
          <cell r="CZ1747" t="b">
            <v>0</v>
          </cell>
          <cell r="DB1747" t="b">
            <v>0</v>
          </cell>
          <cell r="DD1747" t="b">
            <v>0</v>
          </cell>
          <cell r="DF1747" t="b">
            <v>0</v>
          </cell>
          <cell r="DH1747" t="b">
            <v>0</v>
          </cell>
          <cell r="DJ1747" t="b">
            <v>0</v>
          </cell>
          <cell r="DL1747" t="b">
            <v>0</v>
          </cell>
          <cell r="DN1747" t="b">
            <v>0</v>
          </cell>
          <cell r="DP1747" t="b">
            <v>0</v>
          </cell>
          <cell r="DV1747">
            <v>0</v>
          </cell>
          <cell r="DX1747">
            <v>0</v>
          </cell>
          <cell r="DZ1747">
            <v>0</v>
          </cell>
          <cell r="EB1747">
            <v>0</v>
          </cell>
          <cell r="ED1747">
            <v>0</v>
          </cell>
          <cell r="EF1747">
            <v>0</v>
          </cell>
          <cell r="EJ1747">
            <v>0</v>
          </cell>
          <cell r="EL1747">
            <v>0</v>
          </cell>
          <cell r="EN1747">
            <v>0</v>
          </cell>
          <cell r="EP1747">
            <v>0</v>
          </cell>
          <cell r="ER1747">
            <v>0</v>
          </cell>
          <cell r="ET1747">
            <v>0</v>
          </cell>
          <cell r="EX1747">
            <v>0</v>
          </cell>
          <cell r="EZ1747">
            <v>0</v>
          </cell>
          <cell r="FD1747">
            <v>0</v>
          </cell>
          <cell r="FF1747">
            <v>0</v>
          </cell>
        </row>
        <row r="1748">
          <cell r="A1748" t="str">
            <v>Rovaniemi</v>
          </cell>
          <cell r="B1748" t="str">
            <v>Finland</v>
          </cell>
          <cell r="G1748">
            <v>33</v>
          </cell>
          <cell r="H1748">
            <v>60</v>
          </cell>
          <cell r="AK1748">
            <v>10.659000000000001</v>
          </cell>
          <cell r="AL1748">
            <v>129.19999999999999</v>
          </cell>
          <cell r="AN1748">
            <v>9</v>
          </cell>
          <cell r="AO1748">
            <v>5.7749999999999995</v>
          </cell>
          <cell r="AP1748">
            <v>973.5</v>
          </cell>
          <cell r="AQ1748">
            <v>4.62</v>
          </cell>
          <cell r="BG1748" t="b">
            <v>0</v>
          </cell>
          <cell r="BO1748" t="b">
            <v>0</v>
          </cell>
          <cell r="CA1748" t="b">
            <v>0</v>
          </cell>
          <cell r="CB1748" t="b">
            <v>0</v>
          </cell>
          <cell r="CD1748" t="b">
            <v>0</v>
          </cell>
          <cell r="CE1748" t="b">
            <v>0</v>
          </cell>
          <cell r="CG1748" t="b">
            <v>0</v>
          </cell>
          <cell r="CH1748" t="b">
            <v>0</v>
          </cell>
          <cell r="CP1748" t="e">
            <v>#N/A</v>
          </cell>
          <cell r="CT1748" t="b">
            <v>0</v>
          </cell>
          <cell r="CV1748" t="b">
            <v>0</v>
          </cell>
          <cell r="CX1748" t="b">
            <v>0</v>
          </cell>
          <cell r="CZ1748" t="b">
            <v>0</v>
          </cell>
          <cell r="DB1748" t="b">
            <v>0</v>
          </cell>
          <cell r="DD1748" t="b">
            <v>0</v>
          </cell>
          <cell r="DF1748" t="b">
            <v>0</v>
          </cell>
          <cell r="DH1748" t="b">
            <v>0</v>
          </cell>
          <cell r="DJ1748" t="b">
            <v>0</v>
          </cell>
          <cell r="DL1748" t="b">
            <v>0</v>
          </cell>
          <cell r="DN1748" t="b">
            <v>0</v>
          </cell>
          <cell r="DP1748" t="b">
            <v>0</v>
          </cell>
          <cell r="DV1748">
            <v>0</v>
          </cell>
          <cell r="DX1748">
            <v>0</v>
          </cell>
          <cell r="DZ1748">
            <v>0</v>
          </cell>
          <cell r="EB1748">
            <v>0</v>
          </cell>
          <cell r="ED1748">
            <v>0</v>
          </cell>
          <cell r="EF1748">
            <v>0</v>
          </cell>
          <cell r="EJ1748">
            <v>0</v>
          </cell>
          <cell r="EL1748">
            <v>0</v>
          </cell>
          <cell r="EN1748">
            <v>0</v>
          </cell>
          <cell r="EP1748">
            <v>0</v>
          </cell>
          <cell r="ER1748">
            <v>0</v>
          </cell>
          <cell r="ET1748">
            <v>0</v>
          </cell>
          <cell r="EX1748">
            <v>0</v>
          </cell>
          <cell r="EZ1748">
            <v>0</v>
          </cell>
          <cell r="FD1748">
            <v>0</v>
          </cell>
          <cell r="FF1748">
            <v>0</v>
          </cell>
        </row>
        <row r="1749">
          <cell r="A1749" t="str">
            <v>SAHKOLCUTOS GT 1</v>
          </cell>
          <cell r="B1749" t="str">
            <v>Finland</v>
          </cell>
          <cell r="G1749">
            <v>20.2</v>
          </cell>
          <cell r="H1749">
            <v>0</v>
          </cell>
          <cell r="AK1749">
            <v>5.1813000000000002</v>
          </cell>
          <cell r="AL1749">
            <v>0</v>
          </cell>
          <cell r="AN1749">
            <v>0</v>
          </cell>
          <cell r="AO1749">
            <v>0.80799999999999994</v>
          </cell>
          <cell r="AP1749">
            <v>303</v>
          </cell>
          <cell r="AQ1749">
            <v>1.6159999999999999</v>
          </cell>
          <cell r="BG1749" t="b">
            <v>0</v>
          </cell>
          <cell r="BO1749" t="b">
            <v>0</v>
          </cell>
          <cell r="CA1749" t="b">
            <v>0</v>
          </cell>
          <cell r="CB1749" t="b">
            <v>0</v>
          </cell>
          <cell r="CD1749" t="b">
            <v>0</v>
          </cell>
          <cell r="CE1749" t="b">
            <v>0</v>
          </cell>
          <cell r="CG1749" t="b">
            <v>0</v>
          </cell>
          <cell r="CH1749" t="b">
            <v>0</v>
          </cell>
          <cell r="CP1749" t="e">
            <v>#N/A</v>
          </cell>
          <cell r="CT1749" t="b">
            <v>0</v>
          </cell>
          <cell r="CV1749" t="b">
            <v>0</v>
          </cell>
          <cell r="CX1749" t="b">
            <v>0</v>
          </cell>
          <cell r="CZ1749" t="b">
            <v>0</v>
          </cell>
          <cell r="DB1749" t="b">
            <v>0</v>
          </cell>
          <cell r="DD1749" t="b">
            <v>0</v>
          </cell>
          <cell r="DF1749" t="b">
            <v>0</v>
          </cell>
          <cell r="DH1749" t="b">
            <v>0</v>
          </cell>
          <cell r="DJ1749" t="b">
            <v>0</v>
          </cell>
          <cell r="DL1749" t="b">
            <v>0</v>
          </cell>
          <cell r="DN1749" t="b">
            <v>0</v>
          </cell>
          <cell r="DP1749" t="b">
            <v>0</v>
          </cell>
          <cell r="DV1749">
            <v>0</v>
          </cell>
          <cell r="DX1749">
            <v>0</v>
          </cell>
          <cell r="DZ1749">
            <v>0</v>
          </cell>
          <cell r="EB1749">
            <v>0</v>
          </cell>
          <cell r="ED1749">
            <v>0</v>
          </cell>
          <cell r="EF1749">
            <v>0</v>
          </cell>
          <cell r="EJ1749">
            <v>0</v>
          </cell>
          <cell r="EL1749">
            <v>0</v>
          </cell>
          <cell r="EN1749">
            <v>0</v>
          </cell>
          <cell r="EP1749">
            <v>0</v>
          </cell>
          <cell r="ER1749">
            <v>0</v>
          </cell>
          <cell r="ET1749">
            <v>0</v>
          </cell>
          <cell r="EX1749">
            <v>0</v>
          </cell>
          <cell r="EZ1749">
            <v>0</v>
          </cell>
          <cell r="FD1749">
            <v>0</v>
          </cell>
          <cell r="FF1749">
            <v>0</v>
          </cell>
        </row>
        <row r="1750">
          <cell r="A1750" t="str">
            <v>SAHKOLCUTOS GT 1</v>
          </cell>
          <cell r="B1750" t="str">
            <v>Finland</v>
          </cell>
          <cell r="G1750">
            <v>20.2</v>
          </cell>
          <cell r="H1750">
            <v>0</v>
          </cell>
          <cell r="AK1750">
            <v>5.1813000000000002</v>
          </cell>
          <cell r="AL1750">
            <v>0</v>
          </cell>
          <cell r="AN1750">
            <v>0</v>
          </cell>
          <cell r="AO1750">
            <v>0.80799999999999994</v>
          </cell>
          <cell r="AP1750">
            <v>303</v>
          </cell>
          <cell r="AQ1750">
            <v>1.6159999999999999</v>
          </cell>
          <cell r="BG1750" t="b">
            <v>0</v>
          </cell>
          <cell r="BO1750" t="b">
            <v>0</v>
          </cell>
          <cell r="CA1750" t="b">
            <v>0</v>
          </cell>
          <cell r="CB1750" t="b">
            <v>0</v>
          </cell>
          <cell r="CD1750" t="b">
            <v>0</v>
          </cell>
          <cell r="CE1750" t="b">
            <v>0</v>
          </cell>
          <cell r="CG1750" t="b">
            <v>0</v>
          </cell>
          <cell r="CH1750" t="b">
            <v>0</v>
          </cell>
          <cell r="CP1750" t="e">
            <v>#N/A</v>
          </cell>
          <cell r="CT1750" t="b">
            <v>0</v>
          </cell>
          <cell r="CV1750" t="b">
            <v>0</v>
          </cell>
          <cell r="CX1750" t="b">
            <v>0</v>
          </cell>
          <cell r="CZ1750" t="b">
            <v>0</v>
          </cell>
          <cell r="DB1750" t="b">
            <v>0</v>
          </cell>
          <cell r="DD1750" t="b">
            <v>0</v>
          </cell>
          <cell r="DF1750" t="b">
            <v>0</v>
          </cell>
          <cell r="DH1750" t="b">
            <v>0</v>
          </cell>
          <cell r="DJ1750" t="b">
            <v>0</v>
          </cell>
          <cell r="DL1750" t="b">
            <v>0</v>
          </cell>
          <cell r="DN1750" t="b">
            <v>0</v>
          </cell>
          <cell r="DP1750" t="b">
            <v>0</v>
          </cell>
          <cell r="DV1750">
            <v>0</v>
          </cell>
          <cell r="DX1750">
            <v>0</v>
          </cell>
          <cell r="DZ1750">
            <v>0</v>
          </cell>
          <cell r="EB1750">
            <v>0</v>
          </cell>
          <cell r="ED1750">
            <v>0</v>
          </cell>
          <cell r="EF1750">
            <v>0</v>
          </cell>
          <cell r="EJ1750">
            <v>0</v>
          </cell>
          <cell r="EL1750">
            <v>0</v>
          </cell>
          <cell r="EN1750">
            <v>0</v>
          </cell>
          <cell r="EP1750">
            <v>0</v>
          </cell>
          <cell r="ER1750">
            <v>0</v>
          </cell>
          <cell r="ET1750">
            <v>0</v>
          </cell>
          <cell r="EX1750">
            <v>0</v>
          </cell>
          <cell r="EZ1750">
            <v>0</v>
          </cell>
          <cell r="FD1750">
            <v>0</v>
          </cell>
          <cell r="FF1750">
            <v>0</v>
          </cell>
        </row>
        <row r="1751">
          <cell r="A1751" t="str">
            <v>SALMI IISLAMI 1</v>
          </cell>
          <cell r="B1751" t="str">
            <v>Finland</v>
          </cell>
          <cell r="G1751">
            <v>14.73</v>
          </cell>
          <cell r="H1751">
            <v>30</v>
          </cell>
          <cell r="AK1751">
            <v>3.9181800000000004</v>
          </cell>
          <cell r="AL1751">
            <v>16.25254582484725</v>
          </cell>
          <cell r="AN1751">
            <v>0</v>
          </cell>
          <cell r="AO1751">
            <v>2.57775</v>
          </cell>
          <cell r="AP1751">
            <v>434.53500000000003</v>
          </cell>
          <cell r="AQ1751">
            <v>2.0622000000000003</v>
          </cell>
          <cell r="BG1751" t="b">
            <v>0</v>
          </cell>
          <cell r="BO1751" t="b">
            <v>0</v>
          </cell>
          <cell r="CA1751" t="b">
            <v>0</v>
          </cell>
          <cell r="CB1751" t="b">
            <v>0</v>
          </cell>
          <cell r="CD1751" t="b">
            <v>0</v>
          </cell>
          <cell r="CE1751" t="b">
            <v>0</v>
          </cell>
          <cell r="CG1751" t="b">
            <v>0</v>
          </cell>
          <cell r="CH1751" t="b">
            <v>0</v>
          </cell>
          <cell r="CP1751" t="e">
            <v>#N/A</v>
          </cell>
          <cell r="CT1751" t="b">
            <v>0</v>
          </cell>
          <cell r="CV1751" t="b">
            <v>0</v>
          </cell>
          <cell r="CX1751" t="b">
            <v>0</v>
          </cell>
          <cell r="CZ1751" t="b">
            <v>0</v>
          </cell>
          <cell r="DB1751" t="b">
            <v>0</v>
          </cell>
          <cell r="DD1751" t="b">
            <v>0</v>
          </cell>
          <cell r="DF1751" t="b">
            <v>0</v>
          </cell>
          <cell r="DH1751" t="b">
            <v>0</v>
          </cell>
          <cell r="DJ1751" t="b">
            <v>0</v>
          </cell>
          <cell r="DL1751" t="b">
            <v>0</v>
          </cell>
          <cell r="DN1751" t="b">
            <v>0</v>
          </cell>
          <cell r="DP1751" t="b">
            <v>0</v>
          </cell>
          <cell r="DV1751">
            <v>0</v>
          </cell>
          <cell r="DX1751">
            <v>0</v>
          </cell>
          <cell r="DZ1751">
            <v>0</v>
          </cell>
          <cell r="EB1751">
            <v>0</v>
          </cell>
          <cell r="ED1751">
            <v>0</v>
          </cell>
          <cell r="EF1751">
            <v>0</v>
          </cell>
          <cell r="EJ1751">
            <v>0</v>
          </cell>
          <cell r="EL1751">
            <v>0</v>
          </cell>
          <cell r="EN1751">
            <v>0</v>
          </cell>
          <cell r="EP1751">
            <v>0</v>
          </cell>
          <cell r="ER1751">
            <v>0</v>
          </cell>
          <cell r="ET1751">
            <v>0</v>
          </cell>
          <cell r="EX1751">
            <v>0</v>
          </cell>
          <cell r="EZ1751">
            <v>0</v>
          </cell>
          <cell r="FD1751">
            <v>0</v>
          </cell>
          <cell r="FF1751">
            <v>0</v>
          </cell>
        </row>
        <row r="1752">
          <cell r="A1752" t="str">
            <v>SALMI IISLAMI 1</v>
          </cell>
          <cell r="B1752" t="str">
            <v>Finland</v>
          </cell>
          <cell r="G1752">
            <v>14.73</v>
          </cell>
          <cell r="H1752">
            <v>30</v>
          </cell>
          <cell r="AK1752">
            <v>3.9181800000000004</v>
          </cell>
          <cell r="AL1752">
            <v>16.25254582484725</v>
          </cell>
          <cell r="AN1752">
            <v>0</v>
          </cell>
          <cell r="AO1752">
            <v>2.57775</v>
          </cell>
          <cell r="AP1752">
            <v>434.53500000000003</v>
          </cell>
          <cell r="AQ1752">
            <v>2.0622000000000003</v>
          </cell>
          <cell r="BG1752" t="b">
            <v>0</v>
          </cell>
          <cell r="BO1752" t="b">
            <v>0</v>
          </cell>
          <cell r="CA1752" t="b">
            <v>0</v>
          </cell>
          <cell r="CB1752" t="b">
            <v>0</v>
          </cell>
          <cell r="CD1752" t="b">
            <v>0</v>
          </cell>
          <cell r="CE1752" t="b">
            <v>0</v>
          </cell>
          <cell r="CG1752" t="b">
            <v>0</v>
          </cell>
          <cell r="CH1752" t="b">
            <v>0</v>
          </cell>
          <cell r="CP1752" t="e">
            <v>#N/A</v>
          </cell>
          <cell r="CT1752" t="b">
            <v>0</v>
          </cell>
          <cell r="CV1752" t="b">
            <v>0</v>
          </cell>
          <cell r="CX1752" t="b">
            <v>0</v>
          </cell>
          <cell r="CZ1752" t="b">
            <v>0</v>
          </cell>
          <cell r="DB1752" t="b">
            <v>0</v>
          </cell>
          <cell r="DD1752" t="b">
            <v>0</v>
          </cell>
          <cell r="DF1752" t="b">
            <v>0</v>
          </cell>
          <cell r="DH1752" t="b">
            <v>0</v>
          </cell>
          <cell r="DJ1752" t="b">
            <v>0</v>
          </cell>
          <cell r="DL1752" t="b">
            <v>0</v>
          </cell>
          <cell r="DN1752" t="b">
            <v>0</v>
          </cell>
          <cell r="DP1752" t="b">
            <v>0</v>
          </cell>
          <cell r="DV1752">
            <v>0</v>
          </cell>
          <cell r="DX1752">
            <v>0</v>
          </cell>
          <cell r="DZ1752">
            <v>0</v>
          </cell>
          <cell r="EB1752">
            <v>0</v>
          </cell>
          <cell r="ED1752">
            <v>0</v>
          </cell>
          <cell r="EF1752">
            <v>0</v>
          </cell>
          <cell r="EJ1752">
            <v>0</v>
          </cell>
          <cell r="EL1752">
            <v>0</v>
          </cell>
          <cell r="EN1752">
            <v>0</v>
          </cell>
          <cell r="EP1752">
            <v>0</v>
          </cell>
          <cell r="ER1752">
            <v>0</v>
          </cell>
          <cell r="ET1752">
            <v>0</v>
          </cell>
          <cell r="EX1752">
            <v>0</v>
          </cell>
          <cell r="EZ1752">
            <v>0</v>
          </cell>
          <cell r="FD1752">
            <v>0</v>
          </cell>
          <cell r="FF1752">
            <v>0</v>
          </cell>
        </row>
        <row r="1753">
          <cell r="A1753" t="str">
            <v>SALMISAARI B1</v>
          </cell>
          <cell r="B1753" t="str">
            <v>Finland</v>
          </cell>
          <cell r="G1753">
            <v>170</v>
          </cell>
          <cell r="H1753">
            <v>283.33333333333337</v>
          </cell>
          <cell r="AK1753">
            <v>53.295000000000002</v>
          </cell>
          <cell r="AL1753">
            <v>148.04166666666671</v>
          </cell>
          <cell r="AN1753">
            <v>0</v>
          </cell>
          <cell r="AO1753">
            <v>26.792000000000002</v>
          </cell>
          <cell r="AP1753">
            <v>4224.5</v>
          </cell>
          <cell r="AQ1753">
            <v>23.8</v>
          </cell>
          <cell r="BG1753" t="b">
            <v>0</v>
          </cell>
          <cell r="BO1753" t="b">
            <v>0</v>
          </cell>
          <cell r="CA1753" t="b">
            <v>0</v>
          </cell>
          <cell r="CB1753" t="b">
            <v>0</v>
          </cell>
          <cell r="CD1753" t="b">
            <v>0</v>
          </cell>
          <cell r="CE1753" t="b">
            <v>0</v>
          </cell>
          <cell r="CG1753" t="b">
            <v>0</v>
          </cell>
          <cell r="CH1753" t="b">
            <v>0</v>
          </cell>
          <cell r="CP1753" t="e">
            <v>#N/A</v>
          </cell>
          <cell r="CT1753" t="b">
            <v>0</v>
          </cell>
          <cell r="CV1753" t="b">
            <v>0</v>
          </cell>
          <cell r="CX1753" t="b">
            <v>0</v>
          </cell>
          <cell r="CZ1753" t="b">
            <v>0</v>
          </cell>
          <cell r="DB1753" t="b">
            <v>0</v>
          </cell>
          <cell r="DD1753" t="b">
            <v>0</v>
          </cell>
          <cell r="DF1753" t="b">
            <v>0</v>
          </cell>
          <cell r="DH1753" t="b">
            <v>0</v>
          </cell>
          <cell r="DJ1753" t="b">
            <v>0</v>
          </cell>
          <cell r="DL1753" t="b">
            <v>0</v>
          </cell>
          <cell r="DN1753" t="b">
            <v>0</v>
          </cell>
          <cell r="DP1753" t="b">
            <v>0</v>
          </cell>
          <cell r="DV1753">
            <v>0</v>
          </cell>
          <cell r="DX1753">
            <v>0</v>
          </cell>
          <cell r="DZ1753">
            <v>0</v>
          </cell>
          <cell r="EB1753">
            <v>0</v>
          </cell>
          <cell r="ED1753">
            <v>0</v>
          </cell>
          <cell r="EF1753">
            <v>0</v>
          </cell>
          <cell r="EJ1753">
            <v>0</v>
          </cell>
          <cell r="EL1753">
            <v>0</v>
          </cell>
          <cell r="EN1753">
            <v>0</v>
          </cell>
          <cell r="EP1753">
            <v>0</v>
          </cell>
          <cell r="ER1753">
            <v>0</v>
          </cell>
          <cell r="ET1753">
            <v>0</v>
          </cell>
          <cell r="EX1753">
            <v>0</v>
          </cell>
          <cell r="EZ1753">
            <v>0</v>
          </cell>
          <cell r="FD1753">
            <v>0</v>
          </cell>
          <cell r="FF1753">
            <v>0</v>
          </cell>
        </row>
        <row r="1754">
          <cell r="A1754" t="str">
            <v>SALMISAARI B1</v>
          </cell>
          <cell r="B1754" t="str">
            <v>Finland</v>
          </cell>
          <cell r="G1754">
            <v>170</v>
          </cell>
          <cell r="H1754">
            <v>283.33333333333337</v>
          </cell>
          <cell r="AK1754">
            <v>53.295000000000002</v>
          </cell>
          <cell r="AL1754">
            <v>148.04166666666671</v>
          </cell>
          <cell r="AN1754">
            <v>0</v>
          </cell>
          <cell r="AO1754">
            <v>26.792000000000002</v>
          </cell>
          <cell r="AP1754">
            <v>4224.5</v>
          </cell>
          <cell r="AQ1754">
            <v>23.8</v>
          </cell>
          <cell r="BG1754" t="b">
            <v>0</v>
          </cell>
          <cell r="BO1754" t="b">
            <v>0</v>
          </cell>
          <cell r="CA1754" t="b">
            <v>0</v>
          </cell>
          <cell r="CB1754" t="b">
            <v>0</v>
          </cell>
          <cell r="CD1754" t="b">
            <v>0</v>
          </cell>
          <cell r="CE1754" t="b">
            <v>0</v>
          </cell>
          <cell r="CG1754" t="b">
            <v>0</v>
          </cell>
          <cell r="CH1754" t="b">
            <v>0</v>
          </cell>
          <cell r="CP1754" t="e">
            <v>#N/A</v>
          </cell>
          <cell r="CT1754" t="b">
            <v>0</v>
          </cell>
          <cell r="CV1754" t="b">
            <v>0</v>
          </cell>
          <cell r="CX1754" t="b">
            <v>0</v>
          </cell>
          <cell r="CZ1754" t="b">
            <v>0</v>
          </cell>
          <cell r="DB1754" t="b">
            <v>0</v>
          </cell>
          <cell r="DD1754" t="b">
            <v>0</v>
          </cell>
          <cell r="DF1754" t="b">
            <v>0</v>
          </cell>
          <cell r="DH1754" t="b">
            <v>0</v>
          </cell>
          <cell r="DJ1754" t="b">
            <v>0</v>
          </cell>
          <cell r="DL1754" t="b">
            <v>0</v>
          </cell>
          <cell r="DN1754" t="b">
            <v>0</v>
          </cell>
          <cell r="DP1754" t="b">
            <v>0</v>
          </cell>
          <cell r="DV1754">
            <v>0</v>
          </cell>
          <cell r="DX1754">
            <v>0</v>
          </cell>
          <cell r="DZ1754">
            <v>0</v>
          </cell>
          <cell r="EB1754">
            <v>0</v>
          </cell>
          <cell r="ED1754">
            <v>0</v>
          </cell>
          <cell r="EF1754">
            <v>0</v>
          </cell>
          <cell r="EJ1754">
            <v>0</v>
          </cell>
          <cell r="EL1754">
            <v>0</v>
          </cell>
          <cell r="EN1754">
            <v>0</v>
          </cell>
          <cell r="EP1754">
            <v>0</v>
          </cell>
          <cell r="ER1754">
            <v>0</v>
          </cell>
          <cell r="ET1754">
            <v>0</v>
          </cell>
          <cell r="EX1754">
            <v>0</v>
          </cell>
          <cell r="EZ1754">
            <v>0</v>
          </cell>
          <cell r="FD1754">
            <v>0</v>
          </cell>
          <cell r="FF1754">
            <v>0</v>
          </cell>
        </row>
        <row r="1755">
          <cell r="A1755" t="str">
            <v>Savonlinna</v>
          </cell>
          <cell r="B1755" t="str">
            <v>Finland</v>
          </cell>
          <cell r="G1755">
            <v>17</v>
          </cell>
          <cell r="H1755">
            <v>34</v>
          </cell>
          <cell r="AK1755">
            <v>4.6834999999999996</v>
          </cell>
          <cell r="AL1755">
            <v>18.733999999999998</v>
          </cell>
          <cell r="AN1755">
            <v>0</v>
          </cell>
          <cell r="AO1755">
            <v>2.2949999999999999</v>
          </cell>
          <cell r="AP1755">
            <v>467.5</v>
          </cell>
          <cell r="AQ1755">
            <v>2.3800000000000003</v>
          </cell>
          <cell r="BG1755" t="b">
            <v>0</v>
          </cell>
          <cell r="BO1755" t="b">
            <v>0</v>
          </cell>
          <cell r="CA1755" t="b">
            <v>0</v>
          </cell>
          <cell r="CB1755" t="b">
            <v>0</v>
          </cell>
          <cell r="CD1755" t="b">
            <v>0</v>
          </cell>
          <cell r="CE1755" t="b">
            <v>0</v>
          </cell>
          <cell r="CG1755" t="b">
            <v>0</v>
          </cell>
          <cell r="CH1755" t="b">
            <v>0</v>
          </cell>
          <cell r="CP1755" t="e">
            <v>#N/A</v>
          </cell>
          <cell r="CT1755" t="b">
            <v>0</v>
          </cell>
          <cell r="CV1755" t="b">
            <v>0</v>
          </cell>
          <cell r="CX1755" t="b">
            <v>0</v>
          </cell>
          <cell r="CZ1755" t="b">
            <v>0</v>
          </cell>
          <cell r="DB1755" t="b">
            <v>0</v>
          </cell>
          <cell r="DD1755" t="b">
            <v>0</v>
          </cell>
          <cell r="DF1755" t="b">
            <v>0</v>
          </cell>
          <cell r="DH1755" t="b">
            <v>0</v>
          </cell>
          <cell r="DJ1755" t="b">
            <v>0</v>
          </cell>
          <cell r="DL1755" t="b">
            <v>0</v>
          </cell>
          <cell r="DN1755" t="b">
            <v>0</v>
          </cell>
          <cell r="DP1755" t="b">
            <v>0</v>
          </cell>
          <cell r="DV1755">
            <v>0</v>
          </cell>
          <cell r="DX1755">
            <v>0</v>
          </cell>
          <cell r="DZ1755">
            <v>0</v>
          </cell>
          <cell r="EB1755">
            <v>0</v>
          </cell>
          <cell r="ED1755">
            <v>0</v>
          </cell>
          <cell r="EF1755">
            <v>0</v>
          </cell>
          <cell r="EJ1755">
            <v>0</v>
          </cell>
          <cell r="EL1755">
            <v>0</v>
          </cell>
          <cell r="EN1755">
            <v>0</v>
          </cell>
          <cell r="EP1755">
            <v>0</v>
          </cell>
          <cell r="ER1755">
            <v>0</v>
          </cell>
          <cell r="ET1755">
            <v>0</v>
          </cell>
          <cell r="EX1755">
            <v>0</v>
          </cell>
          <cell r="EZ1755">
            <v>0</v>
          </cell>
          <cell r="FD1755">
            <v>0</v>
          </cell>
          <cell r="FF1755">
            <v>0</v>
          </cell>
        </row>
        <row r="1756">
          <cell r="A1756" t="str">
            <v>Savonlinna</v>
          </cell>
          <cell r="B1756" t="str">
            <v>Finland</v>
          </cell>
          <cell r="G1756">
            <v>17</v>
          </cell>
          <cell r="H1756">
            <v>34</v>
          </cell>
          <cell r="AK1756">
            <v>4.6834999999999996</v>
          </cell>
          <cell r="AL1756">
            <v>18.733999999999998</v>
          </cell>
          <cell r="AN1756">
            <v>0</v>
          </cell>
          <cell r="AO1756">
            <v>2.2949999999999999</v>
          </cell>
          <cell r="AP1756">
            <v>467.5</v>
          </cell>
          <cell r="AQ1756">
            <v>2.3800000000000003</v>
          </cell>
          <cell r="BG1756" t="b">
            <v>0</v>
          </cell>
          <cell r="BO1756" t="b">
            <v>0</v>
          </cell>
          <cell r="CA1756" t="b">
            <v>0</v>
          </cell>
          <cell r="CB1756" t="b">
            <v>0</v>
          </cell>
          <cell r="CD1756" t="b">
            <v>0</v>
          </cell>
          <cell r="CE1756" t="b">
            <v>0</v>
          </cell>
          <cell r="CG1756" t="b">
            <v>0</v>
          </cell>
          <cell r="CH1756" t="b">
            <v>0</v>
          </cell>
          <cell r="CP1756" t="e">
            <v>#N/A</v>
          </cell>
          <cell r="CT1756" t="b">
            <v>0</v>
          </cell>
          <cell r="CV1756" t="b">
            <v>0</v>
          </cell>
          <cell r="CX1756" t="b">
            <v>0</v>
          </cell>
          <cell r="CZ1756" t="b">
            <v>0</v>
          </cell>
          <cell r="DB1756" t="b">
            <v>0</v>
          </cell>
          <cell r="DD1756" t="b">
            <v>0</v>
          </cell>
          <cell r="DF1756" t="b">
            <v>0</v>
          </cell>
          <cell r="DH1756" t="b">
            <v>0</v>
          </cell>
          <cell r="DJ1756" t="b">
            <v>0</v>
          </cell>
          <cell r="DL1756" t="b">
            <v>0</v>
          </cell>
          <cell r="DN1756" t="b">
            <v>0</v>
          </cell>
          <cell r="DP1756" t="b">
            <v>0</v>
          </cell>
          <cell r="DV1756">
            <v>0</v>
          </cell>
          <cell r="DX1756">
            <v>0</v>
          </cell>
          <cell r="DZ1756">
            <v>0</v>
          </cell>
          <cell r="EB1756">
            <v>0</v>
          </cell>
          <cell r="ED1756">
            <v>0</v>
          </cell>
          <cell r="EF1756">
            <v>0</v>
          </cell>
          <cell r="EJ1756">
            <v>0</v>
          </cell>
          <cell r="EL1756">
            <v>0</v>
          </cell>
          <cell r="EN1756">
            <v>0</v>
          </cell>
          <cell r="EP1756">
            <v>0</v>
          </cell>
          <cell r="ER1756">
            <v>0</v>
          </cell>
          <cell r="ET1756">
            <v>0</v>
          </cell>
          <cell r="EX1756">
            <v>0</v>
          </cell>
          <cell r="EZ1756">
            <v>0</v>
          </cell>
          <cell r="FD1756">
            <v>0</v>
          </cell>
          <cell r="FF1756">
            <v>0</v>
          </cell>
        </row>
        <row r="1757">
          <cell r="A1757" t="str">
            <v>SAVELA</v>
          </cell>
          <cell r="B1757" t="str">
            <v>Finland</v>
          </cell>
          <cell r="G1757">
            <v>28</v>
          </cell>
          <cell r="H1757">
            <v>0</v>
          </cell>
          <cell r="AK1757">
            <v>11.703999999999999</v>
          </cell>
          <cell r="AL1757">
            <v>0</v>
          </cell>
          <cell r="AN1757">
            <v>0</v>
          </cell>
          <cell r="AO1757">
            <v>4.8999999999999995</v>
          </cell>
          <cell r="AP1757">
            <v>826</v>
          </cell>
          <cell r="AQ1757">
            <v>3.9200000000000004</v>
          </cell>
          <cell r="BG1757" t="b">
            <v>0</v>
          </cell>
          <cell r="BO1757" t="b">
            <v>0</v>
          </cell>
          <cell r="CA1757" t="b">
            <v>0</v>
          </cell>
          <cell r="CB1757" t="b">
            <v>0</v>
          </cell>
          <cell r="CD1757" t="b">
            <v>0</v>
          </cell>
          <cell r="CE1757" t="b">
            <v>0</v>
          </cell>
          <cell r="CG1757" t="b">
            <v>0</v>
          </cell>
          <cell r="CH1757" t="b">
            <v>0</v>
          </cell>
          <cell r="CP1757" t="e">
            <v>#N/A</v>
          </cell>
          <cell r="CT1757" t="b">
            <v>0</v>
          </cell>
          <cell r="CV1757" t="b">
            <v>0</v>
          </cell>
          <cell r="CX1757" t="b">
            <v>0</v>
          </cell>
          <cell r="CZ1757" t="b">
            <v>0</v>
          </cell>
          <cell r="DB1757" t="b">
            <v>0</v>
          </cell>
          <cell r="DD1757" t="b">
            <v>0</v>
          </cell>
          <cell r="DF1757" t="b">
            <v>0</v>
          </cell>
          <cell r="DH1757" t="b">
            <v>0</v>
          </cell>
          <cell r="DJ1757" t="b">
            <v>0</v>
          </cell>
          <cell r="DL1757" t="b">
            <v>0</v>
          </cell>
          <cell r="DN1757" t="b">
            <v>0</v>
          </cell>
          <cell r="DP1757" t="b">
            <v>0</v>
          </cell>
          <cell r="DV1757">
            <v>0</v>
          </cell>
          <cell r="DX1757">
            <v>0</v>
          </cell>
          <cell r="DZ1757">
            <v>0</v>
          </cell>
          <cell r="EB1757">
            <v>0</v>
          </cell>
          <cell r="ED1757">
            <v>0</v>
          </cell>
          <cell r="EF1757">
            <v>0</v>
          </cell>
          <cell r="EJ1757">
            <v>0</v>
          </cell>
          <cell r="EL1757">
            <v>0</v>
          </cell>
          <cell r="EN1757">
            <v>0</v>
          </cell>
          <cell r="EP1757">
            <v>0</v>
          </cell>
          <cell r="ER1757">
            <v>0</v>
          </cell>
          <cell r="ET1757">
            <v>0</v>
          </cell>
          <cell r="EX1757">
            <v>0</v>
          </cell>
          <cell r="EZ1757">
            <v>0</v>
          </cell>
          <cell r="FD1757">
            <v>0</v>
          </cell>
          <cell r="FF1757">
            <v>0</v>
          </cell>
        </row>
        <row r="1758">
          <cell r="A1758" t="str">
            <v>SAVELA</v>
          </cell>
          <cell r="B1758" t="str">
            <v>Finland</v>
          </cell>
          <cell r="G1758">
            <v>28</v>
          </cell>
          <cell r="H1758">
            <v>0</v>
          </cell>
          <cell r="AK1758">
            <v>11.703999999999999</v>
          </cell>
          <cell r="AL1758">
            <v>0</v>
          </cell>
          <cell r="AN1758">
            <v>0</v>
          </cell>
          <cell r="AO1758">
            <v>4.8999999999999995</v>
          </cell>
          <cell r="AP1758">
            <v>826</v>
          </cell>
          <cell r="AQ1758">
            <v>3.9200000000000004</v>
          </cell>
          <cell r="BG1758" t="b">
            <v>0</v>
          </cell>
          <cell r="BO1758" t="b">
            <v>0</v>
          </cell>
          <cell r="CA1758" t="b">
            <v>0</v>
          </cell>
          <cell r="CB1758" t="b">
            <v>0</v>
          </cell>
          <cell r="CD1758" t="b">
            <v>0</v>
          </cell>
          <cell r="CE1758" t="b">
            <v>0</v>
          </cell>
          <cell r="CG1758" t="b">
            <v>0</v>
          </cell>
          <cell r="CH1758" t="b">
            <v>0</v>
          </cell>
          <cell r="CP1758" t="e">
            <v>#N/A</v>
          </cell>
          <cell r="CT1758" t="b">
            <v>0</v>
          </cell>
          <cell r="CV1758" t="b">
            <v>0</v>
          </cell>
          <cell r="CX1758" t="b">
            <v>0</v>
          </cell>
          <cell r="CZ1758" t="b">
            <v>0</v>
          </cell>
          <cell r="DB1758" t="b">
            <v>0</v>
          </cell>
          <cell r="DD1758" t="b">
            <v>0</v>
          </cell>
          <cell r="DF1758" t="b">
            <v>0</v>
          </cell>
          <cell r="DH1758" t="b">
            <v>0</v>
          </cell>
          <cell r="DJ1758" t="b">
            <v>0</v>
          </cell>
          <cell r="DL1758" t="b">
            <v>0</v>
          </cell>
          <cell r="DN1758" t="b">
            <v>0</v>
          </cell>
          <cell r="DP1758" t="b">
            <v>0</v>
          </cell>
          <cell r="DV1758">
            <v>0</v>
          </cell>
          <cell r="DX1758">
            <v>0</v>
          </cell>
          <cell r="DZ1758">
            <v>0</v>
          </cell>
          <cell r="EB1758">
            <v>0</v>
          </cell>
          <cell r="ED1758">
            <v>0</v>
          </cell>
          <cell r="EF1758">
            <v>0</v>
          </cell>
          <cell r="EJ1758">
            <v>0</v>
          </cell>
          <cell r="EL1758">
            <v>0</v>
          </cell>
          <cell r="EN1758">
            <v>0</v>
          </cell>
          <cell r="EP1758">
            <v>0</v>
          </cell>
          <cell r="ER1758">
            <v>0</v>
          </cell>
          <cell r="ET1758">
            <v>0</v>
          </cell>
          <cell r="EX1758">
            <v>0</v>
          </cell>
          <cell r="EZ1758">
            <v>0</v>
          </cell>
          <cell r="FD1758">
            <v>0</v>
          </cell>
          <cell r="FF1758">
            <v>0</v>
          </cell>
        </row>
        <row r="1759">
          <cell r="A1759" t="str">
            <v>Seinajoki 1</v>
          </cell>
          <cell r="B1759" t="str">
            <v>Finland</v>
          </cell>
          <cell r="G1759">
            <v>120</v>
          </cell>
          <cell r="H1759">
            <v>100</v>
          </cell>
          <cell r="AK1759">
            <v>45.6</v>
          </cell>
          <cell r="AL1759">
            <v>253.33333333333334</v>
          </cell>
          <cell r="AN1759">
            <v>15</v>
          </cell>
          <cell r="AO1759">
            <v>21</v>
          </cell>
          <cell r="AP1759">
            <v>3540</v>
          </cell>
          <cell r="AQ1759">
            <v>16.8</v>
          </cell>
          <cell r="BG1759" t="b">
            <v>0</v>
          </cell>
          <cell r="BO1759" t="b">
            <v>0</v>
          </cell>
          <cell r="CA1759" t="b">
            <v>0</v>
          </cell>
          <cell r="CB1759" t="b">
            <v>0</v>
          </cell>
          <cell r="CD1759" t="b">
            <v>0</v>
          </cell>
          <cell r="CE1759" t="b">
            <v>0</v>
          </cell>
          <cell r="CG1759" t="b">
            <v>0</v>
          </cell>
          <cell r="CH1759" t="b">
            <v>0</v>
          </cell>
          <cell r="CP1759" t="e">
            <v>#N/A</v>
          </cell>
          <cell r="CT1759" t="b">
            <v>0</v>
          </cell>
          <cell r="CV1759" t="b">
            <v>0</v>
          </cell>
          <cell r="CX1759" t="b">
            <v>0</v>
          </cell>
          <cell r="CZ1759" t="b">
            <v>0</v>
          </cell>
          <cell r="DB1759" t="b">
            <v>0</v>
          </cell>
          <cell r="DD1759" t="b">
            <v>0</v>
          </cell>
          <cell r="DF1759" t="b">
            <v>0</v>
          </cell>
          <cell r="DH1759" t="b">
            <v>0</v>
          </cell>
          <cell r="DJ1759" t="b">
            <v>0</v>
          </cell>
          <cell r="DL1759" t="b">
            <v>0</v>
          </cell>
          <cell r="DN1759" t="b">
            <v>0</v>
          </cell>
          <cell r="DP1759" t="b">
            <v>0</v>
          </cell>
          <cell r="DV1759">
            <v>0</v>
          </cell>
          <cell r="DX1759">
            <v>0</v>
          </cell>
          <cell r="DZ1759">
            <v>0</v>
          </cell>
          <cell r="EB1759">
            <v>0</v>
          </cell>
          <cell r="ED1759">
            <v>0</v>
          </cell>
          <cell r="EF1759">
            <v>0</v>
          </cell>
          <cell r="EJ1759">
            <v>0</v>
          </cell>
          <cell r="EL1759">
            <v>0</v>
          </cell>
          <cell r="EN1759">
            <v>0</v>
          </cell>
          <cell r="EP1759">
            <v>0</v>
          </cell>
          <cell r="ER1759">
            <v>0</v>
          </cell>
          <cell r="ET1759">
            <v>0</v>
          </cell>
          <cell r="EX1759">
            <v>0</v>
          </cell>
          <cell r="EZ1759">
            <v>0</v>
          </cell>
          <cell r="FD1759">
            <v>0</v>
          </cell>
          <cell r="FF1759">
            <v>0</v>
          </cell>
        </row>
        <row r="1760">
          <cell r="A1760" t="str">
            <v>Seinajoki 1</v>
          </cell>
          <cell r="B1760" t="str">
            <v>Finland</v>
          </cell>
          <cell r="G1760">
            <v>120</v>
          </cell>
          <cell r="H1760">
            <v>100</v>
          </cell>
          <cell r="AK1760">
            <v>45.6</v>
          </cell>
          <cell r="AL1760">
            <v>253.33333333333334</v>
          </cell>
          <cell r="AN1760">
            <v>15</v>
          </cell>
          <cell r="AO1760">
            <v>21</v>
          </cell>
          <cell r="AP1760">
            <v>3540</v>
          </cell>
          <cell r="AQ1760">
            <v>16.8</v>
          </cell>
          <cell r="BG1760" t="b">
            <v>0</v>
          </cell>
          <cell r="BO1760" t="b">
            <v>0</v>
          </cell>
          <cell r="CA1760" t="b">
            <v>0</v>
          </cell>
          <cell r="CB1760" t="b">
            <v>0</v>
          </cell>
          <cell r="CD1760" t="b">
            <v>0</v>
          </cell>
          <cell r="CE1760" t="b">
            <v>0</v>
          </cell>
          <cell r="CG1760" t="b">
            <v>0</v>
          </cell>
          <cell r="CH1760" t="b">
            <v>0</v>
          </cell>
          <cell r="CP1760" t="e">
            <v>#N/A</v>
          </cell>
          <cell r="CT1760" t="b">
            <v>0</v>
          </cell>
          <cell r="CV1760" t="b">
            <v>0</v>
          </cell>
          <cell r="CX1760" t="b">
            <v>0</v>
          </cell>
          <cell r="CZ1760" t="b">
            <v>0</v>
          </cell>
          <cell r="DB1760" t="b">
            <v>0</v>
          </cell>
          <cell r="DD1760" t="b">
            <v>0</v>
          </cell>
          <cell r="DF1760" t="b">
            <v>0</v>
          </cell>
          <cell r="DH1760" t="b">
            <v>0</v>
          </cell>
          <cell r="DJ1760" t="b">
            <v>0</v>
          </cell>
          <cell r="DL1760" t="b">
            <v>0</v>
          </cell>
          <cell r="DN1760" t="b">
            <v>0</v>
          </cell>
          <cell r="DP1760" t="b">
            <v>0</v>
          </cell>
          <cell r="DV1760">
            <v>0</v>
          </cell>
          <cell r="DX1760">
            <v>0</v>
          </cell>
          <cell r="DZ1760">
            <v>0</v>
          </cell>
          <cell r="EB1760">
            <v>0</v>
          </cell>
          <cell r="ED1760">
            <v>0</v>
          </cell>
          <cell r="EF1760">
            <v>0</v>
          </cell>
          <cell r="EJ1760">
            <v>0</v>
          </cell>
          <cell r="EL1760">
            <v>0</v>
          </cell>
          <cell r="EN1760">
            <v>0</v>
          </cell>
          <cell r="EP1760">
            <v>0</v>
          </cell>
          <cell r="ER1760">
            <v>0</v>
          </cell>
          <cell r="ET1760">
            <v>0</v>
          </cell>
          <cell r="EX1760">
            <v>0</v>
          </cell>
          <cell r="EZ1760">
            <v>0</v>
          </cell>
          <cell r="FD1760">
            <v>0</v>
          </cell>
          <cell r="FF1760">
            <v>0</v>
          </cell>
        </row>
        <row r="1761">
          <cell r="A1761" t="str">
            <v>SEINAJOKI GT 1</v>
          </cell>
          <cell r="B1761" t="str">
            <v>Finland</v>
          </cell>
          <cell r="G1761">
            <v>11.5</v>
          </cell>
          <cell r="H1761">
            <v>0</v>
          </cell>
          <cell r="AK1761">
            <v>2.7312499999999997</v>
          </cell>
          <cell r="AL1761">
            <v>0</v>
          </cell>
          <cell r="AN1761">
            <v>0</v>
          </cell>
          <cell r="AO1761">
            <v>0.46</v>
          </cell>
          <cell r="AP1761">
            <v>172.5</v>
          </cell>
          <cell r="AQ1761">
            <v>0.92</v>
          </cell>
          <cell r="BG1761" t="b">
            <v>0</v>
          </cell>
          <cell r="BO1761" t="b">
            <v>0</v>
          </cell>
          <cell r="CA1761" t="b">
            <v>0</v>
          </cell>
          <cell r="CB1761" t="b">
            <v>0</v>
          </cell>
          <cell r="CD1761" t="b">
            <v>0</v>
          </cell>
          <cell r="CE1761" t="b">
            <v>0</v>
          </cell>
          <cell r="CG1761" t="b">
            <v>0</v>
          </cell>
          <cell r="CH1761" t="b">
            <v>0</v>
          </cell>
          <cell r="CP1761" t="e">
            <v>#N/A</v>
          </cell>
          <cell r="CT1761" t="b">
            <v>0</v>
          </cell>
          <cell r="CV1761" t="b">
            <v>0</v>
          </cell>
          <cell r="CX1761" t="b">
            <v>0</v>
          </cell>
          <cell r="CZ1761" t="b">
            <v>0</v>
          </cell>
          <cell r="DB1761" t="b">
            <v>0</v>
          </cell>
          <cell r="DD1761" t="b">
            <v>0</v>
          </cell>
          <cell r="DF1761" t="b">
            <v>0</v>
          </cell>
          <cell r="DH1761" t="b">
            <v>0</v>
          </cell>
          <cell r="DJ1761" t="b">
            <v>0</v>
          </cell>
          <cell r="DL1761" t="b">
            <v>0</v>
          </cell>
          <cell r="DN1761" t="b">
            <v>0</v>
          </cell>
          <cell r="DP1761" t="b">
            <v>0</v>
          </cell>
          <cell r="DV1761">
            <v>0</v>
          </cell>
          <cell r="DX1761">
            <v>0</v>
          </cell>
          <cell r="DZ1761">
            <v>0</v>
          </cell>
          <cell r="EB1761">
            <v>0</v>
          </cell>
          <cell r="ED1761">
            <v>0</v>
          </cell>
          <cell r="EF1761">
            <v>0</v>
          </cell>
          <cell r="EJ1761">
            <v>0</v>
          </cell>
          <cell r="EL1761">
            <v>0</v>
          </cell>
          <cell r="EN1761">
            <v>0</v>
          </cell>
          <cell r="EP1761">
            <v>0</v>
          </cell>
          <cell r="ER1761">
            <v>0</v>
          </cell>
          <cell r="ET1761">
            <v>0</v>
          </cell>
          <cell r="EX1761">
            <v>0</v>
          </cell>
          <cell r="EZ1761">
            <v>0</v>
          </cell>
          <cell r="FD1761">
            <v>0</v>
          </cell>
          <cell r="FF1761">
            <v>0</v>
          </cell>
        </row>
        <row r="1762">
          <cell r="A1762" t="str">
            <v>SEINAJOKI GT 1</v>
          </cell>
          <cell r="B1762" t="str">
            <v>Finland</v>
          </cell>
          <cell r="G1762">
            <v>11.5</v>
          </cell>
          <cell r="H1762">
            <v>0</v>
          </cell>
          <cell r="AK1762">
            <v>2.7312499999999997</v>
          </cell>
          <cell r="AL1762">
            <v>0</v>
          </cell>
          <cell r="AN1762">
            <v>0</v>
          </cell>
          <cell r="AO1762">
            <v>0.46</v>
          </cell>
          <cell r="AP1762">
            <v>172.5</v>
          </cell>
          <cell r="AQ1762">
            <v>0.92</v>
          </cell>
          <cell r="BG1762" t="b">
            <v>0</v>
          </cell>
          <cell r="BO1762" t="b">
            <v>0</v>
          </cell>
          <cell r="CA1762" t="b">
            <v>0</v>
          </cell>
          <cell r="CB1762" t="b">
            <v>0</v>
          </cell>
          <cell r="CD1762" t="b">
            <v>0</v>
          </cell>
          <cell r="CE1762" t="b">
            <v>0</v>
          </cell>
          <cell r="CG1762" t="b">
            <v>0</v>
          </cell>
          <cell r="CH1762" t="b">
            <v>0</v>
          </cell>
          <cell r="CP1762" t="e">
            <v>#N/A</v>
          </cell>
          <cell r="CT1762" t="b">
            <v>0</v>
          </cell>
          <cell r="CV1762" t="b">
            <v>0</v>
          </cell>
          <cell r="CX1762" t="b">
            <v>0</v>
          </cell>
          <cell r="CZ1762" t="b">
            <v>0</v>
          </cell>
          <cell r="DB1762" t="b">
            <v>0</v>
          </cell>
          <cell r="DD1762" t="b">
            <v>0</v>
          </cell>
          <cell r="DF1762" t="b">
            <v>0</v>
          </cell>
          <cell r="DH1762" t="b">
            <v>0</v>
          </cell>
          <cell r="DJ1762" t="b">
            <v>0</v>
          </cell>
          <cell r="DL1762" t="b">
            <v>0</v>
          </cell>
          <cell r="DN1762" t="b">
            <v>0</v>
          </cell>
          <cell r="DP1762" t="b">
            <v>0</v>
          </cell>
          <cell r="DV1762">
            <v>0</v>
          </cell>
          <cell r="DX1762">
            <v>0</v>
          </cell>
          <cell r="DZ1762">
            <v>0</v>
          </cell>
          <cell r="EB1762">
            <v>0</v>
          </cell>
          <cell r="ED1762">
            <v>0</v>
          </cell>
          <cell r="EF1762">
            <v>0</v>
          </cell>
          <cell r="EJ1762">
            <v>0</v>
          </cell>
          <cell r="EL1762">
            <v>0</v>
          </cell>
          <cell r="EN1762">
            <v>0</v>
          </cell>
          <cell r="EP1762">
            <v>0</v>
          </cell>
          <cell r="ER1762">
            <v>0</v>
          </cell>
          <cell r="ET1762">
            <v>0</v>
          </cell>
          <cell r="EX1762">
            <v>0</v>
          </cell>
          <cell r="EZ1762">
            <v>0</v>
          </cell>
          <cell r="FD1762">
            <v>0</v>
          </cell>
          <cell r="FF1762">
            <v>0</v>
          </cell>
        </row>
        <row r="1763">
          <cell r="A1763" t="str">
            <v>SILVA</v>
          </cell>
          <cell r="B1763" t="str">
            <v>Finland</v>
          </cell>
          <cell r="G1763">
            <v>10.95</v>
          </cell>
          <cell r="H1763">
            <v>0</v>
          </cell>
          <cell r="AK1763">
            <v>4.5770999999999997</v>
          </cell>
          <cell r="AL1763">
            <v>0</v>
          </cell>
          <cell r="AN1763">
            <v>0</v>
          </cell>
          <cell r="AO1763">
            <v>0.876</v>
          </cell>
          <cell r="AP1763">
            <v>219</v>
          </cell>
          <cell r="AQ1763">
            <v>1.5330000000000001</v>
          </cell>
          <cell r="BG1763" t="b">
            <v>0</v>
          </cell>
          <cell r="BO1763" t="b">
            <v>0</v>
          </cell>
          <cell r="CA1763" t="b">
            <v>0</v>
          </cell>
          <cell r="CB1763" t="b">
            <v>0</v>
          </cell>
          <cell r="CD1763" t="b">
            <v>0</v>
          </cell>
          <cell r="CE1763" t="b">
            <v>0</v>
          </cell>
          <cell r="CG1763" t="b">
            <v>0</v>
          </cell>
          <cell r="CH1763" t="b">
            <v>0</v>
          </cell>
          <cell r="CP1763" t="e">
            <v>#N/A</v>
          </cell>
          <cell r="CT1763" t="b">
            <v>0</v>
          </cell>
          <cell r="CV1763" t="b">
            <v>0</v>
          </cell>
          <cell r="CX1763" t="b">
            <v>0</v>
          </cell>
          <cell r="CZ1763" t="b">
            <v>0</v>
          </cell>
          <cell r="DB1763" t="b">
            <v>0</v>
          </cell>
          <cell r="DD1763" t="b">
            <v>0</v>
          </cell>
          <cell r="DF1763" t="b">
            <v>0</v>
          </cell>
          <cell r="DH1763" t="b">
            <v>0</v>
          </cell>
          <cell r="DJ1763" t="b">
            <v>0</v>
          </cell>
          <cell r="DL1763" t="b">
            <v>0</v>
          </cell>
          <cell r="DN1763" t="b">
            <v>0</v>
          </cell>
          <cell r="DP1763" t="b">
            <v>0</v>
          </cell>
          <cell r="DV1763">
            <v>0</v>
          </cell>
          <cell r="DX1763">
            <v>0</v>
          </cell>
          <cell r="DZ1763">
            <v>0</v>
          </cell>
          <cell r="EB1763">
            <v>0</v>
          </cell>
          <cell r="ED1763">
            <v>0</v>
          </cell>
          <cell r="EF1763">
            <v>0</v>
          </cell>
          <cell r="EJ1763">
            <v>0</v>
          </cell>
          <cell r="EL1763">
            <v>0</v>
          </cell>
          <cell r="EN1763">
            <v>0</v>
          </cell>
          <cell r="EP1763">
            <v>0</v>
          </cell>
          <cell r="ER1763">
            <v>0</v>
          </cell>
          <cell r="ET1763">
            <v>0</v>
          </cell>
          <cell r="EX1763">
            <v>0</v>
          </cell>
          <cell r="EZ1763">
            <v>0</v>
          </cell>
          <cell r="FD1763">
            <v>0</v>
          </cell>
          <cell r="FF1763">
            <v>0</v>
          </cell>
        </row>
        <row r="1764">
          <cell r="A1764" t="str">
            <v>SILVA</v>
          </cell>
          <cell r="B1764" t="str">
            <v>Finland</v>
          </cell>
          <cell r="G1764">
            <v>10.95</v>
          </cell>
          <cell r="H1764">
            <v>0</v>
          </cell>
          <cell r="AK1764">
            <v>4.5770999999999997</v>
          </cell>
          <cell r="AL1764">
            <v>0</v>
          </cell>
          <cell r="AN1764">
            <v>0</v>
          </cell>
          <cell r="AO1764">
            <v>0.876</v>
          </cell>
          <cell r="AP1764">
            <v>219</v>
          </cell>
          <cell r="AQ1764">
            <v>1.5330000000000001</v>
          </cell>
          <cell r="BG1764" t="b">
            <v>0</v>
          </cell>
          <cell r="BO1764" t="b">
            <v>0</v>
          </cell>
          <cell r="CA1764" t="b">
            <v>0</v>
          </cell>
          <cell r="CB1764" t="b">
            <v>0</v>
          </cell>
          <cell r="CD1764" t="b">
            <v>0</v>
          </cell>
          <cell r="CE1764" t="b">
            <v>0</v>
          </cell>
          <cell r="CG1764" t="b">
            <v>0</v>
          </cell>
          <cell r="CH1764" t="b">
            <v>0</v>
          </cell>
          <cell r="CP1764" t="e">
            <v>#N/A</v>
          </cell>
          <cell r="CT1764" t="b">
            <v>0</v>
          </cell>
          <cell r="CV1764" t="b">
            <v>0</v>
          </cell>
          <cell r="CX1764" t="b">
            <v>0</v>
          </cell>
          <cell r="CZ1764" t="b">
            <v>0</v>
          </cell>
          <cell r="DB1764" t="b">
            <v>0</v>
          </cell>
          <cell r="DD1764" t="b">
            <v>0</v>
          </cell>
          <cell r="DF1764" t="b">
            <v>0</v>
          </cell>
          <cell r="DH1764" t="b">
            <v>0</v>
          </cell>
          <cell r="DJ1764" t="b">
            <v>0</v>
          </cell>
          <cell r="DL1764" t="b">
            <v>0</v>
          </cell>
          <cell r="DN1764" t="b">
            <v>0</v>
          </cell>
          <cell r="DP1764" t="b">
            <v>0</v>
          </cell>
          <cell r="DV1764">
            <v>0</v>
          </cell>
          <cell r="DX1764">
            <v>0</v>
          </cell>
          <cell r="DZ1764">
            <v>0</v>
          </cell>
          <cell r="EB1764">
            <v>0</v>
          </cell>
          <cell r="ED1764">
            <v>0</v>
          </cell>
          <cell r="EF1764">
            <v>0</v>
          </cell>
          <cell r="EJ1764">
            <v>0</v>
          </cell>
          <cell r="EL1764">
            <v>0</v>
          </cell>
          <cell r="EN1764">
            <v>0</v>
          </cell>
          <cell r="EP1764">
            <v>0</v>
          </cell>
          <cell r="ER1764">
            <v>0</v>
          </cell>
          <cell r="ET1764">
            <v>0</v>
          </cell>
          <cell r="EX1764">
            <v>0</v>
          </cell>
          <cell r="EZ1764">
            <v>0</v>
          </cell>
          <cell r="FD1764">
            <v>0</v>
          </cell>
          <cell r="FF1764">
            <v>0</v>
          </cell>
        </row>
        <row r="1765">
          <cell r="A1765" t="str">
            <v>Suomenoja 1</v>
          </cell>
          <cell r="B1765" t="str">
            <v>Finland</v>
          </cell>
          <cell r="G1765">
            <v>90</v>
          </cell>
          <cell r="H1765">
            <v>150</v>
          </cell>
          <cell r="AK1765">
            <v>28.8</v>
          </cell>
          <cell r="AL1765">
            <v>80</v>
          </cell>
          <cell r="AN1765">
            <v>0</v>
          </cell>
          <cell r="AO1765">
            <v>14.184000000000001</v>
          </cell>
          <cell r="AP1765">
            <v>2236.5</v>
          </cell>
          <cell r="AQ1765">
            <v>12.600000000000001</v>
          </cell>
          <cell r="BG1765" t="b">
            <v>0</v>
          </cell>
          <cell r="BO1765" t="b">
            <v>0</v>
          </cell>
          <cell r="CA1765" t="b">
            <v>0</v>
          </cell>
          <cell r="CB1765" t="b">
            <v>0</v>
          </cell>
          <cell r="CD1765" t="b">
            <v>0</v>
          </cell>
          <cell r="CE1765" t="b">
            <v>0</v>
          </cell>
          <cell r="CG1765" t="b">
            <v>0</v>
          </cell>
          <cell r="CH1765" t="b">
            <v>0</v>
          </cell>
          <cell r="CP1765" t="e">
            <v>#N/A</v>
          </cell>
          <cell r="CT1765" t="b">
            <v>0</v>
          </cell>
          <cell r="CV1765" t="b">
            <v>0</v>
          </cell>
          <cell r="CX1765" t="b">
            <v>0</v>
          </cell>
          <cell r="CZ1765" t="b">
            <v>0</v>
          </cell>
          <cell r="DB1765" t="b">
            <v>0</v>
          </cell>
          <cell r="DD1765" t="b">
            <v>0</v>
          </cell>
          <cell r="DF1765" t="b">
            <v>0</v>
          </cell>
          <cell r="DH1765" t="b">
            <v>0</v>
          </cell>
          <cell r="DJ1765" t="b">
            <v>0</v>
          </cell>
          <cell r="DL1765" t="b">
            <v>0</v>
          </cell>
          <cell r="DN1765" t="b">
            <v>0</v>
          </cell>
          <cell r="DP1765" t="b">
            <v>0</v>
          </cell>
          <cell r="DV1765">
            <v>0</v>
          </cell>
          <cell r="DX1765">
            <v>0</v>
          </cell>
          <cell r="DZ1765">
            <v>0</v>
          </cell>
          <cell r="EB1765">
            <v>0</v>
          </cell>
          <cell r="ED1765">
            <v>0</v>
          </cell>
          <cell r="EF1765">
            <v>0</v>
          </cell>
          <cell r="EJ1765">
            <v>0</v>
          </cell>
          <cell r="EL1765">
            <v>0</v>
          </cell>
          <cell r="EN1765">
            <v>0</v>
          </cell>
          <cell r="EP1765">
            <v>0</v>
          </cell>
          <cell r="ER1765">
            <v>0</v>
          </cell>
          <cell r="ET1765">
            <v>0</v>
          </cell>
          <cell r="EX1765">
            <v>0</v>
          </cell>
          <cell r="EZ1765">
            <v>0</v>
          </cell>
          <cell r="FD1765">
            <v>0</v>
          </cell>
          <cell r="FF1765">
            <v>0</v>
          </cell>
        </row>
        <row r="1766">
          <cell r="A1766" t="str">
            <v>Suomenoja 1</v>
          </cell>
          <cell r="B1766" t="str">
            <v>Finland</v>
          </cell>
          <cell r="G1766">
            <v>90</v>
          </cell>
          <cell r="H1766">
            <v>150</v>
          </cell>
          <cell r="AK1766">
            <v>28.8</v>
          </cell>
          <cell r="AL1766">
            <v>80</v>
          </cell>
          <cell r="AN1766">
            <v>0</v>
          </cell>
          <cell r="AO1766">
            <v>14.184000000000001</v>
          </cell>
          <cell r="AP1766">
            <v>2236.5</v>
          </cell>
          <cell r="AQ1766">
            <v>17.100000000000001</v>
          </cell>
          <cell r="BG1766" t="b">
            <v>0</v>
          </cell>
          <cell r="BO1766" t="b">
            <v>0</v>
          </cell>
          <cell r="CA1766" t="b">
            <v>0</v>
          </cell>
          <cell r="CB1766" t="b">
            <v>0</v>
          </cell>
          <cell r="CD1766" t="b">
            <v>0</v>
          </cell>
          <cell r="CE1766" t="b">
            <v>0</v>
          </cell>
          <cell r="CG1766" t="b">
            <v>0</v>
          </cell>
          <cell r="CH1766" t="b">
            <v>0</v>
          </cell>
          <cell r="CP1766" t="e">
            <v>#N/A</v>
          </cell>
          <cell r="CT1766" t="b">
            <v>0</v>
          </cell>
          <cell r="CV1766" t="b">
            <v>0</v>
          </cell>
          <cell r="CX1766" t="b">
            <v>0</v>
          </cell>
          <cell r="CZ1766" t="b">
            <v>0</v>
          </cell>
          <cell r="DB1766" t="b">
            <v>0</v>
          </cell>
          <cell r="DD1766" t="b">
            <v>0</v>
          </cell>
          <cell r="DF1766" t="b">
            <v>0</v>
          </cell>
          <cell r="DH1766" t="b">
            <v>0</v>
          </cell>
          <cell r="DJ1766" t="b">
            <v>0</v>
          </cell>
          <cell r="DL1766" t="b">
            <v>0</v>
          </cell>
          <cell r="DN1766" t="b">
            <v>0</v>
          </cell>
          <cell r="DP1766" t="b">
            <v>0</v>
          </cell>
          <cell r="DV1766">
            <v>0</v>
          </cell>
          <cell r="DX1766">
            <v>0</v>
          </cell>
          <cell r="DZ1766">
            <v>0</v>
          </cell>
          <cell r="EB1766">
            <v>0</v>
          </cell>
          <cell r="ED1766">
            <v>0</v>
          </cell>
          <cell r="EF1766">
            <v>0</v>
          </cell>
          <cell r="EJ1766">
            <v>0</v>
          </cell>
          <cell r="EL1766">
            <v>0</v>
          </cell>
          <cell r="EN1766">
            <v>0</v>
          </cell>
          <cell r="EP1766">
            <v>0</v>
          </cell>
          <cell r="ER1766">
            <v>0</v>
          </cell>
          <cell r="ET1766">
            <v>0</v>
          </cell>
          <cell r="EX1766">
            <v>0</v>
          </cell>
          <cell r="EZ1766">
            <v>0</v>
          </cell>
          <cell r="FD1766">
            <v>0</v>
          </cell>
          <cell r="FF1766">
            <v>0</v>
          </cell>
        </row>
        <row r="1767">
          <cell r="A1767" t="str">
            <v>Suomenoja 3</v>
          </cell>
          <cell r="B1767" t="str">
            <v>Finland</v>
          </cell>
          <cell r="G1767">
            <v>45</v>
          </cell>
          <cell r="H1767">
            <v>110</v>
          </cell>
          <cell r="AK1767">
            <v>11.25</v>
          </cell>
          <cell r="AL1767">
            <v>67.222222222222214</v>
          </cell>
          <cell r="AN1767">
            <v>0</v>
          </cell>
          <cell r="AO1767">
            <v>1.8</v>
          </cell>
          <cell r="AP1767">
            <v>450</v>
          </cell>
          <cell r="AQ1767">
            <v>3.6</v>
          </cell>
          <cell r="BG1767" t="b">
            <v>0</v>
          </cell>
          <cell r="BO1767" t="b">
            <v>0</v>
          </cell>
          <cell r="CA1767" t="b">
            <v>0</v>
          </cell>
          <cell r="CB1767" t="b">
            <v>0</v>
          </cell>
          <cell r="CD1767" t="b">
            <v>0</v>
          </cell>
          <cell r="CE1767" t="b">
            <v>0</v>
          </cell>
          <cell r="CG1767" t="b">
            <v>0</v>
          </cell>
          <cell r="CH1767" t="b">
            <v>0</v>
          </cell>
          <cell r="CP1767" t="e">
            <v>#N/A</v>
          </cell>
          <cell r="CT1767" t="b">
            <v>0</v>
          </cell>
          <cell r="CV1767" t="b">
            <v>0</v>
          </cell>
          <cell r="CX1767" t="b">
            <v>0</v>
          </cell>
          <cell r="CZ1767" t="b">
            <v>0</v>
          </cell>
          <cell r="DB1767" t="b">
            <v>0</v>
          </cell>
          <cell r="DD1767" t="b">
            <v>0</v>
          </cell>
          <cell r="DF1767" t="b">
            <v>0</v>
          </cell>
          <cell r="DH1767" t="b">
            <v>0</v>
          </cell>
          <cell r="DJ1767" t="b">
            <v>0</v>
          </cell>
          <cell r="DL1767" t="b">
            <v>0</v>
          </cell>
          <cell r="DN1767" t="b">
            <v>0</v>
          </cell>
          <cell r="DP1767" t="b">
            <v>0</v>
          </cell>
          <cell r="DV1767">
            <v>0</v>
          </cell>
          <cell r="DX1767">
            <v>0</v>
          </cell>
          <cell r="DZ1767">
            <v>0</v>
          </cell>
          <cell r="EB1767">
            <v>0</v>
          </cell>
          <cell r="ED1767">
            <v>0</v>
          </cell>
          <cell r="EF1767">
            <v>0</v>
          </cell>
          <cell r="EJ1767">
            <v>0</v>
          </cell>
          <cell r="EL1767">
            <v>0</v>
          </cell>
          <cell r="EN1767">
            <v>0</v>
          </cell>
          <cell r="EP1767">
            <v>0</v>
          </cell>
          <cell r="ER1767">
            <v>0</v>
          </cell>
          <cell r="ET1767">
            <v>0</v>
          </cell>
          <cell r="EX1767">
            <v>0</v>
          </cell>
          <cell r="EZ1767">
            <v>0</v>
          </cell>
          <cell r="FD1767">
            <v>0</v>
          </cell>
          <cell r="FF1767">
            <v>0</v>
          </cell>
        </row>
        <row r="1768">
          <cell r="A1768" t="str">
            <v>Suomenoja 3</v>
          </cell>
          <cell r="B1768" t="str">
            <v>Finland</v>
          </cell>
          <cell r="G1768">
            <v>45</v>
          </cell>
          <cell r="H1768">
            <v>110</v>
          </cell>
          <cell r="AK1768">
            <v>11.25</v>
          </cell>
          <cell r="AL1768">
            <v>67.222222222222214</v>
          </cell>
          <cell r="AN1768">
            <v>0</v>
          </cell>
          <cell r="AO1768">
            <v>1.8</v>
          </cell>
          <cell r="AP1768">
            <v>450</v>
          </cell>
          <cell r="AQ1768">
            <v>3.6</v>
          </cell>
          <cell r="BG1768" t="b">
            <v>0</v>
          </cell>
          <cell r="BO1768" t="b">
            <v>0</v>
          </cell>
          <cell r="CA1768" t="b">
            <v>0</v>
          </cell>
          <cell r="CB1768" t="b">
            <v>0</v>
          </cell>
          <cell r="CD1768" t="b">
            <v>0</v>
          </cell>
          <cell r="CE1768" t="b">
            <v>0</v>
          </cell>
          <cell r="CG1768" t="b">
            <v>0</v>
          </cell>
          <cell r="CH1768" t="b">
            <v>0</v>
          </cell>
          <cell r="CP1768" t="e">
            <v>#N/A</v>
          </cell>
          <cell r="CT1768" t="b">
            <v>0</v>
          </cell>
          <cell r="CV1768" t="b">
            <v>0</v>
          </cell>
          <cell r="CX1768" t="b">
            <v>0</v>
          </cell>
          <cell r="CZ1768" t="b">
            <v>0</v>
          </cell>
          <cell r="DB1768" t="b">
            <v>0</v>
          </cell>
          <cell r="DD1768" t="b">
            <v>0</v>
          </cell>
          <cell r="DF1768" t="b">
            <v>0</v>
          </cell>
          <cell r="DH1768" t="b">
            <v>0</v>
          </cell>
          <cell r="DJ1768" t="b">
            <v>0</v>
          </cell>
          <cell r="DL1768" t="b">
            <v>0</v>
          </cell>
          <cell r="DN1768" t="b">
            <v>0</v>
          </cell>
          <cell r="DP1768" t="b">
            <v>0</v>
          </cell>
          <cell r="DV1768">
            <v>0</v>
          </cell>
          <cell r="DX1768">
            <v>0</v>
          </cell>
          <cell r="DZ1768">
            <v>0</v>
          </cell>
          <cell r="EB1768">
            <v>0</v>
          </cell>
          <cell r="ED1768">
            <v>0</v>
          </cell>
          <cell r="EF1768">
            <v>0</v>
          </cell>
          <cell r="EJ1768">
            <v>0</v>
          </cell>
          <cell r="EL1768">
            <v>0</v>
          </cell>
          <cell r="EN1768">
            <v>0</v>
          </cell>
          <cell r="EP1768">
            <v>0</v>
          </cell>
          <cell r="ER1768">
            <v>0</v>
          </cell>
          <cell r="ET1768">
            <v>0</v>
          </cell>
          <cell r="EX1768">
            <v>0</v>
          </cell>
          <cell r="EZ1768">
            <v>0</v>
          </cell>
          <cell r="FD1768">
            <v>0</v>
          </cell>
          <cell r="FF1768">
            <v>0</v>
          </cell>
        </row>
        <row r="1769">
          <cell r="A1769" t="str">
            <v>Suomenoja 4</v>
          </cell>
          <cell r="B1769" t="str">
            <v>Finland</v>
          </cell>
          <cell r="G1769">
            <v>234.02999999999997</v>
          </cell>
          <cell r="H1769">
            <v>134.5</v>
          </cell>
          <cell r="AK1769">
            <v>133.39709999999997</v>
          </cell>
          <cell r="AL1769">
            <v>589.73076923076917</v>
          </cell>
          <cell r="AN1769">
            <v>17.484999999999999</v>
          </cell>
          <cell r="AO1769">
            <v>21.79404375</v>
          </cell>
          <cell r="AP1769">
            <v>2963.9899499999997</v>
          </cell>
          <cell r="AQ1769">
            <v>23.402999999999999</v>
          </cell>
          <cell r="BG1769" t="b">
            <v>0</v>
          </cell>
          <cell r="BO1769" t="b">
            <v>0</v>
          </cell>
          <cell r="CA1769" t="b">
            <v>0</v>
          </cell>
          <cell r="CB1769" t="b">
            <v>0</v>
          </cell>
          <cell r="CD1769" t="b">
            <v>0</v>
          </cell>
          <cell r="CE1769" t="b">
            <v>0</v>
          </cell>
          <cell r="CG1769" t="b">
            <v>0</v>
          </cell>
          <cell r="CH1769" t="b">
            <v>0</v>
          </cell>
          <cell r="CP1769" t="e">
            <v>#N/A</v>
          </cell>
          <cell r="CT1769" t="b">
            <v>0</v>
          </cell>
          <cell r="CV1769" t="b">
            <v>0</v>
          </cell>
          <cell r="CX1769" t="b">
            <v>0</v>
          </cell>
          <cell r="CZ1769" t="b">
            <v>0</v>
          </cell>
          <cell r="DB1769" t="b">
            <v>0</v>
          </cell>
          <cell r="DD1769" t="b">
            <v>0</v>
          </cell>
          <cell r="DF1769" t="b">
            <v>0</v>
          </cell>
          <cell r="DH1769" t="b">
            <v>0</v>
          </cell>
          <cell r="DJ1769" t="b">
            <v>0</v>
          </cell>
          <cell r="DL1769" t="b">
            <v>0</v>
          </cell>
          <cell r="DN1769" t="b">
            <v>0</v>
          </cell>
          <cell r="DP1769" t="b">
            <v>0</v>
          </cell>
          <cell r="DV1769">
            <v>0</v>
          </cell>
          <cell r="DX1769">
            <v>0</v>
          </cell>
          <cell r="DZ1769">
            <v>0</v>
          </cell>
          <cell r="EB1769">
            <v>0</v>
          </cell>
          <cell r="ED1769">
            <v>0</v>
          </cell>
          <cell r="EF1769">
            <v>0</v>
          </cell>
          <cell r="EJ1769">
            <v>0</v>
          </cell>
          <cell r="EL1769">
            <v>0</v>
          </cell>
          <cell r="EN1769">
            <v>0</v>
          </cell>
          <cell r="EP1769">
            <v>0</v>
          </cell>
          <cell r="ER1769">
            <v>0</v>
          </cell>
          <cell r="ET1769">
            <v>0</v>
          </cell>
          <cell r="EX1769">
            <v>0</v>
          </cell>
          <cell r="EZ1769">
            <v>0</v>
          </cell>
          <cell r="FD1769">
            <v>0</v>
          </cell>
          <cell r="FF1769">
            <v>0</v>
          </cell>
        </row>
        <row r="1770">
          <cell r="A1770" t="str">
            <v>TAHKOLUOTO (PORI) 1</v>
          </cell>
          <cell r="B1770" t="str">
            <v>Finland</v>
          </cell>
          <cell r="G1770">
            <v>220</v>
          </cell>
          <cell r="H1770">
            <v>0</v>
          </cell>
          <cell r="AK1770">
            <v>82.554999999999993</v>
          </cell>
          <cell r="AL1770">
            <v>0</v>
          </cell>
          <cell r="AN1770">
            <v>0</v>
          </cell>
          <cell r="AO1770">
            <v>34.672000000000004</v>
          </cell>
          <cell r="AP1770">
            <v>5467</v>
          </cell>
          <cell r="AQ1770">
            <v>30.800000000000004</v>
          </cell>
          <cell r="BG1770" t="b">
            <v>0</v>
          </cell>
          <cell r="BO1770" t="b">
            <v>0</v>
          </cell>
          <cell r="CA1770" t="b">
            <v>0</v>
          </cell>
          <cell r="CB1770" t="b">
            <v>0</v>
          </cell>
          <cell r="CD1770" t="b">
            <v>0</v>
          </cell>
          <cell r="CE1770" t="b">
            <v>0</v>
          </cell>
          <cell r="CG1770" t="b">
            <v>0</v>
          </cell>
          <cell r="CH1770" t="b">
            <v>0</v>
          </cell>
          <cell r="CP1770" t="e">
            <v>#N/A</v>
          </cell>
          <cell r="CT1770" t="b">
            <v>0</v>
          </cell>
          <cell r="CV1770" t="b">
            <v>0</v>
          </cell>
          <cell r="CX1770" t="b">
            <v>0</v>
          </cell>
          <cell r="CZ1770" t="b">
            <v>0</v>
          </cell>
          <cell r="DB1770" t="b">
            <v>0</v>
          </cell>
          <cell r="DD1770" t="b">
            <v>0</v>
          </cell>
          <cell r="DF1770" t="b">
            <v>0</v>
          </cell>
          <cell r="DH1770" t="b">
            <v>0</v>
          </cell>
          <cell r="DJ1770" t="b">
            <v>0</v>
          </cell>
          <cell r="DL1770" t="b">
            <v>0</v>
          </cell>
          <cell r="DN1770" t="b">
            <v>0</v>
          </cell>
          <cell r="DP1770" t="b">
            <v>0</v>
          </cell>
          <cell r="DV1770">
            <v>0</v>
          </cell>
          <cell r="DX1770">
            <v>0</v>
          </cell>
          <cell r="DZ1770">
            <v>0</v>
          </cell>
          <cell r="EB1770">
            <v>0</v>
          </cell>
          <cell r="ED1770">
            <v>0</v>
          </cell>
          <cell r="EF1770">
            <v>0</v>
          </cell>
          <cell r="EJ1770">
            <v>0</v>
          </cell>
          <cell r="EL1770">
            <v>0</v>
          </cell>
          <cell r="EN1770">
            <v>0</v>
          </cell>
          <cell r="EP1770">
            <v>0</v>
          </cell>
          <cell r="ER1770">
            <v>0</v>
          </cell>
          <cell r="ET1770">
            <v>0</v>
          </cell>
          <cell r="EX1770">
            <v>0</v>
          </cell>
          <cell r="EZ1770">
            <v>0</v>
          </cell>
          <cell r="FD1770">
            <v>0</v>
          </cell>
          <cell r="FF1770">
            <v>0</v>
          </cell>
        </row>
        <row r="1771">
          <cell r="A1771" t="str">
            <v>TAHKOLUOTO (PORI) 1</v>
          </cell>
          <cell r="B1771" t="str">
            <v>Finland</v>
          </cell>
          <cell r="G1771">
            <v>235</v>
          </cell>
          <cell r="H1771">
            <v>0</v>
          </cell>
          <cell r="AK1771">
            <v>88.183749999999989</v>
          </cell>
          <cell r="AL1771">
            <v>0</v>
          </cell>
          <cell r="AN1771">
            <v>0</v>
          </cell>
          <cell r="AO1771">
            <v>37.036000000000001</v>
          </cell>
          <cell r="AP1771">
            <v>5839.75</v>
          </cell>
          <cell r="AQ1771">
            <v>44.65</v>
          </cell>
          <cell r="BG1771" t="b">
            <v>0</v>
          </cell>
          <cell r="BO1771" t="b">
            <v>0</v>
          </cell>
          <cell r="CA1771" t="b">
            <v>0</v>
          </cell>
          <cell r="CB1771" t="b">
            <v>0</v>
          </cell>
          <cell r="CD1771" t="b">
            <v>0</v>
          </cell>
          <cell r="CE1771" t="b">
            <v>0</v>
          </cell>
          <cell r="CG1771" t="b">
            <v>0</v>
          </cell>
          <cell r="CH1771" t="b">
            <v>0</v>
          </cell>
          <cell r="CP1771" t="e">
            <v>#N/A</v>
          </cell>
          <cell r="CT1771" t="b">
            <v>0</v>
          </cell>
          <cell r="CV1771" t="b">
            <v>0</v>
          </cell>
          <cell r="CX1771" t="b">
            <v>0</v>
          </cell>
          <cell r="CZ1771" t="b">
            <v>0</v>
          </cell>
          <cell r="DB1771" t="b">
            <v>0</v>
          </cell>
          <cell r="DD1771" t="b">
            <v>0</v>
          </cell>
          <cell r="DF1771" t="b">
            <v>0</v>
          </cell>
          <cell r="DH1771" t="b">
            <v>0</v>
          </cell>
          <cell r="DJ1771" t="b">
            <v>0</v>
          </cell>
          <cell r="DL1771" t="b">
            <v>0</v>
          </cell>
          <cell r="DN1771" t="b">
            <v>0</v>
          </cell>
          <cell r="DP1771" t="b">
            <v>0</v>
          </cell>
          <cell r="DV1771">
            <v>0</v>
          </cell>
          <cell r="DX1771">
            <v>0</v>
          </cell>
          <cell r="DZ1771">
            <v>0</v>
          </cell>
          <cell r="EB1771">
            <v>0</v>
          </cell>
          <cell r="ED1771">
            <v>0</v>
          </cell>
          <cell r="EF1771">
            <v>0</v>
          </cell>
          <cell r="EJ1771">
            <v>0</v>
          </cell>
          <cell r="EL1771">
            <v>0</v>
          </cell>
          <cell r="EN1771">
            <v>0</v>
          </cell>
          <cell r="EP1771">
            <v>0</v>
          </cell>
          <cell r="ER1771">
            <v>0</v>
          </cell>
          <cell r="ET1771">
            <v>0</v>
          </cell>
          <cell r="EX1771">
            <v>0</v>
          </cell>
          <cell r="EZ1771">
            <v>0</v>
          </cell>
          <cell r="FD1771">
            <v>0</v>
          </cell>
          <cell r="FF1771">
            <v>0</v>
          </cell>
        </row>
        <row r="1772">
          <cell r="A1772" t="str">
            <v>TAHKOLUOTO FINGRID GT 1-2</v>
          </cell>
          <cell r="B1772" t="str">
            <v>Finland</v>
          </cell>
          <cell r="G1772">
            <v>64</v>
          </cell>
          <cell r="H1772">
            <v>0</v>
          </cell>
          <cell r="AK1772">
            <v>17.631999999999998</v>
          </cell>
          <cell r="AL1772">
            <v>0</v>
          </cell>
          <cell r="AN1772">
            <v>0</v>
          </cell>
          <cell r="AO1772">
            <v>2.56</v>
          </cell>
          <cell r="AP1772">
            <v>960</v>
          </cell>
          <cell r="AQ1772">
            <v>5.12</v>
          </cell>
          <cell r="BG1772" t="b">
            <v>0</v>
          </cell>
          <cell r="BO1772" t="b">
            <v>0</v>
          </cell>
          <cell r="CA1772" t="b">
            <v>0</v>
          </cell>
          <cell r="CB1772" t="b">
            <v>0</v>
          </cell>
          <cell r="CD1772" t="b">
            <v>0</v>
          </cell>
          <cell r="CE1772" t="b">
            <v>0</v>
          </cell>
          <cell r="CG1772" t="b">
            <v>0</v>
          </cell>
          <cell r="CH1772" t="b">
            <v>0</v>
          </cell>
          <cell r="CP1772" t="e">
            <v>#N/A</v>
          </cell>
          <cell r="CT1772" t="b">
            <v>0</v>
          </cell>
          <cell r="CV1772" t="b">
            <v>0</v>
          </cell>
          <cell r="CX1772" t="b">
            <v>0</v>
          </cell>
          <cell r="CZ1772" t="b">
            <v>0</v>
          </cell>
          <cell r="DB1772" t="b">
            <v>0</v>
          </cell>
          <cell r="DD1772" t="b">
            <v>0</v>
          </cell>
          <cell r="DF1772" t="b">
            <v>0</v>
          </cell>
          <cell r="DH1772" t="b">
            <v>0</v>
          </cell>
          <cell r="DJ1772" t="b">
            <v>0</v>
          </cell>
          <cell r="DL1772" t="b">
            <v>0</v>
          </cell>
          <cell r="DN1772" t="b">
            <v>0</v>
          </cell>
          <cell r="DP1772" t="b">
            <v>0</v>
          </cell>
          <cell r="DV1772">
            <v>0</v>
          </cell>
          <cell r="DX1772">
            <v>0</v>
          </cell>
          <cell r="DZ1772">
            <v>0</v>
          </cell>
          <cell r="EB1772">
            <v>0</v>
          </cell>
          <cell r="ED1772">
            <v>0</v>
          </cell>
          <cell r="EF1772">
            <v>0</v>
          </cell>
          <cell r="EJ1772">
            <v>0</v>
          </cell>
          <cell r="EL1772">
            <v>0</v>
          </cell>
          <cell r="EN1772">
            <v>0</v>
          </cell>
          <cell r="EP1772">
            <v>0</v>
          </cell>
          <cell r="ER1772">
            <v>0</v>
          </cell>
          <cell r="ET1772">
            <v>0</v>
          </cell>
          <cell r="EX1772">
            <v>0</v>
          </cell>
          <cell r="EZ1772">
            <v>0</v>
          </cell>
          <cell r="FD1772">
            <v>0</v>
          </cell>
          <cell r="FF1772">
            <v>0</v>
          </cell>
        </row>
        <row r="1773">
          <cell r="A1773" t="str">
            <v>TAHKOLUOTO FINGRID GT 1-2</v>
          </cell>
          <cell r="B1773" t="str">
            <v>Finland</v>
          </cell>
          <cell r="G1773">
            <v>64</v>
          </cell>
          <cell r="H1773">
            <v>0</v>
          </cell>
          <cell r="AK1773">
            <v>17.631999999999998</v>
          </cell>
          <cell r="AL1773">
            <v>0</v>
          </cell>
          <cell r="AN1773">
            <v>0</v>
          </cell>
          <cell r="AO1773">
            <v>2.56</v>
          </cell>
          <cell r="AP1773">
            <v>960</v>
          </cell>
          <cell r="AQ1773">
            <v>9.6</v>
          </cell>
          <cell r="BG1773" t="b">
            <v>0</v>
          </cell>
          <cell r="BO1773" t="b">
            <v>0</v>
          </cell>
          <cell r="CA1773" t="b">
            <v>0</v>
          </cell>
          <cell r="CB1773" t="b">
            <v>0</v>
          </cell>
          <cell r="CD1773" t="b">
            <v>0</v>
          </cell>
          <cell r="CE1773" t="b">
            <v>0</v>
          </cell>
          <cell r="CG1773" t="b">
            <v>0</v>
          </cell>
          <cell r="CH1773" t="b">
            <v>0</v>
          </cell>
          <cell r="CP1773" t="e">
            <v>#N/A</v>
          </cell>
          <cell r="CT1773" t="b">
            <v>0</v>
          </cell>
          <cell r="CV1773" t="b">
            <v>0</v>
          </cell>
          <cell r="CX1773" t="b">
            <v>0</v>
          </cell>
          <cell r="CZ1773" t="b">
            <v>0</v>
          </cell>
          <cell r="DB1773" t="b">
            <v>0</v>
          </cell>
          <cell r="DD1773" t="b">
            <v>0</v>
          </cell>
          <cell r="DF1773" t="b">
            <v>0</v>
          </cell>
          <cell r="DH1773" t="b">
            <v>0</v>
          </cell>
          <cell r="DJ1773" t="b">
            <v>0</v>
          </cell>
          <cell r="DL1773" t="b">
            <v>0</v>
          </cell>
          <cell r="DN1773" t="b">
            <v>0</v>
          </cell>
          <cell r="DP1773" t="b">
            <v>0</v>
          </cell>
          <cell r="DV1773">
            <v>0</v>
          </cell>
          <cell r="DX1773">
            <v>0</v>
          </cell>
          <cell r="DZ1773">
            <v>0</v>
          </cell>
          <cell r="EB1773">
            <v>0</v>
          </cell>
          <cell r="ED1773">
            <v>0</v>
          </cell>
          <cell r="EF1773">
            <v>0</v>
          </cell>
          <cell r="EJ1773">
            <v>0</v>
          </cell>
          <cell r="EL1773">
            <v>0</v>
          </cell>
          <cell r="EN1773">
            <v>0</v>
          </cell>
          <cell r="EP1773">
            <v>0</v>
          </cell>
          <cell r="ER1773">
            <v>0</v>
          </cell>
          <cell r="ET1773">
            <v>0</v>
          </cell>
          <cell r="EX1773">
            <v>0</v>
          </cell>
          <cell r="EZ1773">
            <v>0</v>
          </cell>
          <cell r="FD1773">
            <v>0</v>
          </cell>
          <cell r="FF1773">
            <v>0</v>
          </cell>
        </row>
        <row r="1774">
          <cell r="A1774" t="str">
            <v>TAPIOLA</v>
          </cell>
          <cell r="B1774" t="str">
            <v>Finland</v>
          </cell>
          <cell r="G1774">
            <v>10</v>
          </cell>
          <cell r="H1774">
            <v>0</v>
          </cell>
          <cell r="AK1774">
            <v>4.18</v>
          </cell>
          <cell r="AL1774">
            <v>0</v>
          </cell>
          <cell r="AN1774">
            <v>0</v>
          </cell>
          <cell r="AO1774">
            <v>0.8</v>
          </cell>
          <cell r="AP1774">
            <v>200</v>
          </cell>
          <cell r="AQ1774">
            <v>1.4000000000000001</v>
          </cell>
          <cell r="BG1774" t="b">
            <v>0</v>
          </cell>
          <cell r="BO1774" t="b">
            <v>0</v>
          </cell>
          <cell r="CA1774" t="b">
            <v>0</v>
          </cell>
          <cell r="CB1774" t="b">
            <v>0</v>
          </cell>
          <cell r="CD1774" t="b">
            <v>0</v>
          </cell>
          <cell r="CE1774" t="b">
            <v>0</v>
          </cell>
          <cell r="CG1774" t="b">
            <v>0</v>
          </cell>
          <cell r="CH1774" t="b">
            <v>0</v>
          </cell>
          <cell r="CP1774" t="e">
            <v>#N/A</v>
          </cell>
          <cell r="CT1774" t="b">
            <v>0</v>
          </cell>
          <cell r="CV1774" t="b">
            <v>0</v>
          </cell>
          <cell r="CX1774" t="b">
            <v>0</v>
          </cell>
          <cell r="CZ1774" t="b">
            <v>0</v>
          </cell>
          <cell r="DB1774" t="b">
            <v>0</v>
          </cell>
          <cell r="DD1774" t="b">
            <v>0</v>
          </cell>
          <cell r="DF1774" t="b">
            <v>0</v>
          </cell>
          <cell r="DH1774" t="b">
            <v>0</v>
          </cell>
          <cell r="DJ1774" t="b">
            <v>0</v>
          </cell>
          <cell r="DL1774" t="b">
            <v>0</v>
          </cell>
          <cell r="DN1774" t="b">
            <v>0</v>
          </cell>
          <cell r="DP1774" t="b">
            <v>0</v>
          </cell>
          <cell r="DV1774">
            <v>0</v>
          </cell>
          <cell r="DX1774">
            <v>0</v>
          </cell>
          <cell r="DZ1774">
            <v>0</v>
          </cell>
          <cell r="EB1774">
            <v>0</v>
          </cell>
          <cell r="ED1774">
            <v>0</v>
          </cell>
          <cell r="EF1774">
            <v>0</v>
          </cell>
          <cell r="EJ1774">
            <v>0</v>
          </cell>
          <cell r="EL1774">
            <v>0</v>
          </cell>
          <cell r="EN1774">
            <v>0</v>
          </cell>
          <cell r="EP1774">
            <v>0</v>
          </cell>
          <cell r="ER1774">
            <v>0</v>
          </cell>
          <cell r="ET1774">
            <v>0</v>
          </cell>
          <cell r="EX1774">
            <v>0</v>
          </cell>
          <cell r="EZ1774">
            <v>0</v>
          </cell>
          <cell r="FD1774">
            <v>0</v>
          </cell>
          <cell r="FF1774">
            <v>0</v>
          </cell>
        </row>
        <row r="1775">
          <cell r="A1775" t="str">
            <v>TAPIOLA</v>
          </cell>
          <cell r="B1775" t="str">
            <v>Finland</v>
          </cell>
          <cell r="G1775">
            <v>10</v>
          </cell>
          <cell r="H1775">
            <v>0</v>
          </cell>
          <cell r="AK1775">
            <v>4.18</v>
          </cell>
          <cell r="AL1775">
            <v>0</v>
          </cell>
          <cell r="AN1775">
            <v>0</v>
          </cell>
          <cell r="AO1775">
            <v>0.8</v>
          </cell>
          <cell r="AP1775">
            <v>200</v>
          </cell>
          <cell r="AQ1775">
            <v>1.4000000000000001</v>
          </cell>
          <cell r="BG1775" t="b">
            <v>0</v>
          </cell>
          <cell r="BO1775" t="b">
            <v>0</v>
          </cell>
          <cell r="CA1775" t="b">
            <v>0</v>
          </cell>
          <cell r="CB1775" t="b">
            <v>0</v>
          </cell>
          <cell r="CD1775" t="b">
            <v>0</v>
          </cell>
          <cell r="CE1775" t="b">
            <v>0</v>
          </cell>
          <cell r="CG1775" t="b">
            <v>0</v>
          </cell>
          <cell r="CH1775" t="b">
            <v>0</v>
          </cell>
          <cell r="CP1775" t="e">
            <v>#N/A</v>
          </cell>
          <cell r="CT1775" t="b">
            <v>0</v>
          </cell>
          <cell r="CV1775" t="b">
            <v>0</v>
          </cell>
          <cell r="CX1775" t="b">
            <v>0</v>
          </cell>
          <cell r="CZ1775" t="b">
            <v>0</v>
          </cell>
          <cell r="DB1775" t="b">
            <v>0</v>
          </cell>
          <cell r="DD1775" t="b">
            <v>0</v>
          </cell>
          <cell r="DF1775" t="b">
            <v>0</v>
          </cell>
          <cell r="DH1775" t="b">
            <v>0</v>
          </cell>
          <cell r="DJ1775" t="b">
            <v>0</v>
          </cell>
          <cell r="DL1775" t="b">
            <v>0</v>
          </cell>
          <cell r="DN1775" t="b">
            <v>0</v>
          </cell>
          <cell r="DP1775" t="b">
            <v>0</v>
          </cell>
          <cell r="DV1775">
            <v>0</v>
          </cell>
          <cell r="DX1775">
            <v>0</v>
          </cell>
          <cell r="DZ1775">
            <v>0</v>
          </cell>
          <cell r="EB1775">
            <v>0</v>
          </cell>
          <cell r="ED1775">
            <v>0</v>
          </cell>
          <cell r="EF1775">
            <v>0</v>
          </cell>
          <cell r="EJ1775">
            <v>0</v>
          </cell>
          <cell r="EL1775">
            <v>0</v>
          </cell>
          <cell r="EN1775">
            <v>0</v>
          </cell>
          <cell r="EP1775">
            <v>0</v>
          </cell>
          <cell r="ER1775">
            <v>0</v>
          </cell>
          <cell r="ET1775">
            <v>0</v>
          </cell>
          <cell r="EX1775">
            <v>0</v>
          </cell>
          <cell r="EZ1775">
            <v>0</v>
          </cell>
          <cell r="FD1775">
            <v>0</v>
          </cell>
          <cell r="FF1775">
            <v>0</v>
          </cell>
        </row>
        <row r="1776">
          <cell r="A1776" t="str">
            <v>TOLKKINEN II GT 1-2</v>
          </cell>
          <cell r="B1776" t="str">
            <v>Finland</v>
          </cell>
          <cell r="G1776">
            <v>40</v>
          </cell>
          <cell r="H1776">
            <v>0</v>
          </cell>
          <cell r="AK1776">
            <v>10.26</v>
          </cell>
          <cell r="AL1776">
            <v>0</v>
          </cell>
          <cell r="AN1776">
            <v>0</v>
          </cell>
          <cell r="AO1776">
            <v>1.6</v>
          </cell>
          <cell r="AP1776">
            <v>600</v>
          </cell>
          <cell r="AQ1776">
            <v>3.2</v>
          </cell>
          <cell r="BG1776" t="b">
            <v>0</v>
          </cell>
          <cell r="BO1776" t="b">
            <v>0</v>
          </cell>
          <cell r="CA1776" t="b">
            <v>0</v>
          </cell>
          <cell r="CB1776" t="b">
            <v>0</v>
          </cell>
          <cell r="CD1776" t="b">
            <v>0</v>
          </cell>
          <cell r="CE1776" t="b">
            <v>0</v>
          </cell>
          <cell r="CG1776" t="b">
            <v>0</v>
          </cell>
          <cell r="CH1776" t="b">
            <v>0</v>
          </cell>
          <cell r="CP1776" t="e">
            <v>#N/A</v>
          </cell>
          <cell r="CT1776" t="b">
            <v>0</v>
          </cell>
          <cell r="CV1776" t="b">
            <v>0</v>
          </cell>
          <cell r="CX1776" t="b">
            <v>0</v>
          </cell>
          <cell r="CZ1776" t="b">
            <v>0</v>
          </cell>
          <cell r="DB1776" t="b">
            <v>0</v>
          </cell>
          <cell r="DD1776" t="b">
            <v>0</v>
          </cell>
          <cell r="DF1776" t="b">
            <v>0</v>
          </cell>
          <cell r="DH1776" t="b">
            <v>0</v>
          </cell>
          <cell r="DJ1776" t="b">
            <v>0</v>
          </cell>
          <cell r="DL1776" t="b">
            <v>0</v>
          </cell>
          <cell r="DN1776" t="b">
            <v>0</v>
          </cell>
          <cell r="DP1776" t="b">
            <v>0</v>
          </cell>
          <cell r="DV1776">
            <v>0</v>
          </cell>
          <cell r="DX1776">
            <v>0</v>
          </cell>
          <cell r="DZ1776">
            <v>0</v>
          </cell>
          <cell r="EB1776">
            <v>0</v>
          </cell>
          <cell r="ED1776">
            <v>0</v>
          </cell>
          <cell r="EF1776">
            <v>0</v>
          </cell>
          <cell r="EJ1776">
            <v>0</v>
          </cell>
          <cell r="EL1776">
            <v>0</v>
          </cell>
          <cell r="EN1776">
            <v>0</v>
          </cell>
          <cell r="EP1776">
            <v>0</v>
          </cell>
          <cell r="ER1776">
            <v>0</v>
          </cell>
          <cell r="ET1776">
            <v>0</v>
          </cell>
          <cell r="EX1776">
            <v>0</v>
          </cell>
          <cell r="EZ1776">
            <v>0</v>
          </cell>
          <cell r="FD1776">
            <v>0</v>
          </cell>
          <cell r="FF1776">
            <v>0</v>
          </cell>
        </row>
        <row r="1777">
          <cell r="A1777" t="str">
            <v>TOLKKINEN II GT 1-2</v>
          </cell>
          <cell r="B1777" t="str">
            <v>Finland</v>
          </cell>
          <cell r="G1777">
            <v>40</v>
          </cell>
          <cell r="H1777">
            <v>0</v>
          </cell>
          <cell r="AK1777">
            <v>10.26</v>
          </cell>
          <cell r="AL1777">
            <v>0</v>
          </cell>
          <cell r="AN1777">
            <v>0</v>
          </cell>
          <cell r="AO1777">
            <v>1.6</v>
          </cell>
          <cell r="AP1777">
            <v>600</v>
          </cell>
          <cell r="AQ1777">
            <v>3.2</v>
          </cell>
          <cell r="BG1777" t="b">
            <v>0</v>
          </cell>
          <cell r="BO1777" t="b">
            <v>0</v>
          </cell>
          <cell r="CA1777" t="b">
            <v>0</v>
          </cell>
          <cell r="CB1777" t="b">
            <v>0</v>
          </cell>
          <cell r="CD1777" t="b">
            <v>0</v>
          </cell>
          <cell r="CE1777" t="b">
            <v>0</v>
          </cell>
          <cell r="CG1777" t="b">
            <v>0</v>
          </cell>
          <cell r="CH1777" t="b">
            <v>0</v>
          </cell>
          <cell r="CP1777" t="e">
            <v>#N/A</v>
          </cell>
          <cell r="CT1777" t="b">
            <v>0</v>
          </cell>
          <cell r="CV1777" t="b">
            <v>0</v>
          </cell>
          <cell r="CX1777" t="b">
            <v>0</v>
          </cell>
          <cell r="CZ1777" t="b">
            <v>0</v>
          </cell>
          <cell r="DB1777" t="b">
            <v>0</v>
          </cell>
          <cell r="DD1777" t="b">
            <v>0</v>
          </cell>
          <cell r="DF1777" t="b">
            <v>0</v>
          </cell>
          <cell r="DH1777" t="b">
            <v>0</v>
          </cell>
          <cell r="DJ1777" t="b">
            <v>0</v>
          </cell>
          <cell r="DL1777" t="b">
            <v>0</v>
          </cell>
          <cell r="DN1777" t="b">
            <v>0</v>
          </cell>
          <cell r="DP1777" t="b">
            <v>0</v>
          </cell>
          <cell r="DV1777">
            <v>0</v>
          </cell>
          <cell r="DX1777">
            <v>0</v>
          </cell>
          <cell r="DZ1777">
            <v>0</v>
          </cell>
          <cell r="EB1777">
            <v>0</v>
          </cell>
          <cell r="ED1777">
            <v>0</v>
          </cell>
          <cell r="EF1777">
            <v>0</v>
          </cell>
          <cell r="EJ1777">
            <v>0</v>
          </cell>
          <cell r="EL1777">
            <v>0</v>
          </cell>
          <cell r="EN1777">
            <v>0</v>
          </cell>
          <cell r="EP1777">
            <v>0</v>
          </cell>
          <cell r="ER1777">
            <v>0</v>
          </cell>
          <cell r="ET1777">
            <v>0</v>
          </cell>
          <cell r="EX1777">
            <v>0</v>
          </cell>
          <cell r="EZ1777">
            <v>0</v>
          </cell>
          <cell r="FD1777">
            <v>0</v>
          </cell>
          <cell r="FF1777">
            <v>0</v>
          </cell>
        </row>
        <row r="1778">
          <cell r="A1778" t="str">
            <v>TOLKKINEN II S1</v>
          </cell>
          <cell r="B1778" t="str">
            <v>Finland</v>
          </cell>
          <cell r="G1778">
            <v>11</v>
          </cell>
          <cell r="H1778">
            <v>0</v>
          </cell>
          <cell r="AK1778">
            <v>4.5979999999999999</v>
          </cell>
          <cell r="AL1778">
            <v>0</v>
          </cell>
          <cell r="AN1778">
            <v>0</v>
          </cell>
          <cell r="AO1778">
            <v>0.88</v>
          </cell>
          <cell r="AP1778">
            <v>220</v>
          </cell>
          <cell r="AQ1778">
            <v>1.54</v>
          </cell>
          <cell r="BG1778" t="b">
            <v>0</v>
          </cell>
          <cell r="BO1778" t="b">
            <v>0</v>
          </cell>
          <cell r="CA1778" t="b">
            <v>0</v>
          </cell>
          <cell r="CB1778" t="b">
            <v>0</v>
          </cell>
          <cell r="CD1778" t="b">
            <v>0</v>
          </cell>
          <cell r="CE1778" t="b">
            <v>0</v>
          </cell>
          <cell r="CG1778" t="b">
            <v>0</v>
          </cell>
          <cell r="CH1778" t="b">
            <v>0</v>
          </cell>
          <cell r="CP1778" t="e">
            <v>#N/A</v>
          </cell>
          <cell r="CT1778" t="b">
            <v>0</v>
          </cell>
          <cell r="CV1778" t="b">
            <v>0</v>
          </cell>
          <cell r="CX1778" t="b">
            <v>0</v>
          </cell>
          <cell r="CZ1778" t="b">
            <v>0</v>
          </cell>
          <cell r="DB1778" t="b">
            <v>0</v>
          </cell>
          <cell r="DD1778" t="b">
            <v>0</v>
          </cell>
          <cell r="DF1778" t="b">
            <v>0</v>
          </cell>
          <cell r="DH1778" t="b">
            <v>0</v>
          </cell>
          <cell r="DJ1778" t="b">
            <v>0</v>
          </cell>
          <cell r="DL1778" t="b">
            <v>0</v>
          </cell>
          <cell r="DN1778" t="b">
            <v>0</v>
          </cell>
          <cell r="DP1778" t="b">
            <v>0</v>
          </cell>
          <cell r="DV1778">
            <v>0</v>
          </cell>
          <cell r="DX1778">
            <v>0</v>
          </cell>
          <cell r="DZ1778">
            <v>0</v>
          </cell>
          <cell r="EB1778">
            <v>0</v>
          </cell>
          <cell r="ED1778">
            <v>0</v>
          </cell>
          <cell r="EF1778">
            <v>0</v>
          </cell>
          <cell r="EJ1778">
            <v>0</v>
          </cell>
          <cell r="EL1778">
            <v>0</v>
          </cell>
          <cell r="EN1778">
            <v>0</v>
          </cell>
          <cell r="EP1778">
            <v>0</v>
          </cell>
          <cell r="ER1778">
            <v>0</v>
          </cell>
          <cell r="ET1778">
            <v>0</v>
          </cell>
          <cell r="EX1778">
            <v>0</v>
          </cell>
          <cell r="EZ1778">
            <v>0</v>
          </cell>
          <cell r="FD1778">
            <v>0</v>
          </cell>
          <cell r="FF1778">
            <v>0</v>
          </cell>
        </row>
        <row r="1779">
          <cell r="A1779" t="str">
            <v>TOLKKINEN II S1</v>
          </cell>
          <cell r="B1779" t="str">
            <v>Finland</v>
          </cell>
          <cell r="G1779">
            <v>11</v>
          </cell>
          <cell r="H1779">
            <v>0</v>
          </cell>
          <cell r="AK1779">
            <v>4.5979999999999999</v>
          </cell>
          <cell r="AL1779">
            <v>0</v>
          </cell>
          <cell r="AN1779">
            <v>0</v>
          </cell>
          <cell r="AO1779">
            <v>0.88</v>
          </cell>
          <cell r="AP1779">
            <v>220</v>
          </cell>
          <cell r="AQ1779">
            <v>1.54</v>
          </cell>
          <cell r="BG1779" t="b">
            <v>0</v>
          </cell>
          <cell r="BO1779" t="b">
            <v>0</v>
          </cell>
          <cell r="CA1779" t="b">
            <v>0</v>
          </cell>
          <cell r="CB1779" t="b">
            <v>0</v>
          </cell>
          <cell r="CD1779" t="b">
            <v>0</v>
          </cell>
          <cell r="CE1779" t="b">
            <v>0</v>
          </cell>
          <cell r="CG1779" t="b">
            <v>0</v>
          </cell>
          <cell r="CH1779" t="b">
            <v>0</v>
          </cell>
          <cell r="CP1779" t="e">
            <v>#N/A</v>
          </cell>
          <cell r="CT1779" t="b">
            <v>0</v>
          </cell>
          <cell r="CV1779" t="b">
            <v>0</v>
          </cell>
          <cell r="CX1779" t="b">
            <v>0</v>
          </cell>
          <cell r="CZ1779" t="b">
            <v>0</v>
          </cell>
          <cell r="DB1779" t="b">
            <v>0</v>
          </cell>
          <cell r="DD1779" t="b">
            <v>0</v>
          </cell>
          <cell r="DF1779" t="b">
            <v>0</v>
          </cell>
          <cell r="DH1779" t="b">
            <v>0</v>
          </cell>
          <cell r="DJ1779" t="b">
            <v>0</v>
          </cell>
          <cell r="DL1779" t="b">
            <v>0</v>
          </cell>
          <cell r="DN1779" t="b">
            <v>0</v>
          </cell>
          <cell r="DP1779" t="b">
            <v>0</v>
          </cell>
          <cell r="DV1779">
            <v>0</v>
          </cell>
          <cell r="DX1779">
            <v>0</v>
          </cell>
          <cell r="DZ1779">
            <v>0</v>
          </cell>
          <cell r="EB1779">
            <v>0</v>
          </cell>
          <cell r="ED1779">
            <v>0</v>
          </cell>
          <cell r="EF1779">
            <v>0</v>
          </cell>
          <cell r="EJ1779">
            <v>0</v>
          </cell>
          <cell r="EL1779">
            <v>0</v>
          </cell>
          <cell r="EN1779">
            <v>0</v>
          </cell>
          <cell r="EP1779">
            <v>0</v>
          </cell>
          <cell r="ER1779">
            <v>0</v>
          </cell>
          <cell r="ET1779">
            <v>0</v>
          </cell>
          <cell r="EX1779">
            <v>0</v>
          </cell>
          <cell r="EZ1779">
            <v>0</v>
          </cell>
          <cell r="FD1779">
            <v>0</v>
          </cell>
          <cell r="FF1779">
            <v>0</v>
          </cell>
        </row>
        <row r="1780">
          <cell r="A1780" t="str">
            <v>Tolkkinen3</v>
          </cell>
          <cell r="B1780" t="str">
            <v>Finland</v>
          </cell>
          <cell r="G1780">
            <v>17.5</v>
          </cell>
          <cell r="H1780">
            <v>35</v>
          </cell>
          <cell r="AK1780">
            <v>4.9874999999999998</v>
          </cell>
          <cell r="AL1780">
            <v>19.95</v>
          </cell>
          <cell r="AN1780">
            <v>0</v>
          </cell>
          <cell r="AO1780">
            <v>1.575</v>
          </cell>
          <cell r="AP1780">
            <v>437.5</v>
          </cell>
          <cell r="AQ1780">
            <v>2.4500000000000002</v>
          </cell>
          <cell r="BG1780" t="b">
            <v>0</v>
          </cell>
          <cell r="BO1780" t="b">
            <v>0</v>
          </cell>
          <cell r="CA1780" t="b">
            <v>0</v>
          </cell>
          <cell r="CB1780" t="b">
            <v>0</v>
          </cell>
          <cell r="CD1780" t="b">
            <v>0</v>
          </cell>
          <cell r="CE1780" t="b">
            <v>0</v>
          </cell>
          <cell r="CG1780" t="b">
            <v>0</v>
          </cell>
          <cell r="CH1780" t="b">
            <v>0</v>
          </cell>
          <cell r="CP1780" t="str">
            <v>ECWCHBPC</v>
          </cell>
          <cell r="CT1780" t="b">
            <v>0</v>
          </cell>
          <cell r="CV1780" t="b">
            <v>0</v>
          </cell>
          <cell r="CX1780" t="b">
            <v>0</v>
          </cell>
          <cell r="CZ1780" t="b">
            <v>0</v>
          </cell>
          <cell r="DB1780" t="b">
            <v>0</v>
          </cell>
          <cell r="DD1780" t="b">
            <v>0</v>
          </cell>
          <cell r="DF1780" t="b">
            <v>0</v>
          </cell>
          <cell r="DH1780" t="b">
            <v>0</v>
          </cell>
          <cell r="DJ1780" t="b">
            <v>0</v>
          </cell>
          <cell r="DL1780" t="b">
            <v>0</v>
          </cell>
          <cell r="DN1780" t="b">
            <v>0</v>
          </cell>
          <cell r="DP1780" t="b">
            <v>0</v>
          </cell>
          <cell r="DV1780">
            <v>0</v>
          </cell>
          <cell r="DX1780">
            <v>0</v>
          </cell>
          <cell r="DZ1780">
            <v>0</v>
          </cell>
          <cell r="EB1780">
            <v>0</v>
          </cell>
          <cell r="ED1780">
            <v>0</v>
          </cell>
          <cell r="EF1780">
            <v>0</v>
          </cell>
          <cell r="EJ1780">
            <v>0</v>
          </cell>
          <cell r="EL1780">
            <v>0</v>
          </cell>
          <cell r="EN1780">
            <v>0</v>
          </cell>
          <cell r="EP1780">
            <v>0</v>
          </cell>
          <cell r="ER1780">
            <v>0</v>
          </cell>
          <cell r="ET1780">
            <v>0</v>
          </cell>
          <cell r="EX1780">
            <v>0</v>
          </cell>
          <cell r="EZ1780">
            <v>0</v>
          </cell>
          <cell r="FD1780">
            <v>0</v>
          </cell>
          <cell r="FF1780">
            <v>0</v>
          </cell>
        </row>
        <row r="1781">
          <cell r="A1781" t="str">
            <v>TOPPILA 1</v>
          </cell>
          <cell r="B1781" t="str">
            <v>Finland</v>
          </cell>
          <cell r="G1781">
            <v>77</v>
          </cell>
          <cell r="H1781">
            <v>192.5</v>
          </cell>
          <cell r="AK1781">
            <v>18.287499999999998</v>
          </cell>
          <cell r="AL1781">
            <v>114.296875</v>
          </cell>
          <cell r="AN1781">
            <v>0</v>
          </cell>
          <cell r="AO1781">
            <v>13.475</v>
          </cell>
          <cell r="AP1781">
            <v>2271.5</v>
          </cell>
          <cell r="AQ1781">
            <v>10.780000000000001</v>
          </cell>
          <cell r="BG1781" t="b">
            <v>0</v>
          </cell>
          <cell r="BO1781" t="b">
            <v>0</v>
          </cell>
          <cell r="CA1781" t="b">
            <v>0</v>
          </cell>
          <cell r="CB1781" t="b">
            <v>0</v>
          </cell>
          <cell r="CD1781" t="b">
            <v>0</v>
          </cell>
          <cell r="CE1781" t="b">
            <v>0</v>
          </cell>
          <cell r="CG1781" t="b">
            <v>0</v>
          </cell>
          <cell r="CH1781" t="b">
            <v>0</v>
          </cell>
          <cell r="CP1781" t="e">
            <v>#N/A</v>
          </cell>
          <cell r="CT1781" t="b">
            <v>0</v>
          </cell>
          <cell r="CV1781" t="b">
            <v>0</v>
          </cell>
          <cell r="CX1781" t="b">
            <v>0</v>
          </cell>
          <cell r="CZ1781" t="b">
            <v>0</v>
          </cell>
          <cell r="DB1781" t="b">
            <v>0</v>
          </cell>
          <cell r="DD1781" t="b">
            <v>0</v>
          </cell>
          <cell r="DF1781" t="b">
            <v>0</v>
          </cell>
          <cell r="DH1781" t="b">
            <v>0</v>
          </cell>
          <cell r="DJ1781" t="b">
            <v>0</v>
          </cell>
          <cell r="DL1781" t="b">
            <v>0</v>
          </cell>
          <cell r="DN1781" t="b">
            <v>0</v>
          </cell>
          <cell r="DP1781" t="b">
            <v>0</v>
          </cell>
          <cell r="DV1781">
            <v>0</v>
          </cell>
          <cell r="DX1781">
            <v>0</v>
          </cell>
          <cell r="DZ1781">
            <v>0</v>
          </cell>
          <cell r="EB1781">
            <v>0</v>
          </cell>
          <cell r="ED1781">
            <v>0</v>
          </cell>
          <cell r="EF1781">
            <v>0</v>
          </cell>
          <cell r="EJ1781">
            <v>0</v>
          </cell>
          <cell r="EL1781">
            <v>0</v>
          </cell>
          <cell r="EN1781">
            <v>0</v>
          </cell>
          <cell r="EP1781">
            <v>0</v>
          </cell>
          <cell r="ER1781">
            <v>0</v>
          </cell>
          <cell r="ET1781">
            <v>0</v>
          </cell>
          <cell r="EX1781">
            <v>0</v>
          </cell>
          <cell r="EZ1781">
            <v>0</v>
          </cell>
          <cell r="FD1781">
            <v>0</v>
          </cell>
          <cell r="FF1781">
            <v>0</v>
          </cell>
        </row>
        <row r="1782">
          <cell r="A1782" t="str">
            <v>TOPPILA 1</v>
          </cell>
          <cell r="B1782" t="str">
            <v>Finland</v>
          </cell>
          <cell r="G1782">
            <v>77</v>
          </cell>
          <cell r="H1782">
            <v>192.5</v>
          </cell>
          <cell r="AK1782">
            <v>18.287499999999998</v>
          </cell>
          <cell r="AL1782">
            <v>114.296875</v>
          </cell>
          <cell r="AN1782">
            <v>0</v>
          </cell>
          <cell r="AO1782">
            <v>13.475</v>
          </cell>
          <cell r="AP1782">
            <v>2271.5</v>
          </cell>
          <cell r="AQ1782">
            <v>10.780000000000001</v>
          </cell>
          <cell r="BG1782" t="b">
            <v>0</v>
          </cell>
          <cell r="BO1782" t="b">
            <v>0</v>
          </cell>
          <cell r="CA1782" t="b">
            <v>0</v>
          </cell>
          <cell r="CB1782" t="b">
            <v>0</v>
          </cell>
          <cell r="CD1782" t="b">
            <v>0</v>
          </cell>
          <cell r="CE1782" t="b">
            <v>0</v>
          </cell>
          <cell r="CG1782" t="b">
            <v>0</v>
          </cell>
          <cell r="CH1782" t="b">
            <v>0</v>
          </cell>
          <cell r="CP1782" t="e">
            <v>#N/A</v>
          </cell>
          <cell r="CT1782" t="b">
            <v>0</v>
          </cell>
          <cell r="CV1782" t="b">
            <v>0</v>
          </cell>
          <cell r="CX1782" t="b">
            <v>0</v>
          </cell>
          <cell r="CZ1782" t="b">
            <v>0</v>
          </cell>
          <cell r="DB1782" t="b">
            <v>0</v>
          </cell>
          <cell r="DD1782" t="b">
            <v>0</v>
          </cell>
          <cell r="DF1782" t="b">
            <v>0</v>
          </cell>
          <cell r="DH1782" t="b">
            <v>0</v>
          </cell>
          <cell r="DJ1782" t="b">
            <v>0</v>
          </cell>
          <cell r="DL1782" t="b">
            <v>0</v>
          </cell>
          <cell r="DN1782" t="b">
            <v>0</v>
          </cell>
          <cell r="DP1782" t="b">
            <v>0</v>
          </cell>
          <cell r="DV1782">
            <v>0</v>
          </cell>
          <cell r="DX1782">
            <v>0</v>
          </cell>
          <cell r="DZ1782">
            <v>0</v>
          </cell>
          <cell r="EB1782">
            <v>0</v>
          </cell>
          <cell r="ED1782">
            <v>0</v>
          </cell>
          <cell r="EF1782">
            <v>0</v>
          </cell>
          <cell r="EJ1782">
            <v>0</v>
          </cell>
          <cell r="EL1782">
            <v>0</v>
          </cell>
          <cell r="EN1782">
            <v>0</v>
          </cell>
          <cell r="EP1782">
            <v>0</v>
          </cell>
          <cell r="ER1782">
            <v>0</v>
          </cell>
          <cell r="ET1782">
            <v>0</v>
          </cell>
          <cell r="EX1782">
            <v>0</v>
          </cell>
          <cell r="EZ1782">
            <v>0</v>
          </cell>
          <cell r="FD1782">
            <v>0</v>
          </cell>
          <cell r="FF1782">
            <v>0</v>
          </cell>
        </row>
        <row r="1783">
          <cell r="A1783" t="str">
            <v>TOPPILA 2</v>
          </cell>
          <cell r="B1783" t="str">
            <v>Finland</v>
          </cell>
          <cell r="G1783">
            <v>113</v>
          </cell>
          <cell r="H1783">
            <v>282.5</v>
          </cell>
          <cell r="AK1783">
            <v>26.837499999999999</v>
          </cell>
          <cell r="AL1783">
            <v>167.734375</v>
          </cell>
          <cell r="AN1783">
            <v>0</v>
          </cell>
          <cell r="AO1783">
            <v>19.774999999999999</v>
          </cell>
          <cell r="AP1783">
            <v>3333.5</v>
          </cell>
          <cell r="AQ1783">
            <v>15.820000000000002</v>
          </cell>
          <cell r="BG1783" t="b">
            <v>0</v>
          </cell>
          <cell r="BO1783" t="b">
            <v>0</v>
          </cell>
          <cell r="CA1783" t="b">
            <v>0</v>
          </cell>
          <cell r="CB1783" t="b">
            <v>0</v>
          </cell>
          <cell r="CD1783" t="b">
            <v>0</v>
          </cell>
          <cell r="CE1783" t="b">
            <v>0</v>
          </cell>
          <cell r="CG1783" t="b">
            <v>0</v>
          </cell>
          <cell r="CH1783" t="b">
            <v>0</v>
          </cell>
          <cell r="CP1783" t="e">
            <v>#N/A</v>
          </cell>
          <cell r="CT1783" t="b">
            <v>0</v>
          </cell>
          <cell r="CV1783" t="b">
            <v>0</v>
          </cell>
          <cell r="CX1783" t="b">
            <v>0</v>
          </cell>
          <cell r="CZ1783" t="b">
            <v>0</v>
          </cell>
          <cell r="DB1783" t="b">
            <v>0</v>
          </cell>
          <cell r="DD1783" t="b">
            <v>0</v>
          </cell>
          <cell r="DF1783" t="b">
            <v>0</v>
          </cell>
          <cell r="DH1783" t="b">
            <v>0</v>
          </cell>
          <cell r="DJ1783" t="b">
            <v>0</v>
          </cell>
          <cell r="DL1783" t="b">
            <v>0</v>
          </cell>
          <cell r="DN1783" t="b">
            <v>0</v>
          </cell>
          <cell r="DP1783" t="b">
            <v>0</v>
          </cell>
          <cell r="DV1783">
            <v>0</v>
          </cell>
          <cell r="DX1783">
            <v>0</v>
          </cell>
          <cell r="DZ1783">
            <v>0</v>
          </cell>
          <cell r="EB1783">
            <v>0</v>
          </cell>
          <cell r="ED1783">
            <v>0</v>
          </cell>
          <cell r="EF1783">
            <v>0</v>
          </cell>
          <cell r="EJ1783">
            <v>0</v>
          </cell>
          <cell r="EL1783">
            <v>0</v>
          </cell>
          <cell r="EN1783">
            <v>0</v>
          </cell>
          <cell r="EP1783">
            <v>0</v>
          </cell>
          <cell r="ER1783">
            <v>0</v>
          </cell>
          <cell r="ET1783">
            <v>0</v>
          </cell>
          <cell r="EX1783">
            <v>0</v>
          </cell>
          <cell r="EZ1783">
            <v>0</v>
          </cell>
          <cell r="FD1783">
            <v>0</v>
          </cell>
          <cell r="FF1783">
            <v>0</v>
          </cell>
        </row>
        <row r="1784">
          <cell r="A1784" t="str">
            <v>TOPPILA 2</v>
          </cell>
          <cell r="B1784" t="str">
            <v>Finland</v>
          </cell>
          <cell r="G1784">
            <v>113</v>
          </cell>
          <cell r="H1784">
            <v>282.5</v>
          </cell>
          <cell r="AK1784">
            <v>26.837499999999999</v>
          </cell>
          <cell r="AL1784">
            <v>167.734375</v>
          </cell>
          <cell r="AN1784">
            <v>0</v>
          </cell>
          <cell r="AO1784">
            <v>19.774999999999999</v>
          </cell>
          <cell r="AP1784">
            <v>3333.5</v>
          </cell>
          <cell r="AQ1784">
            <v>15.820000000000002</v>
          </cell>
          <cell r="BG1784" t="b">
            <v>0</v>
          </cell>
          <cell r="BO1784" t="b">
            <v>0</v>
          </cell>
          <cell r="CA1784" t="b">
            <v>0</v>
          </cell>
          <cell r="CB1784" t="b">
            <v>0</v>
          </cell>
          <cell r="CD1784" t="b">
            <v>0</v>
          </cell>
          <cell r="CE1784" t="b">
            <v>0</v>
          </cell>
          <cell r="CG1784" t="b">
            <v>0</v>
          </cell>
          <cell r="CH1784" t="b">
            <v>0</v>
          </cell>
          <cell r="CP1784" t="e">
            <v>#N/A</v>
          </cell>
          <cell r="CT1784" t="b">
            <v>0</v>
          </cell>
          <cell r="CV1784" t="b">
            <v>0</v>
          </cell>
          <cell r="CX1784" t="b">
            <v>0</v>
          </cell>
          <cell r="CZ1784" t="b">
            <v>0</v>
          </cell>
          <cell r="DB1784" t="b">
            <v>0</v>
          </cell>
          <cell r="DD1784" t="b">
            <v>0</v>
          </cell>
          <cell r="DF1784" t="b">
            <v>0</v>
          </cell>
          <cell r="DH1784" t="b">
            <v>0</v>
          </cell>
          <cell r="DJ1784" t="b">
            <v>0</v>
          </cell>
          <cell r="DL1784" t="b">
            <v>0</v>
          </cell>
          <cell r="DN1784" t="b">
            <v>0</v>
          </cell>
          <cell r="DP1784" t="b">
            <v>0</v>
          </cell>
          <cell r="DV1784">
            <v>0</v>
          </cell>
          <cell r="DX1784">
            <v>0</v>
          </cell>
          <cell r="DZ1784">
            <v>0</v>
          </cell>
          <cell r="EB1784">
            <v>0</v>
          </cell>
          <cell r="ED1784">
            <v>0</v>
          </cell>
          <cell r="EF1784">
            <v>0</v>
          </cell>
          <cell r="EJ1784">
            <v>0</v>
          </cell>
          <cell r="EL1784">
            <v>0</v>
          </cell>
          <cell r="EN1784">
            <v>0</v>
          </cell>
          <cell r="EP1784">
            <v>0</v>
          </cell>
          <cell r="ER1784">
            <v>0</v>
          </cell>
          <cell r="ET1784">
            <v>0</v>
          </cell>
          <cell r="EX1784">
            <v>0</v>
          </cell>
          <cell r="EZ1784">
            <v>0</v>
          </cell>
          <cell r="FD1784">
            <v>0</v>
          </cell>
          <cell r="FF1784">
            <v>0</v>
          </cell>
        </row>
        <row r="1785">
          <cell r="A1785" t="str">
            <v>TORANKI 1</v>
          </cell>
          <cell r="B1785" t="str">
            <v>Finland</v>
          </cell>
          <cell r="G1785">
            <v>6</v>
          </cell>
          <cell r="H1785">
            <v>15</v>
          </cell>
          <cell r="AK1785">
            <v>1.4249999999999998</v>
          </cell>
          <cell r="AL1785">
            <v>8.90625</v>
          </cell>
          <cell r="AN1785">
            <v>0</v>
          </cell>
          <cell r="AO1785">
            <v>1.0499999999999998</v>
          </cell>
          <cell r="AP1785">
            <v>177</v>
          </cell>
          <cell r="AQ1785">
            <v>0.84000000000000008</v>
          </cell>
          <cell r="BG1785" t="b">
            <v>0</v>
          </cell>
          <cell r="BO1785" t="b">
            <v>0</v>
          </cell>
          <cell r="CA1785" t="b">
            <v>0</v>
          </cell>
          <cell r="CB1785" t="b">
            <v>0</v>
          </cell>
          <cell r="CD1785" t="b">
            <v>0</v>
          </cell>
          <cell r="CE1785" t="b">
            <v>0</v>
          </cell>
          <cell r="CG1785" t="b">
            <v>0</v>
          </cell>
          <cell r="CH1785" t="b">
            <v>0</v>
          </cell>
          <cell r="CP1785" t="e">
            <v>#N/A</v>
          </cell>
          <cell r="CT1785" t="b">
            <v>0</v>
          </cell>
          <cell r="CV1785" t="b">
            <v>0</v>
          </cell>
          <cell r="CX1785" t="b">
            <v>0</v>
          </cell>
          <cell r="CZ1785" t="b">
            <v>0</v>
          </cell>
          <cell r="DB1785" t="b">
            <v>0</v>
          </cell>
          <cell r="DD1785" t="b">
            <v>0</v>
          </cell>
          <cell r="DF1785" t="b">
            <v>0</v>
          </cell>
          <cell r="DH1785" t="b">
            <v>0</v>
          </cell>
          <cell r="DJ1785" t="b">
            <v>0</v>
          </cell>
          <cell r="DL1785" t="b">
            <v>0</v>
          </cell>
          <cell r="DN1785" t="b">
            <v>0</v>
          </cell>
          <cell r="DP1785" t="b">
            <v>0</v>
          </cell>
          <cell r="DV1785">
            <v>0</v>
          </cell>
          <cell r="DX1785">
            <v>0</v>
          </cell>
          <cell r="DZ1785">
            <v>0</v>
          </cell>
          <cell r="EB1785">
            <v>0</v>
          </cell>
          <cell r="ED1785">
            <v>0</v>
          </cell>
          <cell r="EF1785">
            <v>0</v>
          </cell>
          <cell r="EJ1785">
            <v>0</v>
          </cell>
          <cell r="EL1785">
            <v>0</v>
          </cell>
          <cell r="EN1785">
            <v>0</v>
          </cell>
          <cell r="EP1785">
            <v>0</v>
          </cell>
          <cell r="ER1785">
            <v>0</v>
          </cell>
          <cell r="ET1785">
            <v>0</v>
          </cell>
          <cell r="EX1785">
            <v>0</v>
          </cell>
          <cell r="EZ1785">
            <v>0</v>
          </cell>
          <cell r="FD1785">
            <v>0</v>
          </cell>
          <cell r="FF1785">
            <v>0</v>
          </cell>
        </row>
        <row r="1786">
          <cell r="A1786" t="str">
            <v>TORANKI 1</v>
          </cell>
          <cell r="B1786" t="str">
            <v>Finland</v>
          </cell>
          <cell r="G1786">
            <v>6</v>
          </cell>
          <cell r="H1786">
            <v>15</v>
          </cell>
          <cell r="AK1786">
            <v>1.4249999999999998</v>
          </cell>
          <cell r="AL1786">
            <v>8.90625</v>
          </cell>
          <cell r="AN1786">
            <v>0</v>
          </cell>
          <cell r="AO1786">
            <v>1.0499999999999998</v>
          </cell>
          <cell r="AP1786">
            <v>177</v>
          </cell>
          <cell r="AQ1786">
            <v>0.84000000000000008</v>
          </cell>
          <cell r="BG1786" t="b">
            <v>0</v>
          </cell>
          <cell r="BO1786" t="b">
            <v>0</v>
          </cell>
          <cell r="CA1786" t="b">
            <v>0</v>
          </cell>
          <cell r="CB1786" t="b">
            <v>0</v>
          </cell>
          <cell r="CD1786" t="b">
            <v>0</v>
          </cell>
          <cell r="CE1786" t="b">
            <v>0</v>
          </cell>
          <cell r="CG1786" t="b">
            <v>0</v>
          </cell>
          <cell r="CH1786" t="b">
            <v>0</v>
          </cell>
          <cell r="CP1786" t="e">
            <v>#N/A</v>
          </cell>
          <cell r="CT1786" t="b">
            <v>0</v>
          </cell>
          <cell r="CV1786" t="b">
            <v>0</v>
          </cell>
          <cell r="CX1786" t="b">
            <v>0</v>
          </cell>
          <cell r="CZ1786" t="b">
            <v>0</v>
          </cell>
          <cell r="DB1786" t="b">
            <v>0</v>
          </cell>
          <cell r="DD1786" t="b">
            <v>0</v>
          </cell>
          <cell r="DF1786" t="b">
            <v>0</v>
          </cell>
          <cell r="DH1786" t="b">
            <v>0</v>
          </cell>
          <cell r="DJ1786" t="b">
            <v>0</v>
          </cell>
          <cell r="DL1786" t="b">
            <v>0</v>
          </cell>
          <cell r="DN1786" t="b">
            <v>0</v>
          </cell>
          <cell r="DP1786" t="b">
            <v>0</v>
          </cell>
          <cell r="DV1786">
            <v>0</v>
          </cell>
          <cell r="DX1786">
            <v>0</v>
          </cell>
          <cell r="DZ1786">
            <v>0</v>
          </cell>
          <cell r="EB1786">
            <v>0</v>
          </cell>
          <cell r="ED1786">
            <v>0</v>
          </cell>
          <cell r="EF1786">
            <v>0</v>
          </cell>
          <cell r="EJ1786">
            <v>0</v>
          </cell>
          <cell r="EL1786">
            <v>0</v>
          </cell>
          <cell r="EN1786">
            <v>0</v>
          </cell>
          <cell r="EP1786">
            <v>0</v>
          </cell>
          <cell r="ER1786">
            <v>0</v>
          </cell>
          <cell r="ET1786">
            <v>0</v>
          </cell>
          <cell r="EX1786">
            <v>0</v>
          </cell>
          <cell r="EZ1786">
            <v>0</v>
          </cell>
          <cell r="FD1786">
            <v>0</v>
          </cell>
          <cell r="FF1786">
            <v>0</v>
          </cell>
        </row>
        <row r="1787">
          <cell r="A1787" t="str">
            <v>TURKU (TE)</v>
          </cell>
          <cell r="B1787" t="str">
            <v>Finland</v>
          </cell>
          <cell r="G1787">
            <v>61.828000000000003</v>
          </cell>
          <cell r="H1787">
            <v>123.65600000000001</v>
          </cell>
          <cell r="AK1787">
            <v>17.620979999999999</v>
          </cell>
          <cell r="AL1787">
            <v>70.483919999999998</v>
          </cell>
          <cell r="AN1787">
            <v>0</v>
          </cell>
          <cell r="AO1787">
            <v>4.9462400000000004</v>
          </cell>
          <cell r="AP1787">
            <v>1236.56</v>
          </cell>
          <cell r="AQ1787">
            <v>8.6559200000000018</v>
          </cell>
          <cell r="BG1787" t="b">
            <v>0</v>
          </cell>
          <cell r="BO1787" t="b">
            <v>0</v>
          </cell>
          <cell r="CA1787" t="b">
            <v>0</v>
          </cell>
          <cell r="CB1787" t="b">
            <v>0</v>
          </cell>
          <cell r="CD1787" t="b">
            <v>0</v>
          </cell>
          <cell r="CE1787" t="b">
            <v>0</v>
          </cell>
          <cell r="CG1787" t="b">
            <v>0</v>
          </cell>
          <cell r="CH1787" t="b">
            <v>0</v>
          </cell>
          <cell r="CP1787" t="e">
            <v>#N/A</v>
          </cell>
          <cell r="CT1787" t="b">
            <v>0</v>
          </cell>
          <cell r="CV1787" t="b">
            <v>0</v>
          </cell>
          <cell r="CX1787" t="b">
            <v>0</v>
          </cell>
          <cell r="CZ1787" t="b">
            <v>0</v>
          </cell>
          <cell r="DB1787" t="b">
            <v>0</v>
          </cell>
          <cell r="DD1787" t="b">
            <v>0</v>
          </cell>
          <cell r="DF1787" t="b">
            <v>0</v>
          </cell>
          <cell r="DH1787" t="b">
            <v>0</v>
          </cell>
          <cell r="DJ1787" t="b">
            <v>0</v>
          </cell>
          <cell r="DL1787" t="b">
            <v>0</v>
          </cell>
          <cell r="DN1787" t="b">
            <v>0</v>
          </cell>
          <cell r="DP1787" t="b">
            <v>0</v>
          </cell>
          <cell r="DV1787">
            <v>0</v>
          </cell>
          <cell r="DX1787">
            <v>0</v>
          </cell>
          <cell r="DZ1787">
            <v>0</v>
          </cell>
          <cell r="EB1787">
            <v>0</v>
          </cell>
          <cell r="ED1787">
            <v>0</v>
          </cell>
          <cell r="EF1787">
            <v>0</v>
          </cell>
          <cell r="EJ1787">
            <v>0</v>
          </cell>
          <cell r="EL1787">
            <v>0</v>
          </cell>
          <cell r="EN1787">
            <v>0</v>
          </cell>
          <cell r="EP1787">
            <v>0</v>
          </cell>
          <cell r="ER1787">
            <v>0</v>
          </cell>
          <cell r="ET1787">
            <v>0</v>
          </cell>
          <cell r="EX1787">
            <v>0</v>
          </cell>
          <cell r="EZ1787">
            <v>0</v>
          </cell>
          <cell r="FD1787">
            <v>0</v>
          </cell>
          <cell r="FF1787">
            <v>0</v>
          </cell>
        </row>
        <row r="1788">
          <cell r="A1788" t="str">
            <v>VANAJA FINGRID GT 1</v>
          </cell>
          <cell r="B1788" t="str">
            <v>Finland</v>
          </cell>
          <cell r="G1788">
            <v>48</v>
          </cell>
          <cell r="H1788">
            <v>0</v>
          </cell>
          <cell r="AK1788">
            <v>12.312000000000001</v>
          </cell>
          <cell r="AL1788">
            <v>0</v>
          </cell>
          <cell r="AN1788">
            <v>0</v>
          </cell>
          <cell r="AO1788">
            <v>1.92</v>
          </cell>
          <cell r="AP1788">
            <v>720</v>
          </cell>
          <cell r="AQ1788">
            <v>3.84</v>
          </cell>
          <cell r="BG1788" t="b">
            <v>0</v>
          </cell>
          <cell r="BO1788" t="b">
            <v>0</v>
          </cell>
          <cell r="CA1788" t="b">
            <v>0</v>
          </cell>
          <cell r="CB1788" t="b">
            <v>0</v>
          </cell>
          <cell r="CD1788" t="b">
            <v>0</v>
          </cell>
          <cell r="CE1788" t="b">
            <v>0</v>
          </cell>
          <cell r="CG1788" t="b">
            <v>0</v>
          </cell>
          <cell r="CH1788" t="b">
            <v>0</v>
          </cell>
          <cell r="CP1788" t="e">
            <v>#N/A</v>
          </cell>
          <cell r="CT1788" t="b">
            <v>0</v>
          </cell>
          <cell r="CV1788" t="b">
            <v>0</v>
          </cell>
          <cell r="CX1788" t="b">
            <v>0</v>
          </cell>
          <cell r="CZ1788" t="b">
            <v>0</v>
          </cell>
          <cell r="DB1788" t="b">
            <v>0</v>
          </cell>
          <cell r="DD1788" t="b">
            <v>0</v>
          </cell>
          <cell r="DF1788" t="b">
            <v>0</v>
          </cell>
          <cell r="DH1788" t="b">
            <v>0</v>
          </cell>
          <cell r="DJ1788" t="b">
            <v>0</v>
          </cell>
          <cell r="DL1788" t="b">
            <v>0</v>
          </cell>
          <cell r="DN1788" t="b">
            <v>0</v>
          </cell>
          <cell r="DP1788" t="b">
            <v>0</v>
          </cell>
          <cell r="DV1788">
            <v>0</v>
          </cell>
          <cell r="DX1788">
            <v>0</v>
          </cell>
          <cell r="DZ1788">
            <v>0</v>
          </cell>
          <cell r="EB1788">
            <v>0</v>
          </cell>
          <cell r="ED1788">
            <v>0</v>
          </cell>
          <cell r="EF1788">
            <v>0</v>
          </cell>
          <cell r="EJ1788">
            <v>0</v>
          </cell>
          <cell r="EL1788">
            <v>0</v>
          </cell>
          <cell r="EN1788">
            <v>0</v>
          </cell>
          <cell r="EP1788">
            <v>0</v>
          </cell>
          <cell r="ER1788">
            <v>0</v>
          </cell>
          <cell r="ET1788">
            <v>0</v>
          </cell>
          <cell r="EX1788">
            <v>0</v>
          </cell>
          <cell r="EZ1788">
            <v>0</v>
          </cell>
          <cell r="FD1788">
            <v>0</v>
          </cell>
          <cell r="FF1788">
            <v>0</v>
          </cell>
        </row>
        <row r="1789">
          <cell r="A1789" t="str">
            <v>VANAJA FINGRID GT 1</v>
          </cell>
          <cell r="B1789" t="str">
            <v>Finland</v>
          </cell>
          <cell r="G1789">
            <v>48</v>
          </cell>
          <cell r="H1789">
            <v>0</v>
          </cell>
          <cell r="AK1789">
            <v>12.312000000000001</v>
          </cell>
          <cell r="AL1789">
            <v>0</v>
          </cell>
          <cell r="AN1789">
            <v>0</v>
          </cell>
          <cell r="AO1789">
            <v>1.92</v>
          </cell>
          <cell r="AP1789">
            <v>720</v>
          </cell>
          <cell r="AQ1789">
            <v>3.84</v>
          </cell>
          <cell r="BG1789" t="b">
            <v>0</v>
          </cell>
          <cell r="BO1789" t="b">
            <v>0</v>
          </cell>
          <cell r="CA1789" t="b">
            <v>0</v>
          </cell>
          <cell r="CB1789" t="b">
            <v>0</v>
          </cell>
          <cell r="CD1789" t="b">
            <v>0</v>
          </cell>
          <cell r="CE1789" t="b">
            <v>0</v>
          </cell>
          <cell r="CG1789" t="b">
            <v>0</v>
          </cell>
          <cell r="CH1789" t="b">
            <v>0</v>
          </cell>
          <cell r="CP1789" t="e">
            <v>#N/A</v>
          </cell>
          <cell r="CT1789" t="b">
            <v>0</v>
          </cell>
          <cell r="CV1789" t="b">
            <v>0</v>
          </cell>
          <cell r="CX1789" t="b">
            <v>0</v>
          </cell>
          <cell r="CZ1789" t="b">
            <v>0</v>
          </cell>
          <cell r="DB1789" t="b">
            <v>0</v>
          </cell>
          <cell r="DD1789" t="b">
            <v>0</v>
          </cell>
          <cell r="DF1789" t="b">
            <v>0</v>
          </cell>
          <cell r="DH1789" t="b">
            <v>0</v>
          </cell>
          <cell r="DJ1789" t="b">
            <v>0</v>
          </cell>
          <cell r="DL1789" t="b">
            <v>0</v>
          </cell>
          <cell r="DN1789" t="b">
            <v>0</v>
          </cell>
          <cell r="DP1789" t="b">
            <v>0</v>
          </cell>
          <cell r="DV1789">
            <v>0</v>
          </cell>
          <cell r="DX1789">
            <v>0</v>
          </cell>
          <cell r="DZ1789">
            <v>0</v>
          </cell>
          <cell r="EB1789">
            <v>0</v>
          </cell>
          <cell r="ED1789">
            <v>0</v>
          </cell>
          <cell r="EF1789">
            <v>0</v>
          </cell>
          <cell r="EJ1789">
            <v>0</v>
          </cell>
          <cell r="EL1789">
            <v>0</v>
          </cell>
          <cell r="EN1789">
            <v>0</v>
          </cell>
          <cell r="EP1789">
            <v>0</v>
          </cell>
          <cell r="ER1789">
            <v>0</v>
          </cell>
          <cell r="ET1789">
            <v>0</v>
          </cell>
          <cell r="EX1789">
            <v>0</v>
          </cell>
          <cell r="EZ1789">
            <v>0</v>
          </cell>
          <cell r="FD1789">
            <v>0</v>
          </cell>
          <cell r="FF1789">
            <v>0</v>
          </cell>
        </row>
        <row r="1790">
          <cell r="A1790" t="str">
            <v>VASKILUOTO 2</v>
          </cell>
          <cell r="B1790" t="str">
            <v>Finland</v>
          </cell>
          <cell r="G1790">
            <v>160</v>
          </cell>
          <cell r="H1790">
            <v>266.66666666666669</v>
          </cell>
          <cell r="AK1790">
            <v>50.16</v>
          </cell>
          <cell r="AL1790">
            <v>139.33333333333334</v>
          </cell>
          <cell r="AN1790">
            <v>0</v>
          </cell>
          <cell r="AO1790">
            <v>25.216000000000001</v>
          </cell>
          <cell r="AP1790">
            <v>3976</v>
          </cell>
          <cell r="AQ1790">
            <v>22.400000000000002</v>
          </cell>
          <cell r="BG1790" t="b">
            <v>0</v>
          </cell>
          <cell r="BO1790" t="b">
            <v>0</v>
          </cell>
          <cell r="CA1790" t="b">
            <v>0</v>
          </cell>
          <cell r="CB1790" t="b">
            <v>0</v>
          </cell>
          <cell r="CD1790" t="b">
            <v>0</v>
          </cell>
          <cell r="CE1790" t="b">
            <v>0</v>
          </cell>
          <cell r="CG1790" t="b">
            <v>0</v>
          </cell>
          <cell r="CH1790" t="b">
            <v>0</v>
          </cell>
          <cell r="CP1790" t="e">
            <v>#N/A</v>
          </cell>
          <cell r="CT1790" t="b">
            <v>0</v>
          </cell>
          <cell r="CV1790" t="b">
            <v>0</v>
          </cell>
          <cell r="CX1790" t="b">
            <v>0</v>
          </cell>
          <cell r="CZ1790" t="b">
            <v>0</v>
          </cell>
          <cell r="DB1790" t="b">
            <v>0</v>
          </cell>
          <cell r="DD1790" t="b">
            <v>0</v>
          </cell>
          <cell r="DF1790" t="b">
            <v>0</v>
          </cell>
          <cell r="DH1790" t="b">
            <v>0</v>
          </cell>
          <cell r="DJ1790" t="b">
            <v>0</v>
          </cell>
          <cell r="DL1790" t="b">
            <v>0</v>
          </cell>
          <cell r="DN1790" t="b">
            <v>0</v>
          </cell>
          <cell r="DP1790" t="b">
            <v>0</v>
          </cell>
          <cell r="DV1790">
            <v>0</v>
          </cell>
          <cell r="DX1790">
            <v>0</v>
          </cell>
          <cell r="DZ1790">
            <v>0</v>
          </cell>
          <cell r="EB1790">
            <v>0</v>
          </cell>
          <cell r="ED1790">
            <v>0</v>
          </cell>
          <cell r="EF1790">
            <v>0</v>
          </cell>
          <cell r="EJ1790">
            <v>0</v>
          </cell>
          <cell r="EL1790">
            <v>0</v>
          </cell>
          <cell r="EN1790">
            <v>0</v>
          </cell>
          <cell r="EP1790">
            <v>0</v>
          </cell>
          <cell r="ER1790">
            <v>0</v>
          </cell>
          <cell r="ET1790">
            <v>0</v>
          </cell>
          <cell r="EX1790">
            <v>0</v>
          </cell>
          <cell r="EZ1790">
            <v>0</v>
          </cell>
          <cell r="FD1790">
            <v>0</v>
          </cell>
          <cell r="FF1790">
            <v>0</v>
          </cell>
        </row>
        <row r="1791">
          <cell r="A1791" t="str">
            <v>VASKILUOTO 2</v>
          </cell>
          <cell r="B1791" t="str">
            <v>Finland</v>
          </cell>
          <cell r="G1791">
            <v>160</v>
          </cell>
          <cell r="H1791">
            <v>266.66666666666669</v>
          </cell>
          <cell r="AK1791">
            <v>50.16</v>
          </cell>
          <cell r="AL1791">
            <v>139.33333333333334</v>
          </cell>
          <cell r="AN1791">
            <v>0</v>
          </cell>
          <cell r="AO1791">
            <v>25.216000000000001</v>
          </cell>
          <cell r="AP1791">
            <v>3976</v>
          </cell>
          <cell r="AQ1791">
            <v>30.4</v>
          </cell>
          <cell r="BG1791" t="b">
            <v>0</v>
          </cell>
          <cell r="BO1791" t="b">
            <v>0</v>
          </cell>
          <cell r="CA1791" t="b">
            <v>0</v>
          </cell>
          <cell r="CB1791" t="b">
            <v>0</v>
          </cell>
          <cell r="CD1791" t="b">
            <v>0</v>
          </cell>
          <cell r="CE1791" t="b">
            <v>0</v>
          </cell>
          <cell r="CG1791" t="b">
            <v>0</v>
          </cell>
          <cell r="CH1791" t="b">
            <v>0</v>
          </cell>
          <cell r="CP1791" t="e">
            <v>#N/A</v>
          </cell>
          <cell r="CT1791" t="b">
            <v>0</v>
          </cell>
          <cell r="CV1791" t="b">
            <v>0</v>
          </cell>
          <cell r="CX1791" t="b">
            <v>0</v>
          </cell>
          <cell r="CZ1791" t="b">
            <v>0</v>
          </cell>
          <cell r="DB1791" t="b">
            <v>0</v>
          </cell>
          <cell r="DD1791" t="b">
            <v>0</v>
          </cell>
          <cell r="DF1791" t="b">
            <v>0</v>
          </cell>
          <cell r="DH1791" t="b">
            <v>0</v>
          </cell>
          <cell r="DJ1791" t="b">
            <v>0</v>
          </cell>
          <cell r="DL1791" t="b">
            <v>0</v>
          </cell>
          <cell r="DN1791" t="b">
            <v>0</v>
          </cell>
          <cell r="DP1791" t="b">
            <v>0</v>
          </cell>
          <cell r="DV1791">
            <v>0</v>
          </cell>
          <cell r="DX1791">
            <v>0</v>
          </cell>
          <cell r="DZ1791">
            <v>0</v>
          </cell>
          <cell r="EB1791">
            <v>0</v>
          </cell>
          <cell r="ED1791">
            <v>0</v>
          </cell>
          <cell r="EF1791">
            <v>0</v>
          </cell>
          <cell r="EJ1791">
            <v>0</v>
          </cell>
          <cell r="EL1791">
            <v>0</v>
          </cell>
          <cell r="EN1791">
            <v>0</v>
          </cell>
          <cell r="EP1791">
            <v>0</v>
          </cell>
          <cell r="ER1791">
            <v>0</v>
          </cell>
          <cell r="ET1791">
            <v>0</v>
          </cell>
          <cell r="EX1791">
            <v>0</v>
          </cell>
          <cell r="EZ1791">
            <v>0</v>
          </cell>
          <cell r="FD1791">
            <v>0</v>
          </cell>
          <cell r="FF1791">
            <v>0</v>
          </cell>
        </row>
        <row r="1792">
          <cell r="A1792" t="str">
            <v>VASKILUOTO 3</v>
          </cell>
          <cell r="B1792" t="str">
            <v>Finland</v>
          </cell>
          <cell r="G1792">
            <v>230</v>
          </cell>
          <cell r="H1792">
            <v>0</v>
          </cell>
          <cell r="AK1792">
            <v>89.584999999999994</v>
          </cell>
          <cell r="AL1792">
            <v>0</v>
          </cell>
          <cell r="AN1792">
            <v>0</v>
          </cell>
          <cell r="AO1792">
            <v>36.248000000000005</v>
          </cell>
          <cell r="AP1792">
            <v>5715.5</v>
          </cell>
          <cell r="AQ1792">
            <v>32.200000000000003</v>
          </cell>
          <cell r="BG1792" t="b">
            <v>0</v>
          </cell>
          <cell r="BO1792" t="b">
            <v>0</v>
          </cell>
          <cell r="CA1792" t="b">
            <v>0</v>
          </cell>
          <cell r="CB1792" t="b">
            <v>0</v>
          </cell>
          <cell r="CD1792" t="b">
            <v>0</v>
          </cell>
          <cell r="CE1792" t="b">
            <v>0</v>
          </cell>
          <cell r="CG1792" t="b">
            <v>0</v>
          </cell>
          <cell r="CH1792" t="b">
            <v>0</v>
          </cell>
          <cell r="CP1792" t="e">
            <v>#N/A</v>
          </cell>
          <cell r="CT1792" t="b">
            <v>0</v>
          </cell>
          <cell r="CV1792" t="b">
            <v>0</v>
          </cell>
          <cell r="CX1792" t="b">
            <v>0</v>
          </cell>
          <cell r="CZ1792" t="b">
            <v>0</v>
          </cell>
          <cell r="DB1792" t="b">
            <v>0</v>
          </cell>
          <cell r="DD1792" t="b">
            <v>0</v>
          </cell>
          <cell r="DF1792" t="b">
            <v>0</v>
          </cell>
          <cell r="DH1792" t="b">
            <v>0</v>
          </cell>
          <cell r="DJ1792" t="b">
            <v>0</v>
          </cell>
          <cell r="DL1792" t="b">
            <v>0</v>
          </cell>
          <cell r="DN1792" t="b">
            <v>0</v>
          </cell>
          <cell r="DP1792" t="b">
            <v>0</v>
          </cell>
          <cell r="DV1792">
            <v>0</v>
          </cell>
          <cell r="DX1792">
            <v>0</v>
          </cell>
          <cell r="DZ1792">
            <v>0</v>
          </cell>
          <cell r="EB1792">
            <v>0</v>
          </cell>
          <cell r="ED1792">
            <v>0</v>
          </cell>
          <cell r="EF1792">
            <v>0</v>
          </cell>
          <cell r="EJ1792">
            <v>0</v>
          </cell>
          <cell r="EL1792">
            <v>0</v>
          </cell>
          <cell r="EN1792">
            <v>0</v>
          </cell>
          <cell r="EP1792">
            <v>0</v>
          </cell>
          <cell r="ER1792">
            <v>0</v>
          </cell>
          <cell r="ET1792">
            <v>0</v>
          </cell>
          <cell r="EX1792">
            <v>0</v>
          </cell>
          <cell r="EZ1792">
            <v>0</v>
          </cell>
          <cell r="FD1792">
            <v>0</v>
          </cell>
          <cell r="FF1792">
            <v>0</v>
          </cell>
        </row>
        <row r="1793">
          <cell r="A1793" t="str">
            <v>VASKILUOTO 3</v>
          </cell>
          <cell r="B1793" t="str">
            <v>Finland</v>
          </cell>
          <cell r="G1793">
            <v>230</v>
          </cell>
          <cell r="H1793">
            <v>0</v>
          </cell>
          <cell r="AK1793">
            <v>89.584999999999994</v>
          </cell>
          <cell r="AL1793">
            <v>0</v>
          </cell>
          <cell r="AN1793">
            <v>0</v>
          </cell>
          <cell r="AO1793">
            <v>36.248000000000005</v>
          </cell>
          <cell r="AP1793">
            <v>5715.5</v>
          </cell>
          <cell r="AQ1793">
            <v>32.200000000000003</v>
          </cell>
          <cell r="BG1793" t="b">
            <v>0</v>
          </cell>
          <cell r="BO1793" t="b">
            <v>0</v>
          </cell>
          <cell r="CA1793" t="b">
            <v>0</v>
          </cell>
          <cell r="CB1793" t="b">
            <v>0</v>
          </cell>
          <cell r="CD1793" t="b">
            <v>0</v>
          </cell>
          <cell r="CE1793" t="b">
            <v>0</v>
          </cell>
          <cell r="CG1793" t="b">
            <v>0</v>
          </cell>
          <cell r="CH1793" t="b">
            <v>0</v>
          </cell>
          <cell r="CP1793" t="e">
            <v>#N/A</v>
          </cell>
          <cell r="CT1793" t="b">
            <v>0</v>
          </cell>
          <cell r="CV1793" t="b">
            <v>0</v>
          </cell>
          <cell r="CX1793" t="b">
            <v>0</v>
          </cell>
          <cell r="CZ1793" t="b">
            <v>0</v>
          </cell>
          <cell r="DB1793" t="b">
            <v>0</v>
          </cell>
          <cell r="DD1793" t="b">
            <v>0</v>
          </cell>
          <cell r="DF1793" t="b">
            <v>0</v>
          </cell>
          <cell r="DH1793" t="b">
            <v>0</v>
          </cell>
          <cell r="DJ1793" t="b">
            <v>0</v>
          </cell>
          <cell r="DL1793" t="b">
            <v>0</v>
          </cell>
          <cell r="DN1793" t="b">
            <v>0</v>
          </cell>
          <cell r="DP1793" t="b">
            <v>0</v>
          </cell>
          <cell r="DV1793">
            <v>0</v>
          </cell>
          <cell r="DX1793">
            <v>0</v>
          </cell>
          <cell r="DZ1793">
            <v>0</v>
          </cell>
          <cell r="EB1793">
            <v>0</v>
          </cell>
          <cell r="ED1793">
            <v>0</v>
          </cell>
          <cell r="EF1793">
            <v>0</v>
          </cell>
          <cell r="EJ1793">
            <v>0</v>
          </cell>
          <cell r="EL1793">
            <v>0</v>
          </cell>
          <cell r="EN1793">
            <v>0</v>
          </cell>
          <cell r="EP1793">
            <v>0</v>
          </cell>
          <cell r="ER1793">
            <v>0</v>
          </cell>
          <cell r="ET1793">
            <v>0</v>
          </cell>
          <cell r="EX1793">
            <v>0</v>
          </cell>
          <cell r="EZ1793">
            <v>0</v>
          </cell>
          <cell r="FD1793">
            <v>0</v>
          </cell>
          <cell r="FF1793">
            <v>0</v>
          </cell>
        </row>
        <row r="1794">
          <cell r="A1794" t="str">
            <v>VASKILUOTO FINGRID GT 1</v>
          </cell>
          <cell r="B1794" t="str">
            <v>Finland</v>
          </cell>
          <cell r="G1794">
            <v>26</v>
          </cell>
          <cell r="H1794">
            <v>0</v>
          </cell>
          <cell r="AK1794">
            <v>6.6690000000000005</v>
          </cell>
          <cell r="AL1794">
            <v>0</v>
          </cell>
          <cell r="AN1794">
            <v>0</v>
          </cell>
          <cell r="AO1794">
            <v>1.04</v>
          </cell>
          <cell r="AP1794">
            <v>390</v>
          </cell>
          <cell r="AQ1794">
            <v>2.08</v>
          </cell>
          <cell r="BG1794" t="b">
            <v>0</v>
          </cell>
          <cell r="BO1794" t="b">
            <v>0</v>
          </cell>
          <cell r="CA1794" t="b">
            <v>0</v>
          </cell>
          <cell r="CB1794" t="b">
            <v>0</v>
          </cell>
          <cell r="CD1794" t="b">
            <v>0</v>
          </cell>
          <cell r="CE1794" t="b">
            <v>0</v>
          </cell>
          <cell r="CG1794" t="b">
            <v>0</v>
          </cell>
          <cell r="CH1794" t="b">
            <v>0</v>
          </cell>
          <cell r="CP1794" t="e">
            <v>#N/A</v>
          </cell>
          <cell r="CT1794" t="b">
            <v>0</v>
          </cell>
          <cell r="CV1794" t="b">
            <v>0</v>
          </cell>
          <cell r="CX1794" t="b">
            <v>0</v>
          </cell>
          <cell r="CZ1794" t="b">
            <v>0</v>
          </cell>
          <cell r="DB1794" t="b">
            <v>0</v>
          </cell>
          <cell r="DD1794" t="b">
            <v>0</v>
          </cell>
          <cell r="DF1794" t="b">
            <v>0</v>
          </cell>
          <cell r="DH1794" t="b">
            <v>0</v>
          </cell>
          <cell r="DJ1794" t="b">
            <v>0</v>
          </cell>
          <cell r="DL1794" t="b">
            <v>0</v>
          </cell>
          <cell r="DN1794" t="b">
            <v>0</v>
          </cell>
          <cell r="DP1794" t="b">
            <v>0</v>
          </cell>
          <cell r="DV1794">
            <v>0</v>
          </cell>
          <cell r="DX1794">
            <v>0</v>
          </cell>
          <cell r="DZ1794">
            <v>0</v>
          </cell>
          <cell r="EB1794">
            <v>0</v>
          </cell>
          <cell r="ED1794">
            <v>0</v>
          </cell>
          <cell r="EF1794">
            <v>0</v>
          </cell>
          <cell r="EJ1794">
            <v>0</v>
          </cell>
          <cell r="EL1794">
            <v>0</v>
          </cell>
          <cell r="EN1794">
            <v>0</v>
          </cell>
          <cell r="EP1794">
            <v>0</v>
          </cell>
          <cell r="ER1794">
            <v>0</v>
          </cell>
          <cell r="ET1794">
            <v>0</v>
          </cell>
          <cell r="EX1794">
            <v>0</v>
          </cell>
          <cell r="EZ1794">
            <v>0</v>
          </cell>
          <cell r="FD1794">
            <v>0</v>
          </cell>
          <cell r="FF1794">
            <v>0</v>
          </cell>
        </row>
        <row r="1795">
          <cell r="A1795" t="str">
            <v>VASKILUOTO FINGRID GT 1</v>
          </cell>
          <cell r="B1795" t="str">
            <v>Finland</v>
          </cell>
          <cell r="G1795">
            <v>26</v>
          </cell>
          <cell r="H1795">
            <v>0</v>
          </cell>
          <cell r="AK1795">
            <v>6.6690000000000005</v>
          </cell>
          <cell r="AL1795">
            <v>0</v>
          </cell>
          <cell r="AN1795">
            <v>0</v>
          </cell>
          <cell r="AO1795">
            <v>1.04</v>
          </cell>
          <cell r="AP1795">
            <v>390</v>
          </cell>
          <cell r="AQ1795">
            <v>2.08</v>
          </cell>
          <cell r="BG1795" t="b">
            <v>0</v>
          </cell>
          <cell r="BO1795" t="b">
            <v>0</v>
          </cell>
          <cell r="CA1795" t="b">
            <v>0</v>
          </cell>
          <cell r="CB1795" t="b">
            <v>0</v>
          </cell>
          <cell r="CD1795" t="b">
            <v>0</v>
          </cell>
          <cell r="CE1795" t="b">
            <v>0</v>
          </cell>
          <cell r="CG1795" t="b">
            <v>0</v>
          </cell>
          <cell r="CH1795" t="b">
            <v>0</v>
          </cell>
          <cell r="CP1795" t="e">
            <v>#N/A</v>
          </cell>
          <cell r="CT1795" t="b">
            <v>0</v>
          </cell>
          <cell r="CV1795" t="b">
            <v>0</v>
          </cell>
          <cell r="CX1795" t="b">
            <v>0</v>
          </cell>
          <cell r="CZ1795" t="b">
            <v>0</v>
          </cell>
          <cell r="DB1795" t="b">
            <v>0</v>
          </cell>
          <cell r="DD1795" t="b">
            <v>0</v>
          </cell>
          <cell r="DF1795" t="b">
            <v>0</v>
          </cell>
          <cell r="DH1795" t="b">
            <v>0</v>
          </cell>
          <cell r="DJ1795" t="b">
            <v>0</v>
          </cell>
          <cell r="DL1795" t="b">
            <v>0</v>
          </cell>
          <cell r="DN1795" t="b">
            <v>0</v>
          </cell>
          <cell r="DP1795" t="b">
            <v>0</v>
          </cell>
          <cell r="DV1795">
            <v>0</v>
          </cell>
          <cell r="DX1795">
            <v>0</v>
          </cell>
          <cell r="DZ1795">
            <v>0</v>
          </cell>
          <cell r="EB1795">
            <v>0</v>
          </cell>
          <cell r="ED1795">
            <v>0</v>
          </cell>
          <cell r="EF1795">
            <v>0</v>
          </cell>
          <cell r="EJ1795">
            <v>0</v>
          </cell>
          <cell r="EL1795">
            <v>0</v>
          </cell>
          <cell r="EN1795">
            <v>0</v>
          </cell>
          <cell r="EP1795">
            <v>0</v>
          </cell>
          <cell r="ER1795">
            <v>0</v>
          </cell>
          <cell r="ET1795">
            <v>0</v>
          </cell>
          <cell r="EX1795">
            <v>0</v>
          </cell>
          <cell r="EZ1795">
            <v>0</v>
          </cell>
          <cell r="FD1795">
            <v>0</v>
          </cell>
          <cell r="FF1795">
            <v>0</v>
          </cell>
        </row>
        <row r="1796">
          <cell r="A1796" t="str">
            <v>VASKILUOTO GT 1</v>
          </cell>
          <cell r="B1796" t="str">
            <v>Finland</v>
          </cell>
          <cell r="G1796">
            <v>11.5</v>
          </cell>
          <cell r="H1796">
            <v>0</v>
          </cell>
          <cell r="AK1796">
            <v>2.7312499999999997</v>
          </cell>
          <cell r="AL1796">
            <v>0</v>
          </cell>
          <cell r="AN1796">
            <v>0</v>
          </cell>
          <cell r="AO1796">
            <v>0.46</v>
          </cell>
          <cell r="AP1796">
            <v>172.5</v>
          </cell>
          <cell r="AQ1796">
            <v>0.92</v>
          </cell>
          <cell r="BG1796" t="b">
            <v>0</v>
          </cell>
          <cell r="BO1796" t="b">
            <v>0</v>
          </cell>
          <cell r="CA1796" t="b">
            <v>0</v>
          </cell>
          <cell r="CB1796" t="b">
            <v>0</v>
          </cell>
          <cell r="CD1796" t="b">
            <v>0</v>
          </cell>
          <cell r="CE1796" t="b">
            <v>0</v>
          </cell>
          <cell r="CG1796" t="b">
            <v>0</v>
          </cell>
          <cell r="CH1796" t="b">
            <v>0</v>
          </cell>
          <cell r="CP1796" t="e">
            <v>#N/A</v>
          </cell>
          <cell r="CT1796" t="b">
            <v>0</v>
          </cell>
          <cell r="CV1796" t="b">
            <v>0</v>
          </cell>
          <cell r="CX1796" t="b">
            <v>0</v>
          </cell>
          <cell r="CZ1796" t="b">
            <v>0</v>
          </cell>
          <cell r="DB1796" t="b">
            <v>0</v>
          </cell>
          <cell r="DD1796" t="b">
            <v>0</v>
          </cell>
          <cell r="DF1796" t="b">
            <v>0</v>
          </cell>
          <cell r="DH1796" t="b">
            <v>0</v>
          </cell>
          <cell r="DJ1796" t="b">
            <v>0</v>
          </cell>
          <cell r="DL1796" t="b">
            <v>0</v>
          </cell>
          <cell r="DN1796" t="b">
            <v>0</v>
          </cell>
          <cell r="DP1796" t="b">
            <v>0</v>
          </cell>
          <cell r="DV1796">
            <v>0</v>
          </cell>
          <cell r="DX1796">
            <v>0</v>
          </cell>
          <cell r="DZ1796">
            <v>0</v>
          </cell>
          <cell r="EB1796">
            <v>0</v>
          </cell>
          <cell r="ED1796">
            <v>0</v>
          </cell>
          <cell r="EF1796">
            <v>0</v>
          </cell>
          <cell r="EJ1796">
            <v>0</v>
          </cell>
          <cell r="EL1796">
            <v>0</v>
          </cell>
          <cell r="EN1796">
            <v>0</v>
          </cell>
          <cell r="EP1796">
            <v>0</v>
          </cell>
          <cell r="ER1796">
            <v>0</v>
          </cell>
          <cell r="ET1796">
            <v>0</v>
          </cell>
          <cell r="EX1796">
            <v>0</v>
          </cell>
          <cell r="EZ1796">
            <v>0</v>
          </cell>
          <cell r="FD1796">
            <v>0</v>
          </cell>
          <cell r="FF1796">
            <v>0</v>
          </cell>
        </row>
        <row r="1797">
          <cell r="A1797" t="str">
            <v>VASKILUOTO GT 1</v>
          </cell>
          <cell r="B1797" t="str">
            <v>Finland</v>
          </cell>
          <cell r="G1797">
            <v>11.5</v>
          </cell>
          <cell r="H1797">
            <v>0</v>
          </cell>
          <cell r="AK1797">
            <v>2.7312499999999997</v>
          </cell>
          <cell r="AL1797">
            <v>0</v>
          </cell>
          <cell r="AN1797">
            <v>0</v>
          </cell>
          <cell r="AO1797">
            <v>0.46</v>
          </cell>
          <cell r="AP1797">
            <v>172.5</v>
          </cell>
          <cell r="AQ1797">
            <v>0.92</v>
          </cell>
          <cell r="BG1797" t="b">
            <v>0</v>
          </cell>
          <cell r="BO1797" t="b">
            <v>0</v>
          </cell>
          <cell r="CA1797" t="b">
            <v>0</v>
          </cell>
          <cell r="CB1797" t="b">
            <v>0</v>
          </cell>
          <cell r="CD1797" t="b">
            <v>0</v>
          </cell>
          <cell r="CE1797" t="b">
            <v>0</v>
          </cell>
          <cell r="CG1797" t="b">
            <v>0</v>
          </cell>
          <cell r="CH1797" t="b">
            <v>0</v>
          </cell>
          <cell r="CP1797" t="e">
            <v>#N/A</v>
          </cell>
          <cell r="CT1797" t="b">
            <v>0</v>
          </cell>
          <cell r="CV1797" t="b">
            <v>0</v>
          </cell>
          <cell r="CX1797" t="b">
            <v>0</v>
          </cell>
          <cell r="CZ1797" t="b">
            <v>0</v>
          </cell>
          <cell r="DB1797" t="b">
            <v>0</v>
          </cell>
          <cell r="DD1797" t="b">
            <v>0</v>
          </cell>
          <cell r="DF1797" t="b">
            <v>0</v>
          </cell>
          <cell r="DH1797" t="b">
            <v>0</v>
          </cell>
          <cell r="DJ1797" t="b">
            <v>0</v>
          </cell>
          <cell r="DL1797" t="b">
            <v>0</v>
          </cell>
          <cell r="DN1797" t="b">
            <v>0</v>
          </cell>
          <cell r="DP1797" t="b">
            <v>0</v>
          </cell>
          <cell r="DV1797">
            <v>0</v>
          </cell>
          <cell r="DX1797">
            <v>0</v>
          </cell>
          <cell r="DZ1797">
            <v>0</v>
          </cell>
          <cell r="EB1797">
            <v>0</v>
          </cell>
          <cell r="ED1797">
            <v>0</v>
          </cell>
          <cell r="EF1797">
            <v>0</v>
          </cell>
          <cell r="EJ1797">
            <v>0</v>
          </cell>
          <cell r="EL1797">
            <v>0</v>
          </cell>
          <cell r="EN1797">
            <v>0</v>
          </cell>
          <cell r="EP1797">
            <v>0</v>
          </cell>
          <cell r="ER1797">
            <v>0</v>
          </cell>
          <cell r="ET1797">
            <v>0</v>
          </cell>
          <cell r="EX1797">
            <v>0</v>
          </cell>
          <cell r="EZ1797">
            <v>0</v>
          </cell>
          <cell r="FD1797">
            <v>0</v>
          </cell>
          <cell r="FF1797">
            <v>0</v>
          </cell>
        </row>
        <row r="1798">
          <cell r="A1798" t="str">
            <v>VOIMAVASU SALO</v>
          </cell>
          <cell r="B1798" t="str">
            <v>Finland</v>
          </cell>
          <cell r="G1798">
            <v>6.7859999999999996</v>
          </cell>
          <cell r="H1798">
            <v>13.571999999999999</v>
          </cell>
          <cell r="AK1798">
            <v>1.9340099999999998</v>
          </cell>
          <cell r="AL1798">
            <v>7.7360399999999991</v>
          </cell>
          <cell r="AN1798">
            <v>0</v>
          </cell>
          <cell r="AO1798">
            <v>0.54288000000000003</v>
          </cell>
          <cell r="AP1798">
            <v>135.72</v>
          </cell>
          <cell r="AQ1798">
            <v>0.95004</v>
          </cell>
          <cell r="BG1798" t="b">
            <v>0</v>
          </cell>
          <cell r="BO1798" t="b">
            <v>0</v>
          </cell>
          <cell r="CA1798" t="b">
            <v>0</v>
          </cell>
          <cell r="CB1798" t="b">
            <v>0</v>
          </cell>
          <cell r="CD1798" t="b">
            <v>0</v>
          </cell>
          <cell r="CE1798" t="b">
            <v>0</v>
          </cell>
          <cell r="CG1798" t="b">
            <v>0</v>
          </cell>
          <cell r="CH1798" t="b">
            <v>0</v>
          </cell>
          <cell r="CP1798" t="e">
            <v>#N/A</v>
          </cell>
          <cell r="CT1798" t="b">
            <v>0</v>
          </cell>
          <cell r="CV1798" t="b">
            <v>0</v>
          </cell>
          <cell r="CX1798" t="b">
            <v>0</v>
          </cell>
          <cell r="CZ1798" t="b">
            <v>0</v>
          </cell>
          <cell r="DB1798" t="b">
            <v>0</v>
          </cell>
          <cell r="DD1798" t="b">
            <v>0</v>
          </cell>
          <cell r="DF1798" t="b">
            <v>0</v>
          </cell>
          <cell r="DH1798" t="b">
            <v>0</v>
          </cell>
          <cell r="DJ1798" t="b">
            <v>0</v>
          </cell>
          <cell r="DL1798" t="b">
            <v>0</v>
          </cell>
          <cell r="DN1798" t="b">
            <v>0</v>
          </cell>
          <cell r="DP1798" t="b">
            <v>0</v>
          </cell>
          <cell r="DV1798">
            <v>0</v>
          </cell>
          <cell r="DX1798">
            <v>0</v>
          </cell>
          <cell r="DZ1798">
            <v>0</v>
          </cell>
          <cell r="EB1798">
            <v>0</v>
          </cell>
          <cell r="ED1798">
            <v>0</v>
          </cell>
          <cell r="EF1798">
            <v>0</v>
          </cell>
          <cell r="EJ1798">
            <v>0</v>
          </cell>
          <cell r="EL1798">
            <v>0</v>
          </cell>
          <cell r="EN1798">
            <v>0</v>
          </cell>
          <cell r="EP1798">
            <v>0</v>
          </cell>
          <cell r="ER1798">
            <v>0</v>
          </cell>
          <cell r="ET1798">
            <v>0</v>
          </cell>
          <cell r="EX1798">
            <v>0</v>
          </cell>
          <cell r="EZ1798">
            <v>0</v>
          </cell>
          <cell r="FD1798">
            <v>0</v>
          </cell>
          <cell r="FF1798">
            <v>0</v>
          </cell>
        </row>
        <row r="1799">
          <cell r="A1799" t="str">
            <v>VOIMAVASU SALO</v>
          </cell>
          <cell r="B1799" t="str">
            <v>Finland</v>
          </cell>
          <cell r="G1799">
            <v>6.7859999999999996</v>
          </cell>
          <cell r="H1799">
            <v>13.571999999999999</v>
          </cell>
          <cell r="AK1799">
            <v>1.9340099999999998</v>
          </cell>
          <cell r="AL1799">
            <v>7.7360399999999991</v>
          </cell>
          <cell r="AN1799">
            <v>0</v>
          </cell>
          <cell r="AO1799">
            <v>0.54288000000000003</v>
          </cell>
          <cell r="AP1799">
            <v>135.72</v>
          </cell>
          <cell r="AQ1799">
            <v>0.95004</v>
          </cell>
          <cell r="BG1799" t="b">
            <v>0</v>
          </cell>
          <cell r="BO1799" t="b">
            <v>0</v>
          </cell>
          <cell r="CA1799" t="b">
            <v>0</v>
          </cell>
          <cell r="CB1799" t="b">
            <v>0</v>
          </cell>
          <cell r="CD1799" t="b">
            <v>0</v>
          </cell>
          <cell r="CE1799" t="b">
            <v>0</v>
          </cell>
          <cell r="CG1799" t="b">
            <v>0</v>
          </cell>
          <cell r="CH1799" t="b">
            <v>0</v>
          </cell>
          <cell r="CP1799" t="e">
            <v>#N/A</v>
          </cell>
          <cell r="CT1799" t="b">
            <v>0</v>
          </cell>
          <cell r="CV1799" t="b">
            <v>0</v>
          </cell>
          <cell r="CX1799" t="b">
            <v>0</v>
          </cell>
          <cell r="CZ1799" t="b">
            <v>0</v>
          </cell>
          <cell r="DB1799" t="b">
            <v>0</v>
          </cell>
          <cell r="DD1799" t="b">
            <v>0</v>
          </cell>
          <cell r="DF1799" t="b">
            <v>0</v>
          </cell>
          <cell r="DH1799" t="b">
            <v>0</v>
          </cell>
          <cell r="DJ1799" t="b">
            <v>0</v>
          </cell>
          <cell r="DL1799" t="b">
            <v>0</v>
          </cell>
          <cell r="DN1799" t="b">
            <v>0</v>
          </cell>
          <cell r="DP1799" t="b">
            <v>0</v>
          </cell>
          <cell r="DV1799">
            <v>0</v>
          </cell>
          <cell r="DX1799">
            <v>0</v>
          </cell>
          <cell r="DZ1799">
            <v>0</v>
          </cell>
          <cell r="EB1799">
            <v>0</v>
          </cell>
          <cell r="ED1799">
            <v>0</v>
          </cell>
          <cell r="EF1799">
            <v>0</v>
          </cell>
          <cell r="EJ1799">
            <v>0</v>
          </cell>
          <cell r="EL1799">
            <v>0</v>
          </cell>
          <cell r="EN1799">
            <v>0</v>
          </cell>
          <cell r="EP1799">
            <v>0</v>
          </cell>
          <cell r="ER1799">
            <v>0</v>
          </cell>
          <cell r="ET1799">
            <v>0</v>
          </cell>
          <cell r="EX1799">
            <v>0</v>
          </cell>
          <cell r="EZ1799">
            <v>0</v>
          </cell>
          <cell r="FD1799">
            <v>0</v>
          </cell>
          <cell r="FF1799">
            <v>0</v>
          </cell>
        </row>
        <row r="1800">
          <cell r="A1800" t="str">
            <v>VOIMAVASU SALO EXT 1</v>
          </cell>
          <cell r="B1800" t="str">
            <v>Finland</v>
          </cell>
          <cell r="G1800">
            <v>11</v>
          </cell>
          <cell r="H1800">
            <v>45</v>
          </cell>
          <cell r="AK1800">
            <v>1.8809999999999998</v>
          </cell>
          <cell r="AL1800">
            <v>31.479545454545452</v>
          </cell>
          <cell r="AN1800">
            <v>0</v>
          </cell>
          <cell r="AO1800">
            <v>1.9249999999999998</v>
          </cell>
          <cell r="AP1800">
            <v>324.5</v>
          </cell>
          <cell r="AQ1800">
            <v>1.54</v>
          </cell>
          <cell r="BG1800" t="b">
            <v>0</v>
          </cell>
          <cell r="BO1800" t="b">
            <v>0</v>
          </cell>
          <cell r="CA1800" t="b">
            <v>0</v>
          </cell>
          <cell r="CB1800" t="b">
            <v>0</v>
          </cell>
          <cell r="CD1800" t="b">
            <v>0</v>
          </cell>
          <cell r="CE1800" t="b">
            <v>0</v>
          </cell>
          <cell r="CG1800" t="b">
            <v>0</v>
          </cell>
          <cell r="CH1800" t="b">
            <v>0</v>
          </cell>
          <cell r="CP1800" t="e">
            <v>#N/A</v>
          </cell>
          <cell r="CT1800" t="b">
            <v>0</v>
          </cell>
          <cell r="CV1800" t="b">
            <v>0</v>
          </cell>
          <cell r="CX1800" t="b">
            <v>0</v>
          </cell>
          <cell r="CZ1800" t="b">
            <v>0</v>
          </cell>
          <cell r="DB1800" t="b">
            <v>0</v>
          </cell>
          <cell r="DD1800" t="b">
            <v>0</v>
          </cell>
          <cell r="DF1800" t="b">
            <v>0</v>
          </cell>
          <cell r="DH1800" t="b">
            <v>0</v>
          </cell>
          <cell r="DJ1800" t="b">
            <v>0</v>
          </cell>
          <cell r="DL1800" t="b">
            <v>0</v>
          </cell>
          <cell r="DN1800" t="b">
            <v>0</v>
          </cell>
          <cell r="DP1800" t="b">
            <v>0</v>
          </cell>
          <cell r="DV1800">
            <v>0</v>
          </cell>
          <cell r="DX1800">
            <v>0</v>
          </cell>
          <cell r="DZ1800">
            <v>0</v>
          </cell>
          <cell r="EB1800">
            <v>0</v>
          </cell>
          <cell r="ED1800">
            <v>0</v>
          </cell>
          <cell r="EF1800">
            <v>0</v>
          </cell>
          <cell r="EJ1800">
            <v>0</v>
          </cell>
          <cell r="EL1800">
            <v>0</v>
          </cell>
          <cell r="EN1800">
            <v>0</v>
          </cell>
          <cell r="EP1800">
            <v>0</v>
          </cell>
          <cell r="ER1800">
            <v>0</v>
          </cell>
          <cell r="ET1800">
            <v>0</v>
          </cell>
          <cell r="EX1800">
            <v>0</v>
          </cell>
          <cell r="EZ1800">
            <v>0</v>
          </cell>
          <cell r="FD1800">
            <v>0</v>
          </cell>
          <cell r="FF1800">
            <v>0</v>
          </cell>
        </row>
        <row r="1801">
          <cell r="A1801" t="str">
            <v>VOIMAVASU SALO EXT 1</v>
          </cell>
          <cell r="B1801" t="str">
            <v>Finland</v>
          </cell>
          <cell r="G1801">
            <v>11</v>
          </cell>
          <cell r="H1801">
            <v>45</v>
          </cell>
          <cell r="AK1801">
            <v>1.8809999999999998</v>
          </cell>
          <cell r="AL1801">
            <v>31.479545454545452</v>
          </cell>
          <cell r="AN1801">
            <v>0</v>
          </cell>
          <cell r="AO1801">
            <v>1.9249999999999998</v>
          </cell>
          <cell r="AP1801">
            <v>324.5</v>
          </cell>
          <cell r="AQ1801">
            <v>1.54</v>
          </cell>
          <cell r="BG1801" t="b">
            <v>0</v>
          </cell>
          <cell r="BO1801" t="b">
            <v>0</v>
          </cell>
          <cell r="CA1801" t="b">
            <v>0</v>
          </cell>
          <cell r="CB1801" t="b">
            <v>0</v>
          </cell>
          <cell r="CD1801" t="b">
            <v>0</v>
          </cell>
          <cell r="CE1801" t="b">
            <v>0</v>
          </cell>
          <cell r="CG1801" t="b">
            <v>0</v>
          </cell>
          <cell r="CH1801" t="b">
            <v>0</v>
          </cell>
          <cell r="CP1801" t="e">
            <v>#N/A</v>
          </cell>
          <cell r="CT1801" t="b">
            <v>0</v>
          </cell>
          <cell r="CV1801" t="b">
            <v>0</v>
          </cell>
          <cell r="CX1801" t="b">
            <v>0</v>
          </cell>
          <cell r="CZ1801" t="b">
            <v>0</v>
          </cell>
          <cell r="DB1801" t="b">
            <v>0</v>
          </cell>
          <cell r="DD1801" t="b">
            <v>0</v>
          </cell>
          <cell r="DF1801" t="b">
            <v>0</v>
          </cell>
          <cell r="DH1801" t="b">
            <v>0</v>
          </cell>
          <cell r="DJ1801" t="b">
            <v>0</v>
          </cell>
          <cell r="DL1801" t="b">
            <v>0</v>
          </cell>
          <cell r="DN1801" t="b">
            <v>0</v>
          </cell>
          <cell r="DP1801" t="b">
            <v>0</v>
          </cell>
          <cell r="DV1801">
            <v>0</v>
          </cell>
          <cell r="DX1801">
            <v>0</v>
          </cell>
          <cell r="DZ1801">
            <v>0</v>
          </cell>
          <cell r="EB1801">
            <v>0</v>
          </cell>
          <cell r="ED1801">
            <v>0</v>
          </cell>
          <cell r="EF1801">
            <v>0</v>
          </cell>
          <cell r="EJ1801">
            <v>0</v>
          </cell>
          <cell r="EL1801">
            <v>0</v>
          </cell>
          <cell r="EN1801">
            <v>0</v>
          </cell>
          <cell r="EP1801">
            <v>0</v>
          </cell>
          <cell r="ER1801">
            <v>0</v>
          </cell>
          <cell r="ET1801">
            <v>0</v>
          </cell>
          <cell r="EX1801">
            <v>0</v>
          </cell>
          <cell r="EZ1801">
            <v>0</v>
          </cell>
          <cell r="FD1801">
            <v>0</v>
          </cell>
          <cell r="FF1801">
            <v>0</v>
          </cell>
        </row>
        <row r="1802">
          <cell r="A1802" t="str">
            <v>VUOSAARI A CC</v>
          </cell>
          <cell r="B1802" t="str">
            <v>Finland</v>
          </cell>
          <cell r="G1802">
            <v>146</v>
          </cell>
          <cell r="H1802">
            <v>0</v>
          </cell>
          <cell r="AK1802">
            <v>69.349999999999994</v>
          </cell>
          <cell r="AL1802">
            <v>0</v>
          </cell>
          <cell r="AN1802">
            <v>0</v>
          </cell>
          <cell r="AO1802">
            <v>11.68</v>
          </cell>
          <cell r="AP1802">
            <v>2190</v>
          </cell>
          <cell r="AQ1802">
            <v>14.600000000000001</v>
          </cell>
          <cell r="BG1802" t="b">
            <v>0</v>
          </cell>
          <cell r="BO1802" t="b">
            <v>0</v>
          </cell>
          <cell r="CA1802" t="b">
            <v>0</v>
          </cell>
          <cell r="CB1802" t="b">
            <v>0</v>
          </cell>
          <cell r="CD1802" t="b">
            <v>0</v>
          </cell>
          <cell r="CE1802" t="b">
            <v>0</v>
          </cell>
          <cell r="CG1802" t="b">
            <v>0</v>
          </cell>
          <cell r="CH1802" t="b">
            <v>0</v>
          </cell>
          <cell r="CP1802" t="e">
            <v>#N/A</v>
          </cell>
          <cell r="CT1802" t="b">
            <v>0</v>
          </cell>
          <cell r="CV1802" t="b">
            <v>0</v>
          </cell>
          <cell r="CX1802" t="b">
            <v>0</v>
          </cell>
          <cell r="CZ1802" t="b">
            <v>0</v>
          </cell>
          <cell r="DB1802" t="b">
            <v>0</v>
          </cell>
          <cell r="DD1802" t="b">
            <v>0</v>
          </cell>
          <cell r="DF1802" t="b">
            <v>0</v>
          </cell>
          <cell r="DH1802" t="b">
            <v>0</v>
          </cell>
          <cell r="DJ1802" t="b">
            <v>0</v>
          </cell>
          <cell r="DL1802" t="b">
            <v>0</v>
          </cell>
          <cell r="DN1802" t="b">
            <v>0</v>
          </cell>
          <cell r="DP1802" t="b">
            <v>0</v>
          </cell>
          <cell r="DV1802">
            <v>0</v>
          </cell>
          <cell r="DX1802">
            <v>0</v>
          </cell>
          <cell r="DZ1802">
            <v>0</v>
          </cell>
          <cell r="EB1802">
            <v>0</v>
          </cell>
          <cell r="ED1802">
            <v>0</v>
          </cell>
          <cell r="EF1802">
            <v>0</v>
          </cell>
          <cell r="EJ1802">
            <v>0</v>
          </cell>
          <cell r="EL1802">
            <v>0</v>
          </cell>
          <cell r="EN1802">
            <v>0</v>
          </cell>
          <cell r="EP1802">
            <v>0</v>
          </cell>
          <cell r="ER1802">
            <v>0</v>
          </cell>
          <cell r="ET1802">
            <v>0</v>
          </cell>
          <cell r="EX1802">
            <v>0</v>
          </cell>
          <cell r="EZ1802">
            <v>0</v>
          </cell>
          <cell r="FD1802">
            <v>0</v>
          </cell>
          <cell r="FF1802">
            <v>0</v>
          </cell>
        </row>
        <row r="1803">
          <cell r="A1803" t="str">
            <v>VUOSAARI A CC</v>
          </cell>
          <cell r="B1803" t="str">
            <v>Finland</v>
          </cell>
          <cell r="G1803">
            <v>146</v>
          </cell>
          <cell r="H1803">
            <v>0</v>
          </cell>
          <cell r="AK1803">
            <v>69.349999999999994</v>
          </cell>
          <cell r="AL1803">
            <v>0</v>
          </cell>
          <cell r="AN1803">
            <v>0</v>
          </cell>
          <cell r="AO1803">
            <v>11.68</v>
          </cell>
          <cell r="AP1803">
            <v>2190</v>
          </cell>
          <cell r="AQ1803">
            <v>14.600000000000001</v>
          </cell>
          <cell r="BG1803" t="b">
            <v>0</v>
          </cell>
          <cell r="BO1803" t="b">
            <v>0</v>
          </cell>
          <cell r="CA1803" t="b">
            <v>0</v>
          </cell>
          <cell r="CB1803" t="b">
            <v>0</v>
          </cell>
          <cell r="CD1803" t="b">
            <v>0</v>
          </cell>
          <cell r="CE1803" t="b">
            <v>0</v>
          </cell>
          <cell r="CG1803" t="b">
            <v>0</v>
          </cell>
          <cell r="CH1803" t="b">
            <v>0</v>
          </cell>
          <cell r="CP1803" t="e">
            <v>#N/A</v>
          </cell>
          <cell r="CT1803" t="b">
            <v>0</v>
          </cell>
          <cell r="CV1803" t="b">
            <v>0</v>
          </cell>
          <cell r="CX1803" t="b">
            <v>0</v>
          </cell>
          <cell r="CZ1803" t="b">
            <v>0</v>
          </cell>
          <cell r="DB1803" t="b">
            <v>0</v>
          </cell>
          <cell r="DD1803" t="b">
            <v>0</v>
          </cell>
          <cell r="DF1803" t="b">
            <v>0</v>
          </cell>
          <cell r="DH1803" t="b">
            <v>0</v>
          </cell>
          <cell r="DJ1803" t="b">
            <v>0</v>
          </cell>
          <cell r="DL1803" t="b">
            <v>0</v>
          </cell>
          <cell r="DN1803" t="b">
            <v>0</v>
          </cell>
          <cell r="DP1803" t="b">
            <v>0</v>
          </cell>
          <cell r="DV1803">
            <v>0</v>
          </cell>
          <cell r="DX1803">
            <v>0</v>
          </cell>
          <cell r="DZ1803">
            <v>0</v>
          </cell>
          <cell r="EB1803">
            <v>0</v>
          </cell>
          <cell r="ED1803">
            <v>0</v>
          </cell>
          <cell r="EF1803">
            <v>0</v>
          </cell>
          <cell r="EJ1803">
            <v>0</v>
          </cell>
          <cell r="EL1803">
            <v>0</v>
          </cell>
          <cell r="EN1803">
            <v>0</v>
          </cell>
          <cell r="EP1803">
            <v>0</v>
          </cell>
          <cell r="ER1803">
            <v>0</v>
          </cell>
          <cell r="ET1803">
            <v>0</v>
          </cell>
          <cell r="EX1803">
            <v>0</v>
          </cell>
          <cell r="EZ1803">
            <v>0</v>
          </cell>
          <cell r="FD1803">
            <v>0</v>
          </cell>
          <cell r="FF1803">
            <v>0</v>
          </cell>
        </row>
        <row r="1804">
          <cell r="A1804" t="str">
            <v>VUOSAARI B</v>
          </cell>
          <cell r="B1804" t="str">
            <v>Finland</v>
          </cell>
          <cell r="G1804">
            <v>484</v>
          </cell>
          <cell r="H1804">
            <v>580</v>
          </cell>
          <cell r="AK1804">
            <v>193.60000000000002</v>
          </cell>
          <cell r="AL1804">
            <v>278.01652892561981</v>
          </cell>
          <cell r="AN1804">
            <v>0</v>
          </cell>
          <cell r="AO1804">
            <v>19.36</v>
          </cell>
          <cell r="AP1804">
            <v>4840</v>
          </cell>
          <cell r="AQ1804">
            <v>38.72</v>
          </cell>
          <cell r="BG1804" t="b">
            <v>0</v>
          </cell>
          <cell r="BO1804" t="b">
            <v>0</v>
          </cell>
          <cell r="CA1804" t="b">
            <v>0</v>
          </cell>
          <cell r="CB1804" t="b">
            <v>0</v>
          </cell>
          <cell r="CD1804" t="b">
            <v>0</v>
          </cell>
          <cell r="CE1804" t="b">
            <v>0</v>
          </cell>
          <cell r="CG1804" t="b">
            <v>0</v>
          </cell>
          <cell r="CH1804" t="b">
            <v>0</v>
          </cell>
          <cell r="CP1804" t="e">
            <v>#N/A</v>
          </cell>
          <cell r="CT1804" t="b">
            <v>0</v>
          </cell>
          <cell r="CV1804" t="b">
            <v>0</v>
          </cell>
          <cell r="CX1804" t="b">
            <v>0</v>
          </cell>
          <cell r="CZ1804" t="b">
            <v>0</v>
          </cell>
          <cell r="DB1804" t="b">
            <v>0</v>
          </cell>
          <cell r="DD1804" t="b">
            <v>0</v>
          </cell>
          <cell r="DF1804" t="b">
            <v>0</v>
          </cell>
          <cell r="DH1804" t="b">
            <v>0</v>
          </cell>
          <cell r="DJ1804" t="b">
            <v>0</v>
          </cell>
          <cell r="DL1804" t="b">
            <v>0</v>
          </cell>
          <cell r="DN1804" t="b">
            <v>0</v>
          </cell>
          <cell r="DP1804" t="b">
            <v>0</v>
          </cell>
          <cell r="DV1804">
            <v>0</v>
          </cell>
          <cell r="DX1804">
            <v>0</v>
          </cell>
          <cell r="DZ1804">
            <v>0</v>
          </cell>
          <cell r="EB1804">
            <v>0</v>
          </cell>
          <cell r="ED1804">
            <v>0</v>
          </cell>
          <cell r="EF1804">
            <v>0</v>
          </cell>
          <cell r="EJ1804">
            <v>0</v>
          </cell>
          <cell r="EL1804">
            <v>0</v>
          </cell>
          <cell r="EN1804">
            <v>0</v>
          </cell>
          <cell r="EP1804">
            <v>0</v>
          </cell>
          <cell r="ER1804">
            <v>0</v>
          </cell>
          <cell r="ET1804">
            <v>0</v>
          </cell>
          <cell r="EX1804">
            <v>0</v>
          </cell>
          <cell r="EZ1804">
            <v>0</v>
          </cell>
          <cell r="FD1804">
            <v>0</v>
          </cell>
          <cell r="FF1804">
            <v>0</v>
          </cell>
        </row>
        <row r="1805">
          <cell r="A1805" t="str">
            <v>VUOSAARI B</v>
          </cell>
          <cell r="B1805" t="str">
            <v>Finland</v>
          </cell>
          <cell r="G1805">
            <v>484</v>
          </cell>
          <cell r="H1805">
            <v>580</v>
          </cell>
          <cell r="AK1805">
            <v>193.60000000000002</v>
          </cell>
          <cell r="AL1805">
            <v>278.01652892561981</v>
          </cell>
          <cell r="AN1805">
            <v>0</v>
          </cell>
          <cell r="AO1805">
            <v>19.36</v>
          </cell>
          <cell r="AP1805">
            <v>4840</v>
          </cell>
          <cell r="AQ1805">
            <v>38.72</v>
          </cell>
          <cell r="BG1805" t="b">
            <v>0</v>
          </cell>
          <cell r="BO1805" t="b">
            <v>0</v>
          </cell>
          <cell r="CA1805" t="b">
            <v>0</v>
          </cell>
          <cell r="CB1805" t="b">
            <v>0</v>
          </cell>
          <cell r="CD1805" t="b">
            <v>0</v>
          </cell>
          <cell r="CE1805" t="b">
            <v>0</v>
          </cell>
          <cell r="CG1805" t="b">
            <v>0</v>
          </cell>
          <cell r="CH1805" t="b">
            <v>0</v>
          </cell>
          <cell r="CP1805" t="e">
            <v>#N/A</v>
          </cell>
          <cell r="CT1805" t="b">
            <v>0</v>
          </cell>
          <cell r="CV1805" t="b">
            <v>0</v>
          </cell>
          <cell r="CX1805" t="b">
            <v>0</v>
          </cell>
          <cell r="CZ1805" t="b">
            <v>0</v>
          </cell>
          <cell r="DB1805" t="b">
            <v>0</v>
          </cell>
          <cell r="DD1805" t="b">
            <v>0</v>
          </cell>
          <cell r="DF1805" t="b">
            <v>0</v>
          </cell>
          <cell r="DH1805" t="b">
            <v>0</v>
          </cell>
          <cell r="DJ1805" t="b">
            <v>0</v>
          </cell>
          <cell r="DL1805" t="b">
            <v>0</v>
          </cell>
          <cell r="DN1805" t="b">
            <v>0</v>
          </cell>
          <cell r="DP1805" t="b">
            <v>0</v>
          </cell>
          <cell r="DV1805">
            <v>0</v>
          </cell>
          <cell r="DX1805">
            <v>0</v>
          </cell>
          <cell r="DZ1805">
            <v>0</v>
          </cell>
          <cell r="EB1805">
            <v>0</v>
          </cell>
          <cell r="ED1805">
            <v>0</v>
          </cell>
          <cell r="EF1805">
            <v>0</v>
          </cell>
          <cell r="EJ1805">
            <v>0</v>
          </cell>
          <cell r="EL1805">
            <v>0</v>
          </cell>
          <cell r="EN1805">
            <v>0</v>
          </cell>
          <cell r="EP1805">
            <v>0</v>
          </cell>
          <cell r="ER1805">
            <v>0</v>
          </cell>
          <cell r="ET1805">
            <v>0</v>
          </cell>
          <cell r="EX1805">
            <v>0</v>
          </cell>
          <cell r="EZ1805">
            <v>0</v>
          </cell>
          <cell r="FD1805">
            <v>0</v>
          </cell>
          <cell r="FF1805">
            <v>0</v>
          </cell>
        </row>
        <row r="1806">
          <cell r="A1806" t="str">
            <v>VAASA PILOT CC</v>
          </cell>
          <cell r="B1806" t="str">
            <v>Finland</v>
          </cell>
          <cell r="G1806">
            <v>33</v>
          </cell>
          <cell r="H1806">
            <v>30</v>
          </cell>
          <cell r="AK1806">
            <v>14.734499999999999</v>
          </cell>
          <cell r="AL1806">
            <v>12.177272727272724</v>
          </cell>
          <cell r="AN1806">
            <v>0</v>
          </cell>
          <cell r="AO1806">
            <v>2.64</v>
          </cell>
          <cell r="AP1806">
            <v>1155</v>
          </cell>
          <cell r="AQ1806">
            <v>3.9600000000000004</v>
          </cell>
          <cell r="BG1806" t="b">
            <v>0</v>
          </cell>
          <cell r="BO1806" t="b">
            <v>0</v>
          </cell>
          <cell r="CA1806" t="b">
            <v>0</v>
          </cell>
          <cell r="CB1806" t="b">
            <v>0</v>
          </cell>
          <cell r="CD1806" t="b">
            <v>0</v>
          </cell>
          <cell r="CE1806" t="b">
            <v>0</v>
          </cell>
          <cell r="CG1806" t="b">
            <v>0</v>
          </cell>
          <cell r="CH1806" t="b">
            <v>0</v>
          </cell>
          <cell r="CP1806" t="e">
            <v>#N/A</v>
          </cell>
          <cell r="CT1806" t="b">
            <v>0</v>
          </cell>
          <cell r="CV1806" t="b">
            <v>0</v>
          </cell>
          <cell r="CX1806" t="b">
            <v>0</v>
          </cell>
          <cell r="CZ1806" t="b">
            <v>0</v>
          </cell>
          <cell r="DB1806" t="b">
            <v>0</v>
          </cell>
          <cell r="DD1806" t="b">
            <v>0</v>
          </cell>
          <cell r="DF1806" t="b">
            <v>0</v>
          </cell>
          <cell r="DH1806" t="b">
            <v>0</v>
          </cell>
          <cell r="DJ1806" t="b">
            <v>0</v>
          </cell>
          <cell r="DL1806" t="b">
            <v>0</v>
          </cell>
          <cell r="DN1806" t="b">
            <v>0</v>
          </cell>
          <cell r="DP1806" t="b">
            <v>0</v>
          </cell>
          <cell r="DV1806">
            <v>0</v>
          </cell>
          <cell r="DX1806">
            <v>0</v>
          </cell>
          <cell r="DZ1806">
            <v>0</v>
          </cell>
          <cell r="EB1806">
            <v>0</v>
          </cell>
          <cell r="ED1806">
            <v>0</v>
          </cell>
          <cell r="EF1806">
            <v>0</v>
          </cell>
          <cell r="EJ1806">
            <v>0</v>
          </cell>
          <cell r="EL1806">
            <v>0</v>
          </cell>
          <cell r="EN1806">
            <v>0</v>
          </cell>
          <cell r="EP1806">
            <v>0</v>
          </cell>
          <cell r="ER1806">
            <v>0</v>
          </cell>
          <cell r="ET1806">
            <v>0</v>
          </cell>
          <cell r="EX1806">
            <v>0</v>
          </cell>
          <cell r="EZ1806">
            <v>0</v>
          </cell>
          <cell r="FD1806">
            <v>0</v>
          </cell>
          <cell r="FF1806">
            <v>0</v>
          </cell>
        </row>
        <row r="1807">
          <cell r="A1807" t="str">
            <v>VAASA PILOT CC</v>
          </cell>
          <cell r="B1807" t="str">
            <v>Finland</v>
          </cell>
          <cell r="G1807">
            <v>33</v>
          </cell>
          <cell r="H1807">
            <v>30</v>
          </cell>
          <cell r="AK1807">
            <v>14.734499999999999</v>
          </cell>
          <cell r="AL1807">
            <v>12.177272727272724</v>
          </cell>
          <cell r="AN1807">
            <v>0</v>
          </cell>
          <cell r="AO1807">
            <v>2.64</v>
          </cell>
          <cell r="AP1807">
            <v>1155</v>
          </cell>
          <cell r="AQ1807">
            <v>3.9600000000000004</v>
          </cell>
          <cell r="BG1807" t="b">
            <v>0</v>
          </cell>
          <cell r="BO1807" t="b">
            <v>0</v>
          </cell>
          <cell r="CA1807" t="b">
            <v>0</v>
          </cell>
          <cell r="CB1807" t="b">
            <v>0</v>
          </cell>
          <cell r="CD1807" t="b">
            <v>0</v>
          </cell>
          <cell r="CE1807" t="b">
            <v>0</v>
          </cell>
          <cell r="CG1807" t="b">
            <v>0</v>
          </cell>
          <cell r="CH1807" t="b">
            <v>0</v>
          </cell>
          <cell r="CP1807" t="e">
            <v>#N/A</v>
          </cell>
          <cell r="CT1807" t="b">
            <v>0</v>
          </cell>
          <cell r="CV1807" t="b">
            <v>0</v>
          </cell>
          <cell r="CX1807" t="b">
            <v>0</v>
          </cell>
          <cell r="CZ1807" t="b">
            <v>0</v>
          </cell>
          <cell r="DB1807" t="b">
            <v>0</v>
          </cell>
          <cell r="DD1807" t="b">
            <v>0</v>
          </cell>
          <cell r="DF1807" t="b">
            <v>0</v>
          </cell>
          <cell r="DH1807" t="b">
            <v>0</v>
          </cell>
          <cell r="DJ1807" t="b">
            <v>0</v>
          </cell>
          <cell r="DL1807" t="b">
            <v>0</v>
          </cell>
          <cell r="DN1807" t="b">
            <v>0</v>
          </cell>
          <cell r="DP1807" t="b">
            <v>0</v>
          </cell>
          <cell r="DV1807">
            <v>0</v>
          </cell>
          <cell r="DX1807">
            <v>0</v>
          </cell>
          <cell r="DZ1807">
            <v>0</v>
          </cell>
          <cell r="EB1807">
            <v>0</v>
          </cell>
          <cell r="ED1807">
            <v>0</v>
          </cell>
          <cell r="EF1807">
            <v>0</v>
          </cell>
          <cell r="EJ1807">
            <v>0</v>
          </cell>
          <cell r="EL1807">
            <v>0</v>
          </cell>
          <cell r="EN1807">
            <v>0</v>
          </cell>
          <cell r="EP1807">
            <v>0</v>
          </cell>
          <cell r="ER1807">
            <v>0</v>
          </cell>
          <cell r="ET1807">
            <v>0</v>
          </cell>
          <cell r="EX1807">
            <v>0</v>
          </cell>
          <cell r="EZ1807">
            <v>0</v>
          </cell>
          <cell r="FD1807">
            <v>0</v>
          </cell>
          <cell r="FF1807">
            <v>0</v>
          </cell>
        </row>
        <row r="1808">
          <cell r="A1808" t="str">
            <v>YLIVIESKA 1</v>
          </cell>
          <cell r="B1808" t="str">
            <v>Finland</v>
          </cell>
          <cell r="G1808">
            <v>6.21</v>
          </cell>
          <cell r="H1808">
            <v>12.42</v>
          </cell>
          <cell r="AK1808">
            <v>1.7108549999999998</v>
          </cell>
          <cell r="AL1808">
            <v>6.8434199999999992</v>
          </cell>
          <cell r="AN1808">
            <v>0</v>
          </cell>
          <cell r="AO1808">
            <v>1.0867499999999999</v>
          </cell>
          <cell r="AP1808">
            <v>183.19499999999999</v>
          </cell>
          <cell r="AQ1808">
            <v>0.86940000000000006</v>
          </cell>
          <cell r="BG1808" t="b">
            <v>0</v>
          </cell>
          <cell r="BO1808" t="b">
            <v>0</v>
          </cell>
          <cell r="CA1808" t="b">
            <v>0</v>
          </cell>
          <cell r="CB1808" t="b">
            <v>0</v>
          </cell>
          <cell r="CD1808" t="b">
            <v>0</v>
          </cell>
          <cell r="CE1808" t="b">
            <v>0</v>
          </cell>
          <cell r="CG1808" t="b">
            <v>0</v>
          </cell>
          <cell r="CH1808" t="b">
            <v>0</v>
          </cell>
          <cell r="CP1808" t="e">
            <v>#N/A</v>
          </cell>
          <cell r="CT1808" t="b">
            <v>0</v>
          </cell>
          <cell r="CV1808" t="b">
            <v>0</v>
          </cell>
          <cell r="CX1808" t="b">
            <v>0</v>
          </cell>
          <cell r="CZ1808" t="b">
            <v>0</v>
          </cell>
          <cell r="DB1808" t="b">
            <v>0</v>
          </cell>
          <cell r="DD1808" t="b">
            <v>0</v>
          </cell>
          <cell r="DF1808" t="b">
            <v>0</v>
          </cell>
          <cell r="DH1808" t="b">
            <v>0</v>
          </cell>
          <cell r="DJ1808" t="b">
            <v>0</v>
          </cell>
          <cell r="DL1808" t="b">
            <v>0</v>
          </cell>
          <cell r="DN1808" t="b">
            <v>0</v>
          </cell>
          <cell r="DP1808" t="b">
            <v>0</v>
          </cell>
          <cell r="DV1808">
            <v>0</v>
          </cell>
          <cell r="DX1808">
            <v>0</v>
          </cell>
          <cell r="DZ1808">
            <v>0</v>
          </cell>
          <cell r="EB1808">
            <v>0</v>
          </cell>
          <cell r="ED1808">
            <v>0</v>
          </cell>
          <cell r="EF1808">
            <v>0</v>
          </cell>
          <cell r="EJ1808">
            <v>0</v>
          </cell>
          <cell r="EL1808">
            <v>0</v>
          </cell>
          <cell r="EN1808">
            <v>0</v>
          </cell>
          <cell r="EP1808">
            <v>0</v>
          </cell>
          <cell r="ER1808">
            <v>0</v>
          </cell>
          <cell r="ET1808">
            <v>0</v>
          </cell>
          <cell r="EX1808">
            <v>0</v>
          </cell>
          <cell r="EZ1808">
            <v>0</v>
          </cell>
          <cell r="FD1808">
            <v>0</v>
          </cell>
          <cell r="FF1808">
            <v>0</v>
          </cell>
        </row>
        <row r="1809">
          <cell r="A1809" t="str">
            <v>YLIVIESKA 1</v>
          </cell>
          <cell r="B1809" t="str">
            <v>Finland</v>
          </cell>
          <cell r="G1809">
            <v>6.21</v>
          </cell>
          <cell r="H1809">
            <v>12.42</v>
          </cell>
          <cell r="AK1809">
            <v>1.7108549999999998</v>
          </cell>
          <cell r="AL1809">
            <v>6.8434199999999992</v>
          </cell>
          <cell r="AN1809">
            <v>0</v>
          </cell>
          <cell r="AO1809">
            <v>1.0867499999999999</v>
          </cell>
          <cell r="AP1809">
            <v>183.19499999999999</v>
          </cell>
          <cell r="AQ1809">
            <v>0.86940000000000006</v>
          </cell>
          <cell r="BG1809" t="b">
            <v>0</v>
          </cell>
          <cell r="BO1809" t="b">
            <v>0</v>
          </cell>
          <cell r="CA1809" t="b">
            <v>0</v>
          </cell>
          <cell r="CB1809" t="b">
            <v>0</v>
          </cell>
          <cell r="CD1809" t="b">
            <v>0</v>
          </cell>
          <cell r="CE1809" t="b">
            <v>0</v>
          </cell>
          <cell r="CG1809" t="b">
            <v>0</v>
          </cell>
          <cell r="CH1809" t="b">
            <v>0</v>
          </cell>
          <cell r="CP1809" t="e">
            <v>#N/A</v>
          </cell>
          <cell r="CT1809" t="b">
            <v>0</v>
          </cell>
          <cell r="CV1809" t="b">
            <v>0</v>
          </cell>
          <cell r="CX1809" t="b">
            <v>0</v>
          </cell>
          <cell r="CZ1809" t="b">
            <v>0</v>
          </cell>
          <cell r="DB1809" t="b">
            <v>0</v>
          </cell>
          <cell r="DD1809" t="b">
            <v>0</v>
          </cell>
          <cell r="DF1809" t="b">
            <v>0</v>
          </cell>
          <cell r="DH1809" t="b">
            <v>0</v>
          </cell>
          <cell r="DJ1809" t="b">
            <v>0</v>
          </cell>
          <cell r="DL1809" t="b">
            <v>0</v>
          </cell>
          <cell r="DN1809" t="b">
            <v>0</v>
          </cell>
          <cell r="DP1809" t="b">
            <v>0</v>
          </cell>
          <cell r="DV1809">
            <v>0</v>
          </cell>
          <cell r="DX1809">
            <v>0</v>
          </cell>
          <cell r="DZ1809">
            <v>0</v>
          </cell>
          <cell r="EB1809">
            <v>0</v>
          </cell>
          <cell r="ED1809">
            <v>0</v>
          </cell>
          <cell r="EF1809">
            <v>0</v>
          </cell>
          <cell r="EJ1809">
            <v>0</v>
          </cell>
          <cell r="EL1809">
            <v>0</v>
          </cell>
          <cell r="EN1809">
            <v>0</v>
          </cell>
          <cell r="EP1809">
            <v>0</v>
          </cell>
          <cell r="ER1809">
            <v>0</v>
          </cell>
          <cell r="ET1809">
            <v>0</v>
          </cell>
          <cell r="EX1809">
            <v>0</v>
          </cell>
          <cell r="EZ1809">
            <v>0</v>
          </cell>
          <cell r="FD1809">
            <v>0</v>
          </cell>
          <cell r="FF1809">
            <v>0</v>
          </cell>
        </row>
        <row r="1810">
          <cell r="A1810" t="str">
            <v>SmallWoodCHPFinland</v>
          </cell>
          <cell r="B1810" t="str">
            <v>Finland</v>
          </cell>
          <cell r="G1810">
            <v>69.570000000000007</v>
          </cell>
          <cell r="H1810">
            <v>170.505</v>
          </cell>
          <cell r="AK1810">
            <v>18.070140000000002</v>
          </cell>
          <cell r="AL1810">
            <v>108.54048271420298</v>
          </cell>
          <cell r="AN1810">
            <v>0</v>
          </cell>
          <cell r="AO1810">
            <v>6.2613000000000003</v>
          </cell>
          <cell r="AP1810">
            <v>1739.2500000000002</v>
          </cell>
          <cell r="AQ1810">
            <v>9.7398000000000025</v>
          </cell>
          <cell r="BG1810" t="b">
            <v>0</v>
          </cell>
          <cell r="BO1810" t="b">
            <v>0</v>
          </cell>
          <cell r="CA1810" t="b">
            <v>0</v>
          </cell>
          <cell r="CB1810" t="b">
            <v>0</v>
          </cell>
          <cell r="CD1810" t="b">
            <v>0</v>
          </cell>
          <cell r="CE1810" t="b">
            <v>0</v>
          </cell>
          <cell r="CG1810" t="b">
            <v>0</v>
          </cell>
          <cell r="CH1810" t="b">
            <v>0</v>
          </cell>
          <cell r="CP1810" t="str">
            <v>ECWCHBPC</v>
          </cell>
          <cell r="CT1810" t="b">
            <v>0</v>
          </cell>
          <cell r="CV1810" t="b">
            <v>0</v>
          </cell>
          <cell r="CX1810" t="b">
            <v>0</v>
          </cell>
          <cell r="CZ1810" t="b">
            <v>0</v>
          </cell>
          <cell r="DB1810" t="b">
            <v>0</v>
          </cell>
          <cell r="DD1810" t="b">
            <v>0</v>
          </cell>
          <cell r="DF1810" t="b">
            <v>0</v>
          </cell>
          <cell r="DH1810" t="b">
            <v>0</v>
          </cell>
          <cell r="DJ1810" t="b">
            <v>0</v>
          </cell>
          <cell r="DL1810" t="b">
            <v>0</v>
          </cell>
          <cell r="DN1810" t="b">
            <v>0</v>
          </cell>
          <cell r="DP1810" t="b">
            <v>0</v>
          </cell>
          <cell r="DV1810">
            <v>0</v>
          </cell>
          <cell r="DX1810">
            <v>0</v>
          </cell>
          <cell r="DZ1810">
            <v>0</v>
          </cell>
          <cell r="EB1810">
            <v>0</v>
          </cell>
          <cell r="ED1810">
            <v>0</v>
          </cell>
          <cell r="EF1810">
            <v>0</v>
          </cell>
          <cell r="EJ1810">
            <v>0</v>
          </cell>
          <cell r="EL1810">
            <v>0</v>
          </cell>
          <cell r="EN1810">
            <v>0</v>
          </cell>
          <cell r="EP1810">
            <v>0</v>
          </cell>
          <cell r="ER1810">
            <v>0</v>
          </cell>
          <cell r="ET1810">
            <v>0</v>
          </cell>
          <cell r="EX1810">
            <v>0</v>
          </cell>
          <cell r="EZ1810">
            <v>0</v>
          </cell>
          <cell r="FD1810">
            <v>0</v>
          </cell>
          <cell r="FF1810">
            <v>0</v>
          </cell>
        </row>
        <row r="1811">
          <cell r="A1811" t="str">
            <v>SmallBiogasFinland</v>
          </cell>
          <cell r="B1811" t="str">
            <v>Finland</v>
          </cell>
          <cell r="G1811">
            <v>0.46500000000000002</v>
          </cell>
          <cell r="H1811">
            <v>0.77500000000000002</v>
          </cell>
          <cell r="AK1811">
            <v>0.149090625</v>
          </cell>
          <cell r="AL1811">
            <v>0.41414062500000004</v>
          </cell>
          <cell r="AN1811">
            <v>0</v>
          </cell>
          <cell r="AO1811">
            <v>4.6500000000000007E-2</v>
          </cell>
          <cell r="AP1811">
            <v>13.950000000000001</v>
          </cell>
          <cell r="AQ1811">
            <v>4.6500000000000007E-2</v>
          </cell>
          <cell r="BG1811" t="b">
            <v>0</v>
          </cell>
          <cell r="BO1811" t="b">
            <v>0</v>
          </cell>
          <cell r="CA1811" t="b">
            <v>0</v>
          </cell>
          <cell r="CB1811" t="b">
            <v>0</v>
          </cell>
          <cell r="CD1811" t="b">
            <v>0</v>
          </cell>
          <cell r="CE1811" t="b">
            <v>0</v>
          </cell>
          <cell r="CG1811" t="b">
            <v>0</v>
          </cell>
          <cell r="CH1811" t="b">
            <v>0</v>
          </cell>
          <cell r="CP1811" t="str">
            <v>ECBGAENC</v>
          </cell>
          <cell r="CT1811" t="b">
            <v>0</v>
          </cell>
          <cell r="CV1811" t="b">
            <v>0</v>
          </cell>
          <cell r="CX1811" t="b">
            <v>0</v>
          </cell>
          <cell r="CZ1811" t="b">
            <v>0</v>
          </cell>
          <cell r="DB1811" t="b">
            <v>0</v>
          </cell>
          <cell r="DD1811" t="b">
            <v>0</v>
          </cell>
          <cell r="DF1811" t="b">
            <v>0</v>
          </cell>
          <cell r="DH1811" t="b">
            <v>0</v>
          </cell>
          <cell r="DJ1811" t="b">
            <v>0</v>
          </cell>
          <cell r="DL1811" t="b">
            <v>0</v>
          </cell>
          <cell r="DN1811" t="b">
            <v>0</v>
          </cell>
          <cell r="DP1811" t="b">
            <v>0</v>
          </cell>
          <cell r="DV1811">
            <v>0</v>
          </cell>
          <cell r="DX1811">
            <v>0</v>
          </cell>
          <cell r="DZ1811">
            <v>0</v>
          </cell>
          <cell r="EB1811">
            <v>0</v>
          </cell>
          <cell r="ED1811">
            <v>0</v>
          </cell>
          <cell r="EF1811">
            <v>0</v>
          </cell>
          <cell r="EJ1811">
            <v>0</v>
          </cell>
          <cell r="EL1811">
            <v>0</v>
          </cell>
          <cell r="EN1811">
            <v>0</v>
          </cell>
          <cell r="EP1811">
            <v>0</v>
          </cell>
          <cell r="ER1811">
            <v>0</v>
          </cell>
          <cell r="ET1811">
            <v>0</v>
          </cell>
          <cell r="EX1811">
            <v>0</v>
          </cell>
          <cell r="EZ1811">
            <v>0</v>
          </cell>
          <cell r="FD1811">
            <v>0</v>
          </cell>
          <cell r="FF1811">
            <v>0</v>
          </cell>
        </row>
        <row r="1812">
          <cell r="A1812" t="str">
            <v>SmallDieselFinland</v>
          </cell>
          <cell r="B1812" t="str">
            <v>Finland</v>
          </cell>
          <cell r="G1812">
            <v>39.753999999999998</v>
          </cell>
          <cell r="H1812">
            <v>46.710949999999997</v>
          </cell>
          <cell r="AK1812">
            <v>15.10652</v>
          </cell>
          <cell r="AL1812">
            <v>20.856439174999998</v>
          </cell>
          <cell r="AN1812">
            <v>0</v>
          </cell>
          <cell r="AO1812">
            <v>3.9754</v>
          </cell>
          <cell r="AP1812">
            <v>1391.3899999999999</v>
          </cell>
          <cell r="AQ1812">
            <v>3.9754</v>
          </cell>
          <cell r="BG1812" t="b">
            <v>0</v>
          </cell>
          <cell r="BO1812" t="b">
            <v>0</v>
          </cell>
          <cell r="CA1812" t="b">
            <v>0</v>
          </cell>
          <cell r="CB1812" t="b">
            <v>0</v>
          </cell>
          <cell r="CD1812" t="b">
            <v>0</v>
          </cell>
          <cell r="CE1812" t="b">
            <v>0</v>
          </cell>
          <cell r="CG1812" t="b">
            <v>0</v>
          </cell>
          <cell r="CH1812" t="b">
            <v>0</v>
          </cell>
          <cell r="CP1812" t="e">
            <v>#N/A</v>
          </cell>
          <cell r="CT1812" t="b">
            <v>0</v>
          </cell>
          <cell r="CV1812" t="b">
            <v>0</v>
          </cell>
          <cell r="CX1812" t="b">
            <v>0</v>
          </cell>
          <cell r="CZ1812" t="b">
            <v>0</v>
          </cell>
          <cell r="DB1812" t="b">
            <v>0</v>
          </cell>
          <cell r="DD1812" t="b">
            <v>0</v>
          </cell>
          <cell r="DF1812" t="b">
            <v>0</v>
          </cell>
          <cell r="DH1812" t="b">
            <v>0</v>
          </cell>
          <cell r="DJ1812" t="b">
            <v>0</v>
          </cell>
          <cell r="DL1812" t="b">
            <v>0</v>
          </cell>
          <cell r="DN1812" t="b">
            <v>0</v>
          </cell>
          <cell r="DP1812" t="b">
            <v>0</v>
          </cell>
          <cell r="DV1812">
            <v>0</v>
          </cell>
          <cell r="DX1812">
            <v>0</v>
          </cell>
          <cell r="DZ1812">
            <v>0</v>
          </cell>
          <cell r="EB1812">
            <v>0</v>
          </cell>
          <cell r="ED1812">
            <v>0</v>
          </cell>
          <cell r="EF1812">
            <v>0</v>
          </cell>
          <cell r="EJ1812">
            <v>0</v>
          </cell>
          <cell r="EL1812">
            <v>0</v>
          </cell>
          <cell r="EN1812">
            <v>0</v>
          </cell>
          <cell r="EP1812">
            <v>0</v>
          </cell>
          <cell r="ER1812">
            <v>0</v>
          </cell>
          <cell r="ET1812">
            <v>0</v>
          </cell>
          <cell r="EX1812">
            <v>0</v>
          </cell>
          <cell r="EZ1812">
            <v>0</v>
          </cell>
          <cell r="FD1812">
            <v>0</v>
          </cell>
          <cell r="FF1812">
            <v>0</v>
          </cell>
        </row>
        <row r="1813">
          <cell r="A1813" t="str">
            <v>SmallDieselFinland</v>
          </cell>
          <cell r="B1813" t="str">
            <v>Finland</v>
          </cell>
          <cell r="G1813">
            <v>39.833999999999996</v>
          </cell>
          <cell r="H1813">
            <v>46.804949999999998</v>
          </cell>
          <cell r="AK1813">
            <v>15.136919999999998</v>
          </cell>
          <cell r="AL1813">
            <v>20.898410175000002</v>
          </cell>
          <cell r="AN1813">
            <v>0</v>
          </cell>
          <cell r="AO1813">
            <v>3.9833999999999996</v>
          </cell>
          <cell r="AP1813">
            <v>1394.1899999999998</v>
          </cell>
          <cell r="AQ1813">
            <v>3.9833999999999996</v>
          </cell>
          <cell r="BG1813" t="b">
            <v>0</v>
          </cell>
          <cell r="BO1813" t="b">
            <v>0</v>
          </cell>
          <cell r="CA1813" t="b">
            <v>0</v>
          </cell>
          <cell r="CB1813" t="b">
            <v>0</v>
          </cell>
          <cell r="CD1813" t="b">
            <v>0</v>
          </cell>
          <cell r="CE1813" t="b">
            <v>0</v>
          </cell>
          <cell r="CG1813" t="b">
            <v>0</v>
          </cell>
          <cell r="CH1813" t="b">
            <v>0</v>
          </cell>
          <cell r="CP1813" t="e">
            <v>#N/A</v>
          </cell>
          <cell r="CT1813" t="b">
            <v>0</v>
          </cell>
          <cell r="CV1813" t="b">
            <v>0</v>
          </cell>
          <cell r="CX1813" t="b">
            <v>0</v>
          </cell>
          <cell r="CZ1813" t="b">
            <v>0</v>
          </cell>
          <cell r="DB1813" t="b">
            <v>0</v>
          </cell>
          <cell r="DD1813" t="b">
            <v>0</v>
          </cell>
          <cell r="DF1813" t="b">
            <v>0</v>
          </cell>
          <cell r="DH1813" t="b">
            <v>0</v>
          </cell>
          <cell r="DJ1813" t="b">
            <v>0</v>
          </cell>
          <cell r="DL1813" t="b">
            <v>0</v>
          </cell>
          <cell r="DN1813" t="b">
            <v>0</v>
          </cell>
          <cell r="DP1813" t="b">
            <v>0</v>
          </cell>
          <cell r="DV1813">
            <v>0</v>
          </cell>
          <cell r="DX1813">
            <v>0</v>
          </cell>
          <cell r="DZ1813">
            <v>0</v>
          </cell>
          <cell r="EB1813">
            <v>0</v>
          </cell>
          <cell r="ED1813">
            <v>0</v>
          </cell>
          <cell r="EF1813">
            <v>0</v>
          </cell>
          <cell r="EJ1813">
            <v>0</v>
          </cell>
          <cell r="EL1813">
            <v>0</v>
          </cell>
          <cell r="EN1813">
            <v>0</v>
          </cell>
          <cell r="EP1813">
            <v>0</v>
          </cell>
          <cell r="ER1813">
            <v>0</v>
          </cell>
          <cell r="ET1813">
            <v>0</v>
          </cell>
          <cell r="EX1813">
            <v>0</v>
          </cell>
          <cell r="EZ1813">
            <v>0</v>
          </cell>
          <cell r="FD1813">
            <v>0</v>
          </cell>
          <cell r="FF1813">
            <v>0</v>
          </cell>
        </row>
        <row r="1814">
          <cell r="A1814" t="str">
            <v>SmallOilCHPFinland</v>
          </cell>
          <cell r="B1814" t="str">
            <v>Finland</v>
          </cell>
          <cell r="G1814">
            <v>100.65</v>
          </cell>
          <cell r="H1814">
            <v>195.66</v>
          </cell>
          <cell r="AK1814">
            <v>28.550159999999998</v>
          </cell>
          <cell r="AL1814">
            <v>107.89096719645165</v>
          </cell>
          <cell r="AN1814">
            <v>0</v>
          </cell>
          <cell r="AO1814">
            <v>8.0520000000000014</v>
          </cell>
          <cell r="AP1814">
            <v>2013</v>
          </cell>
          <cell r="AQ1814">
            <v>14.091000000000003</v>
          </cell>
          <cell r="BG1814" t="b">
            <v>0</v>
          </cell>
          <cell r="BO1814" t="b">
            <v>0</v>
          </cell>
          <cell r="CA1814" t="b">
            <v>0</v>
          </cell>
          <cell r="CB1814" t="b">
            <v>0</v>
          </cell>
          <cell r="CD1814" t="b">
            <v>0</v>
          </cell>
          <cell r="CE1814" t="b">
            <v>0</v>
          </cell>
          <cell r="CG1814" t="b">
            <v>0</v>
          </cell>
          <cell r="CH1814" t="b">
            <v>0</v>
          </cell>
          <cell r="CP1814" t="e">
            <v>#N/A</v>
          </cell>
          <cell r="CT1814" t="b">
            <v>0</v>
          </cell>
          <cell r="CV1814" t="b">
            <v>0</v>
          </cell>
          <cell r="CX1814" t="b">
            <v>0</v>
          </cell>
          <cell r="CZ1814" t="b">
            <v>0</v>
          </cell>
          <cell r="DB1814" t="b">
            <v>0</v>
          </cell>
          <cell r="DD1814" t="b">
            <v>0</v>
          </cell>
          <cell r="DF1814" t="b">
            <v>0</v>
          </cell>
          <cell r="DH1814" t="b">
            <v>0</v>
          </cell>
          <cell r="DJ1814" t="b">
            <v>0</v>
          </cell>
          <cell r="DL1814" t="b">
            <v>0</v>
          </cell>
          <cell r="DN1814" t="b">
            <v>0</v>
          </cell>
          <cell r="DP1814" t="b">
            <v>0</v>
          </cell>
          <cell r="DV1814">
            <v>0</v>
          </cell>
          <cell r="DX1814">
            <v>0</v>
          </cell>
          <cell r="DZ1814">
            <v>0</v>
          </cell>
          <cell r="EB1814">
            <v>0</v>
          </cell>
          <cell r="ED1814">
            <v>0</v>
          </cell>
          <cell r="EF1814">
            <v>0</v>
          </cell>
          <cell r="EJ1814">
            <v>0</v>
          </cell>
          <cell r="EL1814">
            <v>0</v>
          </cell>
          <cell r="EN1814">
            <v>0</v>
          </cell>
          <cell r="EP1814">
            <v>0</v>
          </cell>
          <cell r="ER1814">
            <v>0</v>
          </cell>
          <cell r="ET1814">
            <v>0</v>
          </cell>
          <cell r="EX1814">
            <v>0</v>
          </cell>
          <cell r="EZ1814">
            <v>0</v>
          </cell>
          <cell r="FD1814">
            <v>0</v>
          </cell>
          <cell r="FF1814">
            <v>0</v>
          </cell>
        </row>
        <row r="1815">
          <cell r="A1815" t="str">
            <v>SmallOilCHPFinland</v>
          </cell>
          <cell r="B1815" t="str">
            <v>Finland</v>
          </cell>
          <cell r="G1815">
            <v>99.449999999999989</v>
          </cell>
          <cell r="H1815">
            <v>195.66</v>
          </cell>
          <cell r="AK1815">
            <v>28.151159999999997</v>
          </cell>
          <cell r="AL1815">
            <v>108.96595227793044</v>
          </cell>
          <cell r="AN1815">
            <v>0</v>
          </cell>
          <cell r="AO1815">
            <v>7.9559999999999995</v>
          </cell>
          <cell r="AP1815">
            <v>1988.9999999999998</v>
          </cell>
          <cell r="AQ1815">
            <v>13.923</v>
          </cell>
          <cell r="BG1815" t="b">
            <v>0</v>
          </cell>
          <cell r="BO1815" t="b">
            <v>0</v>
          </cell>
          <cell r="CA1815" t="b">
            <v>0</v>
          </cell>
          <cell r="CB1815" t="b">
            <v>0</v>
          </cell>
          <cell r="CD1815" t="b">
            <v>0</v>
          </cell>
          <cell r="CE1815" t="b">
            <v>0</v>
          </cell>
          <cell r="CG1815" t="b">
            <v>0</v>
          </cell>
          <cell r="CH1815" t="b">
            <v>0</v>
          </cell>
          <cell r="CP1815" t="e">
            <v>#N/A</v>
          </cell>
          <cell r="CT1815" t="b">
            <v>0</v>
          </cell>
          <cell r="CV1815" t="b">
            <v>0</v>
          </cell>
          <cell r="CX1815" t="b">
            <v>0</v>
          </cell>
          <cell r="CZ1815" t="b">
            <v>0</v>
          </cell>
          <cell r="DB1815" t="b">
            <v>0</v>
          </cell>
          <cell r="DD1815" t="b">
            <v>0</v>
          </cell>
          <cell r="DF1815" t="b">
            <v>0</v>
          </cell>
          <cell r="DH1815" t="b">
            <v>0</v>
          </cell>
          <cell r="DJ1815" t="b">
            <v>0</v>
          </cell>
          <cell r="DL1815" t="b">
            <v>0</v>
          </cell>
          <cell r="DN1815" t="b">
            <v>0</v>
          </cell>
          <cell r="DP1815" t="b">
            <v>0</v>
          </cell>
          <cell r="DV1815">
            <v>0</v>
          </cell>
          <cell r="DX1815">
            <v>0</v>
          </cell>
          <cell r="DZ1815">
            <v>0</v>
          </cell>
          <cell r="EB1815">
            <v>0</v>
          </cell>
          <cell r="ED1815">
            <v>0</v>
          </cell>
          <cell r="EF1815">
            <v>0</v>
          </cell>
          <cell r="EJ1815">
            <v>0</v>
          </cell>
          <cell r="EL1815">
            <v>0</v>
          </cell>
          <cell r="EN1815">
            <v>0</v>
          </cell>
          <cell r="EP1815">
            <v>0</v>
          </cell>
          <cell r="ER1815">
            <v>0</v>
          </cell>
          <cell r="ET1815">
            <v>0</v>
          </cell>
          <cell r="EX1815">
            <v>0</v>
          </cell>
          <cell r="EZ1815">
            <v>0</v>
          </cell>
          <cell r="FD1815">
            <v>0</v>
          </cell>
          <cell r="FF1815">
            <v>0</v>
          </cell>
        </row>
        <row r="1816">
          <cell r="A1816" t="str">
            <v>SmallNGGMFinland</v>
          </cell>
          <cell r="B1816" t="str">
            <v>Finland</v>
          </cell>
          <cell r="G1816">
            <v>27.83</v>
          </cell>
          <cell r="H1816">
            <v>34.091749999999998</v>
          </cell>
          <cell r="AK1816">
            <v>10.5754</v>
          </cell>
          <cell r="AL1816">
            <v>15.869709624999999</v>
          </cell>
          <cell r="AN1816">
            <v>0</v>
          </cell>
          <cell r="AO1816">
            <v>2.7829999999999999</v>
          </cell>
          <cell r="AP1816">
            <v>834.9</v>
          </cell>
          <cell r="AQ1816">
            <v>2.7829999999999999</v>
          </cell>
          <cell r="BG1816" t="b">
            <v>0</v>
          </cell>
          <cell r="BO1816" t="b">
            <v>0</v>
          </cell>
          <cell r="CA1816" t="b">
            <v>0</v>
          </cell>
          <cell r="CB1816" t="b">
            <v>0</v>
          </cell>
          <cell r="CD1816" t="b">
            <v>0</v>
          </cell>
          <cell r="CE1816" t="b">
            <v>0</v>
          </cell>
          <cell r="CG1816" t="b">
            <v>0</v>
          </cell>
          <cell r="CH1816" t="b">
            <v>0</v>
          </cell>
          <cell r="CP1816" t="e">
            <v>#N/A</v>
          </cell>
          <cell r="CT1816" t="b">
            <v>0</v>
          </cell>
          <cell r="CV1816" t="b">
            <v>0</v>
          </cell>
          <cell r="CX1816" t="b">
            <v>0</v>
          </cell>
          <cell r="CZ1816" t="b">
            <v>0</v>
          </cell>
          <cell r="DB1816" t="b">
            <v>0</v>
          </cell>
          <cell r="DD1816" t="b">
            <v>0</v>
          </cell>
          <cell r="DF1816" t="b">
            <v>0</v>
          </cell>
          <cell r="DH1816" t="b">
            <v>0</v>
          </cell>
          <cell r="DJ1816" t="b">
            <v>0</v>
          </cell>
          <cell r="DL1816" t="b">
            <v>0</v>
          </cell>
          <cell r="DN1816" t="b">
            <v>0</v>
          </cell>
          <cell r="DP1816" t="b">
            <v>0</v>
          </cell>
          <cell r="DV1816">
            <v>0</v>
          </cell>
          <cell r="DX1816">
            <v>0</v>
          </cell>
          <cell r="DZ1816">
            <v>0</v>
          </cell>
          <cell r="EB1816">
            <v>0</v>
          </cell>
          <cell r="ED1816">
            <v>0</v>
          </cell>
          <cell r="EF1816">
            <v>0</v>
          </cell>
          <cell r="EJ1816">
            <v>0</v>
          </cell>
          <cell r="EL1816">
            <v>0</v>
          </cell>
          <cell r="EN1816">
            <v>0</v>
          </cell>
          <cell r="EP1816">
            <v>0</v>
          </cell>
          <cell r="ER1816">
            <v>0</v>
          </cell>
          <cell r="ET1816">
            <v>0</v>
          </cell>
          <cell r="EX1816">
            <v>0</v>
          </cell>
          <cell r="EZ1816">
            <v>0</v>
          </cell>
          <cell r="FD1816">
            <v>0</v>
          </cell>
          <cell r="FF1816">
            <v>0</v>
          </cell>
        </row>
        <row r="1817">
          <cell r="A1817" t="str">
            <v>SmallNGGMFinland</v>
          </cell>
          <cell r="B1817" t="str">
            <v>Finland</v>
          </cell>
          <cell r="G1817">
            <v>20.73</v>
          </cell>
          <cell r="H1817">
            <v>25.39425</v>
          </cell>
          <cell r="AK1817">
            <v>7.8774000000000006</v>
          </cell>
          <cell r="AL1817">
            <v>11.821023374999999</v>
          </cell>
          <cell r="AN1817">
            <v>0</v>
          </cell>
          <cell r="AO1817">
            <v>2.073</v>
          </cell>
          <cell r="AP1817">
            <v>621.9</v>
          </cell>
          <cell r="AQ1817">
            <v>2.073</v>
          </cell>
          <cell r="BG1817" t="b">
            <v>0</v>
          </cell>
          <cell r="BO1817" t="b">
            <v>0</v>
          </cell>
          <cell r="CA1817" t="b">
            <v>0</v>
          </cell>
          <cell r="CB1817" t="b">
            <v>0</v>
          </cell>
          <cell r="CD1817" t="b">
            <v>0</v>
          </cell>
          <cell r="CE1817" t="b">
            <v>0</v>
          </cell>
          <cell r="CG1817" t="b">
            <v>0</v>
          </cell>
          <cell r="CH1817" t="b">
            <v>0</v>
          </cell>
          <cell r="CP1817" t="e">
            <v>#N/A</v>
          </cell>
          <cell r="CT1817" t="b">
            <v>0</v>
          </cell>
          <cell r="CV1817" t="b">
            <v>0</v>
          </cell>
          <cell r="CX1817" t="b">
            <v>0</v>
          </cell>
          <cell r="CZ1817" t="b">
            <v>0</v>
          </cell>
          <cell r="DB1817" t="b">
            <v>0</v>
          </cell>
          <cell r="DD1817" t="b">
            <v>0</v>
          </cell>
          <cell r="DF1817" t="b">
            <v>0</v>
          </cell>
          <cell r="DH1817" t="b">
            <v>0</v>
          </cell>
          <cell r="DJ1817" t="b">
            <v>0</v>
          </cell>
          <cell r="DL1817" t="b">
            <v>0</v>
          </cell>
          <cell r="DN1817" t="b">
            <v>0</v>
          </cell>
          <cell r="DP1817" t="b">
            <v>0</v>
          </cell>
          <cell r="DV1817">
            <v>0</v>
          </cell>
          <cell r="DX1817">
            <v>0</v>
          </cell>
          <cell r="DZ1817">
            <v>0</v>
          </cell>
          <cell r="EB1817">
            <v>0</v>
          </cell>
          <cell r="ED1817">
            <v>0</v>
          </cell>
          <cell r="EF1817">
            <v>0</v>
          </cell>
          <cell r="EJ1817">
            <v>0</v>
          </cell>
          <cell r="EL1817">
            <v>0</v>
          </cell>
          <cell r="EN1817">
            <v>0</v>
          </cell>
          <cell r="EP1817">
            <v>0</v>
          </cell>
          <cell r="ER1817">
            <v>0</v>
          </cell>
          <cell r="ET1817">
            <v>0</v>
          </cell>
          <cell r="EX1817">
            <v>0</v>
          </cell>
          <cell r="EZ1817">
            <v>0</v>
          </cell>
          <cell r="FD1817">
            <v>0</v>
          </cell>
          <cell r="FF1817">
            <v>0</v>
          </cell>
        </row>
        <row r="1818">
          <cell r="A1818" t="str">
            <v>WasteHeatFinland</v>
          </cell>
          <cell r="B1818" t="str">
            <v>Finland</v>
          </cell>
          <cell r="G1818">
            <v>0</v>
          </cell>
          <cell r="H1818">
            <v>13.75</v>
          </cell>
          <cell r="AK1818">
            <v>0</v>
          </cell>
          <cell r="AL1818">
            <v>10.45</v>
          </cell>
          <cell r="AN1818">
            <v>0</v>
          </cell>
          <cell r="AO1818">
            <v>2.7225000000000001</v>
          </cell>
          <cell r="AP1818">
            <v>1373.6249999999998</v>
          </cell>
          <cell r="AQ1818">
            <v>0</v>
          </cell>
          <cell r="BG1818" t="b">
            <v>0</v>
          </cell>
          <cell r="BO1818" t="b">
            <v>0</v>
          </cell>
          <cell r="CA1818" t="b">
            <v>0</v>
          </cell>
          <cell r="CB1818" t="b">
            <v>0</v>
          </cell>
          <cell r="CD1818" t="b">
            <v>0</v>
          </cell>
          <cell r="CE1818" t="b">
            <v>0</v>
          </cell>
          <cell r="CG1818" t="b">
            <v>0</v>
          </cell>
          <cell r="CH1818" t="b">
            <v>0</v>
          </cell>
          <cell r="CP1818" t="str">
            <v>EHWSTBOC</v>
          </cell>
          <cell r="CT1818" t="b">
            <v>0</v>
          </cell>
          <cell r="CV1818" t="b">
            <v>0</v>
          </cell>
          <cell r="CX1818" t="b">
            <v>0</v>
          </cell>
          <cell r="CZ1818" t="b">
            <v>0</v>
          </cell>
          <cell r="DB1818" t="b">
            <v>0</v>
          </cell>
          <cell r="DD1818" t="b">
            <v>0</v>
          </cell>
          <cell r="DF1818" t="b">
            <v>0</v>
          </cell>
          <cell r="DH1818" t="b">
            <v>0</v>
          </cell>
          <cell r="DJ1818" t="b">
            <v>0</v>
          </cell>
          <cell r="DL1818" t="b">
            <v>0</v>
          </cell>
          <cell r="DN1818" t="b">
            <v>0</v>
          </cell>
          <cell r="DP1818" t="b">
            <v>0</v>
          </cell>
          <cell r="DV1818">
            <v>0</v>
          </cell>
          <cell r="DX1818">
            <v>0</v>
          </cell>
          <cell r="DZ1818">
            <v>0</v>
          </cell>
          <cell r="EB1818">
            <v>0</v>
          </cell>
          <cell r="ED1818">
            <v>0</v>
          </cell>
          <cell r="EF1818">
            <v>0</v>
          </cell>
          <cell r="EJ1818">
            <v>0</v>
          </cell>
          <cell r="EL1818">
            <v>0</v>
          </cell>
          <cell r="EN1818">
            <v>0</v>
          </cell>
          <cell r="EP1818">
            <v>0</v>
          </cell>
          <cell r="ER1818">
            <v>0</v>
          </cell>
          <cell r="ET1818">
            <v>0</v>
          </cell>
          <cell r="EX1818">
            <v>0</v>
          </cell>
          <cell r="EZ1818">
            <v>0</v>
          </cell>
          <cell r="FD1818">
            <v>0</v>
          </cell>
          <cell r="FF1818">
            <v>0</v>
          </cell>
        </row>
        <row r="1819">
          <cell r="A1819" t="str">
            <v>ICHPFinland</v>
          </cell>
          <cell r="B1819" t="str">
            <v>Finland</v>
          </cell>
          <cell r="G1819">
            <v>2820</v>
          </cell>
          <cell r="H1819">
            <v>0</v>
          </cell>
          <cell r="N1819">
            <v>12268</v>
          </cell>
          <cell r="AK1819">
            <v>2820</v>
          </cell>
          <cell r="AL1819">
            <v>0</v>
          </cell>
          <cell r="AN1819">
            <v>0</v>
          </cell>
          <cell r="AO1819">
            <v>0</v>
          </cell>
          <cell r="AP1819">
            <v>0</v>
          </cell>
          <cell r="AQ1819">
            <v>0</v>
          </cell>
          <cell r="BG1819" t="b">
            <v>0</v>
          </cell>
          <cell r="BO1819" t="b">
            <v>0</v>
          </cell>
          <cell r="CA1819" t="b">
            <v>0</v>
          </cell>
          <cell r="CB1819" t="b">
            <v>0</v>
          </cell>
          <cell r="CD1819" t="b">
            <v>0</v>
          </cell>
          <cell r="CE1819" t="b">
            <v>0</v>
          </cell>
          <cell r="CG1819" t="b">
            <v>0</v>
          </cell>
          <cell r="CH1819" t="b">
            <v>0</v>
          </cell>
          <cell r="CP1819">
            <v>0</v>
          </cell>
          <cell r="CT1819" t="b">
            <v>0</v>
          </cell>
          <cell r="CV1819" t="b">
            <v>0</v>
          </cell>
          <cell r="CX1819" t="b">
            <v>0</v>
          </cell>
          <cell r="CZ1819" t="b">
            <v>0</v>
          </cell>
          <cell r="DB1819" t="b">
            <v>0</v>
          </cell>
          <cell r="DD1819" t="b">
            <v>0</v>
          </cell>
          <cell r="DF1819" t="b">
            <v>0</v>
          </cell>
          <cell r="DH1819" t="b">
            <v>0</v>
          </cell>
          <cell r="DJ1819" t="b">
            <v>0</v>
          </cell>
          <cell r="DL1819" t="b">
            <v>0</v>
          </cell>
          <cell r="DN1819" t="b">
            <v>0</v>
          </cell>
          <cell r="DP1819" t="b">
            <v>0</v>
          </cell>
          <cell r="DV1819">
            <v>0</v>
          </cell>
          <cell r="DX1819">
            <v>0</v>
          </cell>
          <cell r="DZ1819">
            <v>0</v>
          </cell>
          <cell r="EB1819">
            <v>0</v>
          </cell>
          <cell r="ED1819">
            <v>0</v>
          </cell>
          <cell r="EF1819">
            <v>0</v>
          </cell>
          <cell r="EJ1819">
            <v>0</v>
          </cell>
          <cell r="EL1819">
            <v>0</v>
          </cell>
          <cell r="EN1819">
            <v>0</v>
          </cell>
          <cell r="EP1819">
            <v>0</v>
          </cell>
          <cell r="ER1819">
            <v>0</v>
          </cell>
          <cell r="ET1819">
            <v>0</v>
          </cell>
          <cell r="EX1819">
            <v>0</v>
          </cell>
          <cell r="EZ1819">
            <v>0</v>
          </cell>
          <cell r="FD1819">
            <v>0</v>
          </cell>
          <cell r="FF1819">
            <v>0</v>
          </cell>
        </row>
        <row r="1820">
          <cell r="A1820" t="str">
            <v>ICHPFinland</v>
          </cell>
          <cell r="B1820" t="str">
            <v>Finland</v>
          </cell>
          <cell r="G1820">
            <v>3000</v>
          </cell>
          <cell r="H1820">
            <v>0</v>
          </cell>
          <cell r="N1820">
            <v>12972</v>
          </cell>
          <cell r="AK1820">
            <v>3000</v>
          </cell>
          <cell r="AL1820">
            <v>0</v>
          </cell>
          <cell r="AN1820">
            <v>0</v>
          </cell>
          <cell r="AO1820">
            <v>0</v>
          </cell>
          <cell r="AP1820">
            <v>0</v>
          </cell>
          <cell r="AQ1820">
            <v>0</v>
          </cell>
          <cell r="BG1820" t="b">
            <v>0</v>
          </cell>
          <cell r="BO1820" t="b">
            <v>0</v>
          </cell>
          <cell r="CA1820" t="b">
            <v>0</v>
          </cell>
          <cell r="CB1820" t="b">
            <v>0</v>
          </cell>
          <cell r="CD1820" t="b">
            <v>0</v>
          </cell>
          <cell r="CE1820" t="b">
            <v>0</v>
          </cell>
          <cell r="CG1820" t="b">
            <v>0</v>
          </cell>
          <cell r="CH1820" t="b">
            <v>0</v>
          </cell>
          <cell r="CP1820">
            <v>0</v>
          </cell>
          <cell r="CT1820" t="b">
            <v>0</v>
          </cell>
          <cell r="CV1820" t="b">
            <v>0</v>
          </cell>
          <cell r="CX1820" t="b">
            <v>0</v>
          </cell>
          <cell r="CZ1820" t="b">
            <v>0</v>
          </cell>
          <cell r="DB1820" t="b">
            <v>0</v>
          </cell>
          <cell r="DD1820" t="b">
            <v>0</v>
          </cell>
          <cell r="DF1820" t="b">
            <v>0</v>
          </cell>
          <cell r="DH1820" t="b">
            <v>0</v>
          </cell>
          <cell r="DJ1820" t="b">
            <v>0</v>
          </cell>
          <cell r="DL1820" t="b">
            <v>0</v>
          </cell>
          <cell r="DN1820" t="b">
            <v>0</v>
          </cell>
          <cell r="DP1820" t="b">
            <v>0</v>
          </cell>
          <cell r="DV1820">
            <v>0</v>
          </cell>
          <cell r="DX1820">
            <v>0</v>
          </cell>
          <cell r="DZ1820">
            <v>0</v>
          </cell>
          <cell r="EB1820">
            <v>0</v>
          </cell>
          <cell r="ED1820">
            <v>0</v>
          </cell>
          <cell r="EF1820">
            <v>0</v>
          </cell>
          <cell r="EJ1820">
            <v>0</v>
          </cell>
          <cell r="EL1820">
            <v>0</v>
          </cell>
          <cell r="EN1820">
            <v>0</v>
          </cell>
          <cell r="EP1820">
            <v>0</v>
          </cell>
          <cell r="ER1820">
            <v>0</v>
          </cell>
          <cell r="ET1820">
            <v>0</v>
          </cell>
          <cell r="EX1820">
            <v>0</v>
          </cell>
          <cell r="EZ1820">
            <v>0</v>
          </cell>
          <cell r="FD1820">
            <v>0</v>
          </cell>
          <cell r="FF1820">
            <v>0</v>
          </cell>
        </row>
        <row r="1821">
          <cell r="A1821" t="str">
            <v>ProcessHeatFinland</v>
          </cell>
          <cell r="B1821" t="str">
            <v>Finland</v>
          </cell>
          <cell r="G1821">
            <v>0</v>
          </cell>
          <cell r="H1821">
            <v>2117.5333333333333</v>
          </cell>
          <cell r="N1821">
            <v>12705.199999999999</v>
          </cell>
          <cell r="AK1821">
            <v>0</v>
          </cell>
          <cell r="AL1821">
            <v>0</v>
          </cell>
          <cell r="AN1821">
            <v>0</v>
          </cell>
          <cell r="AO1821">
            <v>0</v>
          </cell>
          <cell r="AP1821">
            <v>0</v>
          </cell>
          <cell r="AQ1821">
            <v>0</v>
          </cell>
          <cell r="BG1821" t="b">
            <v>0</v>
          </cell>
          <cell r="BO1821" t="b">
            <v>0</v>
          </cell>
          <cell r="CA1821" t="b">
            <v>0</v>
          </cell>
          <cell r="CB1821" t="b">
            <v>0</v>
          </cell>
          <cell r="CD1821" t="b">
            <v>0</v>
          </cell>
          <cell r="CE1821" t="b">
            <v>0</v>
          </cell>
          <cell r="CG1821" t="b">
            <v>0</v>
          </cell>
          <cell r="CH1821" t="b">
            <v>0</v>
          </cell>
          <cell r="CP1821">
            <v>0</v>
          </cell>
          <cell r="CT1821" t="b">
            <v>0</v>
          </cell>
          <cell r="CV1821" t="b">
            <v>0</v>
          </cell>
          <cell r="CX1821" t="b">
            <v>0</v>
          </cell>
          <cell r="CZ1821" t="b">
            <v>0</v>
          </cell>
          <cell r="DB1821" t="b">
            <v>0</v>
          </cell>
          <cell r="DD1821" t="b">
            <v>0</v>
          </cell>
          <cell r="DF1821" t="b">
            <v>0</v>
          </cell>
          <cell r="DH1821" t="b">
            <v>0</v>
          </cell>
          <cell r="DJ1821" t="b">
            <v>0</v>
          </cell>
          <cell r="DL1821" t="b">
            <v>0</v>
          </cell>
          <cell r="DN1821" t="b">
            <v>0</v>
          </cell>
          <cell r="DP1821" t="b">
            <v>0</v>
          </cell>
          <cell r="DV1821">
            <v>0</v>
          </cell>
          <cell r="DX1821">
            <v>0</v>
          </cell>
          <cell r="DZ1821">
            <v>0</v>
          </cell>
          <cell r="EB1821">
            <v>0</v>
          </cell>
          <cell r="ED1821">
            <v>0</v>
          </cell>
          <cell r="EF1821">
            <v>0</v>
          </cell>
          <cell r="EJ1821">
            <v>0</v>
          </cell>
          <cell r="EL1821">
            <v>0</v>
          </cell>
          <cell r="EN1821">
            <v>0</v>
          </cell>
          <cell r="EP1821">
            <v>0</v>
          </cell>
          <cell r="ER1821">
            <v>0</v>
          </cell>
          <cell r="ET1821">
            <v>0</v>
          </cell>
          <cell r="EX1821">
            <v>0</v>
          </cell>
          <cell r="EZ1821">
            <v>0</v>
          </cell>
          <cell r="FD1821">
            <v>0</v>
          </cell>
          <cell r="FF1821">
            <v>0</v>
          </cell>
        </row>
        <row r="1822">
          <cell r="A1822" t="str">
            <v>ProcessHeatFinland</v>
          </cell>
          <cell r="B1822" t="str">
            <v>Finland</v>
          </cell>
          <cell r="G1822">
            <v>0</v>
          </cell>
          <cell r="H1822">
            <v>2117.5333333333333</v>
          </cell>
          <cell r="N1822">
            <v>12705.199999999999</v>
          </cell>
          <cell r="AK1822">
            <v>0</v>
          </cell>
          <cell r="AL1822">
            <v>0</v>
          </cell>
          <cell r="AN1822">
            <v>0</v>
          </cell>
          <cell r="AO1822">
            <v>0</v>
          </cell>
          <cell r="AP1822">
            <v>0</v>
          </cell>
          <cell r="AQ1822">
            <v>0</v>
          </cell>
          <cell r="BG1822" t="b">
            <v>0</v>
          </cell>
          <cell r="BO1822" t="b">
            <v>0</v>
          </cell>
          <cell r="CA1822" t="b">
            <v>0</v>
          </cell>
          <cell r="CB1822" t="b">
            <v>0</v>
          </cell>
          <cell r="CD1822" t="b">
            <v>0</v>
          </cell>
          <cell r="CE1822" t="b">
            <v>0</v>
          </cell>
          <cell r="CG1822" t="b">
            <v>0</v>
          </cell>
          <cell r="CH1822" t="b">
            <v>0</v>
          </cell>
          <cell r="CP1822">
            <v>0</v>
          </cell>
          <cell r="CT1822" t="b">
            <v>0</v>
          </cell>
          <cell r="CV1822" t="b">
            <v>0</v>
          </cell>
          <cell r="CX1822" t="b">
            <v>0</v>
          </cell>
          <cell r="CZ1822" t="b">
            <v>0</v>
          </cell>
          <cell r="DB1822" t="b">
            <v>0</v>
          </cell>
          <cell r="DD1822" t="b">
            <v>0</v>
          </cell>
          <cell r="DF1822" t="b">
            <v>0</v>
          </cell>
          <cell r="DH1822" t="b">
            <v>0</v>
          </cell>
          <cell r="DJ1822" t="b">
            <v>0</v>
          </cell>
          <cell r="DL1822" t="b">
            <v>0</v>
          </cell>
          <cell r="DN1822" t="b">
            <v>0</v>
          </cell>
          <cell r="DP1822" t="b">
            <v>0</v>
          </cell>
          <cell r="DV1822">
            <v>0</v>
          </cell>
          <cell r="DX1822">
            <v>0</v>
          </cell>
          <cell r="DZ1822">
            <v>0</v>
          </cell>
          <cell r="EB1822">
            <v>0</v>
          </cell>
          <cell r="ED1822">
            <v>0</v>
          </cell>
          <cell r="EF1822">
            <v>0</v>
          </cell>
          <cell r="EJ1822">
            <v>0</v>
          </cell>
          <cell r="EL1822">
            <v>0</v>
          </cell>
          <cell r="EN1822">
            <v>0</v>
          </cell>
          <cell r="EP1822">
            <v>0</v>
          </cell>
          <cell r="ER1822">
            <v>0</v>
          </cell>
          <cell r="ET1822">
            <v>0</v>
          </cell>
          <cell r="EX1822">
            <v>0</v>
          </cell>
          <cell r="EZ1822">
            <v>0</v>
          </cell>
          <cell r="FD1822">
            <v>0</v>
          </cell>
          <cell r="FF1822">
            <v>0</v>
          </cell>
        </row>
        <row r="1823">
          <cell r="A1823" t="str">
            <v>HydroFinlandR</v>
          </cell>
          <cell r="B1823" t="str">
            <v>Finland</v>
          </cell>
          <cell r="G1823">
            <v>2978</v>
          </cell>
          <cell r="H1823">
            <v>0</v>
          </cell>
          <cell r="N1823">
            <v>13045</v>
          </cell>
          <cell r="AK1823">
            <v>2978</v>
          </cell>
          <cell r="AL1823">
            <v>0</v>
          </cell>
          <cell r="AN1823">
            <v>0</v>
          </cell>
          <cell r="AO1823">
            <v>148.9</v>
          </cell>
          <cell r="AP1823">
            <v>104230</v>
          </cell>
          <cell r="AQ1823">
            <v>178.68</v>
          </cell>
          <cell r="BG1823" t="b">
            <v>0</v>
          </cell>
          <cell r="BO1823" t="b">
            <v>0</v>
          </cell>
          <cell r="CA1823" t="b">
            <v>0</v>
          </cell>
          <cell r="CB1823" t="b">
            <v>0</v>
          </cell>
          <cell r="CD1823" t="b">
            <v>0</v>
          </cell>
          <cell r="CE1823" t="b">
            <v>0</v>
          </cell>
          <cell r="CG1823" t="b">
            <v>0</v>
          </cell>
          <cell r="CH1823" t="b">
            <v>0</v>
          </cell>
          <cell r="CP1823" t="str">
            <v>ERHYDDAM</v>
          </cell>
          <cell r="CT1823" t="b">
            <v>0</v>
          </cell>
          <cell r="CV1823" t="b">
            <v>0</v>
          </cell>
          <cell r="CX1823" t="b">
            <v>0</v>
          </cell>
          <cell r="CZ1823" t="b">
            <v>0</v>
          </cell>
          <cell r="DB1823" t="b">
            <v>0</v>
          </cell>
          <cell r="DD1823" t="b">
            <v>0</v>
          </cell>
          <cell r="DF1823" t="b">
            <v>0</v>
          </cell>
          <cell r="DH1823" t="b">
            <v>0</v>
          </cell>
          <cell r="DJ1823" t="b">
            <v>0</v>
          </cell>
          <cell r="DL1823" t="b">
            <v>0</v>
          </cell>
          <cell r="DN1823" t="b">
            <v>0</v>
          </cell>
          <cell r="DP1823" t="b">
            <v>0</v>
          </cell>
          <cell r="DV1823">
            <v>0</v>
          </cell>
          <cell r="DX1823">
            <v>0</v>
          </cell>
          <cell r="DZ1823">
            <v>0</v>
          </cell>
          <cell r="EB1823">
            <v>0</v>
          </cell>
          <cell r="ED1823">
            <v>0</v>
          </cell>
          <cell r="EF1823">
            <v>0</v>
          </cell>
          <cell r="EJ1823">
            <v>0</v>
          </cell>
          <cell r="EL1823">
            <v>0</v>
          </cell>
          <cell r="EN1823">
            <v>0</v>
          </cell>
          <cell r="EP1823">
            <v>0</v>
          </cell>
          <cell r="ER1823">
            <v>0</v>
          </cell>
          <cell r="ET1823">
            <v>0</v>
          </cell>
          <cell r="EX1823">
            <v>0</v>
          </cell>
          <cell r="EZ1823">
            <v>0</v>
          </cell>
          <cell r="FD1823">
            <v>0</v>
          </cell>
          <cell r="FF1823">
            <v>0</v>
          </cell>
        </row>
        <row r="1824">
          <cell r="A1824" t="str">
            <v>HydroFinlandR</v>
          </cell>
          <cell r="B1824" t="str">
            <v>Finland</v>
          </cell>
          <cell r="G1824">
            <v>3097</v>
          </cell>
          <cell r="H1824">
            <v>0</v>
          </cell>
          <cell r="N1824">
            <v>13400</v>
          </cell>
          <cell r="AK1824">
            <v>3097</v>
          </cell>
          <cell r="AL1824">
            <v>0</v>
          </cell>
          <cell r="AN1824">
            <v>0</v>
          </cell>
          <cell r="AO1824">
            <v>154.85000000000002</v>
          </cell>
          <cell r="AP1824">
            <v>108395</v>
          </cell>
          <cell r="AQ1824">
            <v>185.82</v>
          </cell>
          <cell r="BG1824" t="b">
            <v>0</v>
          </cell>
          <cell r="BO1824" t="b">
            <v>0</v>
          </cell>
          <cell r="CA1824" t="b">
            <v>0</v>
          </cell>
          <cell r="CB1824" t="b">
            <v>0</v>
          </cell>
          <cell r="CD1824" t="b">
            <v>0</v>
          </cell>
          <cell r="CE1824" t="b">
            <v>0</v>
          </cell>
          <cell r="CG1824" t="b">
            <v>0</v>
          </cell>
          <cell r="CH1824" t="b">
            <v>0</v>
          </cell>
          <cell r="CP1824" t="str">
            <v>ERHYDDAM</v>
          </cell>
          <cell r="CT1824" t="b">
            <v>0</v>
          </cell>
          <cell r="CV1824" t="b">
            <v>0</v>
          </cell>
          <cell r="CX1824" t="b">
            <v>0</v>
          </cell>
          <cell r="CZ1824" t="b">
            <v>0</v>
          </cell>
          <cell r="DB1824" t="b">
            <v>0</v>
          </cell>
          <cell r="DD1824" t="b">
            <v>0</v>
          </cell>
          <cell r="DF1824" t="b">
            <v>0</v>
          </cell>
          <cell r="DH1824" t="b">
            <v>0</v>
          </cell>
          <cell r="DJ1824" t="b">
            <v>0</v>
          </cell>
          <cell r="DL1824" t="b">
            <v>0</v>
          </cell>
          <cell r="DN1824" t="b">
            <v>0</v>
          </cell>
          <cell r="DP1824" t="b">
            <v>0</v>
          </cell>
          <cell r="DV1824">
            <v>0</v>
          </cell>
          <cell r="DX1824">
            <v>0</v>
          </cell>
          <cell r="DZ1824">
            <v>0</v>
          </cell>
          <cell r="EB1824">
            <v>0</v>
          </cell>
          <cell r="ED1824">
            <v>0</v>
          </cell>
          <cell r="EF1824">
            <v>0</v>
          </cell>
          <cell r="EJ1824">
            <v>0</v>
          </cell>
          <cell r="EL1824">
            <v>0</v>
          </cell>
          <cell r="EN1824">
            <v>0</v>
          </cell>
          <cell r="EP1824">
            <v>0</v>
          </cell>
          <cell r="ER1824">
            <v>0</v>
          </cell>
          <cell r="ET1824">
            <v>0</v>
          </cell>
          <cell r="EX1824">
            <v>0</v>
          </cell>
          <cell r="EZ1824">
            <v>0</v>
          </cell>
          <cell r="FD1824">
            <v>0</v>
          </cell>
          <cell r="FF1824">
            <v>0</v>
          </cell>
        </row>
        <row r="1825">
          <cell r="A1825" t="str">
            <v>HydroFinlandR</v>
          </cell>
          <cell r="B1825" t="str">
            <v>Finland</v>
          </cell>
          <cell r="G1825">
            <v>3097</v>
          </cell>
          <cell r="H1825">
            <v>0</v>
          </cell>
          <cell r="N1825">
            <v>13400</v>
          </cell>
          <cell r="AK1825">
            <v>3097</v>
          </cell>
          <cell r="AL1825">
            <v>0</v>
          </cell>
          <cell r="AN1825">
            <v>0</v>
          </cell>
          <cell r="AO1825">
            <v>154.85000000000002</v>
          </cell>
          <cell r="AP1825">
            <v>108395</v>
          </cell>
          <cell r="AQ1825">
            <v>185.82</v>
          </cell>
          <cell r="BG1825" t="b">
            <v>0</v>
          </cell>
          <cell r="BO1825" t="b">
            <v>0</v>
          </cell>
          <cell r="CA1825" t="b">
            <v>0</v>
          </cell>
          <cell r="CB1825" t="b">
            <v>0</v>
          </cell>
          <cell r="CD1825" t="b">
            <v>0</v>
          </cell>
          <cell r="CE1825" t="b">
            <v>0</v>
          </cell>
          <cell r="CG1825" t="b">
            <v>0</v>
          </cell>
          <cell r="CH1825" t="b">
            <v>0</v>
          </cell>
          <cell r="CP1825" t="str">
            <v>ERHYDDAM</v>
          </cell>
          <cell r="CT1825" t="b">
            <v>0</v>
          </cell>
          <cell r="CV1825" t="b">
            <v>0</v>
          </cell>
          <cell r="CX1825" t="b">
            <v>0</v>
          </cell>
          <cell r="CZ1825" t="b">
            <v>0</v>
          </cell>
          <cell r="DB1825" t="b">
            <v>0</v>
          </cell>
          <cell r="DD1825" t="b">
            <v>0</v>
          </cell>
          <cell r="DF1825" t="b">
            <v>0</v>
          </cell>
          <cell r="DH1825" t="b">
            <v>0</v>
          </cell>
          <cell r="DJ1825" t="b">
            <v>0</v>
          </cell>
          <cell r="DL1825" t="b">
            <v>0</v>
          </cell>
          <cell r="DN1825" t="b">
            <v>0</v>
          </cell>
          <cell r="DP1825" t="b">
            <v>0</v>
          </cell>
          <cell r="DV1825">
            <v>0</v>
          </cell>
          <cell r="DX1825">
            <v>0</v>
          </cell>
          <cell r="DZ1825">
            <v>0</v>
          </cell>
          <cell r="EB1825">
            <v>0</v>
          </cell>
          <cell r="ED1825">
            <v>0</v>
          </cell>
          <cell r="EF1825">
            <v>0</v>
          </cell>
          <cell r="EJ1825">
            <v>0</v>
          </cell>
          <cell r="EL1825">
            <v>0</v>
          </cell>
          <cell r="EN1825">
            <v>0</v>
          </cell>
          <cell r="EP1825">
            <v>0</v>
          </cell>
          <cell r="ER1825">
            <v>0</v>
          </cell>
          <cell r="ET1825">
            <v>0</v>
          </cell>
          <cell r="EX1825">
            <v>0</v>
          </cell>
          <cell r="EZ1825">
            <v>0</v>
          </cell>
          <cell r="FD1825">
            <v>0</v>
          </cell>
          <cell r="FF1825">
            <v>0</v>
          </cell>
        </row>
        <row r="1826">
          <cell r="A1826" t="str">
            <v>HydroFinlandR</v>
          </cell>
          <cell r="B1826" t="str">
            <v>Finland</v>
          </cell>
          <cell r="G1826">
            <v>3281.8955223880598</v>
          </cell>
          <cell r="H1826">
            <v>0</v>
          </cell>
          <cell r="N1826">
            <v>14200</v>
          </cell>
          <cell r="AK1826">
            <v>3281.8955223880598</v>
          </cell>
          <cell r="AL1826">
            <v>0</v>
          </cell>
          <cell r="AN1826">
            <v>0</v>
          </cell>
          <cell r="AO1826">
            <v>164.09477611940301</v>
          </cell>
          <cell r="AP1826">
            <v>114866.3432835821</v>
          </cell>
          <cell r="AQ1826">
            <v>196.91373134328359</v>
          </cell>
          <cell r="BG1826" t="b">
            <v>0</v>
          </cell>
          <cell r="BO1826" t="b">
            <v>0</v>
          </cell>
          <cell r="CA1826" t="b">
            <v>0</v>
          </cell>
          <cell r="CB1826" t="b">
            <v>0</v>
          </cell>
          <cell r="CD1826" t="b">
            <v>0</v>
          </cell>
          <cell r="CE1826" t="b">
            <v>0</v>
          </cell>
          <cell r="CG1826" t="b">
            <v>0</v>
          </cell>
          <cell r="CH1826" t="b">
            <v>0</v>
          </cell>
          <cell r="CP1826" t="str">
            <v>ERHYDDAM</v>
          </cell>
          <cell r="CT1826" t="b">
            <v>0</v>
          </cell>
          <cell r="CV1826" t="b">
            <v>0</v>
          </cell>
          <cell r="CX1826" t="b">
            <v>0</v>
          </cell>
          <cell r="CZ1826" t="b">
            <v>0</v>
          </cell>
          <cell r="DB1826" t="b">
            <v>0</v>
          </cell>
          <cell r="DD1826" t="b">
            <v>0</v>
          </cell>
          <cell r="DF1826" t="b">
            <v>0</v>
          </cell>
          <cell r="DH1826" t="b">
            <v>0</v>
          </cell>
          <cell r="DJ1826" t="b">
            <v>0</v>
          </cell>
          <cell r="DL1826" t="b">
            <v>0</v>
          </cell>
          <cell r="DN1826" t="b">
            <v>0</v>
          </cell>
          <cell r="DP1826" t="b">
            <v>0</v>
          </cell>
          <cell r="DV1826">
            <v>0</v>
          </cell>
          <cell r="DX1826">
            <v>0</v>
          </cell>
          <cell r="DZ1826">
            <v>0</v>
          </cell>
          <cell r="EB1826">
            <v>0</v>
          </cell>
          <cell r="ED1826">
            <v>0</v>
          </cell>
          <cell r="EF1826">
            <v>0</v>
          </cell>
          <cell r="EJ1826">
            <v>0</v>
          </cell>
          <cell r="EL1826">
            <v>0</v>
          </cell>
          <cell r="EN1826">
            <v>0</v>
          </cell>
          <cell r="EP1826">
            <v>0</v>
          </cell>
          <cell r="ER1826">
            <v>0</v>
          </cell>
          <cell r="ET1826">
            <v>0</v>
          </cell>
          <cell r="EX1826">
            <v>0</v>
          </cell>
          <cell r="EZ1826">
            <v>0</v>
          </cell>
          <cell r="FD1826">
            <v>0</v>
          </cell>
          <cell r="FF1826">
            <v>0</v>
          </cell>
        </row>
        <row r="1827">
          <cell r="A1827" t="str">
            <v>HydroFinlandR</v>
          </cell>
          <cell r="B1827" t="str">
            <v>Finland</v>
          </cell>
          <cell r="G1827">
            <v>3420.5671641791046</v>
          </cell>
          <cell r="H1827">
            <v>0</v>
          </cell>
          <cell r="N1827">
            <v>14800</v>
          </cell>
          <cell r="AK1827">
            <v>3420.5671641791046</v>
          </cell>
          <cell r="AL1827">
            <v>0</v>
          </cell>
          <cell r="AN1827">
            <v>0</v>
          </cell>
          <cell r="AO1827">
            <v>171.02835820895524</v>
          </cell>
          <cell r="AP1827">
            <v>119719.85074626865</v>
          </cell>
          <cell r="AQ1827">
            <v>205.23402985074625</v>
          </cell>
          <cell r="BG1827" t="b">
            <v>0</v>
          </cell>
          <cell r="BO1827" t="b">
            <v>0</v>
          </cell>
          <cell r="CA1827" t="b">
            <v>0</v>
          </cell>
          <cell r="CB1827" t="b">
            <v>0</v>
          </cell>
          <cell r="CD1827" t="b">
            <v>0</v>
          </cell>
          <cell r="CE1827" t="b">
            <v>0</v>
          </cell>
          <cell r="CG1827" t="b">
            <v>0</v>
          </cell>
          <cell r="CH1827" t="b">
            <v>0</v>
          </cell>
          <cell r="CP1827" t="str">
            <v>ERHYDDAM</v>
          </cell>
          <cell r="CT1827" t="b">
            <v>0</v>
          </cell>
          <cell r="CV1827" t="b">
            <v>0</v>
          </cell>
          <cell r="CX1827" t="b">
            <v>0</v>
          </cell>
          <cell r="CZ1827" t="b">
            <v>0</v>
          </cell>
          <cell r="DB1827" t="b">
            <v>0</v>
          </cell>
          <cell r="DD1827" t="b">
            <v>0</v>
          </cell>
          <cell r="DF1827" t="b">
            <v>0</v>
          </cell>
          <cell r="DH1827" t="b">
            <v>0</v>
          </cell>
          <cell r="DJ1827" t="b">
            <v>0</v>
          </cell>
          <cell r="DL1827" t="b">
            <v>0</v>
          </cell>
          <cell r="DN1827" t="b">
            <v>0</v>
          </cell>
          <cell r="DP1827" t="b">
            <v>0</v>
          </cell>
          <cell r="DV1827">
            <v>0</v>
          </cell>
          <cell r="DX1827">
            <v>0</v>
          </cell>
          <cell r="DZ1827">
            <v>0</v>
          </cell>
          <cell r="EB1827">
            <v>0</v>
          </cell>
          <cell r="ED1827">
            <v>0</v>
          </cell>
          <cell r="EF1827">
            <v>0</v>
          </cell>
          <cell r="EJ1827">
            <v>0</v>
          </cell>
          <cell r="EL1827">
            <v>0</v>
          </cell>
          <cell r="EN1827">
            <v>0</v>
          </cell>
          <cell r="EP1827">
            <v>0</v>
          </cell>
          <cell r="ER1827">
            <v>0</v>
          </cell>
          <cell r="ET1827">
            <v>0</v>
          </cell>
          <cell r="EX1827">
            <v>0</v>
          </cell>
          <cell r="EZ1827">
            <v>0</v>
          </cell>
          <cell r="FD1827">
            <v>0</v>
          </cell>
          <cell r="FF1827">
            <v>0</v>
          </cell>
        </row>
        <row r="1828">
          <cell r="A1828" t="str">
            <v>WindF</v>
          </cell>
          <cell r="B1828" t="str">
            <v>Finland</v>
          </cell>
          <cell r="G1828">
            <v>17</v>
          </cell>
          <cell r="H1828">
            <v>0</v>
          </cell>
          <cell r="N1828">
            <v>23</v>
          </cell>
          <cell r="AK1828">
            <v>17</v>
          </cell>
          <cell r="AL1828">
            <v>0</v>
          </cell>
          <cell r="AN1828">
            <v>0</v>
          </cell>
          <cell r="AO1828">
            <v>2.6596500000000001</v>
          </cell>
          <cell r="AP1828">
            <v>886.55</v>
          </cell>
          <cell r="AQ1828">
            <v>0</v>
          </cell>
          <cell r="BG1828" t="b">
            <v>0</v>
          </cell>
          <cell r="BO1828" t="b">
            <v>0</v>
          </cell>
          <cell r="CA1828" t="b">
            <v>0</v>
          </cell>
          <cell r="CB1828" t="b">
            <v>0</v>
          </cell>
          <cell r="CD1828" t="b">
            <v>0</v>
          </cell>
          <cell r="CE1828" t="b">
            <v>0</v>
          </cell>
          <cell r="CG1828" t="b">
            <v>0</v>
          </cell>
          <cell r="CH1828" t="b">
            <v>0</v>
          </cell>
          <cell r="CP1828" t="str">
            <v>ERWINWON</v>
          </cell>
          <cell r="CT1828" t="b">
            <v>0</v>
          </cell>
          <cell r="CV1828" t="b">
            <v>0</v>
          </cell>
          <cell r="CX1828" t="b">
            <v>0</v>
          </cell>
          <cell r="CZ1828" t="b">
            <v>0</v>
          </cell>
          <cell r="DB1828" t="b">
            <v>0</v>
          </cell>
          <cell r="DD1828" t="b">
            <v>0</v>
          </cell>
          <cell r="DF1828" t="b">
            <v>0</v>
          </cell>
          <cell r="DH1828" t="b">
            <v>0</v>
          </cell>
          <cell r="DJ1828" t="b">
            <v>0</v>
          </cell>
          <cell r="DL1828" t="b">
            <v>0</v>
          </cell>
          <cell r="DN1828" t="b">
            <v>0</v>
          </cell>
          <cell r="DP1828" t="b">
            <v>0</v>
          </cell>
          <cell r="DV1828">
            <v>0</v>
          </cell>
          <cell r="DX1828">
            <v>0</v>
          </cell>
          <cell r="DZ1828">
            <v>0</v>
          </cell>
          <cell r="EB1828">
            <v>0</v>
          </cell>
          <cell r="ED1828">
            <v>0</v>
          </cell>
          <cell r="EF1828">
            <v>0</v>
          </cell>
          <cell r="EJ1828">
            <v>0</v>
          </cell>
          <cell r="EL1828">
            <v>0</v>
          </cell>
          <cell r="EN1828">
            <v>0</v>
          </cell>
          <cell r="EP1828">
            <v>0</v>
          </cell>
          <cell r="ER1828">
            <v>0</v>
          </cell>
          <cell r="ET1828">
            <v>0</v>
          </cell>
          <cell r="EX1828">
            <v>0</v>
          </cell>
          <cell r="EZ1828">
            <v>0</v>
          </cell>
          <cell r="FD1828">
            <v>0</v>
          </cell>
          <cell r="FF1828">
            <v>0</v>
          </cell>
        </row>
        <row r="1829">
          <cell r="A1829" t="str">
            <v>WindF</v>
          </cell>
          <cell r="B1829" t="str">
            <v>Finland</v>
          </cell>
          <cell r="G1829">
            <v>38</v>
          </cell>
          <cell r="H1829">
            <v>0</v>
          </cell>
          <cell r="N1829">
            <v>49</v>
          </cell>
          <cell r="AK1829">
            <v>38</v>
          </cell>
          <cell r="AL1829">
            <v>0</v>
          </cell>
          <cell r="AN1829">
            <v>0</v>
          </cell>
          <cell r="AO1829">
            <v>5.9451000000000001</v>
          </cell>
          <cell r="AP1829">
            <v>1981.7</v>
          </cell>
          <cell r="AQ1829">
            <v>0</v>
          </cell>
          <cell r="BG1829" t="b">
            <v>0</v>
          </cell>
          <cell r="BO1829" t="b">
            <v>0</v>
          </cell>
          <cell r="CA1829" t="b">
            <v>0</v>
          </cell>
          <cell r="CB1829" t="b">
            <v>0</v>
          </cell>
          <cell r="CD1829" t="b">
            <v>0</v>
          </cell>
          <cell r="CE1829" t="b">
            <v>0</v>
          </cell>
          <cell r="CG1829" t="b">
            <v>0</v>
          </cell>
          <cell r="CH1829" t="b">
            <v>0</v>
          </cell>
          <cell r="CP1829" t="str">
            <v>ERWINWON</v>
          </cell>
          <cell r="CT1829" t="b">
            <v>0</v>
          </cell>
          <cell r="CV1829" t="b">
            <v>0</v>
          </cell>
          <cell r="CX1829" t="b">
            <v>0</v>
          </cell>
          <cell r="CZ1829" t="b">
            <v>0</v>
          </cell>
          <cell r="DB1829" t="b">
            <v>0</v>
          </cell>
          <cell r="DD1829" t="b">
            <v>0</v>
          </cell>
          <cell r="DF1829" t="b">
            <v>0</v>
          </cell>
          <cell r="DH1829" t="b">
            <v>0</v>
          </cell>
          <cell r="DJ1829" t="b">
            <v>0</v>
          </cell>
          <cell r="DL1829" t="b">
            <v>0</v>
          </cell>
          <cell r="DN1829" t="b">
            <v>0</v>
          </cell>
          <cell r="DP1829" t="b">
            <v>0</v>
          </cell>
          <cell r="DV1829">
            <v>0</v>
          </cell>
          <cell r="DX1829">
            <v>0</v>
          </cell>
          <cell r="DZ1829">
            <v>0</v>
          </cell>
          <cell r="EB1829">
            <v>0</v>
          </cell>
          <cell r="ED1829">
            <v>0</v>
          </cell>
          <cell r="EF1829">
            <v>0</v>
          </cell>
          <cell r="EJ1829">
            <v>0</v>
          </cell>
          <cell r="EL1829">
            <v>0</v>
          </cell>
          <cell r="EN1829">
            <v>0</v>
          </cell>
          <cell r="EP1829">
            <v>0</v>
          </cell>
          <cell r="ER1829">
            <v>0</v>
          </cell>
          <cell r="ET1829">
            <v>0</v>
          </cell>
          <cell r="EX1829">
            <v>0</v>
          </cell>
          <cell r="EZ1829">
            <v>0</v>
          </cell>
          <cell r="FD1829">
            <v>0</v>
          </cell>
          <cell r="FF1829">
            <v>0</v>
          </cell>
        </row>
        <row r="1830">
          <cell r="A1830" t="str">
            <v>WindF</v>
          </cell>
          <cell r="B1830" t="str">
            <v>Finland</v>
          </cell>
          <cell r="G1830">
            <v>38</v>
          </cell>
          <cell r="H1830">
            <v>0</v>
          </cell>
          <cell r="N1830">
            <v>78</v>
          </cell>
          <cell r="AK1830">
            <v>38</v>
          </cell>
          <cell r="AL1830">
            <v>0</v>
          </cell>
          <cell r="AN1830">
            <v>0</v>
          </cell>
          <cell r="AO1830">
            <v>5.9451000000000001</v>
          </cell>
          <cell r="AP1830">
            <v>1981.7</v>
          </cell>
          <cell r="AQ1830">
            <v>0</v>
          </cell>
          <cell r="BG1830" t="b">
            <v>0</v>
          </cell>
          <cell r="BO1830" t="b">
            <v>0</v>
          </cell>
          <cell r="CA1830" t="b">
            <v>0</v>
          </cell>
          <cell r="CB1830" t="b">
            <v>0</v>
          </cell>
          <cell r="CD1830" t="b">
            <v>0</v>
          </cell>
          <cell r="CE1830" t="b">
            <v>0</v>
          </cell>
          <cell r="CG1830" t="b">
            <v>0</v>
          </cell>
          <cell r="CH1830" t="b">
            <v>0</v>
          </cell>
          <cell r="CP1830" t="str">
            <v>ERWINWON</v>
          </cell>
          <cell r="CT1830" t="b">
            <v>0</v>
          </cell>
          <cell r="CV1830" t="b">
            <v>0</v>
          </cell>
          <cell r="CX1830" t="b">
            <v>0</v>
          </cell>
          <cell r="CZ1830" t="b">
            <v>0</v>
          </cell>
          <cell r="DB1830" t="b">
            <v>0</v>
          </cell>
          <cell r="DD1830" t="b">
            <v>0</v>
          </cell>
          <cell r="DF1830" t="b">
            <v>0</v>
          </cell>
          <cell r="DH1830" t="b">
            <v>0</v>
          </cell>
          <cell r="DJ1830" t="b">
            <v>0</v>
          </cell>
          <cell r="DL1830" t="b">
            <v>0</v>
          </cell>
          <cell r="DN1830" t="b">
            <v>0</v>
          </cell>
          <cell r="DP1830" t="b">
            <v>0</v>
          </cell>
          <cell r="DV1830">
            <v>0</v>
          </cell>
          <cell r="DX1830">
            <v>0</v>
          </cell>
          <cell r="DZ1830">
            <v>0</v>
          </cell>
          <cell r="EB1830">
            <v>0</v>
          </cell>
          <cell r="ED1830">
            <v>0</v>
          </cell>
          <cell r="EF1830">
            <v>0</v>
          </cell>
          <cell r="EJ1830">
            <v>0</v>
          </cell>
          <cell r="EL1830">
            <v>0</v>
          </cell>
          <cell r="EN1830">
            <v>0</v>
          </cell>
          <cell r="EP1830">
            <v>0</v>
          </cell>
          <cell r="ER1830">
            <v>0</v>
          </cell>
          <cell r="ET1830">
            <v>0</v>
          </cell>
          <cell r="EX1830">
            <v>0</v>
          </cell>
          <cell r="EZ1830">
            <v>0</v>
          </cell>
          <cell r="FD1830">
            <v>0</v>
          </cell>
          <cell r="FF1830">
            <v>0</v>
          </cell>
        </row>
        <row r="1831">
          <cell r="A1831" t="str">
            <v>WindF</v>
          </cell>
          <cell r="B1831" t="str">
            <v>Finland</v>
          </cell>
          <cell r="G1831">
            <v>39</v>
          </cell>
          <cell r="H1831">
            <v>0</v>
          </cell>
          <cell r="N1831">
            <v>71</v>
          </cell>
          <cell r="AK1831">
            <v>39</v>
          </cell>
          <cell r="AL1831">
            <v>0</v>
          </cell>
          <cell r="AN1831">
            <v>0</v>
          </cell>
          <cell r="AO1831">
            <v>6.1015500000000005</v>
          </cell>
          <cell r="AP1831">
            <v>2033.85</v>
          </cell>
          <cell r="AQ1831">
            <v>0</v>
          </cell>
          <cell r="BG1831" t="b">
            <v>0</v>
          </cell>
          <cell r="BO1831" t="b">
            <v>0</v>
          </cell>
          <cell r="CA1831" t="b">
            <v>0</v>
          </cell>
          <cell r="CB1831" t="b">
            <v>0</v>
          </cell>
          <cell r="CD1831" t="b">
            <v>0</v>
          </cell>
          <cell r="CE1831" t="b">
            <v>0</v>
          </cell>
          <cell r="CG1831" t="b">
            <v>0</v>
          </cell>
          <cell r="CH1831" t="b">
            <v>0</v>
          </cell>
          <cell r="CP1831" t="str">
            <v>ERWINWON</v>
          </cell>
          <cell r="CT1831" t="b">
            <v>0</v>
          </cell>
          <cell r="CV1831" t="b">
            <v>0</v>
          </cell>
          <cell r="CX1831" t="b">
            <v>0</v>
          </cell>
          <cell r="CZ1831" t="b">
            <v>0</v>
          </cell>
          <cell r="DB1831" t="b">
            <v>0</v>
          </cell>
          <cell r="DD1831" t="b">
            <v>0</v>
          </cell>
          <cell r="DF1831" t="b">
            <v>0</v>
          </cell>
          <cell r="DH1831" t="b">
            <v>0</v>
          </cell>
          <cell r="DJ1831" t="b">
            <v>0</v>
          </cell>
          <cell r="DL1831" t="b">
            <v>0</v>
          </cell>
          <cell r="DN1831" t="b">
            <v>0</v>
          </cell>
          <cell r="DP1831" t="b">
            <v>0</v>
          </cell>
          <cell r="DV1831">
            <v>0</v>
          </cell>
          <cell r="DX1831">
            <v>0</v>
          </cell>
          <cell r="DZ1831">
            <v>0</v>
          </cell>
          <cell r="EB1831">
            <v>0</v>
          </cell>
          <cell r="ED1831">
            <v>0</v>
          </cell>
          <cell r="EF1831">
            <v>0</v>
          </cell>
          <cell r="EJ1831">
            <v>0</v>
          </cell>
          <cell r="EL1831">
            <v>0</v>
          </cell>
          <cell r="EN1831">
            <v>0</v>
          </cell>
          <cell r="EP1831">
            <v>0</v>
          </cell>
          <cell r="ER1831">
            <v>0</v>
          </cell>
          <cell r="ET1831">
            <v>0</v>
          </cell>
          <cell r="EX1831">
            <v>0</v>
          </cell>
          <cell r="EZ1831">
            <v>0</v>
          </cell>
          <cell r="FD1831">
            <v>0</v>
          </cell>
          <cell r="FF1831">
            <v>0</v>
          </cell>
        </row>
        <row r="1832">
          <cell r="A1832" t="str">
            <v>WindF</v>
          </cell>
          <cell r="B1832" t="str">
            <v>Finland</v>
          </cell>
          <cell r="G1832">
            <v>43</v>
          </cell>
          <cell r="H1832">
            <v>0</v>
          </cell>
          <cell r="N1832">
            <v>66</v>
          </cell>
          <cell r="AK1832">
            <v>43</v>
          </cell>
          <cell r="AL1832">
            <v>0</v>
          </cell>
          <cell r="AN1832">
            <v>0</v>
          </cell>
          <cell r="AO1832">
            <v>6.7273500000000004</v>
          </cell>
          <cell r="AP1832">
            <v>2242.4499999999998</v>
          </cell>
          <cell r="AQ1832">
            <v>0</v>
          </cell>
          <cell r="BG1832" t="b">
            <v>0</v>
          </cell>
          <cell r="BO1832" t="b">
            <v>0</v>
          </cell>
          <cell r="CA1832" t="b">
            <v>0</v>
          </cell>
          <cell r="CB1832" t="b">
            <v>0</v>
          </cell>
          <cell r="CD1832" t="b">
            <v>0</v>
          </cell>
          <cell r="CE1832" t="b">
            <v>0</v>
          </cell>
          <cell r="CG1832" t="b">
            <v>0</v>
          </cell>
          <cell r="CH1832" t="b">
            <v>0</v>
          </cell>
          <cell r="CP1832" t="str">
            <v>ERWINWON</v>
          </cell>
          <cell r="CT1832" t="b">
            <v>0</v>
          </cell>
          <cell r="CV1832" t="b">
            <v>0</v>
          </cell>
          <cell r="CX1832" t="b">
            <v>0</v>
          </cell>
          <cell r="CZ1832" t="b">
            <v>0</v>
          </cell>
          <cell r="DB1832" t="b">
            <v>0</v>
          </cell>
          <cell r="DD1832" t="b">
            <v>0</v>
          </cell>
          <cell r="DF1832" t="b">
            <v>0</v>
          </cell>
          <cell r="DH1832" t="b">
            <v>0</v>
          </cell>
          <cell r="DJ1832" t="b">
            <v>0</v>
          </cell>
          <cell r="DL1832" t="b">
            <v>0</v>
          </cell>
          <cell r="DN1832" t="b">
            <v>0</v>
          </cell>
          <cell r="DP1832" t="b">
            <v>0</v>
          </cell>
          <cell r="DV1832">
            <v>0</v>
          </cell>
          <cell r="DX1832">
            <v>0</v>
          </cell>
          <cell r="DZ1832">
            <v>0</v>
          </cell>
          <cell r="EB1832">
            <v>0</v>
          </cell>
          <cell r="ED1832">
            <v>0</v>
          </cell>
          <cell r="EF1832">
            <v>0</v>
          </cell>
          <cell r="EJ1832">
            <v>0</v>
          </cell>
          <cell r="EL1832">
            <v>0</v>
          </cell>
          <cell r="EN1832">
            <v>0</v>
          </cell>
          <cell r="EP1832">
            <v>0</v>
          </cell>
          <cell r="ER1832">
            <v>0</v>
          </cell>
          <cell r="ET1832">
            <v>0</v>
          </cell>
          <cell r="EX1832">
            <v>0</v>
          </cell>
          <cell r="EZ1832">
            <v>0</v>
          </cell>
          <cell r="FD1832">
            <v>0</v>
          </cell>
          <cell r="FF1832">
            <v>0</v>
          </cell>
        </row>
        <row r="1833">
          <cell r="A1833" t="str">
            <v>WindF</v>
          </cell>
          <cell r="B1833" t="str">
            <v>Finland</v>
          </cell>
          <cell r="G1833">
            <v>52</v>
          </cell>
          <cell r="H1833">
            <v>0</v>
          </cell>
          <cell r="N1833">
            <v>92</v>
          </cell>
          <cell r="AK1833">
            <v>52</v>
          </cell>
          <cell r="AL1833">
            <v>0</v>
          </cell>
          <cell r="AN1833">
            <v>0</v>
          </cell>
          <cell r="AO1833">
            <v>8.1354000000000006</v>
          </cell>
          <cell r="AP1833">
            <v>2711.7999999999997</v>
          </cell>
          <cell r="AQ1833">
            <v>0</v>
          </cell>
          <cell r="BG1833" t="b">
            <v>0</v>
          </cell>
          <cell r="BO1833" t="b">
            <v>0</v>
          </cell>
          <cell r="CA1833" t="b">
            <v>0</v>
          </cell>
          <cell r="CB1833" t="b">
            <v>0</v>
          </cell>
          <cell r="CD1833" t="b">
            <v>0</v>
          </cell>
          <cell r="CE1833" t="b">
            <v>0</v>
          </cell>
          <cell r="CG1833" t="b">
            <v>0</v>
          </cell>
          <cell r="CH1833" t="b">
            <v>0</v>
          </cell>
          <cell r="CP1833" t="str">
            <v>ERWINWON</v>
          </cell>
          <cell r="CT1833" t="b">
            <v>0</v>
          </cell>
          <cell r="CV1833" t="b">
            <v>0</v>
          </cell>
          <cell r="CX1833" t="b">
            <v>0</v>
          </cell>
          <cell r="CZ1833" t="b">
            <v>0</v>
          </cell>
          <cell r="DB1833" t="b">
            <v>0</v>
          </cell>
          <cell r="DD1833" t="b">
            <v>0</v>
          </cell>
          <cell r="DF1833" t="b">
            <v>0</v>
          </cell>
          <cell r="DH1833" t="b">
            <v>0</v>
          </cell>
          <cell r="DJ1833" t="b">
            <v>0</v>
          </cell>
          <cell r="DL1833" t="b">
            <v>0</v>
          </cell>
          <cell r="DN1833" t="b">
            <v>0</v>
          </cell>
          <cell r="DP1833" t="b">
            <v>0</v>
          </cell>
          <cell r="DV1833">
            <v>0</v>
          </cell>
          <cell r="DX1833">
            <v>0</v>
          </cell>
          <cell r="DZ1833">
            <v>0</v>
          </cell>
          <cell r="EB1833">
            <v>0</v>
          </cell>
          <cell r="ED1833">
            <v>0</v>
          </cell>
          <cell r="EF1833">
            <v>0</v>
          </cell>
          <cell r="EJ1833">
            <v>0</v>
          </cell>
          <cell r="EL1833">
            <v>0</v>
          </cell>
          <cell r="EN1833">
            <v>0</v>
          </cell>
          <cell r="EP1833">
            <v>0</v>
          </cell>
          <cell r="ER1833">
            <v>0</v>
          </cell>
          <cell r="ET1833">
            <v>0</v>
          </cell>
          <cell r="EX1833">
            <v>0</v>
          </cell>
          <cell r="EZ1833">
            <v>0</v>
          </cell>
          <cell r="FD1833">
            <v>0</v>
          </cell>
          <cell r="FF1833">
            <v>0</v>
          </cell>
        </row>
        <row r="1834">
          <cell r="A1834" t="str">
            <v>WindF</v>
          </cell>
          <cell r="B1834" t="str">
            <v>Finland</v>
          </cell>
          <cell r="G1834">
            <v>82</v>
          </cell>
          <cell r="H1834">
            <v>0</v>
          </cell>
          <cell r="N1834">
            <v>120</v>
          </cell>
          <cell r="AK1834">
            <v>82</v>
          </cell>
          <cell r="AL1834">
            <v>0</v>
          </cell>
          <cell r="AN1834">
            <v>0</v>
          </cell>
          <cell r="AO1834">
            <v>12.828900000000001</v>
          </cell>
          <cell r="AP1834">
            <v>4276.3</v>
          </cell>
          <cell r="AQ1834">
            <v>0</v>
          </cell>
          <cell r="BG1834" t="b">
            <v>0</v>
          </cell>
          <cell r="BO1834" t="b">
            <v>0</v>
          </cell>
          <cell r="CA1834" t="b">
            <v>0</v>
          </cell>
          <cell r="CB1834" t="b">
            <v>0</v>
          </cell>
          <cell r="CD1834" t="b">
            <v>0</v>
          </cell>
          <cell r="CE1834" t="b">
            <v>0</v>
          </cell>
          <cell r="CG1834" t="b">
            <v>0</v>
          </cell>
          <cell r="CH1834" t="b">
            <v>0</v>
          </cell>
          <cell r="CP1834" t="str">
            <v>ERWINWON</v>
          </cell>
          <cell r="CT1834" t="b">
            <v>0</v>
          </cell>
          <cell r="CV1834" t="b">
            <v>0</v>
          </cell>
          <cell r="CX1834" t="b">
            <v>0</v>
          </cell>
          <cell r="CZ1834" t="b">
            <v>0</v>
          </cell>
          <cell r="DB1834" t="b">
            <v>0</v>
          </cell>
          <cell r="DD1834" t="b">
            <v>0</v>
          </cell>
          <cell r="DF1834" t="b">
            <v>0</v>
          </cell>
          <cell r="DH1834" t="b">
            <v>0</v>
          </cell>
          <cell r="DJ1834" t="b">
            <v>0</v>
          </cell>
          <cell r="DL1834" t="b">
            <v>0</v>
          </cell>
          <cell r="DN1834" t="b">
            <v>0</v>
          </cell>
          <cell r="DP1834" t="b">
            <v>0</v>
          </cell>
          <cell r="DV1834">
            <v>0</v>
          </cell>
          <cell r="DX1834">
            <v>0</v>
          </cell>
          <cell r="DZ1834">
            <v>0</v>
          </cell>
          <cell r="EB1834">
            <v>0</v>
          </cell>
          <cell r="ED1834">
            <v>0</v>
          </cell>
          <cell r="EF1834">
            <v>0</v>
          </cell>
          <cell r="EJ1834">
            <v>0</v>
          </cell>
          <cell r="EL1834">
            <v>0</v>
          </cell>
          <cell r="EN1834">
            <v>0</v>
          </cell>
          <cell r="EP1834">
            <v>0</v>
          </cell>
          <cell r="ER1834">
            <v>0</v>
          </cell>
          <cell r="ET1834">
            <v>0</v>
          </cell>
          <cell r="EX1834">
            <v>0</v>
          </cell>
          <cell r="EZ1834">
            <v>0</v>
          </cell>
          <cell r="FD1834">
            <v>0</v>
          </cell>
          <cell r="FF1834">
            <v>0</v>
          </cell>
        </row>
        <row r="1835">
          <cell r="A1835" t="str">
            <v>WindF</v>
          </cell>
          <cell r="B1835" t="str">
            <v>Finland</v>
          </cell>
          <cell r="G1835">
            <v>82</v>
          </cell>
          <cell r="H1835">
            <v>0</v>
          </cell>
          <cell r="N1835">
            <v>172</v>
          </cell>
          <cell r="AK1835">
            <v>82</v>
          </cell>
          <cell r="AL1835">
            <v>0</v>
          </cell>
          <cell r="AN1835">
            <v>0</v>
          </cell>
          <cell r="AO1835">
            <v>12.828900000000001</v>
          </cell>
          <cell r="AP1835">
            <v>4276.3</v>
          </cell>
          <cell r="AQ1835">
            <v>0</v>
          </cell>
          <cell r="BG1835" t="b">
            <v>0</v>
          </cell>
          <cell r="BO1835" t="b">
            <v>0</v>
          </cell>
          <cell r="CA1835" t="b">
            <v>0</v>
          </cell>
          <cell r="CB1835" t="b">
            <v>0</v>
          </cell>
          <cell r="CD1835" t="b">
            <v>0</v>
          </cell>
          <cell r="CE1835" t="b">
            <v>0</v>
          </cell>
          <cell r="CG1835" t="b">
            <v>0</v>
          </cell>
          <cell r="CH1835" t="b">
            <v>0</v>
          </cell>
          <cell r="CP1835" t="str">
            <v>ERWINWON</v>
          </cell>
          <cell r="CT1835" t="b">
            <v>0</v>
          </cell>
          <cell r="CV1835" t="b">
            <v>0</v>
          </cell>
          <cell r="CX1835" t="b">
            <v>0</v>
          </cell>
          <cell r="CZ1835" t="b">
            <v>0</v>
          </cell>
          <cell r="DB1835" t="b">
            <v>0</v>
          </cell>
          <cell r="DD1835" t="b">
            <v>0</v>
          </cell>
          <cell r="DF1835" t="b">
            <v>0</v>
          </cell>
          <cell r="DH1835" t="b">
            <v>0</v>
          </cell>
          <cell r="DJ1835" t="b">
            <v>0</v>
          </cell>
          <cell r="DL1835" t="b">
            <v>0</v>
          </cell>
          <cell r="DN1835" t="b">
            <v>0</v>
          </cell>
          <cell r="DP1835" t="b">
            <v>0</v>
          </cell>
          <cell r="DV1835">
            <v>0</v>
          </cell>
          <cell r="DX1835">
            <v>0</v>
          </cell>
          <cell r="DZ1835">
            <v>0</v>
          </cell>
          <cell r="EB1835">
            <v>0</v>
          </cell>
          <cell r="ED1835">
            <v>0</v>
          </cell>
          <cell r="EF1835">
            <v>0</v>
          </cell>
          <cell r="EJ1835">
            <v>0</v>
          </cell>
          <cell r="EL1835">
            <v>0</v>
          </cell>
          <cell r="EN1835">
            <v>0</v>
          </cell>
          <cell r="EP1835">
            <v>0</v>
          </cell>
          <cell r="ER1835">
            <v>0</v>
          </cell>
          <cell r="ET1835">
            <v>0</v>
          </cell>
          <cell r="EX1835">
            <v>0</v>
          </cell>
          <cell r="EZ1835">
            <v>0</v>
          </cell>
          <cell r="FD1835">
            <v>0</v>
          </cell>
          <cell r="FF1835">
            <v>0</v>
          </cell>
        </row>
        <row r="1836">
          <cell r="A1836" t="str">
            <v>WindF</v>
          </cell>
          <cell r="B1836" t="str">
            <v>Finland</v>
          </cell>
          <cell r="G1836">
            <v>86</v>
          </cell>
          <cell r="H1836">
            <v>0</v>
          </cell>
          <cell r="N1836">
            <v>163</v>
          </cell>
          <cell r="AK1836">
            <v>86</v>
          </cell>
          <cell r="AL1836">
            <v>0</v>
          </cell>
          <cell r="AN1836">
            <v>0</v>
          </cell>
          <cell r="AO1836">
            <v>13.454700000000001</v>
          </cell>
          <cell r="AP1836">
            <v>4484.8999999999996</v>
          </cell>
          <cell r="AQ1836">
            <v>0</v>
          </cell>
          <cell r="BG1836" t="b">
            <v>0</v>
          </cell>
          <cell r="BO1836" t="b">
            <v>0</v>
          </cell>
          <cell r="CA1836" t="b">
            <v>0</v>
          </cell>
          <cell r="CB1836" t="b">
            <v>0</v>
          </cell>
          <cell r="CD1836" t="b">
            <v>0</v>
          </cell>
          <cell r="CE1836" t="b">
            <v>0</v>
          </cell>
          <cell r="CG1836" t="b">
            <v>0</v>
          </cell>
          <cell r="CH1836" t="b">
            <v>0</v>
          </cell>
          <cell r="CP1836" t="str">
            <v>ERWINWON</v>
          </cell>
          <cell r="CT1836" t="b">
            <v>0</v>
          </cell>
          <cell r="CV1836" t="b">
            <v>0</v>
          </cell>
          <cell r="CX1836" t="b">
            <v>0</v>
          </cell>
          <cell r="CZ1836" t="b">
            <v>0</v>
          </cell>
          <cell r="DB1836" t="b">
            <v>0</v>
          </cell>
          <cell r="DD1836" t="b">
            <v>0</v>
          </cell>
          <cell r="DF1836" t="b">
            <v>0</v>
          </cell>
          <cell r="DH1836" t="b">
            <v>0</v>
          </cell>
          <cell r="DJ1836" t="b">
            <v>0</v>
          </cell>
          <cell r="DL1836" t="b">
            <v>0</v>
          </cell>
          <cell r="DN1836" t="b">
            <v>0</v>
          </cell>
          <cell r="DP1836" t="b">
            <v>0</v>
          </cell>
          <cell r="DV1836">
            <v>0</v>
          </cell>
          <cell r="DX1836">
            <v>0</v>
          </cell>
          <cell r="DZ1836">
            <v>0</v>
          </cell>
          <cell r="EB1836">
            <v>0</v>
          </cell>
          <cell r="ED1836">
            <v>0</v>
          </cell>
          <cell r="EF1836">
            <v>0</v>
          </cell>
          <cell r="EJ1836">
            <v>0</v>
          </cell>
          <cell r="EL1836">
            <v>0</v>
          </cell>
          <cell r="EN1836">
            <v>0</v>
          </cell>
          <cell r="EP1836">
            <v>0</v>
          </cell>
          <cell r="ER1836">
            <v>0</v>
          </cell>
          <cell r="ET1836">
            <v>0</v>
          </cell>
          <cell r="EX1836">
            <v>0</v>
          </cell>
          <cell r="EZ1836">
            <v>0</v>
          </cell>
          <cell r="FD1836">
            <v>0</v>
          </cell>
          <cell r="FF1836">
            <v>0</v>
          </cell>
        </row>
        <row r="1837">
          <cell r="A1837" t="str">
            <v>WindF</v>
          </cell>
          <cell r="B1837" t="str">
            <v>Finland</v>
          </cell>
          <cell r="G1837">
            <v>83.5</v>
          </cell>
          <cell r="H1837">
            <v>0</v>
          </cell>
          <cell r="N1837">
            <v>191</v>
          </cell>
          <cell r="AK1837">
            <v>167</v>
          </cell>
          <cell r="AL1837">
            <v>0</v>
          </cell>
          <cell r="AN1837">
            <v>0</v>
          </cell>
          <cell r="AO1837">
            <v>13.063575</v>
          </cell>
          <cell r="AP1837">
            <v>4354.5249999999996</v>
          </cell>
          <cell r="AQ1837">
            <v>0</v>
          </cell>
          <cell r="BG1837" t="b">
            <v>0</v>
          </cell>
          <cell r="BO1837" t="b">
            <v>0</v>
          </cell>
          <cell r="CA1837" t="b">
            <v>0</v>
          </cell>
          <cell r="CB1837" t="b">
            <v>0</v>
          </cell>
          <cell r="CD1837" t="b">
            <v>0</v>
          </cell>
          <cell r="CE1837" t="b">
            <v>0</v>
          </cell>
          <cell r="CG1837" t="b">
            <v>0</v>
          </cell>
          <cell r="CH1837" t="b">
            <v>0</v>
          </cell>
          <cell r="CP1837" t="str">
            <v>ERWINWON</v>
          </cell>
          <cell r="CT1837" t="b">
            <v>0</v>
          </cell>
          <cell r="CV1837" t="b">
            <v>0</v>
          </cell>
          <cell r="CX1837" t="b">
            <v>0</v>
          </cell>
          <cell r="CZ1837" t="b">
            <v>0</v>
          </cell>
          <cell r="DB1837" t="b">
            <v>0</v>
          </cell>
          <cell r="DD1837" t="b">
            <v>0</v>
          </cell>
          <cell r="DF1837" t="b">
            <v>0</v>
          </cell>
          <cell r="DH1837" t="b">
            <v>0</v>
          </cell>
          <cell r="DJ1837" t="b">
            <v>0</v>
          </cell>
          <cell r="DL1837" t="b">
            <v>0</v>
          </cell>
          <cell r="DN1837" t="b">
            <v>0</v>
          </cell>
          <cell r="DP1837" t="b">
            <v>0</v>
          </cell>
          <cell r="DV1837">
            <v>0</v>
          </cell>
          <cell r="DX1837">
            <v>0</v>
          </cell>
          <cell r="DZ1837">
            <v>0</v>
          </cell>
          <cell r="EB1837">
            <v>0</v>
          </cell>
          <cell r="ED1837">
            <v>0</v>
          </cell>
          <cell r="EF1837">
            <v>0</v>
          </cell>
          <cell r="EJ1837">
            <v>0</v>
          </cell>
          <cell r="EL1837">
            <v>0</v>
          </cell>
          <cell r="EN1837">
            <v>0</v>
          </cell>
          <cell r="EP1837">
            <v>0</v>
          </cell>
          <cell r="ER1837">
            <v>0</v>
          </cell>
          <cell r="ET1837">
            <v>0</v>
          </cell>
          <cell r="EX1837">
            <v>0</v>
          </cell>
          <cell r="EZ1837">
            <v>0</v>
          </cell>
          <cell r="FD1837">
            <v>0</v>
          </cell>
          <cell r="FF1837">
            <v>0</v>
          </cell>
        </row>
        <row r="1838">
          <cell r="A1838" t="str">
            <v>WindF</v>
          </cell>
          <cell r="B1838" t="str">
            <v>Finland</v>
          </cell>
          <cell r="G1838">
            <v>112</v>
          </cell>
          <cell r="H1838">
            <v>0</v>
          </cell>
          <cell r="N1838">
            <v>262</v>
          </cell>
          <cell r="AK1838">
            <v>336</v>
          </cell>
          <cell r="AL1838">
            <v>0</v>
          </cell>
          <cell r="AN1838">
            <v>0</v>
          </cell>
          <cell r="AO1838">
            <v>17.522400000000001</v>
          </cell>
          <cell r="AP1838">
            <v>5840.8</v>
          </cell>
          <cell r="AQ1838">
            <v>0</v>
          </cell>
          <cell r="BG1838" t="b">
            <v>0</v>
          </cell>
          <cell r="BO1838" t="b">
            <v>0</v>
          </cell>
          <cell r="CA1838" t="b">
            <v>0</v>
          </cell>
          <cell r="CB1838" t="b">
            <v>0</v>
          </cell>
          <cell r="CD1838" t="b">
            <v>0</v>
          </cell>
          <cell r="CE1838" t="b">
            <v>0</v>
          </cell>
          <cell r="CG1838" t="b">
            <v>0</v>
          </cell>
          <cell r="CH1838" t="b">
            <v>0</v>
          </cell>
          <cell r="CP1838" t="str">
            <v>ERWINWON</v>
          </cell>
          <cell r="CT1838" t="b">
            <v>0</v>
          </cell>
          <cell r="CV1838" t="b">
            <v>0</v>
          </cell>
          <cell r="CX1838" t="b">
            <v>0</v>
          </cell>
          <cell r="CZ1838" t="b">
            <v>0</v>
          </cell>
          <cell r="DB1838" t="b">
            <v>0</v>
          </cell>
          <cell r="DD1838" t="b">
            <v>0</v>
          </cell>
          <cell r="DF1838" t="b">
            <v>0</v>
          </cell>
          <cell r="DH1838" t="b">
            <v>0</v>
          </cell>
          <cell r="DJ1838" t="b">
            <v>0</v>
          </cell>
          <cell r="DL1838" t="b">
            <v>0</v>
          </cell>
          <cell r="DN1838" t="b">
            <v>0</v>
          </cell>
          <cell r="DP1838" t="b">
            <v>0</v>
          </cell>
          <cell r="DV1838">
            <v>0</v>
          </cell>
          <cell r="DX1838">
            <v>0</v>
          </cell>
          <cell r="DZ1838">
            <v>0</v>
          </cell>
          <cell r="EB1838">
            <v>0</v>
          </cell>
          <cell r="ED1838">
            <v>0</v>
          </cell>
          <cell r="EF1838">
            <v>0</v>
          </cell>
          <cell r="EJ1838">
            <v>0</v>
          </cell>
          <cell r="EL1838">
            <v>0</v>
          </cell>
          <cell r="EN1838">
            <v>0</v>
          </cell>
          <cell r="EP1838">
            <v>0</v>
          </cell>
          <cell r="ER1838">
            <v>0</v>
          </cell>
          <cell r="ET1838">
            <v>0</v>
          </cell>
          <cell r="EX1838">
            <v>0</v>
          </cell>
          <cell r="EZ1838">
            <v>0</v>
          </cell>
          <cell r="FD1838">
            <v>0</v>
          </cell>
          <cell r="FF1838">
            <v>0</v>
          </cell>
        </row>
        <row r="1839">
          <cell r="A1839" t="str">
            <v>WindF</v>
          </cell>
          <cell r="B1839" t="str">
            <v>Finland</v>
          </cell>
          <cell r="G1839">
            <v>110.8</v>
          </cell>
          <cell r="H1839">
            <v>0</v>
          </cell>
          <cell r="N1839">
            <v>277</v>
          </cell>
          <cell r="AK1839">
            <v>110.8</v>
          </cell>
          <cell r="AL1839">
            <v>0</v>
          </cell>
          <cell r="AN1839">
            <v>0</v>
          </cell>
          <cell r="AO1839">
            <v>17.33466</v>
          </cell>
          <cell r="AP1839">
            <v>5778.2199999999993</v>
          </cell>
          <cell r="AQ1839">
            <v>0</v>
          </cell>
          <cell r="BG1839" t="b">
            <v>0</v>
          </cell>
          <cell r="BO1839" t="b">
            <v>0</v>
          </cell>
          <cell r="CA1839" t="b">
            <v>0</v>
          </cell>
          <cell r="CB1839" t="b">
            <v>0</v>
          </cell>
          <cell r="CD1839" t="b">
            <v>0</v>
          </cell>
          <cell r="CE1839" t="b">
            <v>0</v>
          </cell>
          <cell r="CG1839" t="b">
            <v>0</v>
          </cell>
          <cell r="CH1839" t="b">
            <v>0</v>
          </cell>
          <cell r="CP1839" t="str">
            <v>ERWINWON</v>
          </cell>
          <cell r="CT1839" t="b">
            <v>0</v>
          </cell>
          <cell r="CV1839" t="b">
            <v>0</v>
          </cell>
          <cell r="CX1839" t="b">
            <v>0</v>
          </cell>
          <cell r="CZ1839" t="b">
            <v>0</v>
          </cell>
          <cell r="DB1839" t="b">
            <v>0</v>
          </cell>
          <cell r="DD1839" t="b">
            <v>0</v>
          </cell>
          <cell r="DF1839" t="b">
            <v>0</v>
          </cell>
          <cell r="DH1839" t="b">
            <v>0</v>
          </cell>
          <cell r="DJ1839" t="b">
            <v>0</v>
          </cell>
          <cell r="DL1839" t="b">
            <v>0</v>
          </cell>
          <cell r="DN1839" t="b">
            <v>0</v>
          </cell>
          <cell r="DP1839" t="b">
            <v>0</v>
          </cell>
          <cell r="DV1839">
            <v>0</v>
          </cell>
          <cell r="DX1839">
            <v>0</v>
          </cell>
          <cell r="DZ1839">
            <v>0</v>
          </cell>
          <cell r="EB1839">
            <v>0</v>
          </cell>
          <cell r="ED1839">
            <v>0</v>
          </cell>
          <cell r="EF1839">
            <v>0</v>
          </cell>
          <cell r="EJ1839">
            <v>0</v>
          </cell>
          <cell r="EL1839">
            <v>0</v>
          </cell>
          <cell r="EN1839">
            <v>0</v>
          </cell>
          <cell r="EP1839">
            <v>0</v>
          </cell>
          <cell r="ER1839">
            <v>0</v>
          </cell>
          <cell r="ET1839">
            <v>0</v>
          </cell>
          <cell r="EX1839">
            <v>0</v>
          </cell>
          <cell r="EZ1839">
            <v>0</v>
          </cell>
          <cell r="FD1839">
            <v>0</v>
          </cell>
          <cell r="FF1839">
            <v>0</v>
          </cell>
        </row>
        <row r="1840">
          <cell r="A1840" t="str">
            <v>WindF</v>
          </cell>
          <cell r="B1840" t="str">
            <v>Finland</v>
          </cell>
          <cell r="G1840">
            <v>116.8</v>
          </cell>
          <cell r="H1840">
            <v>0</v>
          </cell>
          <cell r="N1840">
            <v>292</v>
          </cell>
          <cell r="AK1840">
            <v>116.8</v>
          </cell>
          <cell r="AL1840">
            <v>0</v>
          </cell>
          <cell r="AN1840">
            <v>0</v>
          </cell>
          <cell r="AO1840">
            <v>18.27336</v>
          </cell>
          <cell r="AP1840">
            <v>6091.12</v>
          </cell>
          <cell r="AQ1840">
            <v>0</v>
          </cell>
          <cell r="BG1840" t="b">
            <v>0</v>
          </cell>
          <cell r="BO1840" t="b">
            <v>0</v>
          </cell>
          <cell r="CA1840" t="b">
            <v>0</v>
          </cell>
          <cell r="CB1840" t="b">
            <v>0</v>
          </cell>
          <cell r="CD1840" t="b">
            <v>0</v>
          </cell>
          <cell r="CE1840" t="b">
            <v>0</v>
          </cell>
          <cell r="CG1840" t="b">
            <v>0</v>
          </cell>
          <cell r="CH1840" t="b">
            <v>0</v>
          </cell>
          <cell r="CP1840" t="str">
            <v>ERWINWON</v>
          </cell>
          <cell r="CT1840" t="b">
            <v>0</v>
          </cell>
          <cell r="CV1840" t="b">
            <v>0</v>
          </cell>
          <cell r="CX1840" t="b">
            <v>0</v>
          </cell>
          <cell r="CZ1840" t="b">
            <v>0</v>
          </cell>
          <cell r="DB1840" t="b">
            <v>0</v>
          </cell>
          <cell r="DD1840" t="b">
            <v>0</v>
          </cell>
          <cell r="DF1840" t="b">
            <v>0</v>
          </cell>
          <cell r="DH1840" t="b">
            <v>0</v>
          </cell>
          <cell r="DJ1840" t="b">
            <v>0</v>
          </cell>
          <cell r="DL1840" t="b">
            <v>0</v>
          </cell>
          <cell r="DN1840" t="b">
            <v>0</v>
          </cell>
          <cell r="DP1840" t="b">
            <v>0</v>
          </cell>
          <cell r="DV1840">
            <v>0</v>
          </cell>
          <cell r="DX1840">
            <v>0</v>
          </cell>
          <cell r="DZ1840">
            <v>0</v>
          </cell>
          <cell r="EB1840">
            <v>0</v>
          </cell>
          <cell r="ED1840">
            <v>0</v>
          </cell>
          <cell r="EF1840">
            <v>0</v>
          </cell>
          <cell r="EJ1840">
            <v>0</v>
          </cell>
          <cell r="EL1840">
            <v>0</v>
          </cell>
          <cell r="EN1840">
            <v>0</v>
          </cell>
          <cell r="EP1840">
            <v>0</v>
          </cell>
          <cell r="ER1840">
            <v>0</v>
          </cell>
          <cell r="ET1840">
            <v>0</v>
          </cell>
          <cell r="EX1840">
            <v>0</v>
          </cell>
          <cell r="EZ1840">
            <v>0</v>
          </cell>
          <cell r="FD1840">
            <v>0</v>
          </cell>
          <cell r="FF1840">
            <v>0</v>
          </cell>
        </row>
        <row r="1841">
          <cell r="A1841" t="str">
            <v>WindF</v>
          </cell>
          <cell r="B1841" t="str">
            <v>Finland</v>
          </cell>
          <cell r="G1841">
            <v>155.6</v>
          </cell>
          <cell r="H1841">
            <v>0</v>
          </cell>
          <cell r="N1841">
            <v>389</v>
          </cell>
          <cell r="AK1841">
            <v>155.6</v>
          </cell>
          <cell r="AL1841">
            <v>0</v>
          </cell>
          <cell r="AN1841">
            <v>0</v>
          </cell>
          <cell r="AO1841">
            <v>24.343620000000001</v>
          </cell>
          <cell r="AP1841">
            <v>8114.5399999999991</v>
          </cell>
          <cell r="AQ1841">
            <v>0</v>
          </cell>
          <cell r="BG1841" t="b">
            <v>0</v>
          </cell>
          <cell r="BO1841" t="b">
            <v>0</v>
          </cell>
          <cell r="CA1841" t="b">
            <v>0</v>
          </cell>
          <cell r="CB1841" t="b">
            <v>0</v>
          </cell>
          <cell r="CD1841" t="b">
            <v>0</v>
          </cell>
          <cell r="CE1841" t="b">
            <v>0</v>
          </cell>
          <cell r="CG1841" t="b">
            <v>0</v>
          </cell>
          <cell r="CH1841" t="b">
            <v>0</v>
          </cell>
          <cell r="CP1841" t="str">
            <v>ERWINWON</v>
          </cell>
          <cell r="CT1841" t="b">
            <v>0</v>
          </cell>
          <cell r="CV1841" t="b">
            <v>0</v>
          </cell>
          <cell r="CX1841" t="b">
            <v>0</v>
          </cell>
          <cell r="CZ1841" t="b">
            <v>0</v>
          </cell>
          <cell r="DB1841" t="b">
            <v>0</v>
          </cell>
          <cell r="DD1841" t="b">
            <v>0</v>
          </cell>
          <cell r="DF1841" t="b">
            <v>0</v>
          </cell>
          <cell r="DH1841" t="b">
            <v>0</v>
          </cell>
          <cell r="DJ1841" t="b">
            <v>0</v>
          </cell>
          <cell r="DL1841" t="b">
            <v>0</v>
          </cell>
          <cell r="DN1841" t="b">
            <v>0</v>
          </cell>
          <cell r="DP1841" t="b">
            <v>0</v>
          </cell>
          <cell r="DV1841">
            <v>0</v>
          </cell>
          <cell r="DX1841">
            <v>0</v>
          </cell>
          <cell r="DZ1841">
            <v>0</v>
          </cell>
          <cell r="EB1841">
            <v>0</v>
          </cell>
          <cell r="ED1841">
            <v>0</v>
          </cell>
          <cell r="EF1841">
            <v>0</v>
          </cell>
          <cell r="EJ1841">
            <v>0</v>
          </cell>
          <cell r="EL1841">
            <v>0</v>
          </cell>
          <cell r="EN1841">
            <v>0</v>
          </cell>
          <cell r="EP1841">
            <v>0</v>
          </cell>
          <cell r="ER1841">
            <v>0</v>
          </cell>
          <cell r="ET1841">
            <v>0</v>
          </cell>
          <cell r="EX1841">
            <v>0</v>
          </cell>
          <cell r="EZ1841">
            <v>0</v>
          </cell>
          <cell r="FD1841">
            <v>0</v>
          </cell>
          <cell r="FF1841">
            <v>0</v>
          </cell>
        </row>
        <row r="1842">
          <cell r="A1842" t="str">
            <v>WindF</v>
          </cell>
          <cell r="B1842" t="str">
            <v>Finland</v>
          </cell>
          <cell r="G1842">
            <v>404.97777777777776</v>
          </cell>
          <cell r="H1842">
            <v>0</v>
          </cell>
          <cell r="N1842">
            <v>1012.4444444444445</v>
          </cell>
          <cell r="AK1842">
            <v>404.97777777777776</v>
          </cell>
          <cell r="AL1842">
            <v>0</v>
          </cell>
          <cell r="AN1842">
            <v>0</v>
          </cell>
          <cell r="AO1842">
            <v>63.358773333333332</v>
          </cell>
          <cell r="AP1842">
            <v>21119.591111111109</v>
          </cell>
          <cell r="AQ1842">
            <v>0</v>
          </cell>
          <cell r="BG1842" t="b">
            <v>0</v>
          </cell>
          <cell r="BO1842" t="b">
            <v>0</v>
          </cell>
          <cell r="CA1842" t="b">
            <v>0</v>
          </cell>
          <cell r="CB1842" t="b">
            <v>0</v>
          </cell>
          <cell r="CD1842" t="b">
            <v>0</v>
          </cell>
          <cell r="CE1842" t="b">
            <v>0</v>
          </cell>
          <cell r="CG1842" t="b">
            <v>0</v>
          </cell>
          <cell r="CH1842" t="b">
            <v>0</v>
          </cell>
          <cell r="CP1842" t="str">
            <v>ERWINWON</v>
          </cell>
          <cell r="CT1842" t="b">
            <v>0</v>
          </cell>
          <cell r="CV1842" t="b">
            <v>0</v>
          </cell>
          <cell r="CX1842" t="b">
            <v>0</v>
          </cell>
          <cell r="CZ1842" t="b">
            <v>0</v>
          </cell>
          <cell r="DB1842" t="b">
            <v>0</v>
          </cell>
          <cell r="DD1842" t="b">
            <v>0</v>
          </cell>
          <cell r="DF1842" t="b">
            <v>0</v>
          </cell>
          <cell r="DH1842" t="b">
            <v>0</v>
          </cell>
          <cell r="DJ1842" t="b">
            <v>0</v>
          </cell>
          <cell r="DL1842" t="b">
            <v>0</v>
          </cell>
          <cell r="DN1842" t="b">
            <v>0</v>
          </cell>
          <cell r="DP1842" t="b">
            <v>0</v>
          </cell>
          <cell r="DV1842">
            <v>0</v>
          </cell>
          <cell r="DX1842">
            <v>0</v>
          </cell>
          <cell r="DZ1842">
            <v>0</v>
          </cell>
          <cell r="EB1842">
            <v>0</v>
          </cell>
          <cell r="ED1842">
            <v>0</v>
          </cell>
          <cell r="EF1842">
            <v>0</v>
          </cell>
          <cell r="EJ1842">
            <v>0</v>
          </cell>
          <cell r="EL1842">
            <v>0</v>
          </cell>
          <cell r="EN1842">
            <v>0</v>
          </cell>
          <cell r="EP1842">
            <v>0</v>
          </cell>
          <cell r="ER1842">
            <v>0</v>
          </cell>
          <cell r="ET1842">
            <v>0</v>
          </cell>
          <cell r="EX1842">
            <v>0</v>
          </cell>
          <cell r="EZ1842">
            <v>0</v>
          </cell>
          <cell r="FD1842">
            <v>0</v>
          </cell>
          <cell r="FF1842">
            <v>0</v>
          </cell>
        </row>
        <row r="1843">
          <cell r="A1843" t="str">
            <v>WindF</v>
          </cell>
          <cell r="B1843" t="str">
            <v>Finland</v>
          </cell>
          <cell r="G1843">
            <v>654.35555555555561</v>
          </cell>
          <cell r="H1843">
            <v>0</v>
          </cell>
          <cell r="N1843">
            <v>1635.8888888888889</v>
          </cell>
          <cell r="AK1843">
            <v>654.35555555555561</v>
          </cell>
          <cell r="AL1843">
            <v>0</v>
          </cell>
          <cell r="AN1843">
            <v>0</v>
          </cell>
          <cell r="AO1843">
            <v>102.37392666666668</v>
          </cell>
          <cell r="AP1843">
            <v>34124.642222222225</v>
          </cell>
          <cell r="AQ1843">
            <v>0</v>
          </cell>
          <cell r="BG1843" t="b">
            <v>0</v>
          </cell>
          <cell r="BO1843" t="b">
            <v>0</v>
          </cell>
          <cell r="CA1843" t="b">
            <v>0</v>
          </cell>
          <cell r="CB1843" t="b">
            <v>0</v>
          </cell>
          <cell r="CD1843" t="b">
            <v>0</v>
          </cell>
          <cell r="CE1843" t="b">
            <v>0</v>
          </cell>
          <cell r="CG1843" t="b">
            <v>0</v>
          </cell>
          <cell r="CH1843" t="b">
            <v>0</v>
          </cell>
          <cell r="CP1843" t="str">
            <v>ERWINWON</v>
          </cell>
          <cell r="CT1843" t="b">
            <v>0</v>
          </cell>
          <cell r="CV1843" t="b">
            <v>0</v>
          </cell>
          <cell r="CX1843" t="b">
            <v>0</v>
          </cell>
          <cell r="CZ1843" t="b">
            <v>0</v>
          </cell>
          <cell r="DB1843" t="b">
            <v>0</v>
          </cell>
          <cell r="DD1843" t="b">
            <v>0</v>
          </cell>
          <cell r="DF1843" t="b">
            <v>0</v>
          </cell>
          <cell r="DH1843" t="b">
            <v>0</v>
          </cell>
          <cell r="DJ1843" t="b">
            <v>0</v>
          </cell>
          <cell r="DL1843" t="b">
            <v>0</v>
          </cell>
          <cell r="DN1843" t="b">
            <v>0</v>
          </cell>
          <cell r="DP1843" t="b">
            <v>0</v>
          </cell>
          <cell r="DV1843">
            <v>0</v>
          </cell>
          <cell r="DX1843">
            <v>0</v>
          </cell>
          <cell r="DZ1843">
            <v>0</v>
          </cell>
          <cell r="EB1843">
            <v>0</v>
          </cell>
          <cell r="ED1843">
            <v>0</v>
          </cell>
          <cell r="EF1843">
            <v>0</v>
          </cell>
          <cell r="EJ1843">
            <v>0</v>
          </cell>
          <cell r="EL1843">
            <v>0</v>
          </cell>
          <cell r="EN1843">
            <v>0</v>
          </cell>
          <cell r="EP1843">
            <v>0</v>
          </cell>
          <cell r="ER1843">
            <v>0</v>
          </cell>
          <cell r="ET1843">
            <v>0</v>
          </cell>
          <cell r="EX1843">
            <v>0</v>
          </cell>
          <cell r="EZ1843">
            <v>0</v>
          </cell>
          <cell r="FD1843">
            <v>0</v>
          </cell>
          <cell r="FF1843">
            <v>0</v>
          </cell>
        </row>
        <row r="1844">
          <cell r="A1844" t="str">
            <v>WindF</v>
          </cell>
          <cell r="B1844" t="str">
            <v>Finland</v>
          </cell>
          <cell r="G1844">
            <v>903.73333333333335</v>
          </cell>
          <cell r="H1844">
            <v>0</v>
          </cell>
          <cell r="N1844">
            <v>2259.3333333333335</v>
          </cell>
          <cell r="AK1844">
            <v>903.73333333333335</v>
          </cell>
          <cell r="AL1844">
            <v>0</v>
          </cell>
          <cell r="AN1844">
            <v>0</v>
          </cell>
          <cell r="AO1844">
            <v>141.38908000000001</v>
          </cell>
          <cell r="AP1844">
            <v>47129.693333333336</v>
          </cell>
          <cell r="AQ1844">
            <v>0</v>
          </cell>
          <cell r="BG1844" t="b">
            <v>0</v>
          </cell>
          <cell r="BO1844" t="b">
            <v>0</v>
          </cell>
          <cell r="CA1844" t="b">
            <v>0</v>
          </cell>
          <cell r="CB1844" t="b">
            <v>0</v>
          </cell>
          <cell r="CD1844" t="b">
            <v>0</v>
          </cell>
          <cell r="CE1844" t="b">
            <v>0</v>
          </cell>
          <cell r="CG1844" t="b">
            <v>0</v>
          </cell>
          <cell r="CH1844" t="b">
            <v>0</v>
          </cell>
          <cell r="CP1844" t="str">
            <v>ERWINWON</v>
          </cell>
          <cell r="CT1844" t="b">
            <v>0</v>
          </cell>
          <cell r="CV1844" t="b">
            <v>0</v>
          </cell>
          <cell r="CX1844" t="b">
            <v>0</v>
          </cell>
          <cell r="CZ1844" t="b">
            <v>0</v>
          </cell>
          <cell r="DB1844" t="b">
            <v>0</v>
          </cell>
          <cell r="DD1844" t="b">
            <v>0</v>
          </cell>
          <cell r="DF1844" t="b">
            <v>0</v>
          </cell>
          <cell r="DH1844" t="b">
            <v>0</v>
          </cell>
          <cell r="DJ1844" t="b">
            <v>0</v>
          </cell>
          <cell r="DL1844" t="b">
            <v>0</v>
          </cell>
          <cell r="DN1844" t="b">
            <v>0</v>
          </cell>
          <cell r="DP1844" t="b">
            <v>0</v>
          </cell>
          <cell r="DV1844">
            <v>0</v>
          </cell>
          <cell r="DX1844">
            <v>0</v>
          </cell>
          <cell r="DZ1844">
            <v>0</v>
          </cell>
          <cell r="EB1844">
            <v>0</v>
          </cell>
          <cell r="ED1844">
            <v>0</v>
          </cell>
          <cell r="EF1844">
            <v>0</v>
          </cell>
          <cell r="EJ1844">
            <v>0</v>
          </cell>
          <cell r="EL1844">
            <v>0</v>
          </cell>
          <cell r="EN1844">
            <v>0</v>
          </cell>
          <cell r="EP1844">
            <v>0</v>
          </cell>
          <cell r="ER1844">
            <v>0</v>
          </cell>
          <cell r="ET1844">
            <v>0</v>
          </cell>
          <cell r="EX1844">
            <v>0</v>
          </cell>
          <cell r="EZ1844">
            <v>0</v>
          </cell>
          <cell r="FD1844">
            <v>0</v>
          </cell>
          <cell r="FF1844">
            <v>0</v>
          </cell>
        </row>
        <row r="1845">
          <cell r="A1845" t="str">
            <v>WindF</v>
          </cell>
          <cell r="B1845" t="str">
            <v>Finland</v>
          </cell>
          <cell r="G1845">
            <v>1153.1111111111111</v>
          </cell>
          <cell r="H1845">
            <v>0</v>
          </cell>
          <cell r="N1845">
            <v>2882.7777777777778</v>
          </cell>
          <cell r="AK1845">
            <v>1153.1111111111111</v>
          </cell>
          <cell r="AL1845">
            <v>0</v>
          </cell>
          <cell r="AN1845">
            <v>0</v>
          </cell>
          <cell r="AO1845">
            <v>180.40423333333334</v>
          </cell>
          <cell r="AP1845">
            <v>60134.744444444441</v>
          </cell>
          <cell r="AQ1845">
            <v>0</v>
          </cell>
          <cell r="BG1845" t="b">
            <v>0</v>
          </cell>
          <cell r="BO1845" t="b">
            <v>0</v>
          </cell>
          <cell r="CA1845" t="b">
            <v>0</v>
          </cell>
          <cell r="CB1845" t="b">
            <v>0</v>
          </cell>
          <cell r="CD1845" t="b">
            <v>0</v>
          </cell>
          <cell r="CE1845" t="b">
            <v>0</v>
          </cell>
          <cell r="CG1845" t="b">
            <v>0</v>
          </cell>
          <cell r="CH1845" t="b">
            <v>0</v>
          </cell>
          <cell r="CP1845" t="str">
            <v>ERWINWON</v>
          </cell>
          <cell r="CT1845" t="b">
            <v>0</v>
          </cell>
          <cell r="CV1845" t="b">
            <v>0</v>
          </cell>
          <cell r="CX1845" t="b">
            <v>0</v>
          </cell>
          <cell r="CZ1845" t="b">
            <v>0</v>
          </cell>
          <cell r="DB1845" t="b">
            <v>0</v>
          </cell>
          <cell r="DD1845" t="b">
            <v>0</v>
          </cell>
          <cell r="DF1845" t="b">
            <v>0</v>
          </cell>
          <cell r="DH1845" t="b">
            <v>0</v>
          </cell>
          <cell r="DJ1845" t="b">
            <v>0</v>
          </cell>
          <cell r="DL1845" t="b">
            <v>0</v>
          </cell>
          <cell r="DN1845" t="b">
            <v>0</v>
          </cell>
          <cell r="DP1845" t="b">
            <v>0</v>
          </cell>
          <cell r="DV1845">
            <v>0</v>
          </cell>
          <cell r="DX1845">
            <v>0</v>
          </cell>
          <cell r="DZ1845">
            <v>0</v>
          </cell>
          <cell r="EB1845">
            <v>0</v>
          </cell>
          <cell r="ED1845">
            <v>0</v>
          </cell>
          <cell r="EF1845">
            <v>0</v>
          </cell>
          <cell r="EJ1845">
            <v>0</v>
          </cell>
          <cell r="EL1845">
            <v>0</v>
          </cell>
          <cell r="EN1845">
            <v>0</v>
          </cell>
          <cell r="EP1845">
            <v>0</v>
          </cell>
          <cell r="ER1845">
            <v>0</v>
          </cell>
          <cell r="ET1845">
            <v>0</v>
          </cell>
          <cell r="EX1845">
            <v>0</v>
          </cell>
          <cell r="EZ1845">
            <v>0</v>
          </cell>
          <cell r="FD1845">
            <v>0</v>
          </cell>
          <cell r="FF1845">
            <v>0</v>
          </cell>
        </row>
        <row r="1846">
          <cell r="A1846" t="str">
            <v>WindF</v>
          </cell>
          <cell r="B1846" t="str">
            <v>Finland</v>
          </cell>
          <cell r="G1846">
            <v>1402.4888888888888</v>
          </cell>
          <cell r="H1846">
            <v>0</v>
          </cell>
          <cell r="N1846">
            <v>3506.2222222222222</v>
          </cell>
          <cell r="AK1846">
            <v>1402.4888888888888</v>
          </cell>
          <cell r="AL1846">
            <v>0</v>
          </cell>
          <cell r="AN1846">
            <v>0</v>
          </cell>
          <cell r="AO1846">
            <v>219.41938666666667</v>
          </cell>
          <cell r="AP1846">
            <v>73139.795555555553</v>
          </cell>
          <cell r="AQ1846">
            <v>0</v>
          </cell>
          <cell r="BG1846" t="b">
            <v>0</v>
          </cell>
          <cell r="BO1846" t="b">
            <v>0</v>
          </cell>
          <cell r="CA1846" t="b">
            <v>0</v>
          </cell>
          <cell r="CB1846" t="b">
            <v>0</v>
          </cell>
          <cell r="CD1846" t="b">
            <v>0</v>
          </cell>
          <cell r="CE1846" t="b">
            <v>0</v>
          </cell>
          <cell r="CG1846" t="b">
            <v>0</v>
          </cell>
          <cell r="CH1846" t="b">
            <v>0</v>
          </cell>
          <cell r="CP1846" t="str">
            <v>ERWINWON</v>
          </cell>
          <cell r="CT1846" t="b">
            <v>0</v>
          </cell>
          <cell r="CV1846" t="b">
            <v>0</v>
          </cell>
          <cell r="CX1846" t="b">
            <v>0</v>
          </cell>
          <cell r="CZ1846" t="b">
            <v>0</v>
          </cell>
          <cell r="DB1846" t="b">
            <v>0</v>
          </cell>
          <cell r="DD1846" t="b">
            <v>0</v>
          </cell>
          <cell r="DF1846" t="b">
            <v>0</v>
          </cell>
          <cell r="DH1846" t="b">
            <v>0</v>
          </cell>
          <cell r="DJ1846" t="b">
            <v>0</v>
          </cell>
          <cell r="DL1846" t="b">
            <v>0</v>
          </cell>
          <cell r="DN1846" t="b">
            <v>0</v>
          </cell>
          <cell r="DP1846" t="b">
            <v>0</v>
          </cell>
          <cell r="DV1846">
            <v>0</v>
          </cell>
          <cell r="DX1846">
            <v>0</v>
          </cell>
          <cell r="DZ1846">
            <v>0</v>
          </cell>
          <cell r="EB1846">
            <v>0</v>
          </cell>
          <cell r="ED1846">
            <v>0</v>
          </cell>
          <cell r="EF1846">
            <v>0</v>
          </cell>
          <cell r="EJ1846">
            <v>0</v>
          </cell>
          <cell r="EL1846">
            <v>0</v>
          </cell>
          <cell r="EN1846">
            <v>0</v>
          </cell>
          <cell r="EP1846">
            <v>0</v>
          </cell>
          <cell r="ER1846">
            <v>0</v>
          </cell>
          <cell r="ET1846">
            <v>0</v>
          </cell>
          <cell r="EX1846">
            <v>0</v>
          </cell>
          <cell r="EZ1846">
            <v>0</v>
          </cell>
          <cell r="FD1846">
            <v>0</v>
          </cell>
          <cell r="FF1846">
            <v>0</v>
          </cell>
        </row>
        <row r="1847">
          <cell r="A1847" t="str">
            <v>WindF</v>
          </cell>
          <cell r="B1847" t="str">
            <v>Finland</v>
          </cell>
          <cell r="G1847">
            <v>1651.8666666666668</v>
          </cell>
          <cell r="H1847">
            <v>0</v>
          </cell>
          <cell r="N1847">
            <v>4129.666666666667</v>
          </cell>
          <cell r="AK1847">
            <v>1651.8666666666668</v>
          </cell>
          <cell r="AL1847">
            <v>0</v>
          </cell>
          <cell r="AN1847">
            <v>0</v>
          </cell>
          <cell r="AO1847">
            <v>258.43454000000003</v>
          </cell>
          <cell r="AP1847">
            <v>86144.846666666665</v>
          </cell>
          <cell r="AQ1847">
            <v>0</v>
          </cell>
          <cell r="BG1847" t="b">
            <v>0</v>
          </cell>
          <cell r="BO1847" t="b">
            <v>0</v>
          </cell>
          <cell r="CA1847" t="b">
            <v>0</v>
          </cell>
          <cell r="CB1847" t="b">
            <v>0</v>
          </cell>
          <cell r="CD1847" t="b">
            <v>0</v>
          </cell>
          <cell r="CE1847" t="b">
            <v>0</v>
          </cell>
          <cell r="CG1847" t="b">
            <v>0</v>
          </cell>
          <cell r="CH1847" t="b">
            <v>0</v>
          </cell>
          <cell r="CP1847" t="str">
            <v>ERWINWON</v>
          </cell>
          <cell r="CT1847" t="b">
            <v>0</v>
          </cell>
          <cell r="CV1847" t="b">
            <v>0</v>
          </cell>
          <cell r="CX1847" t="b">
            <v>0</v>
          </cell>
          <cell r="CZ1847" t="b">
            <v>0</v>
          </cell>
          <cell r="DB1847" t="b">
            <v>0</v>
          </cell>
          <cell r="DD1847" t="b">
            <v>0</v>
          </cell>
          <cell r="DF1847" t="b">
            <v>0</v>
          </cell>
          <cell r="DH1847" t="b">
            <v>0</v>
          </cell>
          <cell r="DJ1847" t="b">
            <v>0</v>
          </cell>
          <cell r="DL1847" t="b">
            <v>0</v>
          </cell>
          <cell r="DN1847" t="b">
            <v>0</v>
          </cell>
          <cell r="DP1847" t="b">
            <v>0</v>
          </cell>
          <cell r="DV1847">
            <v>0</v>
          </cell>
          <cell r="DX1847">
            <v>0</v>
          </cell>
          <cell r="DZ1847">
            <v>0</v>
          </cell>
          <cell r="EB1847">
            <v>0</v>
          </cell>
          <cell r="ED1847">
            <v>0</v>
          </cell>
          <cell r="EF1847">
            <v>0</v>
          </cell>
          <cell r="EJ1847">
            <v>0</v>
          </cell>
          <cell r="EL1847">
            <v>0</v>
          </cell>
          <cell r="EN1847">
            <v>0</v>
          </cell>
          <cell r="EP1847">
            <v>0</v>
          </cell>
          <cell r="ER1847">
            <v>0</v>
          </cell>
          <cell r="ET1847">
            <v>0</v>
          </cell>
          <cell r="EX1847">
            <v>0</v>
          </cell>
          <cell r="EZ1847">
            <v>0</v>
          </cell>
          <cell r="FD1847">
            <v>0</v>
          </cell>
          <cell r="FF1847">
            <v>0</v>
          </cell>
        </row>
        <row r="1848">
          <cell r="A1848" t="str">
            <v>WindF</v>
          </cell>
          <cell r="B1848" t="str">
            <v>Finland</v>
          </cell>
          <cell r="G1848">
            <v>1901.2444444444445</v>
          </cell>
          <cell r="H1848">
            <v>0</v>
          </cell>
          <cell r="N1848">
            <v>4753.1111111111113</v>
          </cell>
          <cell r="AK1848">
            <v>1901.2444444444445</v>
          </cell>
          <cell r="AL1848">
            <v>0</v>
          </cell>
          <cell r="AN1848">
            <v>0</v>
          </cell>
          <cell r="AO1848">
            <v>297.44969333333336</v>
          </cell>
          <cell r="AP1848">
            <v>99149.897777777776</v>
          </cell>
          <cell r="AQ1848">
            <v>0</v>
          </cell>
          <cell r="BG1848" t="b">
            <v>0</v>
          </cell>
          <cell r="BO1848" t="b">
            <v>0</v>
          </cell>
          <cell r="CA1848" t="b">
            <v>0</v>
          </cell>
          <cell r="CB1848" t="b">
            <v>0</v>
          </cell>
          <cell r="CD1848" t="b">
            <v>0</v>
          </cell>
          <cell r="CE1848" t="b">
            <v>0</v>
          </cell>
          <cell r="CG1848" t="b">
            <v>0</v>
          </cell>
          <cell r="CH1848" t="b">
            <v>0</v>
          </cell>
          <cell r="CP1848" t="str">
            <v>ERWINWON</v>
          </cell>
          <cell r="CT1848" t="b">
            <v>0</v>
          </cell>
          <cell r="CV1848" t="b">
            <v>0</v>
          </cell>
          <cell r="CX1848" t="b">
            <v>0</v>
          </cell>
          <cell r="CZ1848" t="b">
            <v>0</v>
          </cell>
          <cell r="DB1848" t="b">
            <v>0</v>
          </cell>
          <cell r="DD1848" t="b">
            <v>0</v>
          </cell>
          <cell r="DF1848" t="b">
            <v>0</v>
          </cell>
          <cell r="DH1848" t="b">
            <v>0</v>
          </cell>
          <cell r="DJ1848" t="b">
            <v>0</v>
          </cell>
          <cell r="DL1848" t="b">
            <v>0</v>
          </cell>
          <cell r="DN1848" t="b">
            <v>0</v>
          </cell>
          <cell r="DP1848" t="b">
            <v>0</v>
          </cell>
          <cell r="DV1848">
            <v>0</v>
          </cell>
          <cell r="DX1848">
            <v>0</v>
          </cell>
          <cell r="DZ1848">
            <v>0</v>
          </cell>
          <cell r="EB1848">
            <v>0</v>
          </cell>
          <cell r="ED1848">
            <v>0</v>
          </cell>
          <cell r="EF1848">
            <v>0</v>
          </cell>
          <cell r="EJ1848">
            <v>0</v>
          </cell>
          <cell r="EL1848">
            <v>0</v>
          </cell>
          <cell r="EN1848">
            <v>0</v>
          </cell>
          <cell r="EP1848">
            <v>0</v>
          </cell>
          <cell r="ER1848">
            <v>0</v>
          </cell>
          <cell r="ET1848">
            <v>0</v>
          </cell>
          <cell r="EX1848">
            <v>0</v>
          </cell>
          <cell r="EZ1848">
            <v>0</v>
          </cell>
          <cell r="FD1848">
            <v>0</v>
          </cell>
          <cell r="FF1848">
            <v>0</v>
          </cell>
        </row>
        <row r="1849">
          <cell r="A1849" t="str">
            <v>WindF</v>
          </cell>
          <cell r="B1849" t="str">
            <v>Finland</v>
          </cell>
          <cell r="G1849">
            <v>2150.6222222222223</v>
          </cell>
          <cell r="H1849">
            <v>0</v>
          </cell>
          <cell r="N1849">
            <v>5376.5555555555557</v>
          </cell>
          <cell r="AK1849">
            <v>2150.6222222222223</v>
          </cell>
          <cell r="AL1849">
            <v>0</v>
          </cell>
          <cell r="AN1849">
            <v>0</v>
          </cell>
          <cell r="AO1849">
            <v>336.46484666666669</v>
          </cell>
          <cell r="AP1849">
            <v>112154.94888888889</v>
          </cell>
          <cell r="AQ1849">
            <v>0</v>
          </cell>
          <cell r="BG1849" t="b">
            <v>0</v>
          </cell>
          <cell r="BO1849" t="b">
            <v>0</v>
          </cell>
          <cell r="CA1849" t="b">
            <v>0</v>
          </cell>
          <cell r="CB1849" t="b">
            <v>0</v>
          </cell>
          <cell r="CD1849" t="b">
            <v>0</v>
          </cell>
          <cell r="CE1849" t="b">
            <v>0</v>
          </cell>
          <cell r="CG1849" t="b">
            <v>0</v>
          </cell>
          <cell r="CH1849" t="b">
            <v>0</v>
          </cell>
          <cell r="CP1849" t="str">
            <v>ERWINWON</v>
          </cell>
          <cell r="CT1849" t="b">
            <v>0</v>
          </cell>
          <cell r="CV1849" t="b">
            <v>0</v>
          </cell>
          <cell r="CX1849" t="b">
            <v>0</v>
          </cell>
          <cell r="CZ1849" t="b">
            <v>0</v>
          </cell>
          <cell r="DB1849" t="b">
            <v>0</v>
          </cell>
          <cell r="DD1849" t="b">
            <v>0</v>
          </cell>
          <cell r="DF1849" t="b">
            <v>0</v>
          </cell>
          <cell r="DH1849" t="b">
            <v>0</v>
          </cell>
          <cell r="DJ1849" t="b">
            <v>0</v>
          </cell>
          <cell r="DL1849" t="b">
            <v>0</v>
          </cell>
          <cell r="DN1849" t="b">
            <v>0</v>
          </cell>
          <cell r="DP1849" t="b">
            <v>0</v>
          </cell>
          <cell r="DV1849">
            <v>0</v>
          </cell>
          <cell r="DX1849">
            <v>0</v>
          </cell>
          <cell r="DZ1849">
            <v>0</v>
          </cell>
          <cell r="EB1849">
            <v>0</v>
          </cell>
          <cell r="ED1849">
            <v>0</v>
          </cell>
          <cell r="EF1849">
            <v>0</v>
          </cell>
          <cell r="EJ1849">
            <v>0</v>
          </cell>
          <cell r="EL1849">
            <v>0</v>
          </cell>
          <cell r="EN1849">
            <v>0</v>
          </cell>
          <cell r="EP1849">
            <v>0</v>
          </cell>
          <cell r="ER1849">
            <v>0</v>
          </cell>
          <cell r="ET1849">
            <v>0</v>
          </cell>
          <cell r="EX1849">
            <v>0</v>
          </cell>
          <cell r="EZ1849">
            <v>0</v>
          </cell>
          <cell r="FD1849">
            <v>0</v>
          </cell>
          <cell r="FF1849">
            <v>0</v>
          </cell>
        </row>
        <row r="1850">
          <cell r="A1850" t="str">
            <v>WindF</v>
          </cell>
          <cell r="B1850" t="str">
            <v>Finland</v>
          </cell>
          <cell r="G1850">
            <v>2400</v>
          </cell>
          <cell r="H1850">
            <v>0</v>
          </cell>
          <cell r="N1850">
            <v>6000</v>
          </cell>
          <cell r="AK1850">
            <v>2400</v>
          </cell>
          <cell r="AL1850">
            <v>0</v>
          </cell>
          <cell r="AN1850">
            <v>0</v>
          </cell>
          <cell r="AO1850">
            <v>375.48</v>
          </cell>
          <cell r="AP1850">
            <v>125160</v>
          </cell>
          <cell r="AQ1850">
            <v>0</v>
          </cell>
          <cell r="BG1850" t="b">
            <v>0</v>
          </cell>
          <cell r="BO1850" t="b">
            <v>0</v>
          </cell>
          <cell r="CA1850" t="b">
            <v>0</v>
          </cell>
          <cell r="CB1850" t="b">
            <v>0</v>
          </cell>
          <cell r="CD1850" t="b">
            <v>0</v>
          </cell>
          <cell r="CE1850" t="b">
            <v>0</v>
          </cell>
          <cell r="CG1850" t="b">
            <v>0</v>
          </cell>
          <cell r="CH1850" t="b">
            <v>0</v>
          </cell>
          <cell r="CP1850" t="str">
            <v>ERWINWON</v>
          </cell>
          <cell r="CT1850" t="b">
            <v>0</v>
          </cell>
          <cell r="CV1850" t="b">
            <v>0</v>
          </cell>
          <cell r="CX1850" t="b">
            <v>0</v>
          </cell>
          <cell r="CZ1850" t="b">
            <v>0</v>
          </cell>
          <cell r="DB1850" t="b">
            <v>0</v>
          </cell>
          <cell r="DD1850" t="b">
            <v>0</v>
          </cell>
          <cell r="DF1850" t="b">
            <v>0</v>
          </cell>
          <cell r="DH1850" t="b">
            <v>0</v>
          </cell>
          <cell r="DJ1850" t="b">
            <v>0</v>
          </cell>
          <cell r="DL1850" t="b">
            <v>0</v>
          </cell>
          <cell r="DN1850" t="b">
            <v>0</v>
          </cell>
          <cell r="DP1850" t="b">
            <v>0</v>
          </cell>
          <cell r="DV1850">
            <v>0</v>
          </cell>
          <cell r="DX1850">
            <v>0</v>
          </cell>
          <cell r="DZ1850">
            <v>0</v>
          </cell>
          <cell r="EB1850">
            <v>0</v>
          </cell>
          <cell r="ED1850">
            <v>0</v>
          </cell>
          <cell r="EF1850">
            <v>0</v>
          </cell>
          <cell r="EJ1850">
            <v>0</v>
          </cell>
          <cell r="EL1850">
            <v>0</v>
          </cell>
          <cell r="EN1850">
            <v>0</v>
          </cell>
          <cell r="EP1850">
            <v>0</v>
          </cell>
          <cell r="ER1850">
            <v>0</v>
          </cell>
          <cell r="ET1850">
            <v>0</v>
          </cell>
          <cell r="EX1850">
            <v>0</v>
          </cell>
          <cell r="EZ1850">
            <v>0</v>
          </cell>
          <cell r="FD1850">
            <v>0</v>
          </cell>
          <cell r="FF1850">
            <v>0</v>
          </cell>
        </row>
        <row r="1851">
          <cell r="A1851" t="str">
            <v>WindF</v>
          </cell>
          <cell r="B1851" t="str">
            <v>Finland</v>
          </cell>
          <cell r="G1851">
            <v>2480</v>
          </cell>
          <cell r="H1851">
            <v>0</v>
          </cell>
          <cell r="N1851">
            <v>6200</v>
          </cell>
          <cell r="AK1851">
            <v>2480</v>
          </cell>
          <cell r="AL1851">
            <v>0</v>
          </cell>
          <cell r="AN1851">
            <v>0</v>
          </cell>
          <cell r="AO1851">
            <v>387.99600000000004</v>
          </cell>
          <cell r="AP1851">
            <v>129332</v>
          </cell>
          <cell r="AQ1851">
            <v>0</v>
          </cell>
          <cell r="BG1851" t="b">
            <v>0</v>
          </cell>
          <cell r="BO1851" t="b">
            <v>0</v>
          </cell>
          <cell r="CA1851" t="b">
            <v>0</v>
          </cell>
          <cell r="CB1851" t="b">
            <v>0</v>
          </cell>
          <cell r="CD1851" t="b">
            <v>0</v>
          </cell>
          <cell r="CE1851" t="b">
            <v>0</v>
          </cell>
          <cell r="CG1851" t="b">
            <v>0</v>
          </cell>
          <cell r="CH1851" t="b">
            <v>0</v>
          </cell>
          <cell r="CP1851" t="str">
            <v>ERWINWON</v>
          </cell>
          <cell r="CT1851" t="b">
            <v>0</v>
          </cell>
          <cell r="CV1851" t="b">
            <v>0</v>
          </cell>
          <cell r="CX1851" t="b">
            <v>0</v>
          </cell>
          <cell r="CZ1851" t="b">
            <v>0</v>
          </cell>
          <cell r="DB1851" t="b">
            <v>0</v>
          </cell>
          <cell r="DD1851" t="b">
            <v>0</v>
          </cell>
          <cell r="DF1851" t="b">
            <v>0</v>
          </cell>
          <cell r="DH1851" t="b">
            <v>0</v>
          </cell>
          <cell r="DJ1851" t="b">
            <v>0</v>
          </cell>
          <cell r="DL1851" t="b">
            <v>0</v>
          </cell>
          <cell r="DN1851" t="b">
            <v>0</v>
          </cell>
          <cell r="DP1851" t="b">
            <v>0</v>
          </cell>
          <cell r="DV1851">
            <v>0</v>
          </cell>
          <cell r="DX1851">
            <v>0</v>
          </cell>
          <cell r="DZ1851">
            <v>0</v>
          </cell>
          <cell r="EB1851">
            <v>0</v>
          </cell>
          <cell r="ED1851">
            <v>0</v>
          </cell>
          <cell r="EF1851">
            <v>0</v>
          </cell>
          <cell r="EJ1851">
            <v>0</v>
          </cell>
          <cell r="EL1851">
            <v>0</v>
          </cell>
          <cell r="EN1851">
            <v>0</v>
          </cell>
          <cell r="EP1851">
            <v>0</v>
          </cell>
          <cell r="ER1851">
            <v>0</v>
          </cell>
          <cell r="ET1851">
            <v>0</v>
          </cell>
          <cell r="EX1851">
            <v>0</v>
          </cell>
          <cell r="EZ1851">
            <v>0</v>
          </cell>
          <cell r="FD1851">
            <v>0</v>
          </cell>
          <cell r="FF1851">
            <v>0</v>
          </cell>
        </row>
        <row r="1852">
          <cell r="A1852" t="str">
            <v>WindF</v>
          </cell>
          <cell r="B1852" t="str">
            <v>Finland</v>
          </cell>
          <cell r="G1852">
            <v>2560</v>
          </cell>
          <cell r="H1852">
            <v>0</v>
          </cell>
          <cell r="N1852">
            <v>6400</v>
          </cell>
          <cell r="AK1852">
            <v>2560</v>
          </cell>
          <cell r="AL1852">
            <v>0</v>
          </cell>
          <cell r="AN1852">
            <v>0</v>
          </cell>
          <cell r="AO1852">
            <v>400.512</v>
          </cell>
          <cell r="AP1852">
            <v>133504</v>
          </cell>
          <cell r="AQ1852">
            <v>0</v>
          </cell>
          <cell r="BG1852" t="b">
            <v>0</v>
          </cell>
          <cell r="BO1852" t="b">
            <v>0</v>
          </cell>
          <cell r="CA1852" t="b">
            <v>0</v>
          </cell>
          <cell r="CB1852" t="b">
            <v>0</v>
          </cell>
          <cell r="CD1852" t="b">
            <v>0</v>
          </cell>
          <cell r="CE1852" t="b">
            <v>0</v>
          </cell>
          <cell r="CG1852" t="b">
            <v>0</v>
          </cell>
          <cell r="CH1852" t="b">
            <v>0</v>
          </cell>
          <cell r="CP1852" t="str">
            <v>ERWINWON</v>
          </cell>
          <cell r="CT1852" t="b">
            <v>0</v>
          </cell>
          <cell r="CV1852" t="b">
            <v>0</v>
          </cell>
          <cell r="CX1852" t="b">
            <v>0</v>
          </cell>
          <cell r="CZ1852" t="b">
            <v>0</v>
          </cell>
          <cell r="DB1852" t="b">
            <v>0</v>
          </cell>
          <cell r="DD1852" t="b">
            <v>0</v>
          </cell>
          <cell r="DF1852" t="b">
            <v>0</v>
          </cell>
          <cell r="DH1852" t="b">
            <v>0</v>
          </cell>
          <cell r="DJ1852" t="b">
            <v>0</v>
          </cell>
          <cell r="DL1852" t="b">
            <v>0</v>
          </cell>
          <cell r="DN1852" t="b">
            <v>0</v>
          </cell>
          <cell r="DP1852" t="b">
            <v>0</v>
          </cell>
          <cell r="DV1852">
            <v>0</v>
          </cell>
          <cell r="DX1852">
            <v>0</v>
          </cell>
          <cell r="DZ1852">
            <v>0</v>
          </cell>
          <cell r="EB1852">
            <v>0</v>
          </cell>
          <cell r="ED1852">
            <v>0</v>
          </cell>
          <cell r="EF1852">
            <v>0</v>
          </cell>
          <cell r="EJ1852">
            <v>0</v>
          </cell>
          <cell r="EL1852">
            <v>0</v>
          </cell>
          <cell r="EN1852">
            <v>0</v>
          </cell>
          <cell r="EP1852">
            <v>0</v>
          </cell>
          <cell r="ER1852">
            <v>0</v>
          </cell>
          <cell r="ET1852">
            <v>0</v>
          </cell>
          <cell r="EX1852">
            <v>0</v>
          </cell>
          <cell r="EZ1852">
            <v>0</v>
          </cell>
          <cell r="FD1852">
            <v>0</v>
          </cell>
          <cell r="FF1852">
            <v>0</v>
          </cell>
        </row>
        <row r="1853">
          <cell r="A1853" t="str">
            <v>WindF</v>
          </cell>
          <cell r="B1853" t="str">
            <v>Finland</v>
          </cell>
          <cell r="G1853">
            <v>2640</v>
          </cell>
          <cell r="H1853">
            <v>0</v>
          </cell>
          <cell r="N1853">
            <v>6600</v>
          </cell>
          <cell r="AK1853">
            <v>2640</v>
          </cell>
          <cell r="AL1853">
            <v>0</v>
          </cell>
          <cell r="AN1853">
            <v>0</v>
          </cell>
          <cell r="AO1853">
            <v>413.02800000000002</v>
          </cell>
          <cell r="AP1853">
            <v>137676</v>
          </cell>
          <cell r="AQ1853">
            <v>0</v>
          </cell>
          <cell r="BG1853" t="b">
            <v>0</v>
          </cell>
          <cell r="BO1853" t="b">
            <v>0</v>
          </cell>
          <cell r="CA1853" t="b">
            <v>0</v>
          </cell>
          <cell r="CB1853" t="b">
            <v>0</v>
          </cell>
          <cell r="CD1853" t="b">
            <v>0</v>
          </cell>
          <cell r="CE1853" t="b">
            <v>0</v>
          </cell>
          <cell r="CG1853" t="b">
            <v>0</v>
          </cell>
          <cell r="CH1853" t="b">
            <v>0</v>
          </cell>
          <cell r="CP1853" t="str">
            <v>ERWINWON</v>
          </cell>
          <cell r="CT1853" t="b">
            <v>0</v>
          </cell>
          <cell r="CV1853" t="b">
            <v>0</v>
          </cell>
          <cell r="CX1853" t="b">
            <v>0</v>
          </cell>
          <cell r="CZ1853" t="b">
            <v>0</v>
          </cell>
          <cell r="DB1853" t="b">
            <v>0</v>
          </cell>
          <cell r="DD1853" t="b">
            <v>0</v>
          </cell>
          <cell r="DF1853" t="b">
            <v>0</v>
          </cell>
          <cell r="DH1853" t="b">
            <v>0</v>
          </cell>
          <cell r="DJ1853" t="b">
            <v>0</v>
          </cell>
          <cell r="DL1853" t="b">
            <v>0</v>
          </cell>
          <cell r="DN1853" t="b">
            <v>0</v>
          </cell>
          <cell r="DP1853" t="b">
            <v>0</v>
          </cell>
          <cell r="DV1853">
            <v>0</v>
          </cell>
          <cell r="DX1853">
            <v>0</v>
          </cell>
          <cell r="DZ1853">
            <v>0</v>
          </cell>
          <cell r="EB1853">
            <v>0</v>
          </cell>
          <cell r="ED1853">
            <v>0</v>
          </cell>
          <cell r="EF1853">
            <v>0</v>
          </cell>
          <cell r="EJ1853">
            <v>0</v>
          </cell>
          <cell r="EL1853">
            <v>0</v>
          </cell>
          <cell r="EN1853">
            <v>0</v>
          </cell>
          <cell r="EP1853">
            <v>0</v>
          </cell>
          <cell r="ER1853">
            <v>0</v>
          </cell>
          <cell r="ET1853">
            <v>0</v>
          </cell>
          <cell r="EX1853">
            <v>0</v>
          </cell>
          <cell r="EZ1853">
            <v>0</v>
          </cell>
          <cell r="FD1853">
            <v>0</v>
          </cell>
          <cell r="FF1853">
            <v>0</v>
          </cell>
        </row>
        <row r="1854">
          <cell r="A1854" t="str">
            <v>WindF</v>
          </cell>
          <cell r="B1854" t="str">
            <v>Finland</v>
          </cell>
          <cell r="G1854">
            <v>2720</v>
          </cell>
          <cell r="H1854">
            <v>0</v>
          </cell>
          <cell r="N1854">
            <v>6800</v>
          </cell>
          <cell r="AK1854">
            <v>2720</v>
          </cell>
          <cell r="AL1854">
            <v>0</v>
          </cell>
          <cell r="AN1854">
            <v>0</v>
          </cell>
          <cell r="AO1854">
            <v>425.54400000000004</v>
          </cell>
          <cell r="AP1854">
            <v>141848</v>
          </cell>
          <cell r="AQ1854">
            <v>0</v>
          </cell>
          <cell r="BG1854" t="b">
            <v>0</v>
          </cell>
          <cell r="BO1854" t="b">
            <v>0</v>
          </cell>
          <cell r="CA1854" t="b">
            <v>0</v>
          </cell>
          <cell r="CB1854" t="b">
            <v>0</v>
          </cell>
          <cell r="CD1854" t="b">
            <v>0</v>
          </cell>
          <cell r="CE1854" t="b">
            <v>0</v>
          </cell>
          <cell r="CG1854" t="b">
            <v>0</v>
          </cell>
          <cell r="CH1854" t="b">
            <v>0</v>
          </cell>
          <cell r="CP1854" t="str">
            <v>ERWINWON</v>
          </cell>
          <cell r="CT1854" t="b">
            <v>0</v>
          </cell>
          <cell r="CV1854" t="b">
            <v>0</v>
          </cell>
          <cell r="CX1854" t="b">
            <v>0</v>
          </cell>
          <cell r="CZ1854" t="b">
            <v>0</v>
          </cell>
          <cell r="DB1854" t="b">
            <v>0</v>
          </cell>
          <cell r="DD1854" t="b">
            <v>0</v>
          </cell>
          <cell r="DF1854" t="b">
            <v>0</v>
          </cell>
          <cell r="DH1854" t="b">
            <v>0</v>
          </cell>
          <cell r="DJ1854" t="b">
            <v>0</v>
          </cell>
          <cell r="DL1854" t="b">
            <v>0</v>
          </cell>
          <cell r="DN1854" t="b">
            <v>0</v>
          </cell>
          <cell r="DP1854" t="b">
            <v>0</v>
          </cell>
          <cell r="DV1854">
            <v>0</v>
          </cell>
          <cell r="DX1854">
            <v>0</v>
          </cell>
          <cell r="DZ1854">
            <v>0</v>
          </cell>
          <cell r="EB1854">
            <v>0</v>
          </cell>
          <cell r="ED1854">
            <v>0</v>
          </cell>
          <cell r="EF1854">
            <v>0</v>
          </cell>
          <cell r="EJ1854">
            <v>0</v>
          </cell>
          <cell r="EL1854">
            <v>0</v>
          </cell>
          <cell r="EN1854">
            <v>0</v>
          </cell>
          <cell r="EP1854">
            <v>0</v>
          </cell>
          <cell r="ER1854">
            <v>0</v>
          </cell>
          <cell r="ET1854">
            <v>0</v>
          </cell>
          <cell r="EX1854">
            <v>0</v>
          </cell>
          <cell r="EZ1854">
            <v>0</v>
          </cell>
          <cell r="FD1854">
            <v>0</v>
          </cell>
          <cell r="FF1854">
            <v>0</v>
          </cell>
        </row>
        <row r="1855">
          <cell r="A1855" t="str">
            <v>WindF</v>
          </cell>
          <cell r="B1855" t="str">
            <v>Finland</v>
          </cell>
          <cell r="G1855">
            <v>2800</v>
          </cell>
          <cell r="H1855">
            <v>0</v>
          </cell>
          <cell r="N1855">
            <v>7000</v>
          </cell>
          <cell r="AK1855">
            <v>2800</v>
          </cell>
          <cell r="AL1855">
            <v>0</v>
          </cell>
          <cell r="AN1855">
            <v>0</v>
          </cell>
          <cell r="AO1855">
            <v>438.06</v>
          </cell>
          <cell r="AP1855">
            <v>146020</v>
          </cell>
          <cell r="AQ1855">
            <v>0</v>
          </cell>
          <cell r="BG1855" t="b">
            <v>0</v>
          </cell>
          <cell r="BO1855" t="b">
            <v>0</v>
          </cell>
          <cell r="CA1855" t="b">
            <v>0</v>
          </cell>
          <cell r="CB1855" t="b">
            <v>0</v>
          </cell>
          <cell r="CD1855" t="b">
            <v>0</v>
          </cell>
          <cell r="CE1855" t="b">
            <v>0</v>
          </cell>
          <cell r="CG1855" t="b">
            <v>0</v>
          </cell>
          <cell r="CH1855" t="b">
            <v>0</v>
          </cell>
          <cell r="CP1855" t="str">
            <v>ERWINWON</v>
          </cell>
          <cell r="CT1855" t="b">
            <v>0</v>
          </cell>
          <cell r="CV1855" t="b">
            <v>0</v>
          </cell>
          <cell r="CX1855" t="b">
            <v>0</v>
          </cell>
          <cell r="CZ1855" t="b">
            <v>0</v>
          </cell>
          <cell r="DB1855" t="b">
            <v>0</v>
          </cell>
          <cell r="DD1855" t="b">
            <v>0</v>
          </cell>
          <cell r="DF1855" t="b">
            <v>0</v>
          </cell>
          <cell r="DH1855" t="b">
            <v>0</v>
          </cell>
          <cell r="DJ1855" t="b">
            <v>0</v>
          </cell>
          <cell r="DL1855" t="b">
            <v>0</v>
          </cell>
          <cell r="DN1855" t="b">
            <v>0</v>
          </cell>
          <cell r="DP1855" t="b">
            <v>0</v>
          </cell>
          <cell r="DV1855">
            <v>0</v>
          </cell>
          <cell r="DX1855">
            <v>0</v>
          </cell>
          <cell r="DZ1855">
            <v>0</v>
          </cell>
          <cell r="EB1855">
            <v>0</v>
          </cell>
          <cell r="ED1855">
            <v>0</v>
          </cell>
          <cell r="EF1855">
            <v>0</v>
          </cell>
          <cell r="EJ1855">
            <v>0</v>
          </cell>
          <cell r="EL1855">
            <v>0</v>
          </cell>
          <cell r="EN1855">
            <v>0</v>
          </cell>
          <cell r="EP1855">
            <v>0</v>
          </cell>
          <cell r="ER1855">
            <v>0</v>
          </cell>
          <cell r="ET1855">
            <v>0</v>
          </cell>
          <cell r="EX1855">
            <v>0</v>
          </cell>
          <cell r="EZ1855">
            <v>0</v>
          </cell>
          <cell r="FD1855">
            <v>0</v>
          </cell>
          <cell r="FF1855">
            <v>0</v>
          </cell>
        </row>
        <row r="1856">
          <cell r="A1856" t="str">
            <v>WindF</v>
          </cell>
          <cell r="B1856" t="str">
            <v>Finland</v>
          </cell>
          <cell r="G1856">
            <v>2880</v>
          </cell>
          <cell r="H1856">
            <v>0</v>
          </cell>
          <cell r="N1856">
            <v>7200</v>
          </cell>
          <cell r="AK1856">
            <v>2880</v>
          </cell>
          <cell r="AL1856">
            <v>0</v>
          </cell>
          <cell r="AN1856">
            <v>0</v>
          </cell>
          <cell r="AO1856">
            <v>450.57600000000002</v>
          </cell>
          <cell r="AP1856">
            <v>150192</v>
          </cell>
          <cell r="AQ1856">
            <v>0</v>
          </cell>
          <cell r="BG1856" t="b">
            <v>0</v>
          </cell>
          <cell r="BO1856" t="b">
            <v>0</v>
          </cell>
          <cell r="CA1856" t="b">
            <v>0</v>
          </cell>
          <cell r="CB1856" t="b">
            <v>0</v>
          </cell>
          <cell r="CD1856" t="b">
            <v>0</v>
          </cell>
          <cell r="CE1856" t="b">
            <v>0</v>
          </cell>
          <cell r="CG1856" t="b">
            <v>0</v>
          </cell>
          <cell r="CH1856" t="b">
            <v>0</v>
          </cell>
          <cell r="CP1856" t="str">
            <v>ERWINWON</v>
          </cell>
          <cell r="CT1856" t="b">
            <v>0</v>
          </cell>
          <cell r="CV1856" t="b">
            <v>0</v>
          </cell>
          <cell r="CX1856" t="b">
            <v>0</v>
          </cell>
          <cell r="CZ1856" t="b">
            <v>0</v>
          </cell>
          <cell r="DB1856" t="b">
            <v>0</v>
          </cell>
          <cell r="DD1856" t="b">
            <v>0</v>
          </cell>
          <cell r="DF1856" t="b">
            <v>0</v>
          </cell>
          <cell r="DH1856" t="b">
            <v>0</v>
          </cell>
          <cell r="DJ1856" t="b">
            <v>0</v>
          </cell>
          <cell r="DL1856" t="b">
            <v>0</v>
          </cell>
          <cell r="DN1856" t="b">
            <v>0</v>
          </cell>
          <cell r="DP1856" t="b">
            <v>0</v>
          </cell>
          <cell r="DV1856">
            <v>0</v>
          </cell>
          <cell r="DX1856">
            <v>0</v>
          </cell>
          <cell r="DZ1856">
            <v>0</v>
          </cell>
          <cell r="EB1856">
            <v>0</v>
          </cell>
          <cell r="ED1856">
            <v>0</v>
          </cell>
          <cell r="EF1856">
            <v>0</v>
          </cell>
          <cell r="EJ1856">
            <v>0</v>
          </cell>
          <cell r="EL1856">
            <v>0</v>
          </cell>
          <cell r="EN1856">
            <v>0</v>
          </cell>
          <cell r="EP1856">
            <v>0</v>
          </cell>
          <cell r="ER1856">
            <v>0</v>
          </cell>
          <cell r="ET1856">
            <v>0</v>
          </cell>
          <cell r="EX1856">
            <v>0</v>
          </cell>
          <cell r="EZ1856">
            <v>0</v>
          </cell>
          <cell r="FD1856">
            <v>0</v>
          </cell>
          <cell r="FF1856">
            <v>0</v>
          </cell>
        </row>
        <row r="1857">
          <cell r="A1857" t="str">
            <v>WindF</v>
          </cell>
          <cell r="B1857" t="str">
            <v>Finland</v>
          </cell>
          <cell r="G1857">
            <v>2960</v>
          </cell>
          <cell r="H1857">
            <v>0</v>
          </cell>
          <cell r="N1857">
            <v>7400</v>
          </cell>
          <cell r="AK1857">
            <v>2960</v>
          </cell>
          <cell r="AL1857">
            <v>0</v>
          </cell>
          <cell r="AN1857">
            <v>0</v>
          </cell>
          <cell r="AO1857">
            <v>463.09200000000004</v>
          </cell>
          <cell r="AP1857">
            <v>154364</v>
          </cell>
          <cell r="AQ1857">
            <v>0</v>
          </cell>
          <cell r="BG1857" t="b">
            <v>0</v>
          </cell>
          <cell r="BO1857" t="b">
            <v>0</v>
          </cell>
          <cell r="CA1857" t="b">
            <v>0</v>
          </cell>
          <cell r="CB1857" t="b">
            <v>0</v>
          </cell>
          <cell r="CD1857" t="b">
            <v>0</v>
          </cell>
          <cell r="CE1857" t="b">
            <v>0</v>
          </cell>
          <cell r="CG1857" t="b">
            <v>0</v>
          </cell>
          <cell r="CH1857" t="b">
            <v>0</v>
          </cell>
          <cell r="CP1857" t="str">
            <v>ERWINWON</v>
          </cell>
          <cell r="CT1857" t="b">
            <v>0</v>
          </cell>
          <cell r="CV1857" t="b">
            <v>0</v>
          </cell>
          <cell r="CX1857" t="b">
            <v>0</v>
          </cell>
          <cell r="CZ1857" t="b">
            <v>0</v>
          </cell>
          <cell r="DB1857" t="b">
            <v>0</v>
          </cell>
          <cell r="DD1857" t="b">
            <v>0</v>
          </cell>
          <cell r="DF1857" t="b">
            <v>0</v>
          </cell>
          <cell r="DH1857" t="b">
            <v>0</v>
          </cell>
          <cell r="DJ1857" t="b">
            <v>0</v>
          </cell>
          <cell r="DL1857" t="b">
            <v>0</v>
          </cell>
          <cell r="DN1857" t="b">
            <v>0</v>
          </cell>
          <cell r="DP1857" t="b">
            <v>0</v>
          </cell>
          <cell r="DV1857">
            <v>0</v>
          </cell>
          <cell r="DX1857">
            <v>0</v>
          </cell>
          <cell r="DZ1857">
            <v>0</v>
          </cell>
          <cell r="EB1857">
            <v>0</v>
          </cell>
          <cell r="ED1857">
            <v>0</v>
          </cell>
          <cell r="EF1857">
            <v>0</v>
          </cell>
          <cell r="EJ1857">
            <v>0</v>
          </cell>
          <cell r="EL1857">
            <v>0</v>
          </cell>
          <cell r="EN1857">
            <v>0</v>
          </cell>
          <cell r="EP1857">
            <v>0</v>
          </cell>
          <cell r="ER1857">
            <v>0</v>
          </cell>
          <cell r="ET1857">
            <v>0</v>
          </cell>
          <cell r="EX1857">
            <v>0</v>
          </cell>
          <cell r="EZ1857">
            <v>0</v>
          </cell>
          <cell r="FD1857">
            <v>0</v>
          </cell>
          <cell r="FF1857">
            <v>0</v>
          </cell>
        </row>
        <row r="1858">
          <cell r="A1858" t="str">
            <v>WindF</v>
          </cell>
          <cell r="B1858" t="str">
            <v>Finland</v>
          </cell>
          <cell r="G1858">
            <v>3040</v>
          </cell>
          <cell r="H1858">
            <v>0</v>
          </cell>
          <cell r="N1858">
            <v>7600</v>
          </cell>
          <cell r="AK1858">
            <v>3040</v>
          </cell>
          <cell r="AL1858">
            <v>0</v>
          </cell>
          <cell r="AN1858">
            <v>0</v>
          </cell>
          <cell r="AO1858">
            <v>475.608</v>
          </cell>
          <cell r="AP1858">
            <v>158536</v>
          </cell>
          <cell r="AQ1858">
            <v>0</v>
          </cell>
          <cell r="BG1858" t="b">
            <v>0</v>
          </cell>
          <cell r="BO1858" t="b">
            <v>0</v>
          </cell>
          <cell r="CA1858" t="b">
            <v>0</v>
          </cell>
          <cell r="CB1858" t="b">
            <v>0</v>
          </cell>
          <cell r="CD1858" t="b">
            <v>0</v>
          </cell>
          <cell r="CE1858" t="b">
            <v>0</v>
          </cell>
          <cell r="CG1858" t="b">
            <v>0</v>
          </cell>
          <cell r="CH1858" t="b">
            <v>0</v>
          </cell>
          <cell r="CP1858" t="str">
            <v>ERWINWON</v>
          </cell>
          <cell r="CT1858" t="b">
            <v>0</v>
          </cell>
          <cell r="CV1858" t="b">
            <v>0</v>
          </cell>
          <cell r="CX1858" t="b">
            <v>0</v>
          </cell>
          <cell r="CZ1858" t="b">
            <v>0</v>
          </cell>
          <cell r="DB1858" t="b">
            <v>0</v>
          </cell>
          <cell r="DD1858" t="b">
            <v>0</v>
          </cell>
          <cell r="DF1858" t="b">
            <v>0</v>
          </cell>
          <cell r="DH1858" t="b">
            <v>0</v>
          </cell>
          <cell r="DJ1858" t="b">
            <v>0</v>
          </cell>
          <cell r="DL1858" t="b">
            <v>0</v>
          </cell>
          <cell r="DN1858" t="b">
            <v>0</v>
          </cell>
          <cell r="DP1858" t="b">
            <v>0</v>
          </cell>
          <cell r="DV1858">
            <v>0</v>
          </cell>
          <cell r="DX1858">
            <v>0</v>
          </cell>
          <cell r="DZ1858">
            <v>0</v>
          </cell>
          <cell r="EB1858">
            <v>0</v>
          </cell>
          <cell r="ED1858">
            <v>0</v>
          </cell>
          <cell r="EF1858">
            <v>0</v>
          </cell>
          <cell r="EJ1858">
            <v>0</v>
          </cell>
          <cell r="EL1858">
            <v>0</v>
          </cell>
          <cell r="EN1858">
            <v>0</v>
          </cell>
          <cell r="EP1858">
            <v>0</v>
          </cell>
          <cell r="ER1858">
            <v>0</v>
          </cell>
          <cell r="ET1858">
            <v>0</v>
          </cell>
          <cell r="EX1858">
            <v>0</v>
          </cell>
          <cell r="EZ1858">
            <v>0</v>
          </cell>
          <cell r="FD1858">
            <v>0</v>
          </cell>
          <cell r="FF1858">
            <v>0</v>
          </cell>
        </row>
        <row r="1859">
          <cell r="A1859" t="str">
            <v>WindF</v>
          </cell>
          <cell r="B1859" t="str">
            <v>Finland</v>
          </cell>
          <cell r="G1859">
            <v>3120</v>
          </cell>
          <cell r="H1859">
            <v>0</v>
          </cell>
          <cell r="N1859">
            <v>7800</v>
          </cell>
          <cell r="AK1859">
            <v>3120</v>
          </cell>
          <cell r="AL1859">
            <v>0</v>
          </cell>
          <cell r="AN1859">
            <v>0</v>
          </cell>
          <cell r="AO1859">
            <v>488.12400000000002</v>
          </cell>
          <cell r="AP1859">
            <v>162708</v>
          </cell>
          <cell r="AQ1859">
            <v>0</v>
          </cell>
          <cell r="BG1859" t="b">
            <v>0</v>
          </cell>
          <cell r="BO1859" t="b">
            <v>0</v>
          </cell>
          <cell r="CA1859" t="b">
            <v>0</v>
          </cell>
          <cell r="CB1859" t="b">
            <v>0</v>
          </cell>
          <cell r="CD1859" t="b">
            <v>0</v>
          </cell>
          <cell r="CE1859" t="b">
            <v>0</v>
          </cell>
          <cell r="CG1859" t="b">
            <v>0</v>
          </cell>
          <cell r="CH1859" t="b">
            <v>0</v>
          </cell>
          <cell r="CP1859" t="str">
            <v>ERWINWON</v>
          </cell>
          <cell r="CT1859" t="b">
            <v>0</v>
          </cell>
          <cell r="CV1859" t="b">
            <v>0</v>
          </cell>
          <cell r="CX1859" t="b">
            <v>0</v>
          </cell>
          <cell r="CZ1859" t="b">
            <v>0</v>
          </cell>
          <cell r="DB1859" t="b">
            <v>0</v>
          </cell>
          <cell r="DD1859" t="b">
            <v>0</v>
          </cell>
          <cell r="DF1859" t="b">
            <v>0</v>
          </cell>
          <cell r="DH1859" t="b">
            <v>0</v>
          </cell>
          <cell r="DJ1859" t="b">
            <v>0</v>
          </cell>
          <cell r="DL1859" t="b">
            <v>0</v>
          </cell>
          <cell r="DN1859" t="b">
            <v>0</v>
          </cell>
          <cell r="DP1859" t="b">
            <v>0</v>
          </cell>
          <cell r="DV1859">
            <v>0</v>
          </cell>
          <cell r="DX1859">
            <v>0</v>
          </cell>
          <cell r="DZ1859">
            <v>0</v>
          </cell>
          <cell r="EB1859">
            <v>0</v>
          </cell>
          <cell r="ED1859">
            <v>0</v>
          </cell>
          <cell r="EF1859">
            <v>0</v>
          </cell>
          <cell r="EJ1859">
            <v>0</v>
          </cell>
          <cell r="EL1859">
            <v>0</v>
          </cell>
          <cell r="EN1859">
            <v>0</v>
          </cell>
          <cell r="EP1859">
            <v>0</v>
          </cell>
          <cell r="ER1859">
            <v>0</v>
          </cell>
          <cell r="ET1859">
            <v>0</v>
          </cell>
          <cell r="EX1859">
            <v>0</v>
          </cell>
          <cell r="EZ1859">
            <v>0</v>
          </cell>
          <cell r="FD1859">
            <v>0</v>
          </cell>
          <cell r="FF1859">
            <v>0</v>
          </cell>
        </row>
        <row r="1860">
          <cell r="A1860" t="str">
            <v>WindF</v>
          </cell>
          <cell r="B1860" t="str">
            <v>Finland</v>
          </cell>
          <cell r="G1860">
            <v>3200</v>
          </cell>
          <cell r="H1860">
            <v>0</v>
          </cell>
          <cell r="N1860">
            <v>8000</v>
          </cell>
          <cell r="AK1860">
            <v>3200</v>
          </cell>
          <cell r="AL1860">
            <v>0</v>
          </cell>
          <cell r="AN1860">
            <v>0</v>
          </cell>
          <cell r="AO1860">
            <v>500.64000000000004</v>
          </cell>
          <cell r="AP1860">
            <v>166880</v>
          </cell>
          <cell r="AQ1860">
            <v>0</v>
          </cell>
          <cell r="BG1860" t="b">
            <v>0</v>
          </cell>
          <cell r="BO1860" t="b">
            <v>0</v>
          </cell>
          <cell r="CA1860" t="b">
            <v>0</v>
          </cell>
          <cell r="CB1860" t="b">
            <v>0</v>
          </cell>
          <cell r="CD1860" t="b">
            <v>0</v>
          </cell>
          <cell r="CE1860" t="b">
            <v>0</v>
          </cell>
          <cell r="CG1860" t="b">
            <v>0</v>
          </cell>
          <cell r="CH1860" t="b">
            <v>0</v>
          </cell>
          <cell r="CP1860" t="str">
            <v>ERWINWON</v>
          </cell>
          <cell r="CT1860" t="b">
            <v>0</v>
          </cell>
          <cell r="CV1860" t="b">
            <v>0</v>
          </cell>
          <cell r="CX1860" t="b">
            <v>0</v>
          </cell>
          <cell r="CZ1860" t="b">
            <v>0</v>
          </cell>
          <cell r="DB1860" t="b">
            <v>0</v>
          </cell>
          <cell r="DD1860" t="b">
            <v>0</v>
          </cell>
          <cell r="DF1860" t="b">
            <v>0</v>
          </cell>
          <cell r="DH1860" t="b">
            <v>0</v>
          </cell>
          <cell r="DJ1860" t="b">
            <v>0</v>
          </cell>
          <cell r="DL1860" t="b">
            <v>0</v>
          </cell>
          <cell r="DN1860" t="b">
            <v>0</v>
          </cell>
          <cell r="DP1860" t="b">
            <v>0</v>
          </cell>
          <cell r="DV1860">
            <v>0</v>
          </cell>
          <cell r="DX1860">
            <v>0</v>
          </cell>
          <cell r="DZ1860">
            <v>0</v>
          </cell>
          <cell r="EB1860">
            <v>0</v>
          </cell>
          <cell r="ED1860">
            <v>0</v>
          </cell>
          <cell r="EF1860">
            <v>0</v>
          </cell>
          <cell r="EJ1860">
            <v>0</v>
          </cell>
          <cell r="EL1860">
            <v>0</v>
          </cell>
          <cell r="EN1860">
            <v>0</v>
          </cell>
          <cell r="EP1860">
            <v>0</v>
          </cell>
          <cell r="ER1860">
            <v>0</v>
          </cell>
          <cell r="ET1860">
            <v>0</v>
          </cell>
          <cell r="EX1860">
            <v>0</v>
          </cell>
          <cell r="EZ1860">
            <v>0</v>
          </cell>
          <cell r="FD1860">
            <v>0</v>
          </cell>
          <cell r="FF1860">
            <v>0</v>
          </cell>
        </row>
        <row r="1861">
          <cell r="A1861" t="str">
            <v>WindF</v>
          </cell>
          <cell r="B1861" t="str">
            <v>Finland</v>
          </cell>
          <cell r="G1861">
            <v>3280</v>
          </cell>
          <cell r="H1861">
            <v>0</v>
          </cell>
          <cell r="N1861">
            <v>8200</v>
          </cell>
          <cell r="AK1861">
            <v>3280</v>
          </cell>
          <cell r="AL1861">
            <v>0</v>
          </cell>
          <cell r="AN1861">
            <v>0</v>
          </cell>
          <cell r="AO1861">
            <v>513.15600000000006</v>
          </cell>
          <cell r="AP1861">
            <v>171052</v>
          </cell>
          <cell r="AQ1861">
            <v>0</v>
          </cell>
          <cell r="BG1861" t="b">
            <v>0</v>
          </cell>
          <cell r="BO1861" t="b">
            <v>0</v>
          </cell>
          <cell r="CA1861" t="b">
            <v>0</v>
          </cell>
          <cell r="CB1861" t="b">
            <v>0</v>
          </cell>
          <cell r="CD1861" t="b">
            <v>0</v>
          </cell>
          <cell r="CE1861" t="b">
            <v>0</v>
          </cell>
          <cell r="CG1861" t="b">
            <v>0</v>
          </cell>
          <cell r="CH1861" t="b">
            <v>0</v>
          </cell>
          <cell r="CP1861" t="str">
            <v>ERWINWON</v>
          </cell>
          <cell r="CT1861" t="b">
            <v>0</v>
          </cell>
          <cell r="CV1861" t="b">
            <v>0</v>
          </cell>
          <cell r="CX1861" t="b">
            <v>0</v>
          </cell>
          <cell r="CZ1861" t="b">
            <v>0</v>
          </cell>
          <cell r="DB1861" t="b">
            <v>0</v>
          </cell>
          <cell r="DD1861" t="b">
            <v>0</v>
          </cell>
          <cell r="DF1861" t="b">
            <v>0</v>
          </cell>
          <cell r="DH1861" t="b">
            <v>0</v>
          </cell>
          <cell r="DJ1861" t="b">
            <v>0</v>
          </cell>
          <cell r="DL1861" t="b">
            <v>0</v>
          </cell>
          <cell r="DN1861" t="b">
            <v>0</v>
          </cell>
          <cell r="DP1861" t="b">
            <v>0</v>
          </cell>
          <cell r="DV1861">
            <v>0</v>
          </cell>
          <cell r="DX1861">
            <v>0</v>
          </cell>
          <cell r="DZ1861">
            <v>0</v>
          </cell>
          <cell r="EB1861">
            <v>0</v>
          </cell>
          <cell r="ED1861">
            <v>0</v>
          </cell>
          <cell r="EF1861">
            <v>0</v>
          </cell>
          <cell r="EJ1861">
            <v>0</v>
          </cell>
          <cell r="EL1861">
            <v>0</v>
          </cell>
          <cell r="EN1861">
            <v>0</v>
          </cell>
          <cell r="EP1861">
            <v>0</v>
          </cell>
          <cell r="ER1861">
            <v>0</v>
          </cell>
          <cell r="ET1861">
            <v>0</v>
          </cell>
          <cell r="EX1861">
            <v>0</v>
          </cell>
          <cell r="EZ1861">
            <v>0</v>
          </cell>
          <cell r="FD1861">
            <v>0</v>
          </cell>
          <cell r="FF1861">
            <v>0</v>
          </cell>
        </row>
        <row r="1862">
          <cell r="A1862" t="str">
            <v>WindF</v>
          </cell>
          <cell r="B1862" t="str">
            <v>Finland</v>
          </cell>
          <cell r="G1862">
            <v>3360</v>
          </cell>
          <cell r="H1862">
            <v>0</v>
          </cell>
          <cell r="N1862">
            <v>8400</v>
          </cell>
          <cell r="AK1862">
            <v>3360</v>
          </cell>
          <cell r="AL1862">
            <v>0</v>
          </cell>
          <cell r="AN1862">
            <v>0</v>
          </cell>
          <cell r="AO1862">
            <v>525.67200000000003</v>
          </cell>
          <cell r="AP1862">
            <v>175224</v>
          </cell>
          <cell r="AQ1862">
            <v>0</v>
          </cell>
          <cell r="BG1862" t="b">
            <v>0</v>
          </cell>
          <cell r="BO1862" t="b">
            <v>0</v>
          </cell>
          <cell r="CA1862" t="b">
            <v>0</v>
          </cell>
          <cell r="CB1862" t="b">
            <v>0</v>
          </cell>
          <cell r="CD1862" t="b">
            <v>0</v>
          </cell>
          <cell r="CE1862" t="b">
            <v>0</v>
          </cell>
          <cell r="CG1862" t="b">
            <v>0</v>
          </cell>
          <cell r="CH1862" t="b">
            <v>0</v>
          </cell>
          <cell r="CP1862" t="str">
            <v>ERWINWON</v>
          </cell>
          <cell r="CT1862" t="b">
            <v>0</v>
          </cell>
          <cell r="CV1862" t="b">
            <v>0</v>
          </cell>
          <cell r="CX1862" t="b">
            <v>0</v>
          </cell>
          <cell r="CZ1862" t="b">
            <v>0</v>
          </cell>
          <cell r="DB1862" t="b">
            <v>0</v>
          </cell>
          <cell r="DD1862" t="b">
            <v>0</v>
          </cell>
          <cell r="DF1862" t="b">
            <v>0</v>
          </cell>
          <cell r="DH1862" t="b">
            <v>0</v>
          </cell>
          <cell r="DJ1862" t="b">
            <v>0</v>
          </cell>
          <cell r="DL1862" t="b">
            <v>0</v>
          </cell>
          <cell r="DN1862" t="b">
            <v>0</v>
          </cell>
          <cell r="DP1862" t="b">
            <v>0</v>
          </cell>
          <cell r="DV1862">
            <v>0</v>
          </cell>
          <cell r="DX1862">
            <v>0</v>
          </cell>
          <cell r="DZ1862">
            <v>0</v>
          </cell>
          <cell r="EB1862">
            <v>0</v>
          </cell>
          <cell r="ED1862">
            <v>0</v>
          </cell>
          <cell r="EF1862">
            <v>0</v>
          </cell>
          <cell r="EJ1862">
            <v>0</v>
          </cell>
          <cell r="EL1862">
            <v>0</v>
          </cell>
          <cell r="EN1862">
            <v>0</v>
          </cell>
          <cell r="EP1862">
            <v>0</v>
          </cell>
          <cell r="ER1862">
            <v>0</v>
          </cell>
          <cell r="ET1862">
            <v>0</v>
          </cell>
          <cell r="EX1862">
            <v>0</v>
          </cell>
          <cell r="EZ1862">
            <v>0</v>
          </cell>
          <cell r="FD1862">
            <v>0</v>
          </cell>
          <cell r="FF1862">
            <v>0</v>
          </cell>
        </row>
        <row r="1863">
          <cell r="A1863" t="str">
            <v>WindF</v>
          </cell>
          <cell r="B1863" t="str">
            <v>Finland</v>
          </cell>
          <cell r="G1863">
            <v>3440</v>
          </cell>
          <cell r="H1863">
            <v>0</v>
          </cell>
          <cell r="N1863">
            <v>8600</v>
          </cell>
          <cell r="AK1863">
            <v>3440</v>
          </cell>
          <cell r="AL1863">
            <v>0</v>
          </cell>
          <cell r="AN1863">
            <v>0</v>
          </cell>
          <cell r="AO1863">
            <v>538.18799999999999</v>
          </cell>
          <cell r="AP1863">
            <v>179396</v>
          </cell>
          <cell r="AQ1863">
            <v>0</v>
          </cell>
          <cell r="BG1863" t="b">
            <v>0</v>
          </cell>
          <cell r="BO1863" t="b">
            <v>0</v>
          </cell>
          <cell r="CA1863" t="b">
            <v>0</v>
          </cell>
          <cell r="CB1863" t="b">
            <v>0</v>
          </cell>
          <cell r="CD1863" t="b">
            <v>0</v>
          </cell>
          <cell r="CE1863" t="b">
            <v>0</v>
          </cell>
          <cell r="CG1863" t="b">
            <v>0</v>
          </cell>
          <cell r="CH1863" t="b">
            <v>0</v>
          </cell>
          <cell r="CP1863" t="str">
            <v>ERWINWON</v>
          </cell>
          <cell r="CT1863" t="b">
            <v>0</v>
          </cell>
          <cell r="CV1863" t="b">
            <v>0</v>
          </cell>
          <cell r="CX1863" t="b">
            <v>0</v>
          </cell>
          <cell r="CZ1863" t="b">
            <v>0</v>
          </cell>
          <cell r="DB1863" t="b">
            <v>0</v>
          </cell>
          <cell r="DD1863" t="b">
            <v>0</v>
          </cell>
          <cell r="DF1863" t="b">
            <v>0</v>
          </cell>
          <cell r="DH1863" t="b">
            <v>0</v>
          </cell>
          <cell r="DJ1863" t="b">
            <v>0</v>
          </cell>
          <cell r="DL1863" t="b">
            <v>0</v>
          </cell>
          <cell r="DN1863" t="b">
            <v>0</v>
          </cell>
          <cell r="DP1863" t="b">
            <v>0</v>
          </cell>
          <cell r="DV1863">
            <v>0</v>
          </cell>
          <cell r="DX1863">
            <v>0</v>
          </cell>
          <cell r="DZ1863">
            <v>0</v>
          </cell>
          <cell r="EB1863">
            <v>0</v>
          </cell>
          <cell r="ED1863">
            <v>0</v>
          </cell>
          <cell r="EF1863">
            <v>0</v>
          </cell>
          <cell r="EJ1863">
            <v>0</v>
          </cell>
          <cell r="EL1863">
            <v>0</v>
          </cell>
          <cell r="EN1863">
            <v>0</v>
          </cell>
          <cell r="EP1863">
            <v>0</v>
          </cell>
          <cell r="ER1863">
            <v>0</v>
          </cell>
          <cell r="ET1863">
            <v>0</v>
          </cell>
          <cell r="EX1863">
            <v>0</v>
          </cell>
          <cell r="EZ1863">
            <v>0</v>
          </cell>
          <cell r="FD1863">
            <v>0</v>
          </cell>
          <cell r="FF1863">
            <v>0</v>
          </cell>
        </row>
        <row r="1864">
          <cell r="A1864" t="str">
            <v>WindF</v>
          </cell>
          <cell r="B1864" t="str">
            <v>Finland</v>
          </cell>
          <cell r="G1864">
            <v>3520</v>
          </cell>
          <cell r="H1864">
            <v>0</v>
          </cell>
          <cell r="N1864">
            <v>8800</v>
          </cell>
          <cell r="AK1864">
            <v>3520</v>
          </cell>
          <cell r="AL1864">
            <v>0</v>
          </cell>
          <cell r="AN1864">
            <v>0</v>
          </cell>
          <cell r="AO1864">
            <v>550.70400000000006</v>
          </cell>
          <cell r="AP1864">
            <v>183568</v>
          </cell>
          <cell r="AQ1864">
            <v>0</v>
          </cell>
          <cell r="BG1864" t="b">
            <v>0</v>
          </cell>
          <cell r="BO1864" t="b">
            <v>0</v>
          </cell>
          <cell r="CA1864" t="b">
            <v>0</v>
          </cell>
          <cell r="CB1864" t="b">
            <v>0</v>
          </cell>
          <cell r="CD1864" t="b">
            <v>0</v>
          </cell>
          <cell r="CE1864" t="b">
            <v>0</v>
          </cell>
          <cell r="CG1864" t="b">
            <v>0</v>
          </cell>
          <cell r="CH1864" t="b">
            <v>0</v>
          </cell>
          <cell r="CP1864" t="str">
            <v>ERWINWON</v>
          </cell>
          <cell r="CT1864" t="b">
            <v>0</v>
          </cell>
          <cell r="CV1864" t="b">
            <v>0</v>
          </cell>
          <cell r="CX1864" t="b">
            <v>0</v>
          </cell>
          <cell r="CZ1864" t="b">
            <v>0</v>
          </cell>
          <cell r="DB1864" t="b">
            <v>0</v>
          </cell>
          <cell r="DD1864" t="b">
            <v>0</v>
          </cell>
          <cell r="DF1864" t="b">
            <v>0</v>
          </cell>
          <cell r="DH1864" t="b">
            <v>0</v>
          </cell>
          <cell r="DJ1864" t="b">
            <v>0</v>
          </cell>
          <cell r="DL1864" t="b">
            <v>0</v>
          </cell>
          <cell r="DN1864" t="b">
            <v>0</v>
          </cell>
          <cell r="DP1864" t="b">
            <v>0</v>
          </cell>
          <cell r="DV1864">
            <v>0</v>
          </cell>
          <cell r="DX1864">
            <v>0</v>
          </cell>
          <cell r="DZ1864">
            <v>0</v>
          </cell>
          <cell r="EB1864">
            <v>0</v>
          </cell>
          <cell r="ED1864">
            <v>0</v>
          </cell>
          <cell r="EF1864">
            <v>0</v>
          </cell>
          <cell r="EJ1864">
            <v>0</v>
          </cell>
          <cell r="EL1864">
            <v>0</v>
          </cell>
          <cell r="EN1864">
            <v>0</v>
          </cell>
          <cell r="EP1864">
            <v>0</v>
          </cell>
          <cell r="ER1864">
            <v>0</v>
          </cell>
          <cell r="ET1864">
            <v>0</v>
          </cell>
          <cell r="EX1864">
            <v>0</v>
          </cell>
          <cell r="EZ1864">
            <v>0</v>
          </cell>
          <cell r="FD1864">
            <v>0</v>
          </cell>
          <cell r="FF1864">
            <v>0</v>
          </cell>
        </row>
        <row r="1865">
          <cell r="A1865" t="str">
            <v>WindF</v>
          </cell>
          <cell r="B1865" t="str">
            <v>Finland</v>
          </cell>
          <cell r="G1865">
            <v>3600</v>
          </cell>
          <cell r="H1865">
            <v>0</v>
          </cell>
          <cell r="N1865">
            <v>9000</v>
          </cell>
          <cell r="AK1865">
            <v>3600</v>
          </cell>
          <cell r="AL1865">
            <v>0</v>
          </cell>
          <cell r="AN1865">
            <v>0</v>
          </cell>
          <cell r="AO1865">
            <v>563.22</v>
          </cell>
          <cell r="AP1865">
            <v>187740</v>
          </cell>
          <cell r="AQ1865">
            <v>0</v>
          </cell>
          <cell r="BG1865" t="b">
            <v>0</v>
          </cell>
          <cell r="BO1865" t="b">
            <v>0</v>
          </cell>
          <cell r="CA1865" t="b">
            <v>0</v>
          </cell>
          <cell r="CB1865" t="b">
            <v>0</v>
          </cell>
          <cell r="CD1865" t="b">
            <v>0</v>
          </cell>
          <cell r="CE1865" t="b">
            <v>0</v>
          </cell>
          <cell r="CG1865" t="b">
            <v>0</v>
          </cell>
          <cell r="CH1865" t="b">
            <v>0</v>
          </cell>
          <cell r="CP1865" t="str">
            <v>ERWINWON</v>
          </cell>
          <cell r="CT1865" t="b">
            <v>0</v>
          </cell>
          <cell r="CV1865" t="b">
            <v>0</v>
          </cell>
          <cell r="CX1865" t="b">
            <v>0</v>
          </cell>
          <cell r="CZ1865" t="b">
            <v>0</v>
          </cell>
          <cell r="DB1865" t="b">
            <v>0</v>
          </cell>
          <cell r="DD1865" t="b">
            <v>0</v>
          </cell>
          <cell r="DF1865" t="b">
            <v>0</v>
          </cell>
          <cell r="DH1865" t="b">
            <v>0</v>
          </cell>
          <cell r="DJ1865" t="b">
            <v>0</v>
          </cell>
          <cell r="DL1865" t="b">
            <v>0</v>
          </cell>
          <cell r="DN1865" t="b">
            <v>0</v>
          </cell>
          <cell r="DP1865" t="b">
            <v>0</v>
          </cell>
          <cell r="DV1865">
            <v>0</v>
          </cell>
          <cell r="DX1865">
            <v>0</v>
          </cell>
          <cell r="DZ1865">
            <v>0</v>
          </cell>
          <cell r="EB1865">
            <v>0</v>
          </cell>
          <cell r="ED1865">
            <v>0</v>
          </cell>
          <cell r="EF1865">
            <v>0</v>
          </cell>
          <cell r="EJ1865">
            <v>0</v>
          </cell>
          <cell r="EL1865">
            <v>0</v>
          </cell>
          <cell r="EN1865">
            <v>0</v>
          </cell>
          <cell r="EP1865">
            <v>0</v>
          </cell>
          <cell r="ER1865">
            <v>0</v>
          </cell>
          <cell r="ET1865">
            <v>0</v>
          </cell>
          <cell r="EX1865">
            <v>0</v>
          </cell>
          <cell r="EZ1865">
            <v>0</v>
          </cell>
          <cell r="FD1865">
            <v>0</v>
          </cell>
          <cell r="FF1865">
            <v>0</v>
          </cell>
        </row>
        <row r="1866">
          <cell r="A1866" t="str">
            <v>LohjaElboiler</v>
          </cell>
          <cell r="B1866" t="str">
            <v>Finland</v>
          </cell>
          <cell r="G1866">
            <v>-30</v>
          </cell>
          <cell r="H1866">
            <v>30</v>
          </cell>
          <cell r="AK1866">
            <v>-30</v>
          </cell>
          <cell r="AL1866">
            <v>0</v>
          </cell>
          <cell r="AN1866">
            <v>0</v>
          </cell>
          <cell r="AO1866">
            <v>0</v>
          </cell>
          <cell r="AP1866">
            <v>0</v>
          </cell>
          <cell r="AQ1866">
            <v>0</v>
          </cell>
          <cell r="BG1866" t="b">
            <v>0</v>
          </cell>
          <cell r="BO1866" t="b">
            <v>0</v>
          </cell>
          <cell r="CA1866" t="b">
            <v>0</v>
          </cell>
          <cell r="CB1866" t="b">
            <v>0</v>
          </cell>
          <cell r="CD1866" t="b">
            <v>0</v>
          </cell>
          <cell r="CE1866" t="b">
            <v>0</v>
          </cell>
          <cell r="CG1866" t="b">
            <v>0</v>
          </cell>
          <cell r="CH1866" t="b">
            <v>0</v>
          </cell>
          <cell r="CP1866">
            <v>0</v>
          </cell>
          <cell r="CT1866" t="b">
            <v>0</v>
          </cell>
          <cell r="CV1866" t="b">
            <v>0</v>
          </cell>
          <cell r="CX1866" t="b">
            <v>0</v>
          </cell>
          <cell r="CZ1866" t="b">
            <v>0</v>
          </cell>
          <cell r="DB1866" t="b">
            <v>0</v>
          </cell>
          <cell r="DD1866" t="b">
            <v>0</v>
          </cell>
          <cell r="DF1866" t="b">
            <v>0</v>
          </cell>
          <cell r="DH1866" t="b">
            <v>0</v>
          </cell>
          <cell r="DJ1866" t="b">
            <v>0</v>
          </cell>
          <cell r="DL1866" t="b">
            <v>0</v>
          </cell>
          <cell r="DN1866" t="b">
            <v>0</v>
          </cell>
          <cell r="DP1866" t="b">
            <v>0</v>
          </cell>
          <cell r="DV1866">
            <v>0</v>
          </cell>
          <cell r="DX1866">
            <v>0</v>
          </cell>
          <cell r="DZ1866">
            <v>0</v>
          </cell>
          <cell r="EB1866">
            <v>0</v>
          </cell>
          <cell r="ED1866">
            <v>0</v>
          </cell>
          <cell r="EF1866">
            <v>0</v>
          </cell>
          <cell r="EJ1866">
            <v>0</v>
          </cell>
          <cell r="EL1866">
            <v>0</v>
          </cell>
          <cell r="EN1866">
            <v>0</v>
          </cell>
          <cell r="EP1866">
            <v>0</v>
          </cell>
          <cell r="ER1866">
            <v>0</v>
          </cell>
          <cell r="ET1866">
            <v>0</v>
          </cell>
          <cell r="EX1866">
            <v>0</v>
          </cell>
          <cell r="EZ1866">
            <v>0</v>
          </cell>
          <cell r="FD1866">
            <v>0</v>
          </cell>
          <cell r="FF1866">
            <v>0</v>
          </cell>
        </row>
        <row r="1867">
          <cell r="A1867" t="str">
            <v>PeakBoilersF</v>
          </cell>
          <cell r="B1867" t="str">
            <v>Finland</v>
          </cell>
          <cell r="G1867">
            <v>0</v>
          </cell>
          <cell r="H1867">
            <v>10000</v>
          </cell>
          <cell r="AK1867">
            <v>0</v>
          </cell>
          <cell r="AL1867">
            <v>8550</v>
          </cell>
          <cell r="AN1867">
            <v>0</v>
          </cell>
          <cell r="AO1867">
            <v>0</v>
          </cell>
          <cell r="AP1867">
            <v>158000</v>
          </cell>
          <cell r="AQ1867">
            <v>0</v>
          </cell>
          <cell r="BG1867" t="b">
            <v>0</v>
          </cell>
          <cell r="BO1867" t="b">
            <v>0</v>
          </cell>
          <cell r="CA1867" t="b">
            <v>0</v>
          </cell>
          <cell r="CB1867" t="b">
            <v>0</v>
          </cell>
          <cell r="CD1867" t="b">
            <v>0</v>
          </cell>
          <cell r="CE1867" t="b">
            <v>0</v>
          </cell>
          <cell r="CG1867" t="b">
            <v>0</v>
          </cell>
          <cell r="CH1867" t="b">
            <v>0</v>
          </cell>
          <cell r="CP1867" t="e">
            <v>#N/A</v>
          </cell>
          <cell r="CT1867" t="b">
            <v>0</v>
          </cell>
          <cell r="CV1867" t="b">
            <v>0</v>
          </cell>
          <cell r="CX1867" t="b">
            <v>0</v>
          </cell>
          <cell r="CZ1867" t="b">
            <v>0</v>
          </cell>
          <cell r="DB1867" t="b">
            <v>0</v>
          </cell>
          <cell r="DD1867" t="b">
            <v>0</v>
          </cell>
          <cell r="DF1867" t="b">
            <v>0</v>
          </cell>
          <cell r="DH1867" t="b">
            <v>0</v>
          </cell>
          <cell r="DJ1867" t="b">
            <v>0</v>
          </cell>
          <cell r="DL1867" t="b">
            <v>0</v>
          </cell>
          <cell r="DN1867" t="b">
            <v>0</v>
          </cell>
          <cell r="DP1867" t="b">
            <v>0</v>
          </cell>
          <cell r="DV1867">
            <v>0</v>
          </cell>
          <cell r="DX1867">
            <v>0</v>
          </cell>
          <cell r="DZ1867">
            <v>0</v>
          </cell>
          <cell r="EB1867">
            <v>0</v>
          </cell>
          <cell r="ED1867">
            <v>0</v>
          </cell>
          <cell r="EF1867">
            <v>0</v>
          </cell>
          <cell r="EJ1867">
            <v>0</v>
          </cell>
          <cell r="EL1867">
            <v>0</v>
          </cell>
          <cell r="EN1867">
            <v>0</v>
          </cell>
          <cell r="EP1867">
            <v>0</v>
          </cell>
          <cell r="ER1867">
            <v>0</v>
          </cell>
          <cell r="ET1867">
            <v>0</v>
          </cell>
          <cell r="EX1867">
            <v>0</v>
          </cell>
          <cell r="EZ1867">
            <v>0</v>
          </cell>
          <cell r="FD1867">
            <v>0</v>
          </cell>
          <cell r="FF1867">
            <v>0</v>
          </cell>
        </row>
        <row r="1868">
          <cell r="A1868" t="str">
            <v>PeakBoilersF</v>
          </cell>
          <cell r="B1868" t="str">
            <v>Finland</v>
          </cell>
          <cell r="G1868">
            <v>0</v>
          </cell>
          <cell r="H1868">
            <v>10000</v>
          </cell>
          <cell r="AK1868">
            <v>0</v>
          </cell>
          <cell r="AL1868">
            <v>8550</v>
          </cell>
          <cell r="AN1868">
            <v>0</v>
          </cell>
          <cell r="AO1868">
            <v>0</v>
          </cell>
          <cell r="AP1868">
            <v>158000</v>
          </cell>
          <cell r="AQ1868">
            <v>0</v>
          </cell>
          <cell r="BG1868" t="b">
            <v>0</v>
          </cell>
          <cell r="BO1868" t="b">
            <v>0</v>
          </cell>
          <cell r="CA1868" t="b">
            <v>0</v>
          </cell>
          <cell r="CB1868" t="b">
            <v>0</v>
          </cell>
          <cell r="CD1868" t="b">
            <v>0</v>
          </cell>
          <cell r="CE1868" t="b">
            <v>0</v>
          </cell>
          <cell r="CG1868" t="b">
            <v>0</v>
          </cell>
          <cell r="CH1868" t="b">
            <v>0</v>
          </cell>
          <cell r="CP1868" t="e">
            <v>#N/A</v>
          </cell>
          <cell r="CT1868" t="b">
            <v>0</v>
          </cell>
          <cell r="CV1868" t="b">
            <v>0</v>
          </cell>
          <cell r="CX1868" t="b">
            <v>0</v>
          </cell>
          <cell r="CZ1868" t="b">
            <v>0</v>
          </cell>
          <cell r="DB1868" t="b">
            <v>0</v>
          </cell>
          <cell r="DD1868" t="b">
            <v>0</v>
          </cell>
          <cell r="DF1868" t="b">
            <v>0</v>
          </cell>
          <cell r="DH1868" t="b">
            <v>0</v>
          </cell>
          <cell r="DJ1868" t="b">
            <v>0</v>
          </cell>
          <cell r="DL1868" t="b">
            <v>0</v>
          </cell>
          <cell r="DN1868" t="b">
            <v>0</v>
          </cell>
          <cell r="DP1868" t="b">
            <v>0</v>
          </cell>
          <cell r="DV1868">
            <v>0</v>
          </cell>
          <cell r="DX1868">
            <v>0</v>
          </cell>
          <cell r="DZ1868">
            <v>0</v>
          </cell>
          <cell r="EB1868">
            <v>0</v>
          </cell>
          <cell r="ED1868">
            <v>0</v>
          </cell>
          <cell r="EF1868">
            <v>0</v>
          </cell>
          <cell r="EJ1868">
            <v>0</v>
          </cell>
          <cell r="EL1868">
            <v>0</v>
          </cell>
          <cell r="EN1868">
            <v>0</v>
          </cell>
          <cell r="EP1868">
            <v>0</v>
          </cell>
          <cell r="ER1868">
            <v>0</v>
          </cell>
          <cell r="ET1868">
            <v>0</v>
          </cell>
          <cell r="EX1868">
            <v>0</v>
          </cell>
          <cell r="EZ1868">
            <v>0</v>
          </cell>
          <cell r="FD1868">
            <v>0</v>
          </cell>
          <cell r="FF1868">
            <v>0</v>
          </cell>
        </row>
        <row r="1869">
          <cell r="A1869" t="str">
            <v>ImportRuslandFinland</v>
          </cell>
          <cell r="B1869" t="str">
            <v>Finland</v>
          </cell>
          <cell r="G1869">
            <v>1560</v>
          </cell>
          <cell r="H1869">
            <v>0</v>
          </cell>
          <cell r="N1869">
            <v>11079.4</v>
          </cell>
          <cell r="AK1869">
            <v>0</v>
          </cell>
          <cell r="AL1869">
            <v>0</v>
          </cell>
          <cell r="AN1869">
            <v>0</v>
          </cell>
          <cell r="AO1869">
            <v>0</v>
          </cell>
          <cell r="AP1869">
            <v>0</v>
          </cell>
          <cell r="AQ1869">
            <v>93.600000000000009</v>
          </cell>
          <cell r="BG1869" t="b">
            <v>0</v>
          </cell>
          <cell r="BO1869" t="b">
            <v>0</v>
          </cell>
          <cell r="CA1869" t="b">
            <v>0</v>
          </cell>
          <cell r="CB1869" t="b">
            <v>0</v>
          </cell>
          <cell r="CD1869" t="b">
            <v>0</v>
          </cell>
          <cell r="CE1869" t="b">
            <v>0</v>
          </cell>
          <cell r="CG1869" t="b">
            <v>0</v>
          </cell>
          <cell r="CH1869" t="b">
            <v>0</v>
          </cell>
          <cell r="CP1869">
            <v>0</v>
          </cell>
          <cell r="CT1869" t="b">
            <v>0</v>
          </cell>
          <cell r="CV1869" t="b">
            <v>0</v>
          </cell>
          <cell r="CX1869" t="b">
            <v>0</v>
          </cell>
          <cell r="CZ1869" t="b">
            <v>0</v>
          </cell>
          <cell r="DB1869" t="b">
            <v>0</v>
          </cell>
          <cell r="DD1869" t="b">
            <v>0</v>
          </cell>
          <cell r="DF1869" t="b">
            <v>0</v>
          </cell>
          <cell r="DH1869" t="b">
            <v>0</v>
          </cell>
          <cell r="DJ1869" t="b">
            <v>0</v>
          </cell>
          <cell r="DL1869" t="b">
            <v>0</v>
          </cell>
          <cell r="DN1869" t="b">
            <v>0</v>
          </cell>
          <cell r="DP1869" t="b">
            <v>0</v>
          </cell>
          <cell r="DV1869">
            <v>0</v>
          </cell>
          <cell r="DX1869">
            <v>0</v>
          </cell>
          <cell r="DZ1869">
            <v>0</v>
          </cell>
          <cell r="EB1869">
            <v>0</v>
          </cell>
          <cell r="ED1869">
            <v>0</v>
          </cell>
          <cell r="EF1869">
            <v>0</v>
          </cell>
          <cell r="EJ1869">
            <v>0</v>
          </cell>
          <cell r="EL1869">
            <v>0</v>
          </cell>
          <cell r="EN1869">
            <v>0</v>
          </cell>
          <cell r="EP1869">
            <v>0</v>
          </cell>
          <cell r="ER1869">
            <v>0</v>
          </cell>
          <cell r="ET1869">
            <v>0</v>
          </cell>
          <cell r="EX1869">
            <v>0</v>
          </cell>
          <cell r="EZ1869">
            <v>0</v>
          </cell>
          <cell r="FD1869">
            <v>0</v>
          </cell>
          <cell r="FF1869">
            <v>0</v>
          </cell>
        </row>
        <row r="1870">
          <cell r="A1870" t="str">
            <v>ImportRuslandFinland</v>
          </cell>
          <cell r="B1870" t="str">
            <v>Finland</v>
          </cell>
          <cell r="G1870">
            <v>1560</v>
          </cell>
          <cell r="H1870">
            <v>0</v>
          </cell>
          <cell r="N1870">
            <v>10880</v>
          </cell>
          <cell r="AK1870">
            <v>0</v>
          </cell>
          <cell r="AL1870">
            <v>0</v>
          </cell>
          <cell r="AN1870">
            <v>0</v>
          </cell>
          <cell r="AO1870">
            <v>0</v>
          </cell>
          <cell r="AP1870">
            <v>0</v>
          </cell>
          <cell r="AQ1870">
            <v>93.600000000000009</v>
          </cell>
          <cell r="BG1870" t="b">
            <v>0</v>
          </cell>
          <cell r="BO1870" t="b">
            <v>0</v>
          </cell>
          <cell r="CA1870" t="b">
            <v>0</v>
          </cell>
          <cell r="CB1870" t="b">
            <v>0</v>
          </cell>
          <cell r="CD1870" t="b">
            <v>0</v>
          </cell>
          <cell r="CE1870" t="b">
            <v>0</v>
          </cell>
          <cell r="CG1870" t="b">
            <v>0</v>
          </cell>
          <cell r="CH1870" t="b">
            <v>0</v>
          </cell>
          <cell r="CP1870">
            <v>0</v>
          </cell>
          <cell r="CT1870" t="b">
            <v>0</v>
          </cell>
          <cell r="CV1870" t="b">
            <v>0</v>
          </cell>
          <cell r="CX1870" t="b">
            <v>0</v>
          </cell>
          <cell r="CZ1870" t="b">
            <v>0</v>
          </cell>
          <cell r="DB1870" t="b">
            <v>0</v>
          </cell>
          <cell r="DD1870" t="b">
            <v>0</v>
          </cell>
          <cell r="DF1870" t="b">
            <v>0</v>
          </cell>
          <cell r="DH1870" t="b">
            <v>0</v>
          </cell>
          <cell r="DJ1870" t="b">
            <v>0</v>
          </cell>
          <cell r="DL1870" t="b">
            <v>0</v>
          </cell>
          <cell r="DN1870" t="b">
            <v>0</v>
          </cell>
          <cell r="DP1870" t="b">
            <v>0</v>
          </cell>
          <cell r="DV1870">
            <v>0</v>
          </cell>
          <cell r="DX1870">
            <v>0</v>
          </cell>
          <cell r="DZ1870">
            <v>0</v>
          </cell>
          <cell r="EB1870">
            <v>0</v>
          </cell>
          <cell r="ED1870">
            <v>0</v>
          </cell>
          <cell r="EF1870">
            <v>0</v>
          </cell>
          <cell r="EJ1870">
            <v>0</v>
          </cell>
          <cell r="EL1870">
            <v>0</v>
          </cell>
          <cell r="EN1870">
            <v>0</v>
          </cell>
          <cell r="EP1870">
            <v>0</v>
          </cell>
          <cell r="ER1870">
            <v>0</v>
          </cell>
          <cell r="ET1870">
            <v>0</v>
          </cell>
          <cell r="EX1870">
            <v>0</v>
          </cell>
          <cell r="EZ1870">
            <v>0</v>
          </cell>
          <cell r="FD1870">
            <v>0</v>
          </cell>
          <cell r="FF1870">
            <v>0</v>
          </cell>
        </row>
        <row r="1871">
          <cell r="A1871" t="str">
            <v>ImportRuslandFinland</v>
          </cell>
          <cell r="B1871" t="str">
            <v>Finland</v>
          </cell>
          <cell r="G1871">
            <v>1560</v>
          </cell>
          <cell r="H1871">
            <v>0</v>
          </cell>
          <cell r="N1871">
            <v>11698</v>
          </cell>
          <cell r="AK1871">
            <v>0</v>
          </cell>
          <cell r="AL1871">
            <v>0</v>
          </cell>
          <cell r="AN1871">
            <v>0</v>
          </cell>
          <cell r="AO1871">
            <v>0</v>
          </cell>
          <cell r="AP1871">
            <v>0</v>
          </cell>
          <cell r="AQ1871">
            <v>93.600000000000009</v>
          </cell>
          <cell r="BG1871" t="b">
            <v>0</v>
          </cell>
          <cell r="BO1871" t="b">
            <v>0</v>
          </cell>
          <cell r="CA1871" t="b">
            <v>0</v>
          </cell>
          <cell r="CB1871" t="b">
            <v>0</v>
          </cell>
          <cell r="CD1871" t="b">
            <v>0</v>
          </cell>
          <cell r="CE1871" t="b">
            <v>0</v>
          </cell>
          <cell r="CG1871" t="b">
            <v>0</v>
          </cell>
          <cell r="CH1871" t="b">
            <v>0</v>
          </cell>
          <cell r="CP1871">
            <v>0</v>
          </cell>
          <cell r="CT1871" t="b">
            <v>0</v>
          </cell>
          <cell r="CV1871" t="b">
            <v>0</v>
          </cell>
          <cell r="CX1871" t="b">
            <v>0</v>
          </cell>
          <cell r="CZ1871" t="b">
            <v>0</v>
          </cell>
          <cell r="DB1871" t="b">
            <v>0</v>
          </cell>
          <cell r="DD1871" t="b">
            <v>0</v>
          </cell>
          <cell r="DF1871" t="b">
            <v>0</v>
          </cell>
          <cell r="DH1871" t="b">
            <v>0</v>
          </cell>
          <cell r="DJ1871" t="b">
            <v>0</v>
          </cell>
          <cell r="DL1871" t="b">
            <v>0</v>
          </cell>
          <cell r="DN1871" t="b">
            <v>0</v>
          </cell>
          <cell r="DP1871" t="b">
            <v>0</v>
          </cell>
          <cell r="DV1871">
            <v>0</v>
          </cell>
          <cell r="DX1871">
            <v>0</v>
          </cell>
          <cell r="DZ1871">
            <v>0</v>
          </cell>
          <cell r="EB1871">
            <v>0</v>
          </cell>
          <cell r="ED1871">
            <v>0</v>
          </cell>
          <cell r="EF1871">
            <v>0</v>
          </cell>
          <cell r="EJ1871">
            <v>0</v>
          </cell>
          <cell r="EL1871">
            <v>0</v>
          </cell>
          <cell r="EN1871">
            <v>0</v>
          </cell>
          <cell r="EP1871">
            <v>0</v>
          </cell>
          <cell r="ER1871">
            <v>0</v>
          </cell>
          <cell r="ET1871">
            <v>0</v>
          </cell>
          <cell r="EX1871">
            <v>0</v>
          </cell>
          <cell r="EZ1871">
            <v>0</v>
          </cell>
          <cell r="FD1871">
            <v>0</v>
          </cell>
          <cell r="FF1871">
            <v>0</v>
          </cell>
        </row>
        <row r="1872">
          <cell r="A1872" t="str">
            <v>ImportRuslandFinland</v>
          </cell>
          <cell r="B1872" t="str">
            <v>Finland</v>
          </cell>
          <cell r="G1872">
            <v>1560</v>
          </cell>
          <cell r="H1872">
            <v>0</v>
          </cell>
          <cell r="N1872">
            <v>11633</v>
          </cell>
          <cell r="AK1872">
            <v>-54.600000000000009</v>
          </cell>
          <cell r="AL1872">
            <v>0</v>
          </cell>
          <cell r="AN1872">
            <v>0</v>
          </cell>
          <cell r="AO1872">
            <v>0</v>
          </cell>
          <cell r="AP1872">
            <v>0</v>
          </cell>
          <cell r="AQ1872">
            <v>0</v>
          </cell>
          <cell r="BG1872" t="b">
            <v>0</v>
          </cell>
          <cell r="BO1872" t="b">
            <v>0</v>
          </cell>
          <cell r="CA1872" t="b">
            <v>0</v>
          </cell>
          <cell r="CB1872" t="b">
            <v>0</v>
          </cell>
          <cell r="CD1872" t="b">
            <v>0</v>
          </cell>
          <cell r="CE1872" t="b">
            <v>0</v>
          </cell>
          <cell r="CG1872" t="b">
            <v>0</v>
          </cell>
          <cell r="CH1872" t="b">
            <v>0</v>
          </cell>
          <cell r="CP1872">
            <v>0</v>
          </cell>
          <cell r="CT1872" t="b">
            <v>0</v>
          </cell>
          <cell r="CV1872" t="b">
            <v>0</v>
          </cell>
          <cell r="CX1872" t="b">
            <v>0</v>
          </cell>
          <cell r="CZ1872" t="b">
            <v>0</v>
          </cell>
          <cell r="DB1872" t="b">
            <v>0</v>
          </cell>
          <cell r="DD1872" t="b">
            <v>0</v>
          </cell>
          <cell r="DF1872" t="b">
            <v>0</v>
          </cell>
          <cell r="DH1872" t="b">
            <v>0</v>
          </cell>
          <cell r="DJ1872" t="b">
            <v>0</v>
          </cell>
          <cell r="DL1872" t="b">
            <v>0</v>
          </cell>
          <cell r="DN1872" t="b">
            <v>0</v>
          </cell>
          <cell r="DP1872" t="b">
            <v>0</v>
          </cell>
          <cell r="DV1872">
            <v>0</v>
          </cell>
          <cell r="DX1872">
            <v>0</v>
          </cell>
          <cell r="DZ1872">
            <v>0</v>
          </cell>
          <cell r="EB1872">
            <v>0</v>
          </cell>
          <cell r="ED1872">
            <v>0</v>
          </cell>
          <cell r="EF1872">
            <v>0</v>
          </cell>
          <cell r="EJ1872">
            <v>0</v>
          </cell>
          <cell r="EL1872">
            <v>0</v>
          </cell>
          <cell r="EN1872">
            <v>0</v>
          </cell>
          <cell r="EP1872">
            <v>0</v>
          </cell>
          <cell r="ER1872">
            <v>0</v>
          </cell>
          <cell r="ET1872">
            <v>0</v>
          </cell>
          <cell r="EX1872">
            <v>0</v>
          </cell>
          <cell r="EZ1872">
            <v>0</v>
          </cell>
          <cell r="FD1872">
            <v>0</v>
          </cell>
          <cell r="FF1872">
            <v>0</v>
          </cell>
        </row>
        <row r="1873">
          <cell r="A1873" t="str">
            <v>ImportRuslandFinland</v>
          </cell>
          <cell r="B1873" t="str">
            <v>Finland</v>
          </cell>
          <cell r="G1873">
            <v>1560</v>
          </cell>
          <cell r="H1873">
            <v>0</v>
          </cell>
          <cell r="N1873">
            <v>10765</v>
          </cell>
          <cell r="AK1873">
            <v>-54.600000000000009</v>
          </cell>
          <cell r="AL1873">
            <v>0</v>
          </cell>
          <cell r="AN1873">
            <v>0</v>
          </cell>
          <cell r="AO1873">
            <v>0</v>
          </cell>
          <cell r="AP1873">
            <v>0</v>
          </cell>
          <cell r="AQ1873">
            <v>0</v>
          </cell>
          <cell r="BG1873" t="b">
            <v>0</v>
          </cell>
          <cell r="BO1873" t="b">
            <v>0</v>
          </cell>
          <cell r="CA1873" t="b">
            <v>0</v>
          </cell>
          <cell r="CB1873" t="b">
            <v>0</v>
          </cell>
          <cell r="CD1873" t="b">
            <v>0</v>
          </cell>
          <cell r="CE1873" t="b">
            <v>0</v>
          </cell>
          <cell r="CG1873" t="b">
            <v>0</v>
          </cell>
          <cell r="CH1873" t="b">
            <v>0</v>
          </cell>
          <cell r="CP1873">
            <v>0</v>
          </cell>
          <cell r="CT1873" t="b">
            <v>0</v>
          </cell>
          <cell r="CV1873" t="b">
            <v>0</v>
          </cell>
          <cell r="CX1873" t="b">
            <v>0</v>
          </cell>
          <cell r="CZ1873" t="b">
            <v>0</v>
          </cell>
          <cell r="DB1873" t="b">
            <v>0</v>
          </cell>
          <cell r="DD1873" t="b">
            <v>0</v>
          </cell>
          <cell r="DF1873" t="b">
            <v>0</v>
          </cell>
          <cell r="DH1873" t="b">
            <v>0</v>
          </cell>
          <cell r="DJ1873" t="b">
            <v>0</v>
          </cell>
          <cell r="DL1873" t="b">
            <v>0</v>
          </cell>
          <cell r="DN1873" t="b">
            <v>0</v>
          </cell>
          <cell r="DP1873" t="b">
            <v>0</v>
          </cell>
          <cell r="DV1873">
            <v>0</v>
          </cell>
          <cell r="DX1873">
            <v>0</v>
          </cell>
          <cell r="DZ1873">
            <v>0</v>
          </cell>
          <cell r="EB1873">
            <v>0</v>
          </cell>
          <cell r="ED1873">
            <v>0</v>
          </cell>
          <cell r="EF1873">
            <v>0</v>
          </cell>
          <cell r="EJ1873">
            <v>0</v>
          </cell>
          <cell r="EL1873">
            <v>0</v>
          </cell>
          <cell r="EN1873">
            <v>0</v>
          </cell>
          <cell r="EP1873">
            <v>0</v>
          </cell>
          <cell r="ER1873">
            <v>0</v>
          </cell>
          <cell r="ET1873">
            <v>0</v>
          </cell>
          <cell r="EX1873">
            <v>0</v>
          </cell>
          <cell r="EZ1873">
            <v>0</v>
          </cell>
          <cell r="FD1873">
            <v>0</v>
          </cell>
          <cell r="FF1873">
            <v>0</v>
          </cell>
        </row>
        <row r="1874">
          <cell r="A1874" t="str">
            <v>ImportRuslandFinland</v>
          </cell>
          <cell r="B1874" t="str">
            <v>Finland</v>
          </cell>
          <cell r="G1874">
            <v>1560</v>
          </cell>
          <cell r="H1874">
            <v>0</v>
          </cell>
          <cell r="N1874">
            <v>11211.08</v>
          </cell>
          <cell r="AK1874">
            <v>-54.600000000000009</v>
          </cell>
          <cell r="AL1874">
            <v>0</v>
          </cell>
          <cell r="AN1874">
            <v>0</v>
          </cell>
          <cell r="AO1874">
            <v>0</v>
          </cell>
          <cell r="AP1874">
            <v>0</v>
          </cell>
          <cell r="AQ1874">
            <v>93.600000000000009</v>
          </cell>
          <cell r="BG1874" t="b">
            <v>0</v>
          </cell>
          <cell r="BO1874" t="b">
            <v>0</v>
          </cell>
          <cell r="CA1874" t="b">
            <v>0</v>
          </cell>
          <cell r="CB1874" t="b">
            <v>0</v>
          </cell>
          <cell r="CD1874" t="b">
            <v>0</v>
          </cell>
          <cell r="CE1874" t="b">
            <v>0</v>
          </cell>
          <cell r="CG1874" t="b">
            <v>0</v>
          </cell>
          <cell r="CH1874" t="b">
            <v>0</v>
          </cell>
          <cell r="CP1874">
            <v>0</v>
          </cell>
          <cell r="CT1874" t="b">
            <v>0</v>
          </cell>
          <cell r="CV1874" t="b">
            <v>0</v>
          </cell>
          <cell r="CX1874" t="b">
            <v>0</v>
          </cell>
          <cell r="CZ1874" t="b">
            <v>0</v>
          </cell>
          <cell r="DB1874" t="b">
            <v>0</v>
          </cell>
          <cell r="DD1874" t="b">
            <v>0</v>
          </cell>
          <cell r="DF1874" t="b">
            <v>0</v>
          </cell>
          <cell r="DH1874" t="b">
            <v>0</v>
          </cell>
          <cell r="DJ1874" t="b">
            <v>0</v>
          </cell>
          <cell r="DL1874" t="b">
            <v>0</v>
          </cell>
          <cell r="DN1874" t="b">
            <v>0</v>
          </cell>
          <cell r="DP1874" t="b">
            <v>0</v>
          </cell>
          <cell r="DV1874">
            <v>0</v>
          </cell>
          <cell r="DX1874">
            <v>0</v>
          </cell>
          <cell r="DZ1874">
            <v>0</v>
          </cell>
          <cell r="EB1874">
            <v>0</v>
          </cell>
          <cell r="ED1874">
            <v>0</v>
          </cell>
          <cell r="EF1874">
            <v>0</v>
          </cell>
          <cell r="EJ1874">
            <v>0</v>
          </cell>
          <cell r="EL1874">
            <v>0</v>
          </cell>
          <cell r="EN1874">
            <v>0</v>
          </cell>
          <cell r="EP1874">
            <v>0</v>
          </cell>
          <cell r="ER1874">
            <v>0</v>
          </cell>
          <cell r="ET1874">
            <v>0</v>
          </cell>
          <cell r="EX1874">
            <v>0</v>
          </cell>
          <cell r="EZ1874">
            <v>0</v>
          </cell>
          <cell r="FD1874">
            <v>0</v>
          </cell>
          <cell r="FF1874">
            <v>0</v>
          </cell>
        </row>
        <row r="1875">
          <cell r="A1875" t="str">
            <v>ImportRuslandFinland</v>
          </cell>
          <cell r="B1875" t="str">
            <v>Finland</v>
          </cell>
          <cell r="G1875">
            <v>1560</v>
          </cell>
          <cell r="H1875">
            <v>0</v>
          </cell>
          <cell r="N1875">
            <v>7711.08</v>
          </cell>
          <cell r="AK1875">
            <v>-54.600000000000009</v>
          </cell>
          <cell r="AL1875">
            <v>0</v>
          </cell>
          <cell r="AN1875">
            <v>0</v>
          </cell>
          <cell r="AO1875">
            <v>0</v>
          </cell>
          <cell r="AP1875">
            <v>0</v>
          </cell>
          <cell r="AQ1875">
            <v>93.600000000000009</v>
          </cell>
          <cell r="BG1875" t="b">
            <v>0</v>
          </cell>
          <cell r="BO1875" t="b">
            <v>0</v>
          </cell>
          <cell r="CA1875" t="b">
            <v>0</v>
          </cell>
          <cell r="CB1875" t="b">
            <v>0</v>
          </cell>
          <cell r="CD1875" t="b">
            <v>0</v>
          </cell>
          <cell r="CE1875" t="b">
            <v>0</v>
          </cell>
          <cell r="CG1875" t="b">
            <v>0</v>
          </cell>
          <cell r="CH1875" t="b">
            <v>0</v>
          </cell>
          <cell r="CP1875">
            <v>0</v>
          </cell>
          <cell r="CT1875" t="b">
            <v>0</v>
          </cell>
          <cell r="CV1875" t="b">
            <v>0</v>
          </cell>
          <cell r="CX1875" t="b">
            <v>0</v>
          </cell>
          <cell r="CZ1875" t="b">
            <v>0</v>
          </cell>
          <cell r="DB1875" t="b">
            <v>0</v>
          </cell>
          <cell r="DD1875" t="b">
            <v>0</v>
          </cell>
          <cell r="DF1875" t="b">
            <v>0</v>
          </cell>
          <cell r="DH1875" t="b">
            <v>0</v>
          </cell>
          <cell r="DJ1875" t="b">
            <v>0</v>
          </cell>
          <cell r="DL1875" t="b">
            <v>0</v>
          </cell>
          <cell r="DN1875" t="b">
            <v>0</v>
          </cell>
          <cell r="DP1875" t="b">
            <v>0</v>
          </cell>
          <cell r="DV1875">
            <v>0</v>
          </cell>
          <cell r="DX1875">
            <v>0</v>
          </cell>
          <cell r="DZ1875">
            <v>0</v>
          </cell>
          <cell r="EB1875">
            <v>0</v>
          </cell>
          <cell r="ED1875">
            <v>0</v>
          </cell>
          <cell r="EF1875">
            <v>0</v>
          </cell>
          <cell r="EJ1875">
            <v>0</v>
          </cell>
          <cell r="EL1875">
            <v>0</v>
          </cell>
          <cell r="EN1875">
            <v>0</v>
          </cell>
          <cell r="EP1875">
            <v>0</v>
          </cell>
          <cell r="ER1875">
            <v>0</v>
          </cell>
          <cell r="ET1875">
            <v>0</v>
          </cell>
          <cell r="EX1875">
            <v>0</v>
          </cell>
          <cell r="EZ1875">
            <v>0</v>
          </cell>
          <cell r="FD1875">
            <v>0</v>
          </cell>
          <cell r="FF1875">
            <v>0</v>
          </cell>
        </row>
        <row r="1876">
          <cell r="A1876" t="str">
            <v>ImportRuslandFinland</v>
          </cell>
          <cell r="B1876" t="str">
            <v>Finland</v>
          </cell>
          <cell r="G1876">
            <v>1560</v>
          </cell>
          <cell r="H1876">
            <v>0</v>
          </cell>
          <cell r="N1876">
            <v>4211.08</v>
          </cell>
          <cell r="AK1876">
            <v>-54.600000000000009</v>
          </cell>
          <cell r="AL1876">
            <v>0</v>
          </cell>
          <cell r="AN1876">
            <v>0</v>
          </cell>
          <cell r="AO1876">
            <v>0</v>
          </cell>
          <cell r="AP1876">
            <v>0</v>
          </cell>
          <cell r="AQ1876">
            <v>93.600000000000009</v>
          </cell>
          <cell r="BG1876" t="b">
            <v>0</v>
          </cell>
          <cell r="BO1876" t="b">
            <v>0</v>
          </cell>
          <cell r="CA1876" t="b">
            <v>0</v>
          </cell>
          <cell r="CB1876" t="b">
            <v>0</v>
          </cell>
          <cell r="CD1876" t="b">
            <v>0</v>
          </cell>
          <cell r="CE1876" t="b">
            <v>0</v>
          </cell>
          <cell r="CG1876" t="b">
            <v>0</v>
          </cell>
          <cell r="CH1876" t="b">
            <v>0</v>
          </cell>
          <cell r="CP1876">
            <v>0</v>
          </cell>
          <cell r="CT1876" t="b">
            <v>0</v>
          </cell>
          <cell r="CV1876" t="b">
            <v>0</v>
          </cell>
          <cell r="CX1876" t="b">
            <v>0</v>
          </cell>
          <cell r="CZ1876" t="b">
            <v>0</v>
          </cell>
          <cell r="DB1876" t="b">
            <v>0</v>
          </cell>
          <cell r="DD1876" t="b">
            <v>0</v>
          </cell>
          <cell r="DF1876" t="b">
            <v>0</v>
          </cell>
          <cell r="DH1876" t="b">
            <v>0</v>
          </cell>
          <cell r="DJ1876" t="b">
            <v>0</v>
          </cell>
          <cell r="DL1876" t="b">
            <v>0</v>
          </cell>
          <cell r="DN1876" t="b">
            <v>0</v>
          </cell>
          <cell r="DP1876" t="b">
            <v>0</v>
          </cell>
          <cell r="DV1876">
            <v>0</v>
          </cell>
          <cell r="DX1876">
            <v>0</v>
          </cell>
          <cell r="DZ1876">
            <v>0</v>
          </cell>
          <cell r="EB1876">
            <v>0</v>
          </cell>
          <cell r="ED1876">
            <v>0</v>
          </cell>
          <cell r="EF1876">
            <v>0</v>
          </cell>
          <cell r="EJ1876">
            <v>0</v>
          </cell>
          <cell r="EL1876">
            <v>0</v>
          </cell>
          <cell r="EN1876">
            <v>0</v>
          </cell>
          <cell r="EP1876">
            <v>0</v>
          </cell>
          <cell r="ER1876">
            <v>0</v>
          </cell>
          <cell r="ET1876">
            <v>0</v>
          </cell>
          <cell r="EX1876">
            <v>0</v>
          </cell>
          <cell r="EZ1876">
            <v>0</v>
          </cell>
          <cell r="FD1876">
            <v>0</v>
          </cell>
          <cell r="FF1876">
            <v>0</v>
          </cell>
        </row>
        <row r="1877">
          <cell r="A1877" t="str">
            <v>ImportRuslandFinland</v>
          </cell>
          <cell r="B1877" t="str">
            <v>Finland</v>
          </cell>
          <cell r="G1877">
            <v>1560</v>
          </cell>
          <cell r="H1877">
            <v>0</v>
          </cell>
          <cell r="N1877">
            <v>711.07999999999993</v>
          </cell>
          <cell r="AK1877">
            <v>-54.600000000000009</v>
          </cell>
          <cell r="AL1877">
            <v>0</v>
          </cell>
          <cell r="AN1877">
            <v>0</v>
          </cell>
          <cell r="AO1877">
            <v>0</v>
          </cell>
          <cell r="AP1877">
            <v>0</v>
          </cell>
          <cell r="AQ1877">
            <v>93.600000000000009</v>
          </cell>
          <cell r="BG1877" t="b">
            <v>0</v>
          </cell>
          <cell r="BO1877" t="b">
            <v>0</v>
          </cell>
          <cell r="CA1877" t="b">
            <v>0</v>
          </cell>
          <cell r="CB1877" t="b">
            <v>0</v>
          </cell>
          <cell r="CD1877" t="b">
            <v>0</v>
          </cell>
          <cell r="CE1877" t="b">
            <v>0</v>
          </cell>
          <cell r="CG1877" t="b">
            <v>0</v>
          </cell>
          <cell r="CH1877" t="b">
            <v>0</v>
          </cell>
          <cell r="CP1877">
            <v>0</v>
          </cell>
          <cell r="CT1877" t="b">
            <v>0</v>
          </cell>
          <cell r="CV1877" t="b">
            <v>0</v>
          </cell>
          <cell r="CX1877" t="b">
            <v>0</v>
          </cell>
          <cell r="CZ1877" t="b">
            <v>0</v>
          </cell>
          <cell r="DB1877" t="b">
            <v>0</v>
          </cell>
          <cell r="DD1877" t="b">
            <v>0</v>
          </cell>
          <cell r="DF1877" t="b">
            <v>0</v>
          </cell>
          <cell r="DH1877" t="b">
            <v>0</v>
          </cell>
          <cell r="DJ1877" t="b">
            <v>0</v>
          </cell>
          <cell r="DL1877" t="b">
            <v>0</v>
          </cell>
          <cell r="DN1877" t="b">
            <v>0</v>
          </cell>
          <cell r="DP1877" t="b">
            <v>0</v>
          </cell>
          <cell r="DV1877">
            <v>0</v>
          </cell>
          <cell r="DX1877">
            <v>0</v>
          </cell>
          <cell r="DZ1877">
            <v>0</v>
          </cell>
          <cell r="EB1877">
            <v>0</v>
          </cell>
          <cell r="ED1877">
            <v>0</v>
          </cell>
          <cell r="EF1877">
            <v>0</v>
          </cell>
          <cell r="EJ1877">
            <v>0</v>
          </cell>
          <cell r="EL1877">
            <v>0</v>
          </cell>
          <cell r="EN1877">
            <v>0</v>
          </cell>
          <cell r="EP1877">
            <v>0</v>
          </cell>
          <cell r="ER1877">
            <v>0</v>
          </cell>
          <cell r="ET1877">
            <v>0</v>
          </cell>
          <cell r="EX1877">
            <v>0</v>
          </cell>
          <cell r="EZ1877">
            <v>0</v>
          </cell>
          <cell r="FD1877">
            <v>0</v>
          </cell>
          <cell r="FF1877">
            <v>0</v>
          </cell>
        </row>
        <row r="1878">
          <cell r="A1878" t="str">
            <v>Estlink1</v>
          </cell>
          <cell r="B1878" t="str">
            <v>Finland</v>
          </cell>
          <cell r="G1878">
            <v>350</v>
          </cell>
          <cell r="H1878">
            <v>0</v>
          </cell>
          <cell r="N1878">
            <v>1899</v>
          </cell>
          <cell r="AK1878">
            <v>-35</v>
          </cell>
          <cell r="AL1878">
            <v>0</v>
          </cell>
          <cell r="AN1878">
            <v>0</v>
          </cell>
          <cell r="AO1878">
            <v>0</v>
          </cell>
          <cell r="AP1878">
            <v>0</v>
          </cell>
          <cell r="AQ1878">
            <v>0</v>
          </cell>
          <cell r="BG1878" t="b">
            <v>0</v>
          </cell>
          <cell r="BO1878" t="b">
            <v>0</v>
          </cell>
          <cell r="CA1878" t="b">
            <v>0</v>
          </cell>
          <cell r="CB1878" t="b">
            <v>0</v>
          </cell>
          <cell r="CD1878" t="b">
            <v>0</v>
          </cell>
          <cell r="CE1878" t="b">
            <v>0</v>
          </cell>
          <cell r="CG1878" t="b">
            <v>0</v>
          </cell>
          <cell r="CH1878" t="b">
            <v>0</v>
          </cell>
          <cell r="CP1878">
            <v>0</v>
          </cell>
          <cell r="CT1878" t="b">
            <v>0</v>
          </cell>
          <cell r="CV1878" t="b">
            <v>0</v>
          </cell>
          <cell r="CX1878" t="b">
            <v>0</v>
          </cell>
          <cell r="CZ1878" t="b">
            <v>0</v>
          </cell>
          <cell r="DB1878" t="b">
            <v>0</v>
          </cell>
          <cell r="DD1878" t="b">
            <v>0</v>
          </cell>
          <cell r="DF1878" t="b">
            <v>0</v>
          </cell>
          <cell r="DH1878" t="b">
            <v>0</v>
          </cell>
          <cell r="DJ1878" t="b">
            <v>0</v>
          </cell>
          <cell r="DL1878" t="b">
            <v>0</v>
          </cell>
          <cell r="DN1878" t="b">
            <v>0</v>
          </cell>
          <cell r="DP1878" t="b">
            <v>0</v>
          </cell>
          <cell r="DV1878">
            <v>0</v>
          </cell>
          <cell r="DX1878">
            <v>0</v>
          </cell>
          <cell r="DZ1878">
            <v>0</v>
          </cell>
          <cell r="EB1878">
            <v>0</v>
          </cell>
          <cell r="ED1878">
            <v>0</v>
          </cell>
          <cell r="EF1878">
            <v>0</v>
          </cell>
          <cell r="EJ1878">
            <v>0</v>
          </cell>
          <cell r="EL1878">
            <v>0</v>
          </cell>
          <cell r="EN1878">
            <v>0</v>
          </cell>
          <cell r="EP1878">
            <v>0</v>
          </cell>
          <cell r="ER1878">
            <v>0</v>
          </cell>
          <cell r="ET1878">
            <v>0</v>
          </cell>
          <cell r="EX1878">
            <v>0</v>
          </cell>
          <cell r="EZ1878">
            <v>0</v>
          </cell>
          <cell r="FD1878">
            <v>0</v>
          </cell>
          <cell r="FF1878">
            <v>0</v>
          </cell>
        </row>
        <row r="1879">
          <cell r="A1879" t="str">
            <v>Estlink1</v>
          </cell>
          <cell r="B1879" t="str">
            <v>Finland</v>
          </cell>
          <cell r="G1879">
            <v>350</v>
          </cell>
          <cell r="H1879">
            <v>0</v>
          </cell>
          <cell r="N1879">
            <v>2236</v>
          </cell>
          <cell r="AK1879">
            <v>-35</v>
          </cell>
          <cell r="AL1879">
            <v>0</v>
          </cell>
          <cell r="AN1879">
            <v>0</v>
          </cell>
          <cell r="AO1879">
            <v>0</v>
          </cell>
          <cell r="AP1879">
            <v>0</v>
          </cell>
          <cell r="AQ1879">
            <v>0</v>
          </cell>
          <cell r="BG1879" t="b">
            <v>0</v>
          </cell>
          <cell r="BO1879" t="b">
            <v>0</v>
          </cell>
          <cell r="CA1879" t="b">
            <v>0</v>
          </cell>
          <cell r="CB1879" t="b">
            <v>0</v>
          </cell>
          <cell r="CD1879" t="b">
            <v>0</v>
          </cell>
          <cell r="CE1879" t="b">
            <v>0</v>
          </cell>
          <cell r="CG1879" t="b">
            <v>0</v>
          </cell>
          <cell r="CH1879" t="b">
            <v>0</v>
          </cell>
          <cell r="CP1879">
            <v>0</v>
          </cell>
          <cell r="CT1879" t="b">
            <v>0</v>
          </cell>
          <cell r="CV1879" t="b">
            <v>0</v>
          </cell>
          <cell r="CX1879" t="b">
            <v>0</v>
          </cell>
          <cell r="CZ1879" t="b">
            <v>0</v>
          </cell>
          <cell r="DB1879" t="b">
            <v>0</v>
          </cell>
          <cell r="DD1879" t="b">
            <v>0</v>
          </cell>
          <cell r="DF1879" t="b">
            <v>0</v>
          </cell>
          <cell r="DH1879" t="b">
            <v>0</v>
          </cell>
          <cell r="DJ1879" t="b">
            <v>0</v>
          </cell>
          <cell r="DL1879" t="b">
            <v>0</v>
          </cell>
          <cell r="DN1879" t="b">
            <v>0</v>
          </cell>
          <cell r="DP1879" t="b">
            <v>0</v>
          </cell>
          <cell r="DV1879">
            <v>0</v>
          </cell>
          <cell r="DX1879">
            <v>0</v>
          </cell>
          <cell r="DZ1879">
            <v>0</v>
          </cell>
          <cell r="EB1879">
            <v>0</v>
          </cell>
          <cell r="ED1879">
            <v>0</v>
          </cell>
          <cell r="EF1879">
            <v>0</v>
          </cell>
          <cell r="EJ1879">
            <v>0</v>
          </cell>
          <cell r="EL1879">
            <v>0</v>
          </cell>
          <cell r="EN1879">
            <v>0</v>
          </cell>
          <cell r="EP1879">
            <v>0</v>
          </cell>
          <cell r="ER1879">
            <v>0</v>
          </cell>
          <cell r="ET1879">
            <v>0</v>
          </cell>
          <cell r="EX1879">
            <v>0</v>
          </cell>
          <cell r="EZ1879">
            <v>0</v>
          </cell>
          <cell r="FD1879">
            <v>0</v>
          </cell>
          <cell r="FF1879">
            <v>0</v>
          </cell>
        </row>
        <row r="1880">
          <cell r="A1880" t="str">
            <v>Estlink1</v>
          </cell>
          <cell r="B1880" t="str">
            <v>Finland</v>
          </cell>
          <cell r="G1880">
            <v>350</v>
          </cell>
          <cell r="H1880">
            <v>0</v>
          </cell>
          <cell r="N1880">
            <v>1695</v>
          </cell>
          <cell r="AK1880">
            <v>-35</v>
          </cell>
          <cell r="AL1880">
            <v>0</v>
          </cell>
          <cell r="AN1880">
            <v>0</v>
          </cell>
          <cell r="AO1880">
            <v>0</v>
          </cell>
          <cell r="AP1880">
            <v>0</v>
          </cell>
          <cell r="AQ1880">
            <v>0</v>
          </cell>
          <cell r="BG1880" t="b">
            <v>0</v>
          </cell>
          <cell r="BO1880" t="b">
            <v>0</v>
          </cell>
          <cell r="CA1880" t="b">
            <v>0</v>
          </cell>
          <cell r="CB1880" t="b">
            <v>0</v>
          </cell>
          <cell r="CD1880" t="b">
            <v>0</v>
          </cell>
          <cell r="CE1880" t="b">
            <v>0</v>
          </cell>
          <cell r="CG1880" t="b">
            <v>0</v>
          </cell>
          <cell r="CH1880" t="b">
            <v>0</v>
          </cell>
          <cell r="CP1880">
            <v>0</v>
          </cell>
          <cell r="CT1880" t="b">
            <v>0</v>
          </cell>
          <cell r="CV1880" t="b">
            <v>0</v>
          </cell>
          <cell r="CX1880" t="b">
            <v>0</v>
          </cell>
          <cell r="CZ1880" t="b">
            <v>0</v>
          </cell>
          <cell r="DB1880" t="b">
            <v>0</v>
          </cell>
          <cell r="DD1880" t="b">
            <v>0</v>
          </cell>
          <cell r="DF1880" t="b">
            <v>0</v>
          </cell>
          <cell r="DH1880" t="b">
            <v>0</v>
          </cell>
          <cell r="DJ1880" t="b">
            <v>0</v>
          </cell>
          <cell r="DL1880" t="b">
            <v>0</v>
          </cell>
          <cell r="DN1880" t="b">
            <v>0</v>
          </cell>
          <cell r="DP1880" t="b">
            <v>0</v>
          </cell>
          <cell r="DV1880">
            <v>0</v>
          </cell>
          <cell r="DX1880">
            <v>0</v>
          </cell>
          <cell r="DZ1880">
            <v>0</v>
          </cell>
          <cell r="EB1880">
            <v>0</v>
          </cell>
          <cell r="ED1880">
            <v>0</v>
          </cell>
          <cell r="EF1880">
            <v>0</v>
          </cell>
          <cell r="EJ1880">
            <v>0</v>
          </cell>
          <cell r="EL1880">
            <v>0</v>
          </cell>
          <cell r="EN1880">
            <v>0</v>
          </cell>
          <cell r="EP1880">
            <v>0</v>
          </cell>
          <cell r="ER1880">
            <v>0</v>
          </cell>
          <cell r="ET1880">
            <v>0</v>
          </cell>
          <cell r="EX1880">
            <v>0</v>
          </cell>
          <cell r="EZ1880">
            <v>0</v>
          </cell>
          <cell r="FD1880">
            <v>0</v>
          </cell>
          <cell r="FF1880">
            <v>0</v>
          </cell>
        </row>
        <row r="1881">
          <cell r="A1881" t="str">
            <v>Estlink1</v>
          </cell>
          <cell r="B1881" t="str">
            <v>Finland</v>
          </cell>
          <cell r="G1881">
            <v>350</v>
          </cell>
          <cell r="H1881">
            <v>0</v>
          </cell>
          <cell r="N1881">
            <v>1718</v>
          </cell>
          <cell r="AK1881">
            <v>-35</v>
          </cell>
          <cell r="AL1881">
            <v>0</v>
          </cell>
          <cell r="AN1881">
            <v>0</v>
          </cell>
          <cell r="AO1881">
            <v>0</v>
          </cell>
          <cell r="AP1881">
            <v>0</v>
          </cell>
          <cell r="AQ1881">
            <v>0</v>
          </cell>
          <cell r="BG1881" t="b">
            <v>0</v>
          </cell>
          <cell r="BO1881" t="b">
            <v>0</v>
          </cell>
          <cell r="CA1881" t="b">
            <v>0</v>
          </cell>
          <cell r="CB1881" t="b">
            <v>0</v>
          </cell>
          <cell r="CD1881" t="b">
            <v>0</v>
          </cell>
          <cell r="CE1881" t="b">
            <v>0</v>
          </cell>
          <cell r="CG1881" t="b">
            <v>0</v>
          </cell>
          <cell r="CH1881" t="b">
            <v>0</v>
          </cell>
          <cell r="CP1881">
            <v>0</v>
          </cell>
          <cell r="CT1881" t="b">
            <v>0</v>
          </cell>
          <cell r="CV1881" t="b">
            <v>0</v>
          </cell>
          <cell r="CX1881" t="b">
            <v>0</v>
          </cell>
          <cell r="CZ1881" t="b">
            <v>0</v>
          </cell>
          <cell r="DB1881" t="b">
            <v>0</v>
          </cell>
          <cell r="DD1881" t="b">
            <v>0</v>
          </cell>
          <cell r="DF1881" t="b">
            <v>0</v>
          </cell>
          <cell r="DH1881" t="b">
            <v>0</v>
          </cell>
          <cell r="DJ1881" t="b">
            <v>0</v>
          </cell>
          <cell r="DL1881" t="b">
            <v>0</v>
          </cell>
          <cell r="DN1881" t="b">
            <v>0</v>
          </cell>
          <cell r="DP1881" t="b">
            <v>0</v>
          </cell>
          <cell r="DV1881">
            <v>0</v>
          </cell>
          <cell r="DX1881">
            <v>0</v>
          </cell>
          <cell r="DZ1881">
            <v>0</v>
          </cell>
          <cell r="EB1881">
            <v>0</v>
          </cell>
          <cell r="ED1881">
            <v>0</v>
          </cell>
          <cell r="EF1881">
            <v>0</v>
          </cell>
          <cell r="EJ1881">
            <v>0</v>
          </cell>
          <cell r="EL1881">
            <v>0</v>
          </cell>
          <cell r="EN1881">
            <v>0</v>
          </cell>
          <cell r="EP1881">
            <v>0</v>
          </cell>
          <cell r="ER1881">
            <v>0</v>
          </cell>
          <cell r="ET1881">
            <v>0</v>
          </cell>
          <cell r="EX1881">
            <v>0</v>
          </cell>
          <cell r="EZ1881">
            <v>0</v>
          </cell>
          <cell r="FD1881">
            <v>0</v>
          </cell>
          <cell r="FF1881">
            <v>0</v>
          </cell>
        </row>
        <row r="1882">
          <cell r="A1882" t="str">
            <v>Estlink1</v>
          </cell>
          <cell r="B1882" t="str">
            <v>Finland</v>
          </cell>
          <cell r="G1882">
            <v>350</v>
          </cell>
          <cell r="H1882">
            <v>0</v>
          </cell>
          <cell r="N1882">
            <v>1177</v>
          </cell>
          <cell r="AK1882">
            <v>-35</v>
          </cell>
          <cell r="AL1882">
            <v>0</v>
          </cell>
          <cell r="AN1882">
            <v>0</v>
          </cell>
          <cell r="AO1882">
            <v>0</v>
          </cell>
          <cell r="AP1882">
            <v>0</v>
          </cell>
          <cell r="AQ1882">
            <v>0</v>
          </cell>
          <cell r="BG1882" t="b">
            <v>0</v>
          </cell>
          <cell r="BO1882" t="b">
            <v>0</v>
          </cell>
          <cell r="CA1882" t="b">
            <v>0</v>
          </cell>
          <cell r="CB1882" t="b">
            <v>0</v>
          </cell>
          <cell r="CD1882" t="b">
            <v>0</v>
          </cell>
          <cell r="CE1882" t="b">
            <v>0</v>
          </cell>
          <cell r="CG1882" t="b">
            <v>0</v>
          </cell>
          <cell r="CH1882" t="b">
            <v>0</v>
          </cell>
          <cell r="CP1882">
            <v>0</v>
          </cell>
          <cell r="CT1882" t="b">
            <v>0</v>
          </cell>
          <cell r="CV1882" t="b">
            <v>0</v>
          </cell>
          <cell r="CX1882" t="b">
            <v>0</v>
          </cell>
          <cell r="CZ1882" t="b">
            <v>0</v>
          </cell>
          <cell r="DB1882" t="b">
            <v>0</v>
          </cell>
          <cell r="DD1882" t="b">
            <v>0</v>
          </cell>
          <cell r="DF1882" t="b">
            <v>0</v>
          </cell>
          <cell r="DH1882" t="b">
            <v>0</v>
          </cell>
          <cell r="DJ1882" t="b">
            <v>0</v>
          </cell>
          <cell r="DL1882" t="b">
            <v>0</v>
          </cell>
          <cell r="DN1882" t="b">
            <v>0</v>
          </cell>
          <cell r="DP1882" t="b">
            <v>0</v>
          </cell>
          <cell r="DV1882">
            <v>0</v>
          </cell>
          <cell r="DX1882">
            <v>0</v>
          </cell>
          <cell r="DZ1882">
            <v>0</v>
          </cell>
          <cell r="EB1882">
            <v>0</v>
          </cell>
          <cell r="ED1882">
            <v>0</v>
          </cell>
          <cell r="EF1882">
            <v>0</v>
          </cell>
          <cell r="EJ1882">
            <v>0</v>
          </cell>
          <cell r="EL1882">
            <v>0</v>
          </cell>
          <cell r="EN1882">
            <v>0</v>
          </cell>
          <cell r="EP1882">
            <v>0</v>
          </cell>
          <cell r="ER1882">
            <v>0</v>
          </cell>
          <cell r="ET1882">
            <v>0</v>
          </cell>
          <cell r="EX1882">
            <v>0</v>
          </cell>
          <cell r="EZ1882">
            <v>0</v>
          </cell>
          <cell r="FD1882">
            <v>0</v>
          </cell>
          <cell r="FF1882">
            <v>0</v>
          </cell>
        </row>
        <row r="1883">
          <cell r="A1883" t="str">
            <v>Estlink1</v>
          </cell>
          <cell r="B1883" t="str">
            <v>Finland</v>
          </cell>
          <cell r="G1883">
            <v>350</v>
          </cell>
          <cell r="H1883">
            <v>0</v>
          </cell>
          <cell r="N1883">
            <v>1745</v>
          </cell>
          <cell r="AK1883">
            <v>-35</v>
          </cell>
          <cell r="AL1883">
            <v>0</v>
          </cell>
          <cell r="AN1883">
            <v>0</v>
          </cell>
          <cell r="AO1883">
            <v>0</v>
          </cell>
          <cell r="AP1883">
            <v>0</v>
          </cell>
          <cell r="AQ1883">
            <v>0</v>
          </cell>
          <cell r="BG1883" t="b">
            <v>0</v>
          </cell>
          <cell r="BO1883" t="b">
            <v>0</v>
          </cell>
          <cell r="CA1883" t="b">
            <v>0</v>
          </cell>
          <cell r="CB1883" t="b">
            <v>0</v>
          </cell>
          <cell r="CD1883" t="b">
            <v>0</v>
          </cell>
          <cell r="CE1883" t="b">
            <v>0</v>
          </cell>
          <cell r="CG1883" t="b">
            <v>0</v>
          </cell>
          <cell r="CH1883" t="b">
            <v>0</v>
          </cell>
          <cell r="CP1883">
            <v>0</v>
          </cell>
          <cell r="CT1883" t="b">
            <v>0</v>
          </cell>
          <cell r="CV1883" t="b">
            <v>0</v>
          </cell>
          <cell r="CX1883" t="b">
            <v>0</v>
          </cell>
          <cell r="CZ1883" t="b">
            <v>0</v>
          </cell>
          <cell r="DB1883" t="b">
            <v>0</v>
          </cell>
          <cell r="DD1883" t="b">
            <v>0</v>
          </cell>
          <cell r="DF1883" t="b">
            <v>0</v>
          </cell>
          <cell r="DH1883" t="b">
            <v>0</v>
          </cell>
          <cell r="DJ1883" t="b">
            <v>0</v>
          </cell>
          <cell r="DL1883" t="b">
            <v>0</v>
          </cell>
          <cell r="DN1883" t="b">
            <v>0</v>
          </cell>
          <cell r="DP1883" t="b">
            <v>0</v>
          </cell>
          <cell r="DV1883">
            <v>0</v>
          </cell>
          <cell r="DX1883">
            <v>0</v>
          </cell>
          <cell r="DZ1883">
            <v>0</v>
          </cell>
          <cell r="EB1883">
            <v>0</v>
          </cell>
          <cell r="ED1883">
            <v>0</v>
          </cell>
          <cell r="EF1883">
            <v>0</v>
          </cell>
          <cell r="EJ1883">
            <v>0</v>
          </cell>
          <cell r="EL1883">
            <v>0</v>
          </cell>
          <cell r="EN1883">
            <v>0</v>
          </cell>
          <cell r="EP1883">
            <v>0</v>
          </cell>
          <cell r="ER1883">
            <v>0</v>
          </cell>
          <cell r="ET1883">
            <v>0</v>
          </cell>
          <cell r="EX1883">
            <v>0</v>
          </cell>
          <cell r="EZ1883">
            <v>0</v>
          </cell>
          <cell r="FD1883">
            <v>0</v>
          </cell>
          <cell r="FF1883">
            <v>0</v>
          </cell>
        </row>
        <row r="1884">
          <cell r="A1884" t="str">
            <v>Estlink2</v>
          </cell>
          <cell r="B1884" t="str">
            <v>Finland</v>
          </cell>
          <cell r="G1884">
            <v>650</v>
          </cell>
          <cell r="H1884">
            <v>0</v>
          </cell>
          <cell r="N1884">
            <v>0</v>
          </cell>
          <cell r="AK1884">
            <v>0</v>
          </cell>
          <cell r="AL1884">
            <v>0</v>
          </cell>
          <cell r="AN1884">
            <v>0</v>
          </cell>
          <cell r="AO1884">
            <v>0</v>
          </cell>
          <cell r="AP1884">
            <v>0</v>
          </cell>
          <cell r="AQ1884">
            <v>0</v>
          </cell>
          <cell r="BG1884" t="b">
            <v>0</v>
          </cell>
          <cell r="BO1884" t="b">
            <v>0</v>
          </cell>
          <cell r="CA1884" t="b">
            <v>0</v>
          </cell>
          <cell r="CB1884" t="b">
            <v>0</v>
          </cell>
          <cell r="CD1884" t="b">
            <v>0</v>
          </cell>
          <cell r="CE1884" t="b">
            <v>0</v>
          </cell>
          <cell r="CG1884" t="b">
            <v>0</v>
          </cell>
          <cell r="CH1884" t="b">
            <v>0</v>
          </cell>
          <cell r="CP1884">
            <v>0</v>
          </cell>
          <cell r="CT1884" t="b">
            <v>0</v>
          </cell>
          <cell r="CV1884" t="b">
            <v>0</v>
          </cell>
          <cell r="CX1884" t="b">
            <v>0</v>
          </cell>
          <cell r="CZ1884" t="b">
            <v>0</v>
          </cell>
          <cell r="DB1884" t="b">
            <v>0</v>
          </cell>
          <cell r="DD1884" t="b">
            <v>0</v>
          </cell>
          <cell r="DF1884" t="b">
            <v>0</v>
          </cell>
          <cell r="DH1884" t="b">
            <v>0</v>
          </cell>
          <cell r="DJ1884" t="b">
            <v>0</v>
          </cell>
          <cell r="DL1884" t="b">
            <v>0</v>
          </cell>
          <cell r="DN1884" t="b">
            <v>0</v>
          </cell>
          <cell r="DP1884" t="b">
            <v>0</v>
          </cell>
          <cell r="DV1884">
            <v>0</v>
          </cell>
          <cell r="DX1884">
            <v>0</v>
          </cell>
          <cell r="DZ1884">
            <v>0</v>
          </cell>
          <cell r="EB1884">
            <v>0</v>
          </cell>
          <cell r="ED1884">
            <v>0</v>
          </cell>
          <cell r="EF1884">
            <v>0</v>
          </cell>
          <cell r="EJ1884">
            <v>0</v>
          </cell>
          <cell r="EL1884">
            <v>0</v>
          </cell>
          <cell r="EN1884">
            <v>0</v>
          </cell>
          <cell r="EP1884">
            <v>0</v>
          </cell>
          <cell r="ER1884">
            <v>0</v>
          </cell>
          <cell r="ET1884">
            <v>0</v>
          </cell>
          <cell r="EX1884">
            <v>0</v>
          </cell>
          <cell r="EZ1884">
            <v>0</v>
          </cell>
          <cell r="FD1884">
            <v>0</v>
          </cell>
          <cell r="FF1884">
            <v>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ow r="11">
          <cell r="B11" t="str">
            <v>DK-East</v>
          </cell>
          <cell r="C11" t="b">
            <v>0</v>
          </cell>
          <cell r="E11" t="str">
            <v>Brønderslev</v>
          </cell>
          <cell r="F11" t="str">
            <v>DK-West</v>
          </cell>
          <cell r="G11" t="b">
            <v>0</v>
          </cell>
          <cell r="I11" t="str">
            <v>DK-East</v>
          </cell>
          <cell r="J11" t="str">
            <v>DKE</v>
          </cell>
        </row>
        <row r="12">
          <cell r="B12" t="str">
            <v>DK-West</v>
          </cell>
          <cell r="C12" t="b">
            <v>1</v>
          </cell>
          <cell r="E12" t="str">
            <v>Esbjerg</v>
          </cell>
          <cell r="F12" t="str">
            <v>DK-West</v>
          </cell>
          <cell r="G12" t="b">
            <v>1</v>
          </cell>
          <cell r="I12" t="str">
            <v>DK-West</v>
          </cell>
          <cell r="J12" t="str">
            <v>DKW</v>
          </cell>
        </row>
        <row r="13">
          <cell r="B13" t="str">
            <v>Finland</v>
          </cell>
          <cell r="C13" t="b">
            <v>0</v>
          </cell>
          <cell r="E13" t="str">
            <v>Frederikshavn</v>
          </cell>
          <cell r="F13" t="str">
            <v>DK-West</v>
          </cell>
          <cell r="G13" t="b">
            <v>0</v>
          </cell>
          <cell r="I13" t="str">
            <v>Finland</v>
          </cell>
          <cell r="J13" t="str">
            <v>FIN</v>
          </cell>
        </row>
        <row r="14">
          <cell r="B14" t="str">
            <v>Norge</v>
          </cell>
          <cell r="C14" t="b">
            <v>0</v>
          </cell>
          <cell r="E14" t="str">
            <v>Grenå</v>
          </cell>
          <cell r="F14" t="str">
            <v>DK-West</v>
          </cell>
          <cell r="G14" t="b">
            <v>0</v>
          </cell>
          <cell r="I14" t="str">
            <v>Norge</v>
          </cell>
          <cell r="J14" t="str">
            <v>NOR</v>
          </cell>
        </row>
        <row r="15">
          <cell r="B15" t="str">
            <v>Sverige</v>
          </cell>
          <cell r="C15" t="b">
            <v>0</v>
          </cell>
          <cell r="E15" t="str">
            <v>Herning</v>
          </cell>
          <cell r="F15" t="str">
            <v>DK-West</v>
          </cell>
          <cell r="G15" t="b">
            <v>0</v>
          </cell>
          <cell r="I15" t="str">
            <v>Sverige</v>
          </cell>
          <cell r="J15" t="str">
            <v>SWE</v>
          </cell>
        </row>
        <row r="16">
          <cell r="E16" t="str">
            <v>Hjørring</v>
          </cell>
          <cell r="F16" t="str">
            <v>DK-West</v>
          </cell>
          <cell r="G16" t="b">
            <v>0</v>
          </cell>
        </row>
        <row r="17">
          <cell r="E17" t="str">
            <v>Holstebro/Struer</v>
          </cell>
          <cell r="F17" t="str">
            <v>DK-West</v>
          </cell>
          <cell r="G17" t="b">
            <v>0</v>
          </cell>
        </row>
        <row r="18">
          <cell r="E18" t="str">
            <v>Horsens</v>
          </cell>
          <cell r="F18" t="str">
            <v>DK-West</v>
          </cell>
          <cell r="G18" t="b">
            <v>0</v>
          </cell>
        </row>
        <row r="19">
          <cell r="E19" t="str">
            <v>Odense</v>
          </cell>
          <cell r="F19" t="str">
            <v>DK-West</v>
          </cell>
          <cell r="G19" t="b">
            <v>1</v>
          </cell>
        </row>
        <row r="20">
          <cell r="E20" t="str">
            <v>Randers</v>
          </cell>
          <cell r="F20" t="str">
            <v>DK-West</v>
          </cell>
          <cell r="G20" t="b">
            <v>0</v>
          </cell>
        </row>
        <row r="21">
          <cell r="E21" t="str">
            <v>Silkeborg</v>
          </cell>
          <cell r="F21" t="str">
            <v>DK-West</v>
          </cell>
          <cell r="G21" t="b">
            <v>0</v>
          </cell>
        </row>
        <row r="22">
          <cell r="E22" t="str">
            <v>Sønderborg</v>
          </cell>
          <cell r="F22" t="str">
            <v>DK-West</v>
          </cell>
          <cell r="G22" t="b">
            <v>0</v>
          </cell>
        </row>
        <row r="23">
          <cell r="E23" t="str">
            <v>TVIS</v>
          </cell>
          <cell r="F23" t="str">
            <v>DK-West</v>
          </cell>
          <cell r="G23" t="b">
            <v>1</v>
          </cell>
        </row>
        <row r="24">
          <cell r="E24" t="str">
            <v>Viborg</v>
          </cell>
          <cell r="F24" t="str">
            <v>DK-West</v>
          </cell>
          <cell r="G24" t="b">
            <v>0</v>
          </cell>
        </row>
        <row r="25">
          <cell r="E25" t="str">
            <v>Åbenrå</v>
          </cell>
          <cell r="F25" t="str">
            <v>DK-West</v>
          </cell>
          <cell r="G25" t="b">
            <v>1</v>
          </cell>
        </row>
        <row r="26">
          <cell r="E26" t="str">
            <v>Ålborg</v>
          </cell>
          <cell r="F26" t="str">
            <v>DK-West</v>
          </cell>
          <cell r="G26" t="b">
            <v>1</v>
          </cell>
        </row>
        <row r="27">
          <cell r="E27" t="str">
            <v>Århus</v>
          </cell>
          <cell r="F27" t="str">
            <v>DK-West</v>
          </cell>
          <cell r="G27" t="b">
            <v>1</v>
          </cell>
        </row>
        <row r="28">
          <cell r="E28" t="str">
            <v>DKW0</v>
          </cell>
          <cell r="F28" t="str">
            <v>DK-West</v>
          </cell>
          <cell r="G28" t="b">
            <v>0</v>
          </cell>
        </row>
        <row r="29">
          <cell r="E29" t="str">
            <v>DKW0-5</v>
          </cell>
          <cell r="F29" t="str">
            <v>DK-West</v>
          </cell>
          <cell r="G29" t="b">
            <v>0</v>
          </cell>
        </row>
        <row r="30">
          <cell r="E30" t="str">
            <v>DKW10</v>
          </cell>
          <cell r="F30" t="str">
            <v>DK-West</v>
          </cell>
          <cell r="G30" t="b">
            <v>0</v>
          </cell>
        </row>
        <row r="31">
          <cell r="E31" t="str">
            <v>DKW5-10</v>
          </cell>
          <cell r="F31" t="str">
            <v>DK-West</v>
          </cell>
          <cell r="G31" t="b">
            <v>0</v>
          </cell>
        </row>
        <row r="32">
          <cell r="E32" t="str">
            <v>Helsingør</v>
          </cell>
          <cell r="F32" t="str">
            <v>DK-East</v>
          </cell>
          <cell r="G32" t="b">
            <v>0</v>
          </cell>
        </row>
        <row r="33">
          <cell r="E33" t="str">
            <v>Hillerød</v>
          </cell>
          <cell r="F33" t="str">
            <v>DK-East</v>
          </cell>
          <cell r="G33" t="b">
            <v>0</v>
          </cell>
        </row>
        <row r="34">
          <cell r="E34" t="str">
            <v>Kalundborg</v>
          </cell>
          <cell r="F34" t="str">
            <v>DK-East</v>
          </cell>
          <cell r="G34" t="b">
            <v>1</v>
          </cell>
        </row>
        <row r="35">
          <cell r="E35" t="str">
            <v>KBHdamp</v>
          </cell>
          <cell r="F35" t="str">
            <v>DK-East</v>
          </cell>
          <cell r="G35" t="b">
            <v>1</v>
          </cell>
        </row>
        <row r="36">
          <cell r="E36" t="str">
            <v>KBHvand</v>
          </cell>
          <cell r="F36" t="str">
            <v>DK-East</v>
          </cell>
          <cell r="G36" t="b">
            <v>1</v>
          </cell>
        </row>
        <row r="37">
          <cell r="E37" t="str">
            <v>Næstved</v>
          </cell>
          <cell r="F37" t="str">
            <v>DK-East</v>
          </cell>
          <cell r="G37" t="b">
            <v>0</v>
          </cell>
        </row>
        <row r="38">
          <cell r="E38" t="str">
            <v>Nykøbing-F</v>
          </cell>
          <cell r="F38" t="str">
            <v>DK-East</v>
          </cell>
          <cell r="G38" t="b">
            <v>0</v>
          </cell>
        </row>
        <row r="39">
          <cell r="E39" t="str">
            <v>Rønne</v>
          </cell>
          <cell r="F39" t="str">
            <v>DK-East</v>
          </cell>
          <cell r="G39" t="b">
            <v>0</v>
          </cell>
        </row>
        <row r="40">
          <cell r="E40" t="str">
            <v>Slagelse</v>
          </cell>
          <cell r="F40" t="str">
            <v>DK-East</v>
          </cell>
          <cell r="G40" t="b">
            <v>0</v>
          </cell>
        </row>
        <row r="41">
          <cell r="E41" t="str">
            <v>Vordingborg</v>
          </cell>
          <cell r="F41" t="str">
            <v>DK-East</v>
          </cell>
          <cell r="G41" t="b">
            <v>0</v>
          </cell>
        </row>
        <row r="42">
          <cell r="E42" t="str">
            <v>DTU</v>
          </cell>
          <cell r="F42" t="str">
            <v>DK-East</v>
          </cell>
          <cell r="G42" t="b">
            <v>0</v>
          </cell>
        </row>
        <row r="43">
          <cell r="E43" t="str">
            <v>DKE0</v>
          </cell>
          <cell r="F43" t="str">
            <v>DK-East</v>
          </cell>
          <cell r="G43" t="b">
            <v>0</v>
          </cell>
        </row>
        <row r="44">
          <cell r="E44" t="str">
            <v>DKE0-5</v>
          </cell>
          <cell r="F44" t="str">
            <v>DK-East</v>
          </cell>
          <cell r="G44" t="b">
            <v>0</v>
          </cell>
        </row>
        <row r="45">
          <cell r="E45" t="str">
            <v>DKE10</v>
          </cell>
          <cell r="F45" t="str">
            <v>DK-East</v>
          </cell>
          <cell r="G45" t="b">
            <v>0</v>
          </cell>
        </row>
        <row r="46">
          <cell r="E46" t="str">
            <v>DKE5-10</v>
          </cell>
          <cell r="F46" t="str">
            <v>DK-East</v>
          </cell>
          <cell r="G46" t="b">
            <v>0</v>
          </cell>
        </row>
        <row r="47">
          <cell r="E47" t="str">
            <v>Finland</v>
          </cell>
          <cell r="F47" t="str">
            <v>Finland</v>
          </cell>
          <cell r="G47" t="b">
            <v>1</v>
          </cell>
        </row>
        <row r="48">
          <cell r="E48" t="str">
            <v>Norge</v>
          </cell>
          <cell r="F48" t="str">
            <v>Norge</v>
          </cell>
          <cell r="G48" t="b">
            <v>1</v>
          </cell>
        </row>
        <row r="49">
          <cell r="E49" t="str">
            <v>Sverige</v>
          </cell>
          <cell r="F49" t="str">
            <v>Sverige</v>
          </cell>
          <cell r="G49" t="b">
            <v>1</v>
          </cell>
        </row>
        <row r="50">
          <cell r="E50">
            <v>0</v>
          </cell>
          <cell r="G50" t="b">
            <v>1</v>
          </cell>
        </row>
      </sheetData>
      <sheetData sheetId="25"/>
      <sheetData sheetId="26">
        <row r="11">
          <cell r="B11" t="str">
            <v>HY</v>
          </cell>
          <cell r="C11" t="str">
            <v>Hydroelectric turbine generator (vandkraftturbine)</v>
          </cell>
          <cell r="D11" t="b">
            <v>1</v>
          </cell>
        </row>
        <row r="12">
          <cell r="B12" t="str">
            <v>WTG</v>
          </cell>
          <cell r="C12" t="str">
            <v>Wind turbine generator (vindturbine på land)</v>
          </cell>
          <cell r="D12" t="b">
            <v>1</v>
          </cell>
        </row>
        <row r="13">
          <cell r="B13" t="str">
            <v>WTG/O</v>
          </cell>
          <cell r="C13" t="str">
            <v>Wind turbine generators located offshore (vindturbine på havet)</v>
          </cell>
          <cell r="D13" t="b">
            <v>1</v>
          </cell>
        </row>
        <row r="14">
          <cell r="B14" t="str">
            <v>PV</v>
          </cell>
          <cell r="C14" t="str">
            <v>Photovoltaic cells (solceller)</v>
          </cell>
          <cell r="D14" t="b">
            <v>1</v>
          </cell>
        </row>
        <row r="15">
          <cell r="B15" t="str">
            <v>FC</v>
          </cell>
          <cell r="C15" t="str">
            <v>Fuel cell (brændselsceller)</v>
          </cell>
          <cell r="D15" t="b">
            <v>0</v>
          </cell>
        </row>
        <row r="16">
          <cell r="B16" t="str">
            <v>IC/C</v>
          </cell>
          <cell r="C16" t="str">
            <v>Internal combustion engine in combined-cycle (forbrændingsmotor i combined cycle, f.eks. en dieselmotor med dampturbine, der drives af røggasserne).</v>
          </cell>
          <cell r="D16" t="b">
            <v>1</v>
          </cell>
        </row>
        <row r="17">
          <cell r="B17" t="str">
            <v>ST</v>
          </cell>
          <cell r="C17" t="str">
            <v>Steam turbine (dampturbine)</v>
          </cell>
          <cell r="D17" t="b">
            <v>1</v>
          </cell>
        </row>
        <row r="18">
          <cell r="B18" t="str">
            <v>BWR</v>
          </cell>
          <cell r="C18" t="str">
            <v>Boiling Water Reactor (kernekraft med kogendevandsreaktor)</v>
          </cell>
          <cell r="D18" t="b">
            <v>0</v>
          </cell>
        </row>
        <row r="19">
          <cell r="B19" t="str">
            <v>PWR</v>
          </cell>
          <cell r="C19" t="str">
            <v>Pressurized Water Reactor (kernekraft med trykvandsreaktor)</v>
          </cell>
          <cell r="D19" t="b">
            <v>0</v>
          </cell>
        </row>
        <row r="20">
          <cell r="B20" t="str">
            <v>VVER</v>
          </cell>
          <cell r="C20" t="str">
            <v>Russian type reactor (grafitmodereret russisk kernekraftteknologi)</v>
          </cell>
          <cell r="D20" t="b">
            <v>0</v>
          </cell>
        </row>
        <row r="21">
          <cell r="B21" t="str">
            <v>ST/C</v>
          </cell>
          <cell r="C21" t="str">
            <v>Steam turbine in combined-cycle (combined cycle med fyret kedel/dampturbine)</v>
          </cell>
          <cell r="D21" t="b">
            <v>1</v>
          </cell>
        </row>
        <row r="22">
          <cell r="B22" t="str">
            <v>GT/C</v>
          </cell>
          <cell r="C22" t="str">
            <v>Gas turbine in combined-cycle (combined cycle med ufyret dampturbine)</v>
          </cell>
          <cell r="D22" t="b">
            <v>1</v>
          </cell>
        </row>
        <row r="23">
          <cell r="B23" t="str">
            <v>GTCC</v>
          </cell>
          <cell r="C23" t="str">
            <v>Combined cycle gas turbine</v>
          </cell>
          <cell r="D23" t="b">
            <v>1</v>
          </cell>
        </row>
        <row r="24">
          <cell r="B24" t="str">
            <v>CC</v>
          </cell>
          <cell r="C24" t="str">
            <v>Combined-cycle (uspecificeret combined cycle)</v>
          </cell>
          <cell r="D24" t="b">
            <v>1</v>
          </cell>
        </row>
        <row r="25">
          <cell r="B25" t="str">
            <v>IC</v>
          </cell>
          <cell r="C25" t="str">
            <v>Internal combustion (gasmotor, dieselmotor)</v>
          </cell>
          <cell r="D25" t="b">
            <v>1</v>
          </cell>
        </row>
        <row r="26">
          <cell r="B26" t="str">
            <v>IC/H</v>
          </cell>
          <cell r="C26" t="str">
            <v>Internal combustion engine with heat recovery (ditto som kraftvarme - vand)</v>
          </cell>
          <cell r="D26" t="b">
            <v>1</v>
          </cell>
        </row>
        <row r="27">
          <cell r="B27" t="str">
            <v>IC/S</v>
          </cell>
          <cell r="C27" t="str">
            <v>Internal combustion engine with steam sendout (ditto som kraftvarme - damp)</v>
          </cell>
          <cell r="D27" t="b">
            <v>1</v>
          </cell>
        </row>
        <row r="28">
          <cell r="B28" t="str">
            <v>ST/S</v>
          </cell>
          <cell r="C28" t="str">
            <v>Steam turbine with steam sendout (dampturbinekraftvarmeværk - damp)</v>
          </cell>
          <cell r="D28" t="b">
            <v>1</v>
          </cell>
        </row>
        <row r="29">
          <cell r="B29" t="str">
            <v>ST/H</v>
          </cell>
          <cell r="C29" t="str">
            <v>Steam turbine with heat sendout (dampturbinekraftvarmeværk - vand)</v>
          </cell>
          <cell r="D29" t="b">
            <v>1</v>
          </cell>
        </row>
        <row r="30">
          <cell r="B30" t="str">
            <v>GT</v>
          </cell>
          <cell r="C30" t="str">
            <v>Gas/combustion turbine (gasturbine)</v>
          </cell>
          <cell r="D30" t="b">
            <v>1</v>
          </cell>
        </row>
        <row r="31">
          <cell r="B31" t="str">
            <v>GT/S</v>
          </cell>
          <cell r="C31" t="str">
            <v>Gas turbine with steam sendout (gasturbinekraftvarmeværk - damp)</v>
          </cell>
          <cell r="D31" t="b">
            <v>1</v>
          </cell>
        </row>
        <row r="32">
          <cell r="B32" t="str">
            <v>GT/H</v>
          </cell>
          <cell r="C32" t="str">
            <v>Gas turbine with heat recovery (gasturbinekraftvarmeværk - vand)</v>
          </cell>
          <cell r="D32" t="b">
            <v>1</v>
          </cell>
        </row>
        <row r="33">
          <cell r="B33" t="str">
            <v>RSE</v>
          </cell>
          <cell r="C33" t="str">
            <v>Reciprocating steam engine (dampmotor)</v>
          </cell>
          <cell r="D33" t="b">
            <v>0</v>
          </cell>
        </row>
        <row r="34">
          <cell r="B34" t="str">
            <v>WTank</v>
          </cell>
          <cell r="C34" t="str">
            <v>Water storage tank</v>
          </cell>
          <cell r="D34" t="b">
            <v>0</v>
          </cell>
        </row>
        <row r="35">
          <cell r="B35" t="str">
            <v>Boiler</v>
          </cell>
          <cell r="C35" t="str">
            <v>Heat boiler</v>
          </cell>
          <cell r="D35" t="b">
            <v>1</v>
          </cell>
        </row>
        <row r="36">
          <cell r="B36" t="str">
            <v>BoilerW</v>
          </cell>
          <cell r="C36" t="str">
            <v>Heat boiler, waste</v>
          </cell>
          <cell r="D36" t="b">
            <v>1</v>
          </cell>
        </row>
        <row r="37">
          <cell r="B37" t="str">
            <v>BoilerB</v>
          </cell>
          <cell r="C37" t="str">
            <v>Heat boiler, bio</v>
          </cell>
          <cell r="D37" t="b">
            <v>1</v>
          </cell>
        </row>
        <row r="38">
          <cell r="B38" t="str">
            <v>ICHP</v>
          </cell>
          <cell r="C38" t="str">
            <v>Industrial CHP</v>
          </cell>
          <cell r="D38" t="b">
            <v>0</v>
          </cell>
        </row>
        <row r="39">
          <cell r="B39" t="str">
            <v>IHeat</v>
          </cell>
          <cell r="C39" t="str">
            <v>Industrial surplus heat</v>
          </cell>
          <cell r="D39" t="b">
            <v>0</v>
          </cell>
        </row>
        <row r="40">
          <cell r="B40" t="str">
            <v>GeoTherm</v>
          </cell>
          <cell r="C40" t="str">
            <v>Geothermal plant</v>
          </cell>
          <cell r="D40" t="b">
            <v>1</v>
          </cell>
        </row>
        <row r="41">
          <cell r="B41" t="str">
            <v>SolarHeat</v>
          </cell>
          <cell r="C41" t="str">
            <v>Solar heat</v>
          </cell>
          <cell r="D41" t="b">
            <v>1</v>
          </cell>
        </row>
        <row r="42">
          <cell r="B42" t="str">
            <v>EH</v>
          </cell>
          <cell r="C42" t="str">
            <v>Electrical heater</v>
          </cell>
          <cell r="D42" t="b">
            <v>0</v>
          </cell>
        </row>
        <row r="43">
          <cell r="B43" t="str">
            <v>HP</v>
          </cell>
          <cell r="C43" t="str">
            <v>Heat pump</v>
          </cell>
          <cell r="D43" t="b">
            <v>0</v>
          </cell>
        </row>
        <row r="44">
          <cell r="B44">
            <v>0</v>
          </cell>
          <cell r="D44" t="b">
            <v>0</v>
          </cell>
        </row>
      </sheetData>
      <sheetData sheetId="27">
        <row r="11">
          <cell r="B11" t="str">
            <v>CD</v>
          </cell>
          <cell r="C11" t="str">
            <v>Condensing plant. Et brændselsbaseret anlæg, som alene producerer el.</v>
          </cell>
          <cell r="D11" t="b">
            <v>1</v>
          </cell>
        </row>
        <row r="12">
          <cell r="B12" t="str">
            <v>BP</v>
          </cell>
          <cell r="C12" t="str">
            <v>Backpressure plant. Et anlæg med et fast forhold (Cm) mellem el- og varmeproduktion.</v>
          </cell>
          <cell r="D12" t="b">
            <v>1</v>
          </cell>
        </row>
        <row r="13">
          <cell r="B13" t="str">
            <v>EX</v>
          </cell>
          <cell r="C13" t="str">
            <v>Extraction plant. Et udtagsanlæg med variabelt forhold mellem el- og varmeprodukionen. Kan køre både som modtryksanlæg og som kondensanlæg – og i alle tilstande herimellem. Under beregningen deles udtagsanlæg i en modtryksdel (EXB) og en kondensdel (EXC), dvs. anlægget deles i et anlæg af typen BP og et af typen CD.</v>
          </cell>
          <cell r="D13" t="b">
            <v>1</v>
          </cell>
        </row>
        <row r="14">
          <cell r="B14" t="str">
            <v>WL1</v>
          </cell>
          <cell r="C14" t="str">
            <v>Landvindmøller. Producerer i forhold til en på forhånd fastlagt tidsserie. Der er tre forskellige tidsserier, hvilket muliggør en vis udjævning af vindproduktionen.</v>
          </cell>
          <cell r="D14" t="b">
            <v>1</v>
          </cell>
        </row>
        <row r="15">
          <cell r="B15" t="str">
            <v>WL2</v>
          </cell>
          <cell r="D15" t="b">
            <v>1</v>
          </cell>
        </row>
        <row r="16">
          <cell r="B16" t="str">
            <v>WL3</v>
          </cell>
          <cell r="D16" t="b">
            <v>1</v>
          </cell>
        </row>
        <row r="17">
          <cell r="B17" t="str">
            <v>WS1</v>
          </cell>
          <cell r="C17" t="str">
            <v>Havvindmøller. Producerer i forhold til en på forhånd fastlagt tidsserie. Adskiller sig primært fra vindmøller på land ved en højere benyttelsestid. Der er tre forskellige tidsserier, hvilket muliggør en vis udjævning af vindproduktionen.</v>
          </cell>
          <cell r="D17" t="b">
            <v>1</v>
          </cell>
        </row>
        <row r="18">
          <cell r="B18" t="str">
            <v>WS2</v>
          </cell>
          <cell r="D18" t="b">
            <v>1</v>
          </cell>
        </row>
        <row r="19">
          <cell r="B19" t="str">
            <v>WS3</v>
          </cell>
          <cell r="D19" t="b">
            <v>1</v>
          </cell>
        </row>
        <row r="20">
          <cell r="B20" t="str">
            <v>EH</v>
          </cell>
          <cell r="C20" t="str">
            <v>Electrical heater. Et anlæg, der omdanner el til varme. Dvs. en dyppekoger eller en (eldrevet) varmepumpe. Er beregningsteknisk det samme som et modtryksanlæg med negativ Cm-værdi.</v>
          </cell>
          <cell r="D20" t="b">
            <v>0</v>
          </cell>
        </row>
        <row r="21">
          <cell r="B21" t="str">
            <v>HY</v>
          </cell>
          <cell r="C21" t="str">
            <v>Hydro power plant. Et vandkraftværk. Karakteriseret især ved en installeret turbinekapacitet, en årlig vandtilstrømning og (evt.) en lagerstørrelse. Hvis der ikke er et lager, er der tale om uregulerbar vandkraft. Vandkraftanlæg med lager deles under beregningen i to, jf. vandkraftmodellen, som beskrives senere.</v>
          </cell>
          <cell r="D21" t="b">
            <v>1</v>
          </cell>
        </row>
        <row r="22">
          <cell r="B22" t="str">
            <v>BH</v>
          </cell>
          <cell r="C22" t="str">
            <v>Boiler heating plant. En simpel fjernvarmekedel, der omsætter brændsel til fjernvarme uden samtidig elproduktion.</v>
          </cell>
          <cell r="D22" t="b">
            <v>1</v>
          </cell>
        </row>
        <row r="23">
          <cell r="B23" t="str">
            <v>PV</v>
          </cell>
          <cell r="C23" t="str">
            <v>Photovoltaic plant. Solceller. Omsætter solstråling direkte til el. Produktionen fra solceller beregnes ud fra en på forhånd fastlagt tidsserie.</v>
          </cell>
          <cell r="D23" t="b">
            <v>1</v>
          </cell>
        </row>
        <row r="24">
          <cell r="B24" t="str">
            <v>SH</v>
          </cell>
          <cell r="C24" t="str">
            <v>Solar heating plant. Solfangere. Omsætter solens stråling direkte til varme. Produktionen fra solvarmeanlæg beregnes ud fra en på forhånd fastlagt tidsserie.</v>
          </cell>
          <cell r="D24" t="b">
            <v>1</v>
          </cell>
        </row>
        <row r="25">
          <cell r="B25" t="str">
            <v>HS</v>
          </cell>
          <cell r="C25" t="str">
            <v>Heat storage. Varmelager.</v>
          </cell>
          <cell r="D25" t="b">
            <v>0</v>
          </cell>
        </row>
        <row r="26">
          <cell r="B26" t="str">
            <v>ES</v>
          </cell>
          <cell r="C26" t="str">
            <v>Electricity storage. Ellager.</v>
          </cell>
          <cell r="D26" t="b">
            <v>0</v>
          </cell>
        </row>
        <row r="27">
          <cell r="B27" t="str">
            <v>FD</v>
          </cell>
          <cell r="C27" t="str">
            <v>Flexible demand. Fleksibelt elforbrug. I realiteten et anlæg, der producerer ”NegaWatt”, når elprisen når op over et vist niveau.</v>
          </cell>
          <cell r="D27" t="b">
            <v>0</v>
          </cell>
        </row>
        <row r="28">
          <cell r="B28" t="str">
            <v>EP</v>
          </cell>
          <cell r="C28" t="str">
            <v>Exogenous production (outside model). El- og/eller fjernvarmeproduktion, der leveres af en kilde uden for modellen. Anvendes især til industriel elproduktion og industriel overskudsvarmeproduktion.</v>
          </cell>
          <cell r="D28" t="b">
            <v>0</v>
          </cell>
        </row>
        <row r="29">
          <cell r="B29" t="str">
            <v>IM</v>
          </cell>
          <cell r="C29" t="str">
            <v>Import af el fra områder, der ikke er en del af modellen. F.eks. elimport fra Rusland til Finland, hvor modellen kun regner på de nordiske lande. Den årlige import defineres eksogent. Et ”anlæg” af typen IM deles under beregningen i to ”anlæg”, jf. beskrivelsen i bilag 4.</v>
          </cell>
          <cell r="D29" t="b">
            <v>0</v>
          </cell>
        </row>
        <row r="30">
          <cell r="B30" t="str">
            <v>PI</v>
          </cell>
          <cell r="C30" t="str">
            <v>Import af el fra områder, der ikke er en del af modellen. Repræsenteres ved et ”prisinterface”, således at der ved en bestemt elpris-difference importeres en given eleffekt. Se bilag 4.</v>
          </cell>
          <cell r="D30" t="b">
            <v>0</v>
          </cell>
        </row>
      </sheetData>
      <sheetData sheetId="28">
        <row r="12">
          <cell r="B12" t="str">
            <v>ET</v>
          </cell>
          <cell r="C12" t="str">
            <v>Thermal Electric</v>
          </cell>
          <cell r="D12" t="str">
            <v>STM</v>
          </cell>
          <cell r="E12" t="str">
            <v>Steam condensing turbine</v>
          </cell>
          <cell r="S12" t="str">
            <v>ET_STM</v>
          </cell>
          <cell r="T12" t="str">
            <v>ELE</v>
          </cell>
          <cell r="U12" t="str">
            <v>C</v>
          </cell>
        </row>
        <row r="13">
          <cell r="D13" t="str">
            <v>ENG</v>
          </cell>
          <cell r="E13" t="str">
            <v>Engine internal combustion</v>
          </cell>
          <cell r="S13" t="str">
            <v>EC_EXC</v>
          </cell>
          <cell r="T13" t="str">
            <v>CHP</v>
          </cell>
          <cell r="U13" t="str">
            <v>C</v>
          </cell>
        </row>
        <row r="14">
          <cell r="D14" t="str">
            <v>GTR</v>
          </cell>
          <cell r="E14" t="str">
            <v>Gas turbine</v>
          </cell>
          <cell r="S14" t="str">
            <v>EC_EXD</v>
          </cell>
          <cell r="T14" t="str">
            <v>CHP</v>
          </cell>
          <cell r="U14" t="str">
            <v>D</v>
          </cell>
        </row>
        <row r="15">
          <cell r="D15" t="str">
            <v>CCY</v>
          </cell>
          <cell r="E15" t="str">
            <v>Combined cycle</v>
          </cell>
          <cell r="S15" t="str">
            <v>EC_BPC</v>
          </cell>
          <cell r="T15" t="str">
            <v>CHP</v>
          </cell>
          <cell r="U15" t="str">
            <v>C</v>
          </cell>
        </row>
        <row r="16">
          <cell r="S16" t="str">
            <v>EC_BPD</v>
          </cell>
          <cell r="T16" t="str">
            <v>CHP</v>
          </cell>
          <cell r="U16" t="str">
            <v>D</v>
          </cell>
        </row>
        <row r="17">
          <cell r="B17" t="str">
            <v>ER</v>
          </cell>
          <cell r="C17" t="str">
            <v>Renewables, power only</v>
          </cell>
          <cell r="D17" t="str">
            <v>DAM</v>
          </cell>
          <cell r="E17" t="str">
            <v>Hydro dam plant</v>
          </cell>
          <cell r="S17" t="str">
            <v>ET_GTR</v>
          </cell>
          <cell r="T17" t="str">
            <v>ELE</v>
          </cell>
          <cell r="U17" t="str">
            <v>C</v>
          </cell>
        </row>
        <row r="18">
          <cell r="D18" t="str">
            <v>ROR</v>
          </cell>
          <cell r="E18" t="str">
            <v>Hydro run of river</v>
          </cell>
          <cell r="S18" t="str">
            <v>EC_GTC</v>
          </cell>
          <cell r="T18" t="str">
            <v>CHP</v>
          </cell>
          <cell r="U18" t="str">
            <v>C</v>
          </cell>
        </row>
        <row r="19">
          <cell r="D19" t="str">
            <v>WOF</v>
          </cell>
          <cell r="E19" t="str">
            <v>Wind turbine (offshore)</v>
          </cell>
          <cell r="S19" t="str">
            <v>EC_GTD</v>
          </cell>
          <cell r="T19" t="str">
            <v>CHP</v>
          </cell>
          <cell r="U19" t="str">
            <v>D</v>
          </cell>
        </row>
        <row r="20">
          <cell r="D20" t="str">
            <v>WON</v>
          </cell>
          <cell r="E20" t="str">
            <v>Wind turbine (onshore)</v>
          </cell>
          <cell r="S20" t="str">
            <v>ET_CCY</v>
          </cell>
          <cell r="T20" t="str">
            <v>ELE</v>
          </cell>
          <cell r="U20" t="str">
            <v>C</v>
          </cell>
        </row>
        <row r="21">
          <cell r="D21" t="str">
            <v>PVO</v>
          </cell>
          <cell r="E21" t="str">
            <v>Photovoltaic</v>
          </cell>
          <cell r="S21" t="str">
            <v>EC_CCC</v>
          </cell>
          <cell r="T21" t="str">
            <v>CHP</v>
          </cell>
          <cell r="U21" t="str">
            <v>C</v>
          </cell>
        </row>
        <row r="22">
          <cell r="S22" t="str">
            <v>EC_CCD</v>
          </cell>
          <cell r="T22" t="str">
            <v>CHP</v>
          </cell>
          <cell r="U22" t="str">
            <v>D</v>
          </cell>
        </row>
        <row r="23">
          <cell r="B23" t="str">
            <v>EC</v>
          </cell>
          <cell r="C23" t="str">
            <v>CHP</v>
          </cell>
          <cell r="D23" t="str">
            <v>BPC</v>
          </cell>
          <cell r="E23" t="str">
            <v>Back pressure plant (centralised)</v>
          </cell>
          <cell r="S23" t="str">
            <v>ET_ENG</v>
          </cell>
          <cell r="T23" t="str">
            <v>ELE</v>
          </cell>
          <cell r="U23" t="str">
            <v>C</v>
          </cell>
        </row>
        <row r="24">
          <cell r="D24" t="str">
            <v>BPD</v>
          </cell>
          <cell r="E24" t="str">
            <v>Back pressure plant (decentralised)</v>
          </cell>
          <cell r="S24" t="str">
            <v>EC_ENC</v>
          </cell>
          <cell r="T24" t="str">
            <v>CHP</v>
          </cell>
          <cell r="U24" t="str">
            <v>C</v>
          </cell>
        </row>
        <row r="25">
          <cell r="D25" t="str">
            <v>EXC</v>
          </cell>
          <cell r="E25" t="str">
            <v>Extraction plant (centralised)</v>
          </cell>
          <cell r="S25" t="str">
            <v>EC_END</v>
          </cell>
          <cell r="T25" t="str">
            <v>CHP</v>
          </cell>
          <cell r="U25" t="str">
            <v>D</v>
          </cell>
        </row>
        <row r="26">
          <cell r="D26" t="str">
            <v>EXD</v>
          </cell>
          <cell r="E26" t="str">
            <v>Extraction plant (decentralised)</v>
          </cell>
          <cell r="S26" t="str">
            <v>ER_WOF</v>
          </cell>
          <cell r="T26" t="str">
            <v>ELE</v>
          </cell>
          <cell r="U26" t="str">
            <v>C</v>
          </cell>
        </row>
        <row r="27">
          <cell r="D27" t="str">
            <v>ENC</v>
          </cell>
          <cell r="E27" t="str">
            <v>Engine internal combustion (centralised)</v>
          </cell>
          <cell r="S27" t="str">
            <v>ER_WON</v>
          </cell>
          <cell r="T27" t="str">
            <v>ELE</v>
          </cell>
          <cell r="U27" t="str">
            <v>C</v>
          </cell>
        </row>
        <row r="28">
          <cell r="D28" t="str">
            <v>END</v>
          </cell>
          <cell r="E28" t="str">
            <v>Engine internal combustion (decentralised)</v>
          </cell>
          <cell r="S28" t="str">
            <v>ER_DAM</v>
          </cell>
          <cell r="T28" t="str">
            <v>ELE</v>
          </cell>
          <cell r="U28" t="str">
            <v>C</v>
          </cell>
        </row>
        <row r="29">
          <cell r="D29" t="str">
            <v>GTC</v>
          </cell>
          <cell r="E29" t="str">
            <v>Gas turbine (centralised)</v>
          </cell>
          <cell r="S29" t="str">
            <v>ER_ROR</v>
          </cell>
          <cell r="T29" t="str">
            <v>ELE</v>
          </cell>
          <cell r="U29" t="str">
            <v>C</v>
          </cell>
        </row>
        <row r="30">
          <cell r="D30" t="str">
            <v>GTD</v>
          </cell>
          <cell r="E30" t="str">
            <v>Gas turbine (decentralised)</v>
          </cell>
          <cell r="S30" t="str">
            <v>EH_BOC</v>
          </cell>
          <cell r="T30" t="str">
            <v>HPL</v>
          </cell>
          <cell r="U30" t="str">
            <v>C</v>
          </cell>
        </row>
        <row r="31">
          <cell r="D31" t="str">
            <v>CCC</v>
          </cell>
          <cell r="E31" t="str">
            <v>Combined cycle (centralised)</v>
          </cell>
          <cell r="S31" t="str">
            <v>EH_BOD</v>
          </cell>
          <cell r="T31" t="str">
            <v>HPL</v>
          </cell>
          <cell r="U31" t="str">
            <v>D</v>
          </cell>
        </row>
        <row r="32">
          <cell r="D32" t="str">
            <v>CCD</v>
          </cell>
          <cell r="E32" t="str">
            <v>Combined cycle (decentralised)</v>
          </cell>
          <cell r="S32" t="str">
            <v>EH_HPC</v>
          </cell>
          <cell r="T32" t="str">
            <v>HPL</v>
          </cell>
          <cell r="U32" t="str">
            <v>C</v>
          </cell>
        </row>
        <row r="33">
          <cell r="D33" t="str">
            <v>GEC</v>
          </cell>
          <cell r="E33" t="str">
            <v>Geothermal CHP (only centralised)</v>
          </cell>
          <cell r="S33" t="str">
            <v>EH_HPD</v>
          </cell>
          <cell r="T33" t="str">
            <v>HPL</v>
          </cell>
          <cell r="U33" t="str">
            <v>D</v>
          </cell>
        </row>
        <row r="34">
          <cell r="S34" t="str">
            <v>ER_PVO</v>
          </cell>
          <cell r="T34" t="str">
            <v>ELE</v>
          </cell>
          <cell r="U34" t="str">
            <v>C</v>
          </cell>
        </row>
        <row r="35">
          <cell r="B35" t="str">
            <v>EH</v>
          </cell>
          <cell r="C35" t="str">
            <v>Heat only</v>
          </cell>
          <cell r="D35" t="str">
            <v>BOC</v>
          </cell>
          <cell r="E35" t="str">
            <v>Boiler plant (centralised)</v>
          </cell>
          <cell r="S35" t="str">
            <v>EH_SOL</v>
          </cell>
          <cell r="T35" t="str">
            <v>HPL</v>
          </cell>
          <cell r="U35" t="str">
            <v>D</v>
          </cell>
        </row>
        <row r="36">
          <cell r="D36" t="str">
            <v>BOD</v>
          </cell>
          <cell r="E36" t="str">
            <v>Boiler plant (decentralised)</v>
          </cell>
          <cell r="S36" t="str">
            <v>EC_GEC</v>
          </cell>
          <cell r="T36" t="str">
            <v>CHP</v>
          </cell>
          <cell r="U36" t="str">
            <v>C</v>
          </cell>
        </row>
        <row r="37">
          <cell r="D37" t="str">
            <v>HPC</v>
          </cell>
          <cell r="E37" t="str">
            <v>Heat pumps (centralised)</v>
          </cell>
          <cell r="S37" t="str">
            <v>EH_GEH</v>
          </cell>
          <cell r="T37" t="str">
            <v>HPL</v>
          </cell>
          <cell r="U37" t="str">
            <v>C</v>
          </cell>
        </row>
        <row r="38">
          <cell r="D38" t="str">
            <v>HPD</v>
          </cell>
          <cell r="E38" t="str">
            <v>Heat pumps (decentralised)</v>
          </cell>
        </row>
        <row r="39">
          <cell r="D39" t="str">
            <v>GEH</v>
          </cell>
          <cell r="E39" t="str">
            <v>Geothermal heat (only centralised)</v>
          </cell>
        </row>
        <row r="40">
          <cell r="D40" t="str">
            <v>SOL</v>
          </cell>
          <cell r="E40" t="str">
            <v>Solar heating (only decentralised)</v>
          </cell>
        </row>
        <row r="41">
          <cell r="B41" t="str">
            <v>&lt;Number&gt;</v>
          </cell>
        </row>
        <row r="42">
          <cell r="B42">
            <v>1</v>
          </cell>
        </row>
        <row r="43">
          <cell r="B43">
            <v>2</v>
          </cell>
        </row>
        <row r="44">
          <cell r="B44">
            <v>3</v>
          </cell>
        </row>
        <row r="46">
          <cell r="B46" t="str">
            <v>&lt;Existing or New&gt;</v>
          </cell>
        </row>
        <row r="47">
          <cell r="B47" t="str">
            <v>E</v>
          </cell>
        </row>
        <row r="48">
          <cell r="B48" t="str">
            <v>N</v>
          </cell>
        </row>
      </sheetData>
      <sheetData sheetId="29">
        <row r="12">
          <cell r="F12" t="str">
            <v>ET_STM</v>
          </cell>
          <cell r="G12">
            <v>1</v>
          </cell>
        </row>
        <row r="13">
          <cell r="F13" t="str">
            <v>ET_ENG</v>
          </cell>
          <cell r="G13">
            <v>1</v>
          </cell>
        </row>
        <row r="14">
          <cell r="F14" t="str">
            <v>ET_GTR</v>
          </cell>
          <cell r="G14">
            <v>1</v>
          </cell>
        </row>
        <row r="15">
          <cell r="F15" t="str">
            <v>ET_CCY</v>
          </cell>
          <cell r="G15">
            <v>1</v>
          </cell>
        </row>
        <row r="17">
          <cell r="F17" t="str">
            <v>ER_DAM</v>
          </cell>
          <cell r="G17">
            <v>1</v>
          </cell>
        </row>
        <row r="18">
          <cell r="F18" t="str">
            <v>ER_ROR</v>
          </cell>
          <cell r="G18">
            <v>0.5</v>
          </cell>
        </row>
        <row r="19">
          <cell r="F19" t="str">
            <v>ER_WOF</v>
          </cell>
          <cell r="G19">
            <v>0.3</v>
          </cell>
        </row>
        <row r="20">
          <cell r="F20" t="str">
            <v>ER_WON</v>
          </cell>
          <cell r="G20">
            <v>0.3</v>
          </cell>
        </row>
        <row r="21">
          <cell r="F21" t="str">
            <v>ER_PVO</v>
          </cell>
          <cell r="G21">
            <v>0.1</v>
          </cell>
        </row>
        <row r="23">
          <cell r="F23" t="str">
            <v>EC_BPC</v>
          </cell>
          <cell r="G23">
            <v>1</v>
          </cell>
        </row>
        <row r="24">
          <cell r="F24" t="str">
            <v>EC_BPD</v>
          </cell>
          <cell r="G24">
            <v>1</v>
          </cell>
        </row>
        <row r="25">
          <cell r="F25" t="str">
            <v>EC_EXC</v>
          </cell>
          <cell r="G25">
            <v>1</v>
          </cell>
        </row>
        <row r="26">
          <cell r="F26" t="str">
            <v>EC_EXD</v>
          </cell>
          <cell r="G26">
            <v>1</v>
          </cell>
        </row>
        <row r="27">
          <cell r="F27" t="str">
            <v>EC_ENC</v>
          </cell>
          <cell r="G27">
            <v>1</v>
          </cell>
        </row>
        <row r="28">
          <cell r="F28" t="str">
            <v>EC_END</v>
          </cell>
          <cell r="G28">
            <v>1</v>
          </cell>
        </row>
        <row r="29">
          <cell r="F29" t="str">
            <v>EC_GTC</v>
          </cell>
          <cell r="G29">
            <v>1</v>
          </cell>
        </row>
        <row r="30">
          <cell r="F30" t="str">
            <v>EC_GTD</v>
          </cell>
          <cell r="G30">
            <v>1</v>
          </cell>
        </row>
        <row r="31">
          <cell r="F31" t="str">
            <v>EC_CCC</v>
          </cell>
          <cell r="G31">
            <v>1</v>
          </cell>
        </row>
        <row r="32">
          <cell r="F32" t="str">
            <v>EC_CCD</v>
          </cell>
          <cell r="G32">
            <v>1</v>
          </cell>
        </row>
        <row r="33">
          <cell r="F33" t="str">
            <v>EC_GEC</v>
          </cell>
          <cell r="G33">
            <v>1</v>
          </cell>
        </row>
        <row r="35">
          <cell r="F35" t="str">
            <v>EH_BOC</v>
          </cell>
          <cell r="G35">
            <v>1</v>
          </cell>
        </row>
        <row r="36">
          <cell r="F36" t="str">
            <v>EH_BOD</v>
          </cell>
          <cell r="G36">
            <v>1</v>
          </cell>
        </row>
        <row r="37">
          <cell r="F37" t="str">
            <v>EH_HPC</v>
          </cell>
          <cell r="G37">
            <v>1</v>
          </cell>
        </row>
        <row r="38">
          <cell r="F38" t="str">
            <v>EH_HPD</v>
          </cell>
          <cell r="G38">
            <v>1</v>
          </cell>
        </row>
        <row r="39">
          <cell r="F39" t="str">
            <v>EH_GEH</v>
          </cell>
          <cell r="G39">
            <v>1</v>
          </cell>
        </row>
        <row r="40">
          <cell r="F40" t="str">
            <v>EH_SOL</v>
          </cell>
          <cell r="G40">
            <v>0.1</v>
          </cell>
        </row>
      </sheetData>
      <sheetData sheetId="30">
        <row r="12">
          <cell r="E12" t="str">
            <v>HY</v>
          </cell>
          <cell r="G12" t="str">
            <v>ER</v>
          </cell>
          <cell r="H12" t="str">
            <v>DAM</v>
          </cell>
          <cell r="J12">
            <v>0</v>
          </cell>
          <cell r="K12">
            <v>0</v>
          </cell>
        </row>
        <row r="13">
          <cell r="E13" t="str">
            <v>WTG</v>
          </cell>
          <cell r="G13" t="str">
            <v>ER</v>
          </cell>
          <cell r="H13" t="str">
            <v>WON</v>
          </cell>
          <cell r="J13">
            <v>0</v>
          </cell>
          <cell r="K13">
            <v>0</v>
          </cell>
        </row>
        <row r="14">
          <cell r="E14" t="str">
            <v>WTG/O</v>
          </cell>
          <cell r="G14" t="str">
            <v>ER</v>
          </cell>
          <cell r="H14" t="str">
            <v>WOF</v>
          </cell>
          <cell r="J14">
            <v>0</v>
          </cell>
          <cell r="K14">
            <v>0</v>
          </cell>
        </row>
        <row r="15">
          <cell r="E15" t="str">
            <v>PV</v>
          </cell>
          <cell r="G15" t="str">
            <v>ER</v>
          </cell>
          <cell r="H15" t="str">
            <v>PVO</v>
          </cell>
          <cell r="J15">
            <v>0</v>
          </cell>
          <cell r="K15">
            <v>0</v>
          </cell>
        </row>
        <row r="16">
          <cell r="E16" t="str">
            <v>FC</v>
          </cell>
          <cell r="G16">
            <v>0</v>
          </cell>
          <cell r="H16">
            <v>0</v>
          </cell>
          <cell r="J16">
            <v>0</v>
          </cell>
          <cell r="K16">
            <v>0</v>
          </cell>
        </row>
        <row r="17">
          <cell r="E17" t="str">
            <v>IC/C</v>
          </cell>
          <cell r="G17" t="str">
            <v>EC</v>
          </cell>
          <cell r="H17" t="str">
            <v>ENC</v>
          </cell>
          <cell r="J17" t="str">
            <v>EC</v>
          </cell>
          <cell r="K17" t="str">
            <v>END</v>
          </cell>
        </row>
        <row r="18">
          <cell r="E18" t="str">
            <v>ST_CD</v>
          </cell>
          <cell r="G18" t="str">
            <v>ET</v>
          </cell>
          <cell r="H18" t="str">
            <v>STM</v>
          </cell>
          <cell r="J18" t="str">
            <v>ET</v>
          </cell>
          <cell r="K18" t="str">
            <v>STM</v>
          </cell>
        </row>
        <row r="19">
          <cell r="E19" t="str">
            <v>ST_BP</v>
          </cell>
          <cell r="G19" t="str">
            <v>EC</v>
          </cell>
          <cell r="H19" t="str">
            <v>BPC</v>
          </cell>
          <cell r="J19" t="str">
            <v>EC</v>
          </cell>
          <cell r="K19" t="str">
            <v>BPD</v>
          </cell>
        </row>
        <row r="20">
          <cell r="E20" t="str">
            <v>ST_EX</v>
          </cell>
          <cell r="G20" t="str">
            <v>EC</v>
          </cell>
          <cell r="H20" t="str">
            <v>EXC</v>
          </cell>
          <cell r="J20" t="str">
            <v>EC</v>
          </cell>
          <cell r="K20" t="str">
            <v>EXD</v>
          </cell>
        </row>
        <row r="21">
          <cell r="E21" t="str">
            <v>BWR</v>
          </cell>
          <cell r="G21">
            <v>0</v>
          </cell>
          <cell r="H21">
            <v>0</v>
          </cell>
          <cell r="J21">
            <v>0</v>
          </cell>
          <cell r="K21">
            <v>0</v>
          </cell>
        </row>
        <row r="22">
          <cell r="E22" t="str">
            <v>PWR</v>
          </cell>
          <cell r="G22">
            <v>0</v>
          </cell>
          <cell r="H22">
            <v>0</v>
          </cell>
          <cell r="J22">
            <v>0</v>
          </cell>
          <cell r="K22">
            <v>0</v>
          </cell>
        </row>
        <row r="23">
          <cell r="E23" t="str">
            <v>VVER</v>
          </cell>
          <cell r="G23">
            <v>0</v>
          </cell>
          <cell r="H23">
            <v>0</v>
          </cell>
          <cell r="J23">
            <v>0</v>
          </cell>
          <cell r="K23">
            <v>0</v>
          </cell>
        </row>
        <row r="24">
          <cell r="E24" t="str">
            <v>ST/C_BP</v>
          </cell>
          <cell r="G24" t="str">
            <v>EC</v>
          </cell>
          <cell r="H24" t="str">
            <v>BPC</v>
          </cell>
          <cell r="J24" t="str">
            <v>EC</v>
          </cell>
          <cell r="K24" t="str">
            <v>BPD</v>
          </cell>
        </row>
        <row r="25">
          <cell r="E25" t="str">
            <v>ST/C_EX</v>
          </cell>
          <cell r="G25" t="str">
            <v>EC</v>
          </cell>
          <cell r="H25" t="str">
            <v>EXC</v>
          </cell>
          <cell r="J25" t="str">
            <v>EC</v>
          </cell>
          <cell r="K25" t="str">
            <v>EXD</v>
          </cell>
        </row>
        <row r="26">
          <cell r="E26" t="str">
            <v>GT/C_CD</v>
          </cell>
          <cell r="G26" t="str">
            <v>ET</v>
          </cell>
          <cell r="H26" t="str">
            <v>GTR</v>
          </cell>
          <cell r="J26" t="str">
            <v>ET</v>
          </cell>
          <cell r="K26" t="str">
            <v>GTR</v>
          </cell>
        </row>
        <row r="27">
          <cell r="E27" t="str">
            <v>GT/C_BP</v>
          </cell>
          <cell r="G27" t="str">
            <v>EC</v>
          </cell>
          <cell r="H27" t="str">
            <v>GTC</v>
          </cell>
          <cell r="J27" t="str">
            <v>EC</v>
          </cell>
          <cell r="K27" t="str">
            <v>GTD</v>
          </cell>
        </row>
        <row r="28">
          <cell r="E28" t="str">
            <v>GT/C_EX</v>
          </cell>
          <cell r="G28" t="str">
            <v>EC</v>
          </cell>
          <cell r="H28" t="str">
            <v>GTC</v>
          </cell>
          <cell r="J28" t="str">
            <v>EC</v>
          </cell>
          <cell r="K28" t="str">
            <v>GTD</v>
          </cell>
        </row>
        <row r="29">
          <cell r="E29" t="str">
            <v>GTCC</v>
          </cell>
          <cell r="G29" t="str">
            <v>ET</v>
          </cell>
          <cell r="H29" t="str">
            <v>CCY</v>
          </cell>
          <cell r="J29" t="str">
            <v>ET</v>
          </cell>
          <cell r="K29" t="str">
            <v>CCY</v>
          </cell>
        </row>
        <row r="30">
          <cell r="E30" t="str">
            <v>CC</v>
          </cell>
          <cell r="G30">
            <v>0</v>
          </cell>
          <cell r="H30">
            <v>0</v>
          </cell>
          <cell r="J30">
            <v>0</v>
          </cell>
          <cell r="K30">
            <v>0</v>
          </cell>
        </row>
        <row r="31">
          <cell r="E31" t="str">
            <v>IC_CD</v>
          </cell>
          <cell r="G31" t="str">
            <v>ET</v>
          </cell>
          <cell r="H31" t="str">
            <v>ENG</v>
          </cell>
          <cell r="J31" t="str">
            <v>ET</v>
          </cell>
          <cell r="K31" t="str">
            <v>ENG</v>
          </cell>
        </row>
        <row r="32">
          <cell r="E32" t="str">
            <v>IC_BP</v>
          </cell>
          <cell r="G32" t="str">
            <v>EC</v>
          </cell>
          <cell r="H32" t="str">
            <v>ENC</v>
          </cell>
          <cell r="J32" t="str">
            <v>EC</v>
          </cell>
          <cell r="K32" t="str">
            <v>END</v>
          </cell>
        </row>
        <row r="33">
          <cell r="E33" t="str">
            <v>IC/H</v>
          </cell>
          <cell r="G33" t="str">
            <v>EC</v>
          </cell>
          <cell r="H33" t="str">
            <v>ENC</v>
          </cell>
          <cell r="J33" t="str">
            <v>EC</v>
          </cell>
          <cell r="K33" t="str">
            <v>END</v>
          </cell>
        </row>
        <row r="34">
          <cell r="E34" t="str">
            <v>IC/S</v>
          </cell>
          <cell r="G34" t="str">
            <v>ET</v>
          </cell>
          <cell r="H34" t="str">
            <v>CCY</v>
          </cell>
          <cell r="J34" t="str">
            <v>ET</v>
          </cell>
          <cell r="K34" t="str">
            <v>CCY</v>
          </cell>
        </row>
        <row r="35">
          <cell r="E35" t="str">
            <v>ST/S_CD</v>
          </cell>
          <cell r="G35" t="str">
            <v>ET</v>
          </cell>
          <cell r="H35" t="str">
            <v>STM</v>
          </cell>
          <cell r="J35" t="str">
            <v>ET</v>
          </cell>
          <cell r="K35" t="str">
            <v>STM</v>
          </cell>
        </row>
        <row r="36">
          <cell r="E36" t="str">
            <v>ST/S_BP</v>
          </cell>
          <cell r="G36" t="str">
            <v>EC</v>
          </cell>
          <cell r="H36" t="str">
            <v>BPC</v>
          </cell>
          <cell r="J36" t="str">
            <v>EC</v>
          </cell>
          <cell r="K36" t="str">
            <v>BPD</v>
          </cell>
        </row>
        <row r="37">
          <cell r="E37" t="str">
            <v>ST/S_EX</v>
          </cell>
          <cell r="G37" t="str">
            <v>EC</v>
          </cell>
          <cell r="H37" t="str">
            <v>EXC</v>
          </cell>
          <cell r="J37" t="str">
            <v>EC</v>
          </cell>
          <cell r="K37" t="str">
            <v>EXD</v>
          </cell>
        </row>
        <row r="38">
          <cell r="E38" t="str">
            <v>ST/H_BP</v>
          </cell>
          <cell r="G38" t="str">
            <v>EC</v>
          </cell>
          <cell r="H38" t="str">
            <v>BPC</v>
          </cell>
          <cell r="J38" t="str">
            <v>EC</v>
          </cell>
          <cell r="K38" t="str">
            <v>BPD</v>
          </cell>
        </row>
        <row r="39">
          <cell r="E39" t="str">
            <v>ST/H_EX</v>
          </cell>
          <cell r="G39" t="str">
            <v>EC</v>
          </cell>
          <cell r="H39" t="str">
            <v>EXC</v>
          </cell>
          <cell r="J39" t="str">
            <v>EC</v>
          </cell>
          <cell r="K39" t="str">
            <v>EXD</v>
          </cell>
        </row>
        <row r="40">
          <cell r="E40" t="str">
            <v>GT</v>
          </cell>
          <cell r="G40" t="str">
            <v>ET</v>
          </cell>
          <cell r="H40" t="str">
            <v>GTR</v>
          </cell>
          <cell r="J40" t="str">
            <v>ET</v>
          </cell>
          <cell r="K40" t="str">
            <v>GTR</v>
          </cell>
        </row>
        <row r="41">
          <cell r="E41" t="str">
            <v>GT/S</v>
          </cell>
          <cell r="G41" t="str">
            <v>EC</v>
          </cell>
          <cell r="H41" t="str">
            <v>GTC</v>
          </cell>
          <cell r="J41" t="str">
            <v>EC</v>
          </cell>
          <cell r="K41" t="str">
            <v>GTD</v>
          </cell>
        </row>
        <row r="42">
          <cell r="E42" t="str">
            <v>GT/H</v>
          </cell>
          <cell r="G42" t="str">
            <v>EC</v>
          </cell>
          <cell r="H42" t="str">
            <v>GTC</v>
          </cell>
          <cell r="J42" t="str">
            <v>EC</v>
          </cell>
          <cell r="K42" t="str">
            <v>GTD</v>
          </cell>
        </row>
        <row r="43">
          <cell r="E43" t="str">
            <v>RSE</v>
          </cell>
          <cell r="G43">
            <v>0</v>
          </cell>
          <cell r="H43">
            <v>0</v>
          </cell>
          <cell r="J43">
            <v>0</v>
          </cell>
          <cell r="K43">
            <v>0</v>
          </cell>
        </row>
        <row r="44">
          <cell r="E44" t="str">
            <v>WTank</v>
          </cell>
          <cell r="G44">
            <v>0</v>
          </cell>
          <cell r="H44">
            <v>0</v>
          </cell>
          <cell r="J44">
            <v>0</v>
          </cell>
          <cell r="K44">
            <v>0</v>
          </cell>
        </row>
        <row r="45">
          <cell r="E45" t="str">
            <v>Boiler</v>
          </cell>
          <cell r="G45" t="str">
            <v>EH</v>
          </cell>
          <cell r="H45" t="str">
            <v>BOC</v>
          </cell>
          <cell r="J45" t="str">
            <v>EH</v>
          </cell>
          <cell r="K45" t="str">
            <v>BOD</v>
          </cell>
        </row>
        <row r="46">
          <cell r="E46" t="str">
            <v>BoilerW</v>
          </cell>
          <cell r="G46" t="str">
            <v>EH</v>
          </cell>
          <cell r="H46" t="str">
            <v>BOC</v>
          </cell>
          <cell r="J46" t="str">
            <v>EH</v>
          </cell>
          <cell r="K46" t="str">
            <v>BOD</v>
          </cell>
        </row>
        <row r="47">
          <cell r="E47" t="str">
            <v>BoilerB</v>
          </cell>
          <cell r="G47" t="str">
            <v>EH</v>
          </cell>
          <cell r="H47" t="str">
            <v>BOC</v>
          </cell>
          <cell r="J47" t="str">
            <v>EH</v>
          </cell>
          <cell r="K47" t="str">
            <v>BOD</v>
          </cell>
        </row>
        <row r="48">
          <cell r="E48" t="str">
            <v>ICHP</v>
          </cell>
          <cell r="G48">
            <v>0</v>
          </cell>
          <cell r="H48">
            <v>0</v>
          </cell>
          <cell r="J48">
            <v>0</v>
          </cell>
          <cell r="K48">
            <v>0</v>
          </cell>
        </row>
        <row r="49">
          <cell r="E49" t="str">
            <v>IHeat</v>
          </cell>
          <cell r="G49">
            <v>0</v>
          </cell>
          <cell r="H49">
            <v>0</v>
          </cell>
          <cell r="J49">
            <v>0</v>
          </cell>
          <cell r="K49">
            <v>0</v>
          </cell>
        </row>
        <row r="50">
          <cell r="E50" t="str">
            <v>GeoTherm</v>
          </cell>
          <cell r="G50">
            <v>0</v>
          </cell>
          <cell r="H50">
            <v>0</v>
          </cell>
          <cell r="J50" t="str">
            <v>EH</v>
          </cell>
          <cell r="K50" t="str">
            <v>GEH</v>
          </cell>
        </row>
        <row r="51">
          <cell r="E51" t="str">
            <v>SolarHeat</v>
          </cell>
          <cell r="G51">
            <v>0</v>
          </cell>
          <cell r="H51">
            <v>0</v>
          </cell>
          <cell r="J51" t="str">
            <v>EH</v>
          </cell>
          <cell r="K51" t="str">
            <v>SOL</v>
          </cell>
        </row>
        <row r="52">
          <cell r="E52" t="str">
            <v>EH</v>
          </cell>
          <cell r="G52">
            <v>0</v>
          </cell>
          <cell r="H52">
            <v>0</v>
          </cell>
          <cell r="J52">
            <v>0</v>
          </cell>
          <cell r="K52">
            <v>0</v>
          </cell>
        </row>
        <row r="53">
          <cell r="E53" t="str">
            <v>HP</v>
          </cell>
          <cell r="G53">
            <v>0</v>
          </cell>
          <cell r="H53">
            <v>0</v>
          </cell>
          <cell r="J53">
            <v>0</v>
          </cell>
          <cell r="K53">
            <v>0</v>
          </cell>
        </row>
        <row r="54">
          <cell r="E54" t="str">
            <v>_IM</v>
          </cell>
          <cell r="G54">
            <v>0</v>
          </cell>
          <cell r="H54">
            <v>0</v>
          </cell>
          <cell r="J54">
            <v>0</v>
          </cell>
          <cell r="K54">
            <v>0</v>
          </cell>
        </row>
        <row r="55">
          <cell r="E55" t="str">
            <v>0</v>
          </cell>
          <cell r="G55">
            <v>0</v>
          </cell>
          <cell r="H55">
            <v>0</v>
          </cell>
          <cell r="J55">
            <v>0</v>
          </cell>
          <cell r="K55">
            <v>0</v>
          </cell>
        </row>
      </sheetData>
      <sheetData sheetId="31"/>
      <sheetData sheetId="32">
        <row r="12">
          <cell r="I12" t="str">
            <v>Kul</v>
          </cell>
          <cell r="J12" t="str">
            <v>COA</v>
          </cell>
          <cell r="L12" t="str">
            <v>EH</v>
          </cell>
          <cell r="M12">
            <v>0</v>
          </cell>
          <cell r="T12" t="str">
            <v>COA</v>
          </cell>
          <cell r="U12" t="str">
            <v>Coal</v>
          </cell>
        </row>
        <row r="13">
          <cell r="I13" t="str">
            <v>kulR</v>
          </cell>
          <cell r="J13" t="str">
            <v>COA</v>
          </cell>
          <cell r="L13" t="str">
            <v>EP</v>
          </cell>
          <cell r="M13">
            <v>0</v>
          </cell>
          <cell r="T13" t="str">
            <v>HFO</v>
          </cell>
          <cell r="U13" t="str">
            <v>Heavy Fuel Oil</v>
          </cell>
        </row>
        <row r="14">
          <cell r="I14" t="str">
            <v>olie</v>
          </cell>
          <cell r="J14" t="str">
            <v>HFO</v>
          </cell>
          <cell r="L14" t="str">
            <v>HS</v>
          </cell>
          <cell r="M14">
            <v>0</v>
          </cell>
          <cell r="T14" t="str">
            <v>DSL</v>
          </cell>
          <cell r="U14" t="str">
            <v>Diesel</v>
          </cell>
        </row>
        <row r="15">
          <cell r="I15" t="str">
            <v>gasolie</v>
          </cell>
          <cell r="J15" t="str">
            <v>DSL</v>
          </cell>
          <cell r="L15" t="str">
            <v>HY</v>
          </cell>
          <cell r="M15" t="str">
            <v>HYD</v>
          </cell>
          <cell r="T15" t="str">
            <v>NGA</v>
          </cell>
          <cell r="U15" t="str">
            <v>Nat. Gas</v>
          </cell>
        </row>
        <row r="16">
          <cell r="I16" t="str">
            <v>naturgas</v>
          </cell>
          <cell r="J16" t="str">
            <v>GAS</v>
          </cell>
          <cell r="L16" t="str">
            <v>IM</v>
          </cell>
          <cell r="M16">
            <v>0</v>
          </cell>
          <cell r="T16" t="str">
            <v>SNG</v>
          </cell>
          <cell r="U16" t="str">
            <v>Bio Synt Nat Gat</v>
          </cell>
        </row>
        <row r="17">
          <cell r="I17" t="str">
            <v>naturgasCKV</v>
          </cell>
          <cell r="J17" t="str">
            <v>GAS</v>
          </cell>
          <cell r="L17" t="str">
            <v>PV</v>
          </cell>
          <cell r="M17" t="str">
            <v>SOL</v>
          </cell>
          <cell r="T17" t="str">
            <v>BGA</v>
          </cell>
          <cell r="U17" t="str">
            <v>Biogas</v>
          </cell>
        </row>
        <row r="18">
          <cell r="I18" t="str">
            <v>naturgasDKV</v>
          </cell>
          <cell r="J18" t="str">
            <v>GAS</v>
          </cell>
          <cell r="L18" t="str">
            <v>SH</v>
          </cell>
          <cell r="M18" t="str">
            <v>SOL</v>
          </cell>
          <cell r="T18" t="str">
            <v>DSB</v>
          </cell>
          <cell r="U18" t="str">
            <v>BioDiesel</v>
          </cell>
        </row>
        <row r="19">
          <cell r="I19" t="str">
            <v>halm</v>
          </cell>
          <cell r="J19" t="str">
            <v>STR</v>
          </cell>
          <cell r="L19" t="str">
            <v>WL1</v>
          </cell>
          <cell r="M19" t="str">
            <v>WIN</v>
          </cell>
          <cell r="T19" t="str">
            <v>WPE</v>
          </cell>
          <cell r="U19" t="str">
            <v>Wood Pellets</v>
          </cell>
        </row>
        <row r="20">
          <cell r="I20" t="str">
            <v>træ</v>
          </cell>
          <cell r="J20" t="str">
            <v>WOO</v>
          </cell>
          <cell r="L20" t="str">
            <v>WL2</v>
          </cell>
          <cell r="M20" t="str">
            <v>WIN</v>
          </cell>
          <cell r="T20" t="str">
            <v>WCH</v>
          </cell>
          <cell r="U20" t="str">
            <v>Wood Chips and Waste</v>
          </cell>
        </row>
        <row r="21">
          <cell r="I21" t="str">
            <v>flis</v>
          </cell>
          <cell r="J21" t="str">
            <v>WCH</v>
          </cell>
          <cell r="L21" t="str">
            <v>WL3</v>
          </cell>
          <cell r="M21" t="str">
            <v>WIN</v>
          </cell>
          <cell r="T21" t="str">
            <v>STR</v>
          </cell>
          <cell r="U21" t="str">
            <v>Straw</v>
          </cell>
        </row>
        <row r="22">
          <cell r="I22" t="str">
            <v>affald</v>
          </cell>
          <cell r="J22" t="str">
            <v>WST</v>
          </cell>
          <cell r="L22" t="str">
            <v>WS1</v>
          </cell>
          <cell r="M22" t="str">
            <v>WIN</v>
          </cell>
          <cell r="T22" t="str">
            <v>WST</v>
          </cell>
          <cell r="U22" t="str">
            <v>Waste</v>
          </cell>
        </row>
        <row r="23">
          <cell r="I23" t="str">
            <v>biogas</v>
          </cell>
          <cell r="J23" t="str">
            <v>BGA</v>
          </cell>
          <cell r="L23" t="str">
            <v>WS2</v>
          </cell>
          <cell r="M23" t="str">
            <v>WIN</v>
          </cell>
          <cell r="T23" t="str">
            <v>WIN</v>
          </cell>
          <cell r="U23" t="str">
            <v>Wind</v>
          </cell>
        </row>
        <row r="24">
          <cell r="I24" t="str">
            <v>SpidslastKBH</v>
          </cell>
          <cell r="J24" t="str">
            <v>DSL</v>
          </cell>
          <cell r="L24" t="str">
            <v>WS3</v>
          </cell>
          <cell r="M24" t="str">
            <v>WIN</v>
          </cell>
          <cell r="T24" t="str">
            <v>SOL</v>
          </cell>
          <cell r="U24" t="str">
            <v>Solar</v>
          </cell>
        </row>
        <row r="25">
          <cell r="I25" t="str">
            <v>TræpillerFV</v>
          </cell>
          <cell r="J25" t="str">
            <v>WPE</v>
          </cell>
          <cell r="T25" t="str">
            <v>GEO</v>
          </cell>
          <cell r="U25" t="str">
            <v>Geothermal</v>
          </cell>
        </row>
        <row r="26">
          <cell r="I26" t="str">
            <v>Gaskedler_DKE0</v>
          </cell>
          <cell r="J26" t="str">
            <v>GAS</v>
          </cell>
          <cell r="T26" t="str">
            <v>HYD</v>
          </cell>
          <cell r="U26" t="str">
            <v>Hydro</v>
          </cell>
        </row>
        <row r="27">
          <cell r="I27" t="str">
            <v>Kedler_DKW0_NG</v>
          </cell>
          <cell r="J27" t="str">
            <v>GAS</v>
          </cell>
          <cell r="T27" t="str">
            <v>GWA</v>
          </cell>
          <cell r="U27" t="str">
            <v>GasWaste</v>
          </cell>
        </row>
        <row r="28">
          <cell r="I28" t="str">
            <v>Kedler_DKW0_Bio</v>
          </cell>
          <cell r="J28" t="str">
            <v>WOO</v>
          </cell>
          <cell r="T28" t="str">
            <v>WAS</v>
          </cell>
          <cell r="U28" t="str">
            <v>WasteStraw</v>
          </cell>
        </row>
        <row r="29">
          <cell r="I29" t="str">
            <v>Biokedler_DKE10</v>
          </cell>
          <cell r="J29" t="str">
            <v>STR</v>
          </cell>
          <cell r="T29" t="str">
            <v>COS</v>
          </cell>
          <cell r="U29" t="str">
            <v>CoalStraw</v>
          </cell>
        </row>
        <row r="30">
          <cell r="I30" t="str">
            <v>Biokedler_DKE5-10</v>
          </cell>
          <cell r="J30" t="str">
            <v>WOO</v>
          </cell>
          <cell r="T30" t="str">
            <v>WOG</v>
          </cell>
          <cell r="U30" t="str">
            <v>WoodGas</v>
          </cell>
        </row>
        <row r="31">
          <cell r="I31" t="str">
            <v>Biokedler_DKE0-5</v>
          </cell>
          <cell r="J31" t="str">
            <v>WOO</v>
          </cell>
          <cell r="T31" t="str">
            <v>WOO</v>
          </cell>
          <cell r="U31" t="str">
            <v>Wood</v>
          </cell>
        </row>
        <row r="32">
          <cell r="I32" t="str">
            <v>Kedler_DKE0</v>
          </cell>
          <cell r="J32" t="str">
            <v>STR</v>
          </cell>
          <cell r="T32" t="str">
            <v>FL1</v>
          </cell>
          <cell r="U32" t="str">
            <v>Flex1</v>
          </cell>
        </row>
        <row r="33">
          <cell r="I33" t="str">
            <v>BioKedler_DKW5-10</v>
          </cell>
          <cell r="J33" t="str">
            <v>WOO</v>
          </cell>
          <cell r="T33" t="str">
            <v>FL2</v>
          </cell>
          <cell r="U33" t="str">
            <v>Flex2</v>
          </cell>
        </row>
        <row r="34">
          <cell r="I34" t="str">
            <v>Lynetten</v>
          </cell>
          <cell r="J34" t="str">
            <v>WST</v>
          </cell>
          <cell r="T34" t="str">
            <v>GAS</v>
          </cell>
          <cell r="U34" t="str">
            <v>Gas</v>
          </cell>
        </row>
        <row r="35">
          <cell r="I35" t="str">
            <v>ha40tp60</v>
          </cell>
          <cell r="J35" t="str">
            <v>WPE</v>
          </cell>
        </row>
        <row r="36">
          <cell r="I36" t="str">
            <v>go58fo28ng14</v>
          </cell>
          <cell r="J36" t="str">
            <v>DSL</v>
          </cell>
        </row>
        <row r="37">
          <cell r="I37" t="str">
            <v>affald93ng7</v>
          </cell>
          <cell r="J37" t="str">
            <v>WST</v>
          </cell>
        </row>
        <row r="38">
          <cell r="I38" t="str">
            <v>aff63tr25ha12</v>
          </cell>
          <cell r="J38" t="str">
            <v>WST</v>
          </cell>
        </row>
        <row r="39">
          <cell r="I39" t="str">
            <v>AVV2_2005</v>
          </cell>
          <cell r="J39" t="str">
            <v>GAS</v>
          </cell>
        </row>
        <row r="40">
          <cell r="I40" t="str">
            <v>AVV2_2006</v>
          </cell>
          <cell r="J40" t="str">
            <v>GAS</v>
          </cell>
        </row>
        <row r="41">
          <cell r="I41" t="str">
            <v>AVV2_2010</v>
          </cell>
          <cell r="J41" t="str">
            <v>FL2</v>
          </cell>
        </row>
        <row r="42">
          <cell r="I42" t="str">
            <v>AVV2_2011</v>
          </cell>
          <cell r="J42" t="str">
            <v>FL2</v>
          </cell>
        </row>
        <row r="43">
          <cell r="I43" t="str">
            <v>ng30flis70</v>
          </cell>
          <cell r="J43" t="str">
            <v>FL1</v>
          </cell>
        </row>
        <row r="44">
          <cell r="I44" t="str">
            <v>go42ng57tr1</v>
          </cell>
          <cell r="J44" t="str">
            <v>GAS</v>
          </cell>
        </row>
        <row r="45">
          <cell r="I45" t="str">
            <v>go85fo15</v>
          </cell>
          <cell r="J45" t="str">
            <v>DSL</v>
          </cell>
        </row>
        <row r="46">
          <cell r="I46" t="str">
            <v>kul91fo3ha6</v>
          </cell>
          <cell r="J46" t="str">
            <v>COA</v>
          </cell>
        </row>
        <row r="47">
          <cell r="I47" t="str">
            <v>kul90ha10</v>
          </cell>
          <cell r="J47" t="str">
            <v>COA</v>
          </cell>
        </row>
        <row r="48">
          <cell r="I48" t="str">
            <v>kul51ha38tr10fo1</v>
          </cell>
          <cell r="J48" t="str">
            <v>COS</v>
          </cell>
        </row>
        <row r="49">
          <cell r="I49" t="str">
            <v>kul60ha40</v>
          </cell>
          <cell r="J49" t="str">
            <v>WPE</v>
          </cell>
        </row>
        <row r="50">
          <cell r="I50" t="str">
            <v>go84ng16</v>
          </cell>
          <cell r="J50" t="str">
            <v>DSL</v>
          </cell>
        </row>
        <row r="51">
          <cell r="I51" t="str">
            <v>af63ha19tr12ng6</v>
          </cell>
          <cell r="J51" t="str">
            <v>FL1</v>
          </cell>
        </row>
        <row r="52">
          <cell r="I52" t="str">
            <v>halm80træ20</v>
          </cell>
          <cell r="J52" t="str">
            <v>STR</v>
          </cell>
        </row>
        <row r="53">
          <cell r="I53" t="str">
            <v>halm50aff50</v>
          </cell>
          <cell r="J53" t="str">
            <v>WAS</v>
          </cell>
        </row>
        <row r="54">
          <cell r="I54" t="str">
            <v>ng50aff50</v>
          </cell>
          <cell r="J54" t="str">
            <v>GWA</v>
          </cell>
        </row>
        <row r="55">
          <cell r="I55" t="str">
            <v>ng52aff48</v>
          </cell>
          <cell r="J55" t="str">
            <v>GWA</v>
          </cell>
        </row>
        <row r="56">
          <cell r="I56" t="str">
            <v>ng65aff35</v>
          </cell>
          <cell r="J56" t="str">
            <v>GWA</v>
          </cell>
        </row>
        <row r="57">
          <cell r="I57" t="str">
            <v>Rapsolie</v>
          </cell>
          <cell r="J57" t="str">
            <v>DSB</v>
          </cell>
        </row>
        <row r="58">
          <cell r="I58" t="str">
            <v>Kul&amp;BiomassCoal</v>
          </cell>
          <cell r="J58" t="str">
            <v>XXX</v>
          </cell>
        </row>
        <row r="59">
          <cell r="I59" t="str">
            <v>Kul&amp;Kul60Træ40</v>
          </cell>
          <cell r="J59" t="str">
            <v>XXX</v>
          </cell>
        </row>
        <row r="60">
          <cell r="I60" t="str">
            <v>Kul&amp;Kul80Træ20</v>
          </cell>
          <cell r="J60" t="str">
            <v>COA</v>
          </cell>
        </row>
        <row r="61">
          <cell r="I61" t="str">
            <v>Kul&amp;kul81fo4tr15</v>
          </cell>
          <cell r="J61" t="str">
            <v>COA</v>
          </cell>
        </row>
        <row r="62">
          <cell r="I62" t="str">
            <v>Kul&amp;kul95ha5</v>
          </cell>
          <cell r="J62" t="str">
            <v>COA</v>
          </cell>
        </row>
        <row r="63">
          <cell r="I63" t="str">
            <v>Kul&amp;naturgas</v>
          </cell>
          <cell r="J63" t="str">
            <v>COA</v>
          </cell>
        </row>
        <row r="64">
          <cell r="I64" t="str">
            <v>Kul&amp;træ</v>
          </cell>
          <cell r="J64" t="str">
            <v>XXX</v>
          </cell>
        </row>
        <row r="65">
          <cell r="I65" t="str">
            <v>kulR&amp;kulflisR</v>
          </cell>
          <cell r="J65" t="str">
            <v>COA</v>
          </cell>
        </row>
        <row r="66">
          <cell r="I66" t="str">
            <v>naturgas&amp;AVV2</v>
          </cell>
          <cell r="J66" t="str">
            <v>FL2</v>
          </cell>
        </row>
        <row r="67">
          <cell r="I67" t="str">
            <v>naturgasCKV&amp;træ</v>
          </cell>
          <cell r="J67" t="str">
            <v>FL2</v>
          </cell>
        </row>
        <row r="68">
          <cell r="I68" t="str">
            <v>ng30flis70&amp;flis</v>
          </cell>
          <cell r="J68" t="str">
            <v>WOG</v>
          </cell>
        </row>
        <row r="69">
          <cell r="I69" t="str">
            <v>ngckv68fo32&amp;ngckv50fo15ha5tr30</v>
          </cell>
          <cell r="J69" t="str">
            <v>GAS</v>
          </cell>
        </row>
      </sheetData>
      <sheetData sheetId="33"/>
      <sheetData sheetId="34"/>
      <sheetData sheetId="35">
        <row r="49">
          <cell r="D49" t="b">
            <v>0</v>
          </cell>
        </row>
        <row r="50">
          <cell r="D50" t="b">
            <v>1</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neral"/>
      <sheetName val="ElDemand"/>
      <sheetName val="Transmission"/>
      <sheetName val="DHDemand"/>
      <sheetName val="Plants"/>
      <sheetName val="TechnologyData"/>
      <sheetName val="FuelPrice"/>
      <sheetName val="FuelTax"/>
      <sheetName val="FuelMix"/>
      <sheetName val="FuelProperty"/>
      <sheetName val="DHprice"/>
      <sheetName val="Subsidy"/>
      <sheetName val="TVAR"/>
      <sheetName val="YVAR"/>
      <sheetName val="Data fra Sammenfatningsmodellen"/>
      <sheetName val="Vind- &amp; Biogasprognoser"/>
      <sheetName val="Udtræk Elkapaciteter"/>
    </sheetNames>
    <sheetDataSet>
      <sheetData sheetId="0">
        <row r="1">
          <cell r="A1" t="str">
            <v>RAMSES version 6.12 DATA SET</v>
          </cell>
        </row>
      </sheetData>
      <sheetData sheetId="1"/>
      <sheetData sheetId="2"/>
      <sheetData sheetId="3"/>
      <sheetData sheetId="4">
        <row r="2">
          <cell r="H2">
            <v>2004</v>
          </cell>
          <cell r="J2">
            <v>2035</v>
          </cell>
        </row>
        <row r="4">
          <cell r="J4" t="b">
            <v>1</v>
          </cell>
        </row>
        <row r="5">
          <cell r="J5" t="b">
            <v>1</v>
          </cell>
        </row>
        <row r="6">
          <cell r="J6">
            <v>1000</v>
          </cell>
        </row>
      </sheetData>
      <sheetData sheetId="5">
        <row r="11">
          <cell r="F11">
            <v>247</v>
          </cell>
        </row>
        <row r="14">
          <cell r="A14" t="str">
            <v>BiomassLargeCHP</v>
          </cell>
          <cell r="B14" t="str">
            <v>Eff.</v>
          </cell>
          <cell r="C14" t="str">
            <v>Cb</v>
          </cell>
          <cell r="D14" t="str">
            <v>Cv</v>
          </cell>
          <cell r="E14" t="str">
            <v>POutage</v>
          </cell>
          <cell r="F14" t="str">
            <v>UPOutage</v>
          </cell>
          <cell r="G14" t="str">
            <v>Invest</v>
          </cell>
          <cell r="H14" t="str">
            <v>O&amp;Mfixed</v>
          </cell>
          <cell r="I14" t="str">
            <v>O&amp;Mvar</v>
          </cell>
          <cell r="J14" t="str">
            <v>Desulp</v>
          </cell>
          <cell r="K14" t="str">
            <v>NO2</v>
          </cell>
          <cell r="L14" t="str">
            <v>CH4</v>
          </cell>
          <cell r="M14" t="str">
            <v>N2O</v>
          </cell>
          <cell r="O14" t="str">
            <v>OnshoreWindPark</v>
          </cell>
          <cell r="P14" t="str">
            <v>Eff.</v>
          </cell>
          <cell r="Q14" t="str">
            <v>Cb</v>
          </cell>
          <cell r="R14" t="str">
            <v>Cv</v>
          </cell>
          <cell r="S14" t="str">
            <v>POutage</v>
          </cell>
          <cell r="T14" t="str">
            <v>UPOutage</v>
          </cell>
          <cell r="U14" t="str">
            <v>Invest</v>
          </cell>
          <cell r="V14" t="str">
            <v>O&amp;Mfixed</v>
          </cell>
          <cell r="W14" t="str">
            <v>O&amp;Mvar</v>
          </cell>
          <cell r="X14" t="str">
            <v>Desulp</v>
          </cell>
          <cell r="Y14" t="str">
            <v>NO2</v>
          </cell>
          <cell r="Z14" t="str">
            <v>CH4</v>
          </cell>
          <cell r="AA14" t="str">
            <v>N2O</v>
          </cell>
        </row>
        <row r="15">
          <cell r="A15" t="str">
            <v>Investeringsår</v>
          </cell>
          <cell r="B15" t="str">
            <v>%</v>
          </cell>
          <cell r="C15" t="str">
            <v>p.u.</v>
          </cell>
          <cell r="D15" t="str">
            <v>p.u.</v>
          </cell>
          <cell r="E15" t="str">
            <v>%</v>
          </cell>
          <cell r="F15" t="str">
            <v>%</v>
          </cell>
          <cell r="G15" t="str">
            <v>Mkr./MW</v>
          </cell>
          <cell r="H15" t="str">
            <v>Mkr/MWy</v>
          </cell>
          <cell r="I15" t="str">
            <v>kr/MWh</v>
          </cell>
          <cell r="J15" t="str">
            <v>p.u</v>
          </cell>
          <cell r="K15" t="str">
            <v>g/GJ</v>
          </cell>
          <cell r="L15" t="str">
            <v>g/GJ</v>
          </cell>
          <cell r="M15" t="str">
            <v>g/GJ</v>
          </cell>
          <cell r="O15" t="str">
            <v>Investeringsår</v>
          </cell>
          <cell r="P15" t="str">
            <v>%</v>
          </cell>
          <cell r="Q15" t="str">
            <v>p.u.</v>
          </cell>
          <cell r="R15" t="str">
            <v>p.u.</v>
          </cell>
          <cell r="S15" t="str">
            <v>%</v>
          </cell>
          <cell r="T15" t="str">
            <v>%</v>
          </cell>
          <cell r="U15" t="str">
            <v>Mkr./MW</v>
          </cell>
          <cell r="V15" t="str">
            <v>Mkr/MWy</v>
          </cell>
          <cell r="W15" t="str">
            <v>kr/MWh</v>
          </cell>
          <cell r="X15" t="str">
            <v>p.u</v>
          </cell>
          <cell r="Y15" t="str">
            <v>g/GJ</v>
          </cell>
          <cell r="Z15" t="str">
            <v>g/GJ</v>
          </cell>
          <cell r="AA15" t="str">
            <v>g/GJ</v>
          </cell>
        </row>
        <row r="16">
          <cell r="A16">
            <v>2010</v>
          </cell>
          <cell r="B16">
            <v>0.437</v>
          </cell>
          <cell r="C16">
            <v>0.75</v>
          </cell>
          <cell r="D16">
            <v>0.15</v>
          </cell>
          <cell r="E16">
            <v>7.0000000000000007E-2</v>
          </cell>
          <cell r="F16">
            <v>7.0000000000000007E-2</v>
          </cell>
          <cell r="G16">
            <v>15.198</v>
          </cell>
          <cell r="H16">
            <v>0.42614000000000002</v>
          </cell>
          <cell r="I16">
            <v>14.9</v>
          </cell>
          <cell r="J16">
            <v>0.97</v>
          </cell>
          <cell r="K16">
            <v>38</v>
          </cell>
          <cell r="L16">
            <v>2</v>
          </cell>
          <cell r="M16">
            <v>0.8</v>
          </cell>
          <cell r="O16">
            <v>2010</v>
          </cell>
          <cell r="P16">
            <v>1</v>
          </cell>
          <cell r="Q16">
            <v>0</v>
          </cell>
          <cell r="R16">
            <v>0</v>
          </cell>
          <cell r="S16">
            <v>0</v>
          </cell>
          <cell r="T16">
            <v>0</v>
          </cell>
          <cell r="U16">
            <v>10.43</v>
          </cell>
          <cell r="V16">
            <v>0.15645000000000001</v>
          </cell>
          <cell r="W16">
            <v>52.15</v>
          </cell>
          <cell r="X16">
            <v>0</v>
          </cell>
          <cell r="Y16">
            <v>0</v>
          </cell>
          <cell r="Z16">
            <v>0</v>
          </cell>
          <cell r="AA16">
            <v>0</v>
          </cell>
        </row>
        <row r="17">
          <cell r="A17">
            <v>2011</v>
          </cell>
          <cell r="B17">
            <v>0.437</v>
          </cell>
          <cell r="C17">
            <v>0.75</v>
          </cell>
          <cell r="D17">
            <v>0.15</v>
          </cell>
          <cell r="E17">
            <v>7.0000000000000007E-2</v>
          </cell>
          <cell r="F17">
            <v>7.0000000000000007E-2</v>
          </cell>
          <cell r="G17">
            <v>15.198</v>
          </cell>
          <cell r="H17">
            <v>0.42614000000000002</v>
          </cell>
          <cell r="I17">
            <v>14.9</v>
          </cell>
          <cell r="J17">
            <v>0.97</v>
          </cell>
          <cell r="K17">
            <v>38</v>
          </cell>
          <cell r="L17">
            <v>2</v>
          </cell>
          <cell r="M17">
            <v>0.8</v>
          </cell>
          <cell r="O17">
            <v>2011</v>
          </cell>
          <cell r="P17">
            <v>1</v>
          </cell>
          <cell r="Q17">
            <v>0</v>
          </cell>
          <cell r="R17">
            <v>0</v>
          </cell>
          <cell r="S17">
            <v>0</v>
          </cell>
          <cell r="T17">
            <v>0</v>
          </cell>
          <cell r="U17">
            <v>10.43</v>
          </cell>
          <cell r="V17">
            <v>0.15645000000000001</v>
          </cell>
          <cell r="W17">
            <v>52.15</v>
          </cell>
          <cell r="X17">
            <v>0</v>
          </cell>
          <cell r="Y17">
            <v>0</v>
          </cell>
          <cell r="Z17">
            <v>0</v>
          </cell>
          <cell r="AA17">
            <v>0</v>
          </cell>
        </row>
        <row r="18">
          <cell r="A18">
            <v>2012</v>
          </cell>
          <cell r="B18">
            <v>0.437</v>
          </cell>
          <cell r="C18">
            <v>0.75</v>
          </cell>
          <cell r="D18">
            <v>0.15</v>
          </cell>
          <cell r="E18">
            <v>7.0000000000000007E-2</v>
          </cell>
          <cell r="F18">
            <v>7.0000000000000007E-2</v>
          </cell>
          <cell r="G18">
            <v>15.198</v>
          </cell>
          <cell r="H18">
            <v>0.42614000000000002</v>
          </cell>
          <cell r="I18">
            <v>14.9</v>
          </cell>
          <cell r="J18">
            <v>0.97</v>
          </cell>
          <cell r="K18">
            <v>38</v>
          </cell>
          <cell r="L18">
            <v>2</v>
          </cell>
          <cell r="M18">
            <v>0.8</v>
          </cell>
          <cell r="O18">
            <v>2012</v>
          </cell>
          <cell r="P18">
            <v>1</v>
          </cell>
          <cell r="Q18">
            <v>0</v>
          </cell>
          <cell r="R18">
            <v>0</v>
          </cell>
          <cell r="S18">
            <v>0</v>
          </cell>
          <cell r="T18">
            <v>0</v>
          </cell>
          <cell r="U18">
            <v>10.43</v>
          </cell>
          <cell r="V18">
            <v>0.15645000000000001</v>
          </cell>
          <cell r="W18">
            <v>52.15</v>
          </cell>
          <cell r="X18">
            <v>0</v>
          </cell>
          <cell r="Y18">
            <v>0</v>
          </cell>
          <cell r="Z18">
            <v>0</v>
          </cell>
          <cell r="AA18">
            <v>0</v>
          </cell>
        </row>
        <row r="19">
          <cell r="A19">
            <v>2013</v>
          </cell>
          <cell r="B19">
            <v>0.437</v>
          </cell>
          <cell r="C19">
            <v>0.75</v>
          </cell>
          <cell r="D19">
            <v>0.15</v>
          </cell>
          <cell r="E19">
            <v>7.0000000000000007E-2</v>
          </cell>
          <cell r="F19">
            <v>7.0000000000000007E-2</v>
          </cell>
          <cell r="G19">
            <v>15.198</v>
          </cell>
          <cell r="H19">
            <v>0.42614000000000002</v>
          </cell>
          <cell r="I19">
            <v>14.9</v>
          </cell>
          <cell r="J19">
            <v>0.97</v>
          </cell>
          <cell r="K19">
            <v>38</v>
          </cell>
          <cell r="L19">
            <v>2</v>
          </cell>
          <cell r="M19">
            <v>0.8</v>
          </cell>
          <cell r="O19">
            <v>2013</v>
          </cell>
          <cell r="P19">
            <v>1</v>
          </cell>
          <cell r="Q19">
            <v>0</v>
          </cell>
          <cell r="R19">
            <v>0</v>
          </cell>
          <cell r="S19">
            <v>0</v>
          </cell>
          <cell r="T19">
            <v>0</v>
          </cell>
          <cell r="U19">
            <v>10.43</v>
          </cell>
          <cell r="V19">
            <v>0.15645000000000001</v>
          </cell>
          <cell r="W19">
            <v>52.15</v>
          </cell>
          <cell r="X19">
            <v>0</v>
          </cell>
          <cell r="Y19">
            <v>0</v>
          </cell>
          <cell r="Z19">
            <v>0</v>
          </cell>
          <cell r="AA19">
            <v>0</v>
          </cell>
        </row>
        <row r="20">
          <cell r="A20">
            <v>2014</v>
          </cell>
          <cell r="B20">
            <v>0.437</v>
          </cell>
          <cell r="C20">
            <v>0.75</v>
          </cell>
          <cell r="D20">
            <v>0.15</v>
          </cell>
          <cell r="E20">
            <v>7.0000000000000007E-2</v>
          </cell>
          <cell r="F20">
            <v>7.0000000000000007E-2</v>
          </cell>
          <cell r="G20">
            <v>15.198</v>
          </cell>
          <cell r="H20">
            <v>0.42614000000000002</v>
          </cell>
          <cell r="I20">
            <v>14.9</v>
          </cell>
          <cell r="J20">
            <v>0.97</v>
          </cell>
          <cell r="K20">
            <v>38</v>
          </cell>
          <cell r="L20">
            <v>2</v>
          </cell>
          <cell r="M20">
            <v>0.8</v>
          </cell>
          <cell r="O20">
            <v>2014</v>
          </cell>
          <cell r="P20">
            <v>1</v>
          </cell>
          <cell r="Q20">
            <v>0</v>
          </cell>
          <cell r="R20">
            <v>0</v>
          </cell>
          <cell r="S20">
            <v>0</v>
          </cell>
          <cell r="T20">
            <v>0</v>
          </cell>
          <cell r="U20">
            <v>10.43</v>
          </cell>
          <cell r="V20">
            <v>0.15645000000000001</v>
          </cell>
          <cell r="W20">
            <v>52.15</v>
          </cell>
          <cell r="X20">
            <v>0</v>
          </cell>
          <cell r="Y20">
            <v>0</v>
          </cell>
          <cell r="Z20">
            <v>0</v>
          </cell>
          <cell r="AA20">
            <v>0</v>
          </cell>
        </row>
        <row r="21">
          <cell r="A21">
            <v>2015</v>
          </cell>
          <cell r="B21">
            <v>0.437</v>
          </cell>
          <cell r="C21">
            <v>0.75</v>
          </cell>
          <cell r="D21">
            <v>0.15</v>
          </cell>
          <cell r="E21">
            <v>7.0000000000000007E-2</v>
          </cell>
          <cell r="F21">
            <v>7.0000000000000007E-2</v>
          </cell>
          <cell r="G21">
            <v>15.198</v>
          </cell>
          <cell r="H21">
            <v>0.42614000000000002</v>
          </cell>
          <cell r="I21">
            <v>14.9</v>
          </cell>
          <cell r="J21">
            <v>0.97</v>
          </cell>
          <cell r="K21">
            <v>38</v>
          </cell>
          <cell r="L21">
            <v>2</v>
          </cell>
          <cell r="M21">
            <v>0.8</v>
          </cell>
          <cell r="O21">
            <v>2015</v>
          </cell>
          <cell r="P21">
            <v>1</v>
          </cell>
          <cell r="Q21">
            <v>0</v>
          </cell>
          <cell r="R21">
            <v>0</v>
          </cell>
          <cell r="S21">
            <v>0</v>
          </cell>
          <cell r="T21">
            <v>0</v>
          </cell>
          <cell r="U21">
            <v>10.43</v>
          </cell>
          <cell r="V21">
            <v>0.15645000000000001</v>
          </cell>
          <cell r="W21">
            <v>52.15</v>
          </cell>
          <cell r="X21">
            <v>0</v>
          </cell>
          <cell r="Y21">
            <v>0</v>
          </cell>
          <cell r="Z21">
            <v>0</v>
          </cell>
          <cell r="AA21">
            <v>0</v>
          </cell>
        </row>
        <row r="22">
          <cell r="A22">
            <v>2016</v>
          </cell>
          <cell r="B22">
            <v>0.44174999999999998</v>
          </cell>
          <cell r="C22">
            <v>0.76800000000000002</v>
          </cell>
          <cell r="D22">
            <v>0.15</v>
          </cell>
          <cell r="E22">
            <v>7.0000000000000007E-2</v>
          </cell>
          <cell r="F22">
            <v>7.0000000000000007E-2</v>
          </cell>
          <cell r="G22">
            <v>15.1831</v>
          </cell>
          <cell r="H22">
            <v>0.43269600000000003</v>
          </cell>
          <cell r="I22">
            <v>15.198</v>
          </cell>
          <cell r="J22">
            <v>0.97</v>
          </cell>
          <cell r="K22">
            <v>37.4</v>
          </cell>
          <cell r="L22">
            <v>2</v>
          </cell>
          <cell r="M22">
            <v>0.8</v>
          </cell>
          <cell r="O22">
            <v>2016</v>
          </cell>
          <cell r="P22">
            <v>1</v>
          </cell>
          <cell r="Q22">
            <v>0</v>
          </cell>
          <cell r="R22">
            <v>0</v>
          </cell>
          <cell r="S22">
            <v>0</v>
          </cell>
          <cell r="T22">
            <v>0</v>
          </cell>
          <cell r="U22">
            <v>10.3108</v>
          </cell>
          <cell r="V22">
            <v>0.15421499999999999</v>
          </cell>
          <cell r="W22">
            <v>51.405000000000001</v>
          </cell>
          <cell r="X22">
            <v>0</v>
          </cell>
          <cell r="Y22">
            <v>0</v>
          </cell>
          <cell r="Z22">
            <v>0</v>
          </cell>
          <cell r="AA22">
            <v>0</v>
          </cell>
        </row>
        <row r="23">
          <cell r="A23">
            <v>2017</v>
          </cell>
          <cell r="B23">
            <v>0.44649999999999995</v>
          </cell>
          <cell r="C23">
            <v>0.78600000000000003</v>
          </cell>
          <cell r="D23">
            <v>0.15</v>
          </cell>
          <cell r="E23">
            <v>7.0000000000000007E-2</v>
          </cell>
          <cell r="F23">
            <v>7.0000000000000007E-2</v>
          </cell>
          <cell r="G23">
            <v>15.168199999999999</v>
          </cell>
          <cell r="H23">
            <v>0.43925200000000003</v>
          </cell>
          <cell r="I23">
            <v>15.496</v>
          </cell>
          <cell r="J23">
            <v>0.97</v>
          </cell>
          <cell r="K23">
            <v>36.799999999999997</v>
          </cell>
          <cell r="L23">
            <v>2</v>
          </cell>
          <cell r="M23">
            <v>0.8</v>
          </cell>
          <cell r="O23">
            <v>2017</v>
          </cell>
          <cell r="P23">
            <v>1</v>
          </cell>
          <cell r="Q23">
            <v>0</v>
          </cell>
          <cell r="R23">
            <v>0</v>
          </cell>
          <cell r="S23">
            <v>0</v>
          </cell>
          <cell r="T23">
            <v>0</v>
          </cell>
          <cell r="U23">
            <v>10.191600000000001</v>
          </cell>
          <cell r="V23">
            <v>0.15197999999999998</v>
          </cell>
          <cell r="W23">
            <v>50.660000000000004</v>
          </cell>
          <cell r="X23">
            <v>0</v>
          </cell>
          <cell r="Y23">
            <v>0</v>
          </cell>
          <cell r="Z23">
            <v>0</v>
          </cell>
          <cell r="AA23">
            <v>0</v>
          </cell>
        </row>
        <row r="24">
          <cell r="A24">
            <v>2018</v>
          </cell>
          <cell r="B24">
            <v>0.45124999999999993</v>
          </cell>
          <cell r="C24">
            <v>0.80400000000000005</v>
          </cell>
          <cell r="D24">
            <v>0.15</v>
          </cell>
          <cell r="E24">
            <v>7.0000000000000007E-2</v>
          </cell>
          <cell r="F24">
            <v>7.0000000000000007E-2</v>
          </cell>
          <cell r="G24">
            <v>15.153299999999998</v>
          </cell>
          <cell r="H24">
            <v>0.44580800000000004</v>
          </cell>
          <cell r="I24">
            <v>15.794</v>
          </cell>
          <cell r="J24">
            <v>0.97</v>
          </cell>
          <cell r="K24">
            <v>36.199999999999996</v>
          </cell>
          <cell r="L24">
            <v>2</v>
          </cell>
          <cell r="M24">
            <v>0.8</v>
          </cell>
          <cell r="O24">
            <v>2018</v>
          </cell>
          <cell r="P24">
            <v>1</v>
          </cell>
          <cell r="Q24">
            <v>0</v>
          </cell>
          <cell r="R24">
            <v>0</v>
          </cell>
          <cell r="S24">
            <v>0</v>
          </cell>
          <cell r="T24">
            <v>0</v>
          </cell>
          <cell r="U24">
            <v>10.072400000000002</v>
          </cell>
          <cell r="V24">
            <v>0.14974499999999996</v>
          </cell>
          <cell r="W24">
            <v>49.915000000000006</v>
          </cell>
          <cell r="X24">
            <v>0</v>
          </cell>
          <cell r="Y24">
            <v>0</v>
          </cell>
          <cell r="Z24">
            <v>0</v>
          </cell>
          <cell r="AA24">
            <v>0</v>
          </cell>
        </row>
        <row r="25">
          <cell r="A25">
            <v>2019</v>
          </cell>
          <cell r="B25">
            <v>0.45599999999999991</v>
          </cell>
          <cell r="C25">
            <v>0.82200000000000006</v>
          </cell>
          <cell r="D25">
            <v>0.15</v>
          </cell>
          <cell r="E25">
            <v>7.0000000000000007E-2</v>
          </cell>
          <cell r="F25">
            <v>7.0000000000000007E-2</v>
          </cell>
          <cell r="G25">
            <v>15.138399999999997</v>
          </cell>
          <cell r="H25">
            <v>0.45236400000000004</v>
          </cell>
          <cell r="I25">
            <v>16.091999999999999</v>
          </cell>
          <cell r="J25">
            <v>0.97</v>
          </cell>
          <cell r="K25">
            <v>35.599999999999994</v>
          </cell>
          <cell r="L25">
            <v>2</v>
          </cell>
          <cell r="M25">
            <v>0.8</v>
          </cell>
          <cell r="O25">
            <v>2019</v>
          </cell>
          <cell r="P25">
            <v>1</v>
          </cell>
          <cell r="Q25">
            <v>0</v>
          </cell>
          <cell r="R25">
            <v>0</v>
          </cell>
          <cell r="S25">
            <v>0</v>
          </cell>
          <cell r="T25">
            <v>0</v>
          </cell>
          <cell r="U25">
            <v>9.9532000000000025</v>
          </cell>
          <cell r="V25">
            <v>0.14750999999999995</v>
          </cell>
          <cell r="W25">
            <v>49.170000000000009</v>
          </cell>
          <cell r="X25">
            <v>0</v>
          </cell>
          <cell r="Y25">
            <v>0</v>
          </cell>
          <cell r="Z25">
            <v>0</v>
          </cell>
          <cell r="AA25">
            <v>0</v>
          </cell>
        </row>
        <row r="26">
          <cell r="A26">
            <v>2020</v>
          </cell>
          <cell r="B26">
            <v>0.46074999999999999</v>
          </cell>
          <cell r="C26">
            <v>0.84</v>
          </cell>
          <cell r="D26">
            <v>0.15</v>
          </cell>
          <cell r="E26">
            <v>7.0000000000000007E-2</v>
          </cell>
          <cell r="F26">
            <v>7.0000000000000007E-2</v>
          </cell>
          <cell r="G26">
            <v>15.123499999999998</v>
          </cell>
          <cell r="H26">
            <v>0.45891999999999999</v>
          </cell>
          <cell r="I26">
            <v>16.39</v>
          </cell>
          <cell r="J26">
            <v>0.97</v>
          </cell>
          <cell r="K26">
            <v>35</v>
          </cell>
          <cell r="L26">
            <v>2</v>
          </cell>
          <cell r="M26">
            <v>0.8</v>
          </cell>
          <cell r="O26">
            <v>2020</v>
          </cell>
          <cell r="P26">
            <v>1</v>
          </cell>
          <cell r="Q26">
            <v>0</v>
          </cell>
          <cell r="R26">
            <v>0</v>
          </cell>
          <cell r="S26">
            <v>0</v>
          </cell>
          <cell r="T26">
            <v>0</v>
          </cell>
          <cell r="U26">
            <v>9.8340000000000014</v>
          </cell>
          <cell r="V26">
            <v>0.14527499999999999</v>
          </cell>
          <cell r="W26">
            <v>48.425000000000004</v>
          </cell>
          <cell r="X26">
            <v>0</v>
          </cell>
          <cell r="Y26">
            <v>0</v>
          </cell>
          <cell r="Z26">
            <v>0</v>
          </cell>
          <cell r="AA26">
            <v>0</v>
          </cell>
        </row>
        <row r="27">
          <cell r="A27">
            <v>2021</v>
          </cell>
          <cell r="B27">
            <v>0.46407500000000002</v>
          </cell>
          <cell r="C27">
            <v>0.85699999999999998</v>
          </cell>
          <cell r="D27">
            <v>0.15</v>
          </cell>
          <cell r="E27">
            <v>7.0000000000000007E-2</v>
          </cell>
          <cell r="F27">
            <v>7.0000000000000007E-2</v>
          </cell>
          <cell r="G27">
            <v>15.093699999999998</v>
          </cell>
          <cell r="H27">
            <v>0.45891999999999999</v>
          </cell>
          <cell r="I27">
            <v>16.39</v>
          </cell>
          <cell r="J27">
            <v>0.97</v>
          </cell>
          <cell r="K27">
            <v>35</v>
          </cell>
          <cell r="L27">
            <v>2</v>
          </cell>
          <cell r="M27">
            <v>0.8</v>
          </cell>
          <cell r="O27">
            <v>2021</v>
          </cell>
          <cell r="P27">
            <v>1</v>
          </cell>
          <cell r="Q27">
            <v>0</v>
          </cell>
          <cell r="R27">
            <v>0</v>
          </cell>
          <cell r="S27">
            <v>0</v>
          </cell>
          <cell r="T27">
            <v>0</v>
          </cell>
          <cell r="U27">
            <v>9.811650000000002</v>
          </cell>
          <cell r="V27">
            <v>0.14415749999999999</v>
          </cell>
          <cell r="W27">
            <v>48.052500000000002</v>
          </cell>
          <cell r="X27">
            <v>0</v>
          </cell>
          <cell r="Y27">
            <v>0</v>
          </cell>
          <cell r="Z27">
            <v>0</v>
          </cell>
          <cell r="AA27">
            <v>0</v>
          </cell>
        </row>
        <row r="28">
          <cell r="A28">
            <v>2022</v>
          </cell>
          <cell r="B28">
            <v>0.46740000000000004</v>
          </cell>
          <cell r="C28">
            <v>0.874</v>
          </cell>
          <cell r="D28">
            <v>0.15</v>
          </cell>
          <cell r="E28">
            <v>7.0000000000000007E-2</v>
          </cell>
          <cell r="F28">
            <v>7.0000000000000007E-2</v>
          </cell>
          <cell r="G28">
            <v>15.063899999999999</v>
          </cell>
          <cell r="H28">
            <v>0.45891999999999999</v>
          </cell>
          <cell r="I28">
            <v>16.39</v>
          </cell>
          <cell r="J28">
            <v>0.97</v>
          </cell>
          <cell r="K28">
            <v>35</v>
          </cell>
          <cell r="L28">
            <v>2</v>
          </cell>
          <cell r="M28">
            <v>0.8</v>
          </cell>
          <cell r="O28">
            <v>2022</v>
          </cell>
          <cell r="P28">
            <v>1</v>
          </cell>
          <cell r="Q28">
            <v>0</v>
          </cell>
          <cell r="R28">
            <v>0</v>
          </cell>
          <cell r="S28">
            <v>0</v>
          </cell>
          <cell r="T28">
            <v>0</v>
          </cell>
          <cell r="U28">
            <v>9.7893000000000026</v>
          </cell>
          <cell r="V28">
            <v>0.14304</v>
          </cell>
          <cell r="W28">
            <v>47.68</v>
          </cell>
          <cell r="X28">
            <v>0</v>
          </cell>
          <cell r="Y28">
            <v>0</v>
          </cell>
          <cell r="Z28">
            <v>0</v>
          </cell>
          <cell r="AA28">
            <v>0</v>
          </cell>
        </row>
        <row r="29">
          <cell r="A29">
            <v>2023</v>
          </cell>
          <cell r="B29">
            <v>0.47072500000000006</v>
          </cell>
          <cell r="C29">
            <v>0.89100000000000001</v>
          </cell>
          <cell r="D29">
            <v>0.15</v>
          </cell>
          <cell r="E29">
            <v>7.0000000000000007E-2</v>
          </cell>
          <cell r="F29">
            <v>7.0000000000000007E-2</v>
          </cell>
          <cell r="G29">
            <v>15.034099999999999</v>
          </cell>
          <cell r="H29">
            <v>0.45891999999999999</v>
          </cell>
          <cell r="I29">
            <v>16.39</v>
          </cell>
          <cell r="J29">
            <v>0.97</v>
          </cell>
          <cell r="K29">
            <v>35</v>
          </cell>
          <cell r="L29">
            <v>2</v>
          </cell>
          <cell r="M29">
            <v>0.8</v>
          </cell>
          <cell r="O29">
            <v>2023</v>
          </cell>
          <cell r="P29">
            <v>1</v>
          </cell>
          <cell r="Q29">
            <v>0</v>
          </cell>
          <cell r="R29">
            <v>0</v>
          </cell>
          <cell r="S29">
            <v>0</v>
          </cell>
          <cell r="T29">
            <v>0</v>
          </cell>
          <cell r="U29">
            <v>9.7669500000000031</v>
          </cell>
          <cell r="V29">
            <v>0.14192250000000001</v>
          </cell>
          <cell r="W29">
            <v>47.307499999999997</v>
          </cell>
          <cell r="X29">
            <v>0</v>
          </cell>
          <cell r="Y29">
            <v>0</v>
          </cell>
          <cell r="Z29">
            <v>0</v>
          </cell>
          <cell r="AA29">
            <v>0</v>
          </cell>
        </row>
        <row r="30">
          <cell r="A30">
            <v>2024</v>
          </cell>
          <cell r="B30">
            <v>0.47405000000000008</v>
          </cell>
          <cell r="C30">
            <v>0.90800000000000003</v>
          </cell>
          <cell r="D30">
            <v>0.15</v>
          </cell>
          <cell r="E30">
            <v>7.0000000000000007E-2</v>
          </cell>
          <cell r="F30">
            <v>7.0000000000000007E-2</v>
          </cell>
          <cell r="G30">
            <v>15.004299999999999</v>
          </cell>
          <cell r="H30">
            <v>0.45891999999999999</v>
          </cell>
          <cell r="I30">
            <v>16.39</v>
          </cell>
          <cell r="J30">
            <v>0.97</v>
          </cell>
          <cell r="K30">
            <v>35</v>
          </cell>
          <cell r="L30">
            <v>2</v>
          </cell>
          <cell r="M30">
            <v>0.8</v>
          </cell>
          <cell r="O30">
            <v>2024</v>
          </cell>
          <cell r="P30">
            <v>1</v>
          </cell>
          <cell r="Q30">
            <v>0</v>
          </cell>
          <cell r="R30">
            <v>0</v>
          </cell>
          <cell r="S30">
            <v>0</v>
          </cell>
          <cell r="T30">
            <v>0</v>
          </cell>
          <cell r="U30">
            <v>9.7446000000000037</v>
          </cell>
          <cell r="V30">
            <v>0.14080500000000001</v>
          </cell>
          <cell r="W30">
            <v>46.934999999999995</v>
          </cell>
          <cell r="X30">
            <v>0</v>
          </cell>
          <cell r="Y30">
            <v>0</v>
          </cell>
          <cell r="Z30">
            <v>0</v>
          </cell>
          <cell r="AA30">
            <v>0</v>
          </cell>
        </row>
        <row r="31">
          <cell r="A31">
            <v>2025</v>
          </cell>
          <cell r="B31">
            <v>0.4773750000000001</v>
          </cell>
          <cell r="C31">
            <v>0.92500000000000004</v>
          </cell>
          <cell r="D31">
            <v>0.15</v>
          </cell>
          <cell r="E31">
            <v>7.0000000000000007E-2</v>
          </cell>
          <cell r="F31">
            <v>7.0000000000000007E-2</v>
          </cell>
          <cell r="G31">
            <v>14.974499999999999</v>
          </cell>
          <cell r="H31">
            <v>0.45891999999999999</v>
          </cell>
          <cell r="I31">
            <v>16.39</v>
          </cell>
          <cell r="J31">
            <v>0.97</v>
          </cell>
          <cell r="K31">
            <v>35</v>
          </cell>
          <cell r="L31">
            <v>2</v>
          </cell>
          <cell r="M31">
            <v>0.8</v>
          </cell>
          <cell r="O31">
            <v>2025</v>
          </cell>
          <cell r="P31">
            <v>1</v>
          </cell>
          <cell r="Q31">
            <v>0</v>
          </cell>
          <cell r="R31">
            <v>0</v>
          </cell>
          <cell r="S31">
            <v>0</v>
          </cell>
          <cell r="T31">
            <v>0</v>
          </cell>
          <cell r="U31">
            <v>9.7222500000000043</v>
          </cell>
          <cell r="V31">
            <v>0.13968750000000002</v>
          </cell>
          <cell r="W31">
            <v>46.562499999999993</v>
          </cell>
          <cell r="X31">
            <v>0</v>
          </cell>
          <cell r="Y31">
            <v>0</v>
          </cell>
          <cell r="Z31">
            <v>0</v>
          </cell>
          <cell r="AA31">
            <v>0</v>
          </cell>
        </row>
        <row r="32">
          <cell r="A32">
            <v>2026</v>
          </cell>
          <cell r="B32">
            <v>0.48070000000000013</v>
          </cell>
          <cell r="C32">
            <v>0.94200000000000006</v>
          </cell>
          <cell r="D32">
            <v>0.15</v>
          </cell>
          <cell r="E32">
            <v>7.0000000000000007E-2</v>
          </cell>
          <cell r="F32">
            <v>7.0000000000000007E-2</v>
          </cell>
          <cell r="G32">
            <v>14.944699999999999</v>
          </cell>
          <cell r="H32">
            <v>0.45891999999999999</v>
          </cell>
          <cell r="I32">
            <v>16.39</v>
          </cell>
          <cell r="J32">
            <v>0.97</v>
          </cell>
          <cell r="K32">
            <v>35</v>
          </cell>
          <cell r="L32">
            <v>2</v>
          </cell>
          <cell r="M32">
            <v>0.8</v>
          </cell>
          <cell r="O32">
            <v>2026</v>
          </cell>
          <cell r="P32">
            <v>1</v>
          </cell>
          <cell r="Q32">
            <v>0</v>
          </cell>
          <cell r="R32">
            <v>0</v>
          </cell>
          <cell r="S32">
            <v>0</v>
          </cell>
          <cell r="T32">
            <v>0</v>
          </cell>
          <cell r="U32">
            <v>9.6999000000000049</v>
          </cell>
          <cell r="V32">
            <v>0.13857000000000003</v>
          </cell>
          <cell r="W32">
            <v>46.189999999999991</v>
          </cell>
          <cell r="X32">
            <v>0</v>
          </cell>
          <cell r="Y32">
            <v>0</v>
          </cell>
          <cell r="Z32">
            <v>0</v>
          </cell>
          <cell r="AA32">
            <v>0</v>
          </cell>
        </row>
        <row r="33">
          <cell r="A33">
            <v>2027</v>
          </cell>
          <cell r="B33">
            <v>0.48402500000000015</v>
          </cell>
          <cell r="C33">
            <v>0.95900000000000007</v>
          </cell>
          <cell r="D33">
            <v>0.15</v>
          </cell>
          <cell r="E33">
            <v>7.0000000000000007E-2</v>
          </cell>
          <cell r="F33">
            <v>7.0000000000000007E-2</v>
          </cell>
          <cell r="G33">
            <v>14.914899999999999</v>
          </cell>
          <cell r="H33">
            <v>0.45891999999999999</v>
          </cell>
          <cell r="I33">
            <v>16.39</v>
          </cell>
          <cell r="J33">
            <v>0.97</v>
          </cell>
          <cell r="K33">
            <v>35</v>
          </cell>
          <cell r="L33">
            <v>2</v>
          </cell>
          <cell r="M33">
            <v>0.8</v>
          </cell>
          <cell r="O33">
            <v>2027</v>
          </cell>
          <cell r="P33">
            <v>1</v>
          </cell>
          <cell r="Q33">
            <v>0</v>
          </cell>
          <cell r="R33">
            <v>0</v>
          </cell>
          <cell r="S33">
            <v>0</v>
          </cell>
          <cell r="T33">
            <v>0</v>
          </cell>
          <cell r="U33">
            <v>9.6775500000000054</v>
          </cell>
          <cell r="V33">
            <v>0.13745250000000003</v>
          </cell>
          <cell r="W33">
            <v>45.817499999999988</v>
          </cell>
          <cell r="X33">
            <v>0</v>
          </cell>
          <cell r="Y33">
            <v>0</v>
          </cell>
          <cell r="Z33">
            <v>0</v>
          </cell>
          <cell r="AA33">
            <v>0</v>
          </cell>
        </row>
        <row r="34">
          <cell r="A34">
            <v>2028</v>
          </cell>
          <cell r="B34">
            <v>0.48735000000000017</v>
          </cell>
          <cell r="C34">
            <v>0.97600000000000009</v>
          </cell>
          <cell r="D34">
            <v>0.15</v>
          </cell>
          <cell r="E34">
            <v>7.0000000000000007E-2</v>
          </cell>
          <cell r="F34">
            <v>7.0000000000000007E-2</v>
          </cell>
          <cell r="G34">
            <v>14.8851</v>
          </cell>
          <cell r="H34">
            <v>0.45891999999999999</v>
          </cell>
          <cell r="I34">
            <v>16.39</v>
          </cell>
          <cell r="J34">
            <v>0.97</v>
          </cell>
          <cell r="K34">
            <v>35</v>
          </cell>
          <cell r="L34">
            <v>2</v>
          </cell>
          <cell r="M34">
            <v>0.8</v>
          </cell>
          <cell r="O34">
            <v>2028</v>
          </cell>
          <cell r="P34">
            <v>1</v>
          </cell>
          <cell r="Q34">
            <v>0</v>
          </cell>
          <cell r="R34">
            <v>0</v>
          </cell>
          <cell r="S34">
            <v>0</v>
          </cell>
          <cell r="T34">
            <v>0</v>
          </cell>
          <cell r="U34">
            <v>9.655200000000006</v>
          </cell>
          <cell r="V34">
            <v>0.13633500000000004</v>
          </cell>
          <cell r="W34">
            <v>45.444999999999986</v>
          </cell>
          <cell r="X34">
            <v>0</v>
          </cell>
          <cell r="Y34">
            <v>0</v>
          </cell>
          <cell r="Z34">
            <v>0</v>
          </cell>
          <cell r="AA34">
            <v>0</v>
          </cell>
        </row>
        <row r="35">
          <cell r="A35">
            <v>2029</v>
          </cell>
          <cell r="B35">
            <v>0.49067500000000019</v>
          </cell>
          <cell r="C35">
            <v>0.9930000000000001</v>
          </cell>
          <cell r="D35">
            <v>0.15</v>
          </cell>
          <cell r="E35">
            <v>7.0000000000000007E-2</v>
          </cell>
          <cell r="F35">
            <v>7.0000000000000007E-2</v>
          </cell>
          <cell r="G35">
            <v>14.8553</v>
          </cell>
          <cell r="H35">
            <v>0.45891999999999999</v>
          </cell>
          <cell r="I35">
            <v>16.39</v>
          </cell>
          <cell r="J35">
            <v>0.97</v>
          </cell>
          <cell r="K35">
            <v>35</v>
          </cell>
          <cell r="L35">
            <v>2</v>
          </cell>
          <cell r="M35">
            <v>0.8</v>
          </cell>
          <cell r="O35">
            <v>2029</v>
          </cell>
          <cell r="P35">
            <v>1</v>
          </cell>
          <cell r="Q35">
            <v>0</v>
          </cell>
          <cell r="R35">
            <v>0</v>
          </cell>
          <cell r="S35">
            <v>0</v>
          </cell>
          <cell r="T35">
            <v>0</v>
          </cell>
          <cell r="U35">
            <v>9.6328500000000066</v>
          </cell>
          <cell r="V35">
            <v>0.13521750000000005</v>
          </cell>
          <cell r="W35">
            <v>45.072499999999984</v>
          </cell>
          <cell r="X35">
            <v>0</v>
          </cell>
          <cell r="Y35">
            <v>0</v>
          </cell>
          <cell r="Z35">
            <v>0</v>
          </cell>
          <cell r="AA35">
            <v>0</v>
          </cell>
        </row>
        <row r="36">
          <cell r="A36">
            <v>2030</v>
          </cell>
          <cell r="B36">
            <v>0.49399999999999999</v>
          </cell>
          <cell r="C36">
            <v>1.01</v>
          </cell>
          <cell r="D36">
            <v>0.15</v>
          </cell>
          <cell r="E36">
            <v>7.0000000000000007E-2</v>
          </cell>
          <cell r="F36">
            <v>7.0000000000000007E-2</v>
          </cell>
          <cell r="G36">
            <v>14.8255</v>
          </cell>
          <cell r="H36">
            <v>0.45891999999999999</v>
          </cell>
          <cell r="I36">
            <v>16.39</v>
          </cell>
          <cell r="J36">
            <v>0.97</v>
          </cell>
          <cell r="K36">
            <v>35</v>
          </cell>
          <cell r="L36">
            <v>2</v>
          </cell>
          <cell r="M36">
            <v>0.8</v>
          </cell>
          <cell r="O36">
            <v>2030</v>
          </cell>
          <cell r="P36">
            <v>1</v>
          </cell>
          <cell r="Q36">
            <v>0</v>
          </cell>
          <cell r="R36">
            <v>0</v>
          </cell>
          <cell r="S36">
            <v>0</v>
          </cell>
          <cell r="T36">
            <v>0</v>
          </cell>
          <cell r="U36">
            <v>9.6105</v>
          </cell>
          <cell r="V36">
            <v>0.1341</v>
          </cell>
          <cell r="W36">
            <v>44.7</v>
          </cell>
          <cell r="X36">
            <v>0</v>
          </cell>
          <cell r="Y36">
            <v>0</v>
          </cell>
          <cell r="Z36">
            <v>0</v>
          </cell>
          <cell r="AA36">
            <v>0</v>
          </cell>
        </row>
        <row r="37">
          <cell r="A37">
            <v>2031</v>
          </cell>
          <cell r="B37">
            <v>0.49399999999999999</v>
          </cell>
          <cell r="C37">
            <v>1.01</v>
          </cell>
          <cell r="D37">
            <v>0.15</v>
          </cell>
          <cell r="E37">
            <v>7.0000000000000007E-2</v>
          </cell>
          <cell r="F37">
            <v>7.0000000000000007E-2</v>
          </cell>
          <cell r="G37">
            <v>14.8255</v>
          </cell>
          <cell r="H37">
            <v>0.45891999999999999</v>
          </cell>
          <cell r="I37">
            <v>16.39</v>
          </cell>
          <cell r="J37">
            <v>0.97</v>
          </cell>
          <cell r="K37">
            <v>35</v>
          </cell>
          <cell r="L37">
            <v>2</v>
          </cell>
          <cell r="M37">
            <v>0.8</v>
          </cell>
          <cell r="O37">
            <v>2031</v>
          </cell>
          <cell r="P37">
            <v>1</v>
          </cell>
          <cell r="Q37">
            <v>0</v>
          </cell>
          <cell r="R37">
            <v>0</v>
          </cell>
          <cell r="S37">
            <v>0</v>
          </cell>
          <cell r="T37">
            <v>0</v>
          </cell>
          <cell r="U37">
            <v>9.6105</v>
          </cell>
          <cell r="V37">
            <v>0.1341</v>
          </cell>
          <cell r="W37">
            <v>44.7</v>
          </cell>
          <cell r="X37">
            <v>0</v>
          </cell>
          <cell r="Y37">
            <v>0</v>
          </cell>
          <cell r="Z37">
            <v>0</v>
          </cell>
          <cell r="AA37">
            <v>0</v>
          </cell>
        </row>
        <row r="38">
          <cell r="A38">
            <v>2032</v>
          </cell>
          <cell r="B38">
            <v>0.49399999999999999</v>
          </cell>
          <cell r="C38">
            <v>1.01</v>
          </cell>
          <cell r="D38">
            <v>0.15</v>
          </cell>
          <cell r="E38">
            <v>7.0000000000000007E-2</v>
          </cell>
          <cell r="F38">
            <v>7.0000000000000007E-2</v>
          </cell>
          <cell r="G38">
            <v>14.8255</v>
          </cell>
          <cell r="H38">
            <v>0.45891999999999999</v>
          </cell>
          <cell r="I38">
            <v>16.39</v>
          </cell>
          <cell r="J38">
            <v>0.97</v>
          </cell>
          <cell r="K38">
            <v>35</v>
          </cell>
          <cell r="L38">
            <v>2</v>
          </cell>
          <cell r="M38">
            <v>0.8</v>
          </cell>
          <cell r="O38">
            <v>2032</v>
          </cell>
          <cell r="P38">
            <v>1</v>
          </cell>
          <cell r="Q38">
            <v>0</v>
          </cell>
          <cell r="R38">
            <v>0</v>
          </cell>
          <cell r="S38">
            <v>0</v>
          </cell>
          <cell r="T38">
            <v>0</v>
          </cell>
          <cell r="U38">
            <v>9.6105</v>
          </cell>
          <cell r="V38">
            <v>0.1341</v>
          </cell>
          <cell r="W38">
            <v>44.7</v>
          </cell>
          <cell r="X38">
            <v>0</v>
          </cell>
          <cell r="Y38">
            <v>0</v>
          </cell>
          <cell r="Z38">
            <v>0</v>
          </cell>
          <cell r="AA38">
            <v>0</v>
          </cell>
        </row>
        <row r="39">
          <cell r="A39">
            <v>2033</v>
          </cell>
          <cell r="B39">
            <v>0.49399999999999999</v>
          </cell>
          <cell r="C39">
            <v>1.01</v>
          </cell>
          <cell r="D39">
            <v>0.15</v>
          </cell>
          <cell r="E39">
            <v>7.0000000000000007E-2</v>
          </cell>
          <cell r="F39">
            <v>7.0000000000000007E-2</v>
          </cell>
          <cell r="G39">
            <v>14.8255</v>
          </cell>
          <cell r="H39">
            <v>0.45891999999999999</v>
          </cell>
          <cell r="I39">
            <v>16.39</v>
          </cell>
          <cell r="J39">
            <v>0.97</v>
          </cell>
          <cell r="K39">
            <v>35</v>
          </cell>
          <cell r="L39">
            <v>2</v>
          </cell>
          <cell r="M39">
            <v>0.8</v>
          </cell>
          <cell r="O39">
            <v>2033</v>
          </cell>
          <cell r="P39">
            <v>1</v>
          </cell>
          <cell r="Q39">
            <v>0</v>
          </cell>
          <cell r="R39">
            <v>0</v>
          </cell>
          <cell r="S39">
            <v>0</v>
          </cell>
          <cell r="T39">
            <v>0</v>
          </cell>
          <cell r="U39">
            <v>9.6105</v>
          </cell>
          <cell r="V39">
            <v>0.1341</v>
          </cell>
          <cell r="W39">
            <v>44.7</v>
          </cell>
          <cell r="X39">
            <v>0</v>
          </cell>
          <cell r="Y39">
            <v>0</v>
          </cell>
          <cell r="Z39">
            <v>0</v>
          </cell>
          <cell r="AA39">
            <v>0</v>
          </cell>
        </row>
        <row r="40">
          <cell r="A40">
            <v>2034</v>
          </cell>
          <cell r="B40">
            <v>0.49399999999999999</v>
          </cell>
          <cell r="C40">
            <v>1.01</v>
          </cell>
          <cell r="D40">
            <v>0.15</v>
          </cell>
          <cell r="E40">
            <v>7.0000000000000007E-2</v>
          </cell>
          <cell r="F40">
            <v>7.0000000000000007E-2</v>
          </cell>
          <cell r="G40">
            <v>14.8255</v>
          </cell>
          <cell r="H40">
            <v>0.45891999999999999</v>
          </cell>
          <cell r="I40">
            <v>16.39</v>
          </cell>
          <cell r="J40">
            <v>0.97</v>
          </cell>
          <cell r="K40">
            <v>35</v>
          </cell>
          <cell r="L40">
            <v>2</v>
          </cell>
          <cell r="M40">
            <v>0.8</v>
          </cell>
          <cell r="O40">
            <v>2034</v>
          </cell>
          <cell r="P40">
            <v>1</v>
          </cell>
          <cell r="Q40">
            <v>0</v>
          </cell>
          <cell r="R40">
            <v>0</v>
          </cell>
          <cell r="S40">
            <v>0</v>
          </cell>
          <cell r="T40">
            <v>0</v>
          </cell>
          <cell r="U40">
            <v>9.6105</v>
          </cell>
          <cell r="V40">
            <v>0.1341</v>
          </cell>
          <cell r="W40">
            <v>44.7</v>
          </cell>
          <cell r="X40">
            <v>0</v>
          </cell>
          <cell r="Y40">
            <v>0</v>
          </cell>
          <cell r="Z40">
            <v>0</v>
          </cell>
          <cell r="AA40">
            <v>0</v>
          </cell>
        </row>
        <row r="41">
          <cell r="A41">
            <v>2035</v>
          </cell>
          <cell r="B41">
            <v>0.49399999999999999</v>
          </cell>
          <cell r="C41">
            <v>1.01</v>
          </cell>
          <cell r="D41">
            <v>0.15</v>
          </cell>
          <cell r="E41">
            <v>7.0000000000000007E-2</v>
          </cell>
          <cell r="F41">
            <v>7.0000000000000007E-2</v>
          </cell>
          <cell r="G41">
            <v>14.8255</v>
          </cell>
          <cell r="H41">
            <v>0.45891999999999999</v>
          </cell>
          <cell r="I41">
            <v>16.39</v>
          </cell>
          <cell r="J41">
            <v>0.97</v>
          </cell>
          <cell r="K41">
            <v>35</v>
          </cell>
          <cell r="L41">
            <v>2</v>
          </cell>
          <cell r="M41">
            <v>0.8</v>
          </cell>
          <cell r="O41">
            <v>2035</v>
          </cell>
          <cell r="P41">
            <v>1</v>
          </cell>
          <cell r="Q41">
            <v>0</v>
          </cell>
          <cell r="R41">
            <v>0</v>
          </cell>
          <cell r="S41">
            <v>0</v>
          </cell>
          <cell r="T41">
            <v>0</v>
          </cell>
          <cell r="U41">
            <v>9.6105</v>
          </cell>
          <cell r="V41">
            <v>0.1341</v>
          </cell>
          <cell r="W41">
            <v>44.7</v>
          </cell>
          <cell r="X41">
            <v>0</v>
          </cell>
          <cell r="Y41">
            <v>0</v>
          </cell>
          <cell r="Z41">
            <v>0</v>
          </cell>
          <cell r="AA41">
            <v>0</v>
          </cell>
        </row>
        <row r="43">
          <cell r="A43" t="str">
            <v>RefurbishedCoalBioCHP</v>
          </cell>
          <cell r="B43" t="str">
            <v>Eff.</v>
          </cell>
          <cell r="C43" t="str">
            <v>Cb</v>
          </cell>
          <cell r="D43" t="str">
            <v>Cv</v>
          </cell>
          <cell r="E43" t="str">
            <v>POutage</v>
          </cell>
          <cell r="F43" t="str">
            <v>UPOutage</v>
          </cell>
          <cell r="G43" t="str">
            <v>Invest</v>
          </cell>
          <cell r="H43" t="str">
            <v>O&amp;Mfixed</v>
          </cell>
          <cell r="I43" t="str">
            <v>O&amp;Mvar</v>
          </cell>
          <cell r="J43" t="str">
            <v>Desulp</v>
          </cell>
          <cell r="K43" t="str">
            <v>NO2</v>
          </cell>
          <cell r="L43" t="str">
            <v>CH4</v>
          </cell>
          <cell r="M43" t="str">
            <v>N2O</v>
          </cell>
          <cell r="O43" t="str">
            <v>OffshoreWindPark</v>
          </cell>
          <cell r="P43" t="str">
            <v>Eff.</v>
          </cell>
          <cell r="Q43" t="str">
            <v>Cb</v>
          </cell>
          <cell r="R43" t="str">
            <v>Cv</v>
          </cell>
          <cell r="S43" t="str">
            <v>POutage</v>
          </cell>
          <cell r="T43" t="str">
            <v>UPOutage</v>
          </cell>
          <cell r="U43" t="str">
            <v>Invest</v>
          </cell>
          <cell r="V43" t="str">
            <v>O&amp;Mfixed</v>
          </cell>
          <cell r="W43" t="str">
            <v>O&amp;Mvar</v>
          </cell>
          <cell r="X43" t="str">
            <v>Desulp</v>
          </cell>
          <cell r="Y43" t="str">
            <v>NO2</v>
          </cell>
          <cell r="Z43" t="str">
            <v>CH4</v>
          </cell>
          <cell r="AA43" t="str">
            <v>N2O</v>
          </cell>
        </row>
        <row r="44">
          <cell r="A44" t="str">
            <v>Investeringsår</v>
          </cell>
          <cell r="B44" t="str">
            <v>%</v>
          </cell>
          <cell r="C44" t="str">
            <v>p.u.</v>
          </cell>
          <cell r="D44" t="str">
            <v>p.u.</v>
          </cell>
          <cell r="E44" t="str">
            <v>%</v>
          </cell>
          <cell r="F44" t="str">
            <v>%</v>
          </cell>
          <cell r="G44" t="str">
            <v>Mkr./MW</v>
          </cell>
          <cell r="H44" t="str">
            <v>Mkr/MWy</v>
          </cell>
          <cell r="I44" t="str">
            <v>kr/MWh</v>
          </cell>
          <cell r="J44" t="str">
            <v>p.u</v>
          </cell>
          <cell r="K44" t="str">
            <v>g/GJ</v>
          </cell>
          <cell r="L44" t="str">
            <v>g/GJ</v>
          </cell>
          <cell r="M44" t="str">
            <v>g/GJ</v>
          </cell>
          <cell r="O44" t="str">
            <v>Investeringsår</v>
          </cell>
          <cell r="P44" t="str">
            <v>%</v>
          </cell>
          <cell r="Q44" t="str">
            <v>p.u.</v>
          </cell>
          <cell r="R44" t="str">
            <v>p.u.</v>
          </cell>
          <cell r="S44" t="str">
            <v>%</v>
          </cell>
          <cell r="T44" t="str">
            <v>%</v>
          </cell>
          <cell r="U44" t="str">
            <v>Mkr./MW</v>
          </cell>
          <cell r="V44" t="str">
            <v>Mkr/MWy</v>
          </cell>
          <cell r="W44" t="str">
            <v>kr/MWh</v>
          </cell>
          <cell r="X44" t="str">
            <v>p.u</v>
          </cell>
          <cell r="Y44" t="str">
            <v>g/GJ</v>
          </cell>
          <cell r="Z44" t="str">
            <v>g/GJ</v>
          </cell>
          <cell r="AA44" t="str">
            <v>g/GJ</v>
          </cell>
        </row>
        <row r="45">
          <cell r="A45">
            <v>2010</v>
          </cell>
          <cell r="E45">
            <v>7.0000000000000007E-2</v>
          </cell>
          <cell r="F45">
            <v>7.0000000000000007E-2</v>
          </cell>
          <cell r="G45">
            <v>1.341</v>
          </cell>
          <cell r="H45">
            <v>0</v>
          </cell>
          <cell r="I45">
            <v>0</v>
          </cell>
          <cell r="J45">
            <v>0.97</v>
          </cell>
          <cell r="K45">
            <v>38</v>
          </cell>
          <cell r="L45">
            <v>2</v>
          </cell>
          <cell r="M45">
            <v>0.8</v>
          </cell>
          <cell r="O45">
            <v>2010</v>
          </cell>
          <cell r="P45">
            <v>1</v>
          </cell>
          <cell r="Q45">
            <v>0</v>
          </cell>
          <cell r="R45">
            <v>0</v>
          </cell>
          <cell r="S45">
            <v>0</v>
          </cell>
          <cell r="T45">
            <v>0</v>
          </cell>
          <cell r="U45">
            <v>23.095000000000002</v>
          </cell>
          <cell r="V45">
            <v>0.28310000000000002</v>
          </cell>
          <cell r="W45">
            <v>70.775000000000006</v>
          </cell>
          <cell r="X45">
            <v>0</v>
          </cell>
          <cell r="Y45">
            <v>0</v>
          </cell>
          <cell r="Z45">
            <v>0</v>
          </cell>
          <cell r="AA45">
            <v>0</v>
          </cell>
        </row>
        <row r="46">
          <cell r="A46">
            <v>2011</v>
          </cell>
          <cell r="B46">
            <v>0</v>
          </cell>
          <cell r="C46">
            <v>0</v>
          </cell>
          <cell r="D46">
            <v>0</v>
          </cell>
          <cell r="E46">
            <v>7.0000000000000007E-2</v>
          </cell>
          <cell r="F46">
            <v>7.0000000000000007E-2</v>
          </cell>
          <cell r="G46">
            <v>1.341</v>
          </cell>
          <cell r="H46">
            <v>0</v>
          </cell>
          <cell r="I46">
            <v>0</v>
          </cell>
          <cell r="J46">
            <v>0.97</v>
          </cell>
          <cell r="K46">
            <v>38</v>
          </cell>
          <cell r="L46">
            <v>2</v>
          </cell>
          <cell r="M46">
            <v>0.8</v>
          </cell>
          <cell r="O46">
            <v>2011</v>
          </cell>
          <cell r="P46">
            <v>1</v>
          </cell>
          <cell r="Q46">
            <v>0</v>
          </cell>
          <cell r="R46">
            <v>0</v>
          </cell>
          <cell r="S46">
            <v>0</v>
          </cell>
          <cell r="T46">
            <v>0</v>
          </cell>
          <cell r="U46">
            <v>23.095000000000002</v>
          </cell>
          <cell r="V46">
            <v>0.28310000000000002</v>
          </cell>
          <cell r="W46">
            <v>70.775000000000006</v>
          </cell>
          <cell r="X46">
            <v>0</v>
          </cell>
          <cell r="Y46">
            <v>0</v>
          </cell>
          <cell r="Z46">
            <v>0</v>
          </cell>
          <cell r="AA46">
            <v>0</v>
          </cell>
        </row>
        <row r="47">
          <cell r="A47">
            <v>2012</v>
          </cell>
          <cell r="B47">
            <v>0</v>
          </cell>
          <cell r="C47">
            <v>0</v>
          </cell>
          <cell r="D47">
            <v>0</v>
          </cell>
          <cell r="E47">
            <v>7.0000000000000007E-2</v>
          </cell>
          <cell r="F47">
            <v>7.0000000000000007E-2</v>
          </cell>
          <cell r="G47">
            <v>1.341</v>
          </cell>
          <cell r="H47">
            <v>0</v>
          </cell>
          <cell r="I47">
            <v>0</v>
          </cell>
          <cell r="J47">
            <v>0.97</v>
          </cell>
          <cell r="K47">
            <v>38</v>
          </cell>
          <cell r="L47">
            <v>2</v>
          </cell>
          <cell r="M47">
            <v>0.8</v>
          </cell>
          <cell r="O47">
            <v>2012</v>
          </cell>
          <cell r="P47">
            <v>1</v>
          </cell>
          <cell r="Q47">
            <v>0</v>
          </cell>
          <cell r="R47">
            <v>0</v>
          </cell>
          <cell r="S47">
            <v>0</v>
          </cell>
          <cell r="T47">
            <v>0</v>
          </cell>
          <cell r="U47">
            <v>23.095000000000002</v>
          </cell>
          <cell r="V47">
            <v>0.28310000000000002</v>
          </cell>
          <cell r="W47">
            <v>70.775000000000006</v>
          </cell>
          <cell r="X47">
            <v>0</v>
          </cell>
          <cell r="Y47">
            <v>0</v>
          </cell>
          <cell r="Z47">
            <v>0</v>
          </cell>
          <cell r="AA47">
            <v>0</v>
          </cell>
        </row>
        <row r="48">
          <cell r="A48">
            <v>2013</v>
          </cell>
          <cell r="B48">
            <v>0</v>
          </cell>
          <cell r="C48">
            <v>0</v>
          </cell>
          <cell r="D48">
            <v>0</v>
          </cell>
          <cell r="E48">
            <v>7.0000000000000007E-2</v>
          </cell>
          <cell r="F48">
            <v>7.0000000000000007E-2</v>
          </cell>
          <cell r="G48">
            <v>1.341</v>
          </cell>
          <cell r="H48">
            <v>0</v>
          </cell>
          <cell r="I48">
            <v>0</v>
          </cell>
          <cell r="J48">
            <v>0.97</v>
          </cell>
          <cell r="K48">
            <v>38</v>
          </cell>
          <cell r="L48">
            <v>2</v>
          </cell>
          <cell r="M48">
            <v>0.8</v>
          </cell>
          <cell r="O48">
            <v>2013</v>
          </cell>
          <cell r="P48">
            <v>1</v>
          </cell>
          <cell r="Q48">
            <v>0</v>
          </cell>
          <cell r="R48">
            <v>0</v>
          </cell>
          <cell r="S48">
            <v>0</v>
          </cell>
          <cell r="T48">
            <v>0</v>
          </cell>
          <cell r="U48">
            <v>23.095000000000002</v>
          </cell>
          <cell r="V48">
            <v>0.28310000000000002</v>
          </cell>
          <cell r="W48">
            <v>70.775000000000006</v>
          </cell>
          <cell r="X48">
            <v>0</v>
          </cell>
          <cell r="Y48">
            <v>0</v>
          </cell>
          <cell r="Z48">
            <v>0</v>
          </cell>
          <cell r="AA48">
            <v>0</v>
          </cell>
        </row>
        <row r="49">
          <cell r="A49">
            <v>2014</v>
          </cell>
          <cell r="B49">
            <v>0</v>
          </cell>
          <cell r="C49">
            <v>0</v>
          </cell>
          <cell r="D49">
            <v>0</v>
          </cell>
          <cell r="E49">
            <v>7.0000000000000007E-2</v>
          </cell>
          <cell r="F49">
            <v>7.0000000000000007E-2</v>
          </cell>
          <cell r="G49">
            <v>1.341</v>
          </cell>
          <cell r="H49">
            <v>0</v>
          </cell>
          <cell r="I49">
            <v>0</v>
          </cell>
          <cell r="J49">
            <v>0.97</v>
          </cell>
          <cell r="K49">
            <v>38</v>
          </cell>
          <cell r="L49">
            <v>2</v>
          </cell>
          <cell r="M49">
            <v>0.8</v>
          </cell>
          <cell r="O49">
            <v>2014</v>
          </cell>
          <cell r="P49">
            <v>1</v>
          </cell>
          <cell r="Q49">
            <v>0</v>
          </cell>
          <cell r="R49">
            <v>0</v>
          </cell>
          <cell r="S49">
            <v>0</v>
          </cell>
          <cell r="T49">
            <v>0</v>
          </cell>
          <cell r="U49">
            <v>23.095000000000002</v>
          </cell>
          <cell r="V49">
            <v>0.28310000000000002</v>
          </cell>
          <cell r="W49">
            <v>70.775000000000006</v>
          </cell>
          <cell r="X49">
            <v>0</v>
          </cell>
          <cell r="Y49">
            <v>0</v>
          </cell>
          <cell r="Z49">
            <v>0</v>
          </cell>
          <cell r="AA49">
            <v>0</v>
          </cell>
        </row>
        <row r="50">
          <cell r="A50">
            <v>2015</v>
          </cell>
          <cell r="E50">
            <v>7.0000000000000007E-2</v>
          </cell>
          <cell r="F50">
            <v>7.0000000000000007E-2</v>
          </cell>
          <cell r="G50">
            <v>1.341</v>
          </cell>
          <cell r="H50">
            <v>0</v>
          </cell>
          <cell r="I50">
            <v>0</v>
          </cell>
          <cell r="J50">
            <v>0.97</v>
          </cell>
          <cell r="K50">
            <v>38</v>
          </cell>
          <cell r="L50">
            <v>2</v>
          </cell>
          <cell r="M50">
            <v>0.8</v>
          </cell>
          <cell r="O50">
            <v>2015</v>
          </cell>
          <cell r="P50">
            <v>1</v>
          </cell>
          <cell r="Q50">
            <v>0</v>
          </cell>
          <cell r="R50">
            <v>0</v>
          </cell>
          <cell r="S50">
            <v>0</v>
          </cell>
          <cell r="T50">
            <v>0</v>
          </cell>
          <cell r="U50">
            <v>23.095000000000002</v>
          </cell>
          <cell r="V50">
            <v>0.28310000000000002</v>
          </cell>
          <cell r="W50">
            <v>70.775000000000006</v>
          </cell>
          <cell r="X50">
            <v>0</v>
          </cell>
          <cell r="Y50">
            <v>0</v>
          </cell>
          <cell r="Z50">
            <v>0</v>
          </cell>
          <cell r="AA50">
            <v>0</v>
          </cell>
        </row>
        <row r="51">
          <cell r="A51">
            <v>2016</v>
          </cell>
          <cell r="B51">
            <v>0</v>
          </cell>
          <cell r="C51">
            <v>0</v>
          </cell>
          <cell r="D51">
            <v>0</v>
          </cell>
          <cell r="E51">
            <v>7.0000000000000007E-2</v>
          </cell>
          <cell r="F51">
            <v>7.0000000000000007E-2</v>
          </cell>
          <cell r="G51">
            <v>1.341</v>
          </cell>
          <cell r="H51">
            <v>0</v>
          </cell>
          <cell r="I51">
            <v>0</v>
          </cell>
          <cell r="J51">
            <v>0.97</v>
          </cell>
          <cell r="K51">
            <v>37.4</v>
          </cell>
          <cell r="L51">
            <v>2</v>
          </cell>
          <cell r="M51">
            <v>0.8</v>
          </cell>
          <cell r="O51">
            <v>2016</v>
          </cell>
          <cell r="P51">
            <v>1</v>
          </cell>
          <cell r="Q51">
            <v>0</v>
          </cell>
          <cell r="R51">
            <v>0</v>
          </cell>
          <cell r="S51">
            <v>0</v>
          </cell>
          <cell r="T51">
            <v>0</v>
          </cell>
          <cell r="U51">
            <v>22.052000000000003</v>
          </cell>
          <cell r="V51">
            <v>0.27714</v>
          </cell>
          <cell r="W51">
            <v>69.285000000000011</v>
          </cell>
          <cell r="X51">
            <v>0</v>
          </cell>
          <cell r="Y51">
            <v>0</v>
          </cell>
          <cell r="Z51">
            <v>0</v>
          </cell>
          <cell r="AA51">
            <v>0</v>
          </cell>
        </row>
        <row r="52">
          <cell r="A52">
            <v>2017</v>
          </cell>
          <cell r="B52">
            <v>0</v>
          </cell>
          <cell r="C52">
            <v>0</v>
          </cell>
          <cell r="D52">
            <v>0</v>
          </cell>
          <cell r="E52">
            <v>7.0000000000000007E-2</v>
          </cell>
          <cell r="F52">
            <v>7.0000000000000007E-2</v>
          </cell>
          <cell r="G52">
            <v>1.341</v>
          </cell>
          <cell r="H52">
            <v>0</v>
          </cell>
          <cell r="I52">
            <v>0</v>
          </cell>
          <cell r="J52">
            <v>0.97</v>
          </cell>
          <cell r="K52">
            <v>36.799999999999997</v>
          </cell>
          <cell r="L52">
            <v>2</v>
          </cell>
          <cell r="M52">
            <v>0.8</v>
          </cell>
          <cell r="O52">
            <v>2017</v>
          </cell>
          <cell r="P52">
            <v>1</v>
          </cell>
          <cell r="Q52">
            <v>0</v>
          </cell>
          <cell r="R52">
            <v>0</v>
          </cell>
          <cell r="S52">
            <v>0</v>
          </cell>
          <cell r="T52">
            <v>0</v>
          </cell>
          <cell r="U52">
            <v>21.009000000000004</v>
          </cell>
          <cell r="V52">
            <v>0.27117999999999998</v>
          </cell>
          <cell r="W52">
            <v>67.795000000000016</v>
          </cell>
          <cell r="X52">
            <v>0</v>
          </cell>
          <cell r="Y52">
            <v>0</v>
          </cell>
          <cell r="Z52">
            <v>0</v>
          </cell>
          <cell r="AA52">
            <v>0</v>
          </cell>
        </row>
        <row r="53">
          <cell r="A53">
            <v>2018</v>
          </cell>
          <cell r="B53">
            <v>0</v>
          </cell>
          <cell r="C53">
            <v>0</v>
          </cell>
          <cell r="D53">
            <v>0</v>
          </cell>
          <cell r="E53">
            <v>7.0000000000000007E-2</v>
          </cell>
          <cell r="F53">
            <v>7.0000000000000007E-2</v>
          </cell>
          <cell r="G53">
            <v>1.341</v>
          </cell>
          <cell r="H53">
            <v>0</v>
          </cell>
          <cell r="I53">
            <v>0</v>
          </cell>
          <cell r="J53">
            <v>0.97</v>
          </cell>
          <cell r="K53">
            <v>36.199999999999996</v>
          </cell>
          <cell r="L53">
            <v>2</v>
          </cell>
          <cell r="M53">
            <v>0.8</v>
          </cell>
          <cell r="O53">
            <v>2018</v>
          </cell>
          <cell r="P53">
            <v>1</v>
          </cell>
          <cell r="Q53">
            <v>0</v>
          </cell>
          <cell r="R53">
            <v>0</v>
          </cell>
          <cell r="S53">
            <v>0</v>
          </cell>
          <cell r="T53">
            <v>0</v>
          </cell>
          <cell r="U53">
            <v>19.966000000000005</v>
          </cell>
          <cell r="V53">
            <v>0.26521999999999996</v>
          </cell>
          <cell r="W53">
            <v>66.305000000000021</v>
          </cell>
          <cell r="X53">
            <v>0</v>
          </cell>
          <cell r="Y53">
            <v>0</v>
          </cell>
          <cell r="Z53">
            <v>0</v>
          </cell>
          <cell r="AA53">
            <v>0</v>
          </cell>
        </row>
        <row r="54">
          <cell r="A54">
            <v>2019</v>
          </cell>
          <cell r="B54">
            <v>0</v>
          </cell>
          <cell r="C54">
            <v>0</v>
          </cell>
          <cell r="D54">
            <v>0</v>
          </cell>
          <cell r="E54">
            <v>7.0000000000000007E-2</v>
          </cell>
          <cell r="F54">
            <v>7.0000000000000007E-2</v>
          </cell>
          <cell r="G54">
            <v>1.341</v>
          </cell>
          <cell r="H54">
            <v>0</v>
          </cell>
          <cell r="I54">
            <v>0</v>
          </cell>
          <cell r="J54">
            <v>0.97</v>
          </cell>
          <cell r="K54">
            <v>35.599999999999994</v>
          </cell>
          <cell r="L54">
            <v>2</v>
          </cell>
          <cell r="M54">
            <v>0.8</v>
          </cell>
          <cell r="O54">
            <v>2019</v>
          </cell>
          <cell r="P54">
            <v>1</v>
          </cell>
          <cell r="Q54">
            <v>0</v>
          </cell>
          <cell r="R54">
            <v>0</v>
          </cell>
          <cell r="S54">
            <v>0</v>
          </cell>
          <cell r="T54">
            <v>0</v>
          </cell>
          <cell r="U54">
            <v>18.923000000000005</v>
          </cell>
          <cell r="V54">
            <v>0.25925999999999993</v>
          </cell>
          <cell r="W54">
            <v>64.815000000000026</v>
          </cell>
          <cell r="X54">
            <v>0</v>
          </cell>
          <cell r="Y54">
            <v>0</v>
          </cell>
          <cell r="Z54">
            <v>0</v>
          </cell>
          <cell r="AA54">
            <v>0</v>
          </cell>
        </row>
        <row r="55">
          <cell r="A55">
            <v>2020</v>
          </cell>
          <cell r="E55">
            <v>7.0000000000000007E-2</v>
          </cell>
          <cell r="F55">
            <v>7.0000000000000007E-2</v>
          </cell>
          <cell r="G55">
            <v>1.341</v>
          </cell>
          <cell r="H55">
            <v>0</v>
          </cell>
          <cell r="I55">
            <v>0</v>
          </cell>
          <cell r="J55">
            <v>0.97</v>
          </cell>
          <cell r="K55">
            <v>35</v>
          </cell>
          <cell r="L55">
            <v>2</v>
          </cell>
          <cell r="M55">
            <v>0.8</v>
          </cell>
          <cell r="O55">
            <v>2020</v>
          </cell>
          <cell r="P55">
            <v>1</v>
          </cell>
          <cell r="Q55">
            <v>0</v>
          </cell>
          <cell r="R55">
            <v>0</v>
          </cell>
          <cell r="S55">
            <v>0</v>
          </cell>
          <cell r="T55">
            <v>0</v>
          </cell>
          <cell r="U55">
            <v>17.88</v>
          </cell>
          <cell r="V55">
            <v>0.25330000000000003</v>
          </cell>
          <cell r="W55">
            <v>63.325000000000003</v>
          </cell>
          <cell r="X55">
            <v>0</v>
          </cell>
          <cell r="Y55">
            <v>0</v>
          </cell>
          <cell r="Z55">
            <v>0</v>
          </cell>
          <cell r="AA55">
            <v>0</v>
          </cell>
        </row>
        <row r="56">
          <cell r="A56">
            <v>2021</v>
          </cell>
          <cell r="B56">
            <v>0</v>
          </cell>
          <cell r="C56">
            <v>0</v>
          </cell>
          <cell r="D56">
            <v>0</v>
          </cell>
          <cell r="E56">
            <v>7.0000000000000007E-2</v>
          </cell>
          <cell r="F56">
            <v>7.0000000000000007E-2</v>
          </cell>
          <cell r="G56">
            <v>1.341</v>
          </cell>
          <cell r="H56">
            <v>0</v>
          </cell>
          <cell r="I56">
            <v>0</v>
          </cell>
          <cell r="J56">
            <v>0.97</v>
          </cell>
          <cell r="K56">
            <v>35</v>
          </cell>
          <cell r="L56">
            <v>2</v>
          </cell>
          <cell r="M56">
            <v>0.8</v>
          </cell>
          <cell r="O56">
            <v>2021</v>
          </cell>
          <cell r="P56">
            <v>1</v>
          </cell>
          <cell r="Q56">
            <v>0</v>
          </cell>
          <cell r="R56">
            <v>0</v>
          </cell>
          <cell r="S56">
            <v>0</v>
          </cell>
          <cell r="T56">
            <v>0</v>
          </cell>
          <cell r="U56">
            <v>17.805499999999999</v>
          </cell>
          <cell r="V56">
            <v>0.25181000000000003</v>
          </cell>
          <cell r="W56">
            <v>62.952500000000001</v>
          </cell>
          <cell r="X56">
            <v>0</v>
          </cell>
          <cell r="Y56">
            <v>0</v>
          </cell>
          <cell r="Z56">
            <v>0</v>
          </cell>
          <cell r="AA56">
            <v>0</v>
          </cell>
        </row>
        <row r="57">
          <cell r="A57">
            <v>2022</v>
          </cell>
          <cell r="B57">
            <v>0</v>
          </cell>
          <cell r="C57">
            <v>0</v>
          </cell>
          <cell r="D57">
            <v>0</v>
          </cell>
          <cell r="E57">
            <v>7.0000000000000007E-2</v>
          </cell>
          <cell r="F57">
            <v>7.0000000000000007E-2</v>
          </cell>
          <cell r="G57">
            <v>1.341</v>
          </cell>
          <cell r="H57">
            <v>0</v>
          </cell>
          <cell r="I57">
            <v>0</v>
          </cell>
          <cell r="J57">
            <v>0.97</v>
          </cell>
          <cell r="K57">
            <v>35</v>
          </cell>
          <cell r="L57">
            <v>2</v>
          </cell>
          <cell r="M57">
            <v>0.8</v>
          </cell>
          <cell r="O57">
            <v>2022</v>
          </cell>
          <cell r="P57">
            <v>1</v>
          </cell>
          <cell r="Q57">
            <v>0</v>
          </cell>
          <cell r="R57">
            <v>0</v>
          </cell>
          <cell r="S57">
            <v>0</v>
          </cell>
          <cell r="T57">
            <v>0</v>
          </cell>
          <cell r="U57">
            <v>17.730999999999998</v>
          </cell>
          <cell r="V57">
            <v>0.25032000000000004</v>
          </cell>
          <cell r="W57">
            <v>62.58</v>
          </cell>
          <cell r="X57">
            <v>0</v>
          </cell>
          <cell r="Y57">
            <v>0</v>
          </cell>
          <cell r="Z57">
            <v>0</v>
          </cell>
          <cell r="AA57">
            <v>0</v>
          </cell>
        </row>
        <row r="58">
          <cell r="A58">
            <v>2023</v>
          </cell>
          <cell r="B58">
            <v>0</v>
          </cell>
          <cell r="C58">
            <v>0</v>
          </cell>
          <cell r="D58">
            <v>0</v>
          </cell>
          <cell r="E58">
            <v>7.0000000000000007E-2</v>
          </cell>
          <cell r="F58">
            <v>7.0000000000000007E-2</v>
          </cell>
          <cell r="G58">
            <v>1.341</v>
          </cell>
          <cell r="H58">
            <v>0</v>
          </cell>
          <cell r="I58">
            <v>0</v>
          </cell>
          <cell r="J58">
            <v>0.97</v>
          </cell>
          <cell r="K58">
            <v>35</v>
          </cell>
          <cell r="L58">
            <v>2</v>
          </cell>
          <cell r="M58">
            <v>0.8</v>
          </cell>
          <cell r="O58">
            <v>2023</v>
          </cell>
          <cell r="P58">
            <v>1</v>
          </cell>
          <cell r="Q58">
            <v>0</v>
          </cell>
          <cell r="R58">
            <v>0</v>
          </cell>
          <cell r="S58">
            <v>0</v>
          </cell>
          <cell r="T58">
            <v>0</v>
          </cell>
          <cell r="U58">
            <v>17.656499999999998</v>
          </cell>
          <cell r="V58">
            <v>0.24883000000000005</v>
          </cell>
          <cell r="W58">
            <v>62.207499999999996</v>
          </cell>
          <cell r="X58">
            <v>0</v>
          </cell>
          <cell r="Y58">
            <v>0</v>
          </cell>
          <cell r="Z58">
            <v>0</v>
          </cell>
          <cell r="AA58">
            <v>0</v>
          </cell>
        </row>
        <row r="59">
          <cell r="A59">
            <v>2024</v>
          </cell>
          <cell r="B59">
            <v>0</v>
          </cell>
          <cell r="C59">
            <v>0</v>
          </cell>
          <cell r="D59">
            <v>0</v>
          </cell>
          <cell r="E59">
            <v>7.0000000000000007E-2</v>
          </cell>
          <cell r="F59">
            <v>7.0000000000000007E-2</v>
          </cell>
          <cell r="G59">
            <v>1.341</v>
          </cell>
          <cell r="H59">
            <v>0</v>
          </cell>
          <cell r="I59">
            <v>0</v>
          </cell>
          <cell r="J59">
            <v>0.97</v>
          </cell>
          <cell r="K59">
            <v>35</v>
          </cell>
          <cell r="L59">
            <v>2</v>
          </cell>
          <cell r="M59">
            <v>0.8</v>
          </cell>
          <cell r="O59">
            <v>2024</v>
          </cell>
          <cell r="P59">
            <v>1</v>
          </cell>
          <cell r="Q59">
            <v>0</v>
          </cell>
          <cell r="R59">
            <v>0</v>
          </cell>
          <cell r="S59">
            <v>0</v>
          </cell>
          <cell r="T59">
            <v>0</v>
          </cell>
          <cell r="U59">
            <v>17.581999999999997</v>
          </cell>
          <cell r="V59">
            <v>0.24734000000000006</v>
          </cell>
          <cell r="W59">
            <v>61.834999999999994</v>
          </cell>
          <cell r="X59">
            <v>0</v>
          </cell>
          <cell r="Y59">
            <v>0</v>
          </cell>
          <cell r="Z59">
            <v>0</v>
          </cell>
          <cell r="AA59">
            <v>0</v>
          </cell>
        </row>
        <row r="60">
          <cell r="A60">
            <v>2025</v>
          </cell>
          <cell r="B60">
            <v>0</v>
          </cell>
          <cell r="C60">
            <v>0</v>
          </cell>
          <cell r="D60">
            <v>0</v>
          </cell>
          <cell r="E60">
            <v>7.0000000000000007E-2</v>
          </cell>
          <cell r="F60">
            <v>7.0000000000000007E-2</v>
          </cell>
          <cell r="G60">
            <v>1.341</v>
          </cell>
          <cell r="H60">
            <v>0</v>
          </cell>
          <cell r="I60">
            <v>0</v>
          </cell>
          <cell r="J60">
            <v>0.97</v>
          </cell>
          <cell r="K60">
            <v>35</v>
          </cell>
          <cell r="L60">
            <v>2</v>
          </cell>
          <cell r="M60">
            <v>0.8</v>
          </cell>
          <cell r="O60">
            <v>2025</v>
          </cell>
          <cell r="P60">
            <v>1</v>
          </cell>
          <cell r="Q60">
            <v>0</v>
          </cell>
          <cell r="R60">
            <v>0</v>
          </cell>
          <cell r="S60">
            <v>0</v>
          </cell>
          <cell r="T60">
            <v>0</v>
          </cell>
          <cell r="U60">
            <v>17.507499999999997</v>
          </cell>
          <cell r="V60">
            <v>0.24585000000000007</v>
          </cell>
          <cell r="W60">
            <v>61.462499999999991</v>
          </cell>
          <cell r="X60">
            <v>0</v>
          </cell>
          <cell r="Y60">
            <v>0</v>
          </cell>
          <cell r="Z60">
            <v>0</v>
          </cell>
          <cell r="AA60">
            <v>0</v>
          </cell>
        </row>
        <row r="61">
          <cell r="A61">
            <v>2026</v>
          </cell>
          <cell r="B61">
            <v>0</v>
          </cell>
          <cell r="C61">
            <v>0</v>
          </cell>
          <cell r="D61">
            <v>0</v>
          </cell>
          <cell r="E61">
            <v>7.0000000000000007E-2</v>
          </cell>
          <cell r="F61">
            <v>7.0000000000000007E-2</v>
          </cell>
          <cell r="G61">
            <v>1.341</v>
          </cell>
          <cell r="H61">
            <v>0</v>
          </cell>
          <cell r="I61">
            <v>0</v>
          </cell>
          <cell r="J61">
            <v>0.97</v>
          </cell>
          <cell r="K61">
            <v>35</v>
          </cell>
          <cell r="L61">
            <v>2</v>
          </cell>
          <cell r="M61">
            <v>0.8</v>
          </cell>
          <cell r="O61">
            <v>2026</v>
          </cell>
          <cell r="P61">
            <v>1</v>
          </cell>
          <cell r="Q61">
            <v>0</v>
          </cell>
          <cell r="R61">
            <v>0</v>
          </cell>
          <cell r="S61">
            <v>0</v>
          </cell>
          <cell r="T61">
            <v>0</v>
          </cell>
          <cell r="U61">
            <v>17.432999999999996</v>
          </cell>
          <cell r="V61">
            <v>0.24436000000000008</v>
          </cell>
          <cell r="W61">
            <v>61.089999999999989</v>
          </cell>
          <cell r="X61">
            <v>0</v>
          </cell>
          <cell r="Y61">
            <v>0</v>
          </cell>
          <cell r="Z61">
            <v>0</v>
          </cell>
          <cell r="AA61">
            <v>0</v>
          </cell>
        </row>
        <row r="62">
          <cell r="A62">
            <v>2027</v>
          </cell>
          <cell r="B62">
            <v>0</v>
          </cell>
          <cell r="C62">
            <v>0</v>
          </cell>
          <cell r="D62">
            <v>0</v>
          </cell>
          <cell r="E62">
            <v>7.0000000000000007E-2</v>
          </cell>
          <cell r="F62">
            <v>7.0000000000000007E-2</v>
          </cell>
          <cell r="G62">
            <v>1.341</v>
          </cell>
          <cell r="H62">
            <v>0</v>
          </cell>
          <cell r="I62">
            <v>0</v>
          </cell>
          <cell r="J62">
            <v>0.97</v>
          </cell>
          <cell r="K62">
            <v>35</v>
          </cell>
          <cell r="L62">
            <v>2</v>
          </cell>
          <cell r="M62">
            <v>0.8</v>
          </cell>
          <cell r="O62">
            <v>2027</v>
          </cell>
          <cell r="P62">
            <v>1</v>
          </cell>
          <cell r="Q62">
            <v>0</v>
          </cell>
          <cell r="R62">
            <v>0</v>
          </cell>
          <cell r="S62">
            <v>0</v>
          </cell>
          <cell r="T62">
            <v>0</v>
          </cell>
          <cell r="U62">
            <v>17.358499999999996</v>
          </cell>
          <cell r="V62">
            <v>0.24287000000000009</v>
          </cell>
          <cell r="W62">
            <v>60.717499999999987</v>
          </cell>
          <cell r="X62">
            <v>0</v>
          </cell>
          <cell r="Y62">
            <v>0</v>
          </cell>
          <cell r="Z62">
            <v>0</v>
          </cell>
          <cell r="AA62">
            <v>0</v>
          </cell>
        </row>
        <row r="63">
          <cell r="A63">
            <v>2028</v>
          </cell>
          <cell r="B63">
            <v>0</v>
          </cell>
          <cell r="C63">
            <v>0</v>
          </cell>
          <cell r="D63">
            <v>0</v>
          </cell>
          <cell r="E63">
            <v>7.0000000000000007E-2</v>
          </cell>
          <cell r="F63">
            <v>7.0000000000000007E-2</v>
          </cell>
          <cell r="G63">
            <v>1.341</v>
          </cell>
          <cell r="H63">
            <v>0</v>
          </cell>
          <cell r="I63">
            <v>0</v>
          </cell>
          <cell r="J63">
            <v>0.97</v>
          </cell>
          <cell r="K63">
            <v>35</v>
          </cell>
          <cell r="L63">
            <v>2</v>
          </cell>
          <cell r="M63">
            <v>0.8</v>
          </cell>
          <cell r="O63">
            <v>2028</v>
          </cell>
          <cell r="P63">
            <v>1</v>
          </cell>
          <cell r="Q63">
            <v>0</v>
          </cell>
          <cell r="R63">
            <v>0</v>
          </cell>
          <cell r="S63">
            <v>0</v>
          </cell>
          <cell r="T63">
            <v>0</v>
          </cell>
          <cell r="U63">
            <v>17.283999999999995</v>
          </cell>
          <cell r="V63">
            <v>0.24138000000000009</v>
          </cell>
          <cell r="W63">
            <v>60.344999999999985</v>
          </cell>
          <cell r="X63">
            <v>0</v>
          </cell>
          <cell r="Y63">
            <v>0</v>
          </cell>
          <cell r="Z63">
            <v>0</v>
          </cell>
          <cell r="AA63">
            <v>0</v>
          </cell>
        </row>
        <row r="64">
          <cell r="A64">
            <v>2029</v>
          </cell>
          <cell r="B64">
            <v>0</v>
          </cell>
          <cell r="C64">
            <v>0</v>
          </cell>
          <cell r="D64">
            <v>0</v>
          </cell>
          <cell r="E64">
            <v>7.0000000000000007E-2</v>
          </cell>
          <cell r="F64">
            <v>7.0000000000000007E-2</v>
          </cell>
          <cell r="G64">
            <v>1.341</v>
          </cell>
          <cell r="H64">
            <v>0</v>
          </cell>
          <cell r="I64">
            <v>0</v>
          </cell>
          <cell r="J64">
            <v>0.97</v>
          </cell>
          <cell r="K64">
            <v>35</v>
          </cell>
          <cell r="L64">
            <v>2</v>
          </cell>
          <cell r="M64">
            <v>0.8</v>
          </cell>
          <cell r="O64">
            <v>2029</v>
          </cell>
          <cell r="P64">
            <v>1</v>
          </cell>
          <cell r="Q64">
            <v>0</v>
          </cell>
          <cell r="R64">
            <v>0</v>
          </cell>
          <cell r="S64">
            <v>0</v>
          </cell>
          <cell r="T64">
            <v>0</v>
          </cell>
          <cell r="U64">
            <v>17.209499999999995</v>
          </cell>
          <cell r="V64">
            <v>0.2398900000000001</v>
          </cell>
          <cell r="W64">
            <v>59.972499999999982</v>
          </cell>
          <cell r="X64">
            <v>0</v>
          </cell>
          <cell r="Y64">
            <v>0</v>
          </cell>
          <cell r="Z64">
            <v>0</v>
          </cell>
          <cell r="AA64">
            <v>0</v>
          </cell>
        </row>
        <row r="65">
          <cell r="A65">
            <v>2030</v>
          </cell>
          <cell r="E65">
            <v>7.0000000000000007E-2</v>
          </cell>
          <cell r="F65">
            <v>7.0000000000000007E-2</v>
          </cell>
          <cell r="G65">
            <v>1.341</v>
          </cell>
          <cell r="H65">
            <v>0</v>
          </cell>
          <cell r="I65">
            <v>0</v>
          </cell>
          <cell r="J65">
            <v>0.97</v>
          </cell>
          <cell r="K65">
            <v>35</v>
          </cell>
          <cell r="L65">
            <v>2</v>
          </cell>
          <cell r="M65">
            <v>0.8</v>
          </cell>
          <cell r="O65">
            <v>2030</v>
          </cell>
          <cell r="P65">
            <v>1</v>
          </cell>
          <cell r="Q65">
            <v>0</v>
          </cell>
          <cell r="R65">
            <v>0</v>
          </cell>
          <cell r="S65">
            <v>0</v>
          </cell>
          <cell r="T65">
            <v>0</v>
          </cell>
          <cell r="U65">
            <v>17.134999999999998</v>
          </cell>
          <cell r="V65">
            <v>0.2384</v>
          </cell>
          <cell r="W65">
            <v>59.6</v>
          </cell>
          <cell r="X65">
            <v>0</v>
          </cell>
          <cell r="Y65">
            <v>0</v>
          </cell>
          <cell r="Z65">
            <v>0</v>
          </cell>
          <cell r="AA65">
            <v>0</v>
          </cell>
        </row>
        <row r="66">
          <cell r="A66">
            <v>2031</v>
          </cell>
          <cell r="B66">
            <v>0</v>
          </cell>
          <cell r="C66">
            <v>0</v>
          </cell>
          <cell r="D66">
            <v>0</v>
          </cell>
          <cell r="E66">
            <v>7.0000000000000007E-2</v>
          </cell>
          <cell r="F66">
            <v>7.0000000000000007E-2</v>
          </cell>
          <cell r="G66">
            <v>1.341</v>
          </cell>
          <cell r="H66">
            <v>0</v>
          </cell>
          <cell r="I66">
            <v>0</v>
          </cell>
          <cell r="J66">
            <v>0.97</v>
          </cell>
          <cell r="K66">
            <v>35</v>
          </cell>
          <cell r="L66">
            <v>2</v>
          </cell>
          <cell r="M66">
            <v>0.8</v>
          </cell>
          <cell r="O66">
            <v>2031</v>
          </cell>
          <cell r="P66">
            <v>1</v>
          </cell>
          <cell r="Q66">
            <v>0</v>
          </cell>
          <cell r="R66">
            <v>0</v>
          </cell>
          <cell r="S66">
            <v>0</v>
          </cell>
          <cell r="T66">
            <v>0</v>
          </cell>
          <cell r="U66">
            <v>17.134999999999998</v>
          </cell>
          <cell r="V66">
            <v>0.2384</v>
          </cell>
          <cell r="W66">
            <v>59.6</v>
          </cell>
          <cell r="X66">
            <v>0</v>
          </cell>
          <cell r="Y66">
            <v>0</v>
          </cell>
          <cell r="Z66">
            <v>0</v>
          </cell>
          <cell r="AA66">
            <v>0</v>
          </cell>
        </row>
        <row r="67">
          <cell r="A67">
            <v>2032</v>
          </cell>
          <cell r="B67">
            <v>0</v>
          </cell>
          <cell r="C67">
            <v>0</v>
          </cell>
          <cell r="D67">
            <v>0</v>
          </cell>
          <cell r="E67">
            <v>7.0000000000000007E-2</v>
          </cell>
          <cell r="F67">
            <v>7.0000000000000007E-2</v>
          </cell>
          <cell r="G67">
            <v>1.341</v>
          </cell>
          <cell r="H67">
            <v>0</v>
          </cell>
          <cell r="I67">
            <v>0</v>
          </cell>
          <cell r="J67">
            <v>0.97</v>
          </cell>
          <cell r="K67">
            <v>35</v>
          </cell>
          <cell r="L67">
            <v>2</v>
          </cell>
          <cell r="M67">
            <v>0.8</v>
          </cell>
          <cell r="O67">
            <v>2032</v>
          </cell>
          <cell r="P67">
            <v>1</v>
          </cell>
          <cell r="Q67">
            <v>0</v>
          </cell>
          <cell r="R67">
            <v>0</v>
          </cell>
          <cell r="S67">
            <v>0</v>
          </cell>
          <cell r="T67">
            <v>0</v>
          </cell>
          <cell r="U67">
            <v>17.134999999999998</v>
          </cell>
          <cell r="V67">
            <v>0.2384</v>
          </cell>
          <cell r="W67">
            <v>59.6</v>
          </cell>
          <cell r="X67">
            <v>0</v>
          </cell>
          <cell r="Y67">
            <v>0</v>
          </cell>
          <cell r="Z67">
            <v>0</v>
          </cell>
          <cell r="AA67">
            <v>0</v>
          </cell>
        </row>
        <row r="68">
          <cell r="A68">
            <v>2033</v>
          </cell>
          <cell r="B68">
            <v>0</v>
          </cell>
          <cell r="C68">
            <v>0</v>
          </cell>
          <cell r="D68">
            <v>0</v>
          </cell>
          <cell r="E68">
            <v>7.0000000000000007E-2</v>
          </cell>
          <cell r="F68">
            <v>7.0000000000000007E-2</v>
          </cell>
          <cell r="G68">
            <v>1.341</v>
          </cell>
          <cell r="H68">
            <v>0</v>
          </cell>
          <cell r="I68">
            <v>0</v>
          </cell>
          <cell r="J68">
            <v>0.97</v>
          </cell>
          <cell r="K68">
            <v>35</v>
          </cell>
          <cell r="L68">
            <v>2</v>
          </cell>
          <cell r="M68">
            <v>0.8</v>
          </cell>
          <cell r="O68">
            <v>2033</v>
          </cell>
          <cell r="P68">
            <v>1</v>
          </cell>
          <cell r="Q68">
            <v>0</v>
          </cell>
          <cell r="R68">
            <v>0</v>
          </cell>
          <cell r="S68">
            <v>0</v>
          </cell>
          <cell r="T68">
            <v>0</v>
          </cell>
          <cell r="U68">
            <v>17.134999999999998</v>
          </cell>
          <cell r="V68">
            <v>0.2384</v>
          </cell>
          <cell r="W68">
            <v>59.6</v>
          </cell>
          <cell r="X68">
            <v>0</v>
          </cell>
          <cell r="Y68">
            <v>0</v>
          </cell>
          <cell r="Z68">
            <v>0</v>
          </cell>
          <cell r="AA68">
            <v>0</v>
          </cell>
        </row>
        <row r="69">
          <cell r="A69">
            <v>2034</v>
          </cell>
          <cell r="B69">
            <v>0</v>
          </cell>
          <cell r="C69">
            <v>0</v>
          </cell>
          <cell r="D69">
            <v>0</v>
          </cell>
          <cell r="E69">
            <v>7.0000000000000007E-2</v>
          </cell>
          <cell r="F69">
            <v>7.0000000000000007E-2</v>
          </cell>
          <cell r="G69">
            <v>1.341</v>
          </cell>
          <cell r="H69">
            <v>0</v>
          </cell>
          <cell r="I69">
            <v>0</v>
          </cell>
          <cell r="J69">
            <v>0.97</v>
          </cell>
          <cell r="K69">
            <v>35</v>
          </cell>
          <cell r="L69">
            <v>2</v>
          </cell>
          <cell r="M69">
            <v>0.8</v>
          </cell>
          <cell r="O69">
            <v>2034</v>
          </cell>
          <cell r="P69">
            <v>1</v>
          </cell>
          <cell r="Q69">
            <v>0</v>
          </cell>
          <cell r="R69">
            <v>0</v>
          </cell>
          <cell r="S69">
            <v>0</v>
          </cell>
          <cell r="T69">
            <v>0</v>
          </cell>
          <cell r="U69">
            <v>17.134999999999998</v>
          </cell>
          <cell r="V69">
            <v>0.2384</v>
          </cell>
          <cell r="W69">
            <v>59.6</v>
          </cell>
          <cell r="X69">
            <v>0</v>
          </cell>
          <cell r="Y69">
            <v>0</v>
          </cell>
          <cell r="Z69">
            <v>0</v>
          </cell>
          <cell r="AA69">
            <v>0</v>
          </cell>
        </row>
        <row r="70">
          <cell r="A70">
            <v>2035</v>
          </cell>
          <cell r="B70">
            <v>0</v>
          </cell>
          <cell r="C70">
            <v>0</v>
          </cell>
          <cell r="D70">
            <v>0</v>
          </cell>
          <cell r="E70">
            <v>7.0000000000000007E-2</v>
          </cell>
          <cell r="F70">
            <v>7.0000000000000007E-2</v>
          </cell>
          <cell r="G70">
            <v>1.341</v>
          </cell>
          <cell r="H70">
            <v>0</v>
          </cell>
          <cell r="I70">
            <v>0</v>
          </cell>
          <cell r="J70">
            <v>0.97</v>
          </cell>
          <cell r="K70">
            <v>35</v>
          </cell>
          <cell r="L70">
            <v>2</v>
          </cell>
          <cell r="M70">
            <v>0.8</v>
          </cell>
          <cell r="O70">
            <v>2035</v>
          </cell>
          <cell r="P70">
            <v>1</v>
          </cell>
          <cell r="Q70">
            <v>0</v>
          </cell>
          <cell r="R70">
            <v>0</v>
          </cell>
          <cell r="S70">
            <v>0</v>
          </cell>
          <cell r="T70">
            <v>0</v>
          </cell>
          <cell r="U70">
            <v>17.134999999999998</v>
          </cell>
          <cell r="V70">
            <v>0.2384</v>
          </cell>
          <cell r="W70">
            <v>59.6</v>
          </cell>
          <cell r="X70">
            <v>0</v>
          </cell>
          <cell r="Y70">
            <v>0</v>
          </cell>
          <cell r="Z70">
            <v>0</v>
          </cell>
          <cell r="AA70">
            <v>0</v>
          </cell>
        </row>
        <row r="72">
          <cell r="A72" t="str">
            <v>NGCC_SmallBP</v>
          </cell>
          <cell r="B72" t="str">
            <v>Eff.</v>
          </cell>
          <cell r="C72" t="str">
            <v>Cb</v>
          </cell>
          <cell r="D72" t="str">
            <v>Cv</v>
          </cell>
          <cell r="E72" t="str">
            <v>POutage</v>
          </cell>
          <cell r="F72" t="str">
            <v>UPOutage</v>
          </cell>
          <cell r="G72" t="str">
            <v>Invest</v>
          </cell>
          <cell r="H72" t="str">
            <v>O&amp;Mfixed</v>
          </cell>
          <cell r="I72" t="str">
            <v>O&amp;Mvar</v>
          </cell>
          <cell r="J72" t="str">
            <v>Desulp</v>
          </cell>
          <cell r="K72" t="str">
            <v>NO2</v>
          </cell>
          <cell r="L72" t="str">
            <v>CH4</v>
          </cell>
          <cell r="M72" t="str">
            <v>N2O</v>
          </cell>
          <cell r="O72" t="str">
            <v>ElBoiler</v>
          </cell>
          <cell r="P72" t="str">
            <v>Eff.</v>
          </cell>
          <cell r="Q72" t="str">
            <v>Cb</v>
          </cell>
          <cell r="R72" t="str">
            <v>Cv</v>
          </cell>
          <cell r="S72" t="str">
            <v>POutage</v>
          </cell>
          <cell r="T72" t="str">
            <v>UPOutage</v>
          </cell>
          <cell r="U72" t="str">
            <v>Invest</v>
          </cell>
          <cell r="V72" t="str">
            <v>O&amp;Mfixed</v>
          </cell>
          <cell r="W72" t="str">
            <v>O&amp;Mvar</v>
          </cell>
          <cell r="X72" t="str">
            <v>Desulp</v>
          </cell>
          <cell r="Y72" t="str">
            <v>NO2</v>
          </cell>
          <cell r="Z72" t="str">
            <v>CH4</v>
          </cell>
          <cell r="AA72" t="str">
            <v>N2O</v>
          </cell>
        </row>
        <row r="73">
          <cell r="A73" t="str">
            <v>Investeringsår</v>
          </cell>
          <cell r="B73" t="str">
            <v>%</v>
          </cell>
          <cell r="C73" t="str">
            <v>p.u.</v>
          </cell>
          <cell r="D73" t="str">
            <v>p.u.</v>
          </cell>
          <cell r="E73" t="str">
            <v>%</v>
          </cell>
          <cell r="F73" t="str">
            <v>%</v>
          </cell>
          <cell r="G73" t="str">
            <v>Mkr./MW</v>
          </cell>
          <cell r="H73" t="str">
            <v>Mkr/MWy</v>
          </cell>
          <cell r="I73" t="str">
            <v>kr/MWh</v>
          </cell>
          <cell r="J73" t="str">
            <v>p.u</v>
          </cell>
          <cell r="K73" t="str">
            <v>g/GJ</v>
          </cell>
          <cell r="L73" t="str">
            <v>g/GJ</v>
          </cell>
          <cell r="M73" t="str">
            <v>g/GJ</v>
          </cell>
          <cell r="O73" t="str">
            <v>Investeringsår</v>
          </cell>
          <cell r="P73" t="str">
            <v>%</v>
          </cell>
          <cell r="Q73" t="str">
            <v>p.u.</v>
          </cell>
          <cell r="R73" t="str">
            <v>p.u.</v>
          </cell>
          <cell r="S73" t="str">
            <v>%</v>
          </cell>
          <cell r="T73" t="str">
            <v>%</v>
          </cell>
          <cell r="U73" t="str">
            <v>Mkr./MW</v>
          </cell>
          <cell r="V73" t="str">
            <v>Mkr/MWy</v>
          </cell>
          <cell r="W73" t="str">
            <v>kr/MWh</v>
          </cell>
          <cell r="X73" t="str">
            <v>p.u</v>
          </cell>
          <cell r="Y73" t="str">
            <v>g/GJ</v>
          </cell>
          <cell r="Z73" t="str">
            <v>g/GJ</v>
          </cell>
          <cell r="AA73" t="str">
            <v>g/GJ</v>
          </cell>
        </row>
        <row r="74">
          <cell r="A74">
            <v>2010</v>
          </cell>
          <cell r="B74">
            <v>0.45599999999999996</v>
          </cell>
          <cell r="C74">
            <v>1.28</v>
          </cell>
          <cell r="D74">
            <v>0</v>
          </cell>
          <cell r="E74">
            <v>0.05</v>
          </cell>
          <cell r="F74">
            <v>0.05</v>
          </cell>
          <cell r="G74">
            <v>10.057500000000001</v>
          </cell>
          <cell r="H74">
            <v>0</v>
          </cell>
          <cell r="I74">
            <v>18.625</v>
          </cell>
          <cell r="J74">
            <v>0</v>
          </cell>
          <cell r="K74">
            <v>48</v>
          </cell>
          <cell r="L74">
            <v>1.5</v>
          </cell>
          <cell r="M74">
            <v>1</v>
          </cell>
          <cell r="O74">
            <v>2010</v>
          </cell>
          <cell r="P74">
            <v>0.99</v>
          </cell>
          <cell r="Q74">
            <v>-1.0101010101010102</v>
          </cell>
          <cell r="R74">
            <v>0</v>
          </cell>
          <cell r="S74">
            <v>0.01</v>
          </cell>
          <cell r="T74">
            <v>0.01</v>
          </cell>
          <cell r="U74">
            <v>0.44700000000000001</v>
          </cell>
          <cell r="V74">
            <v>8.1949999999999992E-3</v>
          </cell>
          <cell r="W74">
            <v>250.72499999999999</v>
          </cell>
          <cell r="X74">
            <v>0</v>
          </cell>
          <cell r="Y74">
            <v>0</v>
          </cell>
          <cell r="Z74">
            <v>0</v>
          </cell>
          <cell r="AA74">
            <v>0</v>
          </cell>
        </row>
        <row r="75">
          <cell r="A75">
            <v>2011</v>
          </cell>
          <cell r="B75">
            <v>0.45599999999999996</v>
          </cell>
          <cell r="C75">
            <v>1.28</v>
          </cell>
          <cell r="D75">
            <v>0</v>
          </cell>
          <cell r="E75">
            <v>0.05</v>
          </cell>
          <cell r="F75">
            <v>0.05</v>
          </cell>
          <cell r="G75">
            <v>10.057500000000001</v>
          </cell>
          <cell r="H75">
            <v>0</v>
          </cell>
          <cell r="I75">
            <v>18.625</v>
          </cell>
          <cell r="J75">
            <v>0</v>
          </cell>
          <cell r="K75">
            <v>48</v>
          </cell>
          <cell r="L75">
            <v>1.5</v>
          </cell>
          <cell r="M75">
            <v>1</v>
          </cell>
          <cell r="O75">
            <v>2011</v>
          </cell>
          <cell r="P75">
            <v>0.99</v>
          </cell>
          <cell r="Q75">
            <v>-1.0101010101010102</v>
          </cell>
          <cell r="R75">
            <v>0</v>
          </cell>
          <cell r="S75">
            <v>0.01</v>
          </cell>
          <cell r="T75">
            <v>0.01</v>
          </cell>
          <cell r="U75">
            <v>0.44700000000000001</v>
          </cell>
          <cell r="V75">
            <v>8.1949999999999992E-3</v>
          </cell>
          <cell r="W75">
            <v>250.72499999999999</v>
          </cell>
          <cell r="X75">
            <v>0</v>
          </cell>
          <cell r="Y75">
            <v>0</v>
          </cell>
          <cell r="Z75">
            <v>0</v>
          </cell>
          <cell r="AA75">
            <v>0</v>
          </cell>
        </row>
        <row r="76">
          <cell r="A76">
            <v>2012</v>
          </cell>
          <cell r="B76">
            <v>0.45599999999999996</v>
          </cell>
          <cell r="C76">
            <v>1.28</v>
          </cell>
          <cell r="D76">
            <v>0</v>
          </cell>
          <cell r="E76">
            <v>0.05</v>
          </cell>
          <cell r="F76">
            <v>0.05</v>
          </cell>
          <cell r="G76">
            <v>10.057500000000001</v>
          </cell>
          <cell r="H76">
            <v>0</v>
          </cell>
          <cell r="I76">
            <v>18.625</v>
          </cell>
          <cell r="J76">
            <v>0</v>
          </cell>
          <cell r="K76">
            <v>48</v>
          </cell>
          <cell r="L76">
            <v>1.5</v>
          </cell>
          <cell r="M76">
            <v>1</v>
          </cell>
          <cell r="O76">
            <v>2012</v>
          </cell>
          <cell r="P76">
            <v>0.99</v>
          </cell>
          <cell r="Q76">
            <v>-1.0101010101010102</v>
          </cell>
          <cell r="R76">
            <v>0</v>
          </cell>
          <cell r="S76">
            <v>0.01</v>
          </cell>
          <cell r="T76">
            <v>0.01</v>
          </cell>
          <cell r="U76">
            <v>0.44700000000000001</v>
          </cell>
          <cell r="V76">
            <v>8.1949999999999992E-3</v>
          </cell>
          <cell r="W76">
            <v>250.72499999999999</v>
          </cell>
          <cell r="X76">
            <v>0</v>
          </cell>
          <cell r="Y76">
            <v>0</v>
          </cell>
          <cell r="Z76">
            <v>0</v>
          </cell>
          <cell r="AA76">
            <v>0</v>
          </cell>
        </row>
        <row r="77">
          <cell r="A77">
            <v>2013</v>
          </cell>
          <cell r="B77">
            <v>0.45599999999999996</v>
          </cell>
          <cell r="C77">
            <v>1.28</v>
          </cell>
          <cell r="D77">
            <v>0</v>
          </cell>
          <cell r="E77">
            <v>0.05</v>
          </cell>
          <cell r="F77">
            <v>0.05</v>
          </cell>
          <cell r="G77">
            <v>10.057500000000001</v>
          </cell>
          <cell r="H77">
            <v>0</v>
          </cell>
          <cell r="I77">
            <v>18.625</v>
          </cell>
          <cell r="J77">
            <v>0</v>
          </cell>
          <cell r="K77">
            <v>48</v>
          </cell>
          <cell r="L77">
            <v>1.5</v>
          </cell>
          <cell r="M77">
            <v>1</v>
          </cell>
          <cell r="O77">
            <v>2013</v>
          </cell>
          <cell r="P77">
            <v>0.99</v>
          </cell>
          <cell r="Q77">
            <v>-1.0101010101010102</v>
          </cell>
          <cell r="R77">
            <v>0</v>
          </cell>
          <cell r="S77">
            <v>0.01</v>
          </cell>
          <cell r="T77">
            <v>0.01</v>
          </cell>
          <cell r="U77">
            <v>0.44700000000000001</v>
          </cell>
          <cell r="V77">
            <v>8.1949999999999992E-3</v>
          </cell>
          <cell r="W77">
            <v>250.72499999999999</v>
          </cell>
          <cell r="X77">
            <v>0</v>
          </cell>
          <cell r="Y77">
            <v>0</v>
          </cell>
          <cell r="Z77">
            <v>0</v>
          </cell>
          <cell r="AA77">
            <v>0</v>
          </cell>
        </row>
        <row r="78">
          <cell r="A78">
            <v>2014</v>
          </cell>
          <cell r="B78">
            <v>0.45599999999999996</v>
          </cell>
          <cell r="C78">
            <v>1.28</v>
          </cell>
          <cell r="D78">
            <v>0</v>
          </cell>
          <cell r="E78">
            <v>0.05</v>
          </cell>
          <cell r="F78">
            <v>0.05</v>
          </cell>
          <cell r="G78">
            <v>10.057500000000001</v>
          </cell>
          <cell r="H78">
            <v>0</v>
          </cell>
          <cell r="I78">
            <v>18.625</v>
          </cell>
          <cell r="J78">
            <v>0</v>
          </cell>
          <cell r="K78">
            <v>48</v>
          </cell>
          <cell r="L78">
            <v>1.5</v>
          </cell>
          <cell r="M78">
            <v>1</v>
          </cell>
          <cell r="O78">
            <v>2014</v>
          </cell>
          <cell r="P78">
            <v>0.99</v>
          </cell>
          <cell r="Q78">
            <v>-1.0101010101010102</v>
          </cell>
          <cell r="R78">
            <v>0</v>
          </cell>
          <cell r="S78">
            <v>0.01</v>
          </cell>
          <cell r="T78">
            <v>0.01</v>
          </cell>
          <cell r="U78">
            <v>0.44700000000000001</v>
          </cell>
          <cell r="V78">
            <v>8.1949999999999992E-3</v>
          </cell>
          <cell r="W78">
            <v>250.72499999999999</v>
          </cell>
          <cell r="X78">
            <v>0</v>
          </cell>
          <cell r="Y78">
            <v>0</v>
          </cell>
          <cell r="Z78">
            <v>0</v>
          </cell>
          <cell r="AA78">
            <v>0</v>
          </cell>
        </row>
        <row r="79">
          <cell r="A79">
            <v>2015</v>
          </cell>
          <cell r="B79">
            <v>0.45599999999999996</v>
          </cell>
          <cell r="C79">
            <v>1.28</v>
          </cell>
          <cell r="D79">
            <v>0</v>
          </cell>
          <cell r="E79">
            <v>0.05</v>
          </cell>
          <cell r="F79">
            <v>0.05</v>
          </cell>
          <cell r="G79">
            <v>10.057500000000001</v>
          </cell>
          <cell r="H79">
            <v>0</v>
          </cell>
          <cell r="I79">
            <v>18.625</v>
          </cell>
          <cell r="J79">
            <v>0</v>
          </cell>
          <cell r="K79">
            <v>48</v>
          </cell>
          <cell r="L79">
            <v>1.5</v>
          </cell>
          <cell r="M79">
            <v>1</v>
          </cell>
          <cell r="O79">
            <v>2015</v>
          </cell>
          <cell r="P79">
            <v>0.99</v>
          </cell>
          <cell r="Q79">
            <v>-1.0101010101010102</v>
          </cell>
          <cell r="R79">
            <v>0</v>
          </cell>
          <cell r="S79">
            <v>0.01</v>
          </cell>
          <cell r="T79">
            <v>0.01</v>
          </cell>
          <cell r="U79">
            <v>0.44700000000000001</v>
          </cell>
          <cell r="V79">
            <v>8.1949999999999992E-3</v>
          </cell>
          <cell r="W79">
            <v>250.72499999999999</v>
          </cell>
          <cell r="X79">
            <v>0</v>
          </cell>
          <cell r="Y79">
            <v>0</v>
          </cell>
          <cell r="Z79">
            <v>0</v>
          </cell>
          <cell r="AA79">
            <v>0</v>
          </cell>
        </row>
        <row r="80">
          <cell r="A80">
            <v>2016</v>
          </cell>
          <cell r="B80">
            <v>0.46359999999999996</v>
          </cell>
          <cell r="C80">
            <v>1.2906666666666666</v>
          </cell>
          <cell r="D80">
            <v>0</v>
          </cell>
          <cell r="E80">
            <v>0.05</v>
          </cell>
          <cell r="F80">
            <v>0.05</v>
          </cell>
          <cell r="G80">
            <v>10.2065</v>
          </cell>
          <cell r="H80">
            <v>0</v>
          </cell>
          <cell r="I80">
            <v>18.625</v>
          </cell>
          <cell r="J80">
            <v>0</v>
          </cell>
          <cell r="K80">
            <v>47.6</v>
          </cell>
          <cell r="L80">
            <v>1.5</v>
          </cell>
          <cell r="M80">
            <v>1</v>
          </cell>
          <cell r="O80">
            <v>2016</v>
          </cell>
          <cell r="P80">
            <v>0.99</v>
          </cell>
          <cell r="Q80">
            <v>-1.0101010101010102</v>
          </cell>
          <cell r="R80">
            <v>0</v>
          </cell>
          <cell r="S80">
            <v>0.01</v>
          </cell>
          <cell r="T80">
            <v>0.01</v>
          </cell>
          <cell r="U80">
            <v>0.44700000000000001</v>
          </cell>
          <cell r="V80">
            <v>8.1949999999999992E-3</v>
          </cell>
          <cell r="W80">
            <v>250.72499999999999</v>
          </cell>
          <cell r="X80">
            <v>0</v>
          </cell>
          <cell r="Y80">
            <v>0</v>
          </cell>
          <cell r="Z80">
            <v>0</v>
          </cell>
          <cell r="AA80">
            <v>0</v>
          </cell>
        </row>
        <row r="81">
          <cell r="A81">
            <v>2017</v>
          </cell>
          <cell r="B81">
            <v>0.47119999999999995</v>
          </cell>
          <cell r="C81">
            <v>1.3013333333333332</v>
          </cell>
          <cell r="D81">
            <v>0</v>
          </cell>
          <cell r="E81">
            <v>0.05</v>
          </cell>
          <cell r="F81">
            <v>0.05</v>
          </cell>
          <cell r="G81">
            <v>10.355499999999999</v>
          </cell>
          <cell r="H81">
            <v>0</v>
          </cell>
          <cell r="I81">
            <v>18.625</v>
          </cell>
          <cell r="J81">
            <v>0</v>
          </cell>
          <cell r="K81">
            <v>47.2</v>
          </cell>
          <cell r="L81">
            <v>1.5</v>
          </cell>
          <cell r="M81">
            <v>1</v>
          </cell>
          <cell r="O81">
            <v>2017</v>
          </cell>
          <cell r="P81">
            <v>0.99</v>
          </cell>
          <cell r="Q81">
            <v>-1.0101010101010102</v>
          </cell>
          <cell r="R81">
            <v>0</v>
          </cell>
          <cell r="S81">
            <v>0.01</v>
          </cell>
          <cell r="T81">
            <v>0.01</v>
          </cell>
          <cell r="U81">
            <v>0.44700000000000001</v>
          </cell>
          <cell r="V81">
            <v>8.1949999999999992E-3</v>
          </cell>
          <cell r="W81">
            <v>250.72499999999999</v>
          </cell>
          <cell r="X81">
            <v>0</v>
          </cell>
          <cell r="Y81">
            <v>0</v>
          </cell>
          <cell r="Z81">
            <v>0</v>
          </cell>
          <cell r="AA81">
            <v>0</v>
          </cell>
        </row>
        <row r="82">
          <cell r="A82">
            <v>2018</v>
          </cell>
          <cell r="B82">
            <v>0.47879999999999995</v>
          </cell>
          <cell r="C82">
            <v>1.3119999999999998</v>
          </cell>
          <cell r="D82">
            <v>0</v>
          </cell>
          <cell r="E82">
            <v>0.05</v>
          </cell>
          <cell r="F82">
            <v>0.05</v>
          </cell>
          <cell r="G82">
            <v>10.504499999999998</v>
          </cell>
          <cell r="H82">
            <v>0</v>
          </cell>
          <cell r="I82">
            <v>18.625</v>
          </cell>
          <cell r="J82">
            <v>0</v>
          </cell>
          <cell r="K82">
            <v>46.800000000000004</v>
          </cell>
          <cell r="L82">
            <v>1.5</v>
          </cell>
          <cell r="M82">
            <v>1</v>
          </cell>
          <cell r="O82">
            <v>2018</v>
          </cell>
          <cell r="P82">
            <v>0.99</v>
          </cell>
          <cell r="Q82">
            <v>-1.0101010101010102</v>
          </cell>
          <cell r="R82">
            <v>0</v>
          </cell>
          <cell r="S82">
            <v>0.01</v>
          </cell>
          <cell r="T82">
            <v>0.01</v>
          </cell>
          <cell r="U82">
            <v>0.44700000000000001</v>
          </cell>
          <cell r="V82">
            <v>8.1949999999999992E-3</v>
          </cell>
          <cell r="W82">
            <v>250.72499999999999</v>
          </cell>
          <cell r="X82">
            <v>0</v>
          </cell>
          <cell r="Y82">
            <v>0</v>
          </cell>
          <cell r="Z82">
            <v>0</v>
          </cell>
          <cell r="AA82">
            <v>0</v>
          </cell>
        </row>
        <row r="83">
          <cell r="A83">
            <v>2019</v>
          </cell>
          <cell r="B83">
            <v>0.48639999999999994</v>
          </cell>
          <cell r="C83">
            <v>1.3226666666666664</v>
          </cell>
          <cell r="D83">
            <v>0</v>
          </cell>
          <cell r="E83">
            <v>0.05</v>
          </cell>
          <cell r="F83">
            <v>0.05</v>
          </cell>
          <cell r="G83">
            <v>10.653499999999998</v>
          </cell>
          <cell r="H83">
            <v>0</v>
          </cell>
          <cell r="I83">
            <v>18.625</v>
          </cell>
          <cell r="J83">
            <v>0</v>
          </cell>
          <cell r="K83">
            <v>46.400000000000006</v>
          </cell>
          <cell r="L83">
            <v>1.5</v>
          </cell>
          <cell r="M83">
            <v>1</v>
          </cell>
          <cell r="O83">
            <v>2019</v>
          </cell>
          <cell r="P83">
            <v>0.99</v>
          </cell>
          <cell r="Q83">
            <v>-1.0101010101010102</v>
          </cell>
          <cell r="R83">
            <v>0</v>
          </cell>
          <cell r="S83">
            <v>0.01</v>
          </cell>
          <cell r="T83">
            <v>0.01</v>
          </cell>
          <cell r="U83">
            <v>0.44700000000000001</v>
          </cell>
          <cell r="V83">
            <v>8.1949999999999992E-3</v>
          </cell>
          <cell r="W83">
            <v>250.72499999999999</v>
          </cell>
          <cell r="X83">
            <v>0</v>
          </cell>
          <cell r="Y83">
            <v>0</v>
          </cell>
          <cell r="Z83">
            <v>0</v>
          </cell>
          <cell r="AA83">
            <v>0</v>
          </cell>
        </row>
        <row r="84">
          <cell r="A84">
            <v>2020</v>
          </cell>
          <cell r="B84">
            <v>0.49399999999999999</v>
          </cell>
          <cell r="C84">
            <v>1.3333333333333333</v>
          </cell>
          <cell r="D84">
            <v>0</v>
          </cell>
          <cell r="E84">
            <v>0.05</v>
          </cell>
          <cell r="F84">
            <v>0.05</v>
          </cell>
          <cell r="G84">
            <v>10.8025</v>
          </cell>
          <cell r="H84">
            <v>0</v>
          </cell>
          <cell r="I84">
            <v>18.625</v>
          </cell>
          <cell r="J84">
            <v>0</v>
          </cell>
          <cell r="K84">
            <v>46</v>
          </cell>
          <cell r="L84">
            <v>1.5</v>
          </cell>
          <cell r="M84">
            <v>1</v>
          </cell>
          <cell r="O84">
            <v>2020</v>
          </cell>
          <cell r="P84">
            <v>0.99</v>
          </cell>
          <cell r="Q84">
            <v>-1.0101010101010102</v>
          </cell>
          <cell r="R84">
            <v>0</v>
          </cell>
          <cell r="S84">
            <v>0.01</v>
          </cell>
          <cell r="T84">
            <v>0.01</v>
          </cell>
          <cell r="U84">
            <v>0.44700000000000001</v>
          </cell>
          <cell r="V84">
            <v>8.1949999999999992E-3</v>
          </cell>
          <cell r="W84">
            <v>250.72499999999999</v>
          </cell>
          <cell r="X84">
            <v>0</v>
          </cell>
          <cell r="Y84">
            <v>0</v>
          </cell>
          <cell r="Z84">
            <v>0</v>
          </cell>
          <cell r="AA84">
            <v>0</v>
          </cell>
        </row>
        <row r="85">
          <cell r="A85">
            <v>2021</v>
          </cell>
          <cell r="B85">
            <v>0.49399999999999999</v>
          </cell>
          <cell r="C85">
            <v>1.3333333333333333</v>
          </cell>
          <cell r="D85">
            <v>0</v>
          </cell>
          <cell r="E85">
            <v>0.05</v>
          </cell>
          <cell r="F85">
            <v>0.05</v>
          </cell>
          <cell r="G85">
            <v>10.8025</v>
          </cell>
          <cell r="H85">
            <v>0</v>
          </cell>
          <cell r="I85">
            <v>18.625</v>
          </cell>
          <cell r="J85">
            <v>0</v>
          </cell>
          <cell r="K85">
            <v>45.6</v>
          </cell>
          <cell r="L85">
            <v>1.5</v>
          </cell>
          <cell r="M85">
            <v>1</v>
          </cell>
          <cell r="O85">
            <v>2021</v>
          </cell>
          <cell r="P85">
            <v>0.99</v>
          </cell>
          <cell r="Q85">
            <v>-1.0101010101010102</v>
          </cell>
          <cell r="R85">
            <v>0</v>
          </cell>
          <cell r="S85">
            <v>0.01</v>
          </cell>
          <cell r="T85">
            <v>0.01</v>
          </cell>
          <cell r="U85">
            <v>0.44700000000000001</v>
          </cell>
          <cell r="V85">
            <v>8.1949999999999992E-3</v>
          </cell>
          <cell r="W85">
            <v>250.72499999999999</v>
          </cell>
          <cell r="X85">
            <v>0</v>
          </cell>
          <cell r="Y85">
            <v>0</v>
          </cell>
          <cell r="Z85">
            <v>0</v>
          </cell>
          <cell r="AA85">
            <v>0</v>
          </cell>
        </row>
        <row r="86">
          <cell r="A86">
            <v>2022</v>
          </cell>
          <cell r="B86">
            <v>0.49399999999999999</v>
          </cell>
          <cell r="C86">
            <v>1.3333333333333333</v>
          </cell>
          <cell r="D86">
            <v>0</v>
          </cell>
          <cell r="E86">
            <v>0.05</v>
          </cell>
          <cell r="F86">
            <v>0.05</v>
          </cell>
          <cell r="G86">
            <v>10.8025</v>
          </cell>
          <cell r="H86">
            <v>0</v>
          </cell>
          <cell r="I86">
            <v>18.625</v>
          </cell>
          <cell r="J86">
            <v>0</v>
          </cell>
          <cell r="K86">
            <v>45.2</v>
          </cell>
          <cell r="L86">
            <v>1.5</v>
          </cell>
          <cell r="M86">
            <v>1</v>
          </cell>
          <cell r="O86">
            <v>2022</v>
          </cell>
          <cell r="P86">
            <v>0.99</v>
          </cell>
          <cell r="Q86">
            <v>-1.0101010101010102</v>
          </cell>
          <cell r="R86">
            <v>0</v>
          </cell>
          <cell r="S86">
            <v>0.01</v>
          </cell>
          <cell r="T86">
            <v>0.01</v>
          </cell>
          <cell r="U86">
            <v>0.44700000000000001</v>
          </cell>
          <cell r="V86">
            <v>8.1949999999999992E-3</v>
          </cell>
          <cell r="W86">
            <v>250.72499999999999</v>
          </cell>
          <cell r="X86">
            <v>0</v>
          </cell>
          <cell r="Y86">
            <v>0</v>
          </cell>
          <cell r="Z86">
            <v>0</v>
          </cell>
          <cell r="AA86">
            <v>0</v>
          </cell>
        </row>
        <row r="87">
          <cell r="A87">
            <v>2023</v>
          </cell>
          <cell r="B87">
            <v>0.49399999999999999</v>
          </cell>
          <cell r="C87">
            <v>1.3333333333333333</v>
          </cell>
          <cell r="D87">
            <v>0</v>
          </cell>
          <cell r="E87">
            <v>0.05</v>
          </cell>
          <cell r="F87">
            <v>0.05</v>
          </cell>
          <cell r="G87">
            <v>10.8025</v>
          </cell>
          <cell r="H87">
            <v>0</v>
          </cell>
          <cell r="I87">
            <v>18.625</v>
          </cell>
          <cell r="J87">
            <v>0</v>
          </cell>
          <cell r="K87">
            <v>44.800000000000004</v>
          </cell>
          <cell r="L87">
            <v>1.5</v>
          </cell>
          <cell r="M87">
            <v>1</v>
          </cell>
          <cell r="O87">
            <v>2023</v>
          </cell>
          <cell r="P87">
            <v>0.99</v>
          </cell>
          <cell r="Q87">
            <v>-1.0101010101010102</v>
          </cell>
          <cell r="R87">
            <v>0</v>
          </cell>
          <cell r="S87">
            <v>0.01</v>
          </cell>
          <cell r="T87">
            <v>0.01</v>
          </cell>
          <cell r="U87">
            <v>0.44700000000000001</v>
          </cell>
          <cell r="V87">
            <v>8.1949999999999992E-3</v>
          </cell>
          <cell r="W87">
            <v>250.72499999999999</v>
          </cell>
          <cell r="X87">
            <v>0</v>
          </cell>
          <cell r="Y87">
            <v>0</v>
          </cell>
          <cell r="Z87">
            <v>0</v>
          </cell>
          <cell r="AA87">
            <v>0</v>
          </cell>
        </row>
        <row r="88">
          <cell r="A88">
            <v>2024</v>
          </cell>
          <cell r="B88">
            <v>0.49399999999999999</v>
          </cell>
          <cell r="C88">
            <v>1.3333333333333333</v>
          </cell>
          <cell r="D88">
            <v>0</v>
          </cell>
          <cell r="E88">
            <v>0.05</v>
          </cell>
          <cell r="F88">
            <v>0.05</v>
          </cell>
          <cell r="G88">
            <v>10.8025</v>
          </cell>
          <cell r="H88">
            <v>0</v>
          </cell>
          <cell r="I88">
            <v>18.625</v>
          </cell>
          <cell r="J88">
            <v>0</v>
          </cell>
          <cell r="K88">
            <v>44.400000000000006</v>
          </cell>
          <cell r="L88">
            <v>1.5</v>
          </cell>
          <cell r="M88">
            <v>1</v>
          </cell>
          <cell r="O88">
            <v>2024</v>
          </cell>
          <cell r="P88">
            <v>0.99</v>
          </cell>
          <cell r="Q88">
            <v>-1.0101010101010102</v>
          </cell>
          <cell r="R88">
            <v>0</v>
          </cell>
          <cell r="S88">
            <v>0.01</v>
          </cell>
          <cell r="T88">
            <v>0.01</v>
          </cell>
          <cell r="U88">
            <v>0.44700000000000001</v>
          </cell>
          <cell r="V88">
            <v>8.1949999999999992E-3</v>
          </cell>
          <cell r="W88">
            <v>250.72499999999999</v>
          </cell>
          <cell r="X88">
            <v>0</v>
          </cell>
          <cell r="Y88">
            <v>0</v>
          </cell>
          <cell r="Z88">
            <v>0</v>
          </cell>
          <cell r="AA88">
            <v>0</v>
          </cell>
        </row>
        <row r="89">
          <cell r="A89">
            <v>2025</v>
          </cell>
          <cell r="B89">
            <v>0.49399999999999999</v>
          </cell>
          <cell r="C89">
            <v>1.3333333333333333</v>
          </cell>
          <cell r="D89">
            <v>0</v>
          </cell>
          <cell r="E89">
            <v>0.05</v>
          </cell>
          <cell r="F89">
            <v>0.05</v>
          </cell>
          <cell r="G89">
            <v>10.8025</v>
          </cell>
          <cell r="H89">
            <v>0</v>
          </cell>
          <cell r="I89">
            <v>18.625</v>
          </cell>
          <cell r="J89">
            <v>0</v>
          </cell>
          <cell r="K89">
            <v>44.000000000000007</v>
          </cell>
          <cell r="L89">
            <v>1.5</v>
          </cell>
          <cell r="M89">
            <v>1</v>
          </cell>
          <cell r="O89">
            <v>2025</v>
          </cell>
          <cell r="P89">
            <v>0.99</v>
          </cell>
          <cell r="Q89">
            <v>-1.0101010101010102</v>
          </cell>
          <cell r="R89">
            <v>0</v>
          </cell>
          <cell r="S89">
            <v>0.01</v>
          </cell>
          <cell r="T89">
            <v>0.01</v>
          </cell>
          <cell r="U89">
            <v>0.44700000000000001</v>
          </cell>
          <cell r="V89">
            <v>8.1949999999999992E-3</v>
          </cell>
          <cell r="W89">
            <v>250.72499999999999</v>
          </cell>
          <cell r="X89">
            <v>0</v>
          </cell>
          <cell r="Y89">
            <v>0</v>
          </cell>
          <cell r="Z89">
            <v>0</v>
          </cell>
          <cell r="AA89">
            <v>0</v>
          </cell>
        </row>
        <row r="90">
          <cell r="A90">
            <v>2026</v>
          </cell>
          <cell r="B90">
            <v>0.49399999999999999</v>
          </cell>
          <cell r="C90">
            <v>1.3333333333333333</v>
          </cell>
          <cell r="D90">
            <v>0</v>
          </cell>
          <cell r="E90">
            <v>0.05</v>
          </cell>
          <cell r="F90">
            <v>0.05</v>
          </cell>
          <cell r="G90">
            <v>10.8025</v>
          </cell>
          <cell r="H90">
            <v>0</v>
          </cell>
          <cell r="I90">
            <v>18.625</v>
          </cell>
          <cell r="J90">
            <v>0</v>
          </cell>
          <cell r="K90">
            <v>43.600000000000009</v>
          </cell>
          <cell r="L90">
            <v>1.5</v>
          </cell>
          <cell r="M90">
            <v>1</v>
          </cell>
          <cell r="O90">
            <v>2026</v>
          </cell>
          <cell r="P90">
            <v>0.99</v>
          </cell>
          <cell r="Q90">
            <v>-1.0101010101010102</v>
          </cell>
          <cell r="R90">
            <v>0</v>
          </cell>
          <cell r="S90">
            <v>0.01</v>
          </cell>
          <cell r="T90">
            <v>0.01</v>
          </cell>
          <cell r="U90">
            <v>0.44700000000000001</v>
          </cell>
          <cell r="V90">
            <v>8.1949999999999992E-3</v>
          </cell>
          <cell r="W90">
            <v>250.72499999999999</v>
          </cell>
          <cell r="X90">
            <v>0</v>
          </cell>
          <cell r="Y90">
            <v>0</v>
          </cell>
          <cell r="Z90">
            <v>0</v>
          </cell>
          <cell r="AA90">
            <v>0</v>
          </cell>
        </row>
        <row r="91">
          <cell r="A91">
            <v>2027</v>
          </cell>
          <cell r="B91">
            <v>0.49399999999999999</v>
          </cell>
          <cell r="C91">
            <v>1.3333333333333333</v>
          </cell>
          <cell r="D91">
            <v>0</v>
          </cell>
          <cell r="E91">
            <v>0.05</v>
          </cell>
          <cell r="F91">
            <v>0.05</v>
          </cell>
          <cell r="G91">
            <v>10.8025</v>
          </cell>
          <cell r="H91">
            <v>0</v>
          </cell>
          <cell r="I91">
            <v>18.625</v>
          </cell>
          <cell r="J91">
            <v>0</v>
          </cell>
          <cell r="K91">
            <v>43.20000000000001</v>
          </cell>
          <cell r="L91">
            <v>1.5</v>
          </cell>
          <cell r="M91">
            <v>1</v>
          </cell>
          <cell r="O91">
            <v>2027</v>
          </cell>
          <cell r="P91">
            <v>0.99</v>
          </cell>
          <cell r="Q91">
            <v>-1.0101010101010102</v>
          </cell>
          <cell r="R91">
            <v>0</v>
          </cell>
          <cell r="S91">
            <v>0.01</v>
          </cell>
          <cell r="T91">
            <v>0.01</v>
          </cell>
          <cell r="U91">
            <v>0.44700000000000001</v>
          </cell>
          <cell r="V91">
            <v>8.1949999999999992E-3</v>
          </cell>
          <cell r="W91">
            <v>250.72499999999999</v>
          </cell>
          <cell r="X91">
            <v>0</v>
          </cell>
          <cell r="Y91">
            <v>0</v>
          </cell>
          <cell r="Z91">
            <v>0</v>
          </cell>
          <cell r="AA91">
            <v>0</v>
          </cell>
        </row>
        <row r="92">
          <cell r="A92">
            <v>2028</v>
          </cell>
          <cell r="B92">
            <v>0.49399999999999999</v>
          </cell>
          <cell r="C92">
            <v>1.3333333333333333</v>
          </cell>
          <cell r="D92">
            <v>0</v>
          </cell>
          <cell r="E92">
            <v>0.05</v>
          </cell>
          <cell r="F92">
            <v>0.05</v>
          </cell>
          <cell r="G92">
            <v>10.8025</v>
          </cell>
          <cell r="H92">
            <v>0</v>
          </cell>
          <cell r="I92">
            <v>18.625</v>
          </cell>
          <cell r="J92">
            <v>0</v>
          </cell>
          <cell r="K92">
            <v>42.800000000000011</v>
          </cell>
          <cell r="L92">
            <v>1.5</v>
          </cell>
          <cell r="M92">
            <v>1</v>
          </cell>
          <cell r="O92">
            <v>2028</v>
          </cell>
          <cell r="P92">
            <v>0.99</v>
          </cell>
          <cell r="Q92">
            <v>-1.0101010101010102</v>
          </cell>
          <cell r="R92">
            <v>0</v>
          </cell>
          <cell r="S92">
            <v>0.01</v>
          </cell>
          <cell r="T92">
            <v>0.01</v>
          </cell>
          <cell r="U92">
            <v>0.44700000000000001</v>
          </cell>
          <cell r="V92">
            <v>8.1949999999999992E-3</v>
          </cell>
          <cell r="W92">
            <v>250.72499999999999</v>
          </cell>
          <cell r="X92">
            <v>0</v>
          </cell>
          <cell r="Y92">
            <v>0</v>
          </cell>
          <cell r="Z92">
            <v>0</v>
          </cell>
          <cell r="AA92">
            <v>0</v>
          </cell>
        </row>
        <row r="93">
          <cell r="A93">
            <v>2029</v>
          </cell>
          <cell r="B93">
            <v>0.49399999999999999</v>
          </cell>
          <cell r="C93">
            <v>1.3333333333333333</v>
          </cell>
          <cell r="D93">
            <v>0</v>
          </cell>
          <cell r="E93">
            <v>0.05</v>
          </cell>
          <cell r="F93">
            <v>0.05</v>
          </cell>
          <cell r="G93">
            <v>10.8025</v>
          </cell>
          <cell r="H93">
            <v>0</v>
          </cell>
          <cell r="I93">
            <v>18.625</v>
          </cell>
          <cell r="J93">
            <v>0</v>
          </cell>
          <cell r="K93">
            <v>42.400000000000013</v>
          </cell>
          <cell r="L93">
            <v>1.5</v>
          </cell>
          <cell r="M93">
            <v>1</v>
          </cell>
          <cell r="O93">
            <v>2029</v>
          </cell>
          <cell r="P93">
            <v>0.99</v>
          </cell>
          <cell r="Q93">
            <v>-1.0101010101010102</v>
          </cell>
          <cell r="R93">
            <v>0</v>
          </cell>
          <cell r="S93">
            <v>0.01</v>
          </cell>
          <cell r="T93">
            <v>0.01</v>
          </cell>
          <cell r="U93">
            <v>0.44700000000000001</v>
          </cell>
          <cell r="V93">
            <v>8.1949999999999992E-3</v>
          </cell>
          <cell r="W93">
            <v>250.72499999999999</v>
          </cell>
          <cell r="X93">
            <v>0</v>
          </cell>
          <cell r="Y93">
            <v>0</v>
          </cell>
          <cell r="Z93">
            <v>0</v>
          </cell>
          <cell r="AA93">
            <v>0</v>
          </cell>
        </row>
        <row r="94">
          <cell r="A94">
            <v>2030</v>
          </cell>
          <cell r="B94">
            <v>0.49399999999999999</v>
          </cell>
          <cell r="C94">
            <v>1.3333333333333333</v>
          </cell>
          <cell r="D94">
            <v>0</v>
          </cell>
          <cell r="E94">
            <v>0.05</v>
          </cell>
          <cell r="F94">
            <v>0.05</v>
          </cell>
          <cell r="G94">
            <v>10.8025</v>
          </cell>
          <cell r="H94">
            <v>0</v>
          </cell>
          <cell r="I94">
            <v>18.625</v>
          </cell>
          <cell r="J94">
            <v>0</v>
          </cell>
          <cell r="K94">
            <v>42</v>
          </cell>
          <cell r="L94">
            <v>1.5</v>
          </cell>
          <cell r="M94">
            <v>1</v>
          </cell>
          <cell r="O94">
            <v>2030</v>
          </cell>
          <cell r="P94">
            <v>0.99</v>
          </cell>
          <cell r="Q94">
            <v>-1.0101010101010102</v>
          </cell>
          <cell r="R94">
            <v>0</v>
          </cell>
          <cell r="S94">
            <v>0.01</v>
          </cell>
          <cell r="T94">
            <v>0.01</v>
          </cell>
          <cell r="U94">
            <v>0.44700000000000001</v>
          </cell>
          <cell r="V94">
            <v>8.1949999999999992E-3</v>
          </cell>
          <cell r="W94">
            <v>250.72499999999999</v>
          </cell>
          <cell r="X94">
            <v>0</v>
          </cell>
          <cell r="Y94">
            <v>0</v>
          </cell>
          <cell r="Z94">
            <v>0</v>
          </cell>
          <cell r="AA94">
            <v>0</v>
          </cell>
        </row>
        <row r="95">
          <cell r="A95">
            <v>2031</v>
          </cell>
          <cell r="B95">
            <v>0.49399999999999999</v>
          </cell>
          <cell r="C95">
            <v>1.3333333333333333</v>
          </cell>
          <cell r="D95">
            <v>0</v>
          </cell>
          <cell r="E95">
            <v>0.05</v>
          </cell>
          <cell r="F95">
            <v>0.05</v>
          </cell>
          <cell r="G95">
            <v>10.8025</v>
          </cell>
          <cell r="H95">
            <v>0</v>
          </cell>
          <cell r="I95">
            <v>18.625</v>
          </cell>
          <cell r="J95">
            <v>0</v>
          </cell>
          <cell r="K95">
            <v>42</v>
          </cell>
          <cell r="L95">
            <v>1.5</v>
          </cell>
          <cell r="M95">
            <v>1</v>
          </cell>
          <cell r="O95">
            <v>2031</v>
          </cell>
          <cell r="P95">
            <v>0.99</v>
          </cell>
          <cell r="Q95">
            <v>-1.0101010101010102</v>
          </cell>
          <cell r="R95">
            <v>0</v>
          </cell>
          <cell r="S95">
            <v>0.01</v>
          </cell>
          <cell r="T95">
            <v>0.01</v>
          </cell>
          <cell r="U95">
            <v>0.44700000000000001</v>
          </cell>
          <cell r="V95">
            <v>8.1949999999999992E-3</v>
          </cell>
          <cell r="W95">
            <v>250.72499999999999</v>
          </cell>
          <cell r="X95">
            <v>0</v>
          </cell>
          <cell r="Y95">
            <v>0</v>
          </cell>
          <cell r="Z95">
            <v>0</v>
          </cell>
          <cell r="AA95">
            <v>0</v>
          </cell>
        </row>
        <row r="96">
          <cell r="A96">
            <v>2032</v>
          </cell>
          <cell r="B96">
            <v>0.49399999999999999</v>
          </cell>
          <cell r="C96">
            <v>1.3333333333333333</v>
          </cell>
          <cell r="D96">
            <v>0</v>
          </cell>
          <cell r="E96">
            <v>0.05</v>
          </cell>
          <cell r="F96">
            <v>0.05</v>
          </cell>
          <cell r="G96">
            <v>10.8025</v>
          </cell>
          <cell r="H96">
            <v>0</v>
          </cell>
          <cell r="I96">
            <v>18.625</v>
          </cell>
          <cell r="J96">
            <v>0</v>
          </cell>
          <cell r="K96">
            <v>42</v>
          </cell>
          <cell r="L96">
            <v>1.5</v>
          </cell>
          <cell r="M96">
            <v>1</v>
          </cell>
          <cell r="O96">
            <v>2032</v>
          </cell>
          <cell r="P96">
            <v>0.99</v>
          </cell>
          <cell r="Q96">
            <v>-1.0101010101010102</v>
          </cell>
          <cell r="R96">
            <v>0</v>
          </cell>
          <cell r="S96">
            <v>0.01</v>
          </cell>
          <cell r="T96">
            <v>0.01</v>
          </cell>
          <cell r="U96">
            <v>0.44700000000000001</v>
          </cell>
          <cell r="V96">
            <v>8.1949999999999992E-3</v>
          </cell>
          <cell r="W96">
            <v>250.72499999999999</v>
          </cell>
          <cell r="X96">
            <v>0</v>
          </cell>
          <cell r="Y96">
            <v>0</v>
          </cell>
          <cell r="Z96">
            <v>0</v>
          </cell>
          <cell r="AA96">
            <v>0</v>
          </cell>
        </row>
        <row r="97">
          <cell r="A97">
            <v>2033</v>
          </cell>
          <cell r="B97">
            <v>0.49399999999999999</v>
          </cell>
          <cell r="C97">
            <v>1.3333333333333333</v>
          </cell>
          <cell r="D97">
            <v>0</v>
          </cell>
          <cell r="E97">
            <v>0.05</v>
          </cell>
          <cell r="F97">
            <v>0.05</v>
          </cell>
          <cell r="G97">
            <v>10.8025</v>
          </cell>
          <cell r="H97">
            <v>0</v>
          </cell>
          <cell r="I97">
            <v>18.625</v>
          </cell>
          <cell r="J97">
            <v>0</v>
          </cell>
          <cell r="K97">
            <v>42</v>
          </cell>
          <cell r="L97">
            <v>1.5</v>
          </cell>
          <cell r="M97">
            <v>1</v>
          </cell>
          <cell r="O97">
            <v>2033</v>
          </cell>
          <cell r="P97">
            <v>0.99</v>
          </cell>
          <cell r="Q97">
            <v>-1.0101010101010102</v>
          </cell>
          <cell r="R97">
            <v>0</v>
          </cell>
          <cell r="S97">
            <v>0.01</v>
          </cell>
          <cell r="T97">
            <v>0.01</v>
          </cell>
          <cell r="U97">
            <v>0.44700000000000001</v>
          </cell>
          <cell r="V97">
            <v>8.1949999999999992E-3</v>
          </cell>
          <cell r="W97">
            <v>250.72499999999999</v>
          </cell>
          <cell r="X97">
            <v>0</v>
          </cell>
          <cell r="Y97">
            <v>0</v>
          </cell>
          <cell r="Z97">
            <v>0</v>
          </cell>
          <cell r="AA97">
            <v>0</v>
          </cell>
        </row>
        <row r="98">
          <cell r="A98">
            <v>2034</v>
          </cell>
          <cell r="B98">
            <v>0.49399999999999999</v>
          </cell>
          <cell r="C98">
            <v>1.3333333333333333</v>
          </cell>
          <cell r="D98">
            <v>0</v>
          </cell>
          <cell r="E98">
            <v>0.05</v>
          </cell>
          <cell r="F98">
            <v>0.05</v>
          </cell>
          <cell r="G98">
            <v>10.8025</v>
          </cell>
          <cell r="H98">
            <v>0</v>
          </cell>
          <cell r="I98">
            <v>18.625</v>
          </cell>
          <cell r="J98">
            <v>0</v>
          </cell>
          <cell r="K98">
            <v>42</v>
          </cell>
          <cell r="L98">
            <v>1.5</v>
          </cell>
          <cell r="M98">
            <v>1</v>
          </cell>
          <cell r="O98">
            <v>2034</v>
          </cell>
          <cell r="P98">
            <v>0.99</v>
          </cell>
          <cell r="Q98">
            <v>-1.0101010101010102</v>
          </cell>
          <cell r="R98">
            <v>0</v>
          </cell>
          <cell r="S98">
            <v>0.01</v>
          </cell>
          <cell r="T98">
            <v>0.01</v>
          </cell>
          <cell r="U98">
            <v>0.44700000000000001</v>
          </cell>
          <cell r="V98">
            <v>8.1949999999999992E-3</v>
          </cell>
          <cell r="W98">
            <v>250.72499999999999</v>
          </cell>
          <cell r="X98">
            <v>0</v>
          </cell>
          <cell r="Y98">
            <v>0</v>
          </cell>
          <cell r="Z98">
            <v>0</v>
          </cell>
          <cell r="AA98">
            <v>0</v>
          </cell>
        </row>
        <row r="99">
          <cell r="A99">
            <v>2035</v>
          </cell>
          <cell r="B99">
            <v>0.49399999999999999</v>
          </cell>
          <cell r="C99">
            <v>1.3333333333333333</v>
          </cell>
          <cell r="D99">
            <v>0</v>
          </cell>
          <cell r="E99">
            <v>0.05</v>
          </cell>
          <cell r="F99">
            <v>0.05</v>
          </cell>
          <cell r="G99">
            <v>10.8025</v>
          </cell>
          <cell r="H99">
            <v>0</v>
          </cell>
          <cell r="I99">
            <v>18.625</v>
          </cell>
          <cell r="J99">
            <v>0</v>
          </cell>
          <cell r="K99">
            <v>42</v>
          </cell>
          <cell r="L99">
            <v>1.5</v>
          </cell>
          <cell r="M99">
            <v>1</v>
          </cell>
          <cell r="O99">
            <v>2035</v>
          </cell>
          <cell r="P99">
            <v>0.99</v>
          </cell>
          <cell r="Q99">
            <v>-1.0101010101010102</v>
          </cell>
          <cell r="R99">
            <v>0</v>
          </cell>
          <cell r="S99">
            <v>0.01</v>
          </cell>
          <cell r="T99">
            <v>0.01</v>
          </cell>
          <cell r="U99">
            <v>0.44700000000000001</v>
          </cell>
          <cell r="V99">
            <v>8.1949999999999992E-3</v>
          </cell>
          <cell r="W99">
            <v>250.72499999999999</v>
          </cell>
          <cell r="X99">
            <v>0</v>
          </cell>
          <cell r="Y99">
            <v>0</v>
          </cell>
          <cell r="Z99">
            <v>0</v>
          </cell>
          <cell r="AA99">
            <v>0</v>
          </cell>
        </row>
        <row r="101">
          <cell r="A101" t="str">
            <v>WasteCHP</v>
          </cell>
          <cell r="B101" t="str">
            <v>Eff.</v>
          </cell>
          <cell r="C101" t="str">
            <v>Cb</v>
          </cell>
          <cell r="D101" t="str">
            <v>Cv</v>
          </cell>
          <cell r="E101" t="str">
            <v>POutage</v>
          </cell>
          <cell r="F101" t="str">
            <v>UPOutage</v>
          </cell>
          <cell r="G101" t="str">
            <v>Invest</v>
          </cell>
          <cell r="H101" t="str">
            <v>O&amp;Mfixed</v>
          </cell>
          <cell r="I101" t="str">
            <v>O&amp;Mvar</v>
          </cell>
          <cell r="J101" t="str">
            <v>Desulp</v>
          </cell>
          <cell r="K101" t="str">
            <v>NO2</v>
          </cell>
          <cell r="L101" t="str">
            <v>CH4</v>
          </cell>
          <cell r="M101" t="str">
            <v>N2O</v>
          </cell>
          <cell r="O101" t="str">
            <v>HeatPump_Large</v>
          </cell>
          <cell r="P101" t="str">
            <v>Eff.</v>
          </cell>
          <cell r="Q101" t="str">
            <v>Cb</v>
          </cell>
          <cell r="R101" t="str">
            <v>Cv</v>
          </cell>
          <cell r="S101" t="str">
            <v>POutage</v>
          </cell>
          <cell r="T101" t="str">
            <v>UPOutage</v>
          </cell>
          <cell r="U101" t="str">
            <v>Invest</v>
          </cell>
          <cell r="V101" t="str">
            <v>O&amp;Mfixed</v>
          </cell>
          <cell r="W101" t="str">
            <v>O&amp;Mvar</v>
          </cell>
          <cell r="X101" t="str">
            <v>Desulp</v>
          </cell>
          <cell r="Y101" t="str">
            <v>NO2</v>
          </cell>
          <cell r="Z101" t="str">
            <v>CH4</v>
          </cell>
          <cell r="AA101" t="str">
            <v>N2O</v>
          </cell>
        </row>
        <row r="102">
          <cell r="A102" t="str">
            <v>Investeringsår</v>
          </cell>
          <cell r="B102" t="str">
            <v>%</v>
          </cell>
          <cell r="C102" t="str">
            <v>p.u.</v>
          </cell>
          <cell r="D102" t="str">
            <v>p.u.</v>
          </cell>
          <cell r="E102" t="str">
            <v>%</v>
          </cell>
          <cell r="F102" t="str">
            <v>%</v>
          </cell>
          <cell r="G102" t="str">
            <v>Mkr./MW</v>
          </cell>
          <cell r="H102" t="str">
            <v>Mkr/MWy</v>
          </cell>
          <cell r="I102" t="str">
            <v>kr/MWh</v>
          </cell>
          <cell r="J102" t="str">
            <v>p.u</v>
          </cell>
          <cell r="K102" t="str">
            <v>g/GJ</v>
          </cell>
          <cell r="L102" t="str">
            <v>g/GJ</v>
          </cell>
          <cell r="M102" t="str">
            <v>g/GJ</v>
          </cell>
          <cell r="O102" t="str">
            <v>Investeringsår</v>
          </cell>
          <cell r="P102" t="str">
            <v>%</v>
          </cell>
          <cell r="Q102" t="str">
            <v>p.u.</v>
          </cell>
          <cell r="R102" t="str">
            <v>p.u.</v>
          </cell>
          <cell r="S102" t="str">
            <v>%</v>
          </cell>
          <cell r="T102" t="str">
            <v>%</v>
          </cell>
          <cell r="U102" t="str">
            <v>Mkr./MW</v>
          </cell>
          <cell r="V102" t="str">
            <v>Mkr/MWy</v>
          </cell>
          <cell r="W102" t="str">
            <v>kr/MWh</v>
          </cell>
          <cell r="X102" t="str">
            <v>p.u</v>
          </cell>
          <cell r="Y102" t="str">
            <v>g/GJ</v>
          </cell>
          <cell r="Z102" t="str">
            <v>g/GJ</v>
          </cell>
          <cell r="AA102" t="str">
            <v>g/GJ</v>
          </cell>
        </row>
        <row r="103">
          <cell r="A103" t="str">
            <v>Existing</v>
          </cell>
          <cell r="E103">
            <v>0.06</v>
          </cell>
          <cell r="F103">
            <v>0.03</v>
          </cell>
          <cell r="H103">
            <v>1.1599999999999999</v>
          </cell>
          <cell r="I103">
            <v>0</v>
          </cell>
          <cell r="O103">
            <v>2010</v>
          </cell>
          <cell r="P103">
            <v>2.8</v>
          </cell>
          <cell r="Q103">
            <v>-0.35714285714285715</v>
          </cell>
          <cell r="R103">
            <v>0</v>
          </cell>
          <cell r="S103">
            <v>0.05</v>
          </cell>
          <cell r="T103">
            <v>0.05</v>
          </cell>
          <cell r="U103">
            <v>5.0660000000000007</v>
          </cell>
          <cell r="V103">
            <v>4.0974999999999998E-2</v>
          </cell>
          <cell r="W103">
            <v>0</v>
          </cell>
          <cell r="X103">
            <v>0</v>
          </cell>
          <cell r="Y103">
            <v>0</v>
          </cell>
          <cell r="Z103">
            <v>0</v>
          </cell>
          <cell r="AA103">
            <v>0</v>
          </cell>
        </row>
        <row r="104">
          <cell r="A104">
            <v>2010</v>
          </cell>
          <cell r="B104">
            <v>0.22799999999999998</v>
          </cell>
          <cell r="C104">
            <v>0.32432432432432434</v>
          </cell>
          <cell r="D104">
            <v>0</v>
          </cell>
          <cell r="E104">
            <v>0.06</v>
          </cell>
          <cell r="F104">
            <v>0.01</v>
          </cell>
          <cell r="G104">
            <v>63.325000000000003</v>
          </cell>
          <cell r="H104">
            <v>1.1599999999999999</v>
          </cell>
          <cell r="I104">
            <v>0</v>
          </cell>
          <cell r="J104">
            <v>0.98199999999999998</v>
          </cell>
          <cell r="K104">
            <v>124</v>
          </cell>
          <cell r="L104">
            <v>0.59</v>
          </cell>
          <cell r="M104">
            <v>1.2</v>
          </cell>
          <cell r="O104">
            <v>2011</v>
          </cell>
          <cell r="P104">
            <v>2.8</v>
          </cell>
          <cell r="Q104">
            <v>-0.35714285714285715</v>
          </cell>
          <cell r="R104">
            <v>0</v>
          </cell>
          <cell r="S104">
            <v>0.05</v>
          </cell>
          <cell r="T104">
            <v>0.05</v>
          </cell>
          <cell r="U104">
            <v>5.0660000000000007</v>
          </cell>
          <cell r="V104">
            <v>4.0974999999999998E-2</v>
          </cell>
          <cell r="W104">
            <v>0</v>
          </cell>
          <cell r="X104">
            <v>0</v>
          </cell>
          <cell r="Y104">
            <v>0</v>
          </cell>
          <cell r="Z104">
            <v>0</v>
          </cell>
          <cell r="AA104">
            <v>0</v>
          </cell>
        </row>
        <row r="105">
          <cell r="A105">
            <v>2011</v>
          </cell>
          <cell r="B105">
            <v>0.22799999999999998</v>
          </cell>
          <cell r="C105">
            <v>0.32432432432432434</v>
          </cell>
          <cell r="D105">
            <v>0</v>
          </cell>
          <cell r="E105">
            <v>0.06</v>
          </cell>
          <cell r="F105">
            <v>0.01</v>
          </cell>
          <cell r="G105">
            <v>63.325000000000003</v>
          </cell>
          <cell r="H105">
            <v>1.1599999999999999</v>
          </cell>
          <cell r="I105">
            <v>0</v>
          </cell>
          <cell r="J105">
            <v>0.98199999999999998</v>
          </cell>
          <cell r="K105">
            <v>124</v>
          </cell>
          <cell r="L105">
            <v>0.59</v>
          </cell>
          <cell r="M105">
            <v>1.2</v>
          </cell>
          <cell r="O105">
            <v>2012</v>
          </cell>
          <cell r="P105">
            <v>2.8</v>
          </cell>
          <cell r="Q105">
            <v>-0.35714285714285715</v>
          </cell>
          <cell r="R105">
            <v>0</v>
          </cell>
          <cell r="S105">
            <v>0.05</v>
          </cell>
          <cell r="T105">
            <v>0.05</v>
          </cell>
          <cell r="U105">
            <v>5.0660000000000007</v>
          </cell>
          <cell r="V105">
            <v>4.0974999999999998E-2</v>
          </cell>
          <cell r="W105">
            <v>0</v>
          </cell>
          <cell r="X105">
            <v>0</v>
          </cell>
          <cell r="Y105">
            <v>0</v>
          </cell>
          <cell r="Z105">
            <v>0</v>
          </cell>
          <cell r="AA105">
            <v>0</v>
          </cell>
        </row>
        <row r="106">
          <cell r="A106">
            <v>2012</v>
          </cell>
          <cell r="B106">
            <v>0.22799999999999998</v>
          </cell>
          <cell r="C106">
            <v>0.32432432432432434</v>
          </cell>
          <cell r="D106">
            <v>0</v>
          </cell>
          <cell r="E106">
            <v>0.06</v>
          </cell>
          <cell r="F106">
            <v>0.01</v>
          </cell>
          <cell r="G106">
            <v>63.325000000000003</v>
          </cell>
          <cell r="H106">
            <v>1.1599999999999999</v>
          </cell>
          <cell r="I106">
            <v>0</v>
          </cell>
          <cell r="J106">
            <v>0.98199999999999998</v>
          </cell>
          <cell r="K106">
            <v>124</v>
          </cell>
          <cell r="L106">
            <v>0.59</v>
          </cell>
          <cell r="M106">
            <v>1.2</v>
          </cell>
          <cell r="O106">
            <v>2013</v>
          </cell>
          <cell r="P106">
            <v>2.8</v>
          </cell>
          <cell r="Q106">
            <v>-0.35714285714285715</v>
          </cell>
          <cell r="R106">
            <v>0</v>
          </cell>
          <cell r="S106">
            <v>0.05</v>
          </cell>
          <cell r="T106">
            <v>0.05</v>
          </cell>
          <cell r="U106">
            <v>5.0660000000000007</v>
          </cell>
          <cell r="V106">
            <v>4.0974999999999998E-2</v>
          </cell>
          <cell r="W106">
            <v>0</v>
          </cell>
          <cell r="X106">
            <v>0</v>
          </cell>
          <cell r="Y106">
            <v>0</v>
          </cell>
          <cell r="Z106">
            <v>0</v>
          </cell>
          <cell r="AA106">
            <v>0</v>
          </cell>
        </row>
        <row r="107">
          <cell r="A107">
            <v>2013</v>
          </cell>
          <cell r="B107">
            <v>0.22799999999999998</v>
          </cell>
          <cell r="C107">
            <v>0.32432432432432434</v>
          </cell>
          <cell r="D107">
            <v>0</v>
          </cell>
          <cell r="E107">
            <v>0.06</v>
          </cell>
          <cell r="F107">
            <v>0.01</v>
          </cell>
          <cell r="G107">
            <v>63.325000000000003</v>
          </cell>
          <cell r="H107">
            <v>1.1599999999999999</v>
          </cell>
          <cell r="I107">
            <v>0</v>
          </cell>
          <cell r="J107">
            <v>0.98199999999999998</v>
          </cell>
          <cell r="K107">
            <v>124</v>
          </cell>
          <cell r="L107">
            <v>0.59</v>
          </cell>
          <cell r="M107">
            <v>1.2</v>
          </cell>
          <cell r="O107">
            <v>2014</v>
          </cell>
          <cell r="P107">
            <v>2.8</v>
          </cell>
          <cell r="Q107">
            <v>-0.35714285714285715</v>
          </cell>
          <cell r="R107">
            <v>0</v>
          </cell>
          <cell r="S107">
            <v>0.05</v>
          </cell>
          <cell r="T107">
            <v>0.05</v>
          </cell>
          <cell r="U107">
            <v>5.0660000000000007</v>
          </cell>
          <cell r="V107">
            <v>4.0974999999999998E-2</v>
          </cell>
          <cell r="W107">
            <v>0</v>
          </cell>
          <cell r="X107">
            <v>0</v>
          </cell>
          <cell r="Y107">
            <v>0</v>
          </cell>
          <cell r="Z107">
            <v>0</v>
          </cell>
          <cell r="AA107">
            <v>0</v>
          </cell>
        </row>
        <row r="108">
          <cell r="A108">
            <v>2014</v>
          </cell>
          <cell r="B108">
            <v>0.22799999999999998</v>
          </cell>
          <cell r="C108">
            <v>0.32432432432432434</v>
          </cell>
          <cell r="D108">
            <v>0</v>
          </cell>
          <cell r="E108">
            <v>0.06</v>
          </cell>
          <cell r="F108">
            <v>0.01</v>
          </cell>
          <cell r="G108">
            <v>63.325000000000003</v>
          </cell>
          <cell r="H108">
            <v>1.1599999999999999</v>
          </cell>
          <cell r="I108">
            <v>0</v>
          </cell>
          <cell r="J108">
            <v>0.98199999999999998</v>
          </cell>
          <cell r="K108">
            <v>124</v>
          </cell>
          <cell r="L108">
            <v>0.59</v>
          </cell>
          <cell r="M108">
            <v>1.2</v>
          </cell>
          <cell r="O108">
            <v>2015</v>
          </cell>
          <cell r="P108">
            <v>2.8</v>
          </cell>
          <cell r="Q108">
            <v>-0.35714285714285715</v>
          </cell>
          <cell r="R108">
            <v>0</v>
          </cell>
          <cell r="S108">
            <v>0.05</v>
          </cell>
          <cell r="T108">
            <v>0.05</v>
          </cell>
          <cell r="U108">
            <v>5.0660000000000007</v>
          </cell>
          <cell r="V108">
            <v>4.0974999999999998E-2</v>
          </cell>
          <cell r="W108">
            <v>0</v>
          </cell>
          <cell r="X108">
            <v>0</v>
          </cell>
          <cell r="Y108">
            <v>0</v>
          </cell>
          <cell r="Z108">
            <v>0</v>
          </cell>
          <cell r="AA108">
            <v>0</v>
          </cell>
        </row>
        <row r="109">
          <cell r="A109">
            <v>2015</v>
          </cell>
          <cell r="B109">
            <v>0.22799999999999998</v>
          </cell>
          <cell r="C109">
            <v>0.32432432432432434</v>
          </cell>
          <cell r="D109">
            <v>0</v>
          </cell>
          <cell r="E109">
            <v>0.06</v>
          </cell>
          <cell r="F109">
            <v>0.01</v>
          </cell>
          <cell r="G109">
            <v>63.325000000000003</v>
          </cell>
          <cell r="H109">
            <v>1.1599999999999999</v>
          </cell>
          <cell r="I109">
            <v>0</v>
          </cell>
          <cell r="J109">
            <v>0.98199999999999998</v>
          </cell>
          <cell r="K109">
            <v>124</v>
          </cell>
          <cell r="L109">
            <v>0.59</v>
          </cell>
          <cell r="M109">
            <v>1.2</v>
          </cell>
          <cell r="O109">
            <v>2016</v>
          </cell>
          <cell r="P109">
            <v>2.82</v>
          </cell>
          <cell r="Q109">
            <v>-0.3546099290780142</v>
          </cell>
          <cell r="R109">
            <v>0</v>
          </cell>
          <cell r="S109">
            <v>0.05</v>
          </cell>
          <cell r="T109">
            <v>0.05</v>
          </cell>
          <cell r="U109">
            <v>4.9915000000000003</v>
          </cell>
          <cell r="V109">
            <v>3.8218499999999996E-2</v>
          </cell>
          <cell r="W109">
            <v>0</v>
          </cell>
          <cell r="X109">
            <v>0</v>
          </cell>
          <cell r="Y109">
            <v>0</v>
          </cell>
          <cell r="Z109">
            <v>0</v>
          </cell>
          <cell r="AA109">
            <v>0</v>
          </cell>
        </row>
        <row r="110">
          <cell r="A110">
            <v>2016</v>
          </cell>
          <cell r="B110">
            <v>0.23179999999999998</v>
          </cell>
          <cell r="C110">
            <v>0.3326988960791778</v>
          </cell>
          <cell r="D110">
            <v>0</v>
          </cell>
          <cell r="E110">
            <v>0.06</v>
          </cell>
          <cell r="F110">
            <v>0.01</v>
          </cell>
          <cell r="G110">
            <v>63.325000000000003</v>
          </cell>
          <cell r="H110">
            <v>1.1599999999999999</v>
          </cell>
          <cell r="I110">
            <v>0</v>
          </cell>
          <cell r="J110">
            <v>0.98239999999999994</v>
          </cell>
          <cell r="K110">
            <v>105.2</v>
          </cell>
          <cell r="L110">
            <v>0.59</v>
          </cell>
          <cell r="M110">
            <v>1.2</v>
          </cell>
          <cell r="O110">
            <v>2017</v>
          </cell>
          <cell r="P110">
            <v>2.84</v>
          </cell>
          <cell r="Q110">
            <v>-0.35211267605633806</v>
          </cell>
          <cell r="R110">
            <v>0</v>
          </cell>
          <cell r="S110">
            <v>0.05</v>
          </cell>
          <cell r="T110">
            <v>0.05</v>
          </cell>
          <cell r="U110">
            <v>4.9169999999999998</v>
          </cell>
          <cell r="V110">
            <v>3.5461999999999994E-2</v>
          </cell>
          <cell r="W110">
            <v>0</v>
          </cell>
          <cell r="X110">
            <v>0</v>
          </cell>
          <cell r="Y110">
            <v>0</v>
          </cell>
          <cell r="Z110">
            <v>0</v>
          </cell>
          <cell r="AA110">
            <v>0</v>
          </cell>
        </row>
        <row r="111">
          <cell r="A111">
            <v>2017</v>
          </cell>
          <cell r="B111">
            <v>0.23559999999999998</v>
          </cell>
          <cell r="C111">
            <v>0.34107346783403125</v>
          </cell>
          <cell r="D111">
            <v>0</v>
          </cell>
          <cell r="E111">
            <v>0.06</v>
          </cell>
          <cell r="F111">
            <v>0.01</v>
          </cell>
          <cell r="G111">
            <v>63.325000000000003</v>
          </cell>
          <cell r="H111">
            <v>1.1599999999999999</v>
          </cell>
          <cell r="I111">
            <v>0</v>
          </cell>
          <cell r="J111">
            <v>0.9827999999999999</v>
          </cell>
          <cell r="K111">
            <v>86.4</v>
          </cell>
          <cell r="L111">
            <v>0.59</v>
          </cell>
          <cell r="M111">
            <v>1.2</v>
          </cell>
          <cell r="O111">
            <v>2018</v>
          </cell>
          <cell r="P111">
            <v>2.86</v>
          </cell>
          <cell r="Q111">
            <v>-0.34965034965034969</v>
          </cell>
          <cell r="R111">
            <v>0</v>
          </cell>
          <cell r="S111">
            <v>0.05</v>
          </cell>
          <cell r="T111">
            <v>0.05</v>
          </cell>
          <cell r="U111">
            <v>4.8424999999999994</v>
          </cell>
          <cell r="V111">
            <v>3.2705499999999992E-2</v>
          </cell>
          <cell r="W111">
            <v>0</v>
          </cell>
          <cell r="X111">
            <v>0</v>
          </cell>
          <cell r="Y111">
            <v>0</v>
          </cell>
          <cell r="Z111">
            <v>0</v>
          </cell>
          <cell r="AA111">
            <v>0</v>
          </cell>
        </row>
        <row r="112">
          <cell r="A112">
            <v>2018</v>
          </cell>
          <cell r="B112">
            <v>0.23939999999999997</v>
          </cell>
          <cell r="C112">
            <v>0.34944803958888471</v>
          </cell>
          <cell r="D112">
            <v>0</v>
          </cell>
          <cell r="E112">
            <v>0.06</v>
          </cell>
          <cell r="F112">
            <v>0.01</v>
          </cell>
          <cell r="G112">
            <v>63.325000000000003</v>
          </cell>
          <cell r="H112">
            <v>1.1599999999999999</v>
          </cell>
          <cell r="I112">
            <v>0</v>
          </cell>
          <cell r="J112">
            <v>0.98319999999999985</v>
          </cell>
          <cell r="K112">
            <v>67.600000000000009</v>
          </cell>
          <cell r="L112">
            <v>0.59</v>
          </cell>
          <cell r="M112">
            <v>1.2</v>
          </cell>
          <cell r="O112">
            <v>2019</v>
          </cell>
          <cell r="P112">
            <v>2.88</v>
          </cell>
          <cell r="Q112">
            <v>-0.34722222222222221</v>
          </cell>
          <cell r="R112">
            <v>0</v>
          </cell>
          <cell r="S112">
            <v>0.05</v>
          </cell>
          <cell r="T112">
            <v>0.05</v>
          </cell>
          <cell r="U112">
            <v>4.7679999999999989</v>
          </cell>
          <cell r="V112">
            <v>2.9948999999999993E-2</v>
          </cell>
          <cell r="W112">
            <v>0</v>
          </cell>
          <cell r="X112">
            <v>0</v>
          </cell>
          <cell r="Y112">
            <v>0</v>
          </cell>
          <cell r="Z112">
            <v>0</v>
          </cell>
          <cell r="AA112">
            <v>0</v>
          </cell>
        </row>
        <row r="113">
          <cell r="A113">
            <v>2019</v>
          </cell>
          <cell r="B113">
            <v>0.24319999999999997</v>
          </cell>
          <cell r="C113">
            <v>0.35782261134373816</v>
          </cell>
          <cell r="D113">
            <v>0</v>
          </cell>
          <cell r="E113">
            <v>0.06</v>
          </cell>
          <cell r="F113">
            <v>0.01</v>
          </cell>
          <cell r="G113">
            <v>63.325000000000003</v>
          </cell>
          <cell r="H113">
            <v>1.1599999999999999</v>
          </cell>
          <cell r="I113">
            <v>0</v>
          </cell>
          <cell r="J113">
            <v>0.98359999999999981</v>
          </cell>
          <cell r="K113">
            <v>48.800000000000011</v>
          </cell>
          <cell r="L113">
            <v>0.59</v>
          </cell>
          <cell r="M113">
            <v>1.2</v>
          </cell>
          <cell r="O113">
            <v>2020</v>
          </cell>
          <cell r="P113">
            <v>2.9</v>
          </cell>
          <cell r="Q113">
            <v>-0.34482758620689657</v>
          </cell>
          <cell r="R113">
            <v>0</v>
          </cell>
          <cell r="S113">
            <v>0.05</v>
          </cell>
          <cell r="T113">
            <v>0.05</v>
          </cell>
          <cell r="U113">
            <v>4.6935000000000002</v>
          </cell>
          <cell r="V113">
            <v>2.7192500000000001E-2</v>
          </cell>
          <cell r="W113">
            <v>0</v>
          </cell>
          <cell r="X113">
            <v>0</v>
          </cell>
          <cell r="Y113">
            <v>0</v>
          </cell>
          <cell r="Z113">
            <v>0</v>
          </cell>
          <cell r="AA113">
            <v>0</v>
          </cell>
        </row>
        <row r="114">
          <cell r="A114">
            <v>2020</v>
          </cell>
          <cell r="B114">
            <v>0.247</v>
          </cell>
          <cell r="C114">
            <v>0.36619718309859156</v>
          </cell>
          <cell r="D114">
            <v>0</v>
          </cell>
          <cell r="E114">
            <v>0.06</v>
          </cell>
          <cell r="F114">
            <v>0.01</v>
          </cell>
          <cell r="G114">
            <v>63.325000000000003</v>
          </cell>
          <cell r="H114">
            <v>1.1599999999999999</v>
          </cell>
          <cell r="I114">
            <v>0</v>
          </cell>
          <cell r="J114">
            <v>0.98399999999999999</v>
          </cell>
          <cell r="K114">
            <v>30</v>
          </cell>
          <cell r="L114">
            <v>0.59</v>
          </cell>
          <cell r="M114">
            <v>1.2</v>
          </cell>
          <cell r="O114">
            <v>2021</v>
          </cell>
          <cell r="P114">
            <v>2.91</v>
          </cell>
          <cell r="Q114">
            <v>-0.3436426116838488</v>
          </cell>
          <cell r="R114">
            <v>0</v>
          </cell>
          <cell r="S114">
            <v>0.05</v>
          </cell>
          <cell r="T114">
            <v>0.05</v>
          </cell>
          <cell r="U114">
            <v>4.6525249999999998</v>
          </cell>
          <cell r="V114">
            <v>2.7192500000000001E-2</v>
          </cell>
          <cell r="W114">
            <v>0</v>
          </cell>
          <cell r="X114">
            <v>0</v>
          </cell>
          <cell r="Y114">
            <v>0</v>
          </cell>
          <cell r="Z114">
            <v>0</v>
          </cell>
          <cell r="AA114">
            <v>0</v>
          </cell>
        </row>
        <row r="115">
          <cell r="A115">
            <v>2021</v>
          </cell>
          <cell r="B115">
            <v>0.247</v>
          </cell>
          <cell r="C115">
            <v>0.36619718309859156</v>
          </cell>
          <cell r="D115">
            <v>0</v>
          </cell>
          <cell r="E115">
            <v>0.06</v>
          </cell>
          <cell r="F115">
            <v>0.01</v>
          </cell>
          <cell r="G115">
            <v>63.325000000000003</v>
          </cell>
          <cell r="H115">
            <v>1.1599999999999999</v>
          </cell>
          <cell r="I115">
            <v>0</v>
          </cell>
          <cell r="J115">
            <v>0.98399999999999999</v>
          </cell>
          <cell r="K115">
            <v>30</v>
          </cell>
          <cell r="L115">
            <v>0.59</v>
          </cell>
          <cell r="M115">
            <v>1.2</v>
          </cell>
          <cell r="O115">
            <v>2022</v>
          </cell>
          <cell r="P115">
            <v>2.92</v>
          </cell>
          <cell r="Q115">
            <v>-0.34246575342465752</v>
          </cell>
          <cell r="R115">
            <v>0</v>
          </cell>
          <cell r="S115">
            <v>0.05</v>
          </cell>
          <cell r="T115">
            <v>0.05</v>
          </cell>
          <cell r="U115">
            <v>4.6115499999999994</v>
          </cell>
          <cell r="V115">
            <v>2.7192500000000001E-2</v>
          </cell>
          <cell r="W115">
            <v>0</v>
          </cell>
          <cell r="X115">
            <v>0</v>
          </cell>
          <cell r="Y115">
            <v>0</v>
          </cell>
          <cell r="Z115">
            <v>0</v>
          </cell>
          <cell r="AA115">
            <v>0</v>
          </cell>
        </row>
        <row r="116">
          <cell r="A116">
            <v>2022</v>
          </cell>
          <cell r="B116">
            <v>0.247</v>
          </cell>
          <cell r="C116">
            <v>0.36619718309859156</v>
          </cell>
          <cell r="D116">
            <v>0</v>
          </cell>
          <cell r="E116">
            <v>0.06</v>
          </cell>
          <cell r="F116">
            <v>0.01</v>
          </cell>
          <cell r="G116">
            <v>63.325000000000003</v>
          </cell>
          <cell r="H116">
            <v>1.1599999999999999</v>
          </cell>
          <cell r="I116">
            <v>0</v>
          </cell>
          <cell r="J116">
            <v>0.98399999999999999</v>
          </cell>
          <cell r="K116">
            <v>30</v>
          </cell>
          <cell r="L116">
            <v>0.59</v>
          </cell>
          <cell r="M116">
            <v>1.2</v>
          </cell>
          <cell r="O116">
            <v>2023</v>
          </cell>
          <cell r="P116">
            <v>2.9299999999999997</v>
          </cell>
          <cell r="Q116">
            <v>-0.34129692832764508</v>
          </cell>
          <cell r="R116">
            <v>0</v>
          </cell>
          <cell r="S116">
            <v>0.05</v>
          </cell>
          <cell r="T116">
            <v>0.05</v>
          </cell>
          <cell r="U116">
            <v>4.5705749999999989</v>
          </cell>
          <cell r="V116">
            <v>2.7192500000000001E-2</v>
          </cell>
          <cell r="W116">
            <v>0</v>
          </cell>
          <cell r="X116">
            <v>0</v>
          </cell>
          <cell r="Y116">
            <v>0</v>
          </cell>
          <cell r="Z116">
            <v>0</v>
          </cell>
          <cell r="AA116">
            <v>0</v>
          </cell>
        </row>
        <row r="117">
          <cell r="A117">
            <v>2023</v>
          </cell>
          <cell r="B117">
            <v>0.247</v>
          </cell>
          <cell r="C117">
            <v>0.36619718309859156</v>
          </cell>
          <cell r="D117">
            <v>0</v>
          </cell>
          <cell r="E117">
            <v>0.06</v>
          </cell>
          <cell r="F117">
            <v>0.01</v>
          </cell>
          <cell r="G117">
            <v>63.325000000000003</v>
          </cell>
          <cell r="H117">
            <v>1.1599999999999999</v>
          </cell>
          <cell r="I117">
            <v>0</v>
          </cell>
          <cell r="J117">
            <v>0.98399999999999999</v>
          </cell>
          <cell r="K117">
            <v>30</v>
          </cell>
          <cell r="L117">
            <v>0.59</v>
          </cell>
          <cell r="M117">
            <v>1.2</v>
          </cell>
          <cell r="O117">
            <v>2024</v>
          </cell>
          <cell r="P117">
            <v>2.9399999999999995</v>
          </cell>
          <cell r="Q117">
            <v>-0.34013605442176875</v>
          </cell>
          <cell r="R117">
            <v>0</v>
          </cell>
          <cell r="S117">
            <v>0.05</v>
          </cell>
          <cell r="T117">
            <v>0.05</v>
          </cell>
          <cell r="U117">
            <v>4.5295999999999985</v>
          </cell>
          <cell r="V117">
            <v>2.7192500000000001E-2</v>
          </cell>
          <cell r="W117">
            <v>0</v>
          </cell>
          <cell r="X117">
            <v>0</v>
          </cell>
          <cell r="Y117">
            <v>0</v>
          </cell>
          <cell r="Z117">
            <v>0</v>
          </cell>
          <cell r="AA117">
            <v>0</v>
          </cell>
        </row>
        <row r="118">
          <cell r="A118">
            <v>2024</v>
          </cell>
          <cell r="B118">
            <v>0.247</v>
          </cell>
          <cell r="C118">
            <v>0.36619718309859156</v>
          </cell>
          <cell r="D118">
            <v>0</v>
          </cell>
          <cell r="E118">
            <v>0.06</v>
          </cell>
          <cell r="F118">
            <v>0.01</v>
          </cell>
          <cell r="G118">
            <v>63.325000000000003</v>
          </cell>
          <cell r="H118">
            <v>1.1599999999999999</v>
          </cell>
          <cell r="I118">
            <v>0</v>
          </cell>
          <cell r="J118">
            <v>0.98399999999999999</v>
          </cell>
          <cell r="K118">
            <v>30</v>
          </cell>
          <cell r="L118">
            <v>0.59</v>
          </cell>
          <cell r="M118">
            <v>1.2</v>
          </cell>
          <cell r="O118">
            <v>2025</v>
          </cell>
          <cell r="P118">
            <v>2.9499999999999993</v>
          </cell>
          <cell r="Q118">
            <v>-0.33898305084745772</v>
          </cell>
          <cell r="R118">
            <v>0</v>
          </cell>
          <cell r="S118">
            <v>0.05</v>
          </cell>
          <cell r="T118">
            <v>0.05</v>
          </cell>
          <cell r="U118">
            <v>4.4886249999999981</v>
          </cell>
          <cell r="V118">
            <v>2.7192500000000001E-2</v>
          </cell>
          <cell r="W118">
            <v>0</v>
          </cell>
          <cell r="X118">
            <v>0</v>
          </cell>
          <cell r="Y118">
            <v>0</v>
          </cell>
          <cell r="Z118">
            <v>0</v>
          </cell>
          <cell r="AA118">
            <v>0</v>
          </cell>
        </row>
        <row r="119">
          <cell r="A119">
            <v>2025</v>
          </cell>
          <cell r="B119">
            <v>0.247</v>
          </cell>
          <cell r="C119">
            <v>0.36619718309859156</v>
          </cell>
          <cell r="D119">
            <v>0</v>
          </cell>
          <cell r="E119">
            <v>0.06</v>
          </cell>
          <cell r="F119">
            <v>0.01</v>
          </cell>
          <cell r="G119">
            <v>63.325000000000003</v>
          </cell>
          <cell r="H119">
            <v>1.1599999999999999</v>
          </cell>
          <cell r="I119">
            <v>0</v>
          </cell>
          <cell r="J119">
            <v>0.98399999999999999</v>
          </cell>
          <cell r="K119">
            <v>30</v>
          </cell>
          <cell r="L119">
            <v>0.59</v>
          </cell>
          <cell r="M119">
            <v>1.2</v>
          </cell>
          <cell r="O119">
            <v>2026</v>
          </cell>
          <cell r="P119">
            <v>2.9599999999999991</v>
          </cell>
          <cell r="Q119">
            <v>-0.33783783783783794</v>
          </cell>
          <cell r="R119">
            <v>0</v>
          </cell>
          <cell r="S119">
            <v>0.05</v>
          </cell>
          <cell r="T119">
            <v>0.05</v>
          </cell>
          <cell r="U119">
            <v>4.4476499999999977</v>
          </cell>
          <cell r="V119">
            <v>2.7192500000000001E-2</v>
          </cell>
          <cell r="W119">
            <v>0</v>
          </cell>
          <cell r="X119">
            <v>0</v>
          </cell>
          <cell r="Y119">
            <v>0</v>
          </cell>
          <cell r="Z119">
            <v>0</v>
          </cell>
          <cell r="AA119">
            <v>0</v>
          </cell>
        </row>
        <row r="120">
          <cell r="A120">
            <v>2026</v>
          </cell>
          <cell r="B120">
            <v>0.247</v>
          </cell>
          <cell r="C120">
            <v>0.36619718309859156</v>
          </cell>
          <cell r="D120">
            <v>0</v>
          </cell>
          <cell r="E120">
            <v>0.06</v>
          </cell>
          <cell r="F120">
            <v>0.01</v>
          </cell>
          <cell r="G120">
            <v>63.325000000000003</v>
          </cell>
          <cell r="H120">
            <v>1.1599999999999999</v>
          </cell>
          <cell r="I120">
            <v>0</v>
          </cell>
          <cell r="J120">
            <v>0.98399999999999999</v>
          </cell>
          <cell r="K120">
            <v>30</v>
          </cell>
          <cell r="L120">
            <v>0.59</v>
          </cell>
          <cell r="M120">
            <v>1.2</v>
          </cell>
          <cell r="O120">
            <v>2027</v>
          </cell>
          <cell r="P120">
            <v>2.9699999999999989</v>
          </cell>
          <cell r="Q120">
            <v>-0.33670033670033683</v>
          </cell>
          <cell r="R120">
            <v>0</v>
          </cell>
          <cell r="S120">
            <v>0.05</v>
          </cell>
          <cell r="T120">
            <v>0.05</v>
          </cell>
          <cell r="U120">
            <v>4.4066749999999972</v>
          </cell>
          <cell r="V120">
            <v>2.7192500000000001E-2</v>
          </cell>
          <cell r="W120">
            <v>0</v>
          </cell>
          <cell r="X120">
            <v>0</v>
          </cell>
          <cell r="Y120">
            <v>0</v>
          </cell>
          <cell r="Z120">
            <v>0</v>
          </cell>
          <cell r="AA120">
            <v>0</v>
          </cell>
        </row>
        <row r="121">
          <cell r="A121">
            <v>2027</v>
          </cell>
          <cell r="B121">
            <v>0.247</v>
          </cell>
          <cell r="C121">
            <v>0.36619718309859156</v>
          </cell>
          <cell r="D121">
            <v>0</v>
          </cell>
          <cell r="E121">
            <v>0.06</v>
          </cell>
          <cell r="F121">
            <v>0.01</v>
          </cell>
          <cell r="G121">
            <v>63.325000000000003</v>
          </cell>
          <cell r="H121">
            <v>1.1599999999999999</v>
          </cell>
          <cell r="I121">
            <v>0</v>
          </cell>
          <cell r="J121">
            <v>0.98399999999999999</v>
          </cell>
          <cell r="K121">
            <v>30</v>
          </cell>
          <cell r="L121">
            <v>0.59</v>
          </cell>
          <cell r="M121">
            <v>1.2</v>
          </cell>
          <cell r="O121">
            <v>2028</v>
          </cell>
          <cell r="P121">
            <v>2.9799999999999986</v>
          </cell>
          <cell r="Q121">
            <v>-0.33557046979865784</v>
          </cell>
          <cell r="R121">
            <v>0</v>
          </cell>
          <cell r="S121">
            <v>0.05</v>
          </cell>
          <cell r="T121">
            <v>0.05</v>
          </cell>
          <cell r="U121">
            <v>4.3656999999999968</v>
          </cell>
          <cell r="V121">
            <v>2.7192500000000001E-2</v>
          </cell>
          <cell r="W121">
            <v>0</v>
          </cell>
          <cell r="X121">
            <v>0</v>
          </cell>
          <cell r="Y121">
            <v>0</v>
          </cell>
          <cell r="Z121">
            <v>0</v>
          </cell>
          <cell r="AA121">
            <v>0</v>
          </cell>
        </row>
        <row r="122">
          <cell r="A122">
            <v>2028</v>
          </cell>
          <cell r="B122">
            <v>0.247</v>
          </cell>
          <cell r="C122">
            <v>0.36619718309859156</v>
          </cell>
          <cell r="D122">
            <v>0</v>
          </cell>
          <cell r="E122">
            <v>0.06</v>
          </cell>
          <cell r="F122">
            <v>0.01</v>
          </cell>
          <cell r="G122">
            <v>63.325000000000003</v>
          </cell>
          <cell r="H122">
            <v>1.1599999999999999</v>
          </cell>
          <cell r="I122">
            <v>0</v>
          </cell>
          <cell r="J122">
            <v>0.98399999999999999</v>
          </cell>
          <cell r="K122">
            <v>30</v>
          </cell>
          <cell r="L122">
            <v>0.59</v>
          </cell>
          <cell r="M122">
            <v>1.2</v>
          </cell>
          <cell r="O122">
            <v>2029</v>
          </cell>
          <cell r="P122">
            <v>2.9899999999999984</v>
          </cell>
          <cell r="Q122">
            <v>-0.33444816053511722</v>
          </cell>
          <cell r="R122">
            <v>0</v>
          </cell>
          <cell r="S122">
            <v>0.05</v>
          </cell>
          <cell r="T122">
            <v>0.05</v>
          </cell>
          <cell r="U122">
            <v>4.3247249999999964</v>
          </cell>
          <cell r="V122">
            <v>2.7192500000000001E-2</v>
          </cell>
          <cell r="W122">
            <v>0</v>
          </cell>
          <cell r="X122">
            <v>0</v>
          </cell>
          <cell r="Y122">
            <v>0</v>
          </cell>
          <cell r="Z122">
            <v>0</v>
          </cell>
          <cell r="AA122">
            <v>0</v>
          </cell>
        </row>
        <row r="123">
          <cell r="A123">
            <v>2029</v>
          </cell>
          <cell r="B123">
            <v>0.247</v>
          </cell>
          <cell r="C123">
            <v>0.36619718309859156</v>
          </cell>
          <cell r="D123">
            <v>0</v>
          </cell>
          <cell r="E123">
            <v>0.06</v>
          </cell>
          <cell r="F123">
            <v>0.01</v>
          </cell>
          <cell r="G123">
            <v>63.325000000000003</v>
          </cell>
          <cell r="H123">
            <v>1.1599999999999999</v>
          </cell>
          <cell r="I123">
            <v>0</v>
          </cell>
          <cell r="J123">
            <v>0.98399999999999999</v>
          </cell>
          <cell r="K123">
            <v>30</v>
          </cell>
          <cell r="L123">
            <v>0.59</v>
          </cell>
          <cell r="M123">
            <v>1.2</v>
          </cell>
          <cell r="O123">
            <v>2030</v>
          </cell>
          <cell r="P123">
            <v>3</v>
          </cell>
          <cell r="Q123">
            <v>-0.33333333333333331</v>
          </cell>
          <cell r="R123">
            <v>0</v>
          </cell>
          <cell r="S123">
            <v>0.05</v>
          </cell>
          <cell r="T123">
            <v>0.05</v>
          </cell>
          <cell r="U123">
            <v>4.2837499999999995</v>
          </cell>
          <cell r="V123">
            <v>2.7192500000000001E-2</v>
          </cell>
          <cell r="W123">
            <v>0</v>
          </cell>
          <cell r="X123">
            <v>0</v>
          </cell>
          <cell r="Y123">
            <v>0</v>
          </cell>
          <cell r="Z123">
            <v>0</v>
          </cell>
          <cell r="AA123">
            <v>0</v>
          </cell>
        </row>
        <row r="124">
          <cell r="A124">
            <v>2030</v>
          </cell>
          <cell r="B124">
            <v>0.247</v>
          </cell>
          <cell r="C124">
            <v>0.36619718309859156</v>
          </cell>
          <cell r="D124">
            <v>0</v>
          </cell>
          <cell r="E124">
            <v>0.06</v>
          </cell>
          <cell r="F124">
            <v>0.01</v>
          </cell>
          <cell r="G124">
            <v>63.325000000000003</v>
          </cell>
          <cell r="H124">
            <v>1.1599999999999999</v>
          </cell>
          <cell r="I124">
            <v>0</v>
          </cell>
          <cell r="J124">
            <v>0.98399999999999999</v>
          </cell>
          <cell r="K124">
            <v>30</v>
          </cell>
          <cell r="L124">
            <v>0.59</v>
          </cell>
          <cell r="M124">
            <v>1.2</v>
          </cell>
          <cell r="O124">
            <v>2031</v>
          </cell>
          <cell r="P124">
            <v>3</v>
          </cell>
          <cell r="Q124">
            <v>-0.33333333333333331</v>
          </cell>
          <cell r="R124">
            <v>0</v>
          </cell>
          <cell r="S124">
            <v>0.05</v>
          </cell>
          <cell r="T124">
            <v>0.05</v>
          </cell>
          <cell r="U124">
            <v>4.2837499999999995</v>
          </cell>
          <cell r="V124">
            <v>2.7192500000000001E-2</v>
          </cell>
          <cell r="W124">
            <v>0</v>
          </cell>
          <cell r="X124">
            <v>0</v>
          </cell>
          <cell r="Y124">
            <v>0</v>
          </cell>
          <cell r="Z124">
            <v>0</v>
          </cell>
          <cell r="AA124">
            <v>0</v>
          </cell>
        </row>
        <row r="125">
          <cell r="A125">
            <v>2031</v>
          </cell>
          <cell r="B125">
            <v>0.247</v>
          </cell>
          <cell r="C125">
            <v>0.36619718309859156</v>
          </cell>
          <cell r="D125">
            <v>0</v>
          </cell>
          <cell r="E125">
            <v>0.06</v>
          </cell>
          <cell r="F125">
            <v>0.01</v>
          </cell>
          <cell r="G125">
            <v>63.325000000000003</v>
          </cell>
          <cell r="H125">
            <v>1.1599999999999999</v>
          </cell>
          <cell r="I125">
            <v>0</v>
          </cell>
          <cell r="J125">
            <v>0.98399999999999999</v>
          </cell>
          <cell r="K125">
            <v>30</v>
          </cell>
          <cell r="L125">
            <v>0.59</v>
          </cell>
          <cell r="M125">
            <v>1.2</v>
          </cell>
          <cell r="O125">
            <v>2032</v>
          </cell>
          <cell r="P125">
            <v>3</v>
          </cell>
          <cell r="Q125">
            <v>-0.33333333333333331</v>
          </cell>
          <cell r="R125">
            <v>0</v>
          </cell>
          <cell r="S125">
            <v>0.05</v>
          </cell>
          <cell r="T125">
            <v>0.05</v>
          </cell>
          <cell r="U125">
            <v>4.2837499999999995</v>
          </cell>
          <cell r="V125">
            <v>2.7192500000000001E-2</v>
          </cell>
          <cell r="W125">
            <v>0</v>
          </cell>
          <cell r="X125">
            <v>0</v>
          </cell>
          <cell r="Y125">
            <v>0</v>
          </cell>
          <cell r="Z125">
            <v>0</v>
          </cell>
          <cell r="AA125">
            <v>0</v>
          </cell>
        </row>
        <row r="126">
          <cell r="A126">
            <v>2032</v>
          </cell>
          <cell r="B126">
            <v>0.247</v>
          </cell>
          <cell r="C126">
            <v>0.36619718309859156</v>
          </cell>
          <cell r="D126">
            <v>0</v>
          </cell>
          <cell r="E126">
            <v>0.06</v>
          </cell>
          <cell r="F126">
            <v>0.01</v>
          </cell>
          <cell r="G126">
            <v>63.325000000000003</v>
          </cell>
          <cell r="H126">
            <v>1.1599999999999999</v>
          </cell>
          <cell r="I126">
            <v>0</v>
          </cell>
          <cell r="J126">
            <v>0.98399999999999999</v>
          </cell>
          <cell r="K126">
            <v>30</v>
          </cell>
          <cell r="L126">
            <v>0.59</v>
          </cell>
          <cell r="M126">
            <v>1.2</v>
          </cell>
          <cell r="O126">
            <v>2033</v>
          </cell>
          <cell r="P126">
            <v>3</v>
          </cell>
          <cell r="Q126">
            <v>-0.33333333333333331</v>
          </cell>
          <cell r="R126">
            <v>0</v>
          </cell>
          <cell r="S126">
            <v>0.05</v>
          </cell>
          <cell r="T126">
            <v>0.05</v>
          </cell>
          <cell r="U126">
            <v>4.2837499999999995</v>
          </cell>
          <cell r="V126">
            <v>2.7192500000000001E-2</v>
          </cell>
          <cell r="W126">
            <v>0</v>
          </cell>
          <cell r="X126">
            <v>0</v>
          </cell>
          <cell r="Y126">
            <v>0</v>
          </cell>
          <cell r="Z126">
            <v>0</v>
          </cell>
          <cell r="AA126">
            <v>0</v>
          </cell>
        </row>
        <row r="127">
          <cell r="A127">
            <v>2033</v>
          </cell>
          <cell r="B127">
            <v>0.247</v>
          </cell>
          <cell r="C127">
            <v>0.36619718309859156</v>
          </cell>
          <cell r="D127">
            <v>0</v>
          </cell>
          <cell r="E127">
            <v>0.06</v>
          </cell>
          <cell r="F127">
            <v>0.01</v>
          </cell>
          <cell r="G127">
            <v>63.325000000000003</v>
          </cell>
          <cell r="H127">
            <v>1.1599999999999999</v>
          </cell>
          <cell r="I127">
            <v>0</v>
          </cell>
          <cell r="J127">
            <v>0.98399999999999999</v>
          </cell>
          <cell r="K127">
            <v>30</v>
          </cell>
          <cell r="L127">
            <v>0.59</v>
          </cell>
          <cell r="M127">
            <v>1.2</v>
          </cell>
          <cell r="O127">
            <v>2034</v>
          </cell>
          <cell r="P127">
            <v>3</v>
          </cell>
          <cell r="Q127">
            <v>-0.33333333333333331</v>
          </cell>
          <cell r="R127">
            <v>0</v>
          </cell>
          <cell r="S127">
            <v>0.05</v>
          </cell>
          <cell r="T127">
            <v>0.05</v>
          </cell>
          <cell r="U127">
            <v>4.2837499999999995</v>
          </cell>
          <cell r="V127">
            <v>2.7192500000000001E-2</v>
          </cell>
          <cell r="W127">
            <v>0</v>
          </cell>
          <cell r="X127">
            <v>0</v>
          </cell>
          <cell r="Y127">
            <v>0</v>
          </cell>
          <cell r="Z127">
            <v>0</v>
          </cell>
          <cell r="AA127">
            <v>0</v>
          </cell>
        </row>
        <row r="128">
          <cell r="A128">
            <v>2034</v>
          </cell>
          <cell r="B128">
            <v>0.247</v>
          </cell>
          <cell r="C128">
            <v>0.36619718309859156</v>
          </cell>
          <cell r="D128">
            <v>0</v>
          </cell>
          <cell r="E128">
            <v>0.06</v>
          </cell>
          <cell r="F128">
            <v>0.01</v>
          </cell>
          <cell r="G128">
            <v>63.325000000000003</v>
          </cell>
          <cell r="H128">
            <v>1.1599999999999999</v>
          </cell>
          <cell r="I128">
            <v>0</v>
          </cell>
          <cell r="J128">
            <v>0.98399999999999999</v>
          </cell>
          <cell r="K128">
            <v>30</v>
          </cell>
          <cell r="L128">
            <v>0.59</v>
          </cell>
          <cell r="M128">
            <v>1.2</v>
          </cell>
          <cell r="O128">
            <v>2035</v>
          </cell>
          <cell r="P128">
            <v>3</v>
          </cell>
          <cell r="Q128">
            <v>-0.33333333333333331</v>
          </cell>
          <cell r="R128">
            <v>0</v>
          </cell>
          <cell r="S128">
            <v>0.05</v>
          </cell>
          <cell r="T128">
            <v>0.05</v>
          </cell>
          <cell r="U128">
            <v>4.2837499999999995</v>
          </cell>
          <cell r="V128">
            <v>2.7192500000000001E-2</v>
          </cell>
          <cell r="W128">
            <v>0</v>
          </cell>
          <cell r="X128">
            <v>0</v>
          </cell>
          <cell r="Y128">
            <v>0</v>
          </cell>
          <cell r="Z128">
            <v>0</v>
          </cell>
          <cell r="AA128">
            <v>0</v>
          </cell>
        </row>
        <row r="129">
          <cell r="A129">
            <v>2035</v>
          </cell>
          <cell r="B129">
            <v>0.247</v>
          </cell>
          <cell r="C129">
            <v>0.36619718309859156</v>
          </cell>
          <cell r="D129">
            <v>0</v>
          </cell>
          <cell r="E129">
            <v>0.06</v>
          </cell>
          <cell r="F129">
            <v>0.01</v>
          </cell>
          <cell r="G129">
            <v>63.325000000000003</v>
          </cell>
          <cell r="H129">
            <v>1.1599999999999999</v>
          </cell>
          <cell r="I129">
            <v>0</v>
          </cell>
          <cell r="J129">
            <v>0.98399999999999999</v>
          </cell>
          <cell r="K129">
            <v>30</v>
          </cell>
          <cell r="L129">
            <v>0.59</v>
          </cell>
          <cell r="M129">
            <v>1.2</v>
          </cell>
        </row>
        <row r="131">
          <cell r="A131" t="str">
            <v>Wood_SmallBP</v>
          </cell>
          <cell r="B131" t="str">
            <v>Eff.</v>
          </cell>
          <cell r="C131" t="str">
            <v>Cb</v>
          </cell>
          <cell r="D131" t="str">
            <v>Cv</v>
          </cell>
          <cell r="E131" t="str">
            <v>POutage</v>
          </cell>
          <cell r="F131" t="str">
            <v>UPOutage</v>
          </cell>
          <cell r="G131" t="str">
            <v>Invest</v>
          </cell>
          <cell r="H131" t="str">
            <v>O&amp;Mfixed</v>
          </cell>
          <cell r="I131" t="str">
            <v>O&amp;Mvar</v>
          </cell>
          <cell r="J131" t="str">
            <v>Desulp</v>
          </cell>
          <cell r="K131" t="str">
            <v>NO2</v>
          </cell>
          <cell r="L131" t="str">
            <v>CH4</v>
          </cell>
          <cell r="M131" t="str">
            <v>N2O</v>
          </cell>
        </row>
        <row r="132">
          <cell r="A132" t="str">
            <v>Investeringsår</v>
          </cell>
          <cell r="B132" t="str">
            <v>%</v>
          </cell>
          <cell r="C132" t="str">
            <v>p.u.</v>
          </cell>
          <cell r="D132" t="str">
            <v>p.u.</v>
          </cell>
          <cell r="E132" t="str">
            <v>%</v>
          </cell>
          <cell r="F132" t="str">
            <v>%</v>
          </cell>
          <cell r="G132" t="str">
            <v>Mkr./MW</v>
          </cell>
          <cell r="H132" t="str">
            <v>Mkr/MWy</v>
          </cell>
          <cell r="I132" t="str">
            <v>kr/MWh</v>
          </cell>
          <cell r="J132" t="str">
            <v>p.u</v>
          </cell>
          <cell r="K132" t="str">
            <v>g/GJ</v>
          </cell>
          <cell r="L132" t="str">
            <v>g/GJ</v>
          </cell>
          <cell r="M132" t="str">
            <v>g/GJ</v>
          </cell>
        </row>
        <row r="133">
          <cell r="A133">
            <v>2010</v>
          </cell>
          <cell r="B133">
            <v>0.23749999999999999</v>
          </cell>
          <cell r="C133">
            <v>0.32051282051282048</v>
          </cell>
          <cell r="D133">
            <v>0.15</v>
          </cell>
          <cell r="E133">
            <v>7.0000000000000007E-2</v>
          </cell>
          <cell r="F133">
            <v>7.0000000000000007E-2</v>
          </cell>
          <cell r="G133">
            <v>31.662500000000001</v>
          </cell>
          <cell r="H133">
            <v>0.17249999999999999</v>
          </cell>
          <cell r="I133">
            <v>24</v>
          </cell>
          <cell r="J133">
            <v>0</v>
          </cell>
          <cell r="K133">
            <v>81</v>
          </cell>
          <cell r="L133">
            <v>2</v>
          </cell>
          <cell r="M133">
            <v>0.8</v>
          </cell>
        </row>
        <row r="134">
          <cell r="A134">
            <v>2011</v>
          </cell>
          <cell r="B134">
            <v>0.23749999999999999</v>
          </cell>
          <cell r="C134">
            <v>0.32051282051282048</v>
          </cell>
          <cell r="D134">
            <v>0.15</v>
          </cell>
          <cell r="E134">
            <v>7.0000000000000007E-2</v>
          </cell>
          <cell r="F134">
            <v>7.0000000000000007E-2</v>
          </cell>
          <cell r="G134">
            <v>31.662500000000001</v>
          </cell>
          <cell r="H134">
            <v>0.17249999999999999</v>
          </cell>
          <cell r="I134">
            <v>24</v>
          </cell>
          <cell r="J134">
            <v>0</v>
          </cell>
          <cell r="K134">
            <v>81</v>
          </cell>
          <cell r="L134">
            <v>2</v>
          </cell>
          <cell r="M134">
            <v>0.8</v>
          </cell>
        </row>
        <row r="135">
          <cell r="A135">
            <v>2012</v>
          </cell>
          <cell r="B135">
            <v>0.23749999999999999</v>
          </cell>
          <cell r="C135">
            <v>0.32051282051282048</v>
          </cell>
          <cell r="D135">
            <v>0.15</v>
          </cell>
          <cell r="E135">
            <v>7.0000000000000007E-2</v>
          </cell>
          <cell r="F135">
            <v>7.0000000000000007E-2</v>
          </cell>
          <cell r="G135">
            <v>31.662500000000001</v>
          </cell>
          <cell r="H135">
            <v>0.17249999999999999</v>
          </cell>
          <cell r="I135">
            <v>24</v>
          </cell>
          <cell r="J135">
            <v>0</v>
          </cell>
          <cell r="K135">
            <v>81</v>
          </cell>
          <cell r="L135">
            <v>2</v>
          </cell>
          <cell r="M135">
            <v>0.8</v>
          </cell>
        </row>
        <row r="136">
          <cell r="A136">
            <v>2013</v>
          </cell>
          <cell r="B136">
            <v>0.23749999999999999</v>
          </cell>
          <cell r="C136">
            <v>0.32051282051282048</v>
          </cell>
          <cell r="D136">
            <v>0.15</v>
          </cell>
          <cell r="E136">
            <v>7.0000000000000007E-2</v>
          </cell>
          <cell r="F136">
            <v>7.0000000000000007E-2</v>
          </cell>
          <cell r="G136">
            <v>31.662500000000001</v>
          </cell>
          <cell r="H136">
            <v>0.17249999999999999</v>
          </cell>
          <cell r="I136">
            <v>24</v>
          </cell>
          <cell r="J136">
            <v>0</v>
          </cell>
          <cell r="K136">
            <v>81</v>
          </cell>
          <cell r="L136">
            <v>2</v>
          </cell>
          <cell r="M136">
            <v>0.8</v>
          </cell>
        </row>
        <row r="137">
          <cell r="A137">
            <v>2014</v>
          </cell>
          <cell r="B137">
            <v>0.23749999999999999</v>
          </cell>
          <cell r="C137">
            <v>0.32051282051282048</v>
          </cell>
          <cell r="D137">
            <v>0.15</v>
          </cell>
          <cell r="E137">
            <v>7.0000000000000007E-2</v>
          </cell>
          <cell r="F137">
            <v>7.0000000000000007E-2</v>
          </cell>
          <cell r="G137">
            <v>31.662500000000001</v>
          </cell>
          <cell r="H137">
            <v>0.17249999999999999</v>
          </cell>
          <cell r="I137">
            <v>24</v>
          </cell>
          <cell r="J137">
            <v>0</v>
          </cell>
          <cell r="K137">
            <v>81</v>
          </cell>
          <cell r="L137">
            <v>2</v>
          </cell>
          <cell r="M137">
            <v>0.8</v>
          </cell>
        </row>
        <row r="138">
          <cell r="A138">
            <v>2015</v>
          </cell>
          <cell r="B138">
            <v>0.23749999999999999</v>
          </cell>
          <cell r="C138">
            <v>0.32051282051282048</v>
          </cell>
          <cell r="D138">
            <v>0.15</v>
          </cell>
          <cell r="E138">
            <v>7.0000000000000007E-2</v>
          </cell>
          <cell r="F138">
            <v>7.0000000000000007E-2</v>
          </cell>
          <cell r="G138">
            <v>31.662500000000001</v>
          </cell>
          <cell r="H138">
            <v>0.17249999999999999</v>
          </cell>
          <cell r="I138">
            <v>24</v>
          </cell>
          <cell r="J138">
            <v>0</v>
          </cell>
          <cell r="K138">
            <v>81</v>
          </cell>
          <cell r="L138">
            <v>2</v>
          </cell>
          <cell r="M138">
            <v>0.8</v>
          </cell>
        </row>
        <row r="139">
          <cell r="A139">
            <v>2016</v>
          </cell>
          <cell r="B139">
            <v>0.23749999999999999</v>
          </cell>
          <cell r="C139">
            <v>0.32051282051282048</v>
          </cell>
          <cell r="D139">
            <v>0.15</v>
          </cell>
          <cell r="E139">
            <v>7.0000000000000007E-2</v>
          </cell>
          <cell r="F139">
            <v>7.0000000000000007E-2</v>
          </cell>
          <cell r="G139">
            <v>30.545000000000002</v>
          </cell>
          <cell r="H139">
            <v>0.17249999999999999</v>
          </cell>
          <cell r="I139">
            <v>24</v>
          </cell>
          <cell r="J139">
            <v>0</v>
          </cell>
          <cell r="K139">
            <v>81</v>
          </cell>
          <cell r="L139">
            <v>2</v>
          </cell>
          <cell r="M139">
            <v>0.8</v>
          </cell>
        </row>
        <row r="140">
          <cell r="A140">
            <v>2017</v>
          </cell>
          <cell r="B140">
            <v>0.23749999999999999</v>
          </cell>
          <cell r="C140">
            <v>0.32051282051282048</v>
          </cell>
          <cell r="D140">
            <v>0.15</v>
          </cell>
          <cell r="E140">
            <v>7.0000000000000007E-2</v>
          </cell>
          <cell r="F140">
            <v>7.0000000000000007E-2</v>
          </cell>
          <cell r="G140">
            <v>29.427500000000002</v>
          </cell>
          <cell r="H140">
            <v>0.17249999999999999</v>
          </cell>
          <cell r="I140">
            <v>24</v>
          </cell>
          <cell r="J140">
            <v>0</v>
          </cell>
          <cell r="K140">
            <v>81</v>
          </cell>
          <cell r="L140">
            <v>2</v>
          </cell>
          <cell r="M140">
            <v>0.8</v>
          </cell>
        </row>
        <row r="141">
          <cell r="A141">
            <v>2018</v>
          </cell>
          <cell r="B141">
            <v>0.23749999999999999</v>
          </cell>
          <cell r="C141">
            <v>0.32051282051282048</v>
          </cell>
          <cell r="D141">
            <v>0.15</v>
          </cell>
          <cell r="E141">
            <v>7.0000000000000007E-2</v>
          </cell>
          <cell r="F141">
            <v>7.0000000000000007E-2</v>
          </cell>
          <cell r="G141">
            <v>28.310000000000002</v>
          </cell>
          <cell r="H141">
            <v>0.17249999999999999</v>
          </cell>
          <cell r="I141">
            <v>24</v>
          </cell>
          <cell r="J141">
            <v>0</v>
          </cell>
          <cell r="K141">
            <v>81</v>
          </cell>
          <cell r="L141">
            <v>2</v>
          </cell>
          <cell r="M141">
            <v>0.8</v>
          </cell>
        </row>
        <row r="142">
          <cell r="A142">
            <v>2019</v>
          </cell>
          <cell r="B142">
            <v>0.23749999999999999</v>
          </cell>
          <cell r="C142">
            <v>0.32051282051282048</v>
          </cell>
          <cell r="D142">
            <v>0.15</v>
          </cell>
          <cell r="E142">
            <v>7.0000000000000007E-2</v>
          </cell>
          <cell r="F142">
            <v>7.0000000000000007E-2</v>
          </cell>
          <cell r="G142">
            <v>27.192500000000003</v>
          </cell>
          <cell r="H142">
            <v>0.17249999999999999</v>
          </cell>
          <cell r="I142">
            <v>24</v>
          </cell>
          <cell r="J142">
            <v>0</v>
          </cell>
          <cell r="K142">
            <v>81</v>
          </cell>
          <cell r="L142">
            <v>2</v>
          </cell>
          <cell r="M142">
            <v>0.8</v>
          </cell>
        </row>
        <row r="143">
          <cell r="A143">
            <v>2020</v>
          </cell>
          <cell r="B143">
            <v>0.23749999999999999</v>
          </cell>
          <cell r="C143">
            <v>0.32051282051282048</v>
          </cell>
          <cell r="D143">
            <v>0.15</v>
          </cell>
          <cell r="E143">
            <v>7.0000000000000007E-2</v>
          </cell>
          <cell r="F143">
            <v>7.0000000000000007E-2</v>
          </cell>
          <cell r="G143">
            <v>26.074999999999999</v>
          </cell>
          <cell r="H143">
            <v>0.17249999999999999</v>
          </cell>
          <cell r="I143">
            <v>24</v>
          </cell>
          <cell r="J143">
            <v>0</v>
          </cell>
          <cell r="K143">
            <v>81</v>
          </cell>
          <cell r="L143">
            <v>2</v>
          </cell>
          <cell r="M143">
            <v>0.8</v>
          </cell>
        </row>
        <row r="144">
          <cell r="A144">
            <v>2021</v>
          </cell>
          <cell r="B144">
            <v>0.23749999999999999</v>
          </cell>
          <cell r="C144">
            <v>0.32051282051282048</v>
          </cell>
          <cell r="D144">
            <v>0.15</v>
          </cell>
          <cell r="E144">
            <v>7.0000000000000007E-2</v>
          </cell>
          <cell r="F144">
            <v>7.0000000000000007E-2</v>
          </cell>
          <cell r="G144">
            <v>26.074999999999999</v>
          </cell>
          <cell r="H144">
            <v>0.17249999999999999</v>
          </cell>
          <cell r="I144">
            <v>24</v>
          </cell>
          <cell r="J144">
            <v>0</v>
          </cell>
          <cell r="K144">
            <v>81</v>
          </cell>
          <cell r="L144">
            <v>2</v>
          </cell>
          <cell r="M144">
            <v>0.8</v>
          </cell>
        </row>
        <row r="145">
          <cell r="A145">
            <v>2022</v>
          </cell>
          <cell r="B145">
            <v>0.23749999999999999</v>
          </cell>
          <cell r="C145">
            <v>0.32051282051282048</v>
          </cell>
          <cell r="D145">
            <v>0.15</v>
          </cell>
          <cell r="E145">
            <v>7.0000000000000007E-2</v>
          </cell>
          <cell r="F145">
            <v>7.0000000000000007E-2</v>
          </cell>
          <cell r="G145">
            <v>26.074999999999999</v>
          </cell>
          <cell r="H145">
            <v>0.17249999999999999</v>
          </cell>
          <cell r="I145">
            <v>24</v>
          </cell>
          <cell r="J145">
            <v>0</v>
          </cell>
          <cell r="K145">
            <v>81</v>
          </cell>
          <cell r="L145">
            <v>2</v>
          </cell>
          <cell r="M145">
            <v>0.8</v>
          </cell>
        </row>
        <row r="146">
          <cell r="A146">
            <v>2023</v>
          </cell>
          <cell r="B146">
            <v>0.23749999999999999</v>
          </cell>
          <cell r="C146">
            <v>0.32051282051282048</v>
          </cell>
          <cell r="D146">
            <v>0.15</v>
          </cell>
          <cell r="E146">
            <v>7.0000000000000007E-2</v>
          </cell>
          <cell r="F146">
            <v>7.0000000000000007E-2</v>
          </cell>
          <cell r="G146">
            <v>26.074999999999999</v>
          </cell>
          <cell r="H146">
            <v>0.17249999999999999</v>
          </cell>
          <cell r="I146">
            <v>24</v>
          </cell>
          <cell r="J146">
            <v>0</v>
          </cell>
          <cell r="K146">
            <v>81</v>
          </cell>
          <cell r="L146">
            <v>2</v>
          </cell>
          <cell r="M146">
            <v>0.8</v>
          </cell>
        </row>
        <row r="147">
          <cell r="A147">
            <v>2024</v>
          </cell>
          <cell r="B147">
            <v>0.23749999999999999</v>
          </cell>
          <cell r="C147">
            <v>0.32051282051282048</v>
          </cell>
          <cell r="D147">
            <v>0.15</v>
          </cell>
          <cell r="E147">
            <v>7.0000000000000007E-2</v>
          </cell>
          <cell r="F147">
            <v>7.0000000000000007E-2</v>
          </cell>
          <cell r="G147">
            <v>26.074999999999999</v>
          </cell>
          <cell r="H147">
            <v>0.17249999999999999</v>
          </cell>
          <cell r="I147">
            <v>24</v>
          </cell>
          <cell r="J147">
            <v>0</v>
          </cell>
          <cell r="K147">
            <v>81</v>
          </cell>
          <cell r="L147">
            <v>2</v>
          </cell>
          <cell r="M147">
            <v>0.8</v>
          </cell>
        </row>
        <row r="148">
          <cell r="A148">
            <v>2025</v>
          </cell>
          <cell r="B148">
            <v>0.23749999999999999</v>
          </cell>
          <cell r="C148">
            <v>0.32051282051282048</v>
          </cell>
          <cell r="D148">
            <v>0.15</v>
          </cell>
          <cell r="E148">
            <v>7.0000000000000007E-2</v>
          </cell>
          <cell r="F148">
            <v>7.0000000000000007E-2</v>
          </cell>
          <cell r="G148">
            <v>26.074999999999999</v>
          </cell>
          <cell r="H148">
            <v>0.17249999999999999</v>
          </cell>
          <cell r="I148">
            <v>24</v>
          </cell>
          <cell r="J148">
            <v>0</v>
          </cell>
          <cell r="K148">
            <v>81</v>
          </cell>
          <cell r="L148">
            <v>2</v>
          </cell>
          <cell r="M148">
            <v>0.8</v>
          </cell>
        </row>
        <row r="149">
          <cell r="A149">
            <v>2026</v>
          </cell>
          <cell r="B149">
            <v>0.23749999999999999</v>
          </cell>
          <cell r="C149">
            <v>0.32051282051282048</v>
          </cell>
          <cell r="D149">
            <v>0.15</v>
          </cell>
          <cell r="E149">
            <v>7.0000000000000007E-2</v>
          </cell>
          <cell r="F149">
            <v>7.0000000000000007E-2</v>
          </cell>
          <cell r="G149">
            <v>26.074999999999999</v>
          </cell>
          <cell r="H149">
            <v>0.17249999999999999</v>
          </cell>
          <cell r="I149">
            <v>24</v>
          </cell>
          <cell r="J149">
            <v>0</v>
          </cell>
          <cell r="K149">
            <v>81</v>
          </cell>
          <cell r="L149">
            <v>2</v>
          </cell>
          <cell r="M149">
            <v>0.8</v>
          </cell>
        </row>
        <row r="150">
          <cell r="A150">
            <v>2027</v>
          </cell>
          <cell r="B150">
            <v>0.23749999999999999</v>
          </cell>
          <cell r="C150">
            <v>0.32051282051282048</v>
          </cell>
          <cell r="D150">
            <v>0.15</v>
          </cell>
          <cell r="E150">
            <v>7.0000000000000007E-2</v>
          </cell>
          <cell r="F150">
            <v>7.0000000000000007E-2</v>
          </cell>
          <cell r="G150">
            <v>26.074999999999999</v>
          </cell>
          <cell r="H150">
            <v>0.17249999999999999</v>
          </cell>
          <cell r="I150">
            <v>24</v>
          </cell>
          <cell r="J150">
            <v>0</v>
          </cell>
          <cell r="K150">
            <v>81</v>
          </cell>
          <cell r="L150">
            <v>2</v>
          </cell>
          <cell r="M150">
            <v>0.8</v>
          </cell>
        </row>
        <row r="151">
          <cell r="A151">
            <v>2028</v>
          </cell>
          <cell r="B151">
            <v>0.23749999999999999</v>
          </cell>
          <cell r="C151">
            <v>0.32051282051282048</v>
          </cell>
          <cell r="D151">
            <v>0.15</v>
          </cell>
          <cell r="E151">
            <v>7.0000000000000007E-2</v>
          </cell>
          <cell r="F151">
            <v>7.0000000000000007E-2</v>
          </cell>
          <cell r="G151">
            <v>26.074999999999999</v>
          </cell>
          <cell r="H151">
            <v>0.17249999999999999</v>
          </cell>
          <cell r="I151">
            <v>24</v>
          </cell>
          <cell r="J151">
            <v>0</v>
          </cell>
          <cell r="K151">
            <v>81</v>
          </cell>
          <cell r="L151">
            <v>2</v>
          </cell>
          <cell r="M151">
            <v>0.8</v>
          </cell>
        </row>
        <row r="152">
          <cell r="A152">
            <v>2029</v>
          </cell>
          <cell r="B152">
            <v>0.23749999999999999</v>
          </cell>
          <cell r="C152">
            <v>0.32051282051282048</v>
          </cell>
          <cell r="D152">
            <v>0.15</v>
          </cell>
          <cell r="E152">
            <v>7.0000000000000007E-2</v>
          </cell>
          <cell r="F152">
            <v>7.0000000000000007E-2</v>
          </cell>
          <cell r="G152">
            <v>26.074999999999999</v>
          </cell>
          <cell r="H152">
            <v>0.17249999999999999</v>
          </cell>
          <cell r="I152">
            <v>24</v>
          </cell>
          <cell r="J152">
            <v>0</v>
          </cell>
          <cell r="K152">
            <v>81</v>
          </cell>
          <cell r="L152">
            <v>2</v>
          </cell>
          <cell r="M152">
            <v>0.8</v>
          </cell>
        </row>
        <row r="153">
          <cell r="A153">
            <v>2030</v>
          </cell>
          <cell r="B153">
            <v>0.23749999999999999</v>
          </cell>
          <cell r="C153">
            <v>0.32051282051282048</v>
          </cell>
          <cell r="D153">
            <v>0.15</v>
          </cell>
          <cell r="E153">
            <v>7.0000000000000007E-2</v>
          </cell>
          <cell r="F153">
            <v>7.0000000000000007E-2</v>
          </cell>
          <cell r="G153">
            <v>26.074999999999999</v>
          </cell>
          <cell r="H153">
            <v>0.17249999999999999</v>
          </cell>
          <cell r="I153">
            <v>24</v>
          </cell>
          <cell r="J153">
            <v>0</v>
          </cell>
          <cell r="K153">
            <v>81</v>
          </cell>
          <cell r="L153">
            <v>2</v>
          </cell>
          <cell r="M153">
            <v>0.8</v>
          </cell>
        </row>
        <row r="154">
          <cell r="A154">
            <v>2031</v>
          </cell>
          <cell r="B154">
            <v>0.23749999999999999</v>
          </cell>
          <cell r="C154">
            <v>0.32051282051282048</v>
          </cell>
          <cell r="D154">
            <v>0.15</v>
          </cell>
          <cell r="E154">
            <v>7.0000000000000007E-2</v>
          </cell>
          <cell r="F154">
            <v>7.0000000000000007E-2</v>
          </cell>
          <cell r="G154">
            <v>26.074999999999999</v>
          </cell>
          <cell r="H154">
            <v>0.17249999999999999</v>
          </cell>
          <cell r="I154">
            <v>24</v>
          </cell>
          <cell r="J154">
            <v>0</v>
          </cell>
          <cell r="K154">
            <v>81</v>
          </cell>
          <cell r="L154">
            <v>2</v>
          </cell>
          <cell r="M154">
            <v>0.8</v>
          </cell>
        </row>
        <row r="155">
          <cell r="A155">
            <v>2032</v>
          </cell>
          <cell r="B155">
            <v>0.23749999999999999</v>
          </cell>
          <cell r="C155">
            <v>0.32051282051282048</v>
          </cell>
          <cell r="D155">
            <v>0.15</v>
          </cell>
          <cell r="E155">
            <v>7.0000000000000007E-2</v>
          </cell>
          <cell r="F155">
            <v>7.0000000000000007E-2</v>
          </cell>
          <cell r="G155">
            <v>26.074999999999999</v>
          </cell>
          <cell r="H155">
            <v>0.17249999999999999</v>
          </cell>
          <cell r="I155">
            <v>24</v>
          </cell>
          <cell r="J155">
            <v>0</v>
          </cell>
          <cell r="K155">
            <v>81</v>
          </cell>
          <cell r="L155">
            <v>2</v>
          </cell>
          <cell r="M155">
            <v>0.8</v>
          </cell>
        </row>
        <row r="156">
          <cell r="A156">
            <v>2033</v>
          </cell>
          <cell r="B156">
            <v>0.23749999999999999</v>
          </cell>
          <cell r="C156">
            <v>0.32051282051282048</v>
          </cell>
          <cell r="D156">
            <v>0.15</v>
          </cell>
          <cell r="E156">
            <v>7.0000000000000007E-2</v>
          </cell>
          <cell r="F156">
            <v>7.0000000000000007E-2</v>
          </cell>
          <cell r="G156">
            <v>26.074999999999999</v>
          </cell>
          <cell r="H156">
            <v>0.17249999999999999</v>
          </cell>
          <cell r="I156">
            <v>24</v>
          </cell>
          <cell r="J156">
            <v>0</v>
          </cell>
          <cell r="K156">
            <v>81</v>
          </cell>
          <cell r="L156">
            <v>2</v>
          </cell>
          <cell r="M156">
            <v>0.8</v>
          </cell>
        </row>
        <row r="157">
          <cell r="A157">
            <v>2034</v>
          </cell>
          <cell r="B157">
            <v>0.23749999999999999</v>
          </cell>
          <cell r="C157">
            <v>0.32051282051282048</v>
          </cell>
          <cell r="D157">
            <v>0.15</v>
          </cell>
          <cell r="E157">
            <v>7.0000000000000007E-2</v>
          </cell>
          <cell r="F157">
            <v>7.0000000000000007E-2</v>
          </cell>
          <cell r="G157">
            <v>26.074999999999999</v>
          </cell>
          <cell r="H157">
            <v>0.17249999999999999</v>
          </cell>
          <cell r="I157">
            <v>24</v>
          </cell>
          <cell r="J157">
            <v>0</v>
          </cell>
          <cell r="K157">
            <v>81</v>
          </cell>
          <cell r="L157">
            <v>2</v>
          </cell>
          <cell r="M157">
            <v>0.8</v>
          </cell>
        </row>
        <row r="158">
          <cell r="A158">
            <v>2035</v>
          </cell>
          <cell r="B158">
            <v>0.23749999999999999</v>
          </cell>
          <cell r="C158">
            <v>0.32051282051282048</v>
          </cell>
          <cell r="D158">
            <v>0.15</v>
          </cell>
          <cell r="E158">
            <v>7.0000000000000007E-2</v>
          </cell>
          <cell r="F158">
            <v>7.0000000000000007E-2</v>
          </cell>
          <cell r="G158">
            <v>26.074999999999999</v>
          </cell>
          <cell r="H158">
            <v>0.17249999999999999</v>
          </cell>
          <cell r="I158">
            <v>24</v>
          </cell>
          <cell r="J158">
            <v>0</v>
          </cell>
          <cell r="K158">
            <v>81</v>
          </cell>
          <cell r="L158">
            <v>2</v>
          </cell>
          <cell r="M158">
            <v>0.8</v>
          </cell>
        </row>
      </sheetData>
      <sheetData sheetId="6">
        <row r="33">
          <cell r="A33">
            <v>2010</v>
          </cell>
        </row>
      </sheetData>
      <sheetData sheetId="7">
        <row r="33">
          <cell r="N33">
            <v>107.37286414688937</v>
          </cell>
        </row>
      </sheetData>
      <sheetData sheetId="8"/>
      <sheetData sheetId="9"/>
      <sheetData sheetId="10"/>
      <sheetData sheetId="11"/>
      <sheetData sheetId="12"/>
      <sheetData sheetId="13"/>
      <sheetData sheetId="14"/>
      <sheetData sheetId="15"/>
      <sheetData sheetId="16"/>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refreshError="1">
        <row r="4">
          <cell r="C4" t="str">
            <v>European Community</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2002"/>
      <sheetName val="Pivot2001"/>
      <sheetName val="Tidsserier"/>
      <sheetName val="Rådata"/>
      <sheetName val="Beregn"/>
      <sheetName val="DStFordel"/>
      <sheetName val="Fordel"/>
      <sheetName val="EPdata_int"/>
      <sheetName val="EPdata_dk"/>
      <sheetName val="Kapacitet"/>
      <sheetName val="Naturgas"/>
      <sheetName val="1997b"/>
      <sheetName val="1996b"/>
    </sheetNames>
    <sheetDataSet>
      <sheetData sheetId="0"/>
      <sheetData sheetId="1"/>
      <sheetData sheetId="2"/>
      <sheetData sheetId="3">
        <row r="28">
          <cell r="A28" t="str">
            <v>RVEFTY_RO</v>
          </cell>
          <cell r="B28" t="str">
            <v>tons</v>
          </cell>
          <cell r="C28" t="str">
            <v>i</v>
          </cell>
          <cell r="J28">
            <v>9294370</v>
          </cell>
          <cell r="K28">
            <v>9110925</v>
          </cell>
          <cell r="L28">
            <v>9175319</v>
          </cell>
          <cell r="M28">
            <v>8006691</v>
          </cell>
          <cell r="N28">
            <v>8589440.3278688509</v>
          </cell>
          <cell r="O28">
            <v>6400182.0000000009</v>
          </cell>
          <cell r="P28">
            <v>5770188</v>
          </cell>
          <cell r="Q28">
            <v>5187130</v>
          </cell>
          <cell r="R28">
            <v>6274564</v>
          </cell>
          <cell r="S28">
            <v>6782254.0000000009</v>
          </cell>
          <cell r="T28">
            <v>6557735</v>
          </cell>
          <cell r="U28">
            <v>7135013.2665094342</v>
          </cell>
          <cell r="V28">
            <v>7003793.5141509436</v>
          </cell>
          <cell r="W28">
            <v>7332320.5188679257</v>
          </cell>
          <cell r="X28">
            <v>7551037.1462264154</v>
          </cell>
          <cell r="Y28">
            <v>7280235.9669811325</v>
          </cell>
          <cell r="Z28">
            <v>7815914.3867924521</v>
          </cell>
          <cell r="AA28">
            <v>8343370.4599056607</v>
          </cell>
          <cell r="AB28">
            <v>8355854.8009367688</v>
          </cell>
          <cell r="AC28">
            <v>8564355.9718969557</v>
          </cell>
          <cell r="AD28">
            <v>9726229.5081967209</v>
          </cell>
          <cell r="AE28">
            <v>10539718.969555033</v>
          </cell>
          <cell r="AF28">
            <v>8620477</v>
          </cell>
          <cell r="AG28">
            <v>7764293</v>
          </cell>
          <cell r="AH28">
            <v>7888445</v>
          </cell>
          <cell r="AI28">
            <v>8052791.0000000009</v>
          </cell>
          <cell r="AJ28">
            <v>7958019.0000000009</v>
          </cell>
          <cell r="AK28">
            <v>7721397</v>
          </cell>
          <cell r="AM28" t="str">
            <v>ENS: ERSO / Oliebalance</v>
          </cell>
        </row>
        <row r="36">
          <cell r="A36" t="str">
            <v>RVEFTY_HF</v>
          </cell>
          <cell r="B36" t="str">
            <v>tons</v>
          </cell>
          <cell r="C36" t="str">
            <v>i</v>
          </cell>
          <cell r="J36">
            <v>-89466</v>
          </cell>
          <cell r="K36">
            <v>235644</v>
          </cell>
          <cell r="L36">
            <v>-122674</v>
          </cell>
          <cell r="M36">
            <v>68692</v>
          </cell>
          <cell r="N36">
            <v>217446</v>
          </cell>
          <cell r="O36">
            <v>249102</v>
          </cell>
          <cell r="P36">
            <v>459149</v>
          </cell>
          <cell r="Q36">
            <v>843648</v>
          </cell>
          <cell r="R36">
            <v>672711</v>
          </cell>
          <cell r="S36">
            <v>559920</v>
          </cell>
          <cell r="T36" t="e">
            <v>#REF!</v>
          </cell>
          <cell r="U36">
            <v>617785</v>
          </cell>
          <cell r="V36">
            <v>640908</v>
          </cell>
          <cell r="W36">
            <v>642296</v>
          </cell>
          <cell r="X36">
            <v>835883</v>
          </cell>
          <cell r="Y36">
            <v>659088</v>
          </cell>
          <cell r="Z36">
            <v>407321</v>
          </cell>
          <cell r="AA36">
            <v>187082</v>
          </cell>
          <cell r="AB36">
            <v>249041</v>
          </cell>
          <cell r="AC36">
            <v>313443</v>
          </cell>
          <cell r="AD36">
            <v>84447.11538461539</v>
          </cell>
          <cell r="AE36">
            <v>140515</v>
          </cell>
          <cell r="AF36">
            <v>7227</v>
          </cell>
          <cell r="AG36">
            <v>65414</v>
          </cell>
          <cell r="AH36">
            <v>254122</v>
          </cell>
          <cell r="AI36">
            <v>235724</v>
          </cell>
          <cell r="AJ36">
            <v>185366</v>
          </cell>
          <cell r="AK36">
            <v>201492</v>
          </cell>
          <cell r="AM36" t="str">
            <v>ENS: ERSO / Oliebalance</v>
          </cell>
        </row>
        <row r="40">
          <cell r="A40" t="str">
            <v>OPEPTY_RG</v>
          </cell>
          <cell r="B40" t="str">
            <v>tons</v>
          </cell>
          <cell r="G40">
            <v>301500</v>
          </cell>
          <cell r="H40">
            <v>0</v>
          </cell>
          <cell r="I40">
            <v>0</v>
          </cell>
          <cell r="J40">
            <v>287329</v>
          </cell>
          <cell r="K40">
            <v>264284</v>
          </cell>
          <cell r="L40">
            <v>274557</v>
          </cell>
          <cell r="M40">
            <v>231461</v>
          </cell>
          <cell r="N40">
            <v>246737</v>
          </cell>
          <cell r="O40">
            <v>202740</v>
          </cell>
          <cell r="P40">
            <v>214565</v>
          </cell>
          <cell r="Q40">
            <v>194499</v>
          </cell>
          <cell r="R40">
            <v>217983</v>
          </cell>
          <cell r="S40">
            <v>234385</v>
          </cell>
          <cell r="T40">
            <v>211764.70588235295</v>
          </cell>
          <cell r="U40">
            <v>253230.76923076919</v>
          </cell>
          <cell r="V40">
            <v>254865.3846153846</v>
          </cell>
          <cell r="W40">
            <v>261903.84615384616</v>
          </cell>
          <cell r="X40">
            <v>281384.61538461538</v>
          </cell>
          <cell r="Y40">
            <v>272480.76923076925</v>
          </cell>
          <cell r="Z40">
            <v>279557.69230769231</v>
          </cell>
          <cell r="AA40">
            <v>285865.38461538462</v>
          </cell>
          <cell r="AB40">
            <v>296250</v>
          </cell>
          <cell r="AC40">
            <v>305673.07692307694</v>
          </cell>
          <cell r="AD40">
            <v>372019.23076923075</v>
          </cell>
          <cell r="AE40">
            <v>412323</v>
          </cell>
          <cell r="AF40">
            <v>325102</v>
          </cell>
          <cell r="AG40">
            <v>292795</v>
          </cell>
          <cell r="AH40">
            <v>302381</v>
          </cell>
          <cell r="AI40">
            <v>299159</v>
          </cell>
          <cell r="AJ40">
            <v>302989</v>
          </cell>
          <cell r="AK40">
            <v>292250</v>
          </cell>
          <cell r="AM40" t="str">
            <v>ENS: ERSO / Oliebalance</v>
          </cell>
        </row>
        <row r="44">
          <cell r="A44" t="str">
            <v>OPEPTY_LPG</v>
          </cell>
          <cell r="B44" t="str">
            <v>tons</v>
          </cell>
          <cell r="C44" t="str">
            <v>i</v>
          </cell>
          <cell r="J44">
            <v>282374</v>
          </cell>
          <cell r="K44">
            <v>280718</v>
          </cell>
          <cell r="L44">
            <v>317574</v>
          </cell>
          <cell r="M44">
            <v>139304</v>
          </cell>
          <cell r="N44">
            <v>131795</v>
          </cell>
          <cell r="O44">
            <v>104478.84861407249</v>
          </cell>
          <cell r="P44">
            <v>108492</v>
          </cell>
          <cell r="Q44">
            <v>116973</v>
          </cell>
          <cell r="R44">
            <v>128799</v>
          </cell>
          <cell r="S44">
            <v>144343</v>
          </cell>
          <cell r="T44">
            <v>130898</v>
          </cell>
          <cell r="U44">
            <v>162086.95652173914</v>
          </cell>
          <cell r="V44">
            <v>162391.30434782608</v>
          </cell>
          <cell r="W44">
            <v>151369.5652173913</v>
          </cell>
          <cell r="X44">
            <v>139891.30434782608</v>
          </cell>
          <cell r="Y44">
            <v>142934.78260869565</v>
          </cell>
          <cell r="Z44">
            <v>142478.26086956522</v>
          </cell>
          <cell r="AA44">
            <v>129239.13043478261</v>
          </cell>
          <cell r="AB44">
            <v>134086.95652173914</v>
          </cell>
          <cell r="AC44">
            <v>145108.69565217392</v>
          </cell>
          <cell r="AD44">
            <v>147978.26086956522</v>
          </cell>
          <cell r="AE44">
            <v>161313</v>
          </cell>
          <cell r="AF44">
            <v>186279</v>
          </cell>
          <cell r="AG44">
            <v>137102</v>
          </cell>
          <cell r="AH44">
            <v>157754</v>
          </cell>
          <cell r="AI44">
            <v>175176</v>
          </cell>
          <cell r="AJ44">
            <v>166885</v>
          </cell>
          <cell r="AK44">
            <v>163193</v>
          </cell>
          <cell r="AM44" t="str">
            <v>ENS: ERSO / Oliebalance</v>
          </cell>
        </row>
        <row r="49">
          <cell r="A49" t="str">
            <v>OPFRTY_LPG</v>
          </cell>
          <cell r="B49" t="str">
            <v>tons</v>
          </cell>
          <cell r="C49" t="str">
            <v>i</v>
          </cell>
          <cell r="G49">
            <v>0</v>
          </cell>
          <cell r="H49">
            <v>0</v>
          </cell>
          <cell r="I49">
            <v>0</v>
          </cell>
          <cell r="J49">
            <v>23461</v>
          </cell>
          <cell r="K49">
            <v>15112</v>
          </cell>
          <cell r="L49">
            <v>12764</v>
          </cell>
          <cell r="M49">
            <v>2279</v>
          </cell>
          <cell r="N49">
            <v>0</v>
          </cell>
          <cell r="O49">
            <v>0</v>
          </cell>
          <cell r="P49">
            <v>0</v>
          </cell>
          <cell r="Q49">
            <v>0</v>
          </cell>
          <cell r="R49">
            <v>0</v>
          </cell>
          <cell r="S49">
            <v>0</v>
          </cell>
          <cell r="T49">
            <v>0</v>
          </cell>
          <cell r="U49">
            <v>0</v>
          </cell>
          <cell r="V49">
            <v>0</v>
          </cell>
          <cell r="W49">
            <v>0</v>
          </cell>
          <cell r="X49">
            <v>0</v>
          </cell>
          <cell r="Y49">
            <v>0</v>
          </cell>
          <cell r="Z49">
            <v>0</v>
          </cell>
          <cell r="AA49">
            <v>100</v>
          </cell>
          <cell r="AB49">
            <v>0</v>
          </cell>
          <cell r="AC49">
            <v>174</v>
          </cell>
          <cell r="AD49">
            <v>327</v>
          </cell>
          <cell r="AE49">
            <v>449</v>
          </cell>
          <cell r="AF49">
            <v>402</v>
          </cell>
          <cell r="AG49">
            <v>0</v>
          </cell>
          <cell r="AH49">
            <v>0</v>
          </cell>
          <cell r="AI49">
            <v>0</v>
          </cell>
          <cell r="AJ49">
            <v>0</v>
          </cell>
          <cell r="AK49">
            <v>0</v>
          </cell>
          <cell r="AM49" t="str">
            <v>ENS: ERSO / Oliebalance</v>
          </cell>
        </row>
        <row r="53">
          <cell r="A53" t="str">
            <v>OPEPTY_LVN</v>
          </cell>
          <cell r="B53" t="str">
            <v>tons</v>
          </cell>
          <cell r="C53" t="str">
            <v>i</v>
          </cell>
          <cell r="J53">
            <v>-122800</v>
          </cell>
          <cell r="K53">
            <v>-208537</v>
          </cell>
          <cell r="L53">
            <v>-188182</v>
          </cell>
          <cell r="M53">
            <v>47102</v>
          </cell>
          <cell r="N53">
            <v>93385</v>
          </cell>
          <cell r="O53">
            <v>109179.47126436782</v>
          </cell>
          <cell r="P53">
            <v>76486</v>
          </cell>
          <cell r="Q53">
            <v>104268</v>
          </cell>
          <cell r="R53">
            <v>117181</v>
          </cell>
          <cell r="S53">
            <v>145469</v>
          </cell>
          <cell r="T53">
            <v>153727</v>
          </cell>
          <cell r="U53">
            <v>180719.10112359549</v>
          </cell>
          <cell r="V53">
            <v>184764.04494382019</v>
          </cell>
          <cell r="W53">
            <v>242000</v>
          </cell>
          <cell r="X53">
            <v>283707.86516853934</v>
          </cell>
          <cell r="Y53">
            <v>250853.9325842697</v>
          </cell>
          <cell r="Z53">
            <v>150426.96629213484</v>
          </cell>
          <cell r="AA53">
            <v>130741.57303370787</v>
          </cell>
          <cell r="AB53">
            <v>148786.51685393261</v>
          </cell>
          <cell r="AC53">
            <v>137033.70786516852</v>
          </cell>
          <cell r="AD53">
            <v>144674.15730337077</v>
          </cell>
          <cell r="AE53">
            <v>197293</v>
          </cell>
          <cell r="AF53">
            <v>63477</v>
          </cell>
          <cell r="AG53">
            <v>11535</v>
          </cell>
          <cell r="AH53">
            <v>0</v>
          </cell>
          <cell r="AI53">
            <v>5532</v>
          </cell>
          <cell r="AJ53">
            <v>5064</v>
          </cell>
          <cell r="AK53">
            <v>0</v>
          </cell>
          <cell r="AM53" t="str">
            <v>ENS: ERSO / Oliebalance</v>
          </cell>
        </row>
        <row r="61">
          <cell r="A61" t="str">
            <v>OPEPMY_BZFLY</v>
          </cell>
          <cell r="B61" t="str">
            <v>m3</v>
          </cell>
          <cell r="C61" t="str">
            <v>i</v>
          </cell>
          <cell r="O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M61" t="str">
            <v>ENS: ERSO / Oliebalance</v>
          </cell>
        </row>
        <row r="69">
          <cell r="A69" t="str">
            <v>OPEPMY_BZ</v>
          </cell>
          <cell r="B69" t="str">
            <v>m3</v>
          </cell>
          <cell r="C69" t="str">
            <v>i</v>
          </cell>
          <cell r="O69">
            <v>1484959.9586206896</v>
          </cell>
          <cell r="P69">
            <v>0</v>
          </cell>
          <cell r="Q69">
            <v>0</v>
          </cell>
          <cell r="R69">
            <v>0</v>
          </cell>
          <cell r="S69">
            <v>0</v>
          </cell>
          <cell r="T69">
            <v>0</v>
          </cell>
          <cell r="U69">
            <v>1742648.4018264841</v>
          </cell>
          <cell r="V69">
            <v>1643074.581430746</v>
          </cell>
          <cell r="W69">
            <v>1733120.2435312024</v>
          </cell>
          <cell r="X69">
            <v>1875220.7001522069</v>
          </cell>
          <cell r="Y69">
            <v>1757990.8675799088</v>
          </cell>
          <cell r="Z69">
            <v>2070197.8691019786</v>
          </cell>
          <cell r="AA69">
            <v>2050015.2207001525</v>
          </cell>
          <cell r="AB69">
            <v>1969375.9512937597</v>
          </cell>
          <cell r="AC69">
            <v>2126362.2526636226</v>
          </cell>
          <cell r="AD69">
            <v>2840426.1796042626</v>
          </cell>
          <cell r="AE69">
            <v>3461835</v>
          </cell>
          <cell r="AF69">
            <v>3123562</v>
          </cell>
          <cell r="AG69">
            <v>2920324</v>
          </cell>
          <cell r="AH69">
            <v>3032211</v>
          </cell>
          <cell r="AI69">
            <v>3036806</v>
          </cell>
          <cell r="AJ69">
            <v>2985960</v>
          </cell>
          <cell r="AK69">
            <v>2765246</v>
          </cell>
          <cell r="AM69" t="str">
            <v>ENS: ERSO / Oliebalance</v>
          </cell>
        </row>
        <row r="85">
          <cell r="A85" t="str">
            <v>OPEPMY_BZJP4</v>
          </cell>
          <cell r="B85" t="str">
            <v>m3</v>
          </cell>
          <cell r="C85" t="str">
            <v>i</v>
          </cell>
          <cell r="J85">
            <v>0</v>
          </cell>
          <cell r="K85">
            <v>0</v>
          </cell>
          <cell r="L85">
            <v>0</v>
          </cell>
          <cell r="M85">
            <v>0</v>
          </cell>
          <cell r="N85">
            <v>0</v>
          </cell>
          <cell r="O85">
            <v>0</v>
          </cell>
          <cell r="P85">
            <v>0</v>
          </cell>
          <cell r="Q85">
            <v>0</v>
          </cell>
          <cell r="R85">
            <v>0</v>
          </cell>
          <cell r="S85">
            <v>0</v>
          </cell>
          <cell r="T85">
            <v>1690</v>
          </cell>
          <cell r="U85">
            <v>29650.324441240085</v>
          </cell>
          <cell r="V85">
            <v>86037.010334054314</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M85" t="str">
            <v>ENS: ERSO / Oliebalance</v>
          </cell>
        </row>
        <row r="93">
          <cell r="A93" t="str">
            <v>OPEPMY_PETR</v>
          </cell>
          <cell r="B93" t="str">
            <v>m3</v>
          </cell>
          <cell r="C93" t="str">
            <v>i</v>
          </cell>
          <cell r="J93">
            <v>129553.84615384616</v>
          </cell>
          <cell r="K93">
            <v>128782.56410256411</v>
          </cell>
          <cell r="L93">
            <v>125877.94871794872</v>
          </cell>
          <cell r="M93">
            <v>104784</v>
          </cell>
          <cell r="N93">
            <v>86465</v>
          </cell>
          <cell r="O93">
            <v>32426</v>
          </cell>
          <cell r="P93">
            <v>8587</v>
          </cell>
          <cell r="Q93">
            <v>11032</v>
          </cell>
          <cell r="R93">
            <v>13328</v>
          </cell>
          <cell r="S93">
            <v>69303</v>
          </cell>
          <cell r="T93">
            <v>20099</v>
          </cell>
          <cell r="U93">
            <v>28045.977011494251</v>
          </cell>
          <cell r="V93">
            <v>54166.666666666672</v>
          </cell>
          <cell r="W93">
            <v>58965.517241379304</v>
          </cell>
          <cell r="X93">
            <v>65718.3908045977</v>
          </cell>
          <cell r="Y93">
            <v>95172.413793103435</v>
          </cell>
          <cell r="Z93">
            <v>33965.517241379304</v>
          </cell>
          <cell r="AA93">
            <v>27528.735632183903</v>
          </cell>
          <cell r="AB93">
            <v>13333.333333333334</v>
          </cell>
          <cell r="AC93">
            <v>30287.356321839081</v>
          </cell>
          <cell r="AD93">
            <v>0</v>
          </cell>
          <cell r="AE93">
            <v>0</v>
          </cell>
          <cell r="AF93">
            <v>0</v>
          </cell>
          <cell r="AG93">
            <v>0</v>
          </cell>
          <cell r="AH93">
            <v>0</v>
          </cell>
          <cell r="AI93">
            <v>0</v>
          </cell>
          <cell r="AJ93">
            <v>0</v>
          </cell>
          <cell r="AK93">
            <v>0</v>
          </cell>
          <cell r="AM93" t="str">
            <v>ENS: ERSO / Oliebalance</v>
          </cell>
        </row>
        <row r="101">
          <cell r="A101" t="str">
            <v>OPEPMY_JP1</v>
          </cell>
          <cell r="B101" t="str">
            <v>m3</v>
          </cell>
          <cell r="C101" t="str">
            <v>i</v>
          </cell>
          <cell r="J101">
            <v>7170.4</v>
          </cell>
          <cell r="K101">
            <v>0</v>
          </cell>
          <cell r="L101">
            <v>9186.4</v>
          </cell>
          <cell r="M101">
            <v>10476.799999999999</v>
          </cell>
          <cell r="N101">
            <v>8400.7999999999993</v>
          </cell>
          <cell r="O101">
            <v>12354</v>
          </cell>
          <cell r="P101">
            <v>6107.2</v>
          </cell>
          <cell r="Q101">
            <v>22047.200000000001</v>
          </cell>
          <cell r="R101">
            <v>34276.800000000003</v>
          </cell>
          <cell r="S101">
            <v>83329.600000000006</v>
          </cell>
          <cell r="T101">
            <v>124438.39999999999</v>
          </cell>
          <cell r="U101">
            <v>232729.88505747126</v>
          </cell>
          <cell r="V101">
            <v>184540.22988505743</v>
          </cell>
          <cell r="W101">
            <v>289856.32183908042</v>
          </cell>
          <cell r="X101">
            <v>310775.86206896545</v>
          </cell>
          <cell r="Y101">
            <v>311810.34482758626</v>
          </cell>
          <cell r="Z101">
            <v>234022.98850574714</v>
          </cell>
          <cell r="AA101">
            <v>184166.66666666666</v>
          </cell>
          <cell r="AB101">
            <v>249454.02298850569</v>
          </cell>
          <cell r="AC101">
            <v>280344.8275862069</v>
          </cell>
          <cell r="AD101">
            <v>344626.43678160914</v>
          </cell>
          <cell r="AE101">
            <v>514036</v>
          </cell>
          <cell r="AF101">
            <v>538534</v>
          </cell>
          <cell r="AG101">
            <v>473081</v>
          </cell>
          <cell r="AH101">
            <v>649009</v>
          </cell>
          <cell r="AI101">
            <v>620490</v>
          </cell>
          <cell r="AJ101">
            <v>678164</v>
          </cell>
          <cell r="AK101">
            <v>661213</v>
          </cell>
          <cell r="AM101" t="str">
            <v>ENS: ERSO / Oliebalance</v>
          </cell>
        </row>
        <row r="109">
          <cell r="A109" t="str">
            <v>OPEPMY_GASD</v>
          </cell>
          <cell r="B109" t="str">
            <v>m3</v>
          </cell>
          <cell r="C109" t="str">
            <v>i</v>
          </cell>
          <cell r="J109">
            <v>3572851.7647058824</v>
          </cell>
          <cell r="K109">
            <v>3876360</v>
          </cell>
          <cell r="L109">
            <v>3970341.5827338127</v>
          </cell>
          <cell r="M109">
            <v>3932893</v>
          </cell>
          <cell r="N109">
            <v>5277554</v>
          </cell>
          <cell r="O109">
            <v>3319693</v>
          </cell>
          <cell r="P109">
            <v>3179883</v>
          </cell>
          <cell r="Q109">
            <v>3093914</v>
          </cell>
          <cell r="R109">
            <v>3568355</v>
          </cell>
          <cell r="S109">
            <v>3726180</v>
          </cell>
          <cell r="T109">
            <v>3591671</v>
          </cell>
          <cell r="U109">
            <v>3976497.1562395445</v>
          </cell>
          <cell r="V109">
            <v>3761291.4018066241</v>
          </cell>
          <cell r="W109">
            <v>3862830.3780528605</v>
          </cell>
          <cell r="X109">
            <v>4046699.0074718413</v>
          </cell>
          <cell r="Y109">
            <v>3916917.5867068134</v>
          </cell>
          <cell r="Z109">
            <v>4452297.3123675697</v>
          </cell>
          <cell r="AA109">
            <v>4761319.2818110846</v>
          </cell>
          <cell r="AB109">
            <v>4677511.9884019177</v>
          </cell>
          <cell r="AC109">
            <v>4895505.7432809193</v>
          </cell>
          <cell r="AD109">
            <v>5080712.6129140183</v>
          </cell>
          <cell r="AE109">
            <v>5316996</v>
          </cell>
          <cell r="AF109">
            <v>4243401</v>
          </cell>
          <cell r="AG109">
            <v>3862021</v>
          </cell>
          <cell r="AH109">
            <v>3896337</v>
          </cell>
          <cell r="AI109">
            <v>3880499</v>
          </cell>
          <cell r="AJ109">
            <v>3833561</v>
          </cell>
          <cell r="AK109">
            <v>3878563</v>
          </cell>
          <cell r="AM109" t="str">
            <v>ENS: ERSO / Oliebalance</v>
          </cell>
        </row>
        <row r="115">
          <cell r="A115" t="str">
            <v>OPFRMY_GASD</v>
          </cell>
          <cell r="B115" t="str">
            <v>m3</v>
          </cell>
          <cell r="C115" t="str">
            <v>i</v>
          </cell>
          <cell r="G115">
            <v>0</v>
          </cell>
          <cell r="H115">
            <v>0</v>
          </cell>
          <cell r="I115">
            <v>0</v>
          </cell>
          <cell r="J115">
            <v>527.00012089144786</v>
          </cell>
          <cell r="K115">
            <v>25.000070285725531</v>
          </cell>
          <cell r="L115">
            <v>60.00005616116006</v>
          </cell>
          <cell r="M115">
            <v>0</v>
          </cell>
          <cell r="N115">
            <v>0</v>
          </cell>
          <cell r="O115">
            <v>0</v>
          </cell>
          <cell r="P115">
            <v>0</v>
          </cell>
          <cell r="Q115">
            <v>0</v>
          </cell>
          <cell r="R115">
            <v>0</v>
          </cell>
          <cell r="S115">
            <v>0</v>
          </cell>
          <cell r="T115">
            <v>0</v>
          </cell>
          <cell r="U115">
            <v>122.00011152001784</v>
          </cell>
          <cell r="V115">
            <v>36.000055760008919</v>
          </cell>
          <cell r="W115">
            <v>0</v>
          </cell>
          <cell r="X115">
            <v>0</v>
          </cell>
          <cell r="Y115">
            <v>0</v>
          </cell>
          <cell r="Z115">
            <v>1116.0000557600088</v>
          </cell>
          <cell r="AA115">
            <v>1240</v>
          </cell>
          <cell r="AB115">
            <v>812.00011152001787</v>
          </cell>
          <cell r="AC115">
            <v>1375</v>
          </cell>
          <cell r="AD115">
            <v>928.99994423999112</v>
          </cell>
          <cell r="AE115">
            <v>610</v>
          </cell>
          <cell r="AF115">
            <v>2439</v>
          </cell>
          <cell r="AG115">
            <v>0</v>
          </cell>
          <cell r="AH115">
            <v>0</v>
          </cell>
          <cell r="AI115">
            <v>0</v>
          </cell>
          <cell r="AJ115">
            <v>0</v>
          </cell>
          <cell r="AK115">
            <v>0</v>
          </cell>
          <cell r="AM115" t="str">
            <v>ENS: ERSO / Oliebalance</v>
          </cell>
        </row>
        <row r="129">
          <cell r="A129" t="str">
            <v>OPEPTY_F</v>
          </cell>
          <cell r="B129" t="str">
            <v>tons</v>
          </cell>
          <cell r="C129" t="str">
            <v>i</v>
          </cell>
          <cell r="J129">
            <v>2654843</v>
          </cell>
          <cell r="K129">
            <v>2450321</v>
          </cell>
          <cell r="L129">
            <v>2345944</v>
          </cell>
          <cell r="M129">
            <v>2475784</v>
          </cell>
          <cell r="N129">
            <v>2952128</v>
          </cell>
          <cell r="O129">
            <v>2116106</v>
          </cell>
          <cell r="P129">
            <v>1801333</v>
          </cell>
          <cell r="Q129">
            <v>1851113</v>
          </cell>
          <cell r="R129">
            <v>2062566</v>
          </cell>
          <cell r="S129">
            <v>2178728</v>
          </cell>
          <cell r="T129">
            <v>1993888</v>
          </cell>
          <cell r="U129">
            <v>2155173.2673267326</v>
          </cell>
          <cell r="V129">
            <v>2259876.2376237628</v>
          </cell>
          <cell r="W129">
            <v>2355148.5148514854</v>
          </cell>
          <cell r="X129">
            <v>2434975.2475247527</v>
          </cell>
          <cell r="Y129">
            <v>2220198.0198019804</v>
          </cell>
          <cell r="Z129">
            <v>2067574.2574257425</v>
          </cell>
          <cell r="AA129">
            <v>2188663.3663366335</v>
          </cell>
          <cell r="AB129">
            <v>2358316.8316831682</v>
          </cell>
          <cell r="AC129">
            <v>2283598</v>
          </cell>
          <cell r="AD129">
            <v>2388913</v>
          </cell>
          <cell r="AE129">
            <v>2360430</v>
          </cell>
          <cell r="AF129">
            <v>1678089</v>
          </cell>
          <cell r="AG129">
            <v>1560425</v>
          </cell>
          <cell r="AH129">
            <v>1599182</v>
          </cell>
          <cell r="AI129">
            <v>1716662</v>
          </cell>
          <cell r="AJ129">
            <v>1566929</v>
          </cell>
          <cell r="AK129">
            <v>1574455</v>
          </cell>
          <cell r="AM129" t="str">
            <v>ENS: ERSO / Oliebalance</v>
          </cell>
        </row>
        <row r="135">
          <cell r="A135" t="str">
            <v>OPFRTY_F</v>
          </cell>
          <cell r="B135" t="str">
            <v>tons</v>
          </cell>
          <cell r="C135" t="str">
            <v>i</v>
          </cell>
          <cell r="G135">
            <v>147000</v>
          </cell>
          <cell r="H135">
            <v>0</v>
          </cell>
          <cell r="I135">
            <v>0</v>
          </cell>
          <cell r="J135">
            <v>124194</v>
          </cell>
          <cell r="K135">
            <v>108094</v>
          </cell>
          <cell r="L135">
            <v>94750</v>
          </cell>
          <cell r="M135">
            <v>89451</v>
          </cell>
          <cell r="N135">
            <v>112620</v>
          </cell>
          <cell r="O135">
            <v>88892</v>
          </cell>
          <cell r="P135">
            <v>96185</v>
          </cell>
          <cell r="Q135">
            <v>69860</v>
          </cell>
          <cell r="R135">
            <v>69370</v>
          </cell>
          <cell r="S135">
            <v>69613</v>
          </cell>
          <cell r="T135">
            <v>78561</v>
          </cell>
          <cell r="U135">
            <v>67830</v>
          </cell>
          <cell r="V135">
            <v>53957</v>
          </cell>
          <cell r="W135">
            <v>39754</v>
          </cell>
          <cell r="X135">
            <v>40925</v>
          </cell>
          <cell r="Y135">
            <v>32406</v>
          </cell>
          <cell r="Z135">
            <v>50449</v>
          </cell>
          <cell r="AA135">
            <v>88333</v>
          </cell>
          <cell r="AB135">
            <v>86392</v>
          </cell>
          <cell r="AC135">
            <v>80992</v>
          </cell>
          <cell r="AD135">
            <v>53916</v>
          </cell>
          <cell r="AE135">
            <v>54865</v>
          </cell>
          <cell r="AF135">
            <v>39911</v>
          </cell>
          <cell r="AG135">
            <v>27210</v>
          </cell>
          <cell r="AH135">
            <v>26802</v>
          </cell>
          <cell r="AI135">
            <v>31187</v>
          </cell>
          <cell r="AJ135">
            <v>31492</v>
          </cell>
          <cell r="AK135">
            <v>31555</v>
          </cell>
          <cell r="AM135" t="str">
            <v>ENS: ERSO / Oliebalance</v>
          </cell>
        </row>
        <row r="149">
          <cell r="A149" t="str">
            <v>OPEPTY_PK</v>
          </cell>
          <cell r="B149" t="str">
            <v>tons</v>
          </cell>
          <cell r="C149" t="str">
            <v>i</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M149" t="str">
            <v>ENS: ERSO / Oliebalance</v>
          </cell>
        </row>
        <row r="162">
          <cell r="A162" t="str">
            <v>OPEPTY_TERP</v>
          </cell>
          <cell r="B162" t="str">
            <v>tons</v>
          </cell>
          <cell r="O162">
            <v>0</v>
          </cell>
          <cell r="P162">
            <v>0</v>
          </cell>
          <cell r="Q162">
            <v>0</v>
          </cell>
          <cell r="R162">
            <v>0</v>
          </cell>
          <cell r="S162">
            <v>0</v>
          </cell>
          <cell r="T162" t="e">
            <v>#REF!</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row>
        <row r="171">
          <cell r="A171" t="str">
            <v>OPEPTY_SO</v>
          </cell>
          <cell r="B171" t="str">
            <v>tons</v>
          </cell>
          <cell r="J171">
            <v>0</v>
          </cell>
          <cell r="K171">
            <v>0</v>
          </cell>
          <cell r="L171">
            <v>0</v>
          </cell>
          <cell r="M171">
            <v>2768</v>
          </cell>
          <cell r="N171">
            <v>277</v>
          </cell>
          <cell r="O171">
            <v>0</v>
          </cell>
          <cell r="P171">
            <v>193</v>
          </cell>
          <cell r="Q171">
            <v>0</v>
          </cell>
          <cell r="R171">
            <v>200</v>
          </cell>
          <cell r="S171">
            <v>804</v>
          </cell>
          <cell r="T171">
            <v>853</v>
          </cell>
          <cell r="U171">
            <v>811.45584725537003</v>
          </cell>
          <cell r="V171">
            <v>1026.2529832935561</v>
          </cell>
          <cell r="W171">
            <v>930.78758949880671</v>
          </cell>
          <cell r="X171">
            <v>0</v>
          </cell>
          <cell r="Y171">
            <v>0</v>
          </cell>
          <cell r="Z171">
            <v>0</v>
          </cell>
          <cell r="AA171">
            <v>95.465393794749403</v>
          </cell>
          <cell r="AB171">
            <v>0</v>
          </cell>
          <cell r="AC171">
            <v>0</v>
          </cell>
          <cell r="AD171">
            <v>0</v>
          </cell>
          <cell r="AE171">
            <v>0</v>
          </cell>
          <cell r="AF171">
            <v>0</v>
          </cell>
          <cell r="AG171">
            <v>0</v>
          </cell>
          <cell r="AH171">
            <v>0</v>
          </cell>
          <cell r="AI171">
            <v>0</v>
          </cell>
          <cell r="AJ171">
            <v>0</v>
          </cell>
          <cell r="AK171">
            <v>0</v>
          </cell>
          <cell r="AM171" t="str">
            <v>ENS: ERSO / Oliebalance</v>
          </cell>
        </row>
        <row r="181">
          <cell r="A181" t="str">
            <v>OPEPTY_BIT</v>
          </cell>
          <cell r="B181" t="str">
            <v>tons</v>
          </cell>
          <cell r="J181">
            <v>279324</v>
          </cell>
          <cell r="K181">
            <v>317716</v>
          </cell>
          <cell r="L181">
            <v>264376</v>
          </cell>
          <cell r="M181">
            <v>265208</v>
          </cell>
          <cell r="N181">
            <v>229388</v>
          </cell>
          <cell r="O181">
            <v>139698.49246231155</v>
          </cell>
          <cell r="P181">
            <v>164087</v>
          </cell>
          <cell r="Q181">
            <v>76201</v>
          </cell>
          <cell r="R181">
            <v>72521</v>
          </cell>
          <cell r="S181">
            <v>86369</v>
          </cell>
          <cell r="T181">
            <v>83813</v>
          </cell>
          <cell r="U181">
            <v>56331.658291457286</v>
          </cell>
          <cell r="V181">
            <v>45226.130653266337</v>
          </cell>
          <cell r="W181">
            <v>56658.291457286432</v>
          </cell>
          <cell r="X181">
            <v>48216.080402010055</v>
          </cell>
          <cell r="Y181">
            <v>27386.934673366839</v>
          </cell>
          <cell r="Z181">
            <v>9798.9949748743729</v>
          </cell>
          <cell r="AA181">
            <v>25.125628140703522</v>
          </cell>
          <cell r="AB181">
            <v>0</v>
          </cell>
          <cell r="AC181">
            <v>0</v>
          </cell>
          <cell r="AD181">
            <v>0</v>
          </cell>
          <cell r="AE181">
            <v>0</v>
          </cell>
          <cell r="AF181">
            <v>0</v>
          </cell>
          <cell r="AG181">
            <v>0</v>
          </cell>
          <cell r="AH181">
            <v>0</v>
          </cell>
          <cell r="AI181">
            <v>0</v>
          </cell>
          <cell r="AJ181">
            <v>0</v>
          </cell>
          <cell r="AK181">
            <v>0</v>
          </cell>
          <cell r="AM181" t="str">
            <v>ENS: ERSO / Oliebalance</v>
          </cell>
        </row>
        <row r="191">
          <cell r="C191" t="str">
            <v>i</v>
          </cell>
          <cell r="G191">
            <v>1.25664</v>
          </cell>
          <cell r="J191">
            <v>1.25664</v>
          </cell>
          <cell r="K191">
            <v>1.1256447999999999</v>
          </cell>
          <cell r="L191">
            <v>1.3872</v>
          </cell>
          <cell r="M191">
            <v>0.22755520000000001</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M191" t="str">
            <v>ENS: End use, olie</v>
          </cell>
        </row>
        <row r="192">
          <cell r="C192" t="str">
            <v>i</v>
          </cell>
          <cell r="G192">
            <v>0.46239999999999998</v>
          </cell>
          <cell r="J192">
            <v>0.18343680000000001</v>
          </cell>
          <cell r="K192">
            <v>0.1368704</v>
          </cell>
          <cell r="L192">
            <v>0.137632</v>
          </cell>
          <cell r="M192">
            <v>0.1069504</v>
          </cell>
          <cell r="N192">
            <v>0.12571840000000001</v>
          </cell>
          <cell r="O192">
            <v>0.1033056</v>
          </cell>
          <cell r="P192">
            <v>0.1104864</v>
          </cell>
          <cell r="Q192">
            <v>0.11249919999999999</v>
          </cell>
          <cell r="R192">
            <v>0.129472</v>
          </cell>
          <cell r="S192">
            <v>0.143072</v>
          </cell>
          <cell r="T192">
            <v>0.12963520000000001</v>
          </cell>
          <cell r="U192">
            <v>0.14055599999999999</v>
          </cell>
          <cell r="V192">
            <v>0.16328000000000001</v>
          </cell>
          <cell r="W192">
            <v>0.18928</v>
          </cell>
          <cell r="X192">
            <v>0.20794799999999999</v>
          </cell>
          <cell r="Y192">
            <v>0.19089200000000001</v>
          </cell>
          <cell r="Z192">
            <v>0.12506</v>
          </cell>
          <cell r="AA192">
            <v>0.10218000000000001</v>
          </cell>
          <cell r="AB192">
            <v>0.10842</v>
          </cell>
          <cell r="AC192">
            <v>0.142376</v>
          </cell>
          <cell r="AD192">
            <v>1.0711999999999999E-2</v>
          </cell>
          <cell r="AE192">
            <v>3.4684E-2</v>
          </cell>
          <cell r="AF192">
            <v>5.2727999999999997E-2</v>
          </cell>
          <cell r="AG192">
            <v>2.6727999999999998E-2</v>
          </cell>
          <cell r="AH192">
            <v>0</v>
          </cell>
          <cell r="AI192">
            <v>0</v>
          </cell>
          <cell r="AJ192">
            <v>0</v>
          </cell>
          <cell r="AK192">
            <v>0</v>
          </cell>
          <cell r="AM192" t="str">
            <v>ENS: End use, olie</v>
          </cell>
        </row>
        <row r="322">
          <cell r="A322" t="str">
            <v>NGEFTRMY</v>
          </cell>
          <cell r="B322" t="str">
            <v>mio Nm3</v>
          </cell>
          <cell r="C322" t="str">
            <v>i</v>
          </cell>
          <cell r="D322">
            <v>0</v>
          </cell>
          <cell r="G322">
            <v>0</v>
          </cell>
          <cell r="H322">
            <v>0</v>
          </cell>
          <cell r="I322">
            <v>0</v>
          </cell>
          <cell r="J322">
            <v>0</v>
          </cell>
          <cell r="K322">
            <v>0</v>
          </cell>
          <cell r="L322">
            <v>0</v>
          </cell>
          <cell r="M322">
            <v>0</v>
          </cell>
          <cell r="N322">
            <v>0</v>
          </cell>
          <cell r="O322">
            <v>0</v>
          </cell>
          <cell r="P322">
            <v>0</v>
          </cell>
          <cell r="Q322">
            <v>0</v>
          </cell>
          <cell r="R322">
            <v>0</v>
          </cell>
          <cell r="S322">
            <v>0</v>
          </cell>
          <cell r="T322">
            <v>0</v>
          </cell>
          <cell r="U322">
            <v>9.7021660000000001</v>
          </cell>
          <cell r="V322">
            <v>10.255528999999999</v>
          </cell>
          <cell r="W322">
            <v>10.112327000000001</v>
          </cell>
          <cell r="X322">
            <v>9.6201709999999991</v>
          </cell>
          <cell r="Y322">
            <v>15.648777000000001</v>
          </cell>
          <cell r="Z322">
            <v>15.798914</v>
          </cell>
          <cell r="AA322">
            <v>15.623075</v>
          </cell>
          <cell r="AB322">
            <v>15.494899</v>
          </cell>
          <cell r="AC322">
            <v>15.912523</v>
          </cell>
          <cell r="AD322">
            <v>17.227958000000001</v>
          </cell>
          <cell r="AE322">
            <v>16.362280999999999</v>
          </cell>
          <cell r="AF322">
            <v>17.134239999999998</v>
          </cell>
          <cell r="AG322">
            <v>17.513000000000002</v>
          </cell>
          <cell r="AH322">
            <v>17.491448999999999</v>
          </cell>
          <cell r="AI322">
            <v>15.010999999999999</v>
          </cell>
          <cell r="AJ322">
            <v>16.600999999999999</v>
          </cell>
          <cell r="AK322">
            <v>16</v>
          </cell>
          <cell r="AM322" t="str">
            <v>ENS: Oplysninger fra Dong</v>
          </cell>
          <cell r="AN322" t="str">
            <v>Inkl. forbrug til elproduktion i Nybro og nettab</v>
          </cell>
        </row>
        <row r="323">
          <cell r="B323" t="str">
            <v>mio Nm3</v>
          </cell>
          <cell r="C323" t="str">
            <v>i</v>
          </cell>
          <cell r="D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0</v>
          </cell>
          <cell r="U323">
            <v>3</v>
          </cell>
          <cell r="V323">
            <v>3</v>
          </cell>
          <cell r="W323">
            <v>3</v>
          </cell>
          <cell r="X323">
            <v>3</v>
          </cell>
          <cell r="Y323">
            <v>3</v>
          </cell>
          <cell r="Z323">
            <v>3</v>
          </cell>
          <cell r="AA323">
            <v>3</v>
          </cell>
          <cell r="AB323">
            <v>3</v>
          </cell>
          <cell r="AC323">
            <v>3</v>
          </cell>
          <cell r="AD323">
            <v>3</v>
          </cell>
          <cell r="AE323">
            <v>3</v>
          </cell>
          <cell r="AF323">
            <v>3</v>
          </cell>
          <cell r="AG323">
            <v>3</v>
          </cell>
          <cell r="AH323">
            <v>3</v>
          </cell>
          <cell r="AI323">
            <v>3</v>
          </cell>
          <cell r="AJ323">
            <v>3</v>
          </cell>
          <cell r="AK323">
            <v>3</v>
          </cell>
          <cell r="AM323" t="str">
            <v>ENS: Oplysninger fra Dong</v>
          </cell>
        </row>
        <row r="329">
          <cell r="B329" t="str">
            <v>mio Nm3</v>
          </cell>
          <cell r="C329" t="str">
            <v>i</v>
          </cell>
          <cell r="D329">
            <v>0</v>
          </cell>
          <cell r="G329">
            <v>0.19799629999999999</v>
          </cell>
          <cell r="H329">
            <v>0.39200303000000003</v>
          </cell>
          <cell r="I329">
            <v>0.22999741000000001</v>
          </cell>
          <cell r="J329">
            <v>0.38900313000000003</v>
          </cell>
          <cell r="K329">
            <v>0.27600234000000001</v>
          </cell>
          <cell r="L329">
            <v>0.52600181000000001</v>
          </cell>
          <cell r="M329">
            <v>0.45100499999999999</v>
          </cell>
          <cell r="N329">
            <v>0.49200255999999998</v>
          </cell>
          <cell r="O329">
            <v>0.43000246999999997</v>
          </cell>
          <cell r="P329">
            <v>20.866902750000001</v>
          </cell>
          <cell r="Q329">
            <v>32.458223530000005</v>
          </cell>
          <cell r="R329">
            <v>40.309307000000004</v>
          </cell>
          <cell r="S329">
            <v>63.791166999999994</v>
          </cell>
          <cell r="T329">
            <v>106.42983700000001</v>
          </cell>
          <cell r="U329">
            <v>126.895156</v>
          </cell>
          <cell r="V329">
            <v>182.25330400000001</v>
          </cell>
          <cell r="W329">
            <v>218.66747199999998</v>
          </cell>
          <cell r="X329">
            <v>227.52056000000002</v>
          </cell>
          <cell r="Y329">
            <v>221.518258</v>
          </cell>
          <cell r="Z329">
            <v>227.029235</v>
          </cell>
          <cell r="AA329">
            <v>263.50325200000003</v>
          </cell>
          <cell r="AB329">
            <v>264.49517800000001</v>
          </cell>
          <cell r="AC329">
            <v>299.31039800000002</v>
          </cell>
          <cell r="AD329">
            <v>314.275194</v>
          </cell>
          <cell r="AE329">
            <v>374.62745999999999</v>
          </cell>
          <cell r="AF329">
            <v>487.80840700000005</v>
          </cell>
          <cell r="AG329">
            <v>538.50027299999999</v>
          </cell>
          <cell r="AH329">
            <v>585.11983399999997</v>
          </cell>
          <cell r="AI329">
            <v>617.60737199999994</v>
          </cell>
          <cell r="AJ329">
            <v>604.00795700000015</v>
          </cell>
          <cell r="AK329">
            <v>648.12461100000007</v>
          </cell>
          <cell r="AM329" t="str">
            <v>ENS: Energiindvinding</v>
          </cell>
        </row>
        <row r="444">
          <cell r="A444" t="str">
            <v>ELRAFFTJY</v>
          </cell>
          <cell r="G444">
            <v>801.24699999999996</v>
          </cell>
          <cell r="J444">
            <v>745.13196340063746</v>
          </cell>
          <cell r="K444">
            <v>665.52235013577945</v>
          </cell>
          <cell r="L444">
            <v>642.8942518274705</v>
          </cell>
          <cell r="M444">
            <v>713.03380619808684</v>
          </cell>
          <cell r="N444">
            <v>730.1588230039049</v>
          </cell>
          <cell r="O444">
            <v>689.74349400000006</v>
          </cell>
          <cell r="P444">
            <v>813.99508622974247</v>
          </cell>
          <cell r="Q444">
            <v>810.58682939803577</v>
          </cell>
          <cell r="R444">
            <v>798.56495999999993</v>
          </cell>
          <cell r="S444">
            <v>801.1774755291965</v>
          </cell>
          <cell r="T444">
            <v>785.21074199999998</v>
          </cell>
          <cell r="U444">
            <v>923.49626215896205</v>
          </cell>
          <cell r="V444">
            <v>925.12180960810463</v>
          </cell>
          <cell r="W444">
            <v>876.35014835688003</v>
          </cell>
          <cell r="X444">
            <v>868.09560068318547</v>
          </cell>
          <cell r="Y444">
            <v>927.4177160883072</v>
          </cell>
          <cell r="Z444">
            <v>1143.7742493569342</v>
          </cell>
          <cell r="AA444">
            <v>1184.6345903950337</v>
          </cell>
          <cell r="AB444">
            <v>1124.6347750658113</v>
          </cell>
          <cell r="AC444">
            <v>1187.4765152554455</v>
          </cell>
          <cell r="AD444">
            <v>1185.4592367999999</v>
          </cell>
          <cell r="AE444">
            <v>1326.2948647150952</v>
          </cell>
          <cell r="AF444">
            <v>1058.6714502202053</v>
          </cell>
          <cell r="AG444">
            <v>948.78418768104495</v>
          </cell>
          <cell r="AH444">
            <v>995.39899645194805</v>
          </cell>
          <cell r="AI444">
            <v>774.28156869979796</v>
          </cell>
          <cell r="AJ444">
            <v>557.53423990234501</v>
          </cell>
          <cell r="AK444">
            <v>557.53423990234501</v>
          </cell>
          <cell r="AL444" t="str">
            <v>2002=2001</v>
          </cell>
          <cell r="AM444" t="str">
            <v>Danmarks Statistik</v>
          </cell>
        </row>
        <row r="445">
          <cell r="A445" t="str">
            <v>ELFJVKTJY</v>
          </cell>
          <cell r="G445">
            <v>127.05954198629522</v>
          </cell>
          <cell r="J445">
            <v>137.77310485470994</v>
          </cell>
          <cell r="K445">
            <v>176.24757525406639</v>
          </cell>
          <cell r="L445">
            <v>217.69762045689023</v>
          </cell>
          <cell r="M445">
            <v>255.72811782879438</v>
          </cell>
          <cell r="N445">
            <v>305.8614678514482</v>
          </cell>
          <cell r="O445">
            <v>326.27980383091113</v>
          </cell>
          <cell r="P445">
            <v>348.4439544346618</v>
          </cell>
          <cell r="Q445">
            <v>380.93461721522687</v>
          </cell>
          <cell r="R445">
            <v>424.4262619498669</v>
          </cell>
          <cell r="S445">
            <v>462.38468192869095</v>
          </cell>
          <cell r="T445">
            <v>505.63117316079854</v>
          </cell>
          <cell r="U445">
            <v>583.94945418117004</v>
          </cell>
          <cell r="V445">
            <v>589.40899411091868</v>
          </cell>
          <cell r="W445">
            <v>516.38967694044618</v>
          </cell>
          <cell r="X445">
            <v>502.13410332344807</v>
          </cell>
          <cell r="Y445">
            <v>500.87544539312978</v>
          </cell>
          <cell r="Z445">
            <v>558.36132287841804</v>
          </cell>
          <cell r="AA445">
            <v>518.65504689230761</v>
          </cell>
          <cell r="AB445">
            <v>490.08959999999996</v>
          </cell>
          <cell r="AC445">
            <v>508.44706799999949</v>
          </cell>
          <cell r="AD445">
            <v>467.5018363636292</v>
          </cell>
          <cell r="AE445">
            <v>673.86193999999989</v>
          </cell>
          <cell r="AF445">
            <v>613.50990300000001</v>
          </cell>
          <cell r="AG445">
            <v>626.88709099467803</v>
          </cell>
          <cell r="AH445">
            <v>598.17644717604799</v>
          </cell>
          <cell r="AI445">
            <v>658.71900978125404</v>
          </cell>
          <cell r="AJ445">
            <v>700.55680607124498</v>
          </cell>
          <cell r="AK445">
            <v>700.55680607124498</v>
          </cell>
          <cell r="AL445" t="str">
            <v>2002=2001</v>
          </cell>
          <cell r="AM445" t="str">
            <v>Danmarks Statistik</v>
          </cell>
        </row>
        <row r="446">
          <cell r="A446" t="str">
            <v>ELBGVKTJY</v>
          </cell>
          <cell r="G446">
            <v>39.761793804665814</v>
          </cell>
          <cell r="J446">
            <v>31.114747543944119</v>
          </cell>
          <cell r="K446">
            <v>33.255915403800117</v>
          </cell>
          <cell r="L446">
            <v>35.113310643720084</v>
          </cell>
          <cell r="M446">
            <v>36.416380594692285</v>
          </cell>
          <cell r="N446">
            <v>37.404563085090821</v>
          </cell>
          <cell r="O446">
            <v>34.994454288068141</v>
          </cell>
          <cell r="P446">
            <v>33.481574918371116</v>
          </cell>
          <cell r="Q446">
            <v>42.819835421620382</v>
          </cell>
          <cell r="R446">
            <v>56.640606809203234</v>
          </cell>
          <cell r="S446">
            <v>75.856809877908532</v>
          </cell>
          <cell r="T446">
            <v>90.561743621523803</v>
          </cell>
          <cell r="U446">
            <v>94.723684106841134</v>
          </cell>
          <cell r="V446">
            <v>111.27196667664006</v>
          </cell>
          <cell r="W446">
            <v>115.24501491461537</v>
          </cell>
          <cell r="X446">
            <v>124.1568980649845</v>
          </cell>
          <cell r="Y446">
            <v>105.75153755844154</v>
          </cell>
          <cell r="Z446">
            <v>142.10679496363636</v>
          </cell>
          <cell r="AA446">
            <v>134.67779150769232</v>
          </cell>
          <cell r="AB446">
            <v>129.58199999999999</v>
          </cell>
          <cell r="AC446">
            <v>127.8618</v>
          </cell>
          <cell r="AD446">
            <v>152.16128727272724</v>
          </cell>
          <cell r="AE446">
            <v>178.35598999999999</v>
          </cell>
          <cell r="AF446">
            <v>157.18485599999997</v>
          </cell>
          <cell r="AG446">
            <v>114.996159982661</v>
          </cell>
          <cell r="AH446">
            <v>114.79828129006</v>
          </cell>
          <cell r="AI446">
            <v>117.668238322311</v>
          </cell>
          <cell r="AJ446">
            <v>125.554930469236</v>
          </cell>
          <cell r="AK446">
            <v>125.554930469236</v>
          </cell>
          <cell r="AL446" t="str">
            <v>2002=2001</v>
          </cell>
          <cell r="AM446" t="str">
            <v>Danmarks Statistik</v>
          </cell>
        </row>
        <row r="447">
          <cell r="A447" t="str">
            <v>ELDISTTJY</v>
          </cell>
          <cell r="G447">
            <v>193.17866420903894</v>
          </cell>
          <cell r="J447">
            <v>152.43719660172184</v>
          </cell>
          <cell r="K447">
            <v>173.09553648102076</v>
          </cell>
          <cell r="L447">
            <v>187.52377573108981</v>
          </cell>
          <cell r="M447">
            <v>197.45201651025641</v>
          </cell>
          <cell r="N447">
            <v>203.63950808804674</v>
          </cell>
          <cell r="O447">
            <v>204.59866859669216</v>
          </cell>
          <cell r="P447">
            <v>203.79000954022442</v>
          </cell>
          <cell r="Q447">
            <v>206.04263829536822</v>
          </cell>
          <cell r="R447">
            <v>212.72232185311407</v>
          </cell>
          <cell r="S447">
            <v>203.45672089021997</v>
          </cell>
          <cell r="T447">
            <v>212.9708751901664</v>
          </cell>
          <cell r="U447">
            <v>218.38863794080072</v>
          </cell>
          <cell r="V447">
            <v>231.45423371017085</v>
          </cell>
          <cell r="W447">
            <v>245.79559974890103</v>
          </cell>
          <cell r="X447">
            <v>289.00396520866667</v>
          </cell>
          <cell r="Y447">
            <v>249.81009810389608</v>
          </cell>
          <cell r="Z447">
            <v>252.24558635454545</v>
          </cell>
          <cell r="AA447">
            <v>278.83884701538466</v>
          </cell>
          <cell r="AB447">
            <v>227.80799999999999</v>
          </cell>
          <cell r="AC447">
            <v>250.20561599999914</v>
          </cell>
          <cell r="AD447">
            <v>290.18786181817711</v>
          </cell>
          <cell r="AE447">
            <v>356.04892000000001</v>
          </cell>
          <cell r="AF447">
            <v>322.21969200000001</v>
          </cell>
          <cell r="AG447">
            <v>321.872814265751</v>
          </cell>
          <cell r="AH447">
            <v>317.58955707017998</v>
          </cell>
          <cell r="AI447">
            <v>360.69170251881502</v>
          </cell>
          <cell r="AJ447">
            <v>526.87863286000697</v>
          </cell>
          <cell r="AK447">
            <v>526.87863286000697</v>
          </cell>
          <cell r="AL447" t="str">
            <v>2002=2001</v>
          </cell>
          <cell r="AM447" t="str">
            <v>Danmarks Statistik</v>
          </cell>
        </row>
        <row r="468">
          <cell r="A468" t="str">
            <v>FVPRRFTJY</v>
          </cell>
          <cell r="D468" t="str">
            <v>Raffinaderier</v>
          </cell>
          <cell r="G468">
            <v>0</v>
          </cell>
          <cell r="J468">
            <v>5.9605114776769375</v>
          </cell>
          <cell r="K468">
            <v>5.1730268061918476</v>
          </cell>
          <cell r="L468">
            <v>5.7008580640777202</v>
          </cell>
          <cell r="M468">
            <v>5.535663089888514</v>
          </cell>
          <cell r="N468">
            <v>5.388097923567372</v>
          </cell>
          <cell r="O468">
            <v>0</v>
          </cell>
          <cell r="P468">
            <v>0</v>
          </cell>
          <cell r="Q468">
            <v>294.55900000000003</v>
          </cell>
          <cell r="R468">
            <v>446.93900000000002</v>
          </cell>
          <cell r="S468">
            <v>459.88499999999999</v>
          </cell>
          <cell r="T468">
            <v>439.14499999999998</v>
          </cell>
          <cell r="U468">
            <v>335.697</v>
          </cell>
          <cell r="V468">
            <v>362.024</v>
          </cell>
          <cell r="W468">
            <v>405.85</v>
          </cell>
          <cell r="X468">
            <v>416.80399999999997</v>
          </cell>
          <cell r="Y468">
            <v>427.75799999999998</v>
          </cell>
          <cell r="Z468">
            <v>387.197</v>
          </cell>
          <cell r="AA468">
            <v>346.63600000000002</v>
          </cell>
          <cell r="AB468">
            <v>306.07499999999999</v>
          </cell>
          <cell r="AC468">
            <v>351.62025767251828</v>
          </cell>
          <cell r="AD468">
            <v>380.45731304347822</v>
          </cell>
          <cell r="AE468">
            <v>318.66601061682547</v>
          </cell>
          <cell r="AF468">
            <v>256.81599999999997</v>
          </cell>
          <cell r="AG468">
            <v>222.84686951151747</v>
          </cell>
          <cell r="AH468">
            <v>299.36308332247694</v>
          </cell>
          <cell r="AI468">
            <v>275.37075074318602</v>
          </cell>
          <cell r="AJ468">
            <v>252.29458842648799</v>
          </cell>
          <cell r="AK468">
            <v>252.29458842648799</v>
          </cell>
          <cell r="AL468" t="str">
            <v>2002=2001</v>
          </cell>
          <cell r="AM468" t="str">
            <v>Danmarks Statistik</v>
          </cell>
          <cell r="AN468" t="str">
            <v>2000=1999</v>
          </cell>
        </row>
      </sheetData>
      <sheetData sheetId="4">
        <row r="3">
          <cell r="A3" t="str">
            <v>JPTY_RO</v>
          </cell>
          <cell r="B3" t="str">
            <v>Råolie, Gennemsnit</v>
          </cell>
          <cell r="C3" t="str">
            <v>GJ / ton</v>
          </cell>
          <cell r="G3">
            <v>42.4</v>
          </cell>
          <cell r="H3">
            <v>42.4</v>
          </cell>
          <cell r="I3">
            <v>42.4</v>
          </cell>
          <cell r="J3">
            <v>42.4</v>
          </cell>
          <cell r="K3">
            <v>42.4</v>
          </cell>
          <cell r="L3">
            <v>42.4</v>
          </cell>
          <cell r="M3">
            <v>42.4</v>
          </cell>
          <cell r="N3">
            <v>42.4</v>
          </cell>
          <cell r="O3">
            <v>42.4</v>
          </cell>
          <cell r="P3">
            <v>42.4</v>
          </cell>
          <cell r="Q3">
            <v>42.4</v>
          </cell>
          <cell r="R3">
            <v>42.4</v>
          </cell>
          <cell r="S3">
            <v>42.4</v>
          </cell>
          <cell r="T3">
            <v>42.4</v>
          </cell>
          <cell r="U3">
            <v>42.4</v>
          </cell>
          <cell r="V3">
            <v>42.4</v>
          </cell>
          <cell r="W3">
            <v>42.4</v>
          </cell>
          <cell r="X3">
            <v>42.4</v>
          </cell>
          <cell r="Y3">
            <v>42.4</v>
          </cell>
          <cell r="Z3">
            <v>42.4</v>
          </cell>
          <cell r="AA3">
            <v>42.4</v>
          </cell>
          <cell r="AB3">
            <v>42.7</v>
          </cell>
          <cell r="AC3">
            <v>42.7</v>
          </cell>
          <cell r="AD3">
            <v>42.7</v>
          </cell>
          <cell r="AE3">
            <v>42.7</v>
          </cell>
          <cell r="AF3">
            <v>43</v>
          </cell>
          <cell r="AG3">
            <v>43</v>
          </cell>
          <cell r="AH3">
            <v>43</v>
          </cell>
          <cell r="AI3">
            <v>43</v>
          </cell>
          <cell r="AJ3">
            <v>43</v>
          </cell>
          <cell r="AK3">
            <v>43</v>
          </cell>
          <cell r="AL3" t="str">
            <v>Check</v>
          </cell>
        </row>
        <row r="6">
          <cell r="A6" t="str">
            <v>JPTY_HF</v>
          </cell>
          <cell r="B6" t="str">
            <v>Halvfabrikata</v>
          </cell>
          <cell r="C6" t="str">
            <v>GJ / ton</v>
          </cell>
          <cell r="G6">
            <v>41.6</v>
          </cell>
          <cell r="H6">
            <v>41.6</v>
          </cell>
          <cell r="I6">
            <v>41.6</v>
          </cell>
          <cell r="J6">
            <v>41.6</v>
          </cell>
          <cell r="K6">
            <v>41.6</v>
          </cell>
          <cell r="L6">
            <v>41.6</v>
          </cell>
          <cell r="M6">
            <v>41.6</v>
          </cell>
          <cell r="N6">
            <v>41.6</v>
          </cell>
          <cell r="O6">
            <v>41.6</v>
          </cell>
          <cell r="P6">
            <v>41.6</v>
          </cell>
          <cell r="Q6">
            <v>41.6</v>
          </cell>
          <cell r="R6">
            <v>41.6</v>
          </cell>
          <cell r="S6">
            <v>41.6</v>
          </cell>
          <cell r="T6">
            <v>41.6</v>
          </cell>
          <cell r="U6">
            <v>41.6</v>
          </cell>
          <cell r="V6">
            <v>41.6</v>
          </cell>
          <cell r="W6">
            <v>41.6</v>
          </cell>
          <cell r="X6">
            <v>41.6</v>
          </cell>
          <cell r="Y6">
            <v>41.6</v>
          </cell>
          <cell r="Z6">
            <v>41.6</v>
          </cell>
          <cell r="AA6">
            <v>41.6</v>
          </cell>
          <cell r="AB6">
            <v>41.6</v>
          </cell>
          <cell r="AC6">
            <v>41.6</v>
          </cell>
          <cell r="AD6">
            <v>41.6</v>
          </cell>
          <cell r="AE6">
            <v>41.6</v>
          </cell>
          <cell r="AF6">
            <v>42.7</v>
          </cell>
          <cell r="AG6">
            <v>42.7</v>
          </cell>
          <cell r="AH6">
            <v>42.7</v>
          </cell>
          <cell r="AI6">
            <v>42.7</v>
          </cell>
          <cell r="AJ6">
            <v>42.7</v>
          </cell>
          <cell r="AK6">
            <v>42.7</v>
          </cell>
        </row>
        <row r="8">
          <cell r="A8" t="str">
            <v>JPTY_RG</v>
          </cell>
          <cell r="B8" t="str">
            <v>Raffinaderigas</v>
          </cell>
          <cell r="C8" t="str">
            <v>GJ / ton</v>
          </cell>
          <cell r="G8">
            <v>54.4</v>
          </cell>
          <cell r="H8">
            <v>54.4</v>
          </cell>
          <cell r="I8">
            <v>54.4</v>
          </cell>
          <cell r="J8">
            <v>54.4</v>
          </cell>
          <cell r="K8">
            <v>54.4</v>
          </cell>
          <cell r="L8">
            <v>54.4</v>
          </cell>
          <cell r="M8">
            <v>54.4</v>
          </cell>
          <cell r="N8">
            <v>54.4</v>
          </cell>
          <cell r="O8">
            <v>54.4</v>
          </cell>
          <cell r="P8">
            <v>54.4</v>
          </cell>
          <cell r="Q8">
            <v>54.4</v>
          </cell>
          <cell r="R8">
            <v>54.4</v>
          </cell>
          <cell r="S8">
            <v>54.4</v>
          </cell>
          <cell r="T8">
            <v>54.4</v>
          </cell>
          <cell r="U8">
            <v>52</v>
          </cell>
          <cell r="V8">
            <v>52</v>
          </cell>
          <cell r="W8">
            <v>52</v>
          </cell>
          <cell r="X8">
            <v>52</v>
          </cell>
          <cell r="Y8">
            <v>52</v>
          </cell>
          <cell r="Z8">
            <v>52</v>
          </cell>
          <cell r="AA8">
            <v>52</v>
          </cell>
          <cell r="AB8">
            <v>52</v>
          </cell>
          <cell r="AC8">
            <v>52</v>
          </cell>
          <cell r="AD8">
            <v>52</v>
          </cell>
          <cell r="AE8">
            <v>52</v>
          </cell>
          <cell r="AF8">
            <v>52</v>
          </cell>
          <cell r="AG8">
            <v>52</v>
          </cell>
          <cell r="AH8">
            <v>52</v>
          </cell>
          <cell r="AI8">
            <v>52</v>
          </cell>
          <cell r="AJ8">
            <v>52</v>
          </cell>
          <cell r="AK8">
            <v>52</v>
          </cell>
        </row>
        <row r="9">
          <cell r="A9" t="str">
            <v>JPTY_LPG</v>
          </cell>
          <cell r="B9" t="str">
            <v>LPG</v>
          </cell>
          <cell r="C9" t="str">
            <v>GJ / ton</v>
          </cell>
          <cell r="G9">
            <v>46.1</v>
          </cell>
          <cell r="H9">
            <v>46.1</v>
          </cell>
          <cell r="I9">
            <v>46.1</v>
          </cell>
          <cell r="J9">
            <v>46.1</v>
          </cell>
          <cell r="K9">
            <v>46.1</v>
          </cell>
          <cell r="L9">
            <v>46.1</v>
          </cell>
          <cell r="M9">
            <v>46.9</v>
          </cell>
          <cell r="N9">
            <v>46.9</v>
          </cell>
          <cell r="O9">
            <v>46.9</v>
          </cell>
          <cell r="P9">
            <v>46.9</v>
          </cell>
          <cell r="Q9">
            <v>46.9</v>
          </cell>
          <cell r="R9">
            <v>46.9</v>
          </cell>
          <cell r="S9">
            <v>46.9</v>
          </cell>
          <cell r="T9">
            <v>46.9</v>
          </cell>
          <cell r="U9">
            <v>46</v>
          </cell>
          <cell r="V9">
            <v>46</v>
          </cell>
          <cell r="W9">
            <v>46</v>
          </cell>
          <cell r="X9">
            <v>46</v>
          </cell>
          <cell r="Y9">
            <v>46</v>
          </cell>
          <cell r="Z9">
            <v>46</v>
          </cell>
          <cell r="AA9">
            <v>46</v>
          </cell>
          <cell r="AB9">
            <v>46</v>
          </cell>
          <cell r="AC9">
            <v>46</v>
          </cell>
          <cell r="AD9">
            <v>46</v>
          </cell>
          <cell r="AE9">
            <v>46</v>
          </cell>
          <cell r="AF9">
            <v>46</v>
          </cell>
          <cell r="AG9">
            <v>46</v>
          </cell>
          <cell r="AH9">
            <v>46</v>
          </cell>
          <cell r="AI9">
            <v>46</v>
          </cell>
          <cell r="AJ9">
            <v>46</v>
          </cell>
          <cell r="AK9">
            <v>46</v>
          </cell>
        </row>
        <row r="10">
          <cell r="A10" t="str">
            <v>JPTY_LVN</v>
          </cell>
          <cell r="B10" t="str">
            <v>LVN</v>
          </cell>
          <cell r="C10" t="str">
            <v>GJ / ton</v>
          </cell>
          <cell r="G10">
            <v>43.5</v>
          </cell>
          <cell r="H10">
            <v>43.5</v>
          </cell>
          <cell r="I10">
            <v>43.5</v>
          </cell>
          <cell r="J10">
            <v>43.5</v>
          </cell>
          <cell r="K10">
            <v>43.5</v>
          </cell>
          <cell r="L10">
            <v>43.5</v>
          </cell>
          <cell r="M10">
            <v>43.5</v>
          </cell>
          <cell r="N10">
            <v>43.5</v>
          </cell>
          <cell r="O10">
            <v>43.5</v>
          </cell>
          <cell r="P10">
            <v>43.5</v>
          </cell>
          <cell r="Q10">
            <v>43.5</v>
          </cell>
          <cell r="R10">
            <v>43.5</v>
          </cell>
          <cell r="S10">
            <v>43.5</v>
          </cell>
          <cell r="T10">
            <v>43.5</v>
          </cell>
          <cell r="U10">
            <v>44.5</v>
          </cell>
          <cell r="V10">
            <v>44.5</v>
          </cell>
          <cell r="W10">
            <v>44.5</v>
          </cell>
          <cell r="X10">
            <v>44.5</v>
          </cell>
          <cell r="Y10">
            <v>44.5</v>
          </cell>
          <cell r="Z10">
            <v>44.5</v>
          </cell>
          <cell r="AA10">
            <v>44.5</v>
          </cell>
          <cell r="AB10">
            <v>44.5</v>
          </cell>
          <cell r="AC10">
            <v>44.5</v>
          </cell>
          <cell r="AD10">
            <v>44.5</v>
          </cell>
          <cell r="AE10">
            <v>44.5</v>
          </cell>
          <cell r="AF10">
            <v>44.5</v>
          </cell>
          <cell r="AG10">
            <v>44.5</v>
          </cell>
          <cell r="AH10">
            <v>44.5</v>
          </cell>
          <cell r="AI10">
            <v>44.5</v>
          </cell>
          <cell r="AJ10">
            <v>44.5</v>
          </cell>
          <cell r="AK10">
            <v>44.5</v>
          </cell>
        </row>
        <row r="11">
          <cell r="A11" t="str">
            <v>JPTY_BZ</v>
          </cell>
          <cell r="B11" t="str">
            <v>Motorbenzin</v>
          </cell>
          <cell r="C11" t="str">
            <v>GJ / ton</v>
          </cell>
          <cell r="G11">
            <v>43.5</v>
          </cell>
          <cell r="H11">
            <v>43.5</v>
          </cell>
          <cell r="I11">
            <v>43.5</v>
          </cell>
          <cell r="J11">
            <v>43.5</v>
          </cell>
          <cell r="K11">
            <v>43.5</v>
          </cell>
          <cell r="L11">
            <v>43.5</v>
          </cell>
          <cell r="M11">
            <v>43.5</v>
          </cell>
          <cell r="N11">
            <v>43.5</v>
          </cell>
          <cell r="O11">
            <v>43.5</v>
          </cell>
          <cell r="P11">
            <v>43.5</v>
          </cell>
          <cell r="Q11">
            <v>43.5</v>
          </cell>
          <cell r="R11">
            <v>43.5</v>
          </cell>
          <cell r="S11">
            <v>43.5</v>
          </cell>
          <cell r="T11">
            <v>43.5</v>
          </cell>
          <cell r="U11">
            <v>43.8</v>
          </cell>
          <cell r="V11">
            <v>43.8</v>
          </cell>
          <cell r="W11">
            <v>43.8</v>
          </cell>
          <cell r="X11">
            <v>43.8</v>
          </cell>
          <cell r="Y11">
            <v>43.8</v>
          </cell>
          <cell r="Z11">
            <v>43.8</v>
          </cell>
          <cell r="AA11">
            <v>43.8</v>
          </cell>
          <cell r="AB11">
            <v>43.8</v>
          </cell>
          <cell r="AC11">
            <v>43.8</v>
          </cell>
          <cell r="AD11">
            <v>43.8</v>
          </cell>
          <cell r="AE11">
            <v>43.8</v>
          </cell>
          <cell r="AF11">
            <v>43.8</v>
          </cell>
          <cell r="AG11">
            <v>43.8</v>
          </cell>
          <cell r="AH11">
            <v>43.8</v>
          </cell>
          <cell r="AI11">
            <v>43.8</v>
          </cell>
          <cell r="AJ11">
            <v>43.8</v>
          </cell>
          <cell r="AK11">
            <v>43.8</v>
          </cell>
        </row>
        <row r="12">
          <cell r="A12" t="str">
            <v>JPTY_BZFLY</v>
          </cell>
          <cell r="B12" t="str">
            <v>Flyvebenzin</v>
          </cell>
          <cell r="C12" t="str">
            <v>GJ / ton</v>
          </cell>
          <cell r="G12">
            <v>44</v>
          </cell>
          <cell r="H12">
            <v>44</v>
          </cell>
          <cell r="I12">
            <v>44</v>
          </cell>
          <cell r="J12">
            <v>44</v>
          </cell>
          <cell r="K12">
            <v>44</v>
          </cell>
          <cell r="L12">
            <v>44</v>
          </cell>
          <cell r="M12">
            <v>43.5</v>
          </cell>
          <cell r="N12">
            <v>43.5</v>
          </cell>
          <cell r="O12">
            <v>43.5</v>
          </cell>
          <cell r="P12">
            <v>43.5</v>
          </cell>
          <cell r="Q12">
            <v>43.5</v>
          </cell>
          <cell r="R12">
            <v>43.5</v>
          </cell>
          <cell r="S12">
            <v>43.5</v>
          </cell>
          <cell r="T12">
            <v>43.5</v>
          </cell>
          <cell r="U12">
            <v>43.8</v>
          </cell>
          <cell r="V12">
            <v>43.8</v>
          </cell>
          <cell r="W12">
            <v>43.8</v>
          </cell>
          <cell r="X12">
            <v>43.8</v>
          </cell>
          <cell r="Y12">
            <v>43.8</v>
          </cell>
          <cell r="Z12">
            <v>43.8</v>
          </cell>
          <cell r="AA12">
            <v>43.8</v>
          </cell>
          <cell r="AB12">
            <v>43.8</v>
          </cell>
          <cell r="AC12">
            <v>43.8</v>
          </cell>
          <cell r="AD12">
            <v>43.8</v>
          </cell>
          <cell r="AE12">
            <v>43.8</v>
          </cell>
          <cell r="AF12">
            <v>43.8</v>
          </cell>
          <cell r="AG12">
            <v>43.8</v>
          </cell>
          <cell r="AH12">
            <v>43.8</v>
          </cell>
          <cell r="AI12">
            <v>43.8</v>
          </cell>
          <cell r="AJ12">
            <v>43.8</v>
          </cell>
          <cell r="AK12">
            <v>43.8</v>
          </cell>
        </row>
        <row r="13">
          <cell r="A13" t="str">
            <v>JPTY_BZJP4</v>
          </cell>
          <cell r="B13" t="str">
            <v>JP4</v>
          </cell>
          <cell r="C13" t="str">
            <v>GJ / ton</v>
          </cell>
          <cell r="G13">
            <v>43.1</v>
          </cell>
          <cell r="H13">
            <v>43.1</v>
          </cell>
          <cell r="I13">
            <v>43.1</v>
          </cell>
          <cell r="J13">
            <v>43.1</v>
          </cell>
          <cell r="K13">
            <v>43.1</v>
          </cell>
          <cell r="L13">
            <v>43.1</v>
          </cell>
          <cell r="M13">
            <v>43.5</v>
          </cell>
          <cell r="N13">
            <v>43.5</v>
          </cell>
          <cell r="O13">
            <v>43.5</v>
          </cell>
          <cell r="P13">
            <v>43.5</v>
          </cell>
          <cell r="Q13">
            <v>43.5</v>
          </cell>
          <cell r="R13">
            <v>43.5</v>
          </cell>
          <cell r="S13">
            <v>43.5</v>
          </cell>
          <cell r="T13">
            <v>43.5</v>
          </cell>
          <cell r="U13">
            <v>43.8</v>
          </cell>
          <cell r="V13">
            <v>43.8</v>
          </cell>
          <cell r="W13">
            <v>43.8</v>
          </cell>
          <cell r="X13">
            <v>43.8</v>
          </cell>
          <cell r="Y13">
            <v>43.8</v>
          </cell>
          <cell r="Z13">
            <v>43.8</v>
          </cell>
          <cell r="AA13">
            <v>43.8</v>
          </cell>
          <cell r="AB13">
            <v>43.8</v>
          </cell>
          <cell r="AC13">
            <v>43.8</v>
          </cell>
          <cell r="AD13">
            <v>43.8</v>
          </cell>
          <cell r="AE13">
            <v>43.8</v>
          </cell>
          <cell r="AF13">
            <v>43.8</v>
          </cell>
          <cell r="AG13">
            <v>43.8</v>
          </cell>
          <cell r="AH13">
            <v>43.8</v>
          </cell>
          <cell r="AI13">
            <v>43.8</v>
          </cell>
          <cell r="AJ13">
            <v>43.8</v>
          </cell>
          <cell r="AK13">
            <v>43.8</v>
          </cell>
        </row>
        <row r="15">
          <cell r="A15" t="str">
            <v>JPTY_PETR</v>
          </cell>
          <cell r="B15" t="str">
            <v>Petroleum</v>
          </cell>
          <cell r="C15" t="str">
            <v>GJ / ton</v>
          </cell>
          <cell r="G15">
            <v>43.5</v>
          </cell>
          <cell r="H15">
            <v>43.5</v>
          </cell>
          <cell r="I15">
            <v>43.5</v>
          </cell>
          <cell r="J15">
            <v>43.5</v>
          </cell>
          <cell r="K15">
            <v>43.5</v>
          </cell>
          <cell r="L15">
            <v>43.5</v>
          </cell>
          <cell r="M15">
            <v>43.5</v>
          </cell>
          <cell r="N15">
            <v>43.5</v>
          </cell>
          <cell r="O15">
            <v>43.5</v>
          </cell>
          <cell r="P15">
            <v>43.5</v>
          </cell>
          <cell r="Q15">
            <v>43.5</v>
          </cell>
          <cell r="R15">
            <v>43.5</v>
          </cell>
          <cell r="S15">
            <v>43.5</v>
          </cell>
          <cell r="T15">
            <v>43.5</v>
          </cell>
          <cell r="U15">
            <v>43.5</v>
          </cell>
          <cell r="V15">
            <v>43.5</v>
          </cell>
          <cell r="W15">
            <v>43.5</v>
          </cell>
          <cell r="X15">
            <v>43.5</v>
          </cell>
          <cell r="Y15">
            <v>43.5</v>
          </cell>
          <cell r="Z15">
            <v>43.5</v>
          </cell>
          <cell r="AA15">
            <v>43.5</v>
          </cell>
          <cell r="AB15">
            <v>43.5</v>
          </cell>
          <cell r="AC15">
            <v>43.5</v>
          </cell>
          <cell r="AD15">
            <v>43.5</v>
          </cell>
          <cell r="AE15">
            <v>43.5</v>
          </cell>
          <cell r="AF15">
            <v>43.5</v>
          </cell>
          <cell r="AG15">
            <v>43.5</v>
          </cell>
          <cell r="AH15">
            <v>43.5</v>
          </cell>
          <cell r="AI15">
            <v>43.5</v>
          </cell>
          <cell r="AJ15">
            <v>43.5</v>
          </cell>
          <cell r="AK15">
            <v>43.5</v>
          </cell>
        </row>
        <row r="16">
          <cell r="A16" t="str">
            <v>JPTY_JP1</v>
          </cell>
          <cell r="B16" t="str">
            <v>JP1</v>
          </cell>
          <cell r="C16" t="str">
            <v>GJ / ton</v>
          </cell>
          <cell r="G16">
            <v>43.1</v>
          </cell>
          <cell r="H16">
            <v>43.1</v>
          </cell>
          <cell r="I16">
            <v>43.1</v>
          </cell>
          <cell r="J16">
            <v>43.1</v>
          </cell>
          <cell r="K16">
            <v>43.1</v>
          </cell>
          <cell r="L16">
            <v>43.1</v>
          </cell>
          <cell r="M16">
            <v>43.5</v>
          </cell>
          <cell r="N16">
            <v>43.5</v>
          </cell>
          <cell r="O16">
            <v>43.5</v>
          </cell>
          <cell r="P16">
            <v>43.5</v>
          </cell>
          <cell r="Q16">
            <v>43.5</v>
          </cell>
          <cell r="R16">
            <v>43.5</v>
          </cell>
          <cell r="S16">
            <v>43.5</v>
          </cell>
          <cell r="T16">
            <v>43.5</v>
          </cell>
          <cell r="U16">
            <v>43.5</v>
          </cell>
          <cell r="V16">
            <v>43.5</v>
          </cell>
          <cell r="W16">
            <v>43.5</v>
          </cell>
          <cell r="X16">
            <v>43.5</v>
          </cell>
          <cell r="Y16">
            <v>43.5</v>
          </cell>
          <cell r="Z16">
            <v>43.5</v>
          </cell>
          <cell r="AA16">
            <v>43.5</v>
          </cell>
          <cell r="AB16">
            <v>43.5</v>
          </cell>
          <cell r="AC16">
            <v>43.5</v>
          </cell>
          <cell r="AD16">
            <v>43.5</v>
          </cell>
          <cell r="AE16">
            <v>43.5</v>
          </cell>
          <cell r="AF16">
            <v>43.5</v>
          </cell>
          <cell r="AG16">
            <v>43.5</v>
          </cell>
          <cell r="AH16">
            <v>43.5</v>
          </cell>
          <cell r="AI16">
            <v>43.5</v>
          </cell>
          <cell r="AJ16">
            <v>43.5</v>
          </cell>
          <cell r="AK16">
            <v>43.5</v>
          </cell>
        </row>
        <row r="18">
          <cell r="A18" t="str">
            <v>JPTY_GASD</v>
          </cell>
          <cell r="B18" t="str">
            <v>Gas-/dieselolie</v>
          </cell>
          <cell r="C18" t="str">
            <v>GJ / ton</v>
          </cell>
          <cell r="G18">
            <v>42.7</v>
          </cell>
          <cell r="H18">
            <v>42.7</v>
          </cell>
          <cell r="I18">
            <v>42.7</v>
          </cell>
          <cell r="J18">
            <v>42.7</v>
          </cell>
          <cell r="K18">
            <v>42.7</v>
          </cell>
          <cell r="L18">
            <v>42.7</v>
          </cell>
          <cell r="M18">
            <v>42.7</v>
          </cell>
          <cell r="N18">
            <v>42.7</v>
          </cell>
          <cell r="O18">
            <v>42.7</v>
          </cell>
          <cell r="P18">
            <v>42.7</v>
          </cell>
          <cell r="Q18">
            <v>42.7</v>
          </cell>
          <cell r="R18">
            <v>42.7</v>
          </cell>
          <cell r="S18">
            <v>42.7</v>
          </cell>
          <cell r="T18">
            <v>42.7</v>
          </cell>
          <cell r="U18">
            <v>42.7</v>
          </cell>
          <cell r="V18">
            <v>42.7</v>
          </cell>
          <cell r="W18">
            <v>42.7</v>
          </cell>
          <cell r="X18">
            <v>42.7</v>
          </cell>
          <cell r="Y18">
            <v>42.7</v>
          </cell>
          <cell r="Z18">
            <v>42.7</v>
          </cell>
          <cell r="AA18">
            <v>42.7</v>
          </cell>
          <cell r="AB18">
            <v>42.7</v>
          </cell>
          <cell r="AC18">
            <v>42.7</v>
          </cell>
          <cell r="AD18">
            <v>42.7</v>
          </cell>
          <cell r="AE18">
            <v>42.7</v>
          </cell>
          <cell r="AF18">
            <v>42.7</v>
          </cell>
          <cell r="AG18">
            <v>42.7</v>
          </cell>
          <cell r="AH18">
            <v>42.7</v>
          </cell>
          <cell r="AI18">
            <v>42.7</v>
          </cell>
          <cell r="AJ18">
            <v>42.7</v>
          </cell>
          <cell r="AK18">
            <v>42.7</v>
          </cell>
        </row>
        <row r="19">
          <cell r="A19" t="str">
            <v>JPTY_F</v>
          </cell>
          <cell r="B19" t="str">
            <v>Fuelolie</v>
          </cell>
          <cell r="C19" t="str">
            <v>GJ / ton</v>
          </cell>
          <cell r="G19">
            <v>40.6</v>
          </cell>
          <cell r="H19">
            <v>40.6</v>
          </cell>
          <cell r="I19">
            <v>40.6</v>
          </cell>
          <cell r="J19">
            <v>40.6</v>
          </cell>
          <cell r="K19">
            <v>40.6</v>
          </cell>
          <cell r="L19">
            <v>40.6</v>
          </cell>
          <cell r="M19">
            <v>40.4</v>
          </cell>
          <cell r="N19">
            <v>40.4</v>
          </cell>
          <cell r="O19">
            <v>40.4</v>
          </cell>
          <cell r="P19">
            <v>40.4</v>
          </cell>
          <cell r="Q19">
            <v>40.4</v>
          </cell>
          <cell r="R19">
            <v>40.4</v>
          </cell>
          <cell r="S19">
            <v>40.4</v>
          </cell>
          <cell r="T19">
            <v>40.4</v>
          </cell>
          <cell r="U19">
            <v>40.4</v>
          </cell>
          <cell r="V19">
            <v>40.4</v>
          </cell>
          <cell r="W19">
            <v>40.4</v>
          </cell>
          <cell r="X19">
            <v>40.4</v>
          </cell>
          <cell r="Y19">
            <v>40.4</v>
          </cell>
          <cell r="Z19">
            <v>40.4</v>
          </cell>
          <cell r="AA19">
            <v>40.4</v>
          </cell>
          <cell r="AB19">
            <v>40.4</v>
          </cell>
          <cell r="AC19">
            <v>40.4</v>
          </cell>
          <cell r="AD19">
            <v>40.4</v>
          </cell>
          <cell r="AE19">
            <v>40.700000000000003</v>
          </cell>
          <cell r="AF19">
            <v>40.65</v>
          </cell>
          <cell r="AG19">
            <v>40.65</v>
          </cell>
          <cell r="AH19">
            <v>40.65</v>
          </cell>
          <cell r="AI19">
            <v>40.65</v>
          </cell>
          <cell r="AJ19">
            <v>40.65</v>
          </cell>
          <cell r="AK19">
            <v>40.65</v>
          </cell>
        </row>
        <row r="21">
          <cell r="A21" t="str">
            <v>JPTY_PK</v>
          </cell>
          <cell r="B21" t="str">
            <v>Petroleumskoks</v>
          </cell>
          <cell r="C21" t="str">
            <v>GJ / ton</v>
          </cell>
          <cell r="G21">
            <v>31.4</v>
          </cell>
          <cell r="H21">
            <v>31.4</v>
          </cell>
          <cell r="I21">
            <v>31.4</v>
          </cell>
          <cell r="J21">
            <v>31.4</v>
          </cell>
          <cell r="K21">
            <v>31.4</v>
          </cell>
          <cell r="L21">
            <v>31.4</v>
          </cell>
          <cell r="M21">
            <v>31.4</v>
          </cell>
          <cell r="N21">
            <v>31.4</v>
          </cell>
          <cell r="O21">
            <v>31.4</v>
          </cell>
          <cell r="P21">
            <v>31.4</v>
          </cell>
          <cell r="Q21">
            <v>31.4</v>
          </cell>
          <cell r="R21">
            <v>31.4</v>
          </cell>
          <cell r="S21">
            <v>31.4</v>
          </cell>
          <cell r="T21">
            <v>31.4</v>
          </cell>
          <cell r="U21">
            <v>31.4</v>
          </cell>
          <cell r="V21">
            <v>31.4</v>
          </cell>
          <cell r="W21">
            <v>31.4</v>
          </cell>
          <cell r="X21">
            <v>31.4</v>
          </cell>
          <cell r="Y21">
            <v>31.4</v>
          </cell>
          <cell r="Z21">
            <v>31.4</v>
          </cell>
          <cell r="AA21">
            <v>31.4</v>
          </cell>
          <cell r="AB21">
            <v>31.4</v>
          </cell>
          <cell r="AC21">
            <v>31.4</v>
          </cell>
          <cell r="AD21">
            <v>31.4</v>
          </cell>
          <cell r="AE21">
            <v>31.4</v>
          </cell>
          <cell r="AF21">
            <v>31.4</v>
          </cell>
          <cell r="AG21">
            <v>31.4</v>
          </cell>
          <cell r="AH21">
            <v>31.4</v>
          </cell>
          <cell r="AI21">
            <v>31.4</v>
          </cell>
          <cell r="AJ21">
            <v>31.4</v>
          </cell>
          <cell r="AK21">
            <v>31.4</v>
          </cell>
        </row>
        <row r="23">
          <cell r="A23" t="str">
            <v>JPTY_TERP</v>
          </cell>
          <cell r="B23" t="str">
            <v>Mineralsk terpentin</v>
          </cell>
          <cell r="C23" t="str">
            <v>GJ / ton</v>
          </cell>
          <cell r="G23">
            <v>43.5</v>
          </cell>
          <cell r="H23">
            <v>43.5</v>
          </cell>
          <cell r="I23">
            <v>43.5</v>
          </cell>
          <cell r="J23">
            <v>43.5</v>
          </cell>
          <cell r="K23">
            <v>43.5</v>
          </cell>
          <cell r="L23">
            <v>43.5</v>
          </cell>
          <cell r="M23">
            <v>43.5</v>
          </cell>
          <cell r="N23">
            <v>43.5</v>
          </cell>
          <cell r="O23">
            <v>43.5</v>
          </cell>
          <cell r="P23">
            <v>43.5</v>
          </cell>
          <cell r="Q23">
            <v>43.5</v>
          </cell>
          <cell r="R23">
            <v>43.5</v>
          </cell>
          <cell r="S23">
            <v>43.5</v>
          </cell>
          <cell r="T23">
            <v>43.5</v>
          </cell>
          <cell r="U23">
            <v>43.5</v>
          </cell>
          <cell r="V23">
            <v>43.5</v>
          </cell>
          <cell r="W23">
            <v>43.5</v>
          </cell>
          <cell r="X23">
            <v>43.5</v>
          </cell>
          <cell r="Y23">
            <v>43.5</v>
          </cell>
          <cell r="Z23">
            <v>43.5</v>
          </cell>
          <cell r="AA23">
            <v>43.5</v>
          </cell>
          <cell r="AB23">
            <v>43.5</v>
          </cell>
          <cell r="AC23">
            <v>43.5</v>
          </cell>
          <cell r="AD23">
            <v>43.5</v>
          </cell>
          <cell r="AE23">
            <v>43.5</v>
          </cell>
          <cell r="AF23">
            <v>43.5</v>
          </cell>
          <cell r="AG23">
            <v>43.5</v>
          </cell>
          <cell r="AH23">
            <v>43.5</v>
          </cell>
          <cell r="AI23">
            <v>43.5</v>
          </cell>
          <cell r="AJ23">
            <v>43.5</v>
          </cell>
          <cell r="AK23">
            <v>43.5</v>
          </cell>
        </row>
        <row r="24">
          <cell r="A24" t="str">
            <v>JPTY_BIT</v>
          </cell>
          <cell r="B24" t="str">
            <v>Bitumen</v>
          </cell>
          <cell r="C24" t="str">
            <v>GJ / ton</v>
          </cell>
          <cell r="G24">
            <v>39.799999999999997</v>
          </cell>
          <cell r="H24">
            <v>39.799999999999997</v>
          </cell>
          <cell r="I24">
            <v>39.799999999999997</v>
          </cell>
          <cell r="J24">
            <v>39.799999999999997</v>
          </cell>
          <cell r="K24">
            <v>39.799999999999997</v>
          </cell>
          <cell r="L24">
            <v>39.799999999999997</v>
          </cell>
          <cell r="M24">
            <v>39.799999999999997</v>
          </cell>
          <cell r="N24">
            <v>39.799999999999997</v>
          </cell>
          <cell r="O24">
            <v>39.799999999999997</v>
          </cell>
          <cell r="P24">
            <v>39.799999999999997</v>
          </cell>
          <cell r="Q24">
            <v>39.799999999999997</v>
          </cell>
          <cell r="R24">
            <v>39.799999999999997</v>
          </cell>
          <cell r="S24">
            <v>39.799999999999997</v>
          </cell>
          <cell r="T24">
            <v>39.799999999999997</v>
          </cell>
          <cell r="U24">
            <v>39.799999999999997</v>
          </cell>
          <cell r="V24">
            <v>39.799999999999997</v>
          </cell>
          <cell r="W24">
            <v>39.799999999999997</v>
          </cell>
          <cell r="X24">
            <v>39.799999999999997</v>
          </cell>
          <cell r="Y24">
            <v>39.799999999999997</v>
          </cell>
          <cell r="Z24">
            <v>39.799999999999997</v>
          </cell>
          <cell r="AA24">
            <v>39.799999999999997</v>
          </cell>
          <cell r="AB24">
            <v>39.799999999999997</v>
          </cell>
          <cell r="AC24">
            <v>39.799999999999997</v>
          </cell>
          <cell r="AD24">
            <v>39.799999999999997</v>
          </cell>
          <cell r="AE24">
            <v>39.799999999999997</v>
          </cell>
          <cell r="AF24">
            <v>39.799999999999997</v>
          </cell>
          <cell r="AG24">
            <v>39.799999999999997</v>
          </cell>
          <cell r="AH24">
            <v>39.799999999999997</v>
          </cell>
          <cell r="AI24">
            <v>39.799999999999997</v>
          </cell>
          <cell r="AJ24">
            <v>39.799999999999997</v>
          </cell>
          <cell r="AK24">
            <v>39.799999999999997</v>
          </cell>
        </row>
        <row r="25">
          <cell r="A25" t="str">
            <v>JPTY_SO</v>
          </cell>
          <cell r="B25" t="str">
            <v>Smøreolie</v>
          </cell>
          <cell r="C25" t="str">
            <v>GJ / ton</v>
          </cell>
          <cell r="G25">
            <v>41.9</v>
          </cell>
          <cell r="H25">
            <v>41.9</v>
          </cell>
          <cell r="I25">
            <v>41.9</v>
          </cell>
          <cell r="J25">
            <v>41.9</v>
          </cell>
          <cell r="K25">
            <v>41.9</v>
          </cell>
          <cell r="L25">
            <v>41.9</v>
          </cell>
          <cell r="M25">
            <v>41.9</v>
          </cell>
          <cell r="N25">
            <v>41.9</v>
          </cell>
          <cell r="O25">
            <v>41.9</v>
          </cell>
          <cell r="P25">
            <v>41.9</v>
          </cell>
          <cell r="Q25">
            <v>41.9</v>
          </cell>
          <cell r="R25">
            <v>41.9</v>
          </cell>
          <cell r="S25">
            <v>41.9</v>
          </cell>
          <cell r="T25">
            <v>41.9</v>
          </cell>
          <cell r="U25">
            <v>41.9</v>
          </cell>
          <cell r="V25">
            <v>41.9</v>
          </cell>
          <cell r="W25">
            <v>41.9</v>
          </cell>
          <cell r="X25">
            <v>41.9</v>
          </cell>
          <cell r="Y25">
            <v>41.9</v>
          </cell>
          <cell r="Z25">
            <v>41.9</v>
          </cell>
          <cell r="AA25">
            <v>41.9</v>
          </cell>
          <cell r="AB25">
            <v>41.9</v>
          </cell>
          <cell r="AC25">
            <v>41.9</v>
          </cell>
          <cell r="AD25">
            <v>41.9</v>
          </cell>
          <cell r="AE25">
            <v>41.9</v>
          </cell>
          <cell r="AF25">
            <v>41.9</v>
          </cell>
          <cell r="AG25">
            <v>41.9</v>
          </cell>
          <cell r="AH25">
            <v>41.9</v>
          </cell>
          <cell r="AI25">
            <v>41.9</v>
          </cell>
          <cell r="AJ25">
            <v>41.9</v>
          </cell>
          <cell r="AK25">
            <v>41.9</v>
          </cell>
        </row>
        <row r="27">
          <cell r="A27" t="str">
            <v>JPNY_NG</v>
          </cell>
          <cell r="B27" t="str">
            <v>Naturgas</v>
          </cell>
          <cell r="C27" t="str">
            <v>GJ / 1000 Nm3</v>
          </cell>
          <cell r="G27">
            <v>39</v>
          </cell>
          <cell r="H27">
            <v>39</v>
          </cell>
          <cell r="I27">
            <v>39</v>
          </cell>
          <cell r="J27">
            <v>39</v>
          </cell>
          <cell r="K27">
            <v>39</v>
          </cell>
          <cell r="L27">
            <v>39</v>
          </cell>
          <cell r="M27">
            <v>39</v>
          </cell>
          <cell r="N27">
            <v>39</v>
          </cell>
          <cell r="O27">
            <v>39</v>
          </cell>
          <cell r="P27">
            <v>39</v>
          </cell>
          <cell r="Q27">
            <v>39</v>
          </cell>
          <cell r="R27">
            <v>39</v>
          </cell>
          <cell r="S27">
            <v>39</v>
          </cell>
          <cell r="T27">
            <v>39</v>
          </cell>
          <cell r="U27">
            <v>39</v>
          </cell>
          <cell r="V27">
            <v>39</v>
          </cell>
          <cell r="W27">
            <v>39</v>
          </cell>
          <cell r="X27">
            <v>39</v>
          </cell>
          <cell r="Y27">
            <v>39</v>
          </cell>
          <cell r="Z27">
            <v>39</v>
          </cell>
          <cell r="AA27">
            <v>39</v>
          </cell>
          <cell r="AB27">
            <v>39.299999999999997</v>
          </cell>
          <cell r="AC27">
            <v>39.299999999999997</v>
          </cell>
          <cell r="AD27">
            <v>39.299999999999997</v>
          </cell>
          <cell r="AE27">
            <v>39.299999999999997</v>
          </cell>
          <cell r="AF27">
            <v>39.6</v>
          </cell>
          <cell r="AG27">
            <v>39.9</v>
          </cell>
          <cell r="AH27">
            <v>40</v>
          </cell>
          <cell r="AI27">
            <v>40.15</v>
          </cell>
          <cell r="AJ27">
            <v>39.99</v>
          </cell>
          <cell r="AK27">
            <v>40.06</v>
          </cell>
        </row>
        <row r="50">
          <cell r="A50" t="str">
            <v xml:space="preserve">TPMY_BZ                </v>
          </cell>
          <cell r="B50" t="str">
            <v>ton / m3</v>
          </cell>
          <cell r="C50" t="str">
            <v>Motorbenzin</v>
          </cell>
          <cell r="G50">
            <v>0.752</v>
          </cell>
          <cell r="H50">
            <v>0.752</v>
          </cell>
          <cell r="I50">
            <v>0.752</v>
          </cell>
          <cell r="J50">
            <v>0.752</v>
          </cell>
          <cell r="K50">
            <v>0.752</v>
          </cell>
          <cell r="L50">
            <v>0.752</v>
          </cell>
          <cell r="M50">
            <v>0.75</v>
          </cell>
          <cell r="N50">
            <v>0.75</v>
          </cell>
          <cell r="O50">
            <v>0.75</v>
          </cell>
          <cell r="P50">
            <v>0.75</v>
          </cell>
          <cell r="Q50">
            <v>0.75</v>
          </cell>
          <cell r="R50">
            <v>0.75</v>
          </cell>
          <cell r="S50">
            <v>0.75</v>
          </cell>
          <cell r="T50">
            <v>0.75</v>
          </cell>
          <cell r="U50">
            <v>0.75</v>
          </cell>
          <cell r="V50">
            <v>0.75</v>
          </cell>
          <cell r="W50">
            <v>0.75</v>
          </cell>
          <cell r="X50">
            <v>0.75</v>
          </cell>
          <cell r="Y50">
            <v>0.75</v>
          </cell>
          <cell r="Z50">
            <v>0.75</v>
          </cell>
          <cell r="AA50">
            <v>0.75</v>
          </cell>
          <cell r="AB50">
            <v>0.75</v>
          </cell>
          <cell r="AC50">
            <v>0.75</v>
          </cell>
          <cell r="AD50">
            <v>0.75</v>
          </cell>
          <cell r="AE50">
            <v>0.75</v>
          </cell>
          <cell r="AF50">
            <v>0.75</v>
          </cell>
          <cell r="AG50">
            <v>0.745</v>
          </cell>
          <cell r="AH50">
            <v>0.745</v>
          </cell>
          <cell r="AI50">
            <v>0.75</v>
          </cell>
          <cell r="AJ50">
            <v>0.75</v>
          </cell>
          <cell r="AK50">
            <v>0.75</v>
          </cell>
        </row>
        <row r="51">
          <cell r="A51" t="str">
            <v>TPMY_BZFLY</v>
          </cell>
          <cell r="B51" t="str">
            <v>ton / m3</v>
          </cell>
          <cell r="C51" t="str">
            <v>Flyvebenzin</v>
          </cell>
          <cell r="G51">
            <v>0.71099999999999997</v>
          </cell>
          <cell r="H51">
            <v>0.71099999999999997</v>
          </cell>
          <cell r="I51">
            <v>0.71099999999999997</v>
          </cell>
          <cell r="J51">
            <v>0.71099999999999997</v>
          </cell>
          <cell r="K51">
            <v>0.71099999999999997</v>
          </cell>
          <cell r="L51">
            <v>0.71099999999999997</v>
          </cell>
          <cell r="M51">
            <v>0.71</v>
          </cell>
          <cell r="N51">
            <v>0.71</v>
          </cell>
          <cell r="O51">
            <v>0.71</v>
          </cell>
          <cell r="P51">
            <v>0.71</v>
          </cell>
          <cell r="Q51">
            <v>0.71</v>
          </cell>
          <cell r="R51">
            <v>0.71</v>
          </cell>
          <cell r="S51">
            <v>0.71</v>
          </cell>
          <cell r="T51">
            <v>0.71</v>
          </cell>
          <cell r="U51">
            <v>0.71</v>
          </cell>
          <cell r="V51">
            <v>0.71</v>
          </cell>
          <cell r="W51">
            <v>0.71</v>
          </cell>
          <cell r="X51">
            <v>0.71</v>
          </cell>
          <cell r="Y51">
            <v>0.71</v>
          </cell>
          <cell r="Z51">
            <v>0.71</v>
          </cell>
          <cell r="AA51">
            <v>0.71</v>
          </cell>
          <cell r="AB51">
            <v>0.71</v>
          </cell>
          <cell r="AC51">
            <v>0.71</v>
          </cell>
          <cell r="AD51">
            <v>0.71</v>
          </cell>
          <cell r="AE51">
            <v>0.71</v>
          </cell>
          <cell r="AF51">
            <v>0.71</v>
          </cell>
          <cell r="AG51">
            <v>0.71</v>
          </cell>
          <cell r="AH51">
            <v>0.71</v>
          </cell>
          <cell r="AI51">
            <v>0.71</v>
          </cell>
          <cell r="AJ51">
            <v>0.71</v>
          </cell>
          <cell r="AK51">
            <v>0.71</v>
          </cell>
        </row>
        <row r="52">
          <cell r="A52" t="str">
            <v>TPMY_BZJP4</v>
          </cell>
          <cell r="B52" t="str">
            <v>ton / m3</v>
          </cell>
          <cell r="C52" t="str">
            <v>JP4</v>
          </cell>
          <cell r="G52">
            <v>0.753</v>
          </cell>
          <cell r="H52">
            <v>0.753</v>
          </cell>
          <cell r="I52">
            <v>0.753</v>
          </cell>
          <cell r="J52">
            <v>0.753</v>
          </cell>
          <cell r="K52">
            <v>0.753</v>
          </cell>
          <cell r="L52">
            <v>0.753</v>
          </cell>
          <cell r="M52">
            <v>0.76</v>
          </cell>
          <cell r="N52">
            <v>0.76</v>
          </cell>
          <cell r="O52">
            <v>0.76</v>
          </cell>
          <cell r="P52">
            <v>0.76</v>
          </cell>
          <cell r="Q52">
            <v>0.76</v>
          </cell>
          <cell r="R52">
            <v>0.76</v>
          </cell>
          <cell r="S52">
            <v>0.76</v>
          </cell>
          <cell r="T52">
            <v>0.76</v>
          </cell>
          <cell r="U52">
            <v>0.76</v>
          </cell>
          <cell r="V52">
            <v>0.76</v>
          </cell>
          <cell r="W52">
            <v>0.76</v>
          </cell>
          <cell r="X52">
            <v>0.76</v>
          </cell>
          <cell r="Y52">
            <v>0.76</v>
          </cell>
          <cell r="Z52">
            <v>0.76</v>
          </cell>
          <cell r="AA52">
            <v>0.76</v>
          </cell>
          <cell r="AB52">
            <v>0.76</v>
          </cell>
          <cell r="AC52">
            <v>0.76</v>
          </cell>
          <cell r="AD52">
            <v>0.76</v>
          </cell>
          <cell r="AE52">
            <v>0.76</v>
          </cell>
          <cell r="AF52">
            <v>0.76</v>
          </cell>
          <cell r="AG52">
            <v>0.76</v>
          </cell>
          <cell r="AH52">
            <v>0.76</v>
          </cell>
          <cell r="AI52">
            <v>0.76</v>
          </cell>
          <cell r="AJ52">
            <v>0.76</v>
          </cell>
          <cell r="AK52">
            <v>0.76</v>
          </cell>
        </row>
        <row r="53">
          <cell r="A53" t="str">
            <v>TPMY_PETR</v>
          </cell>
          <cell r="B53" t="str">
            <v>ton / m3</v>
          </cell>
          <cell r="C53" t="str">
            <v>Petroleum</v>
          </cell>
          <cell r="G53">
            <v>0.78</v>
          </cell>
          <cell r="H53">
            <v>0.78</v>
          </cell>
          <cell r="I53">
            <v>0.78</v>
          </cell>
          <cell r="J53">
            <v>0.78</v>
          </cell>
          <cell r="K53">
            <v>0.78</v>
          </cell>
          <cell r="L53">
            <v>0.78</v>
          </cell>
          <cell r="M53">
            <v>0.8</v>
          </cell>
          <cell r="N53">
            <v>0.8</v>
          </cell>
          <cell r="O53">
            <v>0.8</v>
          </cell>
          <cell r="P53">
            <v>0.8</v>
          </cell>
          <cell r="Q53">
            <v>0.8</v>
          </cell>
          <cell r="R53">
            <v>0.8</v>
          </cell>
          <cell r="S53">
            <v>0.8</v>
          </cell>
          <cell r="T53">
            <v>0.8</v>
          </cell>
          <cell r="U53">
            <v>0.8</v>
          </cell>
          <cell r="V53">
            <v>0.8</v>
          </cell>
          <cell r="W53">
            <v>0.8</v>
          </cell>
          <cell r="X53">
            <v>0.8</v>
          </cell>
          <cell r="Y53">
            <v>0.8</v>
          </cell>
          <cell r="Z53">
            <v>0.8</v>
          </cell>
          <cell r="AA53">
            <v>0.8</v>
          </cell>
          <cell r="AB53">
            <v>0.8</v>
          </cell>
          <cell r="AC53">
            <v>0.8</v>
          </cell>
          <cell r="AD53">
            <v>0.8</v>
          </cell>
          <cell r="AE53">
            <v>0.8</v>
          </cell>
          <cell r="AF53">
            <v>0.8</v>
          </cell>
          <cell r="AG53">
            <v>0.8</v>
          </cell>
          <cell r="AH53">
            <v>0.8</v>
          </cell>
          <cell r="AI53">
            <v>0.8</v>
          </cell>
          <cell r="AJ53">
            <v>0.8</v>
          </cell>
          <cell r="AK53">
            <v>0.8</v>
          </cell>
        </row>
        <row r="54">
          <cell r="A54" t="str">
            <v>TPMY_JP1</v>
          </cell>
          <cell r="B54" t="str">
            <v>ton / m3</v>
          </cell>
          <cell r="C54" t="str">
            <v>JP1</v>
          </cell>
          <cell r="G54">
            <v>0.79200000000000004</v>
          </cell>
          <cell r="H54">
            <v>0.79200000000000004</v>
          </cell>
          <cell r="I54">
            <v>0.79200000000000004</v>
          </cell>
          <cell r="J54">
            <v>0.79200000000000004</v>
          </cell>
          <cell r="K54">
            <v>0.79200000000000004</v>
          </cell>
          <cell r="L54">
            <v>0.79200000000000004</v>
          </cell>
          <cell r="M54">
            <v>0.8</v>
          </cell>
          <cell r="N54">
            <v>0.8</v>
          </cell>
          <cell r="O54">
            <v>0.8</v>
          </cell>
          <cell r="P54">
            <v>0.8</v>
          </cell>
          <cell r="Q54">
            <v>0.8</v>
          </cell>
          <cell r="R54">
            <v>0.8</v>
          </cell>
          <cell r="S54">
            <v>0.8</v>
          </cell>
          <cell r="T54">
            <v>0.8</v>
          </cell>
          <cell r="U54">
            <v>0.8</v>
          </cell>
          <cell r="V54">
            <v>0.8</v>
          </cell>
          <cell r="W54">
            <v>0.8</v>
          </cell>
          <cell r="X54">
            <v>0.8</v>
          </cell>
          <cell r="Y54">
            <v>0.8</v>
          </cell>
          <cell r="Z54">
            <v>0.8</v>
          </cell>
          <cell r="AA54">
            <v>0.8</v>
          </cell>
          <cell r="AB54">
            <v>0.8</v>
          </cell>
          <cell r="AC54">
            <v>0.8</v>
          </cell>
          <cell r="AD54">
            <v>0.8</v>
          </cell>
          <cell r="AE54">
            <v>0.8</v>
          </cell>
          <cell r="AF54">
            <v>0.8</v>
          </cell>
          <cell r="AG54">
            <v>0.8</v>
          </cell>
          <cell r="AH54">
            <v>0.8</v>
          </cell>
          <cell r="AI54">
            <v>0.8</v>
          </cell>
          <cell r="AJ54">
            <v>0.8</v>
          </cell>
          <cell r="AK54">
            <v>0.8</v>
          </cell>
        </row>
        <row r="55">
          <cell r="A55" t="str">
            <v>TPMY_GASD</v>
          </cell>
          <cell r="B55" t="str">
            <v>ton / m3</v>
          </cell>
          <cell r="C55" t="str">
            <v>Gas-/dieselolie</v>
          </cell>
          <cell r="G55">
            <v>0.83299999999999996</v>
          </cell>
          <cell r="H55">
            <v>0.83299999999999996</v>
          </cell>
          <cell r="I55">
            <v>0.83299999999999996</v>
          </cell>
          <cell r="J55">
            <v>0.83299999999999996</v>
          </cell>
          <cell r="K55">
            <v>0.83299999999999996</v>
          </cell>
          <cell r="L55">
            <v>0.83399999999999996</v>
          </cell>
          <cell r="M55">
            <v>0.84</v>
          </cell>
          <cell r="N55">
            <v>0.84</v>
          </cell>
          <cell r="O55">
            <v>0.84</v>
          </cell>
          <cell r="P55">
            <v>0.84</v>
          </cell>
          <cell r="Q55">
            <v>0.84</v>
          </cell>
          <cell r="R55">
            <v>0.84</v>
          </cell>
          <cell r="S55">
            <v>0.84</v>
          </cell>
          <cell r="T55">
            <v>0.84</v>
          </cell>
          <cell r="U55">
            <v>0.84</v>
          </cell>
          <cell r="V55">
            <v>0.84</v>
          </cell>
          <cell r="W55">
            <v>0.84</v>
          </cell>
          <cell r="X55">
            <v>0.84</v>
          </cell>
          <cell r="Y55">
            <v>0.84</v>
          </cell>
          <cell r="Z55">
            <v>0.84</v>
          </cell>
          <cell r="AA55">
            <v>0.84</v>
          </cell>
          <cell r="AB55">
            <v>0.84</v>
          </cell>
          <cell r="AC55">
            <v>0.84</v>
          </cell>
          <cell r="AD55">
            <v>0.84</v>
          </cell>
          <cell r="AE55">
            <v>0.84</v>
          </cell>
          <cell r="AF55">
            <v>0.84</v>
          </cell>
          <cell r="AG55">
            <v>0.84</v>
          </cell>
          <cell r="AH55">
            <v>0.84</v>
          </cell>
          <cell r="AI55">
            <v>0.84</v>
          </cell>
          <cell r="AJ55">
            <v>0.84</v>
          </cell>
          <cell r="AK55">
            <v>0.84</v>
          </cell>
        </row>
      </sheetData>
      <sheetData sheetId="5"/>
      <sheetData sheetId="6"/>
      <sheetData sheetId="7"/>
      <sheetData sheetId="8">
        <row r="5">
          <cell r="A5" t="str">
            <v>KONELNYBRTJY_NG</v>
          </cell>
          <cell r="G5">
            <v>0</v>
          </cell>
          <cell r="H5">
            <v>0</v>
          </cell>
          <cell r="I5">
            <v>0</v>
          </cell>
          <cell r="J5">
            <v>0</v>
          </cell>
          <cell r="K5">
            <v>0</v>
          </cell>
          <cell r="L5">
            <v>0</v>
          </cell>
          <cell r="M5">
            <v>0</v>
          </cell>
          <cell r="N5">
            <v>0</v>
          </cell>
          <cell r="O5">
            <v>0</v>
          </cell>
          <cell r="P5">
            <v>0</v>
          </cell>
          <cell r="Q5">
            <v>0</v>
          </cell>
          <cell r="R5">
            <v>0</v>
          </cell>
          <cell r="S5">
            <v>0</v>
          </cell>
          <cell r="T5">
            <v>0</v>
          </cell>
          <cell r="U5">
            <v>0</v>
          </cell>
          <cell r="V5">
            <v>0</v>
          </cell>
          <cell r="W5">
            <v>0</v>
          </cell>
          <cell r="X5">
            <v>0</v>
          </cell>
          <cell r="Y5">
            <v>0</v>
          </cell>
          <cell r="Z5">
            <v>0</v>
          </cell>
          <cell r="AA5">
            <v>0</v>
          </cell>
          <cell r="AB5">
            <v>0</v>
          </cell>
          <cell r="AC5">
            <v>275.33962939999998</v>
          </cell>
          <cell r="AD5">
            <v>326.69723708649525</v>
          </cell>
          <cell r="AE5">
            <v>261.23608647798437</v>
          </cell>
          <cell r="AF5">
            <v>296.87401678141265</v>
          </cell>
          <cell r="AG5">
            <v>302.89649016922783</v>
          </cell>
          <cell r="AH5">
            <v>288.06092141680801</v>
          </cell>
          <cell r="AI5">
            <v>178.27</v>
          </cell>
          <cell r="AJ5">
            <v>244.73</v>
          </cell>
          <cell r="AK5">
            <v>257.77999999999997</v>
          </cell>
          <cell r="AO5" t="str">
            <v>ENS: Energiproducenttællingen (1994-2001)</v>
          </cell>
        </row>
        <row r="15">
          <cell r="A15" t="str">
            <v xml:space="preserve">                                           </v>
          </cell>
          <cell r="C15" t="str">
            <v>cev</v>
          </cell>
          <cell r="D15" t="str">
            <v>elr</v>
          </cell>
          <cell r="E15" t="str">
            <v>rga</v>
          </cell>
          <cell r="G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117.81322716892416</v>
          </cell>
          <cell r="AB15">
            <v>195.83029999999999</v>
          </cell>
          <cell r="AC15">
            <v>0</v>
          </cell>
          <cell r="AD15">
            <v>0</v>
          </cell>
          <cell r="AE15">
            <v>0</v>
          </cell>
          <cell r="AF15">
            <v>0</v>
          </cell>
          <cell r="AG15">
            <v>0</v>
          </cell>
          <cell r="AH15">
            <v>0</v>
          </cell>
          <cell r="AI15">
            <v>0</v>
          </cell>
          <cell r="AJ15">
            <v>0</v>
          </cell>
          <cell r="AK15">
            <v>0</v>
          </cell>
          <cell r="AO15" t="str">
            <v>ENS: Energiproducenttællingen (1994-2001)</v>
          </cell>
        </row>
        <row r="33">
          <cell r="A33" t="str">
            <v>CVFV_RG</v>
          </cell>
          <cell r="C33" t="str">
            <v>cev</v>
          </cell>
          <cell r="D33" t="str">
            <v>fjr</v>
          </cell>
          <cell r="E33" t="str">
            <v>rga</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14.526772831075847</v>
          </cell>
          <cell r="AB33">
            <v>25.5336</v>
          </cell>
          <cell r="AC33">
            <v>0</v>
          </cell>
          <cell r="AD33">
            <v>0</v>
          </cell>
          <cell r="AE33">
            <v>0</v>
          </cell>
          <cell r="AF33">
            <v>0</v>
          </cell>
          <cell r="AG33">
            <v>0</v>
          </cell>
          <cell r="AH33">
            <v>0</v>
          </cell>
          <cell r="AI33">
            <v>0</v>
          </cell>
          <cell r="AJ33">
            <v>0</v>
          </cell>
          <cell r="AK33">
            <v>0</v>
          </cell>
          <cell r="AO33" t="str">
            <v>ENS: Energiproducenttællingen (1994-2001)</v>
          </cell>
        </row>
        <row r="77">
          <cell r="A77" t="str">
            <v>FJFV_RG</v>
          </cell>
          <cell r="C77" t="str">
            <v>fvv</v>
          </cell>
          <cell r="D77" t="str">
            <v>fjr</v>
          </cell>
          <cell r="E77" t="str">
            <v>rga</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369.37199940900479</v>
          </cell>
          <cell r="AD77">
            <v>156.74399974920962</v>
          </cell>
          <cell r="AE77">
            <v>35.204000000000001</v>
          </cell>
          <cell r="AF77">
            <v>40.076999999999998</v>
          </cell>
          <cell r="AG77">
            <v>0</v>
          </cell>
          <cell r="AH77">
            <v>0</v>
          </cell>
          <cell r="AI77">
            <v>0</v>
          </cell>
          <cell r="AJ77">
            <v>0</v>
          </cell>
          <cell r="AK77">
            <v>0</v>
          </cell>
          <cell r="AO77" t="str">
            <v>ENS: Energiproducenttællingen (1994-2001)</v>
          </cell>
        </row>
        <row r="107">
          <cell r="A107" t="str">
            <v>PVEL_RG</v>
          </cell>
          <cell r="C107" t="str">
            <v>pev</v>
          </cell>
          <cell r="D107" t="str">
            <v>elr</v>
          </cell>
          <cell r="E107" t="str">
            <v>rga</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68.422867199999999</v>
          </cell>
          <cell r="V107">
            <v>136.8457344</v>
          </cell>
          <cell r="W107">
            <v>205.26860160000001</v>
          </cell>
          <cell r="X107">
            <v>331.59700800000002</v>
          </cell>
          <cell r="Y107">
            <v>457.92541439999997</v>
          </cell>
          <cell r="Z107">
            <v>925.58920960000012</v>
          </cell>
          <cell r="AA107">
            <v>1393.2530047999999</v>
          </cell>
          <cell r="AB107">
            <v>1860.9168</v>
          </cell>
          <cell r="AC107">
            <v>1656.999996392</v>
          </cell>
          <cell r="AD107">
            <v>1733.1999963364804</v>
          </cell>
          <cell r="AE107">
            <v>2012.4999957295997</v>
          </cell>
          <cell r="AF107">
            <v>1718.3130000000001</v>
          </cell>
          <cell r="AG107">
            <v>1875.5</v>
          </cell>
          <cell r="AH107">
            <v>2006.5</v>
          </cell>
          <cell r="AI107">
            <v>1807.7329999999999</v>
          </cell>
          <cell r="AJ107">
            <v>1845.91</v>
          </cell>
          <cell r="AK107">
            <v>1861.05</v>
          </cell>
          <cell r="AO107" t="str">
            <v>ENS: Energiproducenttællingen (1994-2001)</v>
          </cell>
        </row>
        <row r="123">
          <cell r="A123" t="str">
            <v>PVFV_RG</v>
          </cell>
          <cell r="C123" t="str">
            <v>pev</v>
          </cell>
          <cell r="D123" t="str">
            <v>fjr</v>
          </cell>
          <cell r="E123" t="str">
            <v>rga</v>
          </cell>
          <cell r="G123">
            <v>0</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102</v>
          </cell>
          <cell r="AD123">
            <v>114.5</v>
          </cell>
          <cell r="AE123">
            <v>126.5</v>
          </cell>
          <cell r="AF123">
            <v>105.5</v>
          </cell>
          <cell r="AG123">
            <v>123</v>
          </cell>
          <cell r="AH123">
            <v>128.5</v>
          </cell>
          <cell r="AI123">
            <v>121</v>
          </cell>
          <cell r="AJ123">
            <v>120.91</v>
          </cell>
          <cell r="AK123">
            <v>126.93</v>
          </cell>
          <cell r="AO123" t="str">
            <v>ENS: Energiproducenttællingen (1994-2001)</v>
          </cell>
        </row>
        <row r="156">
          <cell r="A156" t="str">
            <v>PVRENS_BID</v>
          </cell>
          <cell r="C156" t="str">
            <v>El-, gas- og fjv.forsyning</v>
          </cell>
          <cell r="D156" t="str">
            <v>pvr</v>
          </cell>
          <cell r="E156" t="str">
            <v>bid</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41.452743713255401</v>
          </cell>
          <cell r="AI156">
            <v>37.229999999999997</v>
          </cell>
          <cell r="AJ156">
            <v>21.77</v>
          </cell>
          <cell r="AK156">
            <v>21.96</v>
          </cell>
        </row>
        <row r="157">
          <cell r="A157" t="str">
            <v>PVRENS_BIA</v>
          </cell>
          <cell r="C157" t="str">
            <v>El-, gas- og fjv.forsyning</v>
          </cell>
          <cell r="D157" t="str">
            <v>pvr</v>
          </cell>
          <cell r="E157" t="str">
            <v>bia</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0.85700000000000021</v>
          </cell>
          <cell r="AD157">
            <v>4.7108346624848521</v>
          </cell>
          <cell r="AE157">
            <v>4.5033755779843805</v>
          </cell>
          <cell r="AF157">
            <v>4.4470740669144986</v>
          </cell>
          <cell r="AG157">
            <v>35.415664072360954</v>
          </cell>
          <cell r="AH157">
            <v>2.2349920144134399</v>
          </cell>
          <cell r="AI157">
            <v>4.1500000000000004</v>
          </cell>
          <cell r="AJ157">
            <v>5.64</v>
          </cell>
          <cell r="AK157">
            <v>8.69</v>
          </cell>
        </row>
        <row r="212">
          <cell r="A212" t="str">
            <v>KONELRAFFTJY_F</v>
          </cell>
          <cell r="C212" t="str">
            <v>Raffinaderier</v>
          </cell>
          <cell r="D212" t="str">
            <v>elr</v>
          </cell>
          <cell r="E212" t="str">
            <v>fut</v>
          </cell>
          <cell r="G212">
            <v>170.95500000000001</v>
          </cell>
          <cell r="H212">
            <v>0</v>
          </cell>
          <cell r="I212">
            <v>0</v>
          </cell>
          <cell r="J212">
            <v>335.99700000000001</v>
          </cell>
          <cell r="K212">
            <v>333.279</v>
          </cell>
          <cell r="L212">
            <v>330.56099999999998</v>
          </cell>
          <cell r="M212">
            <v>327.84300000000002</v>
          </cell>
          <cell r="N212">
            <v>293.03100000000001</v>
          </cell>
          <cell r="O212">
            <v>258.21899999999999</v>
          </cell>
          <cell r="P212">
            <v>255.85230000000001</v>
          </cell>
          <cell r="Q212">
            <v>253.48560000000001</v>
          </cell>
          <cell r="R212">
            <v>251.1189</v>
          </cell>
          <cell r="S212">
            <v>275.30414999999999</v>
          </cell>
          <cell r="T212">
            <v>299.48939999999999</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O212" t="str">
            <v>ENS: Energiproducenttællingen (1994-2001)</v>
          </cell>
        </row>
        <row r="239">
          <cell r="A239" t="str">
            <v>KONFVRAFFTJY_F</v>
          </cell>
          <cell r="C239" t="str">
            <v>Raffinaderier</v>
          </cell>
          <cell r="D239" t="str">
            <v>fjr</v>
          </cell>
          <cell r="E239" t="str">
            <v>fut</v>
          </cell>
          <cell r="G239">
            <v>-4.76</v>
          </cell>
          <cell r="H239">
            <v>0</v>
          </cell>
          <cell r="I239">
            <v>0</v>
          </cell>
          <cell r="J239">
            <v>14.06</v>
          </cell>
          <cell r="K239">
            <v>18.600000000000001</v>
          </cell>
          <cell r="L239">
            <v>23.14</v>
          </cell>
          <cell r="M239">
            <v>27.9</v>
          </cell>
          <cell r="N239">
            <v>27.9</v>
          </cell>
          <cell r="O239">
            <v>32.44</v>
          </cell>
          <cell r="P239">
            <v>37.5</v>
          </cell>
          <cell r="Q239">
            <v>42.5</v>
          </cell>
          <cell r="R239">
            <v>50</v>
          </cell>
          <cell r="S239">
            <v>50</v>
          </cell>
          <cell r="T239">
            <v>50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O239" t="str">
            <v>ENS: Energiproducenttællingen (1994-2001)</v>
          </cell>
        </row>
        <row r="266">
          <cell r="A266" t="str">
            <v>ELERAFTJY</v>
          </cell>
          <cell r="C266" t="str">
            <v>ny</v>
          </cell>
          <cell r="G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431.9316</v>
          </cell>
          <cell r="AK266">
            <v>454.9</v>
          </cell>
        </row>
        <row r="273">
          <cell r="A273" t="str">
            <v>ELEFGVKTJY</v>
          </cell>
          <cell r="G273">
            <v>0</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0.5</v>
          </cell>
          <cell r="AJ273">
            <v>0.6</v>
          </cell>
          <cell r="AK273">
            <v>0.1</v>
          </cell>
        </row>
      </sheetData>
      <sheetData sheetId="9"/>
      <sheetData sheetId="10"/>
      <sheetData sheetId="11"/>
      <sheetData sheetId="12"/>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roduktion"/>
      <sheetName val="Oversigt"/>
      <sheetName val="Referencer"/>
      <sheetName val="Referencer old"/>
      <sheetName val="Kontrolpanel"/>
      <sheetName val="Resultater"/>
      <sheetName val="Log"/>
      <sheetName val="Centrale data"/>
      <sheetName val="Prisberegninger"/>
      <sheetName val="Råstoffer"/>
      <sheetName val="DistMellemprodukt"/>
      <sheetName val="TransDist"/>
      <sheetName val="Køretøjer"/>
      <sheetName val="1. g. ethanol E85"/>
      <sheetName val="2. g. ethanol E85"/>
      <sheetName val="RME"/>
      <sheetName val="Naturgas raffinering"/>
      <sheetName val="Termisk forgas bio"/>
      <sheetName val="Termisk forgas kul"/>
      <sheetName val="Diesel"/>
      <sheetName val="Benzin"/>
      <sheetName val="Biogas u. propan"/>
      <sheetName val="Biogas m. propan"/>
      <sheetName val="Ny konvertering"/>
      <sheetName val="Naturgas komprimering"/>
      <sheetName val="Biogas komprimering"/>
      <sheetName val="MeOH via katalysator"/>
      <sheetName val="Elektrolyse og komprimering"/>
      <sheetName val="Ladestation"/>
      <sheetName val="Ladestation Hybrid"/>
      <sheetName val="Diesel via katalysator"/>
      <sheetName val="DME via katalysator"/>
      <sheetName val="Importspor"/>
      <sheetName val="Std benzin motor"/>
      <sheetName val="Std diesel motor"/>
      <sheetName val="Diesel motor DME"/>
      <sheetName val="Ethanol benzin motor"/>
      <sheetName val="Tilpasset Otto motor"/>
      <sheetName val="Brændselscelle, brint motor"/>
      <sheetName val="Brændselscelle, meth motor"/>
      <sheetName val="Plugin Hybrid"/>
      <sheetName val="Elmotor"/>
      <sheetName val="Lastbil"/>
      <sheetName val="Lastbil DME"/>
      <sheetName val="Lastbil RME"/>
      <sheetName val="Lastbil Gas"/>
      <sheetName val="Bus"/>
      <sheetName val="Bus Gas"/>
      <sheetName val="Bus Hybrid"/>
    </sheetNames>
    <sheetDataSet>
      <sheetData sheetId="0"/>
      <sheetData sheetId="1"/>
      <sheetData sheetId="2"/>
      <sheetData sheetId="3"/>
      <sheetData sheetId="4"/>
      <sheetData sheetId="5"/>
      <sheetData sheetId="6"/>
      <sheetData sheetId="7">
        <row r="32">
          <cell r="C32">
            <v>0.05</v>
          </cell>
        </row>
        <row r="34">
          <cell r="C34">
            <v>7.45</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side"/>
      <sheetName val="IEA Priser"/>
      <sheetName val="Deflator &amp; Dollarkurs"/>
      <sheetName val="Brændværdier"/>
      <sheetName val="Kul, Olieprodukter &amp; Naturgas"/>
      <sheetName val="Biomasse"/>
      <sheetName val="El &amp; Fjernvarme"/>
      <sheetName val="Emissionsfaktorer"/>
      <sheetName val="Svovl &amp; NOx"/>
      <sheetName val="Tabel 1"/>
      <sheetName val="Tabel 2"/>
      <sheetName val="Tabel 3"/>
      <sheetName val="Tabel 4"/>
      <sheetName val="Tabel 5"/>
      <sheetName val="Tabel 6"/>
      <sheetName val="Tabel 7"/>
      <sheetName val="Tabel 8"/>
      <sheetName val="Tabel 9"/>
      <sheetName val="Tabel 10"/>
      <sheetName val="Tabel 11"/>
      <sheetName val="Til EMMA"/>
      <sheetName val="Til RAMSES"/>
    </sheetNames>
    <sheetDataSet>
      <sheetData sheetId="0">
        <row r="5">
          <cell r="B5">
            <v>2011</v>
          </cell>
        </row>
      </sheetData>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EA Data"/>
      <sheetName val="E&amp;D Drivers"/>
      <sheetName val="AGR_Fuels"/>
      <sheetName val="AGR"/>
      <sheetName val="RES_Fuels"/>
      <sheetName val="RH1"/>
      <sheetName val="RH2"/>
      <sheetName val="RH3"/>
      <sheetName val="RH4"/>
      <sheetName val="RC1"/>
      <sheetName val="RC2"/>
      <sheetName val="RC3"/>
      <sheetName val="RC4"/>
      <sheetName val="RHW"/>
      <sheetName val="RRF"/>
      <sheetName val="RCW"/>
      <sheetName val="RCD"/>
      <sheetName val="RK1"/>
      <sheetName val="RK2"/>
      <sheetName val="RK3"/>
      <sheetName val="RK4"/>
      <sheetName val="RDW"/>
      <sheetName val="RME"/>
      <sheetName val="RL1"/>
      <sheetName val="RL2"/>
      <sheetName val="RL3"/>
      <sheetName val="RL4"/>
      <sheetName val="COM_Fuels"/>
      <sheetName val="CH1"/>
      <sheetName val="CH2"/>
      <sheetName val="CH3"/>
      <sheetName val="CH4"/>
      <sheetName val="CC1"/>
      <sheetName val="CC2"/>
      <sheetName val="CC3"/>
      <sheetName val="CC4"/>
      <sheetName val="CHW"/>
      <sheetName val="CAA"/>
      <sheetName val="CLA"/>
      <sheetName val="ElastPar"/>
      <sheetName val="Conversion Factors"/>
      <sheetName val="Intro"/>
      <sheetName val="TechRep"/>
      <sheetName val="Other_HYDRO"/>
      <sheetName val="Other_NUCL"/>
      <sheetName val="Other_THERM"/>
      <sheetName val="Other_CHP"/>
      <sheetName val="Other_RENEW"/>
      <sheetName val="Other_HEAT"/>
      <sheetName val="ELC_FUELS"/>
      <sheetName val="ELC"/>
      <sheetName val="HEAT"/>
      <sheetName val="CHP"/>
      <sheetName val="ELC_EMI"/>
      <sheetName val="Constant Table"/>
      <sheetName val="ANS_ITEMS_DEL"/>
      <sheetName val="ANS_ITEMS"/>
      <sheetName val="ANS_TIDDATA"/>
      <sheetName val="ANS_TSDATA"/>
    </sheetNames>
    <sheetDataSet>
      <sheetData sheetId="0" refreshError="1"/>
      <sheetData sheetId="1" refreshError="1"/>
      <sheetData sheetId="2" refreshError="1">
        <row r="2">
          <cell r="A2" t="str">
            <v>^FI_ST: TCH, PRC</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OG"/>
      <sheetName val="RES"/>
      <sheetName val="Legend"/>
      <sheetName val="Heat demand in new buildings"/>
      <sheetName val="Buildings_stock_eff"/>
      <sheetName val="Commodities"/>
      <sheetName val="Processes"/>
      <sheetName val="Boilers"/>
      <sheetName val="Buildings"/>
      <sheetName val="Dem"/>
      <sheetName val="RES_Fuel"/>
      <sheetName val="Emis"/>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OG"/>
      <sheetName val="Intro"/>
      <sheetName val="RES"/>
      <sheetName val="Legend"/>
      <sheetName val="Commodities"/>
      <sheetName val="Processes"/>
      <sheetName val="Boilers"/>
      <sheetName val="Buildings"/>
      <sheetName val="Dem"/>
      <sheetName val="RES_Fuel"/>
      <sheetName val="Emis"/>
      <sheetName val="Heat demand in new buildings"/>
      <sheetName val="Buildings_stock_eff"/>
      <sheetName val="Capacity per buildin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rt"/>
      <sheetName val="Rækker"/>
      <sheetName val="Søjler"/>
      <sheetName val="Resultat"/>
      <sheetName val="Ref_Prod100%"/>
      <sheetName val="RefTotProd"/>
      <sheetName val="Ref_Prod%"/>
      <sheetName val="Ref_Prod"/>
    </sheetNames>
    <sheetDataSet>
      <sheetData sheetId="0" refreshError="1"/>
      <sheetData sheetId="1" refreshError="1">
        <row r="4">
          <cell r="A4" t="str">
            <v>190000 020 Oil refinery etc.</v>
          </cell>
          <cell r="B4" t="str">
            <v>000700 120 Imports</v>
          </cell>
          <cell r="C4" t="str">
            <v>060000 004 Extraction of oil and gas</v>
          </cell>
        </row>
      </sheetData>
      <sheetData sheetId="2" refreshError="1">
        <row r="4">
          <cell r="A4" t="str">
            <v>03 Refinery gas</v>
          </cell>
          <cell r="B4" t="str">
            <v>04 LPG</v>
          </cell>
          <cell r="C4" t="str">
            <v>07 Motor gasoline, colored</v>
          </cell>
          <cell r="D4" t="str">
            <v>10 JP4</v>
          </cell>
          <cell r="E4" t="str">
            <v>15 Gasoil</v>
          </cell>
          <cell r="F4" t="str">
            <v>18 Fuel oil</v>
          </cell>
          <cell r="G4" t="str">
            <v>06 LVN</v>
          </cell>
          <cell r="H4" t="str">
            <v>01 Crude oil</v>
          </cell>
        </row>
        <row r="5">
          <cell r="B5" t="str">
            <v>05 LPG for transport</v>
          </cell>
          <cell r="C5" t="str">
            <v>08 Motor gasoline, unleaded</v>
          </cell>
          <cell r="D5" t="str">
            <v>11 Kerosene</v>
          </cell>
          <cell r="E5" t="str">
            <v>17 Diesel oil</v>
          </cell>
          <cell r="F5" t="str">
            <v>20 Waste oil</v>
          </cell>
        </row>
        <row r="6">
          <cell r="C6" t="str">
            <v>09 Motor gasoline, leaded</v>
          </cell>
          <cell r="D6" t="str">
            <v>12 Aviation gasoline</v>
          </cell>
        </row>
        <row r="7">
          <cell r="D7" t="str">
            <v>13 Jet petroleum</v>
          </cell>
        </row>
      </sheetData>
      <sheetData sheetId="3" refreshError="1"/>
      <sheetData sheetId="4" refreshError="1"/>
      <sheetData sheetId="5" refreshError="1"/>
      <sheetData sheetId="6" refreshError="1"/>
      <sheetData sheetId="7"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NERELLE ÆNDRINGER"/>
      <sheetName val="General"/>
      <sheetName val="ElDemand"/>
      <sheetName val="Transmission"/>
      <sheetName val="DHDemand"/>
      <sheetName val="Plants"/>
      <sheetName val="TechnologyData"/>
      <sheetName val="FuelPrice"/>
      <sheetName val="FuelTax"/>
      <sheetName val="FuelMix"/>
      <sheetName val="FuelProperty"/>
      <sheetName val="DHPrice"/>
      <sheetName val="Subsidy"/>
      <sheetName val="TVAR"/>
      <sheetName val="YVAR"/>
      <sheetName val="EMMA&amp;PP"/>
      <sheetName val="Prognoser"/>
    </sheetNames>
    <sheetDataSet>
      <sheetData sheetId="0"/>
      <sheetData sheetId="1"/>
      <sheetData sheetId="2"/>
      <sheetData sheetId="3"/>
      <sheetData sheetId="4"/>
      <sheetData sheetId="5"/>
      <sheetData sheetId="6">
        <row r="37">
          <cell r="B37">
            <v>0.1</v>
          </cell>
        </row>
      </sheetData>
      <sheetData sheetId="7"/>
      <sheetData sheetId="8"/>
      <sheetData sheetId="9"/>
      <sheetData sheetId="10"/>
      <sheetData sheetId="11"/>
      <sheetData sheetId="12"/>
      <sheetData sheetId="13"/>
      <sheetData sheetId="14"/>
      <sheetData sheetId="15"/>
      <sheetData sheetId="16"/>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cro1"/>
    </sheetNames>
    <sheetDataSet>
      <sheetData sheetId="0"/>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EA Data"/>
      <sheetName val="E&amp;D Drivers"/>
      <sheetName val="AGR_Fuels"/>
      <sheetName val="AGR"/>
      <sheetName val="RES_Fuels"/>
      <sheetName val="RH1"/>
      <sheetName val="RH2"/>
      <sheetName val="RH3"/>
      <sheetName val="RH4"/>
      <sheetName val="RC1"/>
      <sheetName val="RC2"/>
      <sheetName val="RC3"/>
      <sheetName val="RC4"/>
      <sheetName val="RHW"/>
      <sheetName val="RRF"/>
      <sheetName val="RCW"/>
      <sheetName val="RCD"/>
      <sheetName val="RK1"/>
      <sheetName val="RK2"/>
      <sheetName val="RK3"/>
      <sheetName val="RK4"/>
      <sheetName val="RDW"/>
      <sheetName val="REA"/>
      <sheetName val="ROT"/>
      <sheetName val="RL1"/>
      <sheetName val="RL2"/>
      <sheetName val="RL3"/>
      <sheetName val="RL4"/>
      <sheetName val="COM_Fuels"/>
      <sheetName val="CH1"/>
      <sheetName val="CH2"/>
      <sheetName val="CH3"/>
      <sheetName val="CH4"/>
      <sheetName val="CC1"/>
      <sheetName val="CC2"/>
      <sheetName val="CC3"/>
      <sheetName val="CC4"/>
      <sheetName val="CHW"/>
      <sheetName val="CLA"/>
      <sheetName val="CCK"/>
      <sheetName val="CRF"/>
      <sheetName val="COE"/>
      <sheetName val="COT"/>
      <sheetName val="ElastPar"/>
      <sheetName val="Conversion Factors"/>
      <sheetName val="ANS_ITEMS"/>
      <sheetName val="ANS_TIDDATA"/>
      <sheetName val="ANS_TSDATA"/>
      <sheetName val="AGR_Emi"/>
      <sheetName val="RES_Emi"/>
      <sheetName val="COM_Emi"/>
    </sheetNames>
    <sheetDataSet>
      <sheetData sheetId="0"/>
      <sheetData sheetId="1"/>
      <sheetData sheetId="2" refreshError="1">
        <row r="2">
          <cell r="A2" t="str">
            <v>^FI_ST: TCH, PRC</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2.bin"/></Relationships>
</file>

<file path=xl/worksheets/_rels/sheet14.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17.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3.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4.bin"/></Relationships>
</file>

<file path=xl/worksheets/_rels/sheet21.xml.rels><?xml version="1.0" encoding="UTF-8" standalone="yes"?>
<Relationships xmlns="http://schemas.openxmlformats.org/package/2006/relationships"><Relationship Id="rId1" Type="http://schemas.openxmlformats.org/officeDocument/2006/relationships/hyperlink" Target="https://www.stat.gov.az/source/balance_fuel/?lang=en" TargetMode="Externa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5.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tabColor rgb="FFFFC000"/>
  </sheetPr>
  <dimension ref="A1:N55"/>
  <sheetViews>
    <sheetView showGridLines="0" zoomScaleNormal="100" workbookViewId="0">
      <selection activeCell="A6" sqref="A6"/>
    </sheetView>
  </sheetViews>
  <sheetFormatPr baseColWidth="10" defaultColWidth="9.1640625" defaultRowHeight="13"/>
  <cols>
    <col min="1" max="1" width="11" style="2" bestFit="1" customWidth="1"/>
    <col min="2" max="2" width="23.6640625" style="2" bestFit="1" customWidth="1"/>
    <col min="3" max="3" width="12.33203125" style="2" bestFit="1" customWidth="1"/>
    <col min="4" max="4" width="18.6640625" style="2" bestFit="1" customWidth="1"/>
    <col min="5" max="5" width="65.33203125" style="2" customWidth="1"/>
    <col min="6" max="8" width="9.1640625" style="2"/>
    <col min="9" max="9" width="13" style="2" customWidth="1"/>
    <col min="10" max="10" width="14.5" style="2" bestFit="1" customWidth="1"/>
    <col min="11" max="16384" width="9.1640625" style="2"/>
  </cols>
  <sheetData>
    <row r="1" spans="1:14">
      <c r="A1" s="2" t="s">
        <v>91</v>
      </c>
    </row>
    <row r="3" spans="1:14">
      <c r="A3" s="4" t="s">
        <v>90</v>
      </c>
      <c r="B3" s="3" t="s">
        <v>89</v>
      </c>
      <c r="C3" s="3" t="s">
        <v>88</v>
      </c>
      <c r="D3" s="3" t="s">
        <v>87</v>
      </c>
      <c r="E3" s="3" t="s">
        <v>240</v>
      </c>
    </row>
    <row r="4" spans="1:14" s="7" customFormat="1">
      <c r="A4" s="9">
        <v>44297</v>
      </c>
      <c r="B4" s="8" t="s">
        <v>413</v>
      </c>
      <c r="C4" s="8" t="s">
        <v>239</v>
      </c>
      <c r="D4" s="8"/>
      <c r="E4" s="8" t="s">
        <v>412</v>
      </c>
    </row>
    <row r="5" spans="1:14" s="7" customFormat="1">
      <c r="A5" s="9">
        <v>44298</v>
      </c>
      <c r="B5" s="8" t="s">
        <v>413</v>
      </c>
      <c r="C5" s="8" t="s">
        <v>239</v>
      </c>
      <c r="D5" s="8"/>
      <c r="E5" s="8" t="s">
        <v>414</v>
      </c>
    </row>
    <row r="6" spans="1:14" s="7" customFormat="1">
      <c r="A6" s="9"/>
      <c r="B6" s="8"/>
      <c r="C6" s="8"/>
      <c r="D6" s="8"/>
      <c r="E6" s="8"/>
    </row>
    <row r="7" spans="1:14" s="7" customFormat="1">
      <c r="A7" s="9"/>
      <c r="B7" s="8"/>
      <c r="C7" s="8"/>
      <c r="D7" s="8"/>
      <c r="E7" s="8"/>
    </row>
    <row r="8" spans="1:14" s="7" customFormat="1">
      <c r="A8" s="9"/>
      <c r="B8" s="8"/>
      <c r="C8" s="8"/>
      <c r="D8" s="8"/>
      <c r="E8" s="8"/>
    </row>
    <row r="9" spans="1:14" s="7" customFormat="1">
      <c r="A9" s="9"/>
      <c r="B9" s="8"/>
      <c r="C9" s="8"/>
      <c r="D9" s="8"/>
      <c r="E9" s="8"/>
    </row>
    <row r="10" spans="1:14" s="7" customFormat="1">
      <c r="A10" s="9"/>
      <c r="B10" s="8"/>
      <c r="C10" s="8"/>
      <c r="D10" s="8"/>
      <c r="E10" s="8"/>
    </row>
    <row r="11" spans="1:14" s="7" customFormat="1">
      <c r="A11" s="9"/>
      <c r="B11" s="8"/>
      <c r="C11" s="8"/>
      <c r="D11" s="8"/>
      <c r="E11" s="8"/>
    </row>
    <row r="12" spans="1:14" s="7" customFormat="1">
      <c r="A12" s="9"/>
      <c r="B12" s="8"/>
      <c r="C12" s="8"/>
      <c r="D12" s="8"/>
      <c r="E12" s="8"/>
    </row>
    <row r="13" spans="1:14" s="7" customFormat="1">
      <c r="A13" s="9"/>
      <c r="B13" s="8"/>
      <c r="C13" s="8"/>
      <c r="D13" s="8"/>
      <c r="E13" s="8"/>
    </row>
    <row r="14" spans="1:14" s="7" customFormat="1">
      <c r="A14" s="9"/>
      <c r="B14" s="8"/>
      <c r="C14" s="8"/>
      <c r="D14" s="8"/>
      <c r="E14" s="8"/>
    </row>
    <row r="15" spans="1:14" s="7" customFormat="1">
      <c r="A15" s="9"/>
      <c r="B15" s="8"/>
      <c r="C15" s="8"/>
      <c r="D15" s="8"/>
      <c r="E15" s="8"/>
    </row>
    <row r="16" spans="1:14">
      <c r="A16" s="367"/>
      <c r="B16" s="364"/>
      <c r="C16" s="365"/>
      <c r="D16" s="363"/>
      <c r="E16" s="366"/>
      <c r="G16" s="7"/>
      <c r="H16" s="7"/>
      <c r="I16" s="7"/>
      <c r="J16" s="7"/>
      <c r="K16" s="7"/>
      <c r="L16" s="7"/>
      <c r="M16" s="7"/>
      <c r="N16" s="7"/>
    </row>
    <row r="17" spans="1:6">
      <c r="A17" s="360"/>
      <c r="B17" s="8"/>
      <c r="C17" s="238"/>
      <c r="E17" s="239"/>
    </row>
    <row r="18" spans="1:6">
      <c r="A18" s="9"/>
      <c r="B18" s="8"/>
      <c r="C18" s="238"/>
      <c r="D18" s="8"/>
      <c r="E18" s="8"/>
    </row>
    <row r="19" spans="1:6">
      <c r="A19" s="9"/>
      <c r="B19" s="8"/>
      <c r="C19" s="238"/>
      <c r="D19" s="8"/>
      <c r="E19" s="8"/>
    </row>
    <row r="20" spans="1:6">
      <c r="A20" s="357"/>
      <c r="B20" s="358"/>
      <c r="C20" s="358"/>
      <c r="D20" s="358"/>
      <c r="E20" s="358"/>
    </row>
    <row r="21" spans="1:6">
      <c r="A21" s="357"/>
      <c r="B21" s="358"/>
      <c r="C21" s="358"/>
      <c r="D21" s="358"/>
      <c r="E21" s="358"/>
    </row>
    <row r="22" spans="1:6">
      <c r="A22" s="357"/>
      <c r="B22" s="358"/>
      <c r="C22" s="358"/>
      <c r="D22" s="358"/>
      <c r="E22" s="358"/>
    </row>
    <row r="23" spans="1:6">
      <c r="A23" s="9"/>
      <c r="B23" s="238"/>
      <c r="C23" s="238"/>
      <c r="D23" s="238"/>
      <c r="E23" s="238"/>
    </row>
    <row r="24" spans="1:6">
      <c r="A24" s="9"/>
      <c r="B24" s="238"/>
      <c r="C24" s="238"/>
      <c r="D24" s="238"/>
      <c r="E24" s="238"/>
    </row>
    <row r="25" spans="1:6" s="239" customFormat="1">
      <c r="A25" s="9"/>
      <c r="B25" s="238"/>
      <c r="C25" s="238"/>
      <c r="D25" s="238"/>
      <c r="E25" s="238"/>
      <c r="F25" s="2"/>
    </row>
    <row r="26" spans="1:6" s="239" customFormat="1">
      <c r="A26" s="9"/>
      <c r="B26" s="238"/>
      <c r="C26" s="238"/>
      <c r="D26" s="238"/>
      <c r="E26" s="238"/>
    </row>
    <row r="27" spans="1:6">
      <c r="A27" s="9"/>
      <c r="B27" s="238"/>
      <c r="C27" s="238"/>
      <c r="D27" s="238"/>
      <c r="E27" s="238"/>
      <c r="F27" s="239"/>
    </row>
    <row r="28" spans="1:6">
      <c r="A28" s="9"/>
      <c r="B28" s="238"/>
      <c r="C28" s="238"/>
      <c r="D28" s="238"/>
      <c r="E28" s="238"/>
    </row>
    <row r="29" spans="1:6">
      <c r="A29" s="9"/>
      <c r="B29" s="238"/>
      <c r="C29" s="238"/>
      <c r="D29" s="238"/>
      <c r="E29" s="238"/>
    </row>
    <row r="30" spans="1:6" s="239" customFormat="1">
      <c r="A30" s="9"/>
      <c r="B30" s="238"/>
      <c r="C30" s="238"/>
      <c r="D30" s="238"/>
      <c r="E30" s="238"/>
      <c r="F30" s="2"/>
    </row>
    <row r="31" spans="1:6" s="239" customFormat="1">
      <c r="A31" s="9"/>
      <c r="B31" s="238"/>
      <c r="C31" s="238"/>
      <c r="D31" s="238"/>
    </row>
    <row r="32" spans="1:6" s="239" customFormat="1">
      <c r="A32" s="9"/>
      <c r="B32" s="238"/>
      <c r="C32" s="238"/>
      <c r="D32" s="238"/>
      <c r="E32" s="238"/>
    </row>
    <row r="33" spans="1:8" s="239" customFormat="1">
      <c r="A33" s="9"/>
      <c r="B33" s="238"/>
      <c r="C33" s="238"/>
      <c r="D33" s="238"/>
      <c r="E33" s="238"/>
    </row>
    <row r="34" spans="1:8" s="239" customFormat="1">
      <c r="A34" s="9"/>
      <c r="B34" s="238"/>
      <c r="C34" s="238"/>
      <c r="D34" s="238"/>
      <c r="E34" s="238"/>
    </row>
    <row r="35" spans="1:8">
      <c r="A35" s="9"/>
      <c r="B35" s="238"/>
      <c r="C35" s="238"/>
      <c r="D35" s="238"/>
      <c r="E35" s="238"/>
      <c r="F35" s="239"/>
    </row>
    <row r="36" spans="1:8">
      <c r="A36" s="9"/>
      <c r="B36" s="238"/>
      <c r="C36" s="238"/>
      <c r="D36" s="238"/>
      <c r="E36" s="238"/>
    </row>
    <row r="37" spans="1:8">
      <c r="A37" s="9"/>
      <c r="B37" s="238"/>
      <c r="C37" s="238"/>
      <c r="D37" s="238"/>
      <c r="E37" s="238"/>
    </row>
    <row r="38" spans="1:8">
      <c r="A38" s="9"/>
      <c r="B38" s="238"/>
      <c r="C38" s="238"/>
      <c r="D38" s="238"/>
      <c r="E38" s="238"/>
    </row>
    <row r="39" spans="1:8">
      <c r="A39" s="9"/>
      <c r="B39" s="238"/>
      <c r="C39" s="238"/>
      <c r="D39" s="238"/>
      <c r="E39" s="238"/>
    </row>
    <row r="40" spans="1:8" ht="54.75" customHeight="1">
      <c r="A40" s="9"/>
      <c r="B40" s="238"/>
      <c r="C40" s="238"/>
      <c r="D40" s="238"/>
      <c r="E40" s="238"/>
    </row>
    <row r="41" spans="1:8" s="7" customFormat="1" ht="159.75" customHeight="1">
      <c r="A41" s="451"/>
      <c r="B41" s="238"/>
      <c r="C41" s="238"/>
      <c r="D41" s="238"/>
      <c r="E41" s="238"/>
      <c r="F41" s="452"/>
    </row>
    <row r="42" spans="1:8" s="7" customFormat="1">
      <c r="A42" s="451"/>
      <c r="B42" s="238"/>
      <c r="C42" s="238"/>
      <c r="D42" s="238"/>
      <c r="E42" s="238"/>
      <c r="F42" s="453"/>
    </row>
    <row r="43" spans="1:8" s="7" customFormat="1">
      <c r="A43" s="454"/>
      <c r="B43" s="455"/>
      <c r="C43" s="455"/>
      <c r="D43" s="455"/>
      <c r="E43" s="456"/>
      <c r="F43" s="453"/>
    </row>
    <row r="44" spans="1:8" s="5" customFormat="1">
      <c r="A44" s="454"/>
      <c r="B44" s="455"/>
      <c r="C44" s="455"/>
      <c r="D44" s="455"/>
      <c r="E44" s="456"/>
      <c r="F44" s="453"/>
    </row>
    <row r="45" spans="1:8" s="5" customFormat="1">
      <c r="A45" s="454"/>
      <c r="B45" s="455"/>
      <c r="C45" s="455"/>
      <c r="D45" s="455"/>
      <c r="E45" s="456"/>
      <c r="F45" s="457"/>
    </row>
    <row r="46" spans="1:8" s="5" customFormat="1">
      <c r="A46" s="451"/>
      <c r="B46" s="8"/>
      <c r="C46" s="8"/>
      <c r="D46" s="8"/>
      <c r="E46" s="8"/>
      <c r="F46" s="457"/>
    </row>
    <row r="47" spans="1:8" s="5" customFormat="1">
      <c r="A47" s="451"/>
      <c r="B47" s="8"/>
      <c r="C47" s="8"/>
      <c r="D47" s="8"/>
      <c r="E47" s="8"/>
      <c r="F47" s="457"/>
      <c r="H47" s="7"/>
    </row>
    <row r="48" spans="1:8" s="5" customFormat="1">
      <c r="A48" s="451"/>
      <c r="B48" s="8"/>
      <c r="C48" s="8"/>
      <c r="D48" s="8"/>
      <c r="E48" s="8"/>
      <c r="F48" s="457"/>
      <c r="H48" s="7"/>
    </row>
    <row r="49" spans="1:8" s="5" customFormat="1">
      <c r="A49" s="458"/>
      <c r="B49" s="6"/>
      <c r="C49" s="6"/>
      <c r="D49" s="6"/>
      <c r="E49" s="6"/>
      <c r="F49" s="457"/>
      <c r="H49" s="7"/>
    </row>
    <row r="50" spans="1:8" s="5" customFormat="1">
      <c r="A50" s="458"/>
      <c r="B50" s="6"/>
      <c r="C50" s="6"/>
      <c r="D50" s="6"/>
      <c r="E50" s="6"/>
      <c r="F50" s="457"/>
    </row>
    <row r="51" spans="1:8">
      <c r="A51" s="458"/>
      <c r="B51" s="6"/>
      <c r="C51" s="6"/>
      <c r="D51" s="6"/>
      <c r="E51" s="6"/>
      <c r="F51" s="457"/>
    </row>
    <row r="52" spans="1:8">
      <c r="A52" s="458"/>
      <c r="B52" s="6"/>
      <c r="C52" s="6"/>
      <c r="D52" s="6"/>
      <c r="E52" s="6"/>
      <c r="F52" s="452"/>
    </row>
    <row r="53" spans="1:8">
      <c r="A53" s="458"/>
      <c r="B53" s="6"/>
      <c r="C53" s="6"/>
      <c r="D53" s="6"/>
      <c r="E53" s="6"/>
      <c r="F53" s="452"/>
    </row>
    <row r="54" spans="1:8">
      <c r="A54" s="452"/>
      <c r="B54" s="452"/>
      <c r="C54" s="452"/>
      <c r="D54" s="452"/>
      <c r="E54" s="452"/>
      <c r="F54" s="452"/>
    </row>
    <row r="55" spans="1:8">
      <c r="A55" s="452"/>
      <c r="B55" s="452"/>
      <c r="C55" s="452"/>
      <c r="D55" s="452"/>
      <c r="E55" s="452"/>
      <c r="F55" s="452"/>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Ark4">
    <tabColor theme="9"/>
  </sheetPr>
  <dimension ref="B1:C31"/>
  <sheetViews>
    <sheetView workbookViewId="0">
      <selection activeCell="C20" sqref="C20"/>
    </sheetView>
  </sheetViews>
  <sheetFormatPr baseColWidth="10" defaultColWidth="9.1640625" defaultRowHeight="15"/>
  <cols>
    <col min="1" max="1" width="9.1640625" style="241"/>
    <col min="2" max="2" width="28.33203125" style="241" customWidth="1"/>
    <col min="3" max="3" width="138.5" style="241" customWidth="1"/>
    <col min="4" max="16384" width="9.1640625" style="241"/>
  </cols>
  <sheetData>
    <row r="1" spans="2:3" ht="19">
      <c r="B1" s="240" t="s">
        <v>255</v>
      </c>
    </row>
    <row r="3" spans="2:3">
      <c r="B3" s="242" t="s">
        <v>256</v>
      </c>
      <c r="C3" s="241" t="s">
        <v>263</v>
      </c>
    </row>
    <row r="4" spans="2:3">
      <c r="B4" s="242" t="s">
        <v>257</v>
      </c>
      <c r="C4" s="241" t="s">
        <v>264</v>
      </c>
    </row>
    <row r="5" spans="2:3">
      <c r="B5" s="242"/>
    </row>
    <row r="6" spans="2:3">
      <c r="B6" s="242" t="s">
        <v>258</v>
      </c>
      <c r="C6" s="246" t="s">
        <v>283</v>
      </c>
    </row>
    <row r="7" spans="2:3">
      <c r="B7" s="242"/>
    </row>
    <row r="8" spans="2:3">
      <c r="B8" s="243" t="s">
        <v>259</v>
      </c>
    </row>
    <row r="9" spans="2:3">
      <c r="B9" s="242"/>
    </row>
    <row r="10" spans="2:3">
      <c r="B10" s="244" t="s">
        <v>136</v>
      </c>
      <c r="C10" s="241" t="s">
        <v>265</v>
      </c>
    </row>
    <row r="11" spans="2:3">
      <c r="B11" s="244" t="s">
        <v>135</v>
      </c>
      <c r="C11" s="241" t="s">
        <v>260</v>
      </c>
    </row>
    <row r="12" spans="2:3">
      <c r="B12" s="244" t="s">
        <v>86</v>
      </c>
      <c r="C12" s="241" t="s">
        <v>266</v>
      </c>
    </row>
    <row r="13" spans="2:3">
      <c r="B13" s="244" t="s">
        <v>340</v>
      </c>
      <c r="C13" s="241" t="s">
        <v>269</v>
      </c>
    </row>
    <row r="14" spans="2:3">
      <c r="B14" s="244" t="s">
        <v>233</v>
      </c>
      <c r="C14" s="241" t="s">
        <v>270</v>
      </c>
    </row>
    <row r="15" spans="2:3">
      <c r="B15" s="244" t="s">
        <v>351</v>
      </c>
      <c r="C15" s="241" t="s">
        <v>271</v>
      </c>
    </row>
    <row r="16" spans="2:3">
      <c r="B16" s="244" t="s">
        <v>293</v>
      </c>
      <c r="C16" s="241" t="s">
        <v>272</v>
      </c>
    </row>
    <row r="17" spans="2:3">
      <c r="B17" s="244" t="s">
        <v>464</v>
      </c>
      <c r="C17" s="241" t="s">
        <v>273</v>
      </c>
    </row>
    <row r="18" spans="2:3">
      <c r="B18" s="244" t="s">
        <v>336</v>
      </c>
      <c r="C18" s="241" t="s">
        <v>274</v>
      </c>
    </row>
    <row r="19" spans="2:3">
      <c r="B19" s="244" t="s">
        <v>353</v>
      </c>
      <c r="C19" s="241" t="s">
        <v>275</v>
      </c>
    </row>
    <row r="20" spans="2:3">
      <c r="B20" s="244" t="s">
        <v>232</v>
      </c>
      <c r="C20" s="241" t="s">
        <v>276</v>
      </c>
    </row>
    <row r="21" spans="2:3">
      <c r="B21" s="244" t="s">
        <v>508</v>
      </c>
      <c r="C21" s="241" t="s">
        <v>277</v>
      </c>
    </row>
    <row r="22" spans="2:3">
      <c r="B22" s="244" t="s">
        <v>349</v>
      </c>
      <c r="C22" s="241" t="s">
        <v>278</v>
      </c>
    </row>
    <row r="23" spans="2:3">
      <c r="B23" s="244" t="s">
        <v>509</v>
      </c>
      <c r="C23" s="241" t="s">
        <v>279</v>
      </c>
    </row>
    <row r="24" spans="2:3">
      <c r="B24" s="244" t="s">
        <v>247</v>
      </c>
      <c r="C24" s="241" t="s">
        <v>280</v>
      </c>
    </row>
    <row r="25" spans="2:3">
      <c r="B25" s="244" t="s">
        <v>234</v>
      </c>
      <c r="C25" s="241" t="s">
        <v>280</v>
      </c>
    </row>
    <row r="26" spans="2:3">
      <c r="B26" s="244" t="s">
        <v>267</v>
      </c>
      <c r="C26" s="241" t="s">
        <v>281</v>
      </c>
    </row>
    <row r="27" spans="2:3">
      <c r="B27" s="244" t="s">
        <v>261</v>
      </c>
      <c r="C27" s="241" t="s">
        <v>262</v>
      </c>
    </row>
    <row r="28" spans="2:3">
      <c r="B28" s="245" t="s">
        <v>268</v>
      </c>
      <c r="C28" s="241" t="s">
        <v>282</v>
      </c>
    </row>
    <row r="29" spans="2:3">
      <c r="B29" s="603">
        <v>2010</v>
      </c>
      <c r="C29" s="604" t="str">
        <f>B29&amp;" Energy statistics of Azerbaijan"</f>
        <v>2010 Energy statistics of Azerbaijan</v>
      </c>
    </row>
    <row r="30" spans="2:3">
      <c r="B30" s="242">
        <v>2015</v>
      </c>
      <c r="C30" s="604" t="str">
        <f>B30&amp;" Energy statistics of Azerbaijan"</f>
        <v>2015 Energy statistics of Azerbaijan</v>
      </c>
    </row>
    <row r="31" spans="2:3">
      <c r="B31" s="242">
        <v>2019</v>
      </c>
      <c r="C31" s="604" t="str">
        <f>B31&amp;" Energy statistics of Azerbaijan"</f>
        <v>2019 Energy statistics of Azerbaijan</v>
      </c>
    </row>
  </sheetData>
  <pageMargins left="0.7" right="0.7" top="0.75" bottom="0.75" header="0.3" footer="0.3"/>
  <pageSetup paperSize="9" orientation="portrait"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tabColor rgb="FF92D050"/>
  </sheetPr>
  <dimension ref="A1:U512"/>
  <sheetViews>
    <sheetView showGridLines="0" topLeftCell="X1" zoomScale="85" zoomScaleNormal="85" workbookViewId="0">
      <selection activeCell="E520" sqref="E520"/>
    </sheetView>
  </sheetViews>
  <sheetFormatPr baseColWidth="10" defaultColWidth="9.1640625" defaultRowHeight="14"/>
  <cols>
    <col min="1" max="1" width="3.5" style="25" customWidth="1"/>
    <col min="2" max="2" width="11.6640625" style="25" bestFit="1" customWidth="1"/>
    <col min="3" max="3" width="12.33203125" style="25" customWidth="1"/>
    <col min="4" max="4" width="16.6640625" style="25" customWidth="1"/>
    <col min="5" max="5" width="56.33203125" style="25" bestFit="1" customWidth="1"/>
    <col min="6" max="6" width="12" style="25" customWidth="1"/>
    <col min="7" max="7" width="12.83203125" style="25" customWidth="1"/>
    <col min="8" max="8" width="14" style="25" customWidth="1"/>
    <col min="9" max="9" width="10.33203125" style="25" customWidth="1"/>
    <col min="10" max="11" width="9.1640625" style="25"/>
    <col min="12" max="12" width="11.6640625" style="25" bestFit="1" customWidth="1"/>
    <col min="13" max="13" width="44.1640625" style="25" customWidth="1"/>
    <col min="14" max="14" width="9.5" style="25" customWidth="1"/>
    <col min="15" max="15" width="46.6640625" style="25" bestFit="1" customWidth="1"/>
    <col min="16" max="16" width="10.5" style="25" bestFit="1" customWidth="1"/>
    <col min="17" max="17" width="9.1640625" style="25" customWidth="1"/>
    <col min="18" max="18" width="9.1640625" style="25"/>
    <col min="19" max="19" width="24.6640625" style="25" bestFit="1" customWidth="1"/>
    <col min="20" max="20" width="24.5" style="25" bestFit="1" customWidth="1"/>
    <col min="21" max="16384" width="9.1640625" style="25"/>
  </cols>
  <sheetData>
    <row r="1" spans="2:21">
      <c r="D1" s="50"/>
    </row>
    <row r="2" spans="2:21">
      <c r="D2" s="50"/>
    </row>
    <row r="3" spans="2:21">
      <c r="D3" s="50"/>
    </row>
    <row r="4" spans="2:21">
      <c r="B4" s="53" t="s">
        <v>18</v>
      </c>
      <c r="C4" s="53"/>
      <c r="D4" s="54"/>
      <c r="E4" s="54"/>
      <c r="F4" s="54"/>
      <c r="G4" s="54"/>
      <c r="H4" s="54"/>
      <c r="I4" s="54"/>
      <c r="O4" s="54"/>
      <c r="P4" s="54"/>
      <c r="R4" s="209" t="s">
        <v>230</v>
      </c>
      <c r="S4" s="209"/>
      <c r="T4" s="209"/>
      <c r="U4" s="209"/>
    </row>
    <row r="5" spans="2:21" ht="15">
      <c r="B5" s="55" t="s">
        <v>19</v>
      </c>
      <c r="C5" s="55" t="s">
        <v>1</v>
      </c>
      <c r="D5" s="55" t="s">
        <v>2</v>
      </c>
      <c r="E5" s="55" t="s">
        <v>3</v>
      </c>
      <c r="F5" s="55" t="s">
        <v>20</v>
      </c>
      <c r="G5" s="55" t="s">
        <v>21</v>
      </c>
      <c r="H5" s="55" t="s">
        <v>22</v>
      </c>
      <c r="I5" s="55" t="s">
        <v>23</v>
      </c>
      <c r="J5" s="55" t="s">
        <v>24</v>
      </c>
      <c r="R5" s="210" t="s">
        <v>231</v>
      </c>
      <c r="S5" s="209"/>
      <c r="T5" s="209"/>
      <c r="U5" s="209"/>
    </row>
    <row r="6" spans="2:21" ht="37" thickBot="1">
      <c r="B6" s="56" t="s">
        <v>28</v>
      </c>
      <c r="C6" s="56" t="s">
        <v>29</v>
      </c>
      <c r="D6" s="56" t="s">
        <v>30</v>
      </c>
      <c r="E6" s="56" t="s">
        <v>31</v>
      </c>
      <c r="F6" s="56" t="s">
        <v>32</v>
      </c>
      <c r="G6" s="56" t="s">
        <v>33</v>
      </c>
      <c r="H6" s="56" t="s">
        <v>34</v>
      </c>
      <c r="I6" s="56" t="s">
        <v>35</v>
      </c>
      <c r="J6" s="56" t="s">
        <v>36</v>
      </c>
      <c r="O6" s="159" t="s">
        <v>14</v>
      </c>
      <c r="P6" s="159" t="s">
        <v>15</v>
      </c>
      <c r="R6" s="110" t="s">
        <v>182</v>
      </c>
      <c r="S6" s="110"/>
      <c r="T6" s="110"/>
      <c r="U6" s="110"/>
    </row>
    <row r="7" spans="2:21" s="34" customFormat="1" ht="15">
      <c r="B7" s="134" t="s">
        <v>25</v>
      </c>
      <c r="C7" s="143"/>
      <c r="D7" s="144" t="str">
        <f>M13 &amp; P$7 &amp; R$7 &amp; VLOOKUP(O$7, $O$50:$P$74,2,FALSE) &amp; "E1"</f>
        <v>INDSDPHBNGAE1</v>
      </c>
      <c r="E7" s="141" t="str">
        <f>+M10 &amp; " " &amp; S$7 &amp; " - " &amp; T$7 &amp; " " &amp; U$7</f>
        <v>Iron &amp; Steel  Heat Medium Temp. Boiler - Nat. Gas Existing 1</v>
      </c>
      <c r="F7" s="134" t="s">
        <v>44</v>
      </c>
      <c r="G7" s="134" t="s">
        <v>46</v>
      </c>
      <c r="H7" s="134"/>
      <c r="I7" s="145"/>
      <c r="J7" s="134"/>
      <c r="K7" s="194"/>
      <c r="L7" s="62" t="s">
        <v>190</v>
      </c>
      <c r="M7" s="129">
        <v>1</v>
      </c>
      <c r="N7" s="25"/>
      <c r="O7" s="155" t="str">
        <f>Commodities!$D$113&amp;","&amp;Commodities!$D$114&amp;","&amp;Commodities!$D$97</f>
        <v>INDSNG1,INDSNG2,INDNGA</v>
      </c>
      <c r="P7" s="155" t="str">
        <f>+Commodities!$AL$6</f>
        <v>DPH</v>
      </c>
      <c r="R7" s="108" t="s">
        <v>183</v>
      </c>
      <c r="S7" s="108" t="s">
        <v>176</v>
      </c>
      <c r="T7" s="108" t="s">
        <v>69</v>
      </c>
      <c r="U7" s="108" t="s">
        <v>175</v>
      </c>
    </row>
    <row r="8" spans="2:21">
      <c r="B8" s="315" t="str">
        <f t="shared" ref="B8:B71" si="0">+IF(ISBLANK(D8),"*","")</f>
        <v/>
      </c>
      <c r="C8" s="134"/>
      <c r="D8" s="144" t="str">
        <f>M13 &amp; P$8 &amp; R$8 &amp; VLOOKUP(O$8, $O$50:$P$74,2,FALSE) &amp; "E1"</f>
        <v>INDSDPHBCOAE1</v>
      </c>
      <c r="E8" s="141" t="str">
        <f>+M10 &amp; " " &amp; S$8 &amp; " - " &amp; T$8 &amp; " " &amp; U$8</f>
        <v>Iron &amp; Steel  Heat Medium Temp. Boiler - Coal Existing 1</v>
      </c>
      <c r="F8" s="134" t="s">
        <v>44</v>
      </c>
      <c r="G8" s="134" t="s">
        <v>46</v>
      </c>
      <c r="H8" s="134"/>
      <c r="I8" s="131"/>
      <c r="J8" s="134"/>
      <c r="K8" s="69"/>
      <c r="L8" s="25" t="s">
        <v>130</v>
      </c>
      <c r="O8" s="155" t="str">
        <f>Commodities!$D$98</f>
        <v>INDCOA</v>
      </c>
      <c r="P8" s="156" t="str">
        <f>+Commodities!$AL$6</f>
        <v>DPH</v>
      </c>
      <c r="R8" s="106" t="str">
        <f t="shared" ref="R8:S10" si="1">+R$7</f>
        <v>B</v>
      </c>
      <c r="S8" s="106" t="str">
        <f t="shared" si="1"/>
        <v>Heat Medium Temp. Boiler</v>
      </c>
      <c r="T8" s="108" t="s">
        <v>55</v>
      </c>
      <c r="U8" s="106" t="str">
        <f>+U$7</f>
        <v>Existing 1</v>
      </c>
    </row>
    <row r="9" spans="2:21">
      <c r="B9" s="315" t="str">
        <f t="shared" si="0"/>
        <v/>
      </c>
      <c r="C9" s="134"/>
      <c r="D9" s="144" t="str">
        <f>M13 &amp; P$9 &amp; R$9 &amp; VLOOKUP(O$9, $O$50:$P$74,2,FALSE) &amp; "E1"</f>
        <v>INDSDPHBDSLE1</v>
      </c>
      <c r="E9" s="141" t="str">
        <f>+M10 &amp; " " &amp; S$9 &amp; " - " &amp; T$9 &amp; " " &amp; U$9</f>
        <v>Iron &amp; Steel  Heat Medium Temp. Boiler - Diesel Existing 1</v>
      </c>
      <c r="F9" s="134" t="s">
        <v>44</v>
      </c>
      <c r="G9" s="134" t="s">
        <v>46</v>
      </c>
      <c r="H9" s="134"/>
      <c r="I9" s="134"/>
      <c r="J9" s="134"/>
      <c r="K9" s="69"/>
      <c r="L9" s="62" t="s">
        <v>192</v>
      </c>
      <c r="M9" s="64" t="s">
        <v>135</v>
      </c>
      <c r="O9" s="155" t="str">
        <f>Commodities!$D$111&amp;","&amp;Commodities!$D$112&amp;","&amp;Commodities!$D$99</f>
        <v>INDDSB1,INDDSB2,INDDSL</v>
      </c>
      <c r="P9" s="156" t="str">
        <f>+Commodities!$AL$6</f>
        <v>DPH</v>
      </c>
      <c r="R9" s="106" t="str">
        <f t="shared" si="1"/>
        <v>B</v>
      </c>
      <c r="S9" s="106" t="str">
        <f t="shared" si="1"/>
        <v>Heat Medium Temp. Boiler</v>
      </c>
      <c r="T9" s="108" t="s">
        <v>68</v>
      </c>
      <c r="U9" s="106" t="str">
        <f>+U$7</f>
        <v>Existing 1</v>
      </c>
    </row>
    <row r="10" spans="2:21">
      <c r="B10" s="315" t="str">
        <f t="shared" si="0"/>
        <v/>
      </c>
      <c r="C10" s="134"/>
      <c r="D10" s="144" t="str">
        <f>M13 &amp; P$10 &amp; R$10 &amp; VLOOKUP(O$10, $O$50:$P$74,2,FALSE) &amp; "E1"</f>
        <v>INDSDPHBWPEE1</v>
      </c>
      <c r="E10" s="141" t="str">
        <f>+M10 &amp; " " &amp; S$10 &amp; " - " &amp; T$10 &amp; " " &amp; U$10</f>
        <v>Iron &amp; Steel  Heat Medium Temp. Boiler - Wood Pellets Existing 1</v>
      </c>
      <c r="F10" s="134" t="s">
        <v>44</v>
      </c>
      <c r="G10" s="134" t="s">
        <v>46</v>
      </c>
      <c r="H10" s="134"/>
      <c r="I10" s="134"/>
      <c r="J10" s="134"/>
      <c r="K10" s="69"/>
      <c r="L10" s="62" t="s">
        <v>195</v>
      </c>
      <c r="M10" s="70" t="str">
        <f>+INDEX(Commodities!$X$6:$X$17,M7)</f>
        <v xml:space="preserve">Iron &amp; Steel </v>
      </c>
      <c r="O10" s="155" t="str">
        <f>Commodities!$D$100</f>
        <v>INDWPE</v>
      </c>
      <c r="P10" s="156" t="str">
        <f>+Commodities!$AL$6</f>
        <v>DPH</v>
      </c>
      <c r="R10" s="106" t="str">
        <f t="shared" si="1"/>
        <v>B</v>
      </c>
      <c r="S10" s="106" t="str">
        <f t="shared" si="1"/>
        <v>Heat Medium Temp. Boiler</v>
      </c>
      <c r="T10" s="108" t="s">
        <v>180</v>
      </c>
      <c r="U10" s="106" t="str">
        <f>+U$7</f>
        <v>Existing 1</v>
      </c>
    </row>
    <row r="11" spans="2:21">
      <c r="B11" s="134" t="str">
        <f t="shared" si="0"/>
        <v>*</v>
      </c>
      <c r="C11" s="134"/>
      <c r="D11" s="144"/>
      <c r="E11" s="141"/>
      <c r="F11" s="134"/>
      <c r="G11" s="134"/>
      <c r="H11" s="134"/>
      <c r="I11" s="134"/>
      <c r="J11" s="134"/>
      <c r="K11" s="69"/>
      <c r="L11" s="62" t="s">
        <v>130</v>
      </c>
      <c r="M11" s="70" t="str">
        <f>+INDEX(Commodities!$Y$6:$Y$17,M7)</f>
        <v>01 Iron and steel</v>
      </c>
      <c r="O11" s="155" t="str">
        <f>Commodities!$D$101</f>
        <v>INDWCH</v>
      </c>
      <c r="P11" s="156"/>
      <c r="R11" s="106"/>
      <c r="S11" s="106"/>
      <c r="T11" s="106"/>
      <c r="U11" s="106"/>
    </row>
    <row r="12" spans="2:21">
      <c r="B12" s="315" t="str">
        <f t="shared" si="0"/>
        <v/>
      </c>
      <c r="C12" s="134"/>
      <c r="D12" s="144" t="str">
        <f>M13 &amp; P$12 &amp; R$12 &amp; VLOOKUP(O$12, $O$50:$P$74,2,FALSE) &amp; "E1"</f>
        <v>INDSDPHBBGAE1</v>
      </c>
      <c r="E12" s="141" t="str">
        <f>+M10 &amp; " " &amp; S$12 &amp; " - " &amp; T$12 &amp; " " &amp; U$12</f>
        <v>Iron &amp; Steel  Heat Medium Temp. Boiler - Biogas Existing 1</v>
      </c>
      <c r="F12" s="134" t="s">
        <v>44</v>
      </c>
      <c r="G12" s="134" t="s">
        <v>46</v>
      </c>
      <c r="H12" s="134"/>
      <c r="I12" s="134"/>
      <c r="J12" s="134"/>
      <c r="K12" s="69"/>
      <c r="L12" s="62" t="s">
        <v>191</v>
      </c>
      <c r="M12" s="70" t="str">
        <f>+INDEX(Commodities!$U$6:$U$17,M7)</f>
        <v>IS</v>
      </c>
      <c r="O12" s="155" t="str">
        <f>Commodities!$D$102</f>
        <v>INDBGA</v>
      </c>
      <c r="P12" s="155" t="str">
        <f>+Commodities!$AL$6</f>
        <v>DPH</v>
      </c>
      <c r="R12" s="106" t="str">
        <f t="shared" ref="R12:S17" si="2">+R$7</f>
        <v>B</v>
      </c>
      <c r="S12" s="106" t="str">
        <f t="shared" si="2"/>
        <v>Heat Medium Temp. Boiler</v>
      </c>
      <c r="T12" s="108" t="s">
        <v>77</v>
      </c>
      <c r="U12" s="106" t="str">
        <f>+U$7</f>
        <v>Existing 1</v>
      </c>
    </row>
    <row r="13" spans="2:21">
      <c r="B13" s="315" t="str">
        <f t="shared" si="0"/>
        <v/>
      </c>
      <c r="C13" s="134"/>
      <c r="D13" s="144" t="str">
        <f>M13 &amp; P$13 &amp; R$13 &amp; VLOOKUP(O$13, $O$50:$P$74,2,FALSE) &amp; "E1"</f>
        <v>INDSDPHBHFOE1</v>
      </c>
      <c r="E13" s="141" t="str">
        <f>+M10 &amp; " " &amp; S$13 &amp; " - " &amp; T$13 &amp; " " &amp; U$13</f>
        <v>Iron &amp; Steel  Heat Medium Temp. Boiler - Heavy Fuel Oil Existing 1</v>
      </c>
      <c r="F13" s="134" t="s">
        <v>44</v>
      </c>
      <c r="G13" s="134" t="s">
        <v>46</v>
      </c>
      <c r="H13" s="134"/>
      <c r="I13" s="134"/>
      <c r="J13" s="134"/>
      <c r="K13" s="69"/>
      <c r="L13" s="62" t="s">
        <v>191</v>
      </c>
      <c r="M13" s="70" t="str">
        <f>+INDEX(Commodities!$W$6:$W$17,M7)</f>
        <v>INDS</v>
      </c>
      <c r="O13" s="155" t="str">
        <f>Commodities!$D$103</f>
        <v>INDHFO</v>
      </c>
      <c r="P13" s="155" t="str">
        <f>+Commodities!$AL$6</f>
        <v>DPH</v>
      </c>
      <c r="R13" s="106" t="str">
        <f t="shared" si="2"/>
        <v>B</v>
      </c>
      <c r="S13" s="106" t="str">
        <f t="shared" si="2"/>
        <v>Heat Medium Temp. Boiler</v>
      </c>
      <c r="T13" s="108" t="s">
        <v>113</v>
      </c>
      <c r="U13" s="106" t="str">
        <f>+U$7</f>
        <v>Existing 1</v>
      </c>
    </row>
    <row r="14" spans="2:21">
      <c r="B14" s="315" t="str">
        <f t="shared" si="0"/>
        <v/>
      </c>
      <c r="C14" s="134"/>
      <c r="D14" s="144" t="str">
        <f>M13 &amp; P$14 &amp; R$14 &amp; VLOOKUP(O$14, $O$50:$P$74,2,FALSE) &amp; "E1"</f>
        <v>INDSDPHBLPGE1</v>
      </c>
      <c r="E14" s="141" t="str">
        <f>+M10 &amp; " " &amp; S$14 &amp; " - " &amp; T$14 &amp; " " &amp; U$14</f>
        <v>Iron &amp; Steel  Heat Medium Temp. Boiler - Liquified Petroleum Gas Existing 1</v>
      </c>
      <c r="F14" s="134" t="s">
        <v>44</v>
      </c>
      <c r="G14" s="134" t="s">
        <v>46</v>
      </c>
      <c r="H14" s="134"/>
      <c r="I14" s="134"/>
      <c r="J14" s="134"/>
      <c r="K14" s="69"/>
      <c r="O14" s="155" t="str">
        <f>Commodities!$D$104</f>
        <v>INDLPG</v>
      </c>
      <c r="P14" s="155" t="str">
        <f>+Commodities!$AL$6</f>
        <v>DPH</v>
      </c>
      <c r="R14" s="106" t="str">
        <f t="shared" si="2"/>
        <v>B</v>
      </c>
      <c r="S14" s="106" t="str">
        <f t="shared" si="2"/>
        <v>Heat Medium Temp. Boiler</v>
      </c>
      <c r="T14" s="108" t="s">
        <v>284</v>
      </c>
      <c r="U14" s="106" t="str">
        <f>+U$7</f>
        <v>Existing 1</v>
      </c>
    </row>
    <row r="15" spans="2:21">
      <c r="B15" s="315" t="str">
        <f t="shared" si="0"/>
        <v/>
      </c>
      <c r="C15" s="134"/>
      <c r="D15" s="144" t="str">
        <f>M13 &amp; P$15 &amp; R$15 &amp; VLOOKUP(O$15, $O$50:$P$74,2,FALSE) &amp; "E1"</f>
        <v>INDSDPHBWSTE1</v>
      </c>
      <c r="E15" s="141" t="str">
        <f>+M10 &amp; " " &amp; S$15 &amp; " - " &amp; T$15 &amp; " " &amp; U$15</f>
        <v>Iron &amp; Steel  Heat Medium Temp. Boiler - Waste Existing 1</v>
      </c>
      <c r="F15" s="134" t="s">
        <v>44</v>
      </c>
      <c r="G15" s="134" t="s">
        <v>46</v>
      </c>
      <c r="H15" s="134"/>
      <c r="I15" s="134"/>
      <c r="J15" s="134"/>
      <c r="K15" s="69"/>
      <c r="O15" s="155" t="str">
        <f>Commodities!$D$105</f>
        <v>INDWST</v>
      </c>
      <c r="P15" s="155" t="str">
        <f>+Commodities!$AL$6</f>
        <v>DPH</v>
      </c>
      <c r="R15" s="106" t="str">
        <f t="shared" si="2"/>
        <v>B</v>
      </c>
      <c r="S15" s="106" t="str">
        <f t="shared" si="2"/>
        <v>Heat Medium Temp. Boiler</v>
      </c>
      <c r="T15" s="108" t="s">
        <v>80</v>
      </c>
      <c r="U15" s="106" t="str">
        <f>+U$7</f>
        <v>Existing 1</v>
      </c>
    </row>
    <row r="16" spans="2:21">
      <c r="B16" s="315" t="str">
        <f t="shared" si="0"/>
        <v/>
      </c>
      <c r="C16" s="134"/>
      <c r="D16" s="144" t="str">
        <f>M13 &amp; P$16 &amp; R$16 &amp; VLOOKUP(O$16, $O$50:$P$74,2,FALSE) &amp; "E1"</f>
        <v>INDSDPHBHETE1</v>
      </c>
      <c r="E16" s="141" t="str">
        <f>+M10 &amp; " " &amp; S$16 &amp; " - " &amp; T$16 &amp; " " &amp; U$16</f>
        <v>Iron &amp; Steel  Heat Medium Temp. Boiler - Dist. Heat Existing 1</v>
      </c>
      <c r="F16" s="134" t="s">
        <v>44</v>
      </c>
      <c r="G16" s="134" t="s">
        <v>46</v>
      </c>
      <c r="H16" s="134"/>
      <c r="I16" s="134"/>
      <c r="J16" s="134"/>
      <c r="K16" s="69"/>
      <c r="O16" s="155" t="str">
        <f>Commodities!$D$106</f>
        <v>INDHCE</v>
      </c>
      <c r="P16" s="155" t="str">
        <f>+Commodities!$AL$6</f>
        <v>DPH</v>
      </c>
      <c r="R16" s="106" t="str">
        <f t="shared" si="2"/>
        <v>B</v>
      </c>
      <c r="S16" s="106" t="str">
        <f t="shared" si="2"/>
        <v>Heat Medium Temp. Boiler</v>
      </c>
      <c r="T16" s="108" t="s">
        <v>186</v>
      </c>
      <c r="U16" s="106" t="str">
        <f>+U$7</f>
        <v>Existing 1</v>
      </c>
    </row>
    <row r="17" spans="2:21">
      <c r="B17" s="315" t="str">
        <f t="shared" si="0"/>
        <v/>
      </c>
      <c r="C17" s="134"/>
      <c r="D17" s="144" t="str">
        <f>M13 &amp; P$17 &amp; R$17 &amp; VLOOKUP(O$17, $O$50:$P$74,2,FALSE) &amp; "E2"</f>
        <v>INDSDPHBHETE2</v>
      </c>
      <c r="E17" s="141" t="str">
        <f>+M10 &amp; " " &amp; S$17 &amp; " - " &amp; T$17 &amp; " " &amp; U$17</f>
        <v>Iron &amp; Steel  Heat Medium Temp. Boiler - Dist. Heat Existing 2</v>
      </c>
      <c r="F17" s="315" t="s">
        <v>44</v>
      </c>
      <c r="G17" s="315" t="s">
        <v>46</v>
      </c>
      <c r="H17" s="134"/>
      <c r="I17" s="134"/>
      <c r="J17" s="134"/>
      <c r="K17" s="69"/>
      <c r="O17" s="155" t="str">
        <f>Commodities!$D$108</f>
        <v>INDHDE</v>
      </c>
      <c r="P17" s="156" t="s">
        <v>493</v>
      </c>
      <c r="R17" s="106" t="s">
        <v>183</v>
      </c>
      <c r="S17" s="106" t="str">
        <f t="shared" si="2"/>
        <v>Heat Medium Temp. Boiler</v>
      </c>
      <c r="T17" s="108" t="s">
        <v>186</v>
      </c>
      <c r="U17" s="106" t="s">
        <v>531</v>
      </c>
    </row>
    <row r="18" spans="2:21">
      <c r="B18" s="315" t="str">
        <f t="shared" si="0"/>
        <v/>
      </c>
      <c r="C18" s="134"/>
      <c r="D18" s="142" t="str">
        <f>M13 &amp; P$18 &amp; R$18 &amp; VLOOKUP(O$18, $O$50:$P$74,2,FALSE) &amp; "E1"</f>
        <v>INDSDPHBELCE1</v>
      </c>
      <c r="E18" s="142" t="str">
        <f>+M10 &amp; " " &amp; S$18 &amp; " - " &amp; T$18 &amp; " " &amp; U$18</f>
        <v>Iron &amp; Steel  Heat Medium Temp. Boiler - Electricity Existing 1</v>
      </c>
      <c r="F18" s="137" t="s">
        <v>44</v>
      </c>
      <c r="G18" s="137" t="s">
        <v>46</v>
      </c>
      <c r="H18" s="137"/>
      <c r="I18" s="137"/>
      <c r="J18" s="137"/>
      <c r="K18" s="69"/>
      <c r="O18" s="157" t="str">
        <f>Commodities!$D$109</f>
        <v>INDELC</v>
      </c>
      <c r="P18" s="157" t="str">
        <f>+Commodities!$AL$6</f>
        <v>DPH</v>
      </c>
      <c r="R18" s="107" t="str">
        <f>+R$7</f>
        <v>B</v>
      </c>
      <c r="S18" s="107" t="str">
        <f>+S$7</f>
        <v>Heat Medium Temp. Boiler</v>
      </c>
      <c r="T18" s="109" t="s">
        <v>50</v>
      </c>
      <c r="U18" s="107" t="str">
        <f t="shared" ref="U18:U31" si="3">+U$7</f>
        <v>Existing 1</v>
      </c>
    </row>
    <row r="19" spans="2:21">
      <c r="B19" s="315" t="str">
        <f t="shared" si="0"/>
        <v/>
      </c>
      <c r="C19" s="134"/>
      <c r="D19" s="141" t="str">
        <f>M13 &amp; P$19 &amp; R$19 &amp; VLOOKUP(O$19, $O$50:$P$74,2,FALSE) &amp; "E1"</f>
        <v>INDSDCOBNGAE1</v>
      </c>
      <c r="E19" s="141" t="str">
        <f>+M10 &amp; " " &amp; S$19 &amp; " - " &amp; T$19 &amp; " " &amp; U$19</f>
        <v>Iron &amp; Steel  Heat High Temp. Boiler - Nat. Gas Existing 1</v>
      </c>
      <c r="F19" s="134" t="s">
        <v>44</v>
      </c>
      <c r="G19" s="134" t="s">
        <v>46</v>
      </c>
      <c r="H19" s="134"/>
      <c r="I19" s="134"/>
      <c r="J19" s="134"/>
      <c r="K19" s="69"/>
      <c r="O19" s="155" t="str">
        <f>Commodities!$D$113&amp;","&amp;Commodities!$D$114&amp;","&amp;Commodities!$D$97</f>
        <v>INDSNG1,INDSNG2,INDNGA</v>
      </c>
      <c r="P19" s="155" t="str">
        <f>+Commodities!$AL$7</f>
        <v>DCO</v>
      </c>
      <c r="R19" s="106" t="str">
        <f t="shared" ref="R19:R31" si="4">+R$7</f>
        <v>B</v>
      </c>
      <c r="S19" s="108" t="s">
        <v>177</v>
      </c>
      <c r="T19" s="108" t="str">
        <f>+T$7</f>
        <v>Nat. Gas</v>
      </c>
      <c r="U19" s="106" t="str">
        <f t="shared" si="3"/>
        <v>Existing 1</v>
      </c>
    </row>
    <row r="20" spans="2:21">
      <c r="B20" s="315" t="str">
        <f t="shared" si="0"/>
        <v/>
      </c>
      <c r="C20" s="134"/>
      <c r="D20" s="141" t="str">
        <f>M13 &amp; P$20 &amp; R$20 &amp; VLOOKUP(O$20, $O$50:$P$74,2,FALSE) &amp; "E1"</f>
        <v>INDSDCOBCOAE1</v>
      </c>
      <c r="E20" s="141" t="str">
        <f>+M10 &amp; " " &amp; S$20 &amp; " - " &amp; T$20 &amp; " " &amp; U$20</f>
        <v>Iron &amp; Steel  Heat High Temp. Boiler - Coal Existing 1</v>
      </c>
      <c r="F20" s="134" t="s">
        <v>44</v>
      </c>
      <c r="G20" s="134" t="s">
        <v>46</v>
      </c>
      <c r="H20" s="134"/>
      <c r="I20" s="134"/>
      <c r="J20" s="134"/>
      <c r="K20" s="69"/>
      <c r="O20" s="155" t="str">
        <f>Commodities!$D$98</f>
        <v>INDCOA</v>
      </c>
      <c r="P20" s="155" t="str">
        <f>+Commodities!$AL$7</f>
        <v>DCO</v>
      </c>
      <c r="R20" s="106" t="str">
        <f t="shared" si="4"/>
        <v>B</v>
      </c>
      <c r="S20" s="106" t="str">
        <f>$S$19</f>
        <v>Heat High Temp. Boiler</v>
      </c>
      <c r="T20" s="108" t="s">
        <v>55</v>
      </c>
      <c r="U20" s="106" t="str">
        <f>+U$7</f>
        <v>Existing 1</v>
      </c>
    </row>
    <row r="21" spans="2:21">
      <c r="B21" s="315" t="str">
        <f t="shared" si="0"/>
        <v/>
      </c>
      <c r="C21" s="134"/>
      <c r="D21" s="141" t="str">
        <f>M13 &amp; P$21 &amp; R$21 &amp; VLOOKUP(O$21, $O$50:$P$74,2,FALSE) &amp; "E1"</f>
        <v>INDSDCOBDSLE1</v>
      </c>
      <c r="E21" s="141" t="str">
        <f>+M10 &amp; " " &amp; S$21 &amp; " - " &amp; T$21 &amp; " " &amp; U$21</f>
        <v>Iron &amp; Steel  Heat High Temp. Boiler - Diesel Existing 1</v>
      </c>
      <c r="F21" s="134" t="s">
        <v>44</v>
      </c>
      <c r="G21" s="134" t="s">
        <v>46</v>
      </c>
      <c r="H21" s="134"/>
      <c r="I21" s="134"/>
      <c r="J21" s="134"/>
      <c r="K21" s="69"/>
      <c r="O21" s="155" t="str">
        <f>Commodities!$D$111&amp;","&amp;Commodities!$D$112&amp;","&amp;Commodities!$D$99</f>
        <v>INDDSB1,INDDSB2,INDDSL</v>
      </c>
      <c r="P21" s="155" t="str">
        <f>+Commodities!$AL$7</f>
        <v>DCO</v>
      </c>
      <c r="R21" s="106" t="str">
        <f t="shared" si="4"/>
        <v>B</v>
      </c>
      <c r="S21" s="106" t="str">
        <f t="shared" ref="S21:S27" si="5">$S$19</f>
        <v>Heat High Temp. Boiler</v>
      </c>
      <c r="T21" s="108" t="s">
        <v>68</v>
      </c>
      <c r="U21" s="106" t="str">
        <f>+U$7</f>
        <v>Existing 1</v>
      </c>
    </row>
    <row r="22" spans="2:21">
      <c r="B22" s="315" t="str">
        <f t="shared" si="0"/>
        <v/>
      </c>
      <c r="C22" s="134"/>
      <c r="D22" s="141" t="str">
        <f>M13 &amp; P$22 &amp; R$22 &amp; VLOOKUP(O$22, $O$50:$P$74,2,FALSE) &amp; "E1"</f>
        <v>INDSDCOBWPEE1</v>
      </c>
      <c r="E22" s="141" t="str">
        <f>+M10 &amp; " " &amp; S$22 &amp; " - " &amp; T$22 &amp; " " &amp; U$22</f>
        <v>Iron &amp; Steel  Heat High Temp. Boiler - Wood Pellets Existing 1</v>
      </c>
      <c r="F22" s="134" t="s">
        <v>44</v>
      </c>
      <c r="G22" s="134" t="s">
        <v>46</v>
      </c>
      <c r="H22" s="134"/>
      <c r="I22" s="134"/>
      <c r="J22" s="134"/>
      <c r="K22" s="69"/>
      <c r="O22" s="155" t="str">
        <f>Commodities!$D$100</f>
        <v>INDWPE</v>
      </c>
      <c r="P22" s="155" t="str">
        <f>+Commodities!$AL$7</f>
        <v>DCO</v>
      </c>
      <c r="R22" s="106" t="str">
        <f t="shared" si="4"/>
        <v>B</v>
      </c>
      <c r="S22" s="106" t="str">
        <f t="shared" si="5"/>
        <v>Heat High Temp. Boiler</v>
      </c>
      <c r="T22" s="108" t="s">
        <v>180</v>
      </c>
      <c r="U22" s="106" t="str">
        <f>+U$7</f>
        <v>Existing 1</v>
      </c>
    </row>
    <row r="23" spans="2:21">
      <c r="B23" s="315" t="str">
        <f t="shared" si="0"/>
        <v>*</v>
      </c>
      <c r="C23" s="134"/>
      <c r="D23" s="141"/>
      <c r="E23" s="141"/>
      <c r="F23" s="134"/>
      <c r="G23" s="134"/>
      <c r="H23" s="134"/>
      <c r="I23" s="134"/>
      <c r="J23" s="134"/>
      <c r="K23" s="69"/>
      <c r="O23" s="155" t="str">
        <f>Commodities!$D$101</f>
        <v>INDWCH</v>
      </c>
      <c r="P23" s="155"/>
      <c r="R23" s="106"/>
      <c r="S23" s="106"/>
      <c r="T23" s="108"/>
      <c r="U23" s="106"/>
    </row>
    <row r="24" spans="2:21">
      <c r="B24" s="315" t="str">
        <f t="shared" si="0"/>
        <v/>
      </c>
      <c r="C24" s="134"/>
      <c r="D24" s="141" t="str">
        <f>M13 &amp; P$24 &amp; R$24 &amp; VLOOKUP(O$24, $O$50:$P$74,2,FALSE) &amp; "E1"</f>
        <v>INDSDCOBHFOE1</v>
      </c>
      <c r="E24" s="141" t="str">
        <f>+M10 &amp; " " &amp; S$24 &amp; " - " &amp; T$24 &amp; " " &amp; U$24</f>
        <v>Iron &amp; Steel  Heat High Temp. Boiler - Heavy Fuel Oil Existing 1</v>
      </c>
      <c r="F24" s="134" t="s">
        <v>44</v>
      </c>
      <c r="G24" s="134" t="s">
        <v>46</v>
      </c>
      <c r="H24" s="134"/>
      <c r="I24" s="134"/>
      <c r="J24" s="134"/>
      <c r="K24" s="69"/>
      <c r="O24" s="155" t="str">
        <f>Commodities!$D$103</f>
        <v>INDHFO</v>
      </c>
      <c r="P24" s="155" t="str">
        <f>+Commodities!$AL$7</f>
        <v>DCO</v>
      </c>
      <c r="R24" s="106" t="str">
        <f t="shared" si="4"/>
        <v>B</v>
      </c>
      <c r="S24" s="106" t="str">
        <f t="shared" si="5"/>
        <v>Heat High Temp. Boiler</v>
      </c>
      <c r="T24" s="108" t="s">
        <v>113</v>
      </c>
      <c r="U24" s="106" t="str">
        <f>+U$7</f>
        <v>Existing 1</v>
      </c>
    </row>
    <row r="25" spans="2:21">
      <c r="B25" s="315" t="str">
        <f t="shared" si="0"/>
        <v/>
      </c>
      <c r="C25" s="134"/>
      <c r="D25" s="141" t="str">
        <f>M13 &amp; P$25 &amp; R$25 &amp; VLOOKUP(O$25, $O$50:$P$74,2,FALSE) &amp; "E1"</f>
        <v>INDSDCOBLPGE1</v>
      </c>
      <c r="E25" s="141" t="str">
        <f>+M10 &amp; " " &amp; S$25 &amp; " - " &amp; T$25 &amp; " " &amp; U$25</f>
        <v>Iron &amp; Steel  Heat High Temp. Boiler - Liquified Petroleum Gas Existing 1</v>
      </c>
      <c r="F25" s="134" t="s">
        <v>44</v>
      </c>
      <c r="G25" s="134" t="s">
        <v>46</v>
      </c>
      <c r="H25" s="134"/>
      <c r="I25" s="134"/>
      <c r="J25" s="134"/>
      <c r="K25" s="69"/>
      <c r="O25" s="155" t="str">
        <f>Commodities!$D$104</f>
        <v>INDLPG</v>
      </c>
      <c r="P25" s="155" t="str">
        <f>+Commodities!$AL$7</f>
        <v>DCO</v>
      </c>
      <c r="R25" s="106" t="str">
        <f t="shared" si="4"/>
        <v>B</v>
      </c>
      <c r="S25" s="106" t="str">
        <f t="shared" si="5"/>
        <v>Heat High Temp. Boiler</v>
      </c>
      <c r="T25" s="108" t="s">
        <v>284</v>
      </c>
      <c r="U25" s="106" t="str">
        <f>+U$7</f>
        <v>Existing 1</v>
      </c>
    </row>
    <row r="26" spans="2:21">
      <c r="B26" s="315" t="str">
        <f t="shared" si="0"/>
        <v/>
      </c>
      <c r="C26" s="134"/>
      <c r="D26" s="141" t="str">
        <f>M13 &amp; P$26 &amp; R$26 &amp; VLOOKUP(O$26, $O$50:$P$74,2,FALSE) &amp; "E1"</f>
        <v>INDSDCOBWSTE1</v>
      </c>
      <c r="E26" s="141" t="str">
        <f>+M10 &amp; " " &amp; S$26 &amp; " - " &amp; T$26 &amp; " " &amp; U$26</f>
        <v>Iron &amp; Steel  Heat High Temp. Boiler - Waste Existing 1</v>
      </c>
      <c r="F26" s="134" t="s">
        <v>44</v>
      </c>
      <c r="G26" s="134" t="s">
        <v>46</v>
      </c>
      <c r="H26" s="134"/>
      <c r="I26" s="134"/>
      <c r="J26" s="134"/>
      <c r="K26" s="69"/>
      <c r="O26" s="155" t="s">
        <v>84</v>
      </c>
      <c r="P26" s="155" t="str">
        <f>+Commodities!$AL$7</f>
        <v>DCO</v>
      </c>
      <c r="R26" s="106" t="str">
        <f t="shared" si="4"/>
        <v>B</v>
      </c>
      <c r="S26" s="106" t="str">
        <f t="shared" si="5"/>
        <v>Heat High Temp. Boiler</v>
      </c>
      <c r="T26" s="108" t="s">
        <v>80</v>
      </c>
      <c r="U26" s="106" t="s">
        <v>175</v>
      </c>
    </row>
    <row r="27" spans="2:21">
      <c r="B27" s="315" t="str">
        <f t="shared" si="0"/>
        <v/>
      </c>
      <c r="C27" s="134"/>
      <c r="D27" s="142" t="str">
        <f>M13 &amp; P$27 &amp; R$27 &amp; VLOOKUP(O$27, $O$50:$P$74,2,FALSE) &amp; "E1"</f>
        <v>INDSDCOBELCE1</v>
      </c>
      <c r="E27" s="142" t="str">
        <f>+M10 &amp; " " &amp; S$27 &amp; " - " &amp; T$27 &amp; " " &amp; U$27</f>
        <v>Iron &amp; Steel  Heat High Temp. Boiler - Electricity Existing 1</v>
      </c>
      <c r="F27" s="137" t="s">
        <v>44</v>
      </c>
      <c r="G27" s="137" t="s">
        <v>46</v>
      </c>
      <c r="H27" s="137"/>
      <c r="I27" s="137"/>
      <c r="J27" s="137"/>
      <c r="K27" s="69"/>
      <c r="O27" s="157" t="s">
        <v>74</v>
      </c>
      <c r="P27" s="157" t="str">
        <f>+Commodities!$AL$7</f>
        <v>DCO</v>
      </c>
      <c r="R27" s="107" t="str">
        <f t="shared" si="4"/>
        <v>B</v>
      </c>
      <c r="S27" s="107" t="str">
        <f t="shared" si="5"/>
        <v>Heat High Temp. Boiler</v>
      </c>
      <c r="T27" s="109" t="s">
        <v>50</v>
      </c>
      <c r="U27" s="107" t="s">
        <v>175</v>
      </c>
    </row>
    <row r="28" spans="2:21">
      <c r="B28" s="315" t="str">
        <f t="shared" si="0"/>
        <v/>
      </c>
      <c r="C28" s="134"/>
      <c r="D28" s="144" t="str">
        <f>M13 &amp; P$28 &amp; R$28 &amp; VLOOKUP(O$28, $O$50:$P$74,2,FALSE) &amp; "E1"</f>
        <v>INDSDSHBNGAE1</v>
      </c>
      <c r="E28" s="141" t="str">
        <f>+M10 &amp; " " &amp; S$28 &amp; " - " &amp; T$28 &amp; " " &amp; U$28</f>
        <v>Iron &amp; Steel  Heat Room Boiler - Nat. Gas Existing 1</v>
      </c>
      <c r="F28" s="134" t="s">
        <v>44</v>
      </c>
      <c r="G28" s="134" t="s">
        <v>46</v>
      </c>
      <c r="H28" s="134"/>
      <c r="I28" s="134"/>
      <c r="J28" s="134"/>
      <c r="K28" s="69"/>
      <c r="O28" s="155" t="str">
        <f>Commodities!$D$113&amp;","&amp;Commodities!$D$114&amp;","&amp;Commodities!$D$97</f>
        <v>INDSNG1,INDSNG2,INDNGA</v>
      </c>
      <c r="P28" s="155" t="str">
        <f>+Commodities!$AL$8</f>
        <v>DSH</v>
      </c>
      <c r="R28" s="106" t="str">
        <f t="shared" si="4"/>
        <v>B</v>
      </c>
      <c r="S28" s="108" t="s">
        <v>181</v>
      </c>
      <c r="T28" s="106" t="str">
        <f>+T7</f>
        <v>Nat. Gas</v>
      </c>
      <c r="U28" s="106" t="str">
        <f t="shared" si="3"/>
        <v>Existing 1</v>
      </c>
    </row>
    <row r="29" spans="2:21">
      <c r="B29" s="315" t="str">
        <f t="shared" si="0"/>
        <v/>
      </c>
      <c r="C29" s="134"/>
      <c r="D29" s="144" t="str">
        <f>M13 &amp; P$29 &amp; R$29 &amp; VLOOKUP(O$29, $O$50:$P$74,2,FALSE) &amp; "E1"</f>
        <v>INDSDSHBCOAE1</v>
      </c>
      <c r="E29" s="141" t="str">
        <f>+M10 &amp; " " &amp; S$29 &amp; " - " &amp; T$29 &amp; " " &amp; U$29</f>
        <v>Iron &amp; Steel  Heat Room Boiler - Coal Existing 1</v>
      </c>
      <c r="F29" s="134" t="s">
        <v>44</v>
      </c>
      <c r="G29" s="134" t="s">
        <v>46</v>
      </c>
      <c r="H29" s="134"/>
      <c r="I29" s="134"/>
      <c r="J29" s="134"/>
      <c r="K29" s="69"/>
      <c r="O29" s="155" t="str">
        <f>Commodities!$D$98</f>
        <v>INDCOA</v>
      </c>
      <c r="P29" s="155" t="str">
        <f>+Commodities!$AL$8</f>
        <v>DSH</v>
      </c>
      <c r="R29" s="106" t="str">
        <f t="shared" si="4"/>
        <v>B</v>
      </c>
      <c r="S29" s="106" t="str">
        <f>+S$28</f>
        <v>Heat Room Boiler</v>
      </c>
      <c r="T29" s="106" t="str">
        <f>+T8</f>
        <v>Coal</v>
      </c>
      <c r="U29" s="106" t="str">
        <f t="shared" si="3"/>
        <v>Existing 1</v>
      </c>
    </row>
    <row r="30" spans="2:21">
      <c r="B30" s="315" t="str">
        <f t="shared" si="0"/>
        <v/>
      </c>
      <c r="C30" s="134"/>
      <c r="D30" s="144" t="str">
        <f>M13 &amp; P$30 &amp; R$30 &amp; VLOOKUP(O$30, $O$50:$P$74,2,FALSE) &amp; "E1"</f>
        <v>INDSDSHBDSLE1</v>
      </c>
      <c r="E30" s="141" t="str">
        <f>+M10 &amp; " " &amp; S$30 &amp; " - " &amp; T$30 &amp; " " &amp; U$30</f>
        <v>Iron &amp; Steel  Heat Room Boiler - Diesel Existing 1</v>
      </c>
      <c r="F30" s="134" t="s">
        <v>44</v>
      </c>
      <c r="G30" s="134" t="s">
        <v>46</v>
      </c>
      <c r="H30" s="134"/>
      <c r="I30" s="134"/>
      <c r="J30" s="134"/>
      <c r="K30" s="69"/>
      <c r="O30" s="155" t="str">
        <f>Commodities!$D$111&amp;","&amp;Commodities!$D$112&amp;","&amp;Commodities!$D$99</f>
        <v>INDDSB1,INDDSB2,INDDSL</v>
      </c>
      <c r="P30" s="155" t="str">
        <f>+Commodities!$AL$8</f>
        <v>DSH</v>
      </c>
      <c r="R30" s="106" t="str">
        <f t="shared" si="4"/>
        <v>B</v>
      </c>
      <c r="S30" s="106" t="str">
        <f>+S$28</f>
        <v>Heat Room Boiler</v>
      </c>
      <c r="T30" s="106" t="str">
        <f>+T9</f>
        <v>Diesel</v>
      </c>
      <c r="U30" s="106" t="str">
        <f t="shared" si="3"/>
        <v>Existing 1</v>
      </c>
    </row>
    <row r="31" spans="2:21">
      <c r="B31" s="315" t="str">
        <f t="shared" si="0"/>
        <v/>
      </c>
      <c r="C31" s="134"/>
      <c r="D31" s="144" t="str">
        <f>M13 &amp; P$31 &amp; R$31 &amp; VLOOKUP(O$31, $O$50:$P$74,2,FALSE) &amp; "E1"</f>
        <v>INDSDSHBWPEE1</v>
      </c>
      <c r="E31" s="141" t="str">
        <f>+M10 &amp; " " &amp; S$31 &amp; " - " &amp; T$31 &amp; " " &amp; U$31</f>
        <v>Iron &amp; Steel  Heat Room Boiler - Wood Pellets Existing 1</v>
      </c>
      <c r="F31" s="134" t="s">
        <v>44</v>
      </c>
      <c r="G31" s="134" t="s">
        <v>46</v>
      </c>
      <c r="H31" s="134"/>
      <c r="I31" s="134"/>
      <c r="J31" s="134"/>
      <c r="K31" s="69"/>
      <c r="O31" s="155" t="str">
        <f>Commodities!$D$100</f>
        <v>INDWPE</v>
      </c>
      <c r="P31" s="155" t="str">
        <f>+Commodities!$AL$8</f>
        <v>DSH</v>
      </c>
      <c r="R31" s="106" t="str">
        <f t="shared" si="4"/>
        <v>B</v>
      </c>
      <c r="S31" s="106" t="str">
        <f>+S$28</f>
        <v>Heat Room Boiler</v>
      </c>
      <c r="T31" s="106" t="str">
        <f>+T10</f>
        <v>Wood Pellets</v>
      </c>
      <c r="U31" s="106" t="str">
        <f t="shared" si="3"/>
        <v>Existing 1</v>
      </c>
    </row>
    <row r="32" spans="2:21">
      <c r="B32" s="315" t="str">
        <f t="shared" si="0"/>
        <v>*</v>
      </c>
      <c r="C32" s="134"/>
      <c r="D32" s="144"/>
      <c r="E32" s="141"/>
      <c r="F32" s="134"/>
      <c r="G32" s="134"/>
      <c r="H32" s="134"/>
      <c r="I32" s="134"/>
      <c r="J32" s="134"/>
      <c r="K32" s="69"/>
      <c r="O32" s="155" t="str">
        <f>Commodities!$D$101</f>
        <v>INDWCH</v>
      </c>
      <c r="P32" s="155"/>
      <c r="R32" s="106"/>
      <c r="S32" s="106"/>
      <c r="T32" s="106"/>
      <c r="U32" s="106"/>
    </row>
    <row r="33" spans="1:21">
      <c r="B33" s="315" t="str">
        <f t="shared" si="0"/>
        <v/>
      </c>
      <c r="C33" s="134"/>
      <c r="D33" s="144" t="str">
        <f>M13 &amp; P$33 &amp; R$33 &amp; VLOOKUP(O$33, $O$50:$P$74,2,FALSE) &amp; "E1"</f>
        <v>INDSDSHBBGAE1</v>
      </c>
      <c r="E33" s="141" t="str">
        <f>+M10 &amp; " " &amp; S$33 &amp; " - " &amp; T$33 &amp; " " &amp; U$33</f>
        <v>Iron &amp; Steel  Heat Room Boiler - Biogas Existing 1</v>
      </c>
      <c r="F33" s="134" t="s">
        <v>44</v>
      </c>
      <c r="G33" s="134" t="s">
        <v>46</v>
      </c>
      <c r="H33" s="134"/>
      <c r="I33" s="134"/>
      <c r="J33" s="134"/>
      <c r="K33" s="69"/>
      <c r="O33" s="155" t="str">
        <f>Commodities!$D$102</f>
        <v>INDBGA</v>
      </c>
      <c r="P33" s="155" t="str">
        <f>+Commodities!$AL$8</f>
        <v>DSH</v>
      </c>
      <c r="R33" s="106" t="str">
        <f t="shared" ref="R33:R39" si="6">+R$7</f>
        <v>B</v>
      </c>
      <c r="S33" s="106" t="str">
        <f t="shared" ref="S33:S39" si="7">+S$28</f>
        <v>Heat Room Boiler</v>
      </c>
      <c r="T33" s="106" t="str">
        <f t="shared" ref="T33:T38" si="8">+T12</f>
        <v>Biogas</v>
      </c>
      <c r="U33" s="106" t="str">
        <f>+U$7</f>
        <v>Existing 1</v>
      </c>
    </row>
    <row r="34" spans="1:21">
      <c r="B34" s="315" t="str">
        <f t="shared" si="0"/>
        <v/>
      </c>
      <c r="C34" s="134"/>
      <c r="D34" s="144" t="str">
        <f>M13 &amp; P$34 &amp; R$34 &amp; VLOOKUP(O$34, $O$50:$P$74,2,FALSE) &amp; "E1"</f>
        <v>INDSDSHBHFOE1</v>
      </c>
      <c r="E34" s="141" t="str">
        <f>+M10 &amp; " " &amp; S$34 &amp; " - " &amp; T$34 &amp; " " &amp; U$34</f>
        <v>Iron &amp; Steel  Heat Room Boiler - Heavy Fuel Oil Existing 1</v>
      </c>
      <c r="F34" s="134" t="s">
        <v>44</v>
      </c>
      <c r="G34" s="134" t="s">
        <v>46</v>
      </c>
      <c r="H34" s="134"/>
      <c r="I34" s="134"/>
      <c r="J34" s="134"/>
      <c r="K34" s="69"/>
      <c r="O34" s="155" t="str">
        <f>Commodities!$D$103</f>
        <v>INDHFO</v>
      </c>
      <c r="P34" s="155" t="str">
        <f>+Commodities!$AL$8</f>
        <v>DSH</v>
      </c>
      <c r="R34" s="106" t="str">
        <f t="shared" si="6"/>
        <v>B</v>
      </c>
      <c r="S34" s="106" t="str">
        <f t="shared" si="7"/>
        <v>Heat Room Boiler</v>
      </c>
      <c r="T34" s="106" t="str">
        <f t="shared" si="8"/>
        <v>Heavy Fuel Oil</v>
      </c>
      <c r="U34" s="106" t="str">
        <f>+U$7</f>
        <v>Existing 1</v>
      </c>
    </row>
    <row r="35" spans="1:21">
      <c r="B35" s="315" t="str">
        <f t="shared" si="0"/>
        <v/>
      </c>
      <c r="C35" s="134"/>
      <c r="D35" s="144" t="str">
        <f>M13 &amp; P$35 &amp; R$35 &amp; VLOOKUP(O$35, $O$50:$P$74,2,FALSE) &amp; "E1"</f>
        <v>INDSDSHBLPGE1</v>
      </c>
      <c r="E35" s="141" t="str">
        <f>+M10 &amp; " " &amp; S$35 &amp; " - " &amp; T$35 &amp; " " &amp; U$35</f>
        <v>Iron &amp; Steel  Heat Room Boiler - Liquified Petroleum Gas Existing 1</v>
      </c>
      <c r="F35" s="134" t="s">
        <v>44</v>
      </c>
      <c r="G35" s="134" t="s">
        <v>46</v>
      </c>
      <c r="H35" s="134"/>
      <c r="I35" s="134"/>
      <c r="J35" s="134"/>
      <c r="K35" s="69"/>
      <c r="O35" s="155" t="str">
        <f>Commodities!$D$104</f>
        <v>INDLPG</v>
      </c>
      <c r="P35" s="155" t="str">
        <f>+Commodities!$AL$8</f>
        <v>DSH</v>
      </c>
      <c r="R35" s="106" t="str">
        <f t="shared" si="6"/>
        <v>B</v>
      </c>
      <c r="S35" s="106" t="str">
        <f t="shared" si="7"/>
        <v>Heat Room Boiler</v>
      </c>
      <c r="T35" s="106" t="str">
        <f t="shared" si="8"/>
        <v>Liquified Petroleum Gas</v>
      </c>
      <c r="U35" s="106" t="str">
        <f>+U$7</f>
        <v>Existing 1</v>
      </c>
    </row>
    <row r="36" spans="1:21">
      <c r="B36" s="315" t="str">
        <f t="shared" si="0"/>
        <v/>
      </c>
      <c r="C36" s="134"/>
      <c r="D36" s="144" t="str">
        <f>M13 &amp; P$36 &amp; R$36 &amp; VLOOKUP(O$36, $O$50:$P$74,2,FALSE) &amp; "E1"</f>
        <v>INDSDSHBWSTE1</v>
      </c>
      <c r="E36" s="141" t="str">
        <f>+M10 &amp; " " &amp; S$36 &amp; " - " &amp; T$36 &amp; " " &amp; U$36</f>
        <v>Iron &amp; Steel  Heat Room Boiler - Waste Existing 1</v>
      </c>
      <c r="F36" s="134" t="s">
        <v>44</v>
      </c>
      <c r="G36" s="134" t="s">
        <v>46</v>
      </c>
      <c r="H36" s="134"/>
      <c r="I36" s="134"/>
      <c r="J36" s="134"/>
      <c r="K36" s="69"/>
      <c r="O36" s="155" t="str">
        <f>Commodities!$D$105</f>
        <v>INDWST</v>
      </c>
      <c r="P36" s="155" t="str">
        <f>+Commodities!$AL$8</f>
        <v>DSH</v>
      </c>
      <c r="R36" s="106" t="str">
        <f t="shared" si="6"/>
        <v>B</v>
      </c>
      <c r="S36" s="106" t="str">
        <f t="shared" si="7"/>
        <v>Heat Room Boiler</v>
      </c>
      <c r="T36" s="106" t="str">
        <f t="shared" si="8"/>
        <v>Waste</v>
      </c>
      <c r="U36" s="106" t="str">
        <f>+U$7</f>
        <v>Existing 1</v>
      </c>
    </row>
    <row r="37" spans="1:21">
      <c r="B37" s="315" t="str">
        <f t="shared" si="0"/>
        <v/>
      </c>
      <c r="C37" s="134"/>
      <c r="D37" s="144" t="str">
        <f>M13 &amp; P$37 &amp; R$37 &amp; VLOOKUP(O$37, $O$50:$P$74,2,FALSE) &amp; "E1"</f>
        <v>INDSDSHBHETE1</v>
      </c>
      <c r="E37" s="141" t="str">
        <f>+M10 &amp; " " &amp; S$37 &amp; " - " &amp; T$37 &amp; " " &amp; U$37</f>
        <v>Iron &amp; Steel  Heat Room Boiler - Dist. Heat Existing 1</v>
      </c>
      <c r="F37" s="134" t="s">
        <v>44</v>
      </c>
      <c r="G37" s="134" t="s">
        <v>46</v>
      </c>
      <c r="H37" s="134"/>
      <c r="I37" s="134"/>
      <c r="J37" s="134"/>
      <c r="K37" s="69"/>
      <c r="O37" s="155" t="str">
        <f>Commodities!$D$106</f>
        <v>INDHCE</v>
      </c>
      <c r="P37" s="155" t="str">
        <f>+Commodities!$AL$8</f>
        <v>DSH</v>
      </c>
      <c r="R37" s="106" t="str">
        <f t="shared" si="6"/>
        <v>B</v>
      </c>
      <c r="S37" s="106" t="str">
        <f t="shared" si="7"/>
        <v>Heat Room Boiler</v>
      </c>
      <c r="T37" s="106" t="str">
        <f t="shared" si="8"/>
        <v>Dist. Heat</v>
      </c>
      <c r="U37" s="106" t="str">
        <f>+U$7</f>
        <v>Existing 1</v>
      </c>
    </row>
    <row r="38" spans="1:21">
      <c r="B38" s="315" t="str">
        <f t="shared" si="0"/>
        <v/>
      </c>
      <c r="C38" s="144"/>
      <c r="D38" s="144" t="str">
        <f>M13 &amp; P$38 &amp; R$38 &amp; VLOOKUP(O$38, $O$50:$P$74,2,FALSE) &amp; "E2"</f>
        <v>INDSDSHBHETE2</v>
      </c>
      <c r="E38" s="141" t="str">
        <f>+M10 &amp; " " &amp; S$38 &amp; " - " &amp; T$38 &amp; " " &amp; U$38</f>
        <v>Iron &amp; Steel  Heat Room Boiler - Dist. Heat Existing 2</v>
      </c>
      <c r="F38" s="315" t="s">
        <v>44</v>
      </c>
      <c r="G38" s="315" t="s">
        <v>46</v>
      </c>
      <c r="H38" s="144"/>
      <c r="I38" s="144"/>
      <c r="J38" s="144"/>
      <c r="K38" s="69"/>
      <c r="O38" s="155" t="str">
        <f>Commodities!$D$108</f>
        <v>INDHDE</v>
      </c>
      <c r="P38" s="155" t="str">
        <f>+Commodities!$AL$8</f>
        <v>DSH</v>
      </c>
      <c r="Q38" s="283"/>
      <c r="R38" s="106" t="str">
        <f t="shared" si="6"/>
        <v>B</v>
      </c>
      <c r="S38" s="106" t="str">
        <f t="shared" si="7"/>
        <v>Heat Room Boiler</v>
      </c>
      <c r="T38" s="106" t="str">
        <f t="shared" si="8"/>
        <v>Dist. Heat</v>
      </c>
      <c r="U38" s="106" t="s">
        <v>531</v>
      </c>
    </row>
    <row r="39" spans="1:21">
      <c r="B39" s="315" t="str">
        <f t="shared" si="0"/>
        <v/>
      </c>
      <c r="C39" s="144"/>
      <c r="D39" s="142" t="str">
        <f>M13 &amp; P$39 &amp; R$39 &amp; VLOOKUP(O$39, $O$50:$P$74,2,FALSE) &amp; "E1"</f>
        <v>INDSDSHBELCE1</v>
      </c>
      <c r="E39" s="142" t="str">
        <f>+M10 &amp; " " &amp; S$39 &amp; " - " &amp; T$39 &amp; " " &amp; U$39</f>
        <v>Iron &amp; Steel  Heat Room Boiler - Electricity Existing 1</v>
      </c>
      <c r="F39" s="137" t="s">
        <v>44</v>
      </c>
      <c r="G39" s="137" t="s">
        <v>46</v>
      </c>
      <c r="H39" s="137"/>
      <c r="I39" s="137"/>
      <c r="J39" s="137"/>
      <c r="K39" s="69"/>
      <c r="O39" s="156" t="str">
        <f>Commodities!$D$109</f>
        <v>INDELC</v>
      </c>
      <c r="P39" s="157" t="str">
        <f>+Commodities!$AL$8</f>
        <v>DSH</v>
      </c>
      <c r="R39" s="107" t="str">
        <f t="shared" si="6"/>
        <v>B</v>
      </c>
      <c r="S39" s="107" t="str">
        <f t="shared" si="7"/>
        <v>Heat Room Boiler</v>
      </c>
      <c r="T39" s="107" t="str">
        <f>+T$18</f>
        <v>Electricity</v>
      </c>
      <c r="U39" s="107" t="str">
        <f>+U$7</f>
        <v>Existing 1</v>
      </c>
    </row>
    <row r="40" spans="1:21">
      <c r="B40" s="315" t="str">
        <f t="shared" si="0"/>
        <v/>
      </c>
      <c r="C40" s="144"/>
      <c r="D40" s="144" t="str">
        <f>M13 &amp; P$40 &amp; R$40 &amp; VLOOKUP(O$40, $O$50:$P$74,2,FALSE) &amp; "E1"</f>
        <v>INDSDLAAELCE1</v>
      </c>
      <c r="E40" s="144" t="str">
        <f>+M10 &amp; " " &amp; S$40 &amp; " - " &amp; T$40 &amp; " " &amp; U$40</f>
        <v>Iron &amp; Steel  Electricity Light Appliance - Electricity Existing 1</v>
      </c>
      <c r="F40" s="147" t="s">
        <v>44</v>
      </c>
      <c r="G40" s="144" t="s">
        <v>46</v>
      </c>
      <c r="H40" s="144"/>
      <c r="I40" s="144"/>
      <c r="J40" s="144"/>
      <c r="K40" s="69"/>
      <c r="O40" s="158" t="str">
        <f>Commodities!$D$109</f>
        <v>INDELC</v>
      </c>
      <c r="P40" s="155" t="str">
        <f>+Commodities!$AL$9</f>
        <v>DLA</v>
      </c>
      <c r="R40" s="108" t="s">
        <v>184</v>
      </c>
      <c r="S40" s="108" t="s">
        <v>178</v>
      </c>
      <c r="T40" s="106" t="str">
        <f>+T$18</f>
        <v>Electricity</v>
      </c>
      <c r="U40" s="106" t="str">
        <f>+U$7</f>
        <v>Existing 1</v>
      </c>
    </row>
    <row r="41" spans="1:21">
      <c r="B41" s="315" t="str">
        <f t="shared" si="0"/>
        <v/>
      </c>
      <c r="C41" s="144"/>
      <c r="D41" s="142" t="str">
        <f>M13 &amp; P$41 &amp; R$41 &amp; VLOOKUP(O$41, $O$50:$P$74,2,FALSE) &amp; "E1"</f>
        <v>INDSDEMMELCE1</v>
      </c>
      <c r="E41" s="142" t="str">
        <f>+M10 &amp; " " &amp; S$41 &amp; " - " &amp; T$41 &amp; " " &amp; U$41</f>
        <v>Iron &amp; Steel  Electricity Motors - Electricity Existing 1</v>
      </c>
      <c r="F41" s="137" t="s">
        <v>44</v>
      </c>
      <c r="G41" s="137" t="s">
        <v>46</v>
      </c>
      <c r="H41" s="137"/>
      <c r="I41" s="137"/>
      <c r="J41" s="137"/>
      <c r="K41" s="69"/>
      <c r="O41" s="157" t="str">
        <f>Commodities!$D$109</f>
        <v>INDELC</v>
      </c>
      <c r="P41" s="157" t="str">
        <f>+Commodities!$AL$10</f>
        <v>DEM</v>
      </c>
      <c r="R41" s="109" t="s">
        <v>220</v>
      </c>
      <c r="S41" s="109" t="s">
        <v>179</v>
      </c>
      <c r="T41" s="107" t="str">
        <f>+T$18</f>
        <v>Electricity</v>
      </c>
      <c r="U41" s="107" t="str">
        <f>+U$7</f>
        <v>Existing 1</v>
      </c>
    </row>
    <row r="42" spans="1:21">
      <c r="A42" s="234"/>
      <c r="B42" s="315" t="str">
        <f t="shared" si="0"/>
        <v/>
      </c>
      <c r="C42" s="144"/>
      <c r="D42" s="235" t="str">
        <f>M13 &amp; P$42 &amp; R$42 &amp; VLOOKUP(O$42, $O$50:$P$74,2,FALSE) &amp; "E1"</f>
        <v>INDSDTFTDSLE1</v>
      </c>
      <c r="E42" s="144" t="str">
        <f>+M10 &amp; " " &amp; S$42 &amp; " - " &amp; T$42 &amp; " " &amp; U$42</f>
        <v>Iron &amp; Steel  Tractors, Trucks, Fishing boats, Forest machines - Diesel Existing 1</v>
      </c>
      <c r="F42" s="144" t="s">
        <v>44</v>
      </c>
      <c r="G42" s="144" t="s">
        <v>46</v>
      </c>
      <c r="H42" s="144"/>
      <c r="I42" s="144"/>
      <c r="J42" s="144"/>
      <c r="O42" s="155" t="str">
        <f>+Commodities!D111&amp;","&amp;Commodities!D112&amp;","&amp;Commodities!D99</f>
        <v>INDDSB1,INDDSB2,INDDSL</v>
      </c>
      <c r="P42" s="155" t="str">
        <f>+Commodities!$AL$11</f>
        <v>DTF</v>
      </c>
      <c r="Q42" s="50"/>
      <c r="R42" s="108" t="s">
        <v>185</v>
      </c>
      <c r="S42" s="108" t="s">
        <v>285</v>
      </c>
      <c r="T42" s="108" t="s">
        <v>68</v>
      </c>
      <c r="U42" s="106" t="str">
        <f t="shared" ref="U42:U43" si="9">+U$7</f>
        <v>Existing 1</v>
      </c>
    </row>
    <row r="43" spans="1:21">
      <c r="A43" s="234"/>
      <c r="B43" s="315" t="str">
        <f t="shared" si="0"/>
        <v/>
      </c>
      <c r="C43" s="144"/>
      <c r="D43" s="235" t="str">
        <f>M13&amp;P$43&amp;R$43&amp;VLOOKUP(O$43,$O$50:$P$74,2,FALSE)&amp;"E1"</f>
        <v>INDSDFLTLPGE1</v>
      </c>
      <c r="E43" s="144" t="str">
        <f>+M10 &amp; " " &amp; S$43 &amp; " - " &amp; T$43 &amp; " " &amp; U$43</f>
        <v>Iron &amp; Steel  Forklifts - LPG Existing 1</v>
      </c>
      <c r="F43" s="144" t="s">
        <v>44</v>
      </c>
      <c r="G43" s="144" t="s">
        <v>46</v>
      </c>
      <c r="H43" s="144"/>
      <c r="I43" s="144"/>
      <c r="J43" s="144"/>
      <c r="O43" s="155" t="str">
        <f>+Commodities!D104&amp;","&amp;Commodities!D113&amp;","&amp;Commodities!D114</f>
        <v>INDLPG,INDSNG1,INDSNG2</v>
      </c>
      <c r="P43" s="155" t="str">
        <f>+Commodities!$AL$12</f>
        <v>DFL</v>
      </c>
      <c r="Q43" s="50"/>
      <c r="R43" s="106" t="str">
        <f>+R$42</f>
        <v>T</v>
      </c>
      <c r="S43" s="108" t="s">
        <v>223</v>
      </c>
      <c r="T43" s="108" t="s">
        <v>53</v>
      </c>
      <c r="U43" s="106" t="str">
        <f t="shared" si="9"/>
        <v>Existing 1</v>
      </c>
    </row>
    <row r="44" spans="1:21" ht="15">
      <c r="A44" s="34"/>
      <c r="B44" s="140" t="s">
        <v>25</v>
      </c>
      <c r="C44" s="254"/>
      <c r="D44" s="173" t="str">
        <f>M50 &amp; P$7 &amp; R$7 &amp; VLOOKUP(O$7, $O$50:$P$74,2,FALSE) &amp; "E1"</f>
        <v>INDCDPHBNGAE1</v>
      </c>
      <c r="E44" s="139" t="str">
        <f>+M47 &amp; " " &amp; S$7 &amp; " - " &amp; T$7 &amp; " " &amp; U$7</f>
        <v>Chemical industry Heat Medium Temp. Boiler - Nat. Gas Existing 1</v>
      </c>
      <c r="F44" s="140" t="s">
        <v>44</v>
      </c>
      <c r="G44" s="140" t="s">
        <v>46</v>
      </c>
      <c r="H44" s="140"/>
      <c r="I44" s="255"/>
      <c r="J44" s="140"/>
      <c r="K44" s="194"/>
      <c r="L44" s="62" t="s">
        <v>190</v>
      </c>
      <c r="M44" s="129">
        <f>+M7+1</f>
        <v>2</v>
      </c>
    </row>
    <row r="45" spans="1:21">
      <c r="B45" s="315" t="str">
        <f t="shared" si="0"/>
        <v/>
      </c>
      <c r="C45" s="134"/>
      <c r="D45" s="144" t="str">
        <f>M50 &amp; P$8 &amp; R$8 &amp; VLOOKUP(O$8, $O$50:$P$74,2,FALSE) &amp; "E1"</f>
        <v>INDCDPHBCOAE1</v>
      </c>
      <c r="E45" s="141" t="str">
        <f>+M47 &amp; " " &amp; S$8 &amp; " - " &amp; T$8 &amp; " " &amp; U$8</f>
        <v>Chemical industry Heat Medium Temp. Boiler - Coal Existing 1</v>
      </c>
      <c r="F45" s="134" t="s">
        <v>44</v>
      </c>
      <c r="G45" s="134" t="s">
        <v>46</v>
      </c>
      <c r="H45" s="134"/>
      <c r="I45" s="131"/>
      <c r="J45" s="134"/>
      <c r="K45" s="69"/>
      <c r="L45" s="25" t="s">
        <v>130</v>
      </c>
    </row>
    <row r="46" spans="1:21">
      <c r="B46" s="315" t="str">
        <f t="shared" si="0"/>
        <v/>
      </c>
      <c r="C46" s="134"/>
      <c r="D46" s="144" t="str">
        <f>M50 &amp; P$9 &amp; R$9 &amp; VLOOKUP(O$9, $O$50:$P$74,2,FALSE) &amp; "E1"</f>
        <v>INDCDPHBDSLE1</v>
      </c>
      <c r="E46" s="141" t="str">
        <f>+M47 &amp; " " &amp; S$9 &amp; " - " &amp; T$9 &amp; " " &amp; U$9</f>
        <v>Chemical industry Heat Medium Temp. Boiler - Diesel Existing 1</v>
      </c>
      <c r="F46" s="134" t="s">
        <v>44</v>
      </c>
      <c r="G46" s="134" t="s">
        <v>46</v>
      </c>
      <c r="H46" s="134"/>
      <c r="I46" s="134"/>
      <c r="J46" s="134"/>
      <c r="K46" s="69"/>
      <c r="L46" s="62" t="s">
        <v>192</v>
      </c>
      <c r="M46" s="64" t="s">
        <v>135</v>
      </c>
    </row>
    <row r="47" spans="1:21">
      <c r="B47" s="315" t="str">
        <f t="shared" si="0"/>
        <v/>
      </c>
      <c r="C47" s="134"/>
      <c r="D47" s="144" t="str">
        <f>M50 &amp; P$10 &amp; R$10 &amp; VLOOKUP(O$10, $O$50:$P$74,2,FALSE) &amp; "E1"</f>
        <v>INDCDPHBWPEE1</v>
      </c>
      <c r="E47" s="141" t="str">
        <f>+M47 &amp; " " &amp; S$10 &amp; " - " &amp; T$10 &amp; " " &amp; U$10</f>
        <v>Chemical industry Heat Medium Temp. Boiler - Wood Pellets Existing 1</v>
      </c>
      <c r="F47" s="134" t="s">
        <v>44</v>
      </c>
      <c r="G47" s="134" t="s">
        <v>46</v>
      </c>
      <c r="H47" s="134"/>
      <c r="I47" s="134"/>
      <c r="J47" s="134"/>
      <c r="K47" s="69"/>
      <c r="L47" s="62" t="s">
        <v>195</v>
      </c>
      <c r="M47" s="70" t="str">
        <f>+INDEX(Commodities!$X$6:$X$17,M44)</f>
        <v>Chemical industry</v>
      </c>
      <c r="O47" s="85" t="s">
        <v>229</v>
      </c>
    </row>
    <row r="48" spans="1:21">
      <c r="B48" s="315" t="str">
        <f t="shared" si="0"/>
        <v>*</v>
      </c>
      <c r="C48" s="134"/>
      <c r="D48" s="144"/>
      <c r="E48" s="141"/>
      <c r="F48" s="134"/>
      <c r="G48" s="134"/>
      <c r="H48" s="134"/>
      <c r="I48" s="134"/>
      <c r="J48" s="134"/>
      <c r="K48" s="69"/>
      <c r="L48" s="62" t="s">
        <v>130</v>
      </c>
      <c r="M48" s="70" t="str">
        <f>+INDEX(Commodities!$Y$6:$Y$17,M44)</f>
        <v>02 Chemical and petrochemical</v>
      </c>
    </row>
    <row r="49" spans="2:21">
      <c r="B49" s="315" t="str">
        <f t="shared" si="0"/>
        <v/>
      </c>
      <c r="C49" s="134"/>
      <c r="D49" s="144" t="str">
        <f>M50 &amp; P$12 &amp; R$12 &amp; VLOOKUP(O$12, $O$50:$P$74,2,FALSE) &amp; "E1"</f>
        <v>INDCDPHBBGAE1</v>
      </c>
      <c r="E49" s="141" t="str">
        <f>+M47 &amp; " " &amp; S$12 &amp; " - " &amp; T$12 &amp; " " &amp; U$12</f>
        <v>Chemical industry Heat Medium Temp. Boiler - Biogas Existing 1</v>
      </c>
      <c r="F49" s="134" t="s">
        <v>44</v>
      </c>
      <c r="G49" s="134" t="s">
        <v>46</v>
      </c>
      <c r="H49" s="134"/>
      <c r="I49" s="134"/>
      <c r="J49" s="134"/>
      <c r="K49" s="69"/>
      <c r="L49" s="62" t="s">
        <v>191</v>
      </c>
      <c r="M49" s="70" t="str">
        <f>+INDEX(Commodities!$U$6:$U$17,M44)</f>
        <v>IC</v>
      </c>
      <c r="O49" s="100" t="s">
        <v>14</v>
      </c>
      <c r="P49" s="99" t="s">
        <v>201</v>
      </c>
    </row>
    <row r="50" spans="2:21">
      <c r="B50" s="315" t="str">
        <f t="shared" si="0"/>
        <v/>
      </c>
      <c r="C50" s="134"/>
      <c r="D50" s="144" t="str">
        <f>M50 &amp; P$13 &amp; R$13 &amp; VLOOKUP(O$13, $O$50:$P$74,2,FALSE) &amp; "E1"</f>
        <v>INDCDPHBHFOE1</v>
      </c>
      <c r="E50" s="141" t="str">
        <f>+M47 &amp; " " &amp; S$13 &amp; " - " &amp; T$13 &amp; " " &amp; U$13</f>
        <v>Chemical industry Heat Medium Temp. Boiler - Heavy Fuel Oil Existing 1</v>
      </c>
      <c r="F50" s="134" t="s">
        <v>44</v>
      </c>
      <c r="G50" s="134" t="s">
        <v>46</v>
      </c>
      <c r="H50" s="134"/>
      <c r="I50" s="134"/>
      <c r="J50" s="134"/>
      <c r="K50" s="69"/>
      <c r="L50" s="62" t="s">
        <v>191</v>
      </c>
      <c r="M50" s="70" t="str">
        <f>+INDEX(Commodities!$W$6:$W$17,M44)</f>
        <v>INDC</v>
      </c>
      <c r="O50" s="104" t="str">
        <f>+Commodities!D97</f>
        <v>INDNGA</v>
      </c>
      <c r="P50" s="101" t="str">
        <f t="shared" ref="P50:P56" si="10">+RIGHT(O50,3)</f>
        <v>NGA</v>
      </c>
    </row>
    <row r="51" spans="2:21">
      <c r="B51" s="315" t="str">
        <f t="shared" si="0"/>
        <v/>
      </c>
      <c r="C51" s="134"/>
      <c r="D51" s="144" t="str">
        <f>M50 &amp; P$14 &amp; R$14 &amp; VLOOKUP(O$14, $O$50:$P$74,2,FALSE) &amp; "E1"</f>
        <v>INDCDPHBLPGE1</v>
      </c>
      <c r="E51" s="141" t="str">
        <f>+M47 &amp; " " &amp; S$14 &amp; " - " &amp; T$14 &amp; " " &amp; U$14</f>
        <v>Chemical industry Heat Medium Temp. Boiler - Liquified Petroleum Gas Existing 1</v>
      </c>
      <c r="F51" s="134" t="s">
        <v>44</v>
      </c>
      <c r="G51" s="134" t="s">
        <v>46</v>
      </c>
      <c r="H51" s="134"/>
      <c r="I51" s="134"/>
      <c r="J51" s="134"/>
      <c r="K51" s="69"/>
      <c r="O51" s="104" t="str">
        <f>+Commodities!D98</f>
        <v>INDCOA</v>
      </c>
      <c r="P51" s="101" t="str">
        <f t="shared" si="10"/>
        <v>COA</v>
      </c>
    </row>
    <row r="52" spans="2:21">
      <c r="B52" s="315" t="str">
        <f t="shared" si="0"/>
        <v/>
      </c>
      <c r="C52" s="134"/>
      <c r="D52" s="144" t="str">
        <f>M50 &amp; P$15 &amp; R$15 &amp; VLOOKUP(O$15, $O$50:$P$74,2,FALSE) &amp; "E1"</f>
        <v>INDCDPHBWSTE1</v>
      </c>
      <c r="E52" s="141" t="str">
        <f>+M47 &amp; " " &amp; S$15 &amp; " - " &amp; T$15 &amp; " " &amp; U$15</f>
        <v>Chemical industry Heat Medium Temp. Boiler - Waste Existing 1</v>
      </c>
      <c r="F52" s="134" t="s">
        <v>44</v>
      </c>
      <c r="G52" s="134" t="s">
        <v>46</v>
      </c>
      <c r="H52" s="134"/>
      <c r="I52" s="134"/>
      <c r="J52" s="134"/>
      <c r="K52" s="69"/>
      <c r="O52" s="104" t="str">
        <f>+Commodities!D99</f>
        <v>INDDSL</v>
      </c>
      <c r="P52" s="101" t="str">
        <f t="shared" si="10"/>
        <v>DSL</v>
      </c>
    </row>
    <row r="53" spans="2:21">
      <c r="B53" s="315" t="str">
        <f t="shared" si="0"/>
        <v/>
      </c>
      <c r="C53" s="134"/>
      <c r="D53" s="144" t="str">
        <f>M50 &amp; P$16 &amp; R$16 &amp; VLOOKUP(O$16, $O$50:$P$74,2,FALSE) &amp; "E1"</f>
        <v>INDCDPHBHETE1</v>
      </c>
      <c r="E53" s="141" t="str">
        <f>+M47 &amp; " " &amp; S$16 &amp; " - " &amp; T$16 &amp; " " &amp; U$16</f>
        <v>Chemical industry Heat Medium Temp. Boiler - Dist. Heat Existing 1</v>
      </c>
      <c r="F53" s="134" t="s">
        <v>44</v>
      </c>
      <c r="G53" s="134" t="s">
        <v>46</v>
      </c>
      <c r="H53" s="134"/>
      <c r="I53" s="134"/>
      <c r="J53" s="134"/>
      <c r="K53" s="69"/>
      <c r="O53" s="104" t="str">
        <f>+Commodities!D100</f>
        <v>INDWPE</v>
      </c>
      <c r="P53" s="101" t="str">
        <f t="shared" si="10"/>
        <v>WPE</v>
      </c>
    </row>
    <row r="54" spans="2:21">
      <c r="B54" s="315" t="str">
        <f t="shared" si="0"/>
        <v/>
      </c>
      <c r="C54" s="134"/>
      <c r="D54" s="144" t="str">
        <f>M50 &amp; P$17 &amp; R$17 &amp; VLOOKUP(O$17, $O$50:$P$74,2,FALSE) &amp; "E2"</f>
        <v>INDCDPHBHETE2</v>
      </c>
      <c r="E54" s="141" t="str">
        <f>+M47 &amp; " " &amp; S$17 &amp; " - " &amp; T$17 &amp; " " &amp; U$17</f>
        <v>Chemical industry Heat Medium Temp. Boiler - Dist. Heat Existing 2</v>
      </c>
      <c r="F54" s="315" t="s">
        <v>44</v>
      </c>
      <c r="G54" s="315" t="s">
        <v>46</v>
      </c>
      <c r="H54" s="134"/>
      <c r="I54" s="134"/>
      <c r="J54" s="134"/>
      <c r="K54" s="69"/>
      <c r="O54" s="104" t="str">
        <f>+Commodities!D101</f>
        <v>INDWCH</v>
      </c>
      <c r="P54" s="101" t="str">
        <f t="shared" si="10"/>
        <v>WCH</v>
      </c>
      <c r="R54" s="60"/>
      <c r="S54" s="57"/>
      <c r="T54" s="58"/>
      <c r="U54" s="59"/>
    </row>
    <row r="55" spans="2:21">
      <c r="B55" s="315" t="str">
        <f t="shared" si="0"/>
        <v/>
      </c>
      <c r="C55" s="134"/>
      <c r="D55" s="142" t="str">
        <f>M50 &amp; P$18 &amp; R$18 &amp; VLOOKUP(O$18, $O$50:$P$74,2,FALSE) &amp; "E1"</f>
        <v>INDCDPHBELCE1</v>
      </c>
      <c r="E55" s="142" t="str">
        <f>+M47 &amp; " " &amp; S$18 &amp; " - " &amp; T$18 &amp; " " &amp; U$18</f>
        <v>Chemical industry Heat Medium Temp. Boiler - Electricity Existing 1</v>
      </c>
      <c r="F55" s="137" t="s">
        <v>44</v>
      </c>
      <c r="G55" s="137" t="s">
        <v>46</v>
      </c>
      <c r="H55" s="137"/>
      <c r="I55" s="137"/>
      <c r="J55" s="137"/>
      <c r="K55" s="69"/>
      <c r="O55" s="104" t="str">
        <f>+Commodities!D102</f>
        <v>INDBGA</v>
      </c>
      <c r="P55" s="101" t="str">
        <f t="shared" si="10"/>
        <v>BGA</v>
      </c>
    </row>
    <row r="56" spans="2:21">
      <c r="B56" s="315" t="str">
        <f t="shared" si="0"/>
        <v/>
      </c>
      <c r="C56" s="134"/>
      <c r="D56" s="141" t="str">
        <f>M50 &amp; P$19 &amp; R$19 &amp; VLOOKUP(O$19, $O$50:$P$74,2,FALSE) &amp; "E1"</f>
        <v>INDCDCOBNGAE1</v>
      </c>
      <c r="E56" s="141" t="str">
        <f>+M47 &amp; " " &amp; S$19 &amp; " - " &amp; T$19 &amp; " " &amp; U$19</f>
        <v>Chemical industry Heat High Temp. Boiler - Nat. Gas Existing 1</v>
      </c>
      <c r="F56" s="134" t="s">
        <v>44</v>
      </c>
      <c r="G56" s="134" t="s">
        <v>46</v>
      </c>
      <c r="H56" s="134"/>
      <c r="I56" s="134"/>
      <c r="J56" s="134"/>
      <c r="K56" s="69"/>
      <c r="O56" s="104" t="str">
        <f>+Commodities!D103</f>
        <v>INDHFO</v>
      </c>
      <c r="P56" s="101" t="str">
        <f t="shared" si="10"/>
        <v>HFO</v>
      </c>
    </row>
    <row r="57" spans="2:21">
      <c r="B57" s="315" t="str">
        <f t="shared" si="0"/>
        <v/>
      </c>
      <c r="C57" s="134"/>
      <c r="D57" s="141" t="str">
        <f>M50 &amp; P$20 &amp; R$20 &amp; VLOOKUP(O$20, $O$50:$P$74,2,FALSE) &amp; "E1"</f>
        <v>INDCDCOBCOAE1</v>
      </c>
      <c r="E57" s="141" t="str">
        <f>+M47 &amp; " " &amp; S$20 &amp; " - " &amp; T$20 &amp; " " &amp; U$20</f>
        <v>Chemical industry Heat High Temp. Boiler - Coal Existing 1</v>
      </c>
      <c r="F57" s="134" t="s">
        <v>44</v>
      </c>
      <c r="G57" s="134" t="s">
        <v>46</v>
      </c>
      <c r="H57" s="134"/>
      <c r="I57" s="134"/>
      <c r="J57" s="134"/>
      <c r="K57" s="69"/>
      <c r="O57" s="104" t="str">
        <f>+Commodities!D104</f>
        <v>INDLPG</v>
      </c>
      <c r="P57" s="101" t="str">
        <f>+RIGHT(O57,3)</f>
        <v>LPG</v>
      </c>
    </row>
    <row r="58" spans="2:21">
      <c r="B58" s="315" t="str">
        <f t="shared" si="0"/>
        <v/>
      </c>
      <c r="C58" s="134"/>
      <c r="D58" s="141" t="str">
        <f>M50 &amp; P$21 &amp; R$21 &amp; VLOOKUP(O$21, $O$50:$P$74,2,FALSE) &amp; "E1"</f>
        <v>INDCDCOBDSLE1</v>
      </c>
      <c r="E58" s="141" t="str">
        <f>+M47 &amp; " " &amp; S$21 &amp; " - " &amp; T$21 &amp; " " &amp; U$21</f>
        <v>Chemical industry Heat High Temp. Boiler - Diesel Existing 1</v>
      </c>
      <c r="F58" s="134" t="s">
        <v>44</v>
      </c>
      <c r="G58" s="134" t="s">
        <v>46</v>
      </c>
      <c r="H58" s="134"/>
      <c r="I58" s="134"/>
      <c r="J58" s="134"/>
      <c r="K58" s="69"/>
      <c r="O58" s="104" t="str">
        <f>+Commodities!D105</f>
        <v>INDWST</v>
      </c>
      <c r="P58" s="101" t="str">
        <f>+RIGHT(O58,3)</f>
        <v>WST</v>
      </c>
    </row>
    <row r="59" spans="2:21">
      <c r="B59" s="315" t="str">
        <f t="shared" si="0"/>
        <v/>
      </c>
      <c r="C59" s="134"/>
      <c r="D59" s="141" t="str">
        <f>M50 &amp; P$22 &amp; R$22 &amp; VLOOKUP(O$22, $O$50:$P$74,2,FALSE) &amp; "E1"</f>
        <v>INDCDCOBWPEE1</v>
      </c>
      <c r="E59" s="141" t="str">
        <f>+M47 &amp; " " &amp; S$22 &amp; " - " &amp; T$22 &amp; " " &amp; U$22</f>
        <v>Chemical industry Heat High Temp. Boiler - Wood Pellets Existing 1</v>
      </c>
      <c r="F59" s="134" t="s">
        <v>44</v>
      </c>
      <c r="G59" s="134" t="s">
        <v>46</v>
      </c>
      <c r="H59" s="134"/>
      <c r="I59" s="134"/>
      <c r="J59" s="134"/>
      <c r="K59" s="69"/>
      <c r="O59" s="104" t="str">
        <f>+Commodities!D106</f>
        <v>INDHCE</v>
      </c>
      <c r="P59" s="193" t="s">
        <v>202</v>
      </c>
    </row>
    <row r="60" spans="2:21">
      <c r="B60" s="315" t="str">
        <f t="shared" si="0"/>
        <v>*</v>
      </c>
      <c r="C60" s="134"/>
      <c r="D60" s="141"/>
      <c r="E60" s="141"/>
      <c r="F60" s="134"/>
      <c r="G60" s="134"/>
      <c r="H60" s="134"/>
      <c r="I60" s="134"/>
      <c r="J60" s="134"/>
      <c r="K60" s="69"/>
      <c r="O60" s="104" t="str">
        <f>+Commodities!D108</f>
        <v>INDHDE</v>
      </c>
      <c r="P60" s="193" t="s">
        <v>202</v>
      </c>
    </row>
    <row r="61" spans="2:21">
      <c r="B61" s="315" t="str">
        <f t="shared" si="0"/>
        <v/>
      </c>
      <c r="C61" s="134"/>
      <c r="D61" s="141" t="str">
        <f>M50 &amp; P$24 &amp; R$24 &amp; VLOOKUP(O$24, $O$50:$P$74,2,FALSE) &amp; "E1"</f>
        <v>INDCDCOBHFOE1</v>
      </c>
      <c r="E61" s="141" t="str">
        <f>+M47 &amp; " " &amp; S$24 &amp; " - " &amp; T$24 &amp; " " &amp; U$24</f>
        <v>Chemical industry Heat High Temp. Boiler - Heavy Fuel Oil Existing 1</v>
      </c>
      <c r="F61" s="134" t="s">
        <v>44</v>
      </c>
      <c r="G61" s="134" t="s">
        <v>46</v>
      </c>
      <c r="H61" s="134"/>
      <c r="I61" s="134"/>
      <c r="J61" s="134"/>
      <c r="K61" s="69"/>
      <c r="O61" s="104" t="str">
        <f>+Commodities!D109</f>
        <v>INDELC</v>
      </c>
      <c r="P61" s="101" t="str">
        <f t="shared" ref="P61:P69" si="11">+RIGHT(O61,3)</f>
        <v>ELC</v>
      </c>
    </row>
    <row r="62" spans="2:21">
      <c r="B62" s="315" t="str">
        <f t="shared" si="0"/>
        <v/>
      </c>
      <c r="C62" s="134"/>
      <c r="D62" s="141" t="str">
        <f>M50 &amp; P$25 &amp; R$25 &amp; VLOOKUP(O$25, $O$50:$P$74,2,FALSE) &amp; "E1"</f>
        <v>INDCDCOBLPGE1</v>
      </c>
      <c r="E62" s="141" t="str">
        <f>+M47 &amp; " " &amp; S$25 &amp; " - " &amp; T$25 &amp; " " &amp; U$25</f>
        <v>Chemical industry Heat High Temp. Boiler - Liquified Petroleum Gas Existing 1</v>
      </c>
      <c r="F62" s="134" t="s">
        <v>44</v>
      </c>
      <c r="G62" s="134" t="s">
        <v>46</v>
      </c>
      <c r="H62" s="134"/>
      <c r="I62" s="134"/>
      <c r="J62" s="134"/>
      <c r="K62" s="69"/>
      <c r="O62" s="104" t="str">
        <f>+Commodities!D110</f>
        <v>INDSOL</v>
      </c>
      <c r="P62" s="101" t="str">
        <f t="shared" si="11"/>
        <v>SOL</v>
      </c>
    </row>
    <row r="63" spans="2:21">
      <c r="B63" s="315" t="str">
        <f t="shared" si="0"/>
        <v/>
      </c>
      <c r="C63" s="134"/>
      <c r="D63" s="141" t="str">
        <f>M50 &amp; P$26 &amp; R$26 &amp; VLOOKUP(O$26, $O$50:$P$74,2,FALSE) &amp; "E1"</f>
        <v>INDCDCOBWSTE1</v>
      </c>
      <c r="E63" s="141" t="str">
        <f>+M47 &amp; " " &amp; S$26 &amp; " - " &amp; T$26 &amp; " " &amp; U$26</f>
        <v>Chemical industry Heat High Temp. Boiler - Waste Existing 1</v>
      </c>
      <c r="F63" s="134" t="s">
        <v>44</v>
      </c>
      <c r="G63" s="134" t="s">
        <v>46</v>
      </c>
      <c r="H63" s="134"/>
      <c r="I63" s="134"/>
      <c r="J63" s="134"/>
      <c r="K63" s="69"/>
      <c r="O63" s="104" t="str">
        <f>+Commodities!D111</f>
        <v>INDDSB1</v>
      </c>
      <c r="P63" s="101" t="str">
        <f t="shared" si="11"/>
        <v>SB1</v>
      </c>
    </row>
    <row r="64" spans="2:21">
      <c r="B64" s="315" t="str">
        <f t="shared" si="0"/>
        <v/>
      </c>
      <c r="C64" s="134"/>
      <c r="D64" s="142" t="str">
        <f>M50 &amp; P$27 &amp; R$27 &amp; VLOOKUP(O$27, $O$50:$P$74,2,FALSE) &amp; "E1"</f>
        <v>INDCDCOBELCE1</v>
      </c>
      <c r="E64" s="142" t="str">
        <f>+M47 &amp; " " &amp; S$27 &amp; " - " &amp; T$27 &amp; " " &amp; U$27</f>
        <v>Chemical industry Heat High Temp. Boiler - Electricity Existing 1</v>
      </c>
      <c r="F64" s="137" t="s">
        <v>44</v>
      </c>
      <c r="G64" s="137" t="s">
        <v>46</v>
      </c>
      <c r="H64" s="137"/>
      <c r="I64" s="137"/>
      <c r="J64" s="137"/>
      <c r="K64" s="69"/>
      <c r="O64" s="104" t="str">
        <f>+Commodities!D112</f>
        <v>INDDSB2</v>
      </c>
      <c r="P64" s="101" t="str">
        <f t="shared" si="11"/>
        <v>SB2</v>
      </c>
    </row>
    <row r="65" spans="1:16">
      <c r="B65" s="315" t="str">
        <f t="shared" si="0"/>
        <v/>
      </c>
      <c r="C65" s="134"/>
      <c r="D65" s="144" t="str">
        <f>M50 &amp; P$28 &amp; R$28 &amp; VLOOKUP(O$28, $O$50:$P$74,2,FALSE) &amp; "E1"</f>
        <v>INDCDSHBNGAE1</v>
      </c>
      <c r="E65" s="141" t="str">
        <f>+M47 &amp; " " &amp; S$28 &amp; " - " &amp; T$28 &amp; " " &amp; U$28</f>
        <v>Chemical industry Heat Room Boiler - Nat. Gas Existing 1</v>
      </c>
      <c r="F65" s="134" t="s">
        <v>44</v>
      </c>
      <c r="G65" s="134" t="s">
        <v>46</v>
      </c>
      <c r="H65" s="134"/>
      <c r="I65" s="134"/>
      <c r="J65" s="134"/>
      <c r="K65" s="69"/>
      <c r="O65" s="104" t="str">
        <f>+Commodities!D113</f>
        <v>INDSNG1</v>
      </c>
      <c r="P65" s="101" t="str">
        <f t="shared" si="11"/>
        <v>NG1</v>
      </c>
    </row>
    <row r="66" spans="1:16">
      <c r="B66" s="315" t="str">
        <f t="shared" si="0"/>
        <v/>
      </c>
      <c r="C66" s="134"/>
      <c r="D66" s="144" t="str">
        <f>M50 &amp; P$29 &amp; R$29 &amp; VLOOKUP(O$29, $O$50:$P$74,2,FALSE) &amp; "E1"</f>
        <v>INDCDSHBCOAE1</v>
      </c>
      <c r="E66" s="141" t="str">
        <f>+M47 &amp; " " &amp; S$29 &amp; " - " &amp; T$29 &amp; " " &amp; U$29</f>
        <v>Chemical industry Heat Room Boiler - Coal Existing 1</v>
      </c>
      <c r="F66" s="134" t="s">
        <v>44</v>
      </c>
      <c r="G66" s="134" t="s">
        <v>46</v>
      </c>
      <c r="H66" s="134"/>
      <c r="I66" s="134"/>
      <c r="J66" s="134"/>
      <c r="K66" s="69"/>
      <c r="O66" s="104" t="str">
        <f>+Commodities!D114</f>
        <v>INDSNG2</v>
      </c>
      <c r="P66" s="101" t="str">
        <f t="shared" si="11"/>
        <v>NG2</v>
      </c>
    </row>
    <row r="67" spans="1:16">
      <c r="B67" s="315" t="str">
        <f t="shared" si="0"/>
        <v/>
      </c>
      <c r="C67" s="134"/>
      <c r="D67" s="144" t="str">
        <f>M50 &amp; P$30 &amp; R$30 &amp; VLOOKUP(O$30, $O$50:$P$74,2,FALSE) &amp; "E1"</f>
        <v>INDCDSHBDSLE1</v>
      </c>
      <c r="E67" s="141" t="str">
        <f>+M47 &amp; " " &amp; S$30 &amp; " - " &amp; T$30 &amp; " " &amp; U$30</f>
        <v>Chemical industry Heat Room Boiler - Diesel Existing 1</v>
      </c>
      <c r="F67" s="134" t="s">
        <v>44</v>
      </c>
      <c r="G67" s="134" t="s">
        <v>46</v>
      </c>
      <c r="H67" s="134"/>
      <c r="I67" s="134"/>
      <c r="J67" s="134"/>
      <c r="K67" s="69"/>
      <c r="O67" s="104" t="str">
        <f>+Commodities!D115</f>
        <v>INDGSL</v>
      </c>
      <c r="P67" s="101" t="str">
        <f t="shared" si="11"/>
        <v>GSL</v>
      </c>
    </row>
    <row r="68" spans="1:16">
      <c r="B68" s="315" t="str">
        <f t="shared" si="0"/>
        <v/>
      </c>
      <c r="C68" s="134"/>
      <c r="D68" s="144" t="str">
        <f>M50 &amp; P$31 &amp; R$31 &amp; VLOOKUP(O$31, $O$50:$P$74,2,FALSE) &amp; "E1"</f>
        <v>INDCDSHBWPEE1</v>
      </c>
      <c r="E68" s="141" t="str">
        <f>+M47 &amp; " " &amp; S$31 &amp; " - " &amp; T$31 &amp; " " &amp; U$31</f>
        <v>Chemical industry Heat Room Boiler - Wood Pellets Existing 1</v>
      </c>
      <c r="F68" s="134" t="s">
        <v>44</v>
      </c>
      <c r="G68" s="134" t="s">
        <v>46</v>
      </c>
      <c r="H68" s="134"/>
      <c r="I68" s="134"/>
      <c r="J68" s="134"/>
      <c r="K68" s="69"/>
      <c r="O68" s="104" t="str">
        <f>+Commodities!D116</f>
        <v>INDGSB1</v>
      </c>
      <c r="P68" s="101" t="str">
        <f t="shared" si="11"/>
        <v>SB1</v>
      </c>
    </row>
    <row r="69" spans="1:16">
      <c r="B69" s="315" t="str">
        <f t="shared" si="0"/>
        <v>*</v>
      </c>
      <c r="C69" s="134"/>
      <c r="D69" s="144"/>
      <c r="E69" s="141"/>
      <c r="F69" s="134"/>
      <c r="G69" s="134"/>
      <c r="H69" s="134"/>
      <c r="I69" s="134"/>
      <c r="J69" s="134"/>
      <c r="K69" s="69"/>
      <c r="O69" s="206" t="str">
        <f>+Commodities!D117</f>
        <v>INDGSB2</v>
      </c>
      <c r="P69" s="205" t="str">
        <f t="shared" si="11"/>
        <v>SB2</v>
      </c>
    </row>
    <row r="70" spans="1:16">
      <c r="B70" s="315" t="str">
        <f t="shared" si="0"/>
        <v/>
      </c>
      <c r="C70" s="134"/>
      <c r="D70" s="144" t="str">
        <f>M50 &amp; P$33 &amp; R$33 &amp; VLOOKUP(O$33, $O$50:$P$74,2,FALSE) &amp; "E1"</f>
        <v>INDCDSHBBGAE1</v>
      </c>
      <c r="E70" s="141" t="str">
        <f>+M47 &amp; " " &amp; S$33 &amp; " - " &amp; T$33 &amp; " " &amp; U$33</f>
        <v>Chemical industry Heat Room Boiler - Biogas Existing 1</v>
      </c>
      <c r="F70" s="134" t="s">
        <v>44</v>
      </c>
      <c r="G70" s="134" t="s">
        <v>46</v>
      </c>
      <c r="H70" s="134"/>
      <c r="I70" s="134"/>
      <c r="J70" s="134"/>
      <c r="K70" s="69"/>
      <c r="N70" s="50" t="s">
        <v>228</v>
      </c>
      <c r="O70" s="158" t="str">
        <f>+O7</f>
        <v>INDSNG1,INDSNG2,INDNGA</v>
      </c>
      <c r="P70" s="193" t="s">
        <v>97</v>
      </c>
    </row>
    <row r="71" spans="1:16">
      <c r="B71" s="315" t="str">
        <f t="shared" si="0"/>
        <v/>
      </c>
      <c r="C71" s="134"/>
      <c r="D71" s="144" t="str">
        <f>M50 &amp; P$34 &amp; R$34 &amp; VLOOKUP(O$34, $O$50:$P$74,2,FALSE) &amp; "E1"</f>
        <v>INDCDSHBHFOE1</v>
      </c>
      <c r="E71" s="141" t="str">
        <f>+M47 &amp; " " &amp; S$34 &amp; " - " &amp; T$34 &amp; " " &amp; U$34</f>
        <v>Chemical industry Heat Room Boiler - Heavy Fuel Oil Existing 1</v>
      </c>
      <c r="F71" s="134" t="s">
        <v>44</v>
      </c>
      <c r="G71" s="134" t="s">
        <v>46</v>
      </c>
      <c r="H71" s="134"/>
      <c r="I71" s="134"/>
      <c r="J71" s="134"/>
      <c r="K71" s="69"/>
      <c r="O71" s="156" t="str">
        <f>+O9</f>
        <v>INDDSB1,INDDSB2,INDDSL</v>
      </c>
      <c r="P71" s="193" t="s">
        <v>59</v>
      </c>
    </row>
    <row r="72" spans="1:16">
      <c r="B72" s="315" t="str">
        <f t="shared" ref="B72:B80" si="12">+IF(ISBLANK(D72),"*","")</f>
        <v/>
      </c>
      <c r="C72" s="134"/>
      <c r="D72" s="144" t="str">
        <f>M50 &amp; P$35 &amp; R$35 &amp; VLOOKUP(O$35, $O$50:$P$74,2,FALSE) &amp; "E1"</f>
        <v>INDCDSHBLPGE1</v>
      </c>
      <c r="E72" s="141" t="str">
        <f>+M47 &amp; " " &amp; S$35 &amp; " - " &amp; T$35 &amp; " " &amp; U$35</f>
        <v>Chemical industry Heat Room Boiler - Liquified Petroleum Gas Existing 1</v>
      </c>
      <c r="F72" s="134" t="s">
        <v>44</v>
      </c>
      <c r="G72" s="134" t="s">
        <v>46</v>
      </c>
      <c r="H72" s="134"/>
      <c r="I72" s="134"/>
      <c r="J72" s="134"/>
      <c r="K72" s="69"/>
      <c r="O72" s="156" t="str">
        <f>+O42</f>
        <v>INDDSB1,INDDSB2,INDDSL</v>
      </c>
      <c r="P72" s="193" t="s">
        <v>59</v>
      </c>
    </row>
    <row r="73" spans="1:16">
      <c r="B73" s="315" t="str">
        <f t="shared" si="12"/>
        <v/>
      </c>
      <c r="C73" s="134"/>
      <c r="D73" s="144" t="str">
        <f>M50 &amp; P$36 &amp; R$36 &amp; VLOOKUP(O$36, $O$50:$P$74,2,FALSE) &amp; "E1"</f>
        <v>INDCDSHBWSTE1</v>
      </c>
      <c r="E73" s="141" t="str">
        <f>+M47 &amp; " " &amp; S$36 &amp; " - " &amp; T$36 &amp; " " &amp; U$36</f>
        <v>Chemical industry Heat Room Boiler - Waste Existing 1</v>
      </c>
      <c r="F73" s="134" t="s">
        <v>44</v>
      </c>
      <c r="G73" s="134" t="s">
        <v>46</v>
      </c>
      <c r="H73" s="134"/>
      <c r="I73" s="134"/>
      <c r="J73" s="134"/>
      <c r="K73" s="69"/>
      <c r="O73" s="156" t="str">
        <f>+O43</f>
        <v>INDLPG,INDSNG1,INDSNG2</v>
      </c>
      <c r="P73" s="193" t="s">
        <v>53</v>
      </c>
    </row>
    <row r="74" spans="1:16">
      <c r="B74" s="315" t="str">
        <f t="shared" si="12"/>
        <v/>
      </c>
      <c r="C74" s="134"/>
      <c r="D74" s="144" t="str">
        <f>M50 &amp; P$37 &amp; R$37 &amp; VLOOKUP(O$37, $O$50:$P$74,2,FALSE) &amp; "E1"</f>
        <v>INDCDSHBHETE1</v>
      </c>
      <c r="E74" s="141" t="str">
        <f>+M47 &amp; " " &amp; S$37 &amp; " - " &amp; T$37 &amp; " " &amp; U$37</f>
        <v>Chemical industry Heat Room Boiler - Dist. Heat Existing 1</v>
      </c>
      <c r="F74" s="134" t="s">
        <v>44</v>
      </c>
      <c r="G74" s="134" t="s">
        <v>46</v>
      </c>
      <c r="H74" s="134"/>
      <c r="I74" s="134"/>
      <c r="J74" s="134"/>
      <c r="K74" s="69"/>
      <c r="O74" s="157" t="e">
        <f>+#REF!</f>
        <v>#REF!</v>
      </c>
      <c r="P74" s="207" t="s">
        <v>219</v>
      </c>
    </row>
    <row r="75" spans="1:16">
      <c r="B75" s="315" t="str">
        <f t="shared" si="12"/>
        <v/>
      </c>
      <c r="C75" s="144"/>
      <c r="D75" s="144" t="str">
        <f>M50 &amp; P$38 &amp; R$38 &amp; VLOOKUP(O$38, $O$50:$P$74,2,FALSE) &amp; "E2"</f>
        <v>INDCDSHBHETE2</v>
      </c>
      <c r="E75" s="141" t="str">
        <f>+M47 &amp; " " &amp; S$38 &amp; " - " &amp; T$38 &amp; " " &amp; U$38</f>
        <v>Chemical industry Heat Room Boiler - Dist. Heat Existing 2</v>
      </c>
      <c r="F75" s="315" t="s">
        <v>44</v>
      </c>
      <c r="G75" s="315" t="s">
        <v>46</v>
      </c>
      <c r="H75" s="144"/>
      <c r="I75" s="144"/>
      <c r="J75" s="144"/>
      <c r="K75" s="69"/>
      <c r="O75" s="25" t="str">
        <f>+"(used in formulas in column " &amp; CHAR(COLUMN(D7)+64) &amp; ")"</f>
        <v>(used in formulas in column D)</v>
      </c>
    </row>
    <row r="76" spans="1:16">
      <c r="B76" s="315" t="str">
        <f t="shared" si="12"/>
        <v/>
      </c>
      <c r="C76" s="144"/>
      <c r="D76" s="142" t="str">
        <f>M50 &amp; P$39 &amp; R$39 &amp; VLOOKUP(O$39, $O$50:$P$74,2,FALSE) &amp; "E1"</f>
        <v>INDCDSHBELCE1</v>
      </c>
      <c r="E76" s="142" t="str">
        <f>+M47 &amp; " " &amp; S$39 &amp; " - " &amp; T$39 &amp; " " &amp; U$39</f>
        <v>Chemical industry Heat Room Boiler - Electricity Existing 1</v>
      </c>
      <c r="F76" s="137" t="s">
        <v>44</v>
      </c>
      <c r="G76" s="137" t="s">
        <v>46</v>
      </c>
      <c r="H76" s="137"/>
      <c r="I76" s="137"/>
      <c r="J76" s="137"/>
      <c r="K76" s="69"/>
    </row>
    <row r="77" spans="1:16">
      <c r="B77" s="315" t="str">
        <f t="shared" si="12"/>
        <v/>
      </c>
      <c r="C77" s="144"/>
      <c r="D77" s="144" t="str">
        <f>M50 &amp; P$40 &amp; R$40 &amp; VLOOKUP(O$40, $O$50:$P$74,2,FALSE) &amp; "E1"</f>
        <v>INDCDLAAELCE1</v>
      </c>
      <c r="E77" s="144" t="str">
        <f>+M47 &amp; " " &amp; S$40 &amp; " - " &amp; T$40 &amp; " " &amp; U$40</f>
        <v>Chemical industry Electricity Light Appliance - Electricity Existing 1</v>
      </c>
      <c r="F77" s="147" t="s">
        <v>44</v>
      </c>
      <c r="G77" s="144" t="s">
        <v>46</v>
      </c>
      <c r="H77" s="144"/>
      <c r="I77" s="144"/>
      <c r="J77" s="144"/>
      <c r="K77" s="69"/>
    </row>
    <row r="78" spans="1:16">
      <c r="B78" s="315" t="str">
        <f t="shared" si="12"/>
        <v/>
      </c>
      <c r="C78" s="144"/>
      <c r="D78" s="142" t="str">
        <f>M50 &amp; P$41 &amp; R$41 &amp; VLOOKUP(O$41, $O$50:$P$74,2,FALSE) &amp; "E1"</f>
        <v>INDCDEMMELCE1</v>
      </c>
      <c r="E78" s="142" t="str">
        <f>+M47 &amp; " " &amp; S$41 &amp; " - " &amp; T$41 &amp; " " &amp; U$41</f>
        <v>Chemical industry Electricity Motors - Electricity Existing 1</v>
      </c>
      <c r="F78" s="137" t="s">
        <v>44</v>
      </c>
      <c r="G78" s="137" t="s">
        <v>46</v>
      </c>
      <c r="H78" s="137"/>
      <c r="I78" s="137"/>
      <c r="J78" s="137"/>
      <c r="K78" s="69"/>
    </row>
    <row r="79" spans="1:16">
      <c r="A79" s="234"/>
      <c r="B79" s="315" t="str">
        <f t="shared" si="12"/>
        <v/>
      </c>
      <c r="C79" s="144"/>
      <c r="D79" s="235" t="str">
        <f>M50 &amp; P$42 &amp; R$42 &amp; VLOOKUP(O$42, $O$50:$P$74,2,FALSE) &amp; "E1"</f>
        <v>INDCDTFTDSLE1</v>
      </c>
      <c r="E79" s="144" t="str">
        <f>+M47 &amp; " " &amp; S$42 &amp; " - " &amp; T$42 &amp; " " &amp; U$42</f>
        <v>Chemical industry Tractors, Trucks, Fishing boats, Forest machines - Diesel Existing 1</v>
      </c>
      <c r="F79" s="144" t="s">
        <v>44</v>
      </c>
      <c r="G79" s="144" t="s">
        <v>46</v>
      </c>
      <c r="H79" s="144"/>
      <c r="I79" s="144"/>
      <c r="J79" s="144"/>
    </row>
    <row r="80" spans="1:16">
      <c r="A80" s="234"/>
      <c r="B80" s="315" t="str">
        <f t="shared" si="12"/>
        <v/>
      </c>
      <c r="C80" s="144"/>
      <c r="D80" s="235" t="str">
        <f>M50&amp;P$43&amp;R$43&amp;VLOOKUP(O$43,$O$50:$P$74,2,FALSE)&amp;"E1"</f>
        <v>INDCDFLTLPGE1</v>
      </c>
      <c r="E80" s="144" t="str">
        <f>+M47 &amp; " " &amp; S$43 &amp; " - " &amp; T$43 &amp; " " &amp; U$43</f>
        <v>Chemical industry Forklifts - LPG Existing 1</v>
      </c>
      <c r="F80" s="144" t="s">
        <v>44</v>
      </c>
      <c r="G80" s="144" t="s">
        <v>46</v>
      </c>
      <c r="H80" s="144"/>
      <c r="I80" s="144"/>
      <c r="J80" s="144"/>
    </row>
    <row r="81" spans="1:21" ht="15">
      <c r="A81" s="34"/>
      <c r="B81" s="140" t="s">
        <v>25</v>
      </c>
      <c r="C81" s="254"/>
      <c r="D81" s="173" t="str">
        <f>M87 &amp; P$7 &amp; R$7 &amp; VLOOKUP(O$7, $O$50:$P$74,2,FALSE) &amp; "E1"</f>
        <v>INDADPHBNGAE1</v>
      </c>
      <c r="E81" s="139" t="str">
        <f>+M84 &amp; " " &amp; S$7 &amp; " - " &amp; T$7 &amp; " " &amp; U$7</f>
        <v>Aluminium industry Heat Medium Temp. Boiler - Nat. Gas Existing 1</v>
      </c>
      <c r="F81" s="140" t="s">
        <v>44</v>
      </c>
      <c r="G81" s="140" t="s">
        <v>46</v>
      </c>
      <c r="H81" s="140"/>
      <c r="I81" s="255"/>
      <c r="J81" s="140"/>
      <c r="K81" s="194"/>
      <c r="L81" s="62" t="s">
        <v>190</v>
      </c>
      <c r="M81" s="129">
        <f>+M44+1</f>
        <v>3</v>
      </c>
      <c r="Q81" s="57"/>
      <c r="R81" s="60"/>
      <c r="S81" s="57"/>
      <c r="T81" s="58"/>
      <c r="U81" s="59"/>
    </row>
    <row r="82" spans="1:21">
      <c r="B82" s="315" t="str">
        <f t="shared" ref="B82:B117" si="13">+IF(ISBLANK(D82),"*","")</f>
        <v/>
      </c>
      <c r="C82" s="134"/>
      <c r="D82" s="144" t="str">
        <f>M87 &amp; P$8 &amp; R$8 &amp; VLOOKUP(O$8, $O$50:$P$74,2,FALSE) &amp; "E1"</f>
        <v>INDADPHBCOAE1</v>
      </c>
      <c r="E82" s="141" t="str">
        <f>+M84 &amp; " " &amp; S$8 &amp; " - " &amp; T$8 &amp; " " &amp; U$8</f>
        <v>Aluminium industry Heat Medium Temp. Boiler - Coal Existing 1</v>
      </c>
      <c r="F82" s="134" t="s">
        <v>44</v>
      </c>
      <c r="G82" s="134" t="s">
        <v>46</v>
      </c>
      <c r="H82" s="134"/>
      <c r="I82" s="131"/>
      <c r="J82" s="134"/>
      <c r="K82" s="69"/>
      <c r="L82" s="25" t="s">
        <v>130</v>
      </c>
      <c r="O82" s="58"/>
      <c r="P82" s="58"/>
      <c r="Q82" s="57"/>
      <c r="R82" s="60"/>
      <c r="S82" s="57"/>
      <c r="T82" s="58"/>
      <c r="U82" s="59"/>
    </row>
    <row r="83" spans="1:21">
      <c r="B83" s="315" t="str">
        <f t="shared" si="13"/>
        <v/>
      </c>
      <c r="C83" s="134"/>
      <c r="D83" s="144" t="str">
        <f>M87 &amp; P$9 &amp; R$9 &amp; VLOOKUP(O$9, $O$50:$P$74,2,FALSE) &amp; "E1"</f>
        <v>INDADPHBDSLE1</v>
      </c>
      <c r="E83" s="141" t="str">
        <f>+M84 &amp; " " &amp; S$9 &amp; " - " &amp; T$9 &amp; " " &amp; U$9</f>
        <v>Aluminium industry Heat Medium Temp. Boiler - Diesel Existing 1</v>
      </c>
      <c r="F83" s="134" t="s">
        <v>44</v>
      </c>
      <c r="G83" s="134" t="s">
        <v>46</v>
      </c>
      <c r="H83" s="134"/>
      <c r="I83" s="134"/>
      <c r="J83" s="134"/>
      <c r="K83" s="69"/>
      <c r="L83" s="62" t="s">
        <v>192</v>
      </c>
      <c r="M83" s="64" t="s">
        <v>135</v>
      </c>
      <c r="O83" s="57"/>
      <c r="P83" s="57"/>
    </row>
    <row r="84" spans="1:21">
      <c r="B84" s="315" t="str">
        <f t="shared" si="13"/>
        <v/>
      </c>
      <c r="C84" s="134"/>
      <c r="D84" s="144" t="str">
        <f>M87 &amp; P$10 &amp; R$10 &amp; VLOOKUP(O$10, $O$50:$P$74,2,FALSE) &amp; "E1"</f>
        <v>INDADPHBWPEE1</v>
      </c>
      <c r="E84" s="141" t="str">
        <f>+M84 &amp; " " &amp; S$10 &amp; " - " &amp; T$10 &amp; " " &amp; U$10</f>
        <v>Aluminium industry Heat Medium Temp. Boiler - Wood Pellets Existing 1</v>
      </c>
      <c r="F84" s="134" t="s">
        <v>44</v>
      </c>
      <c r="G84" s="134" t="s">
        <v>46</v>
      </c>
      <c r="H84" s="134"/>
      <c r="I84" s="134"/>
      <c r="J84" s="134"/>
      <c r="K84" s="69"/>
      <c r="L84" s="62" t="s">
        <v>195</v>
      </c>
      <c r="M84" s="70" t="str">
        <f>+INDEX(Commodities!$X$6:$X$17,M81)</f>
        <v>Aluminium industry</v>
      </c>
      <c r="O84" s="57"/>
      <c r="P84" s="57"/>
    </row>
    <row r="85" spans="1:21">
      <c r="B85" s="315" t="str">
        <f t="shared" si="13"/>
        <v>*</v>
      </c>
      <c r="C85" s="134"/>
      <c r="D85" s="144"/>
      <c r="E85" s="141"/>
      <c r="F85" s="134"/>
      <c r="G85" s="134"/>
      <c r="H85" s="134"/>
      <c r="I85" s="134"/>
      <c r="J85" s="134"/>
      <c r="K85" s="69"/>
      <c r="L85" s="62" t="s">
        <v>130</v>
      </c>
      <c r="M85" s="70" t="str">
        <f>+INDEX(Commodities!$Y$6:$Y$17,M81)</f>
        <v>03 Non-ferrous metal</v>
      </c>
      <c r="O85" s="57"/>
      <c r="P85" s="57"/>
    </row>
    <row r="86" spans="1:21">
      <c r="B86" s="315" t="str">
        <f t="shared" si="13"/>
        <v/>
      </c>
      <c r="C86" s="134"/>
      <c r="D86" s="144" t="str">
        <f>M87 &amp; P$12 &amp; R$12 &amp; VLOOKUP(O$12, $O$50:$P$74,2,FALSE) &amp; "E1"</f>
        <v>INDADPHBBGAE1</v>
      </c>
      <c r="E86" s="141" t="str">
        <f>+M84 &amp; " " &amp; S$12 &amp; " - " &amp; T$12 &amp; " " &amp; U$12</f>
        <v>Aluminium industry Heat Medium Temp. Boiler - Biogas Existing 1</v>
      </c>
      <c r="F86" s="134" t="s">
        <v>44</v>
      </c>
      <c r="G86" s="134" t="s">
        <v>46</v>
      </c>
      <c r="H86" s="134"/>
      <c r="I86" s="134"/>
      <c r="J86" s="134"/>
      <c r="K86" s="69"/>
      <c r="L86" s="62" t="s">
        <v>191</v>
      </c>
      <c r="M86" s="70" t="str">
        <f>+INDEX(Commodities!$U$6:$U$17,M81)</f>
        <v>IA</v>
      </c>
      <c r="O86" s="57"/>
      <c r="P86" s="57"/>
    </row>
    <row r="87" spans="1:21">
      <c r="B87" s="315" t="str">
        <f t="shared" si="13"/>
        <v/>
      </c>
      <c r="C87" s="134"/>
      <c r="D87" s="144" t="str">
        <f>M87 &amp; P$13 &amp; R$13 &amp; VLOOKUP(O$13, $O$50:$P$74,2,FALSE) &amp; "E1"</f>
        <v>INDADPHBHFOE1</v>
      </c>
      <c r="E87" s="141" t="str">
        <f>+M84 &amp; " " &amp; S$13 &amp; " - " &amp; T$13 &amp; " " &amp; U$13</f>
        <v>Aluminium industry Heat Medium Temp. Boiler - Heavy Fuel Oil Existing 1</v>
      </c>
      <c r="F87" s="134" t="s">
        <v>44</v>
      </c>
      <c r="G87" s="134" t="s">
        <v>46</v>
      </c>
      <c r="H87" s="134"/>
      <c r="I87" s="134"/>
      <c r="J87" s="134"/>
      <c r="K87" s="69"/>
      <c r="L87" s="62" t="s">
        <v>191</v>
      </c>
      <c r="M87" s="70" t="str">
        <f>+INDEX(Commodities!$W$6:$W$17,M81)</f>
        <v>INDA</v>
      </c>
      <c r="O87" s="57"/>
      <c r="P87" s="57"/>
    </row>
    <row r="88" spans="1:21">
      <c r="B88" s="315" t="str">
        <f t="shared" si="13"/>
        <v/>
      </c>
      <c r="C88" s="134"/>
      <c r="D88" s="144" t="str">
        <f>M87 &amp; P$14 &amp; R$14 &amp; VLOOKUP(O$14, $O$50:$P$74,2,FALSE) &amp; "E1"</f>
        <v>INDADPHBLPGE1</v>
      </c>
      <c r="E88" s="141" t="str">
        <f>+M84 &amp; " " &amp; S$14 &amp; " - " &amp; T$14 &amp; " " &amp; U$14</f>
        <v>Aluminium industry Heat Medium Temp. Boiler - Liquified Petroleum Gas Existing 1</v>
      </c>
      <c r="F88" s="134" t="s">
        <v>44</v>
      </c>
      <c r="G88" s="134" t="s">
        <v>46</v>
      </c>
      <c r="H88" s="134"/>
      <c r="I88" s="134"/>
      <c r="J88" s="134"/>
      <c r="K88" s="69"/>
      <c r="O88" s="57"/>
      <c r="P88" s="57"/>
    </row>
    <row r="89" spans="1:21">
      <c r="B89" s="315" t="str">
        <f t="shared" si="13"/>
        <v/>
      </c>
      <c r="C89" s="134"/>
      <c r="D89" s="144" t="str">
        <f>M87 &amp; P$15 &amp; R$15 &amp; VLOOKUP(O$15, $O$50:$P$74,2,FALSE) &amp; "E1"</f>
        <v>INDADPHBWSTE1</v>
      </c>
      <c r="E89" s="141" t="str">
        <f>+M84 &amp; " " &amp; S$15 &amp; " - " &amp; T$15 &amp; " " &amp; U$15</f>
        <v>Aluminium industry Heat Medium Temp. Boiler - Waste Existing 1</v>
      </c>
      <c r="F89" s="134" t="s">
        <v>44</v>
      </c>
      <c r="G89" s="134" t="s">
        <v>46</v>
      </c>
      <c r="H89" s="134"/>
      <c r="I89" s="134"/>
      <c r="J89" s="134"/>
      <c r="K89" s="69"/>
      <c r="O89" s="57"/>
      <c r="P89" s="57"/>
    </row>
    <row r="90" spans="1:21">
      <c r="B90" s="315" t="str">
        <f t="shared" si="13"/>
        <v/>
      </c>
      <c r="C90" s="134"/>
      <c r="D90" s="144" t="str">
        <f>M87 &amp; P$16 &amp; R$16 &amp; VLOOKUP(O$16, $O$50:$P$74,2,FALSE) &amp; "E1"</f>
        <v>INDADPHBHETE1</v>
      </c>
      <c r="E90" s="141" t="str">
        <f>+M84 &amp; " " &amp; S$16 &amp; " - " &amp; T$16 &amp; " " &amp; U$16</f>
        <v>Aluminium industry Heat Medium Temp. Boiler - Dist. Heat Existing 1</v>
      </c>
      <c r="F90" s="134" t="s">
        <v>44</v>
      </c>
      <c r="G90" s="134" t="s">
        <v>46</v>
      </c>
      <c r="H90" s="134"/>
      <c r="I90" s="134"/>
      <c r="J90" s="134"/>
      <c r="K90" s="69"/>
      <c r="O90" s="57"/>
      <c r="P90" s="57"/>
    </row>
    <row r="91" spans="1:21">
      <c r="B91" s="315" t="str">
        <f t="shared" si="13"/>
        <v/>
      </c>
      <c r="C91" s="134"/>
      <c r="D91" s="144" t="str">
        <f>M87 &amp; P$17 &amp; R$17 &amp; VLOOKUP(O$17, $O$50:$P$74,2,FALSE) &amp; "E2"</f>
        <v>INDADPHBHETE2</v>
      </c>
      <c r="E91" s="141" t="str">
        <f>+M84 &amp; " " &amp; S$17 &amp; " - " &amp; T$17 &amp; " " &amp; U$17</f>
        <v>Aluminium industry Heat Medium Temp. Boiler - Dist. Heat Existing 2</v>
      </c>
      <c r="F91" s="315" t="s">
        <v>44</v>
      </c>
      <c r="G91" s="315" t="s">
        <v>46</v>
      </c>
      <c r="H91" s="134"/>
      <c r="I91" s="134"/>
      <c r="J91" s="134"/>
      <c r="K91" s="69"/>
      <c r="O91" s="57"/>
      <c r="P91" s="57"/>
    </row>
    <row r="92" spans="1:21">
      <c r="B92" s="315" t="str">
        <f t="shared" si="13"/>
        <v/>
      </c>
      <c r="C92" s="134"/>
      <c r="D92" s="142" t="str">
        <f>M87 &amp; P$18 &amp; R$18 &amp; VLOOKUP(O$18, $O$50:$P$74,2,FALSE) &amp; "E1"</f>
        <v>INDADPHBELCE1</v>
      </c>
      <c r="E92" s="142" t="str">
        <f>+M84 &amp; " " &amp; S$18 &amp; " - " &amp; T$18 &amp; " " &amp; U$18</f>
        <v>Aluminium industry Heat Medium Temp. Boiler - Electricity Existing 1</v>
      </c>
      <c r="F92" s="137" t="s">
        <v>44</v>
      </c>
      <c r="G92" s="137" t="s">
        <v>46</v>
      </c>
      <c r="H92" s="137"/>
      <c r="I92" s="137"/>
      <c r="J92" s="137"/>
      <c r="K92" s="69"/>
      <c r="O92" s="57"/>
      <c r="P92" s="57"/>
    </row>
    <row r="93" spans="1:21">
      <c r="B93" s="315" t="str">
        <f t="shared" si="13"/>
        <v/>
      </c>
      <c r="C93" s="134"/>
      <c r="D93" s="141" t="str">
        <f>M87 &amp; P$19 &amp; R$19 &amp; VLOOKUP(O$19, $O$50:$P$74,2,FALSE) &amp; "E1"</f>
        <v>INDADCOBNGAE1</v>
      </c>
      <c r="E93" s="141" t="str">
        <f>+M84 &amp; " " &amp; S$19 &amp; " - " &amp; T$19 &amp; " " &amp; U$19</f>
        <v>Aluminium industry Heat High Temp. Boiler - Nat. Gas Existing 1</v>
      </c>
      <c r="F93" s="134" t="s">
        <v>44</v>
      </c>
      <c r="G93" s="134" t="s">
        <v>46</v>
      </c>
      <c r="H93" s="134"/>
      <c r="I93" s="134"/>
      <c r="J93" s="134"/>
      <c r="K93" s="69"/>
    </row>
    <row r="94" spans="1:21">
      <c r="B94" s="315" t="str">
        <f t="shared" si="13"/>
        <v/>
      </c>
      <c r="C94" s="134"/>
      <c r="D94" s="141" t="str">
        <f>M87 &amp; P$20 &amp; R$20 &amp; VLOOKUP(O$20, $O$50:$P$74,2,FALSE) &amp; "E1"</f>
        <v>INDADCOBCOAE1</v>
      </c>
      <c r="E94" s="141" t="str">
        <f>+M84 &amp; " " &amp; S$20 &amp; " - " &amp; T$20 &amp; " " &amp; U$20</f>
        <v>Aluminium industry Heat High Temp. Boiler - Coal Existing 1</v>
      </c>
      <c r="F94" s="134" t="s">
        <v>44</v>
      </c>
      <c r="G94" s="134" t="s">
        <v>46</v>
      </c>
      <c r="H94" s="134"/>
      <c r="I94" s="134"/>
      <c r="J94" s="134"/>
      <c r="K94" s="69"/>
    </row>
    <row r="95" spans="1:21">
      <c r="B95" s="315" t="str">
        <f t="shared" si="13"/>
        <v/>
      </c>
      <c r="C95" s="134"/>
      <c r="D95" s="141" t="str">
        <f>M87 &amp; P$21 &amp; R$21 &amp; VLOOKUP(O$21, $O$50:$P$74,2,FALSE) &amp; "E1"</f>
        <v>INDADCOBDSLE1</v>
      </c>
      <c r="E95" s="141" t="str">
        <f>+M84 &amp; " " &amp; S$21 &amp; " - " &amp; T$21 &amp; " " &amp; U$21</f>
        <v>Aluminium industry Heat High Temp. Boiler - Diesel Existing 1</v>
      </c>
      <c r="F95" s="134" t="s">
        <v>44</v>
      </c>
      <c r="G95" s="134" t="s">
        <v>46</v>
      </c>
      <c r="H95" s="134"/>
      <c r="I95" s="134"/>
      <c r="J95" s="134"/>
      <c r="K95" s="69"/>
    </row>
    <row r="96" spans="1:21">
      <c r="B96" s="315" t="str">
        <f t="shared" si="13"/>
        <v/>
      </c>
      <c r="C96" s="134"/>
      <c r="D96" s="141" t="str">
        <f>M87 &amp; P$22 &amp; R$22 &amp; VLOOKUP(O$22, $O$50:$P$74,2,FALSE) &amp; "E1"</f>
        <v>INDADCOBWPEE1</v>
      </c>
      <c r="E96" s="141" t="str">
        <f>+M84 &amp; " " &amp; S$22 &amp; " - " &amp; T$22 &amp; " " &amp; U$22</f>
        <v>Aluminium industry Heat High Temp. Boiler - Wood Pellets Existing 1</v>
      </c>
      <c r="F96" s="134" t="s">
        <v>44</v>
      </c>
      <c r="G96" s="134" t="s">
        <v>46</v>
      </c>
      <c r="H96" s="134"/>
      <c r="I96" s="134"/>
      <c r="J96" s="134"/>
      <c r="K96" s="69"/>
    </row>
    <row r="97" spans="2:11">
      <c r="B97" s="315" t="str">
        <f t="shared" si="13"/>
        <v>*</v>
      </c>
      <c r="C97" s="134"/>
      <c r="D97" s="141"/>
      <c r="E97" s="141"/>
      <c r="F97" s="134"/>
      <c r="G97" s="134"/>
      <c r="H97" s="134"/>
      <c r="I97" s="134"/>
      <c r="J97" s="134"/>
      <c r="K97" s="69"/>
    </row>
    <row r="98" spans="2:11">
      <c r="B98" s="315" t="str">
        <f t="shared" si="13"/>
        <v/>
      </c>
      <c r="C98" s="134"/>
      <c r="D98" s="141" t="str">
        <f>M87 &amp; P$24 &amp; R$24 &amp; VLOOKUP(O$24, $O$50:$P$74,2,FALSE) &amp; "E1"</f>
        <v>INDADCOBHFOE1</v>
      </c>
      <c r="E98" s="141" t="str">
        <f>+M84 &amp; " " &amp; S$24 &amp; " - " &amp; T$24 &amp; " " &amp; U$24</f>
        <v>Aluminium industry Heat High Temp. Boiler - Heavy Fuel Oil Existing 1</v>
      </c>
      <c r="F98" s="134" t="s">
        <v>44</v>
      </c>
      <c r="G98" s="134" t="s">
        <v>46</v>
      </c>
      <c r="H98" s="134"/>
      <c r="I98" s="134"/>
      <c r="J98" s="134"/>
      <c r="K98" s="69"/>
    </row>
    <row r="99" spans="2:11">
      <c r="B99" s="315" t="str">
        <f t="shared" si="13"/>
        <v/>
      </c>
      <c r="C99" s="134"/>
      <c r="D99" s="141" t="str">
        <f>M87 &amp; P$25 &amp; R$25 &amp; VLOOKUP(O$25, $O$50:$P$74,2,FALSE) &amp; "E1"</f>
        <v>INDADCOBLPGE1</v>
      </c>
      <c r="E99" s="141" t="str">
        <f>+M84 &amp; " " &amp; S$25 &amp; " - " &amp; T$25 &amp; " " &amp; U$25</f>
        <v>Aluminium industry Heat High Temp. Boiler - Liquified Petroleum Gas Existing 1</v>
      </c>
      <c r="F99" s="134" t="s">
        <v>44</v>
      </c>
      <c r="G99" s="134" t="s">
        <v>46</v>
      </c>
      <c r="H99" s="134"/>
      <c r="I99" s="134"/>
      <c r="J99" s="134"/>
      <c r="K99" s="69"/>
    </row>
    <row r="100" spans="2:11">
      <c r="B100" s="315" t="str">
        <f t="shared" si="13"/>
        <v/>
      </c>
      <c r="C100" s="134"/>
      <c r="D100" s="141" t="str">
        <f>M87 &amp; P$26 &amp; R$26 &amp; VLOOKUP(O$26, $O$50:$P$74,2,FALSE) &amp; "E1"</f>
        <v>INDADCOBWSTE1</v>
      </c>
      <c r="E100" s="141" t="str">
        <f>+M84 &amp; " " &amp; S$26 &amp; " - " &amp; T$26 &amp; " " &amp; U$26</f>
        <v>Aluminium industry Heat High Temp. Boiler - Waste Existing 1</v>
      </c>
      <c r="F100" s="134" t="s">
        <v>44</v>
      </c>
      <c r="G100" s="134" t="s">
        <v>46</v>
      </c>
      <c r="H100" s="134"/>
      <c r="I100" s="134"/>
      <c r="J100" s="134"/>
      <c r="K100" s="69"/>
    </row>
    <row r="101" spans="2:11">
      <c r="B101" s="315" t="str">
        <f t="shared" si="13"/>
        <v/>
      </c>
      <c r="C101" s="134"/>
      <c r="D101" s="142" t="str">
        <f>M87 &amp; P$27 &amp; R$27 &amp; VLOOKUP(O$27, $O$50:$P$74,2,FALSE) &amp; "E1"</f>
        <v>INDADCOBELCE1</v>
      </c>
      <c r="E101" s="142" t="str">
        <f>+M84 &amp; " " &amp; S$27 &amp; " - " &amp; T$27 &amp; " " &amp; U$27</f>
        <v>Aluminium industry Heat High Temp. Boiler - Electricity Existing 1</v>
      </c>
      <c r="F101" s="137" t="s">
        <v>44</v>
      </c>
      <c r="G101" s="137" t="s">
        <v>46</v>
      </c>
      <c r="H101" s="137"/>
      <c r="I101" s="137"/>
      <c r="J101" s="137"/>
      <c r="K101" s="69"/>
    </row>
    <row r="102" spans="2:11">
      <c r="B102" s="315" t="str">
        <f t="shared" si="13"/>
        <v/>
      </c>
      <c r="C102" s="134"/>
      <c r="D102" s="144" t="str">
        <f>M87 &amp; P$28 &amp; R$28 &amp; VLOOKUP(O$28, $O$50:$P$74,2,FALSE) &amp; "E1"</f>
        <v>INDADSHBNGAE1</v>
      </c>
      <c r="E102" s="141" t="str">
        <f>+M84 &amp; " " &amp; S$28 &amp; " - " &amp; T$28 &amp; " " &amp; U$28</f>
        <v>Aluminium industry Heat Room Boiler - Nat. Gas Existing 1</v>
      </c>
      <c r="F102" s="134" t="s">
        <v>44</v>
      </c>
      <c r="G102" s="134" t="s">
        <v>46</v>
      </c>
      <c r="H102" s="134"/>
      <c r="I102" s="134"/>
      <c r="J102" s="134"/>
      <c r="K102" s="69"/>
    </row>
    <row r="103" spans="2:11">
      <c r="B103" s="315" t="str">
        <f t="shared" si="13"/>
        <v/>
      </c>
      <c r="C103" s="134"/>
      <c r="D103" s="144" t="str">
        <f>M87 &amp; P$29 &amp; R$29 &amp; VLOOKUP(O$29, $O$50:$P$74,2,FALSE) &amp; "E1"</f>
        <v>INDADSHBCOAE1</v>
      </c>
      <c r="E103" s="141" t="str">
        <f>+M84 &amp; " " &amp; S$29 &amp; " - " &amp; T$29 &amp; " " &amp; U$29</f>
        <v>Aluminium industry Heat Room Boiler - Coal Existing 1</v>
      </c>
      <c r="F103" s="134" t="s">
        <v>44</v>
      </c>
      <c r="G103" s="134" t="s">
        <v>46</v>
      </c>
      <c r="H103" s="134"/>
      <c r="I103" s="134"/>
      <c r="J103" s="134"/>
      <c r="K103" s="69"/>
    </row>
    <row r="104" spans="2:11">
      <c r="B104" s="315" t="str">
        <f t="shared" si="13"/>
        <v/>
      </c>
      <c r="C104" s="134"/>
      <c r="D104" s="144" t="str">
        <f>M87 &amp; P$30 &amp; R$30 &amp; VLOOKUP(O$30, $O$50:$P$74,2,FALSE) &amp; "E1"</f>
        <v>INDADSHBDSLE1</v>
      </c>
      <c r="E104" s="141" t="str">
        <f>+M84 &amp; " " &amp; S$30 &amp; " - " &amp; T$30 &amp; " " &amp; U$30</f>
        <v>Aluminium industry Heat Room Boiler - Diesel Existing 1</v>
      </c>
      <c r="F104" s="134" t="s">
        <v>44</v>
      </c>
      <c r="G104" s="134" t="s">
        <v>46</v>
      </c>
      <c r="H104" s="134"/>
      <c r="I104" s="134"/>
      <c r="J104" s="134"/>
      <c r="K104" s="69"/>
    </row>
    <row r="105" spans="2:11">
      <c r="B105" s="315" t="str">
        <f t="shared" si="13"/>
        <v/>
      </c>
      <c r="C105" s="134"/>
      <c r="D105" s="144" t="str">
        <f>M87 &amp; P$31 &amp; R$31 &amp; VLOOKUP(O$31, $O$50:$P$74,2,FALSE) &amp; "E1"</f>
        <v>INDADSHBWPEE1</v>
      </c>
      <c r="E105" s="141" t="str">
        <f>+M84 &amp; " " &amp; S$31 &amp; " - " &amp; T$31 &amp; " " &amp; U$31</f>
        <v>Aluminium industry Heat Room Boiler - Wood Pellets Existing 1</v>
      </c>
      <c r="F105" s="134" t="s">
        <v>44</v>
      </c>
      <c r="G105" s="134" t="s">
        <v>46</v>
      </c>
      <c r="H105" s="134"/>
      <c r="I105" s="134"/>
      <c r="J105" s="134"/>
      <c r="K105" s="69"/>
    </row>
    <row r="106" spans="2:11">
      <c r="B106" s="315" t="str">
        <f t="shared" si="13"/>
        <v>*</v>
      </c>
      <c r="C106" s="134"/>
      <c r="D106" s="144"/>
      <c r="E106" s="141"/>
      <c r="F106" s="134"/>
      <c r="G106" s="134"/>
      <c r="H106" s="134"/>
      <c r="I106" s="134"/>
      <c r="J106" s="134"/>
      <c r="K106" s="69"/>
    </row>
    <row r="107" spans="2:11">
      <c r="B107" s="315" t="str">
        <f t="shared" si="13"/>
        <v/>
      </c>
      <c r="C107" s="134"/>
      <c r="D107" s="144" t="str">
        <f>M87 &amp; P$33 &amp; R$33 &amp; VLOOKUP(O$33, $O$50:$P$74,2,FALSE) &amp; "E1"</f>
        <v>INDADSHBBGAE1</v>
      </c>
      <c r="E107" s="141" t="str">
        <f>+M84 &amp; " " &amp; S$33 &amp; " - " &amp; T$33 &amp; " " &amp; U$33</f>
        <v>Aluminium industry Heat Room Boiler - Biogas Existing 1</v>
      </c>
      <c r="F107" s="134" t="s">
        <v>44</v>
      </c>
      <c r="G107" s="134" t="s">
        <v>46</v>
      </c>
      <c r="H107" s="134"/>
      <c r="I107" s="134"/>
      <c r="J107" s="134"/>
      <c r="K107" s="69"/>
    </row>
    <row r="108" spans="2:11">
      <c r="B108" s="315" t="str">
        <f t="shared" si="13"/>
        <v/>
      </c>
      <c r="C108" s="134"/>
      <c r="D108" s="144" t="str">
        <f>M87 &amp; P$34 &amp; R$34 &amp; VLOOKUP(O$34, $O$50:$P$74,2,FALSE) &amp; "E1"</f>
        <v>INDADSHBHFOE1</v>
      </c>
      <c r="E108" s="141" t="str">
        <f>+M84 &amp; " " &amp; S$34 &amp; " - " &amp; T$34 &amp; " " &amp; U$34</f>
        <v>Aluminium industry Heat Room Boiler - Heavy Fuel Oil Existing 1</v>
      </c>
      <c r="F108" s="134" t="s">
        <v>44</v>
      </c>
      <c r="G108" s="134" t="s">
        <v>46</v>
      </c>
      <c r="H108" s="134"/>
      <c r="I108" s="134"/>
      <c r="J108" s="134"/>
      <c r="K108" s="69"/>
    </row>
    <row r="109" spans="2:11">
      <c r="B109" s="315" t="str">
        <f t="shared" si="13"/>
        <v/>
      </c>
      <c r="C109" s="134"/>
      <c r="D109" s="144" t="str">
        <f>M87 &amp; P$35 &amp; R$35 &amp; VLOOKUP(O$35, $O$50:$P$74,2,FALSE) &amp; "E1"</f>
        <v>INDADSHBLPGE1</v>
      </c>
      <c r="E109" s="141" t="str">
        <f>+M84 &amp; " " &amp; S$35 &amp; " - " &amp; T$35 &amp; " " &amp; U$35</f>
        <v>Aluminium industry Heat Room Boiler - Liquified Petroleum Gas Existing 1</v>
      </c>
      <c r="F109" s="134" t="s">
        <v>44</v>
      </c>
      <c r="G109" s="134" t="s">
        <v>46</v>
      </c>
      <c r="H109" s="134"/>
      <c r="I109" s="134"/>
      <c r="J109" s="134"/>
      <c r="K109" s="69"/>
    </row>
    <row r="110" spans="2:11">
      <c r="B110" s="315" t="str">
        <f t="shared" si="13"/>
        <v/>
      </c>
      <c r="C110" s="134"/>
      <c r="D110" s="144" t="str">
        <f>M87 &amp; P$36 &amp; R$36 &amp; VLOOKUP(O$36, $O$50:$P$74,2,FALSE) &amp; "E1"</f>
        <v>INDADSHBWSTE1</v>
      </c>
      <c r="E110" s="141" t="str">
        <f>+M84 &amp; " " &amp; S$36 &amp; " - " &amp; T$36 &amp; " " &amp; U$36</f>
        <v>Aluminium industry Heat Room Boiler - Waste Existing 1</v>
      </c>
      <c r="F110" s="134" t="s">
        <v>44</v>
      </c>
      <c r="G110" s="134" t="s">
        <v>46</v>
      </c>
      <c r="H110" s="134"/>
      <c r="I110" s="134"/>
      <c r="J110" s="134"/>
      <c r="K110" s="69"/>
    </row>
    <row r="111" spans="2:11">
      <c r="B111" s="315" t="str">
        <f t="shared" si="13"/>
        <v/>
      </c>
      <c r="C111" s="134"/>
      <c r="D111" s="144" t="str">
        <f>M87 &amp; P$37 &amp; R$37 &amp; VLOOKUP(O$37, $O$50:$P$74,2,FALSE) &amp; "E1"</f>
        <v>INDADSHBHETE1</v>
      </c>
      <c r="E111" s="141" t="str">
        <f>+M84 &amp; " " &amp; S$37 &amp; " - " &amp; T$37 &amp; " " &amp; U$37</f>
        <v>Aluminium industry Heat Room Boiler - Dist. Heat Existing 1</v>
      </c>
      <c r="F111" s="134" t="s">
        <v>44</v>
      </c>
      <c r="G111" s="134" t="s">
        <v>46</v>
      </c>
      <c r="H111" s="134"/>
      <c r="I111" s="134"/>
      <c r="J111" s="134"/>
      <c r="K111" s="69"/>
    </row>
    <row r="112" spans="2:11">
      <c r="B112" s="315" t="str">
        <f t="shared" si="13"/>
        <v/>
      </c>
      <c r="C112" s="144"/>
      <c r="D112" s="144" t="str">
        <f>M87 &amp; P$38 &amp; R$38 &amp; VLOOKUP(O$38, $O$50:$P$74,2,FALSE) &amp; "E2"</f>
        <v>INDADSHBHETE2</v>
      </c>
      <c r="E112" s="141" t="str">
        <f>+M84 &amp; " " &amp; S$38 &amp; " - " &amp; T$38 &amp; " " &amp; U$38</f>
        <v>Aluminium industry Heat Room Boiler - Dist. Heat Existing 2</v>
      </c>
      <c r="F112" s="315" t="s">
        <v>44</v>
      </c>
      <c r="G112" s="315" t="s">
        <v>46</v>
      </c>
      <c r="H112" s="144"/>
      <c r="I112" s="144"/>
      <c r="J112" s="144"/>
      <c r="K112" s="69"/>
    </row>
    <row r="113" spans="1:13">
      <c r="B113" s="315" t="str">
        <f t="shared" si="13"/>
        <v/>
      </c>
      <c r="C113" s="144"/>
      <c r="D113" s="142" t="str">
        <f>M87 &amp; P$39 &amp; R$39 &amp; VLOOKUP(O$39, $O$50:$P$74,2,FALSE) &amp; "E1"</f>
        <v>INDADSHBELCE1</v>
      </c>
      <c r="E113" s="142" t="str">
        <f>+M84 &amp; " " &amp; S$39 &amp; " - " &amp; T$39 &amp; " " &amp; U$39</f>
        <v>Aluminium industry Heat Room Boiler - Electricity Existing 1</v>
      </c>
      <c r="F113" s="137" t="s">
        <v>44</v>
      </c>
      <c r="G113" s="137" t="s">
        <v>46</v>
      </c>
      <c r="H113" s="137"/>
      <c r="I113" s="137"/>
      <c r="J113" s="137"/>
      <c r="K113" s="69"/>
    </row>
    <row r="114" spans="1:13">
      <c r="B114" s="315" t="str">
        <f t="shared" si="13"/>
        <v/>
      </c>
      <c r="C114" s="144"/>
      <c r="D114" s="144" t="str">
        <f>M87 &amp; P$40 &amp; R$40 &amp; VLOOKUP(O$40, $O$50:$P$74,2,FALSE) &amp; "E1"</f>
        <v>INDADLAAELCE1</v>
      </c>
      <c r="E114" s="144" t="str">
        <f>+M84 &amp; " " &amp; S$40 &amp; " - " &amp; T$40 &amp; " " &amp; U$40</f>
        <v>Aluminium industry Electricity Light Appliance - Electricity Existing 1</v>
      </c>
      <c r="F114" s="147" t="s">
        <v>44</v>
      </c>
      <c r="G114" s="144" t="s">
        <v>46</v>
      </c>
      <c r="H114" s="144"/>
      <c r="I114" s="144"/>
      <c r="J114" s="144"/>
      <c r="K114" s="69"/>
    </row>
    <row r="115" spans="1:13">
      <c r="B115" s="315" t="str">
        <f t="shared" si="13"/>
        <v/>
      </c>
      <c r="C115" s="144"/>
      <c r="D115" s="142" t="str">
        <f>M87 &amp; P$41 &amp; R$41 &amp; VLOOKUP(O$41, $O$50:$P$74,2,FALSE) &amp; "E1"</f>
        <v>INDADEMMELCE1</v>
      </c>
      <c r="E115" s="142" t="str">
        <f>+M84 &amp; " " &amp; S$41 &amp; " - " &amp; T$41 &amp; " " &amp; U$41</f>
        <v>Aluminium industry Electricity Motors - Electricity Existing 1</v>
      </c>
      <c r="F115" s="137" t="s">
        <v>44</v>
      </c>
      <c r="G115" s="137" t="s">
        <v>46</v>
      </c>
      <c r="H115" s="137"/>
      <c r="I115" s="137"/>
      <c r="J115" s="137"/>
      <c r="K115" s="69"/>
    </row>
    <row r="116" spans="1:13">
      <c r="A116" s="234"/>
      <c r="B116" s="315" t="str">
        <f t="shared" si="13"/>
        <v/>
      </c>
      <c r="C116" s="144"/>
      <c r="D116" s="235" t="str">
        <f>M87 &amp; P$42 &amp; R$42 &amp; VLOOKUP(O$42, $O$50:$P$74,2,FALSE) &amp; "E1"</f>
        <v>INDADTFTDSLE1</v>
      </c>
      <c r="E116" s="144" t="str">
        <f>+M84 &amp; " " &amp; S$42 &amp; " - " &amp; T$42 &amp; " " &amp; U$42</f>
        <v>Aluminium industry Tractors, Trucks, Fishing boats, Forest machines - Diesel Existing 1</v>
      </c>
      <c r="F116" s="144" t="s">
        <v>44</v>
      </c>
      <c r="G116" s="144" t="s">
        <v>46</v>
      </c>
      <c r="H116" s="144"/>
      <c r="I116" s="144"/>
      <c r="J116" s="144"/>
    </row>
    <row r="117" spans="1:13">
      <c r="A117" s="234"/>
      <c r="B117" s="315" t="str">
        <f t="shared" si="13"/>
        <v/>
      </c>
      <c r="C117" s="144"/>
      <c r="D117" s="235" t="str">
        <f>M87&amp;P$43&amp;R$43&amp;VLOOKUP(O$43,$O$50:$P$74,2,FALSE)&amp;"E1"</f>
        <v>INDADFLTLPGE1</v>
      </c>
      <c r="E117" s="144" t="str">
        <f>+M84 &amp; " " &amp; S$43 &amp; " - " &amp; T$43 &amp; " " &amp; U$43</f>
        <v>Aluminium industry Forklifts - LPG Existing 1</v>
      </c>
      <c r="F117" s="144" t="s">
        <v>44</v>
      </c>
      <c r="G117" s="144" t="s">
        <v>46</v>
      </c>
      <c r="H117" s="144"/>
      <c r="I117" s="144"/>
      <c r="J117" s="144"/>
    </row>
    <row r="118" spans="1:13" ht="15">
      <c r="A118" s="34"/>
      <c r="B118" s="140" t="s">
        <v>25</v>
      </c>
      <c r="C118" s="254"/>
      <c r="D118" s="173" t="str">
        <f>M124 &amp; P$7 &amp; R$7 &amp; VLOOKUP(O$7, $O$50:$P$74,2,FALSE) &amp; "E1"</f>
        <v>INDGDPHBNGAE1</v>
      </c>
      <c r="E118" s="139" t="str">
        <f>+M121 &amp; " " &amp; S$7 &amp; " - " &amp; T$7 &amp; " " &amp; U$7</f>
        <v>Glass &amp; Concrete industry Heat Medium Temp. Boiler - Nat. Gas Existing 1</v>
      </c>
      <c r="F118" s="140" t="s">
        <v>44</v>
      </c>
      <c r="G118" s="140" t="s">
        <v>46</v>
      </c>
      <c r="H118" s="140"/>
      <c r="I118" s="255"/>
      <c r="J118" s="140"/>
      <c r="K118" s="194"/>
      <c r="L118" s="62" t="s">
        <v>190</v>
      </c>
      <c r="M118" s="129">
        <f>+M81+1</f>
        <v>4</v>
      </c>
    </row>
    <row r="119" spans="1:13">
      <c r="B119" s="315" t="str">
        <f t="shared" ref="B119:B154" si="14">+IF(ISBLANK(D119),"*","")</f>
        <v/>
      </c>
      <c r="C119" s="134"/>
      <c r="D119" s="171" t="str">
        <f>M124 &amp; P$8 &amp; R$8 &amp; VLOOKUP(O$8, $O$50:$P$74,2,FALSE) &amp; "E1"</f>
        <v>INDGDPHBCOAE1</v>
      </c>
      <c r="E119" s="141" t="str">
        <f>+M121 &amp; " " &amp; S$8 &amp; " - " &amp; T$8 &amp; " " &amp; U$8</f>
        <v>Glass &amp; Concrete industry Heat Medium Temp. Boiler - Coal Existing 1</v>
      </c>
      <c r="F119" s="134" t="s">
        <v>44</v>
      </c>
      <c r="G119" s="134" t="s">
        <v>46</v>
      </c>
      <c r="H119" s="134"/>
      <c r="I119" s="131"/>
      <c r="J119" s="134"/>
      <c r="K119" s="69"/>
      <c r="L119" s="25" t="s">
        <v>130</v>
      </c>
    </row>
    <row r="120" spans="1:13">
      <c r="B120" s="315" t="str">
        <f t="shared" si="14"/>
        <v/>
      </c>
      <c r="C120" s="134"/>
      <c r="D120" s="144" t="str">
        <f>M124 &amp; P$9 &amp; R$9 &amp; VLOOKUP(O$9, $O$50:$P$74,2,FALSE) &amp; "E1"</f>
        <v>INDGDPHBDSLE1</v>
      </c>
      <c r="E120" s="141" t="str">
        <f>+M121 &amp; " " &amp; S$9 &amp; " - " &amp; T$9 &amp; " " &amp; U$9</f>
        <v>Glass &amp; Concrete industry Heat Medium Temp. Boiler - Diesel Existing 1</v>
      </c>
      <c r="F120" s="134" t="s">
        <v>44</v>
      </c>
      <c r="G120" s="134" t="s">
        <v>46</v>
      </c>
      <c r="H120" s="134"/>
      <c r="I120" s="134"/>
      <c r="J120" s="134"/>
      <c r="K120" s="69"/>
      <c r="L120" s="62" t="s">
        <v>192</v>
      </c>
      <c r="M120" s="64" t="s">
        <v>135</v>
      </c>
    </row>
    <row r="121" spans="1:13">
      <c r="B121" s="315" t="str">
        <f t="shared" si="14"/>
        <v/>
      </c>
      <c r="C121" s="134"/>
      <c r="D121" s="144" t="str">
        <f>M124 &amp; P$10 &amp; R$10 &amp; VLOOKUP(O$10, $O$50:$P$74,2,FALSE) &amp; "E1"</f>
        <v>INDGDPHBWPEE1</v>
      </c>
      <c r="E121" s="141" t="str">
        <f>+M121 &amp; " " &amp; S$10 &amp; " - " &amp; T$10 &amp; " " &amp; U$10</f>
        <v>Glass &amp; Concrete industry Heat Medium Temp. Boiler - Wood Pellets Existing 1</v>
      </c>
      <c r="F121" s="134" t="s">
        <v>44</v>
      </c>
      <c r="G121" s="134" t="s">
        <v>46</v>
      </c>
      <c r="H121" s="134"/>
      <c r="I121" s="134"/>
      <c r="J121" s="134"/>
      <c r="K121" s="69"/>
      <c r="L121" s="62" t="s">
        <v>195</v>
      </c>
      <c r="M121" s="70" t="str">
        <f>+INDEX(Commodities!$X$6:$X$17,M118)</f>
        <v>Glass &amp; Concrete industry</v>
      </c>
    </row>
    <row r="122" spans="1:13">
      <c r="B122" s="315" t="str">
        <f t="shared" si="14"/>
        <v>*</v>
      </c>
      <c r="C122" s="134"/>
      <c r="D122" s="144"/>
      <c r="E122" s="141"/>
      <c r="F122" s="134"/>
      <c r="G122" s="134"/>
      <c r="H122" s="134"/>
      <c r="I122" s="134"/>
      <c r="J122" s="134"/>
      <c r="K122" s="69"/>
      <c r="L122" s="62" t="s">
        <v>130</v>
      </c>
      <c r="M122" s="70" t="str">
        <f>+INDEX(Commodities!$Y$6:$Y$17,M118)</f>
        <v>04 Non-metallic minerals</v>
      </c>
    </row>
    <row r="123" spans="1:13">
      <c r="B123" s="315" t="str">
        <f t="shared" si="14"/>
        <v/>
      </c>
      <c r="C123" s="134"/>
      <c r="D123" s="144" t="str">
        <f>M124 &amp; P$12 &amp; R$12 &amp; VLOOKUP(O$12, $O$50:$P$74,2,FALSE) &amp; "E1"</f>
        <v>INDGDPHBBGAE1</v>
      </c>
      <c r="E123" s="141" t="str">
        <f>+M121 &amp; " " &amp; S$12 &amp; " - " &amp; T$12 &amp; " " &amp; U$12</f>
        <v>Glass &amp; Concrete industry Heat Medium Temp. Boiler - Biogas Existing 1</v>
      </c>
      <c r="F123" s="134" t="s">
        <v>44</v>
      </c>
      <c r="G123" s="134" t="s">
        <v>46</v>
      </c>
      <c r="H123" s="134"/>
      <c r="I123" s="134"/>
      <c r="J123" s="134"/>
      <c r="K123" s="69"/>
      <c r="L123" s="62" t="s">
        <v>191</v>
      </c>
      <c r="M123" s="70" t="str">
        <f>+INDEX(Commodities!$U$6:$U$17,M118)</f>
        <v>IG</v>
      </c>
    </row>
    <row r="124" spans="1:13">
      <c r="B124" s="315" t="str">
        <f t="shared" si="14"/>
        <v/>
      </c>
      <c r="C124" s="134"/>
      <c r="D124" s="144" t="str">
        <f>M124 &amp; P$13 &amp; R$13 &amp; VLOOKUP(O$13, $O$50:$P$74,2,FALSE) &amp; "E1"</f>
        <v>INDGDPHBHFOE1</v>
      </c>
      <c r="E124" s="141" t="str">
        <f>+M121 &amp; " " &amp; S$13 &amp; " - " &amp; T$13 &amp; " " &amp; U$13</f>
        <v>Glass &amp; Concrete industry Heat Medium Temp. Boiler - Heavy Fuel Oil Existing 1</v>
      </c>
      <c r="F124" s="134" t="s">
        <v>44</v>
      </c>
      <c r="G124" s="134" t="s">
        <v>46</v>
      </c>
      <c r="H124" s="134"/>
      <c r="I124" s="134"/>
      <c r="J124" s="134"/>
      <c r="K124" s="69"/>
      <c r="L124" s="62" t="s">
        <v>191</v>
      </c>
      <c r="M124" s="70" t="str">
        <f>+INDEX(Commodities!$W$6:$W$17,M118)</f>
        <v>INDG</v>
      </c>
    </row>
    <row r="125" spans="1:13">
      <c r="B125" s="315" t="str">
        <f t="shared" si="14"/>
        <v/>
      </c>
      <c r="C125" s="134"/>
      <c r="D125" s="144" t="str">
        <f>M124 &amp; P$14 &amp; R$14 &amp; VLOOKUP(O$14, $O$50:$P$74,2,FALSE) &amp; "E1"</f>
        <v>INDGDPHBLPGE1</v>
      </c>
      <c r="E125" s="141" t="str">
        <f>+M121 &amp; " " &amp; S$14 &amp; " - " &amp; T$14 &amp; " " &amp; U$14</f>
        <v>Glass &amp; Concrete industry Heat Medium Temp. Boiler - Liquified Petroleum Gas Existing 1</v>
      </c>
      <c r="F125" s="134" t="s">
        <v>44</v>
      </c>
      <c r="G125" s="134" t="s">
        <v>46</v>
      </c>
      <c r="H125" s="134"/>
      <c r="I125" s="134"/>
      <c r="J125" s="134"/>
      <c r="K125" s="69"/>
    </row>
    <row r="126" spans="1:13">
      <c r="B126" s="315" t="str">
        <f t="shared" si="14"/>
        <v/>
      </c>
      <c r="C126" s="134"/>
      <c r="D126" s="144" t="str">
        <f>M124 &amp; P$15 &amp; R$15 &amp; VLOOKUP(O$15, $O$50:$P$74,2,FALSE) &amp; "E1"</f>
        <v>INDGDPHBWSTE1</v>
      </c>
      <c r="E126" s="141" t="str">
        <f>+M121 &amp; " " &amp; S$15 &amp; " - " &amp; T$15 &amp; " " &amp; U$15</f>
        <v>Glass &amp; Concrete industry Heat Medium Temp. Boiler - Waste Existing 1</v>
      </c>
      <c r="F126" s="134" t="s">
        <v>44</v>
      </c>
      <c r="G126" s="134" t="s">
        <v>46</v>
      </c>
      <c r="H126" s="134"/>
      <c r="I126" s="134"/>
      <c r="J126" s="134"/>
      <c r="K126" s="69"/>
    </row>
    <row r="127" spans="1:13">
      <c r="B127" s="315" t="str">
        <f t="shared" si="14"/>
        <v/>
      </c>
      <c r="C127" s="134"/>
      <c r="D127" s="144" t="str">
        <f>M124 &amp; P$16 &amp; R$16 &amp; VLOOKUP(O$16, $O$50:$P$74,2,FALSE) &amp; "E1"</f>
        <v>INDGDPHBHETE1</v>
      </c>
      <c r="E127" s="141" t="str">
        <f>+M121 &amp; " " &amp; S$16 &amp; " - " &amp; T$16 &amp; " " &amp; U$16</f>
        <v>Glass &amp; Concrete industry Heat Medium Temp. Boiler - Dist. Heat Existing 1</v>
      </c>
      <c r="F127" s="134" t="s">
        <v>44</v>
      </c>
      <c r="G127" s="134" t="s">
        <v>46</v>
      </c>
      <c r="H127" s="134"/>
      <c r="I127" s="134"/>
      <c r="J127" s="134"/>
      <c r="K127" s="69"/>
    </row>
    <row r="128" spans="1:13">
      <c r="B128" s="315" t="str">
        <f t="shared" si="14"/>
        <v/>
      </c>
      <c r="C128" s="134"/>
      <c r="D128" s="144" t="str">
        <f>M124 &amp; P$17 &amp; R$17 &amp; VLOOKUP(O$17, $O$50:$P$74,2,FALSE) &amp; "E2"</f>
        <v>INDGDPHBHETE2</v>
      </c>
      <c r="E128" s="141" t="str">
        <f>+M121 &amp; " " &amp; S$17 &amp; " - " &amp; T$17 &amp; " " &amp; U$17</f>
        <v>Glass &amp; Concrete industry Heat Medium Temp. Boiler - Dist. Heat Existing 2</v>
      </c>
      <c r="F128" s="315" t="s">
        <v>44</v>
      </c>
      <c r="G128" s="315" t="s">
        <v>46</v>
      </c>
      <c r="H128" s="134"/>
      <c r="I128" s="134"/>
      <c r="J128" s="134"/>
      <c r="K128" s="69"/>
    </row>
    <row r="129" spans="2:11">
      <c r="B129" s="315" t="str">
        <f t="shared" si="14"/>
        <v/>
      </c>
      <c r="C129" s="134"/>
      <c r="D129" s="142" t="str">
        <f>M124 &amp; P$18 &amp; R$18 &amp; VLOOKUP(O$18, $O$50:$P$74,2,FALSE) &amp; "E1"</f>
        <v>INDGDPHBELCE1</v>
      </c>
      <c r="E129" s="142" t="str">
        <f>+M121 &amp; " " &amp; S$18 &amp; " - " &amp; T$18 &amp; " " &amp; U$18</f>
        <v>Glass &amp; Concrete industry Heat Medium Temp. Boiler - Electricity Existing 1</v>
      </c>
      <c r="F129" s="137" t="s">
        <v>44</v>
      </c>
      <c r="G129" s="137" t="s">
        <v>46</v>
      </c>
      <c r="H129" s="137"/>
      <c r="I129" s="137"/>
      <c r="J129" s="137"/>
      <c r="K129" s="69"/>
    </row>
    <row r="130" spans="2:11">
      <c r="B130" s="315" t="str">
        <f t="shared" si="14"/>
        <v/>
      </c>
      <c r="C130" s="134"/>
      <c r="D130" s="141" t="str">
        <f>M124 &amp; P$19 &amp; R$19 &amp; VLOOKUP(O$19, $O$50:$P$74,2,FALSE) &amp; "E1"</f>
        <v>INDGDCOBNGAE1</v>
      </c>
      <c r="E130" s="141" t="str">
        <f>+M121 &amp; " " &amp; S$19 &amp; " - " &amp; T$19 &amp; " " &amp; U$19</f>
        <v>Glass &amp; Concrete industry Heat High Temp. Boiler - Nat. Gas Existing 1</v>
      </c>
      <c r="F130" s="134" t="s">
        <v>44</v>
      </c>
      <c r="G130" s="134" t="s">
        <v>46</v>
      </c>
      <c r="H130" s="134"/>
      <c r="I130" s="134"/>
      <c r="J130" s="134"/>
      <c r="K130" s="69"/>
    </row>
    <row r="131" spans="2:11">
      <c r="B131" s="315" t="str">
        <f t="shared" si="14"/>
        <v/>
      </c>
      <c r="C131" s="134"/>
      <c r="D131" s="141" t="str">
        <f>M124 &amp; P$20 &amp; R$20 &amp; VLOOKUP(O$20, $O$50:$P$74,2,FALSE) &amp; "E1"</f>
        <v>INDGDCOBCOAE1</v>
      </c>
      <c r="E131" s="141" t="str">
        <f>+M121 &amp; " " &amp; S$20 &amp; " - " &amp; T$20 &amp; " " &amp; U$20</f>
        <v>Glass &amp; Concrete industry Heat High Temp. Boiler - Coal Existing 1</v>
      </c>
      <c r="F131" s="134" t="s">
        <v>44</v>
      </c>
      <c r="G131" s="134" t="s">
        <v>46</v>
      </c>
      <c r="H131" s="134"/>
      <c r="I131" s="134"/>
      <c r="J131" s="134"/>
      <c r="K131" s="69"/>
    </row>
    <row r="132" spans="2:11">
      <c r="B132" s="315" t="str">
        <f t="shared" si="14"/>
        <v/>
      </c>
      <c r="C132" s="134"/>
      <c r="D132" s="141" t="str">
        <f>M124 &amp; P$21 &amp; R$21 &amp; VLOOKUP(O$21, $O$50:$P$74,2,FALSE) &amp; "E1"</f>
        <v>INDGDCOBDSLE1</v>
      </c>
      <c r="E132" s="141" t="str">
        <f>+M121 &amp; " " &amp; S$21 &amp; " - " &amp; T$21 &amp; " " &amp; U$21</f>
        <v>Glass &amp; Concrete industry Heat High Temp. Boiler - Diesel Existing 1</v>
      </c>
      <c r="F132" s="134" t="s">
        <v>44</v>
      </c>
      <c r="G132" s="134" t="s">
        <v>46</v>
      </c>
      <c r="H132" s="134"/>
      <c r="I132" s="134"/>
      <c r="J132" s="134"/>
      <c r="K132" s="69"/>
    </row>
    <row r="133" spans="2:11">
      <c r="B133" s="315" t="str">
        <f t="shared" si="14"/>
        <v/>
      </c>
      <c r="C133" s="134"/>
      <c r="D133" s="141" t="str">
        <f>M124 &amp; P$22 &amp; R$22 &amp; VLOOKUP(O$22, $O$50:$P$74,2,FALSE) &amp; "E1"</f>
        <v>INDGDCOBWPEE1</v>
      </c>
      <c r="E133" s="141" t="str">
        <f>+M121 &amp; " " &amp; S$22 &amp; " - " &amp; T$22 &amp; " " &amp; U$22</f>
        <v>Glass &amp; Concrete industry Heat High Temp. Boiler - Wood Pellets Existing 1</v>
      </c>
      <c r="F133" s="134" t="s">
        <v>44</v>
      </c>
      <c r="G133" s="134" t="s">
        <v>46</v>
      </c>
      <c r="H133" s="134"/>
      <c r="I133" s="134"/>
      <c r="J133" s="134"/>
      <c r="K133" s="69"/>
    </row>
    <row r="134" spans="2:11">
      <c r="B134" s="315" t="str">
        <f t="shared" si="14"/>
        <v>*</v>
      </c>
      <c r="C134" s="134"/>
      <c r="D134" s="141"/>
      <c r="E134" s="141"/>
      <c r="F134" s="134"/>
      <c r="G134" s="134"/>
      <c r="H134" s="134"/>
      <c r="I134" s="134"/>
      <c r="J134" s="134"/>
      <c r="K134" s="69"/>
    </row>
    <row r="135" spans="2:11">
      <c r="B135" s="315" t="str">
        <f t="shared" si="14"/>
        <v/>
      </c>
      <c r="C135" s="134"/>
      <c r="D135" s="141" t="str">
        <f>M124 &amp; P$24 &amp; R$24 &amp; VLOOKUP(O$24, $O$50:$P$74,2,FALSE) &amp; "E1"</f>
        <v>INDGDCOBHFOE1</v>
      </c>
      <c r="E135" s="141" t="str">
        <f>+M121 &amp; " " &amp; S$24 &amp; " - " &amp; T$24 &amp; " " &amp; U$24</f>
        <v>Glass &amp; Concrete industry Heat High Temp. Boiler - Heavy Fuel Oil Existing 1</v>
      </c>
      <c r="F135" s="134" t="s">
        <v>44</v>
      </c>
      <c r="G135" s="134" t="s">
        <v>46</v>
      </c>
      <c r="H135" s="134"/>
      <c r="I135" s="134"/>
      <c r="J135" s="134"/>
      <c r="K135" s="69"/>
    </row>
    <row r="136" spans="2:11">
      <c r="B136" s="315" t="str">
        <f t="shared" si="14"/>
        <v/>
      </c>
      <c r="C136" s="134"/>
      <c r="D136" s="141" t="str">
        <f>M124 &amp; P$25 &amp; R$25 &amp; VLOOKUP(O$25, $O$50:$P$74,2,FALSE) &amp; "E1"</f>
        <v>INDGDCOBLPGE1</v>
      </c>
      <c r="E136" s="141" t="str">
        <f>+M121 &amp; " " &amp; S$25 &amp; " - " &amp; T$25 &amp; " " &amp; U$25</f>
        <v>Glass &amp; Concrete industry Heat High Temp. Boiler - Liquified Petroleum Gas Existing 1</v>
      </c>
      <c r="F136" s="134" t="s">
        <v>44</v>
      </c>
      <c r="G136" s="134" t="s">
        <v>46</v>
      </c>
      <c r="H136" s="134"/>
      <c r="I136" s="134"/>
      <c r="J136" s="134"/>
      <c r="K136" s="69"/>
    </row>
    <row r="137" spans="2:11">
      <c r="B137" s="315" t="str">
        <f t="shared" si="14"/>
        <v/>
      </c>
      <c r="C137" s="134"/>
      <c r="D137" s="141" t="str">
        <f>M124 &amp; P$26 &amp; R$26 &amp; VLOOKUP(O$26, $O$50:$P$74,2,FALSE) &amp; "E1"</f>
        <v>INDGDCOBWSTE1</v>
      </c>
      <c r="E137" s="141" t="str">
        <f>+M121 &amp; " " &amp; S$26 &amp; " - " &amp; T$26 &amp; " " &amp; U$26</f>
        <v>Glass &amp; Concrete industry Heat High Temp. Boiler - Waste Existing 1</v>
      </c>
      <c r="F137" s="134" t="s">
        <v>44</v>
      </c>
      <c r="G137" s="134" t="s">
        <v>46</v>
      </c>
      <c r="H137" s="134"/>
      <c r="I137" s="134"/>
      <c r="J137" s="134"/>
      <c r="K137" s="69"/>
    </row>
    <row r="138" spans="2:11">
      <c r="B138" s="315" t="str">
        <f t="shared" si="14"/>
        <v/>
      </c>
      <c r="C138" s="134"/>
      <c r="D138" s="142" t="str">
        <f>M124 &amp; P$27 &amp; R$27 &amp; VLOOKUP(O$27, $O$50:$P$74,2,FALSE) &amp; "E1"</f>
        <v>INDGDCOBELCE1</v>
      </c>
      <c r="E138" s="142" t="str">
        <f>+M121 &amp; " " &amp; S$27 &amp; " - " &amp; T$27 &amp; " " &amp; U$27</f>
        <v>Glass &amp; Concrete industry Heat High Temp. Boiler - Electricity Existing 1</v>
      </c>
      <c r="F138" s="137" t="s">
        <v>44</v>
      </c>
      <c r="G138" s="137" t="s">
        <v>46</v>
      </c>
      <c r="H138" s="137"/>
      <c r="I138" s="137"/>
      <c r="J138" s="137"/>
      <c r="K138" s="69"/>
    </row>
    <row r="139" spans="2:11">
      <c r="B139" s="315" t="str">
        <f t="shared" si="14"/>
        <v/>
      </c>
      <c r="C139" s="134"/>
      <c r="D139" s="144" t="str">
        <f>M124 &amp; P$28 &amp; R$28 &amp; VLOOKUP(O$28, $O$50:$P$74,2,FALSE) &amp; "E1"</f>
        <v>INDGDSHBNGAE1</v>
      </c>
      <c r="E139" s="141" t="str">
        <f>+M121 &amp; " " &amp; S$28 &amp; " - " &amp; T$28 &amp; " " &amp; U$28</f>
        <v>Glass &amp; Concrete industry Heat Room Boiler - Nat. Gas Existing 1</v>
      </c>
      <c r="F139" s="134" t="s">
        <v>44</v>
      </c>
      <c r="G139" s="134" t="s">
        <v>46</v>
      </c>
      <c r="H139" s="134"/>
      <c r="I139" s="134"/>
      <c r="J139" s="134"/>
      <c r="K139" s="69"/>
    </row>
    <row r="140" spans="2:11">
      <c r="B140" s="315" t="str">
        <f t="shared" si="14"/>
        <v/>
      </c>
      <c r="C140" s="134"/>
      <c r="D140" s="144" t="str">
        <f>M124 &amp; P$29 &amp; R$29 &amp; VLOOKUP(O$29, $O$50:$P$74,2,FALSE) &amp; "E1"</f>
        <v>INDGDSHBCOAE1</v>
      </c>
      <c r="E140" s="141" t="str">
        <f>+M121 &amp; " " &amp; S$29 &amp; " - " &amp; T$29 &amp; " " &amp; U$29</f>
        <v>Glass &amp; Concrete industry Heat Room Boiler - Coal Existing 1</v>
      </c>
      <c r="F140" s="134" t="s">
        <v>44</v>
      </c>
      <c r="G140" s="134" t="s">
        <v>46</v>
      </c>
      <c r="H140" s="134"/>
      <c r="I140" s="134"/>
      <c r="J140" s="134"/>
      <c r="K140" s="69"/>
    </row>
    <row r="141" spans="2:11">
      <c r="B141" s="315" t="str">
        <f t="shared" si="14"/>
        <v/>
      </c>
      <c r="C141" s="134"/>
      <c r="D141" s="144" t="str">
        <f>M124 &amp; P$30 &amp; R$30 &amp; VLOOKUP(O$30, $O$50:$P$74,2,FALSE) &amp; "E1"</f>
        <v>INDGDSHBDSLE1</v>
      </c>
      <c r="E141" s="141" t="str">
        <f>+M121 &amp; " " &amp; S$30 &amp; " - " &amp; T$30 &amp; " " &amp; U$30</f>
        <v>Glass &amp; Concrete industry Heat Room Boiler - Diesel Existing 1</v>
      </c>
      <c r="F141" s="134" t="s">
        <v>44</v>
      </c>
      <c r="G141" s="134" t="s">
        <v>46</v>
      </c>
      <c r="H141" s="134"/>
      <c r="I141" s="134"/>
      <c r="J141" s="134"/>
      <c r="K141" s="69"/>
    </row>
    <row r="142" spans="2:11">
      <c r="B142" s="315" t="str">
        <f t="shared" si="14"/>
        <v/>
      </c>
      <c r="C142" s="134"/>
      <c r="D142" s="144" t="str">
        <f>M124 &amp; P$31 &amp; R$31 &amp; VLOOKUP(O$31, $O$50:$P$74,2,FALSE) &amp; "E1"</f>
        <v>INDGDSHBWPEE1</v>
      </c>
      <c r="E142" s="141" t="str">
        <f>+M121 &amp; " " &amp; S$31 &amp; " - " &amp; T$31 &amp; " " &amp; U$31</f>
        <v>Glass &amp; Concrete industry Heat Room Boiler - Wood Pellets Existing 1</v>
      </c>
      <c r="F142" s="134" t="s">
        <v>44</v>
      </c>
      <c r="G142" s="134" t="s">
        <v>46</v>
      </c>
      <c r="H142" s="134"/>
      <c r="I142" s="134"/>
      <c r="J142" s="134"/>
      <c r="K142" s="69"/>
    </row>
    <row r="143" spans="2:11">
      <c r="B143" s="315" t="str">
        <f t="shared" si="14"/>
        <v>*</v>
      </c>
      <c r="C143" s="134"/>
      <c r="D143" s="144"/>
      <c r="E143" s="141"/>
      <c r="F143" s="134"/>
      <c r="G143" s="134"/>
      <c r="H143" s="134"/>
      <c r="I143" s="134"/>
      <c r="J143" s="134"/>
      <c r="K143" s="69"/>
    </row>
    <row r="144" spans="2:11">
      <c r="B144" s="315" t="str">
        <f t="shared" si="14"/>
        <v/>
      </c>
      <c r="C144" s="134"/>
      <c r="D144" s="144" t="str">
        <f>M124 &amp; P$33 &amp; R$33 &amp; VLOOKUP(O$33, $O$50:$P$74,2,FALSE) &amp; "E1"</f>
        <v>INDGDSHBBGAE1</v>
      </c>
      <c r="E144" s="141" t="str">
        <f>+M121 &amp; " " &amp; S$33 &amp; " - " &amp; T$33 &amp; " " &amp; U$33</f>
        <v>Glass &amp; Concrete industry Heat Room Boiler - Biogas Existing 1</v>
      </c>
      <c r="F144" s="134" t="s">
        <v>44</v>
      </c>
      <c r="G144" s="134" t="s">
        <v>46</v>
      </c>
      <c r="H144" s="134"/>
      <c r="I144" s="134"/>
      <c r="J144" s="134"/>
      <c r="K144" s="69"/>
    </row>
    <row r="145" spans="1:13">
      <c r="B145" s="315" t="str">
        <f t="shared" si="14"/>
        <v/>
      </c>
      <c r="C145" s="134"/>
      <c r="D145" s="144" t="str">
        <f>M124 &amp; P$34 &amp; R$34 &amp; VLOOKUP(O$34, $O$50:$P$74,2,FALSE) &amp; "E1"</f>
        <v>INDGDSHBHFOE1</v>
      </c>
      <c r="E145" s="141" t="str">
        <f>+M121 &amp; " " &amp; S$34 &amp; " - " &amp; T$34 &amp; " " &amp; U$34</f>
        <v>Glass &amp; Concrete industry Heat Room Boiler - Heavy Fuel Oil Existing 1</v>
      </c>
      <c r="F145" s="134" t="s">
        <v>44</v>
      </c>
      <c r="G145" s="134" t="s">
        <v>46</v>
      </c>
      <c r="H145" s="134"/>
      <c r="I145" s="134"/>
      <c r="J145" s="134"/>
      <c r="K145" s="69"/>
    </row>
    <row r="146" spans="1:13">
      <c r="B146" s="315" t="str">
        <f t="shared" si="14"/>
        <v/>
      </c>
      <c r="C146" s="134"/>
      <c r="D146" s="144" t="str">
        <f>M124 &amp; P$35 &amp; R$35 &amp; VLOOKUP(O$35, $O$50:$P$74,2,FALSE) &amp; "E1"</f>
        <v>INDGDSHBLPGE1</v>
      </c>
      <c r="E146" s="141" t="str">
        <f>+M121 &amp; " " &amp; S$35 &amp; " - " &amp; T$35 &amp; " " &amp; U$35</f>
        <v>Glass &amp; Concrete industry Heat Room Boiler - Liquified Petroleum Gas Existing 1</v>
      </c>
      <c r="F146" s="134" t="s">
        <v>44</v>
      </c>
      <c r="G146" s="134" t="s">
        <v>46</v>
      </c>
      <c r="H146" s="134"/>
      <c r="I146" s="134"/>
      <c r="J146" s="134"/>
      <c r="K146" s="69"/>
    </row>
    <row r="147" spans="1:13">
      <c r="B147" s="315" t="str">
        <f t="shared" si="14"/>
        <v/>
      </c>
      <c r="C147" s="134"/>
      <c r="D147" s="144" t="str">
        <f>M124 &amp; P$36 &amp; R$36 &amp; VLOOKUP(O$36, $O$50:$P$74,2,FALSE) &amp; "E1"</f>
        <v>INDGDSHBWSTE1</v>
      </c>
      <c r="E147" s="141" t="str">
        <f>+M121 &amp; " " &amp; S$36 &amp; " - " &amp; T$36 &amp; " " &amp; U$36</f>
        <v>Glass &amp; Concrete industry Heat Room Boiler - Waste Existing 1</v>
      </c>
      <c r="F147" s="134" t="s">
        <v>44</v>
      </c>
      <c r="G147" s="134" t="s">
        <v>46</v>
      </c>
      <c r="H147" s="134"/>
      <c r="I147" s="134"/>
      <c r="J147" s="134"/>
      <c r="K147" s="69"/>
    </row>
    <row r="148" spans="1:13">
      <c r="B148" s="315" t="str">
        <f t="shared" si="14"/>
        <v/>
      </c>
      <c r="C148" s="134"/>
      <c r="D148" s="144" t="str">
        <f>M124 &amp; P$37 &amp; R$37 &amp; VLOOKUP(O$37, $O$50:$P$74,2,FALSE) &amp; "E1"</f>
        <v>INDGDSHBHETE1</v>
      </c>
      <c r="E148" s="141" t="str">
        <f>+M121 &amp; " " &amp; S$37 &amp; " - " &amp; T$37 &amp; " " &amp; U$37</f>
        <v>Glass &amp; Concrete industry Heat Room Boiler - Dist. Heat Existing 1</v>
      </c>
      <c r="F148" s="134" t="s">
        <v>44</v>
      </c>
      <c r="G148" s="134" t="s">
        <v>46</v>
      </c>
      <c r="H148" s="134"/>
      <c r="I148" s="134"/>
      <c r="J148" s="134"/>
      <c r="K148" s="69"/>
    </row>
    <row r="149" spans="1:13">
      <c r="B149" s="315" t="str">
        <f t="shared" si="14"/>
        <v/>
      </c>
      <c r="C149" s="144"/>
      <c r="D149" s="144" t="str">
        <f>M124 &amp; P$38 &amp; R$38 &amp; VLOOKUP(O$38, $O$50:$P$74,2,FALSE) &amp; "E2"</f>
        <v>INDGDSHBHETE2</v>
      </c>
      <c r="E149" s="141" t="str">
        <f>+M121 &amp; " " &amp; S$38 &amp; " - " &amp; T$38 &amp; " " &amp; U$38</f>
        <v>Glass &amp; Concrete industry Heat Room Boiler - Dist. Heat Existing 2</v>
      </c>
      <c r="F149" s="315" t="s">
        <v>44</v>
      </c>
      <c r="G149" s="315" t="s">
        <v>46</v>
      </c>
      <c r="H149" s="144"/>
      <c r="I149" s="144"/>
      <c r="J149" s="144"/>
      <c r="K149" s="69"/>
    </row>
    <row r="150" spans="1:13">
      <c r="B150" s="315" t="str">
        <f t="shared" si="14"/>
        <v/>
      </c>
      <c r="C150" s="144"/>
      <c r="D150" s="142" t="str">
        <f>M124 &amp; P$39 &amp; R$39 &amp; VLOOKUP(O$39, $O$50:$P$74,2,FALSE) &amp; "E1"</f>
        <v>INDGDSHBELCE1</v>
      </c>
      <c r="E150" s="142" t="str">
        <f>+M121 &amp; " " &amp; S$39 &amp; " - " &amp; T$39 &amp; " " &amp; U$39</f>
        <v>Glass &amp; Concrete industry Heat Room Boiler - Electricity Existing 1</v>
      </c>
      <c r="F150" s="137" t="s">
        <v>44</v>
      </c>
      <c r="G150" s="137" t="s">
        <v>46</v>
      </c>
      <c r="H150" s="137"/>
      <c r="I150" s="137"/>
      <c r="J150" s="137"/>
      <c r="K150" s="69"/>
    </row>
    <row r="151" spans="1:13">
      <c r="B151" s="315" t="str">
        <f t="shared" si="14"/>
        <v/>
      </c>
      <c r="C151" s="144"/>
      <c r="D151" s="144" t="str">
        <f>M124 &amp; P$40 &amp; R$40 &amp; VLOOKUP(O$40, $O$50:$P$74,2,FALSE) &amp; "E1"</f>
        <v>INDGDLAAELCE1</v>
      </c>
      <c r="E151" s="144" t="str">
        <f>+M121 &amp; " " &amp; S$40 &amp; " - " &amp; T$40 &amp; " " &amp; U$40</f>
        <v>Glass &amp; Concrete industry Electricity Light Appliance - Electricity Existing 1</v>
      </c>
      <c r="F151" s="147" t="s">
        <v>44</v>
      </c>
      <c r="G151" s="144" t="s">
        <v>46</v>
      </c>
      <c r="H151" s="144"/>
      <c r="I151" s="144"/>
      <c r="J151" s="144"/>
      <c r="K151" s="69"/>
    </row>
    <row r="152" spans="1:13">
      <c r="B152" s="315" t="str">
        <f t="shared" si="14"/>
        <v/>
      </c>
      <c r="C152" s="144"/>
      <c r="D152" s="142" t="str">
        <f>M124 &amp; P$41 &amp; R$41 &amp; VLOOKUP(O$41, $O$50:$P$74,2,FALSE) &amp; "E1"</f>
        <v>INDGDEMMELCE1</v>
      </c>
      <c r="E152" s="142" t="str">
        <f>+M121 &amp; " " &amp; S$41 &amp; " - " &amp; T$41 &amp; " " &amp; U$41</f>
        <v>Glass &amp; Concrete industry Electricity Motors - Electricity Existing 1</v>
      </c>
      <c r="F152" s="137" t="s">
        <v>44</v>
      </c>
      <c r="G152" s="137" t="s">
        <v>46</v>
      </c>
      <c r="H152" s="137"/>
      <c r="I152" s="137"/>
      <c r="J152" s="137"/>
      <c r="K152" s="69"/>
    </row>
    <row r="153" spans="1:13">
      <c r="A153" s="234"/>
      <c r="B153" s="315" t="str">
        <f t="shared" si="14"/>
        <v/>
      </c>
      <c r="C153" s="144"/>
      <c r="D153" s="235" t="str">
        <f>M124 &amp; P$42 &amp; R$42 &amp; VLOOKUP(O$42, $O$50:$P$74,2,FALSE) &amp; "E1"</f>
        <v>INDGDTFTDSLE1</v>
      </c>
      <c r="E153" s="144" t="str">
        <f>+M121 &amp; " " &amp; S$42 &amp; " - " &amp; T$42 &amp; " " &amp; U$42</f>
        <v>Glass &amp; Concrete industry Tractors, Trucks, Fishing boats, Forest machines - Diesel Existing 1</v>
      </c>
      <c r="F153" s="144" t="s">
        <v>44</v>
      </c>
      <c r="G153" s="144" t="s">
        <v>46</v>
      </c>
      <c r="H153" s="144"/>
      <c r="I153" s="144"/>
      <c r="J153" s="144"/>
    </row>
    <row r="154" spans="1:13">
      <c r="A154" s="234"/>
      <c r="B154" s="315" t="str">
        <f t="shared" si="14"/>
        <v/>
      </c>
      <c r="C154" s="144"/>
      <c r="D154" s="235" t="str">
        <f>M124&amp;P$43&amp;R$43&amp;VLOOKUP(O$43,$O$50:$P$74,2,FALSE)&amp;"E1"</f>
        <v>INDGDFLTLPGE1</v>
      </c>
      <c r="E154" s="144" t="str">
        <f>+M121 &amp; " " &amp; S$43 &amp; " - " &amp; T$43 &amp; " " &amp; U$43</f>
        <v>Glass &amp; Concrete industry Forklifts - LPG Existing 1</v>
      </c>
      <c r="F154" s="144" t="s">
        <v>44</v>
      </c>
      <c r="G154" s="144" t="s">
        <v>46</v>
      </c>
      <c r="H154" s="144"/>
      <c r="I154" s="144"/>
      <c r="J154" s="144"/>
    </row>
    <row r="155" spans="1:13" ht="15">
      <c r="A155" s="34"/>
      <c r="B155" s="140" t="s">
        <v>25</v>
      </c>
      <c r="C155" s="254"/>
      <c r="D155" s="173" t="str">
        <f>M161 &amp; P$7 &amp; R$7 &amp; VLOOKUP(O$7, $O$50:$P$74,2,FALSE) &amp; "E1"</f>
        <v>INDTDPHBNGAE1</v>
      </c>
      <c r="E155" s="139" t="str">
        <f>+M158 &amp; " " &amp; S$7 &amp; " - " &amp; T$7 &amp; " " &amp; U$7</f>
        <v>Transport industry Heat Medium Temp. Boiler - Nat. Gas Existing 1</v>
      </c>
      <c r="F155" s="140" t="s">
        <v>44</v>
      </c>
      <c r="G155" s="140" t="s">
        <v>46</v>
      </c>
      <c r="H155" s="140"/>
      <c r="I155" s="255"/>
      <c r="J155" s="140"/>
      <c r="K155" s="194"/>
      <c r="L155" s="62" t="s">
        <v>190</v>
      </c>
      <c r="M155" s="129">
        <f>+M118+1</f>
        <v>5</v>
      </c>
    </row>
    <row r="156" spans="1:13">
      <c r="B156" s="315" t="str">
        <f t="shared" ref="B156:B191" si="15">+IF(ISBLANK(D156),"*","")</f>
        <v/>
      </c>
      <c r="C156" s="134"/>
      <c r="D156" s="144" t="str">
        <f>M161 &amp; P$8 &amp; R$8 &amp; VLOOKUP(O$8, $O$50:$P$74,2,FALSE) &amp; "E1"</f>
        <v>INDTDPHBCOAE1</v>
      </c>
      <c r="E156" s="141" t="str">
        <f>+M158 &amp; " " &amp; S$8 &amp; " - " &amp; T$8 &amp; " " &amp; U$8</f>
        <v>Transport industry Heat Medium Temp. Boiler - Coal Existing 1</v>
      </c>
      <c r="F156" s="134" t="s">
        <v>44</v>
      </c>
      <c r="G156" s="134" t="s">
        <v>46</v>
      </c>
      <c r="H156" s="134"/>
      <c r="I156" s="131"/>
      <c r="J156" s="134"/>
      <c r="K156" s="69"/>
      <c r="L156" s="25" t="s">
        <v>130</v>
      </c>
    </row>
    <row r="157" spans="1:13">
      <c r="B157" s="315" t="str">
        <f t="shared" si="15"/>
        <v/>
      </c>
      <c r="C157" s="134"/>
      <c r="D157" s="144" t="str">
        <f>M161 &amp; P$9 &amp; R$9 &amp; VLOOKUP(O$9, $O$50:$P$74,2,FALSE) &amp; "E1"</f>
        <v>INDTDPHBDSLE1</v>
      </c>
      <c r="E157" s="141" t="str">
        <f>+M158 &amp; " " &amp; S$9 &amp; " - " &amp; T$9 &amp; " " &amp; U$9</f>
        <v>Transport industry Heat Medium Temp. Boiler - Diesel Existing 1</v>
      </c>
      <c r="F157" s="134" t="s">
        <v>44</v>
      </c>
      <c r="G157" s="134" t="s">
        <v>46</v>
      </c>
      <c r="H157" s="134"/>
      <c r="I157" s="134"/>
      <c r="J157" s="134"/>
      <c r="K157" s="69"/>
      <c r="L157" s="62" t="s">
        <v>192</v>
      </c>
      <c r="M157" s="64" t="s">
        <v>135</v>
      </c>
    </row>
    <row r="158" spans="1:13">
      <c r="B158" s="315" t="str">
        <f t="shared" si="15"/>
        <v/>
      </c>
      <c r="C158" s="134"/>
      <c r="D158" s="144" t="str">
        <f>M161 &amp; P$10 &amp; R$10 &amp; VLOOKUP(O$10, $O$50:$P$74,2,FALSE) &amp; "E1"</f>
        <v>INDTDPHBWPEE1</v>
      </c>
      <c r="E158" s="141" t="str">
        <f>+M158 &amp; " " &amp; S$10 &amp; " - " &amp; T$10 &amp; " " &amp; U$10</f>
        <v>Transport industry Heat Medium Temp. Boiler - Wood Pellets Existing 1</v>
      </c>
      <c r="F158" s="134" t="s">
        <v>44</v>
      </c>
      <c r="G158" s="134" t="s">
        <v>46</v>
      </c>
      <c r="H158" s="134"/>
      <c r="I158" s="134"/>
      <c r="J158" s="134"/>
      <c r="K158" s="69"/>
      <c r="L158" s="62" t="s">
        <v>195</v>
      </c>
      <c r="M158" s="70" t="str">
        <f>+INDEX(Commodities!$X$6:$X$17,M155)</f>
        <v>Transport industry</v>
      </c>
    </row>
    <row r="159" spans="1:13">
      <c r="B159" s="315" t="str">
        <f t="shared" si="15"/>
        <v>*</v>
      </c>
      <c r="C159" s="134"/>
      <c r="D159" s="144"/>
      <c r="E159" s="141"/>
      <c r="F159" s="134"/>
      <c r="G159" s="134"/>
      <c r="H159" s="134"/>
      <c r="I159" s="134"/>
      <c r="J159" s="134"/>
      <c r="K159" s="69"/>
      <c r="L159" s="62" t="s">
        <v>130</v>
      </c>
      <c r="M159" s="70" t="str">
        <f>+INDEX(Commodities!$Y$6:$Y$17,M155)</f>
        <v>05 Transport equipment</v>
      </c>
    </row>
    <row r="160" spans="1:13">
      <c r="B160" s="315" t="str">
        <f t="shared" si="15"/>
        <v/>
      </c>
      <c r="C160" s="134"/>
      <c r="D160" s="144" t="str">
        <f>M161 &amp; P$12 &amp; R$12 &amp; VLOOKUP(O$12, $O$50:$P$74,2,FALSE) &amp; "E1"</f>
        <v>INDTDPHBBGAE1</v>
      </c>
      <c r="E160" s="141" t="str">
        <f>+M158 &amp; " " &amp; S$12 &amp; " - " &amp; T$12 &amp; " " &amp; U$12</f>
        <v>Transport industry Heat Medium Temp. Boiler - Biogas Existing 1</v>
      </c>
      <c r="F160" s="134" t="s">
        <v>44</v>
      </c>
      <c r="G160" s="134" t="s">
        <v>46</v>
      </c>
      <c r="H160" s="134"/>
      <c r="I160" s="134"/>
      <c r="J160" s="134"/>
      <c r="K160" s="69"/>
      <c r="L160" s="62" t="s">
        <v>191</v>
      </c>
      <c r="M160" s="70" t="str">
        <f>+INDEX(Commodities!$U$6:$U$17,M155)</f>
        <v>IT</v>
      </c>
    </row>
    <row r="161" spans="2:13">
      <c r="B161" s="315" t="str">
        <f t="shared" si="15"/>
        <v/>
      </c>
      <c r="C161" s="134"/>
      <c r="D161" s="144" t="str">
        <f>M161 &amp; P$13 &amp; R$13 &amp; VLOOKUP(O$13, $O$50:$P$74,2,FALSE) &amp; "E1"</f>
        <v>INDTDPHBHFOE1</v>
      </c>
      <c r="E161" s="141" t="str">
        <f>+M158 &amp; " " &amp; S$13 &amp; " - " &amp; T$13 &amp; " " &amp; U$13</f>
        <v>Transport industry Heat Medium Temp. Boiler - Heavy Fuel Oil Existing 1</v>
      </c>
      <c r="F161" s="134" t="s">
        <v>44</v>
      </c>
      <c r="G161" s="134" t="s">
        <v>46</v>
      </c>
      <c r="H161" s="134"/>
      <c r="I161" s="134"/>
      <c r="J161" s="134"/>
      <c r="K161" s="69"/>
      <c r="L161" s="62" t="s">
        <v>191</v>
      </c>
      <c r="M161" s="70" t="str">
        <f>+INDEX(Commodities!$W$6:$W$17,M155)</f>
        <v>INDT</v>
      </c>
    </row>
    <row r="162" spans="2:13">
      <c r="B162" s="315" t="str">
        <f t="shared" si="15"/>
        <v/>
      </c>
      <c r="C162" s="134"/>
      <c r="D162" s="144" t="str">
        <f>M161 &amp; P$14 &amp; R$14 &amp; VLOOKUP(O$14, $O$50:$P$74,2,FALSE) &amp; "E1"</f>
        <v>INDTDPHBLPGE1</v>
      </c>
      <c r="E162" s="141" t="str">
        <f>+M158 &amp; " " &amp; S$14 &amp; " - " &amp; T$14 &amp; " " &amp; U$14</f>
        <v>Transport industry Heat Medium Temp. Boiler - Liquified Petroleum Gas Existing 1</v>
      </c>
      <c r="F162" s="134" t="s">
        <v>44</v>
      </c>
      <c r="G162" s="134" t="s">
        <v>46</v>
      </c>
      <c r="H162" s="134"/>
      <c r="I162" s="134"/>
      <c r="J162" s="134"/>
      <c r="K162" s="69"/>
    </row>
    <row r="163" spans="2:13">
      <c r="B163" s="315" t="str">
        <f t="shared" si="15"/>
        <v/>
      </c>
      <c r="C163" s="134"/>
      <c r="D163" s="144" t="str">
        <f>M161 &amp; P$15 &amp; R$15 &amp; VLOOKUP(O$15, $O$50:$P$74,2,FALSE) &amp; "E1"</f>
        <v>INDTDPHBWSTE1</v>
      </c>
      <c r="E163" s="141" t="str">
        <f>+M158 &amp; " " &amp; S$15 &amp; " - " &amp; T$15 &amp; " " &amp; U$15</f>
        <v>Transport industry Heat Medium Temp. Boiler - Waste Existing 1</v>
      </c>
      <c r="F163" s="134" t="s">
        <v>44</v>
      </c>
      <c r="G163" s="134" t="s">
        <v>46</v>
      </c>
      <c r="H163" s="134"/>
      <c r="I163" s="134"/>
      <c r="J163" s="134"/>
      <c r="K163" s="69"/>
    </row>
    <row r="164" spans="2:13">
      <c r="B164" s="315" t="str">
        <f t="shared" si="15"/>
        <v/>
      </c>
      <c r="C164" s="134"/>
      <c r="D164" s="144" t="str">
        <f>M161 &amp; P$16 &amp; R$16 &amp; VLOOKUP(O$16, $O$50:$P$74,2,FALSE) &amp; "E1"</f>
        <v>INDTDPHBHETE1</v>
      </c>
      <c r="E164" s="141" t="str">
        <f>+M158 &amp; " " &amp; S$16 &amp; " - " &amp; T$16 &amp; " " &amp; U$16</f>
        <v>Transport industry Heat Medium Temp. Boiler - Dist. Heat Existing 1</v>
      </c>
      <c r="F164" s="134" t="s">
        <v>44</v>
      </c>
      <c r="G164" s="134" t="s">
        <v>46</v>
      </c>
      <c r="H164" s="134"/>
      <c r="I164" s="134"/>
      <c r="J164" s="134"/>
      <c r="K164" s="69"/>
    </row>
    <row r="165" spans="2:13">
      <c r="B165" s="315" t="str">
        <f t="shared" si="15"/>
        <v/>
      </c>
      <c r="C165" s="134"/>
      <c r="D165" s="144" t="str">
        <f>M161 &amp; P$17 &amp; R$17 &amp; VLOOKUP(O$17, $O$50:$P$74,2,FALSE) &amp; "E2"</f>
        <v>INDTDPHBHETE2</v>
      </c>
      <c r="E165" s="141" t="str">
        <f>+M158 &amp; " " &amp; S$17 &amp; " - " &amp; T$17 &amp; " " &amp; U$17</f>
        <v>Transport industry Heat Medium Temp. Boiler - Dist. Heat Existing 2</v>
      </c>
      <c r="F165" s="315" t="s">
        <v>44</v>
      </c>
      <c r="G165" s="315" t="s">
        <v>46</v>
      </c>
      <c r="H165" s="134"/>
      <c r="I165" s="134"/>
      <c r="J165" s="134"/>
      <c r="K165" s="69"/>
    </row>
    <row r="166" spans="2:13">
      <c r="B166" s="315" t="str">
        <f t="shared" si="15"/>
        <v/>
      </c>
      <c r="C166" s="134"/>
      <c r="D166" s="142" t="str">
        <f>M161 &amp; P$18 &amp; R$18 &amp; VLOOKUP(O$18, $O$50:$P$74,2,FALSE) &amp; "E1"</f>
        <v>INDTDPHBELCE1</v>
      </c>
      <c r="E166" s="142" t="str">
        <f>+M158 &amp; " " &amp; S$18 &amp; " - " &amp; T$18 &amp; " " &amp; U$18</f>
        <v>Transport industry Heat Medium Temp. Boiler - Electricity Existing 1</v>
      </c>
      <c r="F166" s="137" t="s">
        <v>44</v>
      </c>
      <c r="G166" s="137" t="s">
        <v>46</v>
      </c>
      <c r="H166" s="137"/>
      <c r="I166" s="137"/>
      <c r="J166" s="137"/>
      <c r="K166" s="69"/>
    </row>
    <row r="167" spans="2:13">
      <c r="B167" s="315" t="str">
        <f t="shared" si="15"/>
        <v/>
      </c>
      <c r="C167" s="134"/>
      <c r="D167" s="141" t="str">
        <f>M161 &amp; P$19 &amp; R$19 &amp; VLOOKUP(O$19, $O$50:$P$74,2,FALSE) &amp; "E1"</f>
        <v>INDTDCOBNGAE1</v>
      </c>
      <c r="E167" s="141" t="str">
        <f>+M158 &amp; " " &amp; S$19 &amp; " - " &amp; T$19 &amp; " " &amp; U$19</f>
        <v>Transport industry Heat High Temp. Boiler - Nat. Gas Existing 1</v>
      </c>
      <c r="F167" s="134" t="s">
        <v>44</v>
      </c>
      <c r="G167" s="134" t="s">
        <v>46</v>
      </c>
      <c r="H167" s="134"/>
      <c r="I167" s="134"/>
      <c r="J167" s="134"/>
      <c r="K167" s="69"/>
    </row>
    <row r="168" spans="2:13">
      <c r="B168" s="315" t="str">
        <f t="shared" si="15"/>
        <v/>
      </c>
      <c r="C168" s="134"/>
      <c r="D168" s="141" t="str">
        <f>M161 &amp; P$20 &amp; R$20 &amp; VLOOKUP(O$20, $O$50:$P$74,2,FALSE) &amp; "E1"</f>
        <v>INDTDCOBCOAE1</v>
      </c>
      <c r="E168" s="141" t="str">
        <f>+M158 &amp; " " &amp; S$20 &amp; " - " &amp; T$20 &amp; " " &amp; U$20</f>
        <v>Transport industry Heat High Temp. Boiler - Coal Existing 1</v>
      </c>
      <c r="F168" s="134" t="s">
        <v>44</v>
      </c>
      <c r="G168" s="134" t="s">
        <v>46</v>
      </c>
      <c r="H168" s="134"/>
      <c r="I168" s="134"/>
      <c r="J168" s="134"/>
      <c r="K168" s="69"/>
    </row>
    <row r="169" spans="2:13">
      <c r="B169" s="315" t="str">
        <f t="shared" si="15"/>
        <v/>
      </c>
      <c r="C169" s="134"/>
      <c r="D169" s="141" t="str">
        <f>M161 &amp; P$21 &amp; R$21 &amp; VLOOKUP(O$21, $O$50:$P$74,2,FALSE) &amp; "E1"</f>
        <v>INDTDCOBDSLE1</v>
      </c>
      <c r="E169" s="141" t="str">
        <f>+M158 &amp; " " &amp; S$21 &amp; " - " &amp; T$21 &amp; " " &amp; U$21</f>
        <v>Transport industry Heat High Temp. Boiler - Diesel Existing 1</v>
      </c>
      <c r="F169" s="134" t="s">
        <v>44</v>
      </c>
      <c r="G169" s="134" t="s">
        <v>46</v>
      </c>
      <c r="H169" s="134"/>
      <c r="I169" s="134"/>
      <c r="J169" s="134"/>
      <c r="K169" s="69"/>
    </row>
    <row r="170" spans="2:13">
      <c r="B170" s="315" t="str">
        <f t="shared" si="15"/>
        <v/>
      </c>
      <c r="C170" s="134"/>
      <c r="D170" s="141" t="str">
        <f>M161 &amp; P$22 &amp; R$22 &amp; VLOOKUP(O$22, $O$50:$P$74,2,FALSE) &amp; "E1"</f>
        <v>INDTDCOBWPEE1</v>
      </c>
      <c r="E170" s="141" t="str">
        <f>+M158 &amp; " " &amp; S$22 &amp; " - " &amp; T$22 &amp; " " &amp; U$22</f>
        <v>Transport industry Heat High Temp. Boiler - Wood Pellets Existing 1</v>
      </c>
      <c r="F170" s="134" t="s">
        <v>44</v>
      </c>
      <c r="G170" s="134" t="s">
        <v>46</v>
      </c>
      <c r="H170" s="134"/>
      <c r="I170" s="134"/>
      <c r="J170" s="134"/>
      <c r="K170" s="69"/>
    </row>
    <row r="171" spans="2:13">
      <c r="B171" s="315" t="str">
        <f t="shared" si="15"/>
        <v>*</v>
      </c>
      <c r="C171" s="134"/>
      <c r="D171" s="141"/>
      <c r="E171" s="141"/>
      <c r="F171" s="134"/>
      <c r="G171" s="134"/>
      <c r="H171" s="134"/>
      <c r="I171" s="134"/>
      <c r="J171" s="134"/>
      <c r="K171" s="69"/>
    </row>
    <row r="172" spans="2:13">
      <c r="B172" s="315" t="str">
        <f t="shared" si="15"/>
        <v/>
      </c>
      <c r="C172" s="134"/>
      <c r="D172" s="141" t="str">
        <f>M161 &amp; P$24 &amp; R$24 &amp; VLOOKUP(O$24, $O$50:$P$74,2,FALSE) &amp; "E1"</f>
        <v>INDTDCOBHFOE1</v>
      </c>
      <c r="E172" s="141" t="str">
        <f>+M158 &amp; " " &amp; S$24 &amp; " - " &amp; T$24 &amp; " " &amp; U$24</f>
        <v>Transport industry Heat High Temp. Boiler - Heavy Fuel Oil Existing 1</v>
      </c>
      <c r="F172" s="134" t="s">
        <v>44</v>
      </c>
      <c r="G172" s="134" t="s">
        <v>46</v>
      </c>
      <c r="H172" s="134"/>
      <c r="I172" s="134"/>
      <c r="J172" s="134"/>
      <c r="K172" s="69"/>
    </row>
    <row r="173" spans="2:13">
      <c r="B173" s="315" t="str">
        <f t="shared" si="15"/>
        <v/>
      </c>
      <c r="C173" s="134"/>
      <c r="D173" s="141" t="str">
        <f>M161 &amp; P$25 &amp; R$25 &amp; VLOOKUP(O$25, $O$50:$P$74,2,FALSE) &amp; "E1"</f>
        <v>INDTDCOBLPGE1</v>
      </c>
      <c r="E173" s="141" t="str">
        <f>+M158 &amp; " " &amp; S$25 &amp; " - " &amp; T$25 &amp; " " &amp; U$25</f>
        <v>Transport industry Heat High Temp. Boiler - Liquified Petroleum Gas Existing 1</v>
      </c>
      <c r="F173" s="134" t="s">
        <v>44</v>
      </c>
      <c r="G173" s="134" t="s">
        <v>46</v>
      </c>
      <c r="H173" s="134"/>
      <c r="I173" s="134"/>
      <c r="J173" s="134"/>
      <c r="K173" s="69"/>
    </row>
    <row r="174" spans="2:13">
      <c r="B174" s="315" t="str">
        <f t="shared" si="15"/>
        <v/>
      </c>
      <c r="C174" s="134"/>
      <c r="D174" s="141" t="str">
        <f>M161 &amp; P$26 &amp; R$26 &amp; VLOOKUP(O$26, $O$50:$P$74,2,FALSE) &amp; "E1"</f>
        <v>INDTDCOBWSTE1</v>
      </c>
      <c r="E174" s="141" t="str">
        <f>+M158 &amp; " " &amp; S$26 &amp; " - " &amp; T$26 &amp; " " &amp; U$26</f>
        <v>Transport industry Heat High Temp. Boiler - Waste Existing 1</v>
      </c>
      <c r="F174" s="134" t="s">
        <v>44</v>
      </c>
      <c r="G174" s="134" t="s">
        <v>46</v>
      </c>
      <c r="H174" s="134"/>
      <c r="I174" s="134"/>
      <c r="J174" s="134"/>
      <c r="K174" s="69"/>
    </row>
    <row r="175" spans="2:13">
      <c r="B175" s="315" t="str">
        <f t="shared" si="15"/>
        <v/>
      </c>
      <c r="C175" s="134"/>
      <c r="D175" s="142" t="str">
        <f>M161 &amp; P$27 &amp; R$27 &amp; VLOOKUP(O$27, $O$50:$P$74,2,FALSE) &amp; "E1"</f>
        <v>INDTDCOBELCE1</v>
      </c>
      <c r="E175" s="142" t="str">
        <f>+M158 &amp; " " &amp; S$27 &amp; " - " &amp; T$27 &amp; " " &amp; U$27</f>
        <v>Transport industry Heat High Temp. Boiler - Electricity Existing 1</v>
      </c>
      <c r="F175" s="137" t="s">
        <v>44</v>
      </c>
      <c r="G175" s="137" t="s">
        <v>46</v>
      </c>
      <c r="H175" s="137"/>
      <c r="I175" s="137"/>
      <c r="J175" s="137"/>
      <c r="K175" s="69"/>
    </row>
    <row r="176" spans="2:13">
      <c r="B176" s="315" t="str">
        <f t="shared" si="15"/>
        <v/>
      </c>
      <c r="C176" s="134"/>
      <c r="D176" s="144" t="str">
        <f>M161 &amp; P$28 &amp; R$28 &amp; VLOOKUP(O$28, $O$50:$P$74,2,FALSE) &amp; "E1"</f>
        <v>INDTDSHBNGAE1</v>
      </c>
      <c r="E176" s="141" t="str">
        <f>+M158 &amp; " " &amp; S$28 &amp; " - " &amp; T$28 &amp; " " &amp; U$28</f>
        <v>Transport industry Heat Room Boiler - Nat. Gas Existing 1</v>
      </c>
      <c r="F176" s="134" t="s">
        <v>44</v>
      </c>
      <c r="G176" s="134" t="s">
        <v>46</v>
      </c>
      <c r="H176" s="134"/>
      <c r="I176" s="134"/>
      <c r="J176" s="134"/>
      <c r="K176" s="69"/>
    </row>
    <row r="177" spans="1:13">
      <c r="B177" s="315" t="str">
        <f t="shared" si="15"/>
        <v/>
      </c>
      <c r="C177" s="134"/>
      <c r="D177" s="144" t="str">
        <f>M161 &amp; P$29 &amp; R$29 &amp; VLOOKUP(O$29, $O$50:$P$74,2,FALSE) &amp; "E1"</f>
        <v>INDTDSHBCOAE1</v>
      </c>
      <c r="E177" s="141" t="str">
        <f>+M158 &amp; " " &amp; S$29 &amp; " - " &amp; T$29 &amp; " " &amp; U$29</f>
        <v>Transport industry Heat Room Boiler - Coal Existing 1</v>
      </c>
      <c r="F177" s="134" t="s">
        <v>44</v>
      </c>
      <c r="G177" s="134" t="s">
        <v>46</v>
      </c>
      <c r="H177" s="134"/>
      <c r="I177" s="134"/>
      <c r="J177" s="134"/>
      <c r="K177" s="69"/>
    </row>
    <row r="178" spans="1:13">
      <c r="B178" s="315" t="str">
        <f t="shared" si="15"/>
        <v/>
      </c>
      <c r="C178" s="134"/>
      <c r="D178" s="144" t="str">
        <f>M161 &amp; P$30 &amp; R$30 &amp; VLOOKUP(O$30, $O$50:$P$74,2,FALSE) &amp; "E1"</f>
        <v>INDTDSHBDSLE1</v>
      </c>
      <c r="E178" s="141" t="str">
        <f>+M158 &amp; " " &amp; S$30 &amp; " - " &amp; T$30 &amp; " " &amp; U$30</f>
        <v>Transport industry Heat Room Boiler - Diesel Existing 1</v>
      </c>
      <c r="F178" s="134" t="s">
        <v>44</v>
      </c>
      <c r="G178" s="134" t="s">
        <v>46</v>
      </c>
      <c r="H178" s="134"/>
      <c r="I178" s="134"/>
      <c r="J178" s="134"/>
      <c r="K178" s="69"/>
    </row>
    <row r="179" spans="1:13">
      <c r="B179" s="315" t="str">
        <f t="shared" si="15"/>
        <v/>
      </c>
      <c r="C179" s="134"/>
      <c r="D179" s="144" t="str">
        <f>M161 &amp; P$31 &amp; R$31 &amp; VLOOKUP(O$31, $O$50:$P$74,2,FALSE) &amp; "E1"</f>
        <v>INDTDSHBWPEE1</v>
      </c>
      <c r="E179" s="141" t="str">
        <f>+M158 &amp; " " &amp; S$31 &amp; " - " &amp; T$31 &amp; " " &amp; U$31</f>
        <v>Transport industry Heat Room Boiler - Wood Pellets Existing 1</v>
      </c>
      <c r="F179" s="134" t="s">
        <v>44</v>
      </c>
      <c r="G179" s="134" t="s">
        <v>46</v>
      </c>
      <c r="H179" s="134"/>
      <c r="I179" s="134"/>
      <c r="J179" s="134"/>
      <c r="K179" s="69"/>
    </row>
    <row r="180" spans="1:13">
      <c r="B180" s="315" t="str">
        <f t="shared" si="15"/>
        <v>*</v>
      </c>
      <c r="C180" s="134"/>
      <c r="D180" s="144"/>
      <c r="E180" s="141"/>
      <c r="F180" s="134"/>
      <c r="G180" s="134"/>
      <c r="H180" s="134"/>
      <c r="I180" s="134"/>
      <c r="J180" s="134"/>
      <c r="K180" s="69"/>
    </row>
    <row r="181" spans="1:13">
      <c r="B181" s="315" t="str">
        <f t="shared" si="15"/>
        <v/>
      </c>
      <c r="C181" s="134"/>
      <c r="D181" s="144" t="str">
        <f>M161 &amp; P$33 &amp; R$33 &amp; VLOOKUP(O$33, $O$50:$P$74,2,FALSE) &amp; "E1"</f>
        <v>INDTDSHBBGAE1</v>
      </c>
      <c r="E181" s="141" t="str">
        <f>+M158 &amp; " " &amp; S$33 &amp; " - " &amp; T$33 &amp; " " &amp; U$33</f>
        <v>Transport industry Heat Room Boiler - Biogas Existing 1</v>
      </c>
      <c r="F181" s="134" t="s">
        <v>44</v>
      </c>
      <c r="G181" s="134" t="s">
        <v>46</v>
      </c>
      <c r="H181" s="134"/>
      <c r="I181" s="134"/>
      <c r="J181" s="134"/>
      <c r="K181" s="69"/>
    </row>
    <row r="182" spans="1:13">
      <c r="B182" s="315" t="str">
        <f t="shared" si="15"/>
        <v/>
      </c>
      <c r="C182" s="134"/>
      <c r="D182" s="144" t="str">
        <f>M161 &amp; P$34 &amp; R$34 &amp; VLOOKUP(O$34, $O$50:$P$74,2,FALSE) &amp; "E1"</f>
        <v>INDTDSHBHFOE1</v>
      </c>
      <c r="E182" s="141" t="str">
        <f>+M158 &amp; " " &amp; S$34 &amp; " - " &amp; T$34 &amp; " " &amp; U$34</f>
        <v>Transport industry Heat Room Boiler - Heavy Fuel Oil Existing 1</v>
      </c>
      <c r="F182" s="134" t="s">
        <v>44</v>
      </c>
      <c r="G182" s="134" t="s">
        <v>46</v>
      </c>
      <c r="H182" s="134"/>
      <c r="I182" s="134"/>
      <c r="J182" s="134"/>
      <c r="K182" s="69"/>
    </row>
    <row r="183" spans="1:13">
      <c r="B183" s="315" t="str">
        <f t="shared" si="15"/>
        <v/>
      </c>
      <c r="C183" s="134"/>
      <c r="D183" s="144" t="str">
        <f>M161 &amp; P$35 &amp; R$35 &amp; VLOOKUP(O$35, $O$50:$P$74,2,FALSE) &amp; "E1"</f>
        <v>INDTDSHBLPGE1</v>
      </c>
      <c r="E183" s="141" t="str">
        <f>+M158 &amp; " " &amp; S$35 &amp; " - " &amp; T$35 &amp; " " &amp; U$35</f>
        <v>Transport industry Heat Room Boiler - Liquified Petroleum Gas Existing 1</v>
      </c>
      <c r="F183" s="134" t="s">
        <v>44</v>
      </c>
      <c r="G183" s="134" t="s">
        <v>46</v>
      </c>
      <c r="H183" s="134"/>
      <c r="I183" s="134"/>
      <c r="J183" s="134"/>
      <c r="K183" s="69"/>
    </row>
    <row r="184" spans="1:13">
      <c r="B184" s="315" t="str">
        <f t="shared" si="15"/>
        <v/>
      </c>
      <c r="C184" s="134"/>
      <c r="D184" s="144" t="str">
        <f>M161 &amp; P$36 &amp; R$36 &amp; VLOOKUP(O$36, $O$50:$P$74,2,FALSE) &amp; "E1"</f>
        <v>INDTDSHBWSTE1</v>
      </c>
      <c r="E184" s="141" t="str">
        <f>+M158 &amp; " " &amp; S$36 &amp; " - " &amp; T$36 &amp; " " &amp; U$36</f>
        <v>Transport industry Heat Room Boiler - Waste Existing 1</v>
      </c>
      <c r="F184" s="134" t="s">
        <v>44</v>
      </c>
      <c r="G184" s="134" t="s">
        <v>46</v>
      </c>
      <c r="H184" s="134"/>
      <c r="I184" s="134"/>
      <c r="J184" s="134"/>
      <c r="K184" s="69"/>
    </row>
    <row r="185" spans="1:13">
      <c r="B185" s="315" t="str">
        <f t="shared" si="15"/>
        <v/>
      </c>
      <c r="C185" s="134"/>
      <c r="D185" s="144" t="str">
        <f>M161 &amp; P$37 &amp; R$37 &amp; VLOOKUP(O$37, $O$50:$P$74,2,FALSE) &amp; "E1"</f>
        <v>INDTDSHBHETE1</v>
      </c>
      <c r="E185" s="141" t="str">
        <f>+M158 &amp; " " &amp; S$37 &amp; " - " &amp; T$37 &amp; " " &amp; U$37</f>
        <v>Transport industry Heat Room Boiler - Dist. Heat Existing 1</v>
      </c>
      <c r="F185" s="134" t="s">
        <v>44</v>
      </c>
      <c r="G185" s="134" t="s">
        <v>46</v>
      </c>
      <c r="H185" s="134"/>
      <c r="I185" s="134"/>
      <c r="J185" s="134"/>
      <c r="K185" s="69"/>
    </row>
    <row r="186" spans="1:13">
      <c r="B186" s="315" t="str">
        <f t="shared" si="15"/>
        <v/>
      </c>
      <c r="C186" s="144"/>
      <c r="D186" s="144" t="str">
        <f>M161 &amp; P$38 &amp; R$38 &amp; VLOOKUP(O$38, $O$50:$P$74,2,FALSE) &amp; "E2"</f>
        <v>INDTDSHBHETE2</v>
      </c>
      <c r="E186" s="141" t="str">
        <f>+M158 &amp; " " &amp; S$38 &amp; " - " &amp; T$38 &amp; " " &amp; U$38</f>
        <v>Transport industry Heat Room Boiler - Dist. Heat Existing 2</v>
      </c>
      <c r="F186" s="315" t="s">
        <v>44</v>
      </c>
      <c r="G186" s="315" t="s">
        <v>46</v>
      </c>
      <c r="H186" s="144"/>
      <c r="I186" s="144"/>
      <c r="J186" s="144"/>
      <c r="K186" s="69"/>
    </row>
    <row r="187" spans="1:13">
      <c r="B187" s="315" t="str">
        <f t="shared" si="15"/>
        <v/>
      </c>
      <c r="C187" s="144"/>
      <c r="D187" s="142" t="str">
        <f>M161 &amp; P$39 &amp; R$39 &amp; VLOOKUP(O$39, $O$50:$P$74,2,FALSE) &amp; "E1"</f>
        <v>INDTDSHBELCE1</v>
      </c>
      <c r="E187" s="142" t="str">
        <f>+M158 &amp; " " &amp; S$39 &amp; " - " &amp; T$39 &amp; " " &amp; U$39</f>
        <v>Transport industry Heat Room Boiler - Electricity Existing 1</v>
      </c>
      <c r="F187" s="137" t="s">
        <v>44</v>
      </c>
      <c r="G187" s="137" t="s">
        <v>46</v>
      </c>
      <c r="H187" s="137"/>
      <c r="I187" s="137"/>
      <c r="J187" s="137"/>
      <c r="K187" s="69"/>
    </row>
    <row r="188" spans="1:13">
      <c r="B188" s="315" t="str">
        <f t="shared" si="15"/>
        <v/>
      </c>
      <c r="C188" s="144"/>
      <c r="D188" s="144" t="str">
        <f>M161 &amp; P$40 &amp; R$40 &amp; VLOOKUP(O$40, $O$50:$P$74,2,FALSE) &amp; "E1"</f>
        <v>INDTDLAAELCE1</v>
      </c>
      <c r="E188" s="144" t="str">
        <f>+M158 &amp; " " &amp; S$40 &amp; " - " &amp; T$40 &amp; " " &amp; U$40</f>
        <v>Transport industry Electricity Light Appliance - Electricity Existing 1</v>
      </c>
      <c r="F188" s="147" t="s">
        <v>44</v>
      </c>
      <c r="G188" s="144" t="s">
        <v>46</v>
      </c>
      <c r="H188" s="144"/>
      <c r="I188" s="144"/>
      <c r="J188" s="144"/>
      <c r="K188" s="69"/>
    </row>
    <row r="189" spans="1:13">
      <c r="B189" s="315" t="str">
        <f t="shared" si="15"/>
        <v/>
      </c>
      <c r="C189" s="144"/>
      <c r="D189" s="142" t="str">
        <f>M161 &amp; P$41 &amp; R$41 &amp; VLOOKUP(O$41, $O$50:$P$74,2,FALSE) &amp; "E1"</f>
        <v>INDTDEMMELCE1</v>
      </c>
      <c r="E189" s="142" t="str">
        <f>+M158 &amp; " " &amp; S$41 &amp; " - " &amp; T$41 &amp; " " &amp; U$41</f>
        <v>Transport industry Electricity Motors - Electricity Existing 1</v>
      </c>
      <c r="F189" s="137" t="s">
        <v>44</v>
      </c>
      <c r="G189" s="137" t="s">
        <v>46</v>
      </c>
      <c r="H189" s="137"/>
      <c r="I189" s="137"/>
      <c r="J189" s="137"/>
      <c r="K189" s="69"/>
    </row>
    <row r="190" spans="1:13">
      <c r="A190" s="234"/>
      <c r="B190" s="315" t="str">
        <f t="shared" si="15"/>
        <v/>
      </c>
      <c r="C190" s="144"/>
      <c r="D190" s="235" t="str">
        <f>M161 &amp; P$42 &amp; R$42 &amp; VLOOKUP(O$42, $O$50:$P$74,2,FALSE) &amp; "E1"</f>
        <v>INDTDTFTDSLE1</v>
      </c>
      <c r="E190" s="144" t="str">
        <f>+M158 &amp; " " &amp; S$42 &amp; " - " &amp; T$42 &amp; " " &amp; U$42</f>
        <v>Transport industry Tractors, Trucks, Fishing boats, Forest machines - Diesel Existing 1</v>
      </c>
      <c r="F190" s="144" t="s">
        <v>44</v>
      </c>
      <c r="G190" s="144" t="s">
        <v>46</v>
      </c>
      <c r="H190" s="144"/>
      <c r="I190" s="144"/>
      <c r="J190" s="144"/>
    </row>
    <row r="191" spans="1:13">
      <c r="A191" s="234"/>
      <c r="B191" s="315" t="str">
        <f t="shared" si="15"/>
        <v/>
      </c>
      <c r="C191" s="144"/>
      <c r="D191" s="235" t="str">
        <f>M161&amp;P$43&amp;R$43&amp;VLOOKUP(O$43,$O$50:$P$74,2,FALSE)&amp;"E1"</f>
        <v>INDTDFLTLPGE1</v>
      </c>
      <c r="E191" s="144" t="str">
        <f>+M158 &amp; " " &amp; S$43 &amp; " - " &amp; T$43 &amp; " " &amp; U$43</f>
        <v>Transport industry Forklifts - LPG Existing 1</v>
      </c>
      <c r="F191" s="144" t="s">
        <v>44</v>
      </c>
      <c r="G191" s="144" t="s">
        <v>46</v>
      </c>
      <c r="H191" s="144"/>
      <c r="I191" s="144"/>
      <c r="J191" s="144"/>
    </row>
    <row r="192" spans="1:13" ht="15">
      <c r="A192" s="34"/>
      <c r="B192" s="140" t="s">
        <v>25</v>
      </c>
      <c r="C192" s="254"/>
      <c r="D192" s="173" t="str">
        <f>M198 &amp; P$7 &amp; R$7 &amp; VLOOKUP(O$7, $O$50:$P$74,2,FALSE) &amp; "E1"</f>
        <v>INDMDPHBNGAE1</v>
      </c>
      <c r="E192" s="139" t="str">
        <f>+M195 &amp; " " &amp; S$7 &amp; " - " &amp; T$7 &amp; " " &amp; U$7</f>
        <v>Machinery industry Heat Medium Temp. Boiler - Nat. Gas Existing 1</v>
      </c>
      <c r="F192" s="140" t="s">
        <v>44</v>
      </c>
      <c r="G192" s="140" t="s">
        <v>46</v>
      </c>
      <c r="H192" s="140"/>
      <c r="I192" s="255"/>
      <c r="J192" s="140"/>
      <c r="K192" s="194"/>
      <c r="L192" s="62" t="s">
        <v>190</v>
      </c>
      <c r="M192" s="129">
        <f>+M155+1</f>
        <v>6</v>
      </c>
    </row>
    <row r="193" spans="2:13">
      <c r="B193" s="315" t="str">
        <f t="shared" ref="B193:B228" si="16">+IF(ISBLANK(D193),"*","")</f>
        <v/>
      </c>
      <c r="C193" s="134"/>
      <c r="D193" s="144" t="str">
        <f>M198 &amp; P$8 &amp; R$8 &amp; VLOOKUP(O$8, $O$50:$P$74,2,FALSE) &amp; "E1"</f>
        <v>INDMDPHBCOAE1</v>
      </c>
      <c r="E193" s="141" t="str">
        <f>+M195 &amp; " " &amp; S$8 &amp; " - " &amp; T$8 &amp; " " &amp; U$8</f>
        <v>Machinery industry Heat Medium Temp. Boiler - Coal Existing 1</v>
      </c>
      <c r="F193" s="134" t="s">
        <v>44</v>
      </c>
      <c r="G193" s="134" t="s">
        <v>46</v>
      </c>
      <c r="H193" s="134"/>
      <c r="I193" s="131"/>
      <c r="J193" s="134"/>
      <c r="K193" s="69"/>
      <c r="L193" s="25" t="s">
        <v>130</v>
      </c>
    </row>
    <row r="194" spans="2:13">
      <c r="B194" s="315" t="str">
        <f t="shared" si="16"/>
        <v/>
      </c>
      <c r="C194" s="134"/>
      <c r="D194" s="144" t="str">
        <f>M198 &amp; P$9 &amp; R$9 &amp; VLOOKUP(O$9, $O$50:$P$74,2,FALSE) &amp; "E1"</f>
        <v>INDMDPHBDSLE1</v>
      </c>
      <c r="E194" s="141" t="str">
        <f>+M195 &amp; " " &amp; S$9 &amp; " - " &amp; T$9 &amp; " " &amp; U$9</f>
        <v>Machinery industry Heat Medium Temp. Boiler - Diesel Existing 1</v>
      </c>
      <c r="F194" s="134" t="s">
        <v>44</v>
      </c>
      <c r="G194" s="134" t="s">
        <v>46</v>
      </c>
      <c r="H194" s="134"/>
      <c r="I194" s="134"/>
      <c r="J194" s="134"/>
      <c r="K194" s="69"/>
      <c r="L194" s="62" t="s">
        <v>192</v>
      </c>
      <c r="M194" s="64" t="s">
        <v>135</v>
      </c>
    </row>
    <row r="195" spans="2:13">
      <c r="B195" s="315" t="str">
        <f t="shared" si="16"/>
        <v/>
      </c>
      <c r="C195" s="134"/>
      <c r="D195" s="144" t="str">
        <f>M198 &amp; P$10 &amp; R$10 &amp; VLOOKUP(O$10, $O$50:$P$74,2,FALSE) &amp; "E1"</f>
        <v>INDMDPHBWPEE1</v>
      </c>
      <c r="E195" s="141" t="str">
        <f>+M195 &amp; " " &amp; S$10 &amp; " - " &amp; T$10 &amp; " " &amp; U$10</f>
        <v>Machinery industry Heat Medium Temp. Boiler - Wood Pellets Existing 1</v>
      </c>
      <c r="F195" s="134" t="s">
        <v>44</v>
      </c>
      <c r="G195" s="134" t="s">
        <v>46</v>
      </c>
      <c r="H195" s="134"/>
      <c r="I195" s="134"/>
      <c r="J195" s="134"/>
      <c r="K195" s="69"/>
      <c r="L195" s="62" t="s">
        <v>195</v>
      </c>
      <c r="M195" s="70" t="str">
        <f>+INDEX(Commodities!$X$6:$X$17,M192)</f>
        <v>Machinery industry</v>
      </c>
    </row>
    <row r="196" spans="2:13">
      <c r="B196" s="315" t="str">
        <f t="shared" si="16"/>
        <v>*</v>
      </c>
      <c r="C196" s="134"/>
      <c r="D196" s="144"/>
      <c r="E196" s="141"/>
      <c r="F196" s="134"/>
      <c r="G196" s="134"/>
      <c r="H196" s="134"/>
      <c r="I196" s="134"/>
      <c r="J196" s="134"/>
      <c r="K196" s="69"/>
      <c r="L196" s="62" t="s">
        <v>130</v>
      </c>
      <c r="M196" s="70" t="str">
        <f>+INDEX(Commodities!$Y$6:$Y$17,M192)</f>
        <v>06 Machinery</v>
      </c>
    </row>
    <row r="197" spans="2:13">
      <c r="B197" s="315" t="str">
        <f t="shared" si="16"/>
        <v/>
      </c>
      <c r="C197" s="134"/>
      <c r="D197" s="144" t="str">
        <f>M198 &amp; P$12 &amp; R$12 &amp; VLOOKUP(O$12, $O$50:$P$74,2,FALSE) &amp; "E1"</f>
        <v>INDMDPHBBGAE1</v>
      </c>
      <c r="E197" s="141" t="str">
        <f>+M195 &amp; " " &amp; S$12 &amp; " - " &amp; T$12 &amp; " " &amp; U$12</f>
        <v>Machinery industry Heat Medium Temp. Boiler - Biogas Existing 1</v>
      </c>
      <c r="F197" s="134" t="s">
        <v>44</v>
      </c>
      <c r="G197" s="134" t="s">
        <v>46</v>
      </c>
      <c r="H197" s="134"/>
      <c r="I197" s="134"/>
      <c r="J197" s="134"/>
      <c r="K197" s="69"/>
      <c r="L197" s="62" t="s">
        <v>191</v>
      </c>
      <c r="M197" s="70" t="str">
        <f>+INDEX(Commodities!$U$6:$U$17,M192)</f>
        <v>IM</v>
      </c>
    </row>
    <row r="198" spans="2:13">
      <c r="B198" s="315" t="str">
        <f t="shared" si="16"/>
        <v/>
      </c>
      <c r="C198" s="134"/>
      <c r="D198" s="144" t="str">
        <f>M198 &amp; P$13 &amp; R$13 &amp; VLOOKUP(O$13, $O$50:$P$74,2,FALSE) &amp; "E1"</f>
        <v>INDMDPHBHFOE1</v>
      </c>
      <c r="E198" s="141" t="str">
        <f>+M195 &amp; " " &amp; S$13 &amp; " - " &amp; T$13 &amp; " " &amp; U$13</f>
        <v>Machinery industry Heat Medium Temp. Boiler - Heavy Fuel Oil Existing 1</v>
      </c>
      <c r="F198" s="134" t="s">
        <v>44</v>
      </c>
      <c r="G198" s="134" t="s">
        <v>46</v>
      </c>
      <c r="H198" s="134"/>
      <c r="I198" s="134"/>
      <c r="J198" s="134"/>
      <c r="K198" s="69"/>
      <c r="L198" s="62" t="s">
        <v>191</v>
      </c>
      <c r="M198" s="70" t="str">
        <f>+INDEX(Commodities!$W$6:$W$17,M192)</f>
        <v>INDM</v>
      </c>
    </row>
    <row r="199" spans="2:13">
      <c r="B199" s="315" t="str">
        <f t="shared" si="16"/>
        <v/>
      </c>
      <c r="C199" s="134"/>
      <c r="D199" s="144" t="str">
        <f>M198 &amp; P$14 &amp; R$14 &amp; VLOOKUP(O$14, $O$50:$P$74,2,FALSE) &amp; "E1"</f>
        <v>INDMDPHBLPGE1</v>
      </c>
      <c r="E199" s="141" t="str">
        <f>+M195 &amp; " " &amp; S$14 &amp; " - " &amp; T$14 &amp; " " &amp; U$14</f>
        <v>Machinery industry Heat Medium Temp. Boiler - Liquified Petroleum Gas Existing 1</v>
      </c>
      <c r="F199" s="134" t="s">
        <v>44</v>
      </c>
      <c r="G199" s="134" t="s">
        <v>46</v>
      </c>
      <c r="H199" s="134"/>
      <c r="I199" s="134"/>
      <c r="J199" s="134"/>
      <c r="K199" s="69"/>
    </row>
    <row r="200" spans="2:13">
      <c r="B200" s="315" t="str">
        <f t="shared" si="16"/>
        <v/>
      </c>
      <c r="C200" s="134"/>
      <c r="D200" s="144" t="str">
        <f>M198 &amp; P$15 &amp; R$15 &amp; VLOOKUP(O$15, $O$50:$P$74,2,FALSE) &amp; "E1"</f>
        <v>INDMDPHBWSTE1</v>
      </c>
      <c r="E200" s="141" t="str">
        <f>+M195 &amp; " " &amp; S$15 &amp; " - " &amp; T$15 &amp; " " &amp; U$15</f>
        <v>Machinery industry Heat Medium Temp. Boiler - Waste Existing 1</v>
      </c>
      <c r="F200" s="134" t="s">
        <v>44</v>
      </c>
      <c r="G200" s="134" t="s">
        <v>46</v>
      </c>
      <c r="H200" s="134"/>
      <c r="I200" s="134"/>
      <c r="J200" s="134"/>
      <c r="K200" s="69"/>
    </row>
    <row r="201" spans="2:13">
      <c r="B201" s="315" t="str">
        <f t="shared" si="16"/>
        <v/>
      </c>
      <c r="C201" s="134"/>
      <c r="D201" s="144" t="str">
        <f>M198 &amp; P$16 &amp; R$16 &amp; VLOOKUP(O$16, $O$50:$P$74,2,FALSE) &amp; "E1"</f>
        <v>INDMDPHBHETE1</v>
      </c>
      <c r="E201" s="141" t="str">
        <f>+M195 &amp; " " &amp; S$16 &amp; " - " &amp; T$16 &amp; " " &amp; U$16</f>
        <v>Machinery industry Heat Medium Temp. Boiler - Dist. Heat Existing 1</v>
      </c>
      <c r="F201" s="134" t="s">
        <v>44</v>
      </c>
      <c r="G201" s="134" t="s">
        <v>46</v>
      </c>
      <c r="H201" s="134"/>
      <c r="I201" s="134"/>
      <c r="J201" s="134"/>
      <c r="K201" s="69"/>
    </row>
    <row r="202" spans="2:13">
      <c r="B202" s="315" t="str">
        <f t="shared" si="16"/>
        <v/>
      </c>
      <c r="C202" s="134"/>
      <c r="D202" s="144" t="str">
        <f>M198 &amp; P$17 &amp; R$17 &amp; VLOOKUP(O$17, $O$50:$P$74,2,FALSE) &amp; "E2"</f>
        <v>INDMDPHBHETE2</v>
      </c>
      <c r="E202" s="141" t="str">
        <f>+M195 &amp; " " &amp; S$17 &amp; " - " &amp; T$17 &amp; " " &amp; U$17</f>
        <v>Machinery industry Heat Medium Temp. Boiler - Dist. Heat Existing 2</v>
      </c>
      <c r="F202" s="315" t="s">
        <v>44</v>
      </c>
      <c r="G202" s="315" t="s">
        <v>46</v>
      </c>
      <c r="H202" s="134"/>
      <c r="I202" s="134"/>
      <c r="J202" s="134"/>
      <c r="K202" s="69"/>
    </row>
    <row r="203" spans="2:13">
      <c r="B203" s="315" t="str">
        <f t="shared" si="16"/>
        <v/>
      </c>
      <c r="C203" s="134"/>
      <c r="D203" s="142" t="str">
        <f>M198 &amp; P$18 &amp; R$18 &amp; VLOOKUP(O$18, $O$50:$P$74,2,FALSE) &amp; "E1"</f>
        <v>INDMDPHBELCE1</v>
      </c>
      <c r="E203" s="142" t="str">
        <f>+M195 &amp; " " &amp; S$18 &amp; " - " &amp; T$18 &amp; " " &amp; U$18</f>
        <v>Machinery industry Heat Medium Temp. Boiler - Electricity Existing 1</v>
      </c>
      <c r="F203" s="137" t="s">
        <v>44</v>
      </c>
      <c r="G203" s="137" t="s">
        <v>46</v>
      </c>
      <c r="H203" s="137"/>
      <c r="I203" s="137"/>
      <c r="J203" s="137"/>
      <c r="K203" s="69"/>
    </row>
    <row r="204" spans="2:13">
      <c r="B204" s="315" t="str">
        <f t="shared" si="16"/>
        <v/>
      </c>
      <c r="C204" s="134"/>
      <c r="D204" s="141" t="str">
        <f>M198 &amp; P$19 &amp; R$19 &amp; VLOOKUP(O$19, $O$50:$P$74,2,FALSE) &amp; "E1"</f>
        <v>INDMDCOBNGAE1</v>
      </c>
      <c r="E204" s="141" t="str">
        <f>+M195 &amp; " " &amp; S$19 &amp; " - " &amp; T$19 &amp; " " &amp; U$19</f>
        <v>Machinery industry Heat High Temp. Boiler - Nat. Gas Existing 1</v>
      </c>
      <c r="F204" s="134" t="s">
        <v>44</v>
      </c>
      <c r="G204" s="134" t="s">
        <v>46</v>
      </c>
      <c r="H204" s="134"/>
      <c r="I204" s="134"/>
      <c r="J204" s="134"/>
      <c r="K204" s="69"/>
    </row>
    <row r="205" spans="2:13">
      <c r="B205" s="315" t="str">
        <f t="shared" si="16"/>
        <v/>
      </c>
      <c r="C205" s="134"/>
      <c r="D205" s="141" t="str">
        <f>M198 &amp; P$20 &amp; R$20 &amp; VLOOKUP(O$20, $O$50:$P$74,2,FALSE) &amp; "E1"</f>
        <v>INDMDCOBCOAE1</v>
      </c>
      <c r="E205" s="141" t="str">
        <f>+M195 &amp; " " &amp; S$20 &amp; " - " &amp; T$20 &amp; " " &amp; U$20</f>
        <v>Machinery industry Heat High Temp. Boiler - Coal Existing 1</v>
      </c>
      <c r="F205" s="134" t="s">
        <v>44</v>
      </c>
      <c r="G205" s="134" t="s">
        <v>46</v>
      </c>
      <c r="H205" s="134"/>
      <c r="I205" s="134"/>
      <c r="J205" s="134"/>
      <c r="K205" s="69"/>
    </row>
    <row r="206" spans="2:13">
      <c r="B206" s="315" t="str">
        <f t="shared" si="16"/>
        <v/>
      </c>
      <c r="C206" s="134"/>
      <c r="D206" s="141" t="str">
        <f>M198 &amp; P$21 &amp; R$21 &amp; VLOOKUP(O$21, $O$50:$P$74,2,FALSE) &amp; "E1"</f>
        <v>INDMDCOBDSLE1</v>
      </c>
      <c r="E206" s="141" t="str">
        <f>+M195 &amp; " " &amp; S$21 &amp; " - " &amp; T$21 &amp; " " &amp; U$21</f>
        <v>Machinery industry Heat High Temp. Boiler - Diesel Existing 1</v>
      </c>
      <c r="F206" s="134" t="s">
        <v>44</v>
      </c>
      <c r="G206" s="134" t="s">
        <v>46</v>
      </c>
      <c r="H206" s="134"/>
      <c r="I206" s="134"/>
      <c r="J206" s="134"/>
      <c r="K206" s="69"/>
    </row>
    <row r="207" spans="2:13">
      <c r="B207" s="315" t="str">
        <f t="shared" si="16"/>
        <v/>
      </c>
      <c r="C207" s="134"/>
      <c r="D207" s="141" t="str">
        <f>M198 &amp; P$22 &amp; R$22 &amp; VLOOKUP(O$22, $O$50:$P$74,2,FALSE) &amp; "E1"</f>
        <v>INDMDCOBWPEE1</v>
      </c>
      <c r="E207" s="141" t="str">
        <f>+M195 &amp; " " &amp; S$22 &amp; " - " &amp; T$22 &amp; " " &amp; U$22</f>
        <v>Machinery industry Heat High Temp. Boiler - Wood Pellets Existing 1</v>
      </c>
      <c r="F207" s="134" t="s">
        <v>44</v>
      </c>
      <c r="G207" s="134" t="s">
        <v>46</v>
      </c>
      <c r="H207" s="134"/>
      <c r="I207" s="134"/>
      <c r="J207" s="134"/>
      <c r="K207" s="69"/>
    </row>
    <row r="208" spans="2:13">
      <c r="B208" s="315" t="str">
        <f t="shared" si="16"/>
        <v>*</v>
      </c>
      <c r="C208" s="134"/>
      <c r="D208" s="141"/>
      <c r="E208" s="141"/>
      <c r="F208" s="134"/>
      <c r="G208" s="134"/>
      <c r="H208" s="134"/>
      <c r="I208" s="134"/>
      <c r="J208" s="134"/>
      <c r="K208" s="69"/>
    </row>
    <row r="209" spans="2:11">
      <c r="B209" s="315" t="str">
        <f t="shared" si="16"/>
        <v/>
      </c>
      <c r="C209" s="134"/>
      <c r="D209" s="141" t="str">
        <f>M198 &amp; P$24 &amp; R$24 &amp; VLOOKUP(O$24, $O$50:$P$74,2,FALSE) &amp; "E1"</f>
        <v>INDMDCOBHFOE1</v>
      </c>
      <c r="E209" s="141" t="str">
        <f>+M195 &amp; " " &amp; S$24 &amp; " - " &amp; T$24 &amp; " " &amp; U$24</f>
        <v>Machinery industry Heat High Temp. Boiler - Heavy Fuel Oil Existing 1</v>
      </c>
      <c r="F209" s="134" t="s">
        <v>44</v>
      </c>
      <c r="G209" s="134" t="s">
        <v>46</v>
      </c>
      <c r="H209" s="134"/>
      <c r="I209" s="134"/>
      <c r="J209" s="134"/>
      <c r="K209" s="69"/>
    </row>
    <row r="210" spans="2:11">
      <c r="B210" s="315" t="str">
        <f t="shared" si="16"/>
        <v/>
      </c>
      <c r="C210" s="134"/>
      <c r="D210" s="141" t="str">
        <f>M198 &amp; P$25 &amp; R$25 &amp; VLOOKUP(O$25, $O$50:$P$74,2,FALSE) &amp; "E1"</f>
        <v>INDMDCOBLPGE1</v>
      </c>
      <c r="E210" s="141" t="str">
        <f>+M195 &amp; " " &amp; S$25 &amp; " - " &amp; T$25 &amp; " " &amp; U$25</f>
        <v>Machinery industry Heat High Temp. Boiler - Liquified Petroleum Gas Existing 1</v>
      </c>
      <c r="F210" s="134" t="s">
        <v>44</v>
      </c>
      <c r="G210" s="134" t="s">
        <v>46</v>
      </c>
      <c r="H210" s="134"/>
      <c r="I210" s="134"/>
      <c r="J210" s="134"/>
      <c r="K210" s="69"/>
    </row>
    <row r="211" spans="2:11">
      <c r="B211" s="315" t="str">
        <f t="shared" si="16"/>
        <v/>
      </c>
      <c r="C211" s="134"/>
      <c r="D211" s="141" t="str">
        <f>M198 &amp; P$26 &amp; R$26 &amp; VLOOKUP(O$26, $O$50:$P$74,2,FALSE) &amp; "E1"</f>
        <v>INDMDCOBWSTE1</v>
      </c>
      <c r="E211" s="141" t="str">
        <f>+M195 &amp; " " &amp; S$26 &amp; " - " &amp; T$26 &amp; " " &amp; U$26</f>
        <v>Machinery industry Heat High Temp. Boiler - Waste Existing 1</v>
      </c>
      <c r="F211" s="134" t="s">
        <v>44</v>
      </c>
      <c r="G211" s="134" t="s">
        <v>46</v>
      </c>
      <c r="H211" s="134"/>
      <c r="I211" s="134"/>
      <c r="J211" s="134"/>
      <c r="K211" s="69"/>
    </row>
    <row r="212" spans="2:11">
      <c r="B212" s="315" t="str">
        <f t="shared" si="16"/>
        <v/>
      </c>
      <c r="C212" s="134"/>
      <c r="D212" s="142" t="str">
        <f>M198 &amp; P$27 &amp; R$27 &amp; VLOOKUP(O$27, $O$50:$P$74,2,FALSE) &amp; "E1"</f>
        <v>INDMDCOBELCE1</v>
      </c>
      <c r="E212" s="142" t="str">
        <f>+M195 &amp; " " &amp; S$27 &amp; " - " &amp; T$27 &amp; " " &amp; U$27</f>
        <v>Machinery industry Heat High Temp. Boiler - Electricity Existing 1</v>
      </c>
      <c r="F212" s="137" t="s">
        <v>44</v>
      </c>
      <c r="G212" s="137" t="s">
        <v>46</v>
      </c>
      <c r="H212" s="137"/>
      <c r="I212" s="137"/>
      <c r="J212" s="137"/>
      <c r="K212" s="69"/>
    </row>
    <row r="213" spans="2:11">
      <c r="B213" s="315" t="str">
        <f t="shared" si="16"/>
        <v/>
      </c>
      <c r="C213" s="134"/>
      <c r="D213" s="144" t="str">
        <f>M198 &amp; P$28 &amp; R$28 &amp; VLOOKUP(O$28, $O$50:$P$74,2,FALSE) &amp; "E1"</f>
        <v>INDMDSHBNGAE1</v>
      </c>
      <c r="E213" s="141" t="str">
        <f>+M195 &amp; " " &amp; S$28 &amp; " - " &amp; T$28 &amp; " " &amp; U$28</f>
        <v>Machinery industry Heat Room Boiler - Nat. Gas Existing 1</v>
      </c>
      <c r="F213" s="134" t="s">
        <v>44</v>
      </c>
      <c r="G213" s="134" t="s">
        <v>46</v>
      </c>
      <c r="H213" s="134"/>
      <c r="I213" s="134"/>
      <c r="J213" s="134"/>
      <c r="K213" s="69"/>
    </row>
    <row r="214" spans="2:11">
      <c r="B214" s="315" t="str">
        <f t="shared" si="16"/>
        <v/>
      </c>
      <c r="C214" s="134"/>
      <c r="D214" s="144" t="str">
        <f>M198 &amp; P$29 &amp; R$29 &amp; VLOOKUP(O$29, $O$50:$P$74,2,FALSE) &amp; "E1"</f>
        <v>INDMDSHBCOAE1</v>
      </c>
      <c r="E214" s="141" t="str">
        <f>+M195 &amp; " " &amp; S$29 &amp; " - " &amp; T$29 &amp; " " &amp; U$29</f>
        <v>Machinery industry Heat Room Boiler - Coal Existing 1</v>
      </c>
      <c r="F214" s="134" t="s">
        <v>44</v>
      </c>
      <c r="G214" s="134" t="s">
        <v>46</v>
      </c>
      <c r="H214" s="134"/>
      <c r="I214" s="134"/>
      <c r="J214" s="134"/>
      <c r="K214" s="69"/>
    </row>
    <row r="215" spans="2:11">
      <c r="B215" s="315" t="str">
        <f t="shared" si="16"/>
        <v/>
      </c>
      <c r="C215" s="134"/>
      <c r="D215" s="144" t="str">
        <f>M198 &amp; P$30 &amp; R$30 &amp; VLOOKUP(O$30, $O$50:$P$74,2,FALSE) &amp; "E1"</f>
        <v>INDMDSHBDSLE1</v>
      </c>
      <c r="E215" s="141" t="str">
        <f>+M195 &amp; " " &amp; S$30 &amp; " - " &amp; T$30 &amp; " " &amp; U$30</f>
        <v>Machinery industry Heat Room Boiler - Diesel Existing 1</v>
      </c>
      <c r="F215" s="134" t="s">
        <v>44</v>
      </c>
      <c r="G215" s="134" t="s">
        <v>46</v>
      </c>
      <c r="H215" s="134"/>
      <c r="I215" s="134"/>
      <c r="J215" s="134"/>
      <c r="K215" s="69"/>
    </row>
    <row r="216" spans="2:11">
      <c r="B216" s="315" t="str">
        <f t="shared" si="16"/>
        <v/>
      </c>
      <c r="C216" s="134"/>
      <c r="D216" s="144" t="str">
        <f>M198 &amp; P$31 &amp; R$31 &amp; VLOOKUP(O$31, $O$50:$P$74,2,FALSE) &amp; "E1"</f>
        <v>INDMDSHBWPEE1</v>
      </c>
      <c r="E216" s="141" t="str">
        <f>+M195 &amp; " " &amp; S$31 &amp; " - " &amp; T$31 &amp; " " &amp; U$31</f>
        <v>Machinery industry Heat Room Boiler - Wood Pellets Existing 1</v>
      </c>
      <c r="F216" s="134" t="s">
        <v>44</v>
      </c>
      <c r="G216" s="134" t="s">
        <v>46</v>
      </c>
      <c r="H216" s="134"/>
      <c r="I216" s="134"/>
      <c r="J216" s="134"/>
      <c r="K216" s="69"/>
    </row>
    <row r="217" spans="2:11">
      <c r="B217" s="315" t="str">
        <f t="shared" si="16"/>
        <v>*</v>
      </c>
      <c r="C217" s="134"/>
      <c r="D217" s="144"/>
      <c r="E217" s="141"/>
      <c r="F217" s="134"/>
      <c r="G217" s="134"/>
      <c r="H217" s="134"/>
      <c r="I217" s="134"/>
      <c r="J217" s="134"/>
      <c r="K217" s="69"/>
    </row>
    <row r="218" spans="2:11">
      <c r="B218" s="315" t="str">
        <f t="shared" si="16"/>
        <v/>
      </c>
      <c r="C218" s="134"/>
      <c r="D218" s="144" t="str">
        <f>M198 &amp; P$33 &amp; R$33 &amp; VLOOKUP(O$33, $O$50:$P$74,2,FALSE) &amp; "E1"</f>
        <v>INDMDSHBBGAE1</v>
      </c>
      <c r="E218" s="141" t="str">
        <f>+M195 &amp; " " &amp; S$33 &amp; " - " &amp; T$33 &amp; " " &amp; U$33</f>
        <v>Machinery industry Heat Room Boiler - Biogas Existing 1</v>
      </c>
      <c r="F218" s="134" t="s">
        <v>44</v>
      </c>
      <c r="G218" s="134" t="s">
        <v>46</v>
      </c>
      <c r="H218" s="134"/>
      <c r="I218" s="134"/>
      <c r="J218" s="134"/>
      <c r="K218" s="69"/>
    </row>
    <row r="219" spans="2:11">
      <c r="B219" s="315" t="str">
        <f t="shared" si="16"/>
        <v/>
      </c>
      <c r="C219" s="134"/>
      <c r="D219" s="144" t="str">
        <f>M198 &amp; P$34 &amp; R$34 &amp; VLOOKUP(O$34, $O$50:$P$74,2,FALSE) &amp; "E1"</f>
        <v>INDMDSHBHFOE1</v>
      </c>
      <c r="E219" s="141" t="str">
        <f>+M195 &amp; " " &amp; S$34 &amp; " - " &amp; T$34 &amp; " " &amp; U$34</f>
        <v>Machinery industry Heat Room Boiler - Heavy Fuel Oil Existing 1</v>
      </c>
      <c r="F219" s="134" t="s">
        <v>44</v>
      </c>
      <c r="G219" s="134" t="s">
        <v>46</v>
      </c>
      <c r="H219" s="134"/>
      <c r="I219" s="134"/>
      <c r="J219" s="134"/>
      <c r="K219" s="69"/>
    </row>
    <row r="220" spans="2:11">
      <c r="B220" s="315" t="str">
        <f t="shared" si="16"/>
        <v/>
      </c>
      <c r="C220" s="134"/>
      <c r="D220" s="144" t="str">
        <f>M198 &amp; P$35 &amp; R$35 &amp; VLOOKUP(O$35, $O$50:$P$74,2,FALSE) &amp; "E1"</f>
        <v>INDMDSHBLPGE1</v>
      </c>
      <c r="E220" s="141" t="str">
        <f>+M195 &amp; " " &amp; S$35 &amp; " - " &amp; T$35 &amp; " " &amp; U$35</f>
        <v>Machinery industry Heat Room Boiler - Liquified Petroleum Gas Existing 1</v>
      </c>
      <c r="F220" s="134" t="s">
        <v>44</v>
      </c>
      <c r="G220" s="134" t="s">
        <v>46</v>
      </c>
      <c r="H220" s="134"/>
      <c r="I220" s="134"/>
      <c r="J220" s="134"/>
      <c r="K220" s="69"/>
    </row>
    <row r="221" spans="2:11">
      <c r="B221" s="315" t="str">
        <f t="shared" si="16"/>
        <v/>
      </c>
      <c r="C221" s="134"/>
      <c r="D221" s="144" t="str">
        <f>M198 &amp; P$36 &amp; R$36 &amp; VLOOKUP(O$36, $O$50:$P$74,2,FALSE) &amp; "E1"</f>
        <v>INDMDSHBWSTE1</v>
      </c>
      <c r="E221" s="141" t="str">
        <f>+M195 &amp; " " &amp; S$36 &amp; " - " &amp; T$36 &amp; " " &amp; U$36</f>
        <v>Machinery industry Heat Room Boiler - Waste Existing 1</v>
      </c>
      <c r="F221" s="134" t="s">
        <v>44</v>
      </c>
      <c r="G221" s="134" t="s">
        <v>46</v>
      </c>
      <c r="H221" s="134"/>
      <c r="I221" s="134"/>
      <c r="J221" s="134"/>
      <c r="K221" s="69"/>
    </row>
    <row r="222" spans="2:11">
      <c r="B222" s="315" t="str">
        <f t="shared" si="16"/>
        <v/>
      </c>
      <c r="C222" s="134"/>
      <c r="D222" s="144" t="str">
        <f>M198 &amp; P$37 &amp; R$37 &amp; VLOOKUP(O$37, $O$50:$P$74,2,FALSE) &amp; "E1"</f>
        <v>INDMDSHBHETE1</v>
      </c>
      <c r="E222" s="141" t="str">
        <f>+M195 &amp; " " &amp; S$37 &amp; " - " &amp; T$37 &amp; " " &amp; U$37</f>
        <v>Machinery industry Heat Room Boiler - Dist. Heat Existing 1</v>
      </c>
      <c r="F222" s="134" t="s">
        <v>44</v>
      </c>
      <c r="G222" s="134" t="s">
        <v>46</v>
      </c>
      <c r="H222" s="134"/>
      <c r="I222" s="134"/>
      <c r="J222" s="134"/>
      <c r="K222" s="69"/>
    </row>
    <row r="223" spans="2:11">
      <c r="B223" s="315" t="str">
        <f t="shared" si="16"/>
        <v/>
      </c>
      <c r="C223" s="144"/>
      <c r="D223" s="144" t="str">
        <f>M198 &amp; P$38 &amp; R$38 &amp; VLOOKUP(O$38, $O$50:$P$74,2,FALSE) &amp; "E2"</f>
        <v>INDMDSHBHETE2</v>
      </c>
      <c r="E223" s="141" t="str">
        <f>+M195 &amp; " " &amp; S$38 &amp; " - " &amp; T$38 &amp; " " &amp; U$38</f>
        <v>Machinery industry Heat Room Boiler - Dist. Heat Existing 2</v>
      </c>
      <c r="F223" s="315" t="s">
        <v>44</v>
      </c>
      <c r="G223" s="315" t="s">
        <v>46</v>
      </c>
      <c r="H223" s="144"/>
      <c r="I223" s="144"/>
      <c r="J223" s="144"/>
      <c r="K223" s="69"/>
    </row>
    <row r="224" spans="2:11">
      <c r="B224" s="315" t="str">
        <f t="shared" si="16"/>
        <v/>
      </c>
      <c r="C224" s="144"/>
      <c r="D224" s="142" t="str">
        <f>M198 &amp; P$39 &amp; R$39 &amp; VLOOKUP(O$39, $O$50:$P$74,2,FALSE) &amp; "E1"</f>
        <v>INDMDSHBELCE1</v>
      </c>
      <c r="E224" s="142" t="str">
        <f>+M195 &amp; " " &amp; S$39 &amp; " - " &amp; T$39 &amp; " " &amp; U$39</f>
        <v>Machinery industry Heat Room Boiler - Electricity Existing 1</v>
      </c>
      <c r="F224" s="137" t="s">
        <v>44</v>
      </c>
      <c r="G224" s="137" t="s">
        <v>46</v>
      </c>
      <c r="H224" s="137"/>
      <c r="I224" s="137"/>
      <c r="J224" s="137"/>
      <c r="K224" s="69"/>
    </row>
    <row r="225" spans="1:13">
      <c r="B225" s="315" t="str">
        <f t="shared" si="16"/>
        <v/>
      </c>
      <c r="C225" s="144"/>
      <c r="D225" s="144" t="str">
        <f>M198 &amp; P$40 &amp; R$40 &amp; VLOOKUP(O$40, $O$50:$P$74,2,FALSE) &amp; "E1"</f>
        <v>INDMDLAAELCE1</v>
      </c>
      <c r="E225" s="144" t="str">
        <f>+M195 &amp; " " &amp; S$40 &amp; " - " &amp; T$40 &amp; " " &amp; U$40</f>
        <v>Machinery industry Electricity Light Appliance - Electricity Existing 1</v>
      </c>
      <c r="F225" s="147" t="s">
        <v>44</v>
      </c>
      <c r="G225" s="144" t="s">
        <v>46</v>
      </c>
      <c r="H225" s="144"/>
      <c r="I225" s="144"/>
      <c r="J225" s="144"/>
      <c r="K225" s="69"/>
    </row>
    <row r="226" spans="1:13">
      <c r="B226" s="315" t="str">
        <f t="shared" si="16"/>
        <v/>
      </c>
      <c r="C226" s="144"/>
      <c r="D226" s="142" t="str">
        <f>M198 &amp; P$41 &amp; R$41 &amp; VLOOKUP(O$41, $O$50:$P$74,2,FALSE) &amp; "E1"</f>
        <v>INDMDEMMELCE1</v>
      </c>
      <c r="E226" s="142" t="str">
        <f>+M195 &amp; " " &amp; S$41 &amp; " - " &amp; T$41 &amp; " " &amp; U$41</f>
        <v>Machinery industry Electricity Motors - Electricity Existing 1</v>
      </c>
      <c r="F226" s="137" t="s">
        <v>44</v>
      </c>
      <c r="G226" s="137" t="s">
        <v>46</v>
      </c>
      <c r="H226" s="137"/>
      <c r="I226" s="137"/>
      <c r="J226" s="137"/>
      <c r="K226" s="69"/>
    </row>
    <row r="227" spans="1:13">
      <c r="A227" s="234"/>
      <c r="B227" s="315" t="str">
        <f t="shared" si="16"/>
        <v/>
      </c>
      <c r="C227" s="144"/>
      <c r="D227" s="235" t="str">
        <f>M198 &amp; P$42 &amp; R$42 &amp; VLOOKUP(O$42, $O$50:$P$74,2,FALSE) &amp; "E1"</f>
        <v>INDMDTFTDSLE1</v>
      </c>
      <c r="E227" s="144" t="str">
        <f>+M195 &amp; " " &amp; S$42 &amp; " - " &amp; T$42 &amp; " " &amp; U$42</f>
        <v>Machinery industry Tractors, Trucks, Fishing boats, Forest machines - Diesel Existing 1</v>
      </c>
      <c r="F227" s="144" t="s">
        <v>44</v>
      </c>
      <c r="G227" s="144" t="s">
        <v>46</v>
      </c>
      <c r="H227" s="144"/>
      <c r="I227" s="144"/>
      <c r="J227" s="144"/>
    </row>
    <row r="228" spans="1:13">
      <c r="A228" s="234"/>
      <c r="B228" s="315" t="str">
        <f t="shared" si="16"/>
        <v/>
      </c>
      <c r="C228" s="144"/>
      <c r="D228" s="235" t="str">
        <f>M198&amp;P$43&amp;R$43&amp;VLOOKUP(O$43,$O$50:$P$74,2,FALSE)&amp;"E1"</f>
        <v>INDMDFLTLPGE1</v>
      </c>
      <c r="E228" s="144" t="str">
        <f>+M195 &amp; " " &amp; S$43 &amp; " - " &amp; T$43 &amp; " " &amp; U$43</f>
        <v>Machinery industry Forklifts - LPG Existing 1</v>
      </c>
      <c r="F228" s="144" t="s">
        <v>44</v>
      </c>
      <c r="G228" s="144" t="s">
        <v>46</v>
      </c>
      <c r="H228" s="144"/>
      <c r="I228" s="144"/>
      <c r="J228" s="144"/>
    </row>
    <row r="229" spans="1:13" ht="15">
      <c r="A229" s="34"/>
      <c r="B229" s="140" t="s">
        <v>25</v>
      </c>
      <c r="C229" s="254"/>
      <c r="D229" s="173" t="str">
        <f>M235 &amp; P$7 &amp; R$7 &amp; VLOOKUP(O$7, $O$50:$P$74,2,FALSE) &amp; "E1"</f>
        <v>INDIDPHBNGAE1</v>
      </c>
      <c r="E229" s="139" t="str">
        <f>+M232 &amp; " " &amp; S$7 &amp; " - " &amp; T$7 &amp; " " &amp; U$7</f>
        <v>Mining Heat Medium Temp. Boiler - Nat. Gas Existing 1</v>
      </c>
      <c r="F229" s="140" t="s">
        <v>44</v>
      </c>
      <c r="G229" s="140" t="s">
        <v>46</v>
      </c>
      <c r="H229" s="140"/>
      <c r="I229" s="255"/>
      <c r="J229" s="140"/>
      <c r="K229" s="194"/>
      <c r="L229" s="62" t="s">
        <v>190</v>
      </c>
      <c r="M229" s="129">
        <f>+M192+1</f>
        <v>7</v>
      </c>
    </row>
    <row r="230" spans="1:13">
      <c r="B230" s="315" t="str">
        <f t="shared" ref="B230:B265" si="17">+IF(ISBLANK(D230),"*","")</f>
        <v/>
      </c>
      <c r="C230" s="134"/>
      <c r="D230" s="144" t="str">
        <f>M235 &amp; P$8 &amp; R$8 &amp; VLOOKUP(O$8, $O$50:$P$74,2,FALSE) &amp; "E1"</f>
        <v>INDIDPHBCOAE1</v>
      </c>
      <c r="E230" s="141" t="str">
        <f>+M232 &amp; " " &amp; S$8 &amp; " - " &amp; T$8 &amp; " " &amp; U$8</f>
        <v>Mining Heat Medium Temp. Boiler - Coal Existing 1</v>
      </c>
      <c r="F230" s="134" t="s">
        <v>44</v>
      </c>
      <c r="G230" s="134" t="s">
        <v>46</v>
      </c>
      <c r="H230" s="134"/>
      <c r="I230" s="131"/>
      <c r="J230" s="134"/>
      <c r="K230" s="69"/>
      <c r="L230" s="25" t="s">
        <v>130</v>
      </c>
    </row>
    <row r="231" spans="1:13">
      <c r="B231" s="315" t="str">
        <f t="shared" si="17"/>
        <v/>
      </c>
      <c r="C231" s="134"/>
      <c r="D231" s="144" t="str">
        <f>M235 &amp; P$9 &amp; R$9 &amp; VLOOKUP(O$9, $O$50:$P$74,2,FALSE) &amp; "E1"</f>
        <v>INDIDPHBDSLE1</v>
      </c>
      <c r="E231" s="141" t="str">
        <f>+M232 &amp; " " &amp; S$9 &amp; " - " &amp; T$9 &amp; " " &amp; U$9</f>
        <v>Mining Heat Medium Temp. Boiler - Diesel Existing 1</v>
      </c>
      <c r="F231" s="134" t="s">
        <v>44</v>
      </c>
      <c r="G231" s="134" t="s">
        <v>46</v>
      </c>
      <c r="H231" s="134"/>
      <c r="I231" s="134"/>
      <c r="J231" s="134"/>
      <c r="K231" s="69"/>
      <c r="L231" s="62" t="s">
        <v>192</v>
      </c>
      <c r="M231" s="64" t="s">
        <v>135</v>
      </c>
    </row>
    <row r="232" spans="1:13">
      <c r="B232" s="315" t="str">
        <f t="shared" si="17"/>
        <v/>
      </c>
      <c r="C232" s="134"/>
      <c r="D232" s="144" t="str">
        <f>M235 &amp; P$10 &amp; R$10 &amp; VLOOKUP(O$10, $O$50:$P$74,2,FALSE) &amp; "E1"</f>
        <v>INDIDPHBWPEE1</v>
      </c>
      <c r="E232" s="141" t="str">
        <f>+M232 &amp; " " &amp; S$10 &amp; " - " &amp; T$10 &amp; " " &amp; U$10</f>
        <v>Mining Heat Medium Temp. Boiler - Wood Pellets Existing 1</v>
      </c>
      <c r="F232" s="134" t="s">
        <v>44</v>
      </c>
      <c r="G232" s="134" t="s">
        <v>46</v>
      </c>
      <c r="H232" s="134"/>
      <c r="I232" s="134"/>
      <c r="J232" s="134"/>
      <c r="K232" s="69"/>
      <c r="L232" s="62" t="s">
        <v>195</v>
      </c>
      <c r="M232" s="70" t="str">
        <f>+INDEX(Commodities!$X$6:$X$17,M229)</f>
        <v>Mining</v>
      </c>
    </row>
    <row r="233" spans="1:13">
      <c r="B233" s="315" t="str">
        <f t="shared" si="17"/>
        <v>*</v>
      </c>
      <c r="C233" s="134"/>
      <c r="D233" s="144"/>
      <c r="E233" s="141"/>
      <c r="F233" s="134"/>
      <c r="G233" s="134"/>
      <c r="H233" s="134"/>
      <c r="I233" s="134"/>
      <c r="J233" s="134"/>
      <c r="K233" s="69"/>
      <c r="L233" s="62" t="s">
        <v>130</v>
      </c>
      <c r="M233" s="70" t="str">
        <f>+INDEX(Commodities!$Y$6:$Y$17,M229)</f>
        <v>07 Mining and quarrying</v>
      </c>
    </row>
    <row r="234" spans="1:13">
      <c r="B234" s="315" t="str">
        <f t="shared" si="17"/>
        <v/>
      </c>
      <c r="C234" s="134"/>
      <c r="D234" s="144" t="str">
        <f>M235 &amp; P$12 &amp; R$12 &amp; VLOOKUP(O$12, $O$50:$P$74,2,FALSE) &amp; "E1"</f>
        <v>INDIDPHBBGAE1</v>
      </c>
      <c r="E234" s="141" t="str">
        <f>+M232 &amp; " " &amp; S$12 &amp; " - " &amp; T$12 &amp; " " &amp; U$12</f>
        <v>Mining Heat Medium Temp. Boiler - Biogas Existing 1</v>
      </c>
      <c r="F234" s="134" t="s">
        <v>44</v>
      </c>
      <c r="G234" s="134" t="s">
        <v>46</v>
      </c>
      <c r="H234" s="134"/>
      <c r="I234" s="134"/>
      <c r="J234" s="134"/>
      <c r="K234" s="69"/>
      <c r="L234" s="62" t="s">
        <v>191</v>
      </c>
      <c r="M234" s="70" t="str">
        <f>+INDEX(Commodities!$U$6:$U$17,M229)</f>
        <v>II</v>
      </c>
    </row>
    <row r="235" spans="1:13">
      <c r="B235" s="315" t="str">
        <f t="shared" si="17"/>
        <v/>
      </c>
      <c r="C235" s="134"/>
      <c r="D235" s="144" t="str">
        <f>M235 &amp; P$13 &amp; R$13 &amp; VLOOKUP(O$13, $O$50:$P$74,2,FALSE) &amp; "E1"</f>
        <v>INDIDPHBHFOE1</v>
      </c>
      <c r="E235" s="141" t="str">
        <f>+M232 &amp; " " &amp; S$13 &amp; " - " &amp; T$13 &amp; " " &amp; U$13</f>
        <v>Mining Heat Medium Temp. Boiler - Heavy Fuel Oil Existing 1</v>
      </c>
      <c r="F235" s="134" t="s">
        <v>44</v>
      </c>
      <c r="G235" s="134" t="s">
        <v>46</v>
      </c>
      <c r="H235" s="134"/>
      <c r="I235" s="134"/>
      <c r="J235" s="134"/>
      <c r="K235" s="69"/>
      <c r="L235" s="62" t="s">
        <v>191</v>
      </c>
      <c r="M235" s="70" t="str">
        <f>+INDEX(Commodities!$W$6:$W$17,M229)</f>
        <v>INDI</v>
      </c>
    </row>
    <row r="236" spans="1:13">
      <c r="B236" s="315" t="str">
        <f t="shared" si="17"/>
        <v/>
      </c>
      <c r="C236" s="134"/>
      <c r="D236" s="144" t="str">
        <f>M235 &amp; P$14 &amp; R$14 &amp; VLOOKUP(O$14, $O$50:$P$74,2,FALSE) &amp; "E1"</f>
        <v>INDIDPHBLPGE1</v>
      </c>
      <c r="E236" s="141" t="str">
        <f>+M232 &amp; " " &amp; S$14 &amp; " - " &amp; T$14 &amp; " " &amp; U$14</f>
        <v>Mining Heat Medium Temp. Boiler - Liquified Petroleum Gas Existing 1</v>
      </c>
      <c r="F236" s="134" t="s">
        <v>44</v>
      </c>
      <c r="G236" s="134" t="s">
        <v>46</v>
      </c>
      <c r="H236" s="134"/>
      <c r="I236" s="134"/>
      <c r="J236" s="134"/>
      <c r="K236" s="69"/>
    </row>
    <row r="237" spans="1:13">
      <c r="B237" s="315" t="str">
        <f t="shared" si="17"/>
        <v/>
      </c>
      <c r="C237" s="134"/>
      <c r="D237" s="144" t="str">
        <f>M235 &amp; P$15 &amp; R$15 &amp; VLOOKUP(O$15, $O$50:$P$74,2,FALSE) &amp; "E1"</f>
        <v>INDIDPHBWSTE1</v>
      </c>
      <c r="E237" s="141" t="str">
        <f>+M232 &amp; " " &amp; S$15 &amp; " - " &amp; T$15 &amp; " " &amp; U$15</f>
        <v>Mining Heat Medium Temp. Boiler - Waste Existing 1</v>
      </c>
      <c r="F237" s="134" t="s">
        <v>44</v>
      </c>
      <c r="G237" s="134" t="s">
        <v>46</v>
      </c>
      <c r="H237" s="134"/>
      <c r="I237" s="134"/>
      <c r="J237" s="134"/>
      <c r="K237" s="69"/>
    </row>
    <row r="238" spans="1:13">
      <c r="B238" s="315" t="str">
        <f t="shared" si="17"/>
        <v/>
      </c>
      <c r="C238" s="134"/>
      <c r="D238" s="144" t="str">
        <f>M235 &amp; P$16 &amp; R$16 &amp; VLOOKUP(O$16, $O$50:$P$74,2,FALSE) &amp; "E1"</f>
        <v>INDIDPHBHETE1</v>
      </c>
      <c r="E238" s="141" t="str">
        <f>+M232 &amp; " " &amp; S$16 &amp; " - " &amp; T$16 &amp; " " &amp; U$16</f>
        <v>Mining Heat Medium Temp. Boiler - Dist. Heat Existing 1</v>
      </c>
      <c r="F238" s="134" t="s">
        <v>44</v>
      </c>
      <c r="G238" s="134" t="s">
        <v>46</v>
      </c>
      <c r="H238" s="134"/>
      <c r="I238" s="134"/>
      <c r="J238" s="134"/>
      <c r="K238" s="69"/>
    </row>
    <row r="239" spans="1:13">
      <c r="B239" s="315" t="str">
        <f t="shared" si="17"/>
        <v/>
      </c>
      <c r="C239" s="134"/>
      <c r="D239" s="144" t="str">
        <f>M235 &amp; P$17 &amp; R$17 &amp; VLOOKUP(O$17, $O$50:$P$74,2,FALSE) &amp; "E2"</f>
        <v>INDIDPHBHETE2</v>
      </c>
      <c r="E239" s="141" t="str">
        <f>+M232 &amp; " " &amp; S$17 &amp; " - " &amp; T$17 &amp; " " &amp; U$17</f>
        <v>Mining Heat Medium Temp. Boiler - Dist. Heat Existing 2</v>
      </c>
      <c r="F239" s="315" t="s">
        <v>44</v>
      </c>
      <c r="G239" s="315" t="s">
        <v>46</v>
      </c>
      <c r="H239" s="134"/>
      <c r="I239" s="134"/>
      <c r="J239" s="134"/>
      <c r="K239" s="69"/>
    </row>
    <row r="240" spans="1:13">
      <c r="B240" s="315" t="str">
        <f t="shared" si="17"/>
        <v/>
      </c>
      <c r="C240" s="134"/>
      <c r="D240" s="142" t="str">
        <f>M235 &amp; P$18 &amp; R$18 &amp; VLOOKUP(O$18, $O$50:$P$74,2,FALSE) &amp; "E1"</f>
        <v>INDIDPHBELCE1</v>
      </c>
      <c r="E240" s="142" t="str">
        <f>+M232 &amp; " " &amp; S$18 &amp; " - " &amp; T$18 &amp; " " &amp; U$18</f>
        <v>Mining Heat Medium Temp. Boiler - Electricity Existing 1</v>
      </c>
      <c r="F240" s="137" t="s">
        <v>44</v>
      </c>
      <c r="G240" s="137" t="s">
        <v>46</v>
      </c>
      <c r="H240" s="137"/>
      <c r="I240" s="137"/>
      <c r="J240" s="137"/>
      <c r="K240" s="69"/>
    </row>
    <row r="241" spans="2:11">
      <c r="B241" s="315" t="str">
        <f t="shared" si="17"/>
        <v/>
      </c>
      <c r="C241" s="134"/>
      <c r="D241" s="141" t="str">
        <f>M235 &amp; P$19 &amp; R$19 &amp; VLOOKUP(O$19, $O$50:$P$74,2,FALSE) &amp; "E1"</f>
        <v>INDIDCOBNGAE1</v>
      </c>
      <c r="E241" s="141" t="str">
        <f>+M232 &amp; " " &amp; S$19 &amp; " - " &amp; T$19 &amp; " " &amp; U$19</f>
        <v>Mining Heat High Temp. Boiler - Nat. Gas Existing 1</v>
      </c>
      <c r="F241" s="134" t="s">
        <v>44</v>
      </c>
      <c r="G241" s="134" t="s">
        <v>46</v>
      </c>
      <c r="H241" s="134"/>
      <c r="I241" s="134"/>
      <c r="J241" s="134"/>
      <c r="K241" s="69"/>
    </row>
    <row r="242" spans="2:11">
      <c r="B242" s="315" t="str">
        <f t="shared" si="17"/>
        <v/>
      </c>
      <c r="C242" s="134"/>
      <c r="D242" s="141" t="str">
        <f>M235 &amp; P$20 &amp; R$20 &amp; VLOOKUP(O$20, $O$50:$P$74,2,FALSE) &amp; "E1"</f>
        <v>INDIDCOBCOAE1</v>
      </c>
      <c r="E242" s="141" t="str">
        <f>+M232 &amp; " " &amp; S$20 &amp; " - " &amp; T$20 &amp; " " &amp; U$20</f>
        <v>Mining Heat High Temp. Boiler - Coal Existing 1</v>
      </c>
      <c r="F242" s="134" t="s">
        <v>44</v>
      </c>
      <c r="G242" s="134" t="s">
        <v>46</v>
      </c>
      <c r="H242" s="134"/>
      <c r="I242" s="134"/>
      <c r="J242" s="134"/>
      <c r="K242" s="69"/>
    </row>
    <row r="243" spans="2:11">
      <c r="B243" s="315" t="str">
        <f t="shared" si="17"/>
        <v/>
      </c>
      <c r="C243" s="134"/>
      <c r="D243" s="141" t="str">
        <f>M235 &amp; P$21 &amp; R$21 &amp; VLOOKUP(O$21, $O$50:$P$74,2,FALSE) &amp; "E1"</f>
        <v>INDIDCOBDSLE1</v>
      </c>
      <c r="E243" s="141" t="str">
        <f>+M232 &amp; " " &amp; S$21 &amp; " - " &amp; T$21 &amp; " " &amp; U$21</f>
        <v>Mining Heat High Temp. Boiler - Diesel Existing 1</v>
      </c>
      <c r="F243" s="134" t="s">
        <v>44</v>
      </c>
      <c r="G243" s="134" t="s">
        <v>46</v>
      </c>
      <c r="H243" s="134"/>
      <c r="I243" s="134"/>
      <c r="J243" s="134"/>
      <c r="K243" s="69"/>
    </row>
    <row r="244" spans="2:11">
      <c r="B244" s="315" t="str">
        <f t="shared" si="17"/>
        <v/>
      </c>
      <c r="C244" s="134"/>
      <c r="D244" s="141" t="str">
        <f>M235 &amp; P$22 &amp; R$22 &amp; VLOOKUP(O$22, $O$50:$P$74,2,FALSE) &amp; "E1"</f>
        <v>INDIDCOBWPEE1</v>
      </c>
      <c r="E244" s="141" t="str">
        <f>+M232 &amp; " " &amp; S$22 &amp; " - " &amp; T$22 &amp; " " &amp; U$22</f>
        <v>Mining Heat High Temp. Boiler - Wood Pellets Existing 1</v>
      </c>
      <c r="F244" s="134" t="s">
        <v>44</v>
      </c>
      <c r="G244" s="134" t="s">
        <v>46</v>
      </c>
      <c r="H244" s="134"/>
      <c r="I244" s="134"/>
      <c r="J244" s="134"/>
      <c r="K244" s="69"/>
    </row>
    <row r="245" spans="2:11">
      <c r="B245" s="315" t="str">
        <f t="shared" si="17"/>
        <v>*</v>
      </c>
      <c r="C245" s="134"/>
      <c r="D245" s="141"/>
      <c r="E245" s="141"/>
      <c r="F245" s="134"/>
      <c r="G245" s="134"/>
      <c r="H245" s="134"/>
      <c r="I245" s="134"/>
      <c r="J245" s="134"/>
      <c r="K245" s="69"/>
    </row>
    <row r="246" spans="2:11">
      <c r="B246" s="315" t="str">
        <f t="shared" si="17"/>
        <v/>
      </c>
      <c r="C246" s="134"/>
      <c r="D246" s="141" t="str">
        <f>M235 &amp; P$24 &amp; R$24 &amp; VLOOKUP(O$24, $O$50:$P$74,2,FALSE) &amp; "E1"</f>
        <v>INDIDCOBHFOE1</v>
      </c>
      <c r="E246" s="141" t="str">
        <f>+M232 &amp; " " &amp; S$24 &amp; " - " &amp; T$24 &amp; " " &amp; U$24</f>
        <v>Mining Heat High Temp. Boiler - Heavy Fuel Oil Existing 1</v>
      </c>
      <c r="F246" s="134" t="s">
        <v>44</v>
      </c>
      <c r="G246" s="134" t="s">
        <v>46</v>
      </c>
      <c r="H246" s="134"/>
      <c r="I246" s="134"/>
      <c r="J246" s="134"/>
      <c r="K246" s="69"/>
    </row>
    <row r="247" spans="2:11">
      <c r="B247" s="315" t="str">
        <f t="shared" si="17"/>
        <v/>
      </c>
      <c r="C247" s="134"/>
      <c r="D247" s="141" t="str">
        <f>M235 &amp; P$25 &amp; R$25 &amp; VLOOKUP(O$25, $O$50:$P$74,2,FALSE) &amp; "E1"</f>
        <v>INDIDCOBLPGE1</v>
      </c>
      <c r="E247" s="141" t="str">
        <f>+M232 &amp; " " &amp; S$25 &amp; " - " &amp; T$25 &amp; " " &amp; U$25</f>
        <v>Mining Heat High Temp. Boiler - Liquified Petroleum Gas Existing 1</v>
      </c>
      <c r="F247" s="134" t="s">
        <v>44</v>
      </c>
      <c r="G247" s="134" t="s">
        <v>46</v>
      </c>
      <c r="H247" s="134"/>
      <c r="I247" s="134"/>
      <c r="J247" s="134"/>
      <c r="K247" s="69"/>
    </row>
    <row r="248" spans="2:11">
      <c r="B248" s="315" t="str">
        <f t="shared" si="17"/>
        <v/>
      </c>
      <c r="C248" s="134"/>
      <c r="D248" s="141" t="str">
        <f>M235 &amp; P$26 &amp; R$26 &amp; VLOOKUP(O$26, $O$50:$P$74,2,FALSE) &amp; "E1"</f>
        <v>INDIDCOBWSTE1</v>
      </c>
      <c r="E248" s="141" t="str">
        <f>+M232 &amp; " " &amp; S$26 &amp; " - " &amp; T$26 &amp; " " &amp; U$26</f>
        <v>Mining Heat High Temp. Boiler - Waste Existing 1</v>
      </c>
      <c r="F248" s="134" t="s">
        <v>44</v>
      </c>
      <c r="G248" s="134" t="s">
        <v>46</v>
      </c>
      <c r="H248" s="134"/>
      <c r="I248" s="134"/>
      <c r="J248" s="134"/>
      <c r="K248" s="69"/>
    </row>
    <row r="249" spans="2:11">
      <c r="B249" s="315" t="str">
        <f t="shared" si="17"/>
        <v/>
      </c>
      <c r="C249" s="134"/>
      <c r="D249" s="142" t="str">
        <f>M235 &amp; P$27 &amp; R$27 &amp; VLOOKUP(O$27, $O$50:$P$74,2,FALSE) &amp; "E1"</f>
        <v>INDIDCOBELCE1</v>
      </c>
      <c r="E249" s="142" t="str">
        <f>+M232 &amp; " " &amp; S$27 &amp; " - " &amp; T$27 &amp; " " &amp; U$27</f>
        <v>Mining Heat High Temp. Boiler - Electricity Existing 1</v>
      </c>
      <c r="F249" s="137" t="s">
        <v>44</v>
      </c>
      <c r="G249" s="137" t="s">
        <v>46</v>
      </c>
      <c r="H249" s="137"/>
      <c r="I249" s="137"/>
      <c r="J249" s="137"/>
      <c r="K249" s="69"/>
    </row>
    <row r="250" spans="2:11">
      <c r="B250" s="315" t="str">
        <f t="shared" si="17"/>
        <v/>
      </c>
      <c r="C250" s="134"/>
      <c r="D250" s="144" t="str">
        <f>M235 &amp; P$28 &amp; R$28 &amp; VLOOKUP(O$28, $O$50:$P$74,2,FALSE) &amp; "E1"</f>
        <v>INDIDSHBNGAE1</v>
      </c>
      <c r="E250" s="141" t="str">
        <f>+M232 &amp; " " &amp; S$28 &amp; " - " &amp; T$28 &amp; " " &amp; U$28</f>
        <v>Mining Heat Room Boiler - Nat. Gas Existing 1</v>
      </c>
      <c r="F250" s="134" t="s">
        <v>44</v>
      </c>
      <c r="G250" s="134" t="s">
        <v>46</v>
      </c>
      <c r="H250" s="134"/>
      <c r="I250" s="134"/>
      <c r="J250" s="134"/>
      <c r="K250" s="69"/>
    </row>
    <row r="251" spans="2:11">
      <c r="B251" s="315" t="str">
        <f t="shared" si="17"/>
        <v/>
      </c>
      <c r="C251" s="134"/>
      <c r="D251" s="144" t="str">
        <f>M235 &amp; P$29 &amp; R$29 &amp; VLOOKUP(O$29, $O$50:$P$74,2,FALSE) &amp; "E1"</f>
        <v>INDIDSHBCOAE1</v>
      </c>
      <c r="E251" s="141" t="str">
        <f>+M232 &amp; " " &amp; S$29 &amp; " - " &amp; T$29 &amp; " " &amp; U$29</f>
        <v>Mining Heat Room Boiler - Coal Existing 1</v>
      </c>
      <c r="F251" s="134" t="s">
        <v>44</v>
      </c>
      <c r="G251" s="134" t="s">
        <v>46</v>
      </c>
      <c r="H251" s="134"/>
      <c r="I251" s="134"/>
      <c r="J251" s="134"/>
      <c r="K251" s="69"/>
    </row>
    <row r="252" spans="2:11">
      <c r="B252" s="315" t="str">
        <f t="shared" si="17"/>
        <v/>
      </c>
      <c r="C252" s="134"/>
      <c r="D252" s="144" t="str">
        <f>M235 &amp; P$30 &amp; R$30 &amp; VLOOKUP(O$30, $O$50:$P$74,2,FALSE) &amp; "E1"</f>
        <v>INDIDSHBDSLE1</v>
      </c>
      <c r="E252" s="141" t="str">
        <f>+M232 &amp; " " &amp; S$30 &amp; " - " &amp; T$30 &amp; " " &amp; U$30</f>
        <v>Mining Heat Room Boiler - Diesel Existing 1</v>
      </c>
      <c r="F252" s="134" t="s">
        <v>44</v>
      </c>
      <c r="G252" s="134" t="s">
        <v>46</v>
      </c>
      <c r="H252" s="134"/>
      <c r="I252" s="134"/>
      <c r="J252" s="134"/>
      <c r="K252" s="69"/>
    </row>
    <row r="253" spans="2:11">
      <c r="B253" s="315" t="str">
        <f t="shared" si="17"/>
        <v/>
      </c>
      <c r="C253" s="134"/>
      <c r="D253" s="144" t="str">
        <f>M235 &amp; P$31 &amp; R$31 &amp; VLOOKUP(O$31, $O$50:$P$74,2,FALSE) &amp; "E1"</f>
        <v>INDIDSHBWPEE1</v>
      </c>
      <c r="E253" s="141" t="str">
        <f>+M232 &amp; " " &amp; S$31 &amp; " - " &amp; T$31 &amp; " " &amp; U$31</f>
        <v>Mining Heat Room Boiler - Wood Pellets Existing 1</v>
      </c>
      <c r="F253" s="134" t="s">
        <v>44</v>
      </c>
      <c r="G253" s="134" t="s">
        <v>46</v>
      </c>
      <c r="H253" s="134"/>
      <c r="I253" s="134"/>
      <c r="J253" s="134"/>
      <c r="K253" s="69"/>
    </row>
    <row r="254" spans="2:11">
      <c r="B254" s="315" t="str">
        <f t="shared" si="17"/>
        <v>*</v>
      </c>
      <c r="C254" s="134"/>
      <c r="D254" s="144"/>
      <c r="E254" s="141"/>
      <c r="F254" s="134"/>
      <c r="G254" s="134"/>
      <c r="H254" s="134"/>
      <c r="I254" s="134"/>
      <c r="J254" s="134"/>
      <c r="K254" s="69"/>
    </row>
    <row r="255" spans="2:11">
      <c r="B255" s="315" t="str">
        <f t="shared" si="17"/>
        <v/>
      </c>
      <c r="C255" s="134"/>
      <c r="D255" s="144" t="str">
        <f>M235 &amp; P$33 &amp; R$33 &amp; VLOOKUP(O$33, $O$50:$P$74,2,FALSE) &amp; "E1"</f>
        <v>INDIDSHBBGAE1</v>
      </c>
      <c r="E255" s="141" t="str">
        <f>+M232 &amp; " " &amp; S$33 &amp; " - " &amp; T$33 &amp; " " &amp; U$33</f>
        <v>Mining Heat Room Boiler - Biogas Existing 1</v>
      </c>
      <c r="F255" s="134" t="s">
        <v>44</v>
      </c>
      <c r="G255" s="134" t="s">
        <v>46</v>
      </c>
      <c r="H255" s="134"/>
      <c r="I255" s="134"/>
      <c r="J255" s="134"/>
      <c r="K255" s="69"/>
    </row>
    <row r="256" spans="2:11">
      <c r="B256" s="315" t="str">
        <f t="shared" si="17"/>
        <v/>
      </c>
      <c r="C256" s="134"/>
      <c r="D256" s="144" t="str">
        <f>M235 &amp; P$34 &amp; R$34 &amp; VLOOKUP(O$34, $O$50:$P$74,2,FALSE) &amp; "E1"</f>
        <v>INDIDSHBHFOE1</v>
      </c>
      <c r="E256" s="141" t="str">
        <f>+M232 &amp; " " &amp; S$34 &amp; " - " &amp; T$34 &amp; " " &amp; U$34</f>
        <v>Mining Heat Room Boiler - Heavy Fuel Oil Existing 1</v>
      </c>
      <c r="F256" s="134" t="s">
        <v>44</v>
      </c>
      <c r="G256" s="134" t="s">
        <v>46</v>
      </c>
      <c r="H256" s="134"/>
      <c r="I256" s="134"/>
      <c r="J256" s="134"/>
      <c r="K256" s="69"/>
    </row>
    <row r="257" spans="1:13">
      <c r="B257" s="315" t="str">
        <f t="shared" si="17"/>
        <v/>
      </c>
      <c r="C257" s="134"/>
      <c r="D257" s="144" t="str">
        <f>M235 &amp; P$35 &amp; R$35 &amp; VLOOKUP(O$35, $O$50:$P$74,2,FALSE) &amp; "E1"</f>
        <v>INDIDSHBLPGE1</v>
      </c>
      <c r="E257" s="141" t="str">
        <f>+M232 &amp; " " &amp; S$35 &amp; " - " &amp; T$35 &amp; " " &amp; U$35</f>
        <v>Mining Heat Room Boiler - Liquified Petroleum Gas Existing 1</v>
      </c>
      <c r="F257" s="134" t="s">
        <v>44</v>
      </c>
      <c r="G257" s="134" t="s">
        <v>46</v>
      </c>
      <c r="H257" s="134"/>
      <c r="I257" s="134"/>
      <c r="J257" s="134"/>
      <c r="K257" s="69"/>
    </row>
    <row r="258" spans="1:13">
      <c r="B258" s="315" t="str">
        <f t="shared" si="17"/>
        <v/>
      </c>
      <c r="C258" s="134"/>
      <c r="D258" s="144" t="str">
        <f>M235 &amp; P$36 &amp; R$36 &amp; VLOOKUP(O$36, $O$50:$P$74,2,FALSE) &amp; "E1"</f>
        <v>INDIDSHBWSTE1</v>
      </c>
      <c r="E258" s="141" t="str">
        <f>+M232 &amp; " " &amp; S$36 &amp; " - " &amp; T$36 &amp; " " &amp; U$36</f>
        <v>Mining Heat Room Boiler - Waste Existing 1</v>
      </c>
      <c r="F258" s="134" t="s">
        <v>44</v>
      </c>
      <c r="G258" s="134" t="s">
        <v>46</v>
      </c>
      <c r="H258" s="134"/>
      <c r="I258" s="134"/>
      <c r="J258" s="134"/>
      <c r="K258" s="69"/>
    </row>
    <row r="259" spans="1:13">
      <c r="B259" s="315" t="str">
        <f t="shared" si="17"/>
        <v/>
      </c>
      <c r="C259" s="134"/>
      <c r="D259" s="144" t="str">
        <f>M235 &amp; P$37 &amp; R$37 &amp; VLOOKUP(O$37, $O$50:$P$74,2,FALSE) &amp; "E1"</f>
        <v>INDIDSHBHETE1</v>
      </c>
      <c r="E259" s="141" t="str">
        <f>+M232 &amp; " " &amp; S$37 &amp; " - " &amp; T$37 &amp; " " &amp; U$37</f>
        <v>Mining Heat Room Boiler - Dist. Heat Existing 1</v>
      </c>
      <c r="F259" s="134" t="s">
        <v>44</v>
      </c>
      <c r="G259" s="134" t="s">
        <v>46</v>
      </c>
      <c r="H259" s="134"/>
      <c r="I259" s="134"/>
      <c r="J259" s="134"/>
      <c r="K259" s="69"/>
    </row>
    <row r="260" spans="1:13">
      <c r="B260" s="315" t="str">
        <f t="shared" si="17"/>
        <v/>
      </c>
      <c r="C260" s="144"/>
      <c r="D260" s="144" t="str">
        <f>M235 &amp; P$38 &amp; R$38 &amp; VLOOKUP(O$38, $O$50:$P$74,2,FALSE) &amp; "E2"</f>
        <v>INDIDSHBHETE2</v>
      </c>
      <c r="E260" s="141" t="str">
        <f>+M232 &amp; " " &amp; S$38 &amp; " - " &amp; T$38 &amp; " " &amp; U$38</f>
        <v>Mining Heat Room Boiler - Dist. Heat Existing 2</v>
      </c>
      <c r="F260" s="315" t="s">
        <v>44</v>
      </c>
      <c r="G260" s="315" t="s">
        <v>46</v>
      </c>
      <c r="H260" s="144"/>
      <c r="I260" s="144"/>
      <c r="J260" s="144"/>
      <c r="K260" s="69"/>
    </row>
    <row r="261" spans="1:13">
      <c r="B261" s="315" t="str">
        <f t="shared" si="17"/>
        <v/>
      </c>
      <c r="C261" s="144"/>
      <c r="D261" s="142" t="str">
        <f>M235 &amp; P$39 &amp; R$39 &amp; VLOOKUP(O$39, $O$50:$P$74,2,FALSE) &amp; "E1"</f>
        <v>INDIDSHBELCE1</v>
      </c>
      <c r="E261" s="142" t="str">
        <f>+M232 &amp; " " &amp; S$39 &amp; " - " &amp; T$39 &amp; " " &amp; U$39</f>
        <v>Mining Heat Room Boiler - Electricity Existing 1</v>
      </c>
      <c r="F261" s="137" t="s">
        <v>44</v>
      </c>
      <c r="G261" s="137" t="s">
        <v>46</v>
      </c>
      <c r="H261" s="137"/>
      <c r="I261" s="137"/>
      <c r="J261" s="137"/>
      <c r="K261" s="69"/>
    </row>
    <row r="262" spans="1:13">
      <c r="B262" s="315" t="str">
        <f t="shared" si="17"/>
        <v/>
      </c>
      <c r="C262" s="144"/>
      <c r="D262" s="144" t="str">
        <f>M235 &amp; P$40 &amp; R$40 &amp; VLOOKUP(O$40, $O$50:$P$74,2,FALSE) &amp; "E1"</f>
        <v>INDIDLAAELCE1</v>
      </c>
      <c r="E262" s="144" t="str">
        <f>+M232 &amp; " " &amp; S$40 &amp; " - " &amp; T$40 &amp; " " &amp; U$40</f>
        <v>Mining Electricity Light Appliance - Electricity Existing 1</v>
      </c>
      <c r="F262" s="147" t="s">
        <v>44</v>
      </c>
      <c r="G262" s="144" t="s">
        <v>46</v>
      </c>
      <c r="H262" s="144"/>
      <c r="I262" s="144"/>
      <c r="J262" s="144"/>
      <c r="K262" s="69"/>
    </row>
    <row r="263" spans="1:13">
      <c r="B263" s="315" t="str">
        <f t="shared" si="17"/>
        <v/>
      </c>
      <c r="C263" s="144"/>
      <c r="D263" s="142" t="str">
        <f>M235 &amp; P$41 &amp; R$41 &amp; VLOOKUP(O$41, $O$50:$P$74,2,FALSE) &amp; "E1"</f>
        <v>INDIDEMMELCE1</v>
      </c>
      <c r="E263" s="142" t="str">
        <f>+M232 &amp; " " &amp; S$41 &amp; " - " &amp; T$41 &amp; " " &amp; U$41</f>
        <v>Mining Electricity Motors - Electricity Existing 1</v>
      </c>
      <c r="F263" s="137" t="s">
        <v>44</v>
      </c>
      <c r="G263" s="137" t="s">
        <v>46</v>
      </c>
      <c r="H263" s="137"/>
      <c r="I263" s="137"/>
      <c r="J263" s="137"/>
      <c r="K263" s="69"/>
    </row>
    <row r="264" spans="1:13">
      <c r="A264" s="234"/>
      <c r="B264" s="315" t="str">
        <f t="shared" si="17"/>
        <v/>
      </c>
      <c r="C264" s="144"/>
      <c r="D264" s="235" t="str">
        <f>M235 &amp; P$42 &amp; R$42 &amp; VLOOKUP(O$42, $O$50:$P$74,2,FALSE) &amp; "E1"</f>
        <v>INDIDTFTDSLE1</v>
      </c>
      <c r="E264" s="144" t="str">
        <f>+M232 &amp; " " &amp; S$42 &amp; " - " &amp; T$42 &amp; " " &amp; U$42</f>
        <v>Mining Tractors, Trucks, Fishing boats, Forest machines - Diesel Existing 1</v>
      </c>
      <c r="F264" s="144" t="s">
        <v>44</v>
      </c>
      <c r="G264" s="144" t="s">
        <v>46</v>
      </c>
      <c r="H264" s="144"/>
      <c r="I264" s="144"/>
      <c r="J264" s="144"/>
    </row>
    <row r="265" spans="1:13">
      <c r="A265" s="234"/>
      <c r="B265" s="315" t="str">
        <f t="shared" si="17"/>
        <v/>
      </c>
      <c r="C265" s="144"/>
      <c r="D265" s="235" t="str">
        <f>M235&amp;P$43&amp;R$43&amp;VLOOKUP(O$43,$O$50:$P$74,2,FALSE)&amp;"E1"</f>
        <v>INDIDFLTLPGE1</v>
      </c>
      <c r="E265" s="144" t="str">
        <f>+M232 &amp; " " &amp; S$43 &amp; " - " &amp; T$43 &amp; " " &amp; U$43</f>
        <v>Mining Forklifts - LPG Existing 1</v>
      </c>
      <c r="F265" s="144" t="s">
        <v>44</v>
      </c>
      <c r="G265" s="144" t="s">
        <v>46</v>
      </c>
      <c r="H265" s="144"/>
      <c r="I265" s="144"/>
      <c r="J265" s="144"/>
    </row>
    <row r="266" spans="1:13" ht="15">
      <c r="A266" s="34"/>
      <c r="B266" s="140" t="s">
        <v>25</v>
      </c>
      <c r="C266" s="254"/>
      <c r="D266" s="173" t="str">
        <f>M272 &amp; P$7 &amp; R$7 &amp; VLOOKUP(O$7, $O$50:$P$74,2,FALSE) &amp; "E1"</f>
        <v>INDFDPHBNGAE1</v>
      </c>
      <c r="E266" s="139" t="str">
        <f>+M269 &amp; " " &amp; S$7 &amp; " - " &amp; T$7 &amp; " " &amp; U$7</f>
        <v>Food industry Heat Medium Temp. Boiler - Nat. Gas Existing 1</v>
      </c>
      <c r="F266" s="140" t="s">
        <v>44</v>
      </c>
      <c r="G266" s="140" t="s">
        <v>46</v>
      </c>
      <c r="H266" s="140"/>
      <c r="I266" s="255"/>
      <c r="J266" s="140"/>
      <c r="K266" s="194"/>
      <c r="L266" s="62" t="s">
        <v>190</v>
      </c>
      <c r="M266" s="129">
        <f>+M229+1</f>
        <v>8</v>
      </c>
    </row>
    <row r="267" spans="1:13">
      <c r="B267" s="315" t="str">
        <f t="shared" ref="B267:B302" si="18">+IF(ISBLANK(D267),"*","")</f>
        <v/>
      </c>
      <c r="C267" s="134"/>
      <c r="D267" s="144" t="str">
        <f>M272 &amp; P$8 &amp; R$8 &amp; VLOOKUP(O$8, $O$50:$P$74,2,FALSE) &amp; "E1"</f>
        <v>INDFDPHBCOAE1</v>
      </c>
      <c r="E267" s="141" t="str">
        <f>+M269 &amp; " " &amp; S$8 &amp; " - " &amp; T$8 &amp; " " &amp; U$8</f>
        <v>Food industry Heat Medium Temp. Boiler - Coal Existing 1</v>
      </c>
      <c r="F267" s="134" t="s">
        <v>44</v>
      </c>
      <c r="G267" s="134" t="s">
        <v>46</v>
      </c>
      <c r="H267" s="134"/>
      <c r="I267" s="131"/>
      <c r="J267" s="134"/>
      <c r="K267" s="69"/>
      <c r="L267" s="25" t="s">
        <v>130</v>
      </c>
    </row>
    <row r="268" spans="1:13">
      <c r="B268" s="315" t="str">
        <f t="shared" si="18"/>
        <v/>
      </c>
      <c r="C268" s="134"/>
      <c r="D268" s="144" t="str">
        <f>M272 &amp; P$9 &amp; R$9 &amp; VLOOKUP(O$9, $O$50:$P$74,2,FALSE) &amp; "E1"</f>
        <v>INDFDPHBDSLE1</v>
      </c>
      <c r="E268" s="141" t="str">
        <f>+M269 &amp; " " &amp; S$9 &amp; " - " &amp; T$9 &amp; " " &amp; U$9</f>
        <v>Food industry Heat Medium Temp. Boiler - Diesel Existing 1</v>
      </c>
      <c r="F268" s="134" t="s">
        <v>44</v>
      </c>
      <c r="G268" s="134" t="s">
        <v>46</v>
      </c>
      <c r="H268" s="134"/>
      <c r="I268" s="134"/>
      <c r="J268" s="134"/>
      <c r="K268" s="69"/>
      <c r="L268" s="62" t="s">
        <v>192</v>
      </c>
      <c r="M268" s="64" t="s">
        <v>135</v>
      </c>
    </row>
    <row r="269" spans="1:13">
      <c r="B269" s="315" t="str">
        <f t="shared" si="18"/>
        <v/>
      </c>
      <c r="C269" s="134"/>
      <c r="D269" s="144" t="str">
        <f>M272 &amp; P$10 &amp; R$10 &amp; VLOOKUP(O$10, $O$50:$P$74,2,FALSE) &amp; "E1"</f>
        <v>INDFDPHBWPEE1</v>
      </c>
      <c r="E269" s="141" t="str">
        <f>+M269 &amp; " " &amp; S$10 &amp; " - " &amp; T$10 &amp; " " &amp; U$10</f>
        <v>Food industry Heat Medium Temp. Boiler - Wood Pellets Existing 1</v>
      </c>
      <c r="F269" s="134" t="s">
        <v>44</v>
      </c>
      <c r="G269" s="134" t="s">
        <v>46</v>
      </c>
      <c r="H269" s="134"/>
      <c r="I269" s="134"/>
      <c r="J269" s="134"/>
      <c r="K269" s="69"/>
      <c r="L269" s="62" t="s">
        <v>195</v>
      </c>
      <c r="M269" s="70" t="str">
        <f>+INDEX(Commodities!$X$6:$X$17,M266)</f>
        <v>Food industry</v>
      </c>
    </row>
    <row r="270" spans="1:13">
      <c r="B270" s="315" t="str">
        <f t="shared" si="18"/>
        <v>*</v>
      </c>
      <c r="C270" s="134"/>
      <c r="D270" s="144"/>
      <c r="E270" s="141"/>
      <c r="F270" s="134"/>
      <c r="G270" s="134"/>
      <c r="H270" s="134"/>
      <c r="I270" s="134"/>
      <c r="J270" s="134"/>
      <c r="K270" s="69"/>
      <c r="L270" s="62" t="s">
        <v>130</v>
      </c>
      <c r="M270" s="70" t="str">
        <f>+INDEX(Commodities!$Y$6:$Y$17,M266)</f>
        <v>08 Food and tobacco</v>
      </c>
    </row>
    <row r="271" spans="1:13">
      <c r="B271" s="315" t="str">
        <f t="shared" si="18"/>
        <v/>
      </c>
      <c r="C271" s="134"/>
      <c r="D271" s="144" t="str">
        <f>M272 &amp; P$12 &amp; R$12 &amp; VLOOKUP(O$12, $O$50:$P$74,2,FALSE) &amp; "E1"</f>
        <v>INDFDPHBBGAE1</v>
      </c>
      <c r="E271" s="141" t="str">
        <f>+M269 &amp; " " &amp; S$12 &amp; " - " &amp; T$12 &amp; " " &amp; U$12</f>
        <v>Food industry Heat Medium Temp. Boiler - Biogas Existing 1</v>
      </c>
      <c r="F271" s="134" t="s">
        <v>44</v>
      </c>
      <c r="G271" s="134" t="s">
        <v>46</v>
      </c>
      <c r="H271" s="134"/>
      <c r="I271" s="134"/>
      <c r="J271" s="134"/>
      <c r="K271" s="69"/>
      <c r="L271" s="62" t="s">
        <v>191</v>
      </c>
      <c r="M271" s="70" t="str">
        <f>+INDEX(Commodities!$U$6:$U$17,M266)</f>
        <v>IF</v>
      </c>
    </row>
    <row r="272" spans="1:13">
      <c r="B272" s="315" t="str">
        <f t="shared" si="18"/>
        <v/>
      </c>
      <c r="C272" s="134"/>
      <c r="D272" s="144" t="str">
        <f>M272 &amp; P$13 &amp; R$13 &amp; VLOOKUP(O$13, $O$50:$P$74,2,FALSE) &amp; "E1"</f>
        <v>INDFDPHBHFOE1</v>
      </c>
      <c r="E272" s="141" t="str">
        <f>+M269 &amp; " " &amp; S$13 &amp; " - " &amp; T$13 &amp; " " &amp; U$13</f>
        <v>Food industry Heat Medium Temp. Boiler - Heavy Fuel Oil Existing 1</v>
      </c>
      <c r="F272" s="134" t="s">
        <v>44</v>
      </c>
      <c r="G272" s="134" t="s">
        <v>46</v>
      </c>
      <c r="H272" s="134"/>
      <c r="I272" s="134"/>
      <c r="J272" s="134"/>
      <c r="K272" s="69"/>
      <c r="L272" s="62" t="s">
        <v>191</v>
      </c>
      <c r="M272" s="70" t="str">
        <f>+INDEX(Commodities!$W$6:$W$17,M266)</f>
        <v>INDF</v>
      </c>
    </row>
    <row r="273" spans="2:11">
      <c r="B273" s="315" t="str">
        <f t="shared" si="18"/>
        <v/>
      </c>
      <c r="C273" s="134"/>
      <c r="D273" s="144" t="str">
        <f>M272 &amp; P$14 &amp; R$14 &amp; VLOOKUP(O$14, $O$50:$P$74,2,FALSE) &amp; "E1"</f>
        <v>INDFDPHBLPGE1</v>
      </c>
      <c r="E273" s="141" t="str">
        <f>+M269 &amp; " " &amp; S$14 &amp; " - " &amp; T$14 &amp; " " &amp; U$14</f>
        <v>Food industry Heat Medium Temp. Boiler - Liquified Petroleum Gas Existing 1</v>
      </c>
      <c r="F273" s="134" t="s">
        <v>44</v>
      </c>
      <c r="G273" s="134" t="s">
        <v>46</v>
      </c>
      <c r="H273" s="134"/>
      <c r="I273" s="134"/>
      <c r="J273" s="134"/>
      <c r="K273" s="69"/>
    </row>
    <row r="274" spans="2:11">
      <c r="B274" s="315" t="str">
        <f t="shared" si="18"/>
        <v/>
      </c>
      <c r="C274" s="134"/>
      <c r="D274" s="144" t="str">
        <f>M272 &amp; P$15 &amp; R$15 &amp; VLOOKUP(O$15, $O$50:$P$74,2,FALSE) &amp; "E1"</f>
        <v>INDFDPHBWSTE1</v>
      </c>
      <c r="E274" s="141" t="str">
        <f>+M269 &amp; " " &amp; S$15 &amp; " - " &amp; T$15 &amp; " " &amp; U$15</f>
        <v>Food industry Heat Medium Temp. Boiler - Waste Existing 1</v>
      </c>
      <c r="F274" s="134" t="s">
        <v>44</v>
      </c>
      <c r="G274" s="134" t="s">
        <v>46</v>
      </c>
      <c r="H274" s="134"/>
      <c r="I274" s="134"/>
      <c r="J274" s="134"/>
      <c r="K274" s="69"/>
    </row>
    <row r="275" spans="2:11">
      <c r="B275" s="315" t="str">
        <f t="shared" si="18"/>
        <v/>
      </c>
      <c r="C275" s="134"/>
      <c r="D275" s="144" t="str">
        <f>M272 &amp; P$16 &amp; R$16 &amp; VLOOKUP(O$16, $O$50:$P$74,2,FALSE) &amp; "E1"</f>
        <v>INDFDPHBHETE1</v>
      </c>
      <c r="E275" s="141" t="str">
        <f>+M269 &amp; " " &amp; S$16 &amp; " - " &amp; T$16 &amp; " " &amp; U$16</f>
        <v>Food industry Heat Medium Temp. Boiler - Dist. Heat Existing 1</v>
      </c>
      <c r="F275" s="134" t="s">
        <v>44</v>
      </c>
      <c r="G275" s="134" t="s">
        <v>46</v>
      </c>
      <c r="H275" s="134"/>
      <c r="I275" s="134"/>
      <c r="J275" s="134"/>
      <c r="K275" s="69"/>
    </row>
    <row r="276" spans="2:11">
      <c r="B276" s="315" t="str">
        <f t="shared" si="18"/>
        <v/>
      </c>
      <c r="C276" s="134"/>
      <c r="D276" s="144" t="str">
        <f>M272 &amp; P$17 &amp; R$17 &amp; VLOOKUP(O$17, $O$50:$P$74,2,FALSE) &amp; "E2"</f>
        <v>INDFDPHBHETE2</v>
      </c>
      <c r="E276" s="141" t="str">
        <f>+M269 &amp; " " &amp; S$17 &amp; " - " &amp; T$17 &amp; " " &amp; U$17</f>
        <v>Food industry Heat Medium Temp. Boiler - Dist. Heat Existing 2</v>
      </c>
      <c r="F276" s="315" t="s">
        <v>44</v>
      </c>
      <c r="G276" s="315" t="s">
        <v>46</v>
      </c>
      <c r="H276" s="134"/>
      <c r="I276" s="134"/>
      <c r="J276" s="134"/>
      <c r="K276" s="69"/>
    </row>
    <row r="277" spans="2:11">
      <c r="B277" s="315" t="str">
        <f t="shared" si="18"/>
        <v/>
      </c>
      <c r="C277" s="134"/>
      <c r="D277" s="142" t="str">
        <f>M272 &amp; P$18 &amp; R$18 &amp; VLOOKUP(O$18, $O$50:$P$74,2,FALSE) &amp; "E1"</f>
        <v>INDFDPHBELCE1</v>
      </c>
      <c r="E277" s="142" t="str">
        <f>+M269 &amp; " " &amp; S$18 &amp; " - " &amp; T$18 &amp; " " &amp; U$18</f>
        <v>Food industry Heat Medium Temp. Boiler - Electricity Existing 1</v>
      </c>
      <c r="F277" s="137" t="s">
        <v>44</v>
      </c>
      <c r="G277" s="137" t="s">
        <v>46</v>
      </c>
      <c r="H277" s="137"/>
      <c r="I277" s="137"/>
      <c r="J277" s="137"/>
      <c r="K277" s="69"/>
    </row>
    <row r="278" spans="2:11">
      <c r="B278" s="315" t="str">
        <f t="shared" si="18"/>
        <v/>
      </c>
      <c r="C278" s="134"/>
      <c r="D278" s="141" t="str">
        <f>M272 &amp; P$19 &amp; R$19 &amp; VLOOKUP(O$19, $O$50:$P$74,2,FALSE) &amp; "E1"</f>
        <v>INDFDCOBNGAE1</v>
      </c>
      <c r="E278" s="141" t="str">
        <f>+M269 &amp; " " &amp; S$19 &amp; " - " &amp; T$19 &amp; " " &amp; U$19</f>
        <v>Food industry Heat High Temp. Boiler - Nat. Gas Existing 1</v>
      </c>
      <c r="F278" s="134" t="s">
        <v>44</v>
      </c>
      <c r="G278" s="134" t="s">
        <v>46</v>
      </c>
      <c r="H278" s="134"/>
      <c r="I278" s="134"/>
      <c r="J278" s="134"/>
      <c r="K278" s="69"/>
    </row>
    <row r="279" spans="2:11">
      <c r="B279" s="315" t="str">
        <f t="shared" si="18"/>
        <v/>
      </c>
      <c r="C279" s="134"/>
      <c r="D279" s="141" t="str">
        <f>M272 &amp; P$20 &amp; R$20 &amp; VLOOKUP(O$20, $O$50:$P$74,2,FALSE) &amp; "E1"</f>
        <v>INDFDCOBCOAE1</v>
      </c>
      <c r="E279" s="141" t="str">
        <f>+M269 &amp; " " &amp; S$20 &amp; " - " &amp; T$20 &amp; " " &amp; U$20</f>
        <v>Food industry Heat High Temp. Boiler - Coal Existing 1</v>
      </c>
      <c r="F279" s="134" t="s">
        <v>44</v>
      </c>
      <c r="G279" s="134" t="s">
        <v>46</v>
      </c>
      <c r="H279" s="134"/>
      <c r="I279" s="134"/>
      <c r="J279" s="134"/>
      <c r="K279" s="69"/>
    </row>
    <row r="280" spans="2:11">
      <c r="B280" s="315" t="str">
        <f t="shared" si="18"/>
        <v/>
      </c>
      <c r="C280" s="134"/>
      <c r="D280" s="141" t="str">
        <f>M272 &amp; P$21 &amp; R$21 &amp; VLOOKUP(O$21, $O$50:$P$74,2,FALSE) &amp; "E1"</f>
        <v>INDFDCOBDSLE1</v>
      </c>
      <c r="E280" s="141" t="str">
        <f>+M269 &amp; " " &amp; S$21 &amp; " - " &amp; T$21 &amp; " " &amp; U$21</f>
        <v>Food industry Heat High Temp. Boiler - Diesel Existing 1</v>
      </c>
      <c r="F280" s="134" t="s">
        <v>44</v>
      </c>
      <c r="G280" s="134" t="s">
        <v>46</v>
      </c>
      <c r="H280" s="134"/>
      <c r="I280" s="134"/>
      <c r="J280" s="134"/>
      <c r="K280" s="69"/>
    </row>
    <row r="281" spans="2:11">
      <c r="B281" s="315" t="str">
        <f t="shared" si="18"/>
        <v/>
      </c>
      <c r="C281" s="134"/>
      <c r="D281" s="141" t="str">
        <f>M272 &amp; P$22 &amp; R$22 &amp; VLOOKUP(O$22, $O$50:$P$74,2,FALSE) &amp; "E1"</f>
        <v>INDFDCOBWPEE1</v>
      </c>
      <c r="E281" s="141" t="str">
        <f>+M269 &amp; " " &amp; S$22 &amp; " - " &amp; T$22 &amp; " " &amp; U$22</f>
        <v>Food industry Heat High Temp. Boiler - Wood Pellets Existing 1</v>
      </c>
      <c r="F281" s="134" t="s">
        <v>44</v>
      </c>
      <c r="G281" s="134" t="s">
        <v>46</v>
      </c>
      <c r="H281" s="134"/>
      <c r="I281" s="134"/>
      <c r="J281" s="134"/>
      <c r="K281" s="69"/>
    </row>
    <row r="282" spans="2:11">
      <c r="B282" s="315" t="str">
        <f t="shared" si="18"/>
        <v>*</v>
      </c>
      <c r="C282" s="134"/>
      <c r="D282" s="141"/>
      <c r="E282" s="141"/>
      <c r="F282" s="134"/>
      <c r="G282" s="134"/>
      <c r="H282" s="134"/>
      <c r="I282" s="134"/>
      <c r="J282" s="134"/>
      <c r="K282" s="69"/>
    </row>
    <row r="283" spans="2:11">
      <c r="B283" s="315" t="str">
        <f t="shared" si="18"/>
        <v/>
      </c>
      <c r="C283" s="134"/>
      <c r="D283" s="141" t="str">
        <f>M272 &amp; P$24 &amp; R$24 &amp; VLOOKUP(O$24, $O$50:$P$74,2,FALSE) &amp; "E1"</f>
        <v>INDFDCOBHFOE1</v>
      </c>
      <c r="E283" s="141" t="str">
        <f>+M269 &amp; " " &amp; S$24 &amp; " - " &amp; T$24 &amp; " " &amp; U$24</f>
        <v>Food industry Heat High Temp. Boiler - Heavy Fuel Oil Existing 1</v>
      </c>
      <c r="F283" s="134" t="s">
        <v>44</v>
      </c>
      <c r="G283" s="134" t="s">
        <v>46</v>
      </c>
      <c r="H283" s="134"/>
      <c r="I283" s="134"/>
      <c r="J283" s="134"/>
      <c r="K283" s="69"/>
    </row>
    <row r="284" spans="2:11">
      <c r="B284" s="315" t="str">
        <f t="shared" si="18"/>
        <v/>
      </c>
      <c r="C284" s="134"/>
      <c r="D284" s="141" t="str">
        <f>M272 &amp; P$25 &amp; R$25 &amp; VLOOKUP(O$25, $O$50:$P$74,2,FALSE) &amp; "E1"</f>
        <v>INDFDCOBLPGE1</v>
      </c>
      <c r="E284" s="141" t="str">
        <f>+M269 &amp; " " &amp; S$25 &amp; " - " &amp; T$25 &amp; " " &amp; U$25</f>
        <v>Food industry Heat High Temp. Boiler - Liquified Petroleum Gas Existing 1</v>
      </c>
      <c r="F284" s="134" t="s">
        <v>44</v>
      </c>
      <c r="G284" s="134" t="s">
        <v>46</v>
      </c>
      <c r="H284" s="134"/>
      <c r="I284" s="134"/>
      <c r="J284" s="134"/>
      <c r="K284" s="69"/>
    </row>
    <row r="285" spans="2:11">
      <c r="B285" s="315" t="str">
        <f t="shared" si="18"/>
        <v/>
      </c>
      <c r="C285" s="134"/>
      <c r="D285" s="141" t="str">
        <f>M272 &amp; P$26 &amp; R$26 &amp; VLOOKUP(O$26, $O$50:$P$74,2,FALSE) &amp; "E1"</f>
        <v>INDFDCOBWSTE1</v>
      </c>
      <c r="E285" s="141" t="str">
        <f>+M269 &amp; " " &amp; S$26 &amp; " - " &amp; T$26 &amp; " " &amp; U$26</f>
        <v>Food industry Heat High Temp. Boiler - Waste Existing 1</v>
      </c>
      <c r="F285" s="134" t="s">
        <v>44</v>
      </c>
      <c r="G285" s="134" t="s">
        <v>46</v>
      </c>
      <c r="H285" s="134"/>
      <c r="I285" s="134"/>
      <c r="J285" s="134"/>
      <c r="K285" s="69"/>
    </row>
    <row r="286" spans="2:11">
      <c r="B286" s="315" t="str">
        <f t="shared" si="18"/>
        <v/>
      </c>
      <c r="C286" s="134"/>
      <c r="D286" s="142" t="str">
        <f>M272 &amp; P$27 &amp; R$27 &amp; VLOOKUP(O$27, $O$50:$P$74,2,FALSE) &amp; "E1"</f>
        <v>INDFDCOBELCE1</v>
      </c>
      <c r="E286" s="142" t="str">
        <f>+M269 &amp; " " &amp; S$27 &amp; " - " &amp; T$27 &amp; " " &amp; U$27</f>
        <v>Food industry Heat High Temp. Boiler - Electricity Existing 1</v>
      </c>
      <c r="F286" s="137" t="s">
        <v>44</v>
      </c>
      <c r="G286" s="137" t="s">
        <v>46</v>
      </c>
      <c r="H286" s="137"/>
      <c r="I286" s="137"/>
      <c r="J286" s="137"/>
      <c r="K286" s="69"/>
    </row>
    <row r="287" spans="2:11">
      <c r="B287" s="315" t="str">
        <f t="shared" si="18"/>
        <v/>
      </c>
      <c r="C287" s="134"/>
      <c r="D287" s="144" t="str">
        <f>M272 &amp; P$28 &amp; R$28 &amp; VLOOKUP(O$28, $O$50:$P$74,2,FALSE) &amp; "E1"</f>
        <v>INDFDSHBNGAE1</v>
      </c>
      <c r="E287" s="141" t="str">
        <f>+M269 &amp; " " &amp; S$28 &amp; " - " &amp; T$28 &amp; " " &amp; U$28</f>
        <v>Food industry Heat Room Boiler - Nat. Gas Existing 1</v>
      </c>
      <c r="F287" s="134" t="s">
        <v>44</v>
      </c>
      <c r="G287" s="134" t="s">
        <v>46</v>
      </c>
      <c r="H287" s="134"/>
      <c r="I287" s="134"/>
      <c r="J287" s="134"/>
      <c r="K287" s="69"/>
    </row>
    <row r="288" spans="2:11">
      <c r="B288" s="315" t="str">
        <f t="shared" si="18"/>
        <v/>
      </c>
      <c r="C288" s="134"/>
      <c r="D288" s="144" t="str">
        <f>M272 &amp; P$29 &amp; R$29 &amp; VLOOKUP(O$29, $O$50:$P$74,2,FALSE) &amp; "E1"</f>
        <v>INDFDSHBCOAE1</v>
      </c>
      <c r="E288" s="141" t="str">
        <f>+M269 &amp; " " &amp; S$29 &amp; " - " &amp; T$29 &amp; " " &amp; U$29</f>
        <v>Food industry Heat Room Boiler - Coal Existing 1</v>
      </c>
      <c r="F288" s="134" t="s">
        <v>44</v>
      </c>
      <c r="G288" s="134" t="s">
        <v>46</v>
      </c>
      <c r="H288" s="134"/>
      <c r="I288" s="134"/>
      <c r="J288" s="134"/>
      <c r="K288" s="69"/>
    </row>
    <row r="289" spans="1:13">
      <c r="B289" s="315" t="str">
        <f t="shared" si="18"/>
        <v/>
      </c>
      <c r="C289" s="134"/>
      <c r="D289" s="144" t="str">
        <f>M272 &amp; P$30 &amp; R$30 &amp; VLOOKUP(O$30, $O$50:$P$74,2,FALSE) &amp; "E1"</f>
        <v>INDFDSHBDSLE1</v>
      </c>
      <c r="E289" s="141" t="str">
        <f>+M269 &amp; " " &amp; S$30 &amp; " - " &amp; T$30 &amp; " " &amp; U$30</f>
        <v>Food industry Heat Room Boiler - Diesel Existing 1</v>
      </c>
      <c r="F289" s="134" t="s">
        <v>44</v>
      </c>
      <c r="G289" s="134" t="s">
        <v>46</v>
      </c>
      <c r="H289" s="134"/>
      <c r="I289" s="134"/>
      <c r="J289" s="134"/>
      <c r="K289" s="69"/>
    </row>
    <row r="290" spans="1:13">
      <c r="B290" s="315" t="str">
        <f t="shared" si="18"/>
        <v/>
      </c>
      <c r="C290" s="134"/>
      <c r="D290" s="144" t="str">
        <f>M272 &amp; P$31 &amp; R$31 &amp; VLOOKUP(O$31, $O$50:$P$74,2,FALSE) &amp; "E1"</f>
        <v>INDFDSHBWPEE1</v>
      </c>
      <c r="E290" s="141" t="str">
        <f>+M269 &amp; " " &amp; S$31 &amp; " - " &amp; T$31 &amp; " " &amp; U$31</f>
        <v>Food industry Heat Room Boiler - Wood Pellets Existing 1</v>
      </c>
      <c r="F290" s="134" t="s">
        <v>44</v>
      </c>
      <c r="G290" s="134" t="s">
        <v>46</v>
      </c>
      <c r="H290" s="134"/>
      <c r="I290" s="134"/>
      <c r="J290" s="134"/>
      <c r="K290" s="69"/>
    </row>
    <row r="291" spans="1:13">
      <c r="B291" s="315" t="str">
        <f t="shared" si="18"/>
        <v>*</v>
      </c>
      <c r="C291" s="134"/>
      <c r="D291" s="144"/>
      <c r="E291" s="141"/>
      <c r="F291" s="134"/>
      <c r="G291" s="134"/>
      <c r="H291" s="134"/>
      <c r="I291" s="134"/>
      <c r="J291" s="134"/>
      <c r="K291" s="69"/>
    </row>
    <row r="292" spans="1:13">
      <c r="B292" s="315" t="str">
        <f t="shared" si="18"/>
        <v/>
      </c>
      <c r="C292" s="134"/>
      <c r="D292" s="144" t="str">
        <f>M272 &amp; P$33 &amp; R$33 &amp; VLOOKUP(O$33, $O$50:$P$74,2,FALSE) &amp; "E1"</f>
        <v>INDFDSHBBGAE1</v>
      </c>
      <c r="E292" s="141" t="str">
        <f>+M269 &amp; " " &amp; S$33 &amp; " - " &amp; T$33 &amp; " " &amp; U$33</f>
        <v>Food industry Heat Room Boiler - Biogas Existing 1</v>
      </c>
      <c r="F292" s="134" t="s">
        <v>44</v>
      </c>
      <c r="G292" s="134" t="s">
        <v>46</v>
      </c>
      <c r="H292" s="134"/>
      <c r="I292" s="134"/>
      <c r="J292" s="134"/>
      <c r="K292" s="69"/>
    </row>
    <row r="293" spans="1:13">
      <c r="B293" s="315" t="str">
        <f t="shared" si="18"/>
        <v/>
      </c>
      <c r="C293" s="134"/>
      <c r="D293" s="144" t="str">
        <f>M272 &amp; P$34 &amp; R$34 &amp; VLOOKUP(O$34, $O$50:$P$74,2,FALSE) &amp; "E1"</f>
        <v>INDFDSHBHFOE1</v>
      </c>
      <c r="E293" s="141" t="str">
        <f>+M269 &amp; " " &amp; S$34 &amp; " - " &amp; T$34 &amp; " " &amp; U$34</f>
        <v>Food industry Heat Room Boiler - Heavy Fuel Oil Existing 1</v>
      </c>
      <c r="F293" s="134" t="s">
        <v>44</v>
      </c>
      <c r="G293" s="134" t="s">
        <v>46</v>
      </c>
      <c r="H293" s="134"/>
      <c r="I293" s="134"/>
      <c r="J293" s="134"/>
      <c r="K293" s="69"/>
    </row>
    <row r="294" spans="1:13">
      <c r="B294" s="315" t="str">
        <f t="shared" si="18"/>
        <v/>
      </c>
      <c r="C294" s="134"/>
      <c r="D294" s="144" t="str">
        <f>M272 &amp; P$35 &amp; R$35 &amp; VLOOKUP(O$35, $O$50:$P$74,2,FALSE) &amp; "E1"</f>
        <v>INDFDSHBLPGE1</v>
      </c>
      <c r="E294" s="141" t="str">
        <f>+M269 &amp; " " &amp; S$35 &amp; " - " &amp; T$35 &amp; " " &amp; U$35</f>
        <v>Food industry Heat Room Boiler - Liquified Petroleum Gas Existing 1</v>
      </c>
      <c r="F294" s="134" t="s">
        <v>44</v>
      </c>
      <c r="G294" s="134" t="s">
        <v>46</v>
      </c>
      <c r="H294" s="134"/>
      <c r="I294" s="134"/>
      <c r="J294" s="134"/>
      <c r="K294" s="69"/>
    </row>
    <row r="295" spans="1:13">
      <c r="B295" s="315" t="str">
        <f t="shared" si="18"/>
        <v/>
      </c>
      <c r="C295" s="134"/>
      <c r="D295" s="144" t="str">
        <f>M272 &amp; P$36 &amp; R$36 &amp; VLOOKUP(O$36, $O$50:$P$74,2,FALSE) &amp; "E1"</f>
        <v>INDFDSHBWSTE1</v>
      </c>
      <c r="E295" s="141" t="str">
        <f>+M269 &amp; " " &amp; S$36 &amp; " - " &amp; T$36 &amp; " " &amp; U$36</f>
        <v>Food industry Heat Room Boiler - Waste Existing 1</v>
      </c>
      <c r="F295" s="134" t="s">
        <v>44</v>
      </c>
      <c r="G295" s="134" t="s">
        <v>46</v>
      </c>
      <c r="H295" s="134"/>
      <c r="I295" s="134"/>
      <c r="J295" s="134"/>
      <c r="K295" s="69"/>
    </row>
    <row r="296" spans="1:13">
      <c r="B296" s="315" t="str">
        <f t="shared" si="18"/>
        <v/>
      </c>
      <c r="C296" s="134"/>
      <c r="D296" s="144" t="str">
        <f>M272 &amp; P$37 &amp; R$37 &amp; VLOOKUP(O$37, $O$50:$P$74,2,FALSE) &amp; "E1"</f>
        <v>INDFDSHBHETE1</v>
      </c>
      <c r="E296" s="141" t="str">
        <f>+M269 &amp; " " &amp; S$37 &amp; " - " &amp; T$37 &amp; " " &amp; U$37</f>
        <v>Food industry Heat Room Boiler - Dist. Heat Existing 1</v>
      </c>
      <c r="F296" s="134" t="s">
        <v>44</v>
      </c>
      <c r="G296" s="134" t="s">
        <v>46</v>
      </c>
      <c r="H296" s="134"/>
      <c r="I296" s="134"/>
      <c r="J296" s="134"/>
      <c r="K296" s="69"/>
    </row>
    <row r="297" spans="1:13">
      <c r="B297" s="315" t="str">
        <f t="shared" si="18"/>
        <v/>
      </c>
      <c r="C297" s="144"/>
      <c r="D297" s="144" t="str">
        <f>M272 &amp; P$38 &amp; R$38 &amp; VLOOKUP(O$38, $O$50:$P$74,2,FALSE) &amp; "E2"</f>
        <v>INDFDSHBHETE2</v>
      </c>
      <c r="E297" s="141" t="str">
        <f>+M269 &amp; " " &amp; S$38 &amp; " - " &amp; T$38 &amp; " " &amp; U$38</f>
        <v>Food industry Heat Room Boiler - Dist. Heat Existing 2</v>
      </c>
      <c r="F297" s="315" t="s">
        <v>44</v>
      </c>
      <c r="G297" s="315" t="s">
        <v>46</v>
      </c>
      <c r="H297" s="144"/>
      <c r="I297" s="144"/>
      <c r="J297" s="144"/>
      <c r="K297" s="69"/>
    </row>
    <row r="298" spans="1:13">
      <c r="B298" s="315" t="str">
        <f t="shared" si="18"/>
        <v/>
      </c>
      <c r="C298" s="144"/>
      <c r="D298" s="142" t="str">
        <f>M272 &amp; P$39 &amp; R$39 &amp; VLOOKUP(O$39, $O$50:$P$74,2,FALSE) &amp; "E1"</f>
        <v>INDFDSHBELCE1</v>
      </c>
      <c r="E298" s="142" t="str">
        <f>+M269 &amp; " " &amp; S$39 &amp; " - " &amp; T$39 &amp; " " &amp; U$39</f>
        <v>Food industry Heat Room Boiler - Electricity Existing 1</v>
      </c>
      <c r="F298" s="137" t="s">
        <v>44</v>
      </c>
      <c r="G298" s="137" t="s">
        <v>46</v>
      </c>
      <c r="H298" s="137"/>
      <c r="I298" s="137"/>
      <c r="J298" s="137"/>
      <c r="K298" s="69"/>
    </row>
    <row r="299" spans="1:13">
      <c r="B299" s="315" t="str">
        <f t="shared" si="18"/>
        <v/>
      </c>
      <c r="C299" s="144"/>
      <c r="D299" s="144" t="str">
        <f>M272 &amp; P$40 &amp; R$40 &amp; VLOOKUP(O$40, $O$50:$P$74,2,FALSE) &amp; "E1"</f>
        <v>INDFDLAAELCE1</v>
      </c>
      <c r="E299" s="144" t="str">
        <f>+M269 &amp; " " &amp; S$40 &amp; " - " &amp; T$40 &amp; " " &amp; U$40</f>
        <v>Food industry Electricity Light Appliance - Electricity Existing 1</v>
      </c>
      <c r="F299" s="147" t="s">
        <v>44</v>
      </c>
      <c r="G299" s="144" t="s">
        <v>46</v>
      </c>
      <c r="H299" s="144"/>
      <c r="I299" s="144"/>
      <c r="J299" s="144"/>
      <c r="K299" s="69"/>
    </row>
    <row r="300" spans="1:13">
      <c r="B300" s="315" t="str">
        <f t="shared" si="18"/>
        <v/>
      </c>
      <c r="C300" s="144"/>
      <c r="D300" s="142" t="str">
        <f>M272 &amp; P$41 &amp; R$41 &amp; VLOOKUP(O$41, $O$50:$P$74,2,FALSE) &amp; "E1"</f>
        <v>INDFDEMMELCE1</v>
      </c>
      <c r="E300" s="142" t="str">
        <f>+M269 &amp; " " &amp; S$41 &amp; " - " &amp; T$41 &amp; " " &amp; U$41</f>
        <v>Food industry Electricity Motors - Electricity Existing 1</v>
      </c>
      <c r="F300" s="137" t="s">
        <v>44</v>
      </c>
      <c r="G300" s="137" t="s">
        <v>46</v>
      </c>
      <c r="H300" s="137"/>
      <c r="I300" s="137"/>
      <c r="J300" s="137"/>
      <c r="K300" s="69"/>
    </row>
    <row r="301" spans="1:13">
      <c r="A301" s="234"/>
      <c r="B301" s="315" t="str">
        <f t="shared" si="18"/>
        <v/>
      </c>
      <c r="C301" s="144"/>
      <c r="D301" s="235" t="str">
        <f>M272 &amp; P$42 &amp; R$42 &amp; VLOOKUP(O$42, $O$50:$P$74,2,FALSE) &amp; "E1"</f>
        <v>INDFDTFTDSLE1</v>
      </c>
      <c r="E301" s="144" t="str">
        <f>+M269 &amp; " " &amp; S$42 &amp; " - " &amp; T$42 &amp; " " &amp; U$42</f>
        <v>Food industry Tractors, Trucks, Fishing boats, Forest machines - Diesel Existing 1</v>
      </c>
      <c r="F301" s="144" t="s">
        <v>44</v>
      </c>
      <c r="G301" s="144" t="s">
        <v>46</v>
      </c>
      <c r="H301" s="144"/>
      <c r="I301" s="144"/>
      <c r="J301" s="144"/>
    </row>
    <row r="302" spans="1:13">
      <c r="A302" s="234"/>
      <c r="B302" s="315" t="str">
        <f t="shared" si="18"/>
        <v/>
      </c>
      <c r="C302" s="144"/>
      <c r="D302" s="235" t="str">
        <f>M272&amp;P$43&amp;R$43&amp;VLOOKUP(O$43,$O$50:$P$74,2,FALSE)&amp;"E1"</f>
        <v>INDFDFLTLPGE1</v>
      </c>
      <c r="E302" s="144" t="str">
        <f>+M269 &amp; " " &amp; S$43 &amp; " - " &amp; T$43 &amp; " " &amp; U$43</f>
        <v>Food industry Forklifts - LPG Existing 1</v>
      </c>
      <c r="F302" s="144" t="s">
        <v>44</v>
      </c>
      <c r="G302" s="144" t="s">
        <v>46</v>
      </c>
      <c r="H302" s="144"/>
      <c r="I302" s="144"/>
      <c r="J302" s="144"/>
    </row>
    <row r="303" spans="1:13" ht="15">
      <c r="A303" s="34"/>
      <c r="B303" s="140" t="s">
        <v>25</v>
      </c>
      <c r="C303" s="254"/>
      <c r="D303" s="173" t="str">
        <f>M309 &amp; P$7 &amp; R$7 &amp; VLOOKUP(O$7, $O$50:$P$74,2,FALSE) &amp; "E1"</f>
        <v>INDRDPHBNGAE1</v>
      </c>
      <c r="E303" s="139" t="str">
        <f>+M306 &amp; " " &amp; S$7 &amp; " - " &amp; T$7 &amp; " " &amp; U$7</f>
        <v>Paper &amp; Pulp industry Heat Medium Temp. Boiler - Nat. Gas Existing 1</v>
      </c>
      <c r="F303" s="140" t="s">
        <v>44</v>
      </c>
      <c r="G303" s="140" t="s">
        <v>46</v>
      </c>
      <c r="H303" s="140"/>
      <c r="I303" s="255"/>
      <c r="J303" s="140"/>
      <c r="L303" s="62" t="s">
        <v>190</v>
      </c>
      <c r="M303" s="129">
        <f>+M266+1</f>
        <v>9</v>
      </c>
    </row>
    <row r="304" spans="1:13">
      <c r="B304" s="315" t="str">
        <f t="shared" ref="B304:B339" si="19">+IF(ISBLANK(D304),"*","")</f>
        <v/>
      </c>
      <c r="C304" s="134"/>
      <c r="D304" s="144" t="str">
        <f>M309 &amp; P$8 &amp; R$8 &amp; VLOOKUP(O$8, $O$50:$P$74,2,FALSE) &amp; "E1"</f>
        <v>INDRDPHBCOAE1</v>
      </c>
      <c r="E304" s="141" t="str">
        <f>+M306 &amp; " " &amp; S$8 &amp; " - " &amp; T$8 &amp; " " &amp; U$8</f>
        <v>Paper &amp; Pulp industry Heat Medium Temp. Boiler - Coal Existing 1</v>
      </c>
      <c r="F304" s="134" t="s">
        <v>44</v>
      </c>
      <c r="G304" s="134" t="s">
        <v>46</v>
      </c>
      <c r="H304" s="134"/>
      <c r="I304" s="131"/>
      <c r="J304" s="134"/>
      <c r="L304" s="25" t="s">
        <v>130</v>
      </c>
    </row>
    <row r="305" spans="2:13">
      <c r="B305" s="315" t="str">
        <f t="shared" si="19"/>
        <v/>
      </c>
      <c r="C305" s="134"/>
      <c r="D305" s="144" t="str">
        <f>M309 &amp; P$9 &amp; R$9 &amp; VLOOKUP(O$9, $O$50:$P$74,2,FALSE) &amp; "E1"</f>
        <v>INDRDPHBDSLE1</v>
      </c>
      <c r="E305" s="141" t="str">
        <f>+M306 &amp; " " &amp; S$9 &amp; " - " &amp; T$9 &amp; " " &amp; U$9</f>
        <v>Paper &amp; Pulp industry Heat Medium Temp. Boiler - Diesel Existing 1</v>
      </c>
      <c r="F305" s="134" t="s">
        <v>44</v>
      </c>
      <c r="G305" s="134" t="s">
        <v>46</v>
      </c>
      <c r="H305" s="134"/>
      <c r="I305" s="134"/>
      <c r="J305" s="134"/>
      <c r="L305" s="62" t="s">
        <v>192</v>
      </c>
      <c r="M305" s="64" t="s">
        <v>135</v>
      </c>
    </row>
    <row r="306" spans="2:13">
      <c r="B306" s="315" t="str">
        <f t="shared" si="19"/>
        <v/>
      </c>
      <c r="C306" s="134"/>
      <c r="D306" s="144" t="str">
        <f>M309 &amp; P$10 &amp; R$10 &amp; VLOOKUP(O$10, $O$50:$P$74,2,FALSE) &amp; "E1"</f>
        <v>INDRDPHBWPEE1</v>
      </c>
      <c r="E306" s="141" t="str">
        <f>+M306 &amp; " " &amp; S$10 &amp; " - " &amp; T$10 &amp; " " &amp; U$10</f>
        <v>Paper &amp; Pulp industry Heat Medium Temp. Boiler - Wood Pellets Existing 1</v>
      </c>
      <c r="F306" s="134" t="s">
        <v>44</v>
      </c>
      <c r="G306" s="134" t="s">
        <v>46</v>
      </c>
      <c r="H306" s="134"/>
      <c r="I306" s="134"/>
      <c r="J306" s="134"/>
      <c r="L306" s="62" t="s">
        <v>195</v>
      </c>
      <c r="M306" s="70" t="str">
        <f>+INDEX(Commodities!$X$6:$X$17,M303)</f>
        <v>Paper &amp; Pulp industry</v>
      </c>
    </row>
    <row r="307" spans="2:13">
      <c r="B307" s="315" t="str">
        <f t="shared" si="19"/>
        <v>*</v>
      </c>
      <c r="C307" s="134"/>
      <c r="D307" s="144"/>
      <c r="E307" s="141"/>
      <c r="F307" s="134"/>
      <c r="G307" s="134"/>
      <c r="H307" s="134"/>
      <c r="I307" s="134"/>
      <c r="J307" s="134"/>
      <c r="L307" s="62" t="s">
        <v>130</v>
      </c>
      <c r="M307" s="70" t="str">
        <f>+INDEX(Commodities!$Y$6:$Y$17,M303)</f>
        <v>09 Paper, pulp and printing</v>
      </c>
    </row>
    <row r="308" spans="2:13">
      <c r="B308" s="315" t="str">
        <f t="shared" si="19"/>
        <v/>
      </c>
      <c r="C308" s="134"/>
      <c r="D308" s="144" t="str">
        <f>M309 &amp; P$12 &amp; R$12 &amp; VLOOKUP(O$12, $O$50:$P$74,2,FALSE) &amp; "E1"</f>
        <v>INDRDPHBBGAE1</v>
      </c>
      <c r="E308" s="141" t="str">
        <f>+M306 &amp; " " &amp; S$12 &amp; " - " &amp; T$12 &amp; " " &amp; U$12</f>
        <v>Paper &amp; Pulp industry Heat Medium Temp. Boiler - Biogas Existing 1</v>
      </c>
      <c r="F308" s="134" t="s">
        <v>44</v>
      </c>
      <c r="G308" s="134" t="s">
        <v>46</v>
      </c>
      <c r="H308" s="134"/>
      <c r="I308" s="134"/>
      <c r="J308" s="134"/>
      <c r="L308" s="62" t="s">
        <v>191</v>
      </c>
      <c r="M308" s="70" t="str">
        <f>+INDEX(Commodities!$U$6:$U$17,M303)</f>
        <v>IR</v>
      </c>
    </row>
    <row r="309" spans="2:13">
      <c r="B309" s="315" t="str">
        <f t="shared" si="19"/>
        <v/>
      </c>
      <c r="C309" s="134"/>
      <c r="D309" s="144" t="str">
        <f>M309 &amp; P$13 &amp; R$13 &amp; VLOOKUP(O$13, $O$50:$P$74,2,FALSE) &amp; "E1"</f>
        <v>INDRDPHBHFOE1</v>
      </c>
      <c r="E309" s="141" t="str">
        <f>+M306 &amp; " " &amp; S$13 &amp; " - " &amp; T$13 &amp; " " &amp; U$13</f>
        <v>Paper &amp; Pulp industry Heat Medium Temp. Boiler - Heavy Fuel Oil Existing 1</v>
      </c>
      <c r="F309" s="134" t="s">
        <v>44</v>
      </c>
      <c r="G309" s="134" t="s">
        <v>46</v>
      </c>
      <c r="H309" s="134"/>
      <c r="I309" s="134"/>
      <c r="J309" s="134"/>
      <c r="L309" s="62" t="s">
        <v>191</v>
      </c>
      <c r="M309" s="70" t="str">
        <f>+INDEX(Commodities!$W$6:$W$17,M303)</f>
        <v>INDR</v>
      </c>
    </row>
    <row r="310" spans="2:13">
      <c r="B310" s="315" t="str">
        <f t="shared" si="19"/>
        <v/>
      </c>
      <c r="C310" s="134"/>
      <c r="D310" s="144" t="str">
        <f>M309 &amp; P$14 &amp; R$14 &amp; VLOOKUP(O$14, $O$50:$P$74,2,FALSE) &amp; "E1"</f>
        <v>INDRDPHBLPGE1</v>
      </c>
      <c r="E310" s="141" t="str">
        <f>+M306 &amp; " " &amp; S$14 &amp; " - " &amp; T$14 &amp; " " &amp; U$14</f>
        <v>Paper &amp; Pulp industry Heat Medium Temp. Boiler - Liquified Petroleum Gas Existing 1</v>
      </c>
      <c r="F310" s="134" t="s">
        <v>44</v>
      </c>
      <c r="G310" s="134" t="s">
        <v>46</v>
      </c>
      <c r="H310" s="134"/>
      <c r="I310" s="134"/>
      <c r="J310" s="134"/>
    </row>
    <row r="311" spans="2:13">
      <c r="B311" s="315" t="str">
        <f t="shared" si="19"/>
        <v/>
      </c>
      <c r="C311" s="134"/>
      <c r="D311" s="144" t="str">
        <f>M309 &amp; P$15 &amp; R$15 &amp; VLOOKUP(O$15, $O$50:$P$74,2,FALSE) &amp; "E1"</f>
        <v>INDRDPHBWSTE1</v>
      </c>
      <c r="E311" s="141" t="str">
        <f>+M306 &amp; " " &amp; S$15 &amp; " - " &amp; T$15 &amp; " " &amp; U$15</f>
        <v>Paper &amp; Pulp industry Heat Medium Temp. Boiler - Waste Existing 1</v>
      </c>
      <c r="F311" s="134" t="s">
        <v>44</v>
      </c>
      <c r="G311" s="134" t="s">
        <v>46</v>
      </c>
      <c r="H311" s="134"/>
      <c r="I311" s="134"/>
      <c r="J311" s="134"/>
    </row>
    <row r="312" spans="2:13">
      <c r="B312" s="315" t="str">
        <f t="shared" si="19"/>
        <v/>
      </c>
      <c r="C312" s="134"/>
      <c r="D312" s="144" t="str">
        <f>M309 &amp; P$16 &amp; R$16 &amp; VLOOKUP(O$16, $O$50:$P$74,2,FALSE) &amp; "E1"</f>
        <v>INDRDPHBHETE1</v>
      </c>
      <c r="E312" s="141" t="str">
        <f>+M306 &amp; " " &amp; S$16 &amp; " - " &amp; T$16 &amp; " " &amp; U$16</f>
        <v>Paper &amp; Pulp industry Heat Medium Temp. Boiler - Dist. Heat Existing 1</v>
      </c>
      <c r="F312" s="134" t="s">
        <v>44</v>
      </c>
      <c r="G312" s="134" t="s">
        <v>46</v>
      </c>
      <c r="H312" s="134"/>
      <c r="I312" s="134"/>
      <c r="J312" s="134"/>
    </row>
    <row r="313" spans="2:13">
      <c r="B313" s="315" t="str">
        <f t="shared" si="19"/>
        <v/>
      </c>
      <c r="C313" s="134"/>
      <c r="D313" s="144" t="str">
        <f>M309 &amp; P$17 &amp; R$17 &amp; VLOOKUP(O$17, $O$50:$P$74,2,FALSE) &amp; "E2"</f>
        <v>INDRDPHBHETE2</v>
      </c>
      <c r="E313" s="141" t="str">
        <f>+M306 &amp; " " &amp; S$17 &amp; " - " &amp; T$17 &amp; " " &amp; U$17</f>
        <v>Paper &amp; Pulp industry Heat Medium Temp. Boiler - Dist. Heat Existing 2</v>
      </c>
      <c r="F313" s="315" t="s">
        <v>44</v>
      </c>
      <c r="G313" s="315" t="s">
        <v>46</v>
      </c>
      <c r="H313" s="134"/>
      <c r="I313" s="134"/>
      <c r="J313" s="134"/>
    </row>
    <row r="314" spans="2:13">
      <c r="B314" s="315" t="str">
        <f t="shared" si="19"/>
        <v/>
      </c>
      <c r="C314" s="134"/>
      <c r="D314" s="142" t="str">
        <f>M309 &amp; P$18 &amp; R$18 &amp; VLOOKUP(O$18, $O$50:$P$74,2,FALSE) &amp; "E1"</f>
        <v>INDRDPHBELCE1</v>
      </c>
      <c r="E314" s="142" t="str">
        <f>+M306 &amp; " " &amp; S$18 &amp; " - " &amp; T$18 &amp; " " &amp; U$18</f>
        <v>Paper &amp; Pulp industry Heat Medium Temp. Boiler - Electricity Existing 1</v>
      </c>
      <c r="F314" s="137" t="s">
        <v>44</v>
      </c>
      <c r="G314" s="137" t="s">
        <v>46</v>
      </c>
      <c r="H314" s="137"/>
      <c r="I314" s="137"/>
      <c r="J314" s="137"/>
    </row>
    <row r="315" spans="2:13">
      <c r="B315" s="315" t="str">
        <f t="shared" si="19"/>
        <v/>
      </c>
      <c r="C315" s="134"/>
      <c r="D315" s="141" t="str">
        <f>M309 &amp; P$19 &amp; R$19 &amp; VLOOKUP(O$19, $O$50:$P$74,2,FALSE) &amp; "E1"</f>
        <v>INDRDCOBNGAE1</v>
      </c>
      <c r="E315" s="141" t="str">
        <f>+M306 &amp; " " &amp; S$19 &amp; " - " &amp; T$19 &amp; " " &amp; U$19</f>
        <v>Paper &amp; Pulp industry Heat High Temp. Boiler - Nat. Gas Existing 1</v>
      </c>
      <c r="F315" s="134" t="s">
        <v>44</v>
      </c>
      <c r="G315" s="134" t="s">
        <v>46</v>
      </c>
      <c r="H315" s="134"/>
      <c r="I315" s="134"/>
      <c r="J315" s="134"/>
    </row>
    <row r="316" spans="2:13">
      <c r="B316" s="315" t="str">
        <f t="shared" si="19"/>
        <v/>
      </c>
      <c r="C316" s="134"/>
      <c r="D316" s="141" t="str">
        <f>M309 &amp; P$20 &amp; R$20 &amp; VLOOKUP(O$20, $O$50:$P$74,2,FALSE) &amp; "E1"</f>
        <v>INDRDCOBCOAE1</v>
      </c>
      <c r="E316" s="141" t="str">
        <f>+M306 &amp; " " &amp; S$20 &amp; " - " &amp; T$20 &amp; " " &amp; U$20</f>
        <v>Paper &amp; Pulp industry Heat High Temp. Boiler - Coal Existing 1</v>
      </c>
      <c r="F316" s="134" t="s">
        <v>44</v>
      </c>
      <c r="G316" s="134" t="s">
        <v>46</v>
      </c>
      <c r="H316" s="134"/>
      <c r="I316" s="134"/>
      <c r="J316" s="134"/>
    </row>
    <row r="317" spans="2:13">
      <c r="B317" s="315" t="str">
        <f t="shared" si="19"/>
        <v/>
      </c>
      <c r="C317" s="134"/>
      <c r="D317" s="141" t="str">
        <f>M309 &amp; P$21 &amp; R$21 &amp; VLOOKUP(O$21, $O$50:$P$74,2,FALSE) &amp; "E1"</f>
        <v>INDRDCOBDSLE1</v>
      </c>
      <c r="E317" s="141" t="str">
        <f>+M306 &amp; " " &amp; S$21 &amp; " - " &amp; T$21 &amp; " " &amp; U$21</f>
        <v>Paper &amp; Pulp industry Heat High Temp. Boiler - Diesel Existing 1</v>
      </c>
      <c r="F317" s="134" t="s">
        <v>44</v>
      </c>
      <c r="G317" s="134" t="s">
        <v>46</v>
      </c>
      <c r="H317" s="134"/>
      <c r="I317" s="134"/>
      <c r="J317" s="134"/>
    </row>
    <row r="318" spans="2:13">
      <c r="B318" s="315" t="str">
        <f t="shared" si="19"/>
        <v/>
      </c>
      <c r="C318" s="134"/>
      <c r="D318" s="141" t="str">
        <f>M309 &amp; P$22 &amp; R$22 &amp; VLOOKUP(O$22, $O$50:$P$74,2,FALSE) &amp; "E1"</f>
        <v>INDRDCOBWPEE1</v>
      </c>
      <c r="E318" s="141" t="str">
        <f>+M306 &amp; " " &amp; S$22 &amp; " - " &amp; T$22 &amp; " " &amp; U$22</f>
        <v>Paper &amp; Pulp industry Heat High Temp. Boiler - Wood Pellets Existing 1</v>
      </c>
      <c r="F318" s="134" t="s">
        <v>44</v>
      </c>
      <c r="G318" s="134" t="s">
        <v>46</v>
      </c>
      <c r="H318" s="134"/>
      <c r="I318" s="134"/>
      <c r="J318" s="134"/>
    </row>
    <row r="319" spans="2:13">
      <c r="B319" s="315" t="str">
        <f t="shared" si="19"/>
        <v>*</v>
      </c>
      <c r="C319" s="134"/>
      <c r="D319" s="141"/>
      <c r="E319" s="141"/>
      <c r="F319" s="134"/>
      <c r="G319" s="134"/>
      <c r="H319" s="134"/>
      <c r="I319" s="134"/>
      <c r="J319" s="134"/>
    </row>
    <row r="320" spans="2:13">
      <c r="B320" s="315" t="str">
        <f t="shared" si="19"/>
        <v/>
      </c>
      <c r="C320" s="134"/>
      <c r="D320" s="141" t="str">
        <f>M309 &amp; P$24 &amp; R$24 &amp; VLOOKUP(O$24, $O$50:$P$74,2,FALSE) &amp; "E1"</f>
        <v>INDRDCOBHFOE1</v>
      </c>
      <c r="E320" s="141" t="str">
        <f>+M306 &amp; " " &amp; S$24 &amp; " - " &amp; T$24 &amp; " " &amp; U$24</f>
        <v>Paper &amp; Pulp industry Heat High Temp. Boiler - Heavy Fuel Oil Existing 1</v>
      </c>
      <c r="F320" s="134" t="s">
        <v>44</v>
      </c>
      <c r="G320" s="134" t="s">
        <v>46</v>
      </c>
      <c r="H320" s="134"/>
      <c r="I320" s="134"/>
      <c r="J320" s="134"/>
    </row>
    <row r="321" spans="2:10">
      <c r="B321" s="315" t="str">
        <f t="shared" si="19"/>
        <v/>
      </c>
      <c r="C321" s="134"/>
      <c r="D321" s="141" t="str">
        <f>M309 &amp; P$25 &amp; R$25 &amp; VLOOKUP(O$25, $O$50:$P$74,2,FALSE) &amp; "E1"</f>
        <v>INDRDCOBLPGE1</v>
      </c>
      <c r="E321" s="141" t="str">
        <f>+M306 &amp; " " &amp; S$25 &amp; " - " &amp; T$25 &amp; " " &amp; U$25</f>
        <v>Paper &amp; Pulp industry Heat High Temp. Boiler - Liquified Petroleum Gas Existing 1</v>
      </c>
      <c r="F321" s="134" t="s">
        <v>44</v>
      </c>
      <c r="G321" s="134" t="s">
        <v>46</v>
      </c>
      <c r="H321" s="134"/>
      <c r="I321" s="134"/>
      <c r="J321" s="134"/>
    </row>
    <row r="322" spans="2:10">
      <c r="B322" s="315" t="str">
        <f t="shared" si="19"/>
        <v/>
      </c>
      <c r="C322" s="134"/>
      <c r="D322" s="141" t="str">
        <f>M309 &amp; P$26 &amp; R$26 &amp; VLOOKUP(O$26, $O$50:$P$74,2,FALSE) &amp; "E1"</f>
        <v>INDRDCOBWSTE1</v>
      </c>
      <c r="E322" s="141" t="str">
        <f>+M306 &amp; " " &amp; S$26 &amp; " - " &amp; T$26 &amp; " " &amp; U$26</f>
        <v>Paper &amp; Pulp industry Heat High Temp. Boiler - Waste Existing 1</v>
      </c>
      <c r="F322" s="134" t="s">
        <v>44</v>
      </c>
      <c r="G322" s="134" t="s">
        <v>46</v>
      </c>
      <c r="H322" s="134"/>
      <c r="I322" s="134"/>
      <c r="J322" s="134"/>
    </row>
    <row r="323" spans="2:10">
      <c r="B323" s="315" t="str">
        <f t="shared" si="19"/>
        <v/>
      </c>
      <c r="C323" s="134"/>
      <c r="D323" s="142" t="str">
        <f>M309 &amp; P$27 &amp; R$27 &amp; VLOOKUP(O$27, $O$50:$P$74,2,FALSE) &amp; "E1"</f>
        <v>INDRDCOBELCE1</v>
      </c>
      <c r="E323" s="142" t="str">
        <f>+M306 &amp; " " &amp; S$27 &amp; " - " &amp; T$27 &amp; " " &amp; U$27</f>
        <v>Paper &amp; Pulp industry Heat High Temp. Boiler - Electricity Existing 1</v>
      </c>
      <c r="F323" s="137" t="s">
        <v>44</v>
      </c>
      <c r="G323" s="137" t="s">
        <v>46</v>
      </c>
      <c r="H323" s="137"/>
      <c r="I323" s="137"/>
      <c r="J323" s="137"/>
    </row>
    <row r="324" spans="2:10">
      <c r="B324" s="315" t="str">
        <f t="shared" si="19"/>
        <v/>
      </c>
      <c r="C324" s="134"/>
      <c r="D324" s="144" t="str">
        <f>M309 &amp; P$28 &amp; R$28 &amp; VLOOKUP(O$28, $O$50:$P$74,2,FALSE) &amp; "E1"</f>
        <v>INDRDSHBNGAE1</v>
      </c>
      <c r="E324" s="141" t="str">
        <f>+M306 &amp; " " &amp; S$28 &amp; " - " &amp; T$28 &amp; " " &amp; U$28</f>
        <v>Paper &amp; Pulp industry Heat Room Boiler - Nat. Gas Existing 1</v>
      </c>
      <c r="F324" s="134" t="s">
        <v>44</v>
      </c>
      <c r="G324" s="134" t="s">
        <v>46</v>
      </c>
      <c r="H324" s="134"/>
      <c r="I324" s="134"/>
      <c r="J324" s="134"/>
    </row>
    <row r="325" spans="2:10">
      <c r="B325" s="315" t="str">
        <f t="shared" si="19"/>
        <v/>
      </c>
      <c r="C325" s="134"/>
      <c r="D325" s="144" t="str">
        <f>M309 &amp; P$29 &amp; R$29 &amp; VLOOKUP(O$29, $O$50:$P$74,2,FALSE) &amp; "E1"</f>
        <v>INDRDSHBCOAE1</v>
      </c>
      <c r="E325" s="141" t="str">
        <f>+M306 &amp; " " &amp; S$29 &amp; " - " &amp; T$29 &amp; " " &amp; U$29</f>
        <v>Paper &amp; Pulp industry Heat Room Boiler - Coal Existing 1</v>
      </c>
      <c r="F325" s="134" t="s">
        <v>44</v>
      </c>
      <c r="G325" s="134" t="s">
        <v>46</v>
      </c>
      <c r="H325" s="134"/>
      <c r="I325" s="134"/>
      <c r="J325" s="134"/>
    </row>
    <row r="326" spans="2:10">
      <c r="B326" s="315" t="str">
        <f t="shared" si="19"/>
        <v/>
      </c>
      <c r="C326" s="134"/>
      <c r="D326" s="144" t="str">
        <f>M309 &amp; P$30 &amp; R$30 &amp; VLOOKUP(O$30, $O$50:$P$74,2,FALSE) &amp; "E1"</f>
        <v>INDRDSHBDSLE1</v>
      </c>
      <c r="E326" s="141" t="str">
        <f>+M306 &amp; " " &amp; S$30 &amp; " - " &amp; T$30 &amp; " " &amp; U$30</f>
        <v>Paper &amp; Pulp industry Heat Room Boiler - Diesel Existing 1</v>
      </c>
      <c r="F326" s="134" t="s">
        <v>44</v>
      </c>
      <c r="G326" s="134" t="s">
        <v>46</v>
      </c>
      <c r="H326" s="134"/>
      <c r="I326" s="134"/>
      <c r="J326" s="134"/>
    </row>
    <row r="327" spans="2:10">
      <c r="B327" s="315" t="str">
        <f t="shared" si="19"/>
        <v/>
      </c>
      <c r="C327" s="134"/>
      <c r="D327" s="144" t="str">
        <f>M309 &amp; P$31 &amp; R$31 &amp; VLOOKUP(O$31, $O$50:$P$74,2,FALSE) &amp; "E1"</f>
        <v>INDRDSHBWPEE1</v>
      </c>
      <c r="E327" s="141" t="str">
        <f>+M306 &amp; " " &amp; S$31 &amp; " - " &amp; T$31 &amp; " " &amp; U$31</f>
        <v>Paper &amp; Pulp industry Heat Room Boiler - Wood Pellets Existing 1</v>
      </c>
      <c r="F327" s="134" t="s">
        <v>44</v>
      </c>
      <c r="G327" s="134" t="s">
        <v>46</v>
      </c>
      <c r="H327" s="134"/>
      <c r="I327" s="134"/>
      <c r="J327" s="134"/>
    </row>
    <row r="328" spans="2:10">
      <c r="B328" s="315" t="str">
        <f t="shared" si="19"/>
        <v>*</v>
      </c>
      <c r="C328" s="134"/>
      <c r="D328" s="144"/>
      <c r="E328" s="141"/>
      <c r="F328" s="134"/>
      <c r="G328" s="134"/>
      <c r="H328" s="134"/>
      <c r="I328" s="134"/>
      <c r="J328" s="134"/>
    </row>
    <row r="329" spans="2:10">
      <c r="B329" s="315" t="str">
        <f t="shared" si="19"/>
        <v/>
      </c>
      <c r="C329" s="134"/>
      <c r="D329" s="144" t="str">
        <f>M309 &amp; P$33 &amp; R$33 &amp; VLOOKUP(O$33, $O$50:$P$74,2,FALSE) &amp; "E1"</f>
        <v>INDRDSHBBGAE1</v>
      </c>
      <c r="E329" s="141" t="str">
        <f>+M306 &amp; " " &amp; S$33 &amp; " - " &amp; T$33 &amp; " " &amp; U$33</f>
        <v>Paper &amp; Pulp industry Heat Room Boiler - Biogas Existing 1</v>
      </c>
      <c r="F329" s="134" t="s">
        <v>44</v>
      </c>
      <c r="G329" s="134" t="s">
        <v>46</v>
      </c>
      <c r="H329" s="134"/>
      <c r="I329" s="134"/>
      <c r="J329" s="134"/>
    </row>
    <row r="330" spans="2:10">
      <c r="B330" s="315" t="str">
        <f t="shared" si="19"/>
        <v/>
      </c>
      <c r="C330" s="134"/>
      <c r="D330" s="144" t="str">
        <f>M309 &amp; P$34 &amp; R$34 &amp; VLOOKUP(O$34, $O$50:$P$74,2,FALSE) &amp; "E1"</f>
        <v>INDRDSHBHFOE1</v>
      </c>
      <c r="E330" s="141" t="str">
        <f>+M306 &amp; " " &amp; S$34 &amp; " - " &amp; T$34 &amp; " " &amp; U$34</f>
        <v>Paper &amp; Pulp industry Heat Room Boiler - Heavy Fuel Oil Existing 1</v>
      </c>
      <c r="F330" s="134" t="s">
        <v>44</v>
      </c>
      <c r="G330" s="134" t="s">
        <v>46</v>
      </c>
      <c r="H330" s="134"/>
      <c r="I330" s="134"/>
      <c r="J330" s="134"/>
    </row>
    <row r="331" spans="2:10">
      <c r="B331" s="315" t="str">
        <f t="shared" si="19"/>
        <v/>
      </c>
      <c r="C331" s="134"/>
      <c r="D331" s="144" t="str">
        <f>M309 &amp; P$35 &amp; R$35 &amp; VLOOKUP(O$35, $O$50:$P$74,2,FALSE) &amp; "E1"</f>
        <v>INDRDSHBLPGE1</v>
      </c>
      <c r="E331" s="141" t="str">
        <f>+M306 &amp; " " &amp; S$35 &amp; " - " &amp; T$35 &amp; " " &amp; U$35</f>
        <v>Paper &amp; Pulp industry Heat Room Boiler - Liquified Petroleum Gas Existing 1</v>
      </c>
      <c r="F331" s="134" t="s">
        <v>44</v>
      </c>
      <c r="G331" s="134" t="s">
        <v>46</v>
      </c>
      <c r="H331" s="134"/>
      <c r="I331" s="134"/>
      <c r="J331" s="134"/>
    </row>
    <row r="332" spans="2:10">
      <c r="B332" s="315" t="str">
        <f t="shared" si="19"/>
        <v/>
      </c>
      <c r="C332" s="134"/>
      <c r="D332" s="144" t="str">
        <f>M309 &amp; P$36 &amp; R$36 &amp; VLOOKUP(O$36, $O$50:$P$74,2,FALSE) &amp; "E1"</f>
        <v>INDRDSHBWSTE1</v>
      </c>
      <c r="E332" s="141" t="str">
        <f>+M306 &amp; " " &amp; S$36 &amp; " - " &amp; T$36 &amp; " " &amp; U$36</f>
        <v>Paper &amp; Pulp industry Heat Room Boiler - Waste Existing 1</v>
      </c>
      <c r="F332" s="134" t="s">
        <v>44</v>
      </c>
      <c r="G332" s="134" t="s">
        <v>46</v>
      </c>
      <c r="H332" s="134"/>
      <c r="I332" s="134"/>
      <c r="J332" s="134"/>
    </row>
    <row r="333" spans="2:10">
      <c r="B333" s="315" t="str">
        <f t="shared" si="19"/>
        <v/>
      </c>
      <c r="C333" s="134"/>
      <c r="D333" s="144" t="str">
        <f>M309 &amp; P$37 &amp; R$37 &amp; VLOOKUP(O$37, $O$50:$P$74,2,FALSE) &amp; "E1"</f>
        <v>INDRDSHBHETE1</v>
      </c>
      <c r="E333" s="141" t="str">
        <f>+M306 &amp; " " &amp; S$37 &amp; " - " &amp; T$37 &amp; " " &amp; U$37</f>
        <v>Paper &amp; Pulp industry Heat Room Boiler - Dist. Heat Existing 1</v>
      </c>
      <c r="F333" s="134" t="s">
        <v>44</v>
      </c>
      <c r="G333" s="134" t="s">
        <v>46</v>
      </c>
      <c r="H333" s="134"/>
      <c r="I333" s="134"/>
      <c r="J333" s="134"/>
    </row>
    <row r="334" spans="2:10">
      <c r="B334" s="315" t="str">
        <f t="shared" si="19"/>
        <v/>
      </c>
      <c r="C334" s="144"/>
      <c r="D334" s="144" t="str">
        <f>M309 &amp; P$38 &amp; R$38 &amp; VLOOKUP(O$38, $O$50:$P$74,2,FALSE) &amp; "E2"</f>
        <v>INDRDSHBHETE2</v>
      </c>
      <c r="E334" s="141" t="str">
        <f>+M306 &amp; " " &amp; S$38 &amp; " - " &amp; T$38 &amp; " " &amp; U$38</f>
        <v>Paper &amp; Pulp industry Heat Room Boiler - Dist. Heat Existing 2</v>
      </c>
      <c r="F334" s="315" t="s">
        <v>44</v>
      </c>
      <c r="G334" s="315" t="s">
        <v>46</v>
      </c>
      <c r="H334" s="144"/>
      <c r="I334" s="144"/>
      <c r="J334" s="144"/>
    </row>
    <row r="335" spans="2:10">
      <c r="B335" s="315" t="str">
        <f t="shared" si="19"/>
        <v/>
      </c>
      <c r="C335" s="144"/>
      <c r="D335" s="142" t="str">
        <f>M309 &amp; P$39 &amp; R$39 &amp; VLOOKUP(O$39, $O$50:$P$74,2,FALSE) &amp; "E1"</f>
        <v>INDRDSHBELCE1</v>
      </c>
      <c r="E335" s="142" t="str">
        <f>+M306 &amp; " " &amp; S$39 &amp; " - " &amp; T$39 &amp; " " &amp; U$39</f>
        <v>Paper &amp; Pulp industry Heat Room Boiler - Electricity Existing 1</v>
      </c>
      <c r="F335" s="137" t="s">
        <v>44</v>
      </c>
      <c r="G335" s="137" t="s">
        <v>46</v>
      </c>
      <c r="H335" s="137"/>
      <c r="I335" s="137"/>
      <c r="J335" s="137"/>
    </row>
    <row r="336" spans="2:10">
      <c r="B336" s="315" t="str">
        <f t="shared" si="19"/>
        <v/>
      </c>
      <c r="C336" s="144"/>
      <c r="D336" s="144" t="str">
        <f>M309 &amp; P$40 &amp; R$40 &amp; VLOOKUP(O$40, $O$50:$P$74,2,FALSE) &amp; "E1"</f>
        <v>INDRDLAAELCE1</v>
      </c>
      <c r="E336" s="144" t="str">
        <f>+M306 &amp; " " &amp; S$40 &amp; " - " &amp; T$40 &amp; " " &amp; U$40</f>
        <v>Paper &amp; Pulp industry Electricity Light Appliance - Electricity Existing 1</v>
      </c>
      <c r="F336" s="147" t="s">
        <v>44</v>
      </c>
      <c r="G336" s="144" t="s">
        <v>46</v>
      </c>
      <c r="H336" s="144"/>
      <c r="I336" s="144"/>
      <c r="J336" s="144"/>
    </row>
    <row r="337" spans="1:13">
      <c r="B337" s="315" t="str">
        <f t="shared" si="19"/>
        <v/>
      </c>
      <c r="C337" s="144"/>
      <c r="D337" s="142" t="str">
        <f>M309 &amp; P$41 &amp; R$41 &amp; VLOOKUP(O$41, $O$50:$P$74,2,FALSE) &amp; "E1"</f>
        <v>INDRDEMMELCE1</v>
      </c>
      <c r="E337" s="142" t="str">
        <f>+M306 &amp; " " &amp; S$41 &amp; " - " &amp; T$41 &amp; " " &amp; U$41</f>
        <v>Paper &amp; Pulp industry Electricity Motors - Electricity Existing 1</v>
      </c>
      <c r="F337" s="137" t="s">
        <v>44</v>
      </c>
      <c r="G337" s="137" t="s">
        <v>46</v>
      </c>
      <c r="H337" s="137"/>
      <c r="I337" s="137"/>
      <c r="J337" s="137"/>
    </row>
    <row r="338" spans="1:13">
      <c r="A338" s="234"/>
      <c r="B338" s="315" t="str">
        <f t="shared" si="19"/>
        <v/>
      </c>
      <c r="C338" s="144"/>
      <c r="D338" s="235" t="str">
        <f>M309 &amp; P$42 &amp; R$42 &amp; VLOOKUP(O$42, $O$50:$P$74,2,FALSE) &amp; "E1"</f>
        <v>INDRDTFTDSLE1</v>
      </c>
      <c r="E338" s="144" t="str">
        <f>+M306 &amp; " " &amp; S$42 &amp; " - " &amp; T$42 &amp; " " &amp; U$42</f>
        <v>Paper &amp; Pulp industry Tractors, Trucks, Fishing boats, Forest machines - Diesel Existing 1</v>
      </c>
      <c r="F338" s="144" t="s">
        <v>44</v>
      </c>
      <c r="G338" s="144" t="s">
        <v>46</v>
      </c>
      <c r="H338" s="144"/>
      <c r="I338" s="144"/>
      <c r="J338" s="144"/>
    </row>
    <row r="339" spans="1:13">
      <c r="A339" s="234"/>
      <c r="B339" s="315" t="str">
        <f t="shared" si="19"/>
        <v/>
      </c>
      <c r="C339" s="144"/>
      <c r="D339" s="235" t="str">
        <f>M309&amp;P$43&amp;R$43&amp;VLOOKUP(O$43,$O$50:$P$74,2,FALSE)&amp;"E1"</f>
        <v>INDRDFLTLPGE1</v>
      </c>
      <c r="E339" s="144" t="str">
        <f>+M306 &amp; " " &amp; S$43 &amp; " - " &amp; T$43 &amp; " " &amp; U$43</f>
        <v>Paper &amp; Pulp industry Forklifts - LPG Existing 1</v>
      </c>
      <c r="F339" s="144" t="s">
        <v>44</v>
      </c>
      <c r="G339" s="144" t="s">
        <v>46</v>
      </c>
      <c r="H339" s="144"/>
      <c r="I339" s="144"/>
      <c r="J339" s="144"/>
    </row>
    <row r="340" spans="1:13" ht="15">
      <c r="A340" s="34"/>
      <c r="B340" s="140" t="s">
        <v>25</v>
      </c>
      <c r="C340" s="254"/>
      <c r="D340" s="173" t="str">
        <f>M346 &amp; P$7 &amp; R$7 &amp; VLOOKUP(O$7, $O$50:$P$74,2,FALSE) &amp; "E1"</f>
        <v>INDWDPHBNGAE1</v>
      </c>
      <c r="E340" s="139" t="str">
        <f>+M343 &amp; " " &amp; S$7 &amp; " - " &amp; T$7 &amp; " " &amp; U$7</f>
        <v>Wood products industry Heat Medium Temp. Boiler - Nat. Gas Existing 1</v>
      </c>
      <c r="F340" s="140" t="s">
        <v>44</v>
      </c>
      <c r="G340" s="140" t="s">
        <v>46</v>
      </c>
      <c r="H340" s="140"/>
      <c r="I340" s="255"/>
      <c r="J340" s="140"/>
      <c r="K340" s="194"/>
      <c r="L340" s="62" t="s">
        <v>190</v>
      </c>
      <c r="M340" s="129">
        <f>+M303+1</f>
        <v>10</v>
      </c>
    </row>
    <row r="341" spans="1:13">
      <c r="B341" s="315" t="str">
        <f t="shared" ref="B341:B376" si="20">+IF(ISBLANK(D341),"*","")</f>
        <v/>
      </c>
      <c r="C341" s="134"/>
      <c r="D341" s="171" t="str">
        <f>M346 &amp; P$8 &amp; R$8 &amp; VLOOKUP(O$8, $O$50:$P$74,2,FALSE) &amp; "E1"</f>
        <v>INDWDPHBCOAE1</v>
      </c>
      <c r="E341" s="141" t="str">
        <f>+M343 &amp; " " &amp; S$8 &amp; " - " &amp; T$8 &amp; " " &amp; U$8</f>
        <v>Wood products industry Heat Medium Temp. Boiler - Coal Existing 1</v>
      </c>
      <c r="F341" s="134" t="s">
        <v>44</v>
      </c>
      <c r="G341" s="134" t="s">
        <v>46</v>
      </c>
      <c r="H341" s="134"/>
      <c r="I341" s="131"/>
      <c r="J341" s="134"/>
      <c r="K341" s="194"/>
      <c r="L341" s="25" t="s">
        <v>130</v>
      </c>
    </row>
    <row r="342" spans="1:13">
      <c r="B342" s="315" t="str">
        <f t="shared" si="20"/>
        <v/>
      </c>
      <c r="C342" s="134"/>
      <c r="D342" s="144" t="str">
        <f>M346 &amp; P$9 &amp; R$9 &amp; VLOOKUP(O$9, $O$50:$P$74,2,FALSE) &amp; "E1"</f>
        <v>INDWDPHBDSLE1</v>
      </c>
      <c r="E342" s="141" t="str">
        <f>+M343 &amp; " " &amp; S$9 &amp; " - " &amp; T$9 &amp; " " &amp; U$9</f>
        <v>Wood products industry Heat Medium Temp. Boiler - Diesel Existing 1</v>
      </c>
      <c r="F342" s="134" t="s">
        <v>44</v>
      </c>
      <c r="G342" s="134" t="s">
        <v>46</v>
      </c>
      <c r="H342" s="134"/>
      <c r="I342" s="134"/>
      <c r="J342" s="134"/>
      <c r="K342" s="194"/>
      <c r="L342" s="62" t="s">
        <v>192</v>
      </c>
      <c r="M342" s="64" t="s">
        <v>135</v>
      </c>
    </row>
    <row r="343" spans="1:13">
      <c r="B343" s="315" t="str">
        <f t="shared" si="20"/>
        <v/>
      </c>
      <c r="C343" s="134"/>
      <c r="D343" s="144" t="str">
        <f>M346 &amp; P$10 &amp; R$10 &amp; VLOOKUP(O$10, $O$50:$P$74,2,FALSE) &amp; "E1"</f>
        <v>INDWDPHBWPEE1</v>
      </c>
      <c r="E343" s="141" t="str">
        <f>+M343 &amp; " " &amp; S$10 &amp; " - " &amp; T$10 &amp; " " &amp; U$10</f>
        <v>Wood products industry Heat Medium Temp. Boiler - Wood Pellets Existing 1</v>
      </c>
      <c r="F343" s="134" t="s">
        <v>44</v>
      </c>
      <c r="G343" s="134" t="s">
        <v>46</v>
      </c>
      <c r="H343" s="134"/>
      <c r="I343" s="134"/>
      <c r="J343" s="134"/>
      <c r="K343" s="194"/>
      <c r="L343" s="62" t="s">
        <v>195</v>
      </c>
      <c r="M343" s="70" t="str">
        <f>+INDEX(Commodities!$X$6:$X$17,M340)</f>
        <v>Wood products industry</v>
      </c>
    </row>
    <row r="344" spans="1:13">
      <c r="B344" s="315" t="str">
        <f t="shared" si="20"/>
        <v>*</v>
      </c>
      <c r="C344" s="134"/>
      <c r="D344" s="144"/>
      <c r="E344" s="141"/>
      <c r="F344" s="134"/>
      <c r="G344" s="134"/>
      <c r="H344" s="134"/>
      <c r="I344" s="134"/>
      <c r="J344" s="134"/>
      <c r="K344" s="194"/>
      <c r="L344" s="62" t="s">
        <v>130</v>
      </c>
      <c r="M344" s="70" t="str">
        <f>+INDEX(Commodities!$Y$6:$Y$17,M340)</f>
        <v>010 Wood and wood products</v>
      </c>
    </row>
    <row r="345" spans="1:13">
      <c r="B345" s="315" t="str">
        <f t="shared" si="20"/>
        <v/>
      </c>
      <c r="C345" s="134"/>
      <c r="D345" s="144" t="str">
        <f>M346 &amp; P$12 &amp; R$12 &amp; VLOOKUP(O$12, $O$50:$P$74,2,FALSE) &amp; "E1"</f>
        <v>INDWDPHBBGAE1</v>
      </c>
      <c r="E345" s="141" t="str">
        <f>+M343 &amp; " " &amp; S$12 &amp; " - " &amp; T$12 &amp; " " &amp; U$12</f>
        <v>Wood products industry Heat Medium Temp. Boiler - Biogas Existing 1</v>
      </c>
      <c r="F345" s="134" t="s">
        <v>44</v>
      </c>
      <c r="G345" s="134" t="s">
        <v>46</v>
      </c>
      <c r="H345" s="134"/>
      <c r="I345" s="134"/>
      <c r="J345" s="134"/>
      <c r="K345" s="194"/>
      <c r="L345" s="62" t="s">
        <v>191</v>
      </c>
      <c r="M345" s="70" t="str">
        <f>+INDEX(Commodities!$U$6:$U$17,M340)</f>
        <v>IW</v>
      </c>
    </row>
    <row r="346" spans="1:13">
      <c r="B346" s="315" t="str">
        <f t="shared" si="20"/>
        <v/>
      </c>
      <c r="C346" s="134"/>
      <c r="D346" s="144" t="str">
        <f>M346 &amp; P$13 &amp; R$13 &amp; VLOOKUP(O$13, $O$50:$P$74,2,FALSE) &amp; "E1"</f>
        <v>INDWDPHBHFOE1</v>
      </c>
      <c r="E346" s="141" t="str">
        <f>+M343 &amp; " " &amp; S$13 &amp; " - " &amp; T$13 &amp; " " &amp; U$13</f>
        <v>Wood products industry Heat Medium Temp. Boiler - Heavy Fuel Oil Existing 1</v>
      </c>
      <c r="F346" s="134" t="s">
        <v>44</v>
      </c>
      <c r="G346" s="134" t="s">
        <v>46</v>
      </c>
      <c r="H346" s="134"/>
      <c r="I346" s="134"/>
      <c r="J346" s="134"/>
      <c r="K346" s="194"/>
      <c r="L346" s="62" t="s">
        <v>191</v>
      </c>
      <c r="M346" s="70" t="str">
        <f>+INDEX(Commodities!$W$6:$W$17,M340)</f>
        <v>INDW</v>
      </c>
    </row>
    <row r="347" spans="1:13">
      <c r="B347" s="315" t="str">
        <f t="shared" si="20"/>
        <v/>
      </c>
      <c r="C347" s="134"/>
      <c r="D347" s="144" t="str">
        <f>M346 &amp; P$14 &amp; R$14 &amp; VLOOKUP(O$14, $O$50:$P$74,2,FALSE) &amp; "E1"</f>
        <v>INDWDPHBLPGE1</v>
      </c>
      <c r="E347" s="141" t="str">
        <f>+M343 &amp; " " &amp; S$14 &amp; " - " &amp; T$14 &amp; " " &amp; U$14</f>
        <v>Wood products industry Heat Medium Temp. Boiler - Liquified Petroleum Gas Existing 1</v>
      </c>
      <c r="F347" s="134" t="s">
        <v>44</v>
      </c>
      <c r="G347" s="134" t="s">
        <v>46</v>
      </c>
      <c r="H347" s="134"/>
      <c r="I347" s="134"/>
      <c r="J347" s="134"/>
      <c r="K347" s="194"/>
    </row>
    <row r="348" spans="1:13">
      <c r="B348" s="315" t="str">
        <f t="shared" si="20"/>
        <v/>
      </c>
      <c r="C348" s="134"/>
      <c r="D348" s="144" t="str">
        <f>M346 &amp; P$15 &amp; R$15 &amp; VLOOKUP(O$15, $O$50:$P$74,2,FALSE) &amp; "E1"</f>
        <v>INDWDPHBWSTE1</v>
      </c>
      <c r="E348" s="141" t="str">
        <f>+M343 &amp; " " &amp; S$15 &amp; " - " &amp; T$15 &amp; " " &amp; U$15</f>
        <v>Wood products industry Heat Medium Temp. Boiler - Waste Existing 1</v>
      </c>
      <c r="F348" s="134" t="s">
        <v>44</v>
      </c>
      <c r="G348" s="134" t="s">
        <v>46</v>
      </c>
      <c r="H348" s="134"/>
      <c r="I348" s="134"/>
      <c r="J348" s="134"/>
      <c r="K348" s="194"/>
    </row>
    <row r="349" spans="1:13">
      <c r="B349" s="315" t="str">
        <f t="shared" si="20"/>
        <v/>
      </c>
      <c r="C349" s="134"/>
      <c r="D349" s="144" t="str">
        <f>M346 &amp; P$16 &amp; R$16 &amp; VLOOKUP(O$16, $O$50:$P$74,2,FALSE) &amp; "E1"</f>
        <v>INDWDPHBHETE1</v>
      </c>
      <c r="E349" s="141" t="str">
        <f>+M343 &amp; " " &amp; S$16 &amp; " - " &amp; T$16 &amp; " " &amp; U$16</f>
        <v>Wood products industry Heat Medium Temp. Boiler - Dist. Heat Existing 1</v>
      </c>
      <c r="F349" s="134" t="s">
        <v>44</v>
      </c>
      <c r="G349" s="134" t="s">
        <v>46</v>
      </c>
      <c r="H349" s="134"/>
      <c r="I349" s="134"/>
      <c r="J349" s="134"/>
      <c r="K349" s="194"/>
    </row>
    <row r="350" spans="1:13">
      <c r="B350" s="315" t="str">
        <f t="shared" si="20"/>
        <v/>
      </c>
      <c r="C350" s="134"/>
      <c r="D350" s="144" t="str">
        <f>M346 &amp; P$17 &amp; R$17 &amp; VLOOKUP(O$17, $O$50:$P$74,2,FALSE) &amp; "E2"</f>
        <v>INDWDPHBHETE2</v>
      </c>
      <c r="E350" s="141" t="str">
        <f>+M343 &amp; " " &amp; S$17 &amp; " - " &amp; T$17 &amp; " " &amp; U$17</f>
        <v>Wood products industry Heat Medium Temp. Boiler - Dist. Heat Existing 2</v>
      </c>
      <c r="F350" s="315" t="s">
        <v>44</v>
      </c>
      <c r="G350" s="315" t="s">
        <v>46</v>
      </c>
      <c r="H350" s="134"/>
      <c r="I350" s="134"/>
      <c r="J350" s="134"/>
      <c r="K350" s="194"/>
    </row>
    <row r="351" spans="1:13">
      <c r="B351" s="315" t="str">
        <f t="shared" si="20"/>
        <v/>
      </c>
      <c r="C351" s="134"/>
      <c r="D351" s="142" t="str">
        <f>M346 &amp; P$18 &amp; R$18 &amp; VLOOKUP(O$18, $O$50:$P$74,2,FALSE) &amp; "E1"</f>
        <v>INDWDPHBELCE1</v>
      </c>
      <c r="E351" s="142" t="str">
        <f>+M343 &amp; " " &amp; S$18 &amp; " - " &amp; T$18 &amp; " " &amp; U$18</f>
        <v>Wood products industry Heat Medium Temp. Boiler - Electricity Existing 1</v>
      </c>
      <c r="F351" s="137" t="s">
        <v>44</v>
      </c>
      <c r="G351" s="137" t="s">
        <v>46</v>
      </c>
      <c r="H351" s="137"/>
      <c r="I351" s="137"/>
      <c r="J351" s="137"/>
      <c r="K351" s="194"/>
    </row>
    <row r="352" spans="1:13">
      <c r="B352" s="315" t="str">
        <f t="shared" si="20"/>
        <v/>
      </c>
      <c r="C352" s="134"/>
      <c r="D352" s="141" t="str">
        <f>M346 &amp; P$19 &amp; R$19 &amp; VLOOKUP(O$19, $O$50:$P$74,2,FALSE) &amp; "E1"</f>
        <v>INDWDCOBNGAE1</v>
      </c>
      <c r="E352" s="141" t="str">
        <f>+M343 &amp; " " &amp; S$19 &amp; " - " &amp; T$19 &amp; " " &amp; U$19</f>
        <v>Wood products industry Heat High Temp. Boiler - Nat. Gas Existing 1</v>
      </c>
      <c r="F352" s="134" t="s">
        <v>44</v>
      </c>
      <c r="G352" s="134" t="s">
        <v>46</v>
      </c>
      <c r="H352" s="134"/>
      <c r="I352" s="134"/>
      <c r="J352" s="134"/>
      <c r="K352" s="194"/>
    </row>
    <row r="353" spans="2:11">
      <c r="B353" s="315" t="str">
        <f t="shared" si="20"/>
        <v/>
      </c>
      <c r="C353" s="134"/>
      <c r="D353" s="141" t="str">
        <f>M346 &amp; P$20 &amp; R$20 &amp; VLOOKUP(O$20, $O$50:$P$74,2,FALSE) &amp; "E1"</f>
        <v>INDWDCOBCOAE1</v>
      </c>
      <c r="E353" s="141" t="str">
        <f>+M343 &amp; " " &amp; S$20 &amp; " - " &amp; T$20 &amp; " " &amp; U$20</f>
        <v>Wood products industry Heat High Temp. Boiler - Coal Existing 1</v>
      </c>
      <c r="F353" s="134" t="s">
        <v>44</v>
      </c>
      <c r="G353" s="134" t="s">
        <v>46</v>
      </c>
      <c r="H353" s="134"/>
      <c r="I353" s="134"/>
      <c r="J353" s="134"/>
      <c r="K353" s="194"/>
    </row>
    <row r="354" spans="2:11">
      <c r="B354" s="315" t="str">
        <f t="shared" si="20"/>
        <v/>
      </c>
      <c r="C354" s="134"/>
      <c r="D354" s="141" t="str">
        <f>M346 &amp; P$21 &amp; R$21 &amp; VLOOKUP(O$21, $O$50:$P$74,2,FALSE) &amp; "E1"</f>
        <v>INDWDCOBDSLE1</v>
      </c>
      <c r="E354" s="141" t="str">
        <f>+M343 &amp; " " &amp; S$21 &amp; " - " &amp; T$21 &amp; " " &amp; U$21</f>
        <v>Wood products industry Heat High Temp. Boiler - Diesel Existing 1</v>
      </c>
      <c r="F354" s="134" t="s">
        <v>44</v>
      </c>
      <c r="G354" s="134" t="s">
        <v>46</v>
      </c>
      <c r="H354" s="134"/>
      <c r="I354" s="134"/>
      <c r="J354" s="134"/>
      <c r="K354" s="194"/>
    </row>
    <row r="355" spans="2:11">
      <c r="B355" s="315" t="str">
        <f t="shared" si="20"/>
        <v/>
      </c>
      <c r="C355" s="134"/>
      <c r="D355" s="141" t="str">
        <f>M346 &amp; P$22 &amp; R$22 &amp; VLOOKUP(O$22, $O$50:$P$74,2,FALSE) &amp; "E1"</f>
        <v>INDWDCOBWPEE1</v>
      </c>
      <c r="E355" s="141" t="str">
        <f>+M343 &amp; " " &amp; S$22 &amp; " - " &amp; T$22 &amp; " " &amp; U$22</f>
        <v>Wood products industry Heat High Temp. Boiler - Wood Pellets Existing 1</v>
      </c>
      <c r="F355" s="134" t="s">
        <v>44</v>
      </c>
      <c r="G355" s="134" t="s">
        <v>46</v>
      </c>
      <c r="H355" s="134"/>
      <c r="I355" s="134"/>
      <c r="J355" s="134"/>
      <c r="K355" s="194"/>
    </row>
    <row r="356" spans="2:11">
      <c r="B356" s="315" t="str">
        <f t="shared" si="20"/>
        <v>*</v>
      </c>
      <c r="C356" s="134"/>
      <c r="D356" s="141"/>
      <c r="E356" s="141"/>
      <c r="F356" s="134"/>
      <c r="G356" s="134"/>
      <c r="H356" s="134"/>
      <c r="I356" s="134"/>
      <c r="J356" s="134"/>
      <c r="K356" s="194"/>
    </row>
    <row r="357" spans="2:11">
      <c r="B357" s="315" t="str">
        <f t="shared" si="20"/>
        <v/>
      </c>
      <c r="C357" s="134"/>
      <c r="D357" s="141" t="str">
        <f>M346 &amp; P$24 &amp; R$24 &amp; VLOOKUP(O$24, $O$50:$P$74,2,FALSE) &amp; "E1"</f>
        <v>INDWDCOBHFOE1</v>
      </c>
      <c r="E357" s="141" t="str">
        <f>+M343 &amp; " " &amp; S$24 &amp; " - " &amp; T$24 &amp; " " &amp; U$24</f>
        <v>Wood products industry Heat High Temp. Boiler - Heavy Fuel Oil Existing 1</v>
      </c>
      <c r="F357" s="134" t="s">
        <v>44</v>
      </c>
      <c r="G357" s="134" t="s">
        <v>46</v>
      </c>
      <c r="H357" s="134"/>
      <c r="I357" s="134"/>
      <c r="J357" s="134"/>
      <c r="K357" s="194"/>
    </row>
    <row r="358" spans="2:11">
      <c r="B358" s="315" t="str">
        <f t="shared" si="20"/>
        <v/>
      </c>
      <c r="C358" s="134"/>
      <c r="D358" s="141" t="str">
        <f>M346 &amp; P$25 &amp; R$25 &amp; VLOOKUP(O$25, $O$50:$P$74,2,FALSE) &amp; "E1"</f>
        <v>INDWDCOBLPGE1</v>
      </c>
      <c r="E358" s="141" t="str">
        <f>+M343 &amp; " " &amp; S$25 &amp; " - " &amp; T$25 &amp; " " &amp; U$25</f>
        <v>Wood products industry Heat High Temp. Boiler - Liquified Petroleum Gas Existing 1</v>
      </c>
      <c r="F358" s="134" t="s">
        <v>44</v>
      </c>
      <c r="G358" s="134" t="s">
        <v>46</v>
      </c>
      <c r="H358" s="134"/>
      <c r="I358" s="134"/>
      <c r="J358" s="134"/>
      <c r="K358" s="194"/>
    </row>
    <row r="359" spans="2:11">
      <c r="B359" s="315" t="str">
        <f t="shared" si="20"/>
        <v/>
      </c>
      <c r="C359" s="134"/>
      <c r="D359" s="141" t="str">
        <f>M346 &amp; P$26 &amp; R$26 &amp; VLOOKUP(O$26, $O$50:$P$74,2,FALSE) &amp; "E1"</f>
        <v>INDWDCOBWSTE1</v>
      </c>
      <c r="E359" s="141" t="str">
        <f>+M343 &amp; " " &amp; S$26 &amp; " - " &amp; T$26 &amp; " " &amp; U$26</f>
        <v>Wood products industry Heat High Temp. Boiler - Waste Existing 1</v>
      </c>
      <c r="F359" s="134" t="s">
        <v>44</v>
      </c>
      <c r="G359" s="134" t="s">
        <v>46</v>
      </c>
      <c r="H359" s="134"/>
      <c r="I359" s="134"/>
      <c r="J359" s="134"/>
      <c r="K359" s="194"/>
    </row>
    <row r="360" spans="2:11">
      <c r="B360" s="315" t="str">
        <f t="shared" si="20"/>
        <v/>
      </c>
      <c r="C360" s="134"/>
      <c r="D360" s="142" t="str">
        <f>M346 &amp; P$27 &amp; R$27 &amp; VLOOKUP(O$27, $O$50:$P$74,2,FALSE) &amp; "E1"</f>
        <v>INDWDCOBELCE1</v>
      </c>
      <c r="E360" s="142" t="str">
        <f>+M343 &amp; " " &amp; S$27 &amp; " - " &amp; T$27 &amp; " " &amp; U$27</f>
        <v>Wood products industry Heat High Temp. Boiler - Electricity Existing 1</v>
      </c>
      <c r="F360" s="137" t="s">
        <v>44</v>
      </c>
      <c r="G360" s="137" t="s">
        <v>46</v>
      </c>
      <c r="H360" s="137"/>
      <c r="I360" s="137"/>
      <c r="J360" s="137"/>
      <c r="K360" s="194"/>
    </row>
    <row r="361" spans="2:11">
      <c r="B361" s="315" t="str">
        <f t="shared" si="20"/>
        <v/>
      </c>
      <c r="C361" s="134"/>
      <c r="D361" s="144" t="str">
        <f>M346 &amp; P$28 &amp; R$28 &amp; VLOOKUP(O$28, $O$50:$P$74,2,FALSE) &amp; "E1"</f>
        <v>INDWDSHBNGAE1</v>
      </c>
      <c r="E361" s="141" t="str">
        <f>+M343 &amp; " " &amp; S$28 &amp; " - " &amp; T$28 &amp; " " &amp; U$28</f>
        <v>Wood products industry Heat Room Boiler - Nat. Gas Existing 1</v>
      </c>
      <c r="F361" s="134" t="s">
        <v>44</v>
      </c>
      <c r="G361" s="134" t="s">
        <v>46</v>
      </c>
      <c r="H361" s="134"/>
      <c r="I361" s="134"/>
      <c r="J361" s="134"/>
      <c r="K361" s="194"/>
    </row>
    <row r="362" spans="2:11">
      <c r="B362" s="315" t="str">
        <f t="shared" si="20"/>
        <v/>
      </c>
      <c r="C362" s="134"/>
      <c r="D362" s="144" t="str">
        <f>M346 &amp; P$29 &amp; R$29 &amp; VLOOKUP(O$29, $O$50:$P$74,2,FALSE) &amp; "E1"</f>
        <v>INDWDSHBCOAE1</v>
      </c>
      <c r="E362" s="141" t="str">
        <f>+M343 &amp; " " &amp; S$29 &amp; " - " &amp; T$29 &amp; " " &amp; U$29</f>
        <v>Wood products industry Heat Room Boiler - Coal Existing 1</v>
      </c>
      <c r="F362" s="134" t="s">
        <v>44</v>
      </c>
      <c r="G362" s="134" t="s">
        <v>46</v>
      </c>
      <c r="H362" s="134"/>
      <c r="I362" s="134"/>
      <c r="J362" s="134"/>
      <c r="K362" s="194"/>
    </row>
    <row r="363" spans="2:11">
      <c r="B363" s="315" t="str">
        <f t="shared" si="20"/>
        <v/>
      </c>
      <c r="C363" s="134"/>
      <c r="D363" s="144" t="str">
        <f>M346 &amp; P$30 &amp; R$30 &amp; VLOOKUP(O$30, $O$50:$P$74,2,FALSE) &amp; "E1"</f>
        <v>INDWDSHBDSLE1</v>
      </c>
      <c r="E363" s="141" t="str">
        <f>+M343 &amp; " " &amp; S$30 &amp; " - " &amp; T$30 &amp; " " &amp; U$30</f>
        <v>Wood products industry Heat Room Boiler - Diesel Existing 1</v>
      </c>
      <c r="F363" s="134" t="s">
        <v>44</v>
      </c>
      <c r="G363" s="134" t="s">
        <v>46</v>
      </c>
      <c r="H363" s="134"/>
      <c r="I363" s="134"/>
      <c r="J363" s="134"/>
      <c r="K363" s="194"/>
    </row>
    <row r="364" spans="2:11">
      <c r="B364" s="315" t="str">
        <f t="shared" si="20"/>
        <v/>
      </c>
      <c r="C364" s="134"/>
      <c r="D364" s="144" t="str">
        <f>M346 &amp; P$31 &amp; R$31 &amp; VLOOKUP(O$31, $O$50:$P$74,2,FALSE) &amp; "E1"</f>
        <v>INDWDSHBWPEE1</v>
      </c>
      <c r="E364" s="141" t="str">
        <f>+M343 &amp; " " &amp; S$31 &amp; " - " &amp; T$31 &amp; " " &amp; U$31</f>
        <v>Wood products industry Heat Room Boiler - Wood Pellets Existing 1</v>
      </c>
      <c r="F364" s="134" t="s">
        <v>44</v>
      </c>
      <c r="G364" s="134" t="s">
        <v>46</v>
      </c>
      <c r="H364" s="134"/>
      <c r="I364" s="134"/>
      <c r="J364" s="134"/>
      <c r="K364" s="194"/>
    </row>
    <row r="365" spans="2:11">
      <c r="B365" s="315" t="str">
        <f t="shared" si="20"/>
        <v>*</v>
      </c>
      <c r="C365" s="134"/>
      <c r="D365" s="144"/>
      <c r="E365" s="141"/>
      <c r="F365" s="134"/>
      <c r="G365" s="134"/>
      <c r="H365" s="134"/>
      <c r="I365" s="134"/>
      <c r="J365" s="134"/>
      <c r="K365" s="194"/>
    </row>
    <row r="366" spans="2:11">
      <c r="B366" s="315" t="str">
        <f t="shared" si="20"/>
        <v/>
      </c>
      <c r="C366" s="134"/>
      <c r="D366" s="144" t="str">
        <f>M346 &amp; P$33 &amp; R$33 &amp; VLOOKUP(O$33, $O$50:$P$74,2,FALSE) &amp; "E1"</f>
        <v>INDWDSHBBGAE1</v>
      </c>
      <c r="E366" s="141" t="str">
        <f>+M343 &amp; " " &amp; S$33 &amp; " - " &amp; T$33 &amp; " " &amp; U$33</f>
        <v>Wood products industry Heat Room Boiler - Biogas Existing 1</v>
      </c>
      <c r="F366" s="134" t="s">
        <v>44</v>
      </c>
      <c r="G366" s="134" t="s">
        <v>46</v>
      </c>
      <c r="H366" s="134"/>
      <c r="I366" s="134"/>
      <c r="J366" s="134"/>
      <c r="K366" s="194"/>
    </row>
    <row r="367" spans="2:11">
      <c r="B367" s="315" t="str">
        <f t="shared" si="20"/>
        <v/>
      </c>
      <c r="C367" s="134"/>
      <c r="D367" s="144" t="str">
        <f>M346 &amp; P$34 &amp; R$34 &amp; VLOOKUP(O$34, $O$50:$P$74,2,FALSE) &amp; "E1"</f>
        <v>INDWDSHBHFOE1</v>
      </c>
      <c r="E367" s="141" t="str">
        <f>+M343 &amp; " " &amp; S$34 &amp; " - " &amp; T$34 &amp; " " &amp; U$34</f>
        <v>Wood products industry Heat Room Boiler - Heavy Fuel Oil Existing 1</v>
      </c>
      <c r="F367" s="134" t="s">
        <v>44</v>
      </c>
      <c r="G367" s="134" t="s">
        <v>46</v>
      </c>
      <c r="H367" s="134"/>
      <c r="I367" s="134"/>
      <c r="J367" s="134"/>
      <c r="K367" s="194"/>
    </row>
    <row r="368" spans="2:11">
      <c r="B368" s="315" t="str">
        <f t="shared" si="20"/>
        <v/>
      </c>
      <c r="C368" s="134"/>
      <c r="D368" s="144" t="str">
        <f>M346 &amp; P$35 &amp; R$35 &amp; VLOOKUP(O$35, $O$50:$P$74,2,FALSE) &amp; "E1"</f>
        <v>INDWDSHBLPGE1</v>
      </c>
      <c r="E368" s="141" t="str">
        <f>+M343 &amp; " " &amp; S$35 &amp; " - " &amp; T$35 &amp; " " &amp; U$35</f>
        <v>Wood products industry Heat Room Boiler - Liquified Petroleum Gas Existing 1</v>
      </c>
      <c r="F368" s="134" t="s">
        <v>44</v>
      </c>
      <c r="G368" s="134" t="s">
        <v>46</v>
      </c>
      <c r="H368" s="134"/>
      <c r="I368" s="134"/>
      <c r="J368" s="134"/>
      <c r="K368" s="194"/>
    </row>
    <row r="369" spans="1:13">
      <c r="B369" s="315" t="str">
        <f t="shared" si="20"/>
        <v/>
      </c>
      <c r="C369" s="134"/>
      <c r="D369" s="144" t="str">
        <f>M346 &amp; P$36 &amp; R$36 &amp; VLOOKUP(O$36, $O$50:$P$74,2,FALSE) &amp; "E1"</f>
        <v>INDWDSHBWSTE1</v>
      </c>
      <c r="E369" s="141" t="str">
        <f>+M343 &amp; " " &amp; S$36 &amp; " - " &amp; T$36 &amp; " " &amp; U$36</f>
        <v>Wood products industry Heat Room Boiler - Waste Existing 1</v>
      </c>
      <c r="F369" s="134" t="s">
        <v>44</v>
      </c>
      <c r="G369" s="134" t="s">
        <v>46</v>
      </c>
      <c r="H369" s="134"/>
      <c r="I369" s="134"/>
      <c r="J369" s="134"/>
      <c r="K369" s="194"/>
    </row>
    <row r="370" spans="1:13">
      <c r="B370" s="315" t="str">
        <f t="shared" si="20"/>
        <v/>
      </c>
      <c r="C370" s="134"/>
      <c r="D370" s="144" t="str">
        <f>M346 &amp; P$37 &amp; R$37 &amp; VLOOKUP(O$37, $O$50:$P$74,2,FALSE) &amp; "E1"</f>
        <v>INDWDSHBHETE1</v>
      </c>
      <c r="E370" s="141" t="str">
        <f>+M343 &amp; " " &amp; S$37 &amp; " - " &amp; T$37 &amp; " " &amp; U$37</f>
        <v>Wood products industry Heat Room Boiler - Dist. Heat Existing 1</v>
      </c>
      <c r="F370" s="134" t="s">
        <v>44</v>
      </c>
      <c r="G370" s="134" t="s">
        <v>46</v>
      </c>
      <c r="H370" s="134"/>
      <c r="I370" s="134"/>
      <c r="J370" s="134"/>
      <c r="K370" s="194"/>
    </row>
    <row r="371" spans="1:13">
      <c r="B371" s="315" t="str">
        <f t="shared" si="20"/>
        <v/>
      </c>
      <c r="C371" s="144"/>
      <c r="D371" s="144" t="str">
        <f>M346 &amp; P$38 &amp; R$38 &amp; VLOOKUP(O$38, $O$50:$P$74,2,FALSE) &amp; "E2"</f>
        <v>INDWDSHBHETE2</v>
      </c>
      <c r="E371" s="141" t="str">
        <f>+M343 &amp; " " &amp; S$38 &amp; " - " &amp; T$38 &amp; " " &amp; U$38</f>
        <v>Wood products industry Heat Room Boiler - Dist. Heat Existing 2</v>
      </c>
      <c r="F371" s="315" t="s">
        <v>44</v>
      </c>
      <c r="G371" s="315" t="s">
        <v>46</v>
      </c>
      <c r="H371" s="144"/>
      <c r="I371" s="144"/>
      <c r="J371" s="144"/>
      <c r="K371" s="194"/>
    </row>
    <row r="372" spans="1:13">
      <c r="B372" s="315" t="str">
        <f t="shared" si="20"/>
        <v/>
      </c>
      <c r="C372" s="144"/>
      <c r="D372" s="142" t="str">
        <f>M346 &amp; P$39 &amp; R$39 &amp; VLOOKUP(O$39, $O$50:$P$74,2,FALSE) &amp; "E1"</f>
        <v>INDWDSHBELCE1</v>
      </c>
      <c r="E372" s="142" t="str">
        <f>+M343 &amp; " " &amp; S$39 &amp; " - " &amp; T$39 &amp; " " &amp; U$39</f>
        <v>Wood products industry Heat Room Boiler - Electricity Existing 1</v>
      </c>
      <c r="F372" s="137" t="s">
        <v>44</v>
      </c>
      <c r="G372" s="137" t="s">
        <v>46</v>
      </c>
      <c r="H372" s="137"/>
      <c r="I372" s="137"/>
      <c r="J372" s="137"/>
      <c r="K372" s="194"/>
    </row>
    <row r="373" spans="1:13">
      <c r="B373" s="315" t="str">
        <f t="shared" si="20"/>
        <v/>
      </c>
      <c r="C373" s="144"/>
      <c r="D373" s="144" t="str">
        <f>M346 &amp; P$40 &amp; R$40 &amp; VLOOKUP(O$40, $O$50:$P$74,2,FALSE) &amp; "E1"</f>
        <v>INDWDLAAELCE1</v>
      </c>
      <c r="E373" s="144" t="str">
        <f>+M343 &amp; " " &amp; S$40 &amp; " - " &amp; T$40 &amp; " " &amp; U$40</f>
        <v>Wood products industry Electricity Light Appliance - Electricity Existing 1</v>
      </c>
      <c r="F373" s="147" t="s">
        <v>44</v>
      </c>
      <c r="G373" s="144" t="s">
        <v>46</v>
      </c>
      <c r="H373" s="144"/>
      <c r="I373" s="144"/>
      <c r="J373" s="144"/>
      <c r="K373" s="194"/>
    </row>
    <row r="374" spans="1:13">
      <c r="B374" s="315" t="str">
        <f t="shared" si="20"/>
        <v/>
      </c>
      <c r="C374" s="144"/>
      <c r="D374" s="142" t="str">
        <f>M346 &amp; P$41 &amp; R$41 &amp; VLOOKUP(O$41, $O$50:$P$74,2,FALSE) &amp; "E1"</f>
        <v>INDWDEMMELCE1</v>
      </c>
      <c r="E374" s="142" t="str">
        <f>+M343 &amp; " " &amp; S$41 &amp; " - " &amp; T$41 &amp; " " &amp; U$41</f>
        <v>Wood products industry Electricity Motors - Electricity Existing 1</v>
      </c>
      <c r="F374" s="137" t="s">
        <v>44</v>
      </c>
      <c r="G374" s="137" t="s">
        <v>46</v>
      </c>
      <c r="H374" s="137"/>
      <c r="I374" s="137"/>
      <c r="J374" s="137"/>
      <c r="K374" s="194"/>
    </row>
    <row r="375" spans="1:13">
      <c r="A375" s="234"/>
      <c r="B375" s="315" t="str">
        <f t="shared" si="20"/>
        <v/>
      </c>
      <c r="C375" s="144"/>
      <c r="D375" s="235" t="str">
        <f>M346 &amp; P$42 &amp; R$42 &amp; VLOOKUP(O$42, $O$50:$P$74,2,FALSE) &amp; "E1"</f>
        <v>INDWDTFTDSLE1</v>
      </c>
      <c r="E375" s="144" t="str">
        <f>+M343 &amp; " " &amp; S$42 &amp; " - " &amp; T$42 &amp; " " &amp; U$42</f>
        <v>Wood products industry Tractors, Trucks, Fishing boats, Forest machines - Diesel Existing 1</v>
      </c>
      <c r="F375" s="144" t="s">
        <v>44</v>
      </c>
      <c r="G375" s="144" t="s">
        <v>46</v>
      </c>
      <c r="H375" s="144"/>
      <c r="I375" s="144"/>
      <c r="J375" s="144"/>
      <c r="K375" s="194"/>
    </row>
    <row r="376" spans="1:13">
      <c r="A376" s="234"/>
      <c r="B376" s="315" t="str">
        <f t="shared" si="20"/>
        <v/>
      </c>
      <c r="C376" s="144"/>
      <c r="D376" s="235" t="str">
        <f>M346&amp;P$43&amp;R$43&amp;VLOOKUP(O$43,$O$50:$P$74,2,FALSE)&amp;"E1"</f>
        <v>INDWDFLTLPGE1</v>
      </c>
      <c r="E376" s="144" t="str">
        <f>+M343 &amp; " " &amp; S$43 &amp; " - " &amp; T$43 &amp; " " &amp; U$43</f>
        <v>Wood products industry Forklifts - LPG Existing 1</v>
      </c>
      <c r="F376" s="144" t="s">
        <v>44</v>
      </c>
      <c r="G376" s="144" t="s">
        <v>46</v>
      </c>
      <c r="H376" s="144"/>
      <c r="I376" s="144"/>
      <c r="J376" s="144"/>
      <c r="K376" s="194"/>
    </row>
    <row r="377" spans="1:13" ht="15">
      <c r="A377" s="34"/>
      <c r="B377" s="140" t="s">
        <v>25</v>
      </c>
      <c r="C377" s="254"/>
      <c r="D377" s="173" t="str">
        <f>M383 &amp; P$7 &amp; R$7 &amp; VLOOKUP(O$7, $O$50:$P$74,2,FALSE) &amp; "E1"</f>
        <v>INDLDPHBNGAE1</v>
      </c>
      <c r="E377" s="139" t="str">
        <f>+M380 &amp; " " &amp; S$7 &amp; " - " &amp; T$7 &amp; " " &amp; U$7</f>
        <v>Textile &amp; Leather Heat Medium Temp. Boiler - Nat. Gas Existing 1</v>
      </c>
      <c r="F377" s="140" t="s">
        <v>44</v>
      </c>
      <c r="G377" s="140" t="s">
        <v>46</v>
      </c>
      <c r="H377" s="140"/>
      <c r="I377" s="255"/>
      <c r="J377" s="140"/>
      <c r="K377" s="194"/>
      <c r="L377" s="62" t="s">
        <v>190</v>
      </c>
      <c r="M377" s="129">
        <f>+M340+1</f>
        <v>11</v>
      </c>
    </row>
    <row r="378" spans="1:13">
      <c r="B378" s="315" t="str">
        <f t="shared" ref="B378:B413" si="21">+IF(ISBLANK(D378),"*","")</f>
        <v/>
      </c>
      <c r="C378" s="134"/>
      <c r="D378" s="144" t="str">
        <f>M383 &amp; P$8 &amp; R$8 &amp; VLOOKUP(O$8, $O$50:$P$74,2,FALSE) &amp; "E1"</f>
        <v>INDLDPHBCOAE1</v>
      </c>
      <c r="E378" s="141" t="str">
        <f>+M380 &amp; " " &amp; S$8 &amp; " - " &amp; T$8 &amp; " " &amp; U$8</f>
        <v>Textile &amp; Leather Heat Medium Temp. Boiler - Coal Existing 1</v>
      </c>
      <c r="F378" s="134" t="s">
        <v>44</v>
      </c>
      <c r="G378" s="134" t="s">
        <v>46</v>
      </c>
      <c r="H378" s="134"/>
      <c r="I378" s="131"/>
      <c r="J378" s="134"/>
      <c r="K378" s="194"/>
      <c r="L378" s="25" t="s">
        <v>130</v>
      </c>
    </row>
    <row r="379" spans="1:13">
      <c r="B379" s="315" t="str">
        <f t="shared" si="21"/>
        <v/>
      </c>
      <c r="C379" s="134"/>
      <c r="D379" s="144" t="str">
        <f>M383 &amp; P$9 &amp; R$9 &amp; VLOOKUP(O$9, $O$50:$P$74,2,FALSE) &amp; "E1"</f>
        <v>INDLDPHBDSLE1</v>
      </c>
      <c r="E379" s="141" t="str">
        <f>+M380 &amp; " " &amp; S$9 &amp; " - " &amp; T$9 &amp; " " &amp; U$9</f>
        <v>Textile &amp; Leather Heat Medium Temp. Boiler - Diesel Existing 1</v>
      </c>
      <c r="F379" s="134" t="s">
        <v>44</v>
      </c>
      <c r="G379" s="134" t="s">
        <v>46</v>
      </c>
      <c r="H379" s="134"/>
      <c r="I379" s="134"/>
      <c r="J379" s="134"/>
      <c r="K379" s="194"/>
      <c r="L379" s="62" t="s">
        <v>192</v>
      </c>
      <c r="M379" s="64" t="s">
        <v>135</v>
      </c>
    </row>
    <row r="380" spans="1:13">
      <c r="B380" s="315" t="str">
        <f t="shared" si="21"/>
        <v/>
      </c>
      <c r="C380" s="134"/>
      <c r="D380" s="144" t="str">
        <f>M383 &amp; P$10 &amp; R$10 &amp; VLOOKUP(O$10, $O$50:$P$74,2,FALSE) &amp; "E1"</f>
        <v>INDLDPHBWPEE1</v>
      </c>
      <c r="E380" s="141" t="str">
        <f>+M380 &amp; " " &amp; S$10 &amp; " - " &amp; T$10 &amp; " " &amp; U$10</f>
        <v>Textile &amp; Leather Heat Medium Temp. Boiler - Wood Pellets Existing 1</v>
      </c>
      <c r="F380" s="134" t="s">
        <v>44</v>
      </c>
      <c r="G380" s="134" t="s">
        <v>46</v>
      </c>
      <c r="H380" s="134"/>
      <c r="I380" s="134"/>
      <c r="J380" s="134"/>
      <c r="K380" s="194"/>
      <c r="L380" s="62" t="s">
        <v>195</v>
      </c>
      <c r="M380" s="70" t="str">
        <f>+INDEX(Commodities!$X$6:$X$17,M377)</f>
        <v>Textile &amp; Leather</v>
      </c>
    </row>
    <row r="381" spans="1:13">
      <c r="B381" s="315" t="str">
        <f t="shared" si="21"/>
        <v>*</v>
      </c>
      <c r="C381" s="134"/>
      <c r="D381" s="144"/>
      <c r="E381" s="141"/>
      <c r="F381" s="134"/>
      <c r="G381" s="134"/>
      <c r="H381" s="134"/>
      <c r="I381" s="134"/>
      <c r="J381" s="134"/>
      <c r="K381" s="194"/>
      <c r="L381" s="62" t="s">
        <v>130</v>
      </c>
      <c r="M381" s="70" t="str">
        <f>+INDEX(Commodities!$Y$6:$Y$17,M377)</f>
        <v>011 Textile and leather</v>
      </c>
    </row>
    <row r="382" spans="1:13">
      <c r="B382" s="315" t="str">
        <f t="shared" si="21"/>
        <v/>
      </c>
      <c r="C382" s="134"/>
      <c r="D382" s="144" t="str">
        <f>M383 &amp; P$12 &amp; R$12 &amp; VLOOKUP(O$12, $O$50:$P$74,2,FALSE) &amp; "E1"</f>
        <v>INDLDPHBBGAE1</v>
      </c>
      <c r="E382" s="141" t="str">
        <f>+M380 &amp; " " &amp; S$12 &amp; " - " &amp; T$12 &amp; " " &amp; U$12</f>
        <v>Textile &amp; Leather Heat Medium Temp. Boiler - Biogas Existing 1</v>
      </c>
      <c r="F382" s="134" t="s">
        <v>44</v>
      </c>
      <c r="G382" s="134" t="s">
        <v>46</v>
      </c>
      <c r="H382" s="134"/>
      <c r="I382" s="134"/>
      <c r="J382" s="134"/>
      <c r="K382" s="194"/>
      <c r="L382" s="62" t="s">
        <v>191</v>
      </c>
      <c r="M382" s="70" t="str">
        <f>+INDEX(Commodities!$U$6:$U$17,M377)</f>
        <v>IL</v>
      </c>
    </row>
    <row r="383" spans="1:13">
      <c r="B383" s="315" t="str">
        <f t="shared" si="21"/>
        <v/>
      </c>
      <c r="C383" s="134"/>
      <c r="D383" s="144" t="str">
        <f>M383 &amp; P$13 &amp; R$13 &amp; VLOOKUP(O$13, $O$50:$P$74,2,FALSE) &amp; "E1"</f>
        <v>INDLDPHBHFOE1</v>
      </c>
      <c r="E383" s="141" t="str">
        <f>+M380 &amp; " " &amp; S$13 &amp; " - " &amp; T$13 &amp; " " &amp; U$13</f>
        <v>Textile &amp; Leather Heat Medium Temp. Boiler - Heavy Fuel Oil Existing 1</v>
      </c>
      <c r="F383" s="134" t="s">
        <v>44</v>
      </c>
      <c r="G383" s="134" t="s">
        <v>46</v>
      </c>
      <c r="H383" s="134"/>
      <c r="I383" s="134"/>
      <c r="J383" s="134"/>
      <c r="K383" s="194"/>
      <c r="L383" s="62" t="s">
        <v>191</v>
      </c>
      <c r="M383" s="70" t="str">
        <f>+INDEX(Commodities!$W$6:$W$17,M377)</f>
        <v>INDL</v>
      </c>
    </row>
    <row r="384" spans="1:13">
      <c r="B384" s="315" t="str">
        <f t="shared" si="21"/>
        <v/>
      </c>
      <c r="C384" s="134"/>
      <c r="D384" s="144" t="str">
        <f>M383 &amp; P$14 &amp; R$14 &amp; VLOOKUP(O$14, $O$50:$P$74,2,FALSE) &amp; "E1"</f>
        <v>INDLDPHBLPGE1</v>
      </c>
      <c r="E384" s="141" t="str">
        <f>+M380 &amp; " " &amp; S$14 &amp; " - " &amp; T$14 &amp; " " &amp; U$14</f>
        <v>Textile &amp; Leather Heat Medium Temp. Boiler - Liquified Petroleum Gas Existing 1</v>
      </c>
      <c r="F384" s="134" t="s">
        <v>44</v>
      </c>
      <c r="G384" s="134" t="s">
        <v>46</v>
      </c>
      <c r="H384" s="134"/>
      <c r="I384" s="134"/>
      <c r="J384" s="134"/>
      <c r="K384" s="194"/>
    </row>
    <row r="385" spans="2:11">
      <c r="B385" s="315" t="str">
        <f t="shared" si="21"/>
        <v/>
      </c>
      <c r="C385" s="134"/>
      <c r="D385" s="144" t="str">
        <f>M383 &amp; P$15 &amp; R$15 &amp; VLOOKUP(O$15, $O$50:$P$74,2,FALSE) &amp; "E1"</f>
        <v>INDLDPHBWSTE1</v>
      </c>
      <c r="E385" s="141" t="str">
        <f>+M380 &amp; " " &amp; S$15 &amp; " - " &amp; T$15 &amp; " " &amp; U$15</f>
        <v>Textile &amp; Leather Heat Medium Temp. Boiler - Waste Existing 1</v>
      </c>
      <c r="F385" s="134" t="s">
        <v>44</v>
      </c>
      <c r="G385" s="134" t="s">
        <v>46</v>
      </c>
      <c r="H385" s="134"/>
      <c r="I385" s="134"/>
      <c r="J385" s="134"/>
      <c r="K385" s="194"/>
    </row>
    <row r="386" spans="2:11">
      <c r="B386" s="315" t="str">
        <f t="shared" si="21"/>
        <v/>
      </c>
      <c r="C386" s="134"/>
      <c r="D386" s="144" t="str">
        <f>M383 &amp; P$16 &amp; R$16 &amp; VLOOKUP(O$16, $O$50:$P$74,2,FALSE) &amp; "E1"</f>
        <v>INDLDPHBHETE1</v>
      </c>
      <c r="E386" s="141" t="str">
        <f>+M380 &amp; " " &amp; S$16 &amp; " - " &amp; T$16 &amp; " " &amp; U$16</f>
        <v>Textile &amp; Leather Heat Medium Temp. Boiler - Dist. Heat Existing 1</v>
      </c>
      <c r="F386" s="134" t="s">
        <v>44</v>
      </c>
      <c r="G386" s="134" t="s">
        <v>46</v>
      </c>
      <c r="H386" s="134"/>
      <c r="I386" s="134"/>
      <c r="J386" s="134"/>
      <c r="K386" s="194"/>
    </row>
    <row r="387" spans="2:11">
      <c r="B387" s="315" t="str">
        <f t="shared" si="21"/>
        <v/>
      </c>
      <c r="C387" s="134"/>
      <c r="D387" s="144" t="str">
        <f>M383 &amp; P$17 &amp; R$17 &amp; VLOOKUP(O$17, $O$50:$P$74,2,FALSE) &amp; "E2"</f>
        <v>INDLDPHBHETE2</v>
      </c>
      <c r="E387" s="141" t="str">
        <f>+M380 &amp; " " &amp; S$17 &amp; " - " &amp; T$17 &amp; " " &amp; U$17</f>
        <v>Textile &amp; Leather Heat Medium Temp. Boiler - Dist. Heat Existing 2</v>
      </c>
      <c r="F387" s="315" t="s">
        <v>44</v>
      </c>
      <c r="G387" s="315" t="s">
        <v>46</v>
      </c>
      <c r="H387" s="134"/>
      <c r="I387" s="134"/>
      <c r="J387" s="134"/>
      <c r="K387" s="194"/>
    </row>
    <row r="388" spans="2:11">
      <c r="B388" s="315" t="str">
        <f t="shared" si="21"/>
        <v/>
      </c>
      <c r="C388" s="134"/>
      <c r="D388" s="142" t="str">
        <f>M383 &amp; P$18 &amp; R$18 &amp; VLOOKUP(O$18, $O$50:$P$74,2,FALSE) &amp; "E1"</f>
        <v>INDLDPHBELCE1</v>
      </c>
      <c r="E388" s="142" t="str">
        <f>+M380 &amp; " " &amp; S$18 &amp; " - " &amp; T$18 &amp; " " &amp; U$18</f>
        <v>Textile &amp; Leather Heat Medium Temp. Boiler - Electricity Existing 1</v>
      </c>
      <c r="F388" s="137" t="s">
        <v>44</v>
      </c>
      <c r="G388" s="137" t="s">
        <v>46</v>
      </c>
      <c r="H388" s="137"/>
      <c r="I388" s="137"/>
      <c r="J388" s="137"/>
      <c r="K388" s="194"/>
    </row>
    <row r="389" spans="2:11">
      <c r="B389" s="315" t="str">
        <f t="shared" si="21"/>
        <v/>
      </c>
      <c r="C389" s="134"/>
      <c r="D389" s="141" t="str">
        <f>M383 &amp; P$19 &amp; R$19 &amp; VLOOKUP(O$19, $O$50:$P$74,2,FALSE) &amp; "E1"</f>
        <v>INDLDCOBNGAE1</v>
      </c>
      <c r="E389" s="141" t="str">
        <f>+M380 &amp; " " &amp; S$19 &amp; " - " &amp; T$19 &amp; " " &amp; U$19</f>
        <v>Textile &amp; Leather Heat High Temp. Boiler - Nat. Gas Existing 1</v>
      </c>
      <c r="F389" s="134" t="s">
        <v>44</v>
      </c>
      <c r="G389" s="134" t="s">
        <v>46</v>
      </c>
      <c r="H389" s="134"/>
      <c r="I389" s="134"/>
      <c r="J389" s="134"/>
      <c r="K389" s="194"/>
    </row>
    <row r="390" spans="2:11">
      <c r="B390" s="315" t="str">
        <f t="shared" si="21"/>
        <v/>
      </c>
      <c r="C390" s="134"/>
      <c r="D390" s="141" t="str">
        <f>M383 &amp; P$20 &amp; R$20 &amp; VLOOKUP(O$20, $O$50:$P$74,2,FALSE) &amp; "E1"</f>
        <v>INDLDCOBCOAE1</v>
      </c>
      <c r="E390" s="141" t="str">
        <f>+M380 &amp; " " &amp; S$20 &amp; " - " &amp; T$20 &amp; " " &amp; U$20</f>
        <v>Textile &amp; Leather Heat High Temp. Boiler - Coal Existing 1</v>
      </c>
      <c r="F390" s="134" t="s">
        <v>44</v>
      </c>
      <c r="G390" s="134" t="s">
        <v>46</v>
      </c>
      <c r="H390" s="134"/>
      <c r="I390" s="134"/>
      <c r="J390" s="134"/>
      <c r="K390" s="194"/>
    </row>
    <row r="391" spans="2:11">
      <c r="B391" s="315" t="str">
        <f t="shared" si="21"/>
        <v/>
      </c>
      <c r="C391" s="134"/>
      <c r="D391" s="141" t="str">
        <f>M383 &amp; P$21 &amp; R$21 &amp; VLOOKUP(O$21, $O$50:$P$74,2,FALSE) &amp; "E1"</f>
        <v>INDLDCOBDSLE1</v>
      </c>
      <c r="E391" s="141" t="str">
        <f>+M380 &amp; " " &amp; S$21 &amp; " - " &amp; T$21 &amp; " " &amp; U$21</f>
        <v>Textile &amp; Leather Heat High Temp. Boiler - Diesel Existing 1</v>
      </c>
      <c r="F391" s="134" t="s">
        <v>44</v>
      </c>
      <c r="G391" s="134" t="s">
        <v>46</v>
      </c>
      <c r="H391" s="134"/>
      <c r="I391" s="134"/>
      <c r="J391" s="134"/>
      <c r="K391" s="194"/>
    </row>
    <row r="392" spans="2:11">
      <c r="B392" s="315" t="str">
        <f t="shared" si="21"/>
        <v/>
      </c>
      <c r="C392" s="134"/>
      <c r="D392" s="141" t="str">
        <f>M383 &amp; P$22 &amp; R$22 &amp; VLOOKUP(O$22, $O$50:$P$74,2,FALSE) &amp; "E1"</f>
        <v>INDLDCOBWPEE1</v>
      </c>
      <c r="E392" s="141" t="str">
        <f>+M380 &amp; " " &amp; S$22 &amp; " - " &amp; T$22 &amp; " " &amp; U$22</f>
        <v>Textile &amp; Leather Heat High Temp. Boiler - Wood Pellets Existing 1</v>
      </c>
      <c r="F392" s="134" t="s">
        <v>44</v>
      </c>
      <c r="G392" s="134" t="s">
        <v>46</v>
      </c>
      <c r="H392" s="134"/>
      <c r="I392" s="134"/>
      <c r="J392" s="134"/>
      <c r="K392" s="194"/>
    </row>
    <row r="393" spans="2:11">
      <c r="B393" s="315" t="str">
        <f t="shared" si="21"/>
        <v>*</v>
      </c>
      <c r="C393" s="134"/>
      <c r="D393" s="141"/>
      <c r="E393" s="141"/>
      <c r="F393" s="134"/>
      <c r="G393" s="134"/>
      <c r="H393" s="134"/>
      <c r="I393" s="134"/>
      <c r="J393" s="134"/>
      <c r="K393" s="194"/>
    </row>
    <row r="394" spans="2:11">
      <c r="B394" s="315" t="str">
        <f t="shared" si="21"/>
        <v/>
      </c>
      <c r="C394" s="134"/>
      <c r="D394" s="141" t="str">
        <f>M383 &amp; P$24 &amp; R$24 &amp; VLOOKUP(O$24, $O$50:$P$74,2,FALSE) &amp; "E1"</f>
        <v>INDLDCOBHFOE1</v>
      </c>
      <c r="E394" s="141" t="str">
        <f>+M380 &amp; " " &amp; S$24 &amp; " - " &amp; T$24 &amp; " " &amp; U$24</f>
        <v>Textile &amp; Leather Heat High Temp. Boiler - Heavy Fuel Oil Existing 1</v>
      </c>
      <c r="F394" s="134" t="s">
        <v>44</v>
      </c>
      <c r="G394" s="134" t="s">
        <v>46</v>
      </c>
      <c r="H394" s="134"/>
      <c r="I394" s="134"/>
      <c r="J394" s="134"/>
      <c r="K394" s="194"/>
    </row>
    <row r="395" spans="2:11">
      <c r="B395" s="315" t="str">
        <f t="shared" si="21"/>
        <v/>
      </c>
      <c r="C395" s="134"/>
      <c r="D395" s="141" t="str">
        <f>M383 &amp; P$25 &amp; R$25 &amp; VLOOKUP(O$25, $O$50:$P$74,2,FALSE) &amp; "E1"</f>
        <v>INDLDCOBLPGE1</v>
      </c>
      <c r="E395" s="141" t="str">
        <f>+M380 &amp; " " &amp; S$25 &amp; " - " &amp; T$25 &amp; " " &amp; U$25</f>
        <v>Textile &amp; Leather Heat High Temp. Boiler - Liquified Petroleum Gas Existing 1</v>
      </c>
      <c r="F395" s="134" t="s">
        <v>44</v>
      </c>
      <c r="G395" s="134" t="s">
        <v>46</v>
      </c>
      <c r="H395" s="134"/>
      <c r="I395" s="134"/>
      <c r="J395" s="134"/>
      <c r="K395" s="194"/>
    </row>
    <row r="396" spans="2:11">
      <c r="B396" s="315" t="str">
        <f t="shared" si="21"/>
        <v/>
      </c>
      <c r="C396" s="134"/>
      <c r="D396" s="141" t="str">
        <f>M383 &amp; P$26 &amp; R$26 &amp; VLOOKUP(O$26, $O$50:$P$74,2,FALSE) &amp; "E1"</f>
        <v>INDLDCOBWSTE1</v>
      </c>
      <c r="E396" s="141" t="str">
        <f>+M380 &amp; " " &amp; S$26 &amp; " - " &amp; T$26 &amp; " " &amp; U$26</f>
        <v>Textile &amp; Leather Heat High Temp. Boiler - Waste Existing 1</v>
      </c>
      <c r="F396" s="134" t="s">
        <v>44</v>
      </c>
      <c r="G396" s="134" t="s">
        <v>46</v>
      </c>
      <c r="H396" s="134"/>
      <c r="I396" s="134"/>
      <c r="J396" s="134"/>
      <c r="K396" s="194"/>
    </row>
    <row r="397" spans="2:11">
      <c r="B397" s="315" t="str">
        <f t="shared" si="21"/>
        <v/>
      </c>
      <c r="C397" s="134"/>
      <c r="D397" s="142" t="str">
        <f>M383 &amp; P$27 &amp; R$27 &amp; VLOOKUP(O$27, $O$50:$P$74,2,FALSE) &amp; "E1"</f>
        <v>INDLDCOBELCE1</v>
      </c>
      <c r="E397" s="142" t="str">
        <f>+M380 &amp; " " &amp; S$27 &amp; " - " &amp; T$27 &amp; " " &amp; U$27</f>
        <v>Textile &amp; Leather Heat High Temp. Boiler - Electricity Existing 1</v>
      </c>
      <c r="F397" s="137" t="s">
        <v>44</v>
      </c>
      <c r="G397" s="137" t="s">
        <v>46</v>
      </c>
      <c r="H397" s="137"/>
      <c r="I397" s="137"/>
      <c r="J397" s="137"/>
      <c r="K397" s="194"/>
    </row>
    <row r="398" spans="2:11">
      <c r="B398" s="315" t="str">
        <f t="shared" si="21"/>
        <v/>
      </c>
      <c r="C398" s="134"/>
      <c r="D398" s="144" t="str">
        <f>M383 &amp; P$28 &amp; R$28 &amp; VLOOKUP(O$28, $O$50:$P$74,2,FALSE) &amp; "E1"</f>
        <v>INDLDSHBNGAE1</v>
      </c>
      <c r="E398" s="141" t="str">
        <f>+M380 &amp; " " &amp; S$28 &amp; " - " &amp; T$28 &amp; " " &amp; U$28</f>
        <v>Textile &amp; Leather Heat Room Boiler - Nat. Gas Existing 1</v>
      </c>
      <c r="F398" s="134" t="s">
        <v>44</v>
      </c>
      <c r="G398" s="134" t="s">
        <v>46</v>
      </c>
      <c r="H398" s="134"/>
      <c r="I398" s="134"/>
      <c r="J398" s="134"/>
      <c r="K398" s="194"/>
    </row>
    <row r="399" spans="2:11">
      <c r="B399" s="315" t="str">
        <f t="shared" si="21"/>
        <v/>
      </c>
      <c r="C399" s="134"/>
      <c r="D399" s="144" t="str">
        <f>M383 &amp; P$29 &amp; R$29 &amp; VLOOKUP(O$29, $O$50:$P$74,2,FALSE) &amp; "E1"</f>
        <v>INDLDSHBCOAE1</v>
      </c>
      <c r="E399" s="141" t="str">
        <f>+M380 &amp; " " &amp; S$29 &amp; " - " &amp; T$29 &amp; " " &amp; U$29</f>
        <v>Textile &amp; Leather Heat Room Boiler - Coal Existing 1</v>
      </c>
      <c r="F399" s="134" t="s">
        <v>44</v>
      </c>
      <c r="G399" s="134" t="s">
        <v>46</v>
      </c>
      <c r="H399" s="134"/>
      <c r="I399" s="134"/>
      <c r="J399" s="134"/>
      <c r="K399" s="194"/>
    </row>
    <row r="400" spans="2:11">
      <c r="B400" s="315" t="str">
        <f t="shared" si="21"/>
        <v/>
      </c>
      <c r="C400" s="134"/>
      <c r="D400" s="144" t="str">
        <f>M383 &amp; P$30 &amp; R$30 &amp; VLOOKUP(O$30, $O$50:$P$74,2,FALSE) &amp; "E1"</f>
        <v>INDLDSHBDSLE1</v>
      </c>
      <c r="E400" s="141" t="str">
        <f>+M380 &amp; " " &amp; S$30 &amp; " - " &amp; T$30 &amp; " " &amp; U$30</f>
        <v>Textile &amp; Leather Heat Room Boiler - Diesel Existing 1</v>
      </c>
      <c r="F400" s="134" t="s">
        <v>44</v>
      </c>
      <c r="G400" s="134" t="s">
        <v>46</v>
      </c>
      <c r="H400" s="134"/>
      <c r="I400" s="134"/>
      <c r="J400" s="134"/>
      <c r="K400" s="194"/>
    </row>
    <row r="401" spans="1:13">
      <c r="B401" s="315" t="str">
        <f t="shared" si="21"/>
        <v/>
      </c>
      <c r="C401" s="134"/>
      <c r="D401" s="144" t="str">
        <f>M383 &amp; P$31 &amp; R$31 &amp; VLOOKUP(O$31, $O$50:$P$74,2,FALSE) &amp; "E1"</f>
        <v>INDLDSHBWPEE1</v>
      </c>
      <c r="E401" s="141" t="str">
        <f>+M380 &amp; " " &amp; S$31 &amp; " - " &amp; T$31 &amp; " " &amp; U$31</f>
        <v>Textile &amp; Leather Heat Room Boiler - Wood Pellets Existing 1</v>
      </c>
      <c r="F401" s="134" t="s">
        <v>44</v>
      </c>
      <c r="G401" s="134" t="s">
        <v>46</v>
      </c>
      <c r="H401" s="134"/>
      <c r="I401" s="134"/>
      <c r="J401" s="134"/>
      <c r="K401" s="194"/>
    </row>
    <row r="402" spans="1:13">
      <c r="B402" s="315" t="str">
        <f t="shared" si="21"/>
        <v>*</v>
      </c>
      <c r="C402" s="134"/>
      <c r="D402" s="144"/>
      <c r="E402" s="141"/>
      <c r="F402" s="134"/>
      <c r="G402" s="134"/>
      <c r="H402" s="134"/>
      <c r="I402" s="134"/>
      <c r="J402" s="134"/>
      <c r="K402" s="194"/>
    </row>
    <row r="403" spans="1:13">
      <c r="B403" s="315" t="str">
        <f t="shared" si="21"/>
        <v/>
      </c>
      <c r="C403" s="134"/>
      <c r="D403" s="144" t="str">
        <f>M383 &amp; P$33 &amp; R$33 &amp; VLOOKUP(O$33, $O$50:$P$74,2,FALSE) &amp; "E1"</f>
        <v>INDLDSHBBGAE1</v>
      </c>
      <c r="E403" s="141" t="str">
        <f>+M380 &amp; " " &amp; S$33 &amp; " - " &amp; T$33 &amp; " " &amp; U$33</f>
        <v>Textile &amp; Leather Heat Room Boiler - Biogas Existing 1</v>
      </c>
      <c r="F403" s="134" t="s">
        <v>44</v>
      </c>
      <c r="G403" s="134" t="s">
        <v>46</v>
      </c>
      <c r="H403" s="134"/>
      <c r="I403" s="134"/>
      <c r="J403" s="134"/>
      <c r="K403" s="194"/>
    </row>
    <row r="404" spans="1:13">
      <c r="B404" s="315" t="str">
        <f t="shared" si="21"/>
        <v/>
      </c>
      <c r="C404" s="134"/>
      <c r="D404" s="144" t="str">
        <f>M383 &amp; P$34 &amp; R$34 &amp; VLOOKUP(O$34, $O$50:$P$74,2,FALSE) &amp; "E1"</f>
        <v>INDLDSHBHFOE1</v>
      </c>
      <c r="E404" s="141" t="str">
        <f>+M380 &amp; " " &amp; S$34 &amp; " - " &amp; T$34 &amp; " " &amp; U$34</f>
        <v>Textile &amp; Leather Heat Room Boiler - Heavy Fuel Oil Existing 1</v>
      </c>
      <c r="F404" s="134" t="s">
        <v>44</v>
      </c>
      <c r="G404" s="134" t="s">
        <v>46</v>
      </c>
      <c r="H404" s="134"/>
      <c r="I404" s="134"/>
      <c r="J404" s="134"/>
      <c r="K404" s="194"/>
    </row>
    <row r="405" spans="1:13">
      <c r="B405" s="315" t="str">
        <f t="shared" si="21"/>
        <v/>
      </c>
      <c r="C405" s="134"/>
      <c r="D405" s="144" t="str">
        <f>M383 &amp; P$35 &amp; R$35 &amp; VLOOKUP(O$35, $O$50:$P$74,2,FALSE) &amp; "E1"</f>
        <v>INDLDSHBLPGE1</v>
      </c>
      <c r="E405" s="141" t="str">
        <f>+M380 &amp; " " &amp; S$35 &amp; " - " &amp; T$35 &amp; " " &amp; U$35</f>
        <v>Textile &amp; Leather Heat Room Boiler - Liquified Petroleum Gas Existing 1</v>
      </c>
      <c r="F405" s="134" t="s">
        <v>44</v>
      </c>
      <c r="G405" s="134" t="s">
        <v>46</v>
      </c>
      <c r="H405" s="134"/>
      <c r="I405" s="134"/>
      <c r="J405" s="134"/>
      <c r="K405" s="194"/>
    </row>
    <row r="406" spans="1:13">
      <c r="B406" s="315" t="str">
        <f t="shared" si="21"/>
        <v/>
      </c>
      <c r="C406" s="134"/>
      <c r="D406" s="144" t="str">
        <f>M383 &amp; P$36 &amp; R$36 &amp; VLOOKUP(O$36, $O$50:$P$74,2,FALSE) &amp; "E1"</f>
        <v>INDLDSHBWSTE1</v>
      </c>
      <c r="E406" s="141" t="str">
        <f>+M380 &amp; " " &amp; S$36 &amp; " - " &amp; T$36 &amp; " " &amp; U$36</f>
        <v>Textile &amp; Leather Heat Room Boiler - Waste Existing 1</v>
      </c>
      <c r="F406" s="134" t="s">
        <v>44</v>
      </c>
      <c r="G406" s="134" t="s">
        <v>46</v>
      </c>
      <c r="H406" s="134"/>
      <c r="I406" s="134"/>
      <c r="J406" s="134"/>
      <c r="K406" s="194"/>
    </row>
    <row r="407" spans="1:13">
      <c r="B407" s="315" t="str">
        <f t="shared" si="21"/>
        <v/>
      </c>
      <c r="C407" s="134"/>
      <c r="D407" s="144" t="str">
        <f>M383 &amp; P$37 &amp; R$37 &amp; VLOOKUP(O$37, $O$50:$P$74,2,FALSE) &amp; "E1"</f>
        <v>INDLDSHBHETE1</v>
      </c>
      <c r="E407" s="141" t="str">
        <f>+M380 &amp; " " &amp; S$37 &amp; " - " &amp; T$37 &amp; " " &amp; U$37</f>
        <v>Textile &amp; Leather Heat Room Boiler - Dist. Heat Existing 1</v>
      </c>
      <c r="F407" s="134" t="s">
        <v>44</v>
      </c>
      <c r="G407" s="134" t="s">
        <v>46</v>
      </c>
      <c r="H407" s="134"/>
      <c r="I407" s="134"/>
      <c r="J407" s="134"/>
      <c r="K407" s="194"/>
    </row>
    <row r="408" spans="1:13">
      <c r="B408" s="315" t="str">
        <f t="shared" si="21"/>
        <v/>
      </c>
      <c r="C408" s="144"/>
      <c r="D408" s="144" t="str">
        <f>M383 &amp; P$38 &amp; R$38 &amp; VLOOKUP(O$38, $O$50:$P$74,2,FALSE) &amp; "E2"</f>
        <v>INDLDSHBHETE2</v>
      </c>
      <c r="E408" s="141" t="str">
        <f>+M380 &amp; " " &amp; S$38 &amp; " - " &amp; T$38 &amp; " " &amp; U$38</f>
        <v>Textile &amp; Leather Heat Room Boiler - Dist. Heat Existing 2</v>
      </c>
      <c r="F408" s="315" t="s">
        <v>44</v>
      </c>
      <c r="G408" s="315" t="s">
        <v>46</v>
      </c>
      <c r="H408" s="144"/>
      <c r="I408" s="144"/>
      <c r="J408" s="144"/>
      <c r="K408" s="194"/>
    </row>
    <row r="409" spans="1:13">
      <c r="B409" s="315" t="str">
        <f t="shared" si="21"/>
        <v/>
      </c>
      <c r="C409" s="144"/>
      <c r="D409" s="142" t="str">
        <f>M383 &amp; P$39 &amp; R$39 &amp; VLOOKUP(O$39, $O$50:$P$74,2,FALSE) &amp; "E1"</f>
        <v>INDLDSHBELCE1</v>
      </c>
      <c r="E409" s="142" t="str">
        <f>+M380 &amp; " " &amp; S$39 &amp; " - " &amp; T$39 &amp; " " &amp; U$39</f>
        <v>Textile &amp; Leather Heat Room Boiler - Electricity Existing 1</v>
      </c>
      <c r="F409" s="137" t="s">
        <v>44</v>
      </c>
      <c r="G409" s="137" t="s">
        <v>46</v>
      </c>
      <c r="H409" s="137"/>
      <c r="I409" s="137"/>
      <c r="J409" s="137"/>
      <c r="K409" s="194"/>
    </row>
    <row r="410" spans="1:13">
      <c r="B410" s="315" t="str">
        <f t="shared" si="21"/>
        <v/>
      </c>
      <c r="C410" s="144"/>
      <c r="D410" s="144" t="str">
        <f>M383 &amp; P$40 &amp; R$40 &amp; VLOOKUP(O$40, $O$50:$P$74,2,FALSE) &amp; "E1"</f>
        <v>INDLDLAAELCE1</v>
      </c>
      <c r="E410" s="144" t="str">
        <f>+M380 &amp; " " &amp; S$40 &amp; " - " &amp; T$40 &amp; " " &amp; U$40</f>
        <v>Textile &amp; Leather Electricity Light Appliance - Electricity Existing 1</v>
      </c>
      <c r="F410" s="147" t="s">
        <v>44</v>
      </c>
      <c r="G410" s="144" t="s">
        <v>46</v>
      </c>
      <c r="H410" s="144"/>
      <c r="I410" s="144"/>
      <c r="J410" s="144"/>
      <c r="K410" s="194"/>
    </row>
    <row r="411" spans="1:13">
      <c r="B411" s="315" t="str">
        <f t="shared" si="21"/>
        <v/>
      </c>
      <c r="C411" s="144"/>
      <c r="D411" s="142" t="str">
        <f>M383 &amp; P$41 &amp; R$41 &amp; VLOOKUP(O$41, $O$50:$P$74,2,FALSE) &amp; "E1"</f>
        <v>INDLDEMMELCE1</v>
      </c>
      <c r="E411" s="142" t="str">
        <f>+M380 &amp; " " &amp; S$41 &amp; " - " &amp; T$41 &amp; " " &amp; U$41</f>
        <v>Textile &amp; Leather Electricity Motors - Electricity Existing 1</v>
      </c>
      <c r="F411" s="137" t="s">
        <v>44</v>
      </c>
      <c r="G411" s="137" t="s">
        <v>46</v>
      </c>
      <c r="H411" s="137"/>
      <c r="I411" s="137"/>
      <c r="J411" s="137"/>
      <c r="K411" s="194"/>
    </row>
    <row r="412" spans="1:13">
      <c r="A412" s="234"/>
      <c r="B412" s="315" t="str">
        <f t="shared" si="21"/>
        <v/>
      </c>
      <c r="C412" s="144"/>
      <c r="D412" s="235" t="str">
        <f>M383 &amp; P$42 &amp; R$42 &amp; VLOOKUP(O$42, $O$50:$P$74,2,FALSE) &amp; "E1"</f>
        <v>INDLDTFTDSLE1</v>
      </c>
      <c r="E412" s="144" t="str">
        <f>+M380 &amp; " " &amp; S$42 &amp; " - " &amp; T$42 &amp; " " &amp; U$42</f>
        <v>Textile &amp; Leather Tractors, Trucks, Fishing boats, Forest machines - Diesel Existing 1</v>
      </c>
      <c r="F412" s="144" t="s">
        <v>44</v>
      </c>
      <c r="G412" s="144" t="s">
        <v>46</v>
      </c>
      <c r="H412" s="144"/>
      <c r="I412" s="144"/>
      <c r="J412" s="144"/>
      <c r="K412" s="194"/>
    </row>
    <row r="413" spans="1:13">
      <c r="A413" s="234"/>
      <c r="B413" s="315" t="str">
        <f t="shared" si="21"/>
        <v/>
      </c>
      <c r="C413" s="144"/>
      <c r="D413" s="235" t="str">
        <f>M383&amp;P$43&amp;R$43&amp;VLOOKUP(O$43,$O$50:$P$74,2,FALSE)&amp;"E1"</f>
        <v>INDLDFLTLPGE1</v>
      </c>
      <c r="E413" s="144" t="str">
        <f>+M380 &amp; " " &amp; S$43 &amp; " - " &amp; T$43 &amp; " " &amp; U$43</f>
        <v>Textile &amp; Leather Forklifts - LPG Existing 1</v>
      </c>
      <c r="F413" s="144" t="s">
        <v>44</v>
      </c>
      <c r="G413" s="144" t="s">
        <v>46</v>
      </c>
      <c r="H413" s="144"/>
      <c r="I413" s="144"/>
      <c r="J413" s="144"/>
      <c r="K413" s="194"/>
    </row>
    <row r="414" spans="1:13" ht="15">
      <c r="A414" s="34"/>
      <c r="B414" s="140" t="s">
        <v>25</v>
      </c>
      <c r="C414" s="254"/>
      <c r="D414" s="173" t="str">
        <f>M420 &amp; P$7 &amp; R$7 &amp; VLOOKUP(O$7, $O$50:$P$74,2,FALSE) &amp; "E1"</f>
        <v>INDNDPHBNGAE1</v>
      </c>
      <c r="E414" s="139" t="str">
        <f>+M417 &amp; " " &amp; S$7 &amp; " - " &amp; T$7 &amp; " " &amp; U$7</f>
        <v>Construction Heat Medium Temp. Boiler - Nat. Gas Existing 1</v>
      </c>
      <c r="F414" s="140" t="s">
        <v>44</v>
      </c>
      <c r="G414" s="140" t="s">
        <v>46</v>
      </c>
      <c r="H414" s="140"/>
      <c r="I414" s="255"/>
      <c r="J414" s="140"/>
      <c r="K414" s="194"/>
      <c r="L414" s="62" t="s">
        <v>190</v>
      </c>
      <c r="M414" s="129">
        <f>+M377+1</f>
        <v>12</v>
      </c>
    </row>
    <row r="415" spans="1:13">
      <c r="B415" s="315" t="str">
        <f t="shared" ref="B415:B450" si="22">+IF(ISBLANK(D415),"*","")</f>
        <v/>
      </c>
      <c r="C415" s="134"/>
      <c r="D415" s="144" t="str">
        <f>M420 &amp; P$8 &amp; R$8 &amp; VLOOKUP(O$8, $O$50:$P$74,2,FALSE) &amp; "E1"</f>
        <v>INDNDPHBCOAE1</v>
      </c>
      <c r="E415" s="141" t="str">
        <f>+M417 &amp; " " &amp; S$8 &amp; " - " &amp; T$8 &amp; " " &amp; U$8</f>
        <v>Construction Heat Medium Temp. Boiler - Coal Existing 1</v>
      </c>
      <c r="F415" s="134" t="s">
        <v>44</v>
      </c>
      <c r="G415" s="134" t="s">
        <v>46</v>
      </c>
      <c r="H415" s="134"/>
      <c r="I415" s="131"/>
      <c r="J415" s="134"/>
      <c r="K415" s="194"/>
      <c r="L415" s="25" t="s">
        <v>130</v>
      </c>
    </row>
    <row r="416" spans="1:13">
      <c r="B416" s="315" t="str">
        <f t="shared" si="22"/>
        <v/>
      </c>
      <c r="C416" s="134"/>
      <c r="D416" s="144" t="str">
        <f>M420 &amp; P$9 &amp; R$9 &amp; VLOOKUP(O$9, $O$50:$P$74,2,FALSE) &amp; "E1"</f>
        <v>INDNDPHBDSLE1</v>
      </c>
      <c r="E416" s="141" t="str">
        <f>+M417 &amp; " " &amp; S$9 &amp; " - " &amp; T$9 &amp; " " &amp; U$9</f>
        <v>Construction Heat Medium Temp. Boiler - Diesel Existing 1</v>
      </c>
      <c r="F416" s="134" t="s">
        <v>44</v>
      </c>
      <c r="G416" s="134" t="s">
        <v>46</v>
      </c>
      <c r="H416" s="134"/>
      <c r="I416" s="134"/>
      <c r="J416" s="134"/>
      <c r="K416" s="194"/>
      <c r="L416" s="62" t="s">
        <v>192</v>
      </c>
      <c r="M416" s="64" t="s">
        <v>135</v>
      </c>
    </row>
    <row r="417" spans="2:13">
      <c r="B417" s="315" t="str">
        <f t="shared" si="22"/>
        <v/>
      </c>
      <c r="C417" s="134"/>
      <c r="D417" s="144" t="str">
        <f>M420 &amp; P$10 &amp; R$10 &amp; VLOOKUP(O$10, $O$50:$P$74,2,FALSE) &amp; "E1"</f>
        <v>INDNDPHBWPEE1</v>
      </c>
      <c r="E417" s="141" t="str">
        <f>+M417 &amp; " " &amp; S$10 &amp; " - " &amp; T$10 &amp; " " &amp; U$10</f>
        <v>Construction Heat Medium Temp. Boiler - Wood Pellets Existing 1</v>
      </c>
      <c r="F417" s="134" t="s">
        <v>44</v>
      </c>
      <c r="G417" s="134" t="s">
        <v>46</v>
      </c>
      <c r="H417" s="134"/>
      <c r="I417" s="134"/>
      <c r="J417" s="134"/>
      <c r="K417" s="194"/>
      <c r="L417" s="62" t="s">
        <v>195</v>
      </c>
      <c r="M417" s="70" t="str">
        <f>+INDEX(Commodities!$X$6:$X$17,M414)</f>
        <v>Construction</v>
      </c>
    </row>
    <row r="418" spans="2:13">
      <c r="B418" s="315" t="str">
        <f t="shared" si="22"/>
        <v>*</v>
      </c>
      <c r="C418" s="134"/>
      <c r="D418" s="144"/>
      <c r="E418" s="141"/>
      <c r="F418" s="134"/>
      <c r="G418" s="134"/>
      <c r="H418" s="134"/>
      <c r="I418" s="134"/>
      <c r="J418" s="134"/>
      <c r="K418" s="194"/>
      <c r="L418" s="62" t="s">
        <v>130</v>
      </c>
      <c r="M418" s="70" t="str">
        <f>+INDEX(Commodities!$Y$6:$Y$17,M414)</f>
        <v>012 Construction</v>
      </c>
    </row>
    <row r="419" spans="2:13">
      <c r="B419" s="315" t="str">
        <f t="shared" si="22"/>
        <v/>
      </c>
      <c r="C419" s="134"/>
      <c r="D419" s="144" t="str">
        <f>M420 &amp; P$12 &amp; R$12 &amp; VLOOKUP(O$12, $O$50:$P$74,2,FALSE) &amp; "E1"</f>
        <v>INDNDPHBBGAE1</v>
      </c>
      <c r="E419" s="141" t="str">
        <f>+M417 &amp; " " &amp; S$12 &amp; " - " &amp; T$12 &amp; " " &amp; U$12</f>
        <v>Construction Heat Medium Temp. Boiler - Biogas Existing 1</v>
      </c>
      <c r="F419" s="134" t="s">
        <v>44</v>
      </c>
      <c r="G419" s="134" t="s">
        <v>46</v>
      </c>
      <c r="H419" s="134"/>
      <c r="I419" s="134"/>
      <c r="J419" s="134"/>
      <c r="K419" s="194"/>
      <c r="L419" s="62" t="s">
        <v>191</v>
      </c>
      <c r="M419" s="70" t="str">
        <f>+INDEX(Commodities!$U$6:$U$17,M414)</f>
        <v>IN</v>
      </c>
    </row>
    <row r="420" spans="2:13">
      <c r="B420" s="315" t="str">
        <f t="shared" si="22"/>
        <v/>
      </c>
      <c r="C420" s="134"/>
      <c r="D420" s="144" t="str">
        <f>M420 &amp; P$13 &amp; R$13 &amp; VLOOKUP(O$13, $O$50:$P$74,2,FALSE) &amp; "E1"</f>
        <v>INDNDPHBHFOE1</v>
      </c>
      <c r="E420" s="141" t="str">
        <f>+M417 &amp; " " &amp; S$13 &amp; " - " &amp; T$13 &amp; " " &amp; U$13</f>
        <v>Construction Heat Medium Temp. Boiler - Heavy Fuel Oil Existing 1</v>
      </c>
      <c r="F420" s="134" t="s">
        <v>44</v>
      </c>
      <c r="G420" s="134" t="s">
        <v>46</v>
      </c>
      <c r="H420" s="134"/>
      <c r="I420" s="134"/>
      <c r="J420" s="134"/>
      <c r="K420" s="194"/>
      <c r="L420" s="62" t="s">
        <v>191</v>
      </c>
      <c r="M420" s="70" t="str">
        <f>+INDEX(Commodities!$W$6:$W$17,M414)</f>
        <v>INDN</v>
      </c>
    </row>
    <row r="421" spans="2:13">
      <c r="B421" s="315" t="str">
        <f t="shared" si="22"/>
        <v/>
      </c>
      <c r="C421" s="134"/>
      <c r="D421" s="144" t="str">
        <f>M420 &amp; P$14 &amp; R$14 &amp; VLOOKUP(O$14, $O$50:$P$74,2,FALSE) &amp; "E1"</f>
        <v>INDNDPHBLPGE1</v>
      </c>
      <c r="E421" s="141" t="str">
        <f>+M417 &amp; " " &amp; S$14 &amp; " - " &amp; T$14 &amp; " " &amp; U$14</f>
        <v>Construction Heat Medium Temp. Boiler - Liquified Petroleum Gas Existing 1</v>
      </c>
      <c r="F421" s="134" t="s">
        <v>44</v>
      </c>
      <c r="G421" s="134" t="s">
        <v>46</v>
      </c>
      <c r="H421" s="134"/>
      <c r="I421" s="134"/>
      <c r="J421" s="134"/>
      <c r="K421" s="194"/>
    </row>
    <row r="422" spans="2:13">
      <c r="B422" s="315" t="str">
        <f t="shared" si="22"/>
        <v/>
      </c>
      <c r="C422" s="134"/>
      <c r="D422" s="144" t="str">
        <f>M420 &amp; P$15 &amp; R$15 &amp; VLOOKUP(O$15, $O$50:$P$74,2,FALSE) &amp; "E1"</f>
        <v>INDNDPHBWSTE1</v>
      </c>
      <c r="E422" s="141" t="str">
        <f>+M417 &amp; " " &amp; S$15 &amp; " - " &amp; T$15 &amp; " " &amp; U$15</f>
        <v>Construction Heat Medium Temp. Boiler - Waste Existing 1</v>
      </c>
      <c r="F422" s="134" t="s">
        <v>44</v>
      </c>
      <c r="G422" s="134" t="s">
        <v>46</v>
      </c>
      <c r="H422" s="134"/>
      <c r="I422" s="134"/>
      <c r="J422" s="134"/>
      <c r="K422" s="194"/>
    </row>
    <row r="423" spans="2:13">
      <c r="B423" s="315" t="str">
        <f t="shared" si="22"/>
        <v/>
      </c>
      <c r="C423" s="134"/>
      <c r="D423" s="144" t="str">
        <f>M420 &amp; P$16 &amp; R$16 &amp; VLOOKUP(O$16, $O$50:$P$74,2,FALSE) &amp; "E1"</f>
        <v>INDNDPHBHETE1</v>
      </c>
      <c r="E423" s="141" t="str">
        <f>+M417 &amp; " " &amp; S$16 &amp; " - " &amp; T$16 &amp; " " &amp; U$16</f>
        <v>Construction Heat Medium Temp. Boiler - Dist. Heat Existing 1</v>
      </c>
      <c r="F423" s="134" t="s">
        <v>44</v>
      </c>
      <c r="G423" s="134" t="s">
        <v>46</v>
      </c>
      <c r="H423" s="134"/>
      <c r="I423" s="134"/>
      <c r="J423" s="134"/>
      <c r="K423" s="194"/>
    </row>
    <row r="424" spans="2:13">
      <c r="B424" s="315" t="str">
        <f t="shared" si="22"/>
        <v/>
      </c>
      <c r="C424" s="134"/>
      <c r="D424" s="144" t="str">
        <f>M420 &amp; P$17 &amp; R$17 &amp; VLOOKUP(O$17, $O$50:$P$74,2,FALSE) &amp; "E2"</f>
        <v>INDNDPHBHETE2</v>
      </c>
      <c r="E424" s="141" t="str">
        <f>+M417 &amp; " " &amp; S$17 &amp; " - " &amp; T$17 &amp; " " &amp; U$17</f>
        <v>Construction Heat Medium Temp. Boiler - Dist. Heat Existing 2</v>
      </c>
      <c r="F424" s="315" t="s">
        <v>44</v>
      </c>
      <c r="G424" s="315" t="s">
        <v>46</v>
      </c>
      <c r="H424" s="134"/>
      <c r="I424" s="134"/>
      <c r="J424" s="134"/>
      <c r="K424" s="194"/>
    </row>
    <row r="425" spans="2:13">
      <c r="B425" s="315" t="str">
        <f t="shared" si="22"/>
        <v/>
      </c>
      <c r="C425" s="134"/>
      <c r="D425" s="142" t="str">
        <f>M420 &amp; P$18 &amp; R$18 &amp; VLOOKUP(O$18, $O$50:$P$74,2,FALSE) &amp; "E1"</f>
        <v>INDNDPHBELCE1</v>
      </c>
      <c r="E425" s="142" t="str">
        <f>+M417 &amp; " " &amp; S$18 &amp; " - " &amp; T$18 &amp; " " &amp; U$18</f>
        <v>Construction Heat Medium Temp. Boiler - Electricity Existing 1</v>
      </c>
      <c r="F425" s="137" t="s">
        <v>44</v>
      </c>
      <c r="G425" s="137" t="s">
        <v>46</v>
      </c>
      <c r="H425" s="137"/>
      <c r="I425" s="137"/>
      <c r="J425" s="137"/>
      <c r="K425" s="194"/>
    </row>
    <row r="426" spans="2:13">
      <c r="B426" s="315" t="str">
        <f t="shared" si="22"/>
        <v/>
      </c>
      <c r="C426" s="134"/>
      <c r="D426" s="141" t="str">
        <f>M420 &amp; P$19 &amp; R$19 &amp; VLOOKUP(O$19, $O$50:$P$74,2,FALSE) &amp; "E1"</f>
        <v>INDNDCOBNGAE1</v>
      </c>
      <c r="E426" s="141" t="str">
        <f>+M417 &amp; " " &amp; S$19 &amp; " - " &amp; T$19 &amp; " " &amp; U$19</f>
        <v>Construction Heat High Temp. Boiler - Nat. Gas Existing 1</v>
      </c>
      <c r="F426" s="134" t="s">
        <v>44</v>
      </c>
      <c r="G426" s="134" t="s">
        <v>46</v>
      </c>
      <c r="H426" s="134"/>
      <c r="I426" s="134"/>
      <c r="J426" s="134"/>
      <c r="K426" s="194"/>
    </row>
    <row r="427" spans="2:13">
      <c r="B427" s="315" t="str">
        <f t="shared" si="22"/>
        <v/>
      </c>
      <c r="C427" s="134"/>
      <c r="D427" s="141" t="str">
        <f>M420 &amp; P$20 &amp; R$20 &amp; VLOOKUP(O$20, $O$50:$P$74,2,FALSE) &amp; "E1"</f>
        <v>INDNDCOBCOAE1</v>
      </c>
      <c r="E427" s="141" t="str">
        <f>+M417 &amp; " " &amp; S$20 &amp; " - " &amp; T$20 &amp; " " &amp; U$20</f>
        <v>Construction Heat High Temp. Boiler - Coal Existing 1</v>
      </c>
      <c r="F427" s="134" t="s">
        <v>44</v>
      </c>
      <c r="G427" s="134" t="s">
        <v>46</v>
      </c>
      <c r="H427" s="134"/>
      <c r="I427" s="134"/>
      <c r="J427" s="134"/>
      <c r="K427" s="194"/>
    </row>
    <row r="428" spans="2:13">
      <c r="B428" s="315" t="str">
        <f t="shared" si="22"/>
        <v/>
      </c>
      <c r="C428" s="134"/>
      <c r="D428" s="141" t="str">
        <f>M420 &amp; P$21 &amp; R$21 &amp; VLOOKUP(O$21, $O$50:$P$74,2,FALSE) &amp; "E1"</f>
        <v>INDNDCOBDSLE1</v>
      </c>
      <c r="E428" s="141" t="str">
        <f>+M417 &amp; " " &amp; S$21 &amp; " - " &amp; T$21 &amp; " " &amp; U$21</f>
        <v>Construction Heat High Temp. Boiler - Diesel Existing 1</v>
      </c>
      <c r="F428" s="134" t="s">
        <v>44</v>
      </c>
      <c r="G428" s="134" t="s">
        <v>46</v>
      </c>
      <c r="H428" s="134"/>
      <c r="I428" s="134"/>
      <c r="J428" s="134"/>
      <c r="K428" s="194"/>
    </row>
    <row r="429" spans="2:13">
      <c r="B429" s="315" t="str">
        <f t="shared" si="22"/>
        <v/>
      </c>
      <c r="C429" s="134"/>
      <c r="D429" s="141" t="str">
        <f>M420 &amp; P$22 &amp; R$22 &amp; VLOOKUP(O$22, $O$50:$P$74,2,FALSE) &amp; "E1"</f>
        <v>INDNDCOBWPEE1</v>
      </c>
      <c r="E429" s="141" t="str">
        <f>+M417 &amp; " " &amp; S$22 &amp; " - " &amp; T$22 &amp; " " &amp; U$22</f>
        <v>Construction Heat High Temp. Boiler - Wood Pellets Existing 1</v>
      </c>
      <c r="F429" s="134" t="s">
        <v>44</v>
      </c>
      <c r="G429" s="134" t="s">
        <v>46</v>
      </c>
      <c r="H429" s="134"/>
      <c r="I429" s="134"/>
      <c r="J429" s="134"/>
      <c r="K429" s="194"/>
    </row>
    <row r="430" spans="2:13">
      <c r="B430" s="315" t="str">
        <f t="shared" si="22"/>
        <v>*</v>
      </c>
      <c r="C430" s="134"/>
      <c r="D430" s="141"/>
      <c r="E430" s="141"/>
      <c r="F430" s="134"/>
      <c r="G430" s="134"/>
      <c r="H430" s="134"/>
      <c r="I430" s="134"/>
      <c r="J430" s="134"/>
      <c r="K430" s="194"/>
    </row>
    <row r="431" spans="2:13">
      <c r="B431" s="315" t="str">
        <f t="shared" si="22"/>
        <v/>
      </c>
      <c r="C431" s="134"/>
      <c r="D431" s="141" t="str">
        <f>M420 &amp; P$24 &amp; R$24 &amp; VLOOKUP(O$24, $O$50:$P$74,2,FALSE) &amp; "E1"</f>
        <v>INDNDCOBHFOE1</v>
      </c>
      <c r="E431" s="141" t="str">
        <f>+M417 &amp; " " &amp; S$24 &amp; " - " &amp; T$24 &amp; " " &amp; U$24</f>
        <v>Construction Heat High Temp. Boiler - Heavy Fuel Oil Existing 1</v>
      </c>
      <c r="F431" s="134" t="s">
        <v>44</v>
      </c>
      <c r="G431" s="134" t="s">
        <v>46</v>
      </c>
      <c r="H431" s="134"/>
      <c r="I431" s="134"/>
      <c r="J431" s="134"/>
      <c r="K431" s="194"/>
    </row>
    <row r="432" spans="2:13">
      <c r="B432" s="315" t="str">
        <f t="shared" si="22"/>
        <v/>
      </c>
      <c r="C432" s="134"/>
      <c r="D432" s="141" t="str">
        <f>M420 &amp; P$25 &amp; R$25 &amp; VLOOKUP(O$25, $O$50:$P$74,2,FALSE) &amp; "E1"</f>
        <v>INDNDCOBLPGE1</v>
      </c>
      <c r="E432" s="141" t="str">
        <f>+M417 &amp; " " &amp; S$25 &amp; " - " &amp; T$25 &amp; " " &amp; U$25</f>
        <v>Construction Heat High Temp. Boiler - Liquified Petroleum Gas Existing 1</v>
      </c>
      <c r="F432" s="134" t="s">
        <v>44</v>
      </c>
      <c r="G432" s="134" t="s">
        <v>46</v>
      </c>
      <c r="H432" s="134"/>
      <c r="I432" s="134"/>
      <c r="J432" s="134"/>
      <c r="K432" s="194"/>
    </row>
    <row r="433" spans="2:11">
      <c r="B433" s="315" t="str">
        <f t="shared" si="22"/>
        <v/>
      </c>
      <c r="C433" s="134"/>
      <c r="D433" s="141" t="str">
        <f>M420 &amp; P$26 &amp; R$26 &amp; VLOOKUP(O$26, $O$50:$P$74,2,FALSE) &amp; "E1"</f>
        <v>INDNDCOBWSTE1</v>
      </c>
      <c r="E433" s="141" t="str">
        <f>+M417 &amp; " " &amp; S$26 &amp; " - " &amp; T$26 &amp; " " &amp; U$26</f>
        <v>Construction Heat High Temp. Boiler - Waste Existing 1</v>
      </c>
      <c r="F433" s="134" t="s">
        <v>44</v>
      </c>
      <c r="G433" s="134" t="s">
        <v>46</v>
      </c>
      <c r="H433" s="134"/>
      <c r="I433" s="134"/>
      <c r="J433" s="134"/>
      <c r="K433" s="194"/>
    </row>
    <row r="434" spans="2:11">
      <c r="B434" s="315" t="str">
        <f t="shared" si="22"/>
        <v/>
      </c>
      <c r="C434" s="134"/>
      <c r="D434" s="142" t="str">
        <f>M420 &amp; P$27 &amp; R$27 &amp; VLOOKUP(O$27, $O$50:$P$74,2,FALSE) &amp; "E1"</f>
        <v>INDNDCOBELCE1</v>
      </c>
      <c r="E434" s="142" t="str">
        <f>+M417 &amp; " " &amp; S$27 &amp; " - " &amp; T$27 &amp; " " &amp; U$27</f>
        <v>Construction Heat High Temp. Boiler - Electricity Existing 1</v>
      </c>
      <c r="F434" s="137" t="s">
        <v>44</v>
      </c>
      <c r="G434" s="137" t="s">
        <v>46</v>
      </c>
      <c r="H434" s="137"/>
      <c r="I434" s="137"/>
      <c r="J434" s="137"/>
      <c r="K434" s="194"/>
    </row>
    <row r="435" spans="2:11">
      <c r="B435" s="315" t="str">
        <f t="shared" si="22"/>
        <v/>
      </c>
      <c r="C435" s="134"/>
      <c r="D435" s="144" t="str">
        <f>M420 &amp; P$28 &amp; R$28 &amp; VLOOKUP(O$28, $O$50:$P$74,2,FALSE) &amp; "E1"</f>
        <v>INDNDSHBNGAE1</v>
      </c>
      <c r="E435" s="141" t="str">
        <f>+M417 &amp; " " &amp; S$28 &amp; " - " &amp; T$28 &amp; " " &amp; U$28</f>
        <v>Construction Heat Room Boiler - Nat. Gas Existing 1</v>
      </c>
      <c r="F435" s="134" t="s">
        <v>44</v>
      </c>
      <c r="G435" s="134" t="s">
        <v>46</v>
      </c>
      <c r="H435" s="134"/>
      <c r="I435" s="134"/>
      <c r="J435" s="134"/>
      <c r="K435" s="194"/>
    </row>
    <row r="436" spans="2:11">
      <c r="B436" s="315" t="str">
        <f t="shared" si="22"/>
        <v/>
      </c>
      <c r="C436" s="134"/>
      <c r="D436" s="144" t="str">
        <f>M420 &amp; P$29 &amp; R$29 &amp; VLOOKUP(O$29, $O$50:$P$74,2,FALSE) &amp; "E1"</f>
        <v>INDNDSHBCOAE1</v>
      </c>
      <c r="E436" s="141" t="str">
        <f>+M417 &amp; " " &amp; S$29 &amp; " - " &amp; T$29 &amp; " " &amp; U$29</f>
        <v>Construction Heat Room Boiler - Coal Existing 1</v>
      </c>
      <c r="F436" s="134" t="s">
        <v>44</v>
      </c>
      <c r="G436" s="134" t="s">
        <v>46</v>
      </c>
      <c r="H436" s="134"/>
      <c r="I436" s="134"/>
      <c r="J436" s="134"/>
      <c r="K436" s="194"/>
    </row>
    <row r="437" spans="2:11">
      <c r="B437" s="315" t="str">
        <f t="shared" si="22"/>
        <v/>
      </c>
      <c r="C437" s="134"/>
      <c r="D437" s="144" t="str">
        <f>M420 &amp; P$30 &amp; R$30 &amp; VLOOKUP(O$30, $O$50:$P$74,2,FALSE) &amp; "E1"</f>
        <v>INDNDSHBDSLE1</v>
      </c>
      <c r="E437" s="141" t="str">
        <f>+M417 &amp; " " &amp; S$30 &amp; " - " &amp; T$30 &amp; " " &amp; U$30</f>
        <v>Construction Heat Room Boiler - Diesel Existing 1</v>
      </c>
      <c r="F437" s="134" t="s">
        <v>44</v>
      </c>
      <c r="G437" s="134" t="s">
        <v>46</v>
      </c>
      <c r="H437" s="134"/>
      <c r="I437" s="134"/>
      <c r="J437" s="134"/>
      <c r="K437" s="194"/>
    </row>
    <row r="438" spans="2:11">
      <c r="B438" s="315" t="str">
        <f t="shared" si="22"/>
        <v/>
      </c>
      <c r="C438" s="134"/>
      <c r="D438" s="144" t="str">
        <f>M420 &amp; P$31 &amp; R$31 &amp; VLOOKUP(O$31, $O$50:$P$74,2,FALSE) &amp; "E1"</f>
        <v>INDNDSHBWPEE1</v>
      </c>
      <c r="E438" s="141" t="str">
        <f>+M417 &amp; " " &amp; S$31 &amp; " - " &amp; T$31 &amp; " " &amp; U$31</f>
        <v>Construction Heat Room Boiler - Wood Pellets Existing 1</v>
      </c>
      <c r="F438" s="134" t="s">
        <v>44</v>
      </c>
      <c r="G438" s="134" t="s">
        <v>46</v>
      </c>
      <c r="H438" s="134"/>
      <c r="I438" s="134"/>
      <c r="J438" s="134"/>
      <c r="K438" s="194"/>
    </row>
    <row r="439" spans="2:11">
      <c r="B439" s="315" t="str">
        <f t="shared" si="22"/>
        <v>*</v>
      </c>
      <c r="C439" s="134"/>
      <c r="D439" s="144"/>
      <c r="E439" s="141"/>
      <c r="F439" s="134"/>
      <c r="G439" s="134"/>
      <c r="H439" s="134"/>
      <c r="I439" s="134"/>
      <c r="J439" s="134"/>
      <c r="K439" s="194"/>
    </row>
    <row r="440" spans="2:11">
      <c r="B440" s="315" t="str">
        <f t="shared" si="22"/>
        <v/>
      </c>
      <c r="C440" s="134"/>
      <c r="D440" s="144" t="str">
        <f>M420 &amp; P$33 &amp; R$33 &amp; VLOOKUP(O$33, $O$50:$P$74,2,FALSE) &amp; "E1"</f>
        <v>INDNDSHBBGAE1</v>
      </c>
      <c r="E440" s="141" t="str">
        <f>+M417 &amp; " " &amp; S$33 &amp; " - " &amp; T$33 &amp; " " &amp; U$33</f>
        <v>Construction Heat Room Boiler - Biogas Existing 1</v>
      </c>
      <c r="F440" s="134" t="s">
        <v>44</v>
      </c>
      <c r="G440" s="134" t="s">
        <v>46</v>
      </c>
      <c r="H440" s="134"/>
      <c r="I440" s="134"/>
      <c r="J440" s="134"/>
      <c r="K440" s="194"/>
    </row>
    <row r="441" spans="2:11">
      <c r="B441" s="315" t="str">
        <f t="shared" si="22"/>
        <v/>
      </c>
      <c r="C441" s="134"/>
      <c r="D441" s="144" t="str">
        <f>M420 &amp; P$34 &amp; R$34 &amp; VLOOKUP(O$34, $O$50:$P$74,2,FALSE) &amp; "E1"</f>
        <v>INDNDSHBHFOE1</v>
      </c>
      <c r="E441" s="141" t="str">
        <f>+M417 &amp; " " &amp; S$34 &amp; " - " &amp; T$34 &amp; " " &amp; U$34</f>
        <v>Construction Heat Room Boiler - Heavy Fuel Oil Existing 1</v>
      </c>
      <c r="F441" s="134" t="s">
        <v>44</v>
      </c>
      <c r="G441" s="134" t="s">
        <v>46</v>
      </c>
      <c r="H441" s="134"/>
      <c r="I441" s="134"/>
      <c r="J441" s="134"/>
      <c r="K441" s="194"/>
    </row>
    <row r="442" spans="2:11">
      <c r="B442" s="315" t="str">
        <f t="shared" si="22"/>
        <v/>
      </c>
      <c r="C442" s="134"/>
      <c r="D442" s="144" t="str">
        <f>M420 &amp; P$35 &amp; R$35 &amp; VLOOKUP(O$35, $O$50:$P$74,2,FALSE) &amp; "E1"</f>
        <v>INDNDSHBLPGE1</v>
      </c>
      <c r="E442" s="141" t="str">
        <f>+M417 &amp; " " &amp; S$35 &amp; " - " &amp; T$35 &amp; " " &amp; U$35</f>
        <v>Construction Heat Room Boiler - Liquified Petroleum Gas Existing 1</v>
      </c>
      <c r="F442" s="134" t="s">
        <v>44</v>
      </c>
      <c r="G442" s="134" t="s">
        <v>46</v>
      </c>
      <c r="H442" s="134"/>
      <c r="I442" s="134"/>
      <c r="J442" s="134"/>
      <c r="K442" s="194"/>
    </row>
    <row r="443" spans="2:11">
      <c r="B443" s="315" t="str">
        <f t="shared" si="22"/>
        <v/>
      </c>
      <c r="C443" s="134"/>
      <c r="D443" s="144" t="str">
        <f>M420 &amp; P$36 &amp; R$36 &amp; VLOOKUP(O$36, $O$50:$P$74,2,FALSE) &amp; "E1"</f>
        <v>INDNDSHBWSTE1</v>
      </c>
      <c r="E443" s="141" t="str">
        <f>+M417 &amp; " " &amp; S$36 &amp; " - " &amp; T$36 &amp; " " &amp; U$36</f>
        <v>Construction Heat Room Boiler - Waste Existing 1</v>
      </c>
      <c r="F443" s="134" t="s">
        <v>44</v>
      </c>
      <c r="G443" s="134" t="s">
        <v>46</v>
      </c>
      <c r="H443" s="134"/>
      <c r="I443" s="134"/>
      <c r="J443" s="134"/>
      <c r="K443" s="194"/>
    </row>
    <row r="444" spans="2:11">
      <c r="B444" s="315" t="str">
        <f t="shared" si="22"/>
        <v/>
      </c>
      <c r="C444" s="134"/>
      <c r="D444" s="144" t="str">
        <f>M420 &amp; P$37 &amp; R$37 &amp; VLOOKUP(O$37, $O$50:$P$74,2,FALSE) &amp; "E1"</f>
        <v>INDNDSHBHETE1</v>
      </c>
      <c r="E444" s="141" t="str">
        <f>+M417 &amp; " " &amp; S$37 &amp; " - " &amp; T$37 &amp; " " &amp; U$37</f>
        <v>Construction Heat Room Boiler - Dist. Heat Existing 1</v>
      </c>
      <c r="F444" s="134" t="s">
        <v>44</v>
      </c>
      <c r="G444" s="134" t="s">
        <v>46</v>
      </c>
      <c r="H444" s="134"/>
      <c r="I444" s="134"/>
      <c r="J444" s="134"/>
      <c r="K444" s="194"/>
    </row>
    <row r="445" spans="2:11">
      <c r="B445" s="315" t="str">
        <f t="shared" si="22"/>
        <v/>
      </c>
      <c r="C445" s="144"/>
      <c r="D445" s="144" t="str">
        <f>M420 &amp; P$38 &amp; R$38 &amp; VLOOKUP(O$38, $O$50:$P$74,2,FALSE) &amp; "E2"</f>
        <v>INDNDSHBHETE2</v>
      </c>
      <c r="E445" s="141" t="str">
        <f>+M417 &amp; " " &amp; S$38 &amp; " - " &amp; T$38 &amp; " " &amp; U$38</f>
        <v>Construction Heat Room Boiler - Dist. Heat Existing 2</v>
      </c>
      <c r="F445" s="315" t="s">
        <v>44</v>
      </c>
      <c r="G445" s="315" t="s">
        <v>46</v>
      </c>
      <c r="H445" s="144"/>
      <c r="I445" s="144"/>
      <c r="J445" s="144"/>
      <c r="K445" s="194"/>
    </row>
    <row r="446" spans="2:11">
      <c r="B446" s="315" t="str">
        <f t="shared" si="22"/>
        <v/>
      </c>
      <c r="C446" s="144"/>
      <c r="D446" s="142" t="str">
        <f>M420 &amp; P$39 &amp; R$39 &amp; VLOOKUP(O$39, $O$50:$P$74,2,FALSE) &amp; "E1"</f>
        <v>INDNDSHBELCE1</v>
      </c>
      <c r="E446" s="142" t="str">
        <f>+M417 &amp; " " &amp; S$39 &amp; " - " &amp; T$39 &amp; " " &amp; U$39</f>
        <v>Construction Heat Room Boiler - Electricity Existing 1</v>
      </c>
      <c r="F446" s="137" t="s">
        <v>44</v>
      </c>
      <c r="G446" s="137" t="s">
        <v>46</v>
      </c>
      <c r="H446" s="137"/>
      <c r="I446" s="137"/>
      <c r="J446" s="137"/>
      <c r="K446" s="194"/>
    </row>
    <row r="447" spans="2:11">
      <c r="B447" s="315" t="str">
        <f t="shared" si="22"/>
        <v/>
      </c>
      <c r="C447" s="144"/>
      <c r="D447" s="144" t="str">
        <f>M420 &amp; P$40 &amp; R$40 &amp; VLOOKUP(O$40, $O$50:$P$74,2,FALSE) &amp; "E1"</f>
        <v>INDNDLAAELCE1</v>
      </c>
      <c r="E447" s="144" t="str">
        <f>+M417 &amp; " " &amp; S$40 &amp; " - " &amp; T$40 &amp; " " &amp; U$40</f>
        <v>Construction Electricity Light Appliance - Electricity Existing 1</v>
      </c>
      <c r="F447" s="147" t="s">
        <v>44</v>
      </c>
      <c r="G447" s="144" t="s">
        <v>46</v>
      </c>
      <c r="H447" s="144"/>
      <c r="I447" s="144"/>
      <c r="J447" s="144"/>
      <c r="K447" s="194"/>
    </row>
    <row r="448" spans="2:11">
      <c r="B448" s="315" t="str">
        <f t="shared" si="22"/>
        <v/>
      </c>
      <c r="C448" s="144"/>
      <c r="D448" s="142" t="str">
        <f>M420 &amp; P$41 &amp; R$41 &amp; VLOOKUP(O$41, $O$50:$P$74,2,FALSE) &amp; "E1"</f>
        <v>INDNDEMMELCE1</v>
      </c>
      <c r="E448" s="142" t="str">
        <f>+M417 &amp; " " &amp; S$41 &amp; " - " &amp; T$41 &amp; " " &amp; U$41</f>
        <v>Construction Electricity Motors - Electricity Existing 1</v>
      </c>
      <c r="F448" s="137" t="s">
        <v>44</v>
      </c>
      <c r="G448" s="137" t="s">
        <v>46</v>
      </c>
      <c r="H448" s="137"/>
      <c r="I448" s="137"/>
      <c r="J448" s="137"/>
      <c r="K448" s="194"/>
    </row>
    <row r="449" spans="1:13">
      <c r="A449" s="234"/>
      <c r="B449" s="315" t="str">
        <f t="shared" si="22"/>
        <v/>
      </c>
      <c r="C449" s="144"/>
      <c r="D449" s="235" t="str">
        <f>M420 &amp; P$42 &amp; R$42 &amp; VLOOKUP(O$42, $O$50:$P$74,2,FALSE) &amp; "E1"</f>
        <v>INDNDTFTDSLE1</v>
      </c>
      <c r="E449" s="144" t="str">
        <f>+M417 &amp; " " &amp; S$42 &amp; " - " &amp; T$42 &amp; " " &amp; U$42</f>
        <v>Construction Tractors, Trucks, Fishing boats, Forest machines - Diesel Existing 1</v>
      </c>
      <c r="F449" s="144" t="s">
        <v>44</v>
      </c>
      <c r="G449" s="144" t="s">
        <v>46</v>
      </c>
      <c r="H449" s="144"/>
      <c r="I449" s="144"/>
      <c r="J449" s="144"/>
      <c r="K449" s="194"/>
    </row>
    <row r="450" spans="1:13">
      <c r="A450" s="234"/>
      <c r="B450" s="315" t="str">
        <f t="shared" si="22"/>
        <v/>
      </c>
      <c r="C450" s="144"/>
      <c r="D450" s="235" t="str">
        <f>M420&amp;P$43&amp;R$43&amp;VLOOKUP(O$43,$O$50:$P$74,2,FALSE)&amp;"E1"</f>
        <v>INDNDFLTLPGE1</v>
      </c>
      <c r="E450" s="144" t="str">
        <f>+M417 &amp; " " &amp; S$43 &amp; " - " &amp; T$43 &amp; " " &amp; U$43</f>
        <v>Construction Forklifts - LPG Existing 1</v>
      </c>
      <c r="F450" s="144" t="s">
        <v>44</v>
      </c>
      <c r="G450" s="144" t="s">
        <v>46</v>
      </c>
      <c r="H450" s="144"/>
      <c r="I450" s="144"/>
      <c r="J450" s="144"/>
      <c r="K450" s="194"/>
    </row>
    <row r="451" spans="1:13" ht="15">
      <c r="B451" s="140" t="s">
        <v>25</v>
      </c>
      <c r="C451" s="254"/>
      <c r="D451" s="173" t="str">
        <f>M457 &amp; P$7 &amp; R$7 &amp; VLOOKUP(O$7, $O$50:$P$74,2,FALSE) &amp; "E1"</f>
        <v>INDODPHBNGAE1</v>
      </c>
      <c r="E451" s="139" t="str">
        <f>+M454 &amp; " " &amp; S$7 &amp; " - " &amp; T$7 &amp; " " &amp; U$7</f>
        <v>Other comm Heat Medium Temp. Boiler - Nat. Gas Existing 1</v>
      </c>
      <c r="F451" s="140" t="s">
        <v>44</v>
      </c>
      <c r="G451" s="140" t="s">
        <v>46</v>
      </c>
      <c r="H451" s="140"/>
      <c r="I451" s="255"/>
      <c r="J451" s="140"/>
      <c r="K451" s="194"/>
      <c r="L451" s="62" t="s">
        <v>190</v>
      </c>
      <c r="M451" s="129">
        <f>+M414+1</f>
        <v>13</v>
      </c>
    </row>
    <row r="452" spans="1:13">
      <c r="B452" s="315" t="str">
        <f t="shared" ref="B452:B487" si="23">+IF(ISBLANK(D452),"*","")</f>
        <v/>
      </c>
      <c r="C452" s="315"/>
      <c r="D452" s="144" t="str">
        <f>M457 &amp; P$8 &amp; R$8 &amp; VLOOKUP(O$8, $O$50:$P$74,2,FALSE) &amp; "E1"</f>
        <v>INDODPHBCOAE1</v>
      </c>
      <c r="E452" s="141" t="str">
        <f>+M454 &amp; " " &amp; S$8 &amp; " - " &amp; T$8 &amp; " " &amp; U$8</f>
        <v>Other comm Heat Medium Temp. Boiler - Coal Existing 1</v>
      </c>
      <c r="F452" s="315" t="s">
        <v>44</v>
      </c>
      <c r="G452" s="315" t="s">
        <v>46</v>
      </c>
      <c r="H452" s="315"/>
      <c r="I452" s="131"/>
      <c r="J452" s="315"/>
      <c r="K452" s="194"/>
      <c r="L452" s="283" t="s">
        <v>130</v>
      </c>
      <c r="M452" s="283"/>
    </row>
    <row r="453" spans="1:13">
      <c r="B453" s="315" t="str">
        <f t="shared" si="23"/>
        <v/>
      </c>
      <c r="C453" s="315"/>
      <c r="D453" s="144" t="str">
        <f>M457 &amp; P$9 &amp; R$9 &amp; VLOOKUP(O$9, $O$50:$P$74,2,FALSE) &amp; "E1"</f>
        <v>INDODPHBDSLE1</v>
      </c>
      <c r="E453" s="141" t="str">
        <f>+M454 &amp; " " &amp; S$9 &amp; " - " &amp; T$9 &amp; " " &amp; U$9</f>
        <v>Other comm Heat Medium Temp. Boiler - Diesel Existing 1</v>
      </c>
      <c r="F453" s="315" t="s">
        <v>44</v>
      </c>
      <c r="G453" s="315" t="s">
        <v>46</v>
      </c>
      <c r="H453" s="315"/>
      <c r="I453" s="315"/>
      <c r="J453" s="315"/>
      <c r="K453" s="194"/>
      <c r="L453" s="62" t="s">
        <v>192</v>
      </c>
      <c r="M453" s="64" t="s">
        <v>135</v>
      </c>
    </row>
    <row r="454" spans="1:13">
      <c r="B454" s="315" t="str">
        <f t="shared" si="23"/>
        <v/>
      </c>
      <c r="C454" s="315"/>
      <c r="D454" s="144" t="str">
        <f>M457 &amp; P$10 &amp; R$10 &amp; VLOOKUP(O$10, $O$50:$P$74,2,FALSE) &amp; "E1"</f>
        <v>INDODPHBWPEE1</v>
      </c>
      <c r="E454" s="141" t="str">
        <f>+M454 &amp; " " &amp; S$10 &amp; " - " &amp; T$10 &amp; " " &amp; U$10</f>
        <v>Other comm Heat Medium Temp. Boiler - Wood Pellets Existing 1</v>
      </c>
      <c r="F454" s="315" t="s">
        <v>44</v>
      </c>
      <c r="G454" s="315" t="s">
        <v>46</v>
      </c>
      <c r="H454" s="315"/>
      <c r="I454" s="315"/>
      <c r="J454" s="315"/>
      <c r="K454" s="194"/>
      <c r="L454" s="62" t="s">
        <v>195</v>
      </c>
      <c r="M454" s="70" t="str">
        <f>+INDEX(Commodities!$X$6:$X$18,M451)</f>
        <v>Other comm</v>
      </c>
    </row>
    <row r="455" spans="1:13">
      <c r="B455" s="315" t="str">
        <f t="shared" si="23"/>
        <v>*</v>
      </c>
      <c r="C455" s="315"/>
      <c r="D455" s="144"/>
      <c r="E455" s="141"/>
      <c r="F455" s="315"/>
      <c r="G455" s="315"/>
      <c r="H455" s="315"/>
      <c r="I455" s="315"/>
      <c r="J455" s="315"/>
      <c r="K455" s="194"/>
      <c r="L455" s="62" t="s">
        <v>130</v>
      </c>
      <c r="M455" s="70" t="str">
        <f>+INDEX(Commodities!$Y$6:$Y$18,M451)</f>
        <v>013 Non-specified</v>
      </c>
    </row>
    <row r="456" spans="1:13">
      <c r="B456" s="315" t="str">
        <f t="shared" si="23"/>
        <v/>
      </c>
      <c r="C456" s="315"/>
      <c r="D456" s="144" t="str">
        <f>M457 &amp; P$12 &amp; R$12 &amp; VLOOKUP(O$12, $O$50:$P$74,2,FALSE) &amp; "E1"</f>
        <v>INDODPHBBGAE1</v>
      </c>
      <c r="E456" s="141" t="str">
        <f>+M454 &amp; " " &amp; S$12 &amp; " - " &amp; T$12 &amp; " " &amp; U$12</f>
        <v>Other comm Heat Medium Temp. Boiler - Biogas Existing 1</v>
      </c>
      <c r="F456" s="315" t="s">
        <v>44</v>
      </c>
      <c r="G456" s="315" t="s">
        <v>46</v>
      </c>
      <c r="H456" s="315"/>
      <c r="I456" s="315"/>
      <c r="J456" s="315"/>
      <c r="K456" s="194"/>
      <c r="L456" s="62" t="s">
        <v>191</v>
      </c>
      <c r="M456" s="70" t="str">
        <f>+INDEX(Commodities!$U$6:$U$18,M451)</f>
        <v>IO</v>
      </c>
    </row>
    <row r="457" spans="1:13">
      <c r="B457" s="315" t="str">
        <f t="shared" si="23"/>
        <v/>
      </c>
      <c r="C457" s="315"/>
      <c r="D457" s="144" t="str">
        <f>M457 &amp; P$13 &amp; R$13 &amp; VLOOKUP(O$13, $O$50:$P$74,2,FALSE) &amp; "E1"</f>
        <v>INDODPHBHFOE1</v>
      </c>
      <c r="E457" s="141" t="str">
        <f>+M454 &amp; " " &amp; S$13 &amp; " - " &amp; T$13 &amp; " " &amp; U$13</f>
        <v>Other comm Heat Medium Temp. Boiler - Heavy Fuel Oil Existing 1</v>
      </c>
      <c r="F457" s="315" t="s">
        <v>44</v>
      </c>
      <c r="G457" s="315" t="s">
        <v>46</v>
      </c>
      <c r="H457" s="315"/>
      <c r="I457" s="315"/>
      <c r="J457" s="315"/>
      <c r="K457" s="194"/>
      <c r="L457" s="62" t="s">
        <v>191</v>
      </c>
      <c r="M457" s="70" t="str">
        <f>+INDEX(Commodities!$W$6:$W$191,M451)</f>
        <v>INDO</v>
      </c>
    </row>
    <row r="458" spans="1:13">
      <c r="B458" s="315" t="str">
        <f t="shared" si="23"/>
        <v/>
      </c>
      <c r="C458" s="315"/>
      <c r="D458" s="144" t="str">
        <f>M457 &amp; P$14 &amp; R$14 &amp; VLOOKUP(O$14, $O$50:$P$74,2,FALSE) &amp; "E1"</f>
        <v>INDODPHBLPGE1</v>
      </c>
      <c r="E458" s="141" t="str">
        <f>+M454 &amp; " " &amp; S$14 &amp; " - " &amp; T$14 &amp; " " &amp; U$14</f>
        <v>Other comm Heat Medium Temp. Boiler - Liquified Petroleum Gas Existing 1</v>
      </c>
      <c r="F458" s="315" t="s">
        <v>44</v>
      </c>
      <c r="G458" s="315" t="s">
        <v>46</v>
      </c>
      <c r="H458" s="315"/>
      <c r="I458" s="315"/>
      <c r="J458" s="315"/>
      <c r="K458" s="194"/>
      <c r="L458" s="283"/>
      <c r="M458" s="283"/>
    </row>
    <row r="459" spans="1:13">
      <c r="B459" s="315" t="str">
        <f t="shared" si="23"/>
        <v/>
      </c>
      <c r="C459" s="315"/>
      <c r="D459" s="144" t="str">
        <f>M457 &amp; P$15 &amp; R$15 &amp; VLOOKUP(O$15, $O$50:$P$74,2,FALSE) &amp; "E1"</f>
        <v>INDODPHBWSTE1</v>
      </c>
      <c r="E459" s="141" t="str">
        <f>+M454 &amp; " " &amp; S$15 &amp; " - " &amp; T$15 &amp; " " &amp; U$15</f>
        <v>Other comm Heat Medium Temp. Boiler - Waste Existing 1</v>
      </c>
      <c r="F459" s="315" t="s">
        <v>44</v>
      </c>
      <c r="G459" s="315" t="s">
        <v>46</v>
      </c>
      <c r="H459" s="315"/>
      <c r="I459" s="315"/>
      <c r="J459" s="315"/>
      <c r="K459" s="194"/>
      <c r="L459" s="283"/>
      <c r="M459" s="283"/>
    </row>
    <row r="460" spans="1:13">
      <c r="B460" s="315" t="str">
        <f t="shared" si="23"/>
        <v/>
      </c>
      <c r="C460" s="315"/>
      <c r="D460" s="144" t="str">
        <f>M457 &amp; P$16 &amp; R$16 &amp; VLOOKUP(O$16, $O$50:$P$74,2,FALSE) &amp; "E1"</f>
        <v>INDODPHBHETE1</v>
      </c>
      <c r="E460" s="141" t="str">
        <f>+M454 &amp; " " &amp; S$16 &amp; " - " &amp; T$16 &amp; " " &amp; U$16</f>
        <v>Other comm Heat Medium Temp. Boiler - Dist. Heat Existing 1</v>
      </c>
      <c r="F460" s="315" t="s">
        <v>44</v>
      </c>
      <c r="G460" s="315" t="s">
        <v>46</v>
      </c>
      <c r="H460" s="315"/>
      <c r="I460" s="315"/>
      <c r="J460" s="315"/>
      <c r="K460" s="194"/>
      <c r="L460" s="283"/>
      <c r="M460" s="283"/>
    </row>
    <row r="461" spans="1:13">
      <c r="B461" s="315" t="str">
        <f t="shared" si="23"/>
        <v/>
      </c>
      <c r="C461" s="315"/>
      <c r="D461" s="144" t="str">
        <f>M457 &amp; P$17 &amp; R$17 &amp; VLOOKUP(O$17, $O$50:$P$74,2,FALSE) &amp; "E2"</f>
        <v>INDODPHBHETE2</v>
      </c>
      <c r="E461" s="141" t="str">
        <f>+M454 &amp; " " &amp; S$17 &amp; " - " &amp; T$17 &amp; " " &amp; U$17</f>
        <v>Other comm Heat Medium Temp. Boiler - Dist. Heat Existing 2</v>
      </c>
      <c r="F461" s="315" t="s">
        <v>44</v>
      </c>
      <c r="G461" s="315" t="s">
        <v>46</v>
      </c>
      <c r="H461" s="315"/>
      <c r="I461" s="315"/>
      <c r="J461" s="315"/>
      <c r="K461" s="194"/>
      <c r="L461" s="283"/>
      <c r="M461" s="283"/>
    </row>
    <row r="462" spans="1:13">
      <c r="B462" s="315" t="str">
        <f t="shared" si="23"/>
        <v/>
      </c>
      <c r="C462" s="315"/>
      <c r="D462" s="142" t="str">
        <f>M457 &amp; P$18 &amp; R$18 &amp; VLOOKUP(O$18, $O$50:$P$74,2,FALSE) &amp; "E1"</f>
        <v>INDODPHBELCE1</v>
      </c>
      <c r="E462" s="142" t="str">
        <f>+M454 &amp; " " &amp; S$18 &amp; " - " &amp; T$18 &amp; " " &amp; U$18</f>
        <v>Other comm Heat Medium Temp. Boiler - Electricity Existing 1</v>
      </c>
      <c r="F462" s="137" t="s">
        <v>44</v>
      </c>
      <c r="G462" s="137" t="s">
        <v>46</v>
      </c>
      <c r="H462" s="137"/>
      <c r="I462" s="137"/>
      <c r="J462" s="137"/>
      <c r="K462" s="194"/>
      <c r="L462" s="283"/>
      <c r="M462" s="283"/>
    </row>
    <row r="463" spans="1:13">
      <c r="B463" s="315" t="str">
        <f t="shared" si="23"/>
        <v/>
      </c>
      <c r="C463" s="315"/>
      <c r="D463" s="141" t="str">
        <f>M457 &amp; P$19 &amp; R$19 &amp; VLOOKUP(O$19, $O$50:$P$74,2,FALSE) &amp; "E1"</f>
        <v>INDODCOBNGAE1</v>
      </c>
      <c r="E463" s="141" t="str">
        <f>+M454 &amp; " " &amp; S$19 &amp; " - " &amp; T$19 &amp; " " &amp; U$19</f>
        <v>Other comm Heat High Temp. Boiler - Nat. Gas Existing 1</v>
      </c>
      <c r="F463" s="315" t="s">
        <v>44</v>
      </c>
      <c r="G463" s="315" t="s">
        <v>46</v>
      </c>
      <c r="H463" s="315"/>
      <c r="I463" s="315"/>
      <c r="J463" s="315"/>
      <c r="K463" s="194"/>
      <c r="L463" s="283"/>
      <c r="M463" s="283"/>
    </row>
    <row r="464" spans="1:13">
      <c r="B464" s="315" t="str">
        <f t="shared" si="23"/>
        <v/>
      </c>
      <c r="C464" s="315"/>
      <c r="D464" s="141" t="str">
        <f>M457 &amp; P$20 &amp; R$20 &amp; VLOOKUP(O$20, $O$50:$P$74,2,FALSE) &amp; "E1"</f>
        <v>INDODCOBCOAE1</v>
      </c>
      <c r="E464" s="141" t="str">
        <f>+M454 &amp; " " &amp; S$20 &amp; " - " &amp; T$20 &amp; " " &amp; U$20</f>
        <v>Other comm Heat High Temp. Boiler - Coal Existing 1</v>
      </c>
      <c r="F464" s="315" t="s">
        <v>44</v>
      </c>
      <c r="G464" s="315" t="s">
        <v>46</v>
      </c>
      <c r="H464" s="315"/>
      <c r="I464" s="315"/>
      <c r="J464" s="315"/>
      <c r="K464" s="194"/>
      <c r="L464" s="283"/>
      <c r="M464" s="283"/>
    </row>
    <row r="465" spans="2:13">
      <c r="B465" s="315" t="str">
        <f t="shared" si="23"/>
        <v/>
      </c>
      <c r="C465" s="315"/>
      <c r="D465" s="141" t="str">
        <f>M457 &amp; P$21 &amp; R$21 &amp; VLOOKUP(O$21, $O$50:$P$74,2,FALSE) &amp; "E1"</f>
        <v>INDODCOBDSLE1</v>
      </c>
      <c r="E465" s="141" t="str">
        <f>+M454 &amp; " " &amp; S$21 &amp; " - " &amp; T$21 &amp; " " &amp; U$21</f>
        <v>Other comm Heat High Temp. Boiler - Diesel Existing 1</v>
      </c>
      <c r="F465" s="315" t="s">
        <v>44</v>
      </c>
      <c r="G465" s="315" t="s">
        <v>46</v>
      </c>
      <c r="H465" s="315"/>
      <c r="I465" s="315"/>
      <c r="J465" s="315"/>
      <c r="K465" s="194"/>
      <c r="L465" s="283"/>
      <c r="M465" s="283"/>
    </row>
    <row r="466" spans="2:13">
      <c r="B466" s="315" t="str">
        <f t="shared" si="23"/>
        <v/>
      </c>
      <c r="C466" s="315"/>
      <c r="D466" s="141" t="str">
        <f>M457 &amp; P$22 &amp; R$22 &amp; VLOOKUP(O$22, $O$50:$P$74,2,FALSE) &amp; "E1"</f>
        <v>INDODCOBWPEE1</v>
      </c>
      <c r="E466" s="141" t="str">
        <f>+M454 &amp; " " &amp; S$22 &amp; " - " &amp; T$22 &amp; " " &amp; U$22</f>
        <v>Other comm Heat High Temp. Boiler - Wood Pellets Existing 1</v>
      </c>
      <c r="F466" s="315" t="s">
        <v>44</v>
      </c>
      <c r="G466" s="315" t="s">
        <v>46</v>
      </c>
      <c r="H466" s="315"/>
      <c r="I466" s="315"/>
      <c r="J466" s="315"/>
      <c r="K466" s="194"/>
      <c r="L466" s="283"/>
      <c r="M466" s="283"/>
    </row>
    <row r="467" spans="2:13">
      <c r="B467" s="315" t="str">
        <f t="shared" si="23"/>
        <v>*</v>
      </c>
      <c r="C467" s="315"/>
      <c r="D467" s="141"/>
      <c r="E467" s="141"/>
      <c r="F467" s="315"/>
      <c r="G467" s="315"/>
      <c r="H467" s="315"/>
      <c r="I467" s="315"/>
      <c r="J467" s="315"/>
      <c r="K467" s="194"/>
      <c r="L467" s="283"/>
      <c r="M467" s="283"/>
    </row>
    <row r="468" spans="2:13">
      <c r="B468" s="315" t="str">
        <f t="shared" si="23"/>
        <v/>
      </c>
      <c r="C468" s="315"/>
      <c r="D468" s="141" t="str">
        <f>M457 &amp; P$24 &amp; R$24 &amp; VLOOKUP(O$24, $O$50:$P$74,2,FALSE) &amp; "E1"</f>
        <v>INDODCOBHFOE1</v>
      </c>
      <c r="E468" s="141" t="str">
        <f>+M454 &amp; " " &amp; S$24 &amp; " - " &amp; T$24 &amp; " " &amp; U$24</f>
        <v>Other comm Heat High Temp. Boiler - Heavy Fuel Oil Existing 1</v>
      </c>
      <c r="F468" s="315" t="s">
        <v>44</v>
      </c>
      <c r="G468" s="315" t="s">
        <v>46</v>
      </c>
      <c r="H468" s="315"/>
      <c r="I468" s="315"/>
      <c r="J468" s="315"/>
      <c r="K468" s="194"/>
      <c r="L468" s="283"/>
      <c r="M468" s="283"/>
    </row>
    <row r="469" spans="2:13">
      <c r="B469" s="315" t="str">
        <f t="shared" si="23"/>
        <v/>
      </c>
      <c r="C469" s="315"/>
      <c r="D469" s="141" t="str">
        <f>M457 &amp; P$25 &amp; R$25 &amp; VLOOKUP(O$25, $O$50:$P$74,2,FALSE) &amp; "E1"</f>
        <v>INDODCOBLPGE1</v>
      </c>
      <c r="E469" s="141" t="str">
        <f>+M454 &amp; " " &amp; S$25 &amp; " - " &amp; T$25 &amp; " " &amp; U$25</f>
        <v>Other comm Heat High Temp. Boiler - Liquified Petroleum Gas Existing 1</v>
      </c>
      <c r="F469" s="315" t="s">
        <v>44</v>
      </c>
      <c r="G469" s="315" t="s">
        <v>46</v>
      </c>
      <c r="H469" s="315"/>
      <c r="I469" s="315"/>
      <c r="J469" s="315"/>
      <c r="K469" s="194"/>
      <c r="L469" s="283"/>
      <c r="M469" s="283"/>
    </row>
    <row r="470" spans="2:13">
      <c r="B470" s="315" t="str">
        <f t="shared" si="23"/>
        <v/>
      </c>
      <c r="C470" s="315"/>
      <c r="D470" s="141" t="str">
        <f>M457 &amp; P$26 &amp; R$26 &amp; VLOOKUP(O$26, $O$50:$P$74,2,FALSE) &amp; "E1"</f>
        <v>INDODCOBWSTE1</v>
      </c>
      <c r="E470" s="141" t="str">
        <f>+M454 &amp; " " &amp; S$26 &amp; " - " &amp; T$26 &amp; " " &amp; U$26</f>
        <v>Other comm Heat High Temp. Boiler - Waste Existing 1</v>
      </c>
      <c r="F470" s="315" t="s">
        <v>44</v>
      </c>
      <c r="G470" s="315" t="s">
        <v>46</v>
      </c>
      <c r="H470" s="315"/>
      <c r="I470" s="315"/>
      <c r="J470" s="315"/>
      <c r="K470" s="194"/>
      <c r="L470" s="283"/>
      <c r="M470" s="283"/>
    </row>
    <row r="471" spans="2:13">
      <c r="B471" s="315" t="str">
        <f t="shared" si="23"/>
        <v/>
      </c>
      <c r="C471" s="315"/>
      <c r="D471" s="142" t="str">
        <f>M457 &amp; P$27 &amp; R$27 &amp; VLOOKUP(O$27, $O$50:$P$74,2,FALSE) &amp; "E1"</f>
        <v>INDODCOBELCE1</v>
      </c>
      <c r="E471" s="142" t="str">
        <f>+M454 &amp; " " &amp; S$27 &amp; " - " &amp; T$27 &amp; " " &amp; U$27</f>
        <v>Other comm Heat High Temp. Boiler - Electricity Existing 1</v>
      </c>
      <c r="F471" s="137" t="s">
        <v>44</v>
      </c>
      <c r="G471" s="137" t="s">
        <v>46</v>
      </c>
      <c r="H471" s="137"/>
      <c r="I471" s="137"/>
      <c r="J471" s="137"/>
      <c r="K471" s="194"/>
      <c r="L471" s="283"/>
      <c r="M471" s="283"/>
    </row>
    <row r="472" spans="2:13">
      <c r="B472" s="315" t="str">
        <f t="shared" si="23"/>
        <v/>
      </c>
      <c r="C472" s="315"/>
      <c r="D472" s="144" t="str">
        <f>M457 &amp; P$28 &amp; R$28 &amp; VLOOKUP(O$28, $O$50:$P$74,2,FALSE) &amp; "E1"</f>
        <v>INDODSHBNGAE1</v>
      </c>
      <c r="E472" s="141" t="str">
        <f>+M454 &amp; " " &amp; S$28 &amp; " - " &amp; T$28 &amp; " " &amp; U$28</f>
        <v>Other comm Heat Room Boiler - Nat. Gas Existing 1</v>
      </c>
      <c r="F472" s="315" t="s">
        <v>44</v>
      </c>
      <c r="G472" s="315" t="s">
        <v>46</v>
      </c>
      <c r="H472" s="315"/>
      <c r="I472" s="315"/>
      <c r="J472" s="315"/>
      <c r="K472" s="194"/>
      <c r="L472" s="283"/>
      <c r="M472" s="283"/>
    </row>
    <row r="473" spans="2:13">
      <c r="B473" s="315" t="str">
        <f t="shared" si="23"/>
        <v/>
      </c>
      <c r="C473" s="315"/>
      <c r="D473" s="144" t="str">
        <f>M457 &amp; P$29 &amp; R$29 &amp; VLOOKUP(O$29, $O$50:$P$74,2,FALSE) &amp; "E1"</f>
        <v>INDODSHBCOAE1</v>
      </c>
      <c r="E473" s="141" t="str">
        <f>+M454 &amp; " " &amp; S$29 &amp; " - " &amp; T$29 &amp; " " &amp; U$29</f>
        <v>Other comm Heat Room Boiler - Coal Existing 1</v>
      </c>
      <c r="F473" s="315" t="s">
        <v>44</v>
      </c>
      <c r="G473" s="315" t="s">
        <v>46</v>
      </c>
      <c r="H473" s="315"/>
      <c r="I473" s="315"/>
      <c r="J473" s="315"/>
      <c r="K473" s="194"/>
      <c r="L473" s="283"/>
      <c r="M473" s="283"/>
    </row>
    <row r="474" spans="2:13">
      <c r="B474" s="315" t="str">
        <f t="shared" si="23"/>
        <v/>
      </c>
      <c r="C474" s="315"/>
      <c r="D474" s="144" t="str">
        <f>M457 &amp; P$30 &amp; R$30 &amp; VLOOKUP(O$30, $O$50:$P$74,2,FALSE) &amp; "E1"</f>
        <v>INDODSHBDSLE1</v>
      </c>
      <c r="E474" s="141" t="str">
        <f>+M454 &amp; " " &amp; S$30 &amp; " - " &amp; T$30 &amp; " " &amp; U$30</f>
        <v>Other comm Heat Room Boiler - Diesel Existing 1</v>
      </c>
      <c r="F474" s="315" t="s">
        <v>44</v>
      </c>
      <c r="G474" s="315" t="s">
        <v>46</v>
      </c>
      <c r="H474" s="315"/>
      <c r="I474" s="315"/>
      <c r="J474" s="315"/>
      <c r="K474" s="194"/>
      <c r="L474" s="283"/>
      <c r="M474" s="283"/>
    </row>
    <row r="475" spans="2:13">
      <c r="B475" s="315" t="str">
        <f t="shared" si="23"/>
        <v/>
      </c>
      <c r="C475" s="315"/>
      <c r="D475" s="144" t="str">
        <f>M457 &amp; P$31 &amp; R$31 &amp; VLOOKUP(O$31, $O$50:$P$74,2,FALSE) &amp; "E1"</f>
        <v>INDODSHBWPEE1</v>
      </c>
      <c r="E475" s="141" t="str">
        <f>+M454 &amp; " " &amp; S$31 &amp; " - " &amp; T$31 &amp; " " &amp; U$31</f>
        <v>Other comm Heat Room Boiler - Wood Pellets Existing 1</v>
      </c>
      <c r="F475" s="315" t="s">
        <v>44</v>
      </c>
      <c r="G475" s="315" t="s">
        <v>46</v>
      </c>
      <c r="H475" s="315"/>
      <c r="I475" s="315"/>
      <c r="J475" s="315"/>
      <c r="K475" s="194"/>
      <c r="L475" s="283"/>
      <c r="M475" s="283"/>
    </row>
    <row r="476" spans="2:13">
      <c r="B476" s="315" t="str">
        <f t="shared" si="23"/>
        <v>*</v>
      </c>
      <c r="C476" s="315"/>
      <c r="D476" s="144"/>
      <c r="E476" s="141"/>
      <c r="F476" s="315"/>
      <c r="G476" s="315"/>
      <c r="H476" s="315"/>
      <c r="I476" s="315"/>
      <c r="J476" s="315"/>
      <c r="K476" s="194"/>
      <c r="L476" s="283"/>
      <c r="M476" s="283"/>
    </row>
    <row r="477" spans="2:13">
      <c r="B477" s="315" t="str">
        <f t="shared" si="23"/>
        <v/>
      </c>
      <c r="C477" s="315"/>
      <c r="D477" s="144" t="str">
        <f>M457 &amp; P$33 &amp; R$33 &amp; VLOOKUP(O$33, $O$50:$P$74,2,FALSE) &amp; "E1"</f>
        <v>INDODSHBBGAE1</v>
      </c>
      <c r="E477" s="141" t="str">
        <f>+M454 &amp; " " &amp; S$33 &amp; " - " &amp; T$33 &amp; " " &amp; U$33</f>
        <v>Other comm Heat Room Boiler - Biogas Existing 1</v>
      </c>
      <c r="F477" s="315" t="s">
        <v>44</v>
      </c>
      <c r="G477" s="315" t="s">
        <v>46</v>
      </c>
      <c r="H477" s="315"/>
      <c r="I477" s="315"/>
      <c r="J477" s="315"/>
      <c r="K477" s="194"/>
      <c r="L477" s="283"/>
      <c r="M477" s="283"/>
    </row>
    <row r="478" spans="2:13">
      <c r="B478" s="315" t="str">
        <f t="shared" si="23"/>
        <v/>
      </c>
      <c r="C478" s="315"/>
      <c r="D478" s="144" t="str">
        <f>M457 &amp; P$34 &amp; R$34 &amp; VLOOKUP(O$34, $O$50:$P$74,2,FALSE) &amp; "E1"</f>
        <v>INDODSHBHFOE1</v>
      </c>
      <c r="E478" s="141" t="str">
        <f>+M454 &amp; " " &amp; S$34 &amp; " - " &amp; T$34 &amp; " " &amp; U$34</f>
        <v>Other comm Heat Room Boiler - Heavy Fuel Oil Existing 1</v>
      </c>
      <c r="F478" s="315" t="s">
        <v>44</v>
      </c>
      <c r="G478" s="315" t="s">
        <v>46</v>
      </c>
      <c r="H478" s="315"/>
      <c r="I478" s="315"/>
      <c r="J478" s="315"/>
      <c r="K478" s="194"/>
      <c r="L478" s="283"/>
      <c r="M478" s="283"/>
    </row>
    <row r="479" spans="2:13">
      <c r="B479" s="315" t="str">
        <f t="shared" si="23"/>
        <v/>
      </c>
      <c r="C479" s="315"/>
      <c r="D479" s="144" t="str">
        <f>M457 &amp; P$35 &amp; R$35 &amp; VLOOKUP(O$35, $O$50:$P$74,2,FALSE) &amp; "E1"</f>
        <v>INDODSHBLPGE1</v>
      </c>
      <c r="E479" s="141" t="str">
        <f>+M454 &amp; " " &amp; S$35 &amp; " - " &amp; T$35 &amp; " " &amp; U$35</f>
        <v>Other comm Heat Room Boiler - Liquified Petroleum Gas Existing 1</v>
      </c>
      <c r="F479" s="315" t="s">
        <v>44</v>
      </c>
      <c r="G479" s="315" t="s">
        <v>46</v>
      </c>
      <c r="H479" s="315"/>
      <c r="I479" s="315"/>
      <c r="J479" s="315"/>
      <c r="K479" s="194"/>
      <c r="L479" s="283"/>
      <c r="M479" s="283"/>
    </row>
    <row r="480" spans="2:13">
      <c r="B480" s="315" t="str">
        <f t="shared" si="23"/>
        <v/>
      </c>
      <c r="C480" s="315"/>
      <c r="D480" s="144" t="str">
        <f>M457 &amp; P$36 &amp; R$36 &amp; VLOOKUP(O$36, $O$50:$P$74,2,FALSE) &amp; "E1"</f>
        <v>INDODSHBWSTE1</v>
      </c>
      <c r="E480" s="141" t="str">
        <f>+M454 &amp; " " &amp; S$36 &amp; " - " &amp; T$36 &amp; " " &amp; U$36</f>
        <v>Other comm Heat Room Boiler - Waste Existing 1</v>
      </c>
      <c r="F480" s="315" t="s">
        <v>44</v>
      </c>
      <c r="G480" s="315" t="s">
        <v>46</v>
      </c>
      <c r="H480" s="315"/>
      <c r="I480" s="315"/>
      <c r="J480" s="315"/>
      <c r="K480" s="194"/>
      <c r="L480" s="283"/>
      <c r="M480" s="283"/>
    </row>
    <row r="481" spans="2:13">
      <c r="B481" s="315" t="str">
        <f t="shared" si="23"/>
        <v/>
      </c>
      <c r="C481" s="315"/>
      <c r="D481" s="144" t="str">
        <f>M457 &amp; P$37 &amp; R$37 &amp; VLOOKUP(O$37, $O$50:$P$74,2,FALSE) &amp; "E1"</f>
        <v>INDODSHBHETE1</v>
      </c>
      <c r="E481" s="141" t="str">
        <f>+M454 &amp; " " &amp; S$37 &amp; " - " &amp; T$37 &amp; " " &amp; U$37</f>
        <v>Other comm Heat Room Boiler - Dist. Heat Existing 1</v>
      </c>
      <c r="F481" s="315" t="s">
        <v>44</v>
      </c>
      <c r="G481" s="315" t="s">
        <v>46</v>
      </c>
      <c r="H481" s="315"/>
      <c r="I481" s="315"/>
      <c r="J481" s="315"/>
      <c r="K481" s="194"/>
      <c r="L481" s="283"/>
      <c r="M481" s="283"/>
    </row>
    <row r="482" spans="2:13">
      <c r="B482" s="315" t="str">
        <f t="shared" si="23"/>
        <v/>
      </c>
      <c r="C482" s="144"/>
      <c r="D482" s="144" t="str">
        <f>M457 &amp; P$38 &amp; R$38 &amp; VLOOKUP(O$38, $O$50:$P$74,2,FALSE) &amp; "E2"</f>
        <v>INDODSHBHETE2</v>
      </c>
      <c r="E482" s="141" t="str">
        <f>+M454 &amp; " " &amp; S$38 &amp; " - " &amp; T$38 &amp; " " &amp; U$38</f>
        <v>Other comm Heat Room Boiler - Dist. Heat Existing 2</v>
      </c>
      <c r="F482" s="315" t="s">
        <v>44</v>
      </c>
      <c r="G482" s="315" t="s">
        <v>46</v>
      </c>
      <c r="H482" s="144"/>
      <c r="I482" s="144"/>
      <c r="J482" s="144"/>
      <c r="K482" s="194"/>
      <c r="L482" s="283"/>
      <c r="M482" s="283"/>
    </row>
    <row r="483" spans="2:13">
      <c r="B483" s="315" t="str">
        <f t="shared" si="23"/>
        <v/>
      </c>
      <c r="C483" s="144"/>
      <c r="D483" s="142" t="str">
        <f>M457 &amp; P$39 &amp; R$39 &amp; VLOOKUP(O$39, $O$50:$P$74,2,FALSE) &amp; "E1"</f>
        <v>INDODSHBELCE1</v>
      </c>
      <c r="E483" s="142" t="str">
        <f>+M454 &amp; " " &amp; S$39 &amp; " - " &amp; T$39 &amp; " " &amp; U$39</f>
        <v>Other comm Heat Room Boiler - Electricity Existing 1</v>
      </c>
      <c r="F483" s="137" t="s">
        <v>44</v>
      </c>
      <c r="G483" s="137" t="s">
        <v>46</v>
      </c>
      <c r="H483" s="137"/>
      <c r="I483" s="137"/>
      <c r="J483" s="137"/>
      <c r="K483" s="194"/>
      <c r="L483" s="283"/>
      <c r="M483" s="283"/>
    </row>
    <row r="484" spans="2:13">
      <c r="B484" s="315" t="str">
        <f t="shared" si="23"/>
        <v/>
      </c>
      <c r="C484" s="144"/>
      <c r="D484" s="144" t="str">
        <f>M457 &amp; P$40 &amp; R$40 &amp; VLOOKUP(O$40, $O$50:$P$74,2,FALSE) &amp; "E1"</f>
        <v>INDODLAAELCE1</v>
      </c>
      <c r="E484" s="144" t="str">
        <f>+M454 &amp; " " &amp; S$40 &amp; " - " &amp; T$40 &amp; " " &amp; U$40</f>
        <v>Other comm Electricity Light Appliance - Electricity Existing 1</v>
      </c>
      <c r="F484" s="147" t="s">
        <v>44</v>
      </c>
      <c r="G484" s="144" t="s">
        <v>46</v>
      </c>
      <c r="H484" s="144"/>
      <c r="I484" s="144"/>
      <c r="J484" s="144"/>
      <c r="K484" s="194"/>
      <c r="L484" s="283"/>
      <c r="M484" s="283"/>
    </row>
    <row r="485" spans="2:13">
      <c r="B485" s="315" t="str">
        <f t="shared" si="23"/>
        <v/>
      </c>
      <c r="C485" s="144"/>
      <c r="D485" s="142" t="str">
        <f>M457 &amp; P$41 &amp; R$41 &amp; VLOOKUP(O$41, $O$50:$P$74,2,FALSE) &amp; "E1"</f>
        <v>INDODEMMELCE1</v>
      </c>
      <c r="E485" s="142" t="str">
        <f>+M454 &amp; " " &amp; S$41 &amp; " - " &amp; T$41 &amp; " " &amp; U$41</f>
        <v>Other comm Electricity Motors - Electricity Existing 1</v>
      </c>
      <c r="F485" s="137" t="s">
        <v>44</v>
      </c>
      <c r="G485" s="137" t="s">
        <v>46</v>
      </c>
      <c r="H485" s="137"/>
      <c r="I485" s="137"/>
      <c r="J485" s="137"/>
      <c r="K485" s="194"/>
      <c r="L485" s="283"/>
      <c r="M485" s="283"/>
    </row>
    <row r="486" spans="2:13">
      <c r="B486" s="315" t="str">
        <f t="shared" si="23"/>
        <v/>
      </c>
      <c r="C486" s="144"/>
      <c r="D486" s="235" t="str">
        <f>M457 &amp; P$42 &amp; R$42 &amp; VLOOKUP(O$42, $O$50:$P$74,2,FALSE) &amp; "E1"</f>
        <v>INDODTFTDSLE1</v>
      </c>
      <c r="E486" s="144" t="str">
        <f>+M454 &amp; " " &amp; S$42 &amp; " - " &amp; T$42 &amp; " " &amp; U$42</f>
        <v>Other comm Tractors, Trucks, Fishing boats, Forest machines - Diesel Existing 1</v>
      </c>
      <c r="F486" s="144" t="s">
        <v>44</v>
      </c>
      <c r="G486" s="144" t="s">
        <v>46</v>
      </c>
      <c r="H486" s="144"/>
      <c r="I486" s="144"/>
      <c r="J486" s="144"/>
      <c r="K486" s="194"/>
      <c r="L486" s="283"/>
      <c r="M486" s="283"/>
    </row>
    <row r="487" spans="2:13" ht="15" thickBot="1">
      <c r="B487" s="315" t="str">
        <f t="shared" si="23"/>
        <v/>
      </c>
      <c r="C487" s="144"/>
      <c r="D487" s="235" t="str">
        <f>M457&amp;P$43&amp;R$43&amp;VLOOKUP(O$43,$O$50:$P$74,2,FALSE)&amp;"E1"</f>
        <v>INDODFLTLPGE1</v>
      </c>
      <c r="E487" s="144" t="str">
        <f>+M454 &amp; " " &amp; S$43 &amp; " - " &amp; T$43 &amp; " " &amp; U$43</f>
        <v>Other comm Forklifts - LPG Existing 1</v>
      </c>
      <c r="F487" s="144" t="s">
        <v>44</v>
      </c>
      <c r="G487" s="144" t="s">
        <v>46</v>
      </c>
      <c r="H487" s="144"/>
      <c r="I487" s="144"/>
      <c r="J487" s="144"/>
      <c r="K487" s="194"/>
      <c r="L487" s="283"/>
      <c r="M487" s="283"/>
    </row>
    <row r="488" spans="2:13">
      <c r="B488" s="150" t="s">
        <v>252</v>
      </c>
      <c r="C488" s="150"/>
      <c r="D488" s="151" t="s">
        <v>297</v>
      </c>
      <c r="E488" s="151" t="str">
        <f>"FT-IND"&amp;RIGHT(Commodities!E97,3)</f>
        <v>FT-INDIND</v>
      </c>
      <c r="F488" s="150" t="s">
        <v>44</v>
      </c>
      <c r="G488" s="150" t="s">
        <v>110</v>
      </c>
      <c r="H488" s="150"/>
      <c r="I488" s="152"/>
      <c r="J488" s="150"/>
    </row>
    <row r="489" spans="2:13">
      <c r="B489" s="134" t="str">
        <f t="shared" ref="B489:B496" si="24">+IF(ISBLANK(D489),"*","")</f>
        <v/>
      </c>
      <c r="C489" s="134"/>
      <c r="D489" s="153" t="s">
        <v>298</v>
      </c>
      <c r="E489" s="153" t="str">
        <f>"FT-IND"&amp;RIGHT(Commodities!E98,3)</f>
        <v>FT-INDIND</v>
      </c>
      <c r="F489" s="134" t="s">
        <v>44</v>
      </c>
      <c r="G489" s="134" t="s">
        <v>110</v>
      </c>
      <c r="H489" s="134"/>
      <c r="I489" s="131"/>
      <c r="J489" s="134"/>
    </row>
    <row r="490" spans="2:13">
      <c r="B490" s="134" t="str">
        <f t="shared" si="24"/>
        <v/>
      </c>
      <c r="C490" s="134"/>
      <c r="D490" s="153" t="s">
        <v>299</v>
      </c>
      <c r="E490" s="153" t="str">
        <f>"FT-IND"&amp;RIGHT(Commodities!E99,3)</f>
        <v>FT-INDIND</v>
      </c>
      <c r="F490" s="134" t="s">
        <v>44</v>
      </c>
      <c r="G490" s="134" t="s">
        <v>110</v>
      </c>
      <c r="H490" s="134"/>
      <c r="I490" s="131"/>
      <c r="J490" s="134"/>
    </row>
    <row r="491" spans="2:13">
      <c r="B491" s="134" t="str">
        <f t="shared" si="24"/>
        <v/>
      </c>
      <c r="C491" s="134"/>
      <c r="D491" s="153" t="s">
        <v>300</v>
      </c>
      <c r="E491" s="153" t="str">
        <f>"FT-IND"&amp;RIGHT(Commodities!E100,3)</f>
        <v>FT-INDIND</v>
      </c>
      <c r="F491" s="134" t="s">
        <v>44</v>
      </c>
      <c r="G491" s="134" t="s">
        <v>110</v>
      </c>
      <c r="H491" s="134"/>
      <c r="I491" s="131"/>
      <c r="J491" s="134"/>
    </row>
    <row r="492" spans="2:13">
      <c r="B492" s="134" t="str">
        <f t="shared" si="24"/>
        <v/>
      </c>
      <c r="C492" s="134"/>
      <c r="D492" s="153" t="s">
        <v>301</v>
      </c>
      <c r="E492" s="153" t="str">
        <f>"FT-IND"&amp;RIGHT(Commodities!E101,3)</f>
        <v>FT-INDIND</v>
      </c>
      <c r="F492" s="134" t="s">
        <v>44</v>
      </c>
      <c r="G492" s="134" t="s">
        <v>110</v>
      </c>
      <c r="H492" s="134"/>
      <c r="I492" s="131"/>
      <c r="J492" s="134"/>
    </row>
    <row r="493" spans="2:13">
      <c r="B493" s="134" t="str">
        <f t="shared" si="24"/>
        <v/>
      </c>
      <c r="C493" s="134"/>
      <c r="D493" s="153" t="s">
        <v>302</v>
      </c>
      <c r="E493" s="153" t="str">
        <f>"FT-IND"&amp;RIGHT(Commodities!E102,3)</f>
        <v>FT-INDIND</v>
      </c>
      <c r="F493" s="134" t="s">
        <v>44</v>
      </c>
      <c r="G493" s="134" t="s">
        <v>110</v>
      </c>
      <c r="H493" s="134"/>
      <c r="I493" s="131"/>
      <c r="J493" s="134"/>
    </row>
    <row r="494" spans="2:13">
      <c r="B494" s="134" t="str">
        <f t="shared" si="24"/>
        <v/>
      </c>
      <c r="C494" s="134"/>
      <c r="D494" s="153" t="s">
        <v>303</v>
      </c>
      <c r="E494" s="153" t="str">
        <f>"FT-IND"&amp;RIGHT(Commodities!E103,3)</f>
        <v>FT-INDIND</v>
      </c>
      <c r="F494" s="134" t="s">
        <v>44</v>
      </c>
      <c r="G494" s="134" t="s">
        <v>110</v>
      </c>
      <c r="H494" s="134"/>
      <c r="I494" s="131"/>
      <c r="J494" s="134"/>
    </row>
    <row r="495" spans="2:13">
      <c r="B495" s="134" t="str">
        <f t="shared" si="24"/>
        <v/>
      </c>
      <c r="C495" s="134"/>
      <c r="D495" s="153" t="s">
        <v>304</v>
      </c>
      <c r="E495" s="153" t="str">
        <f>"FT-IND"&amp;RIGHT(Commodities!E104,3)</f>
        <v>FT-INDIND</v>
      </c>
      <c r="F495" s="134" t="s">
        <v>44</v>
      </c>
      <c r="G495" s="134" t="s">
        <v>110</v>
      </c>
      <c r="H495" s="134"/>
      <c r="I495" s="131"/>
      <c r="J495" s="134"/>
    </row>
    <row r="496" spans="2:13">
      <c r="B496" s="134" t="str">
        <f t="shared" si="24"/>
        <v/>
      </c>
      <c r="C496" s="134"/>
      <c r="D496" s="153" t="s">
        <v>305</v>
      </c>
      <c r="E496" s="153" t="str">
        <f>"FT-IND"&amp;RIGHT(Commodities!E105,3)</f>
        <v>FT-INDIND</v>
      </c>
      <c r="F496" s="134" t="s">
        <v>44</v>
      </c>
      <c r="G496" s="134" t="s">
        <v>110</v>
      </c>
      <c r="H496" s="134"/>
      <c r="I496" s="131"/>
      <c r="J496" s="134"/>
    </row>
    <row r="497" spans="2:10">
      <c r="B497" s="134" t="str">
        <f>+IF(ISBLANK(D500),"*","")</f>
        <v/>
      </c>
      <c r="C497" s="134"/>
      <c r="D497" s="153" t="s">
        <v>306</v>
      </c>
      <c r="E497" s="153" t="str">
        <f>"FT-IND"&amp;RIGHT(Commodities!E106,3)</f>
        <v>FT-INDIND</v>
      </c>
      <c r="F497" s="134" t="s">
        <v>44</v>
      </c>
      <c r="G497" s="134" t="s">
        <v>110</v>
      </c>
      <c r="H497" s="134" t="s">
        <v>60</v>
      </c>
      <c r="I497" s="131"/>
      <c r="J497" s="134"/>
    </row>
    <row r="498" spans="2:10" s="283" customFormat="1">
      <c r="B498" s="315" t="str">
        <f>+IF(ISBLANK(D501),"*","")</f>
        <v/>
      </c>
      <c r="C498" s="315"/>
      <c r="D498" s="153" t="s">
        <v>535</v>
      </c>
      <c r="E498" s="153" t="str">
        <f>"FT-IND"&amp;RIGHT(Commodities!E107,3)</f>
        <v>FT-INDIND</v>
      </c>
      <c r="F498" s="315" t="s">
        <v>44</v>
      </c>
      <c r="G498" s="315" t="s">
        <v>110</v>
      </c>
      <c r="H498" s="315" t="s">
        <v>60</v>
      </c>
      <c r="I498" s="131"/>
      <c r="J498" s="315"/>
    </row>
    <row r="499" spans="2:10">
      <c r="B499" s="134" t="str">
        <f>+IF(ISBLANK(D497),"*","")</f>
        <v/>
      </c>
      <c r="C499" s="134"/>
      <c r="D499" s="153" t="s">
        <v>307</v>
      </c>
      <c r="E499" s="153" t="str">
        <f>"FT-IND"&amp;RIGHT(Commodities!E108,3)</f>
        <v>FT-INDIND</v>
      </c>
      <c r="F499" s="134" t="s">
        <v>44</v>
      </c>
      <c r="G499" s="134" t="s">
        <v>110</v>
      </c>
      <c r="H499" s="134" t="s">
        <v>60</v>
      </c>
      <c r="I499" s="131"/>
      <c r="J499" s="134"/>
    </row>
    <row r="500" spans="2:10">
      <c r="B500" s="134" t="str">
        <f>+IF(ISBLANK(D499),"*","")</f>
        <v/>
      </c>
      <c r="C500" s="134"/>
      <c r="D500" s="153" t="s">
        <v>308</v>
      </c>
      <c r="E500" s="153" t="str">
        <f>"FT-IND"&amp;RIGHT(Commodities!E109,3)</f>
        <v>FT-INDIND</v>
      </c>
      <c r="F500" s="134" t="s">
        <v>44</v>
      </c>
      <c r="G500" s="134" t="s">
        <v>110</v>
      </c>
      <c r="H500" s="134" t="s">
        <v>60</v>
      </c>
      <c r="I500" s="131"/>
      <c r="J500" s="134"/>
    </row>
    <row r="501" spans="2:10">
      <c r="B501" s="134" t="str">
        <f>+IF(ISBLANK(D501),"*","")</f>
        <v/>
      </c>
      <c r="C501" s="134"/>
      <c r="D501" s="153" t="s">
        <v>309</v>
      </c>
      <c r="E501" s="153" t="str">
        <f>"FT-IND"&amp;RIGHT(Commodities!E110,3)</f>
        <v>FT-INDIND</v>
      </c>
      <c r="F501" s="134" t="s">
        <v>44</v>
      </c>
      <c r="G501" s="134" t="s">
        <v>110</v>
      </c>
      <c r="H501" s="134"/>
      <c r="I501" s="131"/>
      <c r="J501" s="134"/>
    </row>
    <row r="502" spans="2:10">
      <c r="B502" s="134" t="str">
        <f>+IF(ISBLANK(D502),"*","")</f>
        <v/>
      </c>
      <c r="C502" s="134"/>
      <c r="D502" s="153" t="s">
        <v>310</v>
      </c>
      <c r="E502" s="153" t="str">
        <f>"FT-IND"&amp;RIGHT(Commodities!E111,3)</f>
        <v>FT-INDIND</v>
      </c>
      <c r="F502" s="134" t="s">
        <v>44</v>
      </c>
      <c r="G502" s="134" t="s">
        <v>110</v>
      </c>
      <c r="H502" s="134"/>
      <c r="I502" s="131"/>
      <c r="J502" s="134"/>
    </row>
    <row r="503" spans="2:10">
      <c r="B503" s="134" t="str">
        <f>+IF(ISBLANK(D503),"*","")</f>
        <v/>
      </c>
      <c r="C503" s="134"/>
      <c r="D503" s="153" t="s">
        <v>311</v>
      </c>
      <c r="E503" s="153" t="str">
        <f>"FT-IND"&amp;RIGHT(Commodities!E112,3)</f>
        <v>FT-INDIND</v>
      </c>
      <c r="F503" s="134" t="s">
        <v>44</v>
      </c>
      <c r="G503" s="134" t="s">
        <v>110</v>
      </c>
      <c r="H503" s="134"/>
      <c r="I503" s="131"/>
      <c r="J503" s="134"/>
    </row>
    <row r="504" spans="2:10">
      <c r="B504" s="134" t="str">
        <f>+IF(ISBLANK(D504),"*","")</f>
        <v/>
      </c>
      <c r="C504" s="134"/>
      <c r="D504" s="153" t="s">
        <v>312</v>
      </c>
      <c r="E504" s="153" t="str">
        <f>"FT-IND"&amp;RIGHT(Commodities!E113,3)</f>
        <v>FT-INDIND</v>
      </c>
      <c r="F504" s="134" t="s">
        <v>44</v>
      </c>
      <c r="G504" s="134" t="s">
        <v>110</v>
      </c>
      <c r="H504" s="134"/>
      <c r="I504" s="131"/>
      <c r="J504" s="134"/>
    </row>
    <row r="505" spans="2:10">
      <c r="B505" s="134" t="str">
        <f>+IF(ISBLANK(D505),"*","")</f>
        <v/>
      </c>
      <c r="C505" s="134"/>
      <c r="D505" s="153" t="s">
        <v>313</v>
      </c>
      <c r="E505" s="153" t="str">
        <f>"FT-IND"&amp;RIGHT(Commodities!E114,3)</f>
        <v>FT-INDIND</v>
      </c>
      <c r="F505" s="134" t="s">
        <v>44</v>
      </c>
      <c r="G505" s="134" t="s">
        <v>110</v>
      </c>
      <c r="H505" s="134"/>
      <c r="I505" s="131"/>
      <c r="J505" s="134"/>
    </row>
    <row r="506" spans="2:10">
      <c r="B506" s="134"/>
      <c r="C506" s="134"/>
      <c r="D506" s="153" t="s">
        <v>314</v>
      </c>
      <c r="E506" s="153" t="str">
        <f>"FT-IND"&amp;RIGHT(Commodities!E115,3)</f>
        <v>FT-INDIND</v>
      </c>
      <c r="F506" s="134" t="s">
        <v>44</v>
      </c>
      <c r="G506" s="134" t="s">
        <v>110</v>
      </c>
      <c r="H506" s="134"/>
      <c r="I506" s="131"/>
      <c r="J506" s="134"/>
    </row>
    <row r="507" spans="2:10">
      <c r="B507" s="134"/>
      <c r="C507" s="134"/>
      <c r="D507" s="153" t="s">
        <v>315</v>
      </c>
      <c r="E507" s="153" t="str">
        <f>"FT-IND"&amp;RIGHT(Commodities!E116,3)</f>
        <v>FT-INDIND</v>
      </c>
      <c r="F507" s="134" t="s">
        <v>44</v>
      </c>
      <c r="G507" s="134" t="s">
        <v>110</v>
      </c>
      <c r="H507" s="134"/>
      <c r="I507" s="131"/>
      <c r="J507" s="134"/>
    </row>
    <row r="508" spans="2:10" ht="15" thickBot="1">
      <c r="B508" s="149"/>
      <c r="C508" s="149"/>
      <c r="D508" s="148" t="s">
        <v>316</v>
      </c>
      <c r="E508" s="148" t="str">
        <f>"FT-IND"&amp;RIGHT(Commodities!E117,3)</f>
        <v>FT-INDIND</v>
      </c>
      <c r="F508" s="149" t="s">
        <v>44</v>
      </c>
      <c r="G508" s="149" t="s">
        <v>110</v>
      </c>
      <c r="H508" s="149"/>
      <c r="I508" s="154"/>
      <c r="J508" s="149"/>
    </row>
    <row r="509" spans="2:10" ht="15" thickBot="1">
      <c r="D509" s="148" t="s">
        <v>411</v>
      </c>
      <c r="E509" s="148" t="str">
        <f>"FT-IND"&amp;RIGHT(Commodities!E118,3)</f>
        <v>FT-INDIND</v>
      </c>
      <c r="F509" s="149" t="s">
        <v>44</v>
      </c>
      <c r="G509" s="149" t="s">
        <v>110</v>
      </c>
    </row>
    <row r="510" spans="2:10" ht="15" thickBot="1">
      <c r="D510" s="148" t="s">
        <v>527</v>
      </c>
      <c r="E510" s="148" t="str">
        <f>"FT-IND"&amp;RIGHT(Commodities!E119,3)</f>
        <v>FT-INDIND</v>
      </c>
      <c r="F510" s="149" t="s">
        <v>44</v>
      </c>
      <c r="G510" s="149" t="s">
        <v>110</v>
      </c>
    </row>
    <row r="511" spans="2:10" ht="15" thickBot="1">
      <c r="D511" s="148" t="s">
        <v>525</v>
      </c>
      <c r="E511" s="148" t="str">
        <f>"FT-IND"&amp;RIGHT(Commodities!E120,3)</f>
        <v>FT-INDIND</v>
      </c>
      <c r="F511" s="149" t="s">
        <v>44</v>
      </c>
      <c r="G511" s="149" t="s">
        <v>110</v>
      </c>
    </row>
    <row r="512" spans="2:10">
      <c r="D512" s="283" t="s">
        <v>548</v>
      </c>
      <c r="E512" s="283" t="s">
        <v>549</v>
      </c>
      <c r="F512" s="283" t="s">
        <v>44</v>
      </c>
      <c r="G512" s="283" t="s">
        <v>110</v>
      </c>
    </row>
  </sheetData>
  <phoneticPr fontId="39" type="noConversion"/>
  <pageMargins left="0.75" right="0.75" top="1" bottom="1" header="0.5" footer="0.5"/>
  <pageSetup paperSize="9" orientation="portrait" horizontalDpi="300" verticalDpi="30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92D050"/>
  </sheetPr>
  <dimension ref="A1:AP136"/>
  <sheetViews>
    <sheetView showGridLines="0" topLeftCell="AC93" zoomScaleNormal="100" workbookViewId="0">
      <selection activeCell="E112" sqref="E112"/>
    </sheetView>
  </sheetViews>
  <sheetFormatPr baseColWidth="10" defaultColWidth="9.1640625" defaultRowHeight="14"/>
  <cols>
    <col min="1" max="1" width="8" style="25" bestFit="1" customWidth="1"/>
    <col min="2" max="2" width="11.83203125" style="25" bestFit="1" customWidth="1"/>
    <col min="3" max="3" width="7.6640625" style="25" bestFit="1" customWidth="1"/>
    <col min="4" max="4" width="10.83203125" style="25" bestFit="1" customWidth="1"/>
    <col min="5" max="5" width="58.5" style="25" customWidth="1"/>
    <col min="6" max="6" width="9.1640625" style="25"/>
    <col min="7" max="7" width="10.5" style="25" customWidth="1"/>
    <col min="8" max="11" width="9.1640625" style="25"/>
    <col min="12" max="13" width="9.1640625" style="36"/>
    <col min="14" max="23" width="9.1640625" style="25"/>
    <col min="24" max="24" width="23.5" style="25" bestFit="1" customWidth="1"/>
    <col min="25" max="28" width="9.1640625" style="25"/>
    <col min="29" max="29" width="44.33203125" style="25" bestFit="1" customWidth="1"/>
    <col min="30" max="30" width="39.6640625" style="283" bestFit="1" customWidth="1"/>
    <col min="31" max="31" width="12" style="283" bestFit="1" customWidth="1"/>
    <col min="32" max="32" width="21.83203125" style="283" bestFit="1" customWidth="1"/>
    <col min="33" max="35" width="9.1640625" style="283"/>
    <col min="36" max="38" width="9.1640625" style="25"/>
    <col min="39" max="39" width="10.6640625" style="25" customWidth="1"/>
    <col min="40" max="16384" width="9.1640625" style="25"/>
  </cols>
  <sheetData>
    <row r="1" spans="2:42">
      <c r="B1" s="72"/>
      <c r="C1" s="72"/>
    </row>
    <row r="2" spans="2:42">
      <c r="B2" s="72"/>
      <c r="C2" s="72"/>
      <c r="E2" s="226"/>
    </row>
    <row r="3" spans="2:42">
      <c r="B3" s="53" t="s">
        <v>9</v>
      </c>
      <c r="C3" s="53"/>
      <c r="D3" s="54"/>
      <c r="E3" s="54"/>
      <c r="F3" s="54"/>
      <c r="G3" s="54"/>
      <c r="H3" s="54"/>
      <c r="I3" s="54"/>
      <c r="J3" s="54"/>
    </row>
    <row r="4" spans="2:42" ht="15">
      <c r="B4" s="55" t="s">
        <v>6</v>
      </c>
      <c r="C4" s="55" t="s">
        <v>1</v>
      </c>
      <c r="D4" s="55" t="s">
        <v>4</v>
      </c>
      <c r="E4" s="55" t="s">
        <v>5</v>
      </c>
      <c r="F4" s="55" t="s">
        <v>7</v>
      </c>
      <c r="G4" s="55" t="s">
        <v>10</v>
      </c>
      <c r="H4" s="55" t="s">
        <v>11</v>
      </c>
      <c r="I4" s="55" t="s">
        <v>12</v>
      </c>
      <c r="J4" s="55" t="s">
        <v>13</v>
      </c>
    </row>
    <row r="5" spans="2:42" ht="25" thickBot="1">
      <c r="B5" s="97" t="s">
        <v>37</v>
      </c>
      <c r="C5" s="56" t="s">
        <v>29</v>
      </c>
      <c r="D5" s="56" t="s">
        <v>38</v>
      </c>
      <c r="E5" s="56" t="s">
        <v>39</v>
      </c>
      <c r="F5" s="56" t="s">
        <v>7</v>
      </c>
      <c r="G5" s="56" t="s">
        <v>40</v>
      </c>
      <c r="H5" s="56" t="s">
        <v>41</v>
      </c>
      <c r="I5" s="56" t="s">
        <v>42</v>
      </c>
      <c r="J5" s="56" t="s">
        <v>43</v>
      </c>
      <c r="L5" s="98"/>
      <c r="M5" s="98"/>
      <c r="N5" s="98"/>
      <c r="O5" s="48"/>
      <c r="P5" s="48"/>
      <c r="Q5" s="48"/>
      <c r="R5" s="48"/>
      <c r="T5" s="99" t="s">
        <v>149</v>
      </c>
      <c r="U5" s="99" t="s">
        <v>151</v>
      </c>
      <c r="V5" s="99" t="s">
        <v>151</v>
      </c>
      <c r="W5" s="99" t="s">
        <v>151</v>
      </c>
      <c r="X5" s="100" t="s">
        <v>194</v>
      </c>
      <c r="Y5" s="100" t="s">
        <v>150</v>
      </c>
      <c r="Z5" s="100"/>
      <c r="AA5" s="100"/>
      <c r="AB5" s="100"/>
      <c r="AC5" s="100" t="s">
        <v>357</v>
      </c>
      <c r="AD5" s="401" t="s">
        <v>358</v>
      </c>
      <c r="AE5" s="401" t="s">
        <v>88</v>
      </c>
      <c r="AF5" s="401"/>
      <c r="AJ5" s="99" t="s">
        <v>149</v>
      </c>
      <c r="AK5" s="100" t="s">
        <v>157</v>
      </c>
      <c r="AL5" s="100" t="s">
        <v>151</v>
      </c>
      <c r="AM5" s="100" t="s">
        <v>158</v>
      </c>
      <c r="AN5" s="99"/>
      <c r="AO5" s="99"/>
      <c r="AP5" s="99"/>
    </row>
    <row r="6" spans="2:42" s="34" customFormat="1">
      <c r="B6" s="131" t="s">
        <v>17</v>
      </c>
      <c r="C6" s="132"/>
      <c r="D6" s="184" t="str">
        <f t="shared" ref="D6:D37" si="0">+INDEX($U$6:$U$18,M6) &amp; INDEX($AL$6:$AL$13,L6)</f>
        <v>ISDPH</v>
      </c>
      <c r="E6" s="133" t="str">
        <f>INDEX($X$6:$X$17,M6) &amp; " " &amp; INDEX($AM$6:$AM$13,L6)</f>
        <v>Iron &amp; Steel  Demand Process heat</v>
      </c>
      <c r="F6" s="134" t="s">
        <v>44</v>
      </c>
      <c r="G6" s="135"/>
      <c r="H6" s="135"/>
      <c r="I6" s="135"/>
      <c r="J6" s="135"/>
      <c r="K6" s="25"/>
      <c r="L6" s="37">
        <v>1</v>
      </c>
      <c r="M6" s="37">
        <v>1</v>
      </c>
      <c r="N6" s="34" t="str">
        <f>VLOOKUP(M6, $T$6:$Y$18, 6, FALSE)</f>
        <v>01 Iron and steel</v>
      </c>
      <c r="P6" s="25"/>
      <c r="T6" s="101">
        <v>1</v>
      </c>
      <c r="U6" s="104" t="s">
        <v>337</v>
      </c>
      <c r="V6" s="102" t="s">
        <v>492</v>
      </c>
      <c r="W6" s="101" t="s">
        <v>338</v>
      </c>
      <c r="X6" s="104" t="s">
        <v>339</v>
      </c>
      <c r="Y6" s="102" t="str">
        <f>"0"&amp;T6&amp;" "&amp;AC6</f>
        <v>01 Iron and steel</v>
      </c>
      <c r="Z6" s="101"/>
      <c r="AA6" s="104"/>
      <c r="AB6" s="102"/>
      <c r="AC6" s="399" t="s">
        <v>453</v>
      </c>
      <c r="AD6" s="399" t="str">
        <f>AC6</f>
        <v>Iron and steel</v>
      </c>
      <c r="AE6" s="399" t="s">
        <v>340</v>
      </c>
      <c r="AF6" s="399"/>
      <c r="AG6" s="285"/>
      <c r="AH6" s="285"/>
      <c r="AI6" s="285"/>
      <c r="AJ6" s="101">
        <v>1</v>
      </c>
      <c r="AK6" s="102" t="s">
        <v>154</v>
      </c>
      <c r="AL6" s="102" t="s">
        <v>493</v>
      </c>
      <c r="AM6" s="102" t="s">
        <v>494</v>
      </c>
      <c r="AN6" s="102"/>
      <c r="AO6" s="102"/>
      <c r="AP6" s="102"/>
    </row>
    <row r="7" spans="2:42">
      <c r="B7" s="135"/>
      <c r="C7" s="135"/>
      <c r="D7" s="184" t="str">
        <f t="shared" si="0"/>
        <v>ISDCO</v>
      </c>
      <c r="E7" s="133" t="str">
        <f t="shared" ref="E7:E11" si="1">INDEX($X$6:$X$17,M7) &amp; " " &amp; INDEX($AM$6:$AM$13,L7)</f>
        <v>Iron &amp; Steel  Demand Cooling</v>
      </c>
      <c r="F7" s="134" t="s">
        <v>44</v>
      </c>
      <c r="G7" s="135"/>
      <c r="H7" s="135"/>
      <c r="I7" s="135"/>
      <c r="J7" s="135"/>
      <c r="L7" s="37">
        <f>+L6+1</f>
        <v>2</v>
      </c>
      <c r="M7" s="36">
        <f t="shared" ref="M7:M63" si="2">+M6</f>
        <v>1</v>
      </c>
      <c r="P7" s="52"/>
      <c r="T7" s="101">
        <v>2</v>
      </c>
      <c r="U7" s="104" t="s">
        <v>160</v>
      </c>
      <c r="V7" s="102" t="s">
        <v>164</v>
      </c>
      <c r="W7" s="101" t="s">
        <v>211</v>
      </c>
      <c r="X7" s="104" t="s">
        <v>171</v>
      </c>
      <c r="Y7" s="102" t="str">
        <f t="shared" ref="Y7:Y18" si="3">"0"&amp;T7&amp;" "&amp;AC7</f>
        <v>02 Chemical and petrochemical</v>
      </c>
      <c r="Z7" s="586"/>
      <c r="AA7" s="587"/>
      <c r="AB7" s="588"/>
      <c r="AC7" s="598" t="s">
        <v>454</v>
      </c>
      <c r="AD7" s="399" t="str">
        <f t="shared" ref="AD7:AD18" si="4">AC7</f>
        <v>Chemical and petrochemical</v>
      </c>
      <c r="AE7" s="398" t="s">
        <v>233</v>
      </c>
      <c r="AF7" s="589"/>
      <c r="AJ7" s="101">
        <v>2</v>
      </c>
      <c r="AK7" s="102" t="s">
        <v>154</v>
      </c>
      <c r="AL7" s="102" t="s">
        <v>498</v>
      </c>
      <c r="AM7" s="102" t="s">
        <v>495</v>
      </c>
      <c r="AN7" s="102"/>
      <c r="AO7" s="102"/>
      <c r="AP7" s="102"/>
    </row>
    <row r="8" spans="2:42">
      <c r="B8" s="135"/>
      <c r="C8" s="135"/>
      <c r="D8" s="184" t="str">
        <f t="shared" si="0"/>
        <v>ISDSH</v>
      </c>
      <c r="E8" s="133" t="str">
        <f t="shared" si="1"/>
        <v>Iron &amp; Steel  Demand Spatial Heat</v>
      </c>
      <c r="F8" s="134" t="s">
        <v>44</v>
      </c>
      <c r="G8" s="135"/>
      <c r="H8" s="135"/>
      <c r="I8" s="135"/>
      <c r="J8" s="135"/>
      <c r="L8" s="37">
        <f>+L7+1</f>
        <v>3</v>
      </c>
      <c r="M8" s="36">
        <f t="shared" si="2"/>
        <v>1</v>
      </c>
      <c r="P8" s="52"/>
      <c r="T8" s="101">
        <v>3</v>
      </c>
      <c r="U8" s="104" t="s">
        <v>159</v>
      </c>
      <c r="V8" s="102" t="s">
        <v>359</v>
      </c>
      <c r="W8" s="101" t="s">
        <v>209</v>
      </c>
      <c r="X8" s="104" t="s">
        <v>350</v>
      </c>
      <c r="Y8" s="102" t="str">
        <f t="shared" si="3"/>
        <v>03 Non-ferrous metal</v>
      </c>
      <c r="Z8" s="586"/>
      <c r="AA8" s="587"/>
      <c r="AB8" s="588"/>
      <c r="AC8" s="598" t="s">
        <v>455</v>
      </c>
      <c r="AD8" s="399" t="str">
        <f t="shared" si="4"/>
        <v>Non-ferrous metal</v>
      </c>
      <c r="AE8" s="398" t="s">
        <v>351</v>
      </c>
      <c r="AF8" s="589"/>
      <c r="AJ8" s="101">
        <v>3</v>
      </c>
      <c r="AK8" s="102" t="s">
        <v>154</v>
      </c>
      <c r="AL8" s="102" t="s">
        <v>496</v>
      </c>
      <c r="AM8" s="102" t="s">
        <v>497</v>
      </c>
      <c r="AN8" s="102"/>
      <c r="AO8" s="102"/>
      <c r="AP8" s="102"/>
    </row>
    <row r="9" spans="2:42">
      <c r="B9" s="135"/>
      <c r="C9" s="135"/>
      <c r="D9" s="184" t="str">
        <f t="shared" si="0"/>
        <v>ISDLA</v>
      </c>
      <c r="E9" s="133" t="str">
        <f t="shared" si="1"/>
        <v>Iron &amp; Steel  Demand Light</v>
      </c>
      <c r="F9" s="134" t="s">
        <v>44</v>
      </c>
      <c r="G9" s="135"/>
      <c r="H9" s="135"/>
      <c r="I9" s="135"/>
      <c r="J9" s="135"/>
      <c r="L9" s="37">
        <f>+L8+1</f>
        <v>4</v>
      </c>
      <c r="M9" s="36">
        <f t="shared" si="2"/>
        <v>1</v>
      </c>
      <c r="P9" s="52"/>
      <c r="T9" s="101">
        <v>4</v>
      </c>
      <c r="U9" s="104" t="s">
        <v>162</v>
      </c>
      <c r="V9" s="102" t="s">
        <v>165</v>
      </c>
      <c r="W9" s="101" t="s">
        <v>212</v>
      </c>
      <c r="X9" s="104" t="s">
        <v>244</v>
      </c>
      <c r="Y9" s="102" t="str">
        <f t="shared" si="3"/>
        <v>04 Non-metallic minerals</v>
      </c>
      <c r="Z9" s="586"/>
      <c r="AA9" s="587"/>
      <c r="AB9" s="588"/>
      <c r="AC9" s="598" t="s">
        <v>456</v>
      </c>
      <c r="AD9" s="399" t="str">
        <f t="shared" si="4"/>
        <v>Non-metallic minerals</v>
      </c>
      <c r="AE9" s="398" t="s">
        <v>293</v>
      </c>
      <c r="AF9" s="589"/>
      <c r="AJ9" s="101">
        <v>4</v>
      </c>
      <c r="AK9" s="102" t="s">
        <v>154</v>
      </c>
      <c r="AL9" s="102" t="s">
        <v>245</v>
      </c>
      <c r="AM9" s="102" t="s">
        <v>156</v>
      </c>
      <c r="AN9" s="102"/>
      <c r="AO9" s="102"/>
      <c r="AP9" s="102"/>
    </row>
    <row r="10" spans="2:42">
      <c r="B10" s="135"/>
      <c r="C10" s="135"/>
      <c r="D10" s="184" t="str">
        <f t="shared" si="0"/>
        <v>ISDEM</v>
      </c>
      <c r="E10" s="133" t="str">
        <f t="shared" si="1"/>
        <v>Iron &amp; Steel  Demand Electric Motors</v>
      </c>
      <c r="F10" s="134" t="s">
        <v>44</v>
      </c>
      <c r="G10" s="135"/>
      <c r="H10" s="135"/>
      <c r="I10" s="135"/>
      <c r="J10" s="135"/>
      <c r="L10" s="37">
        <f t="shared" ref="L10:L11" si="5">+L9+1</f>
        <v>5</v>
      </c>
      <c r="M10" s="36">
        <f t="shared" si="2"/>
        <v>1</v>
      </c>
      <c r="P10" s="52"/>
      <c r="T10" s="101">
        <v>5</v>
      </c>
      <c r="U10" s="104" t="s">
        <v>395</v>
      </c>
      <c r="V10" s="102" t="s">
        <v>396</v>
      </c>
      <c r="W10" s="101" t="s">
        <v>397</v>
      </c>
      <c r="X10" s="104" t="s">
        <v>505</v>
      </c>
      <c r="Y10" s="102" t="str">
        <f t="shared" si="3"/>
        <v>05 Transport equipment</v>
      </c>
      <c r="Z10" s="586"/>
      <c r="AA10" s="587"/>
      <c r="AB10" s="588"/>
      <c r="AC10" s="598" t="s">
        <v>457</v>
      </c>
      <c r="AD10" s="399" t="str">
        <f t="shared" si="4"/>
        <v>Transport equipment</v>
      </c>
      <c r="AE10" s="398" t="s">
        <v>464</v>
      </c>
      <c r="AF10" s="589"/>
      <c r="AJ10" s="101">
        <v>5</v>
      </c>
      <c r="AK10" s="102" t="s">
        <v>154</v>
      </c>
      <c r="AL10" s="102" t="s">
        <v>17</v>
      </c>
      <c r="AM10" s="102" t="s">
        <v>155</v>
      </c>
      <c r="AN10" s="102"/>
      <c r="AO10" s="102"/>
      <c r="AP10" s="102"/>
    </row>
    <row r="11" spans="2:42">
      <c r="B11" s="134"/>
      <c r="C11" s="134"/>
      <c r="D11" s="184" t="str">
        <f t="shared" si="0"/>
        <v>ISDTF</v>
      </c>
      <c r="E11" s="133" t="str">
        <f t="shared" si="1"/>
        <v>Iron &amp; Steel  Demand Haulage Tractors, Trucks, Fishing boats, Forest machines</v>
      </c>
      <c r="F11" s="134" t="s">
        <v>44</v>
      </c>
      <c r="G11" s="135"/>
      <c r="H11" s="135"/>
      <c r="I11" s="135"/>
      <c r="J11" s="135"/>
      <c r="L11" s="37">
        <f t="shared" si="5"/>
        <v>6</v>
      </c>
      <c r="M11" s="36">
        <f t="shared" si="2"/>
        <v>1</v>
      </c>
      <c r="P11" s="52"/>
      <c r="T11" s="101">
        <v>6</v>
      </c>
      <c r="U11" s="104" t="s">
        <v>153</v>
      </c>
      <c r="V11" s="102" t="s">
        <v>394</v>
      </c>
      <c r="W11" s="101" t="s">
        <v>213</v>
      </c>
      <c r="X11" s="104" t="s">
        <v>352</v>
      </c>
      <c r="Y11" s="102" t="str">
        <f t="shared" si="3"/>
        <v>06 Machinery</v>
      </c>
      <c r="Z11" s="586"/>
      <c r="AA11" s="587"/>
      <c r="AB11" s="588"/>
      <c r="AC11" s="400" t="s">
        <v>336</v>
      </c>
      <c r="AD11" s="399" t="str">
        <f t="shared" si="4"/>
        <v>Machinery</v>
      </c>
      <c r="AE11" s="400" t="s">
        <v>336</v>
      </c>
      <c r="AF11" s="589"/>
      <c r="AG11" s="63"/>
      <c r="AH11" s="63"/>
      <c r="AI11" s="63"/>
      <c r="AJ11" s="101">
        <v>6</v>
      </c>
      <c r="AK11" s="102" t="s">
        <v>154</v>
      </c>
      <c r="AL11" s="102" t="s">
        <v>242</v>
      </c>
      <c r="AM11" s="102" t="s">
        <v>286</v>
      </c>
      <c r="AN11" s="102"/>
      <c r="AO11" s="102"/>
      <c r="AP11" s="102"/>
    </row>
    <row r="12" spans="2:42">
      <c r="B12" s="134"/>
      <c r="C12" s="134"/>
      <c r="D12" s="184" t="str">
        <f t="shared" si="0"/>
        <v>ISDFL</v>
      </c>
      <c r="E12" s="133" t="str">
        <f>INDEX($X$6:$X$17,M12) &amp; " " &amp; INDEX($AM$6:$AM$13,L12)</f>
        <v>Iron &amp; Steel  Demand Haulage Forklifts</v>
      </c>
      <c r="F12" s="134" t="s">
        <v>44</v>
      </c>
      <c r="G12" s="135"/>
      <c r="H12" s="135"/>
      <c r="I12" s="135"/>
      <c r="J12" s="135"/>
      <c r="L12" s="37">
        <f>+L11+1</f>
        <v>7</v>
      </c>
      <c r="M12" s="36">
        <f t="shared" si="2"/>
        <v>1</v>
      </c>
      <c r="P12" s="52"/>
      <c r="T12" s="101">
        <v>7</v>
      </c>
      <c r="U12" s="104" t="s">
        <v>354</v>
      </c>
      <c r="V12" s="102" t="s">
        <v>355</v>
      </c>
      <c r="W12" s="101" t="s">
        <v>356</v>
      </c>
      <c r="X12" s="104" t="s">
        <v>353</v>
      </c>
      <c r="Y12" s="102" t="str">
        <f t="shared" si="3"/>
        <v>07 Mining and quarrying</v>
      </c>
      <c r="Z12" s="586"/>
      <c r="AA12" s="587"/>
      <c r="AB12" s="588"/>
      <c r="AC12" s="598" t="s">
        <v>458</v>
      </c>
      <c r="AD12" s="399" t="str">
        <f t="shared" si="4"/>
        <v>Mining and quarrying</v>
      </c>
      <c r="AE12" s="398" t="s">
        <v>353</v>
      </c>
      <c r="AF12" s="589"/>
      <c r="AJ12" s="101">
        <v>7</v>
      </c>
      <c r="AK12" s="102" t="s">
        <v>154</v>
      </c>
      <c r="AL12" s="102" t="s">
        <v>243</v>
      </c>
      <c r="AM12" s="102" t="s">
        <v>241</v>
      </c>
      <c r="AN12" s="102"/>
      <c r="AO12" s="102"/>
      <c r="AP12" s="102"/>
    </row>
    <row r="13" spans="2:42">
      <c r="B13" s="140"/>
      <c r="C13" s="140"/>
      <c r="D13" s="237" t="str">
        <f t="shared" si="0"/>
        <v>ICDPH</v>
      </c>
      <c r="E13" s="247" t="str">
        <f t="shared" ref="E13:E44" si="6">INDEX($X$6:$X$17,M13) &amp; " " &amp; INDEX($AM$6:$AM$13,L13)</f>
        <v>Chemical industry Demand Process heat</v>
      </c>
      <c r="F13" s="140" t="s">
        <v>44</v>
      </c>
      <c r="G13" s="140"/>
      <c r="H13" s="140"/>
      <c r="I13" s="140"/>
      <c r="J13" s="140"/>
      <c r="L13" s="36">
        <f>+L6</f>
        <v>1</v>
      </c>
      <c r="M13" s="36">
        <f>1+M8</f>
        <v>2</v>
      </c>
      <c r="N13" s="34" t="str">
        <f>VLOOKUP(M13, $T$6:$Y$18, 6, FALSE)</f>
        <v>02 Chemical and petrochemical</v>
      </c>
      <c r="P13" s="52"/>
      <c r="T13" s="101">
        <v>8</v>
      </c>
      <c r="U13" s="104" t="s">
        <v>152</v>
      </c>
      <c r="V13" s="102" t="s">
        <v>163</v>
      </c>
      <c r="W13" s="101" t="s">
        <v>210</v>
      </c>
      <c r="X13" s="104" t="s">
        <v>170</v>
      </c>
      <c r="Y13" s="102" t="str">
        <f t="shared" si="3"/>
        <v>08 Food and tobacco</v>
      </c>
      <c r="Z13" s="586"/>
      <c r="AA13" s="587"/>
      <c r="AB13" s="588"/>
      <c r="AC13" s="598" t="s">
        <v>459</v>
      </c>
      <c r="AD13" s="399" t="str">
        <f t="shared" si="4"/>
        <v>Food and tobacco</v>
      </c>
      <c r="AE13" s="398" t="s">
        <v>232</v>
      </c>
      <c r="AF13" s="589"/>
      <c r="AJ13" s="101"/>
      <c r="AK13" s="102"/>
      <c r="AL13" s="102"/>
      <c r="AM13" s="102"/>
      <c r="AN13" s="102"/>
      <c r="AO13" s="102"/>
      <c r="AP13" s="102"/>
    </row>
    <row r="14" spans="2:42">
      <c r="B14" s="134"/>
      <c r="C14" s="134"/>
      <c r="D14" s="184" t="str">
        <f t="shared" si="0"/>
        <v>ICDCO</v>
      </c>
      <c r="E14" s="248" t="str">
        <f t="shared" si="6"/>
        <v>Chemical industry Demand Cooling</v>
      </c>
      <c r="F14" s="134" t="s">
        <v>44</v>
      </c>
      <c r="G14" s="134"/>
      <c r="H14" s="134"/>
      <c r="I14" s="134"/>
      <c r="J14" s="134"/>
      <c r="L14" s="37">
        <f>+L13+1</f>
        <v>2</v>
      </c>
      <c r="M14" s="36">
        <f t="shared" ref="M14:M19" si="7">+M13</f>
        <v>2</v>
      </c>
      <c r="P14" s="52"/>
      <c r="T14" s="101">
        <v>9</v>
      </c>
      <c r="U14" s="104" t="s">
        <v>341</v>
      </c>
      <c r="V14" s="102" t="s">
        <v>342</v>
      </c>
      <c r="W14" s="101" t="s">
        <v>343</v>
      </c>
      <c r="X14" s="104" t="s">
        <v>344</v>
      </c>
      <c r="Y14" s="102" t="str">
        <f t="shared" si="3"/>
        <v>09 Paper, pulp and printing</v>
      </c>
      <c r="Z14" s="586"/>
      <c r="AA14" s="587"/>
      <c r="AB14" s="588"/>
      <c r="AC14" s="398" t="s">
        <v>460</v>
      </c>
      <c r="AD14" s="399" t="str">
        <f t="shared" si="4"/>
        <v>Paper, pulp and printing</v>
      </c>
      <c r="AE14" s="398" t="s">
        <v>508</v>
      </c>
      <c r="AF14" s="589"/>
    </row>
    <row r="15" spans="2:42">
      <c r="B15" s="134"/>
      <c r="C15" s="134"/>
      <c r="D15" s="184" t="str">
        <f t="shared" si="0"/>
        <v>ICDSH</v>
      </c>
      <c r="E15" s="248" t="str">
        <f>INDEX($X$6:$X$17,M15) &amp; " " &amp; INDEX($AM$6:$AM$13,L15)</f>
        <v>Chemical industry Demand Spatial Heat</v>
      </c>
      <c r="F15" s="134" t="s">
        <v>44</v>
      </c>
      <c r="G15" s="134"/>
      <c r="H15" s="134"/>
      <c r="I15" s="134"/>
      <c r="J15" s="134"/>
      <c r="L15" s="37">
        <f>+L14+1</f>
        <v>3</v>
      </c>
      <c r="M15" s="36">
        <f t="shared" si="7"/>
        <v>2</v>
      </c>
      <c r="P15" s="52"/>
      <c r="T15" s="101">
        <v>10</v>
      </c>
      <c r="U15" s="104" t="s">
        <v>345</v>
      </c>
      <c r="V15" s="102" t="s">
        <v>346</v>
      </c>
      <c r="W15" s="101" t="s">
        <v>347</v>
      </c>
      <c r="X15" s="104" t="s">
        <v>348</v>
      </c>
      <c r="Y15" s="102" t="str">
        <f t="shared" si="3"/>
        <v>010 Wood and wood products</v>
      </c>
      <c r="Z15" s="586"/>
      <c r="AA15" s="587"/>
      <c r="AB15" s="588"/>
      <c r="AC15" s="598" t="s">
        <v>461</v>
      </c>
      <c r="AD15" s="399" t="str">
        <f t="shared" si="4"/>
        <v>Wood and wood products</v>
      </c>
      <c r="AE15" s="598" t="s">
        <v>349</v>
      </c>
      <c r="AF15" s="589"/>
      <c r="AG15" s="397"/>
      <c r="AH15" s="397"/>
      <c r="AI15" s="397"/>
    </row>
    <row r="16" spans="2:42">
      <c r="B16" s="134"/>
      <c r="C16" s="134"/>
      <c r="D16" s="184" t="str">
        <f t="shared" si="0"/>
        <v>ICDLA</v>
      </c>
      <c r="E16" s="133" t="str">
        <f t="shared" si="6"/>
        <v>Chemical industry Demand Light</v>
      </c>
      <c r="F16" s="134" t="s">
        <v>44</v>
      </c>
      <c r="G16" s="135"/>
      <c r="H16" s="135"/>
      <c r="I16" s="135"/>
      <c r="J16" s="135"/>
      <c r="L16" s="37">
        <f>+L15+1</f>
        <v>4</v>
      </c>
      <c r="M16" s="36">
        <f t="shared" si="7"/>
        <v>2</v>
      </c>
      <c r="P16" s="52"/>
      <c r="T16" s="101">
        <v>11</v>
      </c>
      <c r="U16" s="104" t="s">
        <v>398</v>
      </c>
      <c r="V16" s="102" t="s">
        <v>506</v>
      </c>
      <c r="W16" s="101" t="s">
        <v>537</v>
      </c>
      <c r="X16" s="104" t="s">
        <v>507</v>
      </c>
      <c r="Y16" s="102" t="str">
        <f t="shared" si="3"/>
        <v>011 Textile and leather</v>
      </c>
      <c r="Z16" s="586"/>
      <c r="AA16" s="587"/>
      <c r="AB16" s="588"/>
      <c r="AC16" s="598" t="s">
        <v>462</v>
      </c>
      <c r="AD16" s="399" t="str">
        <f t="shared" si="4"/>
        <v>Textile and leather</v>
      </c>
      <c r="AE16" s="398" t="s">
        <v>509</v>
      </c>
      <c r="AF16" s="589"/>
    </row>
    <row r="17" spans="2:32">
      <c r="B17" s="134"/>
      <c r="C17" s="134"/>
      <c r="D17" s="184" t="str">
        <f t="shared" si="0"/>
        <v>ICDEM</v>
      </c>
      <c r="E17" s="133" t="str">
        <f t="shared" si="6"/>
        <v>Chemical industry Demand Electric Motors</v>
      </c>
      <c r="F17" s="134" t="s">
        <v>44</v>
      </c>
      <c r="G17" s="135"/>
      <c r="H17" s="135"/>
      <c r="I17" s="135"/>
      <c r="J17" s="135"/>
      <c r="L17" s="37">
        <f>+L16+1</f>
        <v>5</v>
      </c>
      <c r="M17" s="36">
        <f t="shared" si="7"/>
        <v>2</v>
      </c>
      <c r="P17" s="52"/>
      <c r="T17" s="101">
        <v>12</v>
      </c>
      <c r="U17" s="104" t="s">
        <v>249</v>
      </c>
      <c r="V17" s="102" t="s">
        <v>251</v>
      </c>
      <c r="W17" s="101" t="s">
        <v>250</v>
      </c>
      <c r="X17" s="104" t="s">
        <v>247</v>
      </c>
      <c r="Y17" s="102" t="str">
        <f t="shared" si="3"/>
        <v>012 Construction</v>
      </c>
      <c r="Z17" s="586"/>
      <c r="AA17" s="587"/>
      <c r="AB17" s="588"/>
      <c r="AC17" s="598" t="s">
        <v>247</v>
      </c>
      <c r="AD17" s="399" t="str">
        <f t="shared" si="4"/>
        <v>Construction</v>
      </c>
      <c r="AE17" s="398" t="s">
        <v>247</v>
      </c>
      <c r="AF17" s="589"/>
    </row>
    <row r="18" spans="2:32">
      <c r="B18" s="134"/>
      <c r="C18" s="134"/>
      <c r="D18" s="184" t="str">
        <f t="shared" si="0"/>
        <v>ICDTF</v>
      </c>
      <c r="E18" s="248" t="str">
        <f t="shared" si="6"/>
        <v>Chemical industry Demand Haulage Tractors, Trucks, Fishing boats, Forest machines</v>
      </c>
      <c r="F18" s="134" t="s">
        <v>44</v>
      </c>
      <c r="G18" s="134"/>
      <c r="H18" s="134"/>
      <c r="I18" s="134"/>
      <c r="J18" s="134"/>
      <c r="L18" s="37">
        <f t="shared" ref="L18:L19" si="8">+L17+1</f>
        <v>6</v>
      </c>
      <c r="M18" s="36">
        <f t="shared" si="7"/>
        <v>2</v>
      </c>
      <c r="P18" s="52"/>
      <c r="T18" s="101">
        <v>13</v>
      </c>
      <c r="U18" s="104" t="s">
        <v>161</v>
      </c>
      <c r="V18" s="102" t="s">
        <v>166</v>
      </c>
      <c r="W18" s="101" t="s">
        <v>214</v>
      </c>
      <c r="X18" s="104" t="s">
        <v>169</v>
      </c>
      <c r="Y18" s="102" t="str">
        <f t="shared" si="3"/>
        <v>013 Non-specified</v>
      </c>
      <c r="Z18" s="586"/>
      <c r="AA18" s="587"/>
      <c r="AB18" s="588"/>
      <c r="AC18" s="598" t="s">
        <v>463</v>
      </c>
      <c r="AD18" s="399" t="str">
        <f t="shared" si="4"/>
        <v>Non-specified</v>
      </c>
      <c r="AE18" s="398" t="s">
        <v>234</v>
      </c>
      <c r="AF18" s="589"/>
    </row>
    <row r="19" spans="2:32">
      <c r="B19" s="134"/>
      <c r="C19" s="134"/>
      <c r="D19" s="184" t="str">
        <f t="shared" si="0"/>
        <v>ICDFL</v>
      </c>
      <c r="E19" s="248" t="str">
        <f t="shared" si="6"/>
        <v>Chemical industry Demand Haulage Forklifts</v>
      </c>
      <c r="F19" s="134" t="s">
        <v>44</v>
      </c>
      <c r="G19" s="134"/>
      <c r="H19" s="134"/>
      <c r="I19" s="134"/>
      <c r="J19" s="134"/>
      <c r="L19" s="37">
        <f t="shared" si="8"/>
        <v>7</v>
      </c>
      <c r="M19" s="36">
        <f t="shared" si="7"/>
        <v>2</v>
      </c>
      <c r="P19" s="52"/>
      <c r="X19" s="283"/>
      <c r="Y19" s="283"/>
    </row>
    <row r="20" spans="2:32">
      <c r="B20" s="140"/>
      <c r="C20" s="140"/>
      <c r="D20" s="237" t="str">
        <f t="shared" si="0"/>
        <v>IADPH</v>
      </c>
      <c r="E20" s="247" t="str">
        <f t="shared" si="6"/>
        <v>Aluminium industry Demand Process heat</v>
      </c>
      <c r="F20" s="140" t="s">
        <v>44</v>
      </c>
      <c r="G20" s="140"/>
      <c r="H20" s="140"/>
      <c r="I20" s="140"/>
      <c r="J20" s="140"/>
      <c r="L20" s="36">
        <f>+L13</f>
        <v>1</v>
      </c>
      <c r="M20" s="36">
        <f>1+M15</f>
        <v>3</v>
      </c>
      <c r="N20" s="34" t="str">
        <f>VLOOKUP(M20, $T$6:$Y$17, 6, FALSE)</f>
        <v>03 Non-ferrous metal</v>
      </c>
      <c r="P20" s="52"/>
      <c r="X20" s="105"/>
    </row>
    <row r="21" spans="2:32">
      <c r="B21" s="134"/>
      <c r="C21" s="134"/>
      <c r="D21" s="184" t="str">
        <f t="shared" si="0"/>
        <v>IADCO</v>
      </c>
      <c r="E21" s="248" t="str">
        <f t="shared" si="6"/>
        <v>Aluminium industry Demand Cooling</v>
      </c>
      <c r="F21" s="134" t="s">
        <v>44</v>
      </c>
      <c r="G21" s="134"/>
      <c r="H21" s="134"/>
      <c r="I21" s="134"/>
      <c r="J21" s="134"/>
      <c r="L21" s="37">
        <f>+L20+1</f>
        <v>2</v>
      </c>
      <c r="M21" s="36">
        <f>+M20</f>
        <v>3</v>
      </c>
      <c r="P21" s="52"/>
    </row>
    <row r="22" spans="2:32">
      <c r="B22" s="134"/>
      <c r="C22" s="134"/>
      <c r="D22" s="184" t="str">
        <f t="shared" si="0"/>
        <v>IADSH</v>
      </c>
      <c r="E22" s="133" t="str">
        <f t="shared" si="6"/>
        <v>Aluminium industry Demand Spatial Heat</v>
      </c>
      <c r="F22" s="134" t="s">
        <v>44</v>
      </c>
      <c r="G22" s="135"/>
      <c r="H22" s="135"/>
      <c r="I22" s="135"/>
      <c r="J22" s="135"/>
      <c r="L22" s="37">
        <f>+L21+1</f>
        <v>3</v>
      </c>
      <c r="M22" s="36">
        <f t="shared" si="2"/>
        <v>3</v>
      </c>
      <c r="P22" s="52"/>
      <c r="T22" s="590"/>
      <c r="U22" s="591"/>
      <c r="V22" s="591"/>
      <c r="W22" s="591"/>
      <c r="X22" s="591"/>
      <c r="Y22" s="591"/>
      <c r="Z22" s="591"/>
      <c r="AA22" s="591"/>
      <c r="AB22" s="591"/>
      <c r="AC22" s="427"/>
    </row>
    <row r="23" spans="2:32">
      <c r="B23" s="134"/>
      <c r="C23" s="134"/>
      <c r="D23" s="184" t="str">
        <f t="shared" si="0"/>
        <v>IADLA</v>
      </c>
      <c r="E23" s="133" t="str">
        <f t="shared" si="6"/>
        <v>Aluminium industry Demand Light</v>
      </c>
      <c r="F23" s="134" t="s">
        <v>44</v>
      </c>
      <c r="G23" s="135"/>
      <c r="H23" s="135"/>
      <c r="I23" s="135"/>
      <c r="J23" s="135"/>
      <c r="L23" s="37">
        <f>+L22+1</f>
        <v>4</v>
      </c>
      <c r="M23" s="36">
        <f t="shared" si="2"/>
        <v>3</v>
      </c>
      <c r="P23" s="52"/>
      <c r="T23" s="591"/>
      <c r="U23" s="522"/>
      <c r="V23" s="427"/>
      <c r="W23" s="594"/>
      <c r="X23" s="522"/>
      <c r="Y23" s="591"/>
      <c r="Z23" s="591"/>
      <c r="AA23" s="591"/>
      <c r="AB23" s="591"/>
      <c r="AC23" s="427"/>
    </row>
    <row r="24" spans="2:32">
      <c r="B24" s="134"/>
      <c r="C24" s="134"/>
      <c r="D24" s="184" t="str">
        <f t="shared" si="0"/>
        <v>IADEM</v>
      </c>
      <c r="E24" s="133" t="str">
        <f t="shared" si="6"/>
        <v>Aluminium industry Demand Electric Motors</v>
      </c>
      <c r="F24" s="134" t="s">
        <v>44</v>
      </c>
      <c r="G24" s="135"/>
      <c r="H24" s="135"/>
      <c r="I24" s="135"/>
      <c r="J24" s="135"/>
      <c r="L24" s="37">
        <f t="shared" ref="L24:L26" si="9">+L23+1</f>
        <v>5</v>
      </c>
      <c r="M24" s="36">
        <f t="shared" si="2"/>
        <v>3</v>
      </c>
      <c r="P24" s="52"/>
      <c r="T24" s="592"/>
      <c r="U24" s="522"/>
      <c r="V24" s="427"/>
      <c r="W24" s="594"/>
      <c r="X24" s="522"/>
      <c r="Y24" s="593"/>
      <c r="Z24" s="593"/>
      <c r="AA24" s="593"/>
      <c r="AB24" s="593"/>
      <c r="AC24" s="427"/>
    </row>
    <row r="25" spans="2:32">
      <c r="B25" s="134"/>
      <c r="C25" s="134"/>
      <c r="D25" s="184" t="str">
        <f t="shared" si="0"/>
        <v>IADTF</v>
      </c>
      <c r="E25" s="133" t="str">
        <f t="shared" si="6"/>
        <v>Aluminium industry Demand Haulage Tractors, Trucks, Fishing boats, Forest machines</v>
      </c>
      <c r="F25" s="134" t="s">
        <v>44</v>
      </c>
      <c r="G25" s="135"/>
      <c r="H25" s="135"/>
      <c r="I25" s="135"/>
      <c r="J25" s="135"/>
      <c r="L25" s="37">
        <f t="shared" si="9"/>
        <v>6</v>
      </c>
      <c r="M25" s="36">
        <f t="shared" si="2"/>
        <v>3</v>
      </c>
      <c r="P25" s="52"/>
      <c r="T25" s="594"/>
      <c r="U25" s="522"/>
      <c r="V25" s="427"/>
      <c r="W25" s="594"/>
      <c r="X25" s="522"/>
      <c r="Y25" s="427"/>
      <c r="Z25" s="427"/>
      <c r="AA25" s="427"/>
      <c r="AB25" s="427"/>
      <c r="AC25" s="427"/>
    </row>
    <row r="26" spans="2:32">
      <c r="B26" s="134"/>
      <c r="C26" s="134"/>
      <c r="D26" s="184" t="str">
        <f t="shared" si="0"/>
        <v>IADFL</v>
      </c>
      <c r="E26" s="133" t="str">
        <f t="shared" si="6"/>
        <v>Aluminium industry Demand Haulage Forklifts</v>
      </c>
      <c r="F26" s="134" t="s">
        <v>44</v>
      </c>
      <c r="G26" s="135"/>
      <c r="H26" s="135"/>
      <c r="I26" s="135"/>
      <c r="J26" s="135"/>
      <c r="L26" s="37">
        <f t="shared" si="9"/>
        <v>7</v>
      </c>
      <c r="M26" s="36">
        <f t="shared" si="2"/>
        <v>3</v>
      </c>
      <c r="P26" s="52"/>
      <c r="T26" s="594"/>
      <c r="U26" s="522"/>
      <c r="V26" s="427"/>
      <c r="W26" s="594"/>
      <c r="X26" s="522"/>
      <c r="Y26" s="427"/>
      <c r="Z26" s="427"/>
      <c r="AA26" s="427"/>
      <c r="AB26" s="427"/>
      <c r="AC26" s="427"/>
      <c r="AE26" s="289"/>
    </row>
    <row r="27" spans="2:32">
      <c r="B27" s="140"/>
      <c r="C27" s="140"/>
      <c r="D27" s="237" t="str">
        <f t="shared" si="0"/>
        <v>IGDPH</v>
      </c>
      <c r="E27" s="247" t="str">
        <f t="shared" si="6"/>
        <v>Glass &amp; Concrete industry Demand Process heat</v>
      </c>
      <c r="F27" s="140" t="s">
        <v>44</v>
      </c>
      <c r="G27" s="140"/>
      <c r="H27" s="140"/>
      <c r="I27" s="140"/>
      <c r="J27" s="140"/>
      <c r="L27" s="36">
        <f>+L20</f>
        <v>1</v>
      </c>
      <c r="M27" s="36">
        <f>1+M22</f>
        <v>4</v>
      </c>
      <c r="N27" s="34" t="str">
        <f>VLOOKUP(M27, $T$6:$Y$17, 6, FALSE)</f>
        <v>04 Non-metallic minerals</v>
      </c>
      <c r="P27" s="52"/>
      <c r="T27" s="594"/>
      <c r="U27" s="522"/>
      <c r="V27" s="427"/>
      <c r="W27" s="594"/>
      <c r="X27" s="522"/>
      <c r="Y27" s="427"/>
      <c r="Z27" s="427"/>
      <c r="AA27" s="427"/>
      <c r="AB27" s="427"/>
      <c r="AC27" s="427"/>
      <c r="AE27" s="289"/>
    </row>
    <row r="28" spans="2:32">
      <c r="B28" s="134"/>
      <c r="C28" s="134"/>
      <c r="D28" s="184" t="str">
        <f t="shared" si="0"/>
        <v>IGDCO</v>
      </c>
      <c r="E28" s="248" t="str">
        <f t="shared" si="6"/>
        <v>Glass &amp; Concrete industry Demand Cooling</v>
      </c>
      <c r="F28" s="134" t="s">
        <v>44</v>
      </c>
      <c r="G28" s="134"/>
      <c r="H28" s="134"/>
      <c r="I28" s="134"/>
      <c r="J28" s="134"/>
      <c r="L28" s="37">
        <f>+L27+1</f>
        <v>2</v>
      </c>
      <c r="M28" s="36">
        <f t="shared" si="2"/>
        <v>4</v>
      </c>
      <c r="P28" s="52"/>
      <c r="T28" s="594"/>
      <c r="U28" s="522"/>
      <c r="V28" s="427"/>
      <c r="W28" s="594"/>
      <c r="X28" s="522"/>
      <c r="Y28" s="427"/>
      <c r="Z28" s="427"/>
      <c r="AA28" s="427"/>
      <c r="AB28" s="427"/>
      <c r="AC28" s="427"/>
      <c r="AE28" s="599"/>
    </row>
    <row r="29" spans="2:32">
      <c r="B29" s="134"/>
      <c r="C29" s="134"/>
      <c r="D29" s="184" t="str">
        <f t="shared" si="0"/>
        <v>IGDSH</v>
      </c>
      <c r="E29" s="133" t="str">
        <f t="shared" si="6"/>
        <v>Glass &amp; Concrete industry Demand Spatial Heat</v>
      </c>
      <c r="F29" s="134" t="s">
        <v>44</v>
      </c>
      <c r="G29" s="135"/>
      <c r="H29" s="135"/>
      <c r="I29" s="135"/>
      <c r="J29" s="135"/>
      <c r="L29" s="37">
        <f>+L28+1</f>
        <v>3</v>
      </c>
      <c r="M29" s="36">
        <f t="shared" si="2"/>
        <v>4</v>
      </c>
      <c r="P29" s="52"/>
      <c r="T29" s="595"/>
      <c r="U29" s="522"/>
      <c r="V29" s="427"/>
      <c r="W29" s="594"/>
      <c r="X29" s="522"/>
      <c r="Y29" s="427"/>
      <c r="Z29" s="596"/>
      <c r="AA29" s="596"/>
      <c r="AB29" s="596"/>
      <c r="AC29" s="427"/>
      <c r="AE29" s="599"/>
    </row>
    <row r="30" spans="2:32">
      <c r="B30" s="134"/>
      <c r="C30" s="134"/>
      <c r="D30" s="184" t="str">
        <f t="shared" si="0"/>
        <v>IGDLA</v>
      </c>
      <c r="E30" s="133" t="str">
        <f t="shared" si="6"/>
        <v>Glass &amp; Concrete industry Demand Light</v>
      </c>
      <c r="F30" s="134" t="s">
        <v>44</v>
      </c>
      <c r="G30" s="135"/>
      <c r="H30" s="135"/>
      <c r="I30" s="135"/>
      <c r="J30" s="135"/>
      <c r="L30" s="37">
        <f>+L29+1</f>
        <v>4</v>
      </c>
      <c r="M30" s="36">
        <f t="shared" si="2"/>
        <v>4</v>
      </c>
      <c r="P30" s="52"/>
      <c r="T30" s="594"/>
      <c r="U30" s="522"/>
      <c r="V30" s="427"/>
      <c r="W30" s="594"/>
      <c r="X30" s="522"/>
      <c r="Y30" s="427"/>
      <c r="Z30" s="427"/>
      <c r="AA30" s="427"/>
      <c r="AB30" s="427"/>
      <c r="AC30" s="427"/>
      <c r="AE30" s="599"/>
    </row>
    <row r="31" spans="2:32">
      <c r="B31" s="134"/>
      <c r="C31" s="134"/>
      <c r="D31" s="184" t="str">
        <f t="shared" si="0"/>
        <v>IGDEM</v>
      </c>
      <c r="E31" s="133" t="str">
        <f t="shared" si="6"/>
        <v>Glass &amp; Concrete industry Demand Electric Motors</v>
      </c>
      <c r="F31" s="134" t="s">
        <v>44</v>
      </c>
      <c r="G31" s="135"/>
      <c r="H31" s="135"/>
      <c r="I31" s="135"/>
      <c r="J31" s="135"/>
      <c r="L31" s="37">
        <f t="shared" ref="L31:L33" si="10">+L30+1</f>
        <v>5</v>
      </c>
      <c r="M31" s="36">
        <f t="shared" si="2"/>
        <v>4</v>
      </c>
      <c r="P31" s="52"/>
      <c r="T31" s="594"/>
      <c r="U31" s="522"/>
      <c r="V31" s="427"/>
      <c r="W31" s="594"/>
      <c r="X31" s="522"/>
      <c r="Y31" s="427"/>
      <c r="Z31" s="427"/>
      <c r="AA31" s="427"/>
      <c r="AB31" s="427"/>
      <c r="AC31" s="427"/>
      <c r="AE31" s="600"/>
    </row>
    <row r="32" spans="2:32">
      <c r="B32" s="134"/>
      <c r="C32" s="134"/>
      <c r="D32" s="184" t="str">
        <f t="shared" si="0"/>
        <v>IGDTF</v>
      </c>
      <c r="E32" s="133" t="str">
        <f t="shared" si="6"/>
        <v>Glass &amp; Concrete industry Demand Haulage Tractors, Trucks, Fishing boats, Forest machines</v>
      </c>
      <c r="F32" s="134" t="s">
        <v>44</v>
      </c>
      <c r="G32" s="135"/>
      <c r="H32" s="135"/>
      <c r="I32" s="135"/>
      <c r="J32" s="135"/>
      <c r="L32" s="37">
        <f t="shared" si="10"/>
        <v>6</v>
      </c>
      <c r="M32" s="36">
        <f t="shared" si="2"/>
        <v>4</v>
      </c>
      <c r="P32" s="52"/>
      <c r="T32" s="594"/>
      <c r="U32" s="522"/>
      <c r="V32" s="427"/>
      <c r="W32" s="594"/>
      <c r="X32" s="522"/>
      <c r="Y32" s="427"/>
      <c r="Z32" s="427"/>
      <c r="AA32" s="427"/>
      <c r="AB32" s="427"/>
      <c r="AC32" s="427"/>
      <c r="AE32" s="599"/>
    </row>
    <row r="33" spans="2:31">
      <c r="B33" s="134"/>
      <c r="C33" s="134"/>
      <c r="D33" s="184" t="str">
        <f t="shared" si="0"/>
        <v>IGDFL</v>
      </c>
      <c r="E33" s="133" t="str">
        <f t="shared" si="6"/>
        <v>Glass &amp; Concrete industry Demand Haulage Forklifts</v>
      </c>
      <c r="F33" s="134" t="s">
        <v>44</v>
      </c>
      <c r="G33" s="135"/>
      <c r="H33" s="135"/>
      <c r="I33" s="135"/>
      <c r="J33" s="135"/>
      <c r="L33" s="37">
        <f t="shared" si="10"/>
        <v>7</v>
      </c>
      <c r="M33" s="36">
        <f t="shared" si="2"/>
        <v>4</v>
      </c>
      <c r="P33" s="52"/>
      <c r="T33" s="594"/>
      <c r="U33" s="522"/>
      <c r="V33" s="427"/>
      <c r="W33" s="594"/>
      <c r="X33" s="522"/>
      <c r="Y33" s="427"/>
      <c r="Z33" s="427"/>
      <c r="AA33" s="427"/>
      <c r="AB33" s="427"/>
      <c r="AC33" s="427"/>
      <c r="AE33" s="599"/>
    </row>
    <row r="34" spans="2:31">
      <c r="B34" s="140"/>
      <c r="C34" s="140"/>
      <c r="D34" s="237" t="str">
        <f t="shared" si="0"/>
        <v>ITDPH</v>
      </c>
      <c r="E34" s="247" t="str">
        <f>INDEX($X$6:$X$17,M34) &amp; " " &amp; INDEX($AM$6:$AM$13,L34)</f>
        <v>Transport industry Demand Process heat</v>
      </c>
      <c r="F34" s="140" t="s">
        <v>44</v>
      </c>
      <c r="G34" s="140"/>
      <c r="H34" s="140"/>
      <c r="I34" s="140"/>
      <c r="J34" s="140"/>
      <c r="L34" s="36">
        <f>+L27</f>
        <v>1</v>
      </c>
      <c r="M34" s="36">
        <f>1+M29</f>
        <v>5</v>
      </c>
      <c r="N34" s="34" t="str">
        <f>VLOOKUP(M34, $T$6:$Y$17, 6, FALSE)</f>
        <v>05 Transport equipment</v>
      </c>
      <c r="P34" s="52"/>
      <c r="T34" s="594"/>
      <c r="U34" s="522"/>
      <c r="V34" s="427"/>
      <c r="W34" s="594"/>
      <c r="X34" s="522"/>
      <c r="Y34" s="427"/>
      <c r="Z34" s="427"/>
      <c r="AA34" s="427"/>
      <c r="AB34" s="427"/>
      <c r="AC34" s="427"/>
      <c r="AE34" s="599"/>
    </row>
    <row r="35" spans="2:31">
      <c r="B35" s="134"/>
      <c r="C35" s="134"/>
      <c r="D35" s="184" t="str">
        <f t="shared" si="0"/>
        <v>ITDCO</v>
      </c>
      <c r="E35" s="133" t="str">
        <f t="shared" si="6"/>
        <v>Transport industry Demand Cooling</v>
      </c>
      <c r="F35" s="134" t="s">
        <v>44</v>
      </c>
      <c r="G35" s="135"/>
      <c r="H35" s="135"/>
      <c r="I35" s="135"/>
      <c r="J35" s="135"/>
      <c r="L35" s="37">
        <f>+L34+1</f>
        <v>2</v>
      </c>
      <c r="M35" s="36">
        <f t="shared" si="2"/>
        <v>5</v>
      </c>
      <c r="P35" s="52"/>
      <c r="T35" s="594"/>
      <c r="U35" s="594"/>
      <c r="V35" s="594"/>
      <c r="W35" s="594"/>
      <c r="X35" s="522"/>
      <c r="Y35" s="427"/>
      <c r="Z35" s="427"/>
      <c r="AA35" s="427"/>
      <c r="AB35" s="427"/>
      <c r="AC35" s="427"/>
      <c r="AE35" s="601"/>
    </row>
    <row r="36" spans="2:31">
      <c r="B36" s="134"/>
      <c r="C36" s="134"/>
      <c r="D36" s="184" t="str">
        <f t="shared" si="0"/>
        <v>ITDSH</v>
      </c>
      <c r="E36" s="133" t="str">
        <f t="shared" si="6"/>
        <v>Transport industry Demand Spatial Heat</v>
      </c>
      <c r="F36" s="134" t="s">
        <v>44</v>
      </c>
      <c r="G36" s="135"/>
      <c r="H36" s="135"/>
      <c r="I36" s="135"/>
      <c r="J36" s="135"/>
      <c r="L36" s="37">
        <f>+L35+1</f>
        <v>3</v>
      </c>
      <c r="M36" s="36">
        <f t="shared" si="2"/>
        <v>5</v>
      </c>
      <c r="P36" s="52"/>
      <c r="T36" s="594"/>
      <c r="U36" s="594"/>
      <c r="V36" s="594"/>
      <c r="W36" s="594"/>
      <c r="X36" s="522"/>
      <c r="Y36" s="427"/>
      <c r="Z36" s="427"/>
      <c r="AA36" s="427"/>
      <c r="AB36" s="427"/>
      <c r="AC36" s="427"/>
      <c r="AE36" s="599"/>
    </row>
    <row r="37" spans="2:31">
      <c r="B37" s="134"/>
      <c r="C37" s="134"/>
      <c r="D37" s="184" t="str">
        <f t="shared" si="0"/>
        <v>ITDLA</v>
      </c>
      <c r="E37" s="133" t="str">
        <f t="shared" si="6"/>
        <v>Transport industry Demand Light</v>
      </c>
      <c r="F37" s="134" t="s">
        <v>44</v>
      </c>
      <c r="G37" s="135"/>
      <c r="H37" s="135"/>
      <c r="I37" s="135"/>
      <c r="J37" s="135"/>
      <c r="L37" s="37">
        <f>+L36+1</f>
        <v>4</v>
      </c>
      <c r="M37" s="36">
        <f t="shared" si="2"/>
        <v>5</v>
      </c>
      <c r="P37" s="52"/>
      <c r="T37" s="427"/>
      <c r="U37" s="427"/>
      <c r="V37" s="427"/>
      <c r="W37" s="427"/>
      <c r="X37" s="427"/>
      <c r="Y37" s="427"/>
      <c r="Z37" s="427"/>
      <c r="AA37" s="427"/>
      <c r="AB37" s="427"/>
      <c r="AC37" s="427"/>
      <c r="AE37" s="599"/>
    </row>
    <row r="38" spans="2:31">
      <c r="B38" s="134"/>
      <c r="C38" s="134"/>
      <c r="D38" s="184" t="str">
        <f t="shared" ref="D38:D69" si="11">+INDEX($U$6:$U$18,M38) &amp; INDEX($AL$6:$AL$13,L38)</f>
        <v>ITDEM</v>
      </c>
      <c r="E38" s="133" t="str">
        <f t="shared" si="6"/>
        <v>Transport industry Demand Electric Motors</v>
      </c>
      <c r="F38" s="134" t="s">
        <v>44</v>
      </c>
      <c r="G38" s="135"/>
      <c r="H38" s="135"/>
      <c r="I38" s="135"/>
      <c r="J38" s="135"/>
      <c r="L38" s="37">
        <f t="shared" ref="L38:L40" si="12">+L37+1</f>
        <v>5</v>
      </c>
      <c r="M38" s="36">
        <f t="shared" si="2"/>
        <v>5</v>
      </c>
      <c r="P38" s="52"/>
      <c r="T38" s="590"/>
      <c r="U38" s="427"/>
      <c r="V38" s="427"/>
      <c r="W38" s="427"/>
      <c r="X38" s="427"/>
      <c r="Y38" s="427"/>
      <c r="Z38" s="427"/>
      <c r="AA38" s="427"/>
      <c r="AB38" s="427"/>
      <c r="AC38" s="427"/>
      <c r="AE38" s="599"/>
    </row>
    <row r="39" spans="2:31">
      <c r="B39" s="134"/>
      <c r="C39" s="134"/>
      <c r="D39" s="184" t="str">
        <f t="shared" si="11"/>
        <v>ITDTF</v>
      </c>
      <c r="E39" s="133" t="str">
        <f t="shared" si="6"/>
        <v>Transport industry Demand Haulage Tractors, Trucks, Fishing boats, Forest machines</v>
      </c>
      <c r="F39" s="134" t="s">
        <v>44</v>
      </c>
      <c r="G39" s="135"/>
      <c r="H39" s="135"/>
      <c r="I39" s="135"/>
      <c r="J39" s="135"/>
      <c r="L39" s="37">
        <f t="shared" si="12"/>
        <v>6</v>
      </c>
      <c r="M39" s="36">
        <f t="shared" si="2"/>
        <v>5</v>
      </c>
      <c r="P39" s="52"/>
      <c r="T39" s="427"/>
      <c r="U39" s="427"/>
      <c r="V39" s="427"/>
      <c r="W39" s="427"/>
      <c r="X39" s="427"/>
      <c r="Y39" s="427"/>
      <c r="Z39" s="427"/>
      <c r="AA39" s="427"/>
      <c r="AB39" s="427"/>
      <c r="AC39" s="427"/>
      <c r="AE39" s="289"/>
    </row>
    <row r="40" spans="2:31">
      <c r="B40" s="134"/>
      <c r="C40" s="134"/>
      <c r="D40" s="184" t="str">
        <f t="shared" si="11"/>
        <v>ITDFL</v>
      </c>
      <c r="E40" s="133" t="str">
        <f t="shared" si="6"/>
        <v>Transport industry Demand Haulage Forklifts</v>
      </c>
      <c r="F40" s="134" t="s">
        <v>44</v>
      </c>
      <c r="G40" s="135"/>
      <c r="H40" s="135"/>
      <c r="I40" s="135"/>
      <c r="J40" s="135"/>
      <c r="L40" s="37">
        <f t="shared" si="12"/>
        <v>7</v>
      </c>
      <c r="M40" s="36">
        <f t="shared" si="2"/>
        <v>5</v>
      </c>
      <c r="P40" s="52"/>
      <c r="T40" s="427"/>
      <c r="U40" s="427"/>
      <c r="V40" s="427"/>
      <c r="W40" s="427"/>
      <c r="X40" s="427"/>
      <c r="Y40" s="427"/>
      <c r="Z40" s="427"/>
      <c r="AA40" s="427"/>
      <c r="AB40" s="427"/>
      <c r="AC40" s="427"/>
      <c r="AE40" s="289"/>
    </row>
    <row r="41" spans="2:31">
      <c r="B41" s="140"/>
      <c r="C41" s="140"/>
      <c r="D41" s="237" t="str">
        <f t="shared" si="11"/>
        <v>IMDPH</v>
      </c>
      <c r="E41" s="247" t="str">
        <f t="shared" si="6"/>
        <v>Machinery industry Demand Process heat</v>
      </c>
      <c r="F41" s="140" t="s">
        <v>44</v>
      </c>
      <c r="G41" s="140"/>
      <c r="H41" s="140"/>
      <c r="I41" s="140"/>
      <c r="J41" s="140"/>
      <c r="L41" s="36">
        <f>+L34</f>
        <v>1</v>
      </c>
      <c r="M41" s="36">
        <f>1+M36</f>
        <v>6</v>
      </c>
      <c r="N41" s="34" t="str">
        <f>VLOOKUP(M41, $T$6:$Y$17, 6, FALSE)</f>
        <v>06 Machinery</v>
      </c>
      <c r="P41" s="52"/>
      <c r="T41" s="592"/>
      <c r="U41" s="592"/>
      <c r="V41" s="592"/>
      <c r="W41" s="592"/>
      <c r="X41" s="593"/>
      <c r="Y41" s="593"/>
      <c r="Z41" s="593"/>
      <c r="AA41" s="593"/>
      <c r="AB41" s="593"/>
      <c r="AC41" s="427"/>
      <c r="AE41" s="289"/>
    </row>
    <row r="42" spans="2:31">
      <c r="B42" s="134"/>
      <c r="C42" s="134"/>
      <c r="D42" s="184" t="str">
        <f t="shared" si="11"/>
        <v>IMDCO</v>
      </c>
      <c r="E42" s="133" t="str">
        <f t="shared" si="6"/>
        <v>Machinery industry Demand Cooling</v>
      </c>
      <c r="F42" s="134" t="s">
        <v>44</v>
      </c>
      <c r="G42" s="135"/>
      <c r="H42" s="135"/>
      <c r="I42" s="135"/>
      <c r="J42" s="135"/>
      <c r="L42" s="37">
        <f>+L41+1</f>
        <v>2</v>
      </c>
      <c r="M42" s="36">
        <f t="shared" si="2"/>
        <v>6</v>
      </c>
      <c r="P42" s="52"/>
      <c r="T42" s="594"/>
      <c r="U42" s="594"/>
      <c r="V42" s="594"/>
      <c r="W42" s="594"/>
      <c r="X42" s="522"/>
      <c r="Y42" s="427"/>
      <c r="Z42" s="427"/>
      <c r="AA42" s="427"/>
      <c r="AB42" s="427"/>
      <c r="AC42" s="427"/>
      <c r="AE42" s="289"/>
    </row>
    <row r="43" spans="2:31">
      <c r="B43" s="134"/>
      <c r="C43" s="134"/>
      <c r="D43" s="184" t="str">
        <f t="shared" si="11"/>
        <v>IMDSH</v>
      </c>
      <c r="E43" s="133" t="str">
        <f t="shared" si="6"/>
        <v>Machinery industry Demand Spatial Heat</v>
      </c>
      <c r="F43" s="134" t="s">
        <v>44</v>
      </c>
      <c r="G43" s="135"/>
      <c r="H43" s="135"/>
      <c r="I43" s="135"/>
      <c r="J43" s="135"/>
      <c r="L43" s="37">
        <f>+L42+1</f>
        <v>3</v>
      </c>
      <c r="M43" s="36">
        <f t="shared" si="2"/>
        <v>6</v>
      </c>
      <c r="P43" s="52"/>
      <c r="T43" s="594"/>
      <c r="U43" s="594"/>
      <c r="V43" s="594"/>
      <c r="W43" s="594"/>
      <c r="X43" s="522"/>
      <c r="Y43" s="427"/>
      <c r="Z43" s="427"/>
      <c r="AA43" s="427"/>
      <c r="AB43" s="427"/>
      <c r="AC43" s="427"/>
      <c r="AE43" s="289"/>
    </row>
    <row r="44" spans="2:31">
      <c r="B44" s="134"/>
      <c r="C44" s="134"/>
      <c r="D44" s="184" t="str">
        <f t="shared" si="11"/>
        <v>IMDLA</v>
      </c>
      <c r="E44" s="133" t="str">
        <f t="shared" si="6"/>
        <v>Machinery industry Demand Light</v>
      </c>
      <c r="F44" s="134" t="s">
        <v>44</v>
      </c>
      <c r="G44" s="135"/>
      <c r="H44" s="135"/>
      <c r="I44" s="135"/>
      <c r="J44" s="135"/>
      <c r="L44" s="37">
        <f>+L43+1</f>
        <v>4</v>
      </c>
      <c r="M44" s="36">
        <f t="shared" si="2"/>
        <v>6</v>
      </c>
      <c r="P44" s="52"/>
      <c r="T44" s="594"/>
      <c r="U44" s="594"/>
      <c r="V44" s="594"/>
      <c r="W44" s="594"/>
      <c r="X44" s="522"/>
      <c r="Y44" s="427"/>
      <c r="Z44" s="427"/>
      <c r="AA44" s="427"/>
      <c r="AB44" s="427"/>
      <c r="AC44" s="427"/>
    </row>
    <row r="45" spans="2:31">
      <c r="B45" s="134"/>
      <c r="C45" s="134"/>
      <c r="D45" s="184" t="str">
        <f t="shared" si="11"/>
        <v>IMDEM</v>
      </c>
      <c r="E45" s="133" t="str">
        <f t="shared" ref="E45:E76" si="13">INDEX($X$6:$X$17,M45) &amp; " " &amp; INDEX($AM$6:$AM$13,L45)</f>
        <v>Machinery industry Demand Electric Motors</v>
      </c>
      <c r="F45" s="134" t="s">
        <v>44</v>
      </c>
      <c r="G45" s="135"/>
      <c r="H45" s="135"/>
      <c r="I45" s="135"/>
      <c r="J45" s="135"/>
      <c r="L45" s="37">
        <f t="shared" ref="L45:L47" si="14">+L44+1</f>
        <v>5</v>
      </c>
      <c r="M45" s="36">
        <f t="shared" si="2"/>
        <v>6</v>
      </c>
      <c r="P45" s="52"/>
      <c r="T45" s="594"/>
      <c r="U45" s="594"/>
      <c r="V45" s="594"/>
      <c r="W45" s="594"/>
      <c r="X45" s="522"/>
      <c r="Y45" s="427"/>
      <c r="Z45" s="427"/>
      <c r="AA45" s="427"/>
      <c r="AB45" s="427"/>
      <c r="AC45" s="427"/>
    </row>
    <row r="46" spans="2:31">
      <c r="B46" s="134"/>
      <c r="C46" s="134"/>
      <c r="D46" s="184" t="str">
        <f t="shared" si="11"/>
        <v>IMDTF</v>
      </c>
      <c r="E46" s="133" t="str">
        <f t="shared" si="13"/>
        <v>Machinery industry Demand Haulage Tractors, Trucks, Fishing boats, Forest machines</v>
      </c>
      <c r="F46" s="134" t="s">
        <v>44</v>
      </c>
      <c r="G46" s="135"/>
      <c r="H46" s="135"/>
      <c r="I46" s="135"/>
      <c r="J46" s="135"/>
      <c r="L46" s="37">
        <f t="shared" si="14"/>
        <v>6</v>
      </c>
      <c r="M46" s="36">
        <f t="shared" si="2"/>
        <v>6</v>
      </c>
      <c r="P46" s="52"/>
      <c r="T46" s="595"/>
      <c r="U46" s="595"/>
      <c r="V46" s="595"/>
      <c r="W46" s="595"/>
      <c r="X46" s="597"/>
      <c r="Y46" s="596"/>
      <c r="Z46" s="596"/>
      <c r="AA46" s="596"/>
      <c r="AB46" s="596"/>
      <c r="AC46" s="427"/>
    </row>
    <row r="47" spans="2:31">
      <c r="B47" s="134"/>
      <c r="C47" s="134"/>
      <c r="D47" s="184" t="str">
        <f t="shared" si="11"/>
        <v>IMDFL</v>
      </c>
      <c r="E47" s="133" t="str">
        <f t="shared" si="13"/>
        <v>Machinery industry Demand Haulage Forklifts</v>
      </c>
      <c r="F47" s="134" t="s">
        <v>44</v>
      </c>
      <c r="G47" s="135"/>
      <c r="H47" s="135"/>
      <c r="I47" s="135"/>
      <c r="J47" s="135"/>
      <c r="L47" s="37">
        <f t="shared" si="14"/>
        <v>7</v>
      </c>
      <c r="M47" s="36">
        <f t="shared" si="2"/>
        <v>6</v>
      </c>
      <c r="P47" s="52"/>
      <c r="T47" s="594"/>
      <c r="U47" s="594"/>
      <c r="V47" s="594"/>
      <c r="W47" s="594"/>
      <c r="X47" s="522"/>
      <c r="Y47" s="427"/>
      <c r="Z47" s="427"/>
      <c r="AA47" s="427"/>
      <c r="AB47" s="427"/>
      <c r="AC47" s="427"/>
    </row>
    <row r="48" spans="2:31">
      <c r="B48" s="140"/>
      <c r="C48" s="140"/>
      <c r="D48" s="237" t="str">
        <f t="shared" si="11"/>
        <v>IIDPH</v>
      </c>
      <c r="E48" s="247" t="str">
        <f t="shared" si="13"/>
        <v>Mining Demand Process heat</v>
      </c>
      <c r="F48" s="140" t="s">
        <v>44</v>
      </c>
      <c r="G48" s="140"/>
      <c r="H48" s="140"/>
      <c r="I48" s="140"/>
      <c r="J48" s="140"/>
      <c r="L48" s="36">
        <f>+L41</f>
        <v>1</v>
      </c>
      <c r="M48" s="36">
        <f>1+M43</f>
        <v>7</v>
      </c>
      <c r="N48" s="34" t="str">
        <f>VLOOKUP(M48, $T$6:$Y$17, 6, FALSE)</f>
        <v>07 Mining and quarrying</v>
      </c>
      <c r="P48" s="52"/>
      <c r="T48" s="594"/>
      <c r="U48" s="594"/>
      <c r="V48" s="594"/>
      <c r="W48" s="594"/>
      <c r="X48" s="522"/>
      <c r="Y48" s="427"/>
      <c r="Z48" s="427"/>
      <c r="AA48" s="427"/>
      <c r="AB48" s="427"/>
      <c r="AC48" s="427"/>
    </row>
    <row r="49" spans="2:42">
      <c r="B49" s="134"/>
      <c r="C49" s="134"/>
      <c r="D49" s="184" t="str">
        <f t="shared" si="11"/>
        <v>IIDCO</v>
      </c>
      <c r="E49" s="248" t="str">
        <f t="shared" si="13"/>
        <v>Mining Demand Cooling</v>
      </c>
      <c r="F49" s="134" t="s">
        <v>44</v>
      </c>
      <c r="G49" s="134"/>
      <c r="H49" s="134"/>
      <c r="I49" s="134"/>
      <c r="J49" s="134"/>
      <c r="L49" s="37">
        <f>+L48+1</f>
        <v>2</v>
      </c>
      <c r="M49" s="36">
        <f t="shared" si="2"/>
        <v>7</v>
      </c>
      <c r="P49" s="52"/>
      <c r="T49" s="594"/>
      <c r="U49" s="594"/>
      <c r="V49" s="594"/>
      <c r="W49" s="594"/>
      <c r="X49" s="427"/>
      <c r="Y49" s="427"/>
      <c r="Z49" s="427"/>
      <c r="AA49" s="427"/>
      <c r="AB49" s="427"/>
      <c r="AC49" s="427"/>
    </row>
    <row r="50" spans="2:42">
      <c r="B50" s="134"/>
      <c r="C50" s="134"/>
      <c r="D50" s="184" t="str">
        <f t="shared" si="11"/>
        <v>IIDSH</v>
      </c>
      <c r="E50" s="248" t="str">
        <f t="shared" si="13"/>
        <v>Mining Demand Spatial Heat</v>
      </c>
      <c r="F50" s="134" t="s">
        <v>44</v>
      </c>
      <c r="G50" s="134"/>
      <c r="H50" s="134"/>
      <c r="I50" s="134"/>
      <c r="J50" s="134"/>
      <c r="L50" s="37">
        <f>+L49+1</f>
        <v>3</v>
      </c>
      <c r="M50" s="36">
        <f t="shared" si="2"/>
        <v>7</v>
      </c>
      <c r="P50" s="52"/>
      <c r="T50" s="594"/>
      <c r="U50" s="595"/>
      <c r="V50" s="594"/>
      <c r="W50" s="595"/>
      <c r="X50" s="522"/>
      <c r="Y50" s="427"/>
      <c r="Z50" s="427"/>
      <c r="AA50" s="427"/>
      <c r="AB50" s="427"/>
      <c r="AC50" s="427"/>
    </row>
    <row r="51" spans="2:42">
      <c r="B51" s="134"/>
      <c r="C51" s="134"/>
      <c r="D51" s="184" t="str">
        <f t="shared" si="11"/>
        <v>IIDLA</v>
      </c>
      <c r="E51" s="248" t="str">
        <f t="shared" si="13"/>
        <v>Mining Demand Light</v>
      </c>
      <c r="F51" s="134" t="s">
        <v>44</v>
      </c>
      <c r="G51" s="134"/>
      <c r="H51" s="134"/>
      <c r="I51" s="134"/>
      <c r="J51" s="134"/>
      <c r="L51" s="37">
        <f>+L50+1</f>
        <v>4</v>
      </c>
      <c r="M51" s="36">
        <f t="shared" si="2"/>
        <v>7</v>
      </c>
      <c r="P51" s="52"/>
      <c r="T51" s="594"/>
      <c r="U51" s="594"/>
      <c r="V51" s="594"/>
      <c r="W51" s="594"/>
      <c r="X51" s="522"/>
      <c r="Y51" s="427"/>
      <c r="Z51" s="427"/>
      <c r="AA51" s="427"/>
      <c r="AB51" s="427"/>
      <c r="AC51" s="427"/>
    </row>
    <row r="52" spans="2:42">
      <c r="B52" s="134"/>
      <c r="C52" s="134"/>
      <c r="D52" s="184" t="str">
        <f t="shared" si="11"/>
        <v>IIDEM</v>
      </c>
      <c r="E52" s="133" t="str">
        <f t="shared" si="13"/>
        <v>Mining Demand Electric Motors</v>
      </c>
      <c r="F52" s="134" t="s">
        <v>44</v>
      </c>
      <c r="G52" s="135"/>
      <c r="H52" s="135"/>
      <c r="I52" s="135"/>
      <c r="J52" s="135"/>
      <c r="L52" s="37">
        <f t="shared" ref="L52:L54" si="15">+L51+1</f>
        <v>5</v>
      </c>
      <c r="M52" s="36">
        <f t="shared" si="2"/>
        <v>7</v>
      </c>
      <c r="P52" s="52"/>
      <c r="T52" s="594"/>
      <c r="U52" s="594"/>
      <c r="V52" s="594"/>
      <c r="W52" s="594"/>
      <c r="X52" s="522"/>
      <c r="Y52" s="427"/>
      <c r="Z52" s="427"/>
      <c r="AA52" s="427"/>
      <c r="AB52" s="427"/>
      <c r="AC52" s="427"/>
    </row>
    <row r="53" spans="2:42">
      <c r="B53" s="134"/>
      <c r="C53" s="134"/>
      <c r="D53" s="184" t="str">
        <f t="shared" si="11"/>
        <v>IIDTF</v>
      </c>
      <c r="E53" s="133" t="str">
        <f t="shared" si="13"/>
        <v>Mining Demand Haulage Tractors, Trucks, Fishing boats, Forest machines</v>
      </c>
      <c r="F53" s="134" t="s">
        <v>44</v>
      </c>
      <c r="G53" s="135"/>
      <c r="H53" s="135"/>
      <c r="I53" s="135"/>
      <c r="J53" s="135"/>
      <c r="L53" s="37">
        <f t="shared" si="15"/>
        <v>6</v>
      </c>
      <c r="M53" s="36">
        <f t="shared" si="2"/>
        <v>7</v>
      </c>
      <c r="P53" s="52"/>
      <c r="T53" s="594"/>
      <c r="U53" s="594"/>
      <c r="V53" s="594"/>
      <c r="W53" s="594"/>
      <c r="X53" s="522"/>
      <c r="Y53" s="427"/>
      <c r="Z53" s="427"/>
      <c r="AA53" s="427"/>
      <c r="AB53" s="427"/>
      <c r="AC53" s="427"/>
    </row>
    <row r="54" spans="2:42">
      <c r="B54" s="134"/>
      <c r="C54" s="134"/>
      <c r="D54" s="184" t="str">
        <f t="shared" si="11"/>
        <v>IIDFL</v>
      </c>
      <c r="E54" s="133" t="str">
        <f t="shared" si="13"/>
        <v>Mining Demand Haulage Forklifts</v>
      </c>
      <c r="F54" s="134" t="s">
        <v>44</v>
      </c>
      <c r="G54" s="135"/>
      <c r="H54" s="135"/>
      <c r="I54" s="135"/>
      <c r="J54" s="135"/>
      <c r="L54" s="37">
        <f t="shared" si="15"/>
        <v>7</v>
      </c>
      <c r="M54" s="36">
        <f t="shared" si="2"/>
        <v>7</v>
      </c>
      <c r="P54" s="52"/>
      <c r="T54" s="427"/>
      <c r="U54" s="427"/>
      <c r="V54" s="427"/>
      <c r="W54" s="427"/>
      <c r="X54" s="427"/>
      <c r="Y54" s="427"/>
      <c r="Z54" s="427"/>
      <c r="AA54" s="427"/>
      <c r="AB54" s="427"/>
      <c r="AC54" s="427"/>
    </row>
    <row r="55" spans="2:42">
      <c r="B55" s="140"/>
      <c r="C55" s="140"/>
      <c r="D55" s="237" t="str">
        <f t="shared" si="11"/>
        <v>IFDPH</v>
      </c>
      <c r="E55" s="247" t="str">
        <f t="shared" si="13"/>
        <v>Food industry Demand Process heat</v>
      </c>
      <c r="F55" s="140" t="s">
        <v>44</v>
      </c>
      <c r="G55" s="140"/>
      <c r="H55" s="140"/>
      <c r="I55" s="140"/>
      <c r="J55" s="140"/>
      <c r="L55" s="36">
        <f>+L48</f>
        <v>1</v>
      </c>
      <c r="M55" s="36">
        <f>1+M50</f>
        <v>8</v>
      </c>
      <c r="N55" s="34" t="str">
        <f>VLOOKUP(M55, $T$6:$Y$17, 6, FALSE)</f>
        <v>08 Food and tobacco</v>
      </c>
      <c r="P55" s="52"/>
    </row>
    <row r="56" spans="2:42">
      <c r="B56" s="134"/>
      <c r="C56" s="134"/>
      <c r="D56" s="184" t="str">
        <f t="shared" si="11"/>
        <v>IFDCO</v>
      </c>
      <c r="E56" s="133" t="str">
        <f t="shared" si="13"/>
        <v>Food industry Demand Cooling</v>
      </c>
      <c r="F56" s="134" t="s">
        <v>44</v>
      </c>
      <c r="G56" s="135"/>
      <c r="H56" s="135"/>
      <c r="I56" s="135"/>
      <c r="J56" s="135"/>
      <c r="L56" s="37">
        <f>+L55+1</f>
        <v>2</v>
      </c>
      <c r="M56" s="36">
        <f t="shared" si="2"/>
        <v>8</v>
      </c>
      <c r="P56" s="52"/>
    </row>
    <row r="57" spans="2:42">
      <c r="B57" s="134"/>
      <c r="C57" s="134"/>
      <c r="D57" s="184" t="str">
        <f t="shared" si="11"/>
        <v>IFDSH</v>
      </c>
      <c r="E57" s="133" t="str">
        <f t="shared" si="13"/>
        <v>Food industry Demand Spatial Heat</v>
      </c>
      <c r="F57" s="134" t="s">
        <v>44</v>
      </c>
      <c r="G57" s="135"/>
      <c r="H57" s="135"/>
      <c r="I57" s="135"/>
      <c r="J57" s="135"/>
      <c r="L57" s="37">
        <f>+L56+1</f>
        <v>3</v>
      </c>
      <c r="M57" s="36">
        <f t="shared" si="2"/>
        <v>8</v>
      </c>
      <c r="P57" s="52"/>
    </row>
    <row r="58" spans="2:42">
      <c r="B58" s="134"/>
      <c r="C58" s="134"/>
      <c r="D58" s="184" t="str">
        <f t="shared" si="11"/>
        <v>IFDLA</v>
      </c>
      <c r="E58" s="133" t="str">
        <f t="shared" si="13"/>
        <v>Food industry Demand Light</v>
      </c>
      <c r="F58" s="134" t="s">
        <v>44</v>
      </c>
      <c r="G58" s="135"/>
      <c r="H58" s="135"/>
      <c r="I58" s="135"/>
      <c r="J58" s="135"/>
      <c r="L58" s="37">
        <f>+L57+1</f>
        <v>4</v>
      </c>
      <c r="M58" s="36">
        <f t="shared" si="2"/>
        <v>8</v>
      </c>
      <c r="P58" s="52"/>
    </row>
    <row r="59" spans="2:42">
      <c r="B59" s="134"/>
      <c r="C59" s="134"/>
      <c r="D59" s="184" t="str">
        <f t="shared" si="11"/>
        <v>IFDEM</v>
      </c>
      <c r="E59" s="133" t="str">
        <f t="shared" si="13"/>
        <v>Food industry Demand Electric Motors</v>
      </c>
      <c r="F59" s="134" t="s">
        <v>44</v>
      </c>
      <c r="G59" s="135"/>
      <c r="H59" s="135"/>
      <c r="I59" s="135"/>
      <c r="J59" s="135"/>
      <c r="L59" s="37">
        <f t="shared" ref="L59:L61" si="16">+L58+1</f>
        <v>5</v>
      </c>
      <c r="M59" s="36">
        <f t="shared" si="2"/>
        <v>8</v>
      </c>
      <c r="P59" s="52"/>
    </row>
    <row r="60" spans="2:42">
      <c r="B60" s="134"/>
      <c r="C60" s="134"/>
      <c r="D60" s="184" t="str">
        <f t="shared" si="11"/>
        <v>IFDTF</v>
      </c>
      <c r="E60" s="133" t="str">
        <f t="shared" si="13"/>
        <v>Food industry Demand Haulage Tractors, Trucks, Fishing boats, Forest machines</v>
      </c>
      <c r="F60" s="134" t="s">
        <v>44</v>
      </c>
      <c r="G60" s="135"/>
      <c r="H60" s="135"/>
      <c r="I60" s="135"/>
      <c r="J60" s="135"/>
      <c r="L60" s="37">
        <f t="shared" si="16"/>
        <v>6</v>
      </c>
      <c r="M60" s="36">
        <f t="shared" si="2"/>
        <v>8</v>
      </c>
      <c r="P60" s="52"/>
    </row>
    <row r="61" spans="2:42">
      <c r="B61" s="134"/>
      <c r="C61" s="134"/>
      <c r="D61" s="184" t="str">
        <f t="shared" si="11"/>
        <v>IFDFL</v>
      </c>
      <c r="E61" s="133" t="str">
        <f t="shared" si="13"/>
        <v>Food industry Demand Haulage Forklifts</v>
      </c>
      <c r="F61" s="134" t="s">
        <v>44</v>
      </c>
      <c r="G61" s="135"/>
      <c r="H61" s="135"/>
      <c r="I61" s="135"/>
      <c r="J61" s="135"/>
      <c r="L61" s="37">
        <f t="shared" si="16"/>
        <v>7</v>
      </c>
      <c r="M61" s="36">
        <f t="shared" si="2"/>
        <v>8</v>
      </c>
      <c r="P61" s="52"/>
    </row>
    <row r="62" spans="2:42">
      <c r="B62" s="140"/>
      <c r="C62" s="140"/>
      <c r="D62" s="237" t="str">
        <f t="shared" si="11"/>
        <v>IRDPH</v>
      </c>
      <c r="E62" s="247" t="str">
        <f t="shared" si="13"/>
        <v>Paper &amp; Pulp industry Demand Process heat</v>
      </c>
      <c r="F62" s="140" t="s">
        <v>44</v>
      </c>
      <c r="G62" s="140"/>
      <c r="H62" s="140"/>
      <c r="I62" s="140"/>
      <c r="J62" s="140"/>
      <c r="L62" s="36">
        <f>+L55</f>
        <v>1</v>
      </c>
      <c r="M62" s="36">
        <f>1+M57</f>
        <v>9</v>
      </c>
      <c r="N62" s="34" t="str">
        <f>VLOOKUP(M62, $T$6:$Y$18, 6, FALSE)</f>
        <v>09 Paper, pulp and printing</v>
      </c>
      <c r="P62" s="52"/>
    </row>
    <row r="63" spans="2:42" s="46" customFormat="1">
      <c r="B63" s="134"/>
      <c r="C63" s="134"/>
      <c r="D63" s="184" t="str">
        <f t="shared" si="11"/>
        <v>IRDCO</v>
      </c>
      <c r="E63" s="248" t="str">
        <f t="shared" si="13"/>
        <v>Paper &amp; Pulp industry Demand Cooling</v>
      </c>
      <c r="F63" s="134" t="s">
        <v>44</v>
      </c>
      <c r="G63" s="134"/>
      <c r="H63" s="134"/>
      <c r="I63" s="134"/>
      <c r="J63" s="134"/>
      <c r="K63" s="25"/>
      <c r="L63" s="37">
        <f>+L62+1</f>
        <v>2</v>
      </c>
      <c r="M63" s="36">
        <f t="shared" si="2"/>
        <v>9</v>
      </c>
      <c r="N63" s="25"/>
      <c r="O63" s="25"/>
      <c r="P63" s="52"/>
      <c r="Q63" s="25"/>
      <c r="R63" s="25"/>
      <c r="S63" s="25"/>
      <c r="T63" s="25"/>
      <c r="U63" s="25"/>
      <c r="V63" s="25"/>
      <c r="W63" s="25"/>
      <c r="X63" s="25"/>
      <c r="Y63" s="25"/>
      <c r="Z63" s="25"/>
      <c r="AA63" s="25"/>
      <c r="AB63" s="25"/>
      <c r="AC63" s="25"/>
      <c r="AD63" s="283"/>
      <c r="AE63" s="283"/>
      <c r="AF63" s="283"/>
      <c r="AG63" s="283"/>
      <c r="AH63" s="283"/>
      <c r="AI63" s="283"/>
      <c r="AJ63" s="25"/>
      <c r="AK63" s="25"/>
      <c r="AL63" s="25"/>
      <c r="AM63" s="25"/>
      <c r="AN63" s="25"/>
      <c r="AO63" s="25"/>
      <c r="AP63" s="25"/>
    </row>
    <row r="64" spans="2:42" s="46" customFormat="1">
      <c r="B64" s="134"/>
      <c r="C64" s="134"/>
      <c r="D64" s="184" t="str">
        <f t="shared" si="11"/>
        <v>IRDSH</v>
      </c>
      <c r="E64" s="133" t="str">
        <f t="shared" si="13"/>
        <v>Paper &amp; Pulp industry Demand Spatial Heat</v>
      </c>
      <c r="F64" s="134" t="s">
        <v>44</v>
      </c>
      <c r="G64" s="135"/>
      <c r="H64" s="135"/>
      <c r="I64" s="135"/>
      <c r="J64" s="135"/>
      <c r="K64" s="25"/>
      <c r="L64" s="37">
        <f>+L63+1</f>
        <v>3</v>
      </c>
      <c r="M64" s="36">
        <f t="shared" ref="M64:M68" si="17">+M63</f>
        <v>9</v>
      </c>
      <c r="N64" s="25"/>
      <c r="O64" s="25"/>
      <c r="P64" s="52"/>
      <c r="Q64" s="25"/>
      <c r="R64" s="25"/>
      <c r="S64" s="25"/>
      <c r="T64" s="25"/>
      <c r="U64" s="25"/>
      <c r="V64" s="25"/>
      <c r="W64" s="25"/>
      <c r="X64" s="25"/>
      <c r="Y64" s="25"/>
      <c r="Z64" s="25"/>
      <c r="AA64" s="25"/>
      <c r="AB64" s="25"/>
      <c r="AC64" s="25"/>
      <c r="AD64" s="283"/>
      <c r="AE64" s="283"/>
      <c r="AF64" s="283"/>
      <c r="AG64" s="283"/>
      <c r="AH64" s="283"/>
      <c r="AI64" s="283"/>
      <c r="AJ64" s="25"/>
      <c r="AK64" s="25"/>
      <c r="AL64" s="25"/>
      <c r="AM64" s="25"/>
      <c r="AN64" s="25"/>
      <c r="AO64" s="25"/>
      <c r="AP64" s="25"/>
    </row>
    <row r="65" spans="1:42" s="46" customFormat="1">
      <c r="B65" s="134"/>
      <c r="C65" s="134"/>
      <c r="D65" s="184" t="str">
        <f t="shared" si="11"/>
        <v>IRDLA</v>
      </c>
      <c r="E65" s="133" t="str">
        <f t="shared" si="13"/>
        <v>Paper &amp; Pulp industry Demand Light</v>
      </c>
      <c r="F65" s="134" t="s">
        <v>44</v>
      </c>
      <c r="G65" s="135"/>
      <c r="H65" s="135"/>
      <c r="I65" s="135"/>
      <c r="J65" s="135"/>
      <c r="K65" s="25"/>
      <c r="L65" s="37">
        <f>+L64+1</f>
        <v>4</v>
      </c>
      <c r="M65" s="36">
        <f t="shared" si="17"/>
        <v>9</v>
      </c>
      <c r="N65" s="25"/>
      <c r="O65" s="25"/>
      <c r="P65" s="52"/>
      <c r="Q65" s="25"/>
      <c r="R65" s="25"/>
      <c r="S65" s="25"/>
      <c r="T65" s="25"/>
      <c r="U65" s="25"/>
      <c r="V65" s="25"/>
      <c r="W65" s="25"/>
      <c r="X65" s="25"/>
      <c r="Y65" s="25"/>
      <c r="Z65" s="25"/>
      <c r="AA65" s="25"/>
      <c r="AB65" s="25"/>
      <c r="AC65" s="25"/>
      <c r="AD65" s="283"/>
      <c r="AE65" s="283"/>
      <c r="AF65" s="283"/>
      <c r="AG65" s="283"/>
      <c r="AH65" s="283"/>
      <c r="AI65" s="283"/>
      <c r="AJ65" s="25"/>
      <c r="AK65" s="25"/>
      <c r="AL65" s="25"/>
      <c r="AM65" s="25"/>
      <c r="AN65" s="25"/>
      <c r="AO65" s="25"/>
      <c r="AP65" s="25"/>
    </row>
    <row r="66" spans="1:42" s="46" customFormat="1">
      <c r="A66" s="25"/>
      <c r="B66" s="134"/>
      <c r="C66" s="134"/>
      <c r="D66" s="184" t="str">
        <f t="shared" si="11"/>
        <v>IRDEM</v>
      </c>
      <c r="E66" s="133" t="str">
        <f t="shared" si="13"/>
        <v>Paper &amp; Pulp industry Demand Electric Motors</v>
      </c>
      <c r="F66" s="134" t="s">
        <v>44</v>
      </c>
      <c r="G66" s="135"/>
      <c r="H66" s="135"/>
      <c r="I66" s="135"/>
      <c r="J66" s="135"/>
      <c r="K66" s="25"/>
      <c r="L66" s="37">
        <f t="shared" ref="L66:L68" si="18">+L65+1</f>
        <v>5</v>
      </c>
      <c r="M66" s="36">
        <f t="shared" si="17"/>
        <v>9</v>
      </c>
      <c r="N66" s="25"/>
      <c r="O66" s="25"/>
      <c r="P66" s="52"/>
      <c r="Q66" s="25"/>
      <c r="R66" s="25"/>
      <c r="T66" s="25"/>
      <c r="U66" s="25"/>
      <c r="V66" s="25"/>
      <c r="W66" s="25"/>
      <c r="X66" s="25"/>
      <c r="Y66" s="25"/>
      <c r="Z66" s="25"/>
      <c r="AA66" s="25"/>
      <c r="AB66" s="25"/>
      <c r="AC66" s="25"/>
      <c r="AD66" s="283"/>
      <c r="AE66" s="283"/>
      <c r="AF66" s="283"/>
      <c r="AG66" s="283"/>
      <c r="AH66" s="283"/>
      <c r="AI66" s="283"/>
      <c r="AJ66" s="25"/>
      <c r="AK66" s="25"/>
      <c r="AL66" s="25"/>
      <c r="AM66" s="25"/>
      <c r="AN66" s="25"/>
      <c r="AO66" s="25"/>
      <c r="AP66" s="25"/>
    </row>
    <row r="67" spans="1:42" s="46" customFormat="1">
      <c r="A67" s="25"/>
      <c r="B67" s="134"/>
      <c r="C67" s="134"/>
      <c r="D67" s="184" t="str">
        <f t="shared" si="11"/>
        <v>IRDTF</v>
      </c>
      <c r="E67" s="133" t="str">
        <f t="shared" si="13"/>
        <v>Paper &amp; Pulp industry Demand Haulage Tractors, Trucks, Fishing boats, Forest machines</v>
      </c>
      <c r="F67" s="134" t="s">
        <v>44</v>
      </c>
      <c r="G67" s="135"/>
      <c r="H67" s="135"/>
      <c r="I67" s="135"/>
      <c r="J67" s="135"/>
      <c r="K67" s="25"/>
      <c r="L67" s="37">
        <f t="shared" si="18"/>
        <v>6</v>
      </c>
      <c r="M67" s="36">
        <f t="shared" si="17"/>
        <v>9</v>
      </c>
      <c r="N67" s="25"/>
      <c r="O67" s="25"/>
      <c r="P67" s="52"/>
      <c r="Q67" s="25"/>
      <c r="R67" s="25"/>
      <c r="T67" s="25"/>
      <c r="U67" s="25"/>
      <c r="V67" s="25"/>
      <c r="W67" s="25"/>
      <c r="X67" s="25"/>
      <c r="Y67" s="25"/>
      <c r="Z67" s="25"/>
      <c r="AA67" s="25"/>
      <c r="AB67" s="25"/>
      <c r="AC67" s="25"/>
      <c r="AD67" s="283"/>
      <c r="AE67" s="283"/>
      <c r="AF67" s="283"/>
      <c r="AG67" s="283"/>
      <c r="AH67" s="283"/>
      <c r="AI67" s="283"/>
      <c r="AJ67" s="25"/>
      <c r="AK67" s="25"/>
      <c r="AL67" s="25"/>
      <c r="AM67" s="25"/>
      <c r="AN67" s="25"/>
      <c r="AO67" s="25"/>
      <c r="AP67" s="25"/>
    </row>
    <row r="68" spans="1:42">
      <c r="B68" s="134"/>
      <c r="C68" s="134"/>
      <c r="D68" s="184" t="str">
        <f t="shared" si="11"/>
        <v>IRDFL</v>
      </c>
      <c r="E68" s="133" t="str">
        <f t="shared" si="13"/>
        <v>Paper &amp; Pulp industry Demand Haulage Forklifts</v>
      </c>
      <c r="F68" s="134" t="s">
        <v>44</v>
      </c>
      <c r="G68" s="135"/>
      <c r="H68" s="135"/>
      <c r="I68" s="135"/>
      <c r="J68" s="135"/>
      <c r="L68" s="37">
        <f t="shared" si="18"/>
        <v>7</v>
      </c>
      <c r="M68" s="36">
        <f t="shared" si="17"/>
        <v>9</v>
      </c>
      <c r="P68" s="52"/>
      <c r="S68" s="46"/>
      <c r="T68" s="46"/>
      <c r="U68" s="46"/>
      <c r="V68" s="46"/>
      <c r="W68" s="46"/>
      <c r="Z68" s="46"/>
      <c r="AA68" s="46"/>
      <c r="AB68" s="46"/>
      <c r="AC68" s="46"/>
      <c r="AD68" s="289"/>
      <c r="AE68" s="289"/>
      <c r="AF68" s="289"/>
      <c r="AG68" s="289"/>
      <c r="AH68" s="289"/>
      <c r="AI68" s="289"/>
      <c r="AJ68" s="46"/>
      <c r="AK68" s="46"/>
      <c r="AL68" s="46"/>
      <c r="AM68" s="46"/>
      <c r="AN68" s="46"/>
      <c r="AO68" s="46"/>
      <c r="AP68" s="46"/>
    </row>
    <row r="69" spans="1:42">
      <c r="B69" s="140"/>
      <c r="C69" s="140"/>
      <c r="D69" s="237" t="str">
        <f t="shared" si="11"/>
        <v>IWDPH</v>
      </c>
      <c r="E69" s="247" t="str">
        <f t="shared" si="13"/>
        <v>Wood products industry Demand Process heat</v>
      </c>
      <c r="F69" s="140" t="s">
        <v>44</v>
      </c>
      <c r="G69" s="140"/>
      <c r="H69" s="140"/>
      <c r="I69" s="140"/>
      <c r="J69" s="140"/>
      <c r="L69" s="36">
        <f>+L62</f>
        <v>1</v>
      </c>
      <c r="M69" s="36">
        <f>1+M64</f>
        <v>10</v>
      </c>
      <c r="N69" s="34" t="str">
        <f>VLOOKUP(M69, $T$6:$Y$18, 6, FALSE)</f>
        <v>010 Wood and wood products</v>
      </c>
      <c r="P69" s="52"/>
      <c r="S69" s="46"/>
      <c r="T69" s="46"/>
      <c r="U69" s="46"/>
      <c r="V69" s="46"/>
      <c r="W69" s="46"/>
      <c r="X69" s="46"/>
      <c r="Y69" s="46"/>
      <c r="Z69" s="46"/>
      <c r="AA69" s="46"/>
      <c r="AB69" s="46"/>
      <c r="AC69" s="46"/>
      <c r="AD69" s="289"/>
      <c r="AE69" s="289"/>
      <c r="AF69" s="289"/>
      <c r="AG69" s="289"/>
      <c r="AH69" s="289"/>
      <c r="AI69" s="289"/>
      <c r="AJ69" s="46"/>
      <c r="AK69" s="46"/>
      <c r="AL69" s="46"/>
      <c r="AM69" s="46"/>
      <c r="AN69" s="46"/>
      <c r="AO69" s="46"/>
      <c r="AP69" s="46"/>
    </row>
    <row r="70" spans="1:42" s="46" customFormat="1">
      <c r="A70" s="25"/>
      <c r="B70" s="134"/>
      <c r="C70" s="134"/>
      <c r="D70" s="184" t="str">
        <f t="shared" ref="D70:D96" si="19">+INDEX($U$6:$U$18,M70) &amp; INDEX($AL$6:$AL$13,L70)</f>
        <v>IWDCO</v>
      </c>
      <c r="E70" s="248" t="str">
        <f t="shared" si="13"/>
        <v>Wood products industry Demand Cooling</v>
      </c>
      <c r="F70" s="134" t="s">
        <v>44</v>
      </c>
      <c r="G70" s="134"/>
      <c r="H70" s="134"/>
      <c r="I70" s="134"/>
      <c r="J70" s="134"/>
      <c r="K70" s="25"/>
      <c r="L70" s="37">
        <f>+L69+1</f>
        <v>2</v>
      </c>
      <c r="M70" s="36">
        <f t="shared" ref="M70:M96" si="20">+M69</f>
        <v>10</v>
      </c>
      <c r="N70" s="25"/>
      <c r="O70" s="25"/>
      <c r="P70" s="52"/>
      <c r="Q70" s="25"/>
      <c r="R70" s="25"/>
      <c r="S70" s="25"/>
      <c r="AD70" s="289"/>
      <c r="AE70" s="289"/>
      <c r="AF70" s="289"/>
      <c r="AG70" s="289"/>
      <c r="AH70" s="289"/>
      <c r="AI70" s="289"/>
    </row>
    <row r="71" spans="1:42">
      <c r="B71" s="134"/>
      <c r="C71" s="134"/>
      <c r="D71" s="184" t="str">
        <f t="shared" si="19"/>
        <v>IWDSH</v>
      </c>
      <c r="E71" s="133" t="str">
        <f t="shared" si="13"/>
        <v>Wood products industry Demand Spatial Heat</v>
      </c>
      <c r="F71" s="134" t="s">
        <v>44</v>
      </c>
      <c r="G71" s="135"/>
      <c r="H71" s="135"/>
      <c r="I71" s="135"/>
      <c r="J71" s="135"/>
      <c r="L71" s="37">
        <f>+L70+1</f>
        <v>3</v>
      </c>
      <c r="M71" s="36">
        <f t="shared" si="20"/>
        <v>10</v>
      </c>
      <c r="P71" s="52"/>
      <c r="T71" s="46"/>
      <c r="U71" s="46"/>
      <c r="V71" s="46"/>
      <c r="W71" s="46"/>
      <c r="X71" s="46"/>
      <c r="Y71" s="46"/>
      <c r="Z71" s="46"/>
      <c r="AA71" s="46"/>
      <c r="AB71" s="46"/>
      <c r="AC71" s="46"/>
      <c r="AD71" s="289"/>
      <c r="AE71" s="289"/>
      <c r="AF71" s="289"/>
      <c r="AG71" s="289"/>
      <c r="AH71" s="289"/>
      <c r="AI71" s="289"/>
      <c r="AJ71" s="46"/>
      <c r="AK71" s="46"/>
      <c r="AL71" s="46"/>
      <c r="AM71" s="46"/>
      <c r="AN71" s="46"/>
      <c r="AO71" s="46"/>
      <c r="AP71" s="46"/>
    </row>
    <row r="72" spans="1:42">
      <c r="B72" s="134"/>
      <c r="C72" s="134"/>
      <c r="D72" s="184" t="str">
        <f t="shared" si="19"/>
        <v>IWDLA</v>
      </c>
      <c r="E72" s="133" t="str">
        <f t="shared" si="13"/>
        <v>Wood products industry Demand Light</v>
      </c>
      <c r="F72" s="134" t="s">
        <v>44</v>
      </c>
      <c r="G72" s="135"/>
      <c r="H72" s="135"/>
      <c r="I72" s="135"/>
      <c r="J72" s="135"/>
      <c r="L72" s="37">
        <f>+L71+1</f>
        <v>4</v>
      </c>
      <c r="M72" s="36">
        <f t="shared" si="20"/>
        <v>10</v>
      </c>
      <c r="P72" s="52"/>
      <c r="S72" s="46"/>
      <c r="T72" s="46"/>
      <c r="U72" s="46"/>
      <c r="V72" s="46"/>
      <c r="W72" s="46"/>
      <c r="X72" s="46"/>
      <c r="Y72" s="46"/>
      <c r="Z72" s="46"/>
      <c r="AA72" s="46"/>
      <c r="AB72" s="46"/>
      <c r="AC72" s="46"/>
      <c r="AD72" s="289"/>
      <c r="AE72" s="289"/>
      <c r="AF72" s="289"/>
      <c r="AG72" s="289"/>
      <c r="AH72" s="289"/>
      <c r="AI72" s="289"/>
      <c r="AJ72" s="46"/>
      <c r="AK72" s="46"/>
      <c r="AL72" s="46"/>
      <c r="AM72" s="46"/>
      <c r="AN72" s="46"/>
      <c r="AO72" s="46"/>
      <c r="AP72" s="46"/>
    </row>
    <row r="73" spans="1:42">
      <c r="B73" s="134"/>
      <c r="C73" s="134"/>
      <c r="D73" s="184" t="str">
        <f t="shared" si="19"/>
        <v>IWDEM</v>
      </c>
      <c r="E73" s="133" t="str">
        <f t="shared" si="13"/>
        <v>Wood products industry Demand Electric Motors</v>
      </c>
      <c r="F73" s="134" t="s">
        <v>44</v>
      </c>
      <c r="G73" s="135"/>
      <c r="H73" s="135"/>
      <c r="I73" s="135"/>
      <c r="J73" s="135"/>
      <c r="L73" s="37">
        <f t="shared" ref="L73:L75" si="21">+L72+1</f>
        <v>5</v>
      </c>
      <c r="M73" s="36">
        <f t="shared" si="20"/>
        <v>10</v>
      </c>
      <c r="P73" s="52"/>
      <c r="X73" s="46"/>
      <c r="Y73" s="46"/>
    </row>
    <row r="74" spans="1:42">
      <c r="B74" s="134"/>
      <c r="C74" s="134"/>
      <c r="D74" s="184" t="str">
        <f t="shared" si="19"/>
        <v>IWDTF</v>
      </c>
      <c r="E74" s="133" t="str">
        <f t="shared" si="13"/>
        <v>Wood products industry Demand Haulage Tractors, Trucks, Fishing boats, Forest machines</v>
      </c>
      <c r="F74" s="134" t="s">
        <v>44</v>
      </c>
      <c r="G74" s="135"/>
      <c r="H74" s="135"/>
      <c r="I74" s="135"/>
      <c r="J74" s="135"/>
      <c r="L74" s="37">
        <f t="shared" si="21"/>
        <v>6</v>
      </c>
      <c r="M74" s="36">
        <f t="shared" si="20"/>
        <v>10</v>
      </c>
      <c r="P74" s="52"/>
    </row>
    <row r="75" spans="1:42">
      <c r="B75" s="134"/>
      <c r="C75" s="134"/>
      <c r="D75" s="184" t="str">
        <f t="shared" si="19"/>
        <v>IWDFL</v>
      </c>
      <c r="E75" s="133" t="str">
        <f t="shared" si="13"/>
        <v>Wood products industry Demand Haulage Forklifts</v>
      </c>
      <c r="F75" s="134" t="s">
        <v>44</v>
      </c>
      <c r="G75" s="135"/>
      <c r="H75" s="135"/>
      <c r="I75" s="135"/>
      <c r="J75" s="135"/>
      <c r="L75" s="37">
        <f t="shared" si="21"/>
        <v>7</v>
      </c>
      <c r="M75" s="36">
        <f t="shared" si="20"/>
        <v>10</v>
      </c>
      <c r="P75" s="52"/>
      <c r="T75" s="46"/>
      <c r="U75" s="46"/>
      <c r="V75" s="46"/>
      <c r="W75" s="46"/>
      <c r="Z75" s="46"/>
      <c r="AA75" s="46"/>
      <c r="AB75" s="46"/>
      <c r="AC75" s="46"/>
      <c r="AD75" s="289"/>
      <c r="AE75" s="289"/>
      <c r="AF75" s="289"/>
      <c r="AG75" s="289"/>
      <c r="AH75" s="289"/>
      <c r="AI75" s="289"/>
      <c r="AJ75" s="46"/>
      <c r="AK75" s="46"/>
      <c r="AL75" s="46"/>
      <c r="AM75" s="46"/>
      <c r="AN75" s="46"/>
      <c r="AO75" s="46"/>
      <c r="AP75" s="46"/>
    </row>
    <row r="76" spans="1:42">
      <c r="B76" s="140"/>
      <c r="C76" s="140"/>
      <c r="D76" s="237" t="str">
        <f t="shared" si="19"/>
        <v>ILDPH</v>
      </c>
      <c r="E76" s="247" t="str">
        <f t="shared" si="13"/>
        <v>Textile &amp; Leather Demand Process heat</v>
      </c>
      <c r="F76" s="140" t="s">
        <v>44</v>
      </c>
      <c r="G76" s="140"/>
      <c r="H76" s="140"/>
      <c r="I76" s="140"/>
      <c r="J76" s="140"/>
      <c r="L76" s="36">
        <f>+L69</f>
        <v>1</v>
      </c>
      <c r="M76" s="36">
        <f>1+M71</f>
        <v>11</v>
      </c>
      <c r="N76" s="34" t="str">
        <f>VLOOKUP(M76, $T$6:$Y$18, 6, FALSE)</f>
        <v>011 Textile and leather</v>
      </c>
      <c r="P76" s="52"/>
      <c r="X76" s="46"/>
      <c r="Y76" s="46"/>
    </row>
    <row r="77" spans="1:42">
      <c r="B77" s="134"/>
      <c r="C77" s="134"/>
      <c r="D77" s="184" t="str">
        <f t="shared" si="19"/>
        <v>ILDCO</v>
      </c>
      <c r="E77" s="133" t="str">
        <f t="shared" ref="E77:E89" si="22">INDEX($X$6:$X$17,M77) &amp; " " &amp; INDEX($AM$6:$AM$13,L77)</f>
        <v>Textile &amp; Leather Demand Cooling</v>
      </c>
      <c r="F77" s="134" t="s">
        <v>44</v>
      </c>
      <c r="G77" s="135"/>
      <c r="H77" s="135"/>
      <c r="I77" s="135"/>
      <c r="J77" s="135"/>
      <c r="L77" s="37">
        <f>+L76+1</f>
        <v>2</v>
      </c>
      <c r="M77" s="36">
        <f t="shared" si="20"/>
        <v>11</v>
      </c>
      <c r="P77" s="52"/>
    </row>
    <row r="78" spans="1:42">
      <c r="A78" s="46"/>
      <c r="B78" s="134"/>
      <c r="C78" s="134"/>
      <c r="D78" s="184" t="str">
        <f t="shared" si="19"/>
        <v>ILDSH</v>
      </c>
      <c r="E78" s="133" t="str">
        <f t="shared" si="22"/>
        <v>Textile &amp; Leather Demand Spatial Heat</v>
      </c>
      <c r="F78" s="134" t="s">
        <v>44</v>
      </c>
      <c r="G78" s="135"/>
      <c r="H78" s="135"/>
      <c r="I78" s="135"/>
      <c r="J78" s="135"/>
      <c r="L78" s="37">
        <f>+L77+1</f>
        <v>3</v>
      </c>
      <c r="M78" s="36">
        <f t="shared" si="20"/>
        <v>11</v>
      </c>
      <c r="P78" s="52"/>
    </row>
    <row r="79" spans="1:42">
      <c r="A79" s="46"/>
      <c r="B79" s="134"/>
      <c r="C79" s="134"/>
      <c r="D79" s="184" t="str">
        <f t="shared" si="19"/>
        <v>ILDLA</v>
      </c>
      <c r="E79" s="133" t="str">
        <f t="shared" si="22"/>
        <v>Textile &amp; Leather Demand Light</v>
      </c>
      <c r="F79" s="134" t="s">
        <v>44</v>
      </c>
      <c r="G79" s="135"/>
      <c r="H79" s="135"/>
      <c r="I79" s="135"/>
      <c r="J79" s="135"/>
      <c r="L79" s="37">
        <f>+L78+1</f>
        <v>4</v>
      </c>
      <c r="M79" s="36">
        <f t="shared" si="20"/>
        <v>11</v>
      </c>
      <c r="P79" s="52"/>
    </row>
    <row r="80" spans="1:42">
      <c r="A80" s="46"/>
      <c r="B80" s="134"/>
      <c r="C80" s="134"/>
      <c r="D80" s="184" t="str">
        <f t="shared" si="19"/>
        <v>ILDEM</v>
      </c>
      <c r="E80" s="133" t="str">
        <f t="shared" si="22"/>
        <v>Textile &amp; Leather Demand Electric Motors</v>
      </c>
      <c r="F80" s="134" t="s">
        <v>44</v>
      </c>
      <c r="G80" s="135"/>
      <c r="H80" s="135"/>
      <c r="I80" s="135"/>
      <c r="J80" s="135"/>
      <c r="L80" s="37">
        <f t="shared" ref="L80:L82" si="23">+L79+1</f>
        <v>5</v>
      </c>
      <c r="M80" s="36">
        <f t="shared" si="20"/>
        <v>11</v>
      </c>
      <c r="P80" s="52"/>
    </row>
    <row r="81" spans="1:16">
      <c r="A81" s="46"/>
      <c r="B81" s="134"/>
      <c r="C81" s="134"/>
      <c r="D81" s="184" t="str">
        <f t="shared" si="19"/>
        <v>ILDTF</v>
      </c>
      <c r="E81" s="133" t="str">
        <f t="shared" si="22"/>
        <v>Textile &amp; Leather Demand Haulage Tractors, Trucks, Fishing boats, Forest machines</v>
      </c>
      <c r="F81" s="134" t="s">
        <v>44</v>
      </c>
      <c r="G81" s="135"/>
      <c r="H81" s="135"/>
      <c r="I81" s="135"/>
      <c r="J81" s="135"/>
      <c r="L81" s="37">
        <f t="shared" si="23"/>
        <v>6</v>
      </c>
      <c r="M81" s="36">
        <f t="shared" si="20"/>
        <v>11</v>
      </c>
      <c r="P81" s="52"/>
    </row>
    <row r="82" spans="1:16">
      <c r="A82" s="46"/>
      <c r="B82" s="134"/>
      <c r="C82" s="134"/>
      <c r="D82" s="184" t="str">
        <f t="shared" si="19"/>
        <v>ILDFL</v>
      </c>
      <c r="E82" s="133" t="str">
        <f t="shared" si="22"/>
        <v>Textile &amp; Leather Demand Haulage Forklifts</v>
      </c>
      <c r="F82" s="134" t="s">
        <v>44</v>
      </c>
      <c r="G82" s="135"/>
      <c r="H82" s="135"/>
      <c r="I82" s="135"/>
      <c r="J82" s="135"/>
      <c r="L82" s="37">
        <f t="shared" si="23"/>
        <v>7</v>
      </c>
      <c r="M82" s="36">
        <f t="shared" si="20"/>
        <v>11</v>
      </c>
      <c r="P82" s="52"/>
    </row>
    <row r="83" spans="1:16">
      <c r="A83" s="50"/>
      <c r="B83" s="140"/>
      <c r="C83" s="140"/>
      <c r="D83" s="237" t="str">
        <f t="shared" si="19"/>
        <v>INDPH</v>
      </c>
      <c r="E83" s="247" t="str">
        <f t="shared" si="22"/>
        <v>Construction Demand Process heat</v>
      </c>
      <c r="F83" s="140" t="s">
        <v>44</v>
      </c>
      <c r="G83" s="140"/>
      <c r="H83" s="140"/>
      <c r="I83" s="140"/>
      <c r="J83" s="140"/>
      <c r="L83" s="36">
        <f>+L76</f>
        <v>1</v>
      </c>
      <c r="M83" s="36">
        <f>1+M78</f>
        <v>12</v>
      </c>
      <c r="N83" s="34" t="str">
        <f>VLOOKUP(M83, $T$6:$Y$18, 6, FALSE)</f>
        <v>012 Construction</v>
      </c>
      <c r="P83" s="52"/>
    </row>
    <row r="84" spans="1:16">
      <c r="A84" s="50"/>
      <c r="B84" s="134"/>
      <c r="C84" s="134"/>
      <c r="D84" s="184" t="str">
        <f t="shared" si="19"/>
        <v>INDCO</v>
      </c>
      <c r="E84" s="133" t="str">
        <f t="shared" si="22"/>
        <v>Construction Demand Cooling</v>
      </c>
      <c r="F84" s="134" t="s">
        <v>44</v>
      </c>
      <c r="G84" s="135"/>
      <c r="H84" s="135"/>
      <c r="I84" s="135"/>
      <c r="J84" s="135"/>
      <c r="L84" s="37">
        <f>+L83+1</f>
        <v>2</v>
      </c>
      <c r="M84" s="36">
        <f t="shared" si="20"/>
        <v>12</v>
      </c>
      <c r="P84" s="52"/>
    </row>
    <row r="85" spans="1:16">
      <c r="A85" s="50"/>
      <c r="B85" s="134"/>
      <c r="C85" s="134"/>
      <c r="D85" s="184" t="str">
        <f t="shared" si="19"/>
        <v>INDSH</v>
      </c>
      <c r="E85" s="133" t="str">
        <f t="shared" si="22"/>
        <v>Construction Demand Spatial Heat</v>
      </c>
      <c r="F85" s="134" t="s">
        <v>44</v>
      </c>
      <c r="G85" s="135"/>
      <c r="H85" s="135"/>
      <c r="I85" s="135"/>
      <c r="J85" s="135"/>
      <c r="L85" s="37">
        <f>+L84+1</f>
        <v>3</v>
      </c>
      <c r="M85" s="36">
        <f t="shared" si="20"/>
        <v>12</v>
      </c>
      <c r="P85" s="52"/>
    </row>
    <row r="86" spans="1:16">
      <c r="A86" s="50"/>
      <c r="B86" s="134"/>
      <c r="C86" s="134"/>
      <c r="D86" s="184" t="str">
        <f t="shared" si="19"/>
        <v>INDLA</v>
      </c>
      <c r="E86" s="133" t="str">
        <f t="shared" si="22"/>
        <v>Construction Demand Light</v>
      </c>
      <c r="F86" s="134" t="s">
        <v>44</v>
      </c>
      <c r="G86" s="135"/>
      <c r="H86" s="135"/>
      <c r="I86" s="135"/>
      <c r="J86" s="135"/>
      <c r="L86" s="37">
        <f>+L85+1</f>
        <v>4</v>
      </c>
      <c r="M86" s="36">
        <f t="shared" si="20"/>
        <v>12</v>
      </c>
      <c r="P86" s="52"/>
    </row>
    <row r="87" spans="1:16">
      <c r="A87" s="50"/>
      <c r="B87" s="134"/>
      <c r="C87" s="134"/>
      <c r="D87" s="184" t="str">
        <f t="shared" si="19"/>
        <v>INDEM</v>
      </c>
      <c r="E87" s="133" t="str">
        <f t="shared" si="22"/>
        <v>Construction Demand Electric Motors</v>
      </c>
      <c r="F87" s="134" t="s">
        <v>44</v>
      </c>
      <c r="G87" s="135"/>
      <c r="H87" s="135"/>
      <c r="I87" s="135"/>
      <c r="J87" s="135"/>
      <c r="L87" s="37">
        <f t="shared" ref="L87:L89" si="24">+L86+1</f>
        <v>5</v>
      </c>
      <c r="M87" s="36">
        <f t="shared" si="20"/>
        <v>12</v>
      </c>
      <c r="P87" s="52"/>
    </row>
    <row r="88" spans="1:16">
      <c r="A88" s="50"/>
      <c r="B88" s="134"/>
      <c r="C88" s="134"/>
      <c r="D88" s="184" t="str">
        <f t="shared" si="19"/>
        <v>INDTF</v>
      </c>
      <c r="E88" s="133" t="str">
        <f t="shared" si="22"/>
        <v>Construction Demand Haulage Tractors, Trucks, Fishing boats, Forest machines</v>
      </c>
      <c r="F88" s="134" t="s">
        <v>44</v>
      </c>
      <c r="G88" s="135"/>
      <c r="H88" s="135"/>
      <c r="I88" s="135"/>
      <c r="J88" s="135"/>
      <c r="L88" s="37">
        <f t="shared" si="24"/>
        <v>6</v>
      </c>
      <c r="M88" s="36">
        <f t="shared" si="20"/>
        <v>12</v>
      </c>
      <c r="P88" s="52"/>
    </row>
    <row r="89" spans="1:16">
      <c r="A89" s="50"/>
      <c r="B89" s="134"/>
      <c r="C89" s="134"/>
      <c r="D89" s="184" t="str">
        <f t="shared" si="19"/>
        <v>INDFL</v>
      </c>
      <c r="E89" s="133" t="str">
        <f t="shared" si="22"/>
        <v>Construction Demand Haulage Forklifts</v>
      </c>
      <c r="F89" s="134" t="s">
        <v>44</v>
      </c>
      <c r="G89" s="135"/>
      <c r="H89" s="135"/>
      <c r="I89" s="135"/>
      <c r="J89" s="135"/>
      <c r="L89" s="37">
        <f t="shared" si="24"/>
        <v>7</v>
      </c>
      <c r="M89" s="36">
        <f t="shared" si="20"/>
        <v>12</v>
      </c>
      <c r="P89" s="52"/>
    </row>
    <row r="90" spans="1:16">
      <c r="A90" s="50"/>
      <c r="B90" s="140"/>
      <c r="C90" s="140"/>
      <c r="D90" s="237" t="str">
        <f t="shared" si="19"/>
        <v>IODPH</v>
      </c>
      <c r="E90" s="247" t="str">
        <f>INDEX($X$6:$X$191,M90) &amp; " " &amp; INDEX($AM$6:$AM$13,L90)</f>
        <v>Other comm Demand Process heat</v>
      </c>
      <c r="F90" s="140" t="s">
        <v>44</v>
      </c>
      <c r="G90" s="140"/>
      <c r="H90" s="140"/>
      <c r="I90" s="140"/>
      <c r="J90" s="140"/>
      <c r="K90" s="283"/>
      <c r="L90" s="286">
        <f>+L83</f>
        <v>1</v>
      </c>
      <c r="M90" s="286">
        <f>1+M85</f>
        <v>13</v>
      </c>
      <c r="N90" s="285" t="str">
        <f>VLOOKUP(M90, $T$6:$Y$18, 6, FALSE)</f>
        <v>013 Non-specified</v>
      </c>
      <c r="O90" s="283"/>
    </row>
    <row r="91" spans="1:16">
      <c r="A91" s="50"/>
      <c r="B91" s="315"/>
      <c r="C91" s="315"/>
      <c r="D91" s="184" t="str">
        <f t="shared" si="19"/>
        <v>IODCO</v>
      </c>
      <c r="E91" s="133" t="str">
        <f t="shared" ref="E91:E96" si="25">INDEX($X$6:$X$18,M91) &amp; " " &amp; INDEX($AM$6:$AM$13,L91)</f>
        <v>Other comm Demand Cooling</v>
      </c>
      <c r="F91" s="315" t="s">
        <v>44</v>
      </c>
      <c r="G91" s="135"/>
      <c r="H91" s="135"/>
      <c r="I91" s="135"/>
      <c r="J91" s="135"/>
      <c r="K91" s="283"/>
      <c r="L91" s="37">
        <f>+L90+1</f>
        <v>2</v>
      </c>
      <c r="M91" s="286">
        <f t="shared" si="20"/>
        <v>13</v>
      </c>
      <c r="N91" s="283"/>
      <c r="O91" s="283"/>
    </row>
    <row r="92" spans="1:16">
      <c r="A92" s="50"/>
      <c r="B92" s="315"/>
      <c r="C92" s="315"/>
      <c r="D92" s="184" t="str">
        <f t="shared" si="19"/>
        <v>IODSH</v>
      </c>
      <c r="E92" s="133" t="str">
        <f t="shared" si="25"/>
        <v>Other comm Demand Spatial Heat</v>
      </c>
      <c r="F92" s="315" t="s">
        <v>44</v>
      </c>
      <c r="G92" s="135"/>
      <c r="H92" s="135"/>
      <c r="I92" s="135"/>
      <c r="J92" s="135"/>
      <c r="K92" s="283"/>
      <c r="L92" s="37">
        <f>+L91+1</f>
        <v>3</v>
      </c>
      <c r="M92" s="286">
        <f t="shared" si="20"/>
        <v>13</v>
      </c>
      <c r="N92" s="283"/>
      <c r="O92" s="283"/>
    </row>
    <row r="93" spans="1:16">
      <c r="A93" s="50"/>
      <c r="B93" s="315"/>
      <c r="C93" s="315"/>
      <c r="D93" s="184" t="str">
        <f t="shared" si="19"/>
        <v>IODLA</v>
      </c>
      <c r="E93" s="133" t="str">
        <f t="shared" si="25"/>
        <v>Other comm Demand Light</v>
      </c>
      <c r="F93" s="315" t="s">
        <v>44</v>
      </c>
      <c r="G93" s="135"/>
      <c r="H93" s="135"/>
      <c r="I93" s="135"/>
      <c r="J93" s="135"/>
      <c r="K93" s="283"/>
      <c r="L93" s="37">
        <f>+L92+1</f>
        <v>4</v>
      </c>
      <c r="M93" s="286">
        <f t="shared" si="20"/>
        <v>13</v>
      </c>
      <c r="N93" s="283"/>
      <c r="O93" s="283"/>
    </row>
    <row r="94" spans="1:16">
      <c r="A94" s="50"/>
      <c r="B94" s="315"/>
      <c r="C94" s="315"/>
      <c r="D94" s="184" t="str">
        <f t="shared" si="19"/>
        <v>IODEM</v>
      </c>
      <c r="E94" s="133" t="str">
        <f t="shared" si="25"/>
        <v>Other comm Demand Electric Motors</v>
      </c>
      <c r="F94" s="315" t="s">
        <v>44</v>
      </c>
      <c r="G94" s="135"/>
      <c r="H94" s="135"/>
      <c r="I94" s="135"/>
      <c r="J94" s="135"/>
      <c r="K94" s="283"/>
      <c r="L94" s="37">
        <f t="shared" ref="L94:L96" si="26">+L93+1</f>
        <v>5</v>
      </c>
      <c r="M94" s="286">
        <f t="shared" si="20"/>
        <v>13</v>
      </c>
      <c r="N94" s="283"/>
      <c r="O94" s="283"/>
    </row>
    <row r="95" spans="1:16">
      <c r="A95" s="50"/>
      <c r="B95" s="315"/>
      <c r="C95" s="315"/>
      <c r="D95" s="184" t="str">
        <f t="shared" si="19"/>
        <v>IODTF</v>
      </c>
      <c r="E95" s="133" t="str">
        <f t="shared" si="25"/>
        <v>Other comm Demand Haulage Tractors, Trucks, Fishing boats, Forest machines</v>
      </c>
      <c r="F95" s="315" t="s">
        <v>44</v>
      </c>
      <c r="G95" s="135"/>
      <c r="H95" s="135"/>
      <c r="I95" s="135"/>
      <c r="J95" s="135"/>
      <c r="K95" s="283"/>
      <c r="L95" s="37">
        <f t="shared" si="26"/>
        <v>6</v>
      </c>
      <c r="M95" s="286">
        <f t="shared" si="20"/>
        <v>13</v>
      </c>
      <c r="N95" s="283"/>
      <c r="O95" s="283"/>
    </row>
    <row r="96" spans="1:16">
      <c r="A96" s="50"/>
      <c r="B96" s="315"/>
      <c r="C96" s="315"/>
      <c r="D96" s="184" t="str">
        <f t="shared" si="19"/>
        <v>IODFL</v>
      </c>
      <c r="E96" s="133" t="str">
        <f t="shared" si="25"/>
        <v>Other comm Demand Haulage Forklifts</v>
      </c>
      <c r="F96" s="315" t="s">
        <v>44</v>
      </c>
      <c r="G96" s="135"/>
      <c r="H96" s="135"/>
      <c r="I96" s="135"/>
      <c r="J96" s="135"/>
      <c r="K96" s="283"/>
      <c r="L96" s="37">
        <f t="shared" si="26"/>
        <v>7</v>
      </c>
      <c r="M96" s="286">
        <f t="shared" si="20"/>
        <v>13</v>
      </c>
      <c r="N96" s="283"/>
      <c r="O96" s="283"/>
    </row>
    <row r="97" spans="1:18">
      <c r="A97" s="50"/>
      <c r="B97" s="140" t="s">
        <v>296</v>
      </c>
      <c r="C97" s="140"/>
      <c r="D97" s="237" t="s">
        <v>72</v>
      </c>
      <c r="E97" s="140" t="s">
        <v>115</v>
      </c>
      <c r="F97" s="140" t="s">
        <v>44</v>
      </c>
      <c r="G97" s="140"/>
      <c r="H97" s="140"/>
      <c r="I97" s="140"/>
      <c r="J97" s="140"/>
    </row>
    <row r="98" spans="1:18">
      <c r="A98" s="50"/>
      <c r="B98" s="135"/>
      <c r="C98" s="135"/>
      <c r="D98" s="186" t="s">
        <v>94</v>
      </c>
      <c r="E98" s="135" t="s">
        <v>121</v>
      </c>
      <c r="F98" s="134" t="s">
        <v>44</v>
      </c>
      <c r="G98" s="135"/>
      <c r="H98" s="135"/>
      <c r="I98" s="135"/>
      <c r="J98" s="135"/>
    </row>
    <row r="99" spans="1:18">
      <c r="A99" s="50"/>
      <c r="B99" s="135"/>
      <c r="C99" s="135"/>
      <c r="D99" s="186" t="s">
        <v>73</v>
      </c>
      <c r="E99" s="135" t="s">
        <v>116</v>
      </c>
      <c r="F99" s="134" t="s">
        <v>44</v>
      </c>
      <c r="G99" s="135"/>
      <c r="H99" s="135"/>
      <c r="I99" s="135"/>
      <c r="J99" s="135"/>
    </row>
    <row r="100" spans="1:18">
      <c r="A100" s="50"/>
      <c r="B100" s="135"/>
      <c r="C100" s="135"/>
      <c r="D100" s="186" t="s">
        <v>92</v>
      </c>
      <c r="E100" s="134" t="s">
        <v>117</v>
      </c>
      <c r="F100" s="134" t="s">
        <v>44</v>
      </c>
      <c r="G100" s="135"/>
      <c r="H100" s="135"/>
      <c r="I100" s="135"/>
      <c r="J100" s="135"/>
    </row>
    <row r="101" spans="1:18">
      <c r="A101" s="50"/>
      <c r="B101" s="135"/>
      <c r="C101" s="135"/>
      <c r="D101" s="186" t="s">
        <v>108</v>
      </c>
      <c r="E101" s="134" t="s">
        <v>119</v>
      </c>
      <c r="F101" s="134" t="s">
        <v>44</v>
      </c>
      <c r="G101" s="135"/>
      <c r="H101" s="135"/>
      <c r="I101" s="135"/>
      <c r="J101" s="135"/>
    </row>
    <row r="102" spans="1:18">
      <c r="B102" s="135"/>
      <c r="C102" s="135"/>
      <c r="D102" s="186" t="s">
        <v>81</v>
      </c>
      <c r="E102" s="135" t="s">
        <v>120</v>
      </c>
      <c r="F102" s="134" t="s">
        <v>44</v>
      </c>
      <c r="G102" s="135"/>
      <c r="H102" s="135"/>
      <c r="I102" s="135"/>
      <c r="J102" s="135"/>
    </row>
    <row r="103" spans="1:18">
      <c r="B103" s="135"/>
      <c r="C103" s="135"/>
      <c r="D103" s="186" t="s">
        <v>82</v>
      </c>
      <c r="E103" s="135" t="s">
        <v>126</v>
      </c>
      <c r="F103" s="134" t="s">
        <v>44</v>
      </c>
      <c r="G103" s="135"/>
      <c r="H103" s="135"/>
      <c r="I103" s="135"/>
      <c r="J103" s="135"/>
    </row>
    <row r="104" spans="1:18">
      <c r="A104" s="46"/>
      <c r="B104" s="135"/>
      <c r="C104" s="135"/>
      <c r="D104" s="186" t="s">
        <v>83</v>
      </c>
      <c r="E104" s="135" t="s">
        <v>123</v>
      </c>
      <c r="F104" s="134" t="s">
        <v>44</v>
      </c>
      <c r="G104" s="135"/>
      <c r="H104" s="135"/>
      <c r="I104" s="135"/>
      <c r="J104" s="135"/>
    </row>
    <row r="105" spans="1:18">
      <c r="B105" s="135"/>
      <c r="C105" s="135"/>
      <c r="D105" s="186" t="s">
        <v>84</v>
      </c>
      <c r="E105" s="135" t="s">
        <v>122</v>
      </c>
      <c r="F105" s="134" t="s">
        <v>44</v>
      </c>
      <c r="G105" s="135"/>
      <c r="H105" s="135"/>
      <c r="I105" s="135"/>
      <c r="J105" s="135"/>
    </row>
    <row r="106" spans="1:18">
      <c r="B106" s="134"/>
      <c r="C106" s="134"/>
      <c r="D106" s="186" t="s">
        <v>75</v>
      </c>
      <c r="E106" s="135" t="s">
        <v>124</v>
      </c>
      <c r="F106" s="134" t="s">
        <v>44</v>
      </c>
      <c r="G106" s="135"/>
      <c r="H106" s="135" t="s">
        <v>60</v>
      </c>
      <c r="I106" s="135"/>
      <c r="J106" s="135"/>
    </row>
    <row r="107" spans="1:18" s="283" customFormat="1">
      <c r="B107" s="315"/>
      <c r="C107" s="315"/>
      <c r="D107" s="186" t="s">
        <v>533</v>
      </c>
      <c r="E107" s="135" t="s">
        <v>534</v>
      </c>
      <c r="F107" s="315" t="s">
        <v>44</v>
      </c>
      <c r="G107" s="135"/>
      <c r="H107" s="135" t="s">
        <v>60</v>
      </c>
      <c r="I107" s="135"/>
      <c r="J107" s="135"/>
      <c r="L107" s="286"/>
      <c r="M107" s="286"/>
    </row>
    <row r="108" spans="1:18">
      <c r="B108" s="135"/>
      <c r="C108" s="135"/>
      <c r="D108" s="184" t="s">
        <v>76</v>
      </c>
      <c r="E108" s="134" t="s">
        <v>125</v>
      </c>
      <c r="F108" s="134" t="s">
        <v>44</v>
      </c>
      <c r="G108" s="134"/>
      <c r="H108" s="134" t="s">
        <v>60</v>
      </c>
      <c r="I108" s="134"/>
      <c r="J108" s="134"/>
    </row>
    <row r="109" spans="1:18">
      <c r="B109" s="134"/>
      <c r="C109" s="134"/>
      <c r="D109" s="184" t="s">
        <v>74</v>
      </c>
      <c r="E109" s="134" t="s">
        <v>118</v>
      </c>
      <c r="F109" s="134" t="s">
        <v>44</v>
      </c>
      <c r="G109" s="134"/>
      <c r="H109" s="134" t="s">
        <v>60</v>
      </c>
      <c r="I109" s="134"/>
      <c r="J109" s="134" t="s">
        <v>61</v>
      </c>
    </row>
    <row r="110" spans="1:18">
      <c r="B110" s="134"/>
      <c r="C110" s="134"/>
      <c r="D110" s="187" t="s">
        <v>127</v>
      </c>
      <c r="E110" s="138" t="s">
        <v>128</v>
      </c>
      <c r="F110" s="138" t="s">
        <v>44</v>
      </c>
      <c r="G110" s="134"/>
      <c r="H110" s="134"/>
      <c r="I110" s="134"/>
      <c r="J110" s="134"/>
      <c r="P110" s="48"/>
      <c r="Q110" s="48"/>
      <c r="R110" s="48"/>
    </row>
    <row r="111" spans="1:18">
      <c r="B111" s="134"/>
      <c r="C111" s="134"/>
      <c r="D111" s="184" t="s">
        <v>131</v>
      </c>
      <c r="E111" s="133" t="s">
        <v>197</v>
      </c>
      <c r="F111" s="134" t="s">
        <v>44</v>
      </c>
      <c r="G111" s="134"/>
      <c r="H111" s="134"/>
      <c r="I111" s="134"/>
      <c r="J111" s="134"/>
      <c r="P111" s="46"/>
      <c r="Q111" s="46"/>
      <c r="R111" s="46"/>
    </row>
    <row r="112" spans="1:18">
      <c r="B112" s="134"/>
      <c r="C112" s="134"/>
      <c r="D112" s="184" t="s">
        <v>132</v>
      </c>
      <c r="E112" s="134" t="s">
        <v>198</v>
      </c>
      <c r="F112" s="134" t="s">
        <v>44</v>
      </c>
      <c r="G112" s="134"/>
      <c r="H112" s="134"/>
      <c r="I112" s="134"/>
      <c r="J112" s="134"/>
    </row>
    <row r="113" spans="2:20">
      <c r="B113" s="134"/>
      <c r="C113" s="134"/>
      <c r="D113" s="187" t="s">
        <v>133</v>
      </c>
      <c r="E113" s="138" t="s">
        <v>199</v>
      </c>
      <c r="F113" s="138" t="s">
        <v>44</v>
      </c>
      <c r="G113" s="134"/>
      <c r="H113" s="134"/>
      <c r="I113" s="134"/>
      <c r="J113" s="134"/>
    </row>
    <row r="114" spans="2:20">
      <c r="B114" s="134"/>
      <c r="C114" s="134"/>
      <c r="D114" s="184" t="s">
        <v>134</v>
      </c>
      <c r="E114" s="133" t="s">
        <v>200</v>
      </c>
      <c r="F114" s="134" t="s">
        <v>44</v>
      </c>
      <c r="G114" s="134"/>
      <c r="H114" s="134"/>
      <c r="I114" s="134"/>
      <c r="J114" s="134"/>
      <c r="P114" s="46"/>
      <c r="Q114" s="46"/>
      <c r="R114" s="46"/>
    </row>
    <row r="115" spans="2:20">
      <c r="B115" s="134"/>
      <c r="C115" s="134"/>
      <c r="D115" s="184" t="s">
        <v>216</v>
      </c>
      <c r="E115" s="133" t="s">
        <v>222</v>
      </c>
      <c r="F115" s="134" t="s">
        <v>44</v>
      </c>
      <c r="G115" s="134"/>
      <c r="H115" s="134"/>
      <c r="I115" s="134"/>
      <c r="J115" s="134"/>
    </row>
    <row r="116" spans="2:20">
      <c r="B116" s="134"/>
      <c r="C116" s="134"/>
      <c r="D116" s="184" t="s">
        <v>217</v>
      </c>
      <c r="E116" s="133" t="s">
        <v>224</v>
      </c>
      <c r="F116" s="134" t="s">
        <v>44</v>
      </c>
      <c r="G116" s="134"/>
      <c r="H116" s="134"/>
      <c r="I116" s="134"/>
      <c r="J116" s="134"/>
    </row>
    <row r="117" spans="2:20">
      <c r="B117" s="137"/>
      <c r="C117" s="137"/>
      <c r="D117" s="185" t="s">
        <v>218</v>
      </c>
      <c r="E117" s="136" t="s">
        <v>225</v>
      </c>
      <c r="F117" s="137" t="s">
        <v>44</v>
      </c>
      <c r="G117" s="137"/>
      <c r="H117" s="137"/>
      <c r="I117" s="137"/>
      <c r="J117" s="137"/>
      <c r="L117" s="98"/>
      <c r="M117" s="98"/>
      <c r="N117" s="48"/>
      <c r="O117" s="48"/>
    </row>
    <row r="118" spans="2:20" s="283" customFormat="1">
      <c r="B118" s="137"/>
      <c r="C118" s="137"/>
      <c r="D118" s="185" t="s">
        <v>408</v>
      </c>
      <c r="E118" s="136" t="s">
        <v>410</v>
      </c>
      <c r="F118" s="137" t="s">
        <v>44</v>
      </c>
      <c r="G118" s="137"/>
      <c r="H118" s="137"/>
      <c r="I118" s="137"/>
      <c r="J118" s="137"/>
      <c r="L118" s="236"/>
      <c r="M118" s="236"/>
      <c r="N118" s="289"/>
      <c r="O118" s="289"/>
    </row>
    <row r="119" spans="2:20" s="283" customFormat="1">
      <c r="B119" s="431"/>
      <c r="C119" s="431"/>
      <c r="D119" s="432" t="s">
        <v>399</v>
      </c>
      <c r="E119" s="433" t="s">
        <v>406</v>
      </c>
      <c r="F119" s="434" t="s">
        <v>44</v>
      </c>
      <c r="G119" s="431"/>
      <c r="H119" s="431"/>
      <c r="I119" s="431"/>
      <c r="J119" s="431"/>
      <c r="L119" s="236"/>
      <c r="M119" s="236"/>
      <c r="N119" s="289"/>
      <c r="O119" s="289"/>
    </row>
    <row r="120" spans="2:20" s="283" customFormat="1">
      <c r="B120" s="140"/>
      <c r="C120" s="140"/>
      <c r="D120" s="184" t="s">
        <v>523</v>
      </c>
      <c r="E120" s="248" t="s">
        <v>524</v>
      </c>
      <c r="F120" s="315" t="s">
        <v>44</v>
      </c>
      <c r="G120" s="140"/>
      <c r="H120" s="140"/>
      <c r="I120" s="140"/>
      <c r="J120" s="140"/>
      <c r="L120" s="236"/>
      <c r="M120" s="236"/>
      <c r="N120" s="289"/>
      <c r="O120" s="289"/>
    </row>
    <row r="121" spans="2:20">
      <c r="B121" s="140" t="s">
        <v>63</v>
      </c>
      <c r="C121" s="140"/>
      <c r="D121" s="184" t="s">
        <v>253</v>
      </c>
      <c r="E121" s="134" t="s">
        <v>254</v>
      </c>
      <c r="F121" s="134" t="s">
        <v>64</v>
      </c>
      <c r="G121" s="139"/>
      <c r="H121" s="140"/>
      <c r="I121" s="140"/>
      <c r="J121" s="140"/>
      <c r="L121" s="236"/>
      <c r="M121" s="236"/>
      <c r="N121" s="46"/>
      <c r="O121" s="46"/>
    </row>
    <row r="122" spans="2:20">
      <c r="B122" s="140"/>
      <c r="C122" s="140"/>
      <c r="D122" s="237" t="str">
        <f t="shared" ref="D122:D134" si="27">U6&amp;"DCO2"</f>
        <v>ISDCO2</v>
      </c>
      <c r="E122" s="140" t="str">
        <f>+"CO2 " &amp; INDEX($X$6:$X$15,L122)</f>
        <v xml:space="preserve">CO2 Iron &amp; Steel </v>
      </c>
      <c r="F122" s="140" t="s">
        <v>64</v>
      </c>
      <c r="G122" s="139"/>
      <c r="H122" s="140"/>
      <c r="I122" s="140"/>
      <c r="J122" s="140"/>
      <c r="L122" s="36">
        <v>1</v>
      </c>
      <c r="M122" s="69" t="str">
        <f t="shared" ref="M122:M134" si="28">+INDEX($Y$6:$Y$18,L122)</f>
        <v>01 Iron and steel</v>
      </c>
    </row>
    <row r="123" spans="2:20">
      <c r="B123" s="134"/>
      <c r="C123" s="134"/>
      <c r="D123" s="184" t="str">
        <f t="shared" si="27"/>
        <v>ICDCO2</v>
      </c>
      <c r="E123" s="134" t="str">
        <f>+"CO2 " &amp; INDEX($X$6:$X$15,L123)</f>
        <v>CO2 Chemical industry</v>
      </c>
      <c r="F123" s="134" t="s">
        <v>64</v>
      </c>
      <c r="G123" s="141"/>
      <c r="H123" s="134"/>
      <c r="I123" s="134"/>
      <c r="J123" s="134"/>
      <c r="L123" s="84">
        <f t="shared" ref="L123:L131" si="29">+L122+1</f>
        <v>2</v>
      </c>
      <c r="M123" s="69" t="str">
        <f t="shared" si="28"/>
        <v>02 Chemical and petrochemical</v>
      </c>
    </row>
    <row r="124" spans="2:20">
      <c r="B124" s="134"/>
      <c r="C124" s="134"/>
      <c r="D124" s="184" t="str">
        <f t="shared" si="27"/>
        <v>IADCO2</v>
      </c>
      <c r="E124" s="134" t="str">
        <f>+"CO2 " &amp; INDEX($X$6:$X$15,L124)</f>
        <v>CO2 Aluminium industry</v>
      </c>
      <c r="F124" s="134" t="s">
        <v>64</v>
      </c>
      <c r="G124" s="141"/>
      <c r="H124" s="134"/>
      <c r="I124" s="134"/>
      <c r="J124" s="134"/>
      <c r="L124" s="84">
        <f t="shared" si="29"/>
        <v>3</v>
      </c>
      <c r="M124" s="69" t="str">
        <f t="shared" si="28"/>
        <v>03 Non-ferrous metal</v>
      </c>
      <c r="P124" s="283"/>
      <c r="Q124" s="283"/>
      <c r="R124" s="283"/>
      <c r="S124" s="283"/>
      <c r="T124" s="283"/>
    </row>
    <row r="125" spans="2:20">
      <c r="B125" s="134"/>
      <c r="C125" s="134"/>
      <c r="D125" s="184" t="str">
        <f t="shared" si="27"/>
        <v>IGDCO2</v>
      </c>
      <c r="E125" s="134" t="str">
        <f>+"CO2 " &amp; INDEX($X$6:$X$15,L125)</f>
        <v>CO2 Glass &amp; Concrete industry</v>
      </c>
      <c r="F125" s="134" t="s">
        <v>64</v>
      </c>
      <c r="G125" s="141"/>
      <c r="H125" s="134"/>
      <c r="I125" s="134"/>
      <c r="J125" s="134"/>
      <c r="L125" s="84">
        <f t="shared" si="29"/>
        <v>4</v>
      </c>
      <c r="M125" s="69" t="str">
        <f t="shared" si="28"/>
        <v>04 Non-metallic minerals</v>
      </c>
      <c r="P125" s="283"/>
      <c r="Q125" s="283"/>
      <c r="R125" s="283"/>
      <c r="S125" s="283"/>
      <c r="T125" s="283"/>
    </row>
    <row r="126" spans="2:20">
      <c r="B126" s="134"/>
      <c r="C126" s="134"/>
      <c r="D126" s="184" t="str">
        <f t="shared" si="27"/>
        <v>ITDCO2</v>
      </c>
      <c r="E126" s="134" t="str">
        <f t="shared" ref="E126:E131" si="30">+"CO2 " &amp; INDEX($X$6:$X$15,L126)</f>
        <v>CO2 Transport industry</v>
      </c>
      <c r="F126" s="134" t="s">
        <v>64</v>
      </c>
      <c r="G126" s="141"/>
      <c r="H126" s="134"/>
      <c r="I126" s="134"/>
      <c r="J126" s="134"/>
      <c r="L126" s="84">
        <f t="shared" si="29"/>
        <v>5</v>
      </c>
      <c r="M126" s="69" t="str">
        <f t="shared" si="28"/>
        <v>05 Transport equipment</v>
      </c>
      <c r="P126" s="103"/>
      <c r="Q126" s="48"/>
      <c r="R126" s="48"/>
      <c r="S126" s="283"/>
      <c r="T126" s="283"/>
    </row>
    <row r="127" spans="2:20">
      <c r="B127" s="134"/>
      <c r="C127" s="134"/>
      <c r="D127" s="184" t="str">
        <f t="shared" si="27"/>
        <v>IMDCO2</v>
      </c>
      <c r="E127" s="134" t="str">
        <f t="shared" si="30"/>
        <v>CO2 Machinery industry</v>
      </c>
      <c r="F127" s="134" t="s">
        <v>64</v>
      </c>
      <c r="G127" s="141"/>
      <c r="H127" s="134"/>
      <c r="I127" s="134"/>
      <c r="J127" s="134"/>
      <c r="L127" s="84">
        <f t="shared" si="29"/>
        <v>6</v>
      </c>
      <c r="M127" s="69" t="str">
        <f t="shared" si="28"/>
        <v>06 Machinery</v>
      </c>
      <c r="P127" s="283"/>
      <c r="Q127" s="283"/>
      <c r="R127" s="283"/>
      <c r="S127" s="283"/>
      <c r="T127" s="283"/>
    </row>
    <row r="128" spans="2:20">
      <c r="B128" s="134"/>
      <c r="C128" s="134"/>
      <c r="D128" s="184" t="str">
        <f t="shared" si="27"/>
        <v>IIDCO2</v>
      </c>
      <c r="E128" s="134" t="str">
        <f t="shared" si="30"/>
        <v>CO2 Mining</v>
      </c>
      <c r="F128" s="134" t="s">
        <v>64</v>
      </c>
      <c r="G128" s="141"/>
      <c r="H128" s="134"/>
      <c r="I128" s="134"/>
      <c r="J128" s="134"/>
      <c r="L128" s="84">
        <f t="shared" si="29"/>
        <v>7</v>
      </c>
      <c r="M128" s="69" t="str">
        <f t="shared" si="28"/>
        <v>07 Mining and quarrying</v>
      </c>
      <c r="P128" s="283"/>
      <c r="Q128" s="283"/>
      <c r="R128" s="283"/>
      <c r="S128" s="283"/>
      <c r="T128" s="283"/>
    </row>
    <row r="129" spans="2:15">
      <c r="B129" s="134"/>
      <c r="C129" s="134"/>
      <c r="D129" s="184" t="str">
        <f t="shared" si="27"/>
        <v>IFDCO2</v>
      </c>
      <c r="E129" s="134" t="str">
        <f t="shared" si="30"/>
        <v>CO2 Food industry</v>
      </c>
      <c r="F129" s="134" t="s">
        <v>64</v>
      </c>
      <c r="G129" s="141"/>
      <c r="H129" s="134"/>
      <c r="I129" s="134"/>
      <c r="J129" s="134"/>
      <c r="L129" s="84">
        <f t="shared" si="29"/>
        <v>8</v>
      </c>
      <c r="M129" s="69" t="str">
        <f t="shared" si="28"/>
        <v>08 Food and tobacco</v>
      </c>
    </row>
    <row r="130" spans="2:15">
      <c r="B130" s="315"/>
      <c r="C130" s="315"/>
      <c r="D130" s="184" t="str">
        <f t="shared" si="27"/>
        <v>IRDCO2</v>
      </c>
      <c r="E130" s="315" t="str">
        <f t="shared" si="30"/>
        <v>CO2 Paper &amp; Pulp industry</v>
      </c>
      <c r="F130" s="315" t="s">
        <v>64</v>
      </c>
      <c r="G130" s="141"/>
      <c r="H130" s="315"/>
      <c r="I130" s="315"/>
      <c r="J130" s="315"/>
      <c r="L130" s="84">
        <f t="shared" si="29"/>
        <v>9</v>
      </c>
      <c r="M130" s="69" t="str">
        <f t="shared" si="28"/>
        <v>09 Paper, pulp and printing</v>
      </c>
    </row>
    <row r="131" spans="2:15">
      <c r="B131" s="315"/>
      <c r="C131" s="315"/>
      <c r="D131" s="184" t="str">
        <f t="shared" si="27"/>
        <v>IWDCO2</v>
      </c>
      <c r="E131" s="315" t="str">
        <f t="shared" si="30"/>
        <v>CO2 Wood products industry</v>
      </c>
      <c r="F131" s="315" t="s">
        <v>64</v>
      </c>
      <c r="G131" s="141"/>
      <c r="H131" s="315"/>
      <c r="I131" s="315"/>
      <c r="J131" s="315"/>
      <c r="L131" s="84">
        <f t="shared" si="29"/>
        <v>10</v>
      </c>
      <c r="M131" s="296" t="str">
        <f t="shared" si="28"/>
        <v>010 Wood and wood products</v>
      </c>
      <c r="N131" s="283"/>
      <c r="O131" s="283"/>
    </row>
    <row r="132" spans="2:15">
      <c r="B132" s="315"/>
      <c r="C132" s="315"/>
      <c r="D132" s="184" t="str">
        <f t="shared" si="27"/>
        <v>ILDCO2</v>
      </c>
      <c r="E132" s="315" t="str">
        <f>+"CO2 " &amp; INDEX($X$6:$X$17,L132)</f>
        <v>CO2 Textile &amp; Leather</v>
      </c>
      <c r="F132" s="315" t="s">
        <v>64</v>
      </c>
      <c r="G132" s="141"/>
      <c r="H132" s="315"/>
      <c r="I132" s="315"/>
      <c r="J132" s="315"/>
      <c r="L132" s="84">
        <v>11</v>
      </c>
      <c r="M132" s="296" t="str">
        <f t="shared" si="28"/>
        <v>011 Textile and leather</v>
      </c>
      <c r="N132" s="283"/>
      <c r="O132" s="283"/>
    </row>
    <row r="133" spans="2:15">
      <c r="B133" s="315"/>
      <c r="C133" s="315"/>
      <c r="D133" s="315" t="str">
        <f t="shared" si="27"/>
        <v>INDCO2</v>
      </c>
      <c r="E133" s="315" t="str">
        <f>+"CO2 " &amp; INDEX($X$6:$X$17,L133)</f>
        <v>CO2 Construction</v>
      </c>
      <c r="F133" s="315" t="s">
        <v>64</v>
      </c>
      <c r="G133" s="315"/>
      <c r="H133" s="315"/>
      <c r="I133" s="315"/>
      <c r="J133" s="315"/>
      <c r="K133" s="283"/>
      <c r="L133" s="84">
        <v>12</v>
      </c>
      <c r="M133" s="296" t="str">
        <f t="shared" si="28"/>
        <v>012 Construction</v>
      </c>
      <c r="N133" s="84"/>
      <c r="O133" s="84"/>
    </row>
    <row r="134" spans="2:15">
      <c r="B134" s="315"/>
      <c r="C134" s="137"/>
      <c r="D134" s="185" t="str">
        <f t="shared" si="27"/>
        <v>IODCO2</v>
      </c>
      <c r="E134" s="137" t="str">
        <f>+"CO2 " &amp; INDEX($X$6:$X$18,L134)</f>
        <v>CO2 Other comm</v>
      </c>
      <c r="F134" s="137" t="s">
        <v>64</v>
      </c>
      <c r="G134" s="142"/>
      <c r="H134" s="137"/>
      <c r="I134" s="137"/>
      <c r="J134" s="137"/>
      <c r="L134" s="96">
        <v>13</v>
      </c>
      <c r="M134" s="208" t="str">
        <f t="shared" si="28"/>
        <v>013 Non-specified</v>
      </c>
      <c r="N134" s="48"/>
      <c r="O134" s="48"/>
    </row>
    <row r="135" spans="2:15">
      <c r="B135" s="348"/>
      <c r="C135" s="283"/>
      <c r="D135" s="283"/>
      <c r="E135" s="283"/>
      <c r="F135" s="283"/>
      <c r="G135" s="283"/>
      <c r="H135" s="283"/>
      <c r="I135" s="283"/>
      <c r="J135" s="283"/>
      <c r="L135" s="286"/>
      <c r="M135" s="286"/>
      <c r="N135" s="283"/>
      <c r="O135" s="283"/>
    </row>
    <row r="136" spans="2:15">
      <c r="L136" s="286"/>
      <c r="M136" s="286"/>
      <c r="N136" s="283"/>
      <c r="O136" s="283"/>
    </row>
  </sheetData>
  <phoneticPr fontId="39" type="noConversion"/>
  <pageMargins left="0.75" right="0.75" top="1" bottom="1" header="0.5" footer="0.5"/>
  <pageSetup paperSize="9" orientation="portrait" horizontalDpi="300" verticalDpi="300"/>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tabColor rgb="FF92D050"/>
  </sheetPr>
  <dimension ref="B2:P1048576"/>
  <sheetViews>
    <sheetView showGridLines="0" zoomScale="90" zoomScaleNormal="90" workbookViewId="0">
      <selection activeCell="M7" sqref="M7"/>
    </sheetView>
  </sheetViews>
  <sheetFormatPr baseColWidth="10" defaultColWidth="9.1640625" defaultRowHeight="12.75" customHeight="1"/>
  <cols>
    <col min="1" max="2" width="9.1640625" style="126"/>
    <col min="3" max="3" width="58.6640625" style="126" customWidth="1"/>
    <col min="4" max="4" width="10.1640625" style="126" bestFit="1" customWidth="1"/>
    <col min="5" max="7" width="12.5" style="126" customWidth="1"/>
    <col min="8" max="8" width="9.1640625" style="126"/>
    <col min="9" max="9" width="14.83203125" style="126" bestFit="1" customWidth="1"/>
    <col min="10" max="14" width="6.5" style="126" customWidth="1"/>
    <col min="15" max="15" width="1.1640625" style="126" customWidth="1"/>
    <col min="16" max="16384" width="9.1640625" style="126"/>
  </cols>
  <sheetData>
    <row r="2" spans="2:16" ht="12.75" customHeight="1">
      <c r="B2" s="85">
        <f>IronSteel!V76</f>
        <v>2010</v>
      </c>
      <c r="C2" s="85" t="s">
        <v>86</v>
      </c>
      <c r="D2" s="25"/>
      <c r="E2" s="25"/>
      <c r="F2" s="25"/>
      <c r="G2" s="283"/>
      <c r="I2" s="209" t="s">
        <v>238</v>
      </c>
      <c r="J2" s="209"/>
      <c r="K2" s="209"/>
      <c r="L2" s="209"/>
      <c r="M2" s="209"/>
      <c r="N2" s="209"/>
    </row>
    <row r="3" spans="2:16" ht="12.75" customHeight="1">
      <c r="B3" s="166" t="s">
        <v>196</v>
      </c>
      <c r="D3" s="233" t="s">
        <v>148</v>
      </c>
      <c r="E3" s="232">
        <v>7</v>
      </c>
      <c r="F3" s="25"/>
      <c r="G3" s="283"/>
    </row>
    <row r="4" spans="2:16" ht="12.75" customHeight="1">
      <c r="B4" s="25"/>
      <c r="C4" s="25"/>
      <c r="D4" s="25"/>
      <c r="E4" s="25"/>
      <c r="F4" s="25"/>
      <c r="G4" s="283"/>
      <c r="I4" s="211" t="s">
        <v>182</v>
      </c>
      <c r="J4" s="211"/>
      <c r="K4" s="211"/>
      <c r="L4" s="211"/>
      <c r="M4" s="211"/>
      <c r="N4" s="211"/>
    </row>
    <row r="5" spans="2:16" ht="12.75" customHeight="1">
      <c r="B5" s="49" t="s">
        <v>8</v>
      </c>
      <c r="C5" s="49"/>
      <c r="D5" s="50"/>
      <c r="E5" s="25"/>
      <c r="F5" s="25"/>
      <c r="G5" s="283"/>
    </row>
    <row r="6" spans="2:16" ht="30">
      <c r="B6" s="51" t="s">
        <v>4</v>
      </c>
      <c r="C6" s="51" t="s">
        <v>129</v>
      </c>
      <c r="D6" s="163" t="s">
        <v>27</v>
      </c>
      <c r="E6" s="51" t="s">
        <v>582</v>
      </c>
      <c r="F6" s="51" t="s">
        <v>571</v>
      </c>
      <c r="G6" s="51" t="s">
        <v>560</v>
      </c>
      <c r="I6" s="212" t="s">
        <v>235</v>
      </c>
      <c r="J6" s="213" t="s">
        <v>583</v>
      </c>
      <c r="K6" s="213" t="s">
        <v>572</v>
      </c>
      <c r="L6" s="213" t="s">
        <v>561</v>
      </c>
      <c r="M6" s="214" t="s">
        <v>236</v>
      </c>
      <c r="N6" s="214" t="s">
        <v>237</v>
      </c>
      <c r="P6" s="225" t="s">
        <v>95</v>
      </c>
    </row>
    <row r="7" spans="2:16" ht="12.75" customHeight="1">
      <c r="B7" s="162" t="str">
        <f>+Commodities!D6</f>
        <v>ISDPH</v>
      </c>
      <c r="C7" s="162" t="str">
        <f>+Commodities!E6</f>
        <v>Iron &amp; Steel  Demand Process heat</v>
      </c>
      <c r="D7" s="164" t="str">
        <f>+Commodities!F6</f>
        <v>PJ</v>
      </c>
      <c r="E7" s="169">
        <f ca="1">+SUM(INDIRECT("'" &amp; $I7 &amp; "'!" &amp; J7 &amp; $M7 &amp; IF(ISBLANK($N7),"",":" &amp; J7 &amp; $N7)))</f>
        <v>236.92288099984017</v>
      </c>
      <c r="F7" s="169">
        <f t="shared" ref="F7:F38" ca="1" si="0">+SUM(INDIRECT("'" &amp; $I7 &amp; "'!" &amp; K7 &amp; $M7 &amp; IF(ISBLANK($N7),"",":" &amp; K7 &amp; $N7)))</f>
        <v>0</v>
      </c>
      <c r="G7" s="169">
        <f t="shared" ref="G7:G38" ca="1" si="1">+SUM(INDIRECT("'" &amp; $I7 &amp; "'!" &amp; L7 &amp; $M7 &amp; IF(ISBLANK($N7),"",":" &amp; L7 &amp; $N7)))</f>
        <v>0</v>
      </c>
      <c r="I7" s="215" t="str">
        <f>Commodities!AE6</f>
        <v>IronSteel</v>
      </c>
      <c r="J7" s="216" t="str">
        <f>SUBSTITUTE(ADDRESS(1,COLUMN(IronSteel!AQ1),4),"1","")</f>
        <v>AQ</v>
      </c>
      <c r="K7" s="216" t="str">
        <f>SUBSTITUTE(ADDRESS(1,COLUMN(IronSteel!AR1),4),"1","")</f>
        <v>AR</v>
      </c>
      <c r="L7" s="216" t="str">
        <f>SUBSTITUTE(ADDRESS(1,COLUMN(IronSteel!AS1),4),"1","")</f>
        <v>AS</v>
      </c>
      <c r="M7" s="217">
        <v>26</v>
      </c>
      <c r="N7" s="217">
        <v>37</v>
      </c>
      <c r="P7" s="224">
        <f ca="1">+SUM(INDIRECT("'" &amp; I7 &amp; "'!" &amp; "AQ26:AR62")) - SUM(E7:F13)</f>
        <v>0</v>
      </c>
    </row>
    <row r="8" spans="2:16" ht="12.75" customHeight="1">
      <c r="B8" s="162" t="str">
        <f>+Commodities!D7</f>
        <v>ISDCO</v>
      </c>
      <c r="C8" s="162" t="str">
        <f>+Commodities!E7</f>
        <v>Iron &amp; Steel  Demand Cooling</v>
      </c>
      <c r="D8" s="164" t="str">
        <f>+Commodities!F7</f>
        <v>PJ</v>
      </c>
      <c r="E8" s="169">
        <f t="shared" ref="E8:E38" ca="1" si="2">+SUM(INDIRECT("'" &amp; $I8 &amp; "'!" &amp; J8 &amp; $M8 &amp; IF(ISBLANK($N8),"",":" &amp; J8 &amp; $N8)))</f>
        <v>8.8988858181818209</v>
      </c>
      <c r="F8" s="169">
        <f t="shared" ca="1" si="0"/>
        <v>0</v>
      </c>
      <c r="G8" s="169">
        <f t="shared" ca="1" si="1"/>
        <v>0</v>
      </c>
      <c r="I8" s="219" t="str">
        <f>+I7</f>
        <v>IronSteel</v>
      </c>
      <c r="J8" s="220" t="str">
        <f>+J7</f>
        <v>AQ</v>
      </c>
      <c r="K8" s="220" t="str">
        <f>+K7</f>
        <v>AR</v>
      </c>
      <c r="L8" s="220" t="str">
        <f>+L7</f>
        <v>AS</v>
      </c>
      <c r="M8" s="218">
        <v>38</v>
      </c>
      <c r="N8" s="218">
        <v>46</v>
      </c>
      <c r="P8" s="223"/>
    </row>
    <row r="9" spans="2:16" ht="12.75" customHeight="1">
      <c r="B9" s="162" t="str">
        <f>+Commodities!D8</f>
        <v>ISDSH</v>
      </c>
      <c r="C9" s="162" t="str">
        <f>+Commodities!E8</f>
        <v>Iron &amp; Steel  Demand Spatial Heat</v>
      </c>
      <c r="D9" s="164" t="str">
        <f>+Commodities!F8</f>
        <v>PJ</v>
      </c>
      <c r="E9" s="169">
        <f t="shared" ca="1" si="2"/>
        <v>4.4828061698301704</v>
      </c>
      <c r="F9" s="169">
        <f t="shared" ca="1" si="0"/>
        <v>0</v>
      </c>
      <c r="G9" s="169">
        <f t="shared" ca="1" si="1"/>
        <v>0</v>
      </c>
      <c r="I9" s="219" t="str">
        <f t="shared" ref="I9:I13" si="3">+I8</f>
        <v>IronSteel</v>
      </c>
      <c r="J9" s="220" t="str">
        <f>+J8</f>
        <v>AQ</v>
      </c>
      <c r="K9" s="220" t="str">
        <f>+K8</f>
        <v>AR</v>
      </c>
      <c r="L9" s="220" t="str">
        <f>+L8</f>
        <v>AS</v>
      </c>
      <c r="M9" s="218">
        <v>47</v>
      </c>
      <c r="N9" s="217">
        <v>58</v>
      </c>
    </row>
    <row r="10" spans="2:16" ht="12.75" customHeight="1">
      <c r="B10" s="162" t="str">
        <f>+Commodities!D9</f>
        <v>ISDLA</v>
      </c>
      <c r="C10" s="162" t="str">
        <f>+Commodities!E9</f>
        <v>Iron &amp; Steel  Demand Light</v>
      </c>
      <c r="D10" s="164" t="str">
        <f>+Commodities!F9</f>
        <v>PJ</v>
      </c>
      <c r="E10" s="169">
        <f ca="1">+SUM(INDIRECT("'" &amp; $I10 &amp; "'!" &amp; J10 &amp; $M10 &amp; IF(ISBLANK($N10),"",":" &amp; J10 &amp; $N10)))</f>
        <v>21.457664631368633</v>
      </c>
      <c r="F10" s="169">
        <f ca="1">+SUM(INDIRECT("'" &amp; $I10 &amp; "'!" &amp; K10 &amp; $M10 &amp; IF(ISBLANK($N10),"",":" &amp; K10 &amp; $N10)))</f>
        <v>0</v>
      </c>
      <c r="G10" s="169">
        <f t="shared" ca="1" si="1"/>
        <v>0</v>
      </c>
      <c r="I10" s="219" t="str">
        <f t="shared" si="3"/>
        <v>IronSteel</v>
      </c>
      <c r="J10" s="220" t="str">
        <f t="shared" ref="J10:K13" si="4">+J9</f>
        <v>AQ</v>
      </c>
      <c r="K10" s="220" t="str">
        <f>+K9</f>
        <v>AR</v>
      </c>
      <c r="L10" s="220" t="str">
        <f>+L9</f>
        <v>AS</v>
      </c>
      <c r="M10" s="218">
        <v>59</v>
      </c>
      <c r="N10" s="217"/>
    </row>
    <row r="11" spans="2:16" ht="12.75" customHeight="1">
      <c r="B11" s="162" t="str">
        <f>+Commodities!D10</f>
        <v>ISDEM</v>
      </c>
      <c r="C11" s="162" t="str">
        <f>+Commodities!E10</f>
        <v>Iron &amp; Steel  Demand Electric Motors</v>
      </c>
      <c r="D11" s="164" t="str">
        <f>+Commodities!F10</f>
        <v>PJ</v>
      </c>
      <c r="E11" s="169">
        <f t="shared" ca="1" si="2"/>
        <v>47.792067644355654</v>
      </c>
      <c r="F11" s="169">
        <f t="shared" ca="1" si="0"/>
        <v>0</v>
      </c>
      <c r="G11" s="169">
        <f t="shared" ca="1" si="1"/>
        <v>0</v>
      </c>
      <c r="I11" s="219" t="str">
        <f t="shared" si="3"/>
        <v>IronSteel</v>
      </c>
      <c r="J11" s="220" t="str">
        <f t="shared" si="4"/>
        <v>AQ</v>
      </c>
      <c r="K11" s="220" t="str">
        <f t="shared" si="4"/>
        <v>AR</v>
      </c>
      <c r="L11" s="220" t="str">
        <f t="shared" ref="L11" si="5">+L10</f>
        <v>AS</v>
      </c>
      <c r="M11" s="218">
        <v>60</v>
      </c>
      <c r="N11" s="217"/>
    </row>
    <row r="12" spans="2:16" ht="12.75" customHeight="1">
      <c r="B12" s="162" t="str">
        <f>+Commodities!D11</f>
        <v>ISDTF</v>
      </c>
      <c r="C12" s="162" t="str">
        <f>+Commodities!E11</f>
        <v>Iron &amp; Steel  Demand Haulage Tractors, Trucks, Fishing boats, Forest machines</v>
      </c>
      <c r="D12" s="164" t="str">
        <f>+Commodities!F11</f>
        <v>PJ</v>
      </c>
      <c r="E12" s="169">
        <f t="shared" ca="1" si="2"/>
        <v>0.96514021978021991</v>
      </c>
      <c r="F12" s="169">
        <f t="shared" ca="1" si="0"/>
        <v>0</v>
      </c>
      <c r="G12" s="169">
        <f t="shared" ca="1" si="1"/>
        <v>0</v>
      </c>
      <c r="I12" s="219" t="str">
        <f t="shared" si="3"/>
        <v>IronSteel</v>
      </c>
      <c r="J12" s="220" t="str">
        <f t="shared" si="4"/>
        <v>AQ</v>
      </c>
      <c r="K12" s="220" t="str">
        <f t="shared" si="4"/>
        <v>AR</v>
      </c>
      <c r="L12" s="220" t="str">
        <f t="shared" ref="L12" si="6">+L11</f>
        <v>AS</v>
      </c>
      <c r="M12" s="218">
        <v>61</v>
      </c>
      <c r="N12" s="217"/>
    </row>
    <row r="13" spans="2:16" ht="12.75" customHeight="1">
      <c r="B13" s="162" t="str">
        <f>+Commodities!D12</f>
        <v>ISDFL</v>
      </c>
      <c r="C13" s="162" t="str">
        <f>+Commodities!E12</f>
        <v>Iron &amp; Steel  Demand Haulage Forklifts</v>
      </c>
      <c r="D13" s="164" t="str">
        <f>+Commodities!F12</f>
        <v>PJ</v>
      </c>
      <c r="E13" s="169">
        <f t="shared" ca="1" si="2"/>
        <v>0.91112576223776243</v>
      </c>
      <c r="F13" s="169">
        <f t="shared" ca="1" si="0"/>
        <v>0</v>
      </c>
      <c r="G13" s="169">
        <f t="shared" ca="1" si="1"/>
        <v>0</v>
      </c>
      <c r="I13" s="219" t="str">
        <f t="shared" si="3"/>
        <v>IronSteel</v>
      </c>
      <c r="J13" s="220" t="str">
        <f t="shared" si="4"/>
        <v>AQ</v>
      </c>
      <c r="K13" s="220" t="str">
        <f t="shared" si="4"/>
        <v>AR</v>
      </c>
      <c r="L13" s="220" t="str">
        <f t="shared" ref="L13" si="7">+L12</f>
        <v>AS</v>
      </c>
      <c r="M13" s="218">
        <v>62</v>
      </c>
      <c r="N13" s="217"/>
      <c r="P13" s="224"/>
    </row>
    <row r="14" spans="2:16" ht="12.75" customHeight="1">
      <c r="B14" s="249" t="str">
        <f>+Commodities!D13</f>
        <v>ICDPH</v>
      </c>
      <c r="C14" s="249" t="str">
        <f>+Commodities!E13</f>
        <v>Chemical industry Demand Process heat</v>
      </c>
      <c r="D14" s="250" t="str">
        <f>+Commodities!F13</f>
        <v>PJ</v>
      </c>
      <c r="E14" s="251">
        <f t="shared" ca="1" si="2"/>
        <v>288.04192498285715</v>
      </c>
      <c r="F14" s="251">
        <f t="shared" ca="1" si="0"/>
        <v>0</v>
      </c>
      <c r="G14" s="251">
        <f t="shared" ca="1" si="1"/>
        <v>0</v>
      </c>
      <c r="I14" s="380" t="str">
        <f>Commodities!AE7</f>
        <v>Chemical</v>
      </c>
      <c r="J14" s="220" t="str">
        <f>+J7</f>
        <v>AQ</v>
      </c>
      <c r="K14" s="220" t="str">
        <f t="shared" ref="J14:N16" si="8">+K7</f>
        <v>AR</v>
      </c>
      <c r="L14" s="220" t="str">
        <f t="shared" ref="L14" si="9">+L7</f>
        <v>AS</v>
      </c>
      <c r="M14" s="221">
        <f t="shared" si="8"/>
        <v>26</v>
      </c>
      <c r="N14" s="222">
        <f t="shared" si="8"/>
        <v>37</v>
      </c>
      <c r="P14" s="224">
        <f ca="1">+SUM(INDIRECT("'" &amp; I14 &amp; "'!" &amp; "AQ26:AR62")) - SUM(E14:F20)</f>
        <v>0</v>
      </c>
    </row>
    <row r="15" spans="2:16" ht="12.75" customHeight="1">
      <c r="B15" s="162" t="str">
        <f>+Commodities!D14</f>
        <v>ICDCO</v>
      </c>
      <c r="C15" s="162" t="str">
        <f>+Commodities!E14</f>
        <v>Chemical industry Demand Cooling</v>
      </c>
      <c r="D15" s="164" t="str">
        <f>+Commodities!F14</f>
        <v>PJ</v>
      </c>
      <c r="E15" s="169">
        <f ca="1">+SUM(INDIRECT("'" &amp; $I15 &amp; "'!" &amp; J15 &amp; $M15 &amp; IF(ISBLANK($N15),"",":" &amp; J15 &amp; $N15)))</f>
        <v>18.909496182857144</v>
      </c>
      <c r="F15" s="169">
        <f t="shared" ca="1" si="0"/>
        <v>0</v>
      </c>
      <c r="G15" s="169">
        <f t="shared" ca="1" si="1"/>
        <v>0</v>
      </c>
      <c r="I15" s="219" t="str">
        <f>+I14</f>
        <v>Chemical</v>
      </c>
      <c r="J15" s="220" t="str">
        <f t="shared" si="8"/>
        <v>AQ</v>
      </c>
      <c r="K15" s="220" t="str">
        <f t="shared" si="8"/>
        <v>AR</v>
      </c>
      <c r="L15" s="220" t="str">
        <f t="shared" ref="L15" si="10">+L8</f>
        <v>AS</v>
      </c>
      <c r="M15" s="221">
        <f t="shared" si="8"/>
        <v>38</v>
      </c>
      <c r="N15" s="222">
        <f t="shared" si="8"/>
        <v>46</v>
      </c>
    </row>
    <row r="16" spans="2:16" ht="12.75" customHeight="1">
      <c r="B16" s="162" t="str">
        <f>+Commodities!D15</f>
        <v>ICDSH</v>
      </c>
      <c r="C16" s="162" t="str">
        <f>+Commodities!E15</f>
        <v>Chemical industry Demand Spatial Heat</v>
      </c>
      <c r="D16" s="164" t="str">
        <f>+Commodities!F15</f>
        <v>PJ</v>
      </c>
      <c r="E16" s="169">
        <f t="shared" ca="1" si="2"/>
        <v>97.974437965714287</v>
      </c>
      <c r="F16" s="169">
        <f t="shared" ca="1" si="0"/>
        <v>0</v>
      </c>
      <c r="G16" s="169">
        <f t="shared" ca="1" si="1"/>
        <v>0</v>
      </c>
      <c r="I16" s="219" t="str">
        <f t="shared" ref="I16:I20" si="11">+I15</f>
        <v>Chemical</v>
      </c>
      <c r="J16" s="220" t="str">
        <f t="shared" si="8"/>
        <v>AQ</v>
      </c>
      <c r="K16" s="220" t="str">
        <f t="shared" si="8"/>
        <v>AR</v>
      </c>
      <c r="L16" s="220" t="str">
        <f t="shared" ref="L16" si="12">+L9</f>
        <v>AS</v>
      </c>
      <c r="M16" s="221">
        <f t="shared" si="8"/>
        <v>47</v>
      </c>
      <c r="N16" s="222">
        <f t="shared" si="8"/>
        <v>58</v>
      </c>
    </row>
    <row r="17" spans="2:16" ht="12.75" customHeight="1">
      <c r="B17" s="162" t="str">
        <f>+Commodities!D16</f>
        <v>ICDLA</v>
      </c>
      <c r="C17" s="162" t="str">
        <f>+Commodities!E16</f>
        <v>Chemical industry Demand Light</v>
      </c>
      <c r="D17" s="164" t="str">
        <f>+Commodities!F16</f>
        <v>PJ</v>
      </c>
      <c r="E17" s="169">
        <f t="shared" ca="1" si="2"/>
        <v>13.18892585142857</v>
      </c>
      <c r="F17" s="169">
        <f t="shared" ca="1" si="0"/>
        <v>0</v>
      </c>
      <c r="G17" s="169">
        <f t="shared" ca="1" si="1"/>
        <v>0</v>
      </c>
      <c r="I17" s="219" t="str">
        <f t="shared" si="11"/>
        <v>Chemical</v>
      </c>
      <c r="J17" s="220" t="str">
        <f t="shared" ref="J17:M36" si="13">+J10</f>
        <v>AQ</v>
      </c>
      <c r="K17" s="220" t="str">
        <f t="shared" si="13"/>
        <v>AR</v>
      </c>
      <c r="L17" s="220" t="str">
        <f t="shared" ref="L17" si="14">+L10</f>
        <v>AS</v>
      </c>
      <c r="M17" s="221">
        <f t="shared" si="13"/>
        <v>59</v>
      </c>
      <c r="N17" s="222"/>
    </row>
    <row r="18" spans="2:16" ht="12.75" customHeight="1">
      <c r="B18" s="162" t="str">
        <f>+Commodities!D17</f>
        <v>ICDEM</v>
      </c>
      <c r="C18" s="162" t="str">
        <f>+Commodities!E17</f>
        <v>Chemical industry Demand Electric Motors</v>
      </c>
      <c r="D18" s="164" t="str">
        <f>+Commodities!F17</f>
        <v>PJ</v>
      </c>
      <c r="E18" s="169">
        <f t="shared" ca="1" si="2"/>
        <v>152.61470269714286</v>
      </c>
      <c r="F18" s="169">
        <f t="shared" ca="1" si="0"/>
        <v>0</v>
      </c>
      <c r="G18" s="169">
        <f t="shared" ca="1" si="1"/>
        <v>0</v>
      </c>
      <c r="I18" s="219" t="str">
        <f t="shared" si="11"/>
        <v>Chemical</v>
      </c>
      <c r="J18" s="220" t="str">
        <f t="shared" si="13"/>
        <v>AQ</v>
      </c>
      <c r="K18" s="220" t="str">
        <f t="shared" si="13"/>
        <v>AR</v>
      </c>
      <c r="L18" s="220" t="str">
        <f t="shared" ref="L18" si="15">+L11</f>
        <v>AS</v>
      </c>
      <c r="M18" s="221">
        <f t="shared" si="13"/>
        <v>60</v>
      </c>
      <c r="N18" s="222"/>
      <c r="P18" s="224"/>
    </row>
    <row r="19" spans="2:16" ht="12.75" customHeight="1">
      <c r="B19" s="162" t="str">
        <f>+Commodities!D18</f>
        <v>ICDTF</v>
      </c>
      <c r="C19" s="162" t="str">
        <f>+Commodities!E18</f>
        <v>Chemical industry Demand Haulage Tractors, Trucks, Fishing boats, Forest machines</v>
      </c>
      <c r="D19" s="164" t="str">
        <f>+Commodities!F18</f>
        <v>PJ</v>
      </c>
      <c r="E19" s="169">
        <f t="shared" ca="1" si="2"/>
        <v>2.9168697600000004</v>
      </c>
      <c r="F19" s="169">
        <f t="shared" ca="1" si="0"/>
        <v>0</v>
      </c>
      <c r="G19" s="169">
        <f t="shared" ca="1" si="1"/>
        <v>0</v>
      </c>
      <c r="I19" s="219" t="str">
        <f t="shared" si="11"/>
        <v>Chemical</v>
      </c>
      <c r="J19" s="220" t="str">
        <f t="shared" si="13"/>
        <v>AQ</v>
      </c>
      <c r="K19" s="220" t="str">
        <f t="shared" si="13"/>
        <v>AR</v>
      </c>
      <c r="L19" s="220" t="str">
        <f t="shared" ref="L19" si="16">+L12</f>
        <v>AS</v>
      </c>
      <c r="M19" s="221">
        <f t="shared" si="13"/>
        <v>61</v>
      </c>
      <c r="N19" s="222"/>
    </row>
    <row r="20" spans="2:16" ht="12.75" customHeight="1">
      <c r="B20" s="162" t="str">
        <f>+Commodities!D19</f>
        <v>ICDFL</v>
      </c>
      <c r="C20" s="162" t="str">
        <f>+Commodities!E19</f>
        <v>Chemical industry Demand Haulage Forklifts</v>
      </c>
      <c r="D20" s="164" t="str">
        <f>+Commodities!F19</f>
        <v>PJ</v>
      </c>
      <c r="E20" s="169">
        <f t="shared" ca="1" si="2"/>
        <v>0</v>
      </c>
      <c r="F20" s="169">
        <f t="shared" ca="1" si="0"/>
        <v>0</v>
      </c>
      <c r="G20" s="169">
        <f t="shared" ca="1" si="1"/>
        <v>0</v>
      </c>
      <c r="I20" s="219" t="str">
        <f t="shared" si="11"/>
        <v>Chemical</v>
      </c>
      <c r="J20" s="220" t="str">
        <f t="shared" si="13"/>
        <v>AQ</v>
      </c>
      <c r="K20" s="220" t="str">
        <f t="shared" si="13"/>
        <v>AR</v>
      </c>
      <c r="L20" s="220" t="str">
        <f t="shared" ref="L20" si="17">+L13</f>
        <v>AS</v>
      </c>
      <c r="M20" s="221">
        <f t="shared" si="13"/>
        <v>62</v>
      </c>
      <c r="N20" s="222"/>
    </row>
    <row r="21" spans="2:16" ht="12.75" customHeight="1">
      <c r="B21" s="249" t="str">
        <f>+Commodities!D20</f>
        <v>IADPH</v>
      </c>
      <c r="C21" s="249" t="str">
        <f>+Commodities!E20</f>
        <v>Aluminium industry Demand Process heat</v>
      </c>
      <c r="D21" s="250" t="str">
        <f>+Commodities!F20</f>
        <v>PJ</v>
      </c>
      <c r="E21" s="251">
        <f t="shared" ca="1" si="2"/>
        <v>61.166781386613394</v>
      </c>
      <c r="F21" s="251">
        <f t="shared" ca="1" si="0"/>
        <v>0</v>
      </c>
      <c r="G21" s="251">
        <f t="shared" ca="1" si="1"/>
        <v>0</v>
      </c>
      <c r="I21" s="380" t="str">
        <f>Commodities!AE8</f>
        <v>Aluminium</v>
      </c>
      <c r="J21" s="220" t="str">
        <f t="shared" si="13"/>
        <v>AQ</v>
      </c>
      <c r="K21" s="220" t="str">
        <f t="shared" si="13"/>
        <v>AR</v>
      </c>
      <c r="L21" s="220" t="str">
        <f t="shared" ref="L21" si="18">+L14</f>
        <v>AS</v>
      </c>
      <c r="M21" s="221">
        <f t="shared" si="13"/>
        <v>26</v>
      </c>
      <c r="N21" s="222">
        <f>+N14</f>
        <v>37</v>
      </c>
      <c r="P21" s="224">
        <f ca="1">+SUM(INDIRECT("'" &amp; I21 &amp; "'!" &amp; "AQ26:AR62")) - SUM(E21:F27)</f>
        <v>0</v>
      </c>
    </row>
    <row r="22" spans="2:16" ht="12.75" customHeight="1">
      <c r="B22" s="162" t="str">
        <f>+Commodities!D21</f>
        <v>IADCO</v>
      </c>
      <c r="C22" s="162" t="str">
        <f>+Commodities!E21</f>
        <v>Aluminium industry Demand Cooling</v>
      </c>
      <c r="D22" s="164" t="str">
        <f>+Commodities!F21</f>
        <v>PJ</v>
      </c>
      <c r="E22" s="169">
        <f t="shared" ca="1" si="2"/>
        <v>0</v>
      </c>
      <c r="F22" s="169">
        <f t="shared" ca="1" si="0"/>
        <v>0</v>
      </c>
      <c r="G22" s="169">
        <f t="shared" ca="1" si="1"/>
        <v>0</v>
      </c>
      <c r="I22" s="219" t="str">
        <f>+I21</f>
        <v>Aluminium</v>
      </c>
      <c r="J22" s="220" t="str">
        <f t="shared" si="13"/>
        <v>AQ</v>
      </c>
      <c r="K22" s="220" t="str">
        <f t="shared" si="13"/>
        <v>AR</v>
      </c>
      <c r="L22" s="220" t="str">
        <f t="shared" ref="L22" si="19">+L15</f>
        <v>AS</v>
      </c>
      <c r="M22" s="221">
        <f t="shared" si="13"/>
        <v>38</v>
      </c>
      <c r="N22" s="222">
        <f>+N15</f>
        <v>46</v>
      </c>
      <c r="P22" s="223"/>
    </row>
    <row r="23" spans="2:16" ht="12.75" customHeight="1">
      <c r="B23" s="162" t="str">
        <f>+Commodities!D22</f>
        <v>IADSH</v>
      </c>
      <c r="C23" s="162" t="str">
        <f>+Commodities!E22</f>
        <v>Aluminium industry Demand Spatial Heat</v>
      </c>
      <c r="D23" s="164" t="str">
        <f>+Commodities!F22</f>
        <v>PJ</v>
      </c>
      <c r="E23" s="169">
        <f t="shared" ca="1" si="2"/>
        <v>3.1681708291708297</v>
      </c>
      <c r="F23" s="169">
        <f t="shared" ca="1" si="0"/>
        <v>0</v>
      </c>
      <c r="G23" s="169">
        <f t="shared" ca="1" si="1"/>
        <v>0</v>
      </c>
      <c r="I23" s="219" t="str">
        <f t="shared" ref="I23:I27" si="20">+I22</f>
        <v>Aluminium</v>
      </c>
      <c r="J23" s="220" t="str">
        <f t="shared" si="13"/>
        <v>AQ</v>
      </c>
      <c r="K23" s="220" t="str">
        <f t="shared" si="13"/>
        <v>AR</v>
      </c>
      <c r="L23" s="220" t="str">
        <f t="shared" ref="L23" si="21">+L16</f>
        <v>AS</v>
      </c>
      <c r="M23" s="221">
        <f t="shared" si="13"/>
        <v>47</v>
      </c>
      <c r="N23" s="222">
        <f>+N16</f>
        <v>58</v>
      </c>
    </row>
    <row r="24" spans="2:16" ht="12.75" customHeight="1">
      <c r="B24" s="162" t="str">
        <f>+Commodities!D23</f>
        <v>IADLA</v>
      </c>
      <c r="C24" s="162" t="str">
        <f>+Commodities!E23</f>
        <v>Aluminium industry Demand Light</v>
      </c>
      <c r="D24" s="164" t="str">
        <f>+Commodities!F23</f>
        <v>PJ</v>
      </c>
      <c r="E24" s="169">
        <f t="shared" ca="1" si="2"/>
        <v>3.1929333626373633</v>
      </c>
      <c r="F24" s="169">
        <f t="shared" ca="1" si="0"/>
        <v>0</v>
      </c>
      <c r="G24" s="169">
        <f t="shared" ca="1" si="1"/>
        <v>0</v>
      </c>
      <c r="I24" s="219" t="str">
        <f t="shared" si="20"/>
        <v>Aluminium</v>
      </c>
      <c r="J24" s="220" t="str">
        <f t="shared" si="13"/>
        <v>AQ</v>
      </c>
      <c r="K24" s="220" t="str">
        <f t="shared" si="13"/>
        <v>AR</v>
      </c>
      <c r="L24" s="220" t="str">
        <f t="shared" ref="L24" si="22">+L17</f>
        <v>AS</v>
      </c>
      <c r="M24" s="221">
        <f t="shared" si="13"/>
        <v>59</v>
      </c>
      <c r="N24" s="222"/>
    </row>
    <row r="25" spans="2:16" ht="12.75" customHeight="1">
      <c r="B25" s="162" t="str">
        <f>+Commodities!D24</f>
        <v>IADEM</v>
      </c>
      <c r="C25" s="162" t="str">
        <f>+Commodities!E24</f>
        <v>Aluminium industry Demand Electric Motors</v>
      </c>
      <c r="D25" s="164" t="str">
        <f>+Commodities!F24</f>
        <v>PJ</v>
      </c>
      <c r="E25" s="169">
        <f t="shared" ca="1" si="2"/>
        <v>15.719042013986016</v>
      </c>
      <c r="F25" s="169">
        <f t="shared" ca="1" si="0"/>
        <v>0</v>
      </c>
      <c r="G25" s="169">
        <f t="shared" ca="1" si="1"/>
        <v>0</v>
      </c>
      <c r="I25" s="219" t="str">
        <f t="shared" si="20"/>
        <v>Aluminium</v>
      </c>
      <c r="J25" s="220" t="str">
        <f t="shared" si="13"/>
        <v>AQ</v>
      </c>
      <c r="K25" s="220" t="str">
        <f t="shared" si="13"/>
        <v>AR</v>
      </c>
      <c r="L25" s="220" t="str">
        <f t="shared" ref="L25" si="23">+L18</f>
        <v>AS</v>
      </c>
      <c r="M25" s="221">
        <f t="shared" si="13"/>
        <v>60</v>
      </c>
      <c r="N25" s="222"/>
    </row>
    <row r="26" spans="2:16" ht="12.75" customHeight="1">
      <c r="B26" s="162" t="str">
        <f>+Commodities!D25</f>
        <v>IADTF</v>
      </c>
      <c r="C26" s="162" t="str">
        <f>+Commodities!E25</f>
        <v>Aluminium industry Demand Haulage Tractors, Trucks, Fishing boats, Forest machines</v>
      </c>
      <c r="D26" s="164" t="str">
        <f>+Commodities!F25</f>
        <v>PJ</v>
      </c>
      <c r="E26" s="169">
        <f t="shared" ca="1" si="2"/>
        <v>1.3726508691308694</v>
      </c>
      <c r="F26" s="169">
        <f t="shared" ca="1" si="0"/>
        <v>0</v>
      </c>
      <c r="G26" s="169">
        <f t="shared" ca="1" si="1"/>
        <v>0</v>
      </c>
      <c r="I26" s="219" t="str">
        <f t="shared" si="20"/>
        <v>Aluminium</v>
      </c>
      <c r="J26" s="220" t="str">
        <f t="shared" si="13"/>
        <v>AQ</v>
      </c>
      <c r="K26" s="220" t="str">
        <f t="shared" si="13"/>
        <v>AR</v>
      </c>
      <c r="L26" s="220" t="str">
        <f t="shared" ref="L26" si="24">+L19</f>
        <v>AS</v>
      </c>
      <c r="M26" s="221">
        <f t="shared" si="13"/>
        <v>61</v>
      </c>
      <c r="N26" s="222"/>
    </row>
    <row r="27" spans="2:16" ht="12.75" customHeight="1">
      <c r="B27" s="162" t="str">
        <f>+Commodities!D26</f>
        <v>IADFL</v>
      </c>
      <c r="C27" s="162" t="str">
        <f>+Commodities!E26</f>
        <v>Aluminium industry Demand Haulage Forklifts</v>
      </c>
      <c r="D27" s="164" t="str">
        <f>+Commodities!F26</f>
        <v>PJ</v>
      </c>
      <c r="E27" s="169">
        <f t="shared" ca="1" si="2"/>
        <v>0.18412802397602401</v>
      </c>
      <c r="F27" s="169">
        <f t="shared" ca="1" si="0"/>
        <v>0</v>
      </c>
      <c r="G27" s="169">
        <f t="shared" ca="1" si="1"/>
        <v>0</v>
      </c>
      <c r="I27" s="219" t="str">
        <f t="shared" si="20"/>
        <v>Aluminium</v>
      </c>
      <c r="J27" s="220" t="str">
        <f t="shared" si="13"/>
        <v>AQ</v>
      </c>
      <c r="K27" s="220" t="str">
        <f t="shared" si="13"/>
        <v>AR</v>
      </c>
      <c r="L27" s="220" t="str">
        <f t="shared" ref="L27" si="25">+L20</f>
        <v>AS</v>
      </c>
      <c r="M27" s="221">
        <f t="shared" si="13"/>
        <v>62</v>
      </c>
      <c r="N27" s="222"/>
      <c r="P27" s="224"/>
    </row>
    <row r="28" spans="2:16" ht="12.75" customHeight="1">
      <c r="B28" s="249" t="str">
        <f>+Commodities!D27</f>
        <v>IGDPH</v>
      </c>
      <c r="C28" s="249" t="str">
        <f>+Commodities!E27</f>
        <v>Glass &amp; Concrete industry Demand Process heat</v>
      </c>
      <c r="D28" s="250" t="str">
        <f>+Commodities!F27</f>
        <v>PJ</v>
      </c>
      <c r="E28" s="251">
        <f t="shared" ca="1" si="2"/>
        <v>198.09458117082923</v>
      </c>
      <c r="F28" s="251">
        <f t="shared" ca="1" si="0"/>
        <v>0</v>
      </c>
      <c r="G28" s="251">
        <f t="shared" ca="1" si="1"/>
        <v>0</v>
      </c>
      <c r="I28" s="380" t="str">
        <f>Commodities!AE9</f>
        <v>GlassConcrete</v>
      </c>
      <c r="J28" s="220" t="str">
        <f t="shared" si="13"/>
        <v>AQ</v>
      </c>
      <c r="K28" s="220" t="str">
        <f t="shared" si="13"/>
        <v>AR</v>
      </c>
      <c r="L28" s="220" t="str">
        <f t="shared" ref="L28" si="26">+L21</f>
        <v>AS</v>
      </c>
      <c r="M28" s="221">
        <f t="shared" si="13"/>
        <v>26</v>
      </c>
      <c r="N28" s="222">
        <f>+N21</f>
        <v>37</v>
      </c>
      <c r="P28" s="224">
        <f ca="1">+SUM(INDIRECT("'" &amp; I28 &amp; "'!" &amp; "AQ26:AR62")) - SUM(E28:F34)</f>
        <v>0</v>
      </c>
    </row>
    <row r="29" spans="2:16" ht="12.75" customHeight="1">
      <c r="B29" s="162" t="str">
        <f>+Commodities!D28</f>
        <v>IGDCO</v>
      </c>
      <c r="C29" s="162" t="str">
        <f>+Commodities!E28</f>
        <v>Glass &amp; Concrete industry Demand Cooling</v>
      </c>
      <c r="D29" s="164" t="str">
        <f>+Commodities!F28</f>
        <v>PJ</v>
      </c>
      <c r="E29" s="169">
        <f t="shared" ca="1" si="2"/>
        <v>0</v>
      </c>
      <c r="F29" s="169">
        <f t="shared" ca="1" si="0"/>
        <v>0</v>
      </c>
      <c r="G29" s="169">
        <f t="shared" ca="1" si="1"/>
        <v>0</v>
      </c>
      <c r="I29" s="219" t="str">
        <f>+I28</f>
        <v>GlassConcrete</v>
      </c>
      <c r="J29" s="220" t="str">
        <f t="shared" si="13"/>
        <v>AQ</v>
      </c>
      <c r="K29" s="220" t="str">
        <f t="shared" si="13"/>
        <v>AR</v>
      </c>
      <c r="L29" s="220" t="str">
        <f t="shared" ref="L29" si="27">+L22</f>
        <v>AS</v>
      </c>
      <c r="M29" s="221">
        <f t="shared" si="13"/>
        <v>38</v>
      </c>
      <c r="N29" s="222">
        <f>+N22</f>
        <v>46</v>
      </c>
    </row>
    <row r="30" spans="2:16" ht="12.75" customHeight="1">
      <c r="B30" s="162" t="str">
        <f>+Commodities!D29</f>
        <v>IGDSH</v>
      </c>
      <c r="C30" s="162" t="str">
        <f>+Commodities!E29</f>
        <v>Glass &amp; Concrete industry Demand Spatial Heat</v>
      </c>
      <c r="D30" s="164" t="str">
        <f>+Commodities!F29</f>
        <v>PJ</v>
      </c>
      <c r="E30" s="169">
        <f t="shared" ca="1" si="2"/>
        <v>0.72469791008991014</v>
      </c>
      <c r="F30" s="169">
        <f t="shared" ca="1" si="0"/>
        <v>0</v>
      </c>
      <c r="G30" s="169">
        <f t="shared" ca="1" si="1"/>
        <v>0</v>
      </c>
      <c r="I30" s="219" t="str">
        <f t="shared" ref="I30:I34" si="28">+I29</f>
        <v>GlassConcrete</v>
      </c>
      <c r="J30" s="220" t="str">
        <f t="shared" si="13"/>
        <v>AQ</v>
      </c>
      <c r="K30" s="220" t="str">
        <f t="shared" si="13"/>
        <v>AR</v>
      </c>
      <c r="L30" s="220" t="str">
        <f t="shared" ref="L30" si="29">+L23</f>
        <v>AS</v>
      </c>
      <c r="M30" s="221">
        <f t="shared" si="13"/>
        <v>47</v>
      </c>
      <c r="N30" s="222">
        <f>+N23</f>
        <v>58</v>
      </c>
    </row>
    <row r="31" spans="2:16" ht="12.75" customHeight="1">
      <c r="B31" s="162" t="str">
        <f>+Commodities!D30</f>
        <v>IGDLA</v>
      </c>
      <c r="C31" s="162" t="str">
        <f>+Commodities!E30</f>
        <v>Glass &amp; Concrete industry Demand Light</v>
      </c>
      <c r="D31" s="164" t="str">
        <f>+Commodities!F30</f>
        <v>PJ</v>
      </c>
      <c r="E31" s="169">
        <f t="shared" ca="1" si="2"/>
        <v>4.4042497102897107</v>
      </c>
      <c r="F31" s="169">
        <f t="shared" ca="1" si="0"/>
        <v>0</v>
      </c>
      <c r="G31" s="169">
        <f t="shared" ca="1" si="1"/>
        <v>0</v>
      </c>
      <c r="I31" s="219" t="str">
        <f t="shared" si="28"/>
        <v>GlassConcrete</v>
      </c>
      <c r="J31" s="220" t="str">
        <f t="shared" si="13"/>
        <v>AQ</v>
      </c>
      <c r="K31" s="220" t="str">
        <f t="shared" si="13"/>
        <v>AR</v>
      </c>
      <c r="L31" s="220" t="str">
        <f t="shared" ref="L31" si="30">+L24</f>
        <v>AS</v>
      </c>
      <c r="M31" s="221">
        <f t="shared" si="13"/>
        <v>59</v>
      </c>
      <c r="N31" s="222"/>
    </row>
    <row r="32" spans="2:16" ht="12.75" customHeight="1">
      <c r="B32" s="162" t="str">
        <f>+Commodities!D31</f>
        <v>IGDEM</v>
      </c>
      <c r="C32" s="162" t="str">
        <f>+Commodities!E31</f>
        <v>Glass &amp; Concrete industry Demand Electric Motors</v>
      </c>
      <c r="D32" s="164" t="str">
        <f>+Commodities!F31</f>
        <v>PJ</v>
      </c>
      <c r="E32" s="169">
        <f t="shared" ca="1" si="2"/>
        <v>39.638168631368643</v>
      </c>
      <c r="F32" s="169">
        <f t="shared" ca="1" si="0"/>
        <v>0</v>
      </c>
      <c r="G32" s="169">
        <f t="shared" ca="1" si="1"/>
        <v>0</v>
      </c>
      <c r="I32" s="219" t="str">
        <f t="shared" si="28"/>
        <v>GlassConcrete</v>
      </c>
      <c r="J32" s="220" t="str">
        <f t="shared" si="13"/>
        <v>AQ</v>
      </c>
      <c r="K32" s="220" t="str">
        <f t="shared" si="13"/>
        <v>AR</v>
      </c>
      <c r="L32" s="220" t="str">
        <f t="shared" ref="L32" si="31">+L25</f>
        <v>AS</v>
      </c>
      <c r="M32" s="221">
        <f t="shared" si="13"/>
        <v>60</v>
      </c>
      <c r="N32" s="222"/>
    </row>
    <row r="33" spans="2:16" ht="12.75" customHeight="1">
      <c r="B33" s="162" t="str">
        <f>+Commodities!D32</f>
        <v>IGDTF</v>
      </c>
      <c r="C33" s="162" t="str">
        <f>+Commodities!E32</f>
        <v>Glass &amp; Concrete industry Demand Haulage Tractors, Trucks, Fishing boats, Forest machines</v>
      </c>
      <c r="D33" s="164" t="str">
        <f>+Commodities!F32</f>
        <v>PJ</v>
      </c>
      <c r="E33" s="169">
        <f t="shared" ca="1" si="2"/>
        <v>12.39665667932068</v>
      </c>
      <c r="F33" s="169">
        <f t="shared" ca="1" si="0"/>
        <v>0</v>
      </c>
      <c r="G33" s="169">
        <f t="shared" ca="1" si="1"/>
        <v>0</v>
      </c>
      <c r="I33" s="219" t="str">
        <f t="shared" si="28"/>
        <v>GlassConcrete</v>
      </c>
      <c r="J33" s="220" t="str">
        <f t="shared" si="13"/>
        <v>AQ</v>
      </c>
      <c r="K33" s="220" t="str">
        <f t="shared" si="13"/>
        <v>AR</v>
      </c>
      <c r="L33" s="220" t="str">
        <f t="shared" ref="L33" si="32">+L26</f>
        <v>AS</v>
      </c>
      <c r="M33" s="221">
        <f t="shared" si="13"/>
        <v>61</v>
      </c>
      <c r="N33" s="222"/>
    </row>
    <row r="34" spans="2:16" ht="12.75" customHeight="1">
      <c r="B34" s="162" t="str">
        <f>+Commodities!D33</f>
        <v>IGDFL</v>
      </c>
      <c r="C34" s="162" t="str">
        <f>+Commodities!E33</f>
        <v>Glass &amp; Concrete industry Demand Haulage Forklifts</v>
      </c>
      <c r="D34" s="164" t="str">
        <f>+Commodities!F33</f>
        <v>PJ</v>
      </c>
      <c r="E34" s="169">
        <f t="shared" ca="1" si="2"/>
        <v>0.62142617382617382</v>
      </c>
      <c r="F34" s="169">
        <f t="shared" ca="1" si="0"/>
        <v>0</v>
      </c>
      <c r="G34" s="169">
        <f t="shared" ca="1" si="1"/>
        <v>0</v>
      </c>
      <c r="I34" s="219" t="str">
        <f t="shared" si="28"/>
        <v>GlassConcrete</v>
      </c>
      <c r="J34" s="220" t="str">
        <f t="shared" si="13"/>
        <v>AQ</v>
      </c>
      <c r="K34" s="220" t="str">
        <f t="shared" si="13"/>
        <v>AR</v>
      </c>
      <c r="L34" s="220" t="str">
        <f t="shared" ref="L34" si="33">+L27</f>
        <v>AS</v>
      </c>
      <c r="M34" s="221">
        <f t="shared" si="13"/>
        <v>62</v>
      </c>
      <c r="N34" s="222"/>
      <c r="P34" s="224"/>
    </row>
    <row r="35" spans="2:16" ht="12.75" customHeight="1">
      <c r="B35" s="249" t="str">
        <f>+Commodities!D34</f>
        <v>ITDPH</v>
      </c>
      <c r="C35" s="249" t="str">
        <f>+Commodities!E34</f>
        <v>Transport industry Demand Process heat</v>
      </c>
      <c r="D35" s="250" t="str">
        <f>+Commodities!F34</f>
        <v>PJ</v>
      </c>
      <c r="E35" s="251">
        <f t="shared" ca="1" si="2"/>
        <v>40.250647528471546</v>
      </c>
      <c r="F35" s="251">
        <f t="shared" ca="1" si="0"/>
        <v>0</v>
      </c>
      <c r="G35" s="251">
        <f t="shared" ca="1" si="1"/>
        <v>0</v>
      </c>
      <c r="I35" s="380" t="str">
        <f>Commodities!AE10</f>
        <v>Transport</v>
      </c>
      <c r="J35" s="220" t="str">
        <f t="shared" si="13"/>
        <v>AQ</v>
      </c>
      <c r="K35" s="220" t="str">
        <f t="shared" si="13"/>
        <v>AR</v>
      </c>
      <c r="L35" s="220" t="str">
        <f t="shared" ref="L35" si="34">+L28</f>
        <v>AS</v>
      </c>
      <c r="M35" s="221">
        <f t="shared" si="13"/>
        <v>26</v>
      </c>
      <c r="N35" s="222">
        <f>+N28</f>
        <v>37</v>
      </c>
      <c r="P35" s="224">
        <f ca="1">+SUM(INDIRECT("'" &amp; I35 &amp; "'!" &amp; "AQ26:AR62")) - SUM(E35:F41)</f>
        <v>0</v>
      </c>
    </row>
    <row r="36" spans="2:16" ht="12.75" customHeight="1">
      <c r="B36" s="162" t="str">
        <f>+Commodities!D35</f>
        <v>ITDCO</v>
      </c>
      <c r="C36" s="162" t="str">
        <f>+Commodities!E35</f>
        <v>Transport industry Demand Cooling</v>
      </c>
      <c r="D36" s="164" t="str">
        <f>+Commodities!F35</f>
        <v>PJ</v>
      </c>
      <c r="E36" s="169">
        <f t="shared" ca="1" si="2"/>
        <v>5.8590170469530474</v>
      </c>
      <c r="F36" s="169">
        <f t="shared" ca="1" si="0"/>
        <v>0</v>
      </c>
      <c r="G36" s="169">
        <f t="shared" ca="1" si="1"/>
        <v>0</v>
      </c>
      <c r="I36" s="219" t="str">
        <f>+I35</f>
        <v>Transport</v>
      </c>
      <c r="J36" s="220" t="str">
        <f t="shared" si="13"/>
        <v>AQ</v>
      </c>
      <c r="K36" s="220" t="str">
        <f t="shared" si="13"/>
        <v>AR</v>
      </c>
      <c r="L36" s="220" t="str">
        <f t="shared" ref="L36" si="35">+L29</f>
        <v>AS</v>
      </c>
      <c r="M36" s="221">
        <f t="shared" si="13"/>
        <v>38</v>
      </c>
      <c r="N36" s="222">
        <f>+N29</f>
        <v>46</v>
      </c>
      <c r="P36" s="223"/>
    </row>
    <row r="37" spans="2:16" ht="12.75" customHeight="1">
      <c r="B37" s="162" t="str">
        <f>+Commodities!D36</f>
        <v>ITDSH</v>
      </c>
      <c r="C37" s="162" t="str">
        <f>+Commodities!E36</f>
        <v>Transport industry Demand Spatial Heat</v>
      </c>
      <c r="D37" s="164" t="str">
        <f>+Commodities!F36</f>
        <v>PJ</v>
      </c>
      <c r="E37" s="169">
        <f t="shared" ca="1" si="2"/>
        <v>4.6815522797202807</v>
      </c>
      <c r="F37" s="169">
        <f t="shared" ca="1" si="0"/>
        <v>0</v>
      </c>
      <c r="G37" s="169">
        <f t="shared" ca="1" si="1"/>
        <v>0</v>
      </c>
      <c r="I37" s="219" t="str">
        <f t="shared" ref="I37:I41" si="36">+I36</f>
        <v>Transport</v>
      </c>
      <c r="J37" s="220" t="str">
        <f t="shared" ref="J37:M56" si="37">+J30</f>
        <v>AQ</v>
      </c>
      <c r="K37" s="220" t="str">
        <f t="shared" si="37"/>
        <v>AR</v>
      </c>
      <c r="L37" s="220" t="str">
        <f t="shared" ref="L37" si="38">+L30</f>
        <v>AS</v>
      </c>
      <c r="M37" s="221">
        <f t="shared" si="37"/>
        <v>47</v>
      </c>
      <c r="N37" s="222">
        <f>+N30</f>
        <v>58</v>
      </c>
    </row>
    <row r="38" spans="2:16" ht="12.75" customHeight="1">
      <c r="B38" s="162" t="str">
        <f>+Commodities!D37</f>
        <v>ITDLA</v>
      </c>
      <c r="C38" s="162" t="str">
        <f>+Commodities!E37</f>
        <v>Transport industry Demand Light</v>
      </c>
      <c r="D38" s="164" t="str">
        <f>+Commodities!F37</f>
        <v>PJ</v>
      </c>
      <c r="E38" s="169">
        <f t="shared" ca="1" si="2"/>
        <v>6.4216873366633367</v>
      </c>
      <c r="F38" s="169">
        <f t="shared" ca="1" si="0"/>
        <v>0</v>
      </c>
      <c r="G38" s="169">
        <f t="shared" ca="1" si="1"/>
        <v>0</v>
      </c>
      <c r="I38" s="219" t="str">
        <f t="shared" si="36"/>
        <v>Transport</v>
      </c>
      <c r="J38" s="220" t="str">
        <f t="shared" si="37"/>
        <v>AQ</v>
      </c>
      <c r="K38" s="220" t="str">
        <f t="shared" si="37"/>
        <v>AR</v>
      </c>
      <c r="L38" s="220" t="str">
        <f t="shared" ref="L38" si="39">+L31</f>
        <v>AS</v>
      </c>
      <c r="M38" s="221">
        <f t="shared" si="37"/>
        <v>59</v>
      </c>
      <c r="N38" s="222"/>
    </row>
    <row r="39" spans="2:16" ht="12.75" customHeight="1">
      <c r="B39" s="162" t="str">
        <f>+Commodities!D38</f>
        <v>ITDEM</v>
      </c>
      <c r="C39" s="162" t="str">
        <f>+Commodities!E38</f>
        <v>Transport industry Demand Electric Motors</v>
      </c>
      <c r="D39" s="164" t="str">
        <f>+Commodities!F38</f>
        <v>PJ</v>
      </c>
      <c r="E39" s="169">
        <f t="shared" ref="E39:E70" ca="1" si="40">+SUM(INDIRECT("'" &amp; $I39 &amp; "'!" &amp; J39 &amp; $M39 &amp; IF(ISBLANK($N39),"",":" &amp; J39 &amp; $N39)))</f>
        <v>31.466233294705301</v>
      </c>
      <c r="F39" s="169">
        <f t="shared" ref="F39:F70" ca="1" si="41">+SUM(INDIRECT("'" &amp; $I39 &amp; "'!" &amp; K39 &amp; $M39 &amp; IF(ISBLANK($N39),"",":" &amp; K39 &amp; $N39)))</f>
        <v>0</v>
      </c>
      <c r="G39" s="169">
        <f t="shared" ref="G39:G70" ca="1" si="42">+SUM(INDIRECT("'" &amp; $I39 &amp; "'!" &amp; L39 &amp; $M39 &amp; IF(ISBLANK($N39),"",":" &amp; L39 &amp; $N39)))</f>
        <v>0</v>
      </c>
      <c r="I39" s="219" t="str">
        <f t="shared" si="36"/>
        <v>Transport</v>
      </c>
      <c r="J39" s="220" t="str">
        <f t="shared" si="37"/>
        <v>AQ</v>
      </c>
      <c r="K39" s="220" t="str">
        <f t="shared" si="37"/>
        <v>AR</v>
      </c>
      <c r="L39" s="220" t="str">
        <f t="shared" ref="L39" si="43">+L32</f>
        <v>AS</v>
      </c>
      <c r="M39" s="221">
        <f t="shared" si="37"/>
        <v>60</v>
      </c>
      <c r="N39" s="222"/>
    </row>
    <row r="40" spans="2:16" ht="12.75" customHeight="1">
      <c r="B40" s="162" t="str">
        <f>+Commodities!D39</f>
        <v>ITDTF</v>
      </c>
      <c r="C40" s="162" t="str">
        <f>+Commodities!E39</f>
        <v>Transport industry Demand Haulage Tractors, Trucks, Fishing boats, Forest machines</v>
      </c>
      <c r="D40" s="164" t="str">
        <f>+Commodities!F39</f>
        <v>PJ</v>
      </c>
      <c r="E40" s="169">
        <f t="shared" ca="1" si="40"/>
        <v>3.7747741378621384</v>
      </c>
      <c r="F40" s="169">
        <f t="shared" ca="1" si="41"/>
        <v>0</v>
      </c>
      <c r="G40" s="169">
        <f t="shared" ca="1" si="42"/>
        <v>0</v>
      </c>
      <c r="I40" s="219" t="str">
        <f t="shared" si="36"/>
        <v>Transport</v>
      </c>
      <c r="J40" s="220" t="str">
        <f t="shared" si="37"/>
        <v>AQ</v>
      </c>
      <c r="K40" s="220" t="str">
        <f t="shared" si="37"/>
        <v>AR</v>
      </c>
      <c r="L40" s="220" t="str">
        <f t="shared" ref="L40" si="44">+L33</f>
        <v>AS</v>
      </c>
      <c r="M40" s="221">
        <f t="shared" si="37"/>
        <v>61</v>
      </c>
      <c r="N40" s="222"/>
    </row>
    <row r="41" spans="2:16" ht="12.75" customHeight="1">
      <c r="B41" s="162" t="str">
        <f>+Commodities!D40</f>
        <v>ITDFL</v>
      </c>
      <c r="C41" s="162" t="str">
        <f>+Commodities!E40</f>
        <v>Transport industry Demand Haulage Forklifts</v>
      </c>
      <c r="D41" s="164" t="str">
        <f>+Commodities!F40</f>
        <v>PJ</v>
      </c>
      <c r="E41" s="169">
        <f t="shared" ca="1" si="40"/>
        <v>0.17262888311688313</v>
      </c>
      <c r="F41" s="169">
        <f t="shared" ca="1" si="41"/>
        <v>0</v>
      </c>
      <c r="G41" s="169">
        <f t="shared" ca="1" si="42"/>
        <v>0</v>
      </c>
      <c r="I41" s="219" t="str">
        <f t="shared" si="36"/>
        <v>Transport</v>
      </c>
      <c r="J41" s="220" t="str">
        <f t="shared" si="37"/>
        <v>AQ</v>
      </c>
      <c r="K41" s="220" t="str">
        <f t="shared" si="37"/>
        <v>AR</v>
      </c>
      <c r="L41" s="220" t="str">
        <f t="shared" ref="L41" si="45">+L34</f>
        <v>AS</v>
      </c>
      <c r="M41" s="221">
        <f t="shared" si="37"/>
        <v>62</v>
      </c>
      <c r="N41" s="222"/>
      <c r="P41" s="224"/>
    </row>
    <row r="42" spans="2:16" ht="12.75" customHeight="1">
      <c r="B42" s="249" t="str">
        <f>+Commodities!D41</f>
        <v>IMDPH</v>
      </c>
      <c r="C42" s="249" t="str">
        <f>+Commodities!E41</f>
        <v>Machinery industry Demand Process heat</v>
      </c>
      <c r="D42" s="250" t="str">
        <f>+Commodities!F41</f>
        <v>PJ</v>
      </c>
      <c r="E42" s="251">
        <f t="shared" ca="1" si="40"/>
        <v>69.015071040959043</v>
      </c>
      <c r="F42" s="251">
        <f t="shared" ca="1" si="41"/>
        <v>0</v>
      </c>
      <c r="G42" s="251">
        <f t="shared" ca="1" si="42"/>
        <v>0</v>
      </c>
      <c r="I42" s="380" t="str">
        <f>Commodities!AE11</f>
        <v>Machinery</v>
      </c>
      <c r="J42" s="220" t="str">
        <f t="shared" si="37"/>
        <v>AQ</v>
      </c>
      <c r="K42" s="220" t="str">
        <f t="shared" si="37"/>
        <v>AR</v>
      </c>
      <c r="L42" s="220" t="str">
        <f t="shared" ref="L42" si="46">+L35</f>
        <v>AS</v>
      </c>
      <c r="M42" s="221">
        <f t="shared" si="37"/>
        <v>26</v>
      </c>
      <c r="N42" s="222">
        <f>+N35</f>
        <v>37</v>
      </c>
      <c r="P42" s="224">
        <f ca="1">+SUM(INDIRECT("'" &amp; I42 &amp; "'!" &amp; "AQ26:AR62")) - SUM(E42:F48)</f>
        <v>0</v>
      </c>
    </row>
    <row r="43" spans="2:16" ht="12.75" customHeight="1">
      <c r="B43" s="162" t="str">
        <f>+Commodities!D42</f>
        <v>IMDCO</v>
      </c>
      <c r="C43" s="162" t="str">
        <f>+Commodities!E42</f>
        <v>Machinery industry Demand Cooling</v>
      </c>
      <c r="D43" s="252" t="str">
        <f>+Commodities!F42</f>
        <v>PJ</v>
      </c>
      <c r="E43" s="253">
        <f t="shared" ca="1" si="40"/>
        <v>0</v>
      </c>
      <c r="F43" s="253">
        <f t="shared" ca="1" si="41"/>
        <v>0</v>
      </c>
      <c r="G43" s="253">
        <f t="shared" ca="1" si="42"/>
        <v>0</v>
      </c>
      <c r="I43" s="219" t="str">
        <f>+I42</f>
        <v>Machinery</v>
      </c>
      <c r="J43" s="220" t="str">
        <f t="shared" si="37"/>
        <v>AQ</v>
      </c>
      <c r="K43" s="220" t="str">
        <f t="shared" si="37"/>
        <v>AR</v>
      </c>
      <c r="L43" s="220" t="str">
        <f t="shared" ref="L43" si="47">+L36</f>
        <v>AS</v>
      </c>
      <c r="M43" s="221">
        <f t="shared" si="37"/>
        <v>38</v>
      </c>
      <c r="N43" s="222">
        <f>+N36</f>
        <v>46</v>
      </c>
    </row>
    <row r="44" spans="2:16" ht="12.75" customHeight="1">
      <c r="B44" s="162" t="str">
        <f>+Commodities!D43</f>
        <v>IMDSH</v>
      </c>
      <c r="C44" s="162" t="str">
        <f>+Commodities!E43</f>
        <v>Machinery industry Demand Spatial Heat</v>
      </c>
      <c r="D44" s="164" t="str">
        <f>+Commodities!F43</f>
        <v>PJ</v>
      </c>
      <c r="E44" s="169">
        <f t="shared" ca="1" si="40"/>
        <v>24.602837178821183</v>
      </c>
      <c r="F44" s="169">
        <f t="shared" ca="1" si="41"/>
        <v>0</v>
      </c>
      <c r="G44" s="169">
        <f t="shared" ca="1" si="42"/>
        <v>0</v>
      </c>
      <c r="I44" s="219" t="str">
        <f t="shared" ref="I44:I48" si="48">+I43</f>
        <v>Machinery</v>
      </c>
      <c r="J44" s="220" t="str">
        <f t="shared" si="37"/>
        <v>AQ</v>
      </c>
      <c r="K44" s="220" t="str">
        <f t="shared" si="37"/>
        <v>AR</v>
      </c>
      <c r="L44" s="220" t="str">
        <f t="shared" ref="L44" si="49">+L37</f>
        <v>AS</v>
      </c>
      <c r="M44" s="221">
        <f t="shared" si="37"/>
        <v>47</v>
      </c>
      <c r="N44" s="222">
        <f>+N37</f>
        <v>58</v>
      </c>
    </row>
    <row r="45" spans="2:16" ht="12.75" customHeight="1">
      <c r="B45" s="162" t="str">
        <f>+Commodities!D44</f>
        <v>IMDLA</v>
      </c>
      <c r="C45" s="162" t="str">
        <f>+Commodities!E44</f>
        <v>Machinery industry Demand Light</v>
      </c>
      <c r="D45" s="164" t="str">
        <f>+Commodities!F44</f>
        <v>PJ</v>
      </c>
      <c r="E45" s="169">
        <f t="shared" ca="1" si="40"/>
        <v>17.771402373626376</v>
      </c>
      <c r="F45" s="169">
        <f t="shared" ca="1" si="41"/>
        <v>0</v>
      </c>
      <c r="G45" s="169">
        <f t="shared" ca="1" si="42"/>
        <v>0</v>
      </c>
      <c r="I45" s="219" t="str">
        <f t="shared" si="48"/>
        <v>Machinery</v>
      </c>
      <c r="J45" s="220" t="str">
        <f t="shared" si="37"/>
        <v>AQ</v>
      </c>
      <c r="K45" s="220" t="str">
        <f t="shared" si="37"/>
        <v>AR</v>
      </c>
      <c r="L45" s="220" t="str">
        <f t="shared" ref="L45" si="50">+L38</f>
        <v>AS</v>
      </c>
      <c r="M45" s="221">
        <f t="shared" si="37"/>
        <v>59</v>
      </c>
      <c r="N45" s="222"/>
    </row>
    <row r="46" spans="2:16" ht="12.75" customHeight="1">
      <c r="B46" s="162" t="str">
        <f>+Commodities!D45</f>
        <v>IMDEM</v>
      </c>
      <c r="C46" s="162" t="str">
        <f>+Commodities!E45</f>
        <v>Machinery industry Demand Electric Motors</v>
      </c>
      <c r="D46" s="164" t="str">
        <f>+Commodities!F45</f>
        <v>PJ</v>
      </c>
      <c r="E46" s="169">
        <f t="shared" ca="1" si="40"/>
        <v>95.965560215784222</v>
      </c>
      <c r="F46" s="169">
        <f t="shared" ca="1" si="41"/>
        <v>0</v>
      </c>
      <c r="G46" s="169">
        <f t="shared" ca="1" si="42"/>
        <v>0</v>
      </c>
      <c r="I46" s="219" t="str">
        <f t="shared" si="48"/>
        <v>Machinery</v>
      </c>
      <c r="J46" s="220" t="str">
        <f t="shared" si="37"/>
        <v>AQ</v>
      </c>
      <c r="K46" s="220" t="str">
        <f t="shared" si="37"/>
        <v>AR</v>
      </c>
      <c r="L46" s="220" t="str">
        <f t="shared" ref="L46" si="51">+L39</f>
        <v>AS</v>
      </c>
      <c r="M46" s="221">
        <f t="shared" si="37"/>
        <v>60</v>
      </c>
      <c r="N46" s="222"/>
      <c r="P46" s="224"/>
    </row>
    <row r="47" spans="2:16" ht="12.75" customHeight="1">
      <c r="B47" s="162" t="str">
        <f>+Commodities!D46</f>
        <v>IMDTF</v>
      </c>
      <c r="C47" s="162" t="str">
        <f>+Commodities!E46</f>
        <v>Machinery industry Demand Haulage Tractors, Trucks, Fishing boats, Forest machines</v>
      </c>
      <c r="D47" s="164" t="str">
        <f>+Commodities!F46</f>
        <v>PJ</v>
      </c>
      <c r="E47" s="169">
        <f t="shared" ca="1" si="40"/>
        <v>20.718285626373628</v>
      </c>
      <c r="F47" s="169">
        <f t="shared" ca="1" si="41"/>
        <v>0</v>
      </c>
      <c r="G47" s="169">
        <f t="shared" ca="1" si="42"/>
        <v>0</v>
      </c>
      <c r="I47" s="219" t="str">
        <f t="shared" si="48"/>
        <v>Machinery</v>
      </c>
      <c r="J47" s="220" t="str">
        <f t="shared" si="37"/>
        <v>AQ</v>
      </c>
      <c r="K47" s="220" t="str">
        <f t="shared" si="37"/>
        <v>AR</v>
      </c>
      <c r="L47" s="220" t="str">
        <f t="shared" ref="L47" si="52">+L40</f>
        <v>AS</v>
      </c>
      <c r="M47" s="221">
        <f t="shared" si="37"/>
        <v>61</v>
      </c>
      <c r="N47" s="222"/>
    </row>
    <row r="48" spans="2:16" ht="12.75" customHeight="1">
      <c r="B48" s="162" t="str">
        <f>+Commodities!D47</f>
        <v>IMDFL</v>
      </c>
      <c r="C48" s="162" t="str">
        <f>+Commodities!E47</f>
        <v>Machinery industry Demand Haulage Forklifts</v>
      </c>
      <c r="D48" s="164" t="str">
        <f>+Commodities!F47</f>
        <v>PJ</v>
      </c>
      <c r="E48" s="169">
        <f t="shared" ca="1" si="40"/>
        <v>1.8369483716283721</v>
      </c>
      <c r="F48" s="169">
        <f t="shared" ca="1" si="41"/>
        <v>0</v>
      </c>
      <c r="G48" s="169">
        <f t="shared" ca="1" si="42"/>
        <v>0</v>
      </c>
      <c r="I48" s="219" t="str">
        <f t="shared" si="48"/>
        <v>Machinery</v>
      </c>
      <c r="J48" s="220" t="str">
        <f t="shared" si="37"/>
        <v>AQ</v>
      </c>
      <c r="K48" s="220" t="str">
        <f t="shared" si="37"/>
        <v>AR</v>
      </c>
      <c r="L48" s="220" t="str">
        <f t="shared" ref="L48" si="53">+L41</f>
        <v>AS</v>
      </c>
      <c r="M48" s="221">
        <f t="shared" si="37"/>
        <v>62</v>
      </c>
      <c r="N48" s="222"/>
    </row>
    <row r="49" spans="2:16" ht="12.75" customHeight="1">
      <c r="B49" s="249" t="str">
        <f>+Commodities!D48</f>
        <v>IIDPH</v>
      </c>
      <c r="C49" s="249" t="str">
        <f>+Commodities!E48</f>
        <v>Mining Demand Process heat</v>
      </c>
      <c r="D49" s="250" t="str">
        <f>+Commodities!F48</f>
        <v>PJ</v>
      </c>
      <c r="E49" s="251">
        <f t="shared" ca="1" si="40"/>
        <v>8.8161865174825191</v>
      </c>
      <c r="F49" s="251">
        <f t="shared" ca="1" si="41"/>
        <v>0</v>
      </c>
      <c r="G49" s="251">
        <f t="shared" ca="1" si="42"/>
        <v>0</v>
      </c>
      <c r="I49" s="380" t="str">
        <f>Commodities!AE12</f>
        <v>Mining</v>
      </c>
      <c r="J49" s="220" t="str">
        <f t="shared" si="37"/>
        <v>AQ</v>
      </c>
      <c r="K49" s="220" t="str">
        <f t="shared" si="37"/>
        <v>AR</v>
      </c>
      <c r="L49" s="220" t="str">
        <f t="shared" ref="L49" si="54">+L42</f>
        <v>AS</v>
      </c>
      <c r="M49" s="221">
        <f t="shared" si="37"/>
        <v>26</v>
      </c>
      <c r="N49" s="222">
        <f>+N42</f>
        <v>37</v>
      </c>
      <c r="P49" s="224">
        <f ca="1">+SUM(INDIRECT("'" &amp; I49 &amp; "'!" &amp; "AQ26:AR62")) - SUM(E49:F55)</f>
        <v>0</v>
      </c>
    </row>
    <row r="50" spans="2:16" ht="12.75" customHeight="1">
      <c r="B50" s="162" t="str">
        <f>+Commodities!D49</f>
        <v>IIDCO</v>
      </c>
      <c r="C50" s="162" t="str">
        <f>+Commodities!E49</f>
        <v>Mining Demand Cooling</v>
      </c>
      <c r="D50" s="252" t="str">
        <f>+Commodities!F49</f>
        <v>PJ</v>
      </c>
      <c r="E50" s="253">
        <f t="shared" ca="1" si="40"/>
        <v>0</v>
      </c>
      <c r="F50" s="253">
        <f t="shared" ca="1" si="41"/>
        <v>0</v>
      </c>
      <c r="G50" s="253">
        <f t="shared" ca="1" si="42"/>
        <v>0</v>
      </c>
      <c r="I50" s="219" t="str">
        <f>+I49</f>
        <v>Mining</v>
      </c>
      <c r="J50" s="220" t="str">
        <f t="shared" si="37"/>
        <v>AQ</v>
      </c>
      <c r="K50" s="220" t="str">
        <f t="shared" si="37"/>
        <v>AR</v>
      </c>
      <c r="L50" s="220" t="str">
        <f t="shared" ref="L50" si="55">+L43</f>
        <v>AS</v>
      </c>
      <c r="M50" s="221">
        <f t="shared" si="37"/>
        <v>38</v>
      </c>
      <c r="N50" s="222">
        <f>+N43</f>
        <v>46</v>
      </c>
      <c r="P50" s="223"/>
    </row>
    <row r="51" spans="2:16" ht="12.75" customHeight="1">
      <c r="B51" s="162" t="str">
        <f>+Commodities!D50</f>
        <v>IIDSH</v>
      </c>
      <c r="C51" s="162" t="str">
        <f>+Commodities!E50</f>
        <v>Mining Demand Spatial Heat</v>
      </c>
      <c r="D51" s="164" t="str">
        <f>+Commodities!F50</f>
        <v>PJ</v>
      </c>
      <c r="E51" s="169">
        <f t="shared" ca="1" si="40"/>
        <v>7.8635220779220791E-2</v>
      </c>
      <c r="F51" s="169">
        <f t="shared" ca="1" si="41"/>
        <v>0</v>
      </c>
      <c r="G51" s="169">
        <f t="shared" ca="1" si="42"/>
        <v>0</v>
      </c>
      <c r="I51" s="219" t="str">
        <f t="shared" ref="I51:I55" si="56">+I50</f>
        <v>Mining</v>
      </c>
      <c r="J51" s="220" t="str">
        <f t="shared" si="37"/>
        <v>AQ</v>
      </c>
      <c r="K51" s="220" t="str">
        <f t="shared" si="37"/>
        <v>AR</v>
      </c>
      <c r="L51" s="220" t="str">
        <f t="shared" ref="L51" si="57">+L44</f>
        <v>AS</v>
      </c>
      <c r="M51" s="221">
        <f t="shared" si="37"/>
        <v>47</v>
      </c>
      <c r="N51" s="222">
        <f>+N44</f>
        <v>58</v>
      </c>
    </row>
    <row r="52" spans="2:16" ht="12.75" customHeight="1">
      <c r="B52" s="162" t="str">
        <f>+Commodities!D51</f>
        <v>IIDLA</v>
      </c>
      <c r="C52" s="162" t="str">
        <f>+Commodities!E51</f>
        <v>Mining Demand Light</v>
      </c>
      <c r="D52" s="164" t="str">
        <f>+Commodities!F51</f>
        <v>PJ</v>
      </c>
      <c r="E52" s="169">
        <f t="shared" ca="1" si="40"/>
        <v>0.77688510689310697</v>
      </c>
      <c r="F52" s="169">
        <f t="shared" ca="1" si="41"/>
        <v>0</v>
      </c>
      <c r="G52" s="169">
        <f t="shared" ca="1" si="42"/>
        <v>0</v>
      </c>
      <c r="I52" s="219" t="str">
        <f t="shared" si="56"/>
        <v>Mining</v>
      </c>
      <c r="J52" s="220" t="str">
        <f t="shared" si="37"/>
        <v>AQ</v>
      </c>
      <c r="K52" s="220" t="str">
        <f t="shared" si="37"/>
        <v>AR</v>
      </c>
      <c r="L52" s="220" t="str">
        <f t="shared" ref="L52" si="58">+L45</f>
        <v>AS</v>
      </c>
      <c r="M52" s="221">
        <f t="shared" si="37"/>
        <v>59</v>
      </c>
      <c r="N52" s="222"/>
    </row>
    <row r="53" spans="2:16" ht="12.75" customHeight="1">
      <c r="B53" s="162" t="str">
        <f>+Commodities!D52</f>
        <v>IIDEM</v>
      </c>
      <c r="C53" s="162" t="str">
        <f>+Commodities!E52</f>
        <v>Mining Demand Electric Motors</v>
      </c>
      <c r="D53" s="164" t="str">
        <f>+Commodities!F52</f>
        <v>PJ</v>
      </c>
      <c r="E53" s="169">
        <f t="shared" ca="1" si="40"/>
        <v>6.9919344575424578</v>
      </c>
      <c r="F53" s="169">
        <f t="shared" ca="1" si="41"/>
        <v>0</v>
      </c>
      <c r="G53" s="169">
        <f t="shared" ca="1" si="42"/>
        <v>0</v>
      </c>
      <c r="I53" s="219" t="str">
        <f t="shared" si="56"/>
        <v>Mining</v>
      </c>
      <c r="J53" s="220" t="str">
        <f t="shared" si="37"/>
        <v>AQ</v>
      </c>
      <c r="K53" s="220" t="str">
        <f t="shared" si="37"/>
        <v>AR</v>
      </c>
      <c r="L53" s="220" t="str">
        <f t="shared" ref="L53" si="59">+L46</f>
        <v>AS</v>
      </c>
      <c r="M53" s="221">
        <f t="shared" si="37"/>
        <v>60</v>
      </c>
      <c r="N53" s="222"/>
    </row>
    <row r="54" spans="2:16" ht="12.75" customHeight="1">
      <c r="B54" s="162" t="str">
        <f>+Commodities!D53</f>
        <v>IIDTF</v>
      </c>
      <c r="C54" s="162" t="str">
        <f>+Commodities!E53</f>
        <v>Mining Demand Haulage Tractors, Trucks, Fishing boats, Forest machines</v>
      </c>
      <c r="D54" s="164" t="str">
        <f>+Commodities!F53</f>
        <v>PJ</v>
      </c>
      <c r="E54" s="169">
        <f t="shared" ca="1" si="40"/>
        <v>1.0723815224775228</v>
      </c>
      <c r="F54" s="169">
        <f t="shared" ca="1" si="41"/>
        <v>0</v>
      </c>
      <c r="G54" s="169">
        <f t="shared" ca="1" si="42"/>
        <v>0</v>
      </c>
      <c r="I54" s="219" t="str">
        <f t="shared" si="56"/>
        <v>Mining</v>
      </c>
      <c r="J54" s="220" t="str">
        <f t="shared" si="37"/>
        <v>AQ</v>
      </c>
      <c r="K54" s="220" t="str">
        <f t="shared" si="37"/>
        <v>AR</v>
      </c>
      <c r="L54" s="220" t="str">
        <f t="shared" ref="L54" si="60">+L47</f>
        <v>AS</v>
      </c>
      <c r="M54" s="221">
        <f t="shared" si="37"/>
        <v>61</v>
      </c>
      <c r="N54" s="222"/>
    </row>
    <row r="55" spans="2:16" ht="12.75" customHeight="1">
      <c r="B55" s="162" t="str">
        <f>+Commodities!D54</f>
        <v>IIDFL</v>
      </c>
      <c r="C55" s="162" t="str">
        <f>+Commodities!E54</f>
        <v>Mining Demand Haulage Forklifts</v>
      </c>
      <c r="D55" s="164" t="str">
        <f>+Commodities!F54</f>
        <v>PJ</v>
      </c>
      <c r="E55" s="169">
        <f t="shared" ca="1" si="40"/>
        <v>0</v>
      </c>
      <c r="F55" s="169">
        <f t="shared" ca="1" si="41"/>
        <v>0</v>
      </c>
      <c r="G55" s="169">
        <f t="shared" ca="1" si="42"/>
        <v>0</v>
      </c>
      <c r="I55" s="219" t="str">
        <f t="shared" si="56"/>
        <v>Mining</v>
      </c>
      <c r="J55" s="220" t="str">
        <f t="shared" si="37"/>
        <v>AQ</v>
      </c>
      <c r="K55" s="220" t="str">
        <f t="shared" si="37"/>
        <v>AR</v>
      </c>
      <c r="L55" s="220" t="str">
        <f t="shared" ref="L55" si="61">+L48</f>
        <v>AS</v>
      </c>
      <c r="M55" s="221">
        <f t="shared" si="37"/>
        <v>62</v>
      </c>
      <c r="N55" s="222"/>
      <c r="P55" s="224"/>
    </row>
    <row r="56" spans="2:16" ht="12.75" customHeight="1">
      <c r="B56" s="249" t="str">
        <f>+Commodities!D55</f>
        <v>IFDPH</v>
      </c>
      <c r="C56" s="249" t="str">
        <f>+Commodities!E55</f>
        <v>Food industry Demand Process heat</v>
      </c>
      <c r="D56" s="250" t="str">
        <f>+Commodities!F55</f>
        <v>PJ</v>
      </c>
      <c r="E56" s="251">
        <f t="shared" ca="1" si="40"/>
        <v>105.52312627372629</v>
      </c>
      <c r="F56" s="251">
        <f t="shared" ca="1" si="41"/>
        <v>0</v>
      </c>
      <c r="G56" s="251">
        <f t="shared" ca="1" si="42"/>
        <v>0</v>
      </c>
      <c r="I56" s="380" t="str">
        <f>Commodities!AE13</f>
        <v>Food</v>
      </c>
      <c r="J56" s="220" t="str">
        <f t="shared" si="37"/>
        <v>AQ</v>
      </c>
      <c r="K56" s="220" t="str">
        <f t="shared" si="37"/>
        <v>AR</v>
      </c>
      <c r="L56" s="220" t="str">
        <f t="shared" ref="L56" si="62">+L49</f>
        <v>AS</v>
      </c>
      <c r="M56" s="221">
        <f t="shared" si="37"/>
        <v>26</v>
      </c>
      <c r="N56" s="222">
        <f>+N49</f>
        <v>37</v>
      </c>
      <c r="P56" s="224">
        <f ca="1">+SUM(INDIRECT("'" &amp; I56 &amp; "'!" &amp; "AQ26:AR62")) - SUM(E56:F62)</f>
        <v>0</v>
      </c>
    </row>
    <row r="57" spans="2:16" ht="12.75" customHeight="1">
      <c r="B57" s="162" t="str">
        <f>+Commodities!D56</f>
        <v>IFDCO</v>
      </c>
      <c r="C57" s="162" t="str">
        <f>+Commodities!E56</f>
        <v>Food industry Demand Cooling</v>
      </c>
      <c r="D57" s="252" t="str">
        <f>+Commodities!F56</f>
        <v>PJ</v>
      </c>
      <c r="E57" s="253">
        <f t="shared" ca="1" si="40"/>
        <v>11.512420003996006</v>
      </c>
      <c r="F57" s="253">
        <f t="shared" ca="1" si="41"/>
        <v>0</v>
      </c>
      <c r="G57" s="253">
        <f t="shared" ca="1" si="42"/>
        <v>0</v>
      </c>
      <c r="I57" s="219" t="str">
        <f>+I56</f>
        <v>Food</v>
      </c>
      <c r="J57" s="220" t="str">
        <f t="shared" ref="J57:M76" si="63">+J50</f>
        <v>AQ</v>
      </c>
      <c r="K57" s="220" t="str">
        <f t="shared" si="63"/>
        <v>AR</v>
      </c>
      <c r="L57" s="220" t="str">
        <f t="shared" ref="L57" si="64">+L50</f>
        <v>AS</v>
      </c>
      <c r="M57" s="221">
        <f t="shared" si="63"/>
        <v>38</v>
      </c>
      <c r="N57" s="222">
        <f>+N50</f>
        <v>46</v>
      </c>
    </row>
    <row r="58" spans="2:16" ht="12.75" customHeight="1">
      <c r="B58" s="162" t="str">
        <f>+Commodities!D57</f>
        <v>IFDSH</v>
      </c>
      <c r="C58" s="162" t="str">
        <f>+Commodities!E57</f>
        <v>Food industry Demand Spatial Heat</v>
      </c>
      <c r="D58" s="164" t="str">
        <f>+Commodities!F57</f>
        <v>PJ</v>
      </c>
      <c r="E58" s="169">
        <f t="shared" ca="1" si="40"/>
        <v>17.295337942057948</v>
      </c>
      <c r="F58" s="169">
        <f t="shared" ca="1" si="41"/>
        <v>0</v>
      </c>
      <c r="G58" s="169">
        <f t="shared" ca="1" si="42"/>
        <v>0</v>
      </c>
      <c r="I58" s="219" t="str">
        <f t="shared" ref="I58:I62" si="65">+I57</f>
        <v>Food</v>
      </c>
      <c r="J58" s="220" t="str">
        <f t="shared" si="63"/>
        <v>AQ</v>
      </c>
      <c r="K58" s="220" t="str">
        <f t="shared" si="63"/>
        <v>AR</v>
      </c>
      <c r="L58" s="220" t="str">
        <f t="shared" ref="L58" si="66">+L51</f>
        <v>AS</v>
      </c>
      <c r="M58" s="221">
        <f t="shared" si="63"/>
        <v>47</v>
      </c>
      <c r="N58" s="222">
        <f>+N51</f>
        <v>58</v>
      </c>
    </row>
    <row r="59" spans="2:16" ht="12.75" customHeight="1">
      <c r="B59" s="162" t="str">
        <f>+Commodities!D58</f>
        <v>IFDLA</v>
      </c>
      <c r="C59" s="162" t="str">
        <f>+Commodities!E58</f>
        <v>Food industry Demand Light</v>
      </c>
      <c r="D59" s="164" t="str">
        <f>+Commodities!F58</f>
        <v>PJ</v>
      </c>
      <c r="E59" s="169">
        <f t="shared" ca="1" si="40"/>
        <v>5.0472092067932071</v>
      </c>
      <c r="F59" s="169">
        <f t="shared" ca="1" si="41"/>
        <v>0</v>
      </c>
      <c r="G59" s="169">
        <f t="shared" ca="1" si="42"/>
        <v>0</v>
      </c>
      <c r="I59" s="219" t="str">
        <f t="shared" si="65"/>
        <v>Food</v>
      </c>
      <c r="J59" s="220" t="str">
        <f t="shared" si="63"/>
        <v>AQ</v>
      </c>
      <c r="K59" s="220" t="str">
        <f t="shared" si="63"/>
        <v>AR</v>
      </c>
      <c r="L59" s="220" t="str">
        <f t="shared" ref="L59" si="67">+L52</f>
        <v>AS</v>
      </c>
      <c r="M59" s="221">
        <f t="shared" si="63"/>
        <v>59</v>
      </c>
      <c r="N59" s="222"/>
    </row>
    <row r="60" spans="2:16" ht="12.75" customHeight="1">
      <c r="B60" s="162" t="str">
        <f>+Commodities!D59</f>
        <v>IFDEM</v>
      </c>
      <c r="C60" s="162" t="str">
        <f>+Commodities!E59</f>
        <v>Food industry Demand Electric Motors</v>
      </c>
      <c r="D60" s="164" t="str">
        <f>+Commodities!F59</f>
        <v>PJ</v>
      </c>
      <c r="E60" s="169">
        <f t="shared" ca="1" si="40"/>
        <v>44.163001798201812</v>
      </c>
      <c r="F60" s="169">
        <f t="shared" ca="1" si="41"/>
        <v>0</v>
      </c>
      <c r="G60" s="169">
        <f t="shared" ca="1" si="42"/>
        <v>0</v>
      </c>
      <c r="I60" s="219" t="str">
        <f t="shared" si="65"/>
        <v>Food</v>
      </c>
      <c r="J60" s="220" t="str">
        <f t="shared" si="63"/>
        <v>AQ</v>
      </c>
      <c r="K60" s="220" t="str">
        <f t="shared" si="63"/>
        <v>AR</v>
      </c>
      <c r="L60" s="220" t="str">
        <f t="shared" ref="L60" si="68">+L53</f>
        <v>AS</v>
      </c>
      <c r="M60" s="221">
        <f t="shared" si="63"/>
        <v>60</v>
      </c>
      <c r="N60" s="222"/>
    </row>
    <row r="61" spans="2:16" ht="12.75" customHeight="1">
      <c r="B61" s="162" t="str">
        <f>+Commodities!D60</f>
        <v>IFDTF</v>
      </c>
      <c r="C61" s="162" t="str">
        <f>+Commodities!E60</f>
        <v>Food industry Demand Haulage Tractors, Trucks, Fishing boats, Forest machines</v>
      </c>
      <c r="D61" s="164" t="str">
        <f>+Commodities!F60</f>
        <v>PJ</v>
      </c>
      <c r="E61" s="169">
        <f t="shared" ca="1" si="40"/>
        <v>12.997195372627376</v>
      </c>
      <c r="F61" s="169">
        <f t="shared" ca="1" si="41"/>
        <v>0</v>
      </c>
      <c r="G61" s="169">
        <f t="shared" ca="1" si="42"/>
        <v>0</v>
      </c>
      <c r="I61" s="219" t="str">
        <f t="shared" si="65"/>
        <v>Food</v>
      </c>
      <c r="J61" s="220" t="str">
        <f t="shared" si="63"/>
        <v>AQ</v>
      </c>
      <c r="K61" s="220" t="str">
        <f t="shared" si="63"/>
        <v>AR</v>
      </c>
      <c r="L61" s="220" t="str">
        <f t="shared" ref="L61" si="69">+L54</f>
        <v>AS</v>
      </c>
      <c r="M61" s="221">
        <f t="shared" si="63"/>
        <v>61</v>
      </c>
      <c r="N61" s="222"/>
    </row>
    <row r="62" spans="2:16" ht="12.75" customHeight="1">
      <c r="B62" s="162" t="str">
        <f>+Commodities!D61</f>
        <v>IFDFL</v>
      </c>
      <c r="C62" s="162" t="str">
        <f>+Commodities!E61</f>
        <v>Food industry Demand Haulage Forklifts</v>
      </c>
      <c r="D62" s="164" t="str">
        <f>+Commodities!F61</f>
        <v>PJ</v>
      </c>
      <c r="E62" s="169">
        <f t="shared" ca="1" si="40"/>
        <v>0.8976103336663338</v>
      </c>
      <c r="F62" s="169">
        <f t="shared" ca="1" si="41"/>
        <v>0</v>
      </c>
      <c r="G62" s="169">
        <f t="shared" ca="1" si="42"/>
        <v>0</v>
      </c>
      <c r="I62" s="219" t="str">
        <f t="shared" si="65"/>
        <v>Food</v>
      </c>
      <c r="J62" s="220" t="str">
        <f t="shared" si="63"/>
        <v>AQ</v>
      </c>
      <c r="K62" s="220" t="str">
        <f t="shared" si="63"/>
        <v>AR</v>
      </c>
      <c r="L62" s="220" t="str">
        <f t="shared" ref="L62" si="70">+L55</f>
        <v>AS</v>
      </c>
      <c r="M62" s="221">
        <f t="shared" si="63"/>
        <v>62</v>
      </c>
      <c r="N62" s="222"/>
    </row>
    <row r="63" spans="2:16" ht="12.75" customHeight="1">
      <c r="B63" s="249" t="str">
        <f>+Commodities!D62</f>
        <v>IRDPH</v>
      </c>
      <c r="C63" s="249" t="str">
        <f>+Commodities!E62</f>
        <v>Paper &amp; Pulp industry Demand Process heat</v>
      </c>
      <c r="D63" s="250" t="str">
        <f>+Commodities!F62</f>
        <v>PJ</v>
      </c>
      <c r="E63" s="251">
        <f t="shared" ca="1" si="40"/>
        <v>144.1883415704296</v>
      </c>
      <c r="F63" s="251">
        <f t="shared" ca="1" si="41"/>
        <v>0</v>
      </c>
      <c r="G63" s="251">
        <f t="shared" ca="1" si="42"/>
        <v>0</v>
      </c>
      <c r="I63" s="380" t="str">
        <f>Commodities!AE14</f>
        <v>PulpPaper</v>
      </c>
      <c r="J63" s="220" t="str">
        <f t="shared" si="63"/>
        <v>AQ</v>
      </c>
      <c r="K63" s="220" t="str">
        <f t="shared" si="63"/>
        <v>AR</v>
      </c>
      <c r="L63" s="220" t="str">
        <f t="shared" ref="L63" si="71">+L56</f>
        <v>AS</v>
      </c>
      <c r="M63" s="221">
        <f t="shared" si="63"/>
        <v>26</v>
      </c>
      <c r="N63" s="222">
        <f>+N56</f>
        <v>37</v>
      </c>
      <c r="P63" s="224">
        <f ca="1">+SUM(INDIRECT("'" &amp; I63 &amp; "'!" &amp; "AQ26:AR62")) - SUM(E63:F69)</f>
        <v>0</v>
      </c>
    </row>
    <row r="64" spans="2:16" ht="12.75" customHeight="1">
      <c r="B64" s="162" t="str">
        <f>+Commodities!D63</f>
        <v>IRDCO</v>
      </c>
      <c r="C64" s="162" t="str">
        <f>+Commodities!E63</f>
        <v>Paper &amp; Pulp industry Demand Cooling</v>
      </c>
      <c r="D64" s="164" t="str">
        <f>+Commodities!F63</f>
        <v>PJ</v>
      </c>
      <c r="E64" s="169">
        <f t="shared" ca="1" si="40"/>
        <v>0</v>
      </c>
      <c r="F64" s="169">
        <f t="shared" ca="1" si="41"/>
        <v>0</v>
      </c>
      <c r="G64" s="169">
        <f t="shared" ca="1" si="42"/>
        <v>0</v>
      </c>
      <c r="I64" s="219" t="str">
        <f>+I63</f>
        <v>PulpPaper</v>
      </c>
      <c r="J64" s="220" t="str">
        <f t="shared" si="63"/>
        <v>AQ</v>
      </c>
      <c r="K64" s="220" t="str">
        <f t="shared" si="63"/>
        <v>AR</v>
      </c>
      <c r="L64" s="220" t="str">
        <f t="shared" ref="L64" si="72">+L57</f>
        <v>AS</v>
      </c>
      <c r="M64" s="221">
        <f t="shared" si="63"/>
        <v>38</v>
      </c>
      <c r="N64" s="222">
        <f>+N57</f>
        <v>46</v>
      </c>
    </row>
    <row r="65" spans="2:16" ht="12.75" customHeight="1">
      <c r="B65" s="162" t="str">
        <f>+Commodities!D64</f>
        <v>IRDSH</v>
      </c>
      <c r="C65" s="162" t="str">
        <f>+Commodities!E64</f>
        <v>Paper &amp; Pulp industry Demand Spatial Heat</v>
      </c>
      <c r="D65" s="164" t="str">
        <f>+Commodities!F64</f>
        <v>PJ</v>
      </c>
      <c r="E65" s="169">
        <f t="shared" ca="1" si="40"/>
        <v>17.296046793206798</v>
      </c>
      <c r="F65" s="169">
        <f t="shared" ca="1" si="41"/>
        <v>0</v>
      </c>
      <c r="G65" s="169">
        <f t="shared" ca="1" si="42"/>
        <v>0</v>
      </c>
      <c r="I65" s="219" t="str">
        <f t="shared" ref="I65:I69" si="73">+I64</f>
        <v>PulpPaper</v>
      </c>
      <c r="J65" s="220" t="str">
        <f t="shared" si="63"/>
        <v>AQ</v>
      </c>
      <c r="K65" s="220" t="str">
        <f t="shared" si="63"/>
        <v>AR</v>
      </c>
      <c r="L65" s="220" t="str">
        <f t="shared" ref="L65" si="74">+L58</f>
        <v>AS</v>
      </c>
      <c r="M65" s="221">
        <f t="shared" si="63"/>
        <v>47</v>
      </c>
      <c r="N65" s="222">
        <f>+N58</f>
        <v>58</v>
      </c>
    </row>
    <row r="66" spans="2:16" ht="12.75" customHeight="1">
      <c r="B66" s="162" t="str">
        <f>+Commodities!D65</f>
        <v>IRDLA</v>
      </c>
      <c r="C66" s="162" t="str">
        <f>+Commodities!E65</f>
        <v>Paper &amp; Pulp industry Demand Light</v>
      </c>
      <c r="D66" s="164" t="str">
        <f>+Commodities!F65</f>
        <v>PJ</v>
      </c>
      <c r="E66" s="169">
        <f t="shared" ca="1" si="40"/>
        <v>8.7469238841158852</v>
      </c>
      <c r="F66" s="169">
        <f t="shared" ca="1" si="41"/>
        <v>0</v>
      </c>
      <c r="G66" s="169">
        <f t="shared" ca="1" si="42"/>
        <v>0</v>
      </c>
      <c r="I66" s="219" t="str">
        <f t="shared" si="73"/>
        <v>PulpPaper</v>
      </c>
      <c r="J66" s="220" t="str">
        <f t="shared" si="63"/>
        <v>AQ</v>
      </c>
      <c r="K66" s="220" t="str">
        <f t="shared" si="63"/>
        <v>AR</v>
      </c>
      <c r="L66" s="220" t="str">
        <f t="shared" ref="L66" si="75">+L59</f>
        <v>AS</v>
      </c>
      <c r="M66" s="221">
        <f t="shared" si="63"/>
        <v>59</v>
      </c>
      <c r="N66" s="222"/>
    </row>
    <row r="67" spans="2:16" ht="12.75" customHeight="1">
      <c r="B67" s="162" t="str">
        <f>+Commodities!D66</f>
        <v>IRDEM</v>
      </c>
      <c r="C67" s="162" t="str">
        <f>+Commodities!E66</f>
        <v>Paper &amp; Pulp industry Demand Electric Motors</v>
      </c>
      <c r="D67" s="164" t="str">
        <f>+Commodities!F66</f>
        <v>PJ</v>
      </c>
      <c r="E67" s="169">
        <f t="shared" ca="1" si="40"/>
        <v>78.722283452547472</v>
      </c>
      <c r="F67" s="169">
        <f t="shared" ca="1" si="41"/>
        <v>0</v>
      </c>
      <c r="G67" s="169">
        <f t="shared" ca="1" si="42"/>
        <v>0</v>
      </c>
      <c r="I67" s="219" t="str">
        <f t="shared" si="73"/>
        <v>PulpPaper</v>
      </c>
      <c r="J67" s="220" t="str">
        <f t="shared" si="63"/>
        <v>AQ</v>
      </c>
      <c r="K67" s="220" t="str">
        <f t="shared" si="63"/>
        <v>AR</v>
      </c>
      <c r="L67" s="220" t="str">
        <f t="shared" ref="L67" si="76">+L60</f>
        <v>AS</v>
      </c>
      <c r="M67" s="221">
        <f t="shared" si="63"/>
        <v>60</v>
      </c>
      <c r="N67" s="222"/>
      <c r="P67" s="224"/>
    </row>
    <row r="68" spans="2:16" ht="12.75" customHeight="1">
      <c r="B68" s="162" t="str">
        <f>+Commodities!D67</f>
        <v>IRDTF</v>
      </c>
      <c r="C68" s="162" t="str">
        <f>+Commodities!E67</f>
        <v>Paper &amp; Pulp industry Demand Haulage Tractors, Trucks, Fishing boats, Forest machines</v>
      </c>
      <c r="D68" s="164" t="str">
        <f>+Commodities!F67</f>
        <v>PJ</v>
      </c>
      <c r="E68" s="169">
        <f t="shared" ca="1" si="40"/>
        <v>2.9168752207792212</v>
      </c>
      <c r="F68" s="169">
        <f t="shared" ca="1" si="41"/>
        <v>0</v>
      </c>
      <c r="G68" s="169">
        <f t="shared" ca="1" si="42"/>
        <v>0</v>
      </c>
      <c r="I68" s="219" t="str">
        <f t="shared" si="73"/>
        <v>PulpPaper</v>
      </c>
      <c r="J68" s="220" t="str">
        <f t="shared" si="63"/>
        <v>AQ</v>
      </c>
      <c r="K68" s="220" t="str">
        <f t="shared" si="63"/>
        <v>AR</v>
      </c>
      <c r="L68" s="220" t="str">
        <f t="shared" ref="L68" si="77">+L61</f>
        <v>AS</v>
      </c>
      <c r="M68" s="221">
        <f t="shared" si="63"/>
        <v>61</v>
      </c>
      <c r="N68" s="222"/>
    </row>
    <row r="69" spans="2:16" ht="12.75" customHeight="1">
      <c r="B69" s="162" t="str">
        <f>+Commodities!D68</f>
        <v>IRDFL</v>
      </c>
      <c r="C69" s="162" t="str">
        <f>+Commodities!E68</f>
        <v>Paper &amp; Pulp industry Demand Haulage Forklifts</v>
      </c>
      <c r="D69" s="164" t="str">
        <f>+Commodities!F68</f>
        <v>PJ</v>
      </c>
      <c r="E69" s="169">
        <f t="shared" ca="1" si="40"/>
        <v>0.27619991208791217</v>
      </c>
      <c r="F69" s="169">
        <f t="shared" ca="1" si="41"/>
        <v>0</v>
      </c>
      <c r="G69" s="169">
        <f t="shared" ca="1" si="42"/>
        <v>0</v>
      </c>
      <c r="I69" s="219" t="str">
        <f t="shared" si="73"/>
        <v>PulpPaper</v>
      </c>
      <c r="J69" s="220" t="str">
        <f t="shared" si="63"/>
        <v>AQ</v>
      </c>
      <c r="K69" s="220" t="str">
        <f t="shared" si="63"/>
        <v>AR</v>
      </c>
      <c r="L69" s="220" t="str">
        <f t="shared" ref="L69" si="78">+L62</f>
        <v>AS</v>
      </c>
      <c r="M69" s="221">
        <f t="shared" si="63"/>
        <v>62</v>
      </c>
      <c r="N69" s="222"/>
    </row>
    <row r="70" spans="2:16" ht="12.75" customHeight="1">
      <c r="B70" s="249" t="str">
        <f>+Commodities!D69</f>
        <v>IWDPH</v>
      </c>
      <c r="C70" s="249" t="str">
        <f>+Commodities!E69</f>
        <v>Wood products industry Demand Process heat</v>
      </c>
      <c r="D70" s="250" t="str">
        <f>+Commodities!F69</f>
        <v>PJ</v>
      </c>
      <c r="E70" s="251">
        <f t="shared" ca="1" si="40"/>
        <v>45.383233918081935</v>
      </c>
      <c r="F70" s="251">
        <f t="shared" ca="1" si="41"/>
        <v>0</v>
      </c>
      <c r="G70" s="251">
        <f t="shared" ca="1" si="42"/>
        <v>0</v>
      </c>
      <c r="I70" s="380" t="str">
        <f>Commodities!AE15</f>
        <v>Wood</v>
      </c>
      <c r="J70" s="220" t="str">
        <f t="shared" si="63"/>
        <v>AQ</v>
      </c>
      <c r="K70" s="220" t="str">
        <f t="shared" si="63"/>
        <v>AR</v>
      </c>
      <c r="L70" s="220" t="str">
        <f t="shared" ref="L70" si="79">+L63</f>
        <v>AS</v>
      </c>
      <c r="M70" s="221">
        <f t="shared" si="63"/>
        <v>26</v>
      </c>
      <c r="N70" s="222">
        <f>+N63</f>
        <v>37</v>
      </c>
      <c r="P70" s="224">
        <f ca="1">+SUM(INDIRECT("'" &amp; I70 &amp; "'!" &amp; "AQ26:AR62")) - SUM(E70:F76)</f>
        <v>0</v>
      </c>
    </row>
    <row r="71" spans="2:16" ht="12.75" customHeight="1">
      <c r="B71" s="162" t="str">
        <f>+Commodities!D70</f>
        <v>IWDCO</v>
      </c>
      <c r="C71" s="162" t="str">
        <f>+Commodities!E70</f>
        <v>Wood products industry Demand Cooling</v>
      </c>
      <c r="D71" s="164" t="str">
        <f>+Commodities!F70</f>
        <v>PJ</v>
      </c>
      <c r="E71" s="169">
        <f t="shared" ref="E71:E97" ca="1" si="80">+SUM(INDIRECT("'" &amp; $I71 &amp; "'!" &amp; J71 &amp; $M71 &amp; IF(ISBLANK($N71),"",":" &amp; J71 &amp; $N71)))</f>
        <v>0</v>
      </c>
      <c r="F71" s="169">
        <f t="shared" ref="F71:F97" ca="1" si="81">+SUM(INDIRECT("'" &amp; $I71 &amp; "'!" &amp; K71 &amp; $M71 &amp; IF(ISBLANK($N71),"",":" &amp; K71 &amp; $N71)))</f>
        <v>0</v>
      </c>
      <c r="G71" s="169">
        <f t="shared" ref="G71:G97" ca="1" si="82">+SUM(INDIRECT("'" &amp; $I71 &amp; "'!" &amp; L71 &amp; $M71 &amp; IF(ISBLANK($N71),"",":" &amp; L71 &amp; $N71)))</f>
        <v>0</v>
      </c>
      <c r="I71" s="219" t="str">
        <f>+I70</f>
        <v>Wood</v>
      </c>
      <c r="J71" s="220" t="str">
        <f t="shared" si="63"/>
        <v>AQ</v>
      </c>
      <c r="K71" s="220" t="str">
        <f t="shared" si="63"/>
        <v>AR</v>
      </c>
      <c r="L71" s="220" t="str">
        <f t="shared" ref="L71" si="83">+L64</f>
        <v>AS</v>
      </c>
      <c r="M71" s="221">
        <f t="shared" si="63"/>
        <v>38</v>
      </c>
      <c r="N71" s="222">
        <f>+N64</f>
        <v>46</v>
      </c>
    </row>
    <row r="72" spans="2:16" ht="12.75" customHeight="1">
      <c r="B72" s="162" t="str">
        <f>+Commodities!D71</f>
        <v>IWDSH</v>
      </c>
      <c r="C72" s="162" t="str">
        <f>+Commodities!E71</f>
        <v>Wood products industry Demand Spatial Heat</v>
      </c>
      <c r="D72" s="164" t="str">
        <f>+Commodities!F71</f>
        <v>PJ</v>
      </c>
      <c r="E72" s="169">
        <f t="shared" ca="1" si="80"/>
        <v>4.0686323196803205</v>
      </c>
      <c r="F72" s="169">
        <f t="shared" ca="1" si="81"/>
        <v>0</v>
      </c>
      <c r="G72" s="169">
        <f t="shared" ca="1" si="82"/>
        <v>0</v>
      </c>
      <c r="I72" s="219" t="str">
        <f t="shared" ref="I72:I76" si="84">+I71</f>
        <v>Wood</v>
      </c>
      <c r="J72" s="220" t="str">
        <f t="shared" si="63"/>
        <v>AQ</v>
      </c>
      <c r="K72" s="220" t="str">
        <f t="shared" si="63"/>
        <v>AR</v>
      </c>
      <c r="L72" s="220" t="str">
        <f t="shared" ref="L72" si="85">+L65</f>
        <v>AS</v>
      </c>
      <c r="M72" s="221">
        <f t="shared" si="63"/>
        <v>47</v>
      </c>
      <c r="N72" s="222">
        <f>+N65</f>
        <v>58</v>
      </c>
    </row>
    <row r="73" spans="2:16" ht="12.75" customHeight="1">
      <c r="B73" s="162" t="str">
        <f>+Commodities!D72</f>
        <v>IWDLA</v>
      </c>
      <c r="C73" s="162" t="str">
        <f>+Commodities!E72</f>
        <v>Wood products industry Demand Light</v>
      </c>
      <c r="D73" s="164" t="str">
        <f>+Commodities!F72</f>
        <v>PJ</v>
      </c>
      <c r="E73" s="169">
        <f t="shared" ca="1" si="80"/>
        <v>1.6236156803196806</v>
      </c>
      <c r="F73" s="169">
        <f t="shared" ca="1" si="81"/>
        <v>0</v>
      </c>
      <c r="G73" s="169">
        <f t="shared" ca="1" si="82"/>
        <v>0</v>
      </c>
      <c r="I73" s="219" t="str">
        <f t="shared" si="84"/>
        <v>Wood</v>
      </c>
      <c r="J73" s="220" t="str">
        <f t="shared" si="63"/>
        <v>AQ</v>
      </c>
      <c r="K73" s="220" t="str">
        <f t="shared" si="63"/>
        <v>AR</v>
      </c>
      <c r="L73" s="220" t="str">
        <f t="shared" ref="L73" si="86">+L66</f>
        <v>AS</v>
      </c>
      <c r="M73" s="221">
        <f t="shared" si="63"/>
        <v>59</v>
      </c>
      <c r="N73" s="222"/>
    </row>
    <row r="74" spans="2:16" ht="12.75" customHeight="1">
      <c r="B74" s="162" t="str">
        <f>+Commodities!D73</f>
        <v>IWDEM</v>
      </c>
      <c r="C74" s="162" t="str">
        <f>+Commodities!E73</f>
        <v>Wood products industry Demand Electric Motors</v>
      </c>
      <c r="D74" s="164" t="str">
        <f>+Commodities!F73</f>
        <v>PJ</v>
      </c>
      <c r="E74" s="169">
        <f t="shared" ca="1" si="80"/>
        <v>14.612415104895106</v>
      </c>
      <c r="F74" s="169">
        <f t="shared" ca="1" si="81"/>
        <v>0</v>
      </c>
      <c r="G74" s="169">
        <f t="shared" ca="1" si="82"/>
        <v>0</v>
      </c>
      <c r="I74" s="219" t="str">
        <f t="shared" si="84"/>
        <v>Wood</v>
      </c>
      <c r="J74" s="220" t="str">
        <f t="shared" si="63"/>
        <v>AQ</v>
      </c>
      <c r="K74" s="220" t="str">
        <f t="shared" si="63"/>
        <v>AR</v>
      </c>
      <c r="L74" s="220" t="str">
        <f t="shared" ref="L74" si="87">+L67</f>
        <v>AS</v>
      </c>
      <c r="M74" s="221">
        <f t="shared" si="63"/>
        <v>60</v>
      </c>
      <c r="N74" s="222"/>
    </row>
    <row r="75" spans="2:16" ht="12.75" customHeight="1">
      <c r="B75" s="162" t="str">
        <f>+Commodities!D74</f>
        <v>IWDTF</v>
      </c>
      <c r="C75" s="162" t="str">
        <f>+Commodities!E74</f>
        <v>Wood products industry Demand Haulage Tractors, Trucks, Fishing boats, Forest machines</v>
      </c>
      <c r="D75" s="164" t="str">
        <f>+Commodities!F74</f>
        <v>PJ</v>
      </c>
      <c r="E75" s="169">
        <f t="shared" ca="1" si="80"/>
        <v>1.7587069570429574</v>
      </c>
      <c r="F75" s="169">
        <f t="shared" ca="1" si="81"/>
        <v>0</v>
      </c>
      <c r="G75" s="169">
        <f t="shared" ca="1" si="82"/>
        <v>0</v>
      </c>
      <c r="I75" s="219" t="str">
        <f t="shared" si="84"/>
        <v>Wood</v>
      </c>
      <c r="J75" s="220" t="str">
        <f t="shared" si="63"/>
        <v>AQ</v>
      </c>
      <c r="K75" s="220" t="str">
        <f t="shared" si="63"/>
        <v>AR</v>
      </c>
      <c r="L75" s="220" t="str">
        <f t="shared" ref="L75" si="88">+L68</f>
        <v>AS</v>
      </c>
      <c r="M75" s="221">
        <f t="shared" si="63"/>
        <v>61</v>
      </c>
      <c r="N75" s="222"/>
    </row>
    <row r="76" spans="2:16" ht="12.75" customHeight="1">
      <c r="B76" s="162" t="str">
        <f>+Commodities!D75</f>
        <v>IWDFL</v>
      </c>
      <c r="C76" s="162" t="str">
        <f>+Commodities!E75</f>
        <v>Wood products industry Demand Haulage Forklifts</v>
      </c>
      <c r="D76" s="164" t="str">
        <f>+Commodities!F75</f>
        <v>PJ</v>
      </c>
      <c r="E76" s="169">
        <f t="shared" ca="1" si="80"/>
        <v>3.4528927072927075E-2</v>
      </c>
      <c r="F76" s="169">
        <f t="shared" ca="1" si="81"/>
        <v>0</v>
      </c>
      <c r="G76" s="169">
        <f t="shared" ca="1" si="82"/>
        <v>0</v>
      </c>
      <c r="I76" s="219" t="str">
        <f t="shared" si="84"/>
        <v>Wood</v>
      </c>
      <c r="J76" s="220" t="str">
        <f t="shared" si="63"/>
        <v>AQ</v>
      </c>
      <c r="K76" s="220" t="str">
        <f t="shared" si="63"/>
        <v>AR</v>
      </c>
      <c r="L76" s="220" t="str">
        <f t="shared" ref="L76" si="89">+L69</f>
        <v>AS</v>
      </c>
      <c r="M76" s="221">
        <f t="shared" si="63"/>
        <v>62</v>
      </c>
      <c r="N76" s="222"/>
    </row>
    <row r="77" spans="2:16" ht="12.75" customHeight="1">
      <c r="B77" s="249" t="str">
        <f>+Commodities!D76</f>
        <v>ILDPH</v>
      </c>
      <c r="C77" s="249" t="str">
        <f>+Commodities!E76</f>
        <v>Textile &amp; Leather Demand Process heat</v>
      </c>
      <c r="D77" s="250" t="str">
        <f>+Commodities!F76</f>
        <v>PJ</v>
      </c>
      <c r="E77" s="251">
        <f t="shared" ca="1" si="80"/>
        <v>13.216702945054948</v>
      </c>
      <c r="F77" s="251">
        <f t="shared" ca="1" si="81"/>
        <v>0</v>
      </c>
      <c r="G77" s="251">
        <f t="shared" ca="1" si="82"/>
        <v>0</v>
      </c>
      <c r="I77" s="380" t="str">
        <f>Commodities!AE16</f>
        <v>TextileLeather</v>
      </c>
      <c r="J77" s="220" t="str">
        <f t="shared" ref="J77:M90" si="90">+J70</f>
        <v>AQ</v>
      </c>
      <c r="K77" s="220" t="str">
        <f t="shared" si="90"/>
        <v>AR</v>
      </c>
      <c r="L77" s="220" t="str">
        <f t="shared" ref="L77" si="91">+L70</f>
        <v>AS</v>
      </c>
      <c r="M77" s="221">
        <f t="shared" si="90"/>
        <v>26</v>
      </c>
      <c r="N77" s="222">
        <f>+N70</f>
        <v>37</v>
      </c>
      <c r="P77" s="224">
        <f ca="1">+SUM(INDIRECT("'" &amp; I77 &amp; "'!" &amp; "AQ26:AR62")) - SUM(E77:F83)</f>
        <v>0</v>
      </c>
    </row>
    <row r="78" spans="2:16" ht="12.75" customHeight="1">
      <c r="B78" s="162" t="str">
        <f>+Commodities!D77</f>
        <v>ILDCO</v>
      </c>
      <c r="C78" s="162" t="str">
        <f>+Commodities!E77</f>
        <v>Textile &amp; Leather Demand Cooling</v>
      </c>
      <c r="D78" s="252" t="str">
        <f>+Commodities!F77</f>
        <v>PJ</v>
      </c>
      <c r="E78" s="253">
        <f t="shared" ca="1" si="80"/>
        <v>0.81524183016983021</v>
      </c>
      <c r="F78" s="253">
        <f t="shared" ca="1" si="81"/>
        <v>0</v>
      </c>
      <c r="G78" s="253">
        <f t="shared" ca="1" si="82"/>
        <v>0</v>
      </c>
      <c r="I78" s="219" t="str">
        <f>+I77</f>
        <v>TextileLeather</v>
      </c>
      <c r="J78" s="220" t="str">
        <f t="shared" si="90"/>
        <v>AQ</v>
      </c>
      <c r="K78" s="220" t="str">
        <f t="shared" si="90"/>
        <v>AR</v>
      </c>
      <c r="L78" s="220" t="str">
        <f t="shared" ref="L78" si="92">+L71</f>
        <v>AS</v>
      </c>
      <c r="M78" s="221">
        <f t="shared" si="90"/>
        <v>38</v>
      </c>
      <c r="N78" s="222">
        <f>+N71</f>
        <v>46</v>
      </c>
    </row>
    <row r="79" spans="2:16" ht="12.75" customHeight="1">
      <c r="B79" s="162" t="str">
        <f>+Commodities!D78</f>
        <v>ILDSH</v>
      </c>
      <c r="C79" s="162" t="str">
        <f>+Commodities!E78</f>
        <v>Textile &amp; Leather Demand Spatial Heat</v>
      </c>
      <c r="D79" s="164" t="str">
        <f>+Commodities!F78</f>
        <v>PJ</v>
      </c>
      <c r="E79" s="169">
        <f t="shared" ca="1" si="80"/>
        <v>2.7597150449550454</v>
      </c>
      <c r="F79" s="169">
        <f t="shared" ca="1" si="81"/>
        <v>0</v>
      </c>
      <c r="G79" s="169">
        <f t="shared" ca="1" si="82"/>
        <v>0</v>
      </c>
      <c r="I79" s="219" t="str">
        <f t="shared" ref="I79:I83" si="93">+I78</f>
        <v>TextileLeather</v>
      </c>
      <c r="J79" s="220" t="str">
        <f t="shared" si="90"/>
        <v>AQ</v>
      </c>
      <c r="K79" s="220" t="str">
        <f t="shared" si="90"/>
        <v>AR</v>
      </c>
      <c r="L79" s="220" t="str">
        <f t="shared" ref="L79" si="94">+L72</f>
        <v>AS</v>
      </c>
      <c r="M79" s="221">
        <f t="shared" si="90"/>
        <v>47</v>
      </c>
      <c r="N79" s="222">
        <f>+N72</f>
        <v>58</v>
      </c>
    </row>
    <row r="80" spans="2:16" ht="12.75" customHeight="1">
      <c r="B80" s="162" t="str">
        <f>+Commodities!D79</f>
        <v>ILDLA</v>
      </c>
      <c r="C80" s="162" t="str">
        <f>+Commodities!E79</f>
        <v>Textile &amp; Leather Demand Light</v>
      </c>
      <c r="D80" s="164" t="str">
        <f>+Commodities!F79</f>
        <v>PJ</v>
      </c>
      <c r="E80" s="169">
        <f t="shared" ca="1" si="80"/>
        <v>1.5189892507492513</v>
      </c>
      <c r="F80" s="169">
        <f t="shared" ca="1" si="81"/>
        <v>0</v>
      </c>
      <c r="G80" s="169">
        <f t="shared" ca="1" si="82"/>
        <v>0</v>
      </c>
      <c r="I80" s="219" t="str">
        <f t="shared" si="93"/>
        <v>TextileLeather</v>
      </c>
      <c r="J80" s="220" t="str">
        <f t="shared" si="90"/>
        <v>AQ</v>
      </c>
      <c r="K80" s="220" t="str">
        <f t="shared" si="90"/>
        <v>AR</v>
      </c>
      <c r="L80" s="220" t="str">
        <f t="shared" ref="L80" si="95">+L73</f>
        <v>AS</v>
      </c>
      <c r="M80" s="221">
        <f t="shared" si="90"/>
        <v>59</v>
      </c>
      <c r="N80" s="222"/>
    </row>
    <row r="81" spans="2:16" ht="12.75" customHeight="1">
      <c r="B81" s="162" t="str">
        <f>+Commodities!D80</f>
        <v>ILDEM</v>
      </c>
      <c r="C81" s="162" t="str">
        <f>+Commodities!E80</f>
        <v>Textile &amp; Leather Demand Electric Motors</v>
      </c>
      <c r="D81" s="164" t="str">
        <f>+Commodities!F80</f>
        <v>PJ</v>
      </c>
      <c r="E81" s="169">
        <f t="shared" ca="1" si="80"/>
        <v>4.378258501498502</v>
      </c>
      <c r="F81" s="169">
        <f t="shared" ca="1" si="81"/>
        <v>0</v>
      </c>
      <c r="G81" s="169">
        <f t="shared" ca="1" si="82"/>
        <v>0</v>
      </c>
      <c r="I81" s="219" t="str">
        <f t="shared" si="93"/>
        <v>TextileLeather</v>
      </c>
      <c r="J81" s="220" t="str">
        <f t="shared" si="90"/>
        <v>AQ</v>
      </c>
      <c r="K81" s="220" t="str">
        <f t="shared" si="90"/>
        <v>AR</v>
      </c>
      <c r="L81" s="220" t="str">
        <f t="shared" ref="L81" si="96">+L74</f>
        <v>AS</v>
      </c>
      <c r="M81" s="221">
        <f t="shared" si="90"/>
        <v>60</v>
      </c>
      <c r="N81" s="222"/>
    </row>
    <row r="82" spans="2:16" ht="12.75" customHeight="1">
      <c r="B82" s="162" t="str">
        <f>+Commodities!D81</f>
        <v>ILDTF</v>
      </c>
      <c r="C82" s="162" t="str">
        <f>+Commodities!E81</f>
        <v>Textile &amp; Leather Demand Haulage Tractors, Trucks, Fishing boats, Forest machines</v>
      </c>
      <c r="D82" s="164" t="str">
        <f>+Commodities!F81</f>
        <v>PJ</v>
      </c>
      <c r="E82" s="169">
        <f t="shared" ca="1" si="80"/>
        <v>1.3726508691308694</v>
      </c>
      <c r="F82" s="169">
        <f t="shared" ca="1" si="81"/>
        <v>0</v>
      </c>
      <c r="G82" s="169">
        <f t="shared" ca="1" si="82"/>
        <v>0</v>
      </c>
      <c r="I82" s="219" t="str">
        <f t="shared" si="93"/>
        <v>TextileLeather</v>
      </c>
      <c r="J82" s="220" t="str">
        <f t="shared" si="90"/>
        <v>AQ</v>
      </c>
      <c r="K82" s="220" t="str">
        <f t="shared" si="90"/>
        <v>AR</v>
      </c>
      <c r="L82" s="220" t="str">
        <f t="shared" ref="L82" si="97">+L75</f>
        <v>AS</v>
      </c>
      <c r="M82" s="221">
        <f t="shared" si="90"/>
        <v>61</v>
      </c>
      <c r="N82" s="222"/>
    </row>
    <row r="83" spans="2:16" ht="12.75" customHeight="1">
      <c r="B83" s="162" t="str">
        <f>+Commodities!D82</f>
        <v>ILDFL</v>
      </c>
      <c r="C83" s="162" t="str">
        <f>+Commodities!E82</f>
        <v>Textile &amp; Leather Demand Haulage Forklifts</v>
      </c>
      <c r="D83" s="164" t="str">
        <f>+Commodities!F82</f>
        <v>PJ</v>
      </c>
      <c r="E83" s="169">
        <f t="shared" ca="1" si="80"/>
        <v>3.4528927072927075E-2</v>
      </c>
      <c r="F83" s="169">
        <f t="shared" ca="1" si="81"/>
        <v>0</v>
      </c>
      <c r="G83" s="169">
        <f t="shared" ca="1" si="82"/>
        <v>0</v>
      </c>
      <c r="I83" s="219" t="str">
        <f t="shared" si="93"/>
        <v>TextileLeather</v>
      </c>
      <c r="J83" s="220" t="str">
        <f t="shared" si="90"/>
        <v>AQ</v>
      </c>
      <c r="K83" s="220" t="str">
        <f t="shared" si="90"/>
        <v>AR</v>
      </c>
      <c r="L83" s="220" t="str">
        <f t="shared" ref="L83" si="98">+L76</f>
        <v>AS</v>
      </c>
      <c r="M83" s="221">
        <f t="shared" si="90"/>
        <v>62</v>
      </c>
      <c r="N83" s="222"/>
    </row>
    <row r="84" spans="2:16" ht="12.75" customHeight="1">
      <c r="B84" s="249" t="str">
        <f>+Commodities!D83</f>
        <v>INDPH</v>
      </c>
      <c r="C84" s="249" t="str">
        <f>+Commodities!E83</f>
        <v>Construction Demand Process heat</v>
      </c>
      <c r="D84" s="250" t="str">
        <f>+Commodities!F83</f>
        <v>PJ</v>
      </c>
      <c r="E84" s="251">
        <f t="shared" ca="1" si="80"/>
        <v>21.392277050949055</v>
      </c>
      <c r="F84" s="251">
        <f t="shared" ca="1" si="81"/>
        <v>0</v>
      </c>
      <c r="G84" s="251">
        <f t="shared" ca="1" si="82"/>
        <v>0</v>
      </c>
      <c r="I84" s="380" t="str">
        <f>Commodities!AE17</f>
        <v>Construction</v>
      </c>
      <c r="J84" s="220" t="str">
        <f t="shared" si="90"/>
        <v>AQ</v>
      </c>
      <c r="K84" s="220" t="str">
        <f t="shared" si="90"/>
        <v>AR</v>
      </c>
      <c r="L84" s="220" t="str">
        <f t="shared" ref="L84" si="99">+L77</f>
        <v>AS</v>
      </c>
      <c r="M84" s="221">
        <f t="shared" si="90"/>
        <v>26</v>
      </c>
      <c r="N84" s="222">
        <f>+N77</f>
        <v>37</v>
      </c>
      <c r="P84" s="224">
        <f ca="1">+SUM(INDIRECT("'" &amp; I84 &amp; "'!" &amp; "AQ26:AR62")) - SUM(E84:F90)</f>
        <v>0</v>
      </c>
    </row>
    <row r="85" spans="2:16" ht="12.75" customHeight="1">
      <c r="B85" s="162" t="str">
        <f>+Commodities!D84</f>
        <v>INDCO</v>
      </c>
      <c r="C85" s="162" t="str">
        <f>+Commodities!E84</f>
        <v>Construction Demand Cooling</v>
      </c>
      <c r="D85" s="164" t="str">
        <f>+Commodities!F84</f>
        <v>PJ</v>
      </c>
      <c r="E85" s="169">
        <f t="shared" ca="1" si="80"/>
        <v>0</v>
      </c>
      <c r="F85" s="169">
        <f t="shared" ca="1" si="81"/>
        <v>0</v>
      </c>
      <c r="G85" s="169">
        <f t="shared" ca="1" si="82"/>
        <v>0</v>
      </c>
      <c r="I85" s="219" t="str">
        <f>+I84</f>
        <v>Construction</v>
      </c>
      <c r="J85" s="220" t="str">
        <f t="shared" si="90"/>
        <v>AQ</v>
      </c>
      <c r="K85" s="220" t="str">
        <f t="shared" si="90"/>
        <v>AR</v>
      </c>
      <c r="L85" s="220" t="str">
        <f t="shared" ref="L85" si="100">+L78</f>
        <v>AS</v>
      </c>
      <c r="M85" s="221">
        <f t="shared" si="90"/>
        <v>38</v>
      </c>
      <c r="N85" s="222">
        <f>+N78</f>
        <v>46</v>
      </c>
    </row>
    <row r="86" spans="2:16" ht="12.75" customHeight="1">
      <c r="B86" s="162" t="str">
        <f>+Commodities!D85</f>
        <v>INDSH</v>
      </c>
      <c r="C86" s="162" t="str">
        <f>+Commodities!E85</f>
        <v>Construction Demand Spatial Heat</v>
      </c>
      <c r="D86" s="164" t="str">
        <f>+Commodities!F85</f>
        <v>PJ</v>
      </c>
      <c r="E86" s="169">
        <f t="shared" ca="1" si="80"/>
        <v>0.54378334465534472</v>
      </c>
      <c r="F86" s="169">
        <f t="shared" ca="1" si="81"/>
        <v>0</v>
      </c>
      <c r="G86" s="169">
        <f t="shared" ca="1" si="82"/>
        <v>0</v>
      </c>
      <c r="I86" s="219" t="str">
        <f t="shared" ref="I86:I90" si="101">+I85</f>
        <v>Construction</v>
      </c>
      <c r="J86" s="220" t="str">
        <f t="shared" si="90"/>
        <v>AQ</v>
      </c>
      <c r="K86" s="220" t="str">
        <f t="shared" si="90"/>
        <v>AR</v>
      </c>
      <c r="L86" s="220" t="str">
        <f t="shared" ref="L86" si="102">+L79</f>
        <v>AS</v>
      </c>
      <c r="M86" s="221">
        <f t="shared" si="90"/>
        <v>47</v>
      </c>
      <c r="N86" s="222">
        <f>+N79</f>
        <v>58</v>
      </c>
    </row>
    <row r="87" spans="2:16" ht="12.75" customHeight="1">
      <c r="B87" s="162" t="str">
        <f>+Commodities!D86</f>
        <v>INDLA</v>
      </c>
      <c r="C87" s="162" t="str">
        <f>+Commodities!E86</f>
        <v>Construction Demand Light</v>
      </c>
      <c r="D87" s="164" t="str">
        <f>+Commodities!F86</f>
        <v>PJ</v>
      </c>
      <c r="E87" s="169">
        <f t="shared" ca="1" si="80"/>
        <v>2.432714133866134</v>
      </c>
      <c r="F87" s="169">
        <f t="shared" ca="1" si="81"/>
        <v>0</v>
      </c>
      <c r="G87" s="169">
        <f t="shared" ca="1" si="82"/>
        <v>0</v>
      </c>
      <c r="I87" s="219" t="str">
        <f t="shared" si="101"/>
        <v>Construction</v>
      </c>
      <c r="J87" s="220" t="str">
        <f t="shared" si="90"/>
        <v>AQ</v>
      </c>
      <c r="K87" s="220" t="str">
        <f t="shared" si="90"/>
        <v>AR</v>
      </c>
      <c r="L87" s="220" t="str">
        <f t="shared" ref="L87" si="103">+L80</f>
        <v>AS</v>
      </c>
      <c r="M87" s="221">
        <f t="shared" si="90"/>
        <v>59</v>
      </c>
      <c r="N87" s="222"/>
    </row>
    <row r="88" spans="2:16" ht="12.75" customHeight="1">
      <c r="B88" s="162" t="str">
        <f>+Commodities!D87</f>
        <v>INDEM</v>
      </c>
      <c r="C88" s="162" t="str">
        <f>+Commodities!E87</f>
        <v>Construction Demand Electric Motors</v>
      </c>
      <c r="D88" s="164" t="str">
        <f>+Commodities!F87</f>
        <v>PJ</v>
      </c>
      <c r="E88" s="169">
        <f t="shared" ca="1" si="80"/>
        <v>11.304915644355646</v>
      </c>
      <c r="F88" s="169">
        <f t="shared" ca="1" si="81"/>
        <v>0</v>
      </c>
      <c r="G88" s="169">
        <f t="shared" ca="1" si="82"/>
        <v>0</v>
      </c>
      <c r="I88" s="219" t="str">
        <f t="shared" si="101"/>
        <v>Construction</v>
      </c>
      <c r="J88" s="220" t="str">
        <f t="shared" si="90"/>
        <v>AQ</v>
      </c>
      <c r="K88" s="220" t="str">
        <f t="shared" si="90"/>
        <v>AR</v>
      </c>
      <c r="L88" s="220" t="str">
        <f t="shared" ref="L88" si="104">+L81</f>
        <v>AS</v>
      </c>
      <c r="M88" s="221">
        <f t="shared" si="90"/>
        <v>60</v>
      </c>
      <c r="N88" s="222"/>
    </row>
    <row r="89" spans="2:16" ht="12.75" customHeight="1">
      <c r="B89" s="162" t="str">
        <f>+Commodities!D88</f>
        <v>INDTF</v>
      </c>
      <c r="C89" s="162" t="str">
        <f>+Commodities!E88</f>
        <v>Construction Demand Haulage Tractors, Trucks, Fishing boats, Forest machines</v>
      </c>
      <c r="D89" s="164" t="str">
        <f>+Commodities!F88</f>
        <v>PJ</v>
      </c>
      <c r="E89" s="169">
        <f t="shared" ca="1" si="80"/>
        <v>0</v>
      </c>
      <c r="F89" s="169">
        <f t="shared" ca="1" si="81"/>
        <v>0</v>
      </c>
      <c r="G89" s="169">
        <f t="shared" ca="1" si="82"/>
        <v>0</v>
      </c>
      <c r="I89" s="219" t="str">
        <f t="shared" si="101"/>
        <v>Construction</v>
      </c>
      <c r="J89" s="220" t="str">
        <f t="shared" si="90"/>
        <v>AQ</v>
      </c>
      <c r="K89" s="220" t="str">
        <f t="shared" si="90"/>
        <v>AR</v>
      </c>
      <c r="L89" s="220" t="str">
        <f t="shared" ref="L89" si="105">+L82</f>
        <v>AS</v>
      </c>
      <c r="M89" s="221">
        <f t="shared" si="90"/>
        <v>61</v>
      </c>
      <c r="N89" s="222"/>
    </row>
    <row r="90" spans="2:16" ht="12.75" customHeight="1">
      <c r="B90" s="162" t="str">
        <f>+Commodities!D89</f>
        <v>INDFL</v>
      </c>
      <c r="C90" s="162" t="str">
        <f>+Commodities!E89</f>
        <v>Construction Demand Haulage Forklifts</v>
      </c>
      <c r="D90" s="164" t="str">
        <f>+Commodities!F89</f>
        <v>PJ</v>
      </c>
      <c r="E90" s="169">
        <f t="shared" ca="1" si="80"/>
        <v>0</v>
      </c>
      <c r="F90" s="169">
        <f t="shared" ca="1" si="81"/>
        <v>0</v>
      </c>
      <c r="G90" s="169">
        <f t="shared" ca="1" si="82"/>
        <v>0</v>
      </c>
      <c r="I90" s="219" t="str">
        <f t="shared" si="101"/>
        <v>Construction</v>
      </c>
      <c r="J90" s="220" t="str">
        <f t="shared" si="90"/>
        <v>AQ</v>
      </c>
      <c r="K90" s="220" t="str">
        <f t="shared" si="90"/>
        <v>AR</v>
      </c>
      <c r="L90" s="220" t="str">
        <f t="shared" ref="L90" si="106">+L83</f>
        <v>AS</v>
      </c>
      <c r="M90" s="221">
        <f t="shared" si="90"/>
        <v>62</v>
      </c>
      <c r="N90" s="222"/>
    </row>
    <row r="91" spans="2:16" ht="12.75" customHeight="1">
      <c r="B91" s="249" t="str">
        <f>+Commodities!D90</f>
        <v>IODPH</v>
      </c>
      <c r="C91" s="249" t="str">
        <f>+Commodities!E90</f>
        <v>Other comm Demand Process heat</v>
      </c>
      <c r="D91" s="250" t="str">
        <f>+Commodities!F90</f>
        <v>PJ</v>
      </c>
      <c r="E91" s="251">
        <f t="shared" ca="1" si="80"/>
        <v>39.716866861138861</v>
      </c>
      <c r="F91" s="251">
        <f t="shared" ca="1" si="81"/>
        <v>0</v>
      </c>
      <c r="G91" s="251">
        <f t="shared" ca="1" si="82"/>
        <v>0</v>
      </c>
      <c r="I91" s="380" t="str">
        <f>Commodities!AE18</f>
        <v>Other</v>
      </c>
      <c r="J91" s="220" t="str">
        <f t="shared" ref="J91:M91" si="107">+J84</f>
        <v>AQ</v>
      </c>
      <c r="K91" s="220" t="str">
        <f t="shared" si="107"/>
        <v>AR</v>
      </c>
      <c r="L91" s="220" t="str">
        <f t="shared" ref="L91" si="108">+L84</f>
        <v>AS</v>
      </c>
      <c r="M91" s="221">
        <f t="shared" si="107"/>
        <v>26</v>
      </c>
      <c r="N91" s="222">
        <f>+N84</f>
        <v>37</v>
      </c>
      <c r="P91" s="224">
        <f ca="1">+SUM(INDIRECT("'" &amp; I91 &amp; "'!" &amp; "AQ26:AR62")) - SUM(E91:F97)</f>
        <v>0</v>
      </c>
    </row>
    <row r="92" spans="2:16" ht="12.75" customHeight="1">
      <c r="B92" s="162" t="str">
        <f>+Commodities!D91</f>
        <v>IODCO</v>
      </c>
      <c r="C92" s="162" t="str">
        <f>+Commodities!E91</f>
        <v>Other comm Demand Cooling</v>
      </c>
      <c r="D92" s="164" t="str">
        <f>+Commodities!F91</f>
        <v>PJ</v>
      </c>
      <c r="E92" s="169">
        <f t="shared" ca="1" si="80"/>
        <v>5.7483260019980023</v>
      </c>
      <c r="F92" s="169">
        <f t="shared" ca="1" si="81"/>
        <v>0</v>
      </c>
      <c r="G92" s="169">
        <f t="shared" ca="1" si="82"/>
        <v>0</v>
      </c>
      <c r="I92" s="381" t="str">
        <f>+I91</f>
        <v>Other</v>
      </c>
      <c r="J92" s="220" t="str">
        <f t="shared" ref="J92:M92" si="109">+J85</f>
        <v>AQ</v>
      </c>
      <c r="K92" s="220" t="str">
        <f t="shared" si="109"/>
        <v>AR</v>
      </c>
      <c r="L92" s="220" t="str">
        <f t="shared" ref="L92" si="110">+L85</f>
        <v>AS</v>
      </c>
      <c r="M92" s="221">
        <f t="shared" si="109"/>
        <v>38</v>
      </c>
      <c r="N92" s="222">
        <f>+N85</f>
        <v>46</v>
      </c>
    </row>
    <row r="93" spans="2:16" ht="12.75" customHeight="1">
      <c r="B93" s="162" t="str">
        <f>+Commodities!D92</f>
        <v>IODSH</v>
      </c>
      <c r="C93" s="162" t="str">
        <f>+Commodities!E92</f>
        <v>Other comm Demand Spatial Heat</v>
      </c>
      <c r="D93" s="164" t="str">
        <f>+Commodities!F92</f>
        <v>PJ</v>
      </c>
      <c r="E93" s="169">
        <f t="shared" ca="1" si="80"/>
        <v>7.9722598441558441</v>
      </c>
      <c r="F93" s="169">
        <f t="shared" ca="1" si="81"/>
        <v>0</v>
      </c>
      <c r="G93" s="169">
        <f t="shared" ca="1" si="82"/>
        <v>0</v>
      </c>
      <c r="I93" s="381" t="str">
        <f t="shared" ref="I93:I97" si="111">+I92</f>
        <v>Other</v>
      </c>
      <c r="J93" s="220" t="str">
        <f t="shared" ref="J93:M93" si="112">+J86</f>
        <v>AQ</v>
      </c>
      <c r="K93" s="220" t="str">
        <f t="shared" si="112"/>
        <v>AR</v>
      </c>
      <c r="L93" s="220" t="str">
        <f t="shared" ref="L93" si="113">+L86</f>
        <v>AS</v>
      </c>
      <c r="M93" s="221">
        <f t="shared" si="112"/>
        <v>47</v>
      </c>
      <c r="N93" s="222">
        <f>+N86</f>
        <v>58</v>
      </c>
    </row>
    <row r="94" spans="2:16" ht="12.75" customHeight="1">
      <c r="B94" s="162" t="str">
        <f>+Commodities!D93</f>
        <v>IODLA</v>
      </c>
      <c r="C94" s="162" t="str">
        <f>+Commodities!E93</f>
        <v>Other comm Demand Light</v>
      </c>
      <c r="D94" s="164" t="str">
        <f>+Commodities!F93</f>
        <v>PJ</v>
      </c>
      <c r="E94" s="169">
        <f t="shared" ca="1" si="80"/>
        <v>10.080587940059941</v>
      </c>
      <c r="F94" s="169">
        <f t="shared" ca="1" si="81"/>
        <v>0</v>
      </c>
      <c r="G94" s="169">
        <f t="shared" ca="1" si="82"/>
        <v>0</v>
      </c>
      <c r="I94" s="381" t="str">
        <f t="shared" si="111"/>
        <v>Other</v>
      </c>
      <c r="J94" s="220" t="str">
        <f t="shared" ref="J94:M94" si="114">+J87</f>
        <v>AQ</v>
      </c>
      <c r="K94" s="220" t="str">
        <f t="shared" si="114"/>
        <v>AR</v>
      </c>
      <c r="L94" s="220" t="str">
        <f t="shared" ref="L94" si="115">+L87</f>
        <v>AS</v>
      </c>
      <c r="M94" s="221">
        <f t="shared" si="114"/>
        <v>59</v>
      </c>
      <c r="N94" s="222"/>
    </row>
    <row r="95" spans="2:16" ht="12.75" customHeight="1">
      <c r="B95" s="162" t="str">
        <f>+Commodities!D94</f>
        <v>IODEM</v>
      </c>
      <c r="C95" s="162" t="str">
        <f>+Commodities!E94</f>
        <v>Other comm Demand Electric Motors</v>
      </c>
      <c r="D95" s="164" t="str">
        <f>+Commodities!F94</f>
        <v>PJ</v>
      </c>
      <c r="E95" s="169">
        <f t="shared" ca="1" si="80"/>
        <v>38.432208047952059</v>
      </c>
      <c r="F95" s="169">
        <f t="shared" ca="1" si="81"/>
        <v>0</v>
      </c>
      <c r="G95" s="169">
        <f t="shared" ca="1" si="82"/>
        <v>0</v>
      </c>
      <c r="I95" s="381" t="str">
        <f t="shared" si="111"/>
        <v>Other</v>
      </c>
      <c r="J95" s="220" t="str">
        <f t="shared" ref="J95:M95" si="116">+J88</f>
        <v>AQ</v>
      </c>
      <c r="K95" s="220" t="str">
        <f t="shared" si="116"/>
        <v>AR</v>
      </c>
      <c r="L95" s="220" t="str">
        <f t="shared" ref="L95" si="117">+L88</f>
        <v>AS</v>
      </c>
      <c r="M95" s="221">
        <f t="shared" si="116"/>
        <v>60</v>
      </c>
      <c r="N95" s="222"/>
    </row>
    <row r="96" spans="2:16" ht="12.75" customHeight="1">
      <c r="B96" s="162" t="str">
        <f>+Commodities!D95</f>
        <v>IODTF</v>
      </c>
      <c r="C96" s="162" t="str">
        <f>+Commodities!E95</f>
        <v>Other comm Demand Haulage Tractors, Trucks, Fishing boats, Forest machines</v>
      </c>
      <c r="D96" s="164" t="str">
        <f>+Commodities!F95</f>
        <v>PJ</v>
      </c>
      <c r="E96" s="169">
        <f t="shared" ca="1" si="80"/>
        <v>10.294802757242758</v>
      </c>
      <c r="F96" s="169">
        <f t="shared" ca="1" si="81"/>
        <v>0</v>
      </c>
      <c r="G96" s="169">
        <f t="shared" ca="1" si="82"/>
        <v>0</v>
      </c>
      <c r="I96" s="381" t="str">
        <f t="shared" si="111"/>
        <v>Other</v>
      </c>
      <c r="J96" s="220" t="str">
        <f t="shared" ref="J96:M96" si="118">+J89</f>
        <v>AQ</v>
      </c>
      <c r="K96" s="220" t="str">
        <f t="shared" si="118"/>
        <v>AR</v>
      </c>
      <c r="L96" s="220" t="str">
        <f t="shared" ref="L96" si="119">+L89</f>
        <v>AS</v>
      </c>
      <c r="M96" s="221">
        <f t="shared" si="118"/>
        <v>61</v>
      </c>
      <c r="N96" s="222"/>
    </row>
    <row r="97" spans="2:16" ht="12.75" customHeight="1">
      <c r="B97" s="162" t="str">
        <f>+Commodities!D96</f>
        <v>IODFL</v>
      </c>
      <c r="C97" s="162" t="str">
        <f>+Commodities!E96</f>
        <v>Other comm Demand Haulage Forklifts</v>
      </c>
      <c r="D97" s="164" t="str">
        <f>+Commodities!F96</f>
        <v>PJ</v>
      </c>
      <c r="E97" s="169">
        <f t="shared" ca="1" si="80"/>
        <v>1.1784256543456546</v>
      </c>
      <c r="F97" s="169">
        <f t="shared" ca="1" si="81"/>
        <v>0</v>
      </c>
      <c r="G97" s="169">
        <f t="shared" ca="1" si="82"/>
        <v>0</v>
      </c>
      <c r="I97" s="381" t="str">
        <f t="shared" si="111"/>
        <v>Other</v>
      </c>
      <c r="J97" s="220" t="str">
        <f t="shared" ref="J97:M97" si="120">+J90</f>
        <v>AQ</v>
      </c>
      <c r="K97" s="220" t="str">
        <f t="shared" si="120"/>
        <v>AR</v>
      </c>
      <c r="L97" s="220" t="str">
        <f t="shared" ref="L97" si="121">+L90</f>
        <v>AS</v>
      </c>
      <c r="M97" s="221">
        <f t="shared" si="120"/>
        <v>62</v>
      </c>
      <c r="N97" s="222"/>
    </row>
    <row r="100" spans="2:16" ht="26.25" customHeight="1"/>
    <row r="102" spans="2:16" ht="12.75" customHeight="1">
      <c r="B102" s="260">
        <v>2015</v>
      </c>
      <c r="C102" s="260" t="s">
        <v>86</v>
      </c>
    </row>
    <row r="103" spans="2:16" ht="12.75" customHeight="1">
      <c r="B103" s="283"/>
      <c r="C103" s="283"/>
      <c r="D103" s="283"/>
      <c r="E103" s="283"/>
      <c r="F103" s="283"/>
      <c r="G103" s="283"/>
      <c r="I103" s="209" t="s">
        <v>238</v>
      </c>
      <c r="J103" s="209"/>
      <c r="K103" s="209"/>
      <c r="L103" s="209"/>
      <c r="M103" s="209"/>
      <c r="N103" s="209"/>
    </row>
    <row r="104" spans="2:16" ht="12.75" customHeight="1">
      <c r="B104" s="166" t="s">
        <v>196</v>
      </c>
      <c r="D104" s="233" t="s">
        <v>148</v>
      </c>
      <c r="E104" s="232">
        <v>7</v>
      </c>
      <c r="F104" s="283"/>
      <c r="G104" s="283"/>
    </row>
    <row r="105" spans="2:16" ht="12.75" customHeight="1">
      <c r="B105" s="283"/>
      <c r="C105" s="283"/>
      <c r="D105" s="283"/>
      <c r="E105" s="283"/>
      <c r="F105" s="283"/>
      <c r="G105" s="283"/>
      <c r="I105" s="211" t="s">
        <v>182</v>
      </c>
      <c r="J105" s="211"/>
      <c r="K105" s="211"/>
      <c r="L105" s="211"/>
      <c r="M105" s="211"/>
      <c r="N105" s="211"/>
    </row>
    <row r="106" spans="2:16" ht="12.75" customHeight="1">
      <c r="B106" s="49" t="s">
        <v>8</v>
      </c>
      <c r="C106" s="49"/>
      <c r="D106" s="50"/>
      <c r="E106" s="283"/>
      <c r="F106" s="283"/>
      <c r="G106" s="283"/>
    </row>
    <row r="107" spans="2:16" ht="12.75" customHeight="1">
      <c r="B107" s="51" t="s">
        <v>4</v>
      </c>
      <c r="C107" s="51" t="s">
        <v>129</v>
      </c>
      <c r="D107" s="163" t="s">
        <v>27</v>
      </c>
      <c r="E107" s="163" t="s">
        <v>584</v>
      </c>
      <c r="F107" s="51" t="s">
        <v>573</v>
      </c>
      <c r="G107" s="51" t="s">
        <v>562</v>
      </c>
      <c r="I107" s="212" t="s">
        <v>235</v>
      </c>
      <c r="J107" s="213" t="s">
        <v>583</v>
      </c>
      <c r="K107" s="213" t="s">
        <v>572</v>
      </c>
      <c r="L107" s="213" t="s">
        <v>572</v>
      </c>
      <c r="M107" s="214" t="s">
        <v>236</v>
      </c>
      <c r="N107" s="214" t="s">
        <v>237</v>
      </c>
      <c r="P107" s="225" t="s">
        <v>95</v>
      </c>
    </row>
    <row r="108" spans="2:16" ht="12.75" customHeight="1">
      <c r="B108" s="162" t="str">
        <f t="shared" ref="B108:D127" si="122">B7</f>
        <v>ISDPH</v>
      </c>
      <c r="C108" s="162" t="str">
        <f t="shared" si="122"/>
        <v>Iron &amp; Steel  Demand Process heat</v>
      </c>
      <c r="D108" s="359" t="str">
        <f t="shared" si="122"/>
        <v>PJ</v>
      </c>
      <c r="E108" s="169">
        <f ca="1">+SUM(INDIRECT("'" &amp; $I108 &amp; "'!" &amp; J108 &amp; $M108 &amp; IF(ISBLANK($N108),"",":" &amp; J108 &amp; $N108)))</f>
        <v>233.25519657029704</v>
      </c>
      <c r="F108" s="169">
        <f t="shared" ref="F108:F139" ca="1" si="123">+SUM(INDIRECT("'" &amp; $I108 &amp; "'!" &amp; K108 &amp; $M108 &amp; IF(ISBLANK($N108),"",":" &amp; K108 &amp; $N108)))</f>
        <v>0</v>
      </c>
      <c r="G108" s="169">
        <f t="shared" ref="G108:G139" ca="1" si="124">+SUM(INDIRECT("'" &amp; $I108 &amp; "'!" &amp; L108 &amp; $M108 &amp; IF(ISBLANK($N108),"",":" &amp; L108 &amp; $N108)))</f>
        <v>0</v>
      </c>
      <c r="I108" s="380" t="str">
        <f>I7</f>
        <v>IronSteel</v>
      </c>
      <c r="J108" s="216" t="str">
        <f>SUBSTITUTE(ADDRESS(1,COLUMN(IronSteel!BD1),4),"1","")</f>
        <v>BD</v>
      </c>
      <c r="K108" s="216" t="str">
        <f>SUBSTITUTE(ADDRESS(1,COLUMN(IronSteel!BE1),4),"1","")</f>
        <v>BE</v>
      </c>
      <c r="L108" s="216" t="str">
        <f>SUBSTITUTE(ADDRESS(1,COLUMN(IronSteel!BF1),4),"1","")</f>
        <v>BF</v>
      </c>
      <c r="M108" s="217">
        <f t="shared" ref="M108:N110" si="125">M7</f>
        <v>26</v>
      </c>
      <c r="N108" s="361">
        <f t="shared" si="125"/>
        <v>37</v>
      </c>
      <c r="P108" s="224">
        <f ca="1">+SUM(INDIRECT("'" &amp; I108 &amp; "'!" &amp; "BD26:BE62")) - SUM(E108:F114)</f>
        <v>0</v>
      </c>
    </row>
    <row r="109" spans="2:16" ht="12.75" customHeight="1">
      <c r="B109" s="162" t="str">
        <f t="shared" si="122"/>
        <v>ISDCO</v>
      </c>
      <c r="C109" s="162" t="str">
        <f t="shared" si="122"/>
        <v>Iron &amp; Steel  Demand Cooling</v>
      </c>
      <c r="D109" s="164" t="str">
        <f t="shared" si="122"/>
        <v>PJ</v>
      </c>
      <c r="E109" s="169">
        <f t="shared" ref="E109:E139" ca="1" si="126">+SUM(INDIRECT("'" &amp; $I109 &amp; "'!" &amp; J109 &amp; $M109 &amp; IF(ISBLANK($N109),"",":" &amp; J109 &amp; $N109)))</f>
        <v>8.5605720950495048</v>
      </c>
      <c r="F109" s="169">
        <f t="shared" ca="1" si="123"/>
        <v>0</v>
      </c>
      <c r="G109" s="169">
        <f t="shared" ca="1" si="124"/>
        <v>0</v>
      </c>
      <c r="H109" s="614"/>
      <c r="I109" s="380" t="str">
        <f t="shared" ref="I109:I172" si="127">I8</f>
        <v>IronSteel</v>
      </c>
      <c r="J109" s="220" t="str">
        <f>+J108</f>
        <v>BD</v>
      </c>
      <c r="K109" s="220" t="str">
        <f>+K108</f>
        <v>BE</v>
      </c>
      <c r="L109" s="220" t="str">
        <f>+L108</f>
        <v>BF</v>
      </c>
      <c r="M109" s="361">
        <f t="shared" si="125"/>
        <v>38</v>
      </c>
      <c r="N109" s="361">
        <f t="shared" si="125"/>
        <v>46</v>
      </c>
      <c r="P109" s="223"/>
    </row>
    <row r="110" spans="2:16" ht="12.75" customHeight="1">
      <c r="B110" s="162" t="str">
        <f t="shared" si="122"/>
        <v>ISDSH</v>
      </c>
      <c r="C110" s="162" t="str">
        <f t="shared" si="122"/>
        <v>Iron &amp; Steel  Demand Spatial Heat</v>
      </c>
      <c r="D110" s="164" t="str">
        <f t="shared" si="122"/>
        <v>PJ</v>
      </c>
      <c r="E110" s="169">
        <f t="shared" ca="1" si="126"/>
        <v>4.1332767683168319</v>
      </c>
      <c r="F110" s="169">
        <f t="shared" ca="1" si="123"/>
        <v>0</v>
      </c>
      <c r="G110" s="169">
        <f t="shared" ca="1" si="124"/>
        <v>0</v>
      </c>
      <c r="I110" s="380" t="str">
        <f t="shared" si="127"/>
        <v>IronSteel</v>
      </c>
      <c r="J110" s="220" t="str">
        <f t="shared" ref="J110:K110" si="128">+J109</f>
        <v>BD</v>
      </c>
      <c r="K110" s="220" t="str">
        <f t="shared" si="128"/>
        <v>BE</v>
      </c>
      <c r="L110" s="220" t="str">
        <f t="shared" ref="L110" si="129">+L109</f>
        <v>BF</v>
      </c>
      <c r="M110" s="361">
        <f t="shared" si="125"/>
        <v>47</v>
      </c>
      <c r="N110" s="361">
        <f t="shared" si="125"/>
        <v>58</v>
      </c>
    </row>
    <row r="111" spans="2:16" ht="12.75" customHeight="1">
      <c r="B111" s="162" t="str">
        <f t="shared" si="122"/>
        <v>ISDLA</v>
      </c>
      <c r="C111" s="162" t="str">
        <f t="shared" si="122"/>
        <v>Iron &amp; Steel  Demand Light</v>
      </c>
      <c r="D111" s="164" t="str">
        <f t="shared" si="122"/>
        <v>PJ</v>
      </c>
      <c r="E111" s="169">
        <f t="shared" ca="1" si="126"/>
        <v>20.641904411881189</v>
      </c>
      <c r="F111" s="169">
        <f t="shared" ca="1" si="123"/>
        <v>0</v>
      </c>
      <c r="G111" s="169">
        <f t="shared" ca="1" si="124"/>
        <v>0</v>
      </c>
      <c r="H111" s="614"/>
      <c r="I111" s="380" t="str">
        <f t="shared" si="127"/>
        <v>IronSteel</v>
      </c>
      <c r="J111" s="220" t="str">
        <f t="shared" ref="J111:K111" si="130">+J110</f>
        <v>BD</v>
      </c>
      <c r="K111" s="220" t="str">
        <f t="shared" si="130"/>
        <v>BE</v>
      </c>
      <c r="L111" s="220" t="str">
        <f t="shared" ref="L111" si="131">+L110</f>
        <v>BF</v>
      </c>
      <c r="M111" s="361">
        <f>M10</f>
        <v>59</v>
      </c>
      <c r="N111" s="217"/>
    </row>
    <row r="112" spans="2:16" ht="12.75" customHeight="1">
      <c r="B112" s="162" t="str">
        <f t="shared" si="122"/>
        <v>ISDEM</v>
      </c>
      <c r="C112" s="162" t="str">
        <f t="shared" si="122"/>
        <v>Iron &amp; Steel  Demand Electric Motors</v>
      </c>
      <c r="D112" s="164" t="str">
        <f t="shared" si="122"/>
        <v>PJ</v>
      </c>
      <c r="E112" s="169">
        <f t="shared" ca="1" si="126"/>
        <v>45.975132285148518</v>
      </c>
      <c r="F112" s="169">
        <f t="shared" ca="1" si="123"/>
        <v>0</v>
      </c>
      <c r="G112" s="169">
        <f t="shared" ca="1" si="124"/>
        <v>0</v>
      </c>
      <c r="H112" s="614"/>
      <c r="I112" s="380" t="str">
        <f t="shared" si="127"/>
        <v>IronSteel</v>
      </c>
      <c r="J112" s="220" t="str">
        <f t="shared" ref="J112:K112" si="132">+J111</f>
        <v>BD</v>
      </c>
      <c r="K112" s="220" t="str">
        <f t="shared" si="132"/>
        <v>BE</v>
      </c>
      <c r="L112" s="220" t="str">
        <f t="shared" ref="L112" si="133">+L111</f>
        <v>BF</v>
      </c>
      <c r="M112" s="361">
        <f>M11</f>
        <v>60</v>
      </c>
      <c r="N112" s="217"/>
    </row>
    <row r="113" spans="2:16" ht="12.75" customHeight="1">
      <c r="B113" s="162" t="str">
        <f t="shared" si="122"/>
        <v>ISDTF</v>
      </c>
      <c r="C113" s="162" t="str">
        <f t="shared" si="122"/>
        <v>Iron &amp; Steel  Demand Haulage Tractors, Trucks, Fishing boats, Forest machines</v>
      </c>
      <c r="D113" s="164" t="str">
        <f t="shared" si="122"/>
        <v>PJ</v>
      </c>
      <c r="E113" s="169">
        <f t="shared" ca="1" si="126"/>
        <v>2.5367433504950498</v>
      </c>
      <c r="F113" s="169">
        <f t="shared" ca="1" si="123"/>
        <v>0</v>
      </c>
      <c r="G113" s="169">
        <f t="shared" ca="1" si="124"/>
        <v>0</v>
      </c>
      <c r="I113" s="380" t="str">
        <f t="shared" si="127"/>
        <v>IronSteel</v>
      </c>
      <c r="J113" s="220" t="str">
        <f t="shared" ref="J113:K113" si="134">+J112</f>
        <v>BD</v>
      </c>
      <c r="K113" s="220" t="str">
        <f t="shared" si="134"/>
        <v>BE</v>
      </c>
      <c r="L113" s="220" t="str">
        <f t="shared" ref="L113" si="135">+L112</f>
        <v>BF</v>
      </c>
      <c r="M113" s="361">
        <f>M12</f>
        <v>61</v>
      </c>
      <c r="N113" s="217"/>
    </row>
    <row r="114" spans="2:16" ht="12.75" customHeight="1">
      <c r="B114" s="261" t="str">
        <f t="shared" si="122"/>
        <v>ISDFL</v>
      </c>
      <c r="C114" s="261" t="str">
        <f t="shared" si="122"/>
        <v>Iron &amp; Steel  Demand Haulage Forklifts</v>
      </c>
      <c r="D114" s="262" t="str">
        <f t="shared" si="122"/>
        <v>PJ</v>
      </c>
      <c r="E114" s="263">
        <f t="shared" ca="1" si="126"/>
        <v>1.5767999999999997E-2</v>
      </c>
      <c r="F114" s="263">
        <f t="shared" ca="1" si="123"/>
        <v>0</v>
      </c>
      <c r="G114" s="263">
        <f t="shared" ca="1" si="124"/>
        <v>0</v>
      </c>
      <c r="I114" s="380" t="str">
        <f t="shared" si="127"/>
        <v>IronSteel</v>
      </c>
      <c r="J114" s="220" t="str">
        <f t="shared" ref="J114:K114" si="136">+J113</f>
        <v>BD</v>
      </c>
      <c r="K114" s="220" t="str">
        <f t="shared" si="136"/>
        <v>BE</v>
      </c>
      <c r="L114" s="220" t="str">
        <f t="shared" ref="L114" si="137">+L113</f>
        <v>BF</v>
      </c>
      <c r="M114" s="361">
        <f>M13</f>
        <v>62</v>
      </c>
      <c r="N114" s="217"/>
      <c r="P114" s="224"/>
    </row>
    <row r="115" spans="2:16" ht="12.75" customHeight="1">
      <c r="B115" s="162" t="str">
        <f t="shared" si="122"/>
        <v>ICDPH</v>
      </c>
      <c r="C115" s="162" t="str">
        <f t="shared" si="122"/>
        <v>Chemical industry Demand Process heat</v>
      </c>
      <c r="D115" s="164" t="str">
        <f t="shared" si="122"/>
        <v>PJ</v>
      </c>
      <c r="E115" s="253">
        <f t="shared" ca="1" si="126"/>
        <v>293.12352926732672</v>
      </c>
      <c r="F115" s="253">
        <f t="shared" ca="1" si="123"/>
        <v>0</v>
      </c>
      <c r="G115" s="253">
        <f t="shared" ca="1" si="124"/>
        <v>0</v>
      </c>
      <c r="I115" s="380" t="str">
        <f t="shared" si="127"/>
        <v>Chemical</v>
      </c>
      <c r="J115" s="220" t="str">
        <f t="shared" ref="J115:N115" si="138">+J108</f>
        <v>BD</v>
      </c>
      <c r="K115" s="220" t="str">
        <f t="shared" si="138"/>
        <v>BE</v>
      </c>
      <c r="L115" s="220" t="str">
        <f t="shared" ref="L115" si="139">+L108</f>
        <v>BF</v>
      </c>
      <c r="M115" s="221">
        <f t="shared" si="138"/>
        <v>26</v>
      </c>
      <c r="N115" s="222">
        <f t="shared" si="138"/>
        <v>37</v>
      </c>
      <c r="P115" s="224">
        <f ca="1">+SUM(INDIRECT("'" &amp; I115 &amp; "'!" &amp; "BD26:BE62")) - SUM(E115:F121)</f>
        <v>0</v>
      </c>
    </row>
    <row r="116" spans="2:16" ht="12.75" customHeight="1">
      <c r="B116" s="162" t="str">
        <f t="shared" si="122"/>
        <v>ICDCO</v>
      </c>
      <c r="C116" s="162" t="str">
        <f t="shared" si="122"/>
        <v>Chemical industry Demand Cooling</v>
      </c>
      <c r="D116" s="164" t="str">
        <f t="shared" si="122"/>
        <v>PJ</v>
      </c>
      <c r="E116" s="169">
        <f t="shared" ca="1" si="126"/>
        <v>19.31704895049505</v>
      </c>
      <c r="F116" s="169">
        <f t="shared" ca="1" si="123"/>
        <v>0</v>
      </c>
      <c r="G116" s="169">
        <f t="shared" ca="1" si="124"/>
        <v>0</v>
      </c>
      <c r="H116" s="614"/>
      <c r="I116" s="380" t="str">
        <f t="shared" si="127"/>
        <v>Chemical</v>
      </c>
      <c r="J116" s="220" t="str">
        <f t="shared" ref="J116:N116" si="140">+J109</f>
        <v>BD</v>
      </c>
      <c r="K116" s="220" t="str">
        <f t="shared" si="140"/>
        <v>BE</v>
      </c>
      <c r="L116" s="220" t="str">
        <f t="shared" ref="L116" si="141">+L109</f>
        <v>BF</v>
      </c>
      <c r="M116" s="221">
        <f t="shared" si="140"/>
        <v>38</v>
      </c>
      <c r="N116" s="222">
        <f t="shared" si="140"/>
        <v>46</v>
      </c>
    </row>
    <row r="117" spans="2:16" ht="12.75" customHeight="1">
      <c r="B117" s="162" t="str">
        <f t="shared" si="122"/>
        <v>ICDSH</v>
      </c>
      <c r="C117" s="162" t="str">
        <f t="shared" si="122"/>
        <v>Chemical industry Demand Spatial Heat</v>
      </c>
      <c r="D117" s="164" t="str">
        <f t="shared" si="122"/>
        <v>PJ</v>
      </c>
      <c r="E117" s="169">
        <f t="shared" ca="1" si="126"/>
        <v>116.96959996039604</v>
      </c>
      <c r="F117" s="169">
        <f t="shared" ca="1" si="123"/>
        <v>0</v>
      </c>
      <c r="G117" s="169">
        <f t="shared" ca="1" si="124"/>
        <v>0</v>
      </c>
      <c r="I117" s="380" t="str">
        <f t="shared" si="127"/>
        <v>Chemical</v>
      </c>
      <c r="J117" s="220" t="str">
        <f t="shared" ref="J117:N117" si="142">+J110</f>
        <v>BD</v>
      </c>
      <c r="K117" s="220" t="str">
        <f t="shared" si="142"/>
        <v>BE</v>
      </c>
      <c r="L117" s="220" t="str">
        <f t="shared" ref="L117" si="143">+L110</f>
        <v>BF</v>
      </c>
      <c r="M117" s="221">
        <f t="shared" si="142"/>
        <v>47</v>
      </c>
      <c r="N117" s="222">
        <f t="shared" si="142"/>
        <v>58</v>
      </c>
    </row>
    <row r="118" spans="2:16" ht="12.75" customHeight="1">
      <c r="B118" s="162" t="str">
        <f t="shared" si="122"/>
        <v>ICDLA</v>
      </c>
      <c r="C118" s="162" t="str">
        <f t="shared" si="122"/>
        <v>Chemical industry Demand Light</v>
      </c>
      <c r="D118" s="164" t="str">
        <f t="shared" si="122"/>
        <v>PJ</v>
      </c>
      <c r="E118" s="169">
        <f t="shared" ca="1" si="126"/>
        <v>13.473193972277228</v>
      </c>
      <c r="F118" s="169">
        <f t="shared" ca="1" si="123"/>
        <v>0</v>
      </c>
      <c r="G118" s="169">
        <f t="shared" ca="1" si="124"/>
        <v>0</v>
      </c>
      <c r="H118" s="614"/>
      <c r="I118" s="380" t="str">
        <f t="shared" si="127"/>
        <v>Chemical</v>
      </c>
      <c r="J118" s="220" t="str">
        <f t="shared" ref="J118:M118" si="144">+J111</f>
        <v>BD</v>
      </c>
      <c r="K118" s="220" t="str">
        <f t="shared" si="144"/>
        <v>BE</v>
      </c>
      <c r="L118" s="220" t="str">
        <f t="shared" ref="L118" si="145">+L111</f>
        <v>BF</v>
      </c>
      <c r="M118" s="221">
        <f t="shared" si="144"/>
        <v>59</v>
      </c>
      <c r="N118" s="222"/>
    </row>
    <row r="119" spans="2:16" ht="12.75" customHeight="1">
      <c r="B119" s="162" t="str">
        <f t="shared" si="122"/>
        <v>ICDEM</v>
      </c>
      <c r="C119" s="162" t="str">
        <f t="shared" si="122"/>
        <v>Chemical industry Demand Electric Motors</v>
      </c>
      <c r="D119" s="164" t="str">
        <f t="shared" si="122"/>
        <v>PJ</v>
      </c>
      <c r="E119" s="169">
        <f t="shared" ca="1" si="126"/>
        <v>155.90394556039607</v>
      </c>
      <c r="F119" s="169">
        <f t="shared" ca="1" si="123"/>
        <v>0</v>
      </c>
      <c r="G119" s="169">
        <f t="shared" ca="1" si="124"/>
        <v>0</v>
      </c>
      <c r="H119" s="614"/>
      <c r="I119" s="380" t="str">
        <f t="shared" si="127"/>
        <v>Chemical</v>
      </c>
      <c r="J119" s="220" t="str">
        <f t="shared" ref="J119:M119" si="146">+J112</f>
        <v>BD</v>
      </c>
      <c r="K119" s="220" t="str">
        <f t="shared" si="146"/>
        <v>BE</v>
      </c>
      <c r="L119" s="220" t="str">
        <f t="shared" ref="L119" si="147">+L112</f>
        <v>BF</v>
      </c>
      <c r="M119" s="221">
        <f t="shared" si="146"/>
        <v>60</v>
      </c>
      <c r="N119" s="222"/>
      <c r="P119" s="224"/>
    </row>
    <row r="120" spans="2:16" ht="12.75" customHeight="1">
      <c r="B120" s="162" t="str">
        <f t="shared" si="122"/>
        <v>ICDTF</v>
      </c>
      <c r="C120" s="162" t="str">
        <f t="shared" si="122"/>
        <v>Chemical industry Demand Haulage Tractors, Trucks, Fishing boats, Forest machines</v>
      </c>
      <c r="D120" s="164" t="str">
        <f t="shared" si="122"/>
        <v>PJ</v>
      </c>
      <c r="E120" s="169">
        <f t="shared" ca="1" si="126"/>
        <v>0.81347268118811877</v>
      </c>
      <c r="F120" s="169">
        <f t="shared" ca="1" si="123"/>
        <v>0</v>
      </c>
      <c r="G120" s="169">
        <f t="shared" ca="1" si="124"/>
        <v>0</v>
      </c>
      <c r="I120" s="380" t="str">
        <f t="shared" si="127"/>
        <v>Chemical</v>
      </c>
      <c r="J120" s="220" t="str">
        <f t="shared" ref="J120:M120" si="148">+J113</f>
        <v>BD</v>
      </c>
      <c r="K120" s="220" t="str">
        <f t="shared" si="148"/>
        <v>BE</v>
      </c>
      <c r="L120" s="220" t="str">
        <f t="shared" ref="L120" si="149">+L113</f>
        <v>BF</v>
      </c>
      <c r="M120" s="221">
        <f t="shared" si="148"/>
        <v>61</v>
      </c>
      <c r="N120" s="222"/>
    </row>
    <row r="121" spans="2:16" ht="12.75" customHeight="1">
      <c r="B121" s="261" t="str">
        <f t="shared" si="122"/>
        <v>ICDFL</v>
      </c>
      <c r="C121" s="261" t="str">
        <f t="shared" si="122"/>
        <v>Chemical industry Demand Haulage Forklifts</v>
      </c>
      <c r="D121" s="262" t="str">
        <f t="shared" si="122"/>
        <v>PJ</v>
      </c>
      <c r="E121" s="263">
        <f t="shared" ca="1" si="126"/>
        <v>0</v>
      </c>
      <c r="F121" s="263">
        <f t="shared" ca="1" si="123"/>
        <v>0</v>
      </c>
      <c r="G121" s="263">
        <f t="shared" ca="1" si="124"/>
        <v>0</v>
      </c>
      <c r="I121" s="380" t="str">
        <f t="shared" si="127"/>
        <v>Chemical</v>
      </c>
      <c r="J121" s="220" t="str">
        <f t="shared" ref="J121:M121" si="150">+J114</f>
        <v>BD</v>
      </c>
      <c r="K121" s="220" t="str">
        <f t="shared" si="150"/>
        <v>BE</v>
      </c>
      <c r="L121" s="220" t="str">
        <f t="shared" ref="L121" si="151">+L114</f>
        <v>BF</v>
      </c>
      <c r="M121" s="221">
        <f t="shared" si="150"/>
        <v>62</v>
      </c>
      <c r="N121" s="222"/>
    </row>
    <row r="122" spans="2:16" ht="12.75" customHeight="1">
      <c r="B122" s="162" t="str">
        <f t="shared" si="122"/>
        <v>IADPH</v>
      </c>
      <c r="C122" s="162" t="str">
        <f t="shared" si="122"/>
        <v>Aluminium industry Demand Process heat</v>
      </c>
      <c r="D122" s="164" t="str">
        <f t="shared" si="122"/>
        <v>PJ</v>
      </c>
      <c r="E122" s="253">
        <f t="shared" ca="1" si="126"/>
        <v>67.72192075247527</v>
      </c>
      <c r="F122" s="253">
        <f t="shared" ca="1" si="123"/>
        <v>0</v>
      </c>
      <c r="G122" s="253">
        <f t="shared" ca="1" si="124"/>
        <v>0</v>
      </c>
      <c r="I122" s="380" t="str">
        <f t="shared" si="127"/>
        <v>Aluminium</v>
      </c>
      <c r="J122" s="220" t="str">
        <f t="shared" ref="J122:M122" si="152">+J115</f>
        <v>BD</v>
      </c>
      <c r="K122" s="220" t="str">
        <f t="shared" si="152"/>
        <v>BE</v>
      </c>
      <c r="L122" s="220" t="str">
        <f t="shared" ref="L122" si="153">+L115</f>
        <v>BF</v>
      </c>
      <c r="M122" s="221">
        <f t="shared" si="152"/>
        <v>26</v>
      </c>
      <c r="N122" s="222">
        <f>+N115</f>
        <v>37</v>
      </c>
      <c r="P122" s="224">
        <f ca="1">+SUM(INDIRECT("'" &amp; I122 &amp; "'!" &amp; "BD26:BE62")) - SUM(E122:F128)</f>
        <v>0</v>
      </c>
    </row>
    <row r="123" spans="2:16" ht="12.75" customHeight="1">
      <c r="B123" s="162" t="str">
        <f t="shared" si="122"/>
        <v>IADCO</v>
      </c>
      <c r="C123" s="162" t="str">
        <f t="shared" si="122"/>
        <v>Aluminium industry Demand Cooling</v>
      </c>
      <c r="D123" s="164" t="str">
        <f t="shared" si="122"/>
        <v>PJ</v>
      </c>
      <c r="E123" s="169">
        <f t="shared" ca="1" si="126"/>
        <v>0</v>
      </c>
      <c r="F123" s="169">
        <f t="shared" ca="1" si="123"/>
        <v>0</v>
      </c>
      <c r="G123" s="169">
        <f t="shared" ca="1" si="124"/>
        <v>0</v>
      </c>
      <c r="H123" s="614"/>
      <c r="I123" s="380" t="str">
        <f t="shared" si="127"/>
        <v>Aluminium</v>
      </c>
      <c r="J123" s="220" t="str">
        <f t="shared" ref="J123:M123" si="154">+J116</f>
        <v>BD</v>
      </c>
      <c r="K123" s="220" t="str">
        <f t="shared" si="154"/>
        <v>BE</v>
      </c>
      <c r="L123" s="220" t="str">
        <f t="shared" ref="L123" si="155">+L116</f>
        <v>BF</v>
      </c>
      <c r="M123" s="221">
        <f t="shared" si="154"/>
        <v>38</v>
      </c>
      <c r="N123" s="222">
        <f>+N116</f>
        <v>46</v>
      </c>
      <c r="P123" s="223"/>
    </row>
    <row r="124" spans="2:16" ht="12.75" customHeight="1">
      <c r="B124" s="162" t="str">
        <f t="shared" si="122"/>
        <v>IADSH</v>
      </c>
      <c r="C124" s="162" t="str">
        <f t="shared" si="122"/>
        <v>Aluminium industry Demand Spatial Heat</v>
      </c>
      <c r="D124" s="164" t="str">
        <f t="shared" si="122"/>
        <v>PJ</v>
      </c>
      <c r="E124" s="169">
        <f t="shared" ca="1" si="126"/>
        <v>1.8788430653465349</v>
      </c>
      <c r="F124" s="169">
        <f t="shared" ca="1" si="123"/>
        <v>0</v>
      </c>
      <c r="G124" s="169">
        <f t="shared" ca="1" si="124"/>
        <v>0</v>
      </c>
      <c r="I124" s="380" t="str">
        <f t="shared" si="127"/>
        <v>Aluminium</v>
      </c>
      <c r="J124" s="220" t="str">
        <f t="shared" ref="J124:M124" si="156">+J117</f>
        <v>BD</v>
      </c>
      <c r="K124" s="220" t="str">
        <f t="shared" si="156"/>
        <v>BE</v>
      </c>
      <c r="L124" s="220" t="str">
        <f t="shared" ref="L124" si="157">+L117</f>
        <v>BF</v>
      </c>
      <c r="M124" s="221">
        <f t="shared" si="156"/>
        <v>47</v>
      </c>
      <c r="N124" s="222">
        <f>+N117</f>
        <v>58</v>
      </c>
    </row>
    <row r="125" spans="2:16" ht="12.75" customHeight="1">
      <c r="B125" s="162" t="str">
        <f t="shared" si="122"/>
        <v>IADLA</v>
      </c>
      <c r="C125" s="162" t="str">
        <f t="shared" si="122"/>
        <v>Aluminium industry Demand Light</v>
      </c>
      <c r="D125" s="164" t="str">
        <f t="shared" si="122"/>
        <v>PJ</v>
      </c>
      <c r="E125" s="169">
        <f t="shared" ca="1" si="126"/>
        <v>3.7138167445544559</v>
      </c>
      <c r="F125" s="169">
        <f t="shared" ca="1" si="123"/>
        <v>0</v>
      </c>
      <c r="G125" s="169">
        <f t="shared" ca="1" si="124"/>
        <v>0</v>
      </c>
      <c r="H125" s="614"/>
      <c r="I125" s="380" t="str">
        <f t="shared" si="127"/>
        <v>Aluminium</v>
      </c>
      <c r="J125" s="220" t="str">
        <f t="shared" ref="J125:M125" si="158">+J118</f>
        <v>BD</v>
      </c>
      <c r="K125" s="220" t="str">
        <f t="shared" si="158"/>
        <v>BE</v>
      </c>
      <c r="L125" s="220" t="str">
        <f t="shared" ref="L125" si="159">+L118</f>
        <v>BF</v>
      </c>
      <c r="M125" s="221">
        <f t="shared" si="158"/>
        <v>59</v>
      </c>
      <c r="N125" s="222"/>
    </row>
    <row r="126" spans="2:16" ht="12.75" customHeight="1">
      <c r="B126" s="162" t="str">
        <f t="shared" si="122"/>
        <v>IADEM</v>
      </c>
      <c r="C126" s="162" t="str">
        <f t="shared" si="122"/>
        <v>Aluminium industry Demand Electric Motors</v>
      </c>
      <c r="D126" s="164" t="str">
        <f t="shared" si="122"/>
        <v>PJ</v>
      </c>
      <c r="E126" s="169">
        <f t="shared" ca="1" si="126"/>
        <v>18.283401908910889</v>
      </c>
      <c r="F126" s="169">
        <f t="shared" ca="1" si="123"/>
        <v>0</v>
      </c>
      <c r="G126" s="169">
        <f t="shared" ca="1" si="124"/>
        <v>0</v>
      </c>
      <c r="H126" s="614"/>
      <c r="I126" s="380" t="str">
        <f t="shared" si="127"/>
        <v>Aluminium</v>
      </c>
      <c r="J126" s="220" t="str">
        <f t="shared" ref="J126:M126" si="160">+J119</f>
        <v>BD</v>
      </c>
      <c r="K126" s="220" t="str">
        <f t="shared" si="160"/>
        <v>BE</v>
      </c>
      <c r="L126" s="220" t="str">
        <f t="shared" ref="L126" si="161">+L119</f>
        <v>BF</v>
      </c>
      <c r="M126" s="221">
        <f t="shared" si="160"/>
        <v>60</v>
      </c>
      <c r="N126" s="222"/>
    </row>
    <row r="127" spans="2:16" ht="12.75" customHeight="1">
      <c r="B127" s="162" t="str">
        <f t="shared" si="122"/>
        <v>IADTF</v>
      </c>
      <c r="C127" s="162" t="str">
        <f t="shared" si="122"/>
        <v>Aluminium industry Demand Haulage Tractors, Trucks, Fishing boats, Forest machines</v>
      </c>
      <c r="D127" s="164" t="str">
        <f t="shared" si="122"/>
        <v>PJ</v>
      </c>
      <c r="E127" s="169">
        <f t="shared" ca="1" si="126"/>
        <v>0.64221034455445536</v>
      </c>
      <c r="F127" s="169">
        <f t="shared" ca="1" si="123"/>
        <v>0</v>
      </c>
      <c r="G127" s="169">
        <f t="shared" ca="1" si="124"/>
        <v>0</v>
      </c>
      <c r="I127" s="380" t="str">
        <f t="shared" si="127"/>
        <v>Aluminium</v>
      </c>
      <c r="J127" s="220" t="str">
        <f t="shared" ref="J127:M127" si="162">+J120</f>
        <v>BD</v>
      </c>
      <c r="K127" s="220" t="str">
        <f t="shared" si="162"/>
        <v>BE</v>
      </c>
      <c r="L127" s="220" t="str">
        <f t="shared" ref="L127" si="163">+L120</f>
        <v>BF</v>
      </c>
      <c r="M127" s="221">
        <f t="shared" si="162"/>
        <v>61</v>
      </c>
      <c r="N127" s="222"/>
    </row>
    <row r="128" spans="2:16" ht="12.75" customHeight="1">
      <c r="B128" s="261" t="str">
        <f t="shared" ref="B128:D147" si="164">B27</f>
        <v>IADFL</v>
      </c>
      <c r="C128" s="261" t="str">
        <f t="shared" si="164"/>
        <v>Aluminium industry Demand Haulage Forklifts</v>
      </c>
      <c r="D128" s="262" t="str">
        <f t="shared" si="164"/>
        <v>PJ</v>
      </c>
      <c r="E128" s="169">
        <f t="shared" ca="1" si="126"/>
        <v>9.0736253465346542E-2</v>
      </c>
      <c r="F128" s="169">
        <f t="shared" ca="1" si="123"/>
        <v>0</v>
      </c>
      <c r="G128" s="169">
        <f t="shared" ca="1" si="124"/>
        <v>0</v>
      </c>
      <c r="I128" s="380" t="str">
        <f t="shared" si="127"/>
        <v>Aluminium</v>
      </c>
      <c r="J128" s="220" t="str">
        <f t="shared" ref="J128:M128" si="165">+J121</f>
        <v>BD</v>
      </c>
      <c r="K128" s="220" t="str">
        <f t="shared" si="165"/>
        <v>BE</v>
      </c>
      <c r="L128" s="220" t="str">
        <f t="shared" ref="L128" si="166">+L121</f>
        <v>BF</v>
      </c>
      <c r="M128" s="221">
        <f t="shared" si="165"/>
        <v>62</v>
      </c>
      <c r="N128" s="222"/>
      <c r="P128" s="224"/>
    </row>
    <row r="129" spans="2:16" ht="12.75" customHeight="1">
      <c r="B129" s="162" t="str">
        <f t="shared" si="164"/>
        <v>IGDPH</v>
      </c>
      <c r="C129" s="162" t="str">
        <f t="shared" si="164"/>
        <v>Glass &amp; Concrete industry Demand Process heat</v>
      </c>
      <c r="D129" s="164" t="str">
        <f t="shared" si="164"/>
        <v>PJ</v>
      </c>
      <c r="E129" s="251">
        <f t="shared" ca="1" si="126"/>
        <v>205.53200825346539</v>
      </c>
      <c r="F129" s="251">
        <f t="shared" ca="1" si="123"/>
        <v>0</v>
      </c>
      <c r="G129" s="251">
        <f t="shared" ca="1" si="124"/>
        <v>0</v>
      </c>
      <c r="I129" s="380" t="str">
        <f t="shared" si="127"/>
        <v>GlassConcrete</v>
      </c>
      <c r="J129" s="220" t="str">
        <f t="shared" ref="J129:M129" si="167">+J122</f>
        <v>BD</v>
      </c>
      <c r="K129" s="220" t="str">
        <f t="shared" si="167"/>
        <v>BE</v>
      </c>
      <c r="L129" s="220" t="str">
        <f t="shared" ref="L129" si="168">+L122</f>
        <v>BF</v>
      </c>
      <c r="M129" s="221">
        <f t="shared" si="167"/>
        <v>26</v>
      </c>
      <c r="N129" s="222">
        <f>+N122</f>
        <v>37</v>
      </c>
      <c r="P129" s="224">
        <f ca="1">+SUM(INDIRECT("'" &amp; I129 &amp; "'!" &amp; "BD26:BE62")) - SUM(E129:F135)</f>
        <v>0</v>
      </c>
    </row>
    <row r="130" spans="2:16" ht="12.75" customHeight="1">
      <c r="B130" s="162" t="str">
        <f t="shared" si="164"/>
        <v>IGDCO</v>
      </c>
      <c r="C130" s="162" t="str">
        <f t="shared" si="164"/>
        <v>Glass &amp; Concrete industry Demand Cooling</v>
      </c>
      <c r="D130" s="164" t="str">
        <f t="shared" si="164"/>
        <v>PJ</v>
      </c>
      <c r="E130" s="169">
        <f t="shared" ca="1" si="126"/>
        <v>0</v>
      </c>
      <c r="F130" s="169">
        <f t="shared" ca="1" si="123"/>
        <v>0</v>
      </c>
      <c r="G130" s="169">
        <f t="shared" ca="1" si="124"/>
        <v>0</v>
      </c>
      <c r="H130" s="614"/>
      <c r="I130" s="380" t="str">
        <f t="shared" si="127"/>
        <v>GlassConcrete</v>
      </c>
      <c r="J130" s="220" t="str">
        <f t="shared" ref="J130:M130" si="169">+J123</f>
        <v>BD</v>
      </c>
      <c r="K130" s="220" t="str">
        <f t="shared" si="169"/>
        <v>BE</v>
      </c>
      <c r="L130" s="220" t="str">
        <f t="shared" ref="L130" si="170">+L123</f>
        <v>BF</v>
      </c>
      <c r="M130" s="221">
        <f t="shared" si="169"/>
        <v>38</v>
      </c>
      <c r="N130" s="222">
        <f>+N123</f>
        <v>46</v>
      </c>
    </row>
    <row r="131" spans="2:16" ht="12.75" customHeight="1">
      <c r="B131" s="162" t="str">
        <f t="shared" si="164"/>
        <v>IGDSH</v>
      </c>
      <c r="C131" s="162" t="str">
        <f t="shared" si="164"/>
        <v>Glass &amp; Concrete industry Demand Spatial Heat</v>
      </c>
      <c r="D131" s="164" t="str">
        <f t="shared" si="164"/>
        <v>PJ</v>
      </c>
      <c r="E131" s="169">
        <f t="shared" ca="1" si="126"/>
        <v>0.88574007920792086</v>
      </c>
      <c r="F131" s="169">
        <f t="shared" ca="1" si="123"/>
        <v>0</v>
      </c>
      <c r="G131" s="169">
        <f t="shared" ca="1" si="124"/>
        <v>0</v>
      </c>
      <c r="I131" s="380" t="str">
        <f t="shared" si="127"/>
        <v>GlassConcrete</v>
      </c>
      <c r="J131" s="220" t="str">
        <f t="shared" ref="J131:M131" si="171">+J124</f>
        <v>BD</v>
      </c>
      <c r="K131" s="220" t="str">
        <f t="shared" si="171"/>
        <v>BE</v>
      </c>
      <c r="L131" s="220" t="str">
        <f t="shared" ref="L131" si="172">+L124</f>
        <v>BF</v>
      </c>
      <c r="M131" s="221">
        <f t="shared" si="171"/>
        <v>47</v>
      </c>
      <c r="N131" s="222">
        <f>+N124</f>
        <v>58</v>
      </c>
    </row>
    <row r="132" spans="2:16" ht="12.75" customHeight="1">
      <c r="B132" s="162" t="str">
        <f t="shared" si="164"/>
        <v>IGDLA</v>
      </c>
      <c r="C132" s="162" t="str">
        <f t="shared" si="164"/>
        <v>Glass &amp; Concrete industry Demand Light</v>
      </c>
      <c r="D132" s="164" t="str">
        <f t="shared" si="164"/>
        <v>PJ</v>
      </c>
      <c r="E132" s="169">
        <f t="shared" ca="1" si="126"/>
        <v>4.4265615683168305</v>
      </c>
      <c r="F132" s="169">
        <f t="shared" ca="1" si="123"/>
        <v>0</v>
      </c>
      <c r="G132" s="169">
        <f t="shared" ca="1" si="124"/>
        <v>0</v>
      </c>
      <c r="H132" s="614"/>
      <c r="I132" s="380" t="str">
        <f t="shared" si="127"/>
        <v>GlassConcrete</v>
      </c>
      <c r="J132" s="220" t="str">
        <f t="shared" ref="J132:M132" si="173">+J125</f>
        <v>BD</v>
      </c>
      <c r="K132" s="220" t="str">
        <f t="shared" si="173"/>
        <v>BE</v>
      </c>
      <c r="L132" s="220" t="str">
        <f t="shared" ref="L132" si="174">+L125</f>
        <v>BF</v>
      </c>
      <c r="M132" s="221">
        <f t="shared" si="173"/>
        <v>59</v>
      </c>
      <c r="N132" s="222"/>
    </row>
    <row r="133" spans="2:16" ht="12.75" customHeight="1">
      <c r="B133" s="162" t="str">
        <f t="shared" si="164"/>
        <v>IGDEM</v>
      </c>
      <c r="C133" s="162" t="str">
        <f t="shared" si="164"/>
        <v>Glass &amp; Concrete industry Demand Electric Motors</v>
      </c>
      <c r="D133" s="164" t="str">
        <f t="shared" si="164"/>
        <v>PJ</v>
      </c>
      <c r="E133" s="169">
        <f t="shared" ca="1" si="126"/>
        <v>39.839054114851486</v>
      </c>
      <c r="F133" s="169">
        <f t="shared" ca="1" si="123"/>
        <v>0</v>
      </c>
      <c r="G133" s="169">
        <f t="shared" ca="1" si="124"/>
        <v>0</v>
      </c>
      <c r="H133" s="614"/>
      <c r="I133" s="380" t="str">
        <f t="shared" si="127"/>
        <v>GlassConcrete</v>
      </c>
      <c r="J133" s="220" t="str">
        <f t="shared" ref="J133:M133" si="175">+J126</f>
        <v>BD</v>
      </c>
      <c r="K133" s="220" t="str">
        <f t="shared" si="175"/>
        <v>BE</v>
      </c>
      <c r="L133" s="220" t="str">
        <f t="shared" ref="L133" si="176">+L126</f>
        <v>BF</v>
      </c>
      <c r="M133" s="221">
        <f t="shared" si="175"/>
        <v>60</v>
      </c>
      <c r="N133" s="222"/>
    </row>
    <row r="134" spans="2:16" ht="12.75" customHeight="1">
      <c r="B134" s="162" t="str">
        <f t="shared" si="164"/>
        <v>IGDTF</v>
      </c>
      <c r="C134" s="162" t="str">
        <f t="shared" si="164"/>
        <v>Glass &amp; Concrete industry Demand Haulage Tractors, Trucks, Fishing boats, Forest machines</v>
      </c>
      <c r="D134" s="164" t="str">
        <f t="shared" si="164"/>
        <v>PJ</v>
      </c>
      <c r="E134" s="169">
        <f t="shared" ca="1" si="126"/>
        <v>3.3395062811881191</v>
      </c>
      <c r="F134" s="169">
        <f t="shared" ca="1" si="123"/>
        <v>0</v>
      </c>
      <c r="G134" s="169">
        <f t="shared" ca="1" si="124"/>
        <v>0</v>
      </c>
      <c r="I134" s="380" t="str">
        <f t="shared" si="127"/>
        <v>GlassConcrete</v>
      </c>
      <c r="J134" s="220" t="str">
        <f t="shared" ref="J134:M134" si="177">+J127</f>
        <v>BD</v>
      </c>
      <c r="K134" s="220" t="str">
        <f t="shared" si="177"/>
        <v>BE</v>
      </c>
      <c r="L134" s="220" t="str">
        <f t="shared" ref="L134" si="178">+L127</f>
        <v>BF</v>
      </c>
      <c r="M134" s="221">
        <f t="shared" si="177"/>
        <v>61</v>
      </c>
      <c r="N134" s="222"/>
    </row>
    <row r="135" spans="2:16" ht="12.75" customHeight="1">
      <c r="B135" s="261" t="str">
        <f t="shared" si="164"/>
        <v>IGDFL</v>
      </c>
      <c r="C135" s="261" t="str">
        <f t="shared" si="164"/>
        <v>Glass &amp; Concrete industry Demand Haulage Forklifts</v>
      </c>
      <c r="D135" s="262" t="str">
        <f t="shared" si="164"/>
        <v>PJ</v>
      </c>
      <c r="E135" s="169">
        <f t="shared" ca="1" si="126"/>
        <v>0.22684063366336635</v>
      </c>
      <c r="F135" s="169">
        <f t="shared" ca="1" si="123"/>
        <v>0</v>
      </c>
      <c r="G135" s="169">
        <f t="shared" ca="1" si="124"/>
        <v>0</v>
      </c>
      <c r="I135" s="380" t="str">
        <f t="shared" si="127"/>
        <v>GlassConcrete</v>
      </c>
      <c r="J135" s="220" t="str">
        <f t="shared" ref="J135:M135" si="179">+J128</f>
        <v>BD</v>
      </c>
      <c r="K135" s="220" t="str">
        <f t="shared" si="179"/>
        <v>BE</v>
      </c>
      <c r="L135" s="220" t="str">
        <f t="shared" ref="L135" si="180">+L128</f>
        <v>BF</v>
      </c>
      <c r="M135" s="221">
        <f t="shared" si="179"/>
        <v>62</v>
      </c>
      <c r="N135" s="222"/>
      <c r="P135" s="224"/>
    </row>
    <row r="136" spans="2:16" ht="12.75" customHeight="1">
      <c r="B136" s="162" t="str">
        <f t="shared" si="164"/>
        <v>ITDPH</v>
      </c>
      <c r="C136" s="162" t="str">
        <f t="shared" si="164"/>
        <v>Transport industry Demand Process heat</v>
      </c>
      <c r="D136" s="164" t="str">
        <f t="shared" si="164"/>
        <v>PJ</v>
      </c>
      <c r="E136" s="251">
        <f t="shared" ca="1" si="126"/>
        <v>39.78661380594059</v>
      </c>
      <c r="F136" s="251">
        <f t="shared" ca="1" si="123"/>
        <v>0</v>
      </c>
      <c r="G136" s="251">
        <f t="shared" ca="1" si="124"/>
        <v>0</v>
      </c>
      <c r="I136" s="380" t="str">
        <f t="shared" si="127"/>
        <v>Transport</v>
      </c>
      <c r="J136" s="220" t="str">
        <f t="shared" ref="J136:M136" si="181">+J129</f>
        <v>BD</v>
      </c>
      <c r="K136" s="220" t="str">
        <f t="shared" si="181"/>
        <v>BE</v>
      </c>
      <c r="L136" s="220" t="str">
        <f t="shared" ref="L136" si="182">+L129</f>
        <v>BF</v>
      </c>
      <c r="M136" s="221">
        <f t="shared" si="181"/>
        <v>26</v>
      </c>
      <c r="N136" s="222">
        <f>+N129</f>
        <v>37</v>
      </c>
      <c r="P136" s="224">
        <f ca="1">+SUM(INDIRECT("'" &amp; I136 &amp; "'!" &amp; "BD26:BE62")) - SUM(E136:F142)</f>
        <v>0</v>
      </c>
    </row>
    <row r="137" spans="2:16" ht="12.75" customHeight="1">
      <c r="B137" s="162" t="str">
        <f t="shared" si="164"/>
        <v>ITDCO</v>
      </c>
      <c r="C137" s="162" t="str">
        <f t="shared" si="164"/>
        <v>Transport industry Demand Cooling</v>
      </c>
      <c r="D137" s="164" t="str">
        <f t="shared" si="164"/>
        <v>PJ</v>
      </c>
      <c r="E137" s="169">
        <f t="shared" ca="1" si="126"/>
        <v>6.0813897504950498</v>
      </c>
      <c r="F137" s="169">
        <f t="shared" ca="1" si="123"/>
        <v>0</v>
      </c>
      <c r="G137" s="169">
        <f t="shared" ca="1" si="124"/>
        <v>0</v>
      </c>
      <c r="H137" s="614"/>
      <c r="I137" s="380" t="str">
        <f t="shared" si="127"/>
        <v>Transport</v>
      </c>
      <c r="J137" s="220" t="str">
        <f t="shared" ref="J137:M137" si="183">+J130</f>
        <v>BD</v>
      </c>
      <c r="K137" s="220" t="str">
        <f t="shared" si="183"/>
        <v>BE</v>
      </c>
      <c r="L137" s="220" t="str">
        <f t="shared" ref="L137" si="184">+L130</f>
        <v>BF</v>
      </c>
      <c r="M137" s="221">
        <f t="shared" si="183"/>
        <v>38</v>
      </c>
      <c r="N137" s="222">
        <f>+N130</f>
        <v>46</v>
      </c>
      <c r="P137" s="223"/>
    </row>
    <row r="138" spans="2:16" ht="12.75" customHeight="1">
      <c r="B138" s="162" t="str">
        <f t="shared" si="164"/>
        <v>ITDSH</v>
      </c>
      <c r="C138" s="162" t="str">
        <f t="shared" si="164"/>
        <v>Transport industry Demand Spatial Heat</v>
      </c>
      <c r="D138" s="164" t="str">
        <f t="shared" si="164"/>
        <v>PJ</v>
      </c>
      <c r="E138" s="169">
        <f t="shared" ca="1" si="126"/>
        <v>4.5090391366336631</v>
      </c>
      <c r="F138" s="169">
        <f t="shared" ca="1" si="123"/>
        <v>0</v>
      </c>
      <c r="G138" s="169">
        <f t="shared" ca="1" si="124"/>
        <v>0</v>
      </c>
      <c r="I138" s="380" t="str">
        <f t="shared" si="127"/>
        <v>Transport</v>
      </c>
      <c r="J138" s="220" t="str">
        <f t="shared" ref="J138:M138" si="185">+J131</f>
        <v>BD</v>
      </c>
      <c r="K138" s="220" t="str">
        <f t="shared" si="185"/>
        <v>BE</v>
      </c>
      <c r="L138" s="220" t="str">
        <f t="shared" ref="L138" si="186">+L131</f>
        <v>BF</v>
      </c>
      <c r="M138" s="221">
        <f t="shared" si="185"/>
        <v>47</v>
      </c>
      <c r="N138" s="222">
        <f>+N131</f>
        <v>58</v>
      </c>
    </row>
    <row r="139" spans="2:16" ht="12.75" customHeight="1">
      <c r="B139" s="162" t="str">
        <f t="shared" si="164"/>
        <v>ITDLA</v>
      </c>
      <c r="C139" s="162" t="str">
        <f t="shared" si="164"/>
        <v>Transport industry Demand Light</v>
      </c>
      <c r="D139" s="164" t="str">
        <f t="shared" si="164"/>
        <v>PJ</v>
      </c>
      <c r="E139" s="169">
        <f t="shared" ca="1" si="126"/>
        <v>6.6654146138613868</v>
      </c>
      <c r="F139" s="169">
        <f t="shared" ca="1" si="123"/>
        <v>0</v>
      </c>
      <c r="G139" s="169">
        <f t="shared" ca="1" si="124"/>
        <v>0</v>
      </c>
      <c r="H139" s="614"/>
      <c r="I139" s="380" t="str">
        <f t="shared" si="127"/>
        <v>Transport</v>
      </c>
      <c r="J139" s="220" t="str">
        <f t="shared" ref="J139:M139" si="187">+J132</f>
        <v>BD</v>
      </c>
      <c r="K139" s="220" t="str">
        <f t="shared" si="187"/>
        <v>BE</v>
      </c>
      <c r="L139" s="220" t="str">
        <f t="shared" ref="L139" si="188">+L132</f>
        <v>BF</v>
      </c>
      <c r="M139" s="221">
        <f t="shared" si="187"/>
        <v>59</v>
      </c>
      <c r="N139" s="222"/>
    </row>
    <row r="140" spans="2:16" ht="12.75" customHeight="1">
      <c r="B140" s="162" t="str">
        <f t="shared" si="164"/>
        <v>ITDEM</v>
      </c>
      <c r="C140" s="162" t="str">
        <f t="shared" si="164"/>
        <v>Transport industry Demand Electric Motors</v>
      </c>
      <c r="D140" s="164" t="str">
        <f t="shared" si="164"/>
        <v>PJ</v>
      </c>
      <c r="E140" s="169">
        <f t="shared" ref="E140:E171" ca="1" si="189">+SUM(INDIRECT("'" &amp; $I140 &amp; "'!" &amp; J140 &amp; $M140 &amp; IF(ISBLANK($N140),"",":" &amp; J140 &amp; $N140)))</f>
        <v>32.66046135445545</v>
      </c>
      <c r="F140" s="169">
        <f t="shared" ref="F140:F171" ca="1" si="190">+SUM(INDIRECT("'" &amp; $I140 &amp; "'!" &amp; K140 &amp; $M140 &amp; IF(ISBLANK($N140),"",":" &amp; K140 &amp; $N140)))</f>
        <v>0</v>
      </c>
      <c r="G140" s="169">
        <f t="shared" ref="G140:G171" ca="1" si="191">+SUM(INDIRECT("'" &amp; $I140 &amp; "'!" &amp; L140 &amp; $M140 &amp; IF(ISBLANK($N140),"",":" &amp; L140 &amp; $N140)))</f>
        <v>0</v>
      </c>
      <c r="H140" s="614"/>
      <c r="I140" s="380" t="str">
        <f t="shared" si="127"/>
        <v>Transport</v>
      </c>
      <c r="J140" s="220" t="str">
        <f t="shared" ref="J140:M140" si="192">+J133</f>
        <v>BD</v>
      </c>
      <c r="K140" s="220" t="str">
        <f t="shared" si="192"/>
        <v>BE</v>
      </c>
      <c r="L140" s="220" t="str">
        <f t="shared" ref="L140" si="193">+L133</f>
        <v>BF</v>
      </c>
      <c r="M140" s="221">
        <f t="shared" si="192"/>
        <v>60</v>
      </c>
      <c r="N140" s="222"/>
    </row>
    <row r="141" spans="2:16" ht="12.75" customHeight="1">
      <c r="B141" s="162" t="str">
        <f t="shared" si="164"/>
        <v>ITDTF</v>
      </c>
      <c r="C141" s="162" t="str">
        <f t="shared" si="164"/>
        <v>Transport industry Demand Haulage Tractors, Trucks, Fishing boats, Forest machines</v>
      </c>
      <c r="D141" s="164" t="str">
        <f t="shared" si="164"/>
        <v>PJ</v>
      </c>
      <c r="E141" s="169">
        <f t="shared" ca="1" si="189"/>
        <v>1.6269453623762378</v>
      </c>
      <c r="F141" s="169">
        <f t="shared" ca="1" si="190"/>
        <v>0</v>
      </c>
      <c r="G141" s="169">
        <f t="shared" ca="1" si="191"/>
        <v>0</v>
      </c>
      <c r="I141" s="380" t="str">
        <f t="shared" si="127"/>
        <v>Transport</v>
      </c>
      <c r="J141" s="220" t="str">
        <f t="shared" ref="J141:M141" si="194">+J134</f>
        <v>BD</v>
      </c>
      <c r="K141" s="220" t="str">
        <f t="shared" si="194"/>
        <v>BE</v>
      </c>
      <c r="L141" s="220" t="str">
        <f t="shared" ref="L141" si="195">+L134</f>
        <v>BF</v>
      </c>
      <c r="M141" s="221">
        <f t="shared" si="194"/>
        <v>61</v>
      </c>
      <c r="N141" s="222"/>
    </row>
    <row r="142" spans="2:16" ht="12.75" customHeight="1">
      <c r="B142" s="261" t="str">
        <f t="shared" si="164"/>
        <v>ITDFL</v>
      </c>
      <c r="C142" s="261" t="str">
        <f t="shared" si="164"/>
        <v>Transport industry Demand Haulage Forklifts</v>
      </c>
      <c r="D142" s="262" t="str">
        <f t="shared" si="164"/>
        <v>PJ</v>
      </c>
      <c r="E142" s="169">
        <f t="shared" ca="1" si="189"/>
        <v>0.10208609108910892</v>
      </c>
      <c r="F142" s="169">
        <f t="shared" ca="1" si="190"/>
        <v>0</v>
      </c>
      <c r="G142" s="169">
        <f t="shared" ca="1" si="191"/>
        <v>0</v>
      </c>
      <c r="I142" s="380" t="str">
        <f t="shared" si="127"/>
        <v>Transport</v>
      </c>
      <c r="J142" s="220" t="str">
        <f t="shared" ref="J142:M142" si="196">+J135</f>
        <v>BD</v>
      </c>
      <c r="K142" s="220" t="str">
        <f t="shared" si="196"/>
        <v>BE</v>
      </c>
      <c r="L142" s="220" t="str">
        <f t="shared" ref="L142" si="197">+L135</f>
        <v>BF</v>
      </c>
      <c r="M142" s="221">
        <f t="shared" si="196"/>
        <v>62</v>
      </c>
      <c r="N142" s="222"/>
      <c r="P142" s="224"/>
    </row>
    <row r="143" spans="2:16" ht="12.75" customHeight="1">
      <c r="B143" s="162" t="str">
        <f t="shared" si="164"/>
        <v>IMDPH</v>
      </c>
      <c r="C143" s="162" t="str">
        <f t="shared" si="164"/>
        <v>Machinery industry Demand Process heat</v>
      </c>
      <c r="D143" s="164" t="str">
        <f t="shared" si="164"/>
        <v>PJ</v>
      </c>
      <c r="E143" s="251">
        <f t="shared" ca="1" si="189"/>
        <v>66.291060617821771</v>
      </c>
      <c r="F143" s="251">
        <f t="shared" ca="1" si="190"/>
        <v>0</v>
      </c>
      <c r="G143" s="251">
        <f t="shared" ca="1" si="191"/>
        <v>0</v>
      </c>
      <c r="I143" s="380" t="str">
        <f t="shared" si="127"/>
        <v>Machinery</v>
      </c>
      <c r="J143" s="220" t="str">
        <f t="shared" ref="J143:M143" si="198">+J136</f>
        <v>BD</v>
      </c>
      <c r="K143" s="220" t="str">
        <f t="shared" si="198"/>
        <v>BE</v>
      </c>
      <c r="L143" s="220" t="str">
        <f t="shared" ref="L143" si="199">+L136</f>
        <v>BF</v>
      </c>
      <c r="M143" s="221">
        <f t="shared" si="198"/>
        <v>26</v>
      </c>
      <c r="N143" s="222">
        <f>+N136</f>
        <v>37</v>
      </c>
      <c r="P143" s="224">
        <f ca="1">+SUM(INDIRECT("'" &amp; I143 &amp; "'!" &amp; "BD26:BE62")) - SUM(E143:F149)</f>
        <v>0</v>
      </c>
    </row>
    <row r="144" spans="2:16" ht="12.75" customHeight="1">
      <c r="B144" s="162" t="str">
        <f t="shared" si="164"/>
        <v>IMDCO</v>
      </c>
      <c r="C144" s="162" t="str">
        <f t="shared" si="164"/>
        <v>Machinery industry Demand Cooling</v>
      </c>
      <c r="D144" s="164" t="str">
        <f t="shared" si="164"/>
        <v>PJ</v>
      </c>
      <c r="E144" s="253">
        <f t="shared" ca="1" si="189"/>
        <v>0</v>
      </c>
      <c r="F144" s="253">
        <f t="shared" ca="1" si="190"/>
        <v>0</v>
      </c>
      <c r="G144" s="253">
        <f t="shared" ca="1" si="191"/>
        <v>0</v>
      </c>
      <c r="H144" s="614"/>
      <c r="I144" s="380" t="str">
        <f t="shared" si="127"/>
        <v>Machinery</v>
      </c>
      <c r="J144" s="220" t="str">
        <f t="shared" ref="J144:M144" si="200">+J137</f>
        <v>BD</v>
      </c>
      <c r="K144" s="220" t="str">
        <f t="shared" si="200"/>
        <v>BE</v>
      </c>
      <c r="L144" s="220" t="str">
        <f t="shared" ref="L144" si="201">+L137</f>
        <v>BF</v>
      </c>
      <c r="M144" s="221">
        <f t="shared" si="200"/>
        <v>38</v>
      </c>
      <c r="N144" s="222">
        <f>+N137</f>
        <v>46</v>
      </c>
    </row>
    <row r="145" spans="2:16" ht="12.75" customHeight="1">
      <c r="B145" s="162" t="str">
        <f t="shared" si="164"/>
        <v>IMDSH</v>
      </c>
      <c r="C145" s="162" t="str">
        <f t="shared" si="164"/>
        <v>Machinery industry Demand Spatial Heat</v>
      </c>
      <c r="D145" s="164" t="str">
        <f t="shared" si="164"/>
        <v>PJ</v>
      </c>
      <c r="E145" s="169">
        <f t="shared" ca="1" si="189"/>
        <v>21.218263841584161</v>
      </c>
      <c r="F145" s="169">
        <f t="shared" ca="1" si="190"/>
        <v>0</v>
      </c>
      <c r="G145" s="169">
        <f t="shared" ca="1" si="191"/>
        <v>0</v>
      </c>
      <c r="I145" s="380" t="str">
        <f t="shared" si="127"/>
        <v>Machinery</v>
      </c>
      <c r="J145" s="220" t="str">
        <f t="shared" ref="J145:M145" si="202">+J138</f>
        <v>BD</v>
      </c>
      <c r="K145" s="220" t="str">
        <f t="shared" si="202"/>
        <v>BE</v>
      </c>
      <c r="L145" s="220" t="str">
        <f t="shared" ref="L145" si="203">+L138</f>
        <v>BF</v>
      </c>
      <c r="M145" s="221">
        <f t="shared" si="202"/>
        <v>47</v>
      </c>
      <c r="N145" s="222">
        <f>+N138</f>
        <v>58</v>
      </c>
    </row>
    <row r="146" spans="2:16" ht="12.75" customHeight="1">
      <c r="B146" s="162" t="str">
        <f t="shared" si="164"/>
        <v>IMDLA</v>
      </c>
      <c r="C146" s="162" t="str">
        <f t="shared" si="164"/>
        <v>Machinery industry Demand Light</v>
      </c>
      <c r="D146" s="164" t="str">
        <f t="shared" si="164"/>
        <v>PJ</v>
      </c>
      <c r="E146" s="169">
        <f t="shared" ca="1" si="189"/>
        <v>18.047350265346534</v>
      </c>
      <c r="F146" s="169">
        <f t="shared" ca="1" si="190"/>
        <v>0</v>
      </c>
      <c r="G146" s="169">
        <f t="shared" ca="1" si="191"/>
        <v>0</v>
      </c>
      <c r="H146" s="614"/>
      <c r="I146" s="380" t="str">
        <f t="shared" si="127"/>
        <v>Machinery</v>
      </c>
      <c r="J146" s="220" t="str">
        <f t="shared" ref="J146:M146" si="204">+J139</f>
        <v>BD</v>
      </c>
      <c r="K146" s="220" t="str">
        <f t="shared" si="204"/>
        <v>BE</v>
      </c>
      <c r="L146" s="220" t="str">
        <f t="shared" ref="L146" si="205">+L139</f>
        <v>BF</v>
      </c>
      <c r="M146" s="221">
        <f t="shared" si="204"/>
        <v>59</v>
      </c>
      <c r="N146" s="222"/>
    </row>
    <row r="147" spans="2:16" ht="12.75" customHeight="1">
      <c r="B147" s="162" t="str">
        <f t="shared" si="164"/>
        <v>IMDEM</v>
      </c>
      <c r="C147" s="162" t="str">
        <f t="shared" si="164"/>
        <v>Machinery industry Demand Electric Motors</v>
      </c>
      <c r="D147" s="164" t="str">
        <f t="shared" si="164"/>
        <v>PJ</v>
      </c>
      <c r="E147" s="169">
        <f t="shared" ca="1" si="189"/>
        <v>97.455638352475248</v>
      </c>
      <c r="F147" s="169">
        <f t="shared" ca="1" si="190"/>
        <v>0</v>
      </c>
      <c r="G147" s="169">
        <f t="shared" ca="1" si="191"/>
        <v>0</v>
      </c>
      <c r="H147" s="614"/>
      <c r="I147" s="380" t="str">
        <f t="shared" si="127"/>
        <v>Machinery</v>
      </c>
      <c r="J147" s="220" t="str">
        <f t="shared" ref="J147:M147" si="206">+J140</f>
        <v>BD</v>
      </c>
      <c r="K147" s="220" t="str">
        <f t="shared" si="206"/>
        <v>BE</v>
      </c>
      <c r="L147" s="220" t="str">
        <f t="shared" ref="L147" si="207">+L140</f>
        <v>BF</v>
      </c>
      <c r="M147" s="221">
        <f t="shared" si="206"/>
        <v>60</v>
      </c>
      <c r="N147" s="222"/>
      <c r="P147" s="224"/>
    </row>
    <row r="148" spans="2:16" ht="12.75" customHeight="1">
      <c r="B148" s="162" t="str">
        <f t="shared" ref="B148:D167" si="208">B47</f>
        <v>IMDTF</v>
      </c>
      <c r="C148" s="162" t="str">
        <f t="shared" si="208"/>
        <v>Machinery industry Demand Haulage Tractors, Trucks, Fishing boats, Forest machines</v>
      </c>
      <c r="D148" s="164" t="str">
        <f t="shared" si="208"/>
        <v>PJ</v>
      </c>
      <c r="E148" s="169">
        <f t="shared" ca="1" si="189"/>
        <v>8.2631033108910898</v>
      </c>
      <c r="F148" s="169">
        <f t="shared" ca="1" si="190"/>
        <v>0</v>
      </c>
      <c r="G148" s="169">
        <f t="shared" ca="1" si="191"/>
        <v>0</v>
      </c>
      <c r="I148" s="380" t="str">
        <f t="shared" si="127"/>
        <v>Machinery</v>
      </c>
      <c r="J148" s="220" t="str">
        <f t="shared" ref="J148:M148" si="209">+J141</f>
        <v>BD</v>
      </c>
      <c r="K148" s="220" t="str">
        <f t="shared" si="209"/>
        <v>BE</v>
      </c>
      <c r="L148" s="220" t="str">
        <f t="shared" ref="L148" si="210">+L141</f>
        <v>BF</v>
      </c>
      <c r="M148" s="221">
        <f t="shared" si="209"/>
        <v>61</v>
      </c>
      <c r="N148" s="222"/>
    </row>
    <row r="149" spans="2:16" ht="12.75" customHeight="1">
      <c r="B149" s="261" t="str">
        <f t="shared" si="208"/>
        <v>IMDFL</v>
      </c>
      <c r="C149" s="261" t="str">
        <f t="shared" si="208"/>
        <v>Machinery industry Demand Haulage Forklifts</v>
      </c>
      <c r="D149" s="262" t="str">
        <f t="shared" si="208"/>
        <v>PJ</v>
      </c>
      <c r="E149" s="169">
        <f t="shared" ca="1" si="189"/>
        <v>1.127240269306931</v>
      </c>
      <c r="F149" s="169">
        <f t="shared" ca="1" si="190"/>
        <v>0</v>
      </c>
      <c r="G149" s="169">
        <f t="shared" ca="1" si="191"/>
        <v>0</v>
      </c>
      <c r="I149" s="380" t="str">
        <f t="shared" si="127"/>
        <v>Machinery</v>
      </c>
      <c r="J149" s="220" t="str">
        <f t="shared" ref="J149:M149" si="211">+J142</f>
        <v>BD</v>
      </c>
      <c r="K149" s="220" t="str">
        <f t="shared" si="211"/>
        <v>BE</v>
      </c>
      <c r="L149" s="220" t="str">
        <f t="shared" ref="L149" si="212">+L142</f>
        <v>BF</v>
      </c>
      <c r="M149" s="221">
        <f t="shared" si="211"/>
        <v>62</v>
      </c>
      <c r="N149" s="222"/>
    </row>
    <row r="150" spans="2:16" ht="12.75" customHeight="1">
      <c r="B150" s="162" t="str">
        <f t="shared" si="208"/>
        <v>IIDPH</v>
      </c>
      <c r="C150" s="162" t="str">
        <f t="shared" si="208"/>
        <v>Mining Demand Process heat</v>
      </c>
      <c r="D150" s="164" t="str">
        <f t="shared" si="208"/>
        <v>PJ</v>
      </c>
      <c r="E150" s="251">
        <f t="shared" ca="1" si="189"/>
        <v>7.4418246891089108</v>
      </c>
      <c r="F150" s="251">
        <f t="shared" ca="1" si="190"/>
        <v>0</v>
      </c>
      <c r="G150" s="251">
        <f t="shared" ca="1" si="191"/>
        <v>0</v>
      </c>
      <c r="I150" s="380" t="str">
        <f t="shared" si="127"/>
        <v>Mining</v>
      </c>
      <c r="J150" s="220" t="str">
        <f t="shared" ref="J150:M150" si="213">+J143</f>
        <v>BD</v>
      </c>
      <c r="K150" s="220" t="str">
        <f t="shared" si="213"/>
        <v>BE</v>
      </c>
      <c r="L150" s="220" t="str">
        <f t="shared" ref="L150" si="214">+L143</f>
        <v>BF</v>
      </c>
      <c r="M150" s="221">
        <f t="shared" si="213"/>
        <v>26</v>
      </c>
      <c r="N150" s="222">
        <f>+N143</f>
        <v>37</v>
      </c>
      <c r="P150" s="224">
        <f ca="1">+SUM(INDIRECT("'" &amp; I150 &amp; "'!" &amp; "BD26:BE62")) - SUM(E150:F156)</f>
        <v>0</v>
      </c>
    </row>
    <row r="151" spans="2:16" ht="12.75" customHeight="1">
      <c r="B151" s="162" t="str">
        <f t="shared" si="208"/>
        <v>IIDCO</v>
      </c>
      <c r="C151" s="162" t="str">
        <f t="shared" si="208"/>
        <v>Mining Demand Cooling</v>
      </c>
      <c r="D151" s="164" t="str">
        <f t="shared" si="208"/>
        <v>PJ</v>
      </c>
      <c r="E151" s="253">
        <f t="shared" ca="1" si="189"/>
        <v>0</v>
      </c>
      <c r="F151" s="253">
        <f t="shared" ca="1" si="190"/>
        <v>0</v>
      </c>
      <c r="G151" s="253">
        <f t="shared" ca="1" si="191"/>
        <v>0</v>
      </c>
      <c r="H151" s="614"/>
      <c r="I151" s="380" t="str">
        <f t="shared" si="127"/>
        <v>Mining</v>
      </c>
      <c r="J151" s="220" t="str">
        <f t="shared" ref="J151:M151" si="215">+J144</f>
        <v>BD</v>
      </c>
      <c r="K151" s="220" t="str">
        <f t="shared" si="215"/>
        <v>BE</v>
      </c>
      <c r="L151" s="220" t="str">
        <f t="shared" ref="L151" si="216">+L144</f>
        <v>BF</v>
      </c>
      <c r="M151" s="221">
        <f t="shared" si="215"/>
        <v>38</v>
      </c>
      <c r="N151" s="222">
        <f>+N144</f>
        <v>46</v>
      </c>
      <c r="P151" s="223"/>
    </row>
    <row r="152" spans="2:16" ht="12.75" customHeight="1">
      <c r="B152" s="162" t="str">
        <f t="shared" si="208"/>
        <v>IIDSH</v>
      </c>
      <c r="C152" s="162" t="str">
        <f t="shared" si="208"/>
        <v>Mining Demand Spatial Heat</v>
      </c>
      <c r="D152" s="164" t="str">
        <f t="shared" si="208"/>
        <v>PJ</v>
      </c>
      <c r="E152" s="169">
        <f t="shared" ca="1" si="189"/>
        <v>0.13143642772277228</v>
      </c>
      <c r="F152" s="169">
        <f t="shared" ca="1" si="190"/>
        <v>0</v>
      </c>
      <c r="G152" s="169">
        <f t="shared" ca="1" si="191"/>
        <v>0</v>
      </c>
      <c r="I152" s="380" t="str">
        <f t="shared" si="127"/>
        <v>Mining</v>
      </c>
      <c r="J152" s="220" t="str">
        <f t="shared" ref="J152:M152" si="217">+J145</f>
        <v>BD</v>
      </c>
      <c r="K152" s="220" t="str">
        <f t="shared" si="217"/>
        <v>BE</v>
      </c>
      <c r="L152" s="220" t="str">
        <f t="shared" ref="L152" si="218">+L145</f>
        <v>BF</v>
      </c>
      <c r="M152" s="221">
        <f t="shared" si="217"/>
        <v>47</v>
      </c>
      <c r="N152" s="222">
        <f>+N145</f>
        <v>58</v>
      </c>
    </row>
    <row r="153" spans="2:16" ht="12.75" customHeight="1">
      <c r="B153" s="162" t="str">
        <f t="shared" si="208"/>
        <v>IIDLA</v>
      </c>
      <c r="C153" s="162" t="str">
        <f t="shared" si="208"/>
        <v>Mining Demand Light</v>
      </c>
      <c r="D153" s="164" t="str">
        <f t="shared" si="208"/>
        <v>PJ</v>
      </c>
      <c r="E153" s="169">
        <f t="shared" ca="1" si="189"/>
        <v>0.62641112079207917</v>
      </c>
      <c r="F153" s="169">
        <f t="shared" ca="1" si="190"/>
        <v>0</v>
      </c>
      <c r="G153" s="169">
        <f t="shared" ca="1" si="191"/>
        <v>0</v>
      </c>
      <c r="H153" s="614"/>
      <c r="I153" s="380" t="str">
        <f t="shared" si="127"/>
        <v>Mining</v>
      </c>
      <c r="J153" s="220" t="str">
        <f t="shared" ref="J153:M153" si="219">+J146</f>
        <v>BD</v>
      </c>
      <c r="K153" s="220" t="str">
        <f t="shared" si="219"/>
        <v>BE</v>
      </c>
      <c r="L153" s="220" t="str">
        <f t="shared" ref="L153" si="220">+L146</f>
        <v>BF</v>
      </c>
      <c r="M153" s="221">
        <f t="shared" si="219"/>
        <v>59</v>
      </c>
      <c r="N153" s="222"/>
    </row>
    <row r="154" spans="2:16" ht="12.75" customHeight="1">
      <c r="B154" s="162" t="str">
        <f t="shared" si="208"/>
        <v>IIDEM</v>
      </c>
      <c r="C154" s="162" t="str">
        <f t="shared" si="208"/>
        <v>Mining Demand Electric Motors</v>
      </c>
      <c r="D154" s="164" t="str">
        <f t="shared" si="208"/>
        <v>PJ</v>
      </c>
      <c r="E154" s="169">
        <f t="shared" ca="1" si="189"/>
        <v>5.6376064158415842</v>
      </c>
      <c r="F154" s="169">
        <f t="shared" ca="1" si="190"/>
        <v>0</v>
      </c>
      <c r="G154" s="169">
        <f t="shared" ca="1" si="191"/>
        <v>0</v>
      </c>
      <c r="H154" s="614"/>
      <c r="I154" s="380" t="str">
        <f t="shared" si="127"/>
        <v>Mining</v>
      </c>
      <c r="J154" s="220" t="str">
        <f t="shared" ref="J154:M154" si="221">+J147</f>
        <v>BD</v>
      </c>
      <c r="K154" s="220" t="str">
        <f t="shared" si="221"/>
        <v>BE</v>
      </c>
      <c r="L154" s="220" t="str">
        <f t="shared" ref="L154" si="222">+L147</f>
        <v>BF</v>
      </c>
      <c r="M154" s="221">
        <f t="shared" si="221"/>
        <v>60</v>
      </c>
      <c r="N154" s="222"/>
    </row>
    <row r="155" spans="2:16" ht="12.75" customHeight="1">
      <c r="B155" s="162" t="str">
        <f t="shared" si="208"/>
        <v>IIDTF</v>
      </c>
      <c r="C155" s="162" t="str">
        <f t="shared" si="208"/>
        <v>Mining Demand Haulage Tractors, Trucks, Fishing boats, Forest machines</v>
      </c>
      <c r="D155" s="164" t="str">
        <f t="shared" si="208"/>
        <v>PJ</v>
      </c>
      <c r="E155" s="169">
        <f t="shared" ca="1" si="189"/>
        <v>0.64221034455445536</v>
      </c>
      <c r="F155" s="169">
        <f t="shared" ca="1" si="190"/>
        <v>0</v>
      </c>
      <c r="G155" s="169">
        <f t="shared" ca="1" si="191"/>
        <v>0</v>
      </c>
      <c r="I155" s="380" t="str">
        <f t="shared" si="127"/>
        <v>Mining</v>
      </c>
      <c r="J155" s="220" t="str">
        <f t="shared" ref="J155:M155" si="223">+J148</f>
        <v>BD</v>
      </c>
      <c r="K155" s="220" t="str">
        <f t="shared" si="223"/>
        <v>BE</v>
      </c>
      <c r="L155" s="220" t="str">
        <f t="shared" ref="L155" si="224">+L148</f>
        <v>BF</v>
      </c>
      <c r="M155" s="221">
        <f t="shared" si="223"/>
        <v>61</v>
      </c>
      <c r="N155" s="222"/>
    </row>
    <row r="156" spans="2:16" ht="12.75" customHeight="1">
      <c r="B156" s="261" t="str">
        <f t="shared" si="208"/>
        <v>IIDFL</v>
      </c>
      <c r="C156" s="261" t="str">
        <f t="shared" si="208"/>
        <v>Mining Demand Haulage Forklifts</v>
      </c>
      <c r="D156" s="262" t="str">
        <f t="shared" si="208"/>
        <v>PJ</v>
      </c>
      <c r="E156" s="169">
        <f t="shared" ca="1" si="189"/>
        <v>0</v>
      </c>
      <c r="F156" s="169">
        <f t="shared" ca="1" si="190"/>
        <v>0</v>
      </c>
      <c r="G156" s="169">
        <f t="shared" ca="1" si="191"/>
        <v>0</v>
      </c>
      <c r="I156" s="380" t="str">
        <f t="shared" si="127"/>
        <v>Mining</v>
      </c>
      <c r="J156" s="220" t="str">
        <f t="shared" ref="J156:M156" si="225">+J149</f>
        <v>BD</v>
      </c>
      <c r="K156" s="220" t="str">
        <f t="shared" si="225"/>
        <v>BE</v>
      </c>
      <c r="L156" s="220" t="str">
        <f t="shared" ref="L156" si="226">+L149</f>
        <v>BF</v>
      </c>
      <c r="M156" s="221">
        <f t="shared" si="225"/>
        <v>62</v>
      </c>
      <c r="N156" s="222"/>
      <c r="P156" s="224"/>
    </row>
    <row r="157" spans="2:16" ht="12.75" customHeight="1">
      <c r="B157" s="162" t="str">
        <f t="shared" si="208"/>
        <v>IFDPH</v>
      </c>
      <c r="C157" s="162" t="str">
        <f t="shared" si="208"/>
        <v>Food industry Demand Process heat</v>
      </c>
      <c r="D157" s="164" t="str">
        <f t="shared" si="208"/>
        <v>PJ</v>
      </c>
      <c r="E157" s="251">
        <f t="shared" ca="1" si="189"/>
        <v>108.89561897821781</v>
      </c>
      <c r="F157" s="251">
        <f t="shared" ca="1" si="190"/>
        <v>0</v>
      </c>
      <c r="G157" s="251">
        <f t="shared" ca="1" si="191"/>
        <v>0</v>
      </c>
      <c r="I157" s="380" t="str">
        <f t="shared" si="127"/>
        <v>Food</v>
      </c>
      <c r="J157" s="220" t="str">
        <f t="shared" ref="J157:M157" si="227">+J150</f>
        <v>BD</v>
      </c>
      <c r="K157" s="220" t="str">
        <f t="shared" si="227"/>
        <v>BE</v>
      </c>
      <c r="L157" s="220" t="str">
        <f t="shared" ref="L157" si="228">+L150</f>
        <v>BF</v>
      </c>
      <c r="M157" s="221">
        <f t="shared" si="227"/>
        <v>26</v>
      </c>
      <c r="N157" s="222">
        <f>+N150</f>
        <v>37</v>
      </c>
      <c r="P157" s="224">
        <f ca="1">+SUM(INDIRECT("'" &amp; I157 &amp; "'!" &amp; "BD26:BE62")) - SUM(E157:F163)</f>
        <v>0</v>
      </c>
    </row>
    <row r="158" spans="2:16" ht="12.75" customHeight="1">
      <c r="B158" s="162" t="str">
        <f t="shared" si="208"/>
        <v>IFDCO</v>
      </c>
      <c r="C158" s="162" t="str">
        <f t="shared" si="208"/>
        <v>Food industry Demand Cooling</v>
      </c>
      <c r="D158" s="164" t="str">
        <f t="shared" si="208"/>
        <v>PJ</v>
      </c>
      <c r="E158" s="253">
        <f t="shared" ca="1" si="189"/>
        <v>11.95189420990099</v>
      </c>
      <c r="F158" s="253">
        <f t="shared" ca="1" si="190"/>
        <v>0</v>
      </c>
      <c r="G158" s="253">
        <f t="shared" ca="1" si="191"/>
        <v>0</v>
      </c>
      <c r="H158" s="614"/>
      <c r="I158" s="380" t="str">
        <f t="shared" si="127"/>
        <v>Food</v>
      </c>
      <c r="J158" s="220" t="str">
        <f t="shared" ref="J158:M158" si="229">+J151</f>
        <v>BD</v>
      </c>
      <c r="K158" s="220" t="str">
        <f t="shared" si="229"/>
        <v>BE</v>
      </c>
      <c r="L158" s="220" t="str">
        <f t="shared" ref="L158" si="230">+L151</f>
        <v>BF</v>
      </c>
      <c r="M158" s="221">
        <f t="shared" si="229"/>
        <v>38</v>
      </c>
      <c r="N158" s="222">
        <f>+N151</f>
        <v>46</v>
      </c>
    </row>
    <row r="159" spans="2:16" ht="12.75" customHeight="1">
      <c r="B159" s="162" t="str">
        <f t="shared" si="208"/>
        <v>IFDSH</v>
      </c>
      <c r="C159" s="162" t="str">
        <f t="shared" si="208"/>
        <v>Food industry Demand Spatial Heat</v>
      </c>
      <c r="D159" s="164" t="str">
        <f t="shared" si="208"/>
        <v>PJ</v>
      </c>
      <c r="E159" s="169">
        <f t="shared" ca="1" si="189"/>
        <v>21.762056887128711</v>
      </c>
      <c r="F159" s="169">
        <f t="shared" ca="1" si="190"/>
        <v>0</v>
      </c>
      <c r="G159" s="169">
        <f t="shared" ca="1" si="191"/>
        <v>0</v>
      </c>
      <c r="I159" s="380" t="str">
        <f t="shared" si="127"/>
        <v>Food</v>
      </c>
      <c r="J159" s="220" t="str">
        <f t="shared" ref="J159:M159" si="231">+J152</f>
        <v>BD</v>
      </c>
      <c r="K159" s="220" t="str">
        <f t="shared" si="231"/>
        <v>BE</v>
      </c>
      <c r="L159" s="220" t="str">
        <f t="shared" ref="L159" si="232">+L152</f>
        <v>BF</v>
      </c>
      <c r="M159" s="221">
        <f t="shared" si="231"/>
        <v>47</v>
      </c>
      <c r="N159" s="222">
        <f>+N152</f>
        <v>58</v>
      </c>
    </row>
    <row r="160" spans="2:16" ht="12.75" customHeight="1">
      <c r="B160" s="162" t="str">
        <f t="shared" si="208"/>
        <v>IFDLA</v>
      </c>
      <c r="C160" s="162" t="str">
        <f t="shared" si="208"/>
        <v>Food industry Demand Light</v>
      </c>
      <c r="D160" s="164" t="str">
        <f t="shared" si="208"/>
        <v>PJ</v>
      </c>
      <c r="E160" s="169">
        <f t="shared" ca="1" si="189"/>
        <v>5.2398781306930688</v>
      </c>
      <c r="F160" s="169">
        <f t="shared" ca="1" si="190"/>
        <v>0</v>
      </c>
      <c r="G160" s="169">
        <f t="shared" ca="1" si="191"/>
        <v>0</v>
      </c>
      <c r="H160" s="614"/>
      <c r="I160" s="380" t="str">
        <f t="shared" si="127"/>
        <v>Food</v>
      </c>
      <c r="J160" s="220" t="str">
        <f t="shared" ref="J160:M160" si="233">+J153</f>
        <v>BD</v>
      </c>
      <c r="K160" s="220" t="str">
        <f t="shared" si="233"/>
        <v>BE</v>
      </c>
      <c r="L160" s="220" t="str">
        <f t="shared" ref="L160" si="234">+L153</f>
        <v>BF</v>
      </c>
      <c r="M160" s="221">
        <f t="shared" si="233"/>
        <v>59</v>
      </c>
      <c r="N160" s="222"/>
    </row>
    <row r="161" spans="2:16" ht="12.75" customHeight="1">
      <c r="B161" s="162" t="str">
        <f t="shared" si="208"/>
        <v>IFDEM</v>
      </c>
      <c r="C161" s="162" t="str">
        <f t="shared" si="208"/>
        <v>Food industry Demand Electric Motors</v>
      </c>
      <c r="D161" s="164" t="str">
        <f t="shared" si="208"/>
        <v>PJ</v>
      </c>
      <c r="E161" s="169">
        <f t="shared" ca="1" si="189"/>
        <v>45.84889461386139</v>
      </c>
      <c r="F161" s="169">
        <f t="shared" ca="1" si="190"/>
        <v>0</v>
      </c>
      <c r="G161" s="169">
        <f t="shared" ca="1" si="191"/>
        <v>0</v>
      </c>
      <c r="H161" s="614"/>
      <c r="I161" s="380" t="str">
        <f t="shared" si="127"/>
        <v>Food</v>
      </c>
      <c r="J161" s="220" t="str">
        <f t="shared" ref="J161:M161" si="235">+J154</f>
        <v>BD</v>
      </c>
      <c r="K161" s="220" t="str">
        <f t="shared" si="235"/>
        <v>BE</v>
      </c>
      <c r="L161" s="220" t="str">
        <f t="shared" ref="L161" si="236">+L154</f>
        <v>BF</v>
      </c>
      <c r="M161" s="221">
        <f t="shared" si="235"/>
        <v>60</v>
      </c>
      <c r="N161" s="222"/>
    </row>
    <row r="162" spans="2:16" ht="12.75" customHeight="1">
      <c r="B162" s="162" t="str">
        <f t="shared" si="208"/>
        <v>IFDTF</v>
      </c>
      <c r="C162" s="162" t="str">
        <f t="shared" si="208"/>
        <v>Food industry Demand Haulage Tractors, Trucks, Fishing boats, Forest machines</v>
      </c>
      <c r="D162" s="164" t="str">
        <f t="shared" si="208"/>
        <v>PJ</v>
      </c>
      <c r="E162" s="169">
        <f t="shared" ca="1" si="189"/>
        <v>6.4649268356435634</v>
      </c>
      <c r="F162" s="169">
        <f t="shared" ca="1" si="190"/>
        <v>0</v>
      </c>
      <c r="G162" s="169">
        <f t="shared" ca="1" si="191"/>
        <v>0</v>
      </c>
      <c r="I162" s="380" t="str">
        <f t="shared" si="127"/>
        <v>Food</v>
      </c>
      <c r="J162" s="220" t="str">
        <f t="shared" ref="J162:M162" si="237">+J155</f>
        <v>BD</v>
      </c>
      <c r="K162" s="220" t="str">
        <f t="shared" si="237"/>
        <v>BE</v>
      </c>
      <c r="L162" s="220" t="str">
        <f t="shared" ref="L162" si="238">+L155</f>
        <v>BF</v>
      </c>
      <c r="M162" s="221">
        <f t="shared" si="237"/>
        <v>61</v>
      </c>
      <c r="N162" s="222"/>
    </row>
    <row r="163" spans="2:16" ht="12.75" customHeight="1">
      <c r="B163" s="261" t="str">
        <f t="shared" si="208"/>
        <v>IFDFL</v>
      </c>
      <c r="C163" s="261" t="str">
        <f t="shared" si="208"/>
        <v>Food industry Demand Haulage Forklifts</v>
      </c>
      <c r="D163" s="262" t="str">
        <f t="shared" si="208"/>
        <v>PJ</v>
      </c>
      <c r="E163" s="169">
        <f t="shared" ca="1" si="189"/>
        <v>0.11342031683168319</v>
      </c>
      <c r="F163" s="169">
        <f t="shared" ca="1" si="190"/>
        <v>0</v>
      </c>
      <c r="G163" s="169">
        <f t="shared" ca="1" si="191"/>
        <v>0</v>
      </c>
      <c r="I163" s="380" t="str">
        <f t="shared" si="127"/>
        <v>Food</v>
      </c>
      <c r="J163" s="220" t="str">
        <f t="shared" ref="J163:M163" si="239">+J156</f>
        <v>BD</v>
      </c>
      <c r="K163" s="220" t="str">
        <f t="shared" si="239"/>
        <v>BE</v>
      </c>
      <c r="L163" s="220" t="str">
        <f t="shared" ref="L163" si="240">+L156</f>
        <v>BF</v>
      </c>
      <c r="M163" s="221">
        <f t="shared" si="239"/>
        <v>62</v>
      </c>
      <c r="N163" s="222"/>
    </row>
    <row r="164" spans="2:16" ht="12.75" customHeight="1">
      <c r="B164" s="162" t="str">
        <f t="shared" si="208"/>
        <v>IRDPH</v>
      </c>
      <c r="C164" s="162" t="str">
        <f t="shared" si="208"/>
        <v>Paper &amp; Pulp industry Demand Process heat</v>
      </c>
      <c r="D164" s="164" t="str">
        <f t="shared" si="208"/>
        <v>PJ</v>
      </c>
      <c r="E164" s="251">
        <f t="shared" ca="1" si="189"/>
        <v>124.82958888712872</v>
      </c>
      <c r="F164" s="251">
        <f t="shared" ca="1" si="190"/>
        <v>0</v>
      </c>
      <c r="G164" s="251">
        <f t="shared" ca="1" si="191"/>
        <v>0</v>
      </c>
      <c r="I164" s="380" t="str">
        <f t="shared" si="127"/>
        <v>PulpPaper</v>
      </c>
      <c r="J164" s="220" t="str">
        <f t="shared" ref="J164:M164" si="241">+J157</f>
        <v>BD</v>
      </c>
      <c r="K164" s="220" t="str">
        <f t="shared" si="241"/>
        <v>BE</v>
      </c>
      <c r="L164" s="220" t="str">
        <f t="shared" ref="L164" si="242">+L157</f>
        <v>BF</v>
      </c>
      <c r="M164" s="221">
        <f t="shared" si="241"/>
        <v>26</v>
      </c>
      <c r="N164" s="222">
        <f>+N157</f>
        <v>37</v>
      </c>
      <c r="P164" s="224">
        <f ca="1">+SUM(INDIRECT("'" &amp; I164 &amp; "'!" &amp; "BD26:BE62")) - SUM(E164:F170)</f>
        <v>0</v>
      </c>
    </row>
    <row r="165" spans="2:16" ht="12.75" customHeight="1">
      <c r="B165" s="162" t="str">
        <f t="shared" si="208"/>
        <v>IRDCO</v>
      </c>
      <c r="C165" s="162" t="str">
        <f t="shared" si="208"/>
        <v>Paper &amp; Pulp industry Demand Cooling</v>
      </c>
      <c r="D165" s="164" t="str">
        <f t="shared" si="208"/>
        <v>PJ</v>
      </c>
      <c r="E165" s="169">
        <f t="shared" ca="1" si="189"/>
        <v>0</v>
      </c>
      <c r="F165" s="169">
        <f t="shared" ca="1" si="190"/>
        <v>0</v>
      </c>
      <c r="G165" s="169">
        <f t="shared" ca="1" si="191"/>
        <v>0</v>
      </c>
      <c r="H165" s="614"/>
      <c r="I165" s="380" t="str">
        <f t="shared" si="127"/>
        <v>PulpPaper</v>
      </c>
      <c r="J165" s="220" t="str">
        <f t="shared" ref="J165:M165" si="243">+J158</f>
        <v>BD</v>
      </c>
      <c r="K165" s="220" t="str">
        <f t="shared" si="243"/>
        <v>BE</v>
      </c>
      <c r="L165" s="220" t="str">
        <f t="shared" ref="L165" si="244">+L158</f>
        <v>BF</v>
      </c>
      <c r="M165" s="221">
        <f t="shared" si="243"/>
        <v>38</v>
      </c>
      <c r="N165" s="222">
        <f>+N158</f>
        <v>46</v>
      </c>
    </row>
    <row r="166" spans="2:16" ht="12.75" customHeight="1">
      <c r="B166" s="162" t="str">
        <f t="shared" si="208"/>
        <v>IRDSH</v>
      </c>
      <c r="C166" s="162" t="str">
        <f t="shared" si="208"/>
        <v>Paper &amp; Pulp industry Demand Spatial Heat</v>
      </c>
      <c r="D166" s="164" t="str">
        <f t="shared" si="208"/>
        <v>PJ</v>
      </c>
      <c r="E166" s="169">
        <f t="shared" ca="1" si="189"/>
        <v>26.88289442376238</v>
      </c>
      <c r="F166" s="169">
        <f t="shared" ca="1" si="190"/>
        <v>0</v>
      </c>
      <c r="G166" s="169">
        <f t="shared" ca="1" si="191"/>
        <v>0</v>
      </c>
      <c r="I166" s="380" t="str">
        <f t="shared" si="127"/>
        <v>PulpPaper</v>
      </c>
      <c r="J166" s="220" t="str">
        <f t="shared" ref="J166:M166" si="245">+J159</f>
        <v>BD</v>
      </c>
      <c r="K166" s="220" t="str">
        <f t="shared" si="245"/>
        <v>BE</v>
      </c>
      <c r="L166" s="220" t="str">
        <f t="shared" ref="L166" si="246">+L159</f>
        <v>BF</v>
      </c>
      <c r="M166" s="221">
        <f t="shared" si="245"/>
        <v>47</v>
      </c>
      <c r="N166" s="222">
        <f>+N159</f>
        <v>58</v>
      </c>
    </row>
    <row r="167" spans="2:16" ht="12.75" customHeight="1">
      <c r="B167" s="162" t="str">
        <f t="shared" si="208"/>
        <v>IRDLA</v>
      </c>
      <c r="C167" s="162" t="str">
        <f t="shared" si="208"/>
        <v>Paper &amp; Pulp industry Demand Light</v>
      </c>
      <c r="D167" s="164" t="str">
        <f t="shared" si="208"/>
        <v>PJ</v>
      </c>
      <c r="E167" s="169">
        <f t="shared" ca="1" si="189"/>
        <v>7.6762839207920797</v>
      </c>
      <c r="F167" s="169">
        <f t="shared" ca="1" si="190"/>
        <v>0</v>
      </c>
      <c r="G167" s="169">
        <f t="shared" ca="1" si="191"/>
        <v>0</v>
      </c>
      <c r="H167" s="614"/>
      <c r="I167" s="380" t="str">
        <f t="shared" si="127"/>
        <v>PulpPaper</v>
      </c>
      <c r="J167" s="220" t="str">
        <f t="shared" ref="J167:M167" si="247">+J160</f>
        <v>BD</v>
      </c>
      <c r="K167" s="220" t="str">
        <f t="shared" si="247"/>
        <v>BE</v>
      </c>
      <c r="L167" s="220" t="str">
        <f t="shared" ref="L167" si="248">+L160</f>
        <v>BF</v>
      </c>
      <c r="M167" s="221">
        <f t="shared" si="247"/>
        <v>59</v>
      </c>
      <c r="N167" s="222"/>
    </row>
    <row r="168" spans="2:16" ht="12.75" customHeight="1">
      <c r="B168" s="162" t="str">
        <f t="shared" ref="B168:D187" si="249">B67</f>
        <v>IRDEM</v>
      </c>
      <c r="C168" s="162" t="str">
        <f t="shared" si="249"/>
        <v>Paper &amp; Pulp industry Demand Electric Motors</v>
      </c>
      <c r="D168" s="164" t="str">
        <f t="shared" si="249"/>
        <v>PJ</v>
      </c>
      <c r="E168" s="169">
        <f t="shared" ca="1" si="189"/>
        <v>69.08652406336634</v>
      </c>
      <c r="F168" s="169">
        <f t="shared" ca="1" si="190"/>
        <v>0</v>
      </c>
      <c r="G168" s="169">
        <f t="shared" ca="1" si="191"/>
        <v>0</v>
      </c>
      <c r="H168" s="614"/>
      <c r="I168" s="380" t="str">
        <f t="shared" si="127"/>
        <v>PulpPaper</v>
      </c>
      <c r="J168" s="220" t="str">
        <f t="shared" ref="J168:M168" si="250">+J161</f>
        <v>BD</v>
      </c>
      <c r="K168" s="220" t="str">
        <f t="shared" si="250"/>
        <v>BE</v>
      </c>
      <c r="L168" s="220" t="str">
        <f t="shared" ref="L168" si="251">+L161</f>
        <v>BF</v>
      </c>
      <c r="M168" s="221">
        <f t="shared" si="250"/>
        <v>60</v>
      </c>
      <c r="N168" s="222"/>
      <c r="P168" s="224"/>
    </row>
    <row r="169" spans="2:16" ht="12.75" customHeight="1">
      <c r="B169" s="162" t="str">
        <f t="shared" si="249"/>
        <v>IRDTF</v>
      </c>
      <c r="C169" s="162" t="str">
        <f t="shared" si="249"/>
        <v>Paper &amp; Pulp industry Demand Haulage Tractors, Trucks, Fishing boats, Forest machines</v>
      </c>
      <c r="D169" s="164" t="str">
        <f t="shared" si="249"/>
        <v>PJ</v>
      </c>
      <c r="E169" s="169">
        <f t="shared" ca="1" si="189"/>
        <v>1.070350574257426</v>
      </c>
      <c r="F169" s="169">
        <f t="shared" ca="1" si="190"/>
        <v>0</v>
      </c>
      <c r="G169" s="169">
        <f t="shared" ca="1" si="191"/>
        <v>0</v>
      </c>
      <c r="I169" s="380" t="str">
        <f t="shared" si="127"/>
        <v>PulpPaper</v>
      </c>
      <c r="J169" s="220" t="str">
        <f t="shared" ref="J169:M169" si="252">+J162</f>
        <v>BD</v>
      </c>
      <c r="K169" s="220" t="str">
        <f t="shared" si="252"/>
        <v>BE</v>
      </c>
      <c r="L169" s="220" t="str">
        <f t="shared" ref="L169" si="253">+L162</f>
        <v>BF</v>
      </c>
      <c r="M169" s="221">
        <f t="shared" si="252"/>
        <v>61</v>
      </c>
      <c r="N169" s="222"/>
    </row>
    <row r="170" spans="2:16" ht="12.75" customHeight="1">
      <c r="B170" s="261" t="str">
        <f t="shared" si="249"/>
        <v>IRDFL</v>
      </c>
      <c r="C170" s="261" t="str">
        <f t="shared" si="249"/>
        <v>Paper &amp; Pulp industry Demand Haulage Forklifts</v>
      </c>
      <c r="D170" s="262" t="str">
        <f t="shared" si="249"/>
        <v>PJ</v>
      </c>
      <c r="E170" s="169">
        <f t="shared" ca="1" si="189"/>
        <v>0.51036800792079207</v>
      </c>
      <c r="F170" s="169">
        <f t="shared" ca="1" si="190"/>
        <v>0</v>
      </c>
      <c r="G170" s="169">
        <f t="shared" ca="1" si="191"/>
        <v>0</v>
      </c>
      <c r="I170" s="380" t="str">
        <f t="shared" si="127"/>
        <v>PulpPaper</v>
      </c>
      <c r="J170" s="220" t="str">
        <f t="shared" ref="J170:M170" si="254">+J163</f>
        <v>BD</v>
      </c>
      <c r="K170" s="220" t="str">
        <f t="shared" si="254"/>
        <v>BE</v>
      </c>
      <c r="L170" s="220" t="str">
        <f t="shared" ref="L170" si="255">+L163</f>
        <v>BF</v>
      </c>
      <c r="M170" s="221">
        <f t="shared" si="254"/>
        <v>62</v>
      </c>
      <c r="N170" s="222"/>
    </row>
    <row r="171" spans="2:16" ht="12.75" customHeight="1">
      <c r="B171" s="162" t="str">
        <f t="shared" si="249"/>
        <v>IWDPH</v>
      </c>
      <c r="C171" s="162" t="str">
        <f t="shared" si="249"/>
        <v>Wood products industry Demand Process heat</v>
      </c>
      <c r="D171" s="164" t="str">
        <f t="shared" si="249"/>
        <v>PJ</v>
      </c>
      <c r="E171" s="251">
        <f t="shared" ca="1" si="189"/>
        <v>46.979866122772286</v>
      </c>
      <c r="F171" s="251">
        <f t="shared" ca="1" si="190"/>
        <v>0</v>
      </c>
      <c r="G171" s="251">
        <f t="shared" ca="1" si="191"/>
        <v>0</v>
      </c>
      <c r="I171" s="380" t="str">
        <f t="shared" si="127"/>
        <v>Wood</v>
      </c>
      <c r="J171" s="220" t="str">
        <f t="shared" ref="J171:M171" si="256">+J164</f>
        <v>BD</v>
      </c>
      <c r="K171" s="220" t="str">
        <f t="shared" si="256"/>
        <v>BE</v>
      </c>
      <c r="L171" s="220" t="str">
        <f t="shared" ref="L171" si="257">+L164</f>
        <v>BF</v>
      </c>
      <c r="M171" s="221">
        <f t="shared" si="256"/>
        <v>26</v>
      </c>
      <c r="N171" s="222">
        <f>+N164</f>
        <v>37</v>
      </c>
      <c r="P171" s="224">
        <f ca="1">+SUM(INDIRECT("'" &amp; I171 &amp; "'!" &amp; "BD26:BE62")) - SUM(E171:F177)</f>
        <v>0</v>
      </c>
    </row>
    <row r="172" spans="2:16" ht="12.75" customHeight="1">
      <c r="B172" s="162" t="str">
        <f t="shared" si="249"/>
        <v>IWDCO</v>
      </c>
      <c r="C172" s="162" t="str">
        <f t="shared" si="249"/>
        <v>Wood products industry Demand Cooling</v>
      </c>
      <c r="D172" s="164" t="str">
        <f t="shared" si="249"/>
        <v>PJ</v>
      </c>
      <c r="E172" s="169">
        <f t="shared" ref="E172:E198" ca="1" si="258">+SUM(INDIRECT("'" &amp; $I172 &amp; "'!" &amp; J172 &amp; $M172 &amp; IF(ISBLANK($N172),"",":" &amp; J172 &amp; $N172)))</f>
        <v>0</v>
      </c>
      <c r="F172" s="169">
        <f t="shared" ref="F172:F198" ca="1" si="259">+SUM(INDIRECT("'" &amp; $I172 &amp; "'!" &amp; K172 &amp; $M172 &amp; IF(ISBLANK($N172),"",":" &amp; K172 &amp; $N172)))</f>
        <v>0</v>
      </c>
      <c r="G172" s="169">
        <f t="shared" ref="G172:G198" ca="1" si="260">+SUM(INDIRECT("'" &amp; $I172 &amp; "'!" &amp; L172 &amp; $M172 &amp; IF(ISBLANK($N172),"",":" &amp; L172 &amp; $N172)))</f>
        <v>0</v>
      </c>
      <c r="H172" s="614"/>
      <c r="I172" s="380" t="str">
        <f t="shared" si="127"/>
        <v>Wood</v>
      </c>
      <c r="J172" s="220" t="str">
        <f t="shared" ref="J172:M172" si="261">+J165</f>
        <v>BD</v>
      </c>
      <c r="K172" s="220" t="str">
        <f t="shared" si="261"/>
        <v>BE</v>
      </c>
      <c r="L172" s="220" t="str">
        <f t="shared" ref="L172" si="262">+L165</f>
        <v>BF</v>
      </c>
      <c r="M172" s="221">
        <f t="shared" si="261"/>
        <v>38</v>
      </c>
      <c r="N172" s="222">
        <f>+N165</f>
        <v>46</v>
      </c>
    </row>
    <row r="173" spans="2:16" ht="12.75" customHeight="1">
      <c r="B173" s="162" t="str">
        <f t="shared" si="249"/>
        <v>IWDSH</v>
      </c>
      <c r="C173" s="162" t="str">
        <f t="shared" si="249"/>
        <v>Wood products industry Demand Spatial Heat</v>
      </c>
      <c r="D173" s="164" t="str">
        <f t="shared" si="249"/>
        <v>PJ</v>
      </c>
      <c r="E173" s="169">
        <f t="shared" ca="1" si="258"/>
        <v>2.7762764435643565</v>
      </c>
      <c r="F173" s="169">
        <f t="shared" ca="1" si="259"/>
        <v>0</v>
      </c>
      <c r="G173" s="169">
        <f t="shared" ca="1" si="260"/>
        <v>0</v>
      </c>
      <c r="I173" s="380" t="str">
        <f t="shared" ref="I173:I198" si="263">I72</f>
        <v>Wood</v>
      </c>
      <c r="J173" s="220" t="str">
        <f t="shared" ref="J173:M173" si="264">+J166</f>
        <v>BD</v>
      </c>
      <c r="K173" s="220" t="str">
        <f t="shared" si="264"/>
        <v>BE</v>
      </c>
      <c r="L173" s="220" t="str">
        <f t="shared" ref="L173" si="265">+L166</f>
        <v>BF</v>
      </c>
      <c r="M173" s="221">
        <f t="shared" si="264"/>
        <v>47</v>
      </c>
      <c r="N173" s="222">
        <f>+N166</f>
        <v>58</v>
      </c>
    </row>
    <row r="174" spans="2:16" ht="12.75" customHeight="1">
      <c r="B174" s="162" t="str">
        <f t="shared" si="249"/>
        <v>IWDLA</v>
      </c>
      <c r="C174" s="162" t="str">
        <f t="shared" si="249"/>
        <v>Wood products industry Demand Light</v>
      </c>
      <c r="D174" s="164" t="str">
        <f t="shared" si="249"/>
        <v>PJ</v>
      </c>
      <c r="E174" s="169">
        <f t="shared" ca="1" si="258"/>
        <v>1.6171254891089111</v>
      </c>
      <c r="F174" s="169">
        <f t="shared" ca="1" si="259"/>
        <v>0</v>
      </c>
      <c r="G174" s="169">
        <f t="shared" ca="1" si="260"/>
        <v>0</v>
      </c>
      <c r="H174" s="614"/>
      <c r="I174" s="380" t="str">
        <f t="shared" si="263"/>
        <v>Wood</v>
      </c>
      <c r="J174" s="220" t="str">
        <f t="shared" ref="J174:M174" si="266">+J167</f>
        <v>BD</v>
      </c>
      <c r="K174" s="220" t="str">
        <f t="shared" si="266"/>
        <v>BE</v>
      </c>
      <c r="L174" s="220" t="str">
        <f t="shared" ref="L174" si="267">+L167</f>
        <v>BF</v>
      </c>
      <c r="M174" s="221">
        <f t="shared" si="266"/>
        <v>59</v>
      </c>
      <c r="N174" s="222"/>
    </row>
    <row r="175" spans="2:16" ht="12.75" customHeight="1">
      <c r="B175" s="162" t="str">
        <f t="shared" si="249"/>
        <v>IWDEM</v>
      </c>
      <c r="C175" s="162" t="str">
        <f t="shared" si="249"/>
        <v>Wood products industry Demand Electric Motors</v>
      </c>
      <c r="D175" s="164" t="str">
        <f t="shared" si="249"/>
        <v>PJ</v>
      </c>
      <c r="E175" s="169">
        <f t="shared" ca="1" si="258"/>
        <v>14.554082566336636</v>
      </c>
      <c r="F175" s="169">
        <f t="shared" ca="1" si="259"/>
        <v>0</v>
      </c>
      <c r="G175" s="169">
        <f t="shared" ca="1" si="260"/>
        <v>0</v>
      </c>
      <c r="H175" s="614"/>
      <c r="I175" s="380" t="str">
        <f t="shared" si="263"/>
        <v>Wood</v>
      </c>
      <c r="J175" s="220" t="str">
        <f t="shared" ref="J175:M175" si="268">+J168</f>
        <v>BD</v>
      </c>
      <c r="K175" s="220" t="str">
        <f t="shared" si="268"/>
        <v>BE</v>
      </c>
      <c r="L175" s="220" t="str">
        <f t="shared" ref="L175" si="269">+L168</f>
        <v>BF</v>
      </c>
      <c r="M175" s="221">
        <f t="shared" si="268"/>
        <v>60</v>
      </c>
      <c r="N175" s="222"/>
    </row>
    <row r="176" spans="2:16" ht="12.75" customHeight="1">
      <c r="B176" s="162" t="str">
        <f t="shared" si="249"/>
        <v>IWDTF</v>
      </c>
      <c r="C176" s="162" t="str">
        <f t="shared" si="249"/>
        <v>Wood products industry Demand Haulage Tractors, Trucks, Fishing boats, Forest machines</v>
      </c>
      <c r="D176" s="164" t="str">
        <f t="shared" si="249"/>
        <v>PJ</v>
      </c>
      <c r="E176" s="169">
        <f t="shared" ca="1" si="258"/>
        <v>0.47096361980198026</v>
      </c>
      <c r="F176" s="169">
        <f t="shared" ca="1" si="259"/>
        <v>0</v>
      </c>
      <c r="G176" s="169">
        <f t="shared" ca="1" si="260"/>
        <v>0</v>
      </c>
      <c r="I176" s="380" t="str">
        <f t="shared" si="263"/>
        <v>Wood</v>
      </c>
      <c r="J176" s="220" t="str">
        <f t="shared" ref="J176:M176" si="270">+J169</f>
        <v>BD</v>
      </c>
      <c r="K176" s="220" t="str">
        <f t="shared" si="270"/>
        <v>BE</v>
      </c>
      <c r="L176" s="220" t="str">
        <f t="shared" ref="L176" si="271">+L169</f>
        <v>BF</v>
      </c>
      <c r="M176" s="221">
        <f t="shared" si="270"/>
        <v>61</v>
      </c>
      <c r="N176" s="222"/>
    </row>
    <row r="177" spans="2:16" ht="12.75" customHeight="1">
      <c r="B177" s="261" t="str">
        <f t="shared" si="249"/>
        <v>IWDFL</v>
      </c>
      <c r="C177" s="261" t="str">
        <f t="shared" si="249"/>
        <v>Wood products industry Demand Haulage Forklifts</v>
      </c>
      <c r="D177" s="262" t="str">
        <f t="shared" si="249"/>
        <v>PJ</v>
      </c>
      <c r="E177" s="169">
        <f t="shared" ca="1" si="258"/>
        <v>3.4033900990099009E-2</v>
      </c>
      <c r="F177" s="169">
        <f t="shared" ca="1" si="259"/>
        <v>0</v>
      </c>
      <c r="G177" s="169">
        <f t="shared" ca="1" si="260"/>
        <v>0</v>
      </c>
      <c r="I177" s="380" t="str">
        <f t="shared" si="263"/>
        <v>Wood</v>
      </c>
      <c r="J177" s="220" t="str">
        <f t="shared" ref="J177:M177" si="272">+J170</f>
        <v>BD</v>
      </c>
      <c r="K177" s="220" t="str">
        <f t="shared" si="272"/>
        <v>BE</v>
      </c>
      <c r="L177" s="220" t="str">
        <f t="shared" ref="L177" si="273">+L170</f>
        <v>BF</v>
      </c>
      <c r="M177" s="221">
        <f t="shared" si="272"/>
        <v>62</v>
      </c>
      <c r="N177" s="222"/>
    </row>
    <row r="178" spans="2:16" ht="12.75" customHeight="1">
      <c r="B178" s="162" t="str">
        <f t="shared" si="249"/>
        <v>ILDPH</v>
      </c>
      <c r="C178" s="162" t="str">
        <f t="shared" si="249"/>
        <v>Textile &amp; Leather Demand Process heat</v>
      </c>
      <c r="D178" s="164" t="str">
        <f t="shared" si="249"/>
        <v>PJ</v>
      </c>
      <c r="E178" s="251">
        <f t="shared" ca="1" si="258"/>
        <v>11.569980760396039</v>
      </c>
      <c r="F178" s="251">
        <f t="shared" ca="1" si="259"/>
        <v>0</v>
      </c>
      <c r="G178" s="251">
        <f t="shared" ca="1" si="260"/>
        <v>0</v>
      </c>
      <c r="I178" s="380" t="str">
        <f t="shared" si="263"/>
        <v>TextileLeather</v>
      </c>
      <c r="J178" s="220" t="str">
        <f t="shared" ref="J178:M178" si="274">+J171</f>
        <v>BD</v>
      </c>
      <c r="K178" s="220" t="str">
        <f t="shared" si="274"/>
        <v>BE</v>
      </c>
      <c r="L178" s="220" t="str">
        <f t="shared" ref="L178" si="275">+L171</f>
        <v>BF</v>
      </c>
      <c r="M178" s="221">
        <f t="shared" si="274"/>
        <v>26</v>
      </c>
      <c r="N178" s="222">
        <f>+N171</f>
        <v>37</v>
      </c>
      <c r="P178" s="224">
        <f ca="1">+SUM(INDIRECT("'" &amp; I178 &amp; "'!" &amp; "BD26:BE62")) - SUM(E178:F184)</f>
        <v>0</v>
      </c>
    </row>
    <row r="179" spans="2:16" ht="12.75" customHeight="1">
      <c r="B179" s="162" t="str">
        <f t="shared" si="249"/>
        <v>ILDCO</v>
      </c>
      <c r="C179" s="162" t="str">
        <f t="shared" si="249"/>
        <v>Textile &amp; Leather Demand Cooling</v>
      </c>
      <c r="D179" s="164" t="str">
        <f t="shared" si="249"/>
        <v>PJ</v>
      </c>
      <c r="E179" s="253">
        <f t="shared" ca="1" si="258"/>
        <v>0.7419858772277228</v>
      </c>
      <c r="F179" s="253">
        <f t="shared" ca="1" si="259"/>
        <v>0</v>
      </c>
      <c r="G179" s="253">
        <f t="shared" ca="1" si="260"/>
        <v>0</v>
      </c>
      <c r="H179" s="614"/>
      <c r="I179" s="380" t="str">
        <f t="shared" si="263"/>
        <v>TextileLeather</v>
      </c>
      <c r="J179" s="220" t="str">
        <f t="shared" ref="J179:M179" si="276">+J172</f>
        <v>BD</v>
      </c>
      <c r="K179" s="220" t="str">
        <f t="shared" si="276"/>
        <v>BE</v>
      </c>
      <c r="L179" s="220" t="str">
        <f t="shared" ref="L179" si="277">+L172</f>
        <v>BF</v>
      </c>
      <c r="M179" s="221">
        <f t="shared" si="276"/>
        <v>38</v>
      </c>
      <c r="N179" s="222">
        <f>+N172</f>
        <v>46</v>
      </c>
    </row>
    <row r="180" spans="2:16" ht="12.75" customHeight="1">
      <c r="B180" s="162" t="str">
        <f t="shared" si="249"/>
        <v>ILDSH</v>
      </c>
      <c r="C180" s="162" t="str">
        <f t="shared" si="249"/>
        <v>Textile &amp; Leather Demand Spatial Heat</v>
      </c>
      <c r="D180" s="164" t="str">
        <f t="shared" si="249"/>
        <v>PJ</v>
      </c>
      <c r="E180" s="169">
        <f t="shared" ca="1" si="258"/>
        <v>2.5151208950495052</v>
      </c>
      <c r="F180" s="169">
        <f t="shared" ca="1" si="259"/>
        <v>0</v>
      </c>
      <c r="G180" s="169">
        <f t="shared" ca="1" si="260"/>
        <v>0</v>
      </c>
      <c r="I180" s="380" t="str">
        <f t="shared" si="263"/>
        <v>TextileLeather</v>
      </c>
      <c r="J180" s="220" t="str">
        <f t="shared" ref="J180:M180" si="278">+J173</f>
        <v>BD</v>
      </c>
      <c r="K180" s="220" t="str">
        <f t="shared" si="278"/>
        <v>BE</v>
      </c>
      <c r="L180" s="220" t="str">
        <f t="shared" ref="L180" si="279">+L173</f>
        <v>BF</v>
      </c>
      <c r="M180" s="221">
        <f t="shared" si="278"/>
        <v>47</v>
      </c>
      <c r="N180" s="222">
        <f>+N173</f>
        <v>58</v>
      </c>
    </row>
    <row r="181" spans="2:16" ht="12.75" customHeight="1">
      <c r="B181" s="162" t="str">
        <f t="shared" si="249"/>
        <v>ILDLA</v>
      </c>
      <c r="C181" s="162" t="str">
        <f t="shared" si="249"/>
        <v>Textile &amp; Leather Demand Light</v>
      </c>
      <c r="D181" s="164" t="str">
        <f t="shared" si="249"/>
        <v>PJ</v>
      </c>
      <c r="E181" s="169">
        <f t="shared" ca="1" si="258"/>
        <v>1.3825101386138616</v>
      </c>
      <c r="F181" s="169">
        <f t="shared" ca="1" si="259"/>
        <v>0</v>
      </c>
      <c r="G181" s="169">
        <f t="shared" ca="1" si="260"/>
        <v>0</v>
      </c>
      <c r="H181" s="614"/>
      <c r="I181" s="380" t="str">
        <f t="shared" si="263"/>
        <v>TextileLeather</v>
      </c>
      <c r="J181" s="220" t="str">
        <f t="shared" ref="J181:M181" si="280">+J174</f>
        <v>BD</v>
      </c>
      <c r="K181" s="220" t="str">
        <f t="shared" si="280"/>
        <v>BE</v>
      </c>
      <c r="L181" s="220" t="str">
        <f t="shared" ref="L181" si="281">+L174</f>
        <v>BF</v>
      </c>
      <c r="M181" s="221">
        <f t="shared" si="280"/>
        <v>59</v>
      </c>
      <c r="N181" s="222"/>
    </row>
    <row r="182" spans="2:16" ht="12.75" customHeight="1">
      <c r="B182" s="162" t="str">
        <f t="shared" si="249"/>
        <v>ILDEM</v>
      </c>
      <c r="C182" s="162" t="str">
        <f t="shared" si="249"/>
        <v>Textile &amp; Leather Demand Electric Motors</v>
      </c>
      <c r="D182" s="164" t="str">
        <f t="shared" si="249"/>
        <v>PJ</v>
      </c>
      <c r="E182" s="169">
        <f t="shared" ca="1" si="258"/>
        <v>3.9848858376237626</v>
      </c>
      <c r="F182" s="169">
        <f t="shared" ca="1" si="259"/>
        <v>0</v>
      </c>
      <c r="G182" s="169">
        <f t="shared" ca="1" si="260"/>
        <v>0</v>
      </c>
      <c r="H182" s="614"/>
      <c r="I182" s="380" t="str">
        <f t="shared" si="263"/>
        <v>TextileLeather</v>
      </c>
      <c r="J182" s="220" t="str">
        <f t="shared" ref="J182:M182" si="282">+J175</f>
        <v>BD</v>
      </c>
      <c r="K182" s="220" t="str">
        <f t="shared" si="282"/>
        <v>BE</v>
      </c>
      <c r="L182" s="220" t="str">
        <f t="shared" ref="L182" si="283">+L175</f>
        <v>BF</v>
      </c>
      <c r="M182" s="221">
        <f t="shared" si="282"/>
        <v>60</v>
      </c>
      <c r="N182" s="222"/>
    </row>
    <row r="183" spans="2:16" ht="12.75" customHeight="1">
      <c r="B183" s="162" t="str">
        <f t="shared" si="249"/>
        <v>ILDTF</v>
      </c>
      <c r="C183" s="162" t="str">
        <f t="shared" si="249"/>
        <v>Textile &amp; Leather Demand Haulage Tractors, Trucks, Fishing boats, Forest machines</v>
      </c>
      <c r="D183" s="252" t="str">
        <f t="shared" si="249"/>
        <v>PJ</v>
      </c>
      <c r="E183" s="169">
        <f t="shared" ca="1" si="258"/>
        <v>0.81347268118811877</v>
      </c>
      <c r="F183" s="169">
        <f t="shared" ca="1" si="259"/>
        <v>0</v>
      </c>
      <c r="G183" s="169">
        <f t="shared" ca="1" si="260"/>
        <v>0</v>
      </c>
      <c r="I183" s="380" t="str">
        <f t="shared" si="263"/>
        <v>TextileLeather</v>
      </c>
      <c r="J183" s="220" t="str">
        <f t="shared" ref="J183:M183" si="284">+J176</f>
        <v>BD</v>
      </c>
      <c r="K183" s="220" t="str">
        <f t="shared" si="284"/>
        <v>BE</v>
      </c>
      <c r="L183" s="220" t="str">
        <f t="shared" ref="L183" si="285">+L176</f>
        <v>BF</v>
      </c>
      <c r="M183" s="221">
        <f t="shared" si="284"/>
        <v>61</v>
      </c>
      <c r="N183" s="222"/>
    </row>
    <row r="184" spans="2:16" ht="12.75" customHeight="1">
      <c r="B184" s="261" t="str">
        <f t="shared" si="249"/>
        <v>ILDFL</v>
      </c>
      <c r="C184" s="261" t="str">
        <f t="shared" si="249"/>
        <v>Textile &amp; Leather Demand Haulage Forklifts</v>
      </c>
      <c r="D184" s="262" t="str">
        <f t="shared" si="249"/>
        <v>PJ</v>
      </c>
      <c r="E184" s="169">
        <f t="shared" ca="1" si="258"/>
        <v>3.4033900990099009E-2</v>
      </c>
      <c r="F184" s="169">
        <f t="shared" ca="1" si="259"/>
        <v>0</v>
      </c>
      <c r="G184" s="169">
        <f t="shared" ca="1" si="260"/>
        <v>0</v>
      </c>
      <c r="I184" s="380" t="str">
        <f t="shared" si="263"/>
        <v>TextileLeather</v>
      </c>
      <c r="J184" s="220" t="str">
        <f t="shared" ref="J184:M184" si="286">+J177</f>
        <v>BD</v>
      </c>
      <c r="K184" s="220" t="str">
        <f t="shared" si="286"/>
        <v>BE</v>
      </c>
      <c r="L184" s="220" t="str">
        <f t="shared" ref="L184" si="287">+L177</f>
        <v>BF</v>
      </c>
      <c r="M184" s="221">
        <f t="shared" si="286"/>
        <v>62</v>
      </c>
      <c r="N184" s="222"/>
    </row>
    <row r="185" spans="2:16" ht="12.75" customHeight="1">
      <c r="B185" s="162" t="str">
        <f t="shared" si="249"/>
        <v>INDPH</v>
      </c>
      <c r="C185" s="162" t="str">
        <f t="shared" si="249"/>
        <v>Construction Demand Process heat</v>
      </c>
      <c r="D185" s="164" t="str">
        <f t="shared" si="249"/>
        <v>PJ</v>
      </c>
      <c r="E185" s="251">
        <f t="shared" ca="1" si="258"/>
        <v>20.457996451485148</v>
      </c>
      <c r="F185" s="251">
        <f t="shared" ca="1" si="259"/>
        <v>0</v>
      </c>
      <c r="G185" s="251">
        <f t="shared" ca="1" si="260"/>
        <v>0</v>
      </c>
      <c r="I185" s="380" t="str">
        <f t="shared" si="263"/>
        <v>Construction</v>
      </c>
      <c r="J185" s="220" t="str">
        <f t="shared" ref="J185:M185" si="288">+J178</f>
        <v>BD</v>
      </c>
      <c r="K185" s="220" t="str">
        <f t="shared" si="288"/>
        <v>BE</v>
      </c>
      <c r="L185" s="220" t="str">
        <f t="shared" ref="L185" si="289">+L178</f>
        <v>BF</v>
      </c>
      <c r="M185" s="221">
        <f t="shared" si="288"/>
        <v>26</v>
      </c>
      <c r="N185" s="222">
        <f>+N178</f>
        <v>37</v>
      </c>
      <c r="P185" s="224">
        <f ca="1">+SUM(INDIRECT("'" &amp; I185 &amp; "'!" &amp; "BD26:BE62")) - SUM(E185:F191)</f>
        <v>0</v>
      </c>
    </row>
    <row r="186" spans="2:16" ht="12.75" customHeight="1">
      <c r="B186" s="162" t="str">
        <f t="shared" si="249"/>
        <v>INDCO</v>
      </c>
      <c r="C186" s="162" t="str">
        <f t="shared" si="249"/>
        <v>Construction Demand Cooling</v>
      </c>
      <c r="D186" s="164" t="str">
        <f t="shared" si="249"/>
        <v>PJ</v>
      </c>
      <c r="E186" s="169">
        <f t="shared" ca="1" si="258"/>
        <v>0</v>
      </c>
      <c r="F186" s="169">
        <f t="shared" ca="1" si="259"/>
        <v>0</v>
      </c>
      <c r="G186" s="169">
        <f t="shared" ca="1" si="260"/>
        <v>0</v>
      </c>
      <c r="H186" s="614"/>
      <c r="I186" s="380" t="str">
        <f t="shared" si="263"/>
        <v>Construction</v>
      </c>
      <c r="J186" s="220" t="str">
        <f t="shared" ref="J186:M186" si="290">+J179</f>
        <v>BD</v>
      </c>
      <c r="K186" s="220" t="str">
        <f t="shared" si="290"/>
        <v>BE</v>
      </c>
      <c r="L186" s="220" t="str">
        <f t="shared" ref="L186" si="291">+L179</f>
        <v>BF</v>
      </c>
      <c r="M186" s="221">
        <f t="shared" si="290"/>
        <v>38</v>
      </c>
      <c r="N186" s="222">
        <f>+N179</f>
        <v>46</v>
      </c>
    </row>
    <row r="187" spans="2:16" ht="12.75" customHeight="1">
      <c r="B187" s="162" t="str">
        <f t="shared" si="249"/>
        <v>INDSH</v>
      </c>
      <c r="C187" s="162" t="str">
        <f t="shared" si="249"/>
        <v>Construction Demand Spatial Heat</v>
      </c>
      <c r="D187" s="164" t="str">
        <f t="shared" si="249"/>
        <v>PJ</v>
      </c>
      <c r="E187" s="169">
        <f t="shared" ca="1" si="258"/>
        <v>0.53968712079207914</v>
      </c>
      <c r="F187" s="169">
        <f t="shared" ca="1" si="259"/>
        <v>0</v>
      </c>
      <c r="G187" s="169">
        <f t="shared" ca="1" si="260"/>
        <v>0</v>
      </c>
      <c r="I187" s="380" t="str">
        <f t="shared" si="263"/>
        <v>Construction</v>
      </c>
      <c r="J187" s="220" t="str">
        <f t="shared" ref="J187:M187" si="292">+J180</f>
        <v>BD</v>
      </c>
      <c r="K187" s="220" t="str">
        <f t="shared" si="292"/>
        <v>BE</v>
      </c>
      <c r="L187" s="220" t="str">
        <f t="shared" ref="L187" si="293">+L180</f>
        <v>BF</v>
      </c>
      <c r="M187" s="221">
        <f t="shared" si="292"/>
        <v>47</v>
      </c>
      <c r="N187" s="222">
        <f>+N180</f>
        <v>58</v>
      </c>
    </row>
    <row r="188" spans="2:16" ht="12.75" customHeight="1">
      <c r="B188" s="162" t="str">
        <f t="shared" ref="B188:D198" si="294">B87</f>
        <v>INDLA</v>
      </c>
      <c r="C188" s="162" t="str">
        <f t="shared" si="294"/>
        <v>Construction Demand Light</v>
      </c>
      <c r="D188" s="164" t="str">
        <f t="shared" si="294"/>
        <v>PJ</v>
      </c>
      <c r="E188" s="169">
        <f t="shared" ca="1" si="258"/>
        <v>2.414346201980198</v>
      </c>
      <c r="F188" s="169">
        <f t="shared" ca="1" si="259"/>
        <v>0</v>
      </c>
      <c r="G188" s="169">
        <f t="shared" ca="1" si="260"/>
        <v>0</v>
      </c>
      <c r="H188" s="614"/>
      <c r="I188" s="380" t="str">
        <f t="shared" si="263"/>
        <v>Construction</v>
      </c>
      <c r="J188" s="220" t="str">
        <f t="shared" ref="J188:M188" si="295">+J181</f>
        <v>BD</v>
      </c>
      <c r="K188" s="220" t="str">
        <f t="shared" si="295"/>
        <v>BE</v>
      </c>
      <c r="L188" s="220" t="str">
        <f t="shared" ref="L188" si="296">+L181</f>
        <v>BF</v>
      </c>
      <c r="M188" s="221">
        <f t="shared" si="295"/>
        <v>59</v>
      </c>
      <c r="N188" s="222"/>
    </row>
    <row r="189" spans="2:16" ht="12.75" customHeight="1">
      <c r="B189" s="162" t="str">
        <f t="shared" si="294"/>
        <v>INDEM</v>
      </c>
      <c r="C189" s="162" t="str">
        <f t="shared" si="294"/>
        <v>Construction Demand Electric Motors</v>
      </c>
      <c r="D189" s="164" t="str">
        <f t="shared" si="294"/>
        <v>PJ</v>
      </c>
      <c r="E189" s="169">
        <f t="shared" ca="1" si="258"/>
        <v>11.219587699009899</v>
      </c>
      <c r="F189" s="169">
        <f t="shared" ca="1" si="259"/>
        <v>0</v>
      </c>
      <c r="G189" s="169">
        <f t="shared" ca="1" si="260"/>
        <v>0</v>
      </c>
      <c r="H189" s="614"/>
      <c r="I189" s="380" t="str">
        <f t="shared" si="263"/>
        <v>Construction</v>
      </c>
      <c r="J189" s="220" t="str">
        <f t="shared" ref="J189:M189" si="297">+J182</f>
        <v>BD</v>
      </c>
      <c r="K189" s="220" t="str">
        <f t="shared" si="297"/>
        <v>BE</v>
      </c>
      <c r="L189" s="220" t="str">
        <f t="shared" ref="L189" si="298">+L182</f>
        <v>BF</v>
      </c>
      <c r="M189" s="221">
        <f t="shared" si="297"/>
        <v>60</v>
      </c>
      <c r="N189" s="222"/>
    </row>
    <row r="190" spans="2:16" ht="12.75" customHeight="1">
      <c r="B190" s="162" t="str">
        <f t="shared" si="294"/>
        <v>INDTF</v>
      </c>
      <c r="C190" s="162" t="str">
        <f t="shared" si="294"/>
        <v>Construction Demand Haulage Tractors, Trucks, Fishing boats, Forest machines</v>
      </c>
      <c r="D190" s="164" t="str">
        <f t="shared" si="294"/>
        <v>PJ</v>
      </c>
      <c r="E190" s="169">
        <f t="shared" ca="1" si="258"/>
        <v>0</v>
      </c>
      <c r="F190" s="169">
        <f t="shared" ca="1" si="259"/>
        <v>0</v>
      </c>
      <c r="G190" s="169">
        <f t="shared" ca="1" si="260"/>
        <v>0</v>
      </c>
      <c r="I190" s="380" t="str">
        <f t="shared" si="263"/>
        <v>Construction</v>
      </c>
      <c r="J190" s="220" t="str">
        <f t="shared" ref="J190:M190" si="299">+J183</f>
        <v>BD</v>
      </c>
      <c r="K190" s="220" t="str">
        <f t="shared" si="299"/>
        <v>BE</v>
      </c>
      <c r="L190" s="220" t="str">
        <f t="shared" ref="L190" si="300">+L183</f>
        <v>BF</v>
      </c>
      <c r="M190" s="221">
        <f t="shared" si="299"/>
        <v>61</v>
      </c>
      <c r="N190" s="222"/>
    </row>
    <row r="191" spans="2:16" ht="12.75" customHeight="1">
      <c r="B191" s="261" t="str">
        <f t="shared" si="294"/>
        <v>INDFL</v>
      </c>
      <c r="C191" s="261" t="str">
        <f t="shared" si="294"/>
        <v>Construction Demand Haulage Forklifts</v>
      </c>
      <c r="D191" s="262" t="str">
        <f t="shared" si="294"/>
        <v>PJ</v>
      </c>
      <c r="E191" s="263">
        <f t="shared" ca="1" si="258"/>
        <v>0</v>
      </c>
      <c r="F191" s="263">
        <f t="shared" ca="1" si="259"/>
        <v>0</v>
      </c>
      <c r="G191" s="263">
        <f t="shared" ca="1" si="260"/>
        <v>0</v>
      </c>
      <c r="I191" s="380" t="str">
        <f t="shared" si="263"/>
        <v>Construction</v>
      </c>
      <c r="J191" s="220" t="str">
        <f t="shared" ref="J191:M191" si="301">+J184</f>
        <v>BD</v>
      </c>
      <c r="K191" s="220" t="str">
        <f t="shared" si="301"/>
        <v>BE</v>
      </c>
      <c r="L191" s="220" t="str">
        <f t="shared" ref="L191" si="302">+L184</f>
        <v>BF</v>
      </c>
      <c r="M191" s="221">
        <f t="shared" si="301"/>
        <v>62</v>
      </c>
      <c r="N191" s="222"/>
    </row>
    <row r="192" spans="2:16" ht="12.75" customHeight="1">
      <c r="B192" s="162" t="str">
        <f t="shared" si="294"/>
        <v>IODPH</v>
      </c>
      <c r="C192" s="162" t="str">
        <f t="shared" si="294"/>
        <v>Other comm Demand Process heat</v>
      </c>
      <c r="D192" s="164" t="str">
        <f t="shared" si="294"/>
        <v>PJ</v>
      </c>
      <c r="E192" s="253">
        <f t="shared" ca="1" si="258"/>
        <v>41.352641607920795</v>
      </c>
      <c r="F192" s="253">
        <f t="shared" ca="1" si="259"/>
        <v>0</v>
      </c>
      <c r="G192" s="253">
        <f t="shared" ca="1" si="260"/>
        <v>0</v>
      </c>
      <c r="I192" s="380" t="str">
        <f t="shared" si="263"/>
        <v>Other</v>
      </c>
      <c r="J192" s="220" t="str">
        <f t="shared" ref="J192:M192" si="303">+J185</f>
        <v>BD</v>
      </c>
      <c r="K192" s="220" t="str">
        <f t="shared" si="303"/>
        <v>BE</v>
      </c>
      <c r="L192" s="220" t="str">
        <f t="shared" ref="L192" si="304">+L185</f>
        <v>BF</v>
      </c>
      <c r="M192" s="221">
        <f t="shared" si="303"/>
        <v>26</v>
      </c>
      <c r="N192" s="222">
        <f>+N185</f>
        <v>37</v>
      </c>
      <c r="P192" s="224">
        <f ca="1">+SUM(INDIRECT("'" &amp; I192 &amp; "'!" &amp; "BD26:BE62")) - SUM(E192:F198)</f>
        <v>0</v>
      </c>
    </row>
    <row r="193" spans="2:16" ht="12.75" customHeight="1">
      <c r="B193" s="162" t="str">
        <f t="shared" si="294"/>
        <v>IODCO</v>
      </c>
      <c r="C193" s="162" t="str">
        <f t="shared" si="294"/>
        <v>Other comm Demand Cooling</v>
      </c>
      <c r="D193" s="164" t="str">
        <f t="shared" si="294"/>
        <v>PJ</v>
      </c>
      <c r="E193" s="169">
        <f t="shared" ca="1" si="258"/>
        <v>5.6629288871287127</v>
      </c>
      <c r="F193" s="169">
        <f t="shared" ca="1" si="259"/>
        <v>0</v>
      </c>
      <c r="G193" s="169">
        <f t="shared" ca="1" si="260"/>
        <v>0</v>
      </c>
      <c r="H193" s="614"/>
      <c r="I193" s="380" t="str">
        <f t="shared" si="263"/>
        <v>Other</v>
      </c>
      <c r="J193" s="220" t="str">
        <f t="shared" ref="J193:M193" si="305">+J186</f>
        <v>BD</v>
      </c>
      <c r="K193" s="220" t="str">
        <f t="shared" si="305"/>
        <v>BE</v>
      </c>
      <c r="L193" s="220" t="str">
        <f t="shared" ref="L193" si="306">+L186</f>
        <v>BF</v>
      </c>
      <c r="M193" s="221">
        <f t="shared" si="305"/>
        <v>38</v>
      </c>
      <c r="N193" s="222">
        <f>+N186</f>
        <v>46</v>
      </c>
    </row>
    <row r="194" spans="2:16" ht="12.75" customHeight="1">
      <c r="B194" s="162" t="str">
        <f t="shared" si="294"/>
        <v>IODSH</v>
      </c>
      <c r="C194" s="162" t="str">
        <f t="shared" si="294"/>
        <v>Other comm Demand Spatial Heat</v>
      </c>
      <c r="D194" s="164" t="str">
        <f t="shared" si="294"/>
        <v>PJ</v>
      </c>
      <c r="E194" s="169">
        <f t="shared" ca="1" si="258"/>
        <v>8.1529458772277223</v>
      </c>
      <c r="F194" s="169">
        <f t="shared" ca="1" si="259"/>
        <v>0</v>
      </c>
      <c r="G194" s="169">
        <f t="shared" ca="1" si="260"/>
        <v>0</v>
      </c>
      <c r="I194" s="380" t="str">
        <f t="shared" si="263"/>
        <v>Other</v>
      </c>
      <c r="J194" s="220" t="str">
        <f t="shared" ref="J194:M194" si="307">+J187</f>
        <v>BD</v>
      </c>
      <c r="K194" s="220" t="str">
        <f t="shared" si="307"/>
        <v>BE</v>
      </c>
      <c r="L194" s="220" t="str">
        <f t="shared" ref="L194" si="308">+L187</f>
        <v>BF</v>
      </c>
      <c r="M194" s="221">
        <f t="shared" si="307"/>
        <v>47</v>
      </c>
      <c r="N194" s="222">
        <f>+N187</f>
        <v>58</v>
      </c>
    </row>
    <row r="195" spans="2:16" ht="12.75" customHeight="1">
      <c r="B195" s="162" t="str">
        <f t="shared" si="294"/>
        <v>IODLA</v>
      </c>
      <c r="C195" s="162" t="str">
        <f t="shared" si="294"/>
        <v>Other comm Demand Light</v>
      </c>
      <c r="D195" s="164" t="str">
        <f t="shared" si="294"/>
        <v>PJ</v>
      </c>
      <c r="E195" s="169">
        <f t="shared" ca="1" si="258"/>
        <v>9.930826906930692</v>
      </c>
      <c r="F195" s="169">
        <f t="shared" ca="1" si="259"/>
        <v>0</v>
      </c>
      <c r="G195" s="169">
        <f t="shared" ca="1" si="260"/>
        <v>0</v>
      </c>
      <c r="H195" s="614"/>
      <c r="I195" s="380" t="str">
        <f t="shared" si="263"/>
        <v>Other</v>
      </c>
      <c r="J195" s="220" t="str">
        <f t="shared" ref="J195:M195" si="309">+J188</f>
        <v>BD</v>
      </c>
      <c r="K195" s="220" t="str">
        <f t="shared" si="309"/>
        <v>BE</v>
      </c>
      <c r="L195" s="220" t="str">
        <f t="shared" ref="L195" si="310">+L188</f>
        <v>BF</v>
      </c>
      <c r="M195" s="221">
        <f t="shared" si="309"/>
        <v>59</v>
      </c>
      <c r="N195" s="222"/>
    </row>
    <row r="196" spans="2:16" ht="12.75" customHeight="1">
      <c r="B196" s="162" t="str">
        <f t="shared" si="294"/>
        <v>IODEM</v>
      </c>
      <c r="C196" s="162" t="str">
        <f t="shared" si="294"/>
        <v>Other comm Demand Electric Motors</v>
      </c>
      <c r="D196" s="164" t="str">
        <f t="shared" si="294"/>
        <v>PJ</v>
      </c>
      <c r="E196" s="169">
        <f t="shared" ca="1" si="258"/>
        <v>37.86124733465347</v>
      </c>
      <c r="F196" s="169">
        <f t="shared" ca="1" si="259"/>
        <v>0</v>
      </c>
      <c r="G196" s="169">
        <f t="shared" ca="1" si="260"/>
        <v>0</v>
      </c>
      <c r="H196" s="614"/>
      <c r="I196" s="380" t="str">
        <f t="shared" si="263"/>
        <v>Other</v>
      </c>
      <c r="J196" s="220" t="str">
        <f t="shared" ref="J196:M196" si="311">+J189</f>
        <v>BD</v>
      </c>
      <c r="K196" s="220" t="str">
        <f t="shared" si="311"/>
        <v>BE</v>
      </c>
      <c r="L196" s="220" t="str">
        <f t="shared" ref="L196" si="312">+L189</f>
        <v>BF</v>
      </c>
      <c r="M196" s="221">
        <f t="shared" si="311"/>
        <v>60</v>
      </c>
      <c r="N196" s="222"/>
    </row>
    <row r="197" spans="2:16" ht="12.75" customHeight="1">
      <c r="B197" s="162" t="str">
        <f t="shared" si="294"/>
        <v>IODTF</v>
      </c>
      <c r="C197" s="162" t="str">
        <f t="shared" si="294"/>
        <v>Other comm Demand Haulage Tractors, Trucks, Fishing boats, Forest machines</v>
      </c>
      <c r="D197" s="164" t="str">
        <f t="shared" si="294"/>
        <v>PJ</v>
      </c>
      <c r="E197" s="169">
        <f t="shared" ca="1" si="258"/>
        <v>3.8960854574257429</v>
      </c>
      <c r="F197" s="169">
        <f t="shared" ca="1" si="259"/>
        <v>0</v>
      </c>
      <c r="G197" s="169">
        <f t="shared" ca="1" si="260"/>
        <v>0</v>
      </c>
      <c r="I197" s="380" t="str">
        <f t="shared" si="263"/>
        <v>Other</v>
      </c>
      <c r="J197" s="220" t="str">
        <f t="shared" ref="J197:M197" si="313">+J190</f>
        <v>BD</v>
      </c>
      <c r="K197" s="220" t="str">
        <f t="shared" si="313"/>
        <v>BE</v>
      </c>
      <c r="L197" s="220" t="str">
        <f t="shared" ref="L197" si="314">+L190</f>
        <v>BF</v>
      </c>
      <c r="M197" s="221">
        <f t="shared" si="313"/>
        <v>61</v>
      </c>
      <c r="N197" s="222"/>
    </row>
    <row r="198" spans="2:16" ht="12.75" customHeight="1">
      <c r="B198" s="162" t="str">
        <f t="shared" si="294"/>
        <v>IODFL</v>
      </c>
      <c r="C198" s="162" t="str">
        <f t="shared" si="294"/>
        <v>Other comm Demand Haulage Forklifts</v>
      </c>
      <c r="D198" s="164" t="str">
        <f t="shared" si="294"/>
        <v>PJ</v>
      </c>
      <c r="E198" s="169">
        <f t="shared" ca="1" si="258"/>
        <v>0.20495277623762376</v>
      </c>
      <c r="F198" s="169">
        <f t="shared" ca="1" si="259"/>
        <v>0</v>
      </c>
      <c r="G198" s="169">
        <f t="shared" ca="1" si="260"/>
        <v>0</v>
      </c>
      <c r="I198" s="380" t="str">
        <f t="shared" si="263"/>
        <v>Other</v>
      </c>
      <c r="J198" s="220" t="str">
        <f t="shared" ref="J198:M198" si="315">+J191</f>
        <v>BD</v>
      </c>
      <c r="K198" s="220" t="str">
        <f t="shared" si="315"/>
        <v>BE</v>
      </c>
      <c r="L198" s="220" t="str">
        <f t="shared" ref="L198" si="316">+L191</f>
        <v>BF</v>
      </c>
      <c r="M198" s="221">
        <f t="shared" si="315"/>
        <v>62</v>
      </c>
      <c r="N198" s="222"/>
    </row>
    <row r="203" spans="2:16" ht="12.75" customHeight="1">
      <c r="B203" s="260">
        <f>IronSteel!V116</f>
        <v>2019</v>
      </c>
      <c r="C203" s="260" t="s">
        <v>86</v>
      </c>
    </row>
    <row r="204" spans="2:16" ht="12.75" customHeight="1">
      <c r="B204" s="25"/>
      <c r="C204" s="25"/>
      <c r="D204" s="25"/>
      <c r="E204" s="25"/>
      <c r="F204" s="25"/>
      <c r="G204" s="283"/>
      <c r="I204" s="209" t="s">
        <v>238</v>
      </c>
      <c r="J204" s="209"/>
      <c r="K204" s="209"/>
      <c r="L204" s="209"/>
      <c r="M204" s="209"/>
      <c r="N204" s="209"/>
    </row>
    <row r="205" spans="2:16" ht="12.75" customHeight="1">
      <c r="B205" s="166" t="s">
        <v>196</v>
      </c>
      <c r="D205" s="233" t="s">
        <v>148</v>
      </c>
      <c r="E205" s="232">
        <v>7</v>
      </c>
      <c r="F205" s="25"/>
      <c r="G205" s="283"/>
    </row>
    <row r="206" spans="2:16" ht="12.75" customHeight="1">
      <c r="B206" s="25"/>
      <c r="C206" s="25"/>
      <c r="D206" s="25"/>
      <c r="E206" s="25"/>
      <c r="F206" s="25"/>
      <c r="G206" s="283"/>
      <c r="I206" s="211" t="s">
        <v>182</v>
      </c>
      <c r="J206" s="211"/>
      <c r="K206" s="211"/>
      <c r="L206" s="211"/>
      <c r="M206" s="211"/>
      <c r="N206" s="211"/>
    </row>
    <row r="207" spans="2:16" ht="12.75" customHeight="1">
      <c r="B207" s="49" t="s">
        <v>8</v>
      </c>
      <c r="C207" s="49"/>
      <c r="D207" s="50"/>
      <c r="E207" s="25"/>
      <c r="F207" s="25"/>
      <c r="G207" s="283"/>
    </row>
    <row r="208" spans="2:16" ht="12.75" customHeight="1">
      <c r="B208" s="51" t="s">
        <v>4</v>
      </c>
      <c r="C208" s="51" t="s">
        <v>129</v>
      </c>
      <c r="D208" s="163" t="s">
        <v>27</v>
      </c>
      <c r="E208" s="163" t="s">
        <v>585</v>
      </c>
      <c r="F208" s="51" t="s">
        <v>574</v>
      </c>
      <c r="G208" s="51" t="s">
        <v>563</v>
      </c>
      <c r="I208" s="212" t="s">
        <v>235</v>
      </c>
      <c r="J208" s="213" t="s">
        <v>583</v>
      </c>
      <c r="K208" s="213" t="s">
        <v>572</v>
      </c>
      <c r="L208" s="213" t="s">
        <v>572</v>
      </c>
      <c r="M208" s="214" t="s">
        <v>236</v>
      </c>
      <c r="N208" s="214" t="s">
        <v>237</v>
      </c>
      <c r="P208" s="225" t="s">
        <v>95</v>
      </c>
    </row>
    <row r="209" spans="2:16" ht="12.75" customHeight="1">
      <c r="B209" s="162" t="str">
        <f t="shared" ref="B209:D228" si="317">B7</f>
        <v>ISDPH</v>
      </c>
      <c r="C209" s="162" t="str">
        <f t="shared" si="317"/>
        <v>Iron &amp; Steel  Demand Process heat</v>
      </c>
      <c r="D209" s="164" t="str">
        <f t="shared" si="317"/>
        <v>PJ</v>
      </c>
      <c r="E209" s="169">
        <f t="shared" ref="E209:E240" ca="1" si="318">+SUM(INDIRECT("'" &amp; $I209 &amp; "'!" &amp; J209 &amp; $M209 &amp; IF(ISBLANK($N209),"",":" &amp; J209 &amp; $N209)))</f>
        <v>215.94439924752479</v>
      </c>
      <c r="F209" s="169">
        <f t="shared" ref="F209:F240" ca="1" si="319">+SUM(INDIRECT("'" &amp; $I209 &amp; "'!" &amp; K209 &amp; $M209 &amp; IF(ISBLANK($N209),"",":" &amp; K209 &amp; $N209)))</f>
        <v>0</v>
      </c>
      <c r="G209" s="169">
        <f t="shared" ref="G209:G240" ca="1" si="320">+SUM(INDIRECT("'" &amp; $I209 &amp; "'!" &amp; L209 &amp; $M209 &amp; IF(ISBLANK($N209),"",":" &amp; L209 &amp; $N209)))</f>
        <v>0</v>
      </c>
      <c r="I209" s="380" t="str">
        <f>I108</f>
        <v>IronSteel</v>
      </c>
      <c r="J209" s="216" t="str">
        <f>SUBSTITUTE(ADDRESS(1,COLUMN(IronSteel!BQ1),4),"1","")</f>
        <v>BQ</v>
      </c>
      <c r="K209" s="216" t="str">
        <f>SUBSTITUTE(ADDRESS(1,COLUMN(IronSteel!BR1),4),"1","")</f>
        <v>BR</v>
      </c>
      <c r="L209" s="216" t="str">
        <f>SUBSTITUTE(ADDRESS(1,COLUMN(IronSteel!BS1),4),"1","")</f>
        <v>BS</v>
      </c>
      <c r="M209" s="217">
        <f t="shared" ref="M209:N211" si="321">M108</f>
        <v>26</v>
      </c>
      <c r="N209" s="361">
        <f t="shared" si="321"/>
        <v>37</v>
      </c>
      <c r="P209" s="224">
        <f ca="1">+SUM(INDIRECT("'" &amp; I209 &amp; "'!" &amp; "BQ26:BR62")) - SUM(E209:F215)</f>
        <v>0</v>
      </c>
    </row>
    <row r="210" spans="2:16" ht="12.75" customHeight="1">
      <c r="B210" s="162" t="str">
        <f t="shared" si="317"/>
        <v>ISDCO</v>
      </c>
      <c r="C210" s="162" t="str">
        <f t="shared" si="317"/>
        <v>Iron &amp; Steel  Demand Cooling</v>
      </c>
      <c r="D210" s="164" t="str">
        <f t="shared" si="317"/>
        <v>PJ</v>
      </c>
      <c r="E210" s="169">
        <f t="shared" ca="1" si="318"/>
        <v>8.0051638099009903</v>
      </c>
      <c r="F210" s="169">
        <f t="shared" ca="1" si="319"/>
        <v>0</v>
      </c>
      <c r="G210" s="169">
        <f t="shared" ca="1" si="320"/>
        <v>0</v>
      </c>
      <c r="I210" s="380" t="str">
        <f t="shared" ref="I210:I273" si="322">I109</f>
        <v>IronSteel</v>
      </c>
      <c r="J210" s="220" t="str">
        <f>+J209</f>
        <v>BQ</v>
      </c>
      <c r="K210" s="220" t="str">
        <f>+K209</f>
        <v>BR</v>
      </c>
      <c r="L210" s="220" t="str">
        <f>+L209</f>
        <v>BS</v>
      </c>
      <c r="M210" s="361">
        <f t="shared" si="321"/>
        <v>38</v>
      </c>
      <c r="N210" s="361">
        <f t="shared" si="321"/>
        <v>46</v>
      </c>
      <c r="P210" s="223"/>
    </row>
    <row r="211" spans="2:16" ht="12.75" customHeight="1">
      <c r="B211" s="162" t="str">
        <f t="shared" si="317"/>
        <v>ISDSH</v>
      </c>
      <c r="C211" s="162" t="str">
        <f t="shared" si="317"/>
        <v>Iron &amp; Steel  Demand Spatial Heat</v>
      </c>
      <c r="D211" s="164" t="str">
        <f t="shared" si="317"/>
        <v>PJ</v>
      </c>
      <c r="E211" s="169">
        <f t="shared" ca="1" si="318"/>
        <v>3.8541831683168319</v>
      </c>
      <c r="F211" s="169">
        <f t="shared" ca="1" si="319"/>
        <v>0</v>
      </c>
      <c r="G211" s="169">
        <f t="shared" ca="1" si="320"/>
        <v>0</v>
      </c>
      <c r="I211" s="380" t="str">
        <f t="shared" si="322"/>
        <v>IronSteel</v>
      </c>
      <c r="J211" s="220" t="str">
        <f t="shared" ref="J211:K215" si="323">+J210</f>
        <v>BQ</v>
      </c>
      <c r="K211" s="220" t="str">
        <f t="shared" si="323"/>
        <v>BR</v>
      </c>
      <c r="L211" s="220" t="str">
        <f t="shared" ref="L211" si="324">+L210</f>
        <v>BS</v>
      </c>
      <c r="M211" s="361">
        <f t="shared" si="321"/>
        <v>47</v>
      </c>
      <c r="N211" s="361">
        <f t="shared" si="321"/>
        <v>58</v>
      </c>
    </row>
    <row r="212" spans="2:16" ht="12.75" customHeight="1">
      <c r="B212" s="162" t="str">
        <f t="shared" si="317"/>
        <v>ISDLA</v>
      </c>
      <c r="C212" s="162" t="str">
        <f t="shared" si="317"/>
        <v>Iron &amp; Steel  Demand Light</v>
      </c>
      <c r="D212" s="164" t="str">
        <f t="shared" si="317"/>
        <v>PJ</v>
      </c>
      <c r="E212" s="169">
        <f t="shared" ca="1" si="318"/>
        <v>19.302639184158416</v>
      </c>
      <c r="F212" s="169">
        <f t="shared" ca="1" si="319"/>
        <v>0</v>
      </c>
      <c r="G212" s="169">
        <f t="shared" ca="1" si="320"/>
        <v>0</v>
      </c>
      <c r="I212" s="380" t="str">
        <f t="shared" si="322"/>
        <v>IronSteel</v>
      </c>
      <c r="J212" s="220" t="str">
        <f t="shared" si="323"/>
        <v>BQ</v>
      </c>
      <c r="K212" s="220" t="str">
        <f t="shared" si="323"/>
        <v>BR</v>
      </c>
      <c r="L212" s="220" t="str">
        <f t="shared" ref="L212" si="325">+L211</f>
        <v>BS</v>
      </c>
      <c r="M212" s="361">
        <f>M111</f>
        <v>59</v>
      </c>
      <c r="N212" s="217"/>
    </row>
    <row r="213" spans="2:16" ht="12.75" customHeight="1">
      <c r="B213" s="162" t="str">
        <f t="shared" si="317"/>
        <v>ISDEM</v>
      </c>
      <c r="C213" s="162" t="str">
        <f t="shared" si="317"/>
        <v>Iron &amp; Steel  Demand Electric Motors</v>
      </c>
      <c r="D213" s="164" t="str">
        <f t="shared" si="317"/>
        <v>PJ</v>
      </c>
      <c r="E213" s="169">
        <f t="shared" ca="1" si="318"/>
        <v>42.992216982178228</v>
      </c>
      <c r="F213" s="169">
        <f t="shared" ca="1" si="319"/>
        <v>0</v>
      </c>
      <c r="G213" s="169">
        <f t="shared" ca="1" si="320"/>
        <v>0</v>
      </c>
      <c r="I213" s="380" t="str">
        <f t="shared" si="322"/>
        <v>IronSteel</v>
      </c>
      <c r="J213" s="220" t="str">
        <f t="shared" si="323"/>
        <v>BQ</v>
      </c>
      <c r="K213" s="220" t="str">
        <f t="shared" si="323"/>
        <v>BR</v>
      </c>
      <c r="L213" s="220" t="str">
        <f t="shared" ref="L213" si="326">+L212</f>
        <v>BS</v>
      </c>
      <c r="M213" s="361">
        <f>M112</f>
        <v>60</v>
      </c>
      <c r="N213" s="217"/>
    </row>
    <row r="214" spans="2:16" ht="12.75" customHeight="1">
      <c r="B214" s="162" t="str">
        <f t="shared" si="317"/>
        <v>ISDTF</v>
      </c>
      <c r="C214" s="162" t="str">
        <f t="shared" si="317"/>
        <v>Iron &amp; Steel  Demand Haulage Tractors, Trucks, Fishing boats, Forest machines</v>
      </c>
      <c r="D214" s="164" t="str">
        <f t="shared" si="317"/>
        <v>PJ</v>
      </c>
      <c r="E214" s="169">
        <f t="shared" ca="1" si="318"/>
        <v>0.32196382574257426</v>
      </c>
      <c r="F214" s="169">
        <f t="shared" ca="1" si="319"/>
        <v>0</v>
      </c>
      <c r="G214" s="169">
        <f t="shared" ca="1" si="320"/>
        <v>0</v>
      </c>
      <c r="I214" s="380" t="str">
        <f t="shared" si="322"/>
        <v>IronSteel</v>
      </c>
      <c r="J214" s="220" t="str">
        <f t="shared" si="323"/>
        <v>BQ</v>
      </c>
      <c r="K214" s="220" t="str">
        <f t="shared" si="323"/>
        <v>BR</v>
      </c>
      <c r="L214" s="220" t="str">
        <f t="shared" ref="L214" si="327">+L213</f>
        <v>BS</v>
      </c>
      <c r="M214" s="361">
        <f>M113</f>
        <v>61</v>
      </c>
      <c r="N214" s="217"/>
    </row>
    <row r="215" spans="2:16" ht="12.75" customHeight="1">
      <c r="B215" s="261" t="str">
        <f t="shared" si="317"/>
        <v>ISDFL</v>
      </c>
      <c r="C215" s="261" t="str">
        <f t="shared" si="317"/>
        <v>Iron &amp; Steel  Demand Haulage Forklifts</v>
      </c>
      <c r="D215" s="262" t="str">
        <f t="shared" si="317"/>
        <v>PJ</v>
      </c>
      <c r="E215" s="263">
        <f t="shared" ca="1" si="318"/>
        <v>1.497179405940594E-2</v>
      </c>
      <c r="F215" s="263">
        <f t="shared" ca="1" si="319"/>
        <v>0</v>
      </c>
      <c r="G215" s="263">
        <f t="shared" ca="1" si="320"/>
        <v>0</v>
      </c>
      <c r="I215" s="380" t="str">
        <f t="shared" si="322"/>
        <v>IronSteel</v>
      </c>
      <c r="J215" s="220" t="str">
        <f t="shared" si="323"/>
        <v>BQ</v>
      </c>
      <c r="K215" s="220" t="str">
        <f t="shared" si="323"/>
        <v>BR</v>
      </c>
      <c r="L215" s="220" t="str">
        <f t="shared" ref="L215" si="328">+L214</f>
        <v>BS</v>
      </c>
      <c r="M215" s="361">
        <f>M114</f>
        <v>62</v>
      </c>
      <c r="N215" s="217"/>
      <c r="P215" s="224"/>
    </row>
    <row r="216" spans="2:16" ht="12.75" customHeight="1">
      <c r="B216" s="162" t="str">
        <f t="shared" si="317"/>
        <v>ICDPH</v>
      </c>
      <c r="C216" s="162" t="str">
        <f t="shared" si="317"/>
        <v>Chemical industry Demand Process heat</v>
      </c>
      <c r="D216" s="164" t="str">
        <f t="shared" si="317"/>
        <v>PJ</v>
      </c>
      <c r="E216" s="253">
        <f t="shared" ca="1" si="318"/>
        <v>241.0111323089109</v>
      </c>
      <c r="F216" s="253">
        <f t="shared" ca="1" si="319"/>
        <v>0</v>
      </c>
      <c r="G216" s="253">
        <f t="shared" ca="1" si="320"/>
        <v>0</v>
      </c>
      <c r="I216" s="380" t="str">
        <f t="shared" si="322"/>
        <v>Chemical</v>
      </c>
      <c r="J216" s="220" t="str">
        <f t="shared" ref="J216:N216" si="329">+J209</f>
        <v>BQ</v>
      </c>
      <c r="K216" s="220" t="str">
        <f t="shared" si="329"/>
        <v>BR</v>
      </c>
      <c r="L216" s="220" t="str">
        <f t="shared" ref="L216" si="330">+L209</f>
        <v>BS</v>
      </c>
      <c r="M216" s="221">
        <f t="shared" si="329"/>
        <v>26</v>
      </c>
      <c r="N216" s="222">
        <f t="shared" si="329"/>
        <v>37</v>
      </c>
      <c r="P216" s="224">
        <f ca="1">+SUM(INDIRECT("'" &amp; I216 &amp; "'!" &amp; "BQ26:BR62")) - SUM(E216:F222)</f>
        <v>0</v>
      </c>
    </row>
    <row r="217" spans="2:16" ht="12.75" customHeight="1">
      <c r="B217" s="162" t="str">
        <f t="shared" si="317"/>
        <v>ICDCO</v>
      </c>
      <c r="C217" s="162" t="str">
        <f t="shared" si="317"/>
        <v>Chemical industry Demand Cooling</v>
      </c>
      <c r="D217" s="164" t="str">
        <f t="shared" si="317"/>
        <v>PJ</v>
      </c>
      <c r="E217" s="169">
        <f t="shared" ca="1" si="318"/>
        <v>19.043544403960396</v>
      </c>
      <c r="F217" s="169">
        <f t="shared" ca="1" si="319"/>
        <v>0</v>
      </c>
      <c r="G217" s="169">
        <f t="shared" ca="1" si="320"/>
        <v>0</v>
      </c>
      <c r="I217" s="380" t="str">
        <f t="shared" si="322"/>
        <v>Chemical</v>
      </c>
      <c r="J217" s="220" t="str">
        <f t="shared" ref="J217:N217" si="331">+J210</f>
        <v>BQ</v>
      </c>
      <c r="K217" s="220" t="str">
        <f t="shared" si="331"/>
        <v>BR</v>
      </c>
      <c r="L217" s="220" t="str">
        <f t="shared" ref="L217" si="332">+L210</f>
        <v>BS</v>
      </c>
      <c r="M217" s="221">
        <f t="shared" si="331"/>
        <v>38</v>
      </c>
      <c r="N217" s="222">
        <f t="shared" si="331"/>
        <v>46</v>
      </c>
    </row>
    <row r="218" spans="2:16" ht="12.75" customHeight="1">
      <c r="B218" s="162" t="str">
        <f t="shared" si="317"/>
        <v>ICDSH</v>
      </c>
      <c r="C218" s="162" t="str">
        <f t="shared" si="317"/>
        <v>Chemical industry Demand Spatial Heat</v>
      </c>
      <c r="D218" s="164" t="str">
        <f t="shared" si="317"/>
        <v>PJ</v>
      </c>
      <c r="E218" s="169">
        <f t="shared" ca="1" si="318"/>
        <v>125.01999139009901</v>
      </c>
      <c r="F218" s="169">
        <f t="shared" ca="1" si="319"/>
        <v>0</v>
      </c>
      <c r="G218" s="169">
        <f t="shared" ca="1" si="320"/>
        <v>0</v>
      </c>
      <c r="I218" s="380" t="str">
        <f t="shared" si="322"/>
        <v>Chemical</v>
      </c>
      <c r="J218" s="220" t="str">
        <f t="shared" ref="J218:N218" si="333">+J211</f>
        <v>BQ</v>
      </c>
      <c r="K218" s="220" t="str">
        <f t="shared" si="333"/>
        <v>BR</v>
      </c>
      <c r="L218" s="220" t="str">
        <f t="shared" ref="L218" si="334">+L211</f>
        <v>BS</v>
      </c>
      <c r="M218" s="221">
        <f t="shared" si="333"/>
        <v>47</v>
      </c>
      <c r="N218" s="222">
        <f t="shared" si="333"/>
        <v>58</v>
      </c>
    </row>
    <row r="219" spans="2:16" ht="12.75" customHeight="1">
      <c r="B219" s="162" t="str">
        <f t="shared" si="317"/>
        <v>ICDLA</v>
      </c>
      <c r="C219" s="162" t="str">
        <f t="shared" si="317"/>
        <v>Chemical industry Demand Light</v>
      </c>
      <c r="D219" s="164" t="str">
        <f t="shared" si="317"/>
        <v>PJ</v>
      </c>
      <c r="E219" s="169">
        <f t="shared" ca="1" si="318"/>
        <v>13.282416784158418</v>
      </c>
      <c r="F219" s="169">
        <f t="shared" ca="1" si="319"/>
        <v>0</v>
      </c>
      <c r="G219" s="169">
        <f t="shared" ca="1" si="320"/>
        <v>0</v>
      </c>
      <c r="I219" s="380" t="str">
        <f t="shared" si="322"/>
        <v>Chemical</v>
      </c>
      <c r="J219" s="220" t="str">
        <f t="shared" ref="J219:M219" si="335">+J212</f>
        <v>BQ</v>
      </c>
      <c r="K219" s="220" t="str">
        <f t="shared" si="335"/>
        <v>BR</v>
      </c>
      <c r="L219" s="220" t="str">
        <f t="shared" ref="L219" si="336">+L212</f>
        <v>BS</v>
      </c>
      <c r="M219" s="221">
        <f t="shared" si="335"/>
        <v>59</v>
      </c>
      <c r="N219" s="222"/>
    </row>
    <row r="220" spans="2:16" ht="12.75" customHeight="1">
      <c r="B220" s="162" t="str">
        <f t="shared" si="317"/>
        <v>ICDEM</v>
      </c>
      <c r="C220" s="162" t="str">
        <f t="shared" si="317"/>
        <v>Chemical industry Demand Electric Motors</v>
      </c>
      <c r="D220" s="164" t="str">
        <f t="shared" si="317"/>
        <v>PJ</v>
      </c>
      <c r="E220" s="169">
        <f t="shared" ca="1" si="318"/>
        <v>153.69653484356439</v>
      </c>
      <c r="F220" s="169">
        <f t="shared" ca="1" si="319"/>
        <v>0</v>
      </c>
      <c r="G220" s="169">
        <f t="shared" ca="1" si="320"/>
        <v>0</v>
      </c>
      <c r="I220" s="380" t="str">
        <f t="shared" si="322"/>
        <v>Chemical</v>
      </c>
      <c r="J220" s="220" t="str">
        <f t="shared" ref="J220:M220" si="337">+J213</f>
        <v>BQ</v>
      </c>
      <c r="K220" s="220" t="str">
        <f t="shared" si="337"/>
        <v>BR</v>
      </c>
      <c r="L220" s="220" t="str">
        <f t="shared" ref="L220" si="338">+L213</f>
        <v>BS</v>
      </c>
      <c r="M220" s="221">
        <f t="shared" si="337"/>
        <v>60</v>
      </c>
      <c r="N220" s="222"/>
      <c r="P220" s="224"/>
    </row>
    <row r="221" spans="2:16" ht="12.75" customHeight="1">
      <c r="B221" s="162" t="str">
        <f t="shared" si="317"/>
        <v>ICDTF</v>
      </c>
      <c r="C221" s="162" t="str">
        <f t="shared" si="317"/>
        <v>Chemical industry Demand Haulage Tractors, Trucks, Fishing boats, Forest machines</v>
      </c>
      <c r="D221" s="164" t="str">
        <f t="shared" si="317"/>
        <v>PJ</v>
      </c>
      <c r="E221" s="169">
        <f t="shared" ca="1" si="318"/>
        <v>1.5883059564356439</v>
      </c>
      <c r="F221" s="169">
        <f t="shared" ca="1" si="319"/>
        <v>0</v>
      </c>
      <c r="G221" s="169">
        <f t="shared" ca="1" si="320"/>
        <v>0</v>
      </c>
      <c r="I221" s="380" t="str">
        <f t="shared" si="322"/>
        <v>Chemical</v>
      </c>
      <c r="J221" s="220" t="str">
        <f t="shared" ref="J221:M221" si="339">+J214</f>
        <v>BQ</v>
      </c>
      <c r="K221" s="220" t="str">
        <f t="shared" si="339"/>
        <v>BR</v>
      </c>
      <c r="L221" s="220" t="str">
        <f t="shared" ref="L221" si="340">+L214</f>
        <v>BS</v>
      </c>
      <c r="M221" s="221">
        <f t="shared" si="339"/>
        <v>61</v>
      </c>
      <c r="N221" s="222"/>
    </row>
    <row r="222" spans="2:16" ht="12.75" customHeight="1">
      <c r="B222" s="261" t="str">
        <f t="shared" si="317"/>
        <v>ICDFL</v>
      </c>
      <c r="C222" s="261" t="str">
        <f t="shared" si="317"/>
        <v>Chemical industry Demand Haulage Forklifts</v>
      </c>
      <c r="D222" s="262" t="str">
        <f t="shared" si="317"/>
        <v>PJ</v>
      </c>
      <c r="E222" s="263">
        <f t="shared" ca="1" si="318"/>
        <v>0</v>
      </c>
      <c r="F222" s="263">
        <f t="shared" ca="1" si="319"/>
        <v>0</v>
      </c>
      <c r="G222" s="263">
        <f t="shared" ca="1" si="320"/>
        <v>0</v>
      </c>
      <c r="I222" s="380" t="str">
        <f t="shared" si="322"/>
        <v>Chemical</v>
      </c>
      <c r="J222" s="220" t="str">
        <f t="shared" ref="J222:M222" si="341">+J215</f>
        <v>BQ</v>
      </c>
      <c r="K222" s="220" t="str">
        <f t="shared" si="341"/>
        <v>BR</v>
      </c>
      <c r="L222" s="220" t="str">
        <f t="shared" ref="L222" si="342">+L215</f>
        <v>BS</v>
      </c>
      <c r="M222" s="221">
        <f t="shared" si="341"/>
        <v>62</v>
      </c>
      <c r="N222" s="222"/>
    </row>
    <row r="223" spans="2:16" ht="12.75" customHeight="1">
      <c r="B223" s="162" t="str">
        <f t="shared" si="317"/>
        <v>IADPH</v>
      </c>
      <c r="C223" s="162" t="str">
        <f t="shared" si="317"/>
        <v>Aluminium industry Demand Process heat</v>
      </c>
      <c r="D223" s="164" t="str">
        <f t="shared" si="317"/>
        <v>PJ</v>
      </c>
      <c r="E223" s="253">
        <f t="shared" ca="1" si="318"/>
        <v>67.343988332673263</v>
      </c>
      <c r="F223" s="253">
        <f t="shared" ca="1" si="319"/>
        <v>0</v>
      </c>
      <c r="G223" s="253">
        <f t="shared" ca="1" si="320"/>
        <v>0</v>
      </c>
      <c r="I223" s="380" t="str">
        <f t="shared" si="322"/>
        <v>Aluminium</v>
      </c>
      <c r="J223" s="220" t="str">
        <f t="shared" ref="J223:M223" si="343">+J216</f>
        <v>BQ</v>
      </c>
      <c r="K223" s="220" t="str">
        <f t="shared" si="343"/>
        <v>BR</v>
      </c>
      <c r="L223" s="220" t="str">
        <f t="shared" ref="L223" si="344">+L216</f>
        <v>BS</v>
      </c>
      <c r="M223" s="221">
        <f t="shared" si="343"/>
        <v>26</v>
      </c>
      <c r="N223" s="222">
        <f>+N216</f>
        <v>37</v>
      </c>
      <c r="P223" s="224">
        <f ca="1">+SUM(INDIRECT("'" &amp; I223 &amp; "'!" &amp; "BQ26:BR62")) - SUM(E223:F229)</f>
        <v>0</v>
      </c>
    </row>
    <row r="224" spans="2:16" ht="12.75" customHeight="1">
      <c r="B224" s="162" t="str">
        <f t="shared" si="317"/>
        <v>IADCO</v>
      </c>
      <c r="C224" s="162" t="str">
        <f t="shared" si="317"/>
        <v>Aluminium industry Demand Cooling</v>
      </c>
      <c r="D224" s="164" t="str">
        <f t="shared" si="317"/>
        <v>PJ</v>
      </c>
      <c r="E224" s="169">
        <f t="shared" ca="1" si="318"/>
        <v>0</v>
      </c>
      <c r="F224" s="169">
        <f t="shared" ca="1" si="319"/>
        <v>0</v>
      </c>
      <c r="G224" s="169">
        <f t="shared" ca="1" si="320"/>
        <v>0</v>
      </c>
      <c r="I224" s="380" t="str">
        <f t="shared" si="322"/>
        <v>Aluminium</v>
      </c>
      <c r="J224" s="220" t="str">
        <f t="shared" ref="J224:M224" si="345">+J217</f>
        <v>BQ</v>
      </c>
      <c r="K224" s="220" t="str">
        <f t="shared" si="345"/>
        <v>BR</v>
      </c>
      <c r="L224" s="220" t="str">
        <f t="shared" ref="L224" si="346">+L217</f>
        <v>BS</v>
      </c>
      <c r="M224" s="221">
        <f t="shared" si="345"/>
        <v>38</v>
      </c>
      <c r="N224" s="222">
        <f>+N217</f>
        <v>46</v>
      </c>
      <c r="P224" s="223"/>
    </row>
    <row r="225" spans="2:16" ht="12.75" customHeight="1">
      <c r="B225" s="162" t="str">
        <f t="shared" si="317"/>
        <v>IADSH</v>
      </c>
      <c r="C225" s="162" t="str">
        <f t="shared" si="317"/>
        <v>Aluminium industry Demand Spatial Heat</v>
      </c>
      <c r="D225" s="164" t="str">
        <f t="shared" si="317"/>
        <v>PJ</v>
      </c>
      <c r="E225" s="169">
        <f t="shared" ca="1" si="318"/>
        <v>1.8688826851485147</v>
      </c>
      <c r="F225" s="169">
        <f t="shared" ca="1" si="319"/>
        <v>0</v>
      </c>
      <c r="G225" s="169">
        <f t="shared" ca="1" si="320"/>
        <v>0</v>
      </c>
      <c r="I225" s="380" t="str">
        <f t="shared" si="322"/>
        <v>Aluminium</v>
      </c>
      <c r="J225" s="220" t="str">
        <f t="shared" ref="J225:M225" si="347">+J218</f>
        <v>BQ</v>
      </c>
      <c r="K225" s="220" t="str">
        <f t="shared" si="347"/>
        <v>BR</v>
      </c>
      <c r="L225" s="220" t="str">
        <f t="shared" ref="L225" si="348">+L218</f>
        <v>BS</v>
      </c>
      <c r="M225" s="221">
        <f t="shared" si="347"/>
        <v>47</v>
      </c>
      <c r="N225" s="222">
        <f>+N218</f>
        <v>58</v>
      </c>
    </row>
    <row r="226" spans="2:16" ht="12.75" customHeight="1">
      <c r="B226" s="162" t="str">
        <f t="shared" si="317"/>
        <v>IADLA</v>
      </c>
      <c r="C226" s="162" t="str">
        <f t="shared" si="317"/>
        <v>Aluminium industry Demand Light</v>
      </c>
      <c r="D226" s="164" t="str">
        <f t="shared" si="317"/>
        <v>PJ</v>
      </c>
      <c r="E226" s="169">
        <f t="shared" ca="1" si="318"/>
        <v>3.5720140277227728</v>
      </c>
      <c r="F226" s="169">
        <f t="shared" ca="1" si="319"/>
        <v>0</v>
      </c>
      <c r="G226" s="169">
        <f t="shared" ca="1" si="320"/>
        <v>0</v>
      </c>
      <c r="I226" s="380" t="str">
        <f t="shared" si="322"/>
        <v>Aluminium</v>
      </c>
      <c r="J226" s="220" t="str">
        <f t="shared" ref="J226:M226" si="349">+J219</f>
        <v>BQ</v>
      </c>
      <c r="K226" s="220" t="str">
        <f t="shared" si="349"/>
        <v>BR</v>
      </c>
      <c r="L226" s="220" t="str">
        <f t="shared" ref="L226" si="350">+L219</f>
        <v>BS</v>
      </c>
      <c r="M226" s="221">
        <f t="shared" si="349"/>
        <v>59</v>
      </c>
      <c r="N226" s="222"/>
    </row>
    <row r="227" spans="2:16" ht="12.75" customHeight="1">
      <c r="B227" s="162" t="str">
        <f t="shared" si="317"/>
        <v>IADEM</v>
      </c>
      <c r="C227" s="162" t="str">
        <f t="shared" si="317"/>
        <v>Aluminium industry Demand Electric Motors</v>
      </c>
      <c r="D227" s="164" t="str">
        <f t="shared" si="317"/>
        <v>PJ</v>
      </c>
      <c r="E227" s="169">
        <f t="shared" ca="1" si="318"/>
        <v>17.585285417821783</v>
      </c>
      <c r="F227" s="169">
        <f t="shared" ca="1" si="319"/>
        <v>0</v>
      </c>
      <c r="G227" s="169">
        <f t="shared" ca="1" si="320"/>
        <v>0</v>
      </c>
      <c r="I227" s="380" t="str">
        <f t="shared" si="322"/>
        <v>Aluminium</v>
      </c>
      <c r="J227" s="220" t="str">
        <f t="shared" ref="J227:M227" si="351">+J220</f>
        <v>BQ</v>
      </c>
      <c r="K227" s="220" t="str">
        <f t="shared" si="351"/>
        <v>BR</v>
      </c>
      <c r="L227" s="220" t="str">
        <f t="shared" ref="L227" si="352">+L220</f>
        <v>BS</v>
      </c>
      <c r="M227" s="221">
        <f t="shared" si="351"/>
        <v>60</v>
      </c>
      <c r="N227" s="222"/>
    </row>
    <row r="228" spans="2:16" ht="12.75" customHeight="1">
      <c r="B228" s="162" t="str">
        <f t="shared" si="317"/>
        <v>IADTF</v>
      </c>
      <c r="C228" s="162" t="str">
        <f t="shared" si="317"/>
        <v>Aluminium industry Demand Haulage Tractors, Trucks, Fishing boats, Forest machines</v>
      </c>
      <c r="D228" s="164" t="str">
        <f t="shared" si="317"/>
        <v>PJ</v>
      </c>
      <c r="E228" s="169">
        <f t="shared" ca="1" si="318"/>
        <v>0.47221257029702973</v>
      </c>
      <c r="F228" s="169">
        <f t="shared" ca="1" si="319"/>
        <v>0</v>
      </c>
      <c r="G228" s="169">
        <f t="shared" ca="1" si="320"/>
        <v>0</v>
      </c>
      <c r="I228" s="380" t="str">
        <f t="shared" si="322"/>
        <v>Aluminium</v>
      </c>
      <c r="J228" s="220" t="str">
        <f t="shared" ref="J228:M228" si="353">+J221</f>
        <v>BQ</v>
      </c>
      <c r="K228" s="220" t="str">
        <f t="shared" si="353"/>
        <v>BR</v>
      </c>
      <c r="L228" s="220" t="str">
        <f t="shared" ref="L228" si="354">+L221</f>
        <v>BS</v>
      </c>
      <c r="M228" s="221">
        <f t="shared" si="353"/>
        <v>61</v>
      </c>
      <c r="N228" s="222"/>
    </row>
    <row r="229" spans="2:16" ht="12.75" customHeight="1">
      <c r="B229" s="261" t="str">
        <f t="shared" ref="B229:D248" si="355">B27</f>
        <v>IADFL</v>
      </c>
      <c r="C229" s="261" t="str">
        <f t="shared" si="355"/>
        <v>Aluminium industry Demand Haulage Forklifts</v>
      </c>
      <c r="D229" s="262" t="str">
        <f t="shared" si="355"/>
        <v>PJ</v>
      </c>
      <c r="E229" s="169">
        <f t="shared" ca="1" si="318"/>
        <v>8.616197227722773E-2</v>
      </c>
      <c r="F229" s="169">
        <f t="shared" ca="1" si="319"/>
        <v>0</v>
      </c>
      <c r="G229" s="169">
        <f t="shared" ca="1" si="320"/>
        <v>0</v>
      </c>
      <c r="I229" s="380" t="str">
        <f t="shared" si="322"/>
        <v>Aluminium</v>
      </c>
      <c r="J229" s="220" t="str">
        <f t="shared" ref="J229:M229" si="356">+J222</f>
        <v>BQ</v>
      </c>
      <c r="K229" s="220" t="str">
        <f t="shared" si="356"/>
        <v>BR</v>
      </c>
      <c r="L229" s="220" t="str">
        <f t="shared" ref="L229" si="357">+L222</f>
        <v>BS</v>
      </c>
      <c r="M229" s="221">
        <f t="shared" si="356"/>
        <v>62</v>
      </c>
      <c r="N229" s="222"/>
      <c r="P229" s="224"/>
    </row>
    <row r="230" spans="2:16" ht="12.75" customHeight="1">
      <c r="B230" s="162" t="str">
        <f t="shared" si="355"/>
        <v>IGDPH</v>
      </c>
      <c r="C230" s="162" t="str">
        <f t="shared" si="355"/>
        <v>Glass &amp; Concrete industry Demand Process heat</v>
      </c>
      <c r="D230" s="164" t="str">
        <f t="shared" si="355"/>
        <v>PJ</v>
      </c>
      <c r="E230" s="251">
        <f t="shared" ca="1" si="318"/>
        <v>211.32869973861386</v>
      </c>
      <c r="F230" s="251">
        <f t="shared" ca="1" si="319"/>
        <v>0</v>
      </c>
      <c r="G230" s="251">
        <f t="shared" ca="1" si="320"/>
        <v>0</v>
      </c>
      <c r="I230" s="380" t="str">
        <f t="shared" si="322"/>
        <v>GlassConcrete</v>
      </c>
      <c r="J230" s="220" t="str">
        <f t="shared" ref="J230:M230" si="358">+J223</f>
        <v>BQ</v>
      </c>
      <c r="K230" s="220" t="str">
        <f t="shared" si="358"/>
        <v>BR</v>
      </c>
      <c r="L230" s="220" t="str">
        <f t="shared" ref="L230" si="359">+L223</f>
        <v>BS</v>
      </c>
      <c r="M230" s="221">
        <f t="shared" si="358"/>
        <v>26</v>
      </c>
      <c r="N230" s="222">
        <f>+N223</f>
        <v>37</v>
      </c>
      <c r="P230" s="224">
        <f ca="1">+SUM(INDIRECT("'" &amp; I230 &amp; "'!" &amp; "BQ26:BR62")) - SUM(E230:F236)</f>
        <v>0</v>
      </c>
    </row>
    <row r="231" spans="2:16" ht="12.75" customHeight="1">
      <c r="B231" s="162" t="str">
        <f t="shared" si="355"/>
        <v>IGDCO</v>
      </c>
      <c r="C231" s="162" t="str">
        <f t="shared" si="355"/>
        <v>Glass &amp; Concrete industry Demand Cooling</v>
      </c>
      <c r="D231" s="164" t="str">
        <f t="shared" si="355"/>
        <v>PJ</v>
      </c>
      <c r="E231" s="169">
        <f t="shared" ca="1" si="318"/>
        <v>0</v>
      </c>
      <c r="F231" s="169">
        <f t="shared" ca="1" si="319"/>
        <v>0</v>
      </c>
      <c r="G231" s="169">
        <f t="shared" ca="1" si="320"/>
        <v>0</v>
      </c>
      <c r="I231" s="380" t="str">
        <f t="shared" si="322"/>
        <v>GlassConcrete</v>
      </c>
      <c r="J231" s="220" t="str">
        <f t="shared" ref="J231:M231" si="360">+J224</f>
        <v>BQ</v>
      </c>
      <c r="K231" s="220" t="str">
        <f t="shared" si="360"/>
        <v>BR</v>
      </c>
      <c r="L231" s="220" t="str">
        <f t="shared" ref="L231" si="361">+L224</f>
        <v>BS</v>
      </c>
      <c r="M231" s="221">
        <f t="shared" si="360"/>
        <v>38</v>
      </c>
      <c r="N231" s="222">
        <f>+N224</f>
        <v>46</v>
      </c>
    </row>
    <row r="232" spans="2:16" ht="12.75" customHeight="1">
      <c r="B232" s="162" t="str">
        <f t="shared" si="355"/>
        <v>IGDSH</v>
      </c>
      <c r="C232" s="162" t="str">
        <f t="shared" si="355"/>
        <v>Glass &amp; Concrete industry Demand Spatial Heat</v>
      </c>
      <c r="D232" s="164" t="str">
        <f t="shared" si="355"/>
        <v>PJ</v>
      </c>
      <c r="E232" s="169">
        <f t="shared" ca="1" si="318"/>
        <v>0.99744308910891077</v>
      </c>
      <c r="F232" s="169">
        <f t="shared" ca="1" si="319"/>
        <v>0</v>
      </c>
      <c r="G232" s="169">
        <f t="shared" ca="1" si="320"/>
        <v>0</v>
      </c>
      <c r="I232" s="380" t="str">
        <f t="shared" si="322"/>
        <v>GlassConcrete</v>
      </c>
      <c r="J232" s="220" t="str">
        <f t="shared" ref="J232:M232" si="362">+J225</f>
        <v>BQ</v>
      </c>
      <c r="K232" s="220" t="str">
        <f t="shared" si="362"/>
        <v>BR</v>
      </c>
      <c r="L232" s="220" t="str">
        <f t="shared" ref="L232" si="363">+L225</f>
        <v>BS</v>
      </c>
      <c r="M232" s="221">
        <f t="shared" si="362"/>
        <v>47</v>
      </c>
      <c r="N232" s="222">
        <f>+N225</f>
        <v>58</v>
      </c>
    </row>
    <row r="233" spans="2:16" ht="12.75" customHeight="1">
      <c r="B233" s="162" t="str">
        <f t="shared" si="355"/>
        <v>IGDLA</v>
      </c>
      <c r="C233" s="162" t="str">
        <f t="shared" si="355"/>
        <v>Glass &amp; Concrete industry Demand Light</v>
      </c>
      <c r="D233" s="164" t="str">
        <f t="shared" si="355"/>
        <v>PJ</v>
      </c>
      <c r="E233" s="169">
        <f t="shared" ca="1" si="318"/>
        <v>4.4971272712871286</v>
      </c>
      <c r="F233" s="169">
        <f t="shared" ca="1" si="319"/>
        <v>0</v>
      </c>
      <c r="G233" s="169">
        <f t="shared" ca="1" si="320"/>
        <v>0</v>
      </c>
      <c r="I233" s="380" t="str">
        <f t="shared" si="322"/>
        <v>GlassConcrete</v>
      </c>
      <c r="J233" s="220" t="str">
        <f t="shared" ref="J233:M233" si="364">+J226</f>
        <v>BQ</v>
      </c>
      <c r="K233" s="220" t="str">
        <f t="shared" si="364"/>
        <v>BR</v>
      </c>
      <c r="L233" s="220" t="str">
        <f t="shared" ref="L233" si="365">+L226</f>
        <v>BS</v>
      </c>
      <c r="M233" s="221">
        <f t="shared" si="364"/>
        <v>59</v>
      </c>
      <c r="N233" s="222"/>
    </row>
    <row r="234" spans="2:16" ht="12.75" customHeight="1">
      <c r="B234" s="162" t="str">
        <f t="shared" si="355"/>
        <v>IGDEM</v>
      </c>
      <c r="C234" s="162" t="str">
        <f t="shared" si="355"/>
        <v>Glass &amp; Concrete industry Demand Electric Motors</v>
      </c>
      <c r="D234" s="164" t="str">
        <f t="shared" si="355"/>
        <v>PJ</v>
      </c>
      <c r="E234" s="169">
        <f t="shared" ca="1" si="318"/>
        <v>40.474082994059408</v>
      </c>
      <c r="F234" s="169">
        <f t="shared" ca="1" si="319"/>
        <v>0</v>
      </c>
      <c r="G234" s="169">
        <f t="shared" ca="1" si="320"/>
        <v>0</v>
      </c>
      <c r="I234" s="380" t="str">
        <f t="shared" si="322"/>
        <v>GlassConcrete</v>
      </c>
      <c r="J234" s="220" t="str">
        <f t="shared" ref="J234:M234" si="366">+J227</f>
        <v>BQ</v>
      </c>
      <c r="K234" s="220" t="str">
        <f t="shared" si="366"/>
        <v>BR</v>
      </c>
      <c r="L234" s="220" t="str">
        <f t="shared" ref="L234" si="367">+L227</f>
        <v>BS</v>
      </c>
      <c r="M234" s="221">
        <f t="shared" si="366"/>
        <v>60</v>
      </c>
      <c r="N234" s="222"/>
    </row>
    <row r="235" spans="2:16" ht="12.75" customHeight="1">
      <c r="B235" s="162" t="str">
        <f t="shared" si="355"/>
        <v>IGDTF</v>
      </c>
      <c r="C235" s="162" t="str">
        <f t="shared" si="355"/>
        <v>Glass &amp; Concrete industry Demand Haulage Tractors, Trucks, Fishing boats, Forest machines</v>
      </c>
      <c r="D235" s="164" t="str">
        <f t="shared" si="355"/>
        <v>PJ</v>
      </c>
      <c r="E235" s="169">
        <f t="shared" ca="1" si="318"/>
        <v>3.1766119128712877</v>
      </c>
      <c r="F235" s="169">
        <f t="shared" ca="1" si="319"/>
        <v>0</v>
      </c>
      <c r="G235" s="169">
        <f t="shared" ca="1" si="320"/>
        <v>0</v>
      </c>
      <c r="I235" s="380" t="str">
        <f t="shared" si="322"/>
        <v>GlassConcrete</v>
      </c>
      <c r="J235" s="220" t="str">
        <f t="shared" ref="J235:M235" si="368">+J228</f>
        <v>BQ</v>
      </c>
      <c r="K235" s="220" t="str">
        <f t="shared" si="368"/>
        <v>BR</v>
      </c>
      <c r="L235" s="220" t="str">
        <f t="shared" ref="L235" si="369">+L228</f>
        <v>BS</v>
      </c>
      <c r="M235" s="221">
        <f t="shared" si="368"/>
        <v>61</v>
      </c>
      <c r="N235" s="222"/>
    </row>
    <row r="236" spans="2:16" ht="12.75" customHeight="1">
      <c r="B236" s="261" t="str">
        <f t="shared" si="355"/>
        <v>IGDFL</v>
      </c>
      <c r="C236" s="261" t="str">
        <f t="shared" si="355"/>
        <v>Glass &amp; Concrete industry Demand Haulage Forklifts</v>
      </c>
      <c r="D236" s="262" t="str">
        <f t="shared" si="355"/>
        <v>PJ</v>
      </c>
      <c r="E236" s="169">
        <f t="shared" ca="1" si="318"/>
        <v>0.25845469306930691</v>
      </c>
      <c r="F236" s="169">
        <f t="shared" ca="1" si="319"/>
        <v>0</v>
      </c>
      <c r="G236" s="169">
        <f t="shared" ca="1" si="320"/>
        <v>0</v>
      </c>
      <c r="I236" s="380" t="str">
        <f t="shared" si="322"/>
        <v>GlassConcrete</v>
      </c>
      <c r="J236" s="220" t="str">
        <f t="shared" ref="J236:M236" si="370">+J229</f>
        <v>BQ</v>
      </c>
      <c r="K236" s="220" t="str">
        <f t="shared" si="370"/>
        <v>BR</v>
      </c>
      <c r="L236" s="220" t="str">
        <f t="shared" ref="L236" si="371">+L229</f>
        <v>BS</v>
      </c>
      <c r="M236" s="221">
        <f t="shared" si="370"/>
        <v>62</v>
      </c>
      <c r="N236" s="222"/>
      <c r="P236" s="224"/>
    </row>
    <row r="237" spans="2:16" ht="12.75" customHeight="1">
      <c r="B237" s="162" t="str">
        <f t="shared" si="355"/>
        <v>ITDPH</v>
      </c>
      <c r="C237" s="162" t="str">
        <f t="shared" si="355"/>
        <v>Transport industry Demand Process heat</v>
      </c>
      <c r="D237" s="164" t="str">
        <f t="shared" si="355"/>
        <v>PJ</v>
      </c>
      <c r="E237" s="251">
        <f t="shared" ca="1" si="318"/>
        <v>45.651045243564361</v>
      </c>
      <c r="F237" s="251">
        <f t="shared" ca="1" si="319"/>
        <v>0</v>
      </c>
      <c r="G237" s="251">
        <f t="shared" ca="1" si="320"/>
        <v>0</v>
      </c>
      <c r="I237" s="380" t="str">
        <f t="shared" si="322"/>
        <v>Transport</v>
      </c>
      <c r="J237" s="220" t="str">
        <f t="shared" ref="J237:M237" si="372">+J230</f>
        <v>BQ</v>
      </c>
      <c r="K237" s="220" t="str">
        <f t="shared" si="372"/>
        <v>BR</v>
      </c>
      <c r="L237" s="220" t="str">
        <f t="shared" ref="L237" si="373">+L230</f>
        <v>BS</v>
      </c>
      <c r="M237" s="221">
        <f t="shared" si="372"/>
        <v>26</v>
      </c>
      <c r="N237" s="222">
        <f>+N230</f>
        <v>37</v>
      </c>
      <c r="P237" s="224">
        <f ca="1">+SUM(INDIRECT("'" &amp; I237 &amp; "'!" &amp; "BQ26:BR62")) - SUM(E237:F243)</f>
        <v>0</v>
      </c>
    </row>
    <row r="238" spans="2:16" ht="12.75" customHeight="1">
      <c r="B238" s="162" t="str">
        <f t="shared" si="355"/>
        <v>ITDCO</v>
      </c>
      <c r="C238" s="162" t="str">
        <f t="shared" si="355"/>
        <v>Transport industry Demand Cooling</v>
      </c>
      <c r="D238" s="164" t="str">
        <f t="shared" si="355"/>
        <v>PJ</v>
      </c>
      <c r="E238" s="169">
        <f t="shared" ca="1" si="318"/>
        <v>5.5765483485148506</v>
      </c>
      <c r="F238" s="169">
        <f t="shared" ca="1" si="319"/>
        <v>0</v>
      </c>
      <c r="G238" s="169">
        <f t="shared" ca="1" si="320"/>
        <v>0</v>
      </c>
      <c r="I238" s="380" t="str">
        <f t="shared" si="322"/>
        <v>Transport</v>
      </c>
      <c r="J238" s="220" t="str">
        <f t="shared" ref="J238:M238" si="374">+J231</f>
        <v>BQ</v>
      </c>
      <c r="K238" s="220" t="str">
        <f t="shared" si="374"/>
        <v>BR</v>
      </c>
      <c r="L238" s="220" t="str">
        <f t="shared" ref="L238" si="375">+L231</f>
        <v>BS</v>
      </c>
      <c r="M238" s="221">
        <f t="shared" si="374"/>
        <v>38</v>
      </c>
      <c r="N238" s="222">
        <f>+N231</f>
        <v>46</v>
      </c>
      <c r="P238" s="223"/>
    </row>
    <row r="239" spans="2:16" ht="12.75" customHeight="1">
      <c r="B239" s="162" t="str">
        <f t="shared" si="355"/>
        <v>ITDSH</v>
      </c>
      <c r="C239" s="162" t="str">
        <f t="shared" si="355"/>
        <v>Transport industry Demand Spatial Heat</v>
      </c>
      <c r="D239" s="164" t="str">
        <f t="shared" si="355"/>
        <v>PJ</v>
      </c>
      <c r="E239" s="169">
        <f t="shared" ca="1" si="318"/>
        <v>4.4459983603960396</v>
      </c>
      <c r="F239" s="169">
        <f t="shared" ca="1" si="319"/>
        <v>0</v>
      </c>
      <c r="G239" s="169">
        <f t="shared" ca="1" si="320"/>
        <v>0</v>
      </c>
      <c r="I239" s="380" t="str">
        <f t="shared" si="322"/>
        <v>Transport</v>
      </c>
      <c r="J239" s="220" t="str">
        <f t="shared" ref="J239:M239" si="376">+J232</f>
        <v>BQ</v>
      </c>
      <c r="K239" s="220" t="str">
        <f t="shared" si="376"/>
        <v>BR</v>
      </c>
      <c r="L239" s="220" t="str">
        <f t="shared" ref="L239" si="377">+L232</f>
        <v>BS</v>
      </c>
      <c r="M239" s="221">
        <f t="shared" si="376"/>
        <v>47</v>
      </c>
      <c r="N239" s="222">
        <f>+N232</f>
        <v>58</v>
      </c>
    </row>
    <row r="240" spans="2:16" ht="12.75" customHeight="1">
      <c r="B240" s="162" t="str">
        <f t="shared" si="355"/>
        <v>ITDLA</v>
      </c>
      <c r="C240" s="162" t="str">
        <f t="shared" si="355"/>
        <v>Transport industry Demand Light</v>
      </c>
      <c r="D240" s="164" t="str">
        <f t="shared" si="355"/>
        <v>PJ</v>
      </c>
      <c r="E240" s="169">
        <f t="shared" ca="1" si="318"/>
        <v>6.1120827089108909</v>
      </c>
      <c r="F240" s="169">
        <f t="shared" ca="1" si="319"/>
        <v>0</v>
      </c>
      <c r="G240" s="169">
        <f t="shared" ca="1" si="320"/>
        <v>0</v>
      </c>
      <c r="I240" s="380" t="str">
        <f t="shared" si="322"/>
        <v>Transport</v>
      </c>
      <c r="J240" s="220" t="str">
        <f t="shared" ref="J240:M240" si="378">+J233</f>
        <v>BQ</v>
      </c>
      <c r="K240" s="220" t="str">
        <f t="shared" si="378"/>
        <v>BR</v>
      </c>
      <c r="L240" s="220" t="str">
        <f t="shared" ref="L240" si="379">+L233</f>
        <v>BS</v>
      </c>
      <c r="M240" s="221">
        <f t="shared" si="378"/>
        <v>59</v>
      </c>
      <c r="N240" s="222"/>
    </row>
    <row r="241" spans="2:16" ht="12.75" customHeight="1">
      <c r="B241" s="162" t="str">
        <f t="shared" si="355"/>
        <v>ITDEM</v>
      </c>
      <c r="C241" s="162" t="str">
        <f t="shared" si="355"/>
        <v>Transport industry Demand Electric Motors</v>
      </c>
      <c r="D241" s="164" t="str">
        <f t="shared" si="355"/>
        <v>PJ</v>
      </c>
      <c r="E241" s="169">
        <f t="shared" ref="E241:E272" ca="1" si="380">+SUM(INDIRECT("'" &amp; $I241 &amp; "'!" &amp; J241 &amp; $M241 &amp; IF(ISBLANK($N241),"",":" &amp; J241 &amp; $N241)))</f>
        <v>29.949192784158416</v>
      </c>
      <c r="F241" s="169">
        <f t="shared" ref="F241:F272" ca="1" si="381">+SUM(INDIRECT("'" &amp; $I241 &amp; "'!" &amp; K241 &amp; $M241 &amp; IF(ISBLANK($N241),"",":" &amp; K241 &amp; $N241)))</f>
        <v>0</v>
      </c>
      <c r="G241" s="169">
        <f t="shared" ref="G241:G272" ca="1" si="382">+SUM(INDIRECT("'" &amp; $I241 &amp; "'!" &amp; L241 &amp; $M241 &amp; IF(ISBLANK($N241),"",":" &amp; L241 &amp; $N241)))</f>
        <v>0</v>
      </c>
      <c r="I241" s="380" t="str">
        <f t="shared" si="322"/>
        <v>Transport</v>
      </c>
      <c r="J241" s="220" t="str">
        <f t="shared" ref="J241:M241" si="383">+J234</f>
        <v>BQ</v>
      </c>
      <c r="K241" s="220" t="str">
        <f t="shared" si="383"/>
        <v>BR</v>
      </c>
      <c r="L241" s="220" t="str">
        <f t="shared" ref="L241" si="384">+L234</f>
        <v>BS</v>
      </c>
      <c r="M241" s="221">
        <f t="shared" si="383"/>
        <v>60</v>
      </c>
      <c r="N241" s="222"/>
    </row>
    <row r="242" spans="2:16" ht="12.75" customHeight="1">
      <c r="B242" s="162" t="str">
        <f t="shared" si="355"/>
        <v>ITDTF</v>
      </c>
      <c r="C242" s="162" t="str">
        <f t="shared" si="355"/>
        <v>Transport industry Demand Haulage Tractors, Trucks, Fishing boats, Forest machines</v>
      </c>
      <c r="D242" s="164" t="str">
        <f t="shared" si="355"/>
        <v>PJ</v>
      </c>
      <c r="E242" s="169">
        <f t="shared" ca="1" si="380"/>
        <v>1.3736738138613862</v>
      </c>
      <c r="F242" s="169">
        <f t="shared" ca="1" si="381"/>
        <v>0</v>
      </c>
      <c r="G242" s="169">
        <f t="shared" ca="1" si="382"/>
        <v>0</v>
      </c>
      <c r="I242" s="380" t="str">
        <f t="shared" si="322"/>
        <v>Transport</v>
      </c>
      <c r="J242" s="220" t="str">
        <f t="shared" ref="J242:M242" si="385">+J235</f>
        <v>BQ</v>
      </c>
      <c r="K242" s="220" t="str">
        <f t="shared" si="385"/>
        <v>BR</v>
      </c>
      <c r="L242" s="220" t="str">
        <f t="shared" ref="L242" si="386">+L235</f>
        <v>BS</v>
      </c>
      <c r="M242" s="221">
        <f t="shared" si="385"/>
        <v>61</v>
      </c>
      <c r="N242" s="222"/>
    </row>
    <row r="243" spans="2:16" ht="12.75" customHeight="1">
      <c r="B243" s="261" t="str">
        <f t="shared" si="355"/>
        <v>ITDFL</v>
      </c>
      <c r="C243" s="261" t="str">
        <f t="shared" si="355"/>
        <v>Transport industry Demand Haulage Forklifts</v>
      </c>
      <c r="D243" s="262" t="str">
        <f t="shared" si="355"/>
        <v>PJ</v>
      </c>
      <c r="E243" s="169">
        <f t="shared" ca="1" si="380"/>
        <v>0.16153613465346536</v>
      </c>
      <c r="F243" s="169">
        <f t="shared" ca="1" si="381"/>
        <v>0</v>
      </c>
      <c r="G243" s="169">
        <f t="shared" ca="1" si="382"/>
        <v>0</v>
      </c>
      <c r="I243" s="380" t="str">
        <f t="shared" si="322"/>
        <v>Transport</v>
      </c>
      <c r="J243" s="220" t="str">
        <f t="shared" ref="J243:M243" si="387">+J236</f>
        <v>BQ</v>
      </c>
      <c r="K243" s="220" t="str">
        <f t="shared" si="387"/>
        <v>BR</v>
      </c>
      <c r="L243" s="220" t="str">
        <f t="shared" ref="L243" si="388">+L236</f>
        <v>BS</v>
      </c>
      <c r="M243" s="221">
        <f t="shared" si="387"/>
        <v>62</v>
      </c>
      <c r="N243" s="222"/>
      <c r="P243" s="224"/>
    </row>
    <row r="244" spans="2:16" ht="12.75" customHeight="1">
      <c r="B244" s="162" t="str">
        <f t="shared" si="355"/>
        <v>IMDPH</v>
      </c>
      <c r="C244" s="162" t="str">
        <f t="shared" si="355"/>
        <v>Machinery industry Demand Process heat</v>
      </c>
      <c r="D244" s="164" t="str">
        <f t="shared" si="355"/>
        <v>PJ</v>
      </c>
      <c r="E244" s="251">
        <f t="shared" ca="1" si="380"/>
        <v>68.215896285148531</v>
      </c>
      <c r="F244" s="251">
        <f t="shared" ca="1" si="381"/>
        <v>0</v>
      </c>
      <c r="G244" s="251">
        <f t="shared" ca="1" si="382"/>
        <v>0</v>
      </c>
      <c r="I244" s="380" t="str">
        <f t="shared" si="322"/>
        <v>Machinery</v>
      </c>
      <c r="J244" s="220" t="str">
        <f t="shared" ref="J244:M244" si="389">+J237</f>
        <v>BQ</v>
      </c>
      <c r="K244" s="220" t="str">
        <f t="shared" si="389"/>
        <v>BR</v>
      </c>
      <c r="L244" s="220" t="str">
        <f t="shared" ref="L244" si="390">+L237</f>
        <v>BS</v>
      </c>
      <c r="M244" s="221">
        <f t="shared" si="389"/>
        <v>26</v>
      </c>
      <c r="N244" s="222">
        <f>+N237</f>
        <v>37</v>
      </c>
      <c r="P244" s="224">
        <f ca="1">+SUM(INDIRECT("'" &amp; I244 &amp; "'!" &amp; "BQ26:BR62")) - SUM(E244:F250)</f>
        <v>0</v>
      </c>
    </row>
    <row r="245" spans="2:16" ht="12.75" customHeight="1">
      <c r="B245" s="162" t="str">
        <f t="shared" si="355"/>
        <v>IMDCO</v>
      </c>
      <c r="C245" s="162" t="str">
        <f t="shared" si="355"/>
        <v>Machinery industry Demand Cooling</v>
      </c>
      <c r="D245" s="164" t="str">
        <f t="shared" si="355"/>
        <v>PJ</v>
      </c>
      <c r="E245" s="253">
        <f t="shared" ca="1" si="380"/>
        <v>0</v>
      </c>
      <c r="F245" s="253">
        <f t="shared" ca="1" si="381"/>
        <v>0</v>
      </c>
      <c r="G245" s="253">
        <f t="shared" ca="1" si="382"/>
        <v>0</v>
      </c>
      <c r="I245" s="380" t="str">
        <f t="shared" si="322"/>
        <v>Machinery</v>
      </c>
      <c r="J245" s="220" t="str">
        <f t="shared" ref="J245:M245" si="391">+J238</f>
        <v>BQ</v>
      </c>
      <c r="K245" s="220" t="str">
        <f t="shared" si="391"/>
        <v>BR</v>
      </c>
      <c r="L245" s="220" t="str">
        <f t="shared" ref="L245" si="392">+L238</f>
        <v>BS</v>
      </c>
      <c r="M245" s="221">
        <f t="shared" si="391"/>
        <v>38</v>
      </c>
      <c r="N245" s="222">
        <f>+N238</f>
        <v>46</v>
      </c>
    </row>
    <row r="246" spans="2:16" ht="12.75" customHeight="1">
      <c r="B246" s="162" t="str">
        <f t="shared" si="355"/>
        <v>IMDSH</v>
      </c>
      <c r="C246" s="162" t="str">
        <f t="shared" si="355"/>
        <v>Machinery industry Demand Spatial Heat</v>
      </c>
      <c r="D246" s="164" t="str">
        <f t="shared" si="355"/>
        <v>PJ</v>
      </c>
      <c r="E246" s="169">
        <f t="shared" ca="1" si="380"/>
        <v>21.657207493069304</v>
      </c>
      <c r="F246" s="169">
        <f t="shared" ca="1" si="381"/>
        <v>0</v>
      </c>
      <c r="G246" s="169">
        <f t="shared" ca="1" si="382"/>
        <v>0</v>
      </c>
      <c r="I246" s="380" t="str">
        <f t="shared" si="322"/>
        <v>Machinery</v>
      </c>
      <c r="J246" s="220" t="str">
        <f t="shared" ref="J246:M246" si="393">+J239</f>
        <v>BQ</v>
      </c>
      <c r="K246" s="220" t="str">
        <f t="shared" si="393"/>
        <v>BR</v>
      </c>
      <c r="L246" s="220" t="str">
        <f t="shared" ref="L246" si="394">+L239</f>
        <v>BS</v>
      </c>
      <c r="M246" s="221">
        <f t="shared" si="393"/>
        <v>47</v>
      </c>
      <c r="N246" s="222">
        <f>+N239</f>
        <v>58</v>
      </c>
    </row>
    <row r="247" spans="2:16" ht="12.75" customHeight="1">
      <c r="B247" s="162" t="str">
        <f t="shared" si="355"/>
        <v>IMDLA</v>
      </c>
      <c r="C247" s="162" t="str">
        <f t="shared" si="355"/>
        <v>Machinery industry Demand Light</v>
      </c>
      <c r="D247" s="164" t="str">
        <f t="shared" si="355"/>
        <v>PJ</v>
      </c>
      <c r="E247" s="169">
        <f t="shared" ca="1" si="380"/>
        <v>17.78382171089109</v>
      </c>
      <c r="F247" s="169">
        <f t="shared" ca="1" si="381"/>
        <v>0</v>
      </c>
      <c r="G247" s="169">
        <f t="shared" ca="1" si="382"/>
        <v>0</v>
      </c>
      <c r="I247" s="380" t="str">
        <f t="shared" si="322"/>
        <v>Machinery</v>
      </c>
      <c r="J247" s="220" t="str">
        <f t="shared" ref="J247:M247" si="395">+J240</f>
        <v>BQ</v>
      </c>
      <c r="K247" s="220" t="str">
        <f t="shared" si="395"/>
        <v>BR</v>
      </c>
      <c r="L247" s="220" t="str">
        <f t="shared" ref="L247" si="396">+L240</f>
        <v>BS</v>
      </c>
      <c r="M247" s="221">
        <f t="shared" si="395"/>
        <v>59</v>
      </c>
      <c r="N247" s="222"/>
    </row>
    <row r="248" spans="2:16" ht="12.75" customHeight="1">
      <c r="B248" s="162" t="str">
        <f t="shared" si="355"/>
        <v>IMDEM</v>
      </c>
      <c r="C248" s="162" t="str">
        <f t="shared" si="355"/>
        <v>Machinery industry Demand Electric Motors</v>
      </c>
      <c r="D248" s="164" t="str">
        <f t="shared" si="355"/>
        <v>PJ</v>
      </c>
      <c r="E248" s="169">
        <f t="shared" ca="1" si="380"/>
        <v>96.032630994059417</v>
      </c>
      <c r="F248" s="169">
        <f t="shared" ca="1" si="381"/>
        <v>0</v>
      </c>
      <c r="G248" s="169">
        <f t="shared" ca="1" si="382"/>
        <v>0</v>
      </c>
      <c r="I248" s="380" t="str">
        <f t="shared" si="322"/>
        <v>Machinery</v>
      </c>
      <c r="J248" s="220" t="str">
        <f t="shared" ref="J248:M248" si="397">+J241</f>
        <v>BQ</v>
      </c>
      <c r="K248" s="220" t="str">
        <f t="shared" si="397"/>
        <v>BR</v>
      </c>
      <c r="L248" s="220" t="str">
        <f t="shared" ref="L248" si="398">+L241</f>
        <v>BS</v>
      </c>
      <c r="M248" s="221">
        <f t="shared" si="397"/>
        <v>60</v>
      </c>
      <c r="N248" s="222"/>
      <c r="P248" s="224"/>
    </row>
    <row r="249" spans="2:16" ht="12.75" customHeight="1">
      <c r="B249" s="162" t="str">
        <f t="shared" ref="B249:D268" si="399">B47</f>
        <v>IMDTF</v>
      </c>
      <c r="C249" s="162" t="str">
        <f t="shared" si="399"/>
        <v>Machinery industry Demand Haulage Tractors, Trucks, Fishing boats, Forest machines</v>
      </c>
      <c r="D249" s="164" t="str">
        <f t="shared" si="399"/>
        <v>PJ</v>
      </c>
      <c r="E249" s="169">
        <f t="shared" ca="1" si="380"/>
        <v>7.4693015999999997</v>
      </c>
      <c r="F249" s="169">
        <f t="shared" ca="1" si="381"/>
        <v>0</v>
      </c>
      <c r="G249" s="169">
        <f t="shared" ca="1" si="382"/>
        <v>0</v>
      </c>
      <c r="I249" s="380" t="str">
        <f t="shared" si="322"/>
        <v>Machinery</v>
      </c>
      <c r="J249" s="220" t="str">
        <f t="shared" ref="J249:M249" si="400">+J242</f>
        <v>BQ</v>
      </c>
      <c r="K249" s="220" t="str">
        <f t="shared" si="400"/>
        <v>BR</v>
      </c>
      <c r="L249" s="220" t="str">
        <f t="shared" ref="L249" si="401">+L242</f>
        <v>BS</v>
      </c>
      <c r="M249" s="221">
        <f t="shared" si="400"/>
        <v>61</v>
      </c>
      <c r="N249" s="222"/>
    </row>
    <row r="250" spans="2:16" ht="12.75" customHeight="1">
      <c r="B250" s="261" t="str">
        <f t="shared" si="399"/>
        <v>IMDFL</v>
      </c>
      <c r="C250" s="261" t="str">
        <f t="shared" si="399"/>
        <v>Machinery industry Demand Haulage Forklifts</v>
      </c>
      <c r="D250" s="262" t="str">
        <f t="shared" si="399"/>
        <v>PJ</v>
      </c>
      <c r="E250" s="169">
        <f t="shared" ca="1" si="380"/>
        <v>0.71352541782178225</v>
      </c>
      <c r="F250" s="169">
        <f t="shared" ca="1" si="381"/>
        <v>0</v>
      </c>
      <c r="G250" s="169">
        <f t="shared" ca="1" si="382"/>
        <v>0</v>
      </c>
      <c r="I250" s="380" t="str">
        <f t="shared" si="322"/>
        <v>Machinery</v>
      </c>
      <c r="J250" s="220" t="str">
        <f t="shared" ref="J250:M250" si="402">+J243</f>
        <v>BQ</v>
      </c>
      <c r="K250" s="220" t="str">
        <f t="shared" si="402"/>
        <v>BR</v>
      </c>
      <c r="L250" s="220" t="str">
        <f t="shared" ref="L250" si="403">+L243</f>
        <v>BS</v>
      </c>
      <c r="M250" s="221">
        <f t="shared" si="402"/>
        <v>62</v>
      </c>
      <c r="N250" s="222"/>
    </row>
    <row r="251" spans="2:16" ht="12.75" customHeight="1">
      <c r="B251" s="162" t="str">
        <f t="shared" si="399"/>
        <v>IIDPH</v>
      </c>
      <c r="C251" s="162" t="str">
        <f t="shared" si="399"/>
        <v>Mining Demand Process heat</v>
      </c>
      <c r="D251" s="164" t="str">
        <f t="shared" si="399"/>
        <v>PJ</v>
      </c>
      <c r="E251" s="251">
        <f t="shared" ca="1" si="380"/>
        <v>6.5567246970297042</v>
      </c>
      <c r="F251" s="251">
        <f t="shared" ca="1" si="381"/>
        <v>0</v>
      </c>
      <c r="G251" s="251">
        <f t="shared" ca="1" si="382"/>
        <v>0</v>
      </c>
      <c r="I251" s="380" t="str">
        <f t="shared" si="322"/>
        <v>Mining</v>
      </c>
      <c r="J251" s="220" t="str">
        <f t="shared" ref="J251:M251" si="404">+J244</f>
        <v>BQ</v>
      </c>
      <c r="K251" s="220" t="str">
        <f t="shared" si="404"/>
        <v>BR</v>
      </c>
      <c r="L251" s="220" t="str">
        <f t="shared" ref="L251" si="405">+L244</f>
        <v>BS</v>
      </c>
      <c r="M251" s="221">
        <f t="shared" si="404"/>
        <v>26</v>
      </c>
      <c r="N251" s="222">
        <f>+N244</f>
        <v>37</v>
      </c>
      <c r="P251" s="224">
        <f ca="1">+SUM(INDIRECT("'" &amp; I251 &amp; "'!" &amp; "BQ26:BR62")) - SUM(E251:F257)</f>
        <v>0</v>
      </c>
    </row>
    <row r="252" spans="2:16" ht="12.75" customHeight="1">
      <c r="B252" s="162" t="str">
        <f t="shared" si="399"/>
        <v>IIDCO</v>
      </c>
      <c r="C252" s="162" t="str">
        <f t="shared" si="399"/>
        <v>Mining Demand Cooling</v>
      </c>
      <c r="D252" s="164" t="str">
        <f t="shared" si="399"/>
        <v>PJ</v>
      </c>
      <c r="E252" s="253">
        <f t="shared" ca="1" si="380"/>
        <v>0</v>
      </c>
      <c r="F252" s="253">
        <f t="shared" ca="1" si="381"/>
        <v>0</v>
      </c>
      <c r="G252" s="253">
        <f t="shared" ca="1" si="382"/>
        <v>0</v>
      </c>
      <c r="I252" s="380" t="str">
        <f t="shared" si="322"/>
        <v>Mining</v>
      </c>
      <c r="J252" s="220" t="str">
        <f t="shared" ref="J252:M252" si="406">+J245</f>
        <v>BQ</v>
      </c>
      <c r="K252" s="220" t="str">
        <f t="shared" si="406"/>
        <v>BR</v>
      </c>
      <c r="L252" s="220" t="str">
        <f t="shared" ref="L252" si="407">+L245</f>
        <v>BS</v>
      </c>
      <c r="M252" s="221">
        <f t="shared" si="406"/>
        <v>38</v>
      </c>
      <c r="N252" s="222">
        <f>+N245</f>
        <v>46</v>
      </c>
      <c r="P252" s="223"/>
    </row>
    <row r="253" spans="2:16" ht="12.75" customHeight="1">
      <c r="B253" s="162" t="str">
        <f t="shared" si="399"/>
        <v>IIDSH</v>
      </c>
      <c r="C253" s="162" t="str">
        <f t="shared" si="399"/>
        <v>Mining Demand Spatial Heat</v>
      </c>
      <c r="D253" s="164" t="str">
        <f t="shared" si="399"/>
        <v>PJ</v>
      </c>
      <c r="E253" s="169">
        <f t="shared" ca="1" si="380"/>
        <v>0.20687303762376238</v>
      </c>
      <c r="F253" s="169">
        <f t="shared" ca="1" si="381"/>
        <v>0</v>
      </c>
      <c r="G253" s="169">
        <f t="shared" ca="1" si="382"/>
        <v>0</v>
      </c>
      <c r="I253" s="380" t="str">
        <f t="shared" si="322"/>
        <v>Mining</v>
      </c>
      <c r="J253" s="220" t="str">
        <f t="shared" ref="J253:M253" si="408">+J246</f>
        <v>BQ</v>
      </c>
      <c r="K253" s="220" t="str">
        <f t="shared" si="408"/>
        <v>BR</v>
      </c>
      <c r="L253" s="220" t="str">
        <f t="shared" ref="L253" si="409">+L246</f>
        <v>BS</v>
      </c>
      <c r="M253" s="221">
        <f t="shared" si="408"/>
        <v>47</v>
      </c>
      <c r="N253" s="222">
        <f>+N246</f>
        <v>58</v>
      </c>
    </row>
    <row r="254" spans="2:16" ht="12.75" customHeight="1">
      <c r="B254" s="162" t="str">
        <f t="shared" si="399"/>
        <v>IIDLA</v>
      </c>
      <c r="C254" s="162" t="str">
        <f t="shared" si="399"/>
        <v>Mining Demand Light</v>
      </c>
      <c r="D254" s="164" t="str">
        <f t="shared" si="399"/>
        <v>PJ</v>
      </c>
      <c r="E254" s="169">
        <f t="shared" ca="1" si="380"/>
        <v>0.64405254653465338</v>
      </c>
      <c r="F254" s="169">
        <f t="shared" ca="1" si="381"/>
        <v>0</v>
      </c>
      <c r="G254" s="169">
        <f t="shared" ca="1" si="382"/>
        <v>0</v>
      </c>
      <c r="I254" s="380" t="str">
        <f t="shared" si="322"/>
        <v>Mining</v>
      </c>
      <c r="J254" s="220" t="str">
        <f t="shared" ref="J254:M254" si="410">+J247</f>
        <v>BQ</v>
      </c>
      <c r="K254" s="220" t="str">
        <f t="shared" si="410"/>
        <v>BR</v>
      </c>
      <c r="L254" s="220" t="str">
        <f t="shared" ref="L254" si="411">+L247</f>
        <v>BS</v>
      </c>
      <c r="M254" s="221">
        <f t="shared" si="410"/>
        <v>59</v>
      </c>
      <c r="N254" s="222"/>
    </row>
    <row r="255" spans="2:16" ht="12.75" customHeight="1">
      <c r="B255" s="162" t="str">
        <f t="shared" si="399"/>
        <v>IIDEM</v>
      </c>
      <c r="C255" s="162" t="str">
        <f t="shared" si="399"/>
        <v>Mining Demand Electric Motors</v>
      </c>
      <c r="D255" s="164" t="str">
        <f t="shared" si="399"/>
        <v>PJ</v>
      </c>
      <c r="E255" s="169">
        <f t="shared" ca="1" si="380"/>
        <v>5.7963636356435639</v>
      </c>
      <c r="F255" s="169">
        <f t="shared" ca="1" si="381"/>
        <v>0</v>
      </c>
      <c r="G255" s="169">
        <f t="shared" ca="1" si="382"/>
        <v>0</v>
      </c>
      <c r="I255" s="380" t="str">
        <f t="shared" si="322"/>
        <v>Mining</v>
      </c>
      <c r="J255" s="220" t="str">
        <f t="shared" ref="J255:M255" si="412">+J248</f>
        <v>BQ</v>
      </c>
      <c r="K255" s="220" t="str">
        <f t="shared" si="412"/>
        <v>BR</v>
      </c>
      <c r="L255" s="220" t="str">
        <f t="shared" ref="L255" si="413">+L248</f>
        <v>BS</v>
      </c>
      <c r="M255" s="221">
        <f t="shared" si="412"/>
        <v>60</v>
      </c>
      <c r="N255" s="222"/>
    </row>
    <row r="256" spans="2:16" ht="12.75" customHeight="1">
      <c r="B256" s="162" t="str">
        <f t="shared" si="399"/>
        <v>IIDTF</v>
      </c>
      <c r="C256" s="162" t="str">
        <f t="shared" si="399"/>
        <v>Mining Demand Haulage Tractors, Trucks, Fishing boats, Forest machines</v>
      </c>
      <c r="D256" s="164" t="str">
        <f t="shared" si="399"/>
        <v>PJ</v>
      </c>
      <c r="E256" s="169">
        <f t="shared" ca="1" si="380"/>
        <v>0.72976177425742572</v>
      </c>
      <c r="F256" s="169">
        <f t="shared" ca="1" si="381"/>
        <v>0</v>
      </c>
      <c r="G256" s="169">
        <f t="shared" ca="1" si="382"/>
        <v>0</v>
      </c>
      <c r="I256" s="380" t="str">
        <f t="shared" si="322"/>
        <v>Mining</v>
      </c>
      <c r="J256" s="220" t="str">
        <f t="shared" ref="J256:M256" si="414">+J249</f>
        <v>BQ</v>
      </c>
      <c r="K256" s="220" t="str">
        <f t="shared" si="414"/>
        <v>BR</v>
      </c>
      <c r="L256" s="220" t="str">
        <f t="shared" ref="L256" si="415">+L249</f>
        <v>BS</v>
      </c>
      <c r="M256" s="221">
        <f t="shared" si="414"/>
        <v>61</v>
      </c>
      <c r="N256" s="222"/>
    </row>
    <row r="257" spans="2:16" ht="12.75" customHeight="1">
      <c r="B257" s="261" t="str">
        <f t="shared" si="399"/>
        <v>IIDFL</v>
      </c>
      <c r="C257" s="261" t="str">
        <f t="shared" si="399"/>
        <v>Mining Demand Haulage Forklifts</v>
      </c>
      <c r="D257" s="262" t="str">
        <f t="shared" si="399"/>
        <v>PJ</v>
      </c>
      <c r="E257" s="169">
        <f t="shared" ca="1" si="380"/>
        <v>0</v>
      </c>
      <c r="F257" s="169">
        <f t="shared" ca="1" si="381"/>
        <v>0</v>
      </c>
      <c r="G257" s="169">
        <f t="shared" ca="1" si="382"/>
        <v>0</v>
      </c>
      <c r="I257" s="380" t="str">
        <f t="shared" si="322"/>
        <v>Mining</v>
      </c>
      <c r="J257" s="220" t="str">
        <f t="shared" ref="J257:M257" si="416">+J250</f>
        <v>BQ</v>
      </c>
      <c r="K257" s="220" t="str">
        <f t="shared" si="416"/>
        <v>BR</v>
      </c>
      <c r="L257" s="220" t="str">
        <f t="shared" ref="L257" si="417">+L250</f>
        <v>BS</v>
      </c>
      <c r="M257" s="221">
        <f t="shared" si="416"/>
        <v>62</v>
      </c>
      <c r="N257" s="222"/>
      <c r="P257" s="224"/>
    </row>
    <row r="258" spans="2:16" ht="12.75" customHeight="1">
      <c r="B258" s="162" t="str">
        <f t="shared" si="399"/>
        <v>IFDPH</v>
      </c>
      <c r="C258" s="162" t="str">
        <f t="shared" si="399"/>
        <v>Food industry Demand Process heat</v>
      </c>
      <c r="D258" s="164" t="str">
        <f t="shared" si="399"/>
        <v>PJ</v>
      </c>
      <c r="E258" s="251">
        <f t="shared" ca="1" si="380"/>
        <v>114.0046227089109</v>
      </c>
      <c r="F258" s="251">
        <f t="shared" ca="1" si="381"/>
        <v>0</v>
      </c>
      <c r="G258" s="251">
        <f t="shared" ca="1" si="382"/>
        <v>0</v>
      </c>
      <c r="I258" s="380" t="str">
        <f t="shared" si="322"/>
        <v>Food</v>
      </c>
      <c r="J258" s="220" t="str">
        <f t="shared" ref="J258:M258" si="418">+J251</f>
        <v>BQ</v>
      </c>
      <c r="K258" s="220" t="str">
        <f t="shared" si="418"/>
        <v>BR</v>
      </c>
      <c r="L258" s="220" t="str">
        <f t="shared" ref="L258" si="419">+L251</f>
        <v>BS</v>
      </c>
      <c r="M258" s="221">
        <f t="shared" si="418"/>
        <v>26</v>
      </c>
      <c r="N258" s="222">
        <f>+N251</f>
        <v>37</v>
      </c>
      <c r="P258" s="224">
        <f ca="1">+SUM(INDIRECT("'" &amp; I258 &amp; "'!" &amp; "BQ26:BR62")) - SUM(E258:F264)</f>
        <v>0</v>
      </c>
    </row>
    <row r="259" spans="2:16" ht="12.75" customHeight="1">
      <c r="B259" s="162" t="str">
        <f t="shared" si="399"/>
        <v>IFDCO</v>
      </c>
      <c r="C259" s="162" t="str">
        <f t="shared" si="399"/>
        <v>Food industry Demand Cooling</v>
      </c>
      <c r="D259" s="164" t="str">
        <f t="shared" si="399"/>
        <v>PJ</v>
      </c>
      <c r="E259" s="253">
        <f t="shared" ca="1" si="380"/>
        <v>12.269190083168317</v>
      </c>
      <c r="F259" s="253">
        <f t="shared" ca="1" si="381"/>
        <v>0</v>
      </c>
      <c r="G259" s="253">
        <f t="shared" ca="1" si="382"/>
        <v>0</v>
      </c>
      <c r="I259" s="380" t="str">
        <f t="shared" si="322"/>
        <v>Food</v>
      </c>
      <c r="J259" s="220" t="str">
        <f t="shared" ref="J259:M259" si="420">+J252</f>
        <v>BQ</v>
      </c>
      <c r="K259" s="220" t="str">
        <f t="shared" si="420"/>
        <v>BR</v>
      </c>
      <c r="L259" s="220" t="str">
        <f t="shared" ref="L259" si="421">+L252</f>
        <v>BS</v>
      </c>
      <c r="M259" s="221">
        <f t="shared" si="420"/>
        <v>38</v>
      </c>
      <c r="N259" s="222">
        <f>+N252</f>
        <v>46</v>
      </c>
    </row>
    <row r="260" spans="2:16" ht="12.75" customHeight="1">
      <c r="B260" s="162" t="str">
        <f t="shared" si="399"/>
        <v>IFDSH</v>
      </c>
      <c r="C260" s="162" t="str">
        <f t="shared" si="399"/>
        <v>Food industry Demand Spatial Heat</v>
      </c>
      <c r="D260" s="164" t="str">
        <f t="shared" si="399"/>
        <v>PJ</v>
      </c>
      <c r="E260" s="169">
        <f t="shared" ca="1" si="380"/>
        <v>24.440493671287129</v>
      </c>
      <c r="F260" s="169">
        <f t="shared" ca="1" si="381"/>
        <v>0</v>
      </c>
      <c r="G260" s="169">
        <f t="shared" ca="1" si="382"/>
        <v>0</v>
      </c>
      <c r="I260" s="380" t="str">
        <f t="shared" si="322"/>
        <v>Food</v>
      </c>
      <c r="J260" s="220" t="str">
        <f t="shared" ref="J260:M260" si="422">+J253</f>
        <v>BQ</v>
      </c>
      <c r="K260" s="220" t="str">
        <f t="shared" si="422"/>
        <v>BR</v>
      </c>
      <c r="L260" s="220" t="str">
        <f t="shared" ref="L260" si="423">+L253</f>
        <v>BS</v>
      </c>
      <c r="M260" s="221">
        <f t="shared" si="422"/>
        <v>47</v>
      </c>
      <c r="N260" s="222">
        <f>+N253</f>
        <v>58</v>
      </c>
    </row>
    <row r="261" spans="2:16" ht="12.75" customHeight="1">
      <c r="B261" s="162" t="str">
        <f t="shared" si="399"/>
        <v>IFDLA</v>
      </c>
      <c r="C261" s="162" t="str">
        <f t="shared" si="399"/>
        <v>Food industry Demand Light</v>
      </c>
      <c r="D261" s="164" t="str">
        <f t="shared" si="399"/>
        <v>PJ</v>
      </c>
      <c r="E261" s="169">
        <f t="shared" ca="1" si="380"/>
        <v>5.3789799920792083</v>
      </c>
      <c r="F261" s="169">
        <f t="shared" ca="1" si="381"/>
        <v>0</v>
      </c>
      <c r="G261" s="169">
        <f t="shared" ca="1" si="382"/>
        <v>0</v>
      </c>
      <c r="I261" s="380" t="str">
        <f t="shared" si="322"/>
        <v>Food</v>
      </c>
      <c r="J261" s="220" t="str">
        <f t="shared" ref="J261:M261" si="424">+J254</f>
        <v>BQ</v>
      </c>
      <c r="K261" s="220" t="str">
        <f t="shared" si="424"/>
        <v>BR</v>
      </c>
      <c r="L261" s="220" t="str">
        <f t="shared" ref="L261" si="425">+L254</f>
        <v>BS</v>
      </c>
      <c r="M261" s="221">
        <f t="shared" si="424"/>
        <v>59</v>
      </c>
      <c r="N261" s="222"/>
    </row>
    <row r="262" spans="2:16" ht="12.75" customHeight="1">
      <c r="B262" s="162" t="str">
        <f t="shared" si="399"/>
        <v>IFDEM</v>
      </c>
      <c r="C262" s="162" t="str">
        <f t="shared" si="399"/>
        <v>Food industry Demand Electric Motors</v>
      </c>
      <c r="D262" s="164" t="str">
        <f t="shared" si="399"/>
        <v>PJ</v>
      </c>
      <c r="E262" s="169">
        <f t="shared" ca="1" si="380"/>
        <v>47.066043706930699</v>
      </c>
      <c r="F262" s="169">
        <f t="shared" ca="1" si="381"/>
        <v>0</v>
      </c>
      <c r="G262" s="169">
        <f t="shared" ca="1" si="382"/>
        <v>0</v>
      </c>
      <c r="I262" s="380" t="str">
        <f t="shared" si="322"/>
        <v>Food</v>
      </c>
      <c r="J262" s="220" t="str">
        <f t="shared" ref="J262:M262" si="426">+J255</f>
        <v>BQ</v>
      </c>
      <c r="K262" s="220" t="str">
        <f t="shared" si="426"/>
        <v>BR</v>
      </c>
      <c r="L262" s="220" t="str">
        <f t="shared" ref="L262" si="427">+L255</f>
        <v>BS</v>
      </c>
      <c r="M262" s="221">
        <f t="shared" si="426"/>
        <v>60</v>
      </c>
      <c r="N262" s="222"/>
    </row>
    <row r="263" spans="2:16" ht="12.75" customHeight="1">
      <c r="B263" s="162" t="str">
        <f t="shared" si="399"/>
        <v>IFDTF</v>
      </c>
      <c r="C263" s="162" t="str">
        <f t="shared" si="399"/>
        <v>Food industry Demand Haulage Tractors, Trucks, Fishing boats, Forest machines</v>
      </c>
      <c r="D263" s="164" t="str">
        <f t="shared" si="399"/>
        <v>PJ</v>
      </c>
      <c r="E263" s="169">
        <f t="shared" ca="1" si="380"/>
        <v>5.3658816237623759</v>
      </c>
      <c r="F263" s="169">
        <f t="shared" ca="1" si="381"/>
        <v>0</v>
      </c>
      <c r="G263" s="169">
        <f t="shared" ca="1" si="382"/>
        <v>0</v>
      </c>
      <c r="I263" s="380" t="str">
        <f t="shared" si="322"/>
        <v>Food</v>
      </c>
      <c r="J263" s="220" t="str">
        <f t="shared" ref="J263:M263" si="428">+J256</f>
        <v>BQ</v>
      </c>
      <c r="K263" s="220" t="str">
        <f t="shared" si="428"/>
        <v>BR</v>
      </c>
      <c r="L263" s="220" t="str">
        <f t="shared" ref="L263" si="429">+L256</f>
        <v>BS</v>
      </c>
      <c r="M263" s="221">
        <f t="shared" si="428"/>
        <v>61</v>
      </c>
      <c r="N263" s="222"/>
    </row>
    <row r="264" spans="2:16" ht="12.75" customHeight="1">
      <c r="B264" s="261" t="str">
        <f t="shared" si="399"/>
        <v>IFDFL</v>
      </c>
      <c r="C264" s="261" t="str">
        <f t="shared" si="399"/>
        <v>Food industry Demand Haulage Forklifts</v>
      </c>
      <c r="D264" s="262" t="str">
        <f t="shared" si="399"/>
        <v>PJ</v>
      </c>
      <c r="E264" s="169">
        <f t="shared" ca="1" si="380"/>
        <v>0.1292351524752475</v>
      </c>
      <c r="F264" s="169">
        <f t="shared" ca="1" si="381"/>
        <v>0</v>
      </c>
      <c r="G264" s="169">
        <f t="shared" ca="1" si="382"/>
        <v>0</v>
      </c>
      <c r="I264" s="380" t="str">
        <f t="shared" si="322"/>
        <v>Food</v>
      </c>
      <c r="J264" s="220" t="str">
        <f t="shared" ref="J264:M264" si="430">+J257</f>
        <v>BQ</v>
      </c>
      <c r="K264" s="220" t="str">
        <f t="shared" si="430"/>
        <v>BR</v>
      </c>
      <c r="L264" s="220" t="str">
        <f t="shared" ref="L264" si="431">+L257</f>
        <v>BS</v>
      </c>
      <c r="M264" s="221">
        <f t="shared" si="430"/>
        <v>62</v>
      </c>
      <c r="N264" s="222"/>
    </row>
    <row r="265" spans="2:16" ht="12.75" customHeight="1">
      <c r="B265" s="162" t="str">
        <f t="shared" si="399"/>
        <v>IRDPH</v>
      </c>
      <c r="C265" s="162" t="str">
        <f t="shared" si="399"/>
        <v>Paper &amp; Pulp industry Demand Process heat</v>
      </c>
      <c r="D265" s="164" t="str">
        <f t="shared" si="399"/>
        <v>PJ</v>
      </c>
      <c r="E265" s="251">
        <f t="shared" ca="1" si="380"/>
        <v>117.92298632079208</v>
      </c>
      <c r="F265" s="251">
        <f t="shared" ca="1" si="381"/>
        <v>0</v>
      </c>
      <c r="G265" s="251">
        <f t="shared" ca="1" si="382"/>
        <v>0</v>
      </c>
      <c r="I265" s="380" t="str">
        <f t="shared" si="322"/>
        <v>PulpPaper</v>
      </c>
      <c r="J265" s="220" t="str">
        <f t="shared" ref="J265:M265" si="432">+J258</f>
        <v>BQ</v>
      </c>
      <c r="K265" s="220" t="str">
        <f t="shared" si="432"/>
        <v>BR</v>
      </c>
      <c r="L265" s="220" t="str">
        <f t="shared" ref="L265" si="433">+L258</f>
        <v>BS</v>
      </c>
      <c r="M265" s="221">
        <f t="shared" si="432"/>
        <v>26</v>
      </c>
      <c r="N265" s="222">
        <f>+N258</f>
        <v>37</v>
      </c>
      <c r="P265" s="224">
        <f ca="1">+SUM(INDIRECT("'" &amp; I265 &amp; "'!" &amp; "BQ26:BR62")) - SUM(E265:F271)</f>
        <v>0</v>
      </c>
    </row>
    <row r="266" spans="2:16" ht="12.75" customHeight="1">
      <c r="B266" s="162" t="str">
        <f t="shared" si="399"/>
        <v>IRDCO</v>
      </c>
      <c r="C266" s="162" t="str">
        <f t="shared" si="399"/>
        <v>Paper &amp; Pulp industry Demand Cooling</v>
      </c>
      <c r="D266" s="164" t="str">
        <f t="shared" si="399"/>
        <v>PJ</v>
      </c>
      <c r="E266" s="169">
        <f t="shared" ca="1" si="380"/>
        <v>0</v>
      </c>
      <c r="F266" s="169">
        <f t="shared" ca="1" si="381"/>
        <v>0</v>
      </c>
      <c r="G266" s="169">
        <f t="shared" ca="1" si="382"/>
        <v>0</v>
      </c>
      <c r="I266" s="380" t="str">
        <f t="shared" si="322"/>
        <v>PulpPaper</v>
      </c>
      <c r="J266" s="220" t="str">
        <f t="shared" ref="J266:M266" si="434">+J259</f>
        <v>BQ</v>
      </c>
      <c r="K266" s="220" t="str">
        <f t="shared" si="434"/>
        <v>BR</v>
      </c>
      <c r="L266" s="220" t="str">
        <f t="shared" ref="L266" si="435">+L259</f>
        <v>BS</v>
      </c>
      <c r="M266" s="221">
        <f t="shared" si="434"/>
        <v>38</v>
      </c>
      <c r="N266" s="222">
        <f>+N259</f>
        <v>46</v>
      </c>
    </row>
    <row r="267" spans="2:16" ht="12.75" customHeight="1">
      <c r="B267" s="162" t="str">
        <f t="shared" si="399"/>
        <v>IRDSH</v>
      </c>
      <c r="C267" s="162" t="str">
        <f t="shared" si="399"/>
        <v>Paper &amp; Pulp industry Demand Spatial Heat</v>
      </c>
      <c r="D267" s="164" t="str">
        <f t="shared" si="399"/>
        <v>PJ</v>
      </c>
      <c r="E267" s="169">
        <f t="shared" ca="1" si="380"/>
        <v>25.957047421782178</v>
      </c>
      <c r="F267" s="169">
        <f t="shared" ca="1" si="381"/>
        <v>0</v>
      </c>
      <c r="G267" s="169">
        <f t="shared" ca="1" si="382"/>
        <v>0</v>
      </c>
      <c r="I267" s="380" t="str">
        <f t="shared" si="322"/>
        <v>PulpPaper</v>
      </c>
      <c r="J267" s="220" t="str">
        <f t="shared" ref="J267:M267" si="436">+J260</f>
        <v>BQ</v>
      </c>
      <c r="K267" s="220" t="str">
        <f t="shared" si="436"/>
        <v>BR</v>
      </c>
      <c r="L267" s="220" t="str">
        <f t="shared" ref="L267" si="437">+L260</f>
        <v>BS</v>
      </c>
      <c r="M267" s="221">
        <f t="shared" si="436"/>
        <v>47</v>
      </c>
      <c r="N267" s="222">
        <f>+N260</f>
        <v>58</v>
      </c>
    </row>
    <row r="268" spans="2:16" ht="12.75" customHeight="1">
      <c r="B268" s="162" t="str">
        <f t="shared" si="399"/>
        <v>IRDLA</v>
      </c>
      <c r="C268" s="162" t="str">
        <f t="shared" si="399"/>
        <v>Paper &amp; Pulp industry Demand Light</v>
      </c>
      <c r="D268" s="164" t="str">
        <f t="shared" si="399"/>
        <v>PJ</v>
      </c>
      <c r="E268" s="169">
        <f t="shared" ca="1" si="380"/>
        <v>7.1236857742574253</v>
      </c>
      <c r="F268" s="169">
        <f t="shared" ca="1" si="381"/>
        <v>0</v>
      </c>
      <c r="G268" s="169">
        <f t="shared" ca="1" si="382"/>
        <v>0</v>
      </c>
      <c r="I268" s="380" t="str">
        <f t="shared" si="322"/>
        <v>PulpPaper</v>
      </c>
      <c r="J268" s="220" t="str">
        <f t="shared" ref="J268:M268" si="438">+J261</f>
        <v>BQ</v>
      </c>
      <c r="K268" s="220" t="str">
        <f t="shared" si="438"/>
        <v>BR</v>
      </c>
      <c r="L268" s="220" t="str">
        <f t="shared" ref="L268" si="439">+L261</f>
        <v>BS</v>
      </c>
      <c r="M268" s="221">
        <f t="shared" si="438"/>
        <v>59</v>
      </c>
      <c r="N268" s="222"/>
    </row>
    <row r="269" spans="2:16" ht="12.75" customHeight="1">
      <c r="B269" s="162" t="str">
        <f t="shared" ref="B269:D288" si="440">B67</f>
        <v>IRDEM</v>
      </c>
      <c r="C269" s="162" t="str">
        <f t="shared" si="440"/>
        <v>Paper &amp; Pulp industry Demand Electric Motors</v>
      </c>
      <c r="D269" s="164" t="str">
        <f t="shared" si="440"/>
        <v>PJ</v>
      </c>
      <c r="E269" s="169">
        <f t="shared" ca="1" si="380"/>
        <v>64.113125132673275</v>
      </c>
      <c r="F269" s="169">
        <f t="shared" ca="1" si="381"/>
        <v>0</v>
      </c>
      <c r="G269" s="169">
        <f t="shared" ca="1" si="382"/>
        <v>0</v>
      </c>
      <c r="I269" s="380" t="str">
        <f t="shared" si="322"/>
        <v>PulpPaper</v>
      </c>
      <c r="J269" s="220" t="str">
        <f t="shared" ref="J269:M269" si="441">+J262</f>
        <v>BQ</v>
      </c>
      <c r="K269" s="220" t="str">
        <f t="shared" si="441"/>
        <v>BR</v>
      </c>
      <c r="L269" s="220" t="str">
        <f t="shared" ref="L269" si="442">+L262</f>
        <v>BS</v>
      </c>
      <c r="M269" s="221">
        <f t="shared" si="441"/>
        <v>60</v>
      </c>
      <c r="N269" s="222"/>
      <c r="P269" s="224"/>
    </row>
    <row r="270" spans="2:16" ht="12.75" customHeight="1">
      <c r="B270" s="162" t="str">
        <f t="shared" si="440"/>
        <v>IRDTF</v>
      </c>
      <c r="C270" s="162" t="str">
        <f t="shared" si="440"/>
        <v>Paper &amp; Pulp industry Demand Haulage Tractors, Trucks, Fishing boats, Forest machines</v>
      </c>
      <c r="D270" s="164" t="str">
        <f t="shared" si="440"/>
        <v>PJ</v>
      </c>
      <c r="E270" s="169">
        <f t="shared" ca="1" si="380"/>
        <v>1.116108998019802</v>
      </c>
      <c r="F270" s="169">
        <f t="shared" ca="1" si="381"/>
        <v>0</v>
      </c>
      <c r="G270" s="169">
        <f t="shared" ca="1" si="382"/>
        <v>0</v>
      </c>
      <c r="I270" s="380" t="str">
        <f t="shared" si="322"/>
        <v>PulpPaper</v>
      </c>
      <c r="J270" s="220" t="str">
        <f t="shared" ref="J270:M270" si="443">+J263</f>
        <v>BQ</v>
      </c>
      <c r="K270" s="220" t="str">
        <f t="shared" si="443"/>
        <v>BR</v>
      </c>
      <c r="L270" s="220" t="str">
        <f t="shared" ref="L270" si="444">+L263</f>
        <v>BS</v>
      </c>
      <c r="M270" s="221">
        <f t="shared" si="443"/>
        <v>61</v>
      </c>
      <c r="N270" s="222"/>
    </row>
    <row r="271" spans="2:16" ht="12.75" customHeight="1">
      <c r="B271" s="261" t="str">
        <f t="shared" si="440"/>
        <v>IRDFL</v>
      </c>
      <c r="C271" s="261" t="str">
        <f t="shared" si="440"/>
        <v>Paper &amp; Pulp industry Demand Haulage Forklifts</v>
      </c>
      <c r="D271" s="262" t="str">
        <f t="shared" si="440"/>
        <v>PJ</v>
      </c>
      <c r="E271" s="169">
        <f t="shared" ca="1" si="380"/>
        <v>6.4617576237623764E-2</v>
      </c>
      <c r="F271" s="169">
        <f t="shared" ca="1" si="381"/>
        <v>0</v>
      </c>
      <c r="G271" s="169">
        <f t="shared" ca="1" si="382"/>
        <v>0</v>
      </c>
      <c r="I271" s="380" t="str">
        <f t="shared" si="322"/>
        <v>PulpPaper</v>
      </c>
      <c r="J271" s="220" t="str">
        <f t="shared" ref="J271:M271" si="445">+J264</f>
        <v>BQ</v>
      </c>
      <c r="K271" s="220" t="str">
        <f t="shared" si="445"/>
        <v>BR</v>
      </c>
      <c r="L271" s="220" t="str">
        <f t="shared" ref="L271" si="446">+L264</f>
        <v>BS</v>
      </c>
      <c r="M271" s="221">
        <f t="shared" si="445"/>
        <v>62</v>
      </c>
      <c r="N271" s="222"/>
    </row>
    <row r="272" spans="2:16" ht="12.75" customHeight="1">
      <c r="B272" s="162" t="str">
        <f t="shared" si="440"/>
        <v>IWDPH</v>
      </c>
      <c r="C272" s="162" t="str">
        <f t="shared" si="440"/>
        <v>Wood products industry Demand Process heat</v>
      </c>
      <c r="D272" s="164" t="str">
        <f t="shared" si="440"/>
        <v>PJ</v>
      </c>
      <c r="E272" s="251">
        <f t="shared" ca="1" si="380"/>
        <v>44.890496839603962</v>
      </c>
      <c r="F272" s="251">
        <f t="shared" ca="1" si="381"/>
        <v>0</v>
      </c>
      <c r="G272" s="251">
        <f t="shared" ca="1" si="382"/>
        <v>0</v>
      </c>
      <c r="I272" s="380" t="str">
        <f t="shared" si="322"/>
        <v>Wood</v>
      </c>
      <c r="J272" s="220" t="str">
        <f t="shared" ref="J272:M272" si="447">+J265</f>
        <v>BQ</v>
      </c>
      <c r="K272" s="220" t="str">
        <f t="shared" si="447"/>
        <v>BR</v>
      </c>
      <c r="L272" s="220" t="str">
        <f t="shared" ref="L272" si="448">+L265</f>
        <v>BS</v>
      </c>
      <c r="M272" s="221">
        <f t="shared" si="447"/>
        <v>26</v>
      </c>
      <c r="N272" s="222">
        <f>+N265</f>
        <v>37</v>
      </c>
      <c r="P272" s="224">
        <f ca="1">+SUM(INDIRECT("'" &amp; I272 &amp; "'!" &amp; "BQ26:BR62")) - SUM(E272:F278)</f>
        <v>0</v>
      </c>
    </row>
    <row r="273" spans="2:16" ht="12.75" customHeight="1">
      <c r="B273" s="162" t="str">
        <f t="shared" si="440"/>
        <v>IWDCO</v>
      </c>
      <c r="C273" s="162" t="str">
        <f t="shared" si="440"/>
        <v>Wood products industry Demand Cooling</v>
      </c>
      <c r="D273" s="164" t="str">
        <f t="shared" si="440"/>
        <v>PJ</v>
      </c>
      <c r="E273" s="169">
        <f t="shared" ref="E273:E299" ca="1" si="449">+SUM(INDIRECT("'" &amp; $I273 &amp; "'!" &amp; J273 &amp; $M273 &amp; IF(ISBLANK($N273),"",":" &amp; J273 &amp; $N273)))</f>
        <v>0</v>
      </c>
      <c r="F273" s="169">
        <f t="shared" ref="F273:F299" ca="1" si="450">+SUM(INDIRECT("'" &amp; $I273 &amp; "'!" &amp; K273 &amp; $M273 &amp; IF(ISBLANK($N273),"",":" &amp; K273 &amp; $N273)))</f>
        <v>0</v>
      </c>
      <c r="G273" s="169">
        <f t="shared" ref="G273:G299" ca="1" si="451">+SUM(INDIRECT("'" &amp; $I273 &amp; "'!" &amp; L273 &amp; $M273 &amp; IF(ISBLANK($N273),"",":" &amp; L273 &amp; $N273)))</f>
        <v>0</v>
      </c>
      <c r="I273" s="380" t="str">
        <f t="shared" si="322"/>
        <v>Wood</v>
      </c>
      <c r="J273" s="220" t="str">
        <f t="shared" ref="J273:M273" si="452">+J266</f>
        <v>BQ</v>
      </c>
      <c r="K273" s="220" t="str">
        <f t="shared" si="452"/>
        <v>BR</v>
      </c>
      <c r="L273" s="220" t="str">
        <f t="shared" ref="L273" si="453">+L266</f>
        <v>BS</v>
      </c>
      <c r="M273" s="221">
        <f t="shared" si="452"/>
        <v>38</v>
      </c>
      <c r="N273" s="222">
        <f>+N266</f>
        <v>46</v>
      </c>
    </row>
    <row r="274" spans="2:16" ht="12.75" customHeight="1">
      <c r="B274" s="162" t="str">
        <f t="shared" si="440"/>
        <v>IWDSH</v>
      </c>
      <c r="C274" s="162" t="str">
        <f t="shared" si="440"/>
        <v>Wood products industry Demand Spatial Heat</v>
      </c>
      <c r="D274" s="164" t="str">
        <f t="shared" si="440"/>
        <v>PJ</v>
      </c>
      <c r="E274" s="169">
        <f t="shared" ca="1" si="449"/>
        <v>2.1905498851485152</v>
      </c>
      <c r="F274" s="169">
        <f t="shared" ca="1" si="450"/>
        <v>0</v>
      </c>
      <c r="G274" s="169">
        <f t="shared" ca="1" si="451"/>
        <v>0</v>
      </c>
      <c r="I274" s="380" t="str">
        <f t="shared" ref="I274:I299" si="454">I173</f>
        <v>Wood</v>
      </c>
      <c r="J274" s="220" t="str">
        <f t="shared" ref="J274:M274" si="455">+J267</f>
        <v>BQ</v>
      </c>
      <c r="K274" s="220" t="str">
        <f t="shared" si="455"/>
        <v>BR</v>
      </c>
      <c r="L274" s="220" t="str">
        <f t="shared" ref="L274" si="456">+L267</f>
        <v>BS</v>
      </c>
      <c r="M274" s="221">
        <f t="shared" si="455"/>
        <v>47</v>
      </c>
      <c r="N274" s="222">
        <f>+N267</f>
        <v>58</v>
      </c>
    </row>
    <row r="275" spans="2:16" ht="12.75" customHeight="1">
      <c r="B275" s="162" t="str">
        <f t="shared" si="440"/>
        <v>IWDLA</v>
      </c>
      <c r="C275" s="162" t="str">
        <f t="shared" si="440"/>
        <v>Wood products industry Demand Light</v>
      </c>
      <c r="D275" s="164" t="str">
        <f t="shared" si="440"/>
        <v>PJ</v>
      </c>
      <c r="E275" s="169">
        <f t="shared" ca="1" si="449"/>
        <v>1.643400285148515</v>
      </c>
      <c r="F275" s="169">
        <f t="shared" ca="1" si="450"/>
        <v>0</v>
      </c>
      <c r="G275" s="169">
        <f t="shared" ca="1" si="451"/>
        <v>0</v>
      </c>
      <c r="I275" s="380" t="str">
        <f t="shared" si="454"/>
        <v>Wood</v>
      </c>
      <c r="J275" s="220" t="str">
        <f t="shared" ref="J275:M275" si="457">+J268</f>
        <v>BQ</v>
      </c>
      <c r="K275" s="220" t="str">
        <f t="shared" si="457"/>
        <v>BR</v>
      </c>
      <c r="L275" s="220" t="str">
        <f t="shared" ref="L275" si="458">+L268</f>
        <v>BS</v>
      </c>
      <c r="M275" s="221">
        <f t="shared" si="457"/>
        <v>59</v>
      </c>
      <c r="N275" s="222"/>
    </row>
    <row r="276" spans="2:16" ht="12.75" customHeight="1">
      <c r="B276" s="162" t="str">
        <f t="shared" si="440"/>
        <v>IWDEM</v>
      </c>
      <c r="C276" s="162" t="str">
        <f t="shared" si="440"/>
        <v>Wood products industry Demand Electric Motors</v>
      </c>
      <c r="D276" s="164" t="str">
        <f t="shared" si="440"/>
        <v>PJ</v>
      </c>
      <c r="E276" s="169">
        <f t="shared" ca="1" si="449"/>
        <v>14.790602566336634</v>
      </c>
      <c r="F276" s="169">
        <f t="shared" ca="1" si="450"/>
        <v>0</v>
      </c>
      <c r="G276" s="169">
        <f t="shared" ca="1" si="451"/>
        <v>0</v>
      </c>
      <c r="I276" s="380" t="str">
        <f t="shared" si="454"/>
        <v>Wood</v>
      </c>
      <c r="J276" s="220" t="str">
        <f t="shared" ref="J276:M276" si="459">+J269</f>
        <v>BQ</v>
      </c>
      <c r="K276" s="220" t="str">
        <f t="shared" si="459"/>
        <v>BR</v>
      </c>
      <c r="L276" s="220" t="str">
        <f t="shared" ref="L276" si="460">+L269</f>
        <v>BS</v>
      </c>
      <c r="M276" s="221">
        <f t="shared" si="459"/>
        <v>60</v>
      </c>
      <c r="N276" s="222"/>
    </row>
    <row r="277" spans="2:16" ht="12.75" customHeight="1">
      <c r="B277" s="162" t="str">
        <f t="shared" si="440"/>
        <v>IWDTF</v>
      </c>
      <c r="C277" s="162" t="str">
        <f t="shared" si="440"/>
        <v>Wood products industry Demand Haulage Tractors, Trucks, Fishing boats, Forest machines</v>
      </c>
      <c r="D277" s="164" t="str">
        <f t="shared" si="440"/>
        <v>PJ</v>
      </c>
      <c r="E277" s="169">
        <f t="shared" ca="1" si="449"/>
        <v>0.55806230495049503</v>
      </c>
      <c r="F277" s="169">
        <f t="shared" ca="1" si="450"/>
        <v>0</v>
      </c>
      <c r="G277" s="169">
        <f t="shared" ca="1" si="451"/>
        <v>0</v>
      </c>
      <c r="I277" s="380" t="str">
        <f t="shared" si="454"/>
        <v>Wood</v>
      </c>
      <c r="J277" s="220" t="str">
        <f t="shared" ref="J277:M277" si="461">+J270</f>
        <v>BQ</v>
      </c>
      <c r="K277" s="220" t="str">
        <f t="shared" si="461"/>
        <v>BR</v>
      </c>
      <c r="L277" s="220" t="str">
        <f t="shared" ref="L277" si="462">+L270</f>
        <v>BS</v>
      </c>
      <c r="M277" s="221">
        <f t="shared" si="461"/>
        <v>61</v>
      </c>
      <c r="N277" s="222"/>
    </row>
    <row r="278" spans="2:16" ht="12.75" customHeight="1">
      <c r="B278" s="261" t="str">
        <f t="shared" si="440"/>
        <v>IWDFL</v>
      </c>
      <c r="C278" s="261" t="str">
        <f t="shared" si="440"/>
        <v>Wood products industry Demand Haulage Forklifts</v>
      </c>
      <c r="D278" s="262" t="str">
        <f t="shared" si="440"/>
        <v>PJ</v>
      </c>
      <c r="E278" s="169">
        <f t="shared" ca="1" si="449"/>
        <v>3.2316594059405936E-2</v>
      </c>
      <c r="F278" s="169">
        <f t="shared" ca="1" si="450"/>
        <v>0</v>
      </c>
      <c r="G278" s="169">
        <f t="shared" ca="1" si="451"/>
        <v>0</v>
      </c>
      <c r="I278" s="380" t="str">
        <f t="shared" si="454"/>
        <v>Wood</v>
      </c>
      <c r="J278" s="220" t="str">
        <f t="shared" ref="J278:M278" si="463">+J271</f>
        <v>BQ</v>
      </c>
      <c r="K278" s="220" t="str">
        <f t="shared" si="463"/>
        <v>BR</v>
      </c>
      <c r="L278" s="220" t="str">
        <f t="shared" ref="L278" si="464">+L271</f>
        <v>BS</v>
      </c>
      <c r="M278" s="221">
        <f t="shared" si="463"/>
        <v>62</v>
      </c>
      <c r="N278" s="222"/>
    </row>
    <row r="279" spans="2:16" ht="12.75" customHeight="1">
      <c r="B279" s="162" t="str">
        <f t="shared" si="440"/>
        <v>ILDPH</v>
      </c>
      <c r="C279" s="162" t="str">
        <f t="shared" si="440"/>
        <v>Textile &amp; Leather Demand Process heat</v>
      </c>
      <c r="D279" s="164" t="str">
        <f t="shared" si="440"/>
        <v>PJ</v>
      </c>
      <c r="E279" s="251">
        <f t="shared" ca="1" si="449"/>
        <v>10.274272681188117</v>
      </c>
      <c r="F279" s="251">
        <f t="shared" ca="1" si="450"/>
        <v>0</v>
      </c>
      <c r="G279" s="251">
        <f t="shared" ca="1" si="451"/>
        <v>0</v>
      </c>
      <c r="I279" s="380" t="str">
        <f t="shared" si="454"/>
        <v>TextileLeather</v>
      </c>
      <c r="J279" s="220" t="str">
        <f t="shared" ref="J279:M279" si="465">+J272</f>
        <v>BQ</v>
      </c>
      <c r="K279" s="220" t="str">
        <f t="shared" si="465"/>
        <v>BR</v>
      </c>
      <c r="L279" s="220" t="str">
        <f t="shared" ref="L279" si="466">+L272</f>
        <v>BS</v>
      </c>
      <c r="M279" s="221">
        <f t="shared" si="465"/>
        <v>26</v>
      </c>
      <c r="N279" s="222">
        <f>+N272</f>
        <v>37</v>
      </c>
      <c r="P279" s="224">
        <f ca="1">+SUM(INDIRECT("'" &amp; I279 &amp; "'!" &amp; "BQ26:BR62")) - SUM(E279:F285)</f>
        <v>0</v>
      </c>
    </row>
    <row r="280" spans="2:16" ht="12.75" customHeight="1">
      <c r="B280" s="162" t="str">
        <f t="shared" si="440"/>
        <v>ILDCO</v>
      </c>
      <c r="C280" s="162" t="str">
        <f t="shared" si="440"/>
        <v>Textile &amp; Leather Demand Cooling</v>
      </c>
      <c r="D280" s="164" t="str">
        <f t="shared" si="440"/>
        <v>PJ</v>
      </c>
      <c r="E280" s="253">
        <f t="shared" ca="1" si="449"/>
        <v>0.63918163960396046</v>
      </c>
      <c r="F280" s="253">
        <f t="shared" ca="1" si="450"/>
        <v>0</v>
      </c>
      <c r="G280" s="253">
        <f t="shared" ca="1" si="451"/>
        <v>0</v>
      </c>
      <c r="I280" s="380" t="str">
        <f t="shared" si="454"/>
        <v>TextileLeather</v>
      </c>
      <c r="J280" s="220" t="str">
        <f t="shared" ref="J280:M280" si="467">+J273</f>
        <v>BQ</v>
      </c>
      <c r="K280" s="220" t="str">
        <f t="shared" si="467"/>
        <v>BR</v>
      </c>
      <c r="L280" s="220" t="str">
        <f t="shared" ref="L280" si="468">+L273</f>
        <v>BS</v>
      </c>
      <c r="M280" s="221">
        <f t="shared" si="467"/>
        <v>38</v>
      </c>
      <c r="N280" s="222">
        <f>+N273</f>
        <v>46</v>
      </c>
    </row>
    <row r="281" spans="2:16" ht="12.75" customHeight="1">
      <c r="B281" s="162" t="str">
        <f t="shared" si="440"/>
        <v>ILDSH</v>
      </c>
      <c r="C281" s="162" t="str">
        <f t="shared" si="440"/>
        <v>Textile &amp; Leather Demand Spatial Heat</v>
      </c>
      <c r="D281" s="164" t="str">
        <f t="shared" si="440"/>
        <v>PJ</v>
      </c>
      <c r="E281" s="169">
        <f t="shared" ca="1" si="449"/>
        <v>0.78846244752475236</v>
      </c>
      <c r="F281" s="169">
        <f t="shared" ca="1" si="450"/>
        <v>0</v>
      </c>
      <c r="G281" s="169">
        <f t="shared" ca="1" si="451"/>
        <v>0</v>
      </c>
      <c r="I281" s="380" t="str">
        <f t="shared" si="454"/>
        <v>TextileLeather</v>
      </c>
      <c r="J281" s="220" t="str">
        <f t="shared" ref="J281:M281" si="469">+J274</f>
        <v>BQ</v>
      </c>
      <c r="K281" s="220" t="str">
        <f t="shared" si="469"/>
        <v>BR</v>
      </c>
      <c r="L281" s="220" t="str">
        <f t="shared" ref="L281" si="470">+L274</f>
        <v>BS</v>
      </c>
      <c r="M281" s="221">
        <f t="shared" si="469"/>
        <v>47</v>
      </c>
      <c r="N281" s="222">
        <f>+N274</f>
        <v>58</v>
      </c>
    </row>
    <row r="282" spans="2:16" ht="12.75" customHeight="1">
      <c r="B282" s="162" t="str">
        <f t="shared" si="440"/>
        <v>ILDLA</v>
      </c>
      <c r="C282" s="162" t="str">
        <f t="shared" si="440"/>
        <v>Textile &amp; Leather Demand Light</v>
      </c>
      <c r="D282" s="164" t="str">
        <f t="shared" si="440"/>
        <v>PJ</v>
      </c>
      <c r="E282" s="169">
        <f t="shared" ca="1" si="449"/>
        <v>1.1909523564356437</v>
      </c>
      <c r="F282" s="169">
        <f t="shared" ca="1" si="450"/>
        <v>0</v>
      </c>
      <c r="G282" s="169">
        <f t="shared" ca="1" si="451"/>
        <v>0</v>
      </c>
      <c r="I282" s="380" t="str">
        <f t="shared" si="454"/>
        <v>TextileLeather</v>
      </c>
      <c r="J282" s="220" t="str">
        <f t="shared" ref="J282:M282" si="471">+J275</f>
        <v>BQ</v>
      </c>
      <c r="K282" s="220" t="str">
        <f t="shared" si="471"/>
        <v>BR</v>
      </c>
      <c r="L282" s="220" t="str">
        <f t="shared" ref="L282" si="472">+L275</f>
        <v>BS</v>
      </c>
      <c r="M282" s="221">
        <f t="shared" si="471"/>
        <v>59</v>
      </c>
      <c r="N282" s="222"/>
    </row>
    <row r="283" spans="2:16" ht="12.75" customHeight="1">
      <c r="B283" s="162" t="str">
        <f t="shared" si="440"/>
        <v>ILDEM</v>
      </c>
      <c r="C283" s="162" t="str">
        <f t="shared" si="440"/>
        <v>Textile &amp; Leather Demand Electric Motors</v>
      </c>
      <c r="D283" s="164" t="str">
        <f t="shared" si="440"/>
        <v>PJ</v>
      </c>
      <c r="E283" s="169">
        <f t="shared" ca="1" si="449"/>
        <v>3.4327560475247525</v>
      </c>
      <c r="F283" s="169">
        <f t="shared" ca="1" si="450"/>
        <v>0</v>
      </c>
      <c r="G283" s="169">
        <f t="shared" ca="1" si="451"/>
        <v>0</v>
      </c>
      <c r="I283" s="380" t="str">
        <f t="shared" si="454"/>
        <v>TextileLeather</v>
      </c>
      <c r="J283" s="220" t="str">
        <f t="shared" ref="J283:M283" si="473">+J276</f>
        <v>BQ</v>
      </c>
      <c r="K283" s="220" t="str">
        <f t="shared" si="473"/>
        <v>BR</v>
      </c>
      <c r="L283" s="220" t="str">
        <f t="shared" ref="L283" si="474">+L276</f>
        <v>BS</v>
      </c>
      <c r="M283" s="221">
        <f t="shared" si="473"/>
        <v>60</v>
      </c>
      <c r="N283" s="222"/>
    </row>
    <row r="284" spans="2:16" ht="12.75" customHeight="1">
      <c r="B284" s="162" t="str">
        <f t="shared" si="440"/>
        <v>ILDTF</v>
      </c>
      <c r="C284" s="162" t="str">
        <f t="shared" si="440"/>
        <v>Textile &amp; Leather Demand Haulage Tractors, Trucks, Fishing boats, Forest machines</v>
      </c>
      <c r="D284" s="252" t="str">
        <f t="shared" si="440"/>
        <v>PJ</v>
      </c>
      <c r="E284" s="169">
        <f t="shared" ca="1" si="449"/>
        <v>0.55806230495049503</v>
      </c>
      <c r="F284" s="169">
        <f t="shared" ca="1" si="450"/>
        <v>0</v>
      </c>
      <c r="G284" s="169">
        <f t="shared" ca="1" si="451"/>
        <v>0</v>
      </c>
      <c r="I284" s="380" t="str">
        <f t="shared" si="454"/>
        <v>TextileLeather</v>
      </c>
      <c r="J284" s="220" t="str">
        <f t="shared" ref="J284:M284" si="475">+J277</f>
        <v>BQ</v>
      </c>
      <c r="K284" s="220" t="str">
        <f t="shared" si="475"/>
        <v>BR</v>
      </c>
      <c r="L284" s="220" t="str">
        <f t="shared" ref="L284" si="476">+L277</f>
        <v>BS</v>
      </c>
      <c r="M284" s="221">
        <f t="shared" si="475"/>
        <v>61</v>
      </c>
      <c r="N284" s="222"/>
    </row>
    <row r="285" spans="2:16" ht="12.75" customHeight="1">
      <c r="B285" s="261" t="str">
        <f t="shared" si="440"/>
        <v>ILDFL</v>
      </c>
      <c r="C285" s="261" t="str">
        <f t="shared" si="440"/>
        <v>Textile &amp; Leather Demand Haulage Forklifts</v>
      </c>
      <c r="D285" s="262" t="str">
        <f t="shared" si="440"/>
        <v>PJ</v>
      </c>
      <c r="E285" s="169">
        <f t="shared" ca="1" si="449"/>
        <v>3.2316594059405936E-2</v>
      </c>
      <c r="F285" s="169">
        <f t="shared" ca="1" si="450"/>
        <v>0</v>
      </c>
      <c r="G285" s="169">
        <f t="shared" ca="1" si="451"/>
        <v>0</v>
      </c>
      <c r="I285" s="380" t="str">
        <f t="shared" si="454"/>
        <v>TextileLeather</v>
      </c>
      <c r="J285" s="220" t="str">
        <f t="shared" ref="J285:M285" si="477">+J278</f>
        <v>BQ</v>
      </c>
      <c r="K285" s="220" t="str">
        <f t="shared" si="477"/>
        <v>BR</v>
      </c>
      <c r="L285" s="220" t="str">
        <f t="shared" ref="L285" si="478">+L278</f>
        <v>BS</v>
      </c>
      <c r="M285" s="221">
        <f t="shared" si="477"/>
        <v>62</v>
      </c>
      <c r="N285" s="222"/>
    </row>
    <row r="286" spans="2:16" ht="12.75" customHeight="1">
      <c r="B286" s="162" t="str">
        <f t="shared" si="440"/>
        <v>INDPH</v>
      </c>
      <c r="C286" s="162" t="str">
        <f t="shared" si="440"/>
        <v>Construction Demand Process heat</v>
      </c>
      <c r="D286" s="164" t="str">
        <f t="shared" si="440"/>
        <v>PJ</v>
      </c>
      <c r="E286" s="251">
        <f t="shared" ca="1" si="449"/>
        <v>27.895371754455446</v>
      </c>
      <c r="F286" s="251">
        <f t="shared" ca="1" si="450"/>
        <v>0</v>
      </c>
      <c r="G286" s="251">
        <f t="shared" ca="1" si="451"/>
        <v>0</v>
      </c>
      <c r="I286" s="380" t="str">
        <f t="shared" si="454"/>
        <v>Construction</v>
      </c>
      <c r="J286" s="220" t="str">
        <f t="shared" ref="J286:M286" si="479">+J279</f>
        <v>BQ</v>
      </c>
      <c r="K286" s="220" t="str">
        <f t="shared" si="479"/>
        <v>BR</v>
      </c>
      <c r="L286" s="220" t="str">
        <f t="shared" ref="L286" si="480">+L279</f>
        <v>BS</v>
      </c>
      <c r="M286" s="221">
        <f t="shared" si="479"/>
        <v>26</v>
      </c>
      <c r="N286" s="222">
        <f>+N279</f>
        <v>37</v>
      </c>
      <c r="P286" s="224">
        <f ca="1">+SUM(INDIRECT("'" &amp; I286 &amp; "'!" &amp; "BQ26:BR62")) - SUM(E286:F292)</f>
        <v>0</v>
      </c>
    </row>
    <row r="287" spans="2:16" ht="12.75" customHeight="1">
      <c r="B287" s="162" t="str">
        <f t="shared" si="440"/>
        <v>INDCO</v>
      </c>
      <c r="C287" s="162" t="str">
        <f t="shared" si="440"/>
        <v>Construction Demand Cooling</v>
      </c>
      <c r="D287" s="164" t="str">
        <f t="shared" si="440"/>
        <v>PJ</v>
      </c>
      <c r="E287" s="169">
        <f t="shared" ca="1" si="449"/>
        <v>0</v>
      </c>
      <c r="F287" s="169">
        <f t="shared" ca="1" si="450"/>
        <v>0</v>
      </c>
      <c r="G287" s="169">
        <f t="shared" ca="1" si="451"/>
        <v>0</v>
      </c>
      <c r="I287" s="380" t="str">
        <f t="shared" si="454"/>
        <v>Construction</v>
      </c>
      <c r="J287" s="220" t="str">
        <f t="shared" ref="J287:M287" si="481">+J280</f>
        <v>BQ</v>
      </c>
      <c r="K287" s="220" t="str">
        <f t="shared" si="481"/>
        <v>BR</v>
      </c>
      <c r="L287" s="220" t="str">
        <f t="shared" ref="L287" si="482">+L280</f>
        <v>BS</v>
      </c>
      <c r="M287" s="221">
        <f t="shared" si="481"/>
        <v>38</v>
      </c>
      <c r="N287" s="222">
        <f>+N280</f>
        <v>46</v>
      </c>
    </row>
    <row r="288" spans="2:16" ht="12.75" customHeight="1">
      <c r="B288" s="162" t="str">
        <f t="shared" si="440"/>
        <v>INDSH</v>
      </c>
      <c r="C288" s="162" t="str">
        <f t="shared" si="440"/>
        <v>Construction Demand Spatial Heat</v>
      </c>
      <c r="D288" s="164" t="str">
        <f t="shared" si="440"/>
        <v>PJ</v>
      </c>
      <c r="E288" s="169">
        <f t="shared" ca="1" si="449"/>
        <v>0.65910240000000009</v>
      </c>
      <c r="F288" s="169">
        <f t="shared" ca="1" si="450"/>
        <v>0</v>
      </c>
      <c r="G288" s="169">
        <f t="shared" ca="1" si="451"/>
        <v>0</v>
      </c>
      <c r="I288" s="380" t="str">
        <f t="shared" si="454"/>
        <v>Construction</v>
      </c>
      <c r="J288" s="220" t="str">
        <f t="shared" ref="J288:M288" si="483">+J281</f>
        <v>BQ</v>
      </c>
      <c r="K288" s="220" t="str">
        <f t="shared" si="483"/>
        <v>BR</v>
      </c>
      <c r="L288" s="220" t="str">
        <f t="shared" ref="L288" si="484">+L281</f>
        <v>BS</v>
      </c>
      <c r="M288" s="221">
        <f t="shared" si="483"/>
        <v>47</v>
      </c>
      <c r="N288" s="222">
        <f>+N281</f>
        <v>58</v>
      </c>
    </row>
    <row r="289" spans="2:16" ht="12.75" customHeight="1">
      <c r="B289" s="162" t="str">
        <f t="shared" ref="B289:D299" si="485">B87</f>
        <v>INDLA</v>
      </c>
      <c r="C289" s="162" t="str">
        <f t="shared" si="485"/>
        <v>Construction Demand Light</v>
      </c>
      <c r="D289" s="164" t="str">
        <f t="shared" si="485"/>
        <v>PJ</v>
      </c>
      <c r="E289" s="169">
        <f t="shared" ca="1" si="449"/>
        <v>2.9486160000000003</v>
      </c>
      <c r="F289" s="169">
        <f t="shared" ca="1" si="450"/>
        <v>0</v>
      </c>
      <c r="G289" s="169">
        <f t="shared" ca="1" si="451"/>
        <v>0</v>
      </c>
      <c r="I289" s="380" t="str">
        <f t="shared" si="454"/>
        <v>Construction</v>
      </c>
      <c r="J289" s="220" t="str">
        <f t="shared" ref="J289:M289" si="486">+J282</f>
        <v>BQ</v>
      </c>
      <c r="K289" s="220" t="str">
        <f t="shared" si="486"/>
        <v>BR</v>
      </c>
      <c r="L289" s="220" t="str">
        <f t="shared" ref="L289" si="487">+L282</f>
        <v>BS</v>
      </c>
      <c r="M289" s="221">
        <f t="shared" si="486"/>
        <v>59</v>
      </c>
      <c r="N289" s="222"/>
    </row>
    <row r="290" spans="2:16" ht="12.75" customHeight="1">
      <c r="B290" s="162" t="str">
        <f t="shared" si="485"/>
        <v>INDEM</v>
      </c>
      <c r="C290" s="162" t="str">
        <f t="shared" si="485"/>
        <v>Construction Demand Electric Motors</v>
      </c>
      <c r="D290" s="164" t="str">
        <f t="shared" si="485"/>
        <v>PJ</v>
      </c>
      <c r="E290" s="169">
        <f t="shared" ca="1" si="449"/>
        <v>13.702392000000001</v>
      </c>
      <c r="F290" s="169">
        <f t="shared" ca="1" si="450"/>
        <v>0</v>
      </c>
      <c r="G290" s="169">
        <f t="shared" ca="1" si="451"/>
        <v>0</v>
      </c>
      <c r="I290" s="380" t="str">
        <f t="shared" si="454"/>
        <v>Construction</v>
      </c>
      <c r="J290" s="220" t="str">
        <f t="shared" ref="J290:M290" si="488">+J283</f>
        <v>BQ</v>
      </c>
      <c r="K290" s="220" t="str">
        <f t="shared" si="488"/>
        <v>BR</v>
      </c>
      <c r="L290" s="220" t="str">
        <f t="shared" ref="L290" si="489">+L283</f>
        <v>BS</v>
      </c>
      <c r="M290" s="221">
        <f t="shared" si="488"/>
        <v>60</v>
      </c>
      <c r="N290" s="222"/>
    </row>
    <row r="291" spans="2:16" ht="12.75" customHeight="1">
      <c r="B291" s="162" t="str">
        <f t="shared" si="485"/>
        <v>INDTF</v>
      </c>
      <c r="C291" s="162" t="str">
        <f t="shared" si="485"/>
        <v>Construction Demand Haulage Tractors, Trucks, Fishing boats, Forest machines</v>
      </c>
      <c r="D291" s="164" t="str">
        <f t="shared" si="485"/>
        <v>PJ</v>
      </c>
      <c r="E291" s="169">
        <f t="shared" ca="1" si="449"/>
        <v>53.2294895049505</v>
      </c>
      <c r="F291" s="169">
        <f t="shared" ca="1" si="450"/>
        <v>0</v>
      </c>
      <c r="G291" s="169">
        <f t="shared" ca="1" si="451"/>
        <v>0</v>
      </c>
      <c r="I291" s="380" t="str">
        <f t="shared" si="454"/>
        <v>Construction</v>
      </c>
      <c r="J291" s="220" t="str">
        <f t="shared" ref="J291:M291" si="490">+J284</f>
        <v>BQ</v>
      </c>
      <c r="K291" s="220" t="str">
        <f t="shared" si="490"/>
        <v>BR</v>
      </c>
      <c r="L291" s="220" t="str">
        <f t="shared" ref="L291" si="491">+L284</f>
        <v>BS</v>
      </c>
      <c r="M291" s="221">
        <f t="shared" si="490"/>
        <v>61</v>
      </c>
      <c r="N291" s="222"/>
    </row>
    <row r="292" spans="2:16" ht="12.75" customHeight="1">
      <c r="B292" s="261" t="str">
        <f t="shared" si="485"/>
        <v>INDFL</v>
      </c>
      <c r="C292" s="261" t="str">
        <f t="shared" si="485"/>
        <v>Construction Demand Haulage Forklifts</v>
      </c>
      <c r="D292" s="262" t="str">
        <f t="shared" si="485"/>
        <v>PJ</v>
      </c>
      <c r="E292" s="263">
        <f t="shared" ca="1" si="449"/>
        <v>0</v>
      </c>
      <c r="F292" s="263">
        <f t="shared" ca="1" si="450"/>
        <v>0</v>
      </c>
      <c r="G292" s="263">
        <f t="shared" ca="1" si="451"/>
        <v>0</v>
      </c>
      <c r="I292" s="380" t="str">
        <f t="shared" si="454"/>
        <v>Construction</v>
      </c>
      <c r="J292" s="220" t="str">
        <f t="shared" ref="J292:M292" si="492">+J285</f>
        <v>BQ</v>
      </c>
      <c r="K292" s="220" t="str">
        <f t="shared" si="492"/>
        <v>BR</v>
      </c>
      <c r="L292" s="220" t="str">
        <f t="shared" ref="L292" si="493">+L285</f>
        <v>BS</v>
      </c>
      <c r="M292" s="221">
        <f t="shared" si="492"/>
        <v>62</v>
      </c>
      <c r="N292" s="222"/>
    </row>
    <row r="293" spans="2:16" ht="12.75" customHeight="1">
      <c r="B293" s="162" t="str">
        <f t="shared" si="485"/>
        <v>IODPH</v>
      </c>
      <c r="C293" s="162" t="str">
        <f t="shared" si="485"/>
        <v>Other comm Demand Process heat</v>
      </c>
      <c r="D293" s="164" t="str">
        <f t="shared" si="485"/>
        <v>PJ</v>
      </c>
      <c r="E293" s="253">
        <f t="shared" ca="1" si="449"/>
        <v>42.025857148514852</v>
      </c>
      <c r="F293" s="253">
        <f t="shared" ca="1" si="450"/>
        <v>0</v>
      </c>
      <c r="G293" s="253">
        <f t="shared" ca="1" si="451"/>
        <v>0</v>
      </c>
      <c r="I293" s="380" t="str">
        <f t="shared" si="454"/>
        <v>Other</v>
      </c>
      <c r="J293" s="220" t="str">
        <f t="shared" ref="J293:M293" si="494">+J286</f>
        <v>BQ</v>
      </c>
      <c r="K293" s="220" t="str">
        <f t="shared" si="494"/>
        <v>BR</v>
      </c>
      <c r="L293" s="220" t="str">
        <f t="shared" ref="L293" si="495">+L286</f>
        <v>BS</v>
      </c>
      <c r="M293" s="221">
        <f t="shared" si="494"/>
        <v>26</v>
      </c>
      <c r="N293" s="222">
        <f>+N286</f>
        <v>37</v>
      </c>
      <c r="P293" s="224">
        <f ca="1">+SUM(INDIRECT("'" &amp; I293 &amp; "'!" &amp; "BQ26:BR62")) - SUM(E293:F299)</f>
        <v>0</v>
      </c>
    </row>
    <row r="294" spans="2:16" ht="12.75" customHeight="1">
      <c r="B294" s="162" t="str">
        <f t="shared" si="485"/>
        <v>IODCO</v>
      </c>
      <c r="C294" s="162" t="str">
        <f t="shared" si="485"/>
        <v>Other comm Demand Cooling</v>
      </c>
      <c r="D294" s="164" t="str">
        <f t="shared" si="485"/>
        <v>PJ</v>
      </c>
      <c r="E294" s="169">
        <f t="shared" ca="1" si="449"/>
        <v>5.562747445544554</v>
      </c>
      <c r="F294" s="169">
        <f t="shared" ca="1" si="450"/>
        <v>0</v>
      </c>
      <c r="G294" s="169">
        <f t="shared" ca="1" si="451"/>
        <v>0</v>
      </c>
      <c r="I294" s="380" t="str">
        <f t="shared" si="454"/>
        <v>Other</v>
      </c>
      <c r="J294" s="220" t="str">
        <f t="shared" ref="J294:M294" si="496">+J287</f>
        <v>BQ</v>
      </c>
      <c r="K294" s="220" t="str">
        <f t="shared" si="496"/>
        <v>BR</v>
      </c>
      <c r="L294" s="220" t="str">
        <f t="shared" ref="L294" si="497">+L287</f>
        <v>BS</v>
      </c>
      <c r="M294" s="221">
        <f t="shared" si="496"/>
        <v>38</v>
      </c>
      <c r="N294" s="222">
        <f>+N287</f>
        <v>46</v>
      </c>
    </row>
    <row r="295" spans="2:16" ht="12.75" customHeight="1">
      <c r="B295" s="162" t="str">
        <f t="shared" si="485"/>
        <v>IODSH</v>
      </c>
      <c r="C295" s="162" t="str">
        <f t="shared" si="485"/>
        <v>Other comm Demand Spatial Heat</v>
      </c>
      <c r="D295" s="164" t="str">
        <f t="shared" si="485"/>
        <v>PJ</v>
      </c>
      <c r="E295" s="169">
        <f t="shared" ca="1" si="449"/>
        <v>8.0592433663366343</v>
      </c>
      <c r="F295" s="169">
        <f t="shared" ca="1" si="450"/>
        <v>0</v>
      </c>
      <c r="G295" s="169">
        <f t="shared" ca="1" si="451"/>
        <v>0</v>
      </c>
      <c r="I295" s="380" t="str">
        <f t="shared" si="454"/>
        <v>Other</v>
      </c>
      <c r="J295" s="220" t="str">
        <f t="shared" ref="J295:M295" si="498">+J288</f>
        <v>BQ</v>
      </c>
      <c r="K295" s="220" t="str">
        <f t="shared" si="498"/>
        <v>BR</v>
      </c>
      <c r="L295" s="220" t="str">
        <f t="shared" ref="L295" si="499">+L288</f>
        <v>BS</v>
      </c>
      <c r="M295" s="221">
        <f t="shared" si="498"/>
        <v>47</v>
      </c>
      <c r="N295" s="222">
        <f>+N288</f>
        <v>58</v>
      </c>
    </row>
    <row r="296" spans="2:16" ht="12.75" customHeight="1">
      <c r="B296" s="162" t="str">
        <f t="shared" si="485"/>
        <v>IODLA</v>
      </c>
      <c r="C296" s="162" t="str">
        <f t="shared" si="485"/>
        <v>Other comm Demand Light</v>
      </c>
      <c r="D296" s="164" t="str">
        <f t="shared" si="485"/>
        <v>PJ</v>
      </c>
      <c r="E296" s="169">
        <f t="shared" ca="1" si="449"/>
        <v>9.7551464079207904</v>
      </c>
      <c r="F296" s="169">
        <f t="shared" ca="1" si="450"/>
        <v>0</v>
      </c>
      <c r="G296" s="169">
        <f t="shared" ca="1" si="451"/>
        <v>0</v>
      </c>
      <c r="I296" s="380" t="str">
        <f t="shared" si="454"/>
        <v>Other</v>
      </c>
      <c r="J296" s="220" t="str">
        <f t="shared" ref="J296:M296" si="500">+J289</f>
        <v>BQ</v>
      </c>
      <c r="K296" s="220" t="str">
        <f t="shared" si="500"/>
        <v>BR</v>
      </c>
      <c r="L296" s="220" t="str">
        <f t="shared" ref="L296" si="501">+L289</f>
        <v>BS</v>
      </c>
      <c r="M296" s="221">
        <f t="shared" si="500"/>
        <v>59</v>
      </c>
      <c r="N296" s="222"/>
    </row>
    <row r="297" spans="2:16" ht="12.75" customHeight="1">
      <c r="B297" s="162" t="str">
        <f t="shared" si="485"/>
        <v>IODEM</v>
      </c>
      <c r="C297" s="162" t="str">
        <f t="shared" si="485"/>
        <v>Other comm Demand Electric Motors</v>
      </c>
      <c r="D297" s="164" t="str">
        <f t="shared" si="485"/>
        <v>PJ</v>
      </c>
      <c r="E297" s="169">
        <f t="shared" ca="1" si="449"/>
        <v>37.191466407920799</v>
      </c>
      <c r="F297" s="169">
        <f t="shared" ca="1" si="450"/>
        <v>0</v>
      </c>
      <c r="G297" s="169">
        <f t="shared" ca="1" si="451"/>
        <v>0</v>
      </c>
      <c r="I297" s="380" t="str">
        <f t="shared" si="454"/>
        <v>Other</v>
      </c>
      <c r="J297" s="220" t="str">
        <f t="shared" ref="J297:M297" si="502">+J290</f>
        <v>BQ</v>
      </c>
      <c r="K297" s="220" t="str">
        <f t="shared" si="502"/>
        <v>BR</v>
      </c>
      <c r="L297" s="220" t="str">
        <f t="shared" ref="L297" si="503">+L290</f>
        <v>BS</v>
      </c>
      <c r="M297" s="221">
        <f t="shared" si="502"/>
        <v>60</v>
      </c>
      <c r="N297" s="222"/>
    </row>
    <row r="298" spans="2:16" ht="12.75" customHeight="1">
      <c r="B298" s="162" t="str">
        <f t="shared" si="485"/>
        <v>IODTF</v>
      </c>
      <c r="C298" s="162" t="str">
        <f t="shared" si="485"/>
        <v>Other comm Demand Haulage Tractors, Trucks, Fishing boats, Forest machines</v>
      </c>
      <c r="D298" s="164" t="str">
        <f t="shared" si="485"/>
        <v>PJ</v>
      </c>
      <c r="E298" s="169">
        <f t="shared" ca="1" si="449"/>
        <v>3.2195289742574262</v>
      </c>
      <c r="F298" s="169">
        <f t="shared" ca="1" si="450"/>
        <v>0</v>
      </c>
      <c r="G298" s="169">
        <f t="shared" ca="1" si="451"/>
        <v>0</v>
      </c>
      <c r="I298" s="380" t="str">
        <f t="shared" si="454"/>
        <v>Other</v>
      </c>
      <c r="J298" s="220" t="str">
        <f t="shared" ref="J298:M298" si="504">+J291</f>
        <v>BQ</v>
      </c>
      <c r="K298" s="220" t="str">
        <f t="shared" si="504"/>
        <v>BR</v>
      </c>
      <c r="L298" s="220" t="str">
        <f t="shared" ref="L298" si="505">+L291</f>
        <v>BS</v>
      </c>
      <c r="M298" s="221">
        <f t="shared" si="504"/>
        <v>61</v>
      </c>
      <c r="N298" s="222"/>
    </row>
    <row r="299" spans="2:16" ht="12.75" customHeight="1">
      <c r="B299" s="162" t="str">
        <f t="shared" si="485"/>
        <v>IODFL</v>
      </c>
      <c r="C299" s="162" t="str">
        <f t="shared" si="485"/>
        <v>Other comm Demand Haulage Forklifts</v>
      </c>
      <c r="D299" s="164" t="str">
        <f t="shared" si="485"/>
        <v>PJ</v>
      </c>
      <c r="E299" s="169">
        <f t="shared" ca="1" si="449"/>
        <v>0.32433683168316835</v>
      </c>
      <c r="F299" s="169">
        <f t="shared" ca="1" si="450"/>
        <v>0</v>
      </c>
      <c r="G299" s="169">
        <f t="shared" ca="1" si="451"/>
        <v>0</v>
      </c>
      <c r="I299" s="380" t="str">
        <f t="shared" si="454"/>
        <v>Other</v>
      </c>
      <c r="J299" s="220" t="str">
        <f t="shared" ref="J299:M299" si="506">+J292</f>
        <v>BQ</v>
      </c>
      <c r="K299" s="220" t="str">
        <f t="shared" si="506"/>
        <v>BR</v>
      </c>
      <c r="L299" s="220" t="str">
        <f t="shared" ref="L299" si="507">+L292</f>
        <v>BS</v>
      </c>
      <c r="M299" s="221">
        <f t="shared" si="506"/>
        <v>62</v>
      </c>
      <c r="N299" s="222"/>
    </row>
    <row r="1048576" spans="16:16" ht="12.75" customHeight="1">
      <c r="P1048576" s="224"/>
    </row>
  </sheetData>
  <pageMargins left="0.7" right="0.7" top="0.75" bottom="0.75" header="0.3" footer="0.3"/>
  <pageSetup paperSize="9" orientation="portrait"/>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tabColor rgb="FF00B050"/>
  </sheetPr>
  <dimension ref="C1:BZ169"/>
  <sheetViews>
    <sheetView showGridLines="0" topLeftCell="B37" zoomScale="125" zoomScaleNormal="125" workbookViewId="0">
      <selection activeCell="E23" sqref="E23"/>
    </sheetView>
  </sheetViews>
  <sheetFormatPr baseColWidth="10" defaultColWidth="9.1640625" defaultRowHeight="14"/>
  <cols>
    <col min="1" max="1" width="3.5" style="25" customWidth="1"/>
    <col min="2" max="2" width="24.5" style="25" customWidth="1"/>
    <col min="3" max="3" width="19.1640625" style="25" customWidth="1"/>
    <col min="4" max="4" width="57.5" style="25" customWidth="1"/>
    <col min="5" max="5" width="25.5" style="63" customWidth="1"/>
    <col min="6" max="6" width="11.83203125" style="63" bestFit="1" customWidth="1"/>
    <col min="7" max="7" width="10.83203125" style="36" customWidth="1"/>
    <col min="8" max="8" width="11" style="36" customWidth="1"/>
    <col min="9" max="9" width="10.83203125" style="36" customWidth="1"/>
    <col min="10" max="10" width="11.33203125" style="36" customWidth="1"/>
    <col min="11" max="11" width="10.83203125" style="36" customWidth="1"/>
    <col min="12" max="12" width="11" style="25" customWidth="1"/>
    <col min="13" max="13" width="10.83203125" style="25" customWidth="1"/>
    <col min="14" max="14" width="11.5" style="25" customWidth="1"/>
    <col min="15" max="15" width="8.83203125" style="25" customWidth="1"/>
    <col min="16" max="16" width="9" style="25" customWidth="1"/>
    <col min="17" max="17" width="9.83203125" style="25" customWidth="1"/>
    <col min="18" max="18" width="9.33203125" style="34" customWidth="1"/>
    <col min="19" max="19" width="9.1640625" style="34" customWidth="1"/>
    <col min="20" max="21" width="9.5" style="25" customWidth="1"/>
    <col min="22" max="22" width="10" style="25" customWidth="1"/>
    <col min="23" max="23" width="8.6640625" style="25" customWidth="1"/>
    <col min="24" max="24" width="8.1640625" style="25" customWidth="1"/>
    <col min="25" max="25" width="7.1640625" style="283" bestFit="1" customWidth="1"/>
    <col min="26" max="27" width="6.6640625" style="283" bestFit="1" customWidth="1"/>
    <col min="28" max="30" width="9.1640625" style="25"/>
    <col min="31" max="31" width="13.5" style="25" bestFit="1" customWidth="1"/>
    <col min="32" max="33" width="10.5" style="25" customWidth="1"/>
    <col min="34" max="40" width="9.1640625" style="25"/>
    <col min="41" max="41" width="10.33203125" style="25" customWidth="1"/>
    <col min="42" max="42" width="10.6640625" style="25" bestFit="1" customWidth="1"/>
    <col min="43" max="43" width="9.1640625" style="25"/>
    <col min="44" max="44" width="8.5" style="25" customWidth="1"/>
    <col min="45" max="50" width="9.1640625" style="25"/>
    <col min="51" max="51" width="12.6640625" style="25" bestFit="1" customWidth="1"/>
    <col min="52" max="56" width="9.1640625" style="25"/>
    <col min="57" max="58" width="9.5" style="25" bestFit="1" customWidth="1"/>
    <col min="59" max="16384" width="9.1640625" style="25"/>
  </cols>
  <sheetData>
    <row r="1" spans="3:28" ht="12.75" customHeight="1"/>
    <row r="2" spans="3:28" ht="12.75" customHeight="1">
      <c r="C2" s="62" t="s">
        <v>190</v>
      </c>
      <c r="D2" s="129">
        <v>1</v>
      </c>
      <c r="E2" s="70" t="s">
        <v>193</v>
      </c>
      <c r="F2" s="70"/>
      <c r="G2" s="70"/>
      <c r="H2" s="70"/>
    </row>
    <row r="3" spans="3:28" ht="12.75" customHeight="1">
      <c r="E3" s="25"/>
    </row>
    <row r="4" spans="3:28" ht="12.75" customHeight="1" thickBot="1">
      <c r="C4" s="62" t="s">
        <v>192</v>
      </c>
      <c r="D4" s="64" t="s">
        <v>135</v>
      </c>
      <c r="E4" s="25"/>
    </row>
    <row r="5" spans="3:28" ht="12.75" customHeight="1">
      <c r="C5" s="62" t="s">
        <v>195</v>
      </c>
      <c r="D5" s="70" t="str">
        <f>+INDEX(Commodities!$X$6:$X$18,D2)</f>
        <v xml:space="preserve">Iron &amp; Steel </v>
      </c>
      <c r="E5" s="25"/>
      <c r="F5" s="195"/>
      <c r="G5" s="196"/>
    </row>
    <row r="6" spans="3:28" ht="12.75" customHeight="1">
      <c r="C6" s="62"/>
      <c r="D6" s="70" t="str">
        <f>+INDEX(Commodities!$Y$6:$Y$18,D2)</f>
        <v>01 Iron and steel</v>
      </c>
      <c r="E6" s="25"/>
      <c r="F6" s="200" t="str">
        <f ca="1">+"Give 'Index' in cell " &amp; SUBSTITUTE(CELL("address",D2),"$","") &amp; "."</f>
        <v>Give 'Index' in cell D2.</v>
      </c>
      <c r="G6" s="199"/>
    </row>
    <row r="7" spans="3:28" ht="12.75" customHeight="1">
      <c r="E7" s="25"/>
      <c r="F7" s="200" t="s">
        <v>215</v>
      </c>
      <c r="G7" s="199"/>
    </row>
    <row r="8" spans="3:28" ht="12.75" customHeight="1" thickBot="1">
      <c r="C8" s="62" t="s">
        <v>192</v>
      </c>
      <c r="D8" s="64" t="s">
        <v>136</v>
      </c>
      <c r="E8" s="25"/>
      <c r="F8" s="197"/>
      <c r="G8" s="198"/>
    </row>
    <row r="9" spans="3:28" ht="12.75" customHeight="1">
      <c r="C9" s="62" t="s">
        <v>195</v>
      </c>
      <c r="D9" s="70" t="str">
        <f ca="1">+OFFSET(Processes!$M$11,D11,0)</f>
        <v>01 Iron and steel</v>
      </c>
      <c r="E9" s="25"/>
    </row>
    <row r="10" spans="3:28" ht="12.75" customHeight="1">
      <c r="C10" s="62" t="s">
        <v>148</v>
      </c>
      <c r="D10" s="70">
        <f>+ROW(Processes!$M$44) - ROW(Processes!$M$7)</f>
        <v>37</v>
      </c>
      <c r="E10" s="25"/>
    </row>
    <row r="11" spans="3:28" ht="12.75" customHeight="1">
      <c r="C11" s="62" t="s">
        <v>188</v>
      </c>
      <c r="D11" s="70">
        <f>+$D$10*$D$2-$D$10</f>
        <v>0</v>
      </c>
    </row>
    <row r="12" spans="3:28" ht="12.75" customHeight="1">
      <c r="E12" s="25"/>
    </row>
    <row r="13" spans="3:28" ht="12.75" customHeight="1">
      <c r="C13" s="62" t="s">
        <v>192</v>
      </c>
      <c r="D13" s="64" t="s">
        <v>189</v>
      </c>
      <c r="E13" s="25"/>
      <c r="G13" s="112"/>
      <c r="H13" s="112"/>
      <c r="I13" s="112"/>
      <c r="J13" s="112"/>
      <c r="K13" s="112"/>
      <c r="L13" s="112"/>
      <c r="M13" s="112"/>
      <c r="N13" s="112"/>
    </row>
    <row r="14" spans="3:28" ht="12.75" customHeight="1">
      <c r="C14" s="62" t="s">
        <v>195</v>
      </c>
      <c r="D14" s="70" t="str">
        <f>+INDEX('Energy matrix'!$C$4:$N$4,1,D2)</f>
        <v>Iron and steel</v>
      </c>
      <c r="E14" s="25"/>
    </row>
    <row r="15" spans="3:28" ht="12.75" customHeight="1">
      <c r="D15" s="285"/>
      <c r="E15" s="25"/>
      <c r="L15" s="36"/>
      <c r="M15" s="36"/>
      <c r="R15" s="25"/>
      <c r="S15" s="25"/>
      <c r="T15" s="34"/>
      <c r="U15" s="34"/>
    </row>
    <row r="16" spans="3:28" ht="12.75" customHeight="1">
      <c r="C16" s="285"/>
      <c r="D16" s="522"/>
      <c r="E16" s="285"/>
      <c r="L16" s="36"/>
      <c r="M16" s="36"/>
      <c r="R16" s="283"/>
      <c r="S16" s="25"/>
      <c r="U16" s="34"/>
      <c r="V16" s="34"/>
      <c r="Y16" s="25"/>
      <c r="AB16" s="283"/>
    </row>
    <row r="17" spans="3:78" ht="12.75" customHeight="1">
      <c r="C17" s="285"/>
      <c r="D17" s="427"/>
      <c r="E17" s="285"/>
      <c r="L17" s="286"/>
      <c r="M17" s="36"/>
      <c r="N17" s="36"/>
      <c r="O17" s="286"/>
      <c r="R17" s="283"/>
      <c r="S17" s="25"/>
      <c r="U17" s="283"/>
      <c r="X17" s="34"/>
      <c r="Y17" s="285"/>
      <c r="Z17" s="34"/>
      <c r="AA17" s="25"/>
      <c r="AD17" s="283"/>
      <c r="AE17" s="283"/>
      <c r="AF17" s="283"/>
    </row>
    <row r="18" spans="3:78" ht="12.75" customHeight="1">
      <c r="C18" s="285"/>
      <c r="D18" s="522"/>
      <c r="E18" s="285"/>
      <c r="I18" s="286"/>
      <c r="L18" s="286"/>
      <c r="M18" s="36"/>
      <c r="N18" s="36"/>
      <c r="O18" s="286"/>
      <c r="P18" s="36"/>
      <c r="R18" s="283"/>
      <c r="S18" s="25"/>
      <c r="U18" s="283"/>
      <c r="Z18" s="34"/>
      <c r="AA18" s="34"/>
      <c r="AB18" s="33"/>
      <c r="AE18" s="283"/>
      <c r="AF18" s="283"/>
      <c r="AG18" s="283"/>
      <c r="BK18" s="546"/>
      <c r="BL18" s="289"/>
      <c r="BM18" s="291"/>
      <c r="BN18" s="291"/>
      <c r="BO18" s="291"/>
      <c r="BP18" s="291"/>
      <c r="BQ18" s="289"/>
      <c r="BR18" s="289"/>
      <c r="BS18" s="289"/>
      <c r="BT18" s="289"/>
      <c r="BU18" s="289"/>
      <c r="BV18" s="289"/>
    </row>
    <row r="19" spans="3:78" ht="12.75" customHeight="1">
      <c r="C19" s="285"/>
      <c r="D19" s="285"/>
      <c r="E19" s="285"/>
      <c r="G19" s="510" t="s">
        <v>62</v>
      </c>
      <c r="H19" s="510"/>
      <c r="I19" s="517"/>
      <c r="J19" s="510"/>
      <c r="K19" s="510"/>
      <c r="L19" s="517"/>
      <c r="M19" s="510"/>
      <c r="N19" s="510"/>
      <c r="O19" s="510"/>
      <c r="P19" s="36"/>
      <c r="R19" s="283"/>
      <c r="S19" s="396"/>
      <c r="U19" s="283"/>
      <c r="Z19" s="25"/>
      <c r="AA19" s="25"/>
      <c r="AB19" s="228"/>
      <c r="AE19" s="283"/>
      <c r="AF19" s="283"/>
      <c r="AG19" s="283"/>
      <c r="AI19" s="283"/>
      <c r="AJ19" s="283"/>
      <c r="AK19" s="663">
        <v>2010</v>
      </c>
      <c r="AL19" s="348"/>
      <c r="AM19" s="335"/>
      <c r="AN19" s="335"/>
      <c r="AO19" s="335"/>
      <c r="AP19" s="335"/>
      <c r="AQ19" s="348"/>
      <c r="AR19" s="348"/>
      <c r="AS19" s="348"/>
      <c r="AT19" s="348"/>
      <c r="AU19" s="348"/>
      <c r="AV19" s="349"/>
      <c r="AW19" s="283"/>
      <c r="AX19" s="663">
        <v>2015</v>
      </c>
      <c r="AY19" s="348"/>
      <c r="AZ19" s="335"/>
      <c r="BA19" s="335"/>
      <c r="BB19" s="335"/>
      <c r="BC19" s="335"/>
      <c r="BD19" s="348"/>
      <c r="BE19" s="348"/>
      <c r="BF19" s="348"/>
      <c r="BG19" s="348"/>
      <c r="BH19" s="348"/>
      <c r="BI19" s="349"/>
      <c r="BJ19" s="283"/>
      <c r="BK19" s="663">
        <v>2019</v>
      </c>
      <c r="BL19" s="348"/>
      <c r="BM19" s="335"/>
      <c r="BN19" s="335"/>
      <c r="BO19" s="335"/>
      <c r="BP19" s="335"/>
      <c r="BQ19" s="348"/>
      <c r="BR19" s="348"/>
      <c r="BS19" s="348"/>
      <c r="BT19" s="348"/>
      <c r="BU19" s="348"/>
      <c r="BV19" s="349"/>
    </row>
    <row r="20" spans="3:78" ht="12.75" customHeight="1">
      <c r="E20" s="25"/>
      <c r="G20" s="511">
        <v>2010</v>
      </c>
      <c r="H20" s="511"/>
      <c r="I20" s="518"/>
      <c r="J20" s="511">
        <v>2015</v>
      </c>
      <c r="K20" s="511"/>
      <c r="L20" s="518"/>
      <c r="M20" s="511">
        <v>2019</v>
      </c>
      <c r="N20" s="511"/>
      <c r="O20" s="511"/>
      <c r="P20" s="67"/>
      <c r="Q20" s="68"/>
      <c r="R20" s="295"/>
      <c r="S20" s="67"/>
      <c r="T20" s="66"/>
      <c r="U20" s="293"/>
      <c r="X20" s="69"/>
      <c r="Y20" s="296"/>
      <c r="Z20" s="69"/>
      <c r="AA20" s="69"/>
      <c r="AB20" s="231"/>
      <c r="AC20" s="34"/>
      <c r="AD20" s="34"/>
      <c r="AE20" s="285"/>
      <c r="AF20" s="285"/>
      <c r="AG20" s="285"/>
      <c r="AI20" s="283"/>
      <c r="AJ20" s="283"/>
      <c r="AK20" s="664"/>
      <c r="AL20" s="289"/>
      <c r="AM20" s="289"/>
      <c r="AN20" s="289"/>
      <c r="AO20" s="289"/>
      <c r="AP20" s="289"/>
      <c r="AQ20" s="289"/>
      <c r="AR20" s="289"/>
      <c r="AS20" s="289"/>
      <c r="AT20" s="289"/>
      <c r="AU20" s="289"/>
      <c r="AV20" s="290"/>
      <c r="AW20" s="283"/>
      <c r="AX20" s="664"/>
      <c r="AY20" s="289"/>
      <c r="AZ20" s="289"/>
      <c r="BA20" s="289"/>
      <c r="BB20" s="289"/>
      <c r="BC20" s="289"/>
      <c r="BD20" s="289"/>
      <c r="BE20" s="289"/>
      <c r="BF20" s="289"/>
      <c r="BG20" s="289"/>
      <c r="BH20" s="289"/>
      <c r="BI20" s="290"/>
      <c r="BJ20" s="283"/>
      <c r="BK20" s="664"/>
      <c r="BL20" s="289"/>
      <c r="BM20" s="289"/>
      <c r="BN20" s="289"/>
      <c r="BO20" s="289"/>
      <c r="BP20" s="289"/>
      <c r="BQ20" s="289"/>
      <c r="BR20" s="289"/>
      <c r="BS20" s="289"/>
      <c r="BT20" s="289"/>
      <c r="BU20" s="289"/>
      <c r="BV20" s="290"/>
    </row>
    <row r="21" spans="3:78" ht="12.75" customHeight="1">
      <c r="E21" s="25"/>
      <c r="F21" s="65"/>
      <c r="G21" s="385">
        <v>1.0009999999999999</v>
      </c>
      <c r="H21" s="385">
        <v>1.0009999999999999</v>
      </c>
      <c r="I21" s="385">
        <v>1.0009999999999999</v>
      </c>
      <c r="J21" s="385">
        <v>1.01</v>
      </c>
      <c r="K21" s="385">
        <v>1.01</v>
      </c>
      <c r="L21" s="385">
        <v>1.01</v>
      </c>
      <c r="M21" s="385">
        <v>1.01</v>
      </c>
      <c r="N21" s="385">
        <v>1.01</v>
      </c>
      <c r="O21" s="385">
        <v>1.01</v>
      </c>
      <c r="P21" s="65"/>
      <c r="Q21" s="71"/>
      <c r="R21" s="297"/>
      <c r="S21" s="65"/>
      <c r="T21" s="65"/>
      <c r="U21" s="292"/>
      <c r="X21" s="69"/>
      <c r="Y21" s="296"/>
      <c r="Z21" s="69"/>
      <c r="AA21" s="69"/>
      <c r="AB21" s="228"/>
      <c r="AC21" s="34"/>
      <c r="AD21" s="34"/>
      <c r="AE21" s="285"/>
      <c r="AF21" s="285"/>
      <c r="AG21" s="285"/>
      <c r="AI21" s="283"/>
      <c r="AJ21" s="283"/>
      <c r="AK21" s="665"/>
      <c r="AL21" s="289"/>
      <c r="AM21" s="289"/>
      <c r="AN21" s="356" t="s">
        <v>96</v>
      </c>
      <c r="AO21" s="348"/>
      <c r="AP21" s="349"/>
      <c r="AQ21" s="289"/>
      <c r="AR21" s="289"/>
      <c r="AS21" s="289"/>
      <c r="AT21" s="289"/>
      <c r="AU21" s="289"/>
      <c r="AV21" s="290"/>
      <c r="AW21" s="283"/>
      <c r="AX21" s="665"/>
      <c r="AY21" s="289"/>
      <c r="AZ21" s="289"/>
      <c r="BA21" s="356" t="s">
        <v>96</v>
      </c>
      <c r="BB21" s="348"/>
      <c r="BC21" s="349"/>
      <c r="BD21" s="289"/>
      <c r="BE21" s="289"/>
      <c r="BF21" s="289"/>
      <c r="BG21" s="289"/>
      <c r="BH21" s="289"/>
      <c r="BI21" s="290"/>
      <c r="BJ21" s="283"/>
      <c r="BK21" s="665"/>
      <c r="BL21" s="289"/>
      <c r="BM21" s="289"/>
      <c r="BN21" s="356" t="s">
        <v>96</v>
      </c>
      <c r="BO21" s="348"/>
      <c r="BP21" s="349"/>
      <c r="BQ21" s="289"/>
      <c r="BR21" s="289"/>
      <c r="BS21" s="289"/>
      <c r="BT21" s="289"/>
      <c r="BU21" s="289"/>
      <c r="BV21" s="290"/>
    </row>
    <row r="22" spans="3:78" ht="12.75" customHeight="1">
      <c r="E22" s="662"/>
      <c r="F22" s="72"/>
      <c r="G22" s="72"/>
      <c r="H22" s="72"/>
      <c r="I22" s="298"/>
      <c r="L22" s="286"/>
      <c r="M22" s="72"/>
      <c r="N22" s="72"/>
      <c r="O22" s="298"/>
      <c r="P22" s="36"/>
      <c r="Q22" s="113"/>
      <c r="R22" s="312"/>
      <c r="S22" s="113"/>
      <c r="T22" s="72"/>
      <c r="U22" s="298"/>
      <c r="V22" s="72"/>
      <c r="W22" s="72"/>
      <c r="X22" s="73"/>
      <c r="Y22" s="299"/>
      <c r="Z22" s="73"/>
      <c r="AA22" s="73"/>
      <c r="AB22" s="229"/>
      <c r="AE22" s="283"/>
      <c r="AF22" s="283"/>
      <c r="AG22" s="283"/>
      <c r="AI22" s="283"/>
      <c r="AJ22" s="283"/>
      <c r="AK22" s="545"/>
      <c r="AL22" s="289"/>
      <c r="AM22" s="289"/>
      <c r="AN22" s="288" t="s">
        <v>586</v>
      </c>
      <c r="AO22" s="289" t="s">
        <v>575</v>
      </c>
      <c r="AP22" s="290" t="s">
        <v>564</v>
      </c>
      <c r="AQ22" s="289"/>
      <c r="AR22" s="289"/>
      <c r="AS22" s="289"/>
      <c r="AT22" s="289"/>
      <c r="AU22" s="289"/>
      <c r="AV22" s="290"/>
      <c r="AW22" s="283"/>
      <c r="AX22" s="545"/>
      <c r="AY22" s="289"/>
      <c r="AZ22" s="289"/>
      <c r="BA22" s="288" t="s">
        <v>586</v>
      </c>
      <c r="BB22" s="289" t="s">
        <v>575</v>
      </c>
      <c r="BC22" s="290" t="s">
        <v>564</v>
      </c>
      <c r="BD22" s="289"/>
      <c r="BE22" s="289"/>
      <c r="BF22" s="289"/>
      <c r="BG22" s="289"/>
      <c r="BH22" s="289"/>
      <c r="BI22" s="290"/>
      <c r="BJ22" s="283"/>
      <c r="BK22" s="545"/>
      <c r="BL22" s="289"/>
      <c r="BM22" s="289"/>
      <c r="BN22" s="288" t="s">
        <v>586</v>
      </c>
      <c r="BO22" s="289" t="s">
        <v>575</v>
      </c>
      <c r="BP22" s="290" t="s">
        <v>564</v>
      </c>
      <c r="BQ22" s="289"/>
      <c r="BR22" s="289"/>
      <c r="BS22" s="289"/>
      <c r="BT22" s="289"/>
      <c r="BU22" s="289"/>
      <c r="BV22" s="290"/>
    </row>
    <row r="23" spans="3:78" ht="12.75" customHeight="1">
      <c r="F23" s="74" t="s">
        <v>8</v>
      </c>
      <c r="G23" s="74"/>
      <c r="H23" s="74"/>
      <c r="I23" s="300"/>
      <c r="L23" s="286"/>
      <c r="M23" s="74"/>
      <c r="N23" s="74"/>
      <c r="O23" s="300"/>
      <c r="P23" s="75"/>
      <c r="Q23" s="114"/>
      <c r="R23" s="313"/>
      <c r="S23" s="114"/>
      <c r="T23" s="74"/>
      <c r="U23" s="300"/>
      <c r="V23" s="74"/>
      <c r="W23" s="74"/>
      <c r="X23" s="73"/>
      <c r="Y23" s="299"/>
      <c r="Z23" s="73"/>
      <c r="AA23" s="73"/>
      <c r="AB23" s="230"/>
      <c r="AE23" s="283"/>
      <c r="AF23" s="283"/>
      <c r="AG23" s="283"/>
      <c r="AI23" s="283"/>
      <c r="AJ23" s="283"/>
      <c r="AK23" s="288"/>
      <c r="AL23" s="291"/>
      <c r="AM23" s="289"/>
      <c r="AN23" s="362" cm="1">
        <f t="array" ref="AN23">INDEX(RegSplit!$B$4:$AN$6,MATCH(AN22,RegSplit!$A$4:$A$6,0),MATCH($D$6&amp;AK19,RegSplit!$B$2:$AN$2&amp;RegSplit!$B$3:$AN$3,0))</f>
        <v>1</v>
      </c>
      <c r="AO23" s="523" cm="1">
        <f t="array" ref="AO23">INDEX(RegSplit!$B$4:$AN$6,MATCH(AO22,RegSplit!$A$4:$A$6,0),MATCH($D$6&amp;AK19,RegSplit!$B$2:$AN$2&amp;RegSplit!$B$3:$AN$3,0))</f>
        <v>0</v>
      </c>
      <c r="AP23" s="523" cm="1">
        <f t="array" ref="AP23">INDEX(RegSplit!$B$4:$AN$6,MATCH(AP22,RegSplit!$A$4:$A$6,0),MATCH($D$6&amp;AK19,RegSplit!$B$2:$AN$2&amp;RegSplit!$B$3:$AN$3,0))</f>
        <v>0</v>
      </c>
      <c r="AQ23" s="289"/>
      <c r="AR23" s="289"/>
      <c r="AS23" s="289"/>
      <c r="AT23" s="289"/>
      <c r="AU23" s="289"/>
      <c r="AV23" s="290"/>
      <c r="AW23" s="283"/>
      <c r="AX23" s="288"/>
      <c r="AY23" s="291"/>
      <c r="AZ23" s="289"/>
      <c r="BA23" s="362" cm="1">
        <f t="array" ref="BA23">INDEX(RegSplit!$B$4:$AN$6,MATCH(BA22,RegSplit!$A$4:$A$6,0),MATCH($D$6&amp;AX19,RegSplit!$B$2:$AN$2&amp;RegSplit!$B$3:$AN$3,0))</f>
        <v>1</v>
      </c>
      <c r="BB23" s="523" cm="1">
        <f t="array" ref="BB23">INDEX(RegSplit!$B$4:$AN$6,MATCH(BB22,RegSplit!$A$4:$A$6,0),MATCH($D$6&amp;AX19,RegSplit!$B$2:$AN$2&amp;RegSplit!$B$3:$AN$3,0))</f>
        <v>0</v>
      </c>
      <c r="BC23" s="523" cm="1">
        <f t="array" ref="BC23">INDEX(RegSplit!$B$4:$AN$6,MATCH(BC22,RegSplit!$A$4:$A$6,0),MATCH($D$6&amp;AX19,RegSplit!$B$2:$AN$2&amp;RegSplit!$B$3:$AN$3,0))</f>
        <v>0</v>
      </c>
      <c r="BD23" s="289"/>
      <c r="BE23" s="289"/>
      <c r="BF23" s="289"/>
      <c r="BG23" s="289"/>
      <c r="BH23" s="289"/>
      <c r="BI23" s="290"/>
      <c r="BJ23" s="283"/>
      <c r="BK23" s="288"/>
      <c r="BL23" s="291"/>
      <c r="BM23" s="289"/>
      <c r="BN23" s="362" cm="1">
        <f t="array" ref="BN23">INDEX(RegSplit!$B$4:$AN$6,MATCH(BN22,RegSplit!$A$4:$A$6,0),MATCH($D$6&amp;BK19,RegSplit!$B$2:$AN$2&amp;RegSplit!$B$3:$AN$3,0))</f>
        <v>1</v>
      </c>
      <c r="BO23" s="523" cm="1">
        <f t="array" ref="BO23">INDEX(RegSplit!$B$4:$AN$6,MATCH(BO22,RegSplit!$A$4:$A$6,0),MATCH($D$6&amp;BK19,RegSplit!$B$2:$AN$2&amp;RegSplit!$B$3:$AN$3,0))</f>
        <v>0</v>
      </c>
      <c r="BP23" s="523" cm="1">
        <f t="array" ref="BP23">INDEX(RegSplit!$B$4:$AN$6,MATCH(BP22,RegSplit!$A$4:$A$6,0),MATCH($D$6&amp;BK19,RegSplit!$B$2:$AN$2&amp;RegSplit!$B$3:$AN$3,0))</f>
        <v>0</v>
      </c>
      <c r="BQ23" s="289"/>
      <c r="BR23" s="289"/>
      <c r="BS23" s="289"/>
      <c r="BT23" s="289"/>
      <c r="BU23" s="289"/>
      <c r="BV23" s="290"/>
    </row>
    <row r="24" spans="3:78" ht="25.5" customHeight="1">
      <c r="C24" s="38" t="s">
        <v>2</v>
      </c>
      <c r="D24" s="38" t="s">
        <v>26</v>
      </c>
      <c r="E24" s="38" t="s">
        <v>14</v>
      </c>
      <c r="F24" s="38" t="s">
        <v>15</v>
      </c>
      <c r="G24" s="76" t="s">
        <v>587</v>
      </c>
      <c r="H24" s="130" t="s">
        <v>576</v>
      </c>
      <c r="I24" s="314" t="s">
        <v>565</v>
      </c>
      <c r="J24" s="76" t="s">
        <v>588</v>
      </c>
      <c r="K24" s="130" t="s">
        <v>577</v>
      </c>
      <c r="L24" s="314" t="s">
        <v>566</v>
      </c>
      <c r="M24" s="76" t="s">
        <v>589</v>
      </c>
      <c r="N24" s="130" t="s">
        <v>578</v>
      </c>
      <c r="O24" s="314" t="s">
        <v>567</v>
      </c>
      <c r="P24" s="302" t="s">
        <v>590</v>
      </c>
      <c r="Q24" s="314" t="s">
        <v>579</v>
      </c>
      <c r="R24" s="314" t="s">
        <v>568</v>
      </c>
      <c r="S24" s="280" t="s">
        <v>591</v>
      </c>
      <c r="T24" s="281" t="s">
        <v>580</v>
      </c>
      <c r="U24" s="314" t="s">
        <v>569</v>
      </c>
      <c r="V24" s="280" t="s">
        <v>319</v>
      </c>
      <c r="W24" s="549" t="s">
        <v>592</v>
      </c>
      <c r="X24" s="550" t="s">
        <v>581</v>
      </c>
      <c r="Y24" s="551" t="s">
        <v>570</v>
      </c>
      <c r="Z24" s="51" t="s">
        <v>0</v>
      </c>
      <c r="AA24" s="51" t="s">
        <v>318</v>
      </c>
      <c r="AB24" s="552" t="s">
        <v>58</v>
      </c>
      <c r="AC24" s="553" t="s">
        <v>106</v>
      </c>
      <c r="AD24" s="553" t="s">
        <v>288</v>
      </c>
      <c r="AE24" s="554" t="s">
        <v>111</v>
      </c>
      <c r="AG24" s="283"/>
      <c r="AH24" s="283"/>
      <c r="AI24" s="283"/>
      <c r="AK24" s="288"/>
      <c r="AL24" s="289"/>
      <c r="AM24" s="540" t="s">
        <v>294</v>
      </c>
      <c r="AN24" s="541"/>
      <c r="AO24" s="348"/>
      <c r="AP24" s="349"/>
      <c r="AQ24" s="540" t="s">
        <v>96</v>
      </c>
      <c r="AR24" s="541"/>
      <c r="AS24" s="542"/>
      <c r="AT24" s="540" t="s">
        <v>295</v>
      </c>
      <c r="AU24" s="541"/>
      <c r="AV24" s="542"/>
      <c r="AW24" s="283"/>
      <c r="AX24" s="288"/>
      <c r="AY24" s="289"/>
      <c r="AZ24" s="540" t="s">
        <v>294</v>
      </c>
      <c r="BA24" s="541"/>
      <c r="BB24" s="348"/>
      <c r="BC24" s="349"/>
      <c r="BD24" s="540" t="s">
        <v>96</v>
      </c>
      <c r="BE24" s="541"/>
      <c r="BF24" s="542"/>
      <c r="BG24" s="540" t="s">
        <v>295</v>
      </c>
      <c r="BH24" s="541"/>
      <c r="BI24" s="542"/>
      <c r="BJ24" s="283"/>
      <c r="BK24" s="288"/>
      <c r="BL24" s="289"/>
      <c r="BM24" s="540" t="s">
        <v>294</v>
      </c>
      <c r="BN24" s="541"/>
      <c r="BO24" s="348"/>
      <c r="BP24" s="349"/>
      <c r="BQ24" s="540" t="s">
        <v>96</v>
      </c>
      <c r="BR24" s="541"/>
      <c r="BS24" s="542"/>
      <c r="BT24" s="540" t="s">
        <v>295</v>
      </c>
      <c r="BU24" s="541"/>
      <c r="BV24" s="542"/>
    </row>
    <row r="25" spans="3:78" ht="25" thickBot="1">
      <c r="C25" s="77" t="s">
        <v>27</v>
      </c>
      <c r="D25" s="77"/>
      <c r="E25" s="77"/>
      <c r="F25" s="77"/>
      <c r="G25" s="77" t="s">
        <v>46</v>
      </c>
      <c r="H25" s="77" t="s">
        <v>46</v>
      </c>
      <c r="I25" s="303"/>
      <c r="J25" s="77" t="s">
        <v>46</v>
      </c>
      <c r="K25" s="77" t="s">
        <v>46</v>
      </c>
      <c r="L25" s="303"/>
      <c r="M25" s="77" t="s">
        <v>46</v>
      </c>
      <c r="N25" s="77" t="s">
        <v>46</v>
      </c>
      <c r="O25" s="303"/>
      <c r="P25" s="303" t="s">
        <v>46</v>
      </c>
      <c r="Q25" s="303" t="s">
        <v>46</v>
      </c>
      <c r="R25" s="303"/>
      <c r="S25" s="275" t="s">
        <v>46</v>
      </c>
      <c r="T25" s="275" t="s">
        <v>46</v>
      </c>
      <c r="U25" s="303"/>
      <c r="V25" s="326" t="s">
        <v>112</v>
      </c>
      <c r="W25" s="323" t="s">
        <v>49</v>
      </c>
      <c r="X25" s="303" t="s">
        <v>49</v>
      </c>
      <c r="Y25" s="303"/>
      <c r="Z25" s="547" t="s">
        <v>93</v>
      </c>
      <c r="AA25" s="547"/>
      <c r="AB25" s="548" t="s">
        <v>291</v>
      </c>
      <c r="AC25" s="548"/>
      <c r="AD25" s="548"/>
      <c r="AE25" s="548" t="s">
        <v>112</v>
      </c>
      <c r="AG25" s="283">
        <v>2010</v>
      </c>
      <c r="AH25" s="283">
        <v>2012</v>
      </c>
      <c r="AI25" s="283">
        <v>2014</v>
      </c>
      <c r="AK25" s="529"/>
      <c r="AL25" s="537" t="s">
        <v>44</v>
      </c>
      <c r="AM25" s="525" t="s">
        <v>105</v>
      </c>
      <c r="AN25" s="526" t="s">
        <v>586</v>
      </c>
      <c r="AO25" s="526" t="s">
        <v>575</v>
      </c>
      <c r="AP25" s="527" t="s">
        <v>564</v>
      </c>
      <c r="AQ25" s="525" t="s">
        <v>586</v>
      </c>
      <c r="AR25" s="526" t="s">
        <v>575</v>
      </c>
      <c r="AS25" s="527" t="s">
        <v>564</v>
      </c>
      <c r="AT25" s="525" t="s">
        <v>586</v>
      </c>
      <c r="AU25" s="526" t="s">
        <v>575</v>
      </c>
      <c r="AV25" s="527" t="s">
        <v>564</v>
      </c>
      <c r="AW25" s="283"/>
      <c r="AX25" s="529"/>
      <c r="AY25" s="537" t="s">
        <v>44</v>
      </c>
      <c r="AZ25" s="525" t="s">
        <v>292</v>
      </c>
      <c r="BA25" s="526" t="s">
        <v>586</v>
      </c>
      <c r="BB25" s="526" t="s">
        <v>575</v>
      </c>
      <c r="BC25" s="527" t="s">
        <v>564</v>
      </c>
      <c r="BD25" s="525" t="s">
        <v>586</v>
      </c>
      <c r="BE25" s="526" t="s">
        <v>575</v>
      </c>
      <c r="BF25" s="527" t="s">
        <v>564</v>
      </c>
      <c r="BG25" s="525" t="s">
        <v>586</v>
      </c>
      <c r="BH25" s="526" t="s">
        <v>575</v>
      </c>
      <c r="BI25" s="527" t="s">
        <v>564</v>
      </c>
      <c r="BJ25" s="283"/>
      <c r="BK25" s="529"/>
      <c r="BL25" s="537" t="s">
        <v>44</v>
      </c>
      <c r="BM25" s="525" t="s">
        <v>105</v>
      </c>
      <c r="BN25" s="526" t="s">
        <v>586</v>
      </c>
      <c r="BO25" s="526" t="s">
        <v>575</v>
      </c>
      <c r="BP25" s="527" t="s">
        <v>564</v>
      </c>
      <c r="BQ25" s="525" t="s">
        <v>586</v>
      </c>
      <c r="BR25" s="526" t="s">
        <v>575</v>
      </c>
      <c r="BS25" s="527" t="s">
        <v>564</v>
      </c>
      <c r="BT25" s="525" t="s">
        <v>586</v>
      </c>
      <c r="BU25" s="526" t="s">
        <v>575</v>
      </c>
      <c r="BV25" s="527" t="s">
        <v>564</v>
      </c>
    </row>
    <row r="26" spans="3:78" ht="12.75" customHeight="1">
      <c r="C26" s="144" t="str">
        <f ca="1">+IF(OFFSET(Processes!B7,$D$11,0)="*","*",OFFSET(Processes!D7,$D$11,0))</f>
        <v>INDSDPHBNGAE1</v>
      </c>
      <c r="D26" s="144" t="str">
        <f ca="1">+OFFSET(Processes!E7,$D$11,0)</f>
        <v>Iron &amp; Steel  Heat Medium Temp. Boiler - Nat. Gas Existing 1</v>
      </c>
      <c r="E26" s="147" t="str">
        <f>+Processes!O7</f>
        <v>INDSNG1,INDSNG2,INDNGA</v>
      </c>
      <c r="F26" s="147" t="str">
        <f ca="1">+OFFSET(Processes!$M$12,$D$11,0) &amp; Processes!P7</f>
        <v>ISDPH</v>
      </c>
      <c r="G26" s="320">
        <f>ROUNDUP(AN26/($Z26*$AA26)*G$21*W26,3)</f>
        <v>12292.316000000001</v>
      </c>
      <c r="H26" s="320">
        <f t="shared" ref="H26:I26" si="0">ROUNDUP(AO26/($Z26*$AA26)*H$21*X26,3)</f>
        <v>0</v>
      </c>
      <c r="I26" s="320">
        <f t="shared" si="0"/>
        <v>0</v>
      </c>
      <c r="J26" s="320">
        <f>ROUNDUP(BA26/($Z26*$AA26)*J$21*W26,3)</f>
        <v>11706.984</v>
      </c>
      <c r="K26" s="320">
        <f>ROUNDUP(BB26/($Z26*$AA26)*K$21*X26,3)</f>
        <v>0</v>
      </c>
      <c r="L26" s="320">
        <f>ROUNDUP(BC26/($Z26*$AA26)*L$21*Y26,3)</f>
        <v>0</v>
      </c>
      <c r="M26" s="320">
        <f>ROUNDUP(BN26/($Z26*$AA26)*M$21*W26,3)</f>
        <v>11291.944</v>
      </c>
      <c r="N26" s="320">
        <f>ROUNDUP(BO26/($Z26*$AA26)*N$21*X26,3)</f>
        <v>0</v>
      </c>
      <c r="O26" s="320">
        <f>ROUNDUP(BP26/($Z26*$AA26)*O$21*Y26,3)</f>
        <v>0</v>
      </c>
      <c r="P26" s="320">
        <f>M26</f>
        <v>11291.944</v>
      </c>
      <c r="Q26" s="320">
        <f>N26</f>
        <v>0</v>
      </c>
      <c r="R26" s="320">
        <f>O26</f>
        <v>0</v>
      </c>
      <c r="S26" s="320">
        <f t="shared" ref="S26:S62" si="1">IF($AB26=20,0,M26/5)*IF(M26=0,0,1)</f>
        <v>0</v>
      </c>
      <c r="T26" s="320">
        <f t="shared" ref="T26:T62" si="2">IF($AB26=20,0,N26/5)*IF(N26=0,0,1)</f>
        <v>0</v>
      </c>
      <c r="U26" s="320">
        <f t="shared" ref="U26:U62" si="3">IF($AB26=20,0,O26/5)*IF(O26=0,0,1)</f>
        <v>0</v>
      </c>
      <c r="V26" s="320">
        <v>5</v>
      </c>
      <c r="W26" s="340">
        <f>I131</f>
        <v>0.98</v>
      </c>
      <c r="X26" s="555">
        <f t="shared" ref="X26:Y28" si="4">W26</f>
        <v>0.98</v>
      </c>
      <c r="Y26" s="555">
        <f t="shared" si="4"/>
        <v>0.98</v>
      </c>
      <c r="Z26" s="167">
        <f>3.6*8760/1000000</f>
        <v>3.1536000000000002E-2</v>
      </c>
      <c r="AA26" s="388">
        <v>0.5</v>
      </c>
      <c r="AB26" s="276">
        <v>20</v>
      </c>
      <c r="AC26" s="267"/>
      <c r="AD26" s="267"/>
      <c r="AE26" s="271"/>
      <c r="AG26" s="234">
        <f t="shared" ref="AG26:AG41" si="5">((G26*Z26*AA26/W26)+(H26*Z26*AA26/X26))/$G$21</f>
        <v>197.58327253155014</v>
      </c>
      <c r="AH26" s="234">
        <f t="shared" ref="AH26:AH41" si="6">((J26*Z26*AA26/W26)+(K26*Z26*AA26/X26))/$J$21</f>
        <v>186.49800334613056</v>
      </c>
      <c r="AI26" s="234">
        <f t="shared" ref="AI26:AI41" si="7">((M26*AA26*Z26/W26)+(N26*Z26*AA26/X26))/$M$21</f>
        <v>179.88621235805215</v>
      </c>
      <c r="AK26" s="528" t="str">
        <f ca="1">F26</f>
        <v>ISDPH</v>
      </c>
      <c r="AL26" s="348" t="s">
        <v>97</v>
      </c>
      <c r="AM26" s="311">
        <f>(J77+I77)/1000</f>
        <v>197.583258</v>
      </c>
      <c r="AN26" s="308">
        <f>AM26*$AN$23</f>
        <v>197.583258</v>
      </c>
      <c r="AO26" s="309">
        <f>AM26*$AO$23</f>
        <v>0</v>
      </c>
      <c r="AP26" s="309">
        <f>AM26*$AP$23</f>
        <v>0</v>
      </c>
      <c r="AQ26" s="310">
        <f>AN26*$W26</f>
        <v>193.63159284</v>
      </c>
      <c r="AR26" s="310">
        <f>AO26*$X26</f>
        <v>0</v>
      </c>
      <c r="AS26" s="310">
        <f>AP26*$Y26</f>
        <v>0</v>
      </c>
      <c r="AT26" s="311">
        <f>IFERROR(AQ26/W26,0)</f>
        <v>197.583258</v>
      </c>
      <c r="AU26" s="308">
        <f t="shared" ref="AT26:AV29" si="8">IFERROR(AR26/X26,0)</f>
        <v>0</v>
      </c>
      <c r="AV26" s="355">
        <f t="shared" si="8"/>
        <v>0</v>
      </c>
      <c r="AW26" s="283"/>
      <c r="AX26" s="528" t="str">
        <f t="shared" ref="AX26:AX62" ca="1" si="9">AK26</f>
        <v>ISDPH</v>
      </c>
      <c r="AY26" s="348" t="s">
        <v>97</v>
      </c>
      <c r="AZ26" s="311">
        <f>(J97+I97)/1000</f>
        <v>186.49799999999999</v>
      </c>
      <c r="BA26" s="308">
        <f>AZ26*$AN$23</f>
        <v>186.49799999999999</v>
      </c>
      <c r="BB26" s="309">
        <f>AZ26*$BB$23</f>
        <v>0</v>
      </c>
      <c r="BC26" s="309">
        <f>AZ26*$BC$23</f>
        <v>0</v>
      </c>
      <c r="BD26" s="311">
        <f t="shared" ref="BD26" si="10">IFERROR(J26*$Z26*AA26/J$21,0)</f>
        <v>182.76804327920794</v>
      </c>
      <c r="BE26" s="308">
        <f>IFERROR(K26*$Z26*AA26/K$21,0)</f>
        <v>0</v>
      </c>
      <c r="BF26" s="355">
        <f>IFERROR(L26*$Z26*AA26/L$21,0)</f>
        <v>0</v>
      </c>
      <c r="BG26" s="311">
        <f t="shared" ref="BG26:BG35" si="11">IFERROR(BD26/W26,0)</f>
        <v>186.49800334613056</v>
      </c>
      <c r="BH26" s="308">
        <f t="shared" ref="BH26:BH35" si="12">IFERROR(BE26/X26,0)</f>
        <v>0</v>
      </c>
      <c r="BI26" s="355">
        <f t="shared" ref="BI26:BI35" si="13">IFERROR(BF26/Y26,0)</f>
        <v>0</v>
      </c>
      <c r="BJ26" s="283"/>
      <c r="BK26" s="528" t="str">
        <f ca="1">AK26</f>
        <v>ISDPH</v>
      </c>
      <c r="BL26" s="348" t="s">
        <v>97</v>
      </c>
      <c r="BM26" s="311">
        <f>(J117+I117)/1000</f>
        <v>179.886212</v>
      </c>
      <c r="BN26" s="308">
        <f>BM26*$AN$23</f>
        <v>179.886212</v>
      </c>
      <c r="BO26" s="309">
        <f>BM26*$BB$23</f>
        <v>0</v>
      </c>
      <c r="BP26" s="309">
        <f>BM26*$BC$23</f>
        <v>0</v>
      </c>
      <c r="BQ26" s="311">
        <f>IFERROR(M26*$Z26*$AA26/M$21,0)</f>
        <v>176.28848811089111</v>
      </c>
      <c r="BR26" s="308">
        <f>IFERROR(N26*$Z26*$AA26/N$21,0)</f>
        <v>0</v>
      </c>
      <c r="BS26" s="355">
        <f>IFERROR(O26*$Z26*$AA26/O$21,0)</f>
        <v>0</v>
      </c>
      <c r="BT26" s="311">
        <f>IFERROR(BQ26/W26,0)</f>
        <v>179.88621235805215</v>
      </c>
      <c r="BU26" s="308">
        <f>IFERROR(BR26/X26,0)</f>
        <v>0</v>
      </c>
      <c r="BV26" s="355">
        <f>IFERROR(BS26/Y26,0)</f>
        <v>0</v>
      </c>
      <c r="BX26" s="45"/>
      <c r="BY26" s="45"/>
    </row>
    <row r="27" spans="3:78" ht="12.75" customHeight="1">
      <c r="C27" s="144" t="str">
        <f ca="1">+IF(OFFSET(Processes!B8,$D$11,0)="*","*",OFFSET(Processes!D8,$D$11,0))</f>
        <v>INDSDPHBCOAE1</v>
      </c>
      <c r="D27" s="144" t="str">
        <f ca="1">+OFFSET(Processes!E8,$D$11,0)</f>
        <v>Iron &amp; Steel  Heat Medium Temp. Boiler - Coal Existing 1</v>
      </c>
      <c r="E27" s="147" t="str">
        <f>+Processes!O8</f>
        <v>INDCOA</v>
      </c>
      <c r="F27" s="147" t="str">
        <f ca="1">+OFFSET(Processes!$M$12,$D$11,0) &amp; Processes!P8</f>
        <v>ISDPH</v>
      </c>
      <c r="G27" s="320">
        <f t="shared" ref="G27:G62" si="14">ROUNDUP(AN27/($Z27*$AA27)*G$21*W27,3)</f>
        <v>1745.933</v>
      </c>
      <c r="H27" s="320">
        <f t="shared" ref="H27:H62" si="15">ROUNDUP(AO27/($Z27*$AA27)*H$21*X27,3)</f>
        <v>0</v>
      </c>
      <c r="I27" s="320">
        <f t="shared" ref="I27:I61" si="16">ROUNDUP(AP27/($Z27*$AA27)*I$21*Y27,3)</f>
        <v>0</v>
      </c>
      <c r="J27" s="320">
        <f t="shared" ref="J27:J62" si="17">ROUNDUP(BA27/($Z27*$AA27)*J$21*W27,3)</f>
        <v>2283.556</v>
      </c>
      <c r="K27" s="320">
        <f t="shared" ref="K27:K62" si="18">ROUNDUP(BB27/($Z27*$AA27)*K$21*X27,3)</f>
        <v>0</v>
      </c>
      <c r="L27" s="320">
        <f t="shared" ref="L27:L62" si="19">ROUNDUP(BC27/($Z27*$AA27)*L$21*Y27,3)</f>
        <v>0</v>
      </c>
      <c r="M27" s="320">
        <f t="shared" ref="M27:M62" si="20">ROUNDUP(BN27/($Z27*$AA27)*M$21*W27,3)</f>
        <v>1695.5930000000001</v>
      </c>
      <c r="N27" s="320">
        <f t="shared" ref="N27:N62" si="21">ROUNDUP(BO27/($Z27*$AA27)*N$21*X27,3)</f>
        <v>0</v>
      </c>
      <c r="O27" s="320">
        <f t="shared" ref="O27:O62" si="22">ROUNDUP(BP27/($Z27*$AA27)*O$21*Y27,3)</f>
        <v>0</v>
      </c>
      <c r="P27" s="320">
        <f t="shared" ref="P27:P62" si="23">M27</f>
        <v>1695.5930000000001</v>
      </c>
      <c r="Q27" s="320">
        <f t="shared" ref="Q27:Q62" si="24">N27</f>
        <v>0</v>
      </c>
      <c r="R27" s="320">
        <f t="shared" ref="R27:R62" si="25">O27</f>
        <v>0</v>
      </c>
      <c r="S27" s="320">
        <f t="shared" si="1"/>
        <v>0</v>
      </c>
      <c r="T27" s="320">
        <f t="shared" si="2"/>
        <v>0</v>
      </c>
      <c r="U27" s="320">
        <f t="shared" si="3"/>
        <v>0</v>
      </c>
      <c r="V27" s="320">
        <v>5</v>
      </c>
      <c r="W27" s="341">
        <f>D131</f>
        <v>0.93099999999999994</v>
      </c>
      <c r="X27" s="520">
        <f t="shared" si="4"/>
        <v>0.93099999999999994</v>
      </c>
      <c r="Y27" s="520">
        <f t="shared" si="4"/>
        <v>0.93099999999999994</v>
      </c>
      <c r="Z27" s="167">
        <f>3.6*8760/1000000</f>
        <v>3.1536000000000002E-2</v>
      </c>
      <c r="AA27" s="388">
        <f>$AA$26</f>
        <v>0.5</v>
      </c>
      <c r="AB27" s="276">
        <v>20</v>
      </c>
      <c r="AC27" s="267"/>
      <c r="AD27" s="267"/>
      <c r="AE27" s="271"/>
      <c r="AF27" s="283"/>
      <c r="AG27" s="234">
        <f t="shared" si="5"/>
        <v>29.540675805397619</v>
      </c>
      <c r="AH27" s="234">
        <f t="shared" si="6"/>
        <v>38.292808763067505</v>
      </c>
      <c r="AI27" s="234">
        <f t="shared" si="7"/>
        <v>28.433293726536998</v>
      </c>
      <c r="AK27" s="288"/>
      <c r="AL27" s="289" t="s">
        <v>98</v>
      </c>
      <c r="AM27" s="305">
        <f>D77/1000</f>
        <v>29.540658999999998</v>
      </c>
      <c r="AN27" s="306">
        <f>AM27*$AN$23</f>
        <v>29.540658999999998</v>
      </c>
      <c r="AO27" s="307">
        <f t="shared" ref="AO27:AO29" si="26">AM27*$AO$23</f>
        <v>0</v>
      </c>
      <c r="AP27" s="307">
        <f>AM27*$AP$23</f>
        <v>0</v>
      </c>
      <c r="AQ27" s="304">
        <f t="shared" ref="AQ27:AQ62" si="27">IFERROR(G27*$Z27*$AA27/G$21,0)</f>
        <v>27.50236917482518</v>
      </c>
      <c r="AR27" s="307">
        <f t="shared" ref="AR27:AR62" si="28">IFERROR(H27*$Z27*$AA27/H$21,0)</f>
        <v>0</v>
      </c>
      <c r="AS27" s="538">
        <f t="shared" ref="AS27:AS62" si="29">IFERROR(I27*$Z27*$AA27/I$21,0)</f>
        <v>0</v>
      </c>
      <c r="AT27" s="305">
        <f t="shared" si="8"/>
        <v>29.540675805397619</v>
      </c>
      <c r="AU27" s="306">
        <f t="shared" si="8"/>
        <v>0</v>
      </c>
      <c r="AV27" s="351">
        <f t="shared" si="8"/>
        <v>0</v>
      </c>
      <c r="AW27" s="283"/>
      <c r="AX27" s="288"/>
      <c r="AY27" s="289" t="s">
        <v>98</v>
      </c>
      <c r="AZ27" s="305">
        <f>D97/1000</f>
        <v>38.292796000000003</v>
      </c>
      <c r="BA27" s="306">
        <f>AZ27*$AN$23</f>
        <v>38.292796000000003</v>
      </c>
      <c r="BB27" s="307">
        <f>AZ27*$BB$23</f>
        <v>0</v>
      </c>
      <c r="BC27" s="307">
        <f>AZ27*$BC$23</f>
        <v>0</v>
      </c>
      <c r="BD27" s="305">
        <f t="shared" ref="BD27:BD62" si="30">IFERROR(J27*$Z27*AA27/J$21,0)</f>
        <v>35.65060495841584</v>
      </c>
      <c r="BE27" s="306">
        <f t="shared" ref="BE27:BE62" si="31">IFERROR(K27*$Z27*AA27/K$21,0)</f>
        <v>0</v>
      </c>
      <c r="BF27" s="351">
        <f t="shared" ref="BF27:BF62" si="32">IFERROR(L27*$Z27*AA27/L$21,0)</f>
        <v>0</v>
      </c>
      <c r="BG27" s="305">
        <f t="shared" si="11"/>
        <v>38.292808763067498</v>
      </c>
      <c r="BH27" s="306">
        <f t="shared" si="12"/>
        <v>0</v>
      </c>
      <c r="BI27" s="351">
        <f t="shared" si="13"/>
        <v>0</v>
      </c>
      <c r="BJ27" s="283"/>
      <c r="BK27" s="288"/>
      <c r="BL27" s="289" t="s">
        <v>98</v>
      </c>
      <c r="BM27" s="305">
        <f>D117/1000</f>
        <v>28.433278999999999</v>
      </c>
      <c r="BN27" s="306">
        <f>BM27*$AN$23</f>
        <v>28.433278999999999</v>
      </c>
      <c r="BO27" s="307">
        <f t="shared" ref="BO27:BO29" si="33">BM27*$BB$23</f>
        <v>0</v>
      </c>
      <c r="BP27" s="307">
        <f t="shared" ref="BP27:BP29" si="34">BM27*$BC$23</f>
        <v>0</v>
      </c>
      <c r="BQ27" s="305">
        <f t="shared" ref="BQ27:BQ62" si="35">IFERROR(M27*$Z27*$AA27/M$21,0)</f>
        <v>26.471396459405945</v>
      </c>
      <c r="BR27" s="306">
        <f t="shared" ref="BR27:BR62" si="36">IFERROR(N27*$Z27*$AA27/N$21,0)</f>
        <v>0</v>
      </c>
      <c r="BS27" s="351">
        <f t="shared" ref="BS27:BS62" si="37">IFERROR(O27*$Z27*$AA27/O$21,0)</f>
        <v>0</v>
      </c>
      <c r="BT27" s="305">
        <f t="shared" ref="BT27:BT35" si="38">IFERROR(BQ27/W27,0)</f>
        <v>28.433293726536998</v>
      </c>
      <c r="BU27" s="306">
        <f t="shared" ref="BU27:BU35" si="39">IFERROR(BR27/X27,0)</f>
        <v>0</v>
      </c>
      <c r="BV27" s="351">
        <f t="shared" ref="BV27:BV35" si="40">IFERROR(BS27/Y27,0)</f>
        <v>0</v>
      </c>
    </row>
    <row r="28" spans="3:78" ht="12.75" customHeight="1">
      <c r="C28" s="144" t="str">
        <f ca="1">+IF(OFFSET(Processes!B9,$D$11,0)="*","*",OFFSET(Processes!D9,$D$11,0))</f>
        <v>INDSDPHBDSLE1</v>
      </c>
      <c r="D28" s="144" t="str">
        <f ca="1">+OFFSET(Processes!E9,$D$11,0)</f>
        <v>Iron &amp; Steel  Heat Medium Temp. Boiler - Diesel Existing 1</v>
      </c>
      <c r="E28" s="147" t="str">
        <f>+Processes!O9</f>
        <v>INDDSB1,INDDSB2,INDDSL</v>
      </c>
      <c r="F28" s="147" t="str">
        <f ca="1">+OFFSET(Processes!$M$12,$D$11,0) &amp; Processes!P9</f>
        <v>ISDPH</v>
      </c>
      <c r="G28" s="320">
        <f t="shared" si="14"/>
        <v>27.264000000000003</v>
      </c>
      <c r="H28" s="320">
        <f t="shared" si="15"/>
        <v>0</v>
      </c>
      <c r="I28" s="320">
        <f t="shared" si="16"/>
        <v>0</v>
      </c>
      <c r="J28" s="320">
        <f t="shared" si="17"/>
        <v>50.955999999999996</v>
      </c>
      <c r="K28" s="320">
        <f t="shared" si="18"/>
        <v>0</v>
      </c>
      <c r="L28" s="320">
        <f t="shared" si="19"/>
        <v>0</v>
      </c>
      <c r="M28" s="320">
        <f t="shared" si="20"/>
        <v>6.468</v>
      </c>
      <c r="N28" s="320">
        <f t="shared" si="21"/>
        <v>0</v>
      </c>
      <c r="O28" s="320">
        <f t="shared" si="22"/>
        <v>0</v>
      </c>
      <c r="P28" s="320">
        <f t="shared" si="23"/>
        <v>6.468</v>
      </c>
      <c r="Q28" s="320">
        <f t="shared" si="24"/>
        <v>0</v>
      </c>
      <c r="R28" s="320">
        <f t="shared" si="25"/>
        <v>0</v>
      </c>
      <c r="S28" s="320">
        <f t="shared" si="1"/>
        <v>0</v>
      </c>
      <c r="T28" s="320">
        <f t="shared" si="2"/>
        <v>0</v>
      </c>
      <c r="U28" s="320">
        <f t="shared" si="3"/>
        <v>0</v>
      </c>
      <c r="V28" s="320">
        <v>5</v>
      </c>
      <c r="W28" s="341">
        <f>F131</f>
        <v>0.94079999999999997</v>
      </c>
      <c r="X28" s="520">
        <f t="shared" si="4"/>
        <v>0.94079999999999997</v>
      </c>
      <c r="Y28" s="520">
        <f t="shared" si="4"/>
        <v>0.94079999999999997</v>
      </c>
      <c r="Z28" s="167">
        <f>3.6*8760/1000000</f>
        <v>3.1536000000000002E-2</v>
      </c>
      <c r="AA28" s="388">
        <f>$AA$26</f>
        <v>0.5</v>
      </c>
      <c r="AB28" s="276">
        <v>20</v>
      </c>
      <c r="AC28" s="267"/>
      <c r="AD28" s="267"/>
      <c r="AE28" s="271"/>
      <c r="AF28" s="283"/>
      <c r="AG28" s="234">
        <f t="shared" si="5"/>
        <v>0.45649371037126152</v>
      </c>
      <c r="AH28" s="234">
        <f t="shared" si="6"/>
        <v>0.84557718731056786</v>
      </c>
      <c r="AI28" s="234">
        <f t="shared" si="7"/>
        <v>0.10733168316831684</v>
      </c>
      <c r="AK28" s="288"/>
      <c r="AL28" s="289" t="s">
        <v>59</v>
      </c>
      <c r="AM28" s="305">
        <f>(F77+L77)/1000</f>
        <v>0.45648050000000001</v>
      </c>
      <c r="AN28" s="306">
        <f>AM28*$AN$23</f>
        <v>0.45648050000000001</v>
      </c>
      <c r="AO28" s="307">
        <f t="shared" si="26"/>
        <v>0</v>
      </c>
      <c r="AP28" s="307">
        <f>AM28*$AP$23</f>
        <v>0</v>
      </c>
      <c r="AQ28" s="304">
        <f t="shared" si="27"/>
        <v>0.4294692827172828</v>
      </c>
      <c r="AR28" s="307">
        <f t="shared" si="28"/>
        <v>0</v>
      </c>
      <c r="AS28" s="538">
        <f t="shared" si="29"/>
        <v>0</v>
      </c>
      <c r="AT28" s="305">
        <f t="shared" si="8"/>
        <v>0.45649371037126146</v>
      </c>
      <c r="AU28" s="306">
        <f t="shared" si="8"/>
        <v>0</v>
      </c>
      <c r="AV28" s="351">
        <f t="shared" si="8"/>
        <v>0</v>
      </c>
      <c r="AW28" s="283"/>
      <c r="AX28" s="288"/>
      <c r="AY28" s="289" t="s">
        <v>59</v>
      </c>
      <c r="AZ28" s="305">
        <f>(F97+L97)/1000</f>
        <v>0.84557650000000006</v>
      </c>
      <c r="BA28" s="306">
        <f t="shared" ref="BA28:BA37" si="41">AZ28*$AN$23</f>
        <v>0.84557650000000006</v>
      </c>
      <c r="BB28" s="307">
        <f>AZ28*$BB$23</f>
        <v>0</v>
      </c>
      <c r="BC28" s="307">
        <f>AZ28*$BC$23</f>
        <v>0</v>
      </c>
      <c r="BD28" s="305">
        <f t="shared" si="30"/>
        <v>0.79551901782178225</v>
      </c>
      <c r="BE28" s="306">
        <f t="shared" si="31"/>
        <v>0</v>
      </c>
      <c r="BF28" s="351">
        <f t="shared" si="32"/>
        <v>0</v>
      </c>
      <c r="BG28" s="305">
        <f t="shared" si="11"/>
        <v>0.84557718731056786</v>
      </c>
      <c r="BH28" s="306">
        <f t="shared" si="12"/>
        <v>0</v>
      </c>
      <c r="BI28" s="351">
        <f t="shared" si="13"/>
        <v>0</v>
      </c>
      <c r="BJ28" s="283"/>
      <c r="BK28" s="288"/>
      <c r="BL28" s="289" t="s">
        <v>59</v>
      </c>
      <c r="BM28" s="305">
        <f>(F117+L117)/1000</f>
        <v>0.1073175</v>
      </c>
      <c r="BN28" s="306">
        <f>BM28*$AN$23</f>
        <v>0.1073175</v>
      </c>
      <c r="BO28" s="307">
        <f t="shared" si="33"/>
        <v>0</v>
      </c>
      <c r="BP28" s="307">
        <f t="shared" si="34"/>
        <v>0</v>
      </c>
      <c r="BQ28" s="305">
        <f t="shared" si="35"/>
        <v>0.10097764752475248</v>
      </c>
      <c r="BR28" s="306">
        <f t="shared" si="36"/>
        <v>0</v>
      </c>
      <c r="BS28" s="351">
        <f t="shared" si="37"/>
        <v>0</v>
      </c>
      <c r="BT28" s="305">
        <f t="shared" si="38"/>
        <v>0.10733168316831684</v>
      </c>
      <c r="BU28" s="306">
        <f t="shared" si="39"/>
        <v>0</v>
      </c>
      <c r="BV28" s="351">
        <f t="shared" si="40"/>
        <v>0</v>
      </c>
    </row>
    <row r="29" spans="3:78" ht="12.75" customHeight="1">
      <c r="C29" s="144" t="str">
        <f ca="1">+IF(OFFSET(Processes!B10,$D$11,0)="*","*",OFFSET(Processes!D10,$D$11,0))</f>
        <v>INDSDPHBWPEE1</v>
      </c>
      <c r="D29" s="144" t="str">
        <f ca="1">+OFFSET(Processes!E10,$D$11,0)</f>
        <v>Iron &amp; Steel  Heat Medium Temp. Boiler - Wood Pellets Existing 1</v>
      </c>
      <c r="E29" s="147" t="str">
        <f>+Processes!O10</f>
        <v>INDWPE</v>
      </c>
      <c r="F29" s="147" t="str">
        <f ca="1">+OFFSET(Processes!$M$12,$D$11,0) &amp; Processes!P10</f>
        <v>ISDPH</v>
      </c>
      <c r="G29" s="319">
        <f t="shared" si="14"/>
        <v>0</v>
      </c>
      <c r="H29" s="319">
        <f t="shared" si="15"/>
        <v>0</v>
      </c>
      <c r="I29" s="319">
        <f t="shared" si="16"/>
        <v>0</v>
      </c>
      <c r="J29" s="319">
        <f t="shared" si="17"/>
        <v>3.3620000000000001</v>
      </c>
      <c r="K29" s="319">
        <f t="shared" si="18"/>
        <v>0</v>
      </c>
      <c r="L29" s="319">
        <f t="shared" si="19"/>
        <v>0</v>
      </c>
      <c r="M29" s="319">
        <f t="shared" si="20"/>
        <v>0.214</v>
      </c>
      <c r="N29" s="319">
        <f t="shared" si="21"/>
        <v>0</v>
      </c>
      <c r="O29" s="319">
        <f t="shared" si="22"/>
        <v>0</v>
      </c>
      <c r="P29" s="319">
        <f t="shared" si="23"/>
        <v>0.214</v>
      </c>
      <c r="Q29" s="319">
        <f t="shared" si="24"/>
        <v>0</v>
      </c>
      <c r="R29" s="319">
        <f t="shared" si="25"/>
        <v>0</v>
      </c>
      <c r="S29" s="319">
        <f t="shared" si="1"/>
        <v>0</v>
      </c>
      <c r="T29" s="319">
        <f t="shared" si="2"/>
        <v>0</v>
      </c>
      <c r="U29" s="319">
        <f t="shared" si="3"/>
        <v>0</v>
      </c>
      <c r="V29" s="319">
        <v>5</v>
      </c>
      <c r="W29" s="341">
        <f>$K$131</f>
        <v>0.83299999999999996</v>
      </c>
      <c r="X29" s="520">
        <f>$W$29</f>
        <v>0.83299999999999996</v>
      </c>
      <c r="Y29" s="520">
        <f>$W$29</f>
        <v>0.83299999999999996</v>
      </c>
      <c r="Z29" s="167">
        <f>3.6*8760/1000000</f>
        <v>3.1536000000000002E-2</v>
      </c>
      <c r="AA29" s="388">
        <f>$AA$26</f>
        <v>0.5</v>
      </c>
      <c r="AB29" s="276">
        <v>20</v>
      </c>
      <c r="AC29" s="267">
        <v>0.5</v>
      </c>
      <c r="AD29" s="317">
        <v>0.5</v>
      </c>
      <c r="AE29" s="271">
        <v>5</v>
      </c>
      <c r="AF29" s="283"/>
      <c r="AG29" s="234">
        <f t="shared" si="5"/>
        <v>0</v>
      </c>
      <c r="AH29" s="234">
        <f t="shared" si="6"/>
        <v>6.3009777376297066E-2</v>
      </c>
      <c r="AI29" s="234">
        <f t="shared" si="7"/>
        <v>4.0107353832622159E-3</v>
      </c>
      <c r="AK29" s="288"/>
      <c r="AL29" s="557" t="s">
        <v>99</v>
      </c>
      <c r="AM29" s="558">
        <f>M77/1000</f>
        <v>0</v>
      </c>
      <c r="AN29" s="559">
        <f>AM29*$AN$23</f>
        <v>0</v>
      </c>
      <c r="AO29" s="560">
        <f t="shared" si="26"/>
        <v>0</v>
      </c>
      <c r="AP29" s="560">
        <f>AM29*$AP$23</f>
        <v>0</v>
      </c>
      <c r="AQ29" s="580">
        <f t="shared" si="27"/>
        <v>0</v>
      </c>
      <c r="AR29" s="560">
        <f t="shared" si="28"/>
        <v>0</v>
      </c>
      <c r="AS29" s="561">
        <f t="shared" si="29"/>
        <v>0</v>
      </c>
      <c r="AT29" s="558">
        <f t="shared" si="8"/>
        <v>0</v>
      </c>
      <c r="AU29" s="559">
        <f t="shared" si="8"/>
        <v>0</v>
      </c>
      <c r="AV29" s="564">
        <f t="shared" si="8"/>
        <v>0</v>
      </c>
      <c r="AW29" s="283"/>
      <c r="AX29" s="288"/>
      <c r="AY29" s="557" t="s">
        <v>99</v>
      </c>
      <c r="AZ29" s="558">
        <f>M97/1000</f>
        <v>6.3E-2</v>
      </c>
      <c r="BA29" s="306">
        <f t="shared" si="41"/>
        <v>6.3E-2</v>
      </c>
      <c r="BB29" s="560">
        <f>AZ29*$BB$23</f>
        <v>0</v>
      </c>
      <c r="BC29" s="560">
        <f>AZ29*$BC$23</f>
        <v>0</v>
      </c>
      <c r="BD29" s="558">
        <f t="shared" si="30"/>
        <v>5.2487144554455446E-2</v>
      </c>
      <c r="BE29" s="559">
        <f t="shared" si="31"/>
        <v>0</v>
      </c>
      <c r="BF29" s="564">
        <f t="shared" si="32"/>
        <v>0</v>
      </c>
      <c r="BG29" s="558">
        <f t="shared" si="11"/>
        <v>6.3009777376297052E-2</v>
      </c>
      <c r="BH29" s="559">
        <f t="shared" si="12"/>
        <v>0</v>
      </c>
      <c r="BI29" s="564">
        <f t="shared" si="13"/>
        <v>0</v>
      </c>
      <c r="BJ29" s="283"/>
      <c r="BK29" s="288"/>
      <c r="BL29" s="557" t="s">
        <v>99</v>
      </c>
      <c r="BM29" s="558">
        <f>M117/1000</f>
        <v>4.0000000000000001E-3</v>
      </c>
      <c r="BN29" s="559">
        <f>BM29*$AN$23</f>
        <v>4.0000000000000001E-3</v>
      </c>
      <c r="BO29" s="560">
        <f t="shared" si="33"/>
        <v>0</v>
      </c>
      <c r="BP29" s="560">
        <f t="shared" si="34"/>
        <v>0</v>
      </c>
      <c r="BQ29" s="558">
        <f t="shared" si="35"/>
        <v>3.3409425742574259E-3</v>
      </c>
      <c r="BR29" s="559">
        <f t="shared" si="36"/>
        <v>0</v>
      </c>
      <c r="BS29" s="564">
        <f t="shared" si="37"/>
        <v>0</v>
      </c>
      <c r="BT29" s="558">
        <f t="shared" si="38"/>
        <v>4.0107353832622159E-3</v>
      </c>
      <c r="BU29" s="559">
        <f t="shared" si="39"/>
        <v>0</v>
      </c>
      <c r="BV29" s="564">
        <f t="shared" si="40"/>
        <v>0</v>
      </c>
    </row>
    <row r="30" spans="3:78" ht="12.75" customHeight="1">
      <c r="C30" s="144"/>
      <c r="D30" s="144"/>
      <c r="E30" s="147" t="str">
        <f>+Processes!O11</f>
        <v>INDWCH</v>
      </c>
      <c r="F30" s="170"/>
      <c r="G30" s="319"/>
      <c r="H30" s="319"/>
      <c r="I30" s="319"/>
      <c r="J30" s="319"/>
      <c r="K30" s="319"/>
      <c r="L30" s="319"/>
      <c r="M30" s="319"/>
      <c r="N30" s="319"/>
      <c r="O30" s="319"/>
      <c r="P30" s="319">
        <f t="shared" si="23"/>
        <v>0</v>
      </c>
      <c r="Q30" s="319">
        <f t="shared" si="24"/>
        <v>0</v>
      </c>
      <c r="R30" s="319">
        <f t="shared" si="25"/>
        <v>0</v>
      </c>
      <c r="S30" s="319">
        <f t="shared" si="1"/>
        <v>0</v>
      </c>
      <c r="T30" s="319">
        <f t="shared" si="2"/>
        <v>0</v>
      </c>
      <c r="U30" s="319">
        <f t="shared" si="3"/>
        <v>0</v>
      </c>
      <c r="V30" s="319" t="str">
        <f>IF(S30&gt;0,0.001,"")</f>
        <v/>
      </c>
      <c r="W30" s="341">
        <f>$K$131</f>
        <v>0.83299999999999996</v>
      </c>
      <c r="X30" s="520">
        <f>$W$29</f>
        <v>0.83299999999999996</v>
      </c>
      <c r="Y30" s="520">
        <f>$W$29</f>
        <v>0.83299999999999996</v>
      </c>
      <c r="Z30" s="165"/>
      <c r="AA30" s="388"/>
      <c r="AB30" s="276"/>
      <c r="AC30" s="267">
        <f>1-AC29</f>
        <v>0.5</v>
      </c>
      <c r="AD30" s="317">
        <f>1-AD29</f>
        <v>0.5</v>
      </c>
      <c r="AE30" s="271">
        <v>5</v>
      </c>
      <c r="AF30" s="283"/>
      <c r="AG30" s="234">
        <f t="shared" si="5"/>
        <v>0</v>
      </c>
      <c r="AH30" s="234">
        <f t="shared" si="6"/>
        <v>0</v>
      </c>
      <c r="AI30" s="234">
        <f t="shared" si="7"/>
        <v>0</v>
      </c>
      <c r="AK30" s="352"/>
      <c r="AL30" s="557" t="s">
        <v>107</v>
      </c>
      <c r="AM30" s="558"/>
      <c r="AN30" s="559"/>
      <c r="AO30" s="560"/>
      <c r="AP30" s="560"/>
      <c r="AQ30" s="580">
        <f t="shared" si="27"/>
        <v>0</v>
      </c>
      <c r="AR30" s="560">
        <f t="shared" si="28"/>
        <v>0</v>
      </c>
      <c r="AS30" s="561">
        <f t="shared" si="29"/>
        <v>0</v>
      </c>
      <c r="AT30" s="558"/>
      <c r="AU30" s="559"/>
      <c r="AV30" s="564"/>
      <c r="AW30" s="283"/>
      <c r="AX30" s="352"/>
      <c r="AY30" s="557" t="s">
        <v>107</v>
      </c>
      <c r="AZ30" s="558"/>
      <c r="BA30" s="306">
        <f t="shared" si="41"/>
        <v>0</v>
      </c>
      <c r="BB30" s="560"/>
      <c r="BC30" s="560"/>
      <c r="BD30" s="558">
        <f t="shared" si="30"/>
        <v>0</v>
      </c>
      <c r="BE30" s="559">
        <f t="shared" si="31"/>
        <v>0</v>
      </c>
      <c r="BF30" s="564">
        <f t="shared" si="32"/>
        <v>0</v>
      </c>
      <c r="BG30" s="558">
        <f t="shared" si="11"/>
        <v>0</v>
      </c>
      <c r="BH30" s="559">
        <f t="shared" si="12"/>
        <v>0</v>
      </c>
      <c r="BI30" s="564">
        <f t="shared" si="13"/>
        <v>0</v>
      </c>
      <c r="BJ30" s="283"/>
      <c r="BK30" s="352"/>
      <c r="BL30" s="557" t="s">
        <v>107</v>
      </c>
      <c r="BM30" s="558"/>
      <c r="BN30" s="559"/>
      <c r="BO30" s="560"/>
      <c r="BP30" s="560"/>
      <c r="BQ30" s="558">
        <f t="shared" si="35"/>
        <v>0</v>
      </c>
      <c r="BR30" s="559">
        <f t="shared" si="36"/>
        <v>0</v>
      </c>
      <c r="BS30" s="564">
        <f t="shared" si="37"/>
        <v>0</v>
      </c>
      <c r="BT30" s="558">
        <f t="shared" si="38"/>
        <v>0</v>
      </c>
      <c r="BU30" s="559">
        <f t="shared" si="39"/>
        <v>0</v>
      </c>
      <c r="BV30" s="564">
        <f t="shared" si="40"/>
        <v>0</v>
      </c>
      <c r="BY30" s="384"/>
      <c r="BZ30" s="384"/>
    </row>
    <row r="31" spans="3:78" ht="12.75" customHeight="1">
      <c r="C31" s="144" t="str">
        <f ca="1">+IF(OFFSET(Processes!B12,$D$11,0)="*","*",OFFSET(Processes!D12,$D$11,0))</f>
        <v>INDSDPHBBGAE1</v>
      </c>
      <c r="D31" s="144" t="str">
        <f ca="1">+OFFSET(Processes!E12,$D$11,0)</f>
        <v>Iron &amp; Steel  Heat Medium Temp. Boiler - Biogas Existing 1</v>
      </c>
      <c r="E31" s="147" t="str">
        <f>+Processes!O12</f>
        <v>INDBGA</v>
      </c>
      <c r="F31" s="170" t="str">
        <f ca="1">+OFFSET(Processes!$M$12,$D$11,0) &amp; Processes!P12</f>
        <v>ISDPH</v>
      </c>
      <c r="G31" s="320">
        <f t="shared" si="14"/>
        <v>0</v>
      </c>
      <c r="H31" s="320">
        <f t="shared" si="15"/>
        <v>0</v>
      </c>
      <c r="I31" s="320">
        <f t="shared" si="16"/>
        <v>0</v>
      </c>
      <c r="J31" s="320">
        <f t="shared" si="17"/>
        <v>6.3E-2</v>
      </c>
      <c r="K31" s="320">
        <f t="shared" si="18"/>
        <v>0</v>
      </c>
      <c r="L31" s="320">
        <f t="shared" si="19"/>
        <v>0</v>
      </c>
      <c r="M31" s="320">
        <f t="shared" si="20"/>
        <v>0</v>
      </c>
      <c r="N31" s="320">
        <f t="shared" si="21"/>
        <v>0</v>
      </c>
      <c r="O31" s="320">
        <f t="shared" si="22"/>
        <v>0</v>
      </c>
      <c r="P31" s="320">
        <f t="shared" si="23"/>
        <v>0</v>
      </c>
      <c r="Q31" s="320">
        <f t="shared" si="24"/>
        <v>0</v>
      </c>
      <c r="R31" s="320">
        <f t="shared" si="25"/>
        <v>0</v>
      </c>
      <c r="S31" s="320">
        <f t="shared" si="1"/>
        <v>0</v>
      </c>
      <c r="T31" s="320">
        <f t="shared" si="2"/>
        <v>0</v>
      </c>
      <c r="U31" s="320">
        <f t="shared" si="3"/>
        <v>0</v>
      </c>
      <c r="V31" s="320">
        <v>5</v>
      </c>
      <c r="W31" s="341">
        <f>J131</f>
        <v>0.98</v>
      </c>
      <c r="X31" s="520">
        <f t="shared" ref="X31:Y34" si="42">W31</f>
        <v>0.98</v>
      </c>
      <c r="Y31" s="520">
        <f t="shared" si="42"/>
        <v>0.98</v>
      </c>
      <c r="Z31" s="167">
        <f t="shared" ref="Z31:Z36" si="43">3.6*8760/1000000</f>
        <v>3.1536000000000002E-2</v>
      </c>
      <c r="AA31" s="388">
        <f t="shared" ref="AA31:AA41" si="44">$AA$26</f>
        <v>0.5</v>
      </c>
      <c r="AB31" s="276">
        <v>20</v>
      </c>
      <c r="AC31" s="267"/>
      <c r="AD31" s="267"/>
      <c r="AE31" s="271"/>
      <c r="AF31" s="283"/>
      <c r="AG31" s="234">
        <f t="shared" si="5"/>
        <v>0</v>
      </c>
      <c r="AH31" s="234">
        <f t="shared" si="6"/>
        <v>1.0036209335219238E-3</v>
      </c>
      <c r="AI31" s="234">
        <f t="shared" si="7"/>
        <v>0</v>
      </c>
      <c r="AK31" s="288"/>
      <c r="AL31" s="557" t="s">
        <v>100</v>
      </c>
      <c r="AM31" s="558">
        <f>K77/1000</f>
        <v>0</v>
      </c>
      <c r="AN31" s="559">
        <f t="shared" ref="AN31:AN41" si="45">AM31*$AN$23</f>
        <v>0</v>
      </c>
      <c r="AO31" s="560">
        <f t="shared" ref="AO31:AO33" si="46">AM31*$AO$23</f>
        <v>0</v>
      </c>
      <c r="AP31" s="560">
        <f t="shared" ref="AP31:AP37" si="47">AM31*$AP$23</f>
        <v>0</v>
      </c>
      <c r="AQ31" s="580">
        <f t="shared" si="27"/>
        <v>0</v>
      </c>
      <c r="AR31" s="560">
        <f t="shared" si="28"/>
        <v>0</v>
      </c>
      <c r="AS31" s="561">
        <f>IFERROR(I31*$Z31*$AA31/I$21,0)</f>
        <v>0</v>
      </c>
      <c r="AT31" s="558">
        <f t="shared" ref="AT31:AV34" si="48">IFERROR(AQ31/W31,0)</f>
        <v>0</v>
      </c>
      <c r="AU31" s="559">
        <f t="shared" si="48"/>
        <v>0</v>
      </c>
      <c r="AV31" s="564">
        <f t="shared" si="48"/>
        <v>0</v>
      </c>
      <c r="AW31" s="283"/>
      <c r="AX31" s="288"/>
      <c r="AY31" s="557" t="s">
        <v>100</v>
      </c>
      <c r="AZ31" s="558">
        <f>K97/1000</f>
        <v>1E-3</v>
      </c>
      <c r="BA31" s="306">
        <f t="shared" si="41"/>
        <v>1E-3</v>
      </c>
      <c r="BB31" s="560">
        <f>AZ31*$BB$23</f>
        <v>0</v>
      </c>
      <c r="BC31" s="560">
        <f>AZ31*$BC$23</f>
        <v>0</v>
      </c>
      <c r="BD31" s="558">
        <f t="shared" si="30"/>
        <v>9.8354851485148533E-4</v>
      </c>
      <c r="BE31" s="559">
        <f t="shared" si="31"/>
        <v>0</v>
      </c>
      <c r="BF31" s="564">
        <f t="shared" si="32"/>
        <v>0</v>
      </c>
      <c r="BG31" s="558">
        <f t="shared" si="11"/>
        <v>1.0036209335219238E-3</v>
      </c>
      <c r="BH31" s="559">
        <f t="shared" si="12"/>
        <v>0</v>
      </c>
      <c r="BI31" s="564">
        <f t="shared" si="13"/>
        <v>0</v>
      </c>
      <c r="BJ31" s="283"/>
      <c r="BK31" s="288"/>
      <c r="BL31" s="557" t="s">
        <v>100</v>
      </c>
      <c r="BM31" s="558">
        <f>K117/1000</f>
        <v>0</v>
      </c>
      <c r="BN31" s="559">
        <f>BM31*$AN$23</f>
        <v>0</v>
      </c>
      <c r="BO31" s="560">
        <f>BM31*$BB$23</f>
        <v>0</v>
      </c>
      <c r="BP31" s="560">
        <f>BM31*$BC$23</f>
        <v>0</v>
      </c>
      <c r="BQ31" s="558">
        <f t="shared" si="35"/>
        <v>0</v>
      </c>
      <c r="BR31" s="559">
        <f t="shared" si="36"/>
        <v>0</v>
      </c>
      <c r="BS31" s="564">
        <f t="shared" si="37"/>
        <v>0</v>
      </c>
      <c r="BT31" s="558">
        <f t="shared" si="38"/>
        <v>0</v>
      </c>
      <c r="BU31" s="559">
        <f t="shared" si="39"/>
        <v>0</v>
      </c>
      <c r="BV31" s="564">
        <f t="shared" si="40"/>
        <v>0</v>
      </c>
      <c r="BX31" s="383"/>
      <c r="BY31" s="383"/>
      <c r="BZ31" s="383"/>
    </row>
    <row r="32" spans="3:78" ht="12.75" customHeight="1">
      <c r="C32" s="144" t="str">
        <f ca="1">+IF(OFFSET(Processes!B13,$D$11,0)="*","*",OFFSET(Processes!D13,$D$11,0))</f>
        <v>INDSDPHBHFOE1</v>
      </c>
      <c r="D32" s="144" t="str">
        <f ca="1">+OFFSET(Processes!E13,$D$11,0)</f>
        <v>Iron &amp; Steel  Heat Medium Temp. Boiler - Heavy Fuel Oil Existing 1</v>
      </c>
      <c r="E32" s="147" t="str">
        <f>+Processes!O13</f>
        <v>INDHFO</v>
      </c>
      <c r="F32" s="170" t="str">
        <f ca="1">+OFFSET(Processes!$M$12,$D$11,0) &amp; Processes!P13</f>
        <v>ISDPH</v>
      </c>
      <c r="G32" s="320">
        <f t="shared" si="14"/>
        <v>11.923999999999999</v>
      </c>
      <c r="H32" s="320">
        <f t="shared" si="15"/>
        <v>0</v>
      </c>
      <c r="I32" s="320">
        <f t="shared" si="16"/>
        <v>0</v>
      </c>
      <c r="J32" s="320">
        <f t="shared" si="17"/>
        <v>0</v>
      </c>
      <c r="K32" s="320">
        <f t="shared" si="18"/>
        <v>0</v>
      </c>
      <c r="L32" s="320">
        <f t="shared" si="19"/>
        <v>0</v>
      </c>
      <c r="M32" s="320">
        <f t="shared" si="20"/>
        <v>0</v>
      </c>
      <c r="N32" s="320">
        <f t="shared" si="21"/>
        <v>0</v>
      </c>
      <c r="O32" s="320">
        <f t="shared" si="22"/>
        <v>0</v>
      </c>
      <c r="P32" s="320">
        <f t="shared" si="23"/>
        <v>0</v>
      </c>
      <c r="Q32" s="320">
        <f t="shared" si="24"/>
        <v>0</v>
      </c>
      <c r="R32" s="320">
        <f t="shared" si="25"/>
        <v>0</v>
      </c>
      <c r="S32" s="320">
        <f t="shared" si="1"/>
        <v>0</v>
      </c>
      <c r="T32" s="320">
        <f t="shared" si="2"/>
        <v>0</v>
      </c>
      <c r="U32" s="320">
        <f t="shared" si="3"/>
        <v>0</v>
      </c>
      <c r="V32" s="320">
        <v>5</v>
      </c>
      <c r="W32" s="341">
        <f>E131</f>
        <v>0.93099999999999994</v>
      </c>
      <c r="X32" s="520">
        <f t="shared" si="42"/>
        <v>0.93099999999999994</v>
      </c>
      <c r="Y32" s="520">
        <f t="shared" si="42"/>
        <v>0.93099999999999994</v>
      </c>
      <c r="Z32" s="167">
        <f t="shared" si="43"/>
        <v>3.1536000000000002E-2</v>
      </c>
      <c r="AA32" s="388">
        <f t="shared" si="44"/>
        <v>0.5</v>
      </c>
      <c r="AB32" s="276">
        <v>20</v>
      </c>
      <c r="AC32" s="267"/>
      <c r="AD32" s="267"/>
      <c r="AE32" s="271"/>
      <c r="AF32" s="283"/>
      <c r="AG32" s="234">
        <f t="shared" si="5"/>
        <v>0.20175059312331065</v>
      </c>
      <c r="AH32" s="234">
        <f t="shared" si="6"/>
        <v>0</v>
      </c>
      <c r="AI32" s="234">
        <f t="shared" si="7"/>
        <v>0</v>
      </c>
      <c r="AK32" s="288"/>
      <c r="AL32" s="557" t="s">
        <v>101</v>
      </c>
      <c r="AM32" s="558">
        <f>E77/1000</f>
        <v>0.20174</v>
      </c>
      <c r="AN32" s="559">
        <f t="shared" si="45"/>
        <v>0.20174</v>
      </c>
      <c r="AO32" s="560">
        <f>AM32*$AO$23</f>
        <v>0</v>
      </c>
      <c r="AP32" s="560">
        <f t="shared" si="47"/>
        <v>0</v>
      </c>
      <c r="AQ32" s="580">
        <f>IFERROR(G32*$Z32*$AA32/G$21,0)</f>
        <v>0.18782980219780221</v>
      </c>
      <c r="AR32" s="560">
        <f t="shared" si="28"/>
        <v>0</v>
      </c>
      <c r="AS32" s="561">
        <f t="shared" si="29"/>
        <v>0</v>
      </c>
      <c r="AT32" s="558">
        <f t="shared" si="48"/>
        <v>0.20175059312331065</v>
      </c>
      <c r="AU32" s="559">
        <f t="shared" si="48"/>
        <v>0</v>
      </c>
      <c r="AV32" s="564">
        <f t="shared" si="48"/>
        <v>0</v>
      </c>
      <c r="AW32" s="283"/>
      <c r="AX32" s="288"/>
      <c r="AY32" s="557" t="s">
        <v>101</v>
      </c>
      <c r="AZ32" s="558">
        <f>E97/1000</f>
        <v>0</v>
      </c>
      <c r="BA32" s="306">
        <f t="shared" si="41"/>
        <v>0</v>
      </c>
      <c r="BB32" s="560">
        <f>AZ32*$BB$23</f>
        <v>0</v>
      </c>
      <c r="BC32" s="560">
        <f>AZ32*$BC$23</f>
        <v>0</v>
      </c>
      <c r="BD32" s="558">
        <f>IFERROR(J32*$Z32*AA32/J$21,0)</f>
        <v>0</v>
      </c>
      <c r="BE32" s="559">
        <f>IFERROR(K32*$Z32*AA32/K$21,0)</f>
        <v>0</v>
      </c>
      <c r="BF32" s="564">
        <f t="shared" si="32"/>
        <v>0</v>
      </c>
      <c r="BG32" s="558">
        <f t="shared" si="11"/>
        <v>0</v>
      </c>
      <c r="BH32" s="559">
        <f t="shared" si="12"/>
        <v>0</v>
      </c>
      <c r="BI32" s="564">
        <f t="shared" si="13"/>
        <v>0</v>
      </c>
      <c r="BJ32" s="283"/>
      <c r="BK32" s="288"/>
      <c r="BL32" s="557" t="s">
        <v>101</v>
      </c>
      <c r="BM32" s="558">
        <f>E117/1000</f>
        <v>0</v>
      </c>
      <c r="BN32" s="559">
        <f>BM32*$AN$23</f>
        <v>0</v>
      </c>
      <c r="BO32" s="560">
        <f t="shared" ref="BO32:BO62" si="49">BM32*$BB$23</f>
        <v>0</v>
      </c>
      <c r="BP32" s="560">
        <f t="shared" ref="BP32:BP62" si="50">BM32*$BC$23</f>
        <v>0</v>
      </c>
      <c r="BQ32" s="558">
        <f t="shared" si="35"/>
        <v>0</v>
      </c>
      <c r="BR32" s="559">
        <f t="shared" si="36"/>
        <v>0</v>
      </c>
      <c r="BS32" s="564">
        <f t="shared" si="37"/>
        <v>0</v>
      </c>
      <c r="BT32" s="558">
        <f t="shared" si="38"/>
        <v>0</v>
      </c>
      <c r="BU32" s="559">
        <f t="shared" si="39"/>
        <v>0</v>
      </c>
      <c r="BV32" s="564">
        <f t="shared" si="40"/>
        <v>0</v>
      </c>
      <c r="BX32" s="383"/>
      <c r="BY32" s="383"/>
      <c r="BZ32" s="383"/>
    </row>
    <row r="33" spans="3:78" ht="12.75" customHeight="1">
      <c r="C33" s="144" t="str">
        <f ca="1">+IF(OFFSET(Processes!B14,$D$11,0)="*","*",OFFSET(Processes!D14,$D$11,0))</f>
        <v>INDSDPHBLPGE1</v>
      </c>
      <c r="D33" s="144" t="str">
        <f ca="1">+OFFSET(Processes!E14,$D$11,0)</f>
        <v>Iron &amp; Steel  Heat Medium Temp. Boiler - Liquified Petroleum Gas Existing 1</v>
      </c>
      <c r="E33" s="147" t="str">
        <f>+Processes!O14</f>
        <v>INDLPG</v>
      </c>
      <c r="F33" s="170" t="str">
        <f ca="1">+OFFSET(Processes!$M$12,$D$11,0) &amp; Processes!P14</f>
        <v>ISDPH</v>
      </c>
      <c r="G33" s="320">
        <f t="shared" si="14"/>
        <v>40.808999999999997</v>
      </c>
      <c r="H33" s="320">
        <f t="shared" si="15"/>
        <v>0</v>
      </c>
      <c r="I33" s="320">
        <f t="shared" si="16"/>
        <v>0</v>
      </c>
      <c r="J33" s="320">
        <f t="shared" si="17"/>
        <v>0.71199999999999997</v>
      </c>
      <c r="K33" s="320">
        <f t="shared" si="18"/>
        <v>0</v>
      </c>
      <c r="L33" s="320">
        <f t="shared" si="19"/>
        <v>0</v>
      </c>
      <c r="M33" s="320">
        <f t="shared" si="20"/>
        <v>0.67600000000000005</v>
      </c>
      <c r="N33" s="320">
        <f t="shared" si="21"/>
        <v>0</v>
      </c>
      <c r="O33" s="320">
        <f t="shared" si="22"/>
        <v>0</v>
      </c>
      <c r="P33" s="320">
        <f t="shared" si="23"/>
        <v>0.67600000000000005</v>
      </c>
      <c r="Q33" s="320">
        <f t="shared" si="24"/>
        <v>0</v>
      </c>
      <c r="R33" s="320">
        <f t="shared" si="25"/>
        <v>0</v>
      </c>
      <c r="S33" s="320">
        <f t="shared" si="1"/>
        <v>0</v>
      </c>
      <c r="T33" s="320">
        <f t="shared" si="2"/>
        <v>0</v>
      </c>
      <c r="U33" s="320">
        <f t="shared" si="3"/>
        <v>0</v>
      </c>
      <c r="V33" s="320">
        <v>5</v>
      </c>
      <c r="W33" s="341">
        <f>H131</f>
        <v>0.98</v>
      </c>
      <c r="X33" s="520">
        <f t="shared" si="42"/>
        <v>0.98</v>
      </c>
      <c r="Y33" s="520">
        <f t="shared" si="42"/>
        <v>0.98</v>
      </c>
      <c r="Z33" s="167">
        <f t="shared" si="43"/>
        <v>3.1536000000000002E-2</v>
      </c>
      <c r="AA33" s="388">
        <f t="shared" si="44"/>
        <v>0.5</v>
      </c>
      <c r="AB33" s="276">
        <v>20</v>
      </c>
      <c r="AC33" s="267"/>
      <c r="AD33" s="267"/>
      <c r="AE33" s="271"/>
      <c r="AF33" s="283"/>
      <c r="AG33" s="234">
        <f t="shared" si="5"/>
        <v>0.65595252910354962</v>
      </c>
      <c r="AH33" s="234">
        <f t="shared" si="6"/>
        <v>1.1342509597898566E-2</v>
      </c>
      <c r="AI33" s="234">
        <f t="shared" si="7"/>
        <v>1.0769011921600324E-2</v>
      </c>
      <c r="AK33" s="288"/>
      <c r="AL33" s="557" t="s">
        <v>53</v>
      </c>
      <c r="AM33" s="558">
        <f>H77/1000</f>
        <v>0.65594174999999999</v>
      </c>
      <c r="AN33" s="559">
        <f t="shared" si="45"/>
        <v>0.65594174999999999</v>
      </c>
      <c r="AO33" s="560">
        <f t="shared" si="46"/>
        <v>0</v>
      </c>
      <c r="AP33" s="560">
        <f t="shared" si="47"/>
        <v>0</v>
      </c>
      <c r="AQ33" s="580">
        <f t="shared" si="27"/>
        <v>0.64283347852147854</v>
      </c>
      <c r="AR33" s="560">
        <f t="shared" si="28"/>
        <v>0</v>
      </c>
      <c r="AS33" s="561">
        <f t="shared" si="29"/>
        <v>0</v>
      </c>
      <c r="AT33" s="558">
        <f t="shared" si="48"/>
        <v>0.65595252910354951</v>
      </c>
      <c r="AU33" s="559">
        <f t="shared" si="48"/>
        <v>0</v>
      </c>
      <c r="AV33" s="564">
        <f t="shared" si="48"/>
        <v>0</v>
      </c>
      <c r="AW33" s="283"/>
      <c r="AX33" s="288"/>
      <c r="AY33" s="557" t="s">
        <v>53</v>
      </c>
      <c r="AZ33" s="558">
        <f>H97/1000</f>
        <v>1.1341499999999999E-2</v>
      </c>
      <c r="BA33" s="306">
        <f t="shared" si="41"/>
        <v>1.1341499999999999E-2</v>
      </c>
      <c r="BB33" s="560">
        <f>AZ33*$BB$23</f>
        <v>0</v>
      </c>
      <c r="BC33" s="560">
        <f>AZ33*$BC$23</f>
        <v>0</v>
      </c>
      <c r="BD33" s="558">
        <f t="shared" si="30"/>
        <v>1.1115659405940595E-2</v>
      </c>
      <c r="BE33" s="559">
        <f t="shared" si="31"/>
        <v>0</v>
      </c>
      <c r="BF33" s="564">
        <f t="shared" si="32"/>
        <v>0</v>
      </c>
      <c r="BG33" s="558">
        <f t="shared" si="11"/>
        <v>1.1342509597898566E-2</v>
      </c>
      <c r="BH33" s="559">
        <f t="shared" si="12"/>
        <v>0</v>
      </c>
      <c r="BI33" s="564">
        <f t="shared" si="13"/>
        <v>0</v>
      </c>
      <c r="BJ33" s="283"/>
      <c r="BK33" s="288"/>
      <c r="BL33" s="557" t="s">
        <v>53</v>
      </c>
      <c r="BM33" s="558">
        <f>H117/1000</f>
        <v>1.07685E-2</v>
      </c>
      <c r="BN33" s="559">
        <f>BM33*$AN$23</f>
        <v>1.07685E-2</v>
      </c>
      <c r="BO33" s="560">
        <f t="shared" si="49"/>
        <v>0</v>
      </c>
      <c r="BP33" s="560">
        <f t="shared" si="50"/>
        <v>0</v>
      </c>
      <c r="BQ33" s="558">
        <f t="shared" si="35"/>
        <v>1.0553631683168318E-2</v>
      </c>
      <c r="BR33" s="559">
        <f t="shared" si="36"/>
        <v>0</v>
      </c>
      <c r="BS33" s="564">
        <f t="shared" si="37"/>
        <v>0</v>
      </c>
      <c r="BT33" s="558">
        <f t="shared" si="38"/>
        <v>1.0769011921600324E-2</v>
      </c>
      <c r="BU33" s="559">
        <f t="shared" si="39"/>
        <v>0</v>
      </c>
      <c r="BV33" s="564">
        <f t="shared" si="40"/>
        <v>0</v>
      </c>
      <c r="BX33" s="383"/>
      <c r="BY33" s="383"/>
    </row>
    <row r="34" spans="3:78" ht="12.75" customHeight="1">
      <c r="C34" s="144" t="str">
        <f ca="1">+IF(OFFSET(Processes!B15,$D$11,0)="*","*",OFFSET(Processes!D15,$D$11,0))</f>
        <v>INDSDPHBWSTE1</v>
      </c>
      <c r="D34" s="144" t="str">
        <f ca="1">+OFFSET(Processes!E15,$D$11,0)</f>
        <v>Iron &amp; Steel  Heat Medium Temp. Boiler - Waste Existing 1</v>
      </c>
      <c r="E34" s="147" t="str">
        <f>+Processes!O15</f>
        <v>INDWST</v>
      </c>
      <c r="F34" s="170" t="str">
        <f ca="1">+OFFSET(Processes!$M$12,$D$11,0) &amp; Processes!P15</f>
        <v>ISDPH</v>
      </c>
      <c r="G34" s="320">
        <f t="shared" si="14"/>
        <v>0</v>
      </c>
      <c r="H34" s="320">
        <f t="shared" si="15"/>
        <v>0</v>
      </c>
      <c r="I34" s="320">
        <f t="shared" si="16"/>
        <v>0</v>
      </c>
      <c r="J34" s="320">
        <f t="shared" si="17"/>
        <v>0</v>
      </c>
      <c r="K34" s="320">
        <f t="shared" si="18"/>
        <v>0</v>
      </c>
      <c r="L34" s="320">
        <f t="shared" si="19"/>
        <v>0</v>
      </c>
      <c r="M34" s="320">
        <f t="shared" si="20"/>
        <v>0</v>
      </c>
      <c r="N34" s="320">
        <f t="shared" si="21"/>
        <v>0</v>
      </c>
      <c r="O34" s="320">
        <f t="shared" si="22"/>
        <v>0</v>
      </c>
      <c r="P34" s="320">
        <f t="shared" si="23"/>
        <v>0</v>
      </c>
      <c r="Q34" s="320">
        <f t="shared" si="24"/>
        <v>0</v>
      </c>
      <c r="R34" s="320">
        <f t="shared" si="25"/>
        <v>0</v>
      </c>
      <c r="S34" s="320">
        <f t="shared" si="1"/>
        <v>0</v>
      </c>
      <c r="T34" s="320">
        <f t="shared" si="2"/>
        <v>0</v>
      </c>
      <c r="U34" s="320">
        <f t="shared" si="3"/>
        <v>0</v>
      </c>
      <c r="V34" s="320">
        <v>5</v>
      </c>
      <c r="W34" s="341">
        <f>L131</f>
        <v>0.93099999999999994</v>
      </c>
      <c r="X34" s="520">
        <f t="shared" si="42"/>
        <v>0.93099999999999994</v>
      </c>
      <c r="Y34" s="520">
        <f t="shared" si="42"/>
        <v>0.93099999999999994</v>
      </c>
      <c r="Z34" s="167">
        <f t="shared" si="43"/>
        <v>3.1536000000000002E-2</v>
      </c>
      <c r="AA34" s="388">
        <f t="shared" si="44"/>
        <v>0.5</v>
      </c>
      <c r="AB34" s="276">
        <v>20</v>
      </c>
      <c r="AC34" s="267"/>
      <c r="AD34" s="267"/>
      <c r="AE34" s="271"/>
      <c r="AF34" s="283"/>
      <c r="AG34" s="234">
        <f t="shared" si="5"/>
        <v>0</v>
      </c>
      <c r="AH34" s="234">
        <f t="shared" si="6"/>
        <v>0</v>
      </c>
      <c r="AI34" s="234">
        <f t="shared" si="7"/>
        <v>0</v>
      </c>
      <c r="AK34" s="288"/>
      <c r="AL34" s="557" t="s">
        <v>102</v>
      </c>
      <c r="AM34" s="558">
        <f>$N77/1000</f>
        <v>0</v>
      </c>
      <c r="AN34" s="559">
        <f t="shared" si="45"/>
        <v>0</v>
      </c>
      <c r="AO34" s="560">
        <f t="shared" ref="AO34" si="51">AM34*$AO$23</f>
        <v>0</v>
      </c>
      <c r="AP34" s="560">
        <f t="shared" si="47"/>
        <v>0</v>
      </c>
      <c r="AQ34" s="580">
        <f t="shared" si="27"/>
        <v>0</v>
      </c>
      <c r="AR34" s="560">
        <f t="shared" si="28"/>
        <v>0</v>
      </c>
      <c r="AS34" s="561">
        <f t="shared" si="29"/>
        <v>0</v>
      </c>
      <c r="AT34" s="558">
        <f t="shared" si="48"/>
        <v>0</v>
      </c>
      <c r="AU34" s="559">
        <f t="shared" si="48"/>
        <v>0</v>
      </c>
      <c r="AV34" s="564">
        <f t="shared" si="48"/>
        <v>0</v>
      </c>
      <c r="AW34" s="283"/>
      <c r="AX34" s="288"/>
      <c r="AY34" s="557" t="s">
        <v>102</v>
      </c>
      <c r="AZ34" s="558">
        <f>$N97/1000</f>
        <v>0</v>
      </c>
      <c r="BA34" s="306">
        <f t="shared" si="41"/>
        <v>0</v>
      </c>
      <c r="BB34" s="560">
        <f>AZ34*$BB$23</f>
        <v>0</v>
      </c>
      <c r="BC34" s="560">
        <f>AZ34*$BC$23</f>
        <v>0</v>
      </c>
      <c r="BD34" s="558">
        <f t="shared" si="30"/>
        <v>0</v>
      </c>
      <c r="BE34" s="559">
        <f t="shared" si="31"/>
        <v>0</v>
      </c>
      <c r="BF34" s="564">
        <f t="shared" si="32"/>
        <v>0</v>
      </c>
      <c r="BG34" s="558">
        <f t="shared" si="11"/>
        <v>0</v>
      </c>
      <c r="BH34" s="559">
        <f t="shared" si="12"/>
        <v>0</v>
      </c>
      <c r="BI34" s="564">
        <f t="shared" si="13"/>
        <v>0</v>
      </c>
      <c r="BJ34" s="283"/>
      <c r="BK34" s="288"/>
      <c r="BL34" s="557" t="s">
        <v>102</v>
      </c>
      <c r="BM34" s="558">
        <f>$N117/1000</f>
        <v>0</v>
      </c>
      <c r="BN34" s="559">
        <f>BM34*$AN$23</f>
        <v>0</v>
      </c>
      <c r="BO34" s="560">
        <f t="shared" si="49"/>
        <v>0</v>
      </c>
      <c r="BP34" s="560">
        <f t="shared" si="50"/>
        <v>0</v>
      </c>
      <c r="BQ34" s="558">
        <f t="shared" si="35"/>
        <v>0</v>
      </c>
      <c r="BR34" s="559">
        <f t="shared" si="36"/>
        <v>0</v>
      </c>
      <c r="BS34" s="564">
        <f t="shared" si="37"/>
        <v>0</v>
      </c>
      <c r="BT34" s="558">
        <f t="shared" si="38"/>
        <v>0</v>
      </c>
      <c r="BU34" s="559">
        <f t="shared" si="39"/>
        <v>0</v>
      </c>
      <c r="BV34" s="564">
        <f t="shared" si="40"/>
        <v>0</v>
      </c>
    </row>
    <row r="35" spans="3:78" ht="12.75" customHeight="1">
      <c r="C35" s="171" t="str">
        <f ca="1">+IF(OFFSET(Processes!B16,$D$11,0)="*","*",OFFSET(Processes!D16,$D$11,0))</f>
        <v>INDSDPHBHETE1</v>
      </c>
      <c r="D35" s="144" t="str">
        <f ca="1">+OFFSET(Processes!E16,$D$11,0)</f>
        <v>Iron &amp; Steel  Heat Medium Temp. Boiler - Dist. Heat Existing 1</v>
      </c>
      <c r="E35" s="147" t="str">
        <f>+Processes!O16</f>
        <v>INDHCE</v>
      </c>
      <c r="F35" s="170" t="str">
        <f ca="1">+OFFSET(Processes!$M$12,$D$11,0) &amp; Processes!P16</f>
        <v>ISDPH</v>
      </c>
      <c r="G35" s="319">
        <f t="shared" si="14"/>
        <v>0</v>
      </c>
      <c r="H35" s="319">
        <f t="shared" si="15"/>
        <v>0</v>
      </c>
      <c r="I35" s="319">
        <f t="shared" si="16"/>
        <v>0</v>
      </c>
      <c r="J35" s="319">
        <f t="shared" si="17"/>
        <v>0</v>
      </c>
      <c r="K35" s="319">
        <f t="shared" si="18"/>
        <v>0</v>
      </c>
      <c r="L35" s="319">
        <f t="shared" si="19"/>
        <v>0</v>
      </c>
      <c r="M35" s="319">
        <f t="shared" si="20"/>
        <v>0</v>
      </c>
      <c r="N35" s="319">
        <f t="shared" si="21"/>
        <v>0</v>
      </c>
      <c r="O35" s="319">
        <f t="shared" si="22"/>
        <v>0</v>
      </c>
      <c r="P35" s="319">
        <f t="shared" si="23"/>
        <v>0</v>
      </c>
      <c r="Q35" s="319">
        <f t="shared" si="24"/>
        <v>0</v>
      </c>
      <c r="R35" s="319">
        <f t="shared" si="25"/>
        <v>0</v>
      </c>
      <c r="S35" s="319">
        <f t="shared" si="1"/>
        <v>0</v>
      </c>
      <c r="T35" s="319">
        <f t="shared" si="2"/>
        <v>0</v>
      </c>
      <c r="U35" s="319">
        <f t="shared" si="3"/>
        <v>0</v>
      </c>
      <c r="V35" s="319">
        <v>5</v>
      </c>
      <c r="W35" s="341">
        <f>$N$131</f>
        <v>0.94079999999999997</v>
      </c>
      <c r="X35" s="520">
        <f>$W$35</f>
        <v>0.94079999999999997</v>
      </c>
      <c r="Y35" s="520">
        <f>$W$35</f>
        <v>0.94079999999999997</v>
      </c>
      <c r="Z35" s="167">
        <f t="shared" si="43"/>
        <v>3.1536000000000002E-2</v>
      </c>
      <c r="AA35" s="388">
        <f t="shared" si="44"/>
        <v>0.5</v>
      </c>
      <c r="AB35" s="276">
        <v>20</v>
      </c>
      <c r="AC35" s="282"/>
      <c r="AD35" s="317"/>
      <c r="AE35" s="271"/>
      <c r="AF35" s="283"/>
      <c r="AG35" s="234">
        <f t="shared" si="5"/>
        <v>0</v>
      </c>
      <c r="AH35" s="234">
        <f t="shared" si="6"/>
        <v>0</v>
      </c>
      <c r="AI35" s="234">
        <f t="shared" si="7"/>
        <v>0</v>
      </c>
      <c r="AK35" s="288"/>
      <c r="AL35" s="557" t="s">
        <v>103</v>
      </c>
      <c r="AM35" s="558">
        <f>P77/1000</f>
        <v>0</v>
      </c>
      <c r="AN35" s="611">
        <f>AM35</f>
        <v>0</v>
      </c>
      <c r="AO35" s="612">
        <v>0</v>
      </c>
      <c r="AP35" s="612">
        <v>0</v>
      </c>
      <c r="AQ35" s="580">
        <f t="shared" si="27"/>
        <v>0</v>
      </c>
      <c r="AR35" s="560">
        <f t="shared" si="28"/>
        <v>0</v>
      </c>
      <c r="AS35" s="561">
        <f t="shared" si="29"/>
        <v>0</v>
      </c>
      <c r="AT35" s="558">
        <f>AN35-AQ35</f>
        <v>0</v>
      </c>
      <c r="AU35" s="559">
        <f>AO35-AR35</f>
        <v>0</v>
      </c>
      <c r="AV35" s="564">
        <f>AP35-AS35</f>
        <v>0</v>
      </c>
      <c r="AW35" s="283"/>
      <c r="AX35" s="288"/>
      <c r="AY35" s="557" t="s">
        <v>103</v>
      </c>
      <c r="AZ35" s="558">
        <f>P97/1000</f>
        <v>0</v>
      </c>
      <c r="BA35" s="306">
        <f t="shared" si="41"/>
        <v>0</v>
      </c>
      <c r="BB35" s="612">
        <v>0</v>
      </c>
      <c r="BC35" s="612">
        <v>0</v>
      </c>
      <c r="BD35" s="558">
        <f t="shared" si="30"/>
        <v>0</v>
      </c>
      <c r="BE35" s="559">
        <f t="shared" si="31"/>
        <v>0</v>
      </c>
      <c r="BF35" s="564">
        <f t="shared" si="32"/>
        <v>0</v>
      </c>
      <c r="BG35" s="558">
        <f t="shared" si="11"/>
        <v>0</v>
      </c>
      <c r="BH35" s="559">
        <f t="shared" si="12"/>
        <v>0</v>
      </c>
      <c r="BI35" s="564">
        <f t="shared" si="13"/>
        <v>0</v>
      </c>
      <c r="BJ35" s="283"/>
      <c r="BK35" s="288"/>
      <c r="BL35" s="557" t="s">
        <v>103</v>
      </c>
      <c r="BM35" s="558">
        <f>P117/1000</f>
        <v>0</v>
      </c>
      <c r="BN35" s="611">
        <f>BM35</f>
        <v>0</v>
      </c>
      <c r="BO35" s="612">
        <v>0</v>
      </c>
      <c r="BP35" s="612">
        <v>0</v>
      </c>
      <c r="BQ35" s="558">
        <f t="shared" si="35"/>
        <v>0</v>
      </c>
      <c r="BR35" s="559">
        <f t="shared" si="36"/>
        <v>0</v>
      </c>
      <c r="BS35" s="564">
        <f t="shared" si="37"/>
        <v>0</v>
      </c>
      <c r="BT35" s="558">
        <f t="shared" si="38"/>
        <v>0</v>
      </c>
      <c r="BU35" s="559">
        <f t="shared" si="39"/>
        <v>0</v>
      </c>
      <c r="BV35" s="564">
        <f t="shared" si="40"/>
        <v>0</v>
      </c>
    </row>
    <row r="36" spans="3:78" ht="12.75" customHeight="1">
      <c r="C36" s="171" t="str">
        <f ca="1">+IF(OFFSET(Processes!B17,$D$11,0)="*","*",OFFSET(Processes!D17,$D$11,0))</f>
        <v>INDSDPHBHETE2</v>
      </c>
      <c r="D36" s="144" t="str">
        <f ca="1">+OFFSET(Processes!E17,$D$11,0)</f>
        <v>Iron &amp; Steel  Heat Medium Temp. Boiler - Dist. Heat Existing 2</v>
      </c>
      <c r="E36" s="147" t="str">
        <f>+Processes!O17</f>
        <v>INDHDE</v>
      </c>
      <c r="F36" s="170" t="str">
        <f ca="1">+OFFSET(Processes!$M$12,$D$11,0) &amp; Processes!P17</f>
        <v>ISDPH</v>
      </c>
      <c r="G36" s="319"/>
      <c r="H36" s="319"/>
      <c r="I36" s="319"/>
      <c r="J36" s="319"/>
      <c r="K36" s="319"/>
      <c r="L36" s="319"/>
      <c r="M36" s="319"/>
      <c r="N36" s="319"/>
      <c r="O36" s="319"/>
      <c r="P36" s="319">
        <f t="shared" si="23"/>
        <v>0</v>
      </c>
      <c r="Q36" s="319">
        <f t="shared" si="24"/>
        <v>0</v>
      </c>
      <c r="R36" s="319">
        <f t="shared" si="25"/>
        <v>0</v>
      </c>
      <c r="S36" s="319">
        <f t="shared" si="1"/>
        <v>0</v>
      </c>
      <c r="T36" s="319">
        <f t="shared" si="2"/>
        <v>0</v>
      </c>
      <c r="U36" s="319">
        <f t="shared" si="3"/>
        <v>0</v>
      </c>
      <c r="V36" s="319">
        <v>5</v>
      </c>
      <c r="W36" s="341">
        <f>$N$131</f>
        <v>0.94079999999999997</v>
      </c>
      <c r="X36" s="520">
        <f>$W$35</f>
        <v>0.94079999999999997</v>
      </c>
      <c r="Y36" s="520">
        <f>$W$35</f>
        <v>0.94079999999999997</v>
      </c>
      <c r="Z36" s="317">
        <f t="shared" si="43"/>
        <v>3.1536000000000002E-2</v>
      </c>
      <c r="AA36" s="388">
        <f t="shared" si="44"/>
        <v>0.5</v>
      </c>
      <c r="AB36" s="327">
        <v>20</v>
      </c>
      <c r="AC36" s="282"/>
      <c r="AD36" s="317"/>
      <c r="AE36" s="271"/>
      <c r="AF36" s="283"/>
      <c r="AG36" s="234">
        <f t="shared" si="5"/>
        <v>0</v>
      </c>
      <c r="AH36" s="234">
        <f t="shared" si="6"/>
        <v>0</v>
      </c>
      <c r="AI36" s="234">
        <f t="shared" si="7"/>
        <v>0</v>
      </c>
      <c r="AK36" s="288"/>
      <c r="AL36" s="557" t="s">
        <v>104</v>
      </c>
      <c r="AM36" s="558"/>
      <c r="AN36" s="611">
        <f>AM36</f>
        <v>0</v>
      </c>
      <c r="AO36" s="612">
        <v>0</v>
      </c>
      <c r="AP36" s="612">
        <v>0</v>
      </c>
      <c r="AQ36" s="580">
        <f t="shared" si="27"/>
        <v>0</v>
      </c>
      <c r="AR36" s="560">
        <f t="shared" si="28"/>
        <v>0</v>
      </c>
      <c r="AS36" s="561">
        <f t="shared" si="29"/>
        <v>0</v>
      </c>
      <c r="AT36" s="558"/>
      <c r="AU36" s="559"/>
      <c r="AV36" s="564"/>
      <c r="AW36" s="283"/>
      <c r="AX36" s="288"/>
      <c r="AY36" s="557" t="s">
        <v>104</v>
      </c>
      <c r="AZ36" s="558"/>
      <c r="BA36" s="306">
        <f t="shared" si="41"/>
        <v>0</v>
      </c>
      <c r="BB36" s="612">
        <v>0</v>
      </c>
      <c r="BC36" s="612">
        <v>0</v>
      </c>
      <c r="BD36" s="558">
        <f t="shared" si="30"/>
        <v>0</v>
      </c>
      <c r="BE36" s="559">
        <f t="shared" si="31"/>
        <v>0</v>
      </c>
      <c r="BF36" s="564">
        <f t="shared" si="32"/>
        <v>0</v>
      </c>
      <c r="BG36" s="558"/>
      <c r="BH36" s="559"/>
      <c r="BI36" s="564"/>
      <c r="BJ36" s="283"/>
      <c r="BK36" s="288"/>
      <c r="BL36" s="557" t="s">
        <v>104</v>
      </c>
      <c r="BM36" s="558"/>
      <c r="BN36" s="611">
        <f>BM36</f>
        <v>0</v>
      </c>
      <c r="BO36" s="612">
        <v>0</v>
      </c>
      <c r="BP36" s="612">
        <v>0</v>
      </c>
      <c r="BQ36" s="558">
        <f t="shared" si="35"/>
        <v>0</v>
      </c>
      <c r="BR36" s="559">
        <f t="shared" si="36"/>
        <v>0</v>
      </c>
      <c r="BS36" s="564">
        <f t="shared" si="37"/>
        <v>0</v>
      </c>
      <c r="BT36" s="558"/>
      <c r="BU36" s="559"/>
      <c r="BV36" s="564"/>
    </row>
    <row r="37" spans="3:78" ht="12.75" customHeight="1">
      <c r="C37" s="146" t="str">
        <f ca="1">+IF(OFFSET(Processes!B18,$D$11,0)="*","*",OFFSET(Processes!D18,$D$11,0))</f>
        <v>INDSDPHBELCE1</v>
      </c>
      <c r="D37" s="146" t="str">
        <f ca="1">+OFFSET(Processes!E18,$D$11,0)</f>
        <v>Iron &amp; Steel  Heat Medium Temp. Boiler - Electricity Existing 1</v>
      </c>
      <c r="E37" s="172" t="str">
        <f>+Processes!O18</f>
        <v>INDELC</v>
      </c>
      <c r="F37" s="172" t="str">
        <f ca="1">+OFFSET(Processes!$M$12,$D$11,0) &amp; Processes!P18</f>
        <v>ISDPH</v>
      </c>
      <c r="G37" s="322">
        <f t="shared" si="14"/>
        <v>922.33100000000002</v>
      </c>
      <c r="H37" s="322">
        <f t="shared" si="15"/>
        <v>0</v>
      </c>
      <c r="I37" s="322">
        <f t="shared" si="16"/>
        <v>0</v>
      </c>
      <c r="J37" s="322">
        <f t="shared" si="17"/>
        <v>895.24400000000003</v>
      </c>
      <c r="K37" s="322">
        <f t="shared" si="18"/>
        <v>0</v>
      </c>
      <c r="L37" s="322">
        <f t="shared" si="19"/>
        <v>0</v>
      </c>
      <c r="M37" s="322">
        <f t="shared" si="20"/>
        <v>837.16</v>
      </c>
      <c r="N37" s="322">
        <f t="shared" si="21"/>
        <v>0</v>
      </c>
      <c r="O37" s="322">
        <f t="shared" si="22"/>
        <v>0</v>
      </c>
      <c r="P37" s="322">
        <f t="shared" si="23"/>
        <v>837.16</v>
      </c>
      <c r="Q37" s="322">
        <f t="shared" si="24"/>
        <v>0</v>
      </c>
      <c r="R37" s="322">
        <f t="shared" si="25"/>
        <v>0</v>
      </c>
      <c r="S37" s="322">
        <f t="shared" si="1"/>
        <v>0</v>
      </c>
      <c r="T37" s="322">
        <f t="shared" si="2"/>
        <v>0</v>
      </c>
      <c r="U37" s="322">
        <f t="shared" si="3"/>
        <v>0</v>
      </c>
      <c r="V37" s="556">
        <v>5</v>
      </c>
      <c r="W37" s="343">
        <f>M131</f>
        <v>0.93099999999999994</v>
      </c>
      <c r="X37" s="521">
        <f t="shared" ref="X37:Y41" si="52">W37</f>
        <v>0.93099999999999994</v>
      </c>
      <c r="Y37" s="521">
        <f t="shared" si="52"/>
        <v>0.93099999999999994</v>
      </c>
      <c r="Z37" s="168">
        <f t="shared" ref="Z37:Z50" si="53">3.6*8760/1000000</f>
        <v>3.1536000000000002E-2</v>
      </c>
      <c r="AA37" s="389">
        <f t="shared" si="44"/>
        <v>0.5</v>
      </c>
      <c r="AB37" s="277">
        <v>20</v>
      </c>
      <c r="AC37" s="269"/>
      <c r="AD37" s="267"/>
      <c r="AE37" s="272"/>
      <c r="AF37" s="283"/>
      <c r="AG37" s="234">
        <f t="shared" si="5"/>
        <v>15.605570807280801</v>
      </c>
      <c r="AH37" s="234">
        <f t="shared" si="6"/>
        <v>15.012291044442792</v>
      </c>
      <c r="AI37" s="234">
        <f t="shared" si="7"/>
        <v>14.038284055258373</v>
      </c>
      <c r="AK37" s="350"/>
      <c r="AL37" s="565" t="s">
        <v>61</v>
      </c>
      <c r="AM37" s="566">
        <f>O77/1000</f>
        <v>15.605568000000002</v>
      </c>
      <c r="AN37" s="559">
        <f t="shared" si="45"/>
        <v>15.605568000000002</v>
      </c>
      <c r="AO37" s="560">
        <f t="shared" ref="AO37" si="54">AM37*$AO$23</f>
        <v>0</v>
      </c>
      <c r="AP37" s="560">
        <f t="shared" si="47"/>
        <v>0</v>
      </c>
      <c r="AQ37" s="580">
        <f t="shared" si="27"/>
        <v>14.528786421578424</v>
      </c>
      <c r="AR37" s="560">
        <f t="shared" si="28"/>
        <v>0</v>
      </c>
      <c r="AS37" s="561">
        <f t="shared" si="29"/>
        <v>0</v>
      </c>
      <c r="AT37" s="566">
        <f t="shared" ref="AT37:AV41" si="55">IFERROR(AQ37/W37,0)</f>
        <v>15.605570807280801</v>
      </c>
      <c r="AU37" s="567">
        <f t="shared" si="55"/>
        <v>0</v>
      </c>
      <c r="AV37" s="568">
        <f t="shared" si="55"/>
        <v>0</v>
      </c>
      <c r="AW37" s="283"/>
      <c r="AX37" s="350"/>
      <c r="AY37" s="565" t="s">
        <v>61</v>
      </c>
      <c r="AZ37" s="566">
        <f>O97/1000</f>
        <v>15.012288</v>
      </c>
      <c r="BA37" s="306">
        <f t="shared" si="41"/>
        <v>15.012288</v>
      </c>
      <c r="BB37" s="560">
        <f>AZ37*$BB$23</f>
        <v>0</v>
      </c>
      <c r="BC37" s="560">
        <f>AZ37*$BC$23</f>
        <v>0</v>
      </c>
      <c r="BD37" s="566">
        <f t="shared" si="30"/>
        <v>13.97644296237624</v>
      </c>
      <c r="BE37" s="567">
        <f t="shared" si="31"/>
        <v>0</v>
      </c>
      <c r="BF37" s="568">
        <f>IFERROR(L37*$Z37*AA37/L$21,0)</f>
        <v>0</v>
      </c>
      <c r="BG37" s="566">
        <f t="shared" ref="BG37:BG56" si="56">IFERROR(BD37/W37,0)</f>
        <v>15.012291044442794</v>
      </c>
      <c r="BH37" s="567">
        <f t="shared" ref="BH37:BH56" si="57">IFERROR(BE37/X37,0)</f>
        <v>0</v>
      </c>
      <c r="BI37" s="568">
        <f t="shared" ref="BI37:BI56" si="58">IFERROR(BF37/Y37,0)</f>
        <v>0</v>
      </c>
      <c r="BJ37" s="283"/>
      <c r="BK37" s="350"/>
      <c r="BL37" s="565" t="s">
        <v>61</v>
      </c>
      <c r="BM37" s="566">
        <f>O117/1000</f>
        <v>14.038271999999999</v>
      </c>
      <c r="BN37" s="559">
        <f>BM37*$AN$23</f>
        <v>14.038271999999999</v>
      </c>
      <c r="BO37" s="560">
        <f t="shared" si="49"/>
        <v>0</v>
      </c>
      <c r="BP37" s="560">
        <f t="shared" si="50"/>
        <v>0</v>
      </c>
      <c r="BQ37" s="566">
        <f t="shared" si="35"/>
        <v>13.069642455445544</v>
      </c>
      <c r="BR37" s="567">
        <f t="shared" si="36"/>
        <v>0</v>
      </c>
      <c r="BS37" s="568">
        <f t="shared" si="37"/>
        <v>0</v>
      </c>
      <c r="BT37" s="566">
        <f t="shared" ref="BT37:BT56" si="59">IFERROR(BQ37/W37,0)</f>
        <v>14.038284055258373</v>
      </c>
      <c r="BU37" s="567">
        <f t="shared" ref="BU37:BU56" si="60">IFERROR(BR37/X37,0)</f>
        <v>0</v>
      </c>
      <c r="BV37" s="568">
        <f t="shared" ref="BV37:BV56" si="61">IFERROR(BS37/Y37,0)</f>
        <v>0</v>
      </c>
    </row>
    <row r="38" spans="3:78" ht="12.75" customHeight="1">
      <c r="C38" s="171" t="str">
        <f ca="1">+IF(OFFSET(Processes!B19,$D$11,0)="*","*",OFFSET(Processes!D19,$D$11,0))</f>
        <v>INDSDCOBNGAE1</v>
      </c>
      <c r="D38" s="171" t="str">
        <f ca="1">+OFFSET(Processes!E19,$D$11,0)</f>
        <v>Iron &amp; Steel  Heat High Temp. Boiler - Nat. Gas Existing 1</v>
      </c>
      <c r="E38" s="170" t="str">
        <f>+Processes!O19</f>
        <v>INDSNG1,INDSNG2,INDNGA</v>
      </c>
      <c r="F38" s="170" t="str">
        <f ca="1">+OFFSET(Processes!$M$12,$D$11,0) &amp; Processes!P19</f>
        <v>ISDCO</v>
      </c>
      <c r="G38" s="320">
        <f t="shared" si="14"/>
        <v>0</v>
      </c>
      <c r="H38" s="320">
        <f t="shared" si="15"/>
        <v>0</v>
      </c>
      <c r="I38" s="320">
        <f t="shared" si="16"/>
        <v>0</v>
      </c>
      <c r="J38" s="320">
        <f t="shared" si="17"/>
        <v>0</v>
      </c>
      <c r="K38" s="320">
        <f t="shared" si="18"/>
        <v>0</v>
      </c>
      <c r="L38" s="320">
        <f t="shared" si="19"/>
        <v>0</v>
      </c>
      <c r="M38" s="320">
        <f t="shared" si="20"/>
        <v>0</v>
      </c>
      <c r="N38" s="320">
        <f t="shared" si="21"/>
        <v>0</v>
      </c>
      <c r="O38" s="320">
        <f t="shared" si="22"/>
        <v>0</v>
      </c>
      <c r="P38" s="320">
        <f t="shared" si="23"/>
        <v>0</v>
      </c>
      <c r="Q38" s="320">
        <f t="shared" si="24"/>
        <v>0</v>
      </c>
      <c r="R38" s="320">
        <f t="shared" si="25"/>
        <v>0</v>
      </c>
      <c r="S38" s="321">
        <f t="shared" si="1"/>
        <v>0</v>
      </c>
      <c r="T38" s="321">
        <f t="shared" si="2"/>
        <v>0</v>
      </c>
      <c r="U38" s="321">
        <f t="shared" si="3"/>
        <v>0</v>
      </c>
      <c r="V38" s="321">
        <v>5</v>
      </c>
      <c r="W38" s="341">
        <f>I132</f>
        <v>0.96039999999999992</v>
      </c>
      <c r="X38" s="520">
        <f t="shared" si="52"/>
        <v>0.96039999999999992</v>
      </c>
      <c r="Y38" s="520">
        <f t="shared" si="52"/>
        <v>0.96039999999999992</v>
      </c>
      <c r="Z38" s="175">
        <f t="shared" si="53"/>
        <v>3.1536000000000002E-2</v>
      </c>
      <c r="AA38" s="390">
        <f t="shared" si="44"/>
        <v>0.5</v>
      </c>
      <c r="AB38" s="278">
        <v>20</v>
      </c>
      <c r="AC38" s="270"/>
      <c r="AD38" s="270"/>
      <c r="AE38" s="273"/>
      <c r="AF38" s="283"/>
      <c r="AG38" s="234">
        <f t="shared" si="5"/>
        <v>0</v>
      </c>
      <c r="AH38" s="234">
        <f t="shared" si="6"/>
        <v>0</v>
      </c>
      <c r="AI38" s="234">
        <f t="shared" si="7"/>
        <v>0</v>
      </c>
      <c r="AK38" s="528" t="str">
        <f ca="1">F38</f>
        <v>ISDCO</v>
      </c>
      <c r="AL38" s="569" t="s">
        <v>97</v>
      </c>
      <c r="AM38" s="570">
        <f>(J78+I78)/1000</f>
        <v>0</v>
      </c>
      <c r="AN38" s="563">
        <f t="shared" si="45"/>
        <v>0</v>
      </c>
      <c r="AO38" s="563">
        <f>AM38*(1-$AN$23)</f>
        <v>0</v>
      </c>
      <c r="AP38" s="563"/>
      <c r="AQ38" s="562">
        <f t="shared" si="27"/>
        <v>0</v>
      </c>
      <c r="AR38" s="563">
        <f t="shared" si="28"/>
        <v>0</v>
      </c>
      <c r="AS38" s="571">
        <f t="shared" si="29"/>
        <v>0</v>
      </c>
      <c r="AT38" s="570">
        <f t="shared" si="55"/>
        <v>0</v>
      </c>
      <c r="AU38" s="572">
        <f t="shared" si="55"/>
        <v>0</v>
      </c>
      <c r="AV38" s="573">
        <f t="shared" si="55"/>
        <v>0</v>
      </c>
      <c r="AW38" s="283"/>
      <c r="AX38" s="528" t="str">
        <f t="shared" ca="1" si="9"/>
        <v>ISDCO</v>
      </c>
      <c r="AY38" s="569" t="s">
        <v>97</v>
      </c>
      <c r="AZ38" s="570">
        <f>(J98+I98)/1000</f>
        <v>0</v>
      </c>
      <c r="BA38" s="563">
        <f>AZ38*$AN$23</f>
        <v>0</v>
      </c>
      <c r="BB38" s="563">
        <f>AZ38*$BB$23</f>
        <v>0</v>
      </c>
      <c r="BC38" s="563">
        <f>AZ38*$BC$23</f>
        <v>0</v>
      </c>
      <c r="BD38" s="570">
        <f t="shared" si="30"/>
        <v>0</v>
      </c>
      <c r="BE38" s="572">
        <f t="shared" si="31"/>
        <v>0</v>
      </c>
      <c r="BF38" s="573">
        <f t="shared" si="32"/>
        <v>0</v>
      </c>
      <c r="BG38" s="570">
        <f t="shared" si="56"/>
        <v>0</v>
      </c>
      <c r="BH38" s="572">
        <f t="shared" si="57"/>
        <v>0</v>
      </c>
      <c r="BI38" s="573">
        <f t="shared" si="58"/>
        <v>0</v>
      </c>
      <c r="BJ38" s="283"/>
      <c r="BK38" s="528" t="str">
        <f ca="1">AK38</f>
        <v>ISDCO</v>
      </c>
      <c r="BL38" s="569" t="s">
        <v>97</v>
      </c>
      <c r="BM38" s="570">
        <f>(J118+I188)/1000</f>
        <v>0</v>
      </c>
      <c r="BN38" s="563">
        <f>BM38*$AN$23</f>
        <v>0</v>
      </c>
      <c r="BO38" s="563">
        <f t="shared" si="49"/>
        <v>0</v>
      </c>
      <c r="BP38" s="563">
        <f t="shared" si="50"/>
        <v>0</v>
      </c>
      <c r="BQ38" s="570">
        <f t="shared" si="35"/>
        <v>0</v>
      </c>
      <c r="BR38" s="572">
        <f t="shared" si="36"/>
        <v>0</v>
      </c>
      <c r="BS38" s="573">
        <f t="shared" si="37"/>
        <v>0</v>
      </c>
      <c r="BT38" s="570">
        <f t="shared" si="59"/>
        <v>0</v>
      </c>
      <c r="BU38" s="572">
        <f t="shared" si="60"/>
        <v>0</v>
      </c>
      <c r="BV38" s="573">
        <f t="shared" si="61"/>
        <v>0</v>
      </c>
    </row>
    <row r="39" spans="3:78" ht="12.75" customHeight="1">
      <c r="C39" s="171" t="str">
        <f ca="1">+IF(OFFSET(Processes!B20,$D$11,0)="*","*",OFFSET(Processes!D20,$D$11,0))</f>
        <v>INDSDCOBCOAE1</v>
      </c>
      <c r="D39" s="171" t="str">
        <f ca="1">+OFFSET(Processes!E20,$D$11,0)</f>
        <v>Iron &amp; Steel  Heat High Temp. Boiler - Coal Existing 1</v>
      </c>
      <c r="E39" s="170" t="str">
        <f>+Processes!O20</f>
        <v>INDCOA</v>
      </c>
      <c r="F39" s="170" t="str">
        <f ca="1">+OFFSET(Processes!$M$12,$D$11,0) &amp; Processes!P20</f>
        <v>ISDCO</v>
      </c>
      <c r="G39" s="320">
        <f t="shared" si="14"/>
        <v>0</v>
      </c>
      <c r="H39" s="320">
        <f t="shared" si="15"/>
        <v>0</v>
      </c>
      <c r="I39" s="320">
        <f t="shared" si="16"/>
        <v>0</v>
      </c>
      <c r="J39" s="320">
        <f t="shared" si="17"/>
        <v>0</v>
      </c>
      <c r="K39" s="320">
        <f t="shared" si="18"/>
        <v>0</v>
      </c>
      <c r="L39" s="320">
        <f t="shared" si="19"/>
        <v>0</v>
      </c>
      <c r="M39" s="320">
        <f t="shared" si="20"/>
        <v>0</v>
      </c>
      <c r="N39" s="320">
        <f t="shared" si="21"/>
        <v>0</v>
      </c>
      <c r="O39" s="320">
        <f t="shared" si="22"/>
        <v>0</v>
      </c>
      <c r="P39" s="320">
        <f t="shared" si="23"/>
        <v>0</v>
      </c>
      <c r="Q39" s="320">
        <f t="shared" si="24"/>
        <v>0</v>
      </c>
      <c r="R39" s="320">
        <f t="shared" si="25"/>
        <v>0</v>
      </c>
      <c r="S39" s="320">
        <f t="shared" si="1"/>
        <v>0</v>
      </c>
      <c r="T39" s="320">
        <f t="shared" si="2"/>
        <v>0</v>
      </c>
      <c r="U39" s="320">
        <f t="shared" si="3"/>
        <v>0</v>
      </c>
      <c r="V39" s="320">
        <v>5</v>
      </c>
      <c r="W39" s="341">
        <f>D132</f>
        <v>0.91237999999999997</v>
      </c>
      <c r="X39" s="520">
        <f t="shared" si="52"/>
        <v>0.91237999999999997</v>
      </c>
      <c r="Y39" s="520">
        <f t="shared" si="52"/>
        <v>0.91237999999999997</v>
      </c>
      <c r="Z39" s="175">
        <f t="shared" si="53"/>
        <v>3.1536000000000002E-2</v>
      </c>
      <c r="AA39" s="388">
        <f t="shared" si="44"/>
        <v>0.5</v>
      </c>
      <c r="AB39" s="276">
        <v>20</v>
      </c>
      <c r="AC39" s="269"/>
      <c r="AD39" s="269"/>
      <c r="AE39" s="273"/>
      <c r="AF39" s="283"/>
      <c r="AG39" s="234">
        <f t="shared" si="5"/>
        <v>0</v>
      </c>
      <c r="AH39" s="234">
        <f t="shared" si="6"/>
        <v>0</v>
      </c>
      <c r="AI39" s="234">
        <f t="shared" si="7"/>
        <v>0</v>
      </c>
      <c r="AK39" s="288"/>
      <c r="AL39" s="557" t="s">
        <v>98</v>
      </c>
      <c r="AM39" s="558">
        <f>D78/1000</f>
        <v>0</v>
      </c>
      <c r="AN39" s="560">
        <f t="shared" si="45"/>
        <v>0</v>
      </c>
      <c r="AO39" s="560">
        <f>AM39*(1-$AN$23)</f>
        <v>0</v>
      </c>
      <c r="AP39" s="560"/>
      <c r="AQ39" s="580">
        <f t="shared" si="27"/>
        <v>0</v>
      </c>
      <c r="AR39" s="560">
        <f t="shared" si="28"/>
        <v>0</v>
      </c>
      <c r="AS39" s="561">
        <f t="shared" si="29"/>
        <v>0</v>
      </c>
      <c r="AT39" s="558">
        <f t="shared" si="55"/>
        <v>0</v>
      </c>
      <c r="AU39" s="559">
        <f t="shared" si="55"/>
        <v>0</v>
      </c>
      <c r="AV39" s="564">
        <f t="shared" si="55"/>
        <v>0</v>
      </c>
      <c r="AW39" s="283"/>
      <c r="AX39" s="288"/>
      <c r="AY39" s="557" t="s">
        <v>98</v>
      </c>
      <c r="AZ39" s="558">
        <f>D98/1000</f>
        <v>0</v>
      </c>
      <c r="BA39" s="560">
        <f>AZ39*$AN$23</f>
        <v>0</v>
      </c>
      <c r="BB39" s="560">
        <f>AZ39*$BB$23</f>
        <v>0</v>
      </c>
      <c r="BC39" s="560">
        <f>AZ39*$BC$23</f>
        <v>0</v>
      </c>
      <c r="BD39" s="558">
        <f t="shared" si="30"/>
        <v>0</v>
      </c>
      <c r="BE39" s="559">
        <f t="shared" si="31"/>
        <v>0</v>
      </c>
      <c r="BF39" s="564">
        <f t="shared" si="32"/>
        <v>0</v>
      </c>
      <c r="BG39" s="558">
        <f t="shared" si="56"/>
        <v>0</v>
      </c>
      <c r="BH39" s="559">
        <f t="shared" si="57"/>
        <v>0</v>
      </c>
      <c r="BI39" s="564">
        <f t="shared" si="58"/>
        <v>0</v>
      </c>
      <c r="BJ39" s="283"/>
      <c r="BK39" s="288"/>
      <c r="BL39" s="557" t="s">
        <v>98</v>
      </c>
      <c r="BM39" s="558">
        <f>D118/1000</f>
        <v>0</v>
      </c>
      <c r="BN39" s="560">
        <f>BM39*$AN$23</f>
        <v>0</v>
      </c>
      <c r="BO39" s="560">
        <f t="shared" si="49"/>
        <v>0</v>
      </c>
      <c r="BP39" s="560">
        <f t="shared" si="50"/>
        <v>0</v>
      </c>
      <c r="BQ39" s="558">
        <f t="shared" si="35"/>
        <v>0</v>
      </c>
      <c r="BR39" s="559">
        <f t="shared" si="36"/>
        <v>0</v>
      </c>
      <c r="BS39" s="564">
        <f t="shared" si="37"/>
        <v>0</v>
      </c>
      <c r="BT39" s="558">
        <f t="shared" si="59"/>
        <v>0</v>
      </c>
      <c r="BU39" s="559">
        <f t="shared" si="60"/>
        <v>0</v>
      </c>
      <c r="BV39" s="564">
        <f t="shared" si="61"/>
        <v>0</v>
      </c>
    </row>
    <row r="40" spans="3:78" ht="12.75" customHeight="1">
      <c r="C40" s="171" t="str">
        <f ca="1">+IF(OFFSET(Processes!B21,$D$11,0)="*","*",OFFSET(Processes!D21,$D$11,0))</f>
        <v>INDSDCOBDSLE1</v>
      </c>
      <c r="D40" s="171" t="str">
        <f ca="1">+OFFSET(Processes!E21,$D$11,0)</f>
        <v>Iron &amp; Steel  Heat High Temp. Boiler - Diesel Existing 1</v>
      </c>
      <c r="E40" s="170" t="str">
        <f>+Processes!O21</f>
        <v>INDDSB1,INDDSB2,INDDSL</v>
      </c>
      <c r="F40" s="170" t="str">
        <f ca="1">+OFFSET(Processes!$M$12,$D$11,0) &amp; Processes!P21</f>
        <v>ISDCO</v>
      </c>
      <c r="G40" s="320">
        <f t="shared" si="14"/>
        <v>0</v>
      </c>
      <c r="H40" s="320">
        <f t="shared" si="15"/>
        <v>0</v>
      </c>
      <c r="I40" s="320">
        <f t="shared" si="16"/>
        <v>0</v>
      </c>
      <c r="J40" s="320">
        <f t="shared" si="17"/>
        <v>0</v>
      </c>
      <c r="K40" s="320">
        <f t="shared" si="18"/>
        <v>0</v>
      </c>
      <c r="L40" s="320">
        <f t="shared" si="19"/>
        <v>0</v>
      </c>
      <c r="M40" s="320">
        <f t="shared" si="20"/>
        <v>0</v>
      </c>
      <c r="N40" s="320">
        <f t="shared" si="21"/>
        <v>0</v>
      </c>
      <c r="O40" s="320">
        <f t="shared" si="22"/>
        <v>0</v>
      </c>
      <c r="P40" s="320">
        <f t="shared" si="23"/>
        <v>0</v>
      </c>
      <c r="Q40" s="320">
        <f t="shared" si="24"/>
        <v>0</v>
      </c>
      <c r="R40" s="320">
        <f t="shared" si="25"/>
        <v>0</v>
      </c>
      <c r="S40" s="320">
        <f t="shared" si="1"/>
        <v>0</v>
      </c>
      <c r="T40" s="320">
        <f t="shared" si="2"/>
        <v>0</v>
      </c>
      <c r="U40" s="320">
        <f t="shared" si="3"/>
        <v>0</v>
      </c>
      <c r="V40" s="320">
        <v>5</v>
      </c>
      <c r="W40" s="341">
        <f>F132</f>
        <v>0.92198399999999991</v>
      </c>
      <c r="X40" s="520">
        <f t="shared" si="52"/>
        <v>0.92198399999999991</v>
      </c>
      <c r="Y40" s="520">
        <f t="shared" si="52"/>
        <v>0.92198399999999991</v>
      </c>
      <c r="Z40" s="175">
        <f t="shared" si="53"/>
        <v>3.1536000000000002E-2</v>
      </c>
      <c r="AA40" s="390">
        <f t="shared" si="44"/>
        <v>0.5</v>
      </c>
      <c r="AB40" s="278">
        <v>20</v>
      </c>
      <c r="AC40" s="269"/>
      <c r="AD40" s="269"/>
      <c r="AE40" s="273"/>
      <c r="AF40" s="283"/>
      <c r="AG40" s="234">
        <f t="shared" si="5"/>
        <v>0</v>
      </c>
      <c r="AH40" s="234">
        <f t="shared" si="6"/>
        <v>0</v>
      </c>
      <c r="AI40" s="234">
        <f t="shared" si="7"/>
        <v>0</v>
      </c>
      <c r="AK40" s="288"/>
      <c r="AL40" s="557" t="s">
        <v>59</v>
      </c>
      <c r="AM40" s="558">
        <f>(F78+L78)/1000</f>
        <v>0</v>
      </c>
      <c r="AN40" s="560">
        <f t="shared" si="45"/>
        <v>0</v>
      </c>
      <c r="AO40" s="560">
        <f>AM40*(1-$AN$23)</f>
        <v>0</v>
      </c>
      <c r="AP40" s="560"/>
      <c r="AQ40" s="580">
        <f t="shared" si="27"/>
        <v>0</v>
      </c>
      <c r="AR40" s="560">
        <f t="shared" si="28"/>
        <v>0</v>
      </c>
      <c r="AS40" s="561">
        <f t="shared" si="29"/>
        <v>0</v>
      </c>
      <c r="AT40" s="558">
        <f t="shared" si="55"/>
        <v>0</v>
      </c>
      <c r="AU40" s="559">
        <f t="shared" si="55"/>
        <v>0</v>
      </c>
      <c r="AV40" s="564">
        <f t="shared" si="55"/>
        <v>0</v>
      </c>
      <c r="AW40" s="283"/>
      <c r="AX40" s="288"/>
      <c r="AY40" s="557" t="s">
        <v>59</v>
      </c>
      <c r="AZ40" s="558">
        <f>(F98+L98)/1000</f>
        <v>0</v>
      </c>
      <c r="BA40" s="560">
        <f t="shared" ref="BA40:BA46" si="62">AZ40*$AN$23</f>
        <v>0</v>
      </c>
      <c r="BB40" s="560">
        <f t="shared" ref="BB40:BB62" si="63">AZ40*$BB$23</f>
        <v>0</v>
      </c>
      <c r="BC40" s="560">
        <f t="shared" ref="BC40:BC62" si="64">AZ40*$BC$23</f>
        <v>0</v>
      </c>
      <c r="BD40" s="558">
        <f t="shared" si="30"/>
        <v>0</v>
      </c>
      <c r="BE40" s="559">
        <f t="shared" si="31"/>
        <v>0</v>
      </c>
      <c r="BF40" s="564">
        <f t="shared" si="32"/>
        <v>0</v>
      </c>
      <c r="BG40" s="558">
        <f t="shared" si="56"/>
        <v>0</v>
      </c>
      <c r="BH40" s="559">
        <f t="shared" si="57"/>
        <v>0</v>
      </c>
      <c r="BI40" s="564">
        <f t="shared" si="58"/>
        <v>0</v>
      </c>
      <c r="BJ40" s="283"/>
      <c r="BK40" s="288"/>
      <c r="BL40" s="557" t="s">
        <v>59</v>
      </c>
      <c r="BM40" s="558">
        <f>(F118+L118)/1000</f>
        <v>0</v>
      </c>
      <c r="BN40" s="560">
        <f>BM40*$AN$23</f>
        <v>0</v>
      </c>
      <c r="BO40" s="560">
        <f t="shared" si="49"/>
        <v>0</v>
      </c>
      <c r="BP40" s="560">
        <f t="shared" si="50"/>
        <v>0</v>
      </c>
      <c r="BQ40" s="558">
        <f t="shared" si="35"/>
        <v>0</v>
      </c>
      <c r="BR40" s="559">
        <f t="shared" si="36"/>
        <v>0</v>
      </c>
      <c r="BS40" s="564">
        <f t="shared" si="37"/>
        <v>0</v>
      </c>
      <c r="BT40" s="558">
        <f t="shared" si="59"/>
        <v>0</v>
      </c>
      <c r="BU40" s="559">
        <f t="shared" si="60"/>
        <v>0</v>
      </c>
      <c r="BV40" s="564">
        <f t="shared" si="61"/>
        <v>0</v>
      </c>
    </row>
    <row r="41" spans="3:78" ht="12.75" customHeight="1">
      <c r="C41" s="171" t="str">
        <f ca="1">+IF(OFFSET(Processes!B22,$D$11,0)="*","*",OFFSET(Processes!D22,$D$11,0))</f>
        <v>INDSDCOBWPEE1</v>
      </c>
      <c r="D41" s="171" t="str">
        <f ca="1">+OFFSET(Processes!E22,$D$11,0)</f>
        <v>Iron &amp; Steel  Heat High Temp. Boiler - Wood Pellets Existing 1</v>
      </c>
      <c r="E41" s="170" t="str">
        <f>+Processes!O22</f>
        <v>INDWPE</v>
      </c>
      <c r="F41" s="170" t="str">
        <f ca="1">+OFFSET(Processes!$M$12,$D$11,0) &amp; Processes!P22</f>
        <v>ISDCO</v>
      </c>
      <c r="G41" s="319">
        <f t="shared" si="14"/>
        <v>0</v>
      </c>
      <c r="H41" s="319">
        <f t="shared" si="15"/>
        <v>0</v>
      </c>
      <c r="I41" s="319">
        <f t="shared" si="16"/>
        <v>0</v>
      </c>
      <c r="J41" s="319">
        <f t="shared" si="17"/>
        <v>0</v>
      </c>
      <c r="K41" s="319">
        <f t="shared" si="18"/>
        <v>0</v>
      </c>
      <c r="L41" s="319">
        <f t="shared" si="19"/>
        <v>0</v>
      </c>
      <c r="M41" s="319">
        <f t="shared" si="20"/>
        <v>0</v>
      </c>
      <c r="N41" s="319">
        <f t="shared" si="21"/>
        <v>0</v>
      </c>
      <c r="O41" s="319">
        <f t="shared" si="22"/>
        <v>0</v>
      </c>
      <c r="P41" s="319">
        <f t="shared" si="23"/>
        <v>0</v>
      </c>
      <c r="Q41" s="319">
        <f t="shared" si="24"/>
        <v>0</v>
      </c>
      <c r="R41" s="319">
        <f t="shared" si="25"/>
        <v>0</v>
      </c>
      <c r="S41" s="319">
        <f t="shared" si="1"/>
        <v>0</v>
      </c>
      <c r="T41" s="319">
        <f t="shared" si="2"/>
        <v>0</v>
      </c>
      <c r="U41" s="319">
        <f t="shared" si="3"/>
        <v>0</v>
      </c>
      <c r="V41" s="319">
        <v>5</v>
      </c>
      <c r="W41" s="341">
        <f>K132</f>
        <v>0.81633999999999995</v>
      </c>
      <c r="X41" s="520">
        <f t="shared" si="52"/>
        <v>0.81633999999999995</v>
      </c>
      <c r="Y41" s="520">
        <f t="shared" si="52"/>
        <v>0.81633999999999995</v>
      </c>
      <c r="Z41" s="175">
        <f t="shared" si="53"/>
        <v>3.1536000000000002E-2</v>
      </c>
      <c r="AA41" s="390">
        <f t="shared" si="44"/>
        <v>0.5</v>
      </c>
      <c r="AB41" s="278">
        <v>20</v>
      </c>
      <c r="AC41" s="317">
        <v>0.5</v>
      </c>
      <c r="AD41" s="317">
        <v>0.5</v>
      </c>
      <c r="AE41" s="271">
        <v>5</v>
      </c>
      <c r="AF41" s="283"/>
      <c r="AG41" s="234">
        <f t="shared" si="5"/>
        <v>0</v>
      </c>
      <c r="AH41" s="234">
        <f t="shared" si="6"/>
        <v>0</v>
      </c>
      <c r="AI41" s="234">
        <f t="shared" si="7"/>
        <v>0</v>
      </c>
      <c r="AK41" s="288"/>
      <c r="AL41" s="557" t="s">
        <v>99</v>
      </c>
      <c r="AM41" s="558">
        <f>M78/1000</f>
        <v>0</v>
      </c>
      <c r="AN41" s="560">
        <f t="shared" si="45"/>
        <v>0</v>
      </c>
      <c r="AO41" s="560">
        <f>AM41*(1-$AN$23)</f>
        <v>0</v>
      </c>
      <c r="AP41" s="560"/>
      <c r="AQ41" s="580">
        <f t="shared" si="27"/>
        <v>0</v>
      </c>
      <c r="AR41" s="560">
        <f t="shared" si="28"/>
        <v>0</v>
      </c>
      <c r="AS41" s="561">
        <f t="shared" si="29"/>
        <v>0</v>
      </c>
      <c r="AT41" s="558">
        <f t="shared" si="55"/>
        <v>0</v>
      </c>
      <c r="AU41" s="559">
        <f t="shared" si="55"/>
        <v>0</v>
      </c>
      <c r="AV41" s="564">
        <f t="shared" si="55"/>
        <v>0</v>
      </c>
      <c r="AW41" s="283"/>
      <c r="AX41" s="288"/>
      <c r="AY41" s="557" t="s">
        <v>99</v>
      </c>
      <c r="AZ41" s="558">
        <f>M98/1000</f>
        <v>0</v>
      </c>
      <c r="BA41" s="560">
        <f t="shared" si="62"/>
        <v>0</v>
      </c>
      <c r="BB41" s="560">
        <f t="shared" si="63"/>
        <v>0</v>
      </c>
      <c r="BC41" s="560">
        <f t="shared" si="64"/>
        <v>0</v>
      </c>
      <c r="BD41" s="558">
        <f t="shared" si="30"/>
        <v>0</v>
      </c>
      <c r="BE41" s="559">
        <f t="shared" si="31"/>
        <v>0</v>
      </c>
      <c r="BF41" s="564">
        <f t="shared" si="32"/>
        <v>0</v>
      </c>
      <c r="BG41" s="558">
        <f t="shared" si="56"/>
        <v>0</v>
      </c>
      <c r="BH41" s="559">
        <f t="shared" si="57"/>
        <v>0</v>
      </c>
      <c r="BI41" s="564">
        <f t="shared" si="58"/>
        <v>0</v>
      </c>
      <c r="BJ41" s="283"/>
      <c r="BK41" s="288"/>
      <c r="BL41" s="557" t="s">
        <v>99</v>
      </c>
      <c r="BM41" s="558">
        <f>M118/1000</f>
        <v>0</v>
      </c>
      <c r="BN41" s="560">
        <f>BM41*$AN$23</f>
        <v>0</v>
      </c>
      <c r="BO41" s="560">
        <f t="shared" si="49"/>
        <v>0</v>
      </c>
      <c r="BP41" s="560">
        <f t="shared" si="50"/>
        <v>0</v>
      </c>
      <c r="BQ41" s="558">
        <f t="shared" si="35"/>
        <v>0</v>
      </c>
      <c r="BR41" s="559">
        <f t="shared" si="36"/>
        <v>0</v>
      </c>
      <c r="BS41" s="564">
        <f t="shared" si="37"/>
        <v>0</v>
      </c>
      <c r="BT41" s="558">
        <f t="shared" si="59"/>
        <v>0</v>
      </c>
      <c r="BU41" s="559">
        <f t="shared" si="60"/>
        <v>0</v>
      </c>
      <c r="BV41" s="564">
        <f t="shared" si="61"/>
        <v>0</v>
      </c>
    </row>
    <row r="42" spans="3:78" ht="12.75" customHeight="1">
      <c r="C42" s="171"/>
      <c r="D42" s="171"/>
      <c r="E42" s="170" t="str">
        <f>+Processes!O23</f>
        <v>INDWCH</v>
      </c>
      <c r="F42" s="170"/>
      <c r="G42" s="319"/>
      <c r="H42" s="319"/>
      <c r="I42" s="319"/>
      <c r="J42" s="319"/>
      <c r="K42" s="319"/>
      <c r="L42" s="319"/>
      <c r="M42" s="319"/>
      <c r="N42" s="319"/>
      <c r="O42" s="319"/>
      <c r="P42" s="319">
        <f t="shared" si="23"/>
        <v>0</v>
      </c>
      <c r="Q42" s="319">
        <f t="shared" si="24"/>
        <v>0</v>
      </c>
      <c r="R42" s="319">
        <f t="shared" si="25"/>
        <v>0</v>
      </c>
      <c r="S42" s="319">
        <f t="shared" si="1"/>
        <v>0</v>
      </c>
      <c r="T42" s="319">
        <f t="shared" si="2"/>
        <v>0</v>
      </c>
      <c r="U42" s="319">
        <f t="shared" si="3"/>
        <v>0</v>
      </c>
      <c r="V42" s="319" t="str">
        <f>IF(S42&gt;0,0.001,"")</f>
        <v/>
      </c>
      <c r="W42" s="341"/>
      <c r="X42" s="520"/>
      <c r="Y42" s="520"/>
      <c r="Z42" s="175"/>
      <c r="AA42" s="390"/>
      <c r="AB42" s="278"/>
      <c r="AC42" s="317">
        <f>1-AC41</f>
        <v>0.5</v>
      </c>
      <c r="AD42" s="317">
        <f>1-AD41</f>
        <v>0.5</v>
      </c>
      <c r="AE42" s="271">
        <v>5</v>
      </c>
      <c r="AF42" s="283"/>
      <c r="AG42" s="234"/>
      <c r="AH42" s="234"/>
      <c r="AI42" s="234"/>
      <c r="AK42" s="288"/>
      <c r="AL42" s="557" t="s">
        <v>107</v>
      </c>
      <c r="AM42" s="558"/>
      <c r="AN42" s="560"/>
      <c r="AO42" s="560"/>
      <c r="AP42" s="560"/>
      <c r="AQ42" s="580">
        <f t="shared" si="27"/>
        <v>0</v>
      </c>
      <c r="AR42" s="560">
        <f t="shared" si="28"/>
        <v>0</v>
      </c>
      <c r="AS42" s="561">
        <f t="shared" si="29"/>
        <v>0</v>
      </c>
      <c r="AT42" s="558"/>
      <c r="AU42" s="559"/>
      <c r="AV42" s="564"/>
      <c r="AW42" s="283"/>
      <c r="AX42" s="288"/>
      <c r="AY42" s="557" t="s">
        <v>107</v>
      </c>
      <c r="AZ42" s="558"/>
      <c r="BA42" s="560">
        <f t="shared" si="62"/>
        <v>0</v>
      </c>
      <c r="BB42" s="560">
        <f t="shared" si="63"/>
        <v>0</v>
      </c>
      <c r="BC42" s="560">
        <f t="shared" si="64"/>
        <v>0</v>
      </c>
      <c r="BD42" s="558">
        <f t="shared" si="30"/>
        <v>0</v>
      </c>
      <c r="BE42" s="559">
        <f t="shared" si="31"/>
        <v>0</v>
      </c>
      <c r="BF42" s="564">
        <f t="shared" si="32"/>
        <v>0</v>
      </c>
      <c r="BG42" s="558">
        <f t="shared" si="56"/>
        <v>0</v>
      </c>
      <c r="BH42" s="559">
        <f t="shared" si="57"/>
        <v>0</v>
      </c>
      <c r="BI42" s="564">
        <f t="shared" si="58"/>
        <v>0</v>
      </c>
      <c r="BJ42" s="283"/>
      <c r="BK42" s="288"/>
      <c r="BL42" s="557" t="s">
        <v>107</v>
      </c>
      <c r="BM42" s="558"/>
      <c r="BN42" s="560"/>
      <c r="BO42" s="560">
        <f t="shared" si="49"/>
        <v>0</v>
      </c>
      <c r="BP42" s="560">
        <f t="shared" si="50"/>
        <v>0</v>
      </c>
      <c r="BQ42" s="558">
        <f t="shared" si="35"/>
        <v>0</v>
      </c>
      <c r="BR42" s="559">
        <f t="shared" si="36"/>
        <v>0</v>
      </c>
      <c r="BS42" s="564">
        <f t="shared" si="37"/>
        <v>0</v>
      </c>
      <c r="BT42" s="558">
        <f t="shared" si="59"/>
        <v>0</v>
      </c>
      <c r="BU42" s="559">
        <f t="shared" si="60"/>
        <v>0</v>
      </c>
      <c r="BV42" s="564">
        <f t="shared" si="61"/>
        <v>0</v>
      </c>
    </row>
    <row r="43" spans="3:78" ht="12.75" customHeight="1">
      <c r="C43" s="171" t="str">
        <f ca="1">+IF(OFFSET(Processes!B24,$D$11,0)="*","*",OFFSET(Processes!D24,$D$11,0))</f>
        <v>INDSDCOBHFOE1</v>
      </c>
      <c r="D43" s="171" t="str">
        <f ca="1">+OFFSET(Processes!E24,$D$11,0)</f>
        <v>Iron &amp; Steel  Heat High Temp. Boiler - Heavy Fuel Oil Existing 1</v>
      </c>
      <c r="E43" s="170" t="str">
        <f>+Processes!O24</f>
        <v>INDHFO</v>
      </c>
      <c r="F43" s="170" t="str">
        <f ca="1">+OFFSET(Processes!$M$12,$D$11,0) &amp; Processes!P24</f>
        <v>ISDCO</v>
      </c>
      <c r="G43" s="320">
        <f t="shared" si="14"/>
        <v>0</v>
      </c>
      <c r="H43" s="320">
        <f t="shared" si="15"/>
        <v>0</v>
      </c>
      <c r="I43" s="320">
        <f t="shared" si="16"/>
        <v>0</v>
      </c>
      <c r="J43" s="320">
        <f t="shared" si="17"/>
        <v>0</v>
      </c>
      <c r="K43" s="320">
        <f t="shared" si="18"/>
        <v>0</v>
      </c>
      <c r="L43" s="320">
        <f t="shared" si="19"/>
        <v>0</v>
      </c>
      <c r="M43" s="320">
        <f t="shared" si="20"/>
        <v>0</v>
      </c>
      <c r="N43" s="320">
        <f t="shared" si="21"/>
        <v>0</v>
      </c>
      <c r="O43" s="320">
        <f t="shared" si="22"/>
        <v>0</v>
      </c>
      <c r="P43" s="320">
        <f t="shared" si="23"/>
        <v>0</v>
      </c>
      <c r="Q43" s="320">
        <f t="shared" si="24"/>
        <v>0</v>
      </c>
      <c r="R43" s="320">
        <f t="shared" si="25"/>
        <v>0</v>
      </c>
      <c r="S43" s="320">
        <f t="shared" si="1"/>
        <v>0</v>
      </c>
      <c r="T43" s="320">
        <f t="shared" si="2"/>
        <v>0</v>
      </c>
      <c r="U43" s="320">
        <f t="shared" si="3"/>
        <v>0</v>
      </c>
      <c r="V43" s="320">
        <v>5</v>
      </c>
      <c r="W43" s="341">
        <f>E132</f>
        <v>0.91237999999999997</v>
      </c>
      <c r="X43" s="520">
        <f t="shared" ref="X43:Y50" si="65">W43</f>
        <v>0.91237999999999997</v>
      </c>
      <c r="Y43" s="520">
        <f t="shared" si="65"/>
        <v>0.91237999999999997</v>
      </c>
      <c r="Z43" s="175">
        <f t="shared" si="53"/>
        <v>3.1536000000000002E-2</v>
      </c>
      <c r="AA43" s="390">
        <f t="shared" ref="AA43:AA50" si="66">$AA$26</f>
        <v>0.5</v>
      </c>
      <c r="AB43" s="278">
        <v>20</v>
      </c>
      <c r="AC43" s="267"/>
      <c r="AD43" s="267"/>
      <c r="AE43" s="273"/>
      <c r="AF43" s="283"/>
      <c r="AG43" s="234">
        <f t="shared" ref="AG43:AG50" si="67">((G43*Z43*AA43/W43)+(H43*Z43*AA43/X43))/$G$21</f>
        <v>0</v>
      </c>
      <c r="AH43" s="234">
        <f t="shared" ref="AH43:AH50" si="68">((J43*Z43*AA43/W43)+(K43*Z43*AA43/X43))/$J$21</f>
        <v>0</v>
      </c>
      <c r="AI43" s="234">
        <f t="shared" ref="AI43:AI50" si="69">((M43*AA43*Z43/W43)+(N43*Z43*AA43/X43))/$M$21</f>
        <v>0</v>
      </c>
      <c r="AK43" s="288"/>
      <c r="AL43" s="557" t="s">
        <v>101</v>
      </c>
      <c r="AM43" s="558">
        <f>E78/1000</f>
        <v>0</v>
      </c>
      <c r="AN43" s="560">
        <f t="shared" ref="AN43:AN48" si="70">AM43*$AN$23</f>
        <v>0</v>
      </c>
      <c r="AO43" s="560">
        <f>AM43*(1-$AN$23)</f>
        <v>0</v>
      </c>
      <c r="AP43" s="560"/>
      <c r="AQ43" s="580">
        <f t="shared" si="27"/>
        <v>0</v>
      </c>
      <c r="AR43" s="560">
        <f t="shared" si="28"/>
        <v>0</v>
      </c>
      <c r="AS43" s="561">
        <f t="shared" si="29"/>
        <v>0</v>
      </c>
      <c r="AT43" s="558">
        <f t="shared" ref="AT43:AV50" si="71">IFERROR(AQ43/W43,0)</f>
        <v>0</v>
      </c>
      <c r="AU43" s="559">
        <f t="shared" si="71"/>
        <v>0</v>
      </c>
      <c r="AV43" s="564">
        <f t="shared" si="71"/>
        <v>0</v>
      </c>
      <c r="AW43" s="283"/>
      <c r="AX43" s="288"/>
      <c r="AY43" s="557" t="s">
        <v>101</v>
      </c>
      <c r="AZ43" s="558">
        <f>E98/1000</f>
        <v>0</v>
      </c>
      <c r="BA43" s="560">
        <f t="shared" si="62"/>
        <v>0</v>
      </c>
      <c r="BB43" s="560">
        <f t="shared" si="63"/>
        <v>0</v>
      </c>
      <c r="BC43" s="560">
        <f t="shared" si="64"/>
        <v>0</v>
      </c>
      <c r="BD43" s="558">
        <f t="shared" si="30"/>
        <v>0</v>
      </c>
      <c r="BE43" s="559">
        <f t="shared" si="31"/>
        <v>0</v>
      </c>
      <c r="BF43" s="564">
        <f t="shared" si="32"/>
        <v>0</v>
      </c>
      <c r="BG43" s="558">
        <f t="shared" si="56"/>
        <v>0</v>
      </c>
      <c r="BH43" s="559">
        <f t="shared" si="57"/>
        <v>0</v>
      </c>
      <c r="BI43" s="564">
        <f t="shared" si="58"/>
        <v>0</v>
      </c>
      <c r="BJ43" s="283"/>
      <c r="BK43" s="288"/>
      <c r="BL43" s="557" t="s">
        <v>101</v>
      </c>
      <c r="BM43" s="558">
        <f>E118/1000</f>
        <v>0</v>
      </c>
      <c r="BN43" s="560">
        <f t="shared" ref="BN43:BN50" si="72">BM43*$AN$23</f>
        <v>0</v>
      </c>
      <c r="BO43" s="560">
        <f t="shared" si="49"/>
        <v>0</v>
      </c>
      <c r="BP43" s="560">
        <f t="shared" si="50"/>
        <v>0</v>
      </c>
      <c r="BQ43" s="558">
        <f t="shared" si="35"/>
        <v>0</v>
      </c>
      <c r="BR43" s="559">
        <f t="shared" si="36"/>
        <v>0</v>
      </c>
      <c r="BS43" s="564">
        <f t="shared" si="37"/>
        <v>0</v>
      </c>
      <c r="BT43" s="558">
        <f t="shared" si="59"/>
        <v>0</v>
      </c>
      <c r="BU43" s="559">
        <f t="shared" si="60"/>
        <v>0</v>
      </c>
      <c r="BV43" s="564">
        <f t="shared" si="61"/>
        <v>0</v>
      </c>
      <c r="BX43" s="383"/>
      <c r="BY43" s="383"/>
      <c r="BZ43" s="45"/>
    </row>
    <row r="44" spans="3:78" ht="12.75" customHeight="1">
      <c r="C44" s="171" t="str">
        <f ca="1">+IF(OFFSET(Processes!B25,$D$11,0)="*","*",OFFSET(Processes!D25,$D$11,0))</f>
        <v>INDSDCOBLPGE1</v>
      </c>
      <c r="D44" s="171" t="str">
        <f ca="1">+OFFSET(Processes!E25,$D$11,0)</f>
        <v>Iron &amp; Steel  Heat High Temp. Boiler - Liquified Petroleum Gas Existing 1</v>
      </c>
      <c r="E44" s="170" t="str">
        <f>+Processes!O25</f>
        <v>INDLPG</v>
      </c>
      <c r="F44" s="170" t="str">
        <f ca="1">+OFFSET(Processes!$M$12,$D$11,0) &amp; Processes!P25</f>
        <v>ISDCO</v>
      </c>
      <c r="G44" s="320">
        <f t="shared" si="14"/>
        <v>0</v>
      </c>
      <c r="H44" s="320">
        <f t="shared" si="15"/>
        <v>0</v>
      </c>
      <c r="I44" s="320">
        <f t="shared" si="16"/>
        <v>0</v>
      </c>
      <c r="J44" s="320">
        <f t="shared" si="17"/>
        <v>0</v>
      </c>
      <c r="K44" s="320">
        <f t="shared" si="18"/>
        <v>0</v>
      </c>
      <c r="L44" s="320">
        <f t="shared" si="19"/>
        <v>0</v>
      </c>
      <c r="M44" s="320">
        <f t="shared" si="20"/>
        <v>0</v>
      </c>
      <c r="N44" s="320">
        <f t="shared" si="21"/>
        <v>0</v>
      </c>
      <c r="O44" s="320">
        <f t="shared" si="22"/>
        <v>0</v>
      </c>
      <c r="P44" s="320">
        <f t="shared" si="23"/>
        <v>0</v>
      </c>
      <c r="Q44" s="320">
        <f t="shared" si="24"/>
        <v>0</v>
      </c>
      <c r="R44" s="320">
        <f t="shared" si="25"/>
        <v>0</v>
      </c>
      <c r="S44" s="320">
        <f t="shared" si="1"/>
        <v>0</v>
      </c>
      <c r="T44" s="320">
        <f t="shared" si="2"/>
        <v>0</v>
      </c>
      <c r="U44" s="320">
        <f t="shared" si="3"/>
        <v>0</v>
      </c>
      <c r="V44" s="320">
        <v>5</v>
      </c>
      <c r="W44" s="341">
        <f>H132</f>
        <v>0.96039999999999992</v>
      </c>
      <c r="X44" s="520">
        <f t="shared" si="65"/>
        <v>0.96039999999999992</v>
      </c>
      <c r="Y44" s="520">
        <f t="shared" si="65"/>
        <v>0.96039999999999992</v>
      </c>
      <c r="Z44" s="175">
        <f t="shared" si="53"/>
        <v>3.1536000000000002E-2</v>
      </c>
      <c r="AA44" s="390">
        <f t="shared" si="66"/>
        <v>0.5</v>
      </c>
      <c r="AB44" s="278">
        <v>20</v>
      </c>
      <c r="AC44" s="267"/>
      <c r="AD44" s="267"/>
      <c r="AE44" s="273"/>
      <c r="AF44" s="283"/>
      <c r="AG44" s="234">
        <f t="shared" si="67"/>
        <v>0</v>
      </c>
      <c r="AH44" s="234">
        <f t="shared" si="68"/>
        <v>0</v>
      </c>
      <c r="AI44" s="234">
        <f t="shared" si="69"/>
        <v>0</v>
      </c>
      <c r="AK44" s="288"/>
      <c r="AL44" s="557" t="s">
        <v>53</v>
      </c>
      <c r="AM44" s="558">
        <f>H78/1000</f>
        <v>0</v>
      </c>
      <c r="AN44" s="560">
        <f t="shared" si="70"/>
        <v>0</v>
      </c>
      <c r="AO44" s="560">
        <f>AM44*(1-$AN$23)</f>
        <v>0</v>
      </c>
      <c r="AP44" s="560"/>
      <c r="AQ44" s="580">
        <f t="shared" si="27"/>
        <v>0</v>
      </c>
      <c r="AR44" s="560">
        <f t="shared" si="28"/>
        <v>0</v>
      </c>
      <c r="AS44" s="561">
        <f t="shared" si="29"/>
        <v>0</v>
      </c>
      <c r="AT44" s="558">
        <f t="shared" si="71"/>
        <v>0</v>
      </c>
      <c r="AU44" s="559">
        <f t="shared" si="71"/>
        <v>0</v>
      </c>
      <c r="AV44" s="564">
        <f t="shared" si="71"/>
        <v>0</v>
      </c>
      <c r="AW44" s="283"/>
      <c r="AX44" s="288"/>
      <c r="AY44" s="557" t="s">
        <v>53</v>
      </c>
      <c r="AZ44" s="558">
        <f>H98/1000</f>
        <v>0</v>
      </c>
      <c r="BA44" s="560">
        <f t="shared" si="62"/>
        <v>0</v>
      </c>
      <c r="BB44" s="560">
        <f t="shared" si="63"/>
        <v>0</v>
      </c>
      <c r="BC44" s="560">
        <f t="shared" si="64"/>
        <v>0</v>
      </c>
      <c r="BD44" s="558">
        <f t="shared" si="30"/>
        <v>0</v>
      </c>
      <c r="BE44" s="559">
        <f t="shared" si="31"/>
        <v>0</v>
      </c>
      <c r="BF44" s="564">
        <f t="shared" si="32"/>
        <v>0</v>
      </c>
      <c r="BG44" s="558">
        <f t="shared" si="56"/>
        <v>0</v>
      </c>
      <c r="BH44" s="559">
        <f t="shared" si="57"/>
        <v>0</v>
      </c>
      <c r="BI44" s="564">
        <f t="shared" si="58"/>
        <v>0</v>
      </c>
      <c r="BJ44" s="283"/>
      <c r="BK44" s="288"/>
      <c r="BL44" s="557" t="s">
        <v>53</v>
      </c>
      <c r="BM44" s="558">
        <f>H118/1000</f>
        <v>0</v>
      </c>
      <c r="BN44" s="560">
        <f t="shared" si="72"/>
        <v>0</v>
      </c>
      <c r="BO44" s="560">
        <f t="shared" si="49"/>
        <v>0</v>
      </c>
      <c r="BP44" s="560">
        <f t="shared" si="50"/>
        <v>0</v>
      </c>
      <c r="BQ44" s="558">
        <f t="shared" si="35"/>
        <v>0</v>
      </c>
      <c r="BR44" s="559">
        <f t="shared" si="36"/>
        <v>0</v>
      </c>
      <c r="BS44" s="564">
        <f t="shared" si="37"/>
        <v>0</v>
      </c>
      <c r="BT44" s="558">
        <f t="shared" si="59"/>
        <v>0</v>
      </c>
      <c r="BU44" s="559">
        <f t="shared" si="60"/>
        <v>0</v>
      </c>
      <c r="BV44" s="564">
        <f t="shared" si="61"/>
        <v>0</v>
      </c>
      <c r="BX44" s="383"/>
      <c r="BY44" s="383"/>
    </row>
    <row r="45" spans="3:78" ht="12.75" customHeight="1">
      <c r="C45" s="171" t="str">
        <f ca="1">+IF(OFFSET(Processes!B26,$D$11,0)="*","*",OFFSET(Processes!D26,$D$11,0))</f>
        <v>INDSDCOBWSTE1</v>
      </c>
      <c r="D45" s="171" t="str">
        <f ca="1">+OFFSET(Processes!E26,$D$11,0)</f>
        <v>Iron &amp; Steel  Heat High Temp. Boiler - Waste Existing 1</v>
      </c>
      <c r="E45" s="170" t="str">
        <f>+Processes!O26</f>
        <v>INDWST</v>
      </c>
      <c r="F45" s="170" t="str">
        <f ca="1">+OFFSET(Processes!$M$12,$D$11,0) &amp; Processes!P26</f>
        <v>ISDCO</v>
      </c>
      <c r="G45" s="320">
        <f t="shared" si="14"/>
        <v>0</v>
      </c>
      <c r="H45" s="320">
        <f t="shared" si="15"/>
        <v>0</v>
      </c>
      <c r="I45" s="320">
        <f t="shared" si="16"/>
        <v>0</v>
      </c>
      <c r="J45" s="320">
        <f t="shared" si="17"/>
        <v>0</v>
      </c>
      <c r="K45" s="320">
        <f t="shared" si="18"/>
        <v>0</v>
      </c>
      <c r="L45" s="320">
        <f t="shared" si="19"/>
        <v>0</v>
      </c>
      <c r="M45" s="320">
        <f t="shared" si="20"/>
        <v>0</v>
      </c>
      <c r="N45" s="320">
        <f t="shared" si="21"/>
        <v>0</v>
      </c>
      <c r="O45" s="320">
        <f t="shared" si="22"/>
        <v>0</v>
      </c>
      <c r="P45" s="320">
        <f t="shared" si="23"/>
        <v>0</v>
      </c>
      <c r="Q45" s="320">
        <f t="shared" si="24"/>
        <v>0</v>
      </c>
      <c r="R45" s="320">
        <f t="shared" si="25"/>
        <v>0</v>
      </c>
      <c r="S45" s="320">
        <f t="shared" si="1"/>
        <v>0</v>
      </c>
      <c r="T45" s="320">
        <f t="shared" si="2"/>
        <v>0</v>
      </c>
      <c r="U45" s="320">
        <f t="shared" si="3"/>
        <v>0</v>
      </c>
      <c r="V45" s="320">
        <v>5</v>
      </c>
      <c r="W45" s="341">
        <f>L132</f>
        <v>0.91237999999999997</v>
      </c>
      <c r="X45" s="520">
        <f t="shared" si="65"/>
        <v>0.91237999999999997</v>
      </c>
      <c r="Y45" s="520">
        <f t="shared" si="65"/>
        <v>0.91237999999999997</v>
      </c>
      <c r="Z45" s="175">
        <f t="shared" si="53"/>
        <v>3.1536000000000002E-2</v>
      </c>
      <c r="AA45" s="390">
        <f t="shared" si="66"/>
        <v>0.5</v>
      </c>
      <c r="AB45" s="278">
        <v>20</v>
      </c>
      <c r="AC45" s="269"/>
      <c r="AD45" s="269"/>
      <c r="AE45" s="273"/>
      <c r="AF45" s="283"/>
      <c r="AG45" s="234">
        <f t="shared" si="67"/>
        <v>0</v>
      </c>
      <c r="AH45" s="234">
        <f t="shared" si="68"/>
        <v>0</v>
      </c>
      <c r="AI45" s="234">
        <f t="shared" si="69"/>
        <v>0</v>
      </c>
      <c r="AK45" s="288"/>
      <c r="AL45" s="557" t="s">
        <v>102</v>
      </c>
      <c r="AM45" s="558">
        <f>$N78/1000</f>
        <v>0</v>
      </c>
      <c r="AN45" s="559">
        <f t="shared" si="70"/>
        <v>0</v>
      </c>
      <c r="AO45" s="560">
        <f>AM45*(1-$AN$23)</f>
        <v>0</v>
      </c>
      <c r="AP45" s="560"/>
      <c r="AQ45" s="580">
        <f t="shared" si="27"/>
        <v>0</v>
      </c>
      <c r="AR45" s="560">
        <f t="shared" si="28"/>
        <v>0</v>
      </c>
      <c r="AS45" s="561">
        <f t="shared" si="29"/>
        <v>0</v>
      </c>
      <c r="AT45" s="558">
        <f t="shared" si="71"/>
        <v>0</v>
      </c>
      <c r="AU45" s="559">
        <f t="shared" si="71"/>
        <v>0</v>
      </c>
      <c r="AV45" s="564">
        <f t="shared" si="71"/>
        <v>0</v>
      </c>
      <c r="AW45" s="283"/>
      <c r="AX45" s="288"/>
      <c r="AY45" s="557" t="s">
        <v>102</v>
      </c>
      <c r="AZ45" s="558">
        <f>$N98/1000</f>
        <v>0</v>
      </c>
      <c r="BA45" s="560">
        <f t="shared" si="62"/>
        <v>0</v>
      </c>
      <c r="BB45" s="560">
        <f t="shared" si="63"/>
        <v>0</v>
      </c>
      <c r="BC45" s="560">
        <f t="shared" si="64"/>
        <v>0</v>
      </c>
      <c r="BD45" s="558">
        <f t="shared" si="30"/>
        <v>0</v>
      </c>
      <c r="BE45" s="559">
        <f t="shared" si="31"/>
        <v>0</v>
      </c>
      <c r="BF45" s="564">
        <f t="shared" si="32"/>
        <v>0</v>
      </c>
      <c r="BG45" s="558">
        <f t="shared" si="56"/>
        <v>0</v>
      </c>
      <c r="BH45" s="559">
        <f t="shared" si="57"/>
        <v>0</v>
      </c>
      <c r="BI45" s="564">
        <f t="shared" si="58"/>
        <v>0</v>
      </c>
      <c r="BJ45" s="283"/>
      <c r="BK45" s="288"/>
      <c r="BL45" s="557" t="s">
        <v>102</v>
      </c>
      <c r="BM45" s="558">
        <f>$N118/1000</f>
        <v>0</v>
      </c>
      <c r="BN45" s="559">
        <f t="shared" si="72"/>
        <v>0</v>
      </c>
      <c r="BO45" s="560">
        <f t="shared" si="49"/>
        <v>0</v>
      </c>
      <c r="BP45" s="560">
        <f t="shared" si="50"/>
        <v>0</v>
      </c>
      <c r="BQ45" s="558">
        <f t="shared" si="35"/>
        <v>0</v>
      </c>
      <c r="BR45" s="559">
        <f t="shared" si="36"/>
        <v>0</v>
      </c>
      <c r="BS45" s="564">
        <f t="shared" si="37"/>
        <v>0</v>
      </c>
      <c r="BT45" s="558">
        <f t="shared" si="59"/>
        <v>0</v>
      </c>
      <c r="BU45" s="559">
        <f t="shared" si="60"/>
        <v>0</v>
      </c>
      <c r="BV45" s="564">
        <f t="shared" si="61"/>
        <v>0</v>
      </c>
    </row>
    <row r="46" spans="3:78" ht="12.75" customHeight="1">
      <c r="C46" s="146" t="str">
        <f ca="1">+IF(OFFSET(Processes!B27,$D$11,0)="*","*",OFFSET(Processes!D27,$D$11,0))</f>
        <v>INDSDCOBELCE1</v>
      </c>
      <c r="D46" s="146" t="str">
        <f ca="1">+OFFSET(Processes!E27,$D$11,0)</f>
        <v>Iron &amp; Steel  Heat High Temp. Boiler - Electricity Existing 1</v>
      </c>
      <c r="E46" s="172" t="str">
        <f>+Processes!O27</f>
        <v>INDELC</v>
      </c>
      <c r="F46" s="172" t="str">
        <f ca="1">+OFFSET(Processes!$M$12,$D$11,0) &amp; Processes!P27</f>
        <v>ISDCO</v>
      </c>
      <c r="G46" s="322">
        <f t="shared" si="14"/>
        <v>564.928</v>
      </c>
      <c r="H46" s="322">
        <f t="shared" si="15"/>
        <v>0</v>
      </c>
      <c r="I46" s="322">
        <f t="shared" si="16"/>
        <v>0</v>
      </c>
      <c r="J46" s="322">
        <f t="shared" si="17"/>
        <v>548.33699999999999</v>
      </c>
      <c r="K46" s="322">
        <f>ROUNDUP(BB46/($Z46*$AA46)*K$21*X46,3)</f>
        <v>0</v>
      </c>
      <c r="L46" s="322">
        <f t="shared" si="19"/>
        <v>0</v>
      </c>
      <c r="M46" s="322">
        <f t="shared" si="20"/>
        <v>512.76099999999997</v>
      </c>
      <c r="N46" s="322">
        <f t="shared" si="21"/>
        <v>0</v>
      </c>
      <c r="O46" s="322">
        <f t="shared" si="22"/>
        <v>0</v>
      </c>
      <c r="P46" s="322">
        <f t="shared" si="23"/>
        <v>512.76099999999997</v>
      </c>
      <c r="Q46" s="322">
        <f t="shared" si="24"/>
        <v>0</v>
      </c>
      <c r="R46" s="322">
        <f t="shared" si="25"/>
        <v>0</v>
      </c>
      <c r="S46" s="322">
        <f t="shared" si="1"/>
        <v>0</v>
      </c>
      <c r="T46" s="322">
        <f t="shared" si="2"/>
        <v>0</v>
      </c>
      <c r="U46" s="322">
        <f t="shared" si="3"/>
        <v>0</v>
      </c>
      <c r="V46" s="556">
        <v>5</v>
      </c>
      <c r="W46" s="343">
        <f>M132</f>
        <v>0.91237999999999997</v>
      </c>
      <c r="X46" s="521">
        <f t="shared" si="65"/>
        <v>0.91237999999999997</v>
      </c>
      <c r="Y46" s="521">
        <f t="shared" si="65"/>
        <v>0.91237999999999997</v>
      </c>
      <c r="Z46" s="168">
        <f t="shared" si="53"/>
        <v>3.1536000000000002E-2</v>
      </c>
      <c r="AA46" s="389">
        <f t="shared" si="66"/>
        <v>0.5</v>
      </c>
      <c r="AB46" s="277">
        <v>20</v>
      </c>
      <c r="AC46" s="268"/>
      <c r="AD46" s="268"/>
      <c r="AE46" s="272"/>
      <c r="AF46" s="283"/>
      <c r="AG46" s="234">
        <f t="shared" si="67"/>
        <v>9.7534862866150291</v>
      </c>
      <c r="AH46" s="234">
        <f t="shared" si="68"/>
        <v>9.3826827583348003</v>
      </c>
      <c r="AI46" s="234">
        <f t="shared" si="69"/>
        <v>8.7739360901170453</v>
      </c>
      <c r="AK46" s="353"/>
      <c r="AL46" s="565" t="s">
        <v>61</v>
      </c>
      <c r="AM46" s="566">
        <f>O78/1000</f>
        <v>9.7534800000000015</v>
      </c>
      <c r="AN46" s="574">
        <f>AM46*$AN$23</f>
        <v>9.7534800000000015</v>
      </c>
      <c r="AO46" s="574">
        <f>AM46*(1-$AN$23)</f>
        <v>0</v>
      </c>
      <c r="AP46" s="574"/>
      <c r="AQ46" s="584">
        <f>IFERROR(G46*$Z46*$AA46/G$21,0)</f>
        <v>8.8988858181818209</v>
      </c>
      <c r="AR46" s="574">
        <f t="shared" si="28"/>
        <v>0</v>
      </c>
      <c r="AS46" s="575">
        <f t="shared" si="29"/>
        <v>0</v>
      </c>
      <c r="AT46" s="566">
        <f t="shared" si="71"/>
        <v>9.7534862866150309</v>
      </c>
      <c r="AU46" s="567">
        <f t="shared" si="71"/>
        <v>0</v>
      </c>
      <c r="AV46" s="568">
        <f t="shared" si="71"/>
        <v>0</v>
      </c>
      <c r="AW46" s="283"/>
      <c r="AX46" s="353"/>
      <c r="AY46" s="565" t="s">
        <v>61</v>
      </c>
      <c r="AZ46" s="566">
        <f>O98/1000</f>
        <v>9.3826800000000006</v>
      </c>
      <c r="BA46" s="560">
        <f t="shared" si="62"/>
        <v>9.3826800000000006</v>
      </c>
      <c r="BB46" s="574">
        <f>AZ46*$BB$23</f>
        <v>0</v>
      </c>
      <c r="BC46" s="574">
        <f t="shared" si="64"/>
        <v>0</v>
      </c>
      <c r="BD46" s="566">
        <f t="shared" si="30"/>
        <v>8.5605720950495048</v>
      </c>
      <c r="BE46" s="567">
        <f>IFERROR(K46*$Z46*AA46/K$21,0)</f>
        <v>0</v>
      </c>
      <c r="BF46" s="568">
        <f>IFERROR(L46*$Z46*AA46/L$21,0)</f>
        <v>0</v>
      </c>
      <c r="BG46" s="566">
        <f t="shared" si="56"/>
        <v>9.3826827583348003</v>
      </c>
      <c r="BH46" s="567">
        <f t="shared" si="57"/>
        <v>0</v>
      </c>
      <c r="BI46" s="568">
        <f t="shared" si="58"/>
        <v>0</v>
      </c>
      <c r="BJ46" s="283"/>
      <c r="BK46" s="353"/>
      <c r="BL46" s="565" t="s">
        <v>61</v>
      </c>
      <c r="BM46" s="566">
        <f>O118/1000</f>
        <v>8.7739200000000004</v>
      </c>
      <c r="BN46" s="574">
        <f t="shared" si="72"/>
        <v>8.7739200000000004</v>
      </c>
      <c r="BO46" s="574">
        <f t="shared" si="49"/>
        <v>0</v>
      </c>
      <c r="BP46" s="574">
        <f t="shared" si="50"/>
        <v>0</v>
      </c>
      <c r="BQ46" s="566">
        <f t="shared" si="35"/>
        <v>8.0051638099009903</v>
      </c>
      <c r="BR46" s="567">
        <f t="shared" si="36"/>
        <v>0</v>
      </c>
      <c r="BS46" s="568">
        <f t="shared" si="37"/>
        <v>0</v>
      </c>
      <c r="BT46" s="566">
        <f t="shared" si="59"/>
        <v>8.7739360901170453</v>
      </c>
      <c r="BU46" s="567">
        <f t="shared" si="60"/>
        <v>0</v>
      </c>
      <c r="BV46" s="568">
        <f t="shared" si="61"/>
        <v>0</v>
      </c>
    </row>
    <row r="47" spans="3:78" ht="12.75" customHeight="1">
      <c r="C47" s="171" t="str">
        <f ca="1">+IF(OFFSET(Processes!B28,$D$11,0)="*","*",OFFSET(Processes!D28,$D$11,0))</f>
        <v>INDSDSHBNGAE1</v>
      </c>
      <c r="D47" s="144" t="str">
        <f ca="1">+OFFSET(Processes!E28,$D$11,0)</f>
        <v>Iron &amp; Steel  Heat Room Boiler - Nat. Gas Existing 1</v>
      </c>
      <c r="E47" s="147" t="str">
        <f>+Processes!O28</f>
        <v>INDSNG1,INDSNG2,INDNGA</v>
      </c>
      <c r="F47" s="147" t="str">
        <f ca="1">+OFFSET(Processes!$M$12,$D$11,0) &amp; Processes!P28</f>
        <v>ISDSH</v>
      </c>
      <c r="G47" s="320">
        <f t="shared" si="14"/>
        <v>0</v>
      </c>
      <c r="H47" s="320">
        <f t="shared" si="15"/>
        <v>0</v>
      </c>
      <c r="I47" s="320">
        <f t="shared" si="16"/>
        <v>0</v>
      </c>
      <c r="J47" s="320">
        <f t="shared" si="17"/>
        <v>0</v>
      </c>
      <c r="K47" s="320">
        <f t="shared" si="18"/>
        <v>0</v>
      </c>
      <c r="L47" s="320">
        <f t="shared" si="19"/>
        <v>0</v>
      </c>
      <c r="M47" s="320">
        <f t="shared" si="20"/>
        <v>0</v>
      </c>
      <c r="N47" s="320">
        <f t="shared" si="21"/>
        <v>0</v>
      </c>
      <c r="O47" s="320">
        <f t="shared" si="22"/>
        <v>0</v>
      </c>
      <c r="P47" s="320">
        <f t="shared" si="23"/>
        <v>0</v>
      </c>
      <c r="Q47" s="320">
        <f t="shared" si="24"/>
        <v>0</v>
      </c>
      <c r="R47" s="320">
        <f t="shared" si="25"/>
        <v>0</v>
      </c>
      <c r="S47" s="320">
        <f t="shared" si="1"/>
        <v>0</v>
      </c>
      <c r="T47" s="320">
        <f t="shared" si="2"/>
        <v>0</v>
      </c>
      <c r="U47" s="320">
        <f t="shared" si="3"/>
        <v>0</v>
      </c>
      <c r="V47" s="320">
        <v>5</v>
      </c>
      <c r="W47" s="341">
        <f>I136</f>
        <v>1</v>
      </c>
      <c r="X47" s="520">
        <f t="shared" si="65"/>
        <v>1</v>
      </c>
      <c r="Y47" s="520">
        <f t="shared" si="65"/>
        <v>1</v>
      </c>
      <c r="Z47" s="167">
        <f t="shared" si="53"/>
        <v>3.1536000000000002E-2</v>
      </c>
      <c r="AA47" s="390">
        <f t="shared" si="66"/>
        <v>0.5</v>
      </c>
      <c r="AB47" s="278">
        <v>20</v>
      </c>
      <c r="AC47" s="269"/>
      <c r="AD47" s="267"/>
      <c r="AE47" s="273"/>
      <c r="AF47" s="283"/>
      <c r="AG47" s="234">
        <f t="shared" si="67"/>
        <v>0</v>
      </c>
      <c r="AH47" s="234">
        <f t="shared" si="68"/>
        <v>0</v>
      </c>
      <c r="AI47" s="234">
        <f t="shared" si="69"/>
        <v>0</v>
      </c>
      <c r="AK47" s="528" t="str">
        <f ca="1">F47</f>
        <v>ISDSH</v>
      </c>
      <c r="AL47" s="569" t="s">
        <v>97</v>
      </c>
      <c r="AM47" s="570">
        <f>(J82+I82)/1000</f>
        <v>0</v>
      </c>
      <c r="AN47" s="572">
        <f t="shared" si="70"/>
        <v>0</v>
      </c>
      <c r="AO47" s="560">
        <f>AM47*$AO$23</f>
        <v>0</v>
      </c>
      <c r="AP47" s="560">
        <f>AM47*$AP$23</f>
        <v>0</v>
      </c>
      <c r="AQ47" s="580">
        <f t="shared" si="27"/>
        <v>0</v>
      </c>
      <c r="AR47" s="560">
        <f t="shared" si="28"/>
        <v>0</v>
      </c>
      <c r="AS47" s="561">
        <f t="shared" si="29"/>
        <v>0</v>
      </c>
      <c r="AT47" s="570">
        <f t="shared" si="71"/>
        <v>0</v>
      </c>
      <c r="AU47" s="572">
        <f t="shared" si="71"/>
        <v>0</v>
      </c>
      <c r="AV47" s="573">
        <f t="shared" si="71"/>
        <v>0</v>
      </c>
      <c r="AW47" s="283"/>
      <c r="AX47" s="528" t="str">
        <f t="shared" ca="1" si="9"/>
        <v>ISDSH</v>
      </c>
      <c r="AY47" s="569" t="s">
        <v>97</v>
      </c>
      <c r="AZ47" s="570">
        <f>(J102+I102)/1000</f>
        <v>0</v>
      </c>
      <c r="BA47" s="572">
        <f>AZ47*$AN$23</f>
        <v>0</v>
      </c>
      <c r="BB47" s="560">
        <f t="shared" si="63"/>
        <v>0</v>
      </c>
      <c r="BC47" s="560">
        <f t="shared" si="64"/>
        <v>0</v>
      </c>
      <c r="BD47" s="570">
        <f t="shared" si="30"/>
        <v>0</v>
      </c>
      <c r="BE47" s="572">
        <f t="shared" si="31"/>
        <v>0</v>
      </c>
      <c r="BF47" s="573">
        <f t="shared" si="32"/>
        <v>0</v>
      </c>
      <c r="BG47" s="570">
        <f t="shared" si="56"/>
        <v>0</v>
      </c>
      <c r="BH47" s="572">
        <f t="shared" si="57"/>
        <v>0</v>
      </c>
      <c r="BI47" s="573">
        <f t="shared" si="58"/>
        <v>0</v>
      </c>
      <c r="BJ47" s="283"/>
      <c r="BK47" s="528" t="str">
        <f ca="1">AK47</f>
        <v>ISDSH</v>
      </c>
      <c r="BL47" s="569" t="s">
        <v>97</v>
      </c>
      <c r="BM47" s="570">
        <f>(J122+I122)/1000</f>
        <v>0</v>
      </c>
      <c r="BN47" s="572">
        <f t="shared" si="72"/>
        <v>0</v>
      </c>
      <c r="BO47" s="560">
        <f t="shared" si="49"/>
        <v>0</v>
      </c>
      <c r="BP47" s="560">
        <f t="shared" si="50"/>
        <v>0</v>
      </c>
      <c r="BQ47" s="570">
        <f t="shared" si="35"/>
        <v>0</v>
      </c>
      <c r="BR47" s="572">
        <f t="shared" si="36"/>
        <v>0</v>
      </c>
      <c r="BS47" s="573">
        <f t="shared" si="37"/>
        <v>0</v>
      </c>
      <c r="BT47" s="570">
        <f t="shared" si="59"/>
        <v>0</v>
      </c>
      <c r="BU47" s="572">
        <f t="shared" si="60"/>
        <v>0</v>
      </c>
      <c r="BV47" s="573">
        <f t="shared" si="61"/>
        <v>0</v>
      </c>
    </row>
    <row r="48" spans="3:78" ht="12.75" customHeight="1">
      <c r="C48" s="171" t="str">
        <f ca="1">+IF(OFFSET(Processes!B29,$D$11,0)="*","*",OFFSET(Processes!D29,$D$11,0))</f>
        <v>INDSDSHBCOAE1</v>
      </c>
      <c r="D48" s="144" t="str">
        <f ca="1">+OFFSET(Processes!E29,$D$11,0)</f>
        <v>Iron &amp; Steel  Heat Room Boiler - Coal Existing 1</v>
      </c>
      <c r="E48" s="147" t="str">
        <f>+Processes!O29</f>
        <v>INDCOA</v>
      </c>
      <c r="F48" s="147" t="str">
        <f ca="1">+OFFSET(Processes!$M$12,$D$11,0) &amp; Processes!P29</f>
        <v>ISDSH</v>
      </c>
      <c r="G48" s="320">
        <f t="shared" si="14"/>
        <v>0</v>
      </c>
      <c r="H48" s="320">
        <f t="shared" si="15"/>
        <v>0</v>
      </c>
      <c r="I48" s="320">
        <f t="shared" si="16"/>
        <v>0</v>
      </c>
      <c r="J48" s="320">
        <f t="shared" si="17"/>
        <v>0</v>
      </c>
      <c r="K48" s="320">
        <f t="shared" si="18"/>
        <v>0</v>
      </c>
      <c r="L48" s="320">
        <f t="shared" si="19"/>
        <v>0</v>
      </c>
      <c r="M48" s="320">
        <f t="shared" si="20"/>
        <v>0</v>
      </c>
      <c r="N48" s="320">
        <f t="shared" si="21"/>
        <v>0</v>
      </c>
      <c r="O48" s="320">
        <f t="shared" si="22"/>
        <v>0</v>
      </c>
      <c r="P48" s="320">
        <f t="shared" si="23"/>
        <v>0</v>
      </c>
      <c r="Q48" s="320">
        <f t="shared" si="24"/>
        <v>0</v>
      </c>
      <c r="R48" s="320">
        <f t="shared" si="25"/>
        <v>0</v>
      </c>
      <c r="S48" s="320">
        <f t="shared" si="1"/>
        <v>0</v>
      </c>
      <c r="T48" s="320">
        <f t="shared" si="2"/>
        <v>0</v>
      </c>
      <c r="U48" s="320">
        <f t="shared" si="3"/>
        <v>0</v>
      </c>
      <c r="V48" s="320">
        <v>5</v>
      </c>
      <c r="W48" s="341">
        <f>D136</f>
        <v>0.95</v>
      </c>
      <c r="X48" s="520">
        <f t="shared" si="65"/>
        <v>0.95</v>
      </c>
      <c r="Y48" s="520">
        <f t="shared" si="65"/>
        <v>0.95</v>
      </c>
      <c r="Z48" s="167">
        <f t="shared" si="53"/>
        <v>3.1536000000000002E-2</v>
      </c>
      <c r="AA48" s="388">
        <f t="shared" si="66"/>
        <v>0.5</v>
      </c>
      <c r="AB48" s="276">
        <v>20</v>
      </c>
      <c r="AC48" s="269"/>
      <c r="AD48" s="267"/>
      <c r="AE48" s="273"/>
      <c r="AF48" s="283"/>
      <c r="AG48" s="234">
        <f t="shared" si="67"/>
        <v>0</v>
      </c>
      <c r="AH48" s="234">
        <f t="shared" si="68"/>
        <v>0</v>
      </c>
      <c r="AI48" s="234">
        <f t="shared" si="69"/>
        <v>0</v>
      </c>
      <c r="AK48" s="354"/>
      <c r="AL48" s="557" t="s">
        <v>98</v>
      </c>
      <c r="AM48" s="558">
        <f>D82/1000</f>
        <v>0</v>
      </c>
      <c r="AN48" s="559">
        <f t="shared" si="70"/>
        <v>0</v>
      </c>
      <c r="AO48" s="560">
        <f>AM48*$AO$23</f>
        <v>0</v>
      </c>
      <c r="AP48" s="560">
        <f>AM48*$AP$23</f>
        <v>0</v>
      </c>
      <c r="AQ48" s="580">
        <f t="shared" si="27"/>
        <v>0</v>
      </c>
      <c r="AR48" s="560">
        <f t="shared" si="28"/>
        <v>0</v>
      </c>
      <c r="AS48" s="561">
        <f t="shared" si="29"/>
        <v>0</v>
      </c>
      <c r="AT48" s="558">
        <f t="shared" si="71"/>
        <v>0</v>
      </c>
      <c r="AU48" s="559">
        <f t="shared" si="71"/>
        <v>0</v>
      </c>
      <c r="AV48" s="564">
        <f t="shared" si="71"/>
        <v>0</v>
      </c>
      <c r="AW48" s="283"/>
      <c r="AX48" s="354"/>
      <c r="AY48" s="557" t="s">
        <v>98</v>
      </c>
      <c r="AZ48" s="558">
        <f>D102/1000</f>
        <v>0</v>
      </c>
      <c r="BA48" s="559">
        <f t="shared" ref="BA48:BA50" si="73">AZ48*$AN$23</f>
        <v>0</v>
      </c>
      <c r="BB48" s="560">
        <f t="shared" si="63"/>
        <v>0</v>
      </c>
      <c r="BC48" s="560">
        <f t="shared" si="64"/>
        <v>0</v>
      </c>
      <c r="BD48" s="558">
        <f t="shared" si="30"/>
        <v>0</v>
      </c>
      <c r="BE48" s="559">
        <f t="shared" si="31"/>
        <v>0</v>
      </c>
      <c r="BF48" s="564">
        <f t="shared" si="32"/>
        <v>0</v>
      </c>
      <c r="BG48" s="558">
        <f t="shared" si="56"/>
        <v>0</v>
      </c>
      <c r="BH48" s="559">
        <f t="shared" si="57"/>
        <v>0</v>
      </c>
      <c r="BI48" s="564">
        <f t="shared" si="58"/>
        <v>0</v>
      </c>
      <c r="BJ48" s="283"/>
      <c r="BK48" s="354"/>
      <c r="BL48" s="557" t="s">
        <v>98</v>
      </c>
      <c r="BM48" s="558">
        <f>D122/1000</f>
        <v>0</v>
      </c>
      <c r="BN48" s="559">
        <f t="shared" si="72"/>
        <v>0</v>
      </c>
      <c r="BO48" s="560">
        <f t="shared" si="49"/>
        <v>0</v>
      </c>
      <c r="BP48" s="560">
        <f t="shared" si="50"/>
        <v>0</v>
      </c>
      <c r="BQ48" s="558">
        <f t="shared" si="35"/>
        <v>0</v>
      </c>
      <c r="BR48" s="559">
        <f t="shared" si="36"/>
        <v>0</v>
      </c>
      <c r="BS48" s="564">
        <f t="shared" si="37"/>
        <v>0</v>
      </c>
      <c r="BT48" s="558">
        <f t="shared" si="59"/>
        <v>0</v>
      </c>
      <c r="BU48" s="559">
        <f t="shared" si="60"/>
        <v>0</v>
      </c>
      <c r="BV48" s="564">
        <f t="shared" si="61"/>
        <v>0</v>
      </c>
    </row>
    <row r="49" spans="3:78" ht="12.75" customHeight="1">
      <c r="C49" s="171" t="str">
        <f ca="1">+IF(OFFSET(Processes!B30,$D$11,0)="*","*",OFFSET(Processes!D30,$D$11,0))</f>
        <v>INDSDSHBDSLE1</v>
      </c>
      <c r="D49" s="144" t="str">
        <f ca="1">+OFFSET(Processes!E30,$D$11,0)</f>
        <v>Iron &amp; Steel  Heat Room Boiler - Diesel Existing 1</v>
      </c>
      <c r="E49" s="147" t="str">
        <f>+Processes!O30</f>
        <v>INDDSB1,INDDSB2,INDDSL</v>
      </c>
      <c r="F49" s="147" t="str">
        <f ca="1">+OFFSET(Processes!$M$12,$D$11,0) &amp; Processes!P30</f>
        <v>ISDSH</v>
      </c>
      <c r="G49" s="320">
        <f t="shared" si="14"/>
        <v>0</v>
      </c>
      <c r="H49" s="320">
        <f t="shared" si="15"/>
        <v>0</v>
      </c>
      <c r="I49" s="320">
        <f t="shared" si="16"/>
        <v>0</v>
      </c>
      <c r="J49" s="320">
        <f t="shared" si="17"/>
        <v>0</v>
      </c>
      <c r="K49" s="320">
        <f t="shared" si="18"/>
        <v>0</v>
      </c>
      <c r="L49" s="320">
        <f t="shared" si="19"/>
        <v>0</v>
      </c>
      <c r="M49" s="320">
        <f t="shared" si="20"/>
        <v>0</v>
      </c>
      <c r="N49" s="320">
        <f t="shared" si="21"/>
        <v>0</v>
      </c>
      <c r="O49" s="320">
        <f t="shared" si="22"/>
        <v>0</v>
      </c>
      <c r="P49" s="320">
        <f t="shared" si="23"/>
        <v>0</v>
      </c>
      <c r="Q49" s="320">
        <f t="shared" si="24"/>
        <v>0</v>
      </c>
      <c r="R49" s="320">
        <f t="shared" si="25"/>
        <v>0</v>
      </c>
      <c r="S49" s="320">
        <f t="shared" si="1"/>
        <v>0</v>
      </c>
      <c r="T49" s="320">
        <f t="shared" si="2"/>
        <v>0</v>
      </c>
      <c r="U49" s="320">
        <f t="shared" si="3"/>
        <v>0</v>
      </c>
      <c r="V49" s="320">
        <v>5</v>
      </c>
      <c r="W49" s="341">
        <f>F136</f>
        <v>0.96</v>
      </c>
      <c r="X49" s="520">
        <f t="shared" si="65"/>
        <v>0.96</v>
      </c>
      <c r="Y49" s="520">
        <f t="shared" si="65"/>
        <v>0.96</v>
      </c>
      <c r="Z49" s="167">
        <f t="shared" si="53"/>
        <v>3.1536000000000002E-2</v>
      </c>
      <c r="AA49" s="390">
        <f t="shared" si="66"/>
        <v>0.5</v>
      </c>
      <c r="AB49" s="278">
        <v>20</v>
      </c>
      <c r="AC49" s="269"/>
      <c r="AD49" s="267"/>
      <c r="AE49" s="273"/>
      <c r="AF49" s="283"/>
      <c r="AG49" s="234">
        <f t="shared" si="67"/>
        <v>0</v>
      </c>
      <c r="AH49" s="234">
        <f t="shared" si="68"/>
        <v>0</v>
      </c>
      <c r="AI49" s="234">
        <f t="shared" si="69"/>
        <v>0</v>
      </c>
      <c r="AK49" s="354"/>
      <c r="AL49" s="557" t="s">
        <v>59</v>
      </c>
      <c r="AM49" s="558">
        <f>(F82+L82)/1000</f>
        <v>0</v>
      </c>
      <c r="AN49" s="559">
        <f t="shared" ref="AN49:AN62" si="74">AM49*$AN$23</f>
        <v>0</v>
      </c>
      <c r="AO49" s="560">
        <f t="shared" ref="AO49:AO62" si="75">AM49*$AO$23</f>
        <v>0</v>
      </c>
      <c r="AP49" s="560">
        <f t="shared" ref="AP49:AP62" si="76">AM49*$AP$23</f>
        <v>0</v>
      </c>
      <c r="AQ49" s="580">
        <f t="shared" si="27"/>
        <v>0</v>
      </c>
      <c r="AR49" s="560">
        <f t="shared" si="28"/>
        <v>0</v>
      </c>
      <c r="AS49" s="561">
        <f t="shared" si="29"/>
        <v>0</v>
      </c>
      <c r="AT49" s="558">
        <f t="shared" si="71"/>
        <v>0</v>
      </c>
      <c r="AU49" s="559">
        <f t="shared" si="71"/>
        <v>0</v>
      </c>
      <c r="AV49" s="564">
        <f t="shared" si="71"/>
        <v>0</v>
      </c>
      <c r="AW49" s="283"/>
      <c r="AX49" s="354"/>
      <c r="AY49" s="557" t="s">
        <v>59</v>
      </c>
      <c r="AZ49" s="558">
        <f>(F102+L102)/1000</f>
        <v>0</v>
      </c>
      <c r="BA49" s="559">
        <f t="shared" si="73"/>
        <v>0</v>
      </c>
      <c r="BB49" s="560">
        <f t="shared" si="63"/>
        <v>0</v>
      </c>
      <c r="BC49" s="560">
        <f t="shared" si="64"/>
        <v>0</v>
      </c>
      <c r="BD49" s="558">
        <f t="shared" si="30"/>
        <v>0</v>
      </c>
      <c r="BE49" s="559">
        <f t="shared" si="31"/>
        <v>0</v>
      </c>
      <c r="BF49" s="564">
        <f t="shared" si="32"/>
        <v>0</v>
      </c>
      <c r="BG49" s="558">
        <f t="shared" si="56"/>
        <v>0</v>
      </c>
      <c r="BH49" s="559">
        <f t="shared" si="57"/>
        <v>0</v>
      </c>
      <c r="BI49" s="564">
        <f t="shared" si="58"/>
        <v>0</v>
      </c>
      <c r="BJ49" s="283"/>
      <c r="BK49" s="354"/>
      <c r="BL49" s="557" t="s">
        <v>59</v>
      </c>
      <c r="BM49" s="558">
        <f>(F122+L122)/1000</f>
        <v>0</v>
      </c>
      <c r="BN49" s="559">
        <f t="shared" si="72"/>
        <v>0</v>
      </c>
      <c r="BO49" s="560">
        <f t="shared" si="49"/>
        <v>0</v>
      </c>
      <c r="BP49" s="560">
        <f t="shared" si="50"/>
        <v>0</v>
      </c>
      <c r="BQ49" s="558">
        <f t="shared" si="35"/>
        <v>0</v>
      </c>
      <c r="BR49" s="559">
        <f t="shared" si="36"/>
        <v>0</v>
      </c>
      <c r="BS49" s="564">
        <f t="shared" si="37"/>
        <v>0</v>
      </c>
      <c r="BT49" s="558">
        <f t="shared" si="59"/>
        <v>0</v>
      </c>
      <c r="BU49" s="559">
        <f t="shared" si="60"/>
        <v>0</v>
      </c>
      <c r="BV49" s="564">
        <f t="shared" si="61"/>
        <v>0</v>
      </c>
    </row>
    <row r="50" spans="3:78" ht="12.75" customHeight="1">
      <c r="C50" s="171" t="str">
        <f ca="1">+IF(OFFSET(Processes!B31,$D$11,0)="*","*",OFFSET(Processes!D31,$D$11,0))</f>
        <v>INDSDSHBWPEE1</v>
      </c>
      <c r="D50" s="144" t="str">
        <f ca="1">+OFFSET(Processes!E31,$D$11,0)</f>
        <v>Iron &amp; Steel  Heat Room Boiler - Wood Pellets Existing 1</v>
      </c>
      <c r="E50" s="147" t="str">
        <f>+Processes!O31</f>
        <v>INDWPE</v>
      </c>
      <c r="F50" s="147" t="str">
        <f ca="1">+OFFSET(Processes!$M$12,$D$11,0) &amp; Processes!P31</f>
        <v>ISDSH</v>
      </c>
      <c r="G50" s="319">
        <f t="shared" si="14"/>
        <v>0</v>
      </c>
      <c r="H50" s="319">
        <f t="shared" si="15"/>
        <v>0</v>
      </c>
      <c r="I50" s="319">
        <f t="shared" si="16"/>
        <v>0</v>
      </c>
      <c r="J50" s="319">
        <f t="shared" si="17"/>
        <v>0</v>
      </c>
      <c r="K50" s="319">
        <f t="shared" si="18"/>
        <v>0</v>
      </c>
      <c r="L50" s="319">
        <f t="shared" si="19"/>
        <v>0</v>
      </c>
      <c r="M50" s="319">
        <f t="shared" si="20"/>
        <v>0</v>
      </c>
      <c r="N50" s="319">
        <f t="shared" si="21"/>
        <v>0</v>
      </c>
      <c r="O50" s="319">
        <f t="shared" si="22"/>
        <v>0</v>
      </c>
      <c r="P50" s="319">
        <f t="shared" si="23"/>
        <v>0</v>
      </c>
      <c r="Q50" s="319">
        <f t="shared" si="24"/>
        <v>0</v>
      </c>
      <c r="R50" s="319">
        <f t="shared" si="25"/>
        <v>0</v>
      </c>
      <c r="S50" s="319">
        <f t="shared" si="1"/>
        <v>0</v>
      </c>
      <c r="T50" s="319">
        <f t="shared" si="2"/>
        <v>0</v>
      </c>
      <c r="U50" s="319">
        <f t="shared" si="3"/>
        <v>0</v>
      </c>
      <c r="V50" s="319">
        <v>5</v>
      </c>
      <c r="W50" s="341">
        <f>K136</f>
        <v>0.85</v>
      </c>
      <c r="X50" s="520">
        <f t="shared" si="65"/>
        <v>0.85</v>
      </c>
      <c r="Y50" s="520">
        <f t="shared" si="65"/>
        <v>0.85</v>
      </c>
      <c r="Z50" s="167">
        <f t="shared" si="53"/>
        <v>3.1536000000000002E-2</v>
      </c>
      <c r="AA50" s="390">
        <f t="shared" si="66"/>
        <v>0.5</v>
      </c>
      <c r="AB50" s="278">
        <v>20</v>
      </c>
      <c r="AC50" s="317">
        <v>0.5</v>
      </c>
      <c r="AD50" s="317">
        <v>0.5</v>
      </c>
      <c r="AE50" s="273">
        <v>5</v>
      </c>
      <c r="AF50" s="283"/>
      <c r="AG50" s="234">
        <f t="shared" si="67"/>
        <v>0</v>
      </c>
      <c r="AH50" s="234">
        <f t="shared" si="68"/>
        <v>0</v>
      </c>
      <c r="AI50" s="234">
        <f t="shared" si="69"/>
        <v>0</v>
      </c>
      <c r="AK50" s="354"/>
      <c r="AL50" s="557" t="s">
        <v>99</v>
      </c>
      <c r="AM50" s="558">
        <f>M82/1000</f>
        <v>0</v>
      </c>
      <c r="AN50" s="559">
        <f t="shared" si="74"/>
        <v>0</v>
      </c>
      <c r="AO50" s="560">
        <f t="shared" si="75"/>
        <v>0</v>
      </c>
      <c r="AP50" s="560">
        <f t="shared" si="76"/>
        <v>0</v>
      </c>
      <c r="AQ50" s="580">
        <f t="shared" si="27"/>
        <v>0</v>
      </c>
      <c r="AR50" s="560">
        <f t="shared" si="28"/>
        <v>0</v>
      </c>
      <c r="AS50" s="561">
        <f t="shared" si="29"/>
        <v>0</v>
      </c>
      <c r="AT50" s="558">
        <f t="shared" si="71"/>
        <v>0</v>
      </c>
      <c r="AU50" s="559">
        <f t="shared" si="71"/>
        <v>0</v>
      </c>
      <c r="AV50" s="564">
        <f t="shared" si="71"/>
        <v>0</v>
      </c>
      <c r="AW50" s="283"/>
      <c r="AX50" s="354"/>
      <c r="AY50" s="557" t="s">
        <v>99</v>
      </c>
      <c r="AZ50" s="558">
        <f>M102/1000</f>
        <v>0</v>
      </c>
      <c r="BA50" s="559">
        <f t="shared" si="73"/>
        <v>0</v>
      </c>
      <c r="BB50" s="560">
        <f t="shared" si="63"/>
        <v>0</v>
      </c>
      <c r="BC50" s="560">
        <f t="shared" si="64"/>
        <v>0</v>
      </c>
      <c r="BD50" s="558">
        <f t="shared" si="30"/>
        <v>0</v>
      </c>
      <c r="BE50" s="559">
        <f t="shared" si="31"/>
        <v>0</v>
      </c>
      <c r="BF50" s="564">
        <f t="shared" si="32"/>
        <v>0</v>
      </c>
      <c r="BG50" s="558">
        <f t="shared" si="56"/>
        <v>0</v>
      </c>
      <c r="BH50" s="559">
        <f t="shared" si="57"/>
        <v>0</v>
      </c>
      <c r="BI50" s="564">
        <f t="shared" si="58"/>
        <v>0</v>
      </c>
      <c r="BJ50" s="283"/>
      <c r="BK50" s="354"/>
      <c r="BL50" s="557" t="s">
        <v>99</v>
      </c>
      <c r="BM50" s="558">
        <f>M122/1000</f>
        <v>0</v>
      </c>
      <c r="BN50" s="559">
        <f t="shared" si="72"/>
        <v>0</v>
      </c>
      <c r="BO50" s="560">
        <f t="shared" si="49"/>
        <v>0</v>
      </c>
      <c r="BP50" s="560">
        <f t="shared" si="50"/>
        <v>0</v>
      </c>
      <c r="BQ50" s="558">
        <f t="shared" si="35"/>
        <v>0</v>
      </c>
      <c r="BR50" s="559">
        <f t="shared" si="36"/>
        <v>0</v>
      </c>
      <c r="BS50" s="564">
        <f t="shared" si="37"/>
        <v>0</v>
      </c>
      <c r="BT50" s="558">
        <f t="shared" si="59"/>
        <v>0</v>
      </c>
      <c r="BU50" s="559">
        <f t="shared" si="60"/>
        <v>0</v>
      </c>
      <c r="BV50" s="564">
        <f t="shared" si="61"/>
        <v>0</v>
      </c>
    </row>
    <row r="51" spans="3:78" ht="12.75" customHeight="1">
      <c r="C51" s="171"/>
      <c r="D51" s="144"/>
      <c r="E51" s="147" t="str">
        <f>+Processes!O32</f>
        <v>INDWCH</v>
      </c>
      <c r="F51" s="147"/>
      <c r="G51" s="319"/>
      <c r="H51" s="319"/>
      <c r="I51" s="319"/>
      <c r="J51" s="319"/>
      <c r="K51" s="319"/>
      <c r="L51" s="319"/>
      <c r="M51" s="319"/>
      <c r="N51" s="319"/>
      <c r="O51" s="319"/>
      <c r="P51" s="319">
        <f t="shared" si="23"/>
        <v>0</v>
      </c>
      <c r="Q51" s="319">
        <f t="shared" si="24"/>
        <v>0</v>
      </c>
      <c r="R51" s="319">
        <f t="shared" si="25"/>
        <v>0</v>
      </c>
      <c r="S51" s="319">
        <f t="shared" si="1"/>
        <v>0</v>
      </c>
      <c r="T51" s="319">
        <f t="shared" si="2"/>
        <v>0</v>
      </c>
      <c r="U51" s="319">
        <f t="shared" si="3"/>
        <v>0</v>
      </c>
      <c r="V51" s="319" t="str">
        <f>IF(S51&gt;0,0.001,"")</f>
        <v/>
      </c>
      <c r="W51" s="341"/>
      <c r="X51" s="520"/>
      <c r="Y51" s="520"/>
      <c r="Z51" s="267"/>
      <c r="AA51" s="390"/>
      <c r="AB51" s="278"/>
      <c r="AC51" s="317">
        <f>1-AC50</f>
        <v>0.5</v>
      </c>
      <c r="AD51" s="317">
        <f>1-AD50</f>
        <v>0.5</v>
      </c>
      <c r="AE51" s="273">
        <v>5</v>
      </c>
      <c r="AF51" s="283"/>
      <c r="AG51" s="234"/>
      <c r="AH51" s="234"/>
      <c r="AI51" s="234"/>
      <c r="AK51" s="354"/>
      <c r="AL51" s="557" t="s">
        <v>107</v>
      </c>
      <c r="AM51" s="558"/>
      <c r="AN51" s="559">
        <f t="shared" si="74"/>
        <v>0</v>
      </c>
      <c r="AO51" s="560">
        <f t="shared" si="75"/>
        <v>0</v>
      </c>
      <c r="AP51" s="560">
        <f t="shared" si="76"/>
        <v>0</v>
      </c>
      <c r="AQ51" s="580">
        <f t="shared" si="27"/>
        <v>0</v>
      </c>
      <c r="AR51" s="560">
        <f t="shared" si="28"/>
        <v>0</v>
      </c>
      <c r="AS51" s="561">
        <f t="shared" si="29"/>
        <v>0</v>
      </c>
      <c r="AT51" s="558"/>
      <c r="AU51" s="559"/>
      <c r="AV51" s="564"/>
      <c r="AW51" s="283"/>
      <c r="AX51" s="354"/>
      <c r="AY51" s="557" t="s">
        <v>107</v>
      </c>
      <c r="AZ51" s="558"/>
      <c r="BA51" s="559"/>
      <c r="BB51" s="560">
        <f t="shared" si="63"/>
        <v>0</v>
      </c>
      <c r="BC51" s="560">
        <f t="shared" si="64"/>
        <v>0</v>
      </c>
      <c r="BD51" s="558">
        <f t="shared" si="30"/>
        <v>0</v>
      </c>
      <c r="BE51" s="559">
        <f t="shared" si="31"/>
        <v>0</v>
      </c>
      <c r="BF51" s="564">
        <f t="shared" si="32"/>
        <v>0</v>
      </c>
      <c r="BG51" s="558">
        <f t="shared" si="56"/>
        <v>0</v>
      </c>
      <c r="BH51" s="559">
        <f t="shared" si="57"/>
        <v>0</v>
      </c>
      <c r="BI51" s="564">
        <f t="shared" si="58"/>
        <v>0</v>
      </c>
      <c r="BJ51" s="283"/>
      <c r="BK51" s="354"/>
      <c r="BL51" s="557" t="s">
        <v>107</v>
      </c>
      <c r="BM51" s="558"/>
      <c r="BN51" s="559"/>
      <c r="BO51" s="560">
        <f t="shared" si="49"/>
        <v>0</v>
      </c>
      <c r="BP51" s="560">
        <f t="shared" si="50"/>
        <v>0</v>
      </c>
      <c r="BQ51" s="558">
        <f t="shared" si="35"/>
        <v>0</v>
      </c>
      <c r="BR51" s="559">
        <f t="shared" si="36"/>
        <v>0</v>
      </c>
      <c r="BS51" s="564">
        <f t="shared" si="37"/>
        <v>0</v>
      </c>
      <c r="BT51" s="558">
        <f t="shared" si="59"/>
        <v>0</v>
      </c>
      <c r="BU51" s="559">
        <f t="shared" si="60"/>
        <v>0</v>
      </c>
      <c r="BV51" s="564">
        <f t="shared" si="61"/>
        <v>0</v>
      </c>
    </row>
    <row r="52" spans="3:78" ht="12.75" customHeight="1">
      <c r="C52" s="171" t="str">
        <f ca="1">+IF(OFFSET(Processes!B33,$D$11,0)="*","*",OFFSET(Processes!D33,$D$11,0))</f>
        <v>INDSDSHBBGAE1</v>
      </c>
      <c r="D52" s="144" t="str">
        <f ca="1">+OFFSET(Processes!E33,$D$11,0)</f>
        <v>Iron &amp; Steel  Heat Room Boiler - Biogas Existing 1</v>
      </c>
      <c r="E52" s="147" t="str">
        <f>+Processes!O33</f>
        <v>INDBGA</v>
      </c>
      <c r="F52" s="147" t="str">
        <f ca="1">+OFFSET(Processes!$M$12,$D$11,0) &amp; Processes!P33</f>
        <v>ISDSH</v>
      </c>
      <c r="G52" s="320">
        <f t="shared" si="14"/>
        <v>0</v>
      </c>
      <c r="H52" s="320">
        <f t="shared" si="15"/>
        <v>0</v>
      </c>
      <c r="I52" s="320">
        <f t="shared" si="16"/>
        <v>0</v>
      </c>
      <c r="J52" s="320">
        <f t="shared" si="17"/>
        <v>0</v>
      </c>
      <c r="K52" s="320">
        <f t="shared" si="18"/>
        <v>0</v>
      </c>
      <c r="L52" s="320">
        <f t="shared" si="19"/>
        <v>0</v>
      </c>
      <c r="M52" s="320">
        <f t="shared" si="20"/>
        <v>0</v>
      </c>
      <c r="N52" s="320">
        <f t="shared" si="21"/>
        <v>0</v>
      </c>
      <c r="O52" s="320">
        <f t="shared" si="22"/>
        <v>0</v>
      </c>
      <c r="P52" s="320">
        <f t="shared" si="23"/>
        <v>0</v>
      </c>
      <c r="Q52" s="320">
        <f t="shared" si="24"/>
        <v>0</v>
      </c>
      <c r="R52" s="320">
        <f t="shared" si="25"/>
        <v>0</v>
      </c>
      <c r="S52" s="320">
        <f t="shared" si="1"/>
        <v>0</v>
      </c>
      <c r="T52" s="320">
        <f t="shared" si="2"/>
        <v>0</v>
      </c>
      <c r="U52" s="320">
        <f t="shared" si="3"/>
        <v>0</v>
      </c>
      <c r="V52" s="320">
        <v>5</v>
      </c>
      <c r="W52" s="341">
        <f>J136</f>
        <v>1</v>
      </c>
      <c r="X52" s="520">
        <f t="shared" ref="X52:Y55" si="77">W52</f>
        <v>1</v>
      </c>
      <c r="Y52" s="520">
        <f t="shared" si="77"/>
        <v>1</v>
      </c>
      <c r="Z52" s="167">
        <f>3.6*8760/1000000</f>
        <v>3.1536000000000002E-2</v>
      </c>
      <c r="AA52" s="390">
        <f t="shared" ref="AA52:AA60" si="78">$AA$26</f>
        <v>0.5</v>
      </c>
      <c r="AB52" s="278">
        <v>20</v>
      </c>
      <c r="AC52" s="269"/>
      <c r="AD52" s="267"/>
      <c r="AE52" s="273"/>
      <c r="AF52" s="283"/>
      <c r="AG52" s="234">
        <f t="shared" ref="AG52:AG62" si="79">((G52*Z52*AA52/W52)+(H52*Z52*AA52/X52))/$G$21</f>
        <v>0</v>
      </c>
      <c r="AH52" s="234">
        <f t="shared" ref="AH52:AH62" si="80">((J52*Z52*AA52/W52)+(K52*Z52*AA52/X52))/$J$21</f>
        <v>0</v>
      </c>
      <c r="AI52" s="234">
        <f t="shared" ref="AI52:AI62" si="81">((M52*AA52*Z52/W52)+(N52*Z52*AA52/X52))/$M$21</f>
        <v>0</v>
      </c>
      <c r="AK52" s="354"/>
      <c r="AL52" s="557" t="s">
        <v>100</v>
      </c>
      <c r="AM52" s="558">
        <f>K82/1000</f>
        <v>0</v>
      </c>
      <c r="AN52" s="559">
        <f t="shared" si="74"/>
        <v>0</v>
      </c>
      <c r="AO52" s="560">
        <f t="shared" si="75"/>
        <v>0</v>
      </c>
      <c r="AP52" s="560">
        <f t="shared" si="76"/>
        <v>0</v>
      </c>
      <c r="AQ52" s="580">
        <f t="shared" si="27"/>
        <v>0</v>
      </c>
      <c r="AR52" s="560">
        <f t="shared" si="28"/>
        <v>0</v>
      </c>
      <c r="AS52" s="561">
        <f t="shared" si="29"/>
        <v>0</v>
      </c>
      <c r="AT52" s="558">
        <f t="shared" ref="AT52:AV56" si="82">IFERROR(AQ52/W52,0)</f>
        <v>0</v>
      </c>
      <c r="AU52" s="559">
        <f t="shared" si="82"/>
        <v>0</v>
      </c>
      <c r="AV52" s="564">
        <f t="shared" si="82"/>
        <v>0</v>
      </c>
      <c r="AW52" s="283"/>
      <c r="AX52" s="354"/>
      <c r="AY52" s="557" t="s">
        <v>100</v>
      </c>
      <c r="AZ52" s="558">
        <f>K102/1000</f>
        <v>0</v>
      </c>
      <c r="BA52" s="559">
        <f>AZ52*$AN$23</f>
        <v>0</v>
      </c>
      <c r="BB52" s="560">
        <f t="shared" si="63"/>
        <v>0</v>
      </c>
      <c r="BC52" s="560">
        <f t="shared" si="64"/>
        <v>0</v>
      </c>
      <c r="BD52" s="558">
        <f t="shared" si="30"/>
        <v>0</v>
      </c>
      <c r="BE52" s="559">
        <f t="shared" si="31"/>
        <v>0</v>
      </c>
      <c r="BF52" s="564">
        <f t="shared" si="32"/>
        <v>0</v>
      </c>
      <c r="BG52" s="558">
        <f t="shared" si="56"/>
        <v>0</v>
      </c>
      <c r="BH52" s="559">
        <f t="shared" si="57"/>
        <v>0</v>
      </c>
      <c r="BI52" s="564">
        <f t="shared" si="58"/>
        <v>0</v>
      </c>
      <c r="BJ52" s="283"/>
      <c r="BK52" s="354"/>
      <c r="BL52" s="557" t="s">
        <v>100</v>
      </c>
      <c r="BM52" s="558">
        <f>K122/1000</f>
        <v>0</v>
      </c>
      <c r="BN52" s="559">
        <f>BM52*$AN$23</f>
        <v>0</v>
      </c>
      <c r="BO52" s="560">
        <f t="shared" si="49"/>
        <v>0</v>
      </c>
      <c r="BP52" s="560">
        <f t="shared" si="50"/>
        <v>0</v>
      </c>
      <c r="BQ52" s="558">
        <f t="shared" si="35"/>
        <v>0</v>
      </c>
      <c r="BR52" s="559">
        <f t="shared" si="36"/>
        <v>0</v>
      </c>
      <c r="BS52" s="564">
        <f t="shared" si="37"/>
        <v>0</v>
      </c>
      <c r="BT52" s="558">
        <f t="shared" si="59"/>
        <v>0</v>
      </c>
      <c r="BU52" s="559">
        <f t="shared" si="60"/>
        <v>0</v>
      </c>
      <c r="BV52" s="564">
        <f t="shared" si="61"/>
        <v>0</v>
      </c>
      <c r="BX52" s="383"/>
      <c r="BY52" s="383"/>
      <c r="BZ52" s="45"/>
    </row>
    <row r="53" spans="3:78" ht="12.75" customHeight="1">
      <c r="C53" s="171" t="str">
        <f ca="1">+IF(OFFSET(Processes!B34,$D$11,0)="*","*",OFFSET(Processes!D34,$D$11,0))</f>
        <v>INDSDSHBHFOE1</v>
      </c>
      <c r="D53" s="144" t="str">
        <f ca="1">+OFFSET(Processes!E34,$D$11,0)</f>
        <v>Iron &amp; Steel  Heat Room Boiler - Heavy Fuel Oil Existing 1</v>
      </c>
      <c r="E53" s="147" t="str">
        <f>+Processes!O34</f>
        <v>INDHFO</v>
      </c>
      <c r="F53" s="147" t="str">
        <f ca="1">+OFFSET(Processes!$M$12,$D$11,0) &amp; Processes!P34</f>
        <v>ISDSH</v>
      </c>
      <c r="G53" s="320">
        <f t="shared" si="14"/>
        <v>0</v>
      </c>
      <c r="H53" s="320">
        <f t="shared" si="15"/>
        <v>0</v>
      </c>
      <c r="I53" s="320">
        <f t="shared" si="16"/>
        <v>0</v>
      </c>
      <c r="J53" s="320">
        <f t="shared" si="17"/>
        <v>0</v>
      </c>
      <c r="K53" s="320">
        <f t="shared" si="18"/>
        <v>0</v>
      </c>
      <c r="L53" s="320">
        <f t="shared" si="19"/>
        <v>0</v>
      </c>
      <c r="M53" s="320">
        <f t="shared" si="20"/>
        <v>0</v>
      </c>
      <c r="N53" s="320">
        <f t="shared" si="21"/>
        <v>0</v>
      </c>
      <c r="O53" s="320">
        <f t="shared" si="22"/>
        <v>0</v>
      </c>
      <c r="P53" s="320">
        <f t="shared" si="23"/>
        <v>0</v>
      </c>
      <c r="Q53" s="320">
        <f t="shared" si="24"/>
        <v>0</v>
      </c>
      <c r="R53" s="320">
        <f t="shared" si="25"/>
        <v>0</v>
      </c>
      <c r="S53" s="320">
        <f t="shared" si="1"/>
        <v>0</v>
      </c>
      <c r="T53" s="320">
        <f t="shared" si="2"/>
        <v>0</v>
      </c>
      <c r="U53" s="320">
        <f t="shared" si="3"/>
        <v>0</v>
      </c>
      <c r="V53" s="320">
        <v>5</v>
      </c>
      <c r="W53" s="341">
        <f>E136</f>
        <v>0.95</v>
      </c>
      <c r="X53" s="520">
        <f t="shared" si="77"/>
        <v>0.95</v>
      </c>
      <c r="Y53" s="520">
        <f t="shared" si="77"/>
        <v>0.95</v>
      </c>
      <c r="Z53" s="167">
        <f>3.6*8760/1000000</f>
        <v>3.1536000000000002E-2</v>
      </c>
      <c r="AA53" s="390">
        <f t="shared" si="78"/>
        <v>0.5</v>
      </c>
      <c r="AB53" s="278">
        <v>20</v>
      </c>
      <c r="AC53" s="267"/>
      <c r="AD53" s="267"/>
      <c r="AE53" s="273"/>
      <c r="AF53" s="283"/>
      <c r="AG53" s="234">
        <f t="shared" si="79"/>
        <v>0</v>
      </c>
      <c r="AH53" s="234">
        <f t="shared" si="80"/>
        <v>0</v>
      </c>
      <c r="AI53" s="234">
        <f t="shared" si="81"/>
        <v>0</v>
      </c>
      <c r="AK53" s="354"/>
      <c r="AL53" s="557" t="s">
        <v>101</v>
      </c>
      <c r="AM53" s="558">
        <f>E82/1000</f>
        <v>0</v>
      </c>
      <c r="AN53" s="559">
        <f t="shared" si="74"/>
        <v>0</v>
      </c>
      <c r="AO53" s="560">
        <f t="shared" si="75"/>
        <v>0</v>
      </c>
      <c r="AP53" s="560">
        <f t="shared" si="76"/>
        <v>0</v>
      </c>
      <c r="AQ53" s="580">
        <f t="shared" si="27"/>
        <v>0</v>
      </c>
      <c r="AR53" s="560">
        <f t="shared" si="28"/>
        <v>0</v>
      </c>
      <c r="AS53" s="561">
        <f t="shared" si="29"/>
        <v>0</v>
      </c>
      <c r="AT53" s="558">
        <f t="shared" si="82"/>
        <v>0</v>
      </c>
      <c r="AU53" s="559">
        <f t="shared" si="82"/>
        <v>0</v>
      </c>
      <c r="AV53" s="564">
        <f t="shared" si="82"/>
        <v>0</v>
      </c>
      <c r="AW53" s="283"/>
      <c r="AX53" s="354"/>
      <c r="AY53" s="557" t="s">
        <v>101</v>
      </c>
      <c r="AZ53" s="558">
        <f>E102/1000</f>
        <v>0</v>
      </c>
      <c r="BA53" s="559">
        <f>AZ53*$AN$23</f>
        <v>0</v>
      </c>
      <c r="BB53" s="560">
        <f t="shared" si="63"/>
        <v>0</v>
      </c>
      <c r="BC53" s="560">
        <f t="shared" si="64"/>
        <v>0</v>
      </c>
      <c r="BD53" s="558">
        <f t="shared" si="30"/>
        <v>0</v>
      </c>
      <c r="BE53" s="559">
        <f t="shared" si="31"/>
        <v>0</v>
      </c>
      <c r="BF53" s="564">
        <f t="shared" si="32"/>
        <v>0</v>
      </c>
      <c r="BG53" s="558">
        <f t="shared" si="56"/>
        <v>0</v>
      </c>
      <c r="BH53" s="559">
        <f t="shared" si="57"/>
        <v>0</v>
      </c>
      <c r="BI53" s="564">
        <f t="shared" si="58"/>
        <v>0</v>
      </c>
      <c r="BJ53" s="283"/>
      <c r="BK53" s="354"/>
      <c r="BL53" s="557" t="s">
        <v>101</v>
      </c>
      <c r="BM53" s="558">
        <f>E122/1000</f>
        <v>0</v>
      </c>
      <c r="BN53" s="559">
        <f>BM53*$AN$23</f>
        <v>0</v>
      </c>
      <c r="BO53" s="560">
        <f t="shared" si="49"/>
        <v>0</v>
      </c>
      <c r="BP53" s="560">
        <f t="shared" si="50"/>
        <v>0</v>
      </c>
      <c r="BQ53" s="558">
        <f t="shared" si="35"/>
        <v>0</v>
      </c>
      <c r="BR53" s="559">
        <f t="shared" si="36"/>
        <v>0</v>
      </c>
      <c r="BS53" s="564">
        <f t="shared" si="37"/>
        <v>0</v>
      </c>
      <c r="BT53" s="558">
        <f t="shared" si="59"/>
        <v>0</v>
      </c>
      <c r="BU53" s="559">
        <f t="shared" si="60"/>
        <v>0</v>
      </c>
      <c r="BV53" s="564">
        <f t="shared" si="61"/>
        <v>0</v>
      </c>
      <c r="BY53" s="383"/>
      <c r="BZ53" s="283"/>
    </row>
    <row r="54" spans="3:78" ht="12.75" customHeight="1">
      <c r="C54" s="171" t="str">
        <f ca="1">+IF(OFFSET(Processes!B35,$D$11,0)="*","*",OFFSET(Processes!D35,$D$11,0))</f>
        <v>INDSDSHBLPGE1</v>
      </c>
      <c r="D54" s="144" t="str">
        <f ca="1">+OFFSET(Processes!E35,$D$11,0)</f>
        <v>Iron &amp; Steel  Heat Room Boiler - Liquified Petroleum Gas Existing 1</v>
      </c>
      <c r="E54" s="147" t="str">
        <f>+Processes!O35</f>
        <v>INDLPG</v>
      </c>
      <c r="F54" s="147" t="str">
        <f ca="1">+OFFSET(Processes!$M$12,$D$11,0) &amp; Processes!P35</f>
        <v>ISDSH</v>
      </c>
      <c r="G54" s="320">
        <f t="shared" si="14"/>
        <v>0</v>
      </c>
      <c r="H54" s="320">
        <f t="shared" si="15"/>
        <v>0</v>
      </c>
      <c r="I54" s="320">
        <f t="shared" si="16"/>
        <v>0</v>
      </c>
      <c r="J54" s="320">
        <f t="shared" si="17"/>
        <v>0</v>
      </c>
      <c r="K54" s="320">
        <f t="shared" si="18"/>
        <v>0</v>
      </c>
      <c r="L54" s="320">
        <f t="shared" si="19"/>
        <v>0</v>
      </c>
      <c r="M54" s="320">
        <f t="shared" si="20"/>
        <v>0</v>
      </c>
      <c r="N54" s="320">
        <f t="shared" si="21"/>
        <v>0</v>
      </c>
      <c r="O54" s="320">
        <f t="shared" si="22"/>
        <v>0</v>
      </c>
      <c r="P54" s="320">
        <f t="shared" si="23"/>
        <v>0</v>
      </c>
      <c r="Q54" s="320">
        <f t="shared" si="24"/>
        <v>0</v>
      </c>
      <c r="R54" s="320">
        <f t="shared" si="25"/>
        <v>0</v>
      </c>
      <c r="S54" s="320">
        <f t="shared" si="1"/>
        <v>0</v>
      </c>
      <c r="T54" s="320">
        <f t="shared" si="2"/>
        <v>0</v>
      </c>
      <c r="U54" s="320">
        <f t="shared" si="3"/>
        <v>0</v>
      </c>
      <c r="V54" s="320">
        <v>5</v>
      </c>
      <c r="W54" s="341">
        <f>H136</f>
        <v>1</v>
      </c>
      <c r="X54" s="520">
        <f t="shared" si="77"/>
        <v>1</v>
      </c>
      <c r="Y54" s="520">
        <f t="shared" si="77"/>
        <v>1</v>
      </c>
      <c r="Z54" s="167">
        <f>3.6*8760/1000000</f>
        <v>3.1536000000000002E-2</v>
      </c>
      <c r="AA54" s="390">
        <f t="shared" si="78"/>
        <v>0.5</v>
      </c>
      <c r="AB54" s="278">
        <v>20</v>
      </c>
      <c r="AC54" s="267"/>
      <c r="AD54" s="267"/>
      <c r="AE54" s="273"/>
      <c r="AF54" s="283"/>
      <c r="AG54" s="234">
        <f t="shared" si="79"/>
        <v>0</v>
      </c>
      <c r="AH54" s="234">
        <f t="shared" si="80"/>
        <v>0</v>
      </c>
      <c r="AI54" s="234">
        <f t="shared" si="81"/>
        <v>0</v>
      </c>
      <c r="AK54" s="354"/>
      <c r="AL54" s="557" t="s">
        <v>53</v>
      </c>
      <c r="AM54" s="558">
        <f>H82/1000</f>
        <v>0</v>
      </c>
      <c r="AN54" s="559">
        <f t="shared" si="74"/>
        <v>0</v>
      </c>
      <c r="AO54" s="560">
        <f t="shared" si="75"/>
        <v>0</v>
      </c>
      <c r="AP54" s="560">
        <f t="shared" si="76"/>
        <v>0</v>
      </c>
      <c r="AQ54" s="580">
        <f t="shared" si="27"/>
        <v>0</v>
      </c>
      <c r="AR54" s="560">
        <f t="shared" si="28"/>
        <v>0</v>
      </c>
      <c r="AS54" s="561">
        <f t="shared" si="29"/>
        <v>0</v>
      </c>
      <c r="AT54" s="558">
        <f t="shared" si="82"/>
        <v>0</v>
      </c>
      <c r="AU54" s="559">
        <f t="shared" si="82"/>
        <v>0</v>
      </c>
      <c r="AV54" s="564">
        <f t="shared" si="82"/>
        <v>0</v>
      </c>
      <c r="AW54" s="283"/>
      <c r="AX54" s="354"/>
      <c r="AY54" s="557" t="s">
        <v>53</v>
      </c>
      <c r="AZ54" s="558">
        <f>H102/1000</f>
        <v>0</v>
      </c>
      <c r="BA54" s="559">
        <f>AZ54*$AN$23</f>
        <v>0</v>
      </c>
      <c r="BB54" s="560">
        <f t="shared" si="63"/>
        <v>0</v>
      </c>
      <c r="BC54" s="560">
        <f t="shared" si="64"/>
        <v>0</v>
      </c>
      <c r="BD54" s="558">
        <f t="shared" si="30"/>
        <v>0</v>
      </c>
      <c r="BE54" s="559">
        <f t="shared" si="31"/>
        <v>0</v>
      </c>
      <c r="BF54" s="564">
        <f t="shared" si="32"/>
        <v>0</v>
      </c>
      <c r="BG54" s="558">
        <f t="shared" si="56"/>
        <v>0</v>
      </c>
      <c r="BH54" s="559">
        <f t="shared" si="57"/>
        <v>0</v>
      </c>
      <c r="BI54" s="564">
        <f t="shared" si="58"/>
        <v>0</v>
      </c>
      <c r="BJ54" s="283"/>
      <c r="BK54" s="354"/>
      <c r="BL54" s="557" t="s">
        <v>53</v>
      </c>
      <c r="BM54" s="558">
        <f>H122/1000</f>
        <v>0</v>
      </c>
      <c r="BN54" s="559">
        <f>BM54*$AN$23</f>
        <v>0</v>
      </c>
      <c r="BO54" s="560">
        <f t="shared" si="49"/>
        <v>0</v>
      </c>
      <c r="BP54" s="560">
        <f t="shared" si="50"/>
        <v>0</v>
      </c>
      <c r="BQ54" s="558">
        <f t="shared" si="35"/>
        <v>0</v>
      </c>
      <c r="BR54" s="559">
        <f t="shared" si="36"/>
        <v>0</v>
      </c>
      <c r="BS54" s="564">
        <f t="shared" si="37"/>
        <v>0</v>
      </c>
      <c r="BT54" s="558">
        <f t="shared" si="59"/>
        <v>0</v>
      </c>
      <c r="BU54" s="559">
        <f t="shared" si="60"/>
        <v>0</v>
      </c>
      <c r="BV54" s="564">
        <f t="shared" si="61"/>
        <v>0</v>
      </c>
    </row>
    <row r="55" spans="3:78" ht="12.75" customHeight="1">
      <c r="C55" s="171" t="str">
        <f ca="1">+IF(OFFSET(Processes!B36,$D$11,0)="*","*",OFFSET(Processes!D36,$D$11,0))</f>
        <v>INDSDSHBWSTE1</v>
      </c>
      <c r="D55" s="144" t="str">
        <f ca="1">+OFFSET(Processes!E36,$D$11,0)</f>
        <v>Iron &amp; Steel  Heat Room Boiler - Waste Existing 1</v>
      </c>
      <c r="E55" s="147" t="str">
        <f>+Processes!O36</f>
        <v>INDWST</v>
      </c>
      <c r="F55" s="147" t="str">
        <f ca="1">+OFFSET(Processes!$M$12,$D$11,0) &amp; Processes!P36</f>
        <v>ISDSH</v>
      </c>
      <c r="G55" s="320">
        <f t="shared" si="14"/>
        <v>0</v>
      </c>
      <c r="H55" s="320">
        <f t="shared" si="15"/>
        <v>0</v>
      </c>
      <c r="I55" s="320">
        <f t="shared" si="16"/>
        <v>0</v>
      </c>
      <c r="J55" s="320">
        <f t="shared" si="17"/>
        <v>0</v>
      </c>
      <c r="K55" s="320">
        <f t="shared" si="18"/>
        <v>0</v>
      </c>
      <c r="L55" s="320">
        <f t="shared" si="19"/>
        <v>0</v>
      </c>
      <c r="M55" s="320">
        <f t="shared" si="20"/>
        <v>0</v>
      </c>
      <c r="N55" s="320">
        <f t="shared" si="21"/>
        <v>0</v>
      </c>
      <c r="O55" s="320">
        <f t="shared" si="22"/>
        <v>0</v>
      </c>
      <c r="P55" s="320">
        <f t="shared" si="23"/>
        <v>0</v>
      </c>
      <c r="Q55" s="320">
        <f t="shared" si="24"/>
        <v>0</v>
      </c>
      <c r="R55" s="320">
        <f t="shared" si="25"/>
        <v>0</v>
      </c>
      <c r="S55" s="320">
        <f t="shared" si="1"/>
        <v>0</v>
      </c>
      <c r="T55" s="320">
        <f t="shared" si="2"/>
        <v>0</v>
      </c>
      <c r="U55" s="320">
        <f t="shared" si="3"/>
        <v>0</v>
      </c>
      <c r="V55" s="320">
        <v>5</v>
      </c>
      <c r="W55" s="341">
        <f>L136</f>
        <v>0.95</v>
      </c>
      <c r="X55" s="520">
        <f t="shared" si="77"/>
        <v>0.95</v>
      </c>
      <c r="Y55" s="520">
        <f t="shared" si="77"/>
        <v>0.95</v>
      </c>
      <c r="Z55" s="167">
        <f t="shared" ref="Z55:Z62" si="83">3.6*8760/1000000</f>
        <v>3.1536000000000002E-2</v>
      </c>
      <c r="AA55" s="390">
        <f t="shared" si="78"/>
        <v>0.5</v>
      </c>
      <c r="AB55" s="278">
        <v>20</v>
      </c>
      <c r="AC55" s="269"/>
      <c r="AD55" s="267"/>
      <c r="AE55" s="273"/>
      <c r="AF55" s="283"/>
      <c r="AG55" s="234">
        <f t="shared" si="79"/>
        <v>0</v>
      </c>
      <c r="AH55" s="234">
        <f t="shared" si="80"/>
        <v>0</v>
      </c>
      <c r="AI55" s="234">
        <f t="shared" si="81"/>
        <v>0</v>
      </c>
      <c r="AK55" s="354"/>
      <c r="AL55" s="557" t="s">
        <v>102</v>
      </c>
      <c r="AM55" s="558">
        <f>$N82/1000</f>
        <v>0</v>
      </c>
      <c r="AN55" s="559">
        <f t="shared" si="74"/>
        <v>0</v>
      </c>
      <c r="AO55" s="560">
        <f t="shared" si="75"/>
        <v>0</v>
      </c>
      <c r="AP55" s="560">
        <f t="shared" si="76"/>
        <v>0</v>
      </c>
      <c r="AQ55" s="580">
        <f t="shared" si="27"/>
        <v>0</v>
      </c>
      <c r="AR55" s="560">
        <f t="shared" si="28"/>
        <v>0</v>
      </c>
      <c r="AS55" s="561">
        <f t="shared" si="29"/>
        <v>0</v>
      </c>
      <c r="AT55" s="558">
        <f t="shared" si="82"/>
        <v>0</v>
      </c>
      <c r="AU55" s="559">
        <f t="shared" si="82"/>
        <v>0</v>
      </c>
      <c r="AV55" s="564">
        <f t="shared" si="82"/>
        <v>0</v>
      </c>
      <c r="AW55" s="283"/>
      <c r="AX55" s="354"/>
      <c r="AY55" s="557" t="s">
        <v>102</v>
      </c>
      <c r="AZ55" s="558">
        <f>$N102/1000</f>
        <v>0</v>
      </c>
      <c r="BA55" s="559">
        <f>AZ55*$AN$23</f>
        <v>0</v>
      </c>
      <c r="BB55" s="560">
        <f t="shared" si="63"/>
        <v>0</v>
      </c>
      <c r="BC55" s="560">
        <f t="shared" si="64"/>
        <v>0</v>
      </c>
      <c r="BD55" s="558">
        <f t="shared" si="30"/>
        <v>0</v>
      </c>
      <c r="BE55" s="559">
        <f t="shared" si="31"/>
        <v>0</v>
      </c>
      <c r="BF55" s="564">
        <f t="shared" si="32"/>
        <v>0</v>
      </c>
      <c r="BG55" s="558">
        <f t="shared" si="56"/>
        <v>0</v>
      </c>
      <c r="BH55" s="559">
        <f t="shared" si="57"/>
        <v>0</v>
      </c>
      <c r="BI55" s="564">
        <f t="shared" si="58"/>
        <v>0</v>
      </c>
      <c r="BJ55" s="283"/>
      <c r="BK55" s="354"/>
      <c r="BL55" s="557" t="s">
        <v>102</v>
      </c>
      <c r="BM55" s="558">
        <f>$N122/1000</f>
        <v>0</v>
      </c>
      <c r="BN55" s="559">
        <f>BM55*$AN$23</f>
        <v>0</v>
      </c>
      <c r="BO55" s="560">
        <f t="shared" si="49"/>
        <v>0</v>
      </c>
      <c r="BP55" s="560">
        <f t="shared" si="50"/>
        <v>0</v>
      </c>
      <c r="BQ55" s="558">
        <f t="shared" si="35"/>
        <v>0</v>
      </c>
      <c r="BR55" s="559">
        <f t="shared" si="36"/>
        <v>0</v>
      </c>
      <c r="BS55" s="564">
        <f t="shared" si="37"/>
        <v>0</v>
      </c>
      <c r="BT55" s="558">
        <f t="shared" si="59"/>
        <v>0</v>
      </c>
      <c r="BU55" s="559">
        <f t="shared" si="60"/>
        <v>0</v>
      </c>
      <c r="BV55" s="564">
        <f t="shared" si="61"/>
        <v>0</v>
      </c>
    </row>
    <row r="56" spans="3:78" ht="12.75" customHeight="1">
      <c r="C56" s="171" t="str">
        <f ca="1">+IF(OFFSET(Processes!B37,$D$11,0)="*","*",OFFSET(Processes!D37,$D$11,0))</f>
        <v>INDSDSHBHETE1</v>
      </c>
      <c r="D56" s="144" t="str">
        <f ca="1">+OFFSET(Processes!E37,$D$11,0)</f>
        <v>Iron &amp; Steel  Heat Room Boiler - Dist. Heat Existing 1</v>
      </c>
      <c r="E56" s="147" t="str">
        <f>+Processes!O37</f>
        <v>INDHCE</v>
      </c>
      <c r="F56" s="147" t="str">
        <f ca="1">+OFFSET(Processes!$M$12,$D$11,0) &amp; Processes!P37</f>
        <v>ISDSH</v>
      </c>
      <c r="G56" s="319">
        <f t="shared" si="14"/>
        <v>108.11500000000001</v>
      </c>
      <c r="H56" s="319">
        <f t="shared" si="15"/>
        <v>0</v>
      </c>
      <c r="I56" s="319">
        <f t="shared" si="16"/>
        <v>0</v>
      </c>
      <c r="J56" s="319">
        <f t="shared" si="17"/>
        <v>93.468000000000004</v>
      </c>
      <c r="K56" s="319">
        <f t="shared" si="18"/>
        <v>0</v>
      </c>
      <c r="L56" s="319">
        <f t="shared" si="19"/>
        <v>0</v>
      </c>
      <c r="M56" s="319">
        <f t="shared" si="20"/>
        <v>86.704000000000008</v>
      </c>
      <c r="N56" s="319">
        <f t="shared" si="21"/>
        <v>0</v>
      </c>
      <c r="O56" s="319">
        <f t="shared" si="22"/>
        <v>0</v>
      </c>
      <c r="P56" s="319">
        <f t="shared" si="23"/>
        <v>86.704000000000008</v>
      </c>
      <c r="Q56" s="319">
        <f t="shared" si="24"/>
        <v>0</v>
      </c>
      <c r="R56" s="319">
        <f t="shared" si="25"/>
        <v>0</v>
      </c>
      <c r="S56" s="319">
        <f t="shared" si="1"/>
        <v>0</v>
      </c>
      <c r="T56" s="319">
        <f t="shared" si="2"/>
        <v>0</v>
      </c>
      <c r="U56" s="319">
        <f t="shared" si="3"/>
        <v>0</v>
      </c>
      <c r="V56" s="319">
        <v>5</v>
      </c>
      <c r="W56" s="341">
        <f>$N$136</f>
        <v>0.96</v>
      </c>
      <c r="X56" s="520">
        <f>$W$56</f>
        <v>0.96</v>
      </c>
      <c r="Y56" s="520">
        <f>$W$56</f>
        <v>0.96</v>
      </c>
      <c r="Z56" s="167">
        <f t="shared" si="83"/>
        <v>3.1536000000000002E-2</v>
      </c>
      <c r="AA56" s="390">
        <f t="shared" si="78"/>
        <v>0.5</v>
      </c>
      <c r="AB56" s="278">
        <v>20</v>
      </c>
      <c r="AC56" s="317"/>
      <c r="AD56" s="317"/>
      <c r="AE56" s="271"/>
      <c r="AF56" s="283"/>
      <c r="AG56" s="234">
        <f t="shared" si="79"/>
        <v>1.7740148601398604</v>
      </c>
      <c r="AH56" s="234">
        <f t="shared" si="80"/>
        <v>1.520011782178218</v>
      </c>
      <c r="AI56" s="234">
        <f t="shared" si="81"/>
        <v>1.4100130693069308</v>
      </c>
      <c r="AK56" s="354"/>
      <c r="AL56" s="557" t="s">
        <v>103</v>
      </c>
      <c r="AM56" s="558">
        <f>P82/1000</f>
        <v>1.774</v>
      </c>
      <c r="AN56" s="611">
        <f>AM56</f>
        <v>1.774</v>
      </c>
      <c r="AO56" s="612">
        <v>0</v>
      </c>
      <c r="AP56" s="612">
        <v>0</v>
      </c>
      <c r="AQ56" s="580">
        <f t="shared" si="27"/>
        <v>1.703054265734266</v>
      </c>
      <c r="AR56" s="560">
        <f t="shared" si="28"/>
        <v>0</v>
      </c>
      <c r="AS56" s="561">
        <f t="shared" si="29"/>
        <v>0</v>
      </c>
      <c r="AT56" s="558">
        <f t="shared" si="82"/>
        <v>1.7740148601398604</v>
      </c>
      <c r="AU56" s="559">
        <f t="shared" si="82"/>
        <v>0</v>
      </c>
      <c r="AV56" s="564">
        <f t="shared" si="82"/>
        <v>0</v>
      </c>
      <c r="AW56" s="283"/>
      <c r="AX56" s="354"/>
      <c r="AY56" s="557" t="s">
        <v>103</v>
      </c>
      <c r="AZ56" s="558">
        <f>P102/1000</f>
        <v>1.52</v>
      </c>
      <c r="BA56" s="611">
        <f>AZ56</f>
        <v>1.52</v>
      </c>
      <c r="BB56" s="612">
        <v>0</v>
      </c>
      <c r="BC56" s="612">
        <v>0</v>
      </c>
      <c r="BD56" s="558">
        <f t="shared" si="30"/>
        <v>1.4592113108910894</v>
      </c>
      <c r="BE56" s="559">
        <f t="shared" si="31"/>
        <v>0</v>
      </c>
      <c r="BF56" s="564">
        <f t="shared" si="32"/>
        <v>0</v>
      </c>
      <c r="BG56" s="558">
        <f t="shared" si="56"/>
        <v>1.5200117821782182</v>
      </c>
      <c r="BH56" s="559">
        <f t="shared" si="57"/>
        <v>0</v>
      </c>
      <c r="BI56" s="564">
        <f t="shared" si="58"/>
        <v>0</v>
      </c>
      <c r="BJ56" s="283"/>
      <c r="BK56" s="354"/>
      <c r="BL56" s="557" t="s">
        <v>103</v>
      </c>
      <c r="BM56" s="558">
        <f>P122/1000</f>
        <v>1.41</v>
      </c>
      <c r="BN56" s="611">
        <f>BM56</f>
        <v>1.41</v>
      </c>
      <c r="BO56" s="612">
        <v>0</v>
      </c>
      <c r="BP56" s="612">
        <v>0</v>
      </c>
      <c r="BQ56" s="558">
        <f t="shared" si="35"/>
        <v>1.3536125465346536</v>
      </c>
      <c r="BR56" s="559">
        <f t="shared" si="36"/>
        <v>0</v>
      </c>
      <c r="BS56" s="564">
        <f t="shared" si="37"/>
        <v>0</v>
      </c>
      <c r="BT56" s="558">
        <f t="shared" si="59"/>
        <v>1.4100130693069308</v>
      </c>
      <c r="BU56" s="559">
        <f t="shared" si="60"/>
        <v>0</v>
      </c>
      <c r="BV56" s="564">
        <f t="shared" si="61"/>
        <v>0</v>
      </c>
    </row>
    <row r="57" spans="3:78" ht="12.75" customHeight="1">
      <c r="C57" s="171" t="str">
        <f ca="1">+IF(OFFSET(Processes!B38,$D$11,0)="*","*",OFFSET(Processes!D38,$D$11,0))</f>
        <v>INDSDSHBHETE2</v>
      </c>
      <c r="D57" s="144" t="str">
        <f ca="1">+OFFSET(Processes!E38,$D$11,0)</f>
        <v>Iron &amp; Steel  Heat Room Boiler - Dist. Heat Existing 2</v>
      </c>
      <c r="E57" s="147" t="str">
        <f>+Processes!O38</f>
        <v>INDHDE</v>
      </c>
      <c r="F57" s="147" t="str">
        <f ca="1">+OFFSET(Processes!$M$12,$D$11,0) &amp; Processes!P38</f>
        <v>ISDSH</v>
      </c>
      <c r="G57" s="319"/>
      <c r="H57" s="319"/>
      <c r="I57" s="319"/>
      <c r="J57" s="319"/>
      <c r="K57" s="319"/>
      <c r="L57" s="319"/>
      <c r="M57" s="319"/>
      <c r="N57" s="319"/>
      <c r="O57" s="319"/>
      <c r="P57" s="319">
        <f t="shared" si="23"/>
        <v>0</v>
      </c>
      <c r="Q57" s="319">
        <f t="shared" si="24"/>
        <v>0</v>
      </c>
      <c r="R57" s="319">
        <f t="shared" si="25"/>
        <v>0</v>
      </c>
      <c r="S57" s="319">
        <f t="shared" si="1"/>
        <v>0</v>
      </c>
      <c r="T57" s="319">
        <f t="shared" si="2"/>
        <v>0</v>
      </c>
      <c r="U57" s="319">
        <f t="shared" si="3"/>
        <v>0</v>
      </c>
      <c r="V57" s="319">
        <v>5</v>
      </c>
      <c r="W57" s="341">
        <f>$N$136</f>
        <v>0.96</v>
      </c>
      <c r="X57" s="520">
        <f>$W$56</f>
        <v>0.96</v>
      </c>
      <c r="Y57" s="520">
        <f>$W$56</f>
        <v>0.96</v>
      </c>
      <c r="Z57" s="267">
        <f t="shared" si="83"/>
        <v>3.1536000000000002E-2</v>
      </c>
      <c r="AA57" s="390">
        <f t="shared" si="78"/>
        <v>0.5</v>
      </c>
      <c r="AB57" s="329">
        <v>20</v>
      </c>
      <c r="AC57" s="317"/>
      <c r="AD57" s="317"/>
      <c r="AE57" s="271"/>
      <c r="AF57" s="283"/>
      <c r="AG57" s="234">
        <f t="shared" si="79"/>
        <v>0</v>
      </c>
      <c r="AH57" s="234">
        <f t="shared" si="80"/>
        <v>0</v>
      </c>
      <c r="AI57" s="234">
        <f t="shared" si="81"/>
        <v>0</v>
      </c>
      <c r="AK57" s="354"/>
      <c r="AL57" s="557" t="s">
        <v>104</v>
      </c>
      <c r="AM57" s="558"/>
      <c r="AN57" s="611">
        <f>AM57</f>
        <v>0</v>
      </c>
      <c r="AO57" s="612">
        <v>0</v>
      </c>
      <c r="AP57" s="612">
        <v>0</v>
      </c>
      <c r="AQ57" s="580">
        <f t="shared" si="27"/>
        <v>0</v>
      </c>
      <c r="AR57" s="560">
        <f t="shared" si="28"/>
        <v>0</v>
      </c>
      <c r="AS57" s="561">
        <f t="shared" si="29"/>
        <v>0</v>
      </c>
      <c r="AT57" s="558"/>
      <c r="AU57" s="559"/>
      <c r="AV57" s="564"/>
      <c r="AW57" s="283"/>
      <c r="AX57" s="354"/>
      <c r="AY57" s="557" t="s">
        <v>104</v>
      </c>
      <c r="AZ57" s="558"/>
      <c r="BA57" s="611">
        <f>AZ57</f>
        <v>0</v>
      </c>
      <c r="BB57" s="612">
        <v>0</v>
      </c>
      <c r="BC57" s="612">
        <v>0</v>
      </c>
      <c r="BD57" s="558">
        <f t="shared" si="30"/>
        <v>0</v>
      </c>
      <c r="BE57" s="559">
        <f t="shared" si="31"/>
        <v>0</v>
      </c>
      <c r="BF57" s="564">
        <f t="shared" si="32"/>
        <v>0</v>
      </c>
      <c r="BG57" s="558"/>
      <c r="BH57" s="559"/>
      <c r="BI57" s="564"/>
      <c r="BJ57" s="283"/>
      <c r="BK57" s="354"/>
      <c r="BL57" s="557" t="s">
        <v>104</v>
      </c>
      <c r="BM57" s="558"/>
      <c r="BN57" s="611">
        <f>BM57</f>
        <v>0</v>
      </c>
      <c r="BO57" s="612">
        <v>0</v>
      </c>
      <c r="BP57" s="612">
        <v>0</v>
      </c>
      <c r="BQ57" s="558">
        <f t="shared" si="35"/>
        <v>0</v>
      </c>
      <c r="BR57" s="559">
        <f t="shared" si="36"/>
        <v>0</v>
      </c>
      <c r="BS57" s="564">
        <f t="shared" si="37"/>
        <v>0</v>
      </c>
      <c r="BT57" s="558"/>
      <c r="BU57" s="559"/>
      <c r="BV57" s="564"/>
    </row>
    <row r="58" spans="3:78" ht="12.75" customHeight="1">
      <c r="C58" s="171" t="str">
        <f ca="1">+IF(OFFSET(Processes!B39,$D$11,0)="*","*",OFFSET(Processes!D39,$D$11,0))</f>
        <v>INDSDSHBELCE1</v>
      </c>
      <c r="D58" s="146" t="str">
        <f ca="1">+OFFSET(Processes!E39,$D$11,0)</f>
        <v>Iron &amp; Steel  Heat Room Boiler - Electricity Existing 1</v>
      </c>
      <c r="E58" s="170" t="str">
        <f>+Processes!O39</f>
        <v>INDELC</v>
      </c>
      <c r="F58" s="172" t="str">
        <f ca="1">+OFFSET(Processes!$M$12,$D$11,0) &amp; Processes!P39</f>
        <v>ISDSH</v>
      </c>
      <c r="G58" s="322">
        <f t="shared" si="14"/>
        <v>176.46700000000001</v>
      </c>
      <c r="H58" s="322">
        <f t="shared" si="15"/>
        <v>0</v>
      </c>
      <c r="I58" s="322">
        <f t="shared" si="16"/>
        <v>0</v>
      </c>
      <c r="J58" s="322">
        <f t="shared" si="17"/>
        <v>171.28399999999999</v>
      </c>
      <c r="K58" s="322">
        <f t="shared" si="18"/>
        <v>0</v>
      </c>
      <c r="L58" s="322">
        <f t="shared" si="19"/>
        <v>0</v>
      </c>
      <c r="M58" s="322">
        <f t="shared" si="20"/>
        <v>160.17099999999999</v>
      </c>
      <c r="N58" s="322">
        <f t="shared" si="21"/>
        <v>0</v>
      </c>
      <c r="O58" s="322">
        <f t="shared" si="22"/>
        <v>0</v>
      </c>
      <c r="P58" s="322">
        <f t="shared" si="23"/>
        <v>160.17099999999999</v>
      </c>
      <c r="Q58" s="322">
        <f t="shared" si="24"/>
        <v>0</v>
      </c>
      <c r="R58" s="322">
        <f t="shared" si="25"/>
        <v>0</v>
      </c>
      <c r="S58" s="322">
        <f t="shared" si="1"/>
        <v>0</v>
      </c>
      <c r="T58" s="322">
        <f t="shared" si="2"/>
        <v>0</v>
      </c>
      <c r="U58" s="322">
        <f t="shared" si="3"/>
        <v>0</v>
      </c>
      <c r="V58" s="556">
        <v>5</v>
      </c>
      <c r="W58" s="343">
        <f>M136</f>
        <v>0.95</v>
      </c>
      <c r="X58" s="521">
        <f>W58</f>
        <v>0.95</v>
      </c>
      <c r="Y58" s="521">
        <f>X58</f>
        <v>0.95</v>
      </c>
      <c r="Z58" s="175">
        <f t="shared" si="83"/>
        <v>3.1536000000000002E-2</v>
      </c>
      <c r="AA58" s="390">
        <f t="shared" si="78"/>
        <v>0.5</v>
      </c>
      <c r="AB58" s="278">
        <v>20</v>
      </c>
      <c r="AC58" s="175"/>
      <c r="AD58" s="167"/>
      <c r="AE58" s="178"/>
      <c r="AF58" s="283"/>
      <c r="AG58" s="234">
        <f t="shared" si="79"/>
        <v>2.9260546358904262</v>
      </c>
      <c r="AH58" s="234">
        <f t="shared" si="80"/>
        <v>2.8148057446586763</v>
      </c>
      <c r="AI58" s="234">
        <f t="shared" si="81"/>
        <v>2.6321796018759773</v>
      </c>
      <c r="AK58" s="353"/>
      <c r="AL58" s="565" t="s">
        <v>61</v>
      </c>
      <c r="AM58" s="558">
        <f>O82/1000</f>
        <v>2.9260440000000001</v>
      </c>
      <c r="AN58" s="559">
        <f t="shared" si="74"/>
        <v>2.9260440000000001</v>
      </c>
      <c r="AO58" s="560">
        <f t="shared" si="75"/>
        <v>0</v>
      </c>
      <c r="AP58" s="560">
        <f t="shared" si="76"/>
        <v>0</v>
      </c>
      <c r="AQ58" s="580">
        <f t="shared" si="27"/>
        <v>2.7797519040959044</v>
      </c>
      <c r="AR58" s="560">
        <f t="shared" si="28"/>
        <v>0</v>
      </c>
      <c r="AS58" s="561">
        <f t="shared" si="29"/>
        <v>0</v>
      </c>
      <c r="AT58" s="558">
        <f t="shared" ref="AT58:AV62" si="84">IFERROR(AQ58/W58,0)</f>
        <v>2.9260546358904258</v>
      </c>
      <c r="AU58" s="559">
        <f t="shared" si="84"/>
        <v>0</v>
      </c>
      <c r="AV58" s="564">
        <f t="shared" si="84"/>
        <v>0</v>
      </c>
      <c r="AW58" s="283"/>
      <c r="AX58" s="353"/>
      <c r="AY58" s="565" t="s">
        <v>61</v>
      </c>
      <c r="AZ58" s="558">
        <f>O102/1000</f>
        <v>2.8148040000000001</v>
      </c>
      <c r="BA58" s="559">
        <f>AZ58*$AN$23</f>
        <v>2.8148040000000001</v>
      </c>
      <c r="BB58" s="560">
        <f t="shared" si="63"/>
        <v>0</v>
      </c>
      <c r="BC58" s="560">
        <f t="shared" si="64"/>
        <v>0</v>
      </c>
      <c r="BD58" s="558">
        <f t="shared" si="30"/>
        <v>2.6740654574257428</v>
      </c>
      <c r="BE58" s="559">
        <f t="shared" si="31"/>
        <v>0</v>
      </c>
      <c r="BF58" s="564">
        <f t="shared" si="32"/>
        <v>0</v>
      </c>
      <c r="BG58" s="558">
        <f t="shared" ref="BG58:BI62" si="85">IFERROR(BD58/W58,0)</f>
        <v>2.8148057446586767</v>
      </c>
      <c r="BH58" s="559">
        <f t="shared" si="85"/>
        <v>0</v>
      </c>
      <c r="BI58" s="564">
        <f t="shared" si="85"/>
        <v>0</v>
      </c>
      <c r="BJ58" s="283"/>
      <c r="BK58" s="353"/>
      <c r="BL58" s="565" t="s">
        <v>61</v>
      </c>
      <c r="BM58" s="558">
        <f>O122/1000</f>
        <v>2.6321759999999998</v>
      </c>
      <c r="BN58" s="559">
        <f>BM58*$AN$23</f>
        <v>2.6321759999999998</v>
      </c>
      <c r="BO58" s="560">
        <f t="shared" si="49"/>
        <v>0</v>
      </c>
      <c r="BP58" s="560">
        <f t="shared" si="50"/>
        <v>0</v>
      </c>
      <c r="BQ58" s="558">
        <f t="shared" si="35"/>
        <v>2.5005706217821784</v>
      </c>
      <c r="BR58" s="559">
        <f t="shared" si="36"/>
        <v>0</v>
      </c>
      <c r="BS58" s="564">
        <f t="shared" si="37"/>
        <v>0</v>
      </c>
      <c r="BT58" s="558">
        <f t="shared" ref="BT58:BV62" si="86">IFERROR(BQ58/W58,0)</f>
        <v>2.6321796018759773</v>
      </c>
      <c r="BU58" s="559">
        <f t="shared" si="86"/>
        <v>0</v>
      </c>
      <c r="BV58" s="564">
        <f t="shared" si="86"/>
        <v>0</v>
      </c>
    </row>
    <row r="59" spans="3:78" ht="12.75" customHeight="1">
      <c r="C59" s="173" t="str">
        <f ca="1">+IF(OFFSET(Processes!B40,$D$11,0)="*","*",OFFSET(Processes!D40,$D$11,0))</f>
        <v>INDSDLAAELCE1</v>
      </c>
      <c r="D59" s="144" t="str">
        <f ca="1">+OFFSET(Processes!E40,$D$11,0)</f>
        <v>Iron &amp; Steel  Electricity Light Appliance - Electricity Existing 1</v>
      </c>
      <c r="E59" s="174" t="str">
        <f>+Processes!O40</f>
        <v>INDELC</v>
      </c>
      <c r="F59" s="147" t="str">
        <f ca="1">+OFFSET(Processes!$M$12,$D$11,0) &amp; Processes!P40</f>
        <v>ISDLA</v>
      </c>
      <c r="G59" s="321">
        <f t="shared" si="14"/>
        <v>1362.1969999999999</v>
      </c>
      <c r="H59" s="321">
        <f t="shared" si="15"/>
        <v>0</v>
      </c>
      <c r="I59" s="321">
        <f t="shared" si="16"/>
        <v>0</v>
      </c>
      <c r="J59" s="321">
        <f t="shared" si="17"/>
        <v>1322.192</v>
      </c>
      <c r="K59" s="321">
        <f t="shared" si="18"/>
        <v>0</v>
      </c>
      <c r="L59" s="321">
        <f t="shared" si="19"/>
        <v>0</v>
      </c>
      <c r="M59" s="321">
        <f t="shared" si="20"/>
        <v>1236.4069999999999</v>
      </c>
      <c r="N59" s="321">
        <f t="shared" si="21"/>
        <v>0</v>
      </c>
      <c r="O59" s="321">
        <f t="shared" si="22"/>
        <v>0</v>
      </c>
      <c r="P59" s="321">
        <f t="shared" si="23"/>
        <v>1236.4069999999999</v>
      </c>
      <c r="Q59" s="321">
        <f t="shared" si="24"/>
        <v>0</v>
      </c>
      <c r="R59" s="321">
        <f t="shared" si="25"/>
        <v>0</v>
      </c>
      <c r="S59" s="321">
        <f t="shared" si="1"/>
        <v>0</v>
      </c>
      <c r="T59" s="321">
        <f t="shared" si="2"/>
        <v>0</v>
      </c>
      <c r="U59" s="321">
        <f t="shared" si="3"/>
        <v>0</v>
      </c>
      <c r="V59" s="321">
        <v>5</v>
      </c>
      <c r="W59" s="341">
        <v>1</v>
      </c>
      <c r="X59" s="520">
        <v>1</v>
      </c>
      <c r="Y59" s="520">
        <v>1</v>
      </c>
      <c r="Z59" s="176">
        <f t="shared" si="83"/>
        <v>3.1536000000000002E-2</v>
      </c>
      <c r="AA59" s="391">
        <f t="shared" si="78"/>
        <v>0.5</v>
      </c>
      <c r="AB59" s="279">
        <v>20</v>
      </c>
      <c r="AC59" s="176"/>
      <c r="AD59" s="176"/>
      <c r="AE59" s="179"/>
      <c r="AF59" s="283"/>
      <c r="AG59" s="234">
        <f t="shared" si="79"/>
        <v>21.457664631368633</v>
      </c>
      <c r="AH59" s="234">
        <f t="shared" si="80"/>
        <v>20.641904411881189</v>
      </c>
      <c r="AI59" s="234">
        <f t="shared" si="81"/>
        <v>19.302639184158416</v>
      </c>
      <c r="AK59" s="529" t="str">
        <f ca="1">F59</f>
        <v>ISDLA</v>
      </c>
      <c r="AL59" s="576" t="s">
        <v>61</v>
      </c>
      <c r="AM59" s="577">
        <f>O80/1000</f>
        <v>21.457656</v>
      </c>
      <c r="AN59" s="578">
        <f t="shared" si="74"/>
        <v>21.457656</v>
      </c>
      <c r="AO59" s="581">
        <f t="shared" si="75"/>
        <v>0</v>
      </c>
      <c r="AP59" s="581">
        <f t="shared" si="76"/>
        <v>0</v>
      </c>
      <c r="AQ59" s="582">
        <f t="shared" si="27"/>
        <v>21.457664631368633</v>
      </c>
      <c r="AR59" s="581">
        <f t="shared" si="28"/>
        <v>0</v>
      </c>
      <c r="AS59" s="583">
        <f t="shared" si="29"/>
        <v>0</v>
      </c>
      <c r="AT59" s="577">
        <f t="shared" si="84"/>
        <v>21.457664631368633</v>
      </c>
      <c r="AU59" s="578">
        <f t="shared" si="84"/>
        <v>0</v>
      </c>
      <c r="AV59" s="579">
        <f t="shared" si="84"/>
        <v>0</v>
      </c>
      <c r="AW59" s="283"/>
      <c r="AX59" s="529" t="str">
        <f t="shared" ca="1" si="9"/>
        <v>ISDLA</v>
      </c>
      <c r="AY59" s="576" t="s">
        <v>61</v>
      </c>
      <c r="AZ59" s="577">
        <f>O100/1000</f>
        <v>20.641895999999999</v>
      </c>
      <c r="BA59" s="578">
        <f>AZ59*$AN$23</f>
        <v>20.641895999999999</v>
      </c>
      <c r="BB59" s="581">
        <f t="shared" si="63"/>
        <v>0</v>
      </c>
      <c r="BC59" s="581">
        <f t="shared" si="64"/>
        <v>0</v>
      </c>
      <c r="BD59" s="577">
        <f t="shared" si="30"/>
        <v>20.641904411881189</v>
      </c>
      <c r="BE59" s="578">
        <f t="shared" si="31"/>
        <v>0</v>
      </c>
      <c r="BF59" s="579">
        <f t="shared" si="32"/>
        <v>0</v>
      </c>
      <c r="BG59" s="577">
        <f t="shared" si="85"/>
        <v>20.641904411881189</v>
      </c>
      <c r="BH59" s="578">
        <f t="shared" si="85"/>
        <v>0</v>
      </c>
      <c r="BI59" s="579">
        <f t="shared" si="85"/>
        <v>0</v>
      </c>
      <c r="BJ59" s="283"/>
      <c r="BK59" s="529" t="str">
        <f ca="1">AK59</f>
        <v>ISDLA</v>
      </c>
      <c r="BL59" s="576" t="s">
        <v>61</v>
      </c>
      <c r="BM59" s="577">
        <f>O120/1000</f>
        <v>19.302624000000002</v>
      </c>
      <c r="BN59" s="578">
        <f>BM59*$AN$23</f>
        <v>19.302624000000002</v>
      </c>
      <c r="BO59" s="581">
        <f t="shared" si="49"/>
        <v>0</v>
      </c>
      <c r="BP59" s="581">
        <f t="shared" si="50"/>
        <v>0</v>
      </c>
      <c r="BQ59" s="577">
        <f t="shared" si="35"/>
        <v>19.302639184158416</v>
      </c>
      <c r="BR59" s="578">
        <f t="shared" si="36"/>
        <v>0</v>
      </c>
      <c r="BS59" s="579">
        <f t="shared" si="37"/>
        <v>0</v>
      </c>
      <c r="BT59" s="577">
        <f t="shared" si="86"/>
        <v>19.302639184158416</v>
      </c>
      <c r="BU59" s="578">
        <f t="shared" si="86"/>
        <v>0</v>
      </c>
      <c r="BV59" s="579">
        <f t="shared" si="86"/>
        <v>0</v>
      </c>
    </row>
    <row r="60" spans="3:78" ht="12.75" customHeight="1">
      <c r="C60" s="146" t="str">
        <f ca="1">+IF(OFFSET(Processes!B41,$D$11,0)="*","*",OFFSET(Processes!D41,$D$11,0))</f>
        <v>INDSDEMMELCE1</v>
      </c>
      <c r="D60" s="146" t="str">
        <f ca="1">+OFFSET(Processes!E41,$D$11,0)</f>
        <v>Iron &amp; Steel  Electricity Motors - Electricity Existing 1</v>
      </c>
      <c r="E60" s="172" t="str">
        <f>+Processes!O41</f>
        <v>INDELC</v>
      </c>
      <c r="F60" s="172" t="str">
        <f ca="1">+OFFSET(Processes!$M$12,$D$11,0) &amp; Processes!P41</f>
        <v>ISDEM</v>
      </c>
      <c r="G60" s="322">
        <f t="shared" si="14"/>
        <v>3033.9840000000004</v>
      </c>
      <c r="H60" s="322">
        <f t="shared" si="15"/>
        <v>0</v>
      </c>
      <c r="I60" s="322">
        <f t="shared" si="16"/>
        <v>0</v>
      </c>
      <c r="J60" s="322">
        <f t="shared" si="17"/>
        <v>2944.8810000000003</v>
      </c>
      <c r="K60" s="322">
        <f t="shared" si="18"/>
        <v>0</v>
      </c>
      <c r="L60" s="322">
        <f t="shared" si="19"/>
        <v>0</v>
      </c>
      <c r="M60" s="322">
        <f t="shared" si="20"/>
        <v>2753.8140000000003</v>
      </c>
      <c r="N60" s="322">
        <f t="shared" si="21"/>
        <v>0</v>
      </c>
      <c r="O60" s="322">
        <f t="shared" si="22"/>
        <v>0</v>
      </c>
      <c r="P60" s="322">
        <f t="shared" si="23"/>
        <v>2753.8140000000003</v>
      </c>
      <c r="Q60" s="322">
        <f t="shared" si="24"/>
        <v>0</v>
      </c>
      <c r="R60" s="322">
        <f t="shared" si="25"/>
        <v>0</v>
      </c>
      <c r="S60" s="322">
        <f t="shared" si="1"/>
        <v>0</v>
      </c>
      <c r="T60" s="322">
        <f t="shared" si="2"/>
        <v>0</v>
      </c>
      <c r="U60" s="322">
        <f t="shared" si="3"/>
        <v>0</v>
      </c>
      <c r="V60" s="556">
        <v>5</v>
      </c>
      <c r="W60" s="343">
        <v>1</v>
      </c>
      <c r="X60" s="521">
        <v>1</v>
      </c>
      <c r="Y60" s="521">
        <v>1</v>
      </c>
      <c r="Z60" s="168">
        <f t="shared" si="83"/>
        <v>3.1536000000000002E-2</v>
      </c>
      <c r="AA60" s="389">
        <f t="shared" si="78"/>
        <v>0.5</v>
      </c>
      <c r="AB60" s="277">
        <v>20</v>
      </c>
      <c r="AC60" s="168"/>
      <c r="AD60" s="168"/>
      <c r="AE60" s="177"/>
      <c r="AF60" s="283"/>
      <c r="AG60" s="234">
        <f t="shared" si="79"/>
        <v>47.792067644355654</v>
      </c>
      <c r="AH60" s="234">
        <f t="shared" si="80"/>
        <v>45.975132285148518</v>
      </c>
      <c r="AI60" s="234">
        <f t="shared" si="81"/>
        <v>42.992216982178228</v>
      </c>
      <c r="AK60" s="534" t="str">
        <f ca="1">F60</f>
        <v>ISDEM</v>
      </c>
      <c r="AL60" s="576" t="s">
        <v>61</v>
      </c>
      <c r="AM60" s="577">
        <f>O81/1000</f>
        <v>47.792052000000005</v>
      </c>
      <c r="AN60" s="578">
        <f t="shared" si="74"/>
        <v>47.792052000000005</v>
      </c>
      <c r="AO60" s="581">
        <f t="shared" si="75"/>
        <v>0</v>
      </c>
      <c r="AP60" s="581">
        <f t="shared" si="76"/>
        <v>0</v>
      </c>
      <c r="AQ60" s="582">
        <f t="shared" si="27"/>
        <v>47.792067644355654</v>
      </c>
      <c r="AR60" s="581">
        <f t="shared" si="28"/>
        <v>0</v>
      </c>
      <c r="AS60" s="583">
        <f t="shared" si="29"/>
        <v>0</v>
      </c>
      <c r="AT60" s="577">
        <f t="shared" si="84"/>
        <v>47.792067644355654</v>
      </c>
      <c r="AU60" s="578">
        <f t="shared" si="84"/>
        <v>0</v>
      </c>
      <c r="AV60" s="579">
        <f t="shared" si="84"/>
        <v>0</v>
      </c>
      <c r="AW60" s="283"/>
      <c r="AX60" s="534" t="str">
        <f t="shared" ca="1" si="9"/>
        <v>ISDEM</v>
      </c>
      <c r="AY60" s="576" t="s">
        <v>61</v>
      </c>
      <c r="AZ60" s="577">
        <f>O101/1000</f>
        <v>45.975131999999995</v>
      </c>
      <c r="BA60" s="578">
        <f>AZ60*$AN$23</f>
        <v>45.975131999999995</v>
      </c>
      <c r="BB60" s="581">
        <f t="shared" si="63"/>
        <v>0</v>
      </c>
      <c r="BC60" s="581">
        <f t="shared" si="64"/>
        <v>0</v>
      </c>
      <c r="BD60" s="577">
        <f t="shared" si="30"/>
        <v>45.975132285148518</v>
      </c>
      <c r="BE60" s="578">
        <f t="shared" si="31"/>
        <v>0</v>
      </c>
      <c r="BF60" s="579">
        <f t="shared" si="32"/>
        <v>0</v>
      </c>
      <c r="BG60" s="577">
        <f t="shared" si="85"/>
        <v>45.975132285148518</v>
      </c>
      <c r="BH60" s="578">
        <f t="shared" si="85"/>
        <v>0</v>
      </c>
      <c r="BI60" s="579">
        <f t="shared" si="85"/>
        <v>0</v>
      </c>
      <c r="BJ60" s="283"/>
      <c r="BK60" s="534" t="str">
        <f ca="1">AK60</f>
        <v>ISDEM</v>
      </c>
      <c r="BL60" s="576" t="s">
        <v>61</v>
      </c>
      <c r="BM60" s="577">
        <f>O121/1000</f>
        <v>42.992207999999998</v>
      </c>
      <c r="BN60" s="578">
        <f>BM60*$AN$23</f>
        <v>42.992207999999998</v>
      </c>
      <c r="BO60" s="581">
        <f t="shared" si="49"/>
        <v>0</v>
      </c>
      <c r="BP60" s="581">
        <f t="shared" si="50"/>
        <v>0</v>
      </c>
      <c r="BQ60" s="577">
        <f t="shared" si="35"/>
        <v>42.992216982178228</v>
      </c>
      <c r="BR60" s="578">
        <f t="shared" si="36"/>
        <v>0</v>
      </c>
      <c r="BS60" s="579">
        <f t="shared" si="37"/>
        <v>0</v>
      </c>
      <c r="BT60" s="577">
        <f t="shared" si="86"/>
        <v>42.992216982178228</v>
      </c>
      <c r="BU60" s="578">
        <f t="shared" si="86"/>
        <v>0</v>
      </c>
      <c r="BV60" s="579">
        <f t="shared" si="86"/>
        <v>0</v>
      </c>
    </row>
    <row r="61" spans="3:78" ht="12.75" customHeight="1">
      <c r="C61" s="171" t="str">
        <f ca="1">+IF(OFFSET(Processes!B42,$D$11,0)="*","*",OFFSET(Processes!D42,$D$11,0))</f>
        <v>INDSDTFTDSLE1</v>
      </c>
      <c r="D61" s="171" t="str">
        <f ca="1">+OFFSET(Processes!E42,$D$11,0)</f>
        <v>Iron &amp; Steel  Tractors, Trucks, Fishing boats, Forest machines - Diesel Existing 1</v>
      </c>
      <c r="E61" s="170" t="str">
        <f>+Processes!O42</f>
        <v>INDDSB1,INDDSB2,INDDSL</v>
      </c>
      <c r="F61" s="170" t="str">
        <f ca="1">+OFFSET(Processes!$M$12,$D$11,0) &amp; Processes!P42</f>
        <v>ISDTF</v>
      </c>
      <c r="G61" s="321">
        <f t="shared" si="14"/>
        <v>61.269999999999996</v>
      </c>
      <c r="H61" s="321">
        <f t="shared" si="15"/>
        <v>0</v>
      </c>
      <c r="I61" s="321">
        <f t="shared" si="16"/>
        <v>0</v>
      </c>
      <c r="J61" s="321">
        <f t="shared" si="17"/>
        <v>162.488</v>
      </c>
      <c r="K61" s="321">
        <f t="shared" si="18"/>
        <v>0</v>
      </c>
      <c r="L61" s="321">
        <f t="shared" si="19"/>
        <v>0</v>
      </c>
      <c r="M61" s="321">
        <f t="shared" si="20"/>
        <v>20.623000000000001</v>
      </c>
      <c r="N61" s="321">
        <f t="shared" si="21"/>
        <v>0</v>
      </c>
      <c r="O61" s="321">
        <f t="shared" si="22"/>
        <v>0</v>
      </c>
      <c r="P61" s="321">
        <f t="shared" si="23"/>
        <v>20.623000000000001</v>
      </c>
      <c r="Q61" s="321">
        <f t="shared" si="24"/>
        <v>0</v>
      </c>
      <c r="R61" s="321">
        <f t="shared" si="25"/>
        <v>0</v>
      </c>
      <c r="S61" s="321">
        <f t="shared" si="1"/>
        <v>0</v>
      </c>
      <c r="T61" s="321">
        <f t="shared" si="2"/>
        <v>0</v>
      </c>
      <c r="U61" s="321">
        <f t="shared" si="3"/>
        <v>0</v>
      </c>
      <c r="V61" s="321">
        <v>5</v>
      </c>
      <c r="W61" s="341">
        <v>1</v>
      </c>
      <c r="X61" s="520">
        <f>W61</f>
        <v>1</v>
      </c>
      <c r="Y61" s="520">
        <f>X61</f>
        <v>1</v>
      </c>
      <c r="Z61" s="176">
        <f t="shared" si="83"/>
        <v>3.1536000000000002E-2</v>
      </c>
      <c r="AA61" s="391">
        <v>0.5</v>
      </c>
      <c r="AB61" s="279">
        <v>20</v>
      </c>
      <c r="AC61" s="176"/>
      <c r="AD61" s="176"/>
      <c r="AE61" s="179"/>
      <c r="AF61" s="283"/>
      <c r="AG61" s="234">
        <f t="shared" si="79"/>
        <v>0.96514021978021991</v>
      </c>
      <c r="AH61" s="234">
        <f t="shared" si="80"/>
        <v>2.5367433504950498</v>
      </c>
      <c r="AI61" s="234">
        <f t="shared" si="81"/>
        <v>0.32196382574257426</v>
      </c>
      <c r="AK61" s="534" t="str">
        <f ca="1">F61</f>
        <v>ISDTF</v>
      </c>
      <c r="AL61" s="576" t="s">
        <v>59</v>
      </c>
      <c r="AM61" s="577">
        <f>(F79+L79)/1000</f>
        <v>0.96513749999999998</v>
      </c>
      <c r="AN61" s="578">
        <f t="shared" si="74"/>
        <v>0.96513749999999998</v>
      </c>
      <c r="AO61" s="581">
        <f t="shared" si="75"/>
        <v>0</v>
      </c>
      <c r="AP61" s="581">
        <f t="shared" si="76"/>
        <v>0</v>
      </c>
      <c r="AQ61" s="582">
        <f t="shared" si="27"/>
        <v>0.96514021978021991</v>
      </c>
      <c r="AR61" s="581">
        <f t="shared" si="28"/>
        <v>0</v>
      </c>
      <c r="AS61" s="583">
        <f t="shared" si="29"/>
        <v>0</v>
      </c>
      <c r="AT61" s="577">
        <f t="shared" si="84"/>
        <v>0.96514021978021991</v>
      </c>
      <c r="AU61" s="578">
        <f t="shared" si="84"/>
        <v>0</v>
      </c>
      <c r="AV61" s="579">
        <f t="shared" si="84"/>
        <v>0</v>
      </c>
      <c r="AW61" s="283"/>
      <c r="AX61" s="534" t="str">
        <f t="shared" ca="1" si="9"/>
        <v>ISDTF</v>
      </c>
      <c r="AY61" s="576" t="s">
        <v>59</v>
      </c>
      <c r="AZ61" s="577">
        <f>(F99+L99)/1000</f>
        <v>2.5367294999999999</v>
      </c>
      <c r="BA61" s="578">
        <f>AZ61*$AN$23</f>
        <v>2.5367294999999999</v>
      </c>
      <c r="BB61" s="581">
        <f t="shared" si="63"/>
        <v>0</v>
      </c>
      <c r="BC61" s="581">
        <f t="shared" si="64"/>
        <v>0</v>
      </c>
      <c r="BD61" s="577">
        <f t="shared" si="30"/>
        <v>2.5367433504950498</v>
      </c>
      <c r="BE61" s="578">
        <f t="shared" si="31"/>
        <v>0</v>
      </c>
      <c r="BF61" s="579">
        <f t="shared" si="32"/>
        <v>0</v>
      </c>
      <c r="BG61" s="577">
        <f t="shared" si="85"/>
        <v>2.5367433504950498</v>
      </c>
      <c r="BH61" s="578">
        <f t="shared" si="85"/>
        <v>0</v>
      </c>
      <c r="BI61" s="579">
        <f t="shared" si="85"/>
        <v>0</v>
      </c>
      <c r="BJ61" s="283"/>
      <c r="BK61" s="534" t="str">
        <f ca="1">AK61</f>
        <v>ISDTF</v>
      </c>
      <c r="BL61" s="576" t="s">
        <v>59</v>
      </c>
      <c r="BM61" s="577">
        <f>(F119+L119)/1000</f>
        <v>0.32195249999999997</v>
      </c>
      <c r="BN61" s="578">
        <f>BM61*$AN$23</f>
        <v>0.32195249999999997</v>
      </c>
      <c r="BO61" s="581">
        <f t="shared" si="49"/>
        <v>0</v>
      </c>
      <c r="BP61" s="581">
        <f t="shared" si="50"/>
        <v>0</v>
      </c>
      <c r="BQ61" s="577">
        <f t="shared" si="35"/>
        <v>0.32196382574257426</v>
      </c>
      <c r="BR61" s="578">
        <f t="shared" si="36"/>
        <v>0</v>
      </c>
      <c r="BS61" s="579">
        <f t="shared" si="37"/>
        <v>0</v>
      </c>
      <c r="BT61" s="577">
        <f t="shared" si="86"/>
        <v>0.32196382574257426</v>
      </c>
      <c r="BU61" s="578">
        <f t="shared" si="86"/>
        <v>0</v>
      </c>
      <c r="BV61" s="579">
        <f t="shared" si="86"/>
        <v>0</v>
      </c>
    </row>
    <row r="62" spans="3:78" ht="12.75" customHeight="1">
      <c r="C62" s="171" t="str">
        <f ca="1">+IF(OFFSET(Processes!B43,$D$11,0)="*","*",OFFSET(Processes!D43,$D$11,0))</f>
        <v>INDSDFLTLPGE1</v>
      </c>
      <c r="D62" s="171" t="str">
        <f ca="1">+OFFSET(Processes!E43,$D$11,0)</f>
        <v>Iron &amp; Steel  Forklifts - LPG Existing 1</v>
      </c>
      <c r="E62" s="170" t="str">
        <f>+Processes!O43</f>
        <v>INDLPG,INDSNG1,INDSNG2</v>
      </c>
      <c r="F62" s="170" t="str">
        <f ca="1">+OFFSET(Processes!$M$12,$D$11,0) &amp; Processes!P43</f>
        <v>ISDFL</v>
      </c>
      <c r="G62" s="321">
        <f t="shared" si="14"/>
        <v>57.841000000000001</v>
      </c>
      <c r="H62" s="321">
        <f t="shared" si="15"/>
        <v>0</v>
      </c>
      <c r="I62" s="321">
        <f>ROUNDUP(AP62/($Z62*$AA62)*I$21*Y62,3)</f>
        <v>0</v>
      </c>
      <c r="J62" s="321">
        <f t="shared" si="17"/>
        <v>1.0099999999999998</v>
      </c>
      <c r="K62" s="321">
        <f t="shared" si="18"/>
        <v>0</v>
      </c>
      <c r="L62" s="321">
        <f t="shared" si="19"/>
        <v>0</v>
      </c>
      <c r="M62" s="321">
        <f t="shared" si="20"/>
        <v>0.95899999999999996</v>
      </c>
      <c r="N62" s="321">
        <f t="shared" si="21"/>
        <v>0</v>
      </c>
      <c r="O62" s="321">
        <f t="shared" si="22"/>
        <v>0</v>
      </c>
      <c r="P62" s="321">
        <f t="shared" si="23"/>
        <v>0.95899999999999996</v>
      </c>
      <c r="Q62" s="321">
        <f t="shared" si="24"/>
        <v>0</v>
      </c>
      <c r="R62" s="321">
        <f t="shared" si="25"/>
        <v>0</v>
      </c>
      <c r="S62" s="321">
        <f t="shared" si="1"/>
        <v>0</v>
      </c>
      <c r="T62" s="321">
        <f t="shared" si="2"/>
        <v>0</v>
      </c>
      <c r="U62" s="321">
        <f t="shared" si="3"/>
        <v>0</v>
      </c>
      <c r="V62" s="321">
        <v>5</v>
      </c>
      <c r="W62" s="341">
        <v>1</v>
      </c>
      <c r="X62" s="520">
        <f>W62</f>
        <v>1</v>
      </c>
      <c r="Y62" s="520">
        <f>X62</f>
        <v>1</v>
      </c>
      <c r="Z62" s="175">
        <f t="shared" si="83"/>
        <v>3.1536000000000002E-2</v>
      </c>
      <c r="AA62" s="390">
        <f>$AA$61</f>
        <v>0.5</v>
      </c>
      <c r="AB62" s="278">
        <v>20</v>
      </c>
      <c r="AC62" s="175"/>
      <c r="AD62" s="175"/>
      <c r="AE62" s="178"/>
      <c r="AF62" s="283"/>
      <c r="AG62" s="234">
        <f t="shared" si="79"/>
        <v>0.91112576223776243</v>
      </c>
      <c r="AH62" s="234">
        <f t="shared" si="80"/>
        <v>1.5767999999999997E-2</v>
      </c>
      <c r="AI62" s="234">
        <f t="shared" si="81"/>
        <v>1.497179405940594E-2</v>
      </c>
      <c r="AK62" s="534" t="str">
        <f ca="1">F62</f>
        <v>ISDFL</v>
      </c>
      <c r="AL62" s="530" t="s">
        <v>53</v>
      </c>
      <c r="AM62" s="531">
        <f>H79/1000</f>
        <v>0.91111786759736535</v>
      </c>
      <c r="AN62" s="532">
        <f t="shared" si="74"/>
        <v>0.91111786759736535</v>
      </c>
      <c r="AO62" s="533">
        <f t="shared" si="75"/>
        <v>0</v>
      </c>
      <c r="AP62" s="533">
        <f t="shared" si="76"/>
        <v>0</v>
      </c>
      <c r="AQ62" s="543">
        <f t="shared" si="27"/>
        <v>0.91112576223776243</v>
      </c>
      <c r="AR62" s="533">
        <f t="shared" si="28"/>
        <v>0</v>
      </c>
      <c r="AS62" s="539">
        <f t="shared" si="29"/>
        <v>0</v>
      </c>
      <c r="AT62" s="544">
        <f t="shared" si="84"/>
        <v>0.91112576223776243</v>
      </c>
      <c r="AU62" s="535">
        <f t="shared" si="84"/>
        <v>0</v>
      </c>
      <c r="AV62" s="536">
        <f t="shared" si="84"/>
        <v>0</v>
      </c>
      <c r="AW62" s="283"/>
      <c r="AX62" s="534" t="str">
        <f t="shared" ca="1" si="9"/>
        <v>ISDFL</v>
      </c>
      <c r="AY62" s="530" t="s">
        <v>53</v>
      </c>
      <c r="AZ62" s="531">
        <f>H99/1000</f>
        <v>1.5753598997709051E-2</v>
      </c>
      <c r="BA62" s="532">
        <f>AZ62*$AN$23</f>
        <v>1.5753598997709051E-2</v>
      </c>
      <c r="BB62" s="533">
        <f t="shared" si="63"/>
        <v>0</v>
      </c>
      <c r="BC62" s="533">
        <f t="shared" si="64"/>
        <v>0</v>
      </c>
      <c r="BD62" s="544">
        <f t="shared" si="30"/>
        <v>1.5767999999999997E-2</v>
      </c>
      <c r="BE62" s="535">
        <f t="shared" si="31"/>
        <v>0</v>
      </c>
      <c r="BF62" s="536">
        <f t="shared" si="32"/>
        <v>0</v>
      </c>
      <c r="BG62" s="544">
        <f t="shared" si="85"/>
        <v>1.5767999999999997E-2</v>
      </c>
      <c r="BH62" s="535">
        <f t="shared" si="85"/>
        <v>0</v>
      </c>
      <c r="BI62" s="536">
        <f t="shared" si="85"/>
        <v>0</v>
      </c>
      <c r="BJ62" s="283"/>
      <c r="BK62" s="534" t="str">
        <f ca="1">AK62</f>
        <v>ISDFL</v>
      </c>
      <c r="BL62" s="530" t="s">
        <v>53</v>
      </c>
      <c r="BM62" s="531">
        <f>H119/1000</f>
        <v>1.495768908934708E-2</v>
      </c>
      <c r="BN62" s="532">
        <f>BM62*$AN$23</f>
        <v>1.495768908934708E-2</v>
      </c>
      <c r="BO62" s="533">
        <f t="shared" si="49"/>
        <v>0</v>
      </c>
      <c r="BP62" s="533">
        <f t="shared" si="50"/>
        <v>0</v>
      </c>
      <c r="BQ62" s="544">
        <f t="shared" si="35"/>
        <v>1.497179405940594E-2</v>
      </c>
      <c r="BR62" s="535">
        <f t="shared" si="36"/>
        <v>0</v>
      </c>
      <c r="BS62" s="536">
        <f t="shared" si="37"/>
        <v>0</v>
      </c>
      <c r="BT62" s="544">
        <f t="shared" si="86"/>
        <v>1.497179405940594E-2</v>
      </c>
      <c r="BU62" s="535">
        <f t="shared" si="86"/>
        <v>0</v>
      </c>
      <c r="BV62" s="536">
        <f t="shared" si="86"/>
        <v>0</v>
      </c>
    </row>
    <row r="63" spans="3:78" ht="12.75" customHeight="1">
      <c r="E63" s="47"/>
      <c r="F63" s="47"/>
      <c r="G63" s="25"/>
      <c r="H63" s="25"/>
      <c r="I63" s="283"/>
      <c r="J63" s="25"/>
      <c r="L63" s="286"/>
      <c r="M63" s="36"/>
      <c r="O63" s="283"/>
      <c r="P63" s="274"/>
      <c r="Q63" s="274"/>
      <c r="R63" s="283"/>
      <c r="S63" s="274"/>
      <c r="T63" s="274"/>
      <c r="U63" s="283"/>
      <c r="V63" s="78"/>
      <c r="W63" s="78"/>
      <c r="X63" s="78"/>
      <c r="Y63" s="78"/>
      <c r="Z63" s="78"/>
      <c r="AA63" s="78"/>
      <c r="AB63" s="78"/>
      <c r="AC63" s="78"/>
      <c r="AD63" s="79"/>
      <c r="AE63" s="79"/>
      <c r="AF63" s="79"/>
      <c r="AG63" s="405"/>
      <c r="AH63" s="405"/>
      <c r="AI63" s="405"/>
      <c r="AJ63" s="82"/>
      <c r="AK63" s="82"/>
      <c r="AL63" s="82"/>
      <c r="AM63" s="82"/>
      <c r="AN63" s="82"/>
      <c r="AO63" s="82"/>
      <c r="AP63" s="82"/>
    </row>
    <row r="64" spans="3:78" ht="12.75" customHeight="1">
      <c r="C64" s="285"/>
      <c r="D64" s="291"/>
      <c r="E64" s="47"/>
      <c r="F64" s="47"/>
      <c r="G64" s="504"/>
      <c r="H64" s="505"/>
      <c r="I64" s="505"/>
      <c r="J64" s="285"/>
      <c r="K64" s="25"/>
      <c r="L64" s="283"/>
      <c r="O64" s="283"/>
      <c r="P64" s="274"/>
      <c r="Q64" s="274"/>
      <c r="R64" s="283"/>
      <c r="S64" s="274"/>
      <c r="T64" s="274"/>
      <c r="U64" s="283"/>
      <c r="V64" s="45"/>
      <c r="W64" s="34"/>
      <c r="X64" s="45"/>
      <c r="Y64" s="45"/>
      <c r="Z64" s="79"/>
      <c r="AA64" s="79"/>
      <c r="AB64" s="79"/>
      <c r="AC64" s="79"/>
      <c r="AD64" s="82"/>
      <c r="AE64" s="82"/>
      <c r="AF64" s="82"/>
      <c r="AG64" s="82"/>
      <c r="AH64" s="82"/>
      <c r="AI64" s="82"/>
      <c r="AX64" s="392"/>
      <c r="AZ64" s="393"/>
    </row>
    <row r="65" spans="3:58" ht="12.75" customHeight="1">
      <c r="E65" s="47"/>
      <c r="F65" s="47"/>
      <c r="I65" s="286"/>
      <c r="J65" s="80"/>
      <c r="K65" s="25"/>
      <c r="L65" s="283"/>
      <c r="O65" s="283"/>
      <c r="R65" s="283"/>
      <c r="S65" s="83"/>
      <c r="T65" s="83"/>
      <c r="U65" s="83"/>
      <c r="V65" s="83"/>
      <c r="W65" s="83"/>
      <c r="X65" s="83"/>
      <c r="Y65" s="83"/>
      <c r="Z65" s="83"/>
      <c r="AA65" s="83"/>
      <c r="AB65" s="83"/>
      <c r="AC65" s="83"/>
      <c r="AD65" s="1"/>
      <c r="AE65" s="1"/>
      <c r="AF65" s="1"/>
      <c r="AG65" s="1"/>
      <c r="AH65" s="78"/>
      <c r="AI65" s="78"/>
      <c r="AJ65" s="78"/>
      <c r="AK65" s="78"/>
      <c r="AL65" s="78"/>
      <c r="AM65" s="78"/>
      <c r="AN65" s="78"/>
    </row>
    <row r="66" spans="3:58" ht="12.75" customHeight="1">
      <c r="F66" s="80"/>
      <c r="G66" s="83"/>
      <c r="H66" s="83"/>
      <c r="I66" s="83"/>
      <c r="J66" s="83"/>
      <c r="K66" s="83"/>
      <c r="L66" s="83"/>
      <c r="M66" s="83"/>
      <c r="N66" s="83"/>
      <c r="O66" s="83"/>
      <c r="P66" s="83"/>
      <c r="Q66" s="83"/>
      <c r="R66" s="83"/>
      <c r="S66" s="47"/>
      <c r="V66" s="45"/>
      <c r="X66" s="78"/>
      <c r="Y66" s="78"/>
      <c r="Z66" s="78"/>
      <c r="AA66" s="45"/>
      <c r="AB66" s="78"/>
      <c r="AC66" s="82"/>
      <c r="AD66" s="406"/>
      <c r="AE66" s="82"/>
      <c r="AF66" s="507"/>
      <c r="AG66" s="509"/>
      <c r="AH66" s="506"/>
      <c r="AI66" s="506"/>
      <c r="AJ66" s="506"/>
      <c r="AK66" s="506"/>
      <c r="AL66" s="79"/>
      <c r="AM66" s="45"/>
      <c r="BE66" s="610"/>
      <c r="BF66" s="610"/>
    </row>
    <row r="67" spans="3:58" ht="12.75" customHeight="1">
      <c r="F67" s="80"/>
      <c r="G67" s="83"/>
      <c r="H67" s="83"/>
      <c r="I67" s="83"/>
      <c r="J67" s="83"/>
      <c r="K67" s="47"/>
      <c r="L67" s="291"/>
      <c r="M67" s="47"/>
      <c r="N67" s="47"/>
      <c r="O67" s="291"/>
      <c r="P67" s="47"/>
      <c r="Q67" s="47"/>
      <c r="R67" s="291"/>
      <c r="S67" s="25"/>
      <c r="U67" s="78"/>
      <c r="V67" s="78"/>
      <c r="W67" s="78"/>
      <c r="X67" s="45"/>
      <c r="Y67" s="79"/>
      <c r="Z67" s="79"/>
      <c r="AA67" s="79"/>
      <c r="AC67" s="283"/>
      <c r="AD67" s="283"/>
      <c r="AE67" s="283"/>
    </row>
    <row r="68" spans="3:58" ht="12.75" customHeight="1">
      <c r="L68" s="286"/>
      <c r="O68" s="283"/>
      <c r="Q68" s="86"/>
      <c r="R68" s="25"/>
      <c r="S68" s="25"/>
      <c r="T68" s="34"/>
      <c r="U68" s="34"/>
      <c r="V68" s="283"/>
      <c r="W68" s="283"/>
      <c r="X68" s="283"/>
      <c r="AB68" s="283"/>
      <c r="AC68" s="283"/>
    </row>
    <row r="69" spans="3:58" ht="12.75" customHeight="1">
      <c r="T69" s="283"/>
      <c r="U69" s="283"/>
      <c r="V69" s="283"/>
      <c r="W69" s="283"/>
      <c r="X69" s="283"/>
    </row>
    <row r="70" spans="3:58" ht="12.75" customHeight="1">
      <c r="C70" s="257" t="s">
        <v>488</v>
      </c>
      <c r="E70" s="25"/>
      <c r="F70" s="25"/>
      <c r="G70" s="25"/>
      <c r="H70" s="25"/>
      <c r="I70" s="25"/>
      <c r="J70" s="25"/>
      <c r="K70" s="25"/>
      <c r="O70" s="86"/>
      <c r="T70" s="283"/>
      <c r="U70" s="283"/>
      <c r="V70" s="283"/>
      <c r="W70" s="283"/>
      <c r="X70" s="283"/>
    </row>
    <row r="71" spans="3:58" ht="12.75" customHeight="1">
      <c r="O71" s="86"/>
      <c r="T71" s="283"/>
      <c r="U71" s="283"/>
      <c r="V71" s="283"/>
      <c r="W71" s="283"/>
      <c r="X71" s="283"/>
    </row>
    <row r="72" spans="3:58" ht="12.75" customHeight="1">
      <c r="C72" s="125" t="s">
        <v>145</v>
      </c>
      <c r="E72" s="25"/>
      <c r="F72" s="25"/>
      <c r="G72" s="25"/>
      <c r="H72" s="25"/>
      <c r="I72" s="25"/>
      <c r="J72" s="25"/>
      <c r="K72" s="25"/>
    </row>
    <row r="73" spans="3:58" ht="12.75" customHeight="1">
      <c r="D73" s="87" t="s">
        <v>147</v>
      </c>
      <c r="E73" s="88" t="str">
        <f t="array" ref="E73">+IF(AND(UPPER(TRANSPOSE(T78:T88))=UPPER(MID(D76:N76,4,99))),"Ok","ERROR")</f>
        <v>Ok</v>
      </c>
      <c r="F73" s="25"/>
      <c r="G73" s="25"/>
      <c r="H73" s="25"/>
      <c r="I73" s="25"/>
      <c r="J73" s="25"/>
      <c r="K73" s="25"/>
    </row>
    <row r="74" spans="3:58" ht="12.75" customHeight="1">
      <c r="C74" s="25" t="s">
        <v>203</v>
      </c>
      <c r="O74" s="86"/>
      <c r="T74" s="125" t="s">
        <v>490</v>
      </c>
      <c r="U74" s="125"/>
      <c r="W74" s="125"/>
    </row>
    <row r="75" spans="3:58" ht="12.75" customHeight="1">
      <c r="D75" s="89">
        <v>1</v>
      </c>
      <c r="E75" s="89">
        <f>+D75+1</f>
        <v>2</v>
      </c>
      <c r="F75" s="89">
        <f t="shared" ref="F75:P75" si="87">+E75+1</f>
        <v>3</v>
      </c>
      <c r="G75" s="89">
        <f t="shared" si="87"/>
        <v>4</v>
      </c>
      <c r="H75" s="89">
        <f t="shared" si="87"/>
        <v>5</v>
      </c>
      <c r="I75" s="89">
        <f t="shared" si="87"/>
        <v>6</v>
      </c>
      <c r="J75" s="89">
        <f t="shared" si="87"/>
        <v>7</v>
      </c>
      <c r="K75" s="89">
        <f t="shared" si="87"/>
        <v>8</v>
      </c>
      <c r="L75" s="89">
        <f t="shared" si="87"/>
        <v>9</v>
      </c>
      <c r="M75" s="89">
        <f t="shared" si="87"/>
        <v>10</v>
      </c>
      <c r="N75" s="89">
        <f t="shared" si="87"/>
        <v>11</v>
      </c>
      <c r="O75" s="89">
        <f t="shared" si="87"/>
        <v>12</v>
      </c>
      <c r="P75" s="89">
        <f t="shared" si="87"/>
        <v>13</v>
      </c>
      <c r="T75" s="46"/>
      <c r="U75" s="46"/>
      <c r="W75" s="46"/>
    </row>
    <row r="76" spans="3:58" ht="12.75" customHeight="1">
      <c r="C76" s="10" t="str">
        <f t="shared" ref="C76:D76" si="88">+D149</f>
        <v>Agg End-use</v>
      </c>
      <c r="D76" s="20" t="str">
        <f t="shared" si="88"/>
        <v>01 Coal</v>
      </c>
      <c r="E76" s="20" t="str">
        <f t="shared" ref="E76" si="89">+F149</f>
        <v>02 Fuel oil</v>
      </c>
      <c r="F76" s="20" t="str">
        <f t="shared" ref="F76" si="90">+G149</f>
        <v>03 Diesel</v>
      </c>
      <c r="G76" s="20" t="str">
        <f t="shared" ref="G76" si="91">+H149</f>
        <v>04 Gasoline</v>
      </c>
      <c r="H76" s="20" t="str">
        <f t="shared" ref="H76" si="92">+I149</f>
        <v>05 LPG</v>
      </c>
      <c r="I76" s="20" t="str">
        <f t="shared" ref="I76" si="93">+J149</f>
        <v>06 Manufactured Gases</v>
      </c>
      <c r="J76" s="20" t="str">
        <f t="shared" ref="J76" si="94">+K149</f>
        <v>07 Natural gas</v>
      </c>
      <c r="K76" s="20" t="str">
        <f t="shared" ref="K76" si="95">+L149</f>
        <v>08 Biogas</v>
      </c>
      <c r="L76" s="20" t="str">
        <f t="shared" ref="L76" si="96">+M149</f>
        <v>09 Biodiesel</v>
      </c>
      <c r="M76" s="20" t="str">
        <f t="shared" ref="M76" si="97">+N149</f>
        <v>10 Biomass</v>
      </c>
      <c r="N76" s="20" t="str">
        <f t="shared" ref="N76" si="98">+O149</f>
        <v>11 Waste</v>
      </c>
      <c r="O76" s="20" t="str">
        <f t="shared" ref="O76" si="99">+P149</f>
        <v>12 Electricity</v>
      </c>
      <c r="P76" s="20" t="str">
        <f t="shared" ref="P76" si="100">+Q149</f>
        <v>13 District heating</v>
      </c>
      <c r="T76" s="122" t="s">
        <v>146</v>
      </c>
      <c r="V76" s="123">
        <f>+'Energy matrix'!B3</f>
        <v>2010</v>
      </c>
    </row>
    <row r="77" spans="3:58" ht="12.75" customHeight="1">
      <c r="C77" s="13" t="str">
        <f>$D$150</f>
        <v>Process heat temperature</v>
      </c>
      <c r="D77" s="14">
        <f>+INDEX($E150:$Q150,1,D$75) * INDEX($V$78:$V$90,D$75,1)</f>
        <v>29540.659</v>
      </c>
      <c r="E77" s="14">
        <f t="shared" ref="E77:P77" si="101">+INDEX($E150:$Q150,1,E$75) * INDEX($V$78:$V$90,E$75,1)</f>
        <v>201.74</v>
      </c>
      <c r="F77" s="14">
        <f t="shared" si="101"/>
        <v>321.71249999999998</v>
      </c>
      <c r="G77" s="14">
        <f t="shared" si="101"/>
        <v>0</v>
      </c>
      <c r="H77" s="14">
        <f t="shared" si="101"/>
        <v>655.94174999999996</v>
      </c>
      <c r="I77" s="14">
        <f t="shared" si="101"/>
        <v>98063.7</v>
      </c>
      <c r="J77" s="14">
        <f t="shared" si="101"/>
        <v>99519.558000000005</v>
      </c>
      <c r="K77" s="14">
        <f t="shared" si="101"/>
        <v>0</v>
      </c>
      <c r="L77" s="14">
        <f t="shared" si="101"/>
        <v>134.768</v>
      </c>
      <c r="M77" s="14">
        <f t="shared" si="101"/>
        <v>0</v>
      </c>
      <c r="N77" s="14">
        <f t="shared" si="101"/>
        <v>0</v>
      </c>
      <c r="O77" s="14">
        <f t="shared" si="101"/>
        <v>15605.568000000001</v>
      </c>
      <c r="P77" s="14">
        <f t="shared" si="101"/>
        <v>0</v>
      </c>
      <c r="T77" s="48" t="s">
        <v>203</v>
      </c>
      <c r="U77" s="48"/>
      <c r="V77" s="124" t="str">
        <f>+INDEX('Energy matrix'!C4:N4,1,$D$2)</f>
        <v>Iron and steel</v>
      </c>
      <c r="W77" s="48"/>
      <c r="X77" s="25" t="s">
        <v>44</v>
      </c>
    </row>
    <row r="78" spans="3:58" ht="12.75" customHeight="1">
      <c r="C78" s="13" t="str">
        <f>$D$151</f>
        <v>Cooling demand</v>
      </c>
      <c r="D78" s="14">
        <f>+INDEX($E151:$Q151,1,D$75) * INDEX($V$78:$V$90,D$75,1)</f>
        <v>0</v>
      </c>
      <c r="E78" s="14">
        <f t="shared" ref="E78:P78" si="102">+INDEX($E151:$Q151,1,E$75) * INDEX($V$78:$V$90,E$75,1)</f>
        <v>0</v>
      </c>
      <c r="F78" s="14">
        <f t="shared" si="102"/>
        <v>0</v>
      </c>
      <c r="G78" s="14">
        <f t="shared" si="102"/>
        <v>0</v>
      </c>
      <c r="H78" s="14">
        <f t="shared" si="102"/>
        <v>0</v>
      </c>
      <c r="I78" s="14">
        <f t="shared" si="102"/>
        <v>0</v>
      </c>
      <c r="J78" s="14">
        <f t="shared" si="102"/>
        <v>0</v>
      </c>
      <c r="K78" s="14">
        <f t="shared" si="102"/>
        <v>0</v>
      </c>
      <c r="L78" s="14">
        <f t="shared" si="102"/>
        <v>0</v>
      </c>
      <c r="M78" s="14">
        <f t="shared" si="102"/>
        <v>0</v>
      </c>
      <c r="N78" s="14">
        <f t="shared" si="102"/>
        <v>0</v>
      </c>
      <c r="O78" s="14">
        <f t="shared" si="102"/>
        <v>9753.4800000000014</v>
      </c>
      <c r="P78" s="14">
        <f t="shared" si="102"/>
        <v>0</v>
      </c>
      <c r="T78" s="117" t="str">
        <f>+'Energy matrix'!B5</f>
        <v>Coal</v>
      </c>
      <c r="U78" s="117"/>
      <c r="V78" s="118">
        <f>+INDEX('Energy matrix'!C5:N5,1,$D$2)</f>
        <v>29540.659</v>
      </c>
      <c r="W78" s="117"/>
      <c r="X78" s="25">
        <f>V78/1000000</f>
        <v>2.9540659E-2</v>
      </c>
    </row>
    <row r="79" spans="3:58" ht="12.75" customHeight="1">
      <c r="C79" s="13" t="str">
        <f>$D$152</f>
        <v>Haullage</v>
      </c>
      <c r="D79" s="19">
        <f>+INDEX($E152:$Q152,1,D$75) * INDEX($V$78:$V$90,D$75,1)</f>
        <v>0</v>
      </c>
      <c r="E79" s="19">
        <f t="shared" ref="E79:P79" si="103">+INDEX($E152:$Q152,1,E$75) * INDEX($V$78:$V$90,E$75,1)</f>
        <v>0</v>
      </c>
      <c r="F79" s="19">
        <f t="shared" si="103"/>
        <v>965.13749999999993</v>
      </c>
      <c r="G79" s="19">
        <f t="shared" si="103"/>
        <v>0</v>
      </c>
      <c r="H79" s="19">
        <f t="shared" si="103"/>
        <v>911.11786759736538</v>
      </c>
      <c r="I79" s="19">
        <f t="shared" si="103"/>
        <v>0</v>
      </c>
      <c r="J79" s="19">
        <f t="shared" si="103"/>
        <v>0</v>
      </c>
      <c r="K79" s="19">
        <f t="shared" si="103"/>
        <v>0</v>
      </c>
      <c r="L79" s="19">
        <f t="shared" si="103"/>
        <v>0</v>
      </c>
      <c r="M79" s="19">
        <f t="shared" si="103"/>
        <v>0</v>
      </c>
      <c r="N79" s="19">
        <f t="shared" si="103"/>
        <v>0</v>
      </c>
      <c r="O79" s="19">
        <f t="shared" si="103"/>
        <v>0</v>
      </c>
      <c r="P79" s="19">
        <f t="shared" si="103"/>
        <v>0</v>
      </c>
      <c r="T79" s="117" t="str">
        <f>+'Energy matrix'!B6</f>
        <v>Fuel Oil</v>
      </c>
      <c r="U79" s="117"/>
      <c r="V79" s="118">
        <f>+INDEX('Energy matrix'!C6:N6,1,$D$2)</f>
        <v>201.74</v>
      </c>
      <c r="W79" s="117"/>
      <c r="X79" s="25">
        <f t="shared" ref="X79:X88" si="104">V79/1000000</f>
        <v>2.0174E-4</v>
      </c>
    </row>
    <row r="80" spans="3:58" ht="12.75" customHeight="1">
      <c r="C80" s="13" t="str">
        <f>$D$153</f>
        <v>Light and electronics</v>
      </c>
      <c r="D80" s="14">
        <f>+INDEX($E153:$Q153,1,D$75) * INDEX($V$78:$V$90,D$75,1)</f>
        <v>0</v>
      </c>
      <c r="E80" s="14">
        <f t="shared" ref="E80:P80" si="105">+INDEX($E153:$Q153,1,E$75) * INDEX($V$78:$V$90,E$75,1)</f>
        <v>0</v>
      </c>
      <c r="F80" s="14">
        <f t="shared" si="105"/>
        <v>0</v>
      </c>
      <c r="G80" s="14">
        <f t="shared" si="105"/>
        <v>0</v>
      </c>
      <c r="H80" s="14">
        <f t="shared" si="105"/>
        <v>0</v>
      </c>
      <c r="I80" s="14">
        <f t="shared" si="105"/>
        <v>0</v>
      </c>
      <c r="J80" s="14">
        <f t="shared" si="105"/>
        <v>0</v>
      </c>
      <c r="K80" s="14">
        <f t="shared" si="105"/>
        <v>0</v>
      </c>
      <c r="L80" s="14">
        <f t="shared" si="105"/>
        <v>0</v>
      </c>
      <c r="M80" s="14">
        <f t="shared" si="105"/>
        <v>0</v>
      </c>
      <c r="N80" s="14">
        <f t="shared" si="105"/>
        <v>0</v>
      </c>
      <c r="O80" s="14">
        <f t="shared" si="105"/>
        <v>21457.655999999999</v>
      </c>
      <c r="P80" s="14">
        <f t="shared" si="105"/>
        <v>0</v>
      </c>
      <c r="T80" s="117" t="str">
        <f>+'Energy matrix'!B7</f>
        <v>Diesel</v>
      </c>
      <c r="U80" s="117"/>
      <c r="V80" s="118">
        <f>+INDEX('Energy matrix'!C7:N7,1,$D$2)</f>
        <v>1286.8499999999999</v>
      </c>
      <c r="W80" s="117"/>
      <c r="X80" s="25">
        <f t="shared" si="104"/>
        <v>1.28685E-3</v>
      </c>
    </row>
    <row r="81" spans="3:28" ht="12.75" customHeight="1">
      <c r="C81" s="13" t="str">
        <f>$D$154</f>
        <v>Electric motors</v>
      </c>
      <c r="D81" s="14">
        <f t="shared" ref="D81:P81" si="106">+INDEX($E154:$Q154,1,D$75) * INDEX($V$78:$V$90,D$75,1)</f>
        <v>0</v>
      </c>
      <c r="E81" s="14">
        <f t="shared" si="106"/>
        <v>0</v>
      </c>
      <c r="F81" s="14">
        <f t="shared" si="106"/>
        <v>0</v>
      </c>
      <c r="G81" s="14">
        <f t="shared" si="106"/>
        <v>0</v>
      </c>
      <c r="H81" s="14">
        <f t="shared" si="106"/>
        <v>0</v>
      </c>
      <c r="I81" s="14">
        <f t="shared" si="106"/>
        <v>0</v>
      </c>
      <c r="J81" s="14">
        <f t="shared" si="106"/>
        <v>0</v>
      </c>
      <c r="K81" s="14">
        <f t="shared" si="106"/>
        <v>0</v>
      </c>
      <c r="L81" s="14">
        <f t="shared" si="106"/>
        <v>0</v>
      </c>
      <c r="M81" s="14">
        <f t="shared" si="106"/>
        <v>0</v>
      </c>
      <c r="N81" s="14">
        <f t="shared" si="106"/>
        <v>0</v>
      </c>
      <c r="O81" s="14">
        <f t="shared" si="106"/>
        <v>47792.052000000003</v>
      </c>
      <c r="P81" s="14">
        <f t="shared" si="106"/>
        <v>0</v>
      </c>
      <c r="T81" s="117" t="str">
        <f>+'Energy matrix'!B8</f>
        <v>Gasoline</v>
      </c>
      <c r="U81" s="117"/>
      <c r="V81" s="118">
        <f>+INDEX('Energy matrix'!C8:N8,1,$D$2)</f>
        <v>0</v>
      </c>
      <c r="W81" s="117"/>
      <c r="X81" s="25">
        <f t="shared" si="104"/>
        <v>0</v>
      </c>
    </row>
    <row r="82" spans="3:28" ht="12.75" customHeight="1">
      <c r="C82" s="13" t="str">
        <f>$D$155</f>
        <v>Spatial heating</v>
      </c>
      <c r="D82" s="14">
        <f t="shared" ref="D82:P82" si="107">+INDEX($E155:$Q155,1,D$75) * INDEX($V$78:$V$90,D$75,1)</f>
        <v>0</v>
      </c>
      <c r="E82" s="14">
        <f t="shared" si="107"/>
        <v>0</v>
      </c>
      <c r="F82" s="14">
        <f t="shared" si="107"/>
        <v>0</v>
      </c>
      <c r="G82" s="14">
        <f t="shared" si="107"/>
        <v>0</v>
      </c>
      <c r="H82" s="14">
        <f t="shared" si="107"/>
        <v>0</v>
      </c>
      <c r="I82" s="14">
        <f t="shared" si="107"/>
        <v>0</v>
      </c>
      <c r="J82" s="14">
        <f t="shared" si="107"/>
        <v>0</v>
      </c>
      <c r="K82" s="14">
        <f t="shared" si="107"/>
        <v>0</v>
      </c>
      <c r="L82" s="14">
        <f t="shared" si="107"/>
        <v>0</v>
      </c>
      <c r="M82" s="14">
        <f t="shared" si="107"/>
        <v>0</v>
      </c>
      <c r="N82" s="14">
        <f t="shared" si="107"/>
        <v>0</v>
      </c>
      <c r="O82" s="14">
        <f t="shared" si="107"/>
        <v>2926.0439999999999</v>
      </c>
      <c r="P82" s="14">
        <f t="shared" si="107"/>
        <v>1774</v>
      </c>
      <c r="T82" s="117" t="str">
        <f>+'Energy matrix'!B9</f>
        <v>LPG</v>
      </c>
      <c r="U82" s="117"/>
      <c r="V82" s="118">
        <f>+INDEX('Energy matrix'!C9:N9,1,$D$2)</f>
        <v>2623.7669999999998</v>
      </c>
      <c r="W82" s="117"/>
      <c r="X82" s="25">
        <f t="shared" si="104"/>
        <v>2.6237669999999999E-3</v>
      </c>
    </row>
    <row r="83" spans="3:28" ht="12.75" customHeight="1">
      <c r="C83" s="17" t="s">
        <v>57</v>
      </c>
      <c r="D83" s="18">
        <f t="shared" ref="D83:P83" si="108">SUM(D77:D82)</f>
        <v>29540.659</v>
      </c>
      <c r="E83" s="18">
        <f t="shared" si="108"/>
        <v>201.74</v>
      </c>
      <c r="F83" s="18">
        <f t="shared" si="108"/>
        <v>1286.8499999999999</v>
      </c>
      <c r="G83" s="18">
        <f t="shared" si="108"/>
        <v>0</v>
      </c>
      <c r="H83" s="18">
        <f t="shared" si="108"/>
        <v>1567.0596175973653</v>
      </c>
      <c r="I83" s="18">
        <f t="shared" si="108"/>
        <v>98063.7</v>
      </c>
      <c r="J83" s="18">
        <f t="shared" si="108"/>
        <v>99519.558000000005</v>
      </c>
      <c r="K83" s="18">
        <f t="shared" si="108"/>
        <v>0</v>
      </c>
      <c r="L83" s="18">
        <f t="shared" si="108"/>
        <v>134.768</v>
      </c>
      <c r="M83" s="18">
        <f t="shared" si="108"/>
        <v>0</v>
      </c>
      <c r="N83" s="18">
        <f t="shared" si="108"/>
        <v>0</v>
      </c>
      <c r="O83" s="18">
        <f t="shared" si="108"/>
        <v>97534.799999999988</v>
      </c>
      <c r="P83" s="18">
        <f t="shared" si="108"/>
        <v>1774</v>
      </c>
      <c r="T83" s="117" t="str">
        <f>+'Energy matrix'!B10</f>
        <v>Manufactured Gases</v>
      </c>
      <c r="U83" s="117"/>
      <c r="V83" s="118">
        <f>+INDEX('Energy matrix'!C10:N10,1,$D$2)</f>
        <v>98063.7</v>
      </c>
      <c r="W83" s="117"/>
      <c r="X83" s="25">
        <f t="shared" si="104"/>
        <v>9.8063700000000004E-2</v>
      </c>
    </row>
    <row r="84" spans="3:28" ht="12.75" customHeight="1">
      <c r="E84" s="25"/>
      <c r="F84" s="25"/>
      <c r="G84" s="25"/>
      <c r="H84" s="25"/>
      <c r="I84" s="25"/>
      <c r="J84" s="25"/>
      <c r="K84" s="25"/>
      <c r="O84" s="86"/>
      <c r="T84" s="117" t="str">
        <f>+'Energy matrix'!B11</f>
        <v>Natural gas</v>
      </c>
      <c r="U84" s="117"/>
      <c r="V84" s="118">
        <f>+INDEX('Energy matrix'!C11:N11,1,$D$2)</f>
        <v>99519.558000000005</v>
      </c>
      <c r="W84" s="117"/>
      <c r="X84" s="25">
        <f t="shared" si="104"/>
        <v>9.9519558000000008E-2</v>
      </c>
    </row>
    <row r="85" spans="3:28" ht="12.75" customHeight="1">
      <c r="E85" s="25"/>
      <c r="F85" s="25"/>
      <c r="G85" s="25"/>
      <c r="H85" s="25"/>
      <c r="I85" s="25"/>
      <c r="J85" s="25"/>
      <c r="K85" s="25"/>
      <c r="O85" s="86"/>
      <c r="T85" s="117" t="str">
        <f>+'Energy matrix'!B12</f>
        <v>Biogas</v>
      </c>
      <c r="U85" s="117"/>
      <c r="V85" s="118">
        <f>+INDEX('Energy matrix'!C12:N12,1,$D$2)</f>
        <v>0</v>
      </c>
      <c r="W85" s="117"/>
      <c r="X85" s="25">
        <f t="shared" si="104"/>
        <v>0</v>
      </c>
      <c r="AB85" s="85"/>
    </row>
    <row r="86" spans="3:28" ht="12.75" customHeight="1">
      <c r="O86" s="86"/>
      <c r="T86" s="117" t="str">
        <f>+'Energy matrix'!B13</f>
        <v>Biodiesel</v>
      </c>
      <c r="U86" s="117"/>
      <c r="V86" s="118">
        <f>+INDEX('Energy matrix'!C13:N13,1,$D$2)</f>
        <v>134.768</v>
      </c>
      <c r="W86" s="117"/>
      <c r="X86" s="25">
        <f t="shared" si="104"/>
        <v>1.3476800000000001E-4</v>
      </c>
    </row>
    <row r="87" spans="3:28" ht="12.75" customHeight="1">
      <c r="O87" s="86"/>
      <c r="T87" s="117" t="str">
        <f>+'Energy matrix'!B14</f>
        <v>Biomass</v>
      </c>
      <c r="U87" s="117"/>
      <c r="V87" s="118">
        <f>+INDEX('Energy matrix'!C14:N14,1,$D$2)</f>
        <v>0</v>
      </c>
      <c r="W87" s="117"/>
      <c r="X87" s="25">
        <f t="shared" si="104"/>
        <v>0</v>
      </c>
    </row>
    <row r="88" spans="3:28" ht="12.75" customHeight="1">
      <c r="O88" s="86"/>
      <c r="T88" s="117" t="str">
        <f>+'Energy matrix'!B15</f>
        <v>Waste</v>
      </c>
      <c r="U88" s="117"/>
      <c r="V88" s="118">
        <f>+INDEX('Energy matrix'!C15:N15,1,$D$2)</f>
        <v>0</v>
      </c>
      <c r="W88" s="117"/>
      <c r="X88" s="25">
        <f t="shared" si="104"/>
        <v>0</v>
      </c>
    </row>
    <row r="89" spans="3:28" ht="12.75" customHeight="1">
      <c r="O89" s="86"/>
      <c r="T89" s="117" t="str">
        <f>+'Energy matrix'!B16</f>
        <v>Electricity</v>
      </c>
      <c r="U89" s="117"/>
      <c r="V89" s="118">
        <f>+INDEX('Energy matrix'!C16:N16,1,$D$2)</f>
        <v>97534.8</v>
      </c>
      <c r="W89" s="117"/>
    </row>
    <row r="90" spans="3:28" s="283" customFormat="1" ht="12.75" customHeight="1">
      <c r="C90" s="257" t="s">
        <v>559</v>
      </c>
      <c r="O90" s="86"/>
      <c r="R90" s="285"/>
      <c r="S90" s="285"/>
      <c r="T90" s="117" t="str">
        <f>+'Energy matrix'!B17</f>
        <v>District Heating</v>
      </c>
      <c r="U90" s="117"/>
      <c r="V90" s="118">
        <f>+INDEX('Energy matrix'!C17:N17,1,$D$2)</f>
        <v>1774</v>
      </c>
      <c r="W90" s="117"/>
      <c r="X90" s="25"/>
    </row>
    <row r="91" spans="3:28" s="283" customFormat="1" ht="12.75" customHeight="1">
      <c r="E91" s="63"/>
      <c r="F91" s="63"/>
      <c r="G91" s="286"/>
      <c r="H91" s="286"/>
      <c r="I91" s="286"/>
      <c r="J91" s="286"/>
      <c r="K91" s="286"/>
      <c r="O91" s="86"/>
      <c r="R91" s="285"/>
      <c r="S91" s="285"/>
      <c r="T91" s="117" t="s">
        <v>57</v>
      </c>
      <c r="U91" s="117"/>
      <c r="V91" s="118">
        <f>SUM(V78:V90)</f>
        <v>330679.84200000006</v>
      </c>
      <c r="W91" s="117"/>
      <c r="X91" s="25"/>
    </row>
    <row r="92" spans="3:28" s="283" customFormat="1" ht="12.75" customHeight="1">
      <c r="C92" s="125" t="s">
        <v>145</v>
      </c>
      <c r="R92" s="285"/>
      <c r="S92" s="285"/>
      <c r="T92" s="258"/>
      <c r="U92" s="258"/>
      <c r="V92" s="259"/>
      <c r="W92" s="258"/>
      <c r="X92" s="25"/>
    </row>
    <row r="93" spans="3:28" s="283" customFormat="1" ht="12.75" customHeight="1">
      <c r="D93" s="87" t="s">
        <v>147</v>
      </c>
      <c r="E93" s="88" t="str">
        <f t="array" ref="E93">+IF(AND(UPPER(TRANSPOSE(T98:T108))=UPPER(MID(D96:N96,4,99))),"Ok","ERROR")</f>
        <v>Ok</v>
      </c>
      <c r="R93" s="285"/>
      <c r="S93" s="285"/>
      <c r="T93" s="258"/>
      <c r="U93" s="258"/>
      <c r="V93" s="259"/>
      <c r="W93" s="258"/>
      <c r="X93" s="25"/>
    </row>
    <row r="94" spans="3:28" s="283" customFormat="1" ht="12.75" customHeight="1">
      <c r="C94" s="283" t="s">
        <v>203</v>
      </c>
      <c r="E94" s="63"/>
      <c r="F94" s="63"/>
      <c r="G94" s="286"/>
      <c r="H94" s="286"/>
      <c r="I94" s="286"/>
      <c r="J94" s="286"/>
      <c r="K94" s="286"/>
      <c r="O94" s="86"/>
      <c r="R94" s="285"/>
      <c r="S94" s="285"/>
      <c r="T94" s="125" t="s">
        <v>558</v>
      </c>
      <c r="U94" s="125"/>
      <c r="W94" s="125"/>
    </row>
    <row r="95" spans="3:28" s="283" customFormat="1" ht="12.75" customHeight="1">
      <c r="D95" s="89">
        <v>1</v>
      </c>
      <c r="E95" s="89">
        <f>+D95+1</f>
        <v>2</v>
      </c>
      <c r="F95" s="89">
        <f t="shared" ref="F95:G95" si="109">+E95+1</f>
        <v>3</v>
      </c>
      <c r="G95" s="89">
        <f t="shared" si="109"/>
        <v>4</v>
      </c>
      <c r="H95" s="89">
        <f t="shared" ref="H95:I95" si="110">+G95+1</f>
        <v>5</v>
      </c>
      <c r="I95" s="89">
        <f t="shared" si="110"/>
        <v>6</v>
      </c>
      <c r="J95" s="89">
        <f t="shared" ref="J95:K95" si="111">+I95+1</f>
        <v>7</v>
      </c>
      <c r="K95" s="89">
        <f t="shared" si="111"/>
        <v>8</v>
      </c>
      <c r="L95" s="89">
        <f t="shared" ref="L95:M95" si="112">+K95+1</f>
        <v>9</v>
      </c>
      <c r="M95" s="89">
        <f t="shared" si="112"/>
        <v>10</v>
      </c>
      <c r="N95" s="89">
        <f t="shared" ref="N95:O95" si="113">+M95+1</f>
        <v>11</v>
      </c>
      <c r="O95" s="89">
        <f t="shared" si="113"/>
        <v>12</v>
      </c>
      <c r="P95" s="89">
        <f t="shared" ref="P95" si="114">+O95+1</f>
        <v>13</v>
      </c>
      <c r="R95" s="285"/>
      <c r="S95" s="285"/>
      <c r="T95" s="289"/>
      <c r="U95" s="289"/>
      <c r="W95" s="289"/>
    </row>
    <row r="96" spans="3:28" s="283" customFormat="1" ht="12.75" customHeight="1">
      <c r="C96" s="10" t="str">
        <f t="shared" ref="C96:E96" si="115">+D149</f>
        <v>Agg End-use</v>
      </c>
      <c r="D96" s="10" t="str">
        <f t="shared" si="115"/>
        <v>01 Coal</v>
      </c>
      <c r="E96" s="10" t="str">
        <f t="shared" si="115"/>
        <v>02 Fuel oil</v>
      </c>
      <c r="F96" s="10" t="str">
        <f t="shared" ref="F96" si="116">+G149</f>
        <v>03 Diesel</v>
      </c>
      <c r="G96" s="10" t="str">
        <f t="shared" ref="G96" si="117">+H149</f>
        <v>04 Gasoline</v>
      </c>
      <c r="H96" s="10" t="str">
        <f t="shared" ref="H96" si="118">+I149</f>
        <v>05 LPG</v>
      </c>
      <c r="I96" s="10" t="str">
        <f t="shared" ref="I96" si="119">+J149</f>
        <v>06 Manufactured Gases</v>
      </c>
      <c r="J96" s="10" t="str">
        <f t="shared" ref="J96" si="120">+K149</f>
        <v>07 Natural gas</v>
      </c>
      <c r="K96" s="10" t="str">
        <f t="shared" ref="K96" si="121">+L149</f>
        <v>08 Biogas</v>
      </c>
      <c r="L96" s="10" t="str">
        <f t="shared" ref="L96" si="122">+M149</f>
        <v>09 Biodiesel</v>
      </c>
      <c r="M96" s="10" t="str">
        <f t="shared" ref="M96" si="123">+N149</f>
        <v>10 Biomass</v>
      </c>
      <c r="N96" s="10" t="str">
        <f t="shared" ref="N96" si="124">+O149</f>
        <v>11 Waste</v>
      </c>
      <c r="O96" s="10" t="str">
        <f t="shared" ref="O96" si="125">+P149</f>
        <v>12 Electricity</v>
      </c>
      <c r="P96" s="10" t="str">
        <f t="shared" ref="P96" si="126">+Q149</f>
        <v>13 District heating</v>
      </c>
      <c r="R96" s="285"/>
      <c r="S96" s="285"/>
      <c r="T96" s="122" t="s">
        <v>146</v>
      </c>
      <c r="V96" s="123">
        <v>2015</v>
      </c>
    </row>
    <row r="97" spans="3:24" s="283" customFormat="1" ht="12.75" customHeight="1">
      <c r="C97" s="13" t="str">
        <f>$D$150</f>
        <v>Process heat temperature</v>
      </c>
      <c r="D97" s="14">
        <f>+INDEX($E150:$Q150,1,D$95) * INDEX($V$98:$V$110,D$95,1)</f>
        <v>38292.796000000002</v>
      </c>
      <c r="E97" s="14">
        <f t="shared" ref="E97:P97" si="127">+INDEX($E150:$Q150,1,E$95) * INDEX($V$98:$V$110,E$95,1)</f>
        <v>0</v>
      </c>
      <c r="F97" s="14">
        <f t="shared" si="127"/>
        <v>845.57650000000001</v>
      </c>
      <c r="G97" s="14">
        <f t="shared" si="127"/>
        <v>0</v>
      </c>
      <c r="H97" s="14">
        <f t="shared" si="127"/>
        <v>11.3415</v>
      </c>
      <c r="I97" s="14">
        <f t="shared" si="127"/>
        <v>98255.7</v>
      </c>
      <c r="J97" s="14">
        <f t="shared" si="127"/>
        <v>88242.3</v>
      </c>
      <c r="K97" s="14">
        <f t="shared" si="127"/>
        <v>1</v>
      </c>
      <c r="L97" s="14">
        <f t="shared" si="127"/>
        <v>0</v>
      </c>
      <c r="M97" s="14">
        <f t="shared" si="127"/>
        <v>63</v>
      </c>
      <c r="N97" s="14">
        <f t="shared" si="127"/>
        <v>0</v>
      </c>
      <c r="O97" s="14">
        <f t="shared" si="127"/>
        <v>15012.288</v>
      </c>
      <c r="P97" s="14">
        <f t="shared" si="127"/>
        <v>0</v>
      </c>
      <c r="R97" s="285"/>
      <c r="S97" s="285"/>
      <c r="T97" s="48" t="s">
        <v>203</v>
      </c>
      <c r="U97" s="48"/>
      <c r="V97" s="124" t="str">
        <f>+INDEX('Energy matrix'!C25:N25,1,$D$2)</f>
        <v>Iron and steel</v>
      </c>
      <c r="W97" s="48"/>
    </row>
    <row r="98" spans="3:24" s="283" customFormat="1" ht="12.75" customHeight="1">
      <c r="C98" s="13" t="str">
        <f>$D$151</f>
        <v>Cooling demand</v>
      </c>
      <c r="D98" s="14">
        <f t="shared" ref="D98:P98" si="128">+INDEX($E151:$Q151,1,D$95) * INDEX($V$98:$V$110,D$95,1)</f>
        <v>0</v>
      </c>
      <c r="E98" s="14">
        <f t="shared" si="128"/>
        <v>0</v>
      </c>
      <c r="F98" s="14">
        <f t="shared" si="128"/>
        <v>0</v>
      </c>
      <c r="G98" s="14">
        <f t="shared" si="128"/>
        <v>0</v>
      </c>
      <c r="H98" s="14">
        <f t="shared" si="128"/>
        <v>0</v>
      </c>
      <c r="I98" s="14">
        <f t="shared" si="128"/>
        <v>0</v>
      </c>
      <c r="J98" s="14">
        <f t="shared" si="128"/>
        <v>0</v>
      </c>
      <c r="K98" s="14">
        <f t="shared" si="128"/>
        <v>0</v>
      </c>
      <c r="L98" s="14">
        <f t="shared" si="128"/>
        <v>0</v>
      </c>
      <c r="M98" s="14">
        <f t="shared" si="128"/>
        <v>0</v>
      </c>
      <c r="N98" s="14">
        <f t="shared" si="128"/>
        <v>0</v>
      </c>
      <c r="O98" s="14">
        <f t="shared" si="128"/>
        <v>9382.68</v>
      </c>
      <c r="P98" s="14">
        <f t="shared" si="128"/>
        <v>0</v>
      </c>
      <c r="R98" s="285"/>
      <c r="S98" s="285"/>
      <c r="T98" s="117" t="str">
        <f>'Energy matrix'!B26</f>
        <v>Coal</v>
      </c>
      <c r="U98" s="117"/>
      <c r="V98" s="118">
        <f>+INDEX('Energy matrix'!C26:N26,1,$D$2)</f>
        <v>38292.796000000002</v>
      </c>
      <c r="W98" s="117"/>
    </row>
    <row r="99" spans="3:24" s="283" customFormat="1" ht="12.75" customHeight="1">
      <c r="C99" s="13" t="str">
        <f>$D$152</f>
        <v>Haullage</v>
      </c>
      <c r="D99" s="14">
        <f t="shared" ref="D99:P99" si="129">+INDEX($E152:$Q152,1,D$95) * INDEX($V$98:$V$110,D$95,1)</f>
        <v>0</v>
      </c>
      <c r="E99" s="14">
        <f t="shared" si="129"/>
        <v>0</v>
      </c>
      <c r="F99" s="14">
        <f t="shared" si="129"/>
        <v>2536.7294999999999</v>
      </c>
      <c r="G99" s="14">
        <f t="shared" si="129"/>
        <v>0</v>
      </c>
      <c r="H99" s="14">
        <f t="shared" si="129"/>
        <v>15.75359899770905</v>
      </c>
      <c r="I99" s="14">
        <f t="shared" si="129"/>
        <v>0</v>
      </c>
      <c r="J99" s="14">
        <f t="shared" si="129"/>
        <v>0</v>
      </c>
      <c r="K99" s="14">
        <f t="shared" si="129"/>
        <v>0</v>
      </c>
      <c r="L99" s="14">
        <f t="shared" si="129"/>
        <v>0</v>
      </c>
      <c r="M99" s="14">
        <f t="shared" si="129"/>
        <v>0</v>
      </c>
      <c r="N99" s="14">
        <f t="shared" si="129"/>
        <v>0</v>
      </c>
      <c r="O99" s="14">
        <f t="shared" si="129"/>
        <v>0</v>
      </c>
      <c r="P99" s="14">
        <f t="shared" si="129"/>
        <v>0</v>
      </c>
      <c r="R99" s="285"/>
      <c r="S99" s="285"/>
      <c r="T99" s="117" t="str">
        <f>'Energy matrix'!B27</f>
        <v>Fuel Oil</v>
      </c>
      <c r="U99" s="117"/>
      <c r="V99" s="118">
        <f>+INDEX('Energy matrix'!C27:N27,1,$D$2)</f>
        <v>0</v>
      </c>
      <c r="W99" s="117"/>
    </row>
    <row r="100" spans="3:24" s="283" customFormat="1" ht="12.75" customHeight="1">
      <c r="C100" s="13" t="str">
        <f>$D$153</f>
        <v>Light and electronics</v>
      </c>
      <c r="D100" s="14">
        <f t="shared" ref="D100:P100" si="130">+INDEX($E153:$Q153,1,D$95) * INDEX($V$98:$V$110,D$95,1)</f>
        <v>0</v>
      </c>
      <c r="E100" s="14">
        <f t="shared" si="130"/>
        <v>0</v>
      </c>
      <c r="F100" s="14">
        <f t="shared" si="130"/>
        <v>0</v>
      </c>
      <c r="G100" s="14">
        <f t="shared" si="130"/>
        <v>0</v>
      </c>
      <c r="H100" s="14">
        <f t="shared" si="130"/>
        <v>0</v>
      </c>
      <c r="I100" s="14">
        <f t="shared" si="130"/>
        <v>0</v>
      </c>
      <c r="J100" s="14">
        <f t="shared" si="130"/>
        <v>0</v>
      </c>
      <c r="K100" s="14">
        <f t="shared" si="130"/>
        <v>0</v>
      </c>
      <c r="L100" s="14">
        <f t="shared" si="130"/>
        <v>0</v>
      </c>
      <c r="M100" s="14">
        <f t="shared" si="130"/>
        <v>0</v>
      </c>
      <c r="N100" s="14">
        <f t="shared" si="130"/>
        <v>0</v>
      </c>
      <c r="O100" s="14">
        <f t="shared" si="130"/>
        <v>20641.896000000001</v>
      </c>
      <c r="P100" s="14">
        <f t="shared" si="130"/>
        <v>0</v>
      </c>
      <c r="R100" s="285"/>
      <c r="S100" s="285"/>
      <c r="T100" s="117" t="str">
        <f>'Energy matrix'!B28</f>
        <v>Diesel</v>
      </c>
      <c r="U100" s="117"/>
      <c r="V100" s="118">
        <f>+INDEX('Energy matrix'!C28:N28,1,$D$2)</f>
        <v>3382.306</v>
      </c>
      <c r="W100" s="117"/>
    </row>
    <row r="101" spans="3:24" s="283" customFormat="1" ht="12.75" customHeight="1">
      <c r="C101" s="13" t="str">
        <f>$D$154</f>
        <v>Electric motors</v>
      </c>
      <c r="D101" s="14">
        <f t="shared" ref="D101:P101" si="131">+INDEX($E154:$Q154,1,D$95) * INDEX($V$98:$V$110,D$95,1)</f>
        <v>0</v>
      </c>
      <c r="E101" s="14">
        <f t="shared" si="131"/>
        <v>0</v>
      </c>
      <c r="F101" s="14">
        <f t="shared" si="131"/>
        <v>0</v>
      </c>
      <c r="G101" s="14">
        <f t="shared" si="131"/>
        <v>0</v>
      </c>
      <c r="H101" s="14">
        <f t="shared" si="131"/>
        <v>0</v>
      </c>
      <c r="I101" s="14">
        <f t="shared" si="131"/>
        <v>0</v>
      </c>
      <c r="J101" s="14">
        <f t="shared" si="131"/>
        <v>0</v>
      </c>
      <c r="K101" s="14">
        <f t="shared" si="131"/>
        <v>0</v>
      </c>
      <c r="L101" s="14">
        <f t="shared" si="131"/>
        <v>0</v>
      </c>
      <c r="M101" s="14">
        <f t="shared" si="131"/>
        <v>0</v>
      </c>
      <c r="N101" s="14">
        <f t="shared" si="131"/>
        <v>0</v>
      </c>
      <c r="O101" s="14">
        <f t="shared" si="131"/>
        <v>45975.131999999998</v>
      </c>
      <c r="P101" s="14">
        <f t="shared" si="131"/>
        <v>0</v>
      </c>
      <c r="R101" s="285"/>
      <c r="S101" s="285"/>
      <c r="T101" s="117" t="str">
        <f>'Energy matrix'!B29</f>
        <v>Gasoline</v>
      </c>
      <c r="U101" s="117"/>
      <c r="V101" s="118">
        <f>+INDEX('Energy matrix'!C29:N29,1,$D$2)</f>
        <v>0</v>
      </c>
      <c r="W101" s="117"/>
    </row>
    <row r="102" spans="3:24" s="283" customFormat="1" ht="12.75" customHeight="1">
      <c r="C102" s="13" t="str">
        <f>$D$155</f>
        <v>Spatial heating</v>
      </c>
      <c r="D102" s="14">
        <f t="shared" ref="D102:P102" si="132">+INDEX($E155:$Q155,1,D$95) * INDEX($V$98:$V$110,D$95,1)</f>
        <v>0</v>
      </c>
      <c r="E102" s="14">
        <f t="shared" si="132"/>
        <v>0</v>
      </c>
      <c r="F102" s="14">
        <f t="shared" si="132"/>
        <v>0</v>
      </c>
      <c r="G102" s="14">
        <f t="shared" si="132"/>
        <v>0</v>
      </c>
      <c r="H102" s="14">
        <f t="shared" si="132"/>
        <v>0</v>
      </c>
      <c r="I102" s="14">
        <f t="shared" si="132"/>
        <v>0</v>
      </c>
      <c r="J102" s="14">
        <f t="shared" si="132"/>
        <v>0</v>
      </c>
      <c r="K102" s="14">
        <f t="shared" si="132"/>
        <v>0</v>
      </c>
      <c r="L102" s="14">
        <f t="shared" si="132"/>
        <v>0</v>
      </c>
      <c r="M102" s="14">
        <f t="shared" si="132"/>
        <v>0</v>
      </c>
      <c r="N102" s="14">
        <f t="shared" si="132"/>
        <v>0</v>
      </c>
      <c r="O102" s="14">
        <f t="shared" si="132"/>
        <v>2814.8040000000001</v>
      </c>
      <c r="P102" s="14">
        <f t="shared" si="132"/>
        <v>1520</v>
      </c>
      <c r="R102" s="285"/>
      <c r="S102" s="285"/>
      <c r="T102" s="117" t="str">
        <f>'Energy matrix'!B30</f>
        <v>LPG</v>
      </c>
      <c r="U102" s="117"/>
      <c r="V102" s="118">
        <f>+INDEX('Energy matrix'!C30:N30,1,$D$2)</f>
        <v>45.366</v>
      </c>
      <c r="W102" s="117"/>
    </row>
    <row r="103" spans="3:24" s="283" customFormat="1" ht="12.75" customHeight="1">
      <c r="C103" s="17" t="s">
        <v>57</v>
      </c>
      <c r="D103" s="18">
        <f>SUM(D97:D102)</f>
        <v>38292.796000000002</v>
      </c>
      <c r="E103" s="18">
        <f t="shared" ref="E103:P103" si="133">SUM(E97:E102)</f>
        <v>0</v>
      </c>
      <c r="F103" s="18">
        <f t="shared" si="133"/>
        <v>3382.306</v>
      </c>
      <c r="G103" s="18">
        <f t="shared" si="133"/>
        <v>0</v>
      </c>
      <c r="H103" s="18">
        <f t="shared" si="133"/>
        <v>27.095098997709052</v>
      </c>
      <c r="I103" s="18">
        <f t="shared" si="133"/>
        <v>98255.7</v>
      </c>
      <c r="J103" s="18">
        <f t="shared" si="133"/>
        <v>88242.3</v>
      </c>
      <c r="K103" s="18">
        <f t="shared" si="133"/>
        <v>1</v>
      </c>
      <c r="L103" s="18">
        <f t="shared" si="133"/>
        <v>0</v>
      </c>
      <c r="M103" s="18">
        <f t="shared" si="133"/>
        <v>63</v>
      </c>
      <c r="N103" s="18">
        <f t="shared" si="133"/>
        <v>0</v>
      </c>
      <c r="O103" s="18">
        <f t="shared" si="133"/>
        <v>93826.8</v>
      </c>
      <c r="P103" s="18">
        <f t="shared" si="133"/>
        <v>1520</v>
      </c>
      <c r="R103" s="285"/>
      <c r="S103" s="285"/>
      <c r="T103" s="117" t="str">
        <f>'Energy matrix'!B31</f>
        <v>Manufactured Gases</v>
      </c>
      <c r="U103" s="117"/>
      <c r="V103" s="118">
        <f>+INDEX('Energy matrix'!C31:N31,1,$D$2)</f>
        <v>98255.7</v>
      </c>
      <c r="W103" s="117"/>
    </row>
    <row r="104" spans="3:24" s="283" customFormat="1" ht="12.75" customHeight="1">
      <c r="O104" s="86"/>
      <c r="R104" s="285"/>
      <c r="S104" s="285"/>
      <c r="T104" s="117" t="str">
        <f>'Energy matrix'!B32</f>
        <v>Natural gas</v>
      </c>
      <c r="U104" s="117"/>
      <c r="V104" s="118">
        <f>+INDEX('Energy matrix'!C32:N32,1,$D$2)</f>
        <v>88242.3</v>
      </c>
      <c r="W104" s="117"/>
    </row>
    <row r="105" spans="3:24" s="283" customFormat="1" ht="12.75" customHeight="1">
      <c r="O105" s="86"/>
      <c r="R105" s="285"/>
      <c r="S105" s="285"/>
      <c r="T105" s="117" t="str">
        <f>'Energy matrix'!B33</f>
        <v>Biogas</v>
      </c>
      <c r="U105" s="117"/>
      <c r="V105" s="118">
        <f>+INDEX('Energy matrix'!C33:N33,1,$D$2)</f>
        <v>1</v>
      </c>
      <c r="W105" s="117"/>
    </row>
    <row r="106" spans="3:24" s="283" customFormat="1" ht="12.75" customHeight="1">
      <c r="E106" s="63"/>
      <c r="F106" s="63"/>
      <c r="G106" s="286"/>
      <c r="H106" s="286"/>
      <c r="I106" s="286"/>
      <c r="J106" s="286"/>
      <c r="K106" s="286"/>
      <c r="O106" s="86"/>
      <c r="R106" s="285"/>
      <c r="S106" s="285"/>
      <c r="T106" s="117" t="str">
        <f>'Energy matrix'!B34</f>
        <v>Biodiesel</v>
      </c>
      <c r="U106" s="117"/>
      <c r="V106" s="118">
        <f>+INDEX('Energy matrix'!C34:N34,1,$D$2)</f>
        <v>0</v>
      </c>
      <c r="W106" s="117"/>
    </row>
    <row r="107" spans="3:24" s="283" customFormat="1" ht="12.75" customHeight="1">
      <c r="E107" s="63"/>
      <c r="F107" s="63"/>
      <c r="G107" s="286"/>
      <c r="H107" s="286"/>
      <c r="I107" s="286"/>
      <c r="J107" s="286"/>
      <c r="K107" s="286"/>
      <c r="O107" s="86"/>
      <c r="R107" s="285"/>
      <c r="S107" s="285"/>
      <c r="T107" s="117" t="str">
        <f>'Energy matrix'!B35</f>
        <v>Biomass</v>
      </c>
      <c r="U107" s="117"/>
      <c r="V107" s="118">
        <f>+INDEX('Energy matrix'!C35:N35,1,$D$2)</f>
        <v>63</v>
      </c>
      <c r="W107" s="117"/>
    </row>
    <row r="108" spans="3:24" s="283" customFormat="1" ht="12.75" customHeight="1">
      <c r="E108" s="63"/>
      <c r="F108" s="63"/>
      <c r="G108" s="286"/>
      <c r="H108" s="286"/>
      <c r="I108" s="286"/>
      <c r="J108" s="286"/>
      <c r="K108" s="286"/>
      <c r="O108" s="86"/>
      <c r="R108" s="285"/>
      <c r="S108" s="285"/>
      <c r="T108" s="117" t="str">
        <f>'Energy matrix'!B36</f>
        <v>Waste</v>
      </c>
      <c r="U108" s="117"/>
      <c r="V108" s="118">
        <f>+INDEX('Energy matrix'!C36:N36,1,$D$2)</f>
        <v>0</v>
      </c>
      <c r="W108" s="117"/>
    </row>
    <row r="109" spans="3:24" s="283" customFormat="1" ht="12.75" customHeight="1">
      <c r="E109" s="63"/>
      <c r="F109" s="63"/>
      <c r="G109" s="286"/>
      <c r="H109" s="286"/>
      <c r="I109" s="286"/>
      <c r="J109" s="286"/>
      <c r="K109" s="286"/>
      <c r="O109" s="86"/>
      <c r="R109" s="285"/>
      <c r="S109" s="285"/>
      <c r="T109" s="117" t="str">
        <f>'Energy matrix'!B37</f>
        <v>Electricity</v>
      </c>
      <c r="U109" s="117"/>
      <c r="V109" s="118">
        <f>+INDEX('Energy matrix'!C37:N37,1,$D$2)</f>
        <v>93826.8</v>
      </c>
      <c r="W109" s="117"/>
    </row>
    <row r="110" spans="3:24" ht="12.75" customHeight="1">
      <c r="C110" s="257" t="s">
        <v>489</v>
      </c>
      <c r="E110" s="25"/>
      <c r="F110" s="25"/>
      <c r="G110" s="25"/>
      <c r="H110" s="25"/>
      <c r="I110" s="25"/>
      <c r="J110" s="25"/>
      <c r="K110" s="25"/>
      <c r="O110" s="86"/>
      <c r="T110" s="117" t="str">
        <f>'Energy matrix'!B38</f>
        <v>District Heating</v>
      </c>
      <c r="U110" s="117"/>
      <c r="V110" s="118">
        <f>+INDEX('Energy matrix'!C38:N38,1,$D$2)</f>
        <v>1520</v>
      </c>
      <c r="W110" s="117"/>
      <c r="X110" s="283"/>
    </row>
    <row r="111" spans="3:24" ht="12.75" customHeight="1">
      <c r="O111" s="86"/>
      <c r="T111" s="117" t="s">
        <v>57</v>
      </c>
      <c r="U111" s="117"/>
      <c r="V111" s="118">
        <f>SUM(V98:V110)</f>
        <v>323629.26799999998</v>
      </c>
      <c r="W111" s="117"/>
      <c r="X111" s="283"/>
    </row>
    <row r="112" spans="3:24" ht="12.75" customHeight="1">
      <c r="C112" s="125" t="s">
        <v>145</v>
      </c>
      <c r="E112" s="25"/>
      <c r="F112" s="25"/>
      <c r="G112" s="25"/>
      <c r="H112" s="25"/>
      <c r="I112" s="25"/>
      <c r="J112" s="25"/>
      <c r="K112" s="25"/>
      <c r="T112" s="285"/>
      <c r="U112" s="285"/>
      <c r="V112" s="285"/>
      <c r="W112" s="285"/>
      <c r="X112" s="283"/>
    </row>
    <row r="113" spans="3:31" ht="12.75" customHeight="1">
      <c r="D113" s="87" t="s">
        <v>147</v>
      </c>
      <c r="E113" s="88" t="str">
        <f t="array" ref="E113">+IF(AND(UPPER(TRANSPOSE(T118:T128))=UPPER(MID(D116:N116,4,99))),"Ok","ERROR")</f>
        <v>Ok</v>
      </c>
      <c r="F113" s="25"/>
      <c r="G113" s="25"/>
      <c r="H113" s="25"/>
      <c r="I113" s="25"/>
      <c r="J113" s="25"/>
      <c r="K113" s="25"/>
      <c r="T113" s="285"/>
      <c r="U113" s="285"/>
      <c r="V113" s="285"/>
      <c r="W113" s="285"/>
      <c r="X113" s="283"/>
    </row>
    <row r="114" spans="3:31" ht="12.75" customHeight="1">
      <c r="C114" s="25" t="s">
        <v>203</v>
      </c>
      <c r="O114" s="86"/>
      <c r="T114" s="125" t="s">
        <v>491</v>
      </c>
      <c r="U114" s="125"/>
      <c r="W114" s="125"/>
    </row>
    <row r="115" spans="3:31" ht="12.75" customHeight="1">
      <c r="D115" s="89">
        <v>1</v>
      </c>
      <c r="E115" s="89">
        <f>+D115+1</f>
        <v>2</v>
      </c>
      <c r="F115" s="89">
        <f t="shared" ref="F115:P115" si="134">+E115+1</f>
        <v>3</v>
      </c>
      <c r="G115" s="89">
        <f t="shared" si="134"/>
        <v>4</v>
      </c>
      <c r="H115" s="89">
        <f t="shared" si="134"/>
        <v>5</v>
      </c>
      <c r="I115" s="89">
        <f t="shared" si="134"/>
        <v>6</v>
      </c>
      <c r="J115" s="89">
        <f t="shared" si="134"/>
        <v>7</v>
      </c>
      <c r="K115" s="89">
        <f t="shared" si="134"/>
        <v>8</v>
      </c>
      <c r="L115" s="89">
        <f t="shared" si="134"/>
        <v>9</v>
      </c>
      <c r="M115" s="89">
        <f t="shared" si="134"/>
        <v>10</v>
      </c>
      <c r="N115" s="89">
        <f t="shared" si="134"/>
        <v>11</v>
      </c>
      <c r="O115" s="89">
        <f t="shared" si="134"/>
        <v>12</v>
      </c>
      <c r="P115" s="89">
        <f t="shared" si="134"/>
        <v>13</v>
      </c>
      <c r="T115" s="46"/>
      <c r="U115" s="46"/>
      <c r="W115" s="46"/>
    </row>
    <row r="116" spans="3:31" ht="12.75" customHeight="1">
      <c r="C116" s="10" t="str">
        <f t="shared" ref="C116:P116" si="135">+C76</f>
        <v>Agg End-use</v>
      </c>
      <c r="D116" s="10" t="str">
        <f t="shared" si="135"/>
        <v>01 Coal</v>
      </c>
      <c r="E116" s="10" t="str">
        <f t="shared" si="135"/>
        <v>02 Fuel oil</v>
      </c>
      <c r="F116" s="10" t="str">
        <f t="shared" si="135"/>
        <v>03 Diesel</v>
      </c>
      <c r="G116" s="10" t="str">
        <f t="shared" si="135"/>
        <v>04 Gasoline</v>
      </c>
      <c r="H116" s="10" t="str">
        <f t="shared" si="135"/>
        <v>05 LPG</v>
      </c>
      <c r="I116" s="10" t="str">
        <f t="shared" si="135"/>
        <v>06 Manufactured Gases</v>
      </c>
      <c r="J116" s="10" t="str">
        <f t="shared" si="135"/>
        <v>07 Natural gas</v>
      </c>
      <c r="K116" s="10" t="str">
        <f t="shared" si="135"/>
        <v>08 Biogas</v>
      </c>
      <c r="L116" s="10" t="str">
        <f t="shared" si="135"/>
        <v>09 Biodiesel</v>
      </c>
      <c r="M116" s="10" t="str">
        <f t="shared" si="135"/>
        <v>10 Biomass</v>
      </c>
      <c r="N116" s="10" t="str">
        <f t="shared" si="135"/>
        <v>11 Waste</v>
      </c>
      <c r="O116" s="10" t="str">
        <f t="shared" si="135"/>
        <v>12 Electricity</v>
      </c>
      <c r="P116" s="10" t="str">
        <f t="shared" si="135"/>
        <v>13 District heating</v>
      </c>
      <c r="T116" s="122" t="s">
        <v>146</v>
      </c>
      <c r="V116" s="123">
        <f>+'Energy matrix'!B45</f>
        <v>2019</v>
      </c>
    </row>
    <row r="117" spans="3:31" ht="12.75" customHeight="1">
      <c r="C117" s="13" t="str">
        <f>$D$150</f>
        <v>Process heat temperature</v>
      </c>
      <c r="D117" s="14">
        <f>+INDEX($E150:$Q150,1,D$115) * INDEX($V$118:$V$130,D$115,1)</f>
        <v>28433.278999999999</v>
      </c>
      <c r="E117" s="14">
        <f t="shared" ref="E117:P117" si="136">+INDEX($E150:$Q150,1,E$115) * INDEX($V$118:$V$130,E$115,1)</f>
        <v>0</v>
      </c>
      <c r="F117" s="14">
        <f t="shared" si="136"/>
        <v>107.3175</v>
      </c>
      <c r="G117" s="14">
        <f t="shared" si="136"/>
        <v>0</v>
      </c>
      <c r="H117" s="14">
        <f t="shared" si="136"/>
        <v>10.7685</v>
      </c>
      <c r="I117" s="14">
        <f t="shared" si="136"/>
        <v>93782.1</v>
      </c>
      <c r="J117" s="14">
        <f t="shared" si="136"/>
        <v>86104.111999999994</v>
      </c>
      <c r="K117" s="14">
        <f t="shared" si="136"/>
        <v>0</v>
      </c>
      <c r="L117" s="14">
        <f t="shared" si="136"/>
        <v>0</v>
      </c>
      <c r="M117" s="14">
        <f t="shared" si="136"/>
        <v>4</v>
      </c>
      <c r="N117" s="14">
        <f t="shared" si="136"/>
        <v>0</v>
      </c>
      <c r="O117" s="14">
        <f t="shared" si="136"/>
        <v>14038.271999999999</v>
      </c>
      <c r="P117" s="14">
        <f t="shared" si="136"/>
        <v>0</v>
      </c>
      <c r="T117" s="48" t="s">
        <v>203</v>
      </c>
      <c r="U117" s="48"/>
      <c r="V117" s="124" t="str">
        <f>+INDEX('Energy matrix'!C46:N46,1,$D$2)</f>
        <v>Iron and steel</v>
      </c>
      <c r="W117" s="48"/>
    </row>
    <row r="118" spans="3:31" ht="12.75" customHeight="1">
      <c r="C118" s="13" t="str">
        <f>$D$151</f>
        <v>Cooling demand</v>
      </c>
      <c r="D118" s="14">
        <f>+INDEX($E151:$Q151,1,D$115) * INDEX($V$118:$V$130,D$115,1)</f>
        <v>0</v>
      </c>
      <c r="E118" s="14">
        <f t="shared" ref="E118:P118" si="137">+INDEX($E151:$Q151,1,E$115) * INDEX($V$118:$V$130,E$115,1)</f>
        <v>0</v>
      </c>
      <c r="F118" s="14">
        <f t="shared" si="137"/>
        <v>0</v>
      </c>
      <c r="G118" s="14">
        <f t="shared" si="137"/>
        <v>0</v>
      </c>
      <c r="H118" s="14">
        <f t="shared" si="137"/>
        <v>0</v>
      </c>
      <c r="I118" s="14">
        <f t="shared" si="137"/>
        <v>0</v>
      </c>
      <c r="J118" s="14">
        <f t="shared" si="137"/>
        <v>0</v>
      </c>
      <c r="K118" s="14">
        <f t="shared" si="137"/>
        <v>0</v>
      </c>
      <c r="L118" s="14">
        <f t="shared" si="137"/>
        <v>0</v>
      </c>
      <c r="M118" s="14">
        <f t="shared" si="137"/>
        <v>0</v>
      </c>
      <c r="N118" s="14">
        <f t="shared" si="137"/>
        <v>0</v>
      </c>
      <c r="O118" s="14">
        <f t="shared" si="137"/>
        <v>8773.92</v>
      </c>
      <c r="P118" s="14">
        <f t="shared" si="137"/>
        <v>0</v>
      </c>
      <c r="T118" s="117" t="str">
        <f>'Energy matrix'!B47</f>
        <v>Coal</v>
      </c>
      <c r="U118" s="117"/>
      <c r="V118" s="118">
        <f>+INDEX('Energy matrix'!C47:N47,1,$D$2)</f>
        <v>28433.278999999999</v>
      </c>
      <c r="W118" s="117"/>
    </row>
    <row r="119" spans="3:31" ht="12.75" customHeight="1">
      <c r="C119" s="13" t="str">
        <f>$D$152</f>
        <v>Haullage</v>
      </c>
      <c r="D119" s="19">
        <f>+INDEX($E152:$Q152,1,D$115) * INDEX($V$118:$V$130,D$115,1)</f>
        <v>0</v>
      </c>
      <c r="E119" s="19">
        <f t="shared" ref="E119:P119" si="138">+INDEX($E152:$Q152,1,E$115) * INDEX($V$118:$V$130,E$115,1)</f>
        <v>0</v>
      </c>
      <c r="F119" s="19">
        <f t="shared" si="138"/>
        <v>321.95249999999999</v>
      </c>
      <c r="G119" s="19">
        <f t="shared" si="138"/>
        <v>0</v>
      </c>
      <c r="H119" s="19">
        <f t="shared" si="138"/>
        <v>14.957689089347079</v>
      </c>
      <c r="I119" s="19">
        <f t="shared" si="138"/>
        <v>0</v>
      </c>
      <c r="J119" s="19">
        <f t="shared" si="138"/>
        <v>0</v>
      </c>
      <c r="K119" s="19">
        <f t="shared" si="138"/>
        <v>0</v>
      </c>
      <c r="L119" s="19">
        <f t="shared" si="138"/>
        <v>0</v>
      </c>
      <c r="M119" s="19">
        <f t="shared" si="138"/>
        <v>0</v>
      </c>
      <c r="N119" s="19">
        <f t="shared" si="138"/>
        <v>0</v>
      </c>
      <c r="O119" s="19">
        <f t="shared" si="138"/>
        <v>0</v>
      </c>
      <c r="P119" s="19">
        <f t="shared" si="138"/>
        <v>0</v>
      </c>
      <c r="T119" s="117" t="str">
        <f>'Energy matrix'!B48</f>
        <v>Fuel Oil</v>
      </c>
      <c r="U119" s="117"/>
      <c r="V119" s="118">
        <f>+INDEX('Energy matrix'!C48:N48,1,$D$2)</f>
        <v>0</v>
      </c>
      <c r="W119" s="117"/>
    </row>
    <row r="120" spans="3:31" ht="12.75" customHeight="1">
      <c r="C120" s="13" t="str">
        <f>$D$153</f>
        <v>Light and electronics</v>
      </c>
      <c r="D120" s="14">
        <f>+INDEX($E153:$Q153,1,D$115) * INDEX($V$118:$V$130,D$115,1)</f>
        <v>0</v>
      </c>
      <c r="E120" s="14">
        <f t="shared" ref="E120:P120" si="139">+INDEX($E153:$Q153,1,E$115) * INDEX($V$118:$V$130,E$115,1)</f>
        <v>0</v>
      </c>
      <c r="F120" s="14">
        <f t="shared" si="139"/>
        <v>0</v>
      </c>
      <c r="G120" s="14">
        <f t="shared" si="139"/>
        <v>0</v>
      </c>
      <c r="H120" s="14">
        <f t="shared" si="139"/>
        <v>0</v>
      </c>
      <c r="I120" s="14">
        <f t="shared" si="139"/>
        <v>0</v>
      </c>
      <c r="J120" s="14">
        <f t="shared" si="139"/>
        <v>0</v>
      </c>
      <c r="K120" s="14">
        <f t="shared" si="139"/>
        <v>0</v>
      </c>
      <c r="L120" s="14">
        <f t="shared" si="139"/>
        <v>0</v>
      </c>
      <c r="M120" s="14">
        <f t="shared" si="139"/>
        <v>0</v>
      </c>
      <c r="N120" s="14">
        <f t="shared" si="139"/>
        <v>0</v>
      </c>
      <c r="O120" s="14">
        <f t="shared" si="139"/>
        <v>19302.624</v>
      </c>
      <c r="P120" s="14">
        <f t="shared" si="139"/>
        <v>0</v>
      </c>
      <c r="T120" s="117" t="str">
        <f>'Energy matrix'!B49</f>
        <v>Diesel</v>
      </c>
      <c r="U120" s="117"/>
      <c r="V120" s="118">
        <f>+INDEX('Energy matrix'!C49:N49,1,$D$2)</f>
        <v>429.27</v>
      </c>
      <c r="W120" s="117"/>
    </row>
    <row r="121" spans="3:31" ht="12.75" customHeight="1">
      <c r="C121" s="13" t="str">
        <f>$D$154</f>
        <v>Electric motors</v>
      </c>
      <c r="D121" s="14">
        <f t="shared" ref="D121:P122" si="140">+INDEX($E154:$Q154,1,D$115) * INDEX($V$118:$V$130,D$115,1)</f>
        <v>0</v>
      </c>
      <c r="E121" s="14">
        <f t="shared" si="140"/>
        <v>0</v>
      </c>
      <c r="F121" s="14">
        <f t="shared" si="140"/>
        <v>0</v>
      </c>
      <c r="G121" s="14">
        <f t="shared" si="140"/>
        <v>0</v>
      </c>
      <c r="H121" s="14">
        <f t="shared" si="140"/>
        <v>0</v>
      </c>
      <c r="I121" s="14">
        <f t="shared" si="140"/>
        <v>0</v>
      </c>
      <c r="J121" s="14">
        <f t="shared" si="140"/>
        <v>0</v>
      </c>
      <c r="K121" s="14">
        <f t="shared" si="140"/>
        <v>0</v>
      </c>
      <c r="L121" s="14">
        <f t="shared" si="140"/>
        <v>0</v>
      </c>
      <c r="M121" s="14">
        <f t="shared" si="140"/>
        <v>0</v>
      </c>
      <c r="N121" s="14">
        <f t="shared" si="140"/>
        <v>0</v>
      </c>
      <c r="O121" s="14">
        <f t="shared" si="140"/>
        <v>42992.207999999999</v>
      </c>
      <c r="P121" s="14">
        <f t="shared" si="140"/>
        <v>0</v>
      </c>
      <c r="T121" s="117" t="str">
        <f>'Energy matrix'!B50</f>
        <v>Gasoline</v>
      </c>
      <c r="U121" s="117"/>
      <c r="V121" s="118">
        <f>+INDEX('Energy matrix'!C50:N50,1,$D$2)</f>
        <v>0</v>
      </c>
      <c r="W121" s="117"/>
    </row>
    <row r="122" spans="3:31" ht="12.75" customHeight="1">
      <c r="C122" s="13" t="str">
        <f>$D$155</f>
        <v>Spatial heating</v>
      </c>
      <c r="D122" s="14">
        <f t="shared" si="140"/>
        <v>0</v>
      </c>
      <c r="E122" s="14">
        <f t="shared" si="140"/>
        <v>0</v>
      </c>
      <c r="F122" s="14">
        <f t="shared" si="140"/>
        <v>0</v>
      </c>
      <c r="G122" s="14">
        <f t="shared" si="140"/>
        <v>0</v>
      </c>
      <c r="H122" s="14">
        <f t="shared" si="140"/>
        <v>0</v>
      </c>
      <c r="I122" s="14">
        <f t="shared" si="140"/>
        <v>0</v>
      </c>
      <c r="J122" s="14">
        <f t="shared" si="140"/>
        <v>0</v>
      </c>
      <c r="K122" s="14">
        <f t="shared" si="140"/>
        <v>0</v>
      </c>
      <c r="L122" s="14">
        <f t="shared" si="140"/>
        <v>0</v>
      </c>
      <c r="M122" s="14">
        <f t="shared" si="140"/>
        <v>0</v>
      </c>
      <c r="N122" s="14">
        <f t="shared" si="140"/>
        <v>0</v>
      </c>
      <c r="O122" s="14">
        <f t="shared" si="140"/>
        <v>2632.1759999999999</v>
      </c>
      <c r="P122" s="14">
        <f t="shared" si="140"/>
        <v>1410</v>
      </c>
      <c r="T122" s="117" t="str">
        <f>'Energy matrix'!B51</f>
        <v>LPG</v>
      </c>
      <c r="U122" s="117"/>
      <c r="V122" s="118">
        <f>+INDEX('Energy matrix'!C51:N51,1,$D$2)</f>
        <v>43.073999999999998</v>
      </c>
      <c r="W122" s="117"/>
    </row>
    <row r="123" spans="3:31" ht="12.75" customHeight="1">
      <c r="C123" s="17" t="s">
        <v>57</v>
      </c>
      <c r="D123" s="18">
        <f t="shared" ref="D123:P123" si="141">SUM(D117:D122)</f>
        <v>28433.278999999999</v>
      </c>
      <c r="E123" s="18">
        <f t="shared" si="141"/>
        <v>0</v>
      </c>
      <c r="F123" s="18">
        <f t="shared" si="141"/>
        <v>429.27</v>
      </c>
      <c r="G123" s="18">
        <f t="shared" si="141"/>
        <v>0</v>
      </c>
      <c r="H123" s="18">
        <f t="shared" si="141"/>
        <v>25.726189089347081</v>
      </c>
      <c r="I123" s="18">
        <f t="shared" si="141"/>
        <v>93782.1</v>
      </c>
      <c r="J123" s="18">
        <f t="shared" si="141"/>
        <v>86104.111999999994</v>
      </c>
      <c r="K123" s="18">
        <f t="shared" si="141"/>
        <v>0</v>
      </c>
      <c r="L123" s="18">
        <f t="shared" si="141"/>
        <v>0</v>
      </c>
      <c r="M123" s="18">
        <f t="shared" si="141"/>
        <v>4</v>
      </c>
      <c r="N123" s="18">
        <f t="shared" si="141"/>
        <v>0</v>
      </c>
      <c r="O123" s="18">
        <f t="shared" si="141"/>
        <v>87739.200000000012</v>
      </c>
      <c r="P123" s="18">
        <f t="shared" si="141"/>
        <v>1410</v>
      </c>
      <c r="T123" s="117" t="str">
        <f>'Energy matrix'!B52</f>
        <v>Manufactured Gases</v>
      </c>
      <c r="U123" s="117"/>
      <c r="V123" s="118">
        <f>+INDEX('Energy matrix'!C52:N52,1,$D$2)</f>
        <v>93782.1</v>
      </c>
      <c r="W123" s="117"/>
    </row>
    <row r="124" spans="3:31" ht="12.75" customHeight="1">
      <c r="E124" s="25"/>
      <c r="F124" s="25"/>
      <c r="G124" s="25"/>
      <c r="H124" s="25"/>
      <c r="I124" s="25"/>
      <c r="J124" s="25"/>
      <c r="K124" s="25"/>
      <c r="O124" s="86"/>
      <c r="T124" s="117" t="str">
        <f>'Energy matrix'!B53</f>
        <v>Natural gas</v>
      </c>
      <c r="U124" s="117"/>
      <c r="V124" s="118">
        <f>+INDEX('Energy matrix'!C53:N53,1,$D$2)</f>
        <v>86104.111999999994</v>
      </c>
      <c r="W124" s="117"/>
    </row>
    <row r="125" spans="3:31" ht="12.75" customHeight="1">
      <c r="E125" s="25"/>
      <c r="F125" s="25"/>
      <c r="G125" s="25"/>
      <c r="H125" s="25"/>
      <c r="I125" s="25"/>
      <c r="J125" s="25"/>
      <c r="K125" s="25"/>
      <c r="O125" s="86"/>
      <c r="T125" s="117" t="str">
        <f>'Energy matrix'!B54</f>
        <v>Biogas</v>
      </c>
      <c r="U125" s="117"/>
      <c r="V125" s="118">
        <f>+INDEX('Energy matrix'!C54:N54,1,$D$2)</f>
        <v>0</v>
      </c>
      <c r="W125" s="117"/>
    </row>
    <row r="126" spans="3:31" ht="12.75" customHeight="1">
      <c r="O126" s="86"/>
      <c r="T126" s="117" t="str">
        <f>'Energy matrix'!B55</f>
        <v>Biodiesel</v>
      </c>
      <c r="U126" s="117"/>
      <c r="V126" s="118">
        <f>+INDEX('Energy matrix'!C55:N55,1,$D$2)</f>
        <v>0</v>
      </c>
      <c r="W126" s="117"/>
    </row>
    <row r="127" spans="3:31" ht="12.75" customHeight="1">
      <c r="O127" s="86"/>
      <c r="T127" s="117" t="str">
        <f>'Energy matrix'!B56</f>
        <v>Biomass</v>
      </c>
      <c r="U127" s="117"/>
      <c r="V127" s="118">
        <f>+INDEX('Energy matrix'!C56:N56,1,$D$2)</f>
        <v>4</v>
      </c>
      <c r="W127" s="117"/>
    </row>
    <row r="128" spans="3:31" ht="12.75" customHeight="1">
      <c r="C128" s="25" t="s">
        <v>287</v>
      </c>
      <c r="D128" s="503"/>
      <c r="F128" s="25"/>
      <c r="G128" s="25"/>
      <c r="H128" s="25"/>
      <c r="I128" s="25"/>
      <c r="J128" s="25"/>
      <c r="K128" s="25"/>
      <c r="O128" s="86"/>
      <c r="T128" s="117" t="str">
        <f>'Energy matrix'!B57</f>
        <v>Waste</v>
      </c>
      <c r="U128" s="117"/>
      <c r="V128" s="118">
        <f>+INDEX('Energy matrix'!C57:N57,1,$D$2)</f>
        <v>0</v>
      </c>
      <c r="W128" s="117"/>
      <c r="AE128" s="34"/>
    </row>
    <row r="129" spans="3:32" ht="12.75" customHeight="1">
      <c r="E129" s="25"/>
      <c r="F129" s="25"/>
      <c r="G129" s="25"/>
      <c r="H129" s="25"/>
      <c r="I129" s="25"/>
      <c r="J129" s="25"/>
      <c r="K129" s="25"/>
      <c r="O129" s="86"/>
      <c r="T129" s="117" t="str">
        <f>'Energy matrix'!B58</f>
        <v>Electricity</v>
      </c>
      <c r="U129" s="117"/>
      <c r="V129" s="118">
        <f>+INDEX('Energy matrix'!C58:N58,1,$D$2)</f>
        <v>87739.199999999997</v>
      </c>
      <c r="W129" s="117"/>
      <c r="AF129" s="34"/>
    </row>
    <row r="130" spans="3:32" ht="12.75" customHeight="1">
      <c r="D130" s="21" t="s">
        <v>55</v>
      </c>
      <c r="E130" s="21" t="s">
        <v>85</v>
      </c>
      <c r="F130" s="21" t="s">
        <v>68</v>
      </c>
      <c r="G130" s="21" t="s">
        <v>79</v>
      </c>
      <c r="H130" s="21" t="s">
        <v>53</v>
      </c>
      <c r="I130" s="21" t="s">
        <v>51</v>
      </c>
      <c r="J130" s="21" t="s">
        <v>77</v>
      </c>
      <c r="K130" s="21" t="s">
        <v>78</v>
      </c>
      <c r="L130" s="21" t="s">
        <v>80</v>
      </c>
      <c r="M130" s="21" t="s">
        <v>50</v>
      </c>
      <c r="N130" s="21" t="s">
        <v>56</v>
      </c>
      <c r="O130" s="86"/>
      <c r="T130" s="117" t="str">
        <f>'Energy matrix'!B59</f>
        <v>District Heating</v>
      </c>
      <c r="U130" s="117"/>
      <c r="V130" s="118">
        <f>+INDEX('Energy matrix'!C59:N59,1,$D$2)</f>
        <v>1410</v>
      </c>
      <c r="W130" s="117"/>
      <c r="AF130" s="34"/>
    </row>
    <row r="131" spans="3:32" ht="12.75" customHeight="1">
      <c r="C131" s="13" t="str">
        <f>$D$150</f>
        <v>Process heat temperature</v>
      </c>
      <c r="D131" s="256">
        <f>D136*0.98</f>
        <v>0.93099999999999994</v>
      </c>
      <c r="E131" s="256">
        <f>E136*0.98</f>
        <v>0.93099999999999994</v>
      </c>
      <c r="F131" s="256">
        <f>F136*0.98</f>
        <v>0.94079999999999997</v>
      </c>
      <c r="G131" s="91"/>
      <c r="H131" s="256">
        <f>H136*0.98</f>
        <v>0.98</v>
      </c>
      <c r="I131" s="256">
        <f>I136*0.98</f>
        <v>0.98</v>
      </c>
      <c r="J131" s="256">
        <f>J136*0.98</f>
        <v>0.98</v>
      </c>
      <c r="K131" s="256">
        <f t="shared" ref="K131:N131" si="142">K136*0.98</f>
        <v>0.83299999999999996</v>
      </c>
      <c r="L131" s="256">
        <f>L136*0.98</f>
        <v>0.93099999999999994</v>
      </c>
      <c r="M131" s="256">
        <f>M136*0.98</f>
        <v>0.93099999999999994</v>
      </c>
      <c r="N131" s="256">
        <f t="shared" si="142"/>
        <v>0.94079999999999997</v>
      </c>
      <c r="O131" s="86"/>
      <c r="T131" s="117" t="s">
        <v>57</v>
      </c>
      <c r="U131" s="117"/>
      <c r="V131" s="118">
        <f>SUM(V118:V130)</f>
        <v>297945.03499999997</v>
      </c>
      <c r="W131" s="117"/>
      <c r="AF131" s="34"/>
    </row>
    <row r="132" spans="3:32" ht="12.75" customHeight="1">
      <c r="C132" s="13" t="str">
        <f>$D$151</f>
        <v>Cooling demand</v>
      </c>
      <c r="D132" s="256">
        <f>D131*0.98</f>
        <v>0.91237999999999997</v>
      </c>
      <c r="E132" s="256">
        <f>E131*0.98</f>
        <v>0.91237999999999997</v>
      </c>
      <c r="F132" s="256">
        <f>F131*0.98</f>
        <v>0.92198399999999991</v>
      </c>
      <c r="G132" s="91"/>
      <c r="H132" s="256">
        <f t="shared" ref="H132:N132" si="143">H131*0.98</f>
        <v>0.96039999999999992</v>
      </c>
      <c r="I132" s="256">
        <f>I131*0.98</f>
        <v>0.96039999999999992</v>
      </c>
      <c r="J132" s="256">
        <f t="shared" si="143"/>
        <v>0.96039999999999992</v>
      </c>
      <c r="K132" s="256">
        <f t="shared" si="143"/>
        <v>0.81633999999999995</v>
      </c>
      <c r="L132" s="256">
        <f t="shared" si="143"/>
        <v>0.91237999999999997</v>
      </c>
      <c r="M132" s="256">
        <f t="shared" si="143"/>
        <v>0.91237999999999997</v>
      </c>
      <c r="N132" s="256">
        <f t="shared" si="143"/>
        <v>0.92198399999999991</v>
      </c>
      <c r="O132" s="86"/>
      <c r="T132" s="46"/>
      <c r="U132" s="46"/>
      <c r="W132" s="46"/>
      <c r="AF132" s="34"/>
    </row>
    <row r="133" spans="3:32" ht="12.75" customHeight="1">
      <c r="C133" s="13" t="str">
        <f>$D$152</f>
        <v>Haullage</v>
      </c>
      <c r="D133" s="92"/>
      <c r="E133" s="92"/>
      <c r="F133" s="92"/>
      <c r="G133" s="92"/>
      <c r="H133" s="92"/>
      <c r="I133" s="92"/>
      <c r="J133" s="92"/>
      <c r="K133" s="92"/>
      <c r="L133" s="92"/>
      <c r="M133" s="92"/>
      <c r="N133" s="92"/>
      <c r="O133" s="86"/>
      <c r="AF133" s="34"/>
    </row>
    <row r="134" spans="3:32" ht="12.75" customHeight="1">
      <c r="C134" s="13" t="str">
        <f>$D$153</f>
        <v>Light and electronics</v>
      </c>
      <c r="D134" s="93"/>
      <c r="E134" s="93"/>
      <c r="F134" s="90"/>
      <c r="G134" s="91"/>
      <c r="H134" s="93"/>
      <c r="I134" s="93"/>
      <c r="J134" s="93"/>
      <c r="K134" s="93"/>
      <c r="L134" s="93"/>
      <c r="M134" s="90">
        <v>1</v>
      </c>
      <c r="N134" s="90"/>
      <c r="O134" s="86"/>
      <c r="R134" s="25"/>
      <c r="S134" s="25"/>
      <c r="AF134" s="34"/>
    </row>
    <row r="135" spans="3:32" ht="12.75" customHeight="1">
      <c r="C135" s="13" t="str">
        <f>$D$154</f>
        <v>Electric motors</v>
      </c>
      <c r="D135" s="93"/>
      <c r="E135" s="93"/>
      <c r="F135" s="90"/>
      <c r="G135" s="91"/>
      <c r="H135" s="93"/>
      <c r="I135" s="93"/>
      <c r="J135" s="93"/>
      <c r="K135" s="93"/>
      <c r="L135" s="93"/>
      <c r="M135" s="90">
        <v>1</v>
      </c>
      <c r="N135" s="90"/>
      <c r="O135" s="86"/>
      <c r="R135" s="25"/>
      <c r="S135" s="25"/>
      <c r="AF135" s="34"/>
    </row>
    <row r="136" spans="3:32" ht="12.75" customHeight="1">
      <c r="C136" s="13" t="str">
        <f>$D$155</f>
        <v>Spatial heating</v>
      </c>
      <c r="D136" s="90">
        <v>0.95</v>
      </c>
      <c r="E136" s="90">
        <v>0.95</v>
      </c>
      <c r="F136" s="90">
        <v>0.96</v>
      </c>
      <c r="G136" s="91"/>
      <c r="H136" s="90">
        <v>1</v>
      </c>
      <c r="I136" s="90">
        <v>1</v>
      </c>
      <c r="J136" s="90">
        <f>I136</f>
        <v>1</v>
      </c>
      <c r="K136" s="256">
        <v>0.85</v>
      </c>
      <c r="L136" s="90">
        <v>0.95</v>
      </c>
      <c r="M136" s="90">
        <v>0.95</v>
      </c>
      <c r="N136" s="90">
        <v>0.96</v>
      </c>
      <c r="O136" s="86"/>
      <c r="R136" s="25"/>
      <c r="S136" s="25"/>
      <c r="AF136" s="34"/>
    </row>
    <row r="137" spans="3:32" ht="12.75" customHeight="1">
      <c r="D137" s="94"/>
      <c r="E137" s="94"/>
      <c r="F137" s="94"/>
      <c r="G137" s="95"/>
      <c r="H137" s="94"/>
      <c r="I137" s="94"/>
      <c r="J137" s="94"/>
      <c r="K137" s="94"/>
      <c r="L137" s="94"/>
      <c r="M137" s="94"/>
      <c r="N137" s="94"/>
      <c r="O137" s="86"/>
      <c r="R137" s="25"/>
      <c r="S137" s="25"/>
      <c r="AF137" s="34"/>
    </row>
    <row r="138" spans="3:32" ht="12.75" customHeight="1">
      <c r="O138" s="86"/>
      <c r="R138" s="25"/>
      <c r="S138" s="25"/>
      <c r="AF138" s="34"/>
    </row>
    <row r="139" spans="3:32" ht="12.75" customHeight="1">
      <c r="C139" s="61"/>
      <c r="D139" s="61"/>
      <c r="O139" s="86"/>
      <c r="R139" s="25"/>
      <c r="S139" s="25"/>
      <c r="AF139" s="34"/>
    </row>
    <row r="140" spans="3:32" ht="12.75" customHeight="1">
      <c r="C140" s="61"/>
      <c r="D140" s="61"/>
      <c r="R140" s="25"/>
      <c r="S140" s="25"/>
      <c r="AF140" s="34"/>
    </row>
    <row r="141" spans="3:32" ht="12.75" customHeight="1">
      <c r="R141" s="25"/>
      <c r="S141" s="25"/>
      <c r="AF141" s="34"/>
    </row>
    <row r="143" spans="3:32" s="442" customFormat="1" ht="20" thickBot="1">
      <c r="C143" s="446"/>
      <c r="E143" s="443"/>
      <c r="F143" s="443"/>
      <c r="G143" s="444"/>
      <c r="H143" s="444"/>
      <c r="I143" s="444"/>
      <c r="J143" s="444"/>
      <c r="K143" s="444"/>
      <c r="R143" s="445"/>
      <c r="S143" s="445"/>
    </row>
    <row r="144" spans="3:32" ht="15">
      <c r="C144" s="161"/>
      <c r="D144" s="160"/>
      <c r="E144" s="25"/>
      <c r="F144" s="25"/>
      <c r="G144" s="25"/>
      <c r="H144" s="25"/>
      <c r="I144" s="25"/>
      <c r="J144" s="25"/>
      <c r="K144" s="25"/>
    </row>
    <row r="145" spans="3:27">
      <c r="E145" s="25"/>
      <c r="F145" s="25"/>
      <c r="G145" s="25"/>
      <c r="H145" s="25"/>
      <c r="I145" s="25"/>
      <c r="J145" s="25"/>
      <c r="K145" s="25"/>
      <c r="R145" s="25"/>
      <c r="T145" s="34"/>
      <c r="Y145" s="25"/>
    </row>
    <row r="146" spans="3:27" ht="21">
      <c r="C146" s="502" t="s">
        <v>487</v>
      </c>
      <c r="E146" s="25"/>
      <c r="G146" s="63"/>
      <c r="L146" s="36"/>
      <c r="R146" s="25"/>
      <c r="S146" s="25"/>
      <c r="Y146" s="25"/>
    </row>
    <row r="147" spans="3:27">
      <c r="D147" s="85"/>
      <c r="E147" s="50"/>
      <c r="F147" s="50"/>
      <c r="G147" s="50"/>
      <c r="H147" s="50"/>
      <c r="I147" s="50"/>
      <c r="J147" s="50"/>
      <c r="K147" s="50"/>
      <c r="L147" s="50"/>
      <c r="M147" s="50"/>
      <c r="N147" s="50"/>
      <c r="O147" s="50"/>
      <c r="P147" s="50"/>
      <c r="Q147" s="50"/>
      <c r="R147" s="50"/>
      <c r="T147" s="34"/>
      <c r="Y147" s="25"/>
    </row>
    <row r="148" spans="3:27">
      <c r="E148" s="50"/>
      <c r="F148" s="50"/>
      <c r="G148" s="50"/>
      <c r="H148" s="50"/>
      <c r="I148" s="50"/>
      <c r="J148" s="50"/>
      <c r="K148" s="50"/>
      <c r="L148" s="50"/>
      <c r="M148" s="50"/>
      <c r="N148" s="50"/>
      <c r="O148" s="50"/>
      <c r="P148" s="50"/>
      <c r="Q148" s="50"/>
      <c r="R148" s="50"/>
      <c r="T148" s="34"/>
      <c r="Y148" s="25"/>
    </row>
    <row r="149" spans="3:27">
      <c r="C149" s="10" t="s">
        <v>142</v>
      </c>
      <c r="D149" s="11" t="s">
        <v>143</v>
      </c>
      <c r="E149" s="20" t="s">
        <v>137</v>
      </c>
      <c r="F149" s="20" t="s">
        <v>138</v>
      </c>
      <c r="G149" s="20" t="s">
        <v>139</v>
      </c>
      <c r="H149" s="20" t="s">
        <v>140</v>
      </c>
      <c r="I149" s="20" t="s">
        <v>141</v>
      </c>
      <c r="J149" s="20" t="s">
        <v>550</v>
      </c>
      <c r="K149" s="20" t="s">
        <v>551</v>
      </c>
      <c r="L149" s="20" t="s">
        <v>552</v>
      </c>
      <c r="M149" s="20" t="s">
        <v>553</v>
      </c>
      <c r="N149" s="20" t="s">
        <v>554</v>
      </c>
      <c r="O149" s="20" t="s">
        <v>555</v>
      </c>
      <c r="P149" s="188" t="s">
        <v>556</v>
      </c>
      <c r="Q149" s="188" t="s">
        <v>557</v>
      </c>
      <c r="R149" s="25"/>
      <c r="S149" s="25"/>
      <c r="W149" s="283"/>
      <c r="X149" s="283"/>
      <c r="Y149" s="25"/>
      <c r="Z149" s="25"/>
      <c r="AA149" s="25"/>
    </row>
    <row r="150" spans="3:27">
      <c r="C150" s="12" t="str">
        <f>D6</f>
        <v>01 Iron and steel</v>
      </c>
      <c r="D150" s="13" t="s">
        <v>499</v>
      </c>
      <c r="E150" s="22">
        <v>1</v>
      </c>
      <c r="F150" s="22">
        <v>1</v>
      </c>
      <c r="G150" s="22">
        <v>0.25</v>
      </c>
      <c r="H150" s="22">
        <v>0</v>
      </c>
      <c r="I150" s="22">
        <v>0.25</v>
      </c>
      <c r="J150" s="22">
        <v>1</v>
      </c>
      <c r="K150" s="22">
        <v>1</v>
      </c>
      <c r="L150" s="22">
        <v>1</v>
      </c>
      <c r="M150" s="22">
        <v>1</v>
      </c>
      <c r="N150" s="22">
        <v>1</v>
      </c>
      <c r="O150" s="22">
        <v>1</v>
      </c>
      <c r="P150" s="22">
        <v>0.16</v>
      </c>
      <c r="Q150" s="22"/>
      <c r="R150" s="25"/>
      <c r="S150" s="25"/>
      <c r="W150" s="283"/>
      <c r="X150" s="283"/>
      <c r="Y150" s="25"/>
      <c r="Z150" s="25"/>
      <c r="AA150" s="25"/>
    </row>
    <row r="151" spans="3:27">
      <c r="C151" s="15"/>
      <c r="D151" s="13" t="s">
        <v>500</v>
      </c>
      <c r="E151" s="22"/>
      <c r="F151" s="22"/>
      <c r="G151" s="22"/>
      <c r="H151" s="22">
        <v>0</v>
      </c>
      <c r="I151" s="22"/>
      <c r="J151" s="22"/>
      <c r="K151" s="22"/>
      <c r="L151" s="22">
        <v>0</v>
      </c>
      <c r="M151" s="22">
        <v>0</v>
      </c>
      <c r="N151" s="608"/>
      <c r="O151" s="22">
        <v>0</v>
      </c>
      <c r="P151" s="22">
        <v>0.1</v>
      </c>
      <c r="Q151" s="22">
        <v>0</v>
      </c>
      <c r="R151" s="25"/>
      <c r="S151" s="25"/>
      <c r="W151" s="283"/>
      <c r="X151" s="283"/>
      <c r="Y151" s="25"/>
      <c r="Z151" s="25"/>
      <c r="AA151" s="25"/>
    </row>
    <row r="152" spans="3:27">
      <c r="C152" s="15"/>
      <c r="D152" s="13" t="s">
        <v>501</v>
      </c>
      <c r="E152" s="22">
        <v>0</v>
      </c>
      <c r="F152" s="22">
        <v>0</v>
      </c>
      <c r="G152" s="22">
        <v>0.75</v>
      </c>
      <c r="H152" s="609">
        <v>1</v>
      </c>
      <c r="I152" s="22">
        <v>0.3472556319205804</v>
      </c>
      <c r="J152" s="22">
        <v>0</v>
      </c>
      <c r="K152" s="22">
        <v>0</v>
      </c>
      <c r="L152" s="22">
        <v>0</v>
      </c>
      <c r="M152" s="22">
        <v>0</v>
      </c>
      <c r="N152" s="22"/>
      <c r="O152" s="22">
        <v>0</v>
      </c>
      <c r="P152" s="22">
        <v>0</v>
      </c>
      <c r="Q152" s="22">
        <v>0</v>
      </c>
      <c r="R152" s="25"/>
      <c r="S152" s="25"/>
      <c r="W152" s="283"/>
      <c r="X152" s="283"/>
      <c r="Y152" s="25"/>
      <c r="Z152" s="25"/>
      <c r="AA152" s="25"/>
    </row>
    <row r="153" spans="3:27">
      <c r="C153" s="15"/>
      <c r="D153" s="13" t="s">
        <v>502</v>
      </c>
      <c r="E153" s="22">
        <v>0</v>
      </c>
      <c r="F153" s="22">
        <v>0</v>
      </c>
      <c r="G153" s="22">
        <v>0</v>
      </c>
      <c r="H153" s="22">
        <v>0</v>
      </c>
      <c r="I153" s="22">
        <v>0</v>
      </c>
      <c r="J153" s="22">
        <v>0</v>
      </c>
      <c r="K153" s="22">
        <v>0</v>
      </c>
      <c r="L153" s="22">
        <v>0</v>
      </c>
      <c r="M153" s="22">
        <v>0</v>
      </c>
      <c r="N153" s="22">
        <v>0</v>
      </c>
      <c r="O153" s="22">
        <v>0</v>
      </c>
      <c r="P153" s="22">
        <v>0.22</v>
      </c>
      <c r="Q153" s="22">
        <v>0</v>
      </c>
      <c r="R153" s="25"/>
      <c r="S153" s="25"/>
      <c r="W153" s="283"/>
      <c r="X153" s="283"/>
      <c r="Y153" s="25"/>
      <c r="Z153" s="25"/>
      <c r="AA153" s="25"/>
    </row>
    <row r="154" spans="3:27">
      <c r="C154" s="15"/>
      <c r="D154" s="13" t="s">
        <v>503</v>
      </c>
      <c r="E154" s="22">
        <v>0</v>
      </c>
      <c r="F154" s="22">
        <v>0</v>
      </c>
      <c r="G154" s="22">
        <v>0</v>
      </c>
      <c r="H154" s="22">
        <v>0</v>
      </c>
      <c r="I154" s="22">
        <v>0</v>
      </c>
      <c r="J154" s="22">
        <v>0</v>
      </c>
      <c r="K154" s="22">
        <v>0</v>
      </c>
      <c r="L154" s="22">
        <v>0</v>
      </c>
      <c r="M154" s="22">
        <v>0</v>
      </c>
      <c r="N154" s="22">
        <v>0</v>
      </c>
      <c r="O154" s="22">
        <v>0</v>
      </c>
      <c r="P154" s="22">
        <v>0.49</v>
      </c>
      <c r="Q154" s="22">
        <v>0</v>
      </c>
      <c r="R154" s="25"/>
      <c r="S154" s="25"/>
      <c r="W154" s="283"/>
      <c r="X154" s="283"/>
      <c r="Y154" s="25"/>
      <c r="Z154" s="25"/>
      <c r="AA154" s="25"/>
    </row>
    <row r="155" spans="3:27">
      <c r="C155" s="16"/>
      <c r="D155" s="13" t="s">
        <v>504</v>
      </c>
      <c r="E155" s="22"/>
      <c r="F155" s="22"/>
      <c r="G155" s="22"/>
      <c r="H155" s="22"/>
      <c r="I155" s="22"/>
      <c r="J155" s="22"/>
      <c r="K155" s="22"/>
      <c r="L155" s="22"/>
      <c r="M155" s="22"/>
      <c r="N155" s="22"/>
      <c r="O155" s="22"/>
      <c r="P155" s="22">
        <v>0.03</v>
      </c>
      <c r="Q155" s="22">
        <v>1</v>
      </c>
      <c r="R155" s="25"/>
      <c r="S155" s="25"/>
      <c r="W155" s="283"/>
      <c r="X155" s="283"/>
      <c r="Y155" s="25"/>
      <c r="Z155" s="25"/>
      <c r="AA155" s="25"/>
    </row>
    <row r="156" spans="3:27">
      <c r="C156" s="17" t="str">
        <f>C150</f>
        <v>01 Iron and steel</v>
      </c>
      <c r="D156" s="17"/>
      <c r="E156" s="23">
        <f>SUM(E150:E155)</f>
        <v>1</v>
      </c>
      <c r="F156" s="23">
        <f t="shared" ref="F156:I156" si="144">SUM(F150:F155)</f>
        <v>1</v>
      </c>
      <c r="G156" s="23">
        <f t="shared" si="144"/>
        <v>1</v>
      </c>
      <c r="H156" s="23">
        <f t="shared" si="144"/>
        <v>1</v>
      </c>
      <c r="I156" s="23">
        <f t="shared" si="144"/>
        <v>0.5972556319205804</v>
      </c>
      <c r="J156" s="23">
        <f t="shared" ref="J156" si="145">SUM(J150:J155)</f>
        <v>1</v>
      </c>
      <c r="K156" s="23">
        <f t="shared" ref="K156:Q156" si="146">SUM(K150:K155)</f>
        <v>1</v>
      </c>
      <c r="L156" s="23">
        <f t="shared" si="146"/>
        <v>1</v>
      </c>
      <c r="M156" s="23">
        <f t="shared" si="146"/>
        <v>1</v>
      </c>
      <c r="N156" s="23">
        <f t="shared" si="146"/>
        <v>1</v>
      </c>
      <c r="O156" s="23">
        <f t="shared" si="146"/>
        <v>1</v>
      </c>
      <c r="P156" s="23">
        <f t="shared" si="146"/>
        <v>1</v>
      </c>
      <c r="Q156" s="23">
        <f t="shared" si="146"/>
        <v>1</v>
      </c>
      <c r="R156" s="25"/>
      <c r="S156" s="25"/>
      <c r="W156" s="283"/>
      <c r="X156" s="283"/>
      <c r="Y156" s="25"/>
      <c r="Z156" s="25"/>
      <c r="AA156" s="25"/>
    </row>
    <row r="159" spans="3:27">
      <c r="D159" s="283"/>
    </row>
    <row r="160" spans="3:27">
      <c r="D160" s="283"/>
    </row>
    <row r="161" spans="4:4">
      <c r="D161" s="283"/>
    </row>
    <row r="162" spans="4:4">
      <c r="D162" s="283"/>
    </row>
    <row r="163" spans="4:4">
      <c r="D163" s="283"/>
    </row>
    <row r="164" spans="4:4">
      <c r="D164" s="283"/>
    </row>
    <row r="165" spans="4:4">
      <c r="D165" s="283"/>
    </row>
    <row r="166" spans="4:4">
      <c r="D166" s="283"/>
    </row>
    <row r="167" spans="4:4">
      <c r="D167" s="283"/>
    </row>
    <row r="168" spans="4:4">
      <c r="D168" s="283"/>
    </row>
    <row r="169" spans="4:4">
      <c r="D169" s="283"/>
    </row>
  </sheetData>
  <sortState xmlns:xlrd2="http://schemas.microsoft.com/office/spreadsheetml/2017/richdata2" ref="A8:A29">
    <sortCondition ref="A8:A29"/>
  </sortState>
  <mergeCells count="3">
    <mergeCell ref="AK19:AK21"/>
    <mergeCell ref="AX19:AX21"/>
    <mergeCell ref="BK19:BK21"/>
  </mergeCells>
  <conditionalFormatting sqref="E73">
    <cfRule type="cellIs" dxfId="78" priority="67" operator="notEqual">
      <formula>"Ok"</formula>
    </cfRule>
  </conditionalFormatting>
  <conditionalFormatting sqref="A26:A60">
    <cfRule type="cellIs" dxfId="77" priority="69" stopIfTrue="1" operator="notEqual">
      <formula>0</formula>
    </cfRule>
  </conditionalFormatting>
  <conditionalFormatting sqref="D16">
    <cfRule type="expression" dxfId="76" priority="65">
      <formula>$D$16&lt;&gt;"Ok"</formula>
    </cfRule>
  </conditionalFormatting>
  <conditionalFormatting sqref="D18">
    <cfRule type="cellIs" dxfId="75" priority="63" operator="notEqual">
      <formula>"Ok"</formula>
    </cfRule>
  </conditionalFormatting>
  <conditionalFormatting sqref="E113">
    <cfRule type="cellIs" dxfId="74" priority="60" operator="notEqual">
      <formula>"Ok"</formula>
    </cfRule>
  </conditionalFormatting>
  <conditionalFormatting sqref="AT26:AU44 AT46:AU54 AT56:AU62">
    <cfRule type="expression" priority="51">
      <formula>AN26</formula>
    </cfRule>
  </conditionalFormatting>
  <conditionalFormatting sqref="AT45:AU45">
    <cfRule type="expression" priority="50">
      <formula>AN45</formula>
    </cfRule>
  </conditionalFormatting>
  <conditionalFormatting sqref="AT55:AU55">
    <cfRule type="expression" priority="49">
      <formula>AN55</formula>
    </cfRule>
  </conditionalFormatting>
  <conditionalFormatting sqref="BV26:BV44 BV46:BV54 BV56:BV62">
    <cfRule type="expression" priority="15">
      <formula>BP26</formula>
    </cfRule>
  </conditionalFormatting>
  <conditionalFormatting sqref="BT45:BU45">
    <cfRule type="expression" priority="17">
      <formula>BN45</formula>
    </cfRule>
  </conditionalFormatting>
  <conditionalFormatting sqref="E93">
    <cfRule type="cellIs" dxfId="73" priority="46" operator="notEqual">
      <formula>"Ok"</formula>
    </cfRule>
  </conditionalFormatting>
  <conditionalFormatting sqref="AV26:AV44 AV46:AV54 AV56:AV62">
    <cfRule type="expression" priority="33">
      <formula>AP26</formula>
    </cfRule>
  </conditionalFormatting>
  <conditionalFormatting sqref="AV45">
    <cfRule type="expression" priority="32">
      <formula>AP45</formula>
    </cfRule>
  </conditionalFormatting>
  <conditionalFormatting sqref="AV55">
    <cfRule type="expression" priority="31">
      <formula>AP55</formula>
    </cfRule>
  </conditionalFormatting>
  <conditionalFormatting sqref="BV45">
    <cfRule type="expression" priority="14">
      <formula>BP45</formula>
    </cfRule>
  </conditionalFormatting>
  <conditionalFormatting sqref="BV55">
    <cfRule type="expression" priority="13">
      <formula>BP55</formula>
    </cfRule>
  </conditionalFormatting>
  <conditionalFormatting sqref="BT26:BU44 BT46:BU54 BT56:BU62">
    <cfRule type="expression" priority="18">
      <formula>BN26</formula>
    </cfRule>
  </conditionalFormatting>
  <conditionalFormatting sqref="BT55:BU55">
    <cfRule type="expression" priority="16">
      <formula>BN55</formula>
    </cfRule>
  </conditionalFormatting>
  <conditionalFormatting sqref="BI26:BI44 BI46:BI54 BI56:BI62">
    <cfRule type="expression" priority="21">
      <formula>BC26</formula>
    </cfRule>
  </conditionalFormatting>
  <conditionalFormatting sqref="BI45">
    <cfRule type="expression" priority="20">
      <formula>BC45</formula>
    </cfRule>
  </conditionalFormatting>
  <conditionalFormatting sqref="BI55">
    <cfRule type="expression" priority="19">
      <formula>BC55</formula>
    </cfRule>
  </conditionalFormatting>
  <conditionalFormatting sqref="BG26:BH44 BG46:BH54 BG56:BH62">
    <cfRule type="expression" priority="24">
      <formula>BA26</formula>
    </cfRule>
  </conditionalFormatting>
  <conditionalFormatting sqref="BG45:BH45">
    <cfRule type="expression" priority="23">
      <formula>BA45</formula>
    </cfRule>
  </conditionalFormatting>
  <conditionalFormatting sqref="BG55:BH55">
    <cfRule type="expression" priority="22">
      <formula>BA55</formula>
    </cfRule>
  </conditionalFormatting>
  <conditionalFormatting sqref="BF26:BF44 BF46:BF54 BF56:BF62">
    <cfRule type="expression" priority="9">
      <formula>AZ26</formula>
    </cfRule>
  </conditionalFormatting>
  <conditionalFormatting sqref="BF45">
    <cfRule type="expression" priority="8">
      <formula>AZ45</formula>
    </cfRule>
  </conditionalFormatting>
  <conditionalFormatting sqref="BF55">
    <cfRule type="expression" priority="7">
      <formula>AZ55</formula>
    </cfRule>
  </conditionalFormatting>
  <conditionalFormatting sqref="BD26:BE44 BD46:BE54 BD56:BE62">
    <cfRule type="expression" priority="12">
      <formula>AX26</formula>
    </cfRule>
  </conditionalFormatting>
  <conditionalFormatting sqref="BD45:BE45">
    <cfRule type="expression" priority="11">
      <formula>AX45</formula>
    </cfRule>
  </conditionalFormatting>
  <conditionalFormatting sqref="BD55:BE55">
    <cfRule type="expression" priority="10">
      <formula>AX55</formula>
    </cfRule>
  </conditionalFormatting>
  <conditionalFormatting sqref="BS26:BS44 BS46:BS54 BS56:BS62">
    <cfRule type="expression" priority="3">
      <formula>BM26</formula>
    </cfRule>
  </conditionalFormatting>
  <conditionalFormatting sqref="BQ45:BR45">
    <cfRule type="expression" priority="5">
      <formula>BK45</formula>
    </cfRule>
  </conditionalFormatting>
  <conditionalFormatting sqref="BS45">
    <cfRule type="expression" priority="2">
      <formula>BM45</formula>
    </cfRule>
  </conditionalFormatting>
  <conditionalFormatting sqref="BS55">
    <cfRule type="expression" priority="1">
      <formula>BM55</formula>
    </cfRule>
  </conditionalFormatting>
  <conditionalFormatting sqref="BQ26:BR44 BQ46:BR54 BQ56:BR62">
    <cfRule type="expression" priority="6">
      <formula>BK26</formula>
    </cfRule>
  </conditionalFormatting>
  <conditionalFormatting sqref="BQ55:BR55">
    <cfRule type="expression" priority="4">
      <formula>BK55</formula>
    </cfRule>
  </conditionalFormatting>
  <pageMargins left="0.75" right="0.75" top="1" bottom="1" header="0.5" footer="0.5"/>
  <pageSetup paperSize="9" orientation="portrait" horizontalDpi="300" verticalDpi="300" r:id="rId1"/>
  <headerFooter alignWithMargins="0"/>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tabColor rgb="FF00B050"/>
  </sheetPr>
  <dimension ref="C1:BY169"/>
  <sheetViews>
    <sheetView showGridLines="0" topLeftCell="AF25" zoomScale="125" zoomScaleNormal="125" workbookViewId="0">
      <selection activeCell="J58" sqref="J58"/>
    </sheetView>
  </sheetViews>
  <sheetFormatPr baseColWidth="10" defaultColWidth="9.1640625" defaultRowHeight="14"/>
  <cols>
    <col min="1" max="1" width="3.5" style="25" customWidth="1"/>
    <col min="2" max="2" width="24.5" style="25" customWidth="1"/>
    <col min="3" max="3" width="19.1640625" style="25" customWidth="1"/>
    <col min="4" max="4" width="57.5" style="25" customWidth="1"/>
    <col min="5" max="5" width="25.5" style="63" customWidth="1"/>
    <col min="6" max="6" width="11.83203125" style="63" bestFit="1" customWidth="1"/>
    <col min="7" max="11" width="10.83203125" style="36" customWidth="1"/>
    <col min="12" max="14" width="10.83203125" style="25" customWidth="1"/>
    <col min="15" max="15" width="8.83203125" style="25" customWidth="1"/>
    <col min="16" max="16" width="9" style="25" customWidth="1"/>
    <col min="17" max="17" width="9.83203125" style="25" customWidth="1"/>
    <col min="18" max="18" width="9.33203125" style="34" customWidth="1"/>
    <col min="19" max="19" width="9.1640625" style="34" customWidth="1"/>
    <col min="20" max="21" width="9.5" style="25" customWidth="1"/>
    <col min="22" max="22" width="10.6640625" style="25" customWidth="1"/>
    <col min="23" max="23" width="8.6640625" style="25" customWidth="1"/>
    <col min="24" max="24" width="8.1640625" style="25" customWidth="1"/>
    <col min="25" max="25" width="11.6640625" style="25" customWidth="1"/>
    <col min="26" max="26" width="8.5" style="25" customWidth="1"/>
    <col min="27" max="27" width="9.1640625" style="25"/>
    <col min="28" max="28" width="9.1640625" style="283"/>
    <col min="29" max="31" width="9.1640625" style="25"/>
    <col min="32" max="33" width="10.5" style="25" customWidth="1"/>
    <col min="34" max="40" width="9.1640625" style="25"/>
    <col min="41" max="41" width="10.33203125" style="25" customWidth="1"/>
    <col min="42" max="43" width="9.1640625" style="25"/>
    <col min="44" max="44" width="8.5" style="25" customWidth="1"/>
    <col min="45" max="68" width="9.1640625" style="25"/>
    <col min="69" max="69" width="9.1640625" style="25" customWidth="1"/>
    <col min="70" max="16384" width="9.1640625" style="25"/>
  </cols>
  <sheetData>
    <row r="1" spans="3:29" ht="12.75" customHeight="1">
      <c r="Y1" s="283"/>
      <c r="AB1" s="25"/>
    </row>
    <row r="2" spans="3:29" ht="12.75" customHeight="1">
      <c r="C2" s="62" t="s">
        <v>190</v>
      </c>
      <c r="D2" s="129">
        <v>2</v>
      </c>
      <c r="E2" s="70" t="s">
        <v>193</v>
      </c>
      <c r="F2" s="70"/>
      <c r="G2" s="70"/>
      <c r="H2" s="70"/>
      <c r="Y2" s="283"/>
      <c r="AB2" s="25"/>
    </row>
    <row r="3" spans="3:29" ht="12.75" customHeight="1">
      <c r="E3" s="25"/>
    </row>
    <row r="4" spans="3:29" ht="12.75" customHeight="1" thickBot="1">
      <c r="C4" s="62" t="s">
        <v>192</v>
      </c>
      <c r="D4" s="64" t="s">
        <v>135</v>
      </c>
      <c r="E4" s="25"/>
    </row>
    <row r="5" spans="3:29" ht="12.75" customHeight="1">
      <c r="C5" s="62" t="s">
        <v>195</v>
      </c>
      <c r="D5" s="70" t="str">
        <f>+INDEX(Commodities!$X$6:$X$17,D2)</f>
        <v>Chemical industry</v>
      </c>
      <c r="E5" s="25"/>
      <c r="F5" s="195"/>
      <c r="G5" s="196"/>
    </row>
    <row r="6" spans="3:29" ht="12.75" customHeight="1">
      <c r="C6" s="62"/>
      <c r="D6" s="70" t="str">
        <f>+INDEX(Commodities!$Y$6:$Y$17,D2)</f>
        <v>02 Chemical and petrochemical</v>
      </c>
      <c r="E6" s="25"/>
      <c r="F6" s="200" t="str">
        <f ca="1">+"Give 'Index' in cell " &amp; SUBSTITUTE(CELL("address",D2),"$","") &amp; "."</f>
        <v>Give 'Index' in cell D2.</v>
      </c>
      <c r="G6" s="199"/>
    </row>
    <row r="7" spans="3:29" ht="12.75" customHeight="1">
      <c r="E7" s="25"/>
      <c r="F7" s="200" t="s">
        <v>215</v>
      </c>
      <c r="G7" s="199"/>
    </row>
    <row r="8" spans="3:29" ht="12.75" customHeight="1" thickBot="1">
      <c r="C8" s="62" t="s">
        <v>192</v>
      </c>
      <c r="D8" s="64" t="s">
        <v>136</v>
      </c>
      <c r="E8" s="25"/>
      <c r="F8" s="197"/>
      <c r="G8" s="198"/>
    </row>
    <row r="9" spans="3:29" ht="12.75" customHeight="1">
      <c r="C9" s="62" t="s">
        <v>195</v>
      </c>
      <c r="D9" s="70" t="str">
        <f ca="1">+OFFSET(Processes!$M$11,D11,0)</f>
        <v>02 Chemical and petrochemical</v>
      </c>
      <c r="E9" s="25"/>
    </row>
    <row r="10" spans="3:29" ht="12.75" customHeight="1">
      <c r="C10" s="62" t="s">
        <v>148</v>
      </c>
      <c r="D10" s="70">
        <f>+ROW(Processes!$M$44) - ROW(Processes!$M$7)</f>
        <v>37</v>
      </c>
      <c r="E10" s="25"/>
    </row>
    <row r="11" spans="3:29" ht="12.75" customHeight="1">
      <c r="C11" s="62" t="s">
        <v>188</v>
      </c>
      <c r="D11" s="70">
        <f>+$D$10*$D$2-$D$10</f>
        <v>37</v>
      </c>
      <c r="E11" s="25"/>
    </row>
    <row r="12" spans="3:29" ht="12.75" customHeight="1">
      <c r="E12" s="25"/>
    </row>
    <row r="13" spans="3:29" ht="12.75" customHeight="1">
      <c r="C13" s="62" t="s">
        <v>192</v>
      </c>
      <c r="D13" s="64" t="s">
        <v>189</v>
      </c>
      <c r="E13" s="25"/>
      <c r="G13" s="112"/>
      <c r="H13" s="112"/>
      <c r="I13" s="112"/>
      <c r="J13" s="112"/>
      <c r="K13" s="112"/>
      <c r="L13" s="112"/>
      <c r="M13" s="112"/>
      <c r="N13" s="112"/>
    </row>
    <row r="14" spans="3:29" ht="12.75" customHeight="1">
      <c r="C14" s="62" t="s">
        <v>195</v>
      </c>
      <c r="D14" s="70" t="str">
        <f>+INDEX('Energy matrix'!$C$4:$N$4,1,D2)</f>
        <v>Chemical and petrochemical</v>
      </c>
      <c r="E14" s="25"/>
    </row>
    <row r="15" spans="3:29" ht="12.75" customHeight="1">
      <c r="D15" s="285"/>
      <c r="E15" s="25"/>
      <c r="L15" s="36"/>
      <c r="M15" s="36"/>
      <c r="R15" s="25"/>
      <c r="S15" s="25"/>
      <c r="T15" s="34"/>
      <c r="U15" s="34"/>
    </row>
    <row r="16" spans="3:29" ht="12.75" customHeight="1">
      <c r="C16" s="285"/>
      <c r="D16" s="522"/>
      <c r="E16" s="285"/>
      <c r="L16" s="36"/>
      <c r="M16" s="36"/>
      <c r="R16" s="283"/>
      <c r="S16" s="25"/>
      <c r="U16" s="34"/>
      <c r="V16" s="34"/>
      <c r="AB16" s="25"/>
      <c r="AC16" s="283"/>
    </row>
    <row r="17" spans="3:77" ht="12.75" customHeight="1">
      <c r="C17" s="285"/>
      <c r="D17" s="427"/>
      <c r="E17" s="285"/>
      <c r="L17" s="286"/>
      <c r="M17" s="36"/>
      <c r="N17" s="36"/>
      <c r="O17" s="286"/>
      <c r="R17" s="283"/>
      <c r="S17" s="25"/>
      <c r="U17" s="283"/>
      <c r="X17" s="34"/>
      <c r="Y17" s="285"/>
      <c r="Z17" s="34"/>
      <c r="AB17" s="25"/>
      <c r="AG17" s="283"/>
    </row>
    <row r="18" spans="3:77" ht="12.75" customHeight="1">
      <c r="C18" s="285"/>
      <c r="D18" s="522"/>
      <c r="E18" s="285"/>
      <c r="G18" s="286"/>
      <c r="H18" s="286"/>
      <c r="I18" s="286"/>
      <c r="J18" s="286"/>
      <c r="K18" s="286"/>
      <c r="L18" s="286"/>
      <c r="M18" s="286"/>
      <c r="N18" s="286"/>
      <c r="O18" s="286"/>
      <c r="P18" s="286"/>
      <c r="Q18" s="283"/>
      <c r="R18" s="283"/>
      <c r="S18" s="283"/>
      <c r="T18" s="283"/>
      <c r="U18" s="283"/>
      <c r="V18" s="283"/>
      <c r="W18" s="283"/>
      <c r="X18" s="283"/>
      <c r="Y18" s="283"/>
      <c r="Z18" s="285"/>
      <c r="AA18" s="285"/>
      <c r="AB18" s="284"/>
      <c r="AC18" s="283"/>
      <c r="AD18" s="283"/>
      <c r="AE18" s="283"/>
      <c r="AF18" s="283"/>
      <c r="AG18" s="283"/>
      <c r="AH18" s="283"/>
      <c r="AI18" s="283"/>
      <c r="AJ18" s="283"/>
      <c r="AK18" s="283"/>
      <c r="AL18" s="283"/>
      <c r="AM18" s="283"/>
      <c r="AN18" s="283"/>
      <c r="AO18" s="283"/>
      <c r="AP18" s="283"/>
      <c r="AQ18" s="283"/>
      <c r="AR18" s="283"/>
      <c r="AS18" s="283"/>
      <c r="AT18" s="283"/>
      <c r="AU18" s="283"/>
      <c r="AV18" s="283"/>
      <c r="AW18" s="283"/>
      <c r="AX18" s="283"/>
      <c r="AY18" s="283"/>
      <c r="AZ18" s="283"/>
      <c r="BA18" s="283"/>
      <c r="BB18" s="283"/>
      <c r="BC18" s="283"/>
      <c r="BD18" s="283"/>
      <c r="BE18" s="283"/>
      <c r="BF18" s="283"/>
      <c r="BG18" s="283"/>
      <c r="BH18" s="283"/>
      <c r="BI18" s="283"/>
      <c r="BJ18" s="283"/>
      <c r="BK18" s="546"/>
      <c r="BL18" s="289"/>
      <c r="BM18" s="291"/>
      <c r="BN18" s="291"/>
      <c r="BO18" s="291"/>
      <c r="BP18" s="291"/>
      <c r="BQ18" s="289"/>
      <c r="BR18" s="289"/>
      <c r="BS18" s="289"/>
      <c r="BT18" s="289"/>
      <c r="BU18" s="289"/>
      <c r="BV18" s="289"/>
    </row>
    <row r="19" spans="3:77" ht="12.75" customHeight="1">
      <c r="C19" s="285"/>
      <c r="D19" s="285"/>
      <c r="E19" s="285"/>
      <c r="G19" s="510" t="s">
        <v>62</v>
      </c>
      <c r="H19" s="510"/>
      <c r="I19" s="517"/>
      <c r="J19" s="510"/>
      <c r="K19" s="510"/>
      <c r="L19" s="517"/>
      <c r="M19" s="510"/>
      <c r="N19" s="510"/>
      <c r="O19" s="510"/>
      <c r="P19" s="286"/>
      <c r="Q19" s="283"/>
      <c r="R19" s="283"/>
      <c r="S19" s="396"/>
      <c r="T19" s="283"/>
      <c r="U19" s="283"/>
      <c r="V19" s="283"/>
      <c r="W19" s="283"/>
      <c r="X19" s="283"/>
      <c r="Y19" s="283"/>
      <c r="Z19" s="283"/>
      <c r="AA19" s="283"/>
      <c r="AB19" s="337"/>
      <c r="AC19" s="283"/>
      <c r="AD19" s="283"/>
      <c r="AE19" s="283"/>
      <c r="AF19" s="283"/>
      <c r="AG19" s="283"/>
      <c r="AH19" s="283"/>
      <c r="AI19" s="283"/>
      <c r="AJ19" s="283"/>
      <c r="AK19" s="663">
        <v>2010</v>
      </c>
      <c r="AL19" s="348"/>
      <c r="AM19" s="335"/>
      <c r="AN19" s="335"/>
      <c r="AO19" s="335"/>
      <c r="AP19" s="335"/>
      <c r="AQ19" s="348"/>
      <c r="AR19" s="348"/>
      <c r="AS19" s="348"/>
      <c r="AT19" s="348"/>
      <c r="AU19" s="348"/>
      <c r="AV19" s="349"/>
      <c r="AW19" s="283"/>
      <c r="AX19" s="663">
        <v>2015</v>
      </c>
      <c r="AY19" s="348"/>
      <c r="AZ19" s="335"/>
      <c r="BA19" s="335"/>
      <c r="BB19" s="335"/>
      <c r="BC19" s="335"/>
      <c r="BD19" s="348"/>
      <c r="BE19" s="348"/>
      <c r="BF19" s="348"/>
      <c r="BG19" s="348"/>
      <c r="BH19" s="348"/>
      <c r="BI19" s="349"/>
      <c r="BJ19" s="283"/>
      <c r="BK19" s="663">
        <v>2019</v>
      </c>
      <c r="BL19" s="348"/>
      <c r="BM19" s="335"/>
      <c r="BN19" s="335"/>
      <c r="BO19" s="335"/>
      <c r="BP19" s="335"/>
      <c r="BQ19" s="348"/>
      <c r="BR19" s="348"/>
      <c r="BS19" s="348"/>
      <c r="BT19" s="348"/>
      <c r="BU19" s="348"/>
      <c r="BV19" s="349"/>
      <c r="BW19" s="283"/>
      <c r="BX19" s="283"/>
      <c r="BY19" s="283"/>
    </row>
    <row r="20" spans="3:77" ht="12.75" customHeight="1">
      <c r="E20" s="25"/>
      <c r="G20" s="511">
        <v>2010</v>
      </c>
      <c r="H20" s="511"/>
      <c r="I20" s="518"/>
      <c r="J20" s="511">
        <v>2015</v>
      </c>
      <c r="K20" s="511"/>
      <c r="L20" s="518"/>
      <c r="M20" s="511">
        <v>2019</v>
      </c>
      <c r="N20" s="511"/>
      <c r="O20" s="511"/>
      <c r="P20" s="294"/>
      <c r="Q20" s="295"/>
      <c r="R20" s="295"/>
      <c r="S20" s="294"/>
      <c r="T20" s="293"/>
      <c r="U20" s="293"/>
      <c r="V20" s="283"/>
      <c r="W20" s="283"/>
      <c r="X20" s="296"/>
      <c r="Y20" s="296"/>
      <c r="Z20" s="296"/>
      <c r="AA20" s="296"/>
      <c r="AB20" s="347"/>
      <c r="AC20" s="285"/>
      <c r="AD20" s="285"/>
      <c r="AE20" s="285"/>
      <c r="AF20" s="285"/>
      <c r="AG20" s="283"/>
      <c r="AH20" s="283"/>
      <c r="AI20" s="283"/>
      <c r="AJ20" s="283"/>
      <c r="AK20" s="664"/>
      <c r="AL20" s="289"/>
      <c r="AM20" s="289"/>
      <c r="AN20" s="289"/>
      <c r="AO20" s="289"/>
      <c r="AP20" s="289"/>
      <c r="AQ20" s="289"/>
      <c r="AR20" s="289"/>
      <c r="AS20" s="289"/>
      <c r="AT20" s="289"/>
      <c r="AU20" s="289"/>
      <c r="AV20" s="290"/>
      <c r="AW20" s="283"/>
      <c r="AX20" s="664"/>
      <c r="AY20" s="289"/>
      <c r="AZ20" s="289"/>
      <c r="BA20" s="289"/>
      <c r="BB20" s="289"/>
      <c r="BC20" s="289"/>
      <c r="BD20" s="289"/>
      <c r="BE20" s="289"/>
      <c r="BF20" s="289"/>
      <c r="BG20" s="289"/>
      <c r="BH20" s="289"/>
      <c r="BI20" s="290"/>
      <c r="BJ20" s="283"/>
      <c r="BK20" s="664"/>
      <c r="BL20" s="289"/>
      <c r="BM20" s="289"/>
      <c r="BN20" s="289"/>
      <c r="BO20" s="289"/>
      <c r="BP20" s="289"/>
      <c r="BQ20" s="289"/>
      <c r="BR20" s="289"/>
      <c r="BS20" s="289"/>
      <c r="BT20" s="289"/>
      <c r="BU20" s="289"/>
      <c r="BV20" s="290"/>
      <c r="BW20" s="283"/>
      <c r="BX20" s="283"/>
      <c r="BY20" s="283"/>
    </row>
    <row r="21" spans="3:77" ht="12.75" customHeight="1">
      <c r="E21" s="25"/>
      <c r="F21" s="65"/>
      <c r="G21" s="385">
        <v>1.05</v>
      </c>
      <c r="H21" s="385">
        <v>1.02</v>
      </c>
      <c r="I21" s="385">
        <v>1.02</v>
      </c>
      <c r="J21" s="385">
        <v>1.01</v>
      </c>
      <c r="K21" s="385">
        <v>1.01</v>
      </c>
      <c r="L21" s="385">
        <v>1.01</v>
      </c>
      <c r="M21" s="385">
        <f>IronSteel!M21</f>
        <v>1.01</v>
      </c>
      <c r="N21" s="385">
        <f>IronSteel!N21</f>
        <v>1.01</v>
      </c>
      <c r="O21" s="385">
        <f>IronSteel!O21</f>
        <v>1.01</v>
      </c>
      <c r="P21" s="292"/>
      <c r="Q21" s="297"/>
      <c r="R21" s="297"/>
      <c r="S21" s="292"/>
      <c r="T21" s="292"/>
      <c r="U21" s="292"/>
      <c r="V21" s="283"/>
      <c r="W21" s="283"/>
      <c r="X21" s="296"/>
      <c r="Y21" s="296"/>
      <c r="Z21" s="296"/>
      <c r="AA21" s="296"/>
      <c r="AB21" s="337"/>
      <c r="AC21" s="285"/>
      <c r="AD21" s="285"/>
      <c r="AE21" s="285"/>
      <c r="AF21" s="283"/>
      <c r="AG21" s="283"/>
      <c r="AH21" s="283"/>
      <c r="AI21" s="283"/>
      <c r="AJ21" s="283"/>
      <c r="AK21" s="665"/>
      <c r="AL21" s="289"/>
      <c r="AM21" s="289"/>
      <c r="AN21" s="356" t="s">
        <v>96</v>
      </c>
      <c r="AO21" s="348"/>
      <c r="AP21" s="349"/>
      <c r="AQ21" s="289"/>
      <c r="AR21" s="289"/>
      <c r="AS21" s="289"/>
      <c r="AT21" s="289"/>
      <c r="AU21" s="289"/>
      <c r="AV21" s="290"/>
      <c r="AW21" s="283"/>
      <c r="AX21" s="665"/>
      <c r="AY21" s="289"/>
      <c r="AZ21" s="289"/>
      <c r="BA21" s="356" t="s">
        <v>96</v>
      </c>
      <c r="BB21" s="348"/>
      <c r="BC21" s="349"/>
      <c r="BD21" s="289"/>
      <c r="BE21" s="289"/>
      <c r="BF21" s="289"/>
      <c r="BG21" s="289"/>
      <c r="BH21" s="289"/>
      <c r="BI21" s="290"/>
      <c r="BJ21" s="283"/>
      <c r="BK21" s="665"/>
      <c r="BL21" s="289"/>
      <c r="BM21" s="289"/>
      <c r="BN21" s="356" t="s">
        <v>96</v>
      </c>
      <c r="BO21" s="348"/>
      <c r="BP21" s="349"/>
      <c r="BQ21" s="289"/>
      <c r="BR21" s="289"/>
      <c r="BS21" s="289"/>
      <c r="BT21" s="289"/>
      <c r="BU21" s="289"/>
      <c r="BV21" s="290"/>
      <c r="BW21" s="283"/>
      <c r="BX21" s="283"/>
      <c r="BY21" s="283"/>
    </row>
    <row r="22" spans="3:77" ht="12.75" customHeight="1">
      <c r="F22" s="72"/>
      <c r="G22" s="298"/>
      <c r="H22" s="298"/>
      <c r="I22" s="298"/>
      <c r="J22" s="286"/>
      <c r="K22" s="286"/>
      <c r="L22" s="286"/>
      <c r="M22" s="298"/>
      <c r="N22" s="298"/>
      <c r="O22" s="298"/>
      <c r="P22" s="286"/>
      <c r="Q22" s="312"/>
      <c r="R22" s="312"/>
      <c r="S22" s="312"/>
      <c r="T22" s="298"/>
      <c r="U22" s="298"/>
      <c r="V22" s="298"/>
      <c r="W22" s="298"/>
      <c r="X22" s="299"/>
      <c r="Y22" s="299"/>
      <c r="Z22" s="299"/>
      <c r="AA22" s="299"/>
      <c r="AB22" s="338"/>
      <c r="AC22" s="283"/>
      <c r="AD22" s="283"/>
      <c r="AE22" s="283"/>
      <c r="AF22" s="283"/>
      <c r="AG22" s="285"/>
      <c r="AH22" s="285"/>
      <c r="AI22" s="285"/>
      <c r="AJ22" s="285"/>
      <c r="AK22" s="545"/>
      <c r="AL22" s="289"/>
      <c r="AM22" s="289"/>
      <c r="AN22" s="288" t="s">
        <v>586</v>
      </c>
      <c r="AO22" s="289" t="s">
        <v>575</v>
      </c>
      <c r="AP22" s="290" t="s">
        <v>564</v>
      </c>
      <c r="AQ22" s="289"/>
      <c r="AR22" s="289"/>
      <c r="AS22" s="289"/>
      <c r="AT22" s="289"/>
      <c r="AU22" s="289"/>
      <c r="AV22" s="290"/>
      <c r="AW22" s="283"/>
      <c r="AX22" s="545"/>
      <c r="AY22" s="289"/>
      <c r="AZ22" s="289"/>
      <c r="BA22" s="288" t="s">
        <v>586</v>
      </c>
      <c r="BB22" s="289" t="s">
        <v>575</v>
      </c>
      <c r="BC22" s="290" t="s">
        <v>564</v>
      </c>
      <c r="BD22" s="289"/>
      <c r="BE22" s="289"/>
      <c r="BF22" s="289"/>
      <c r="BG22" s="289"/>
      <c r="BH22" s="289"/>
      <c r="BI22" s="290"/>
      <c r="BJ22" s="283"/>
      <c r="BK22" s="545"/>
      <c r="BL22" s="289"/>
      <c r="BM22" s="289"/>
      <c r="BN22" s="288" t="s">
        <v>586</v>
      </c>
      <c r="BO22" s="289" t="s">
        <v>575</v>
      </c>
      <c r="BP22" s="290" t="s">
        <v>564</v>
      </c>
      <c r="BQ22" s="289"/>
      <c r="BR22" s="289"/>
      <c r="BS22" s="289"/>
      <c r="BT22" s="289"/>
      <c r="BU22" s="289"/>
      <c r="BV22" s="290"/>
      <c r="BW22" s="283"/>
      <c r="BX22" s="283"/>
      <c r="BY22" s="283"/>
    </row>
    <row r="23" spans="3:77" ht="12.75" customHeight="1">
      <c r="F23" s="74" t="s">
        <v>8</v>
      </c>
      <c r="G23" s="300"/>
      <c r="H23" s="300"/>
      <c r="I23" s="300"/>
      <c r="J23" s="286"/>
      <c r="K23" s="286"/>
      <c r="L23" s="286"/>
      <c r="M23" s="300"/>
      <c r="N23" s="300"/>
      <c r="O23" s="300"/>
      <c r="P23" s="301"/>
      <c r="Q23" s="313"/>
      <c r="R23" s="313"/>
      <c r="S23" s="313"/>
      <c r="T23" s="300"/>
      <c r="U23" s="300"/>
      <c r="V23" s="300"/>
      <c r="W23" s="300"/>
      <c r="X23" s="299"/>
      <c r="Y23" s="299"/>
      <c r="Z23" s="299"/>
      <c r="AA23" s="299"/>
      <c r="AB23" s="339"/>
      <c r="AC23" s="283"/>
      <c r="AD23" s="283"/>
      <c r="AE23" s="283"/>
      <c r="AF23" s="283"/>
      <c r="AG23" s="285"/>
      <c r="AH23" s="285"/>
      <c r="AI23" s="285"/>
      <c r="AJ23" s="285"/>
      <c r="AK23" s="288"/>
      <c r="AL23" s="291"/>
      <c r="AM23" s="289"/>
      <c r="AN23" s="362" cm="1">
        <f t="array" ref="AN23">INDEX(RegSplit!$B$4:$AN$6,MATCH(AN22,RegSplit!$A$4:$A$6,0),MATCH($D$6&amp;AK19,RegSplit!$B$2:$AN$2&amp;RegSplit!$B$3:$AN$3,0))</f>
        <v>1</v>
      </c>
      <c r="AO23" s="523" cm="1">
        <f t="array" ref="AO23">INDEX(RegSplit!$B$4:$AN$6,MATCH(AO22,RegSplit!$A$4:$A$6,0),MATCH($D$6&amp;AK19,RegSplit!$B$2:$AN$2&amp;RegSplit!$B$3:$AN$3,0))</f>
        <v>0</v>
      </c>
      <c r="AP23" s="523" cm="1">
        <f t="array" ref="AP23">INDEX(RegSplit!$B$4:$AN$6,MATCH(AP22,RegSplit!$A$4:$A$6,0),MATCH($D$6&amp;AK19,RegSplit!$B$2:$AN$2&amp;RegSplit!$B$3:$AN$3,0))</f>
        <v>0</v>
      </c>
      <c r="AQ23" s="289"/>
      <c r="AR23" s="289"/>
      <c r="AS23" s="289"/>
      <c r="AT23" s="289"/>
      <c r="AU23" s="289"/>
      <c r="AV23" s="290"/>
      <c r="AW23" s="283"/>
      <c r="AX23" s="288"/>
      <c r="AY23" s="291"/>
      <c r="AZ23" s="289"/>
      <c r="BA23" s="362" cm="1">
        <f t="array" ref="BA23">INDEX(RegSplit!$B$4:$AN$6,MATCH(BA22,RegSplit!$A$4:$A$6,0),MATCH($D$6&amp;AX19,RegSplit!$B$2:$AN$2&amp;RegSplit!$B$3:$AN$3,0))</f>
        <v>1</v>
      </c>
      <c r="BB23" s="523" cm="1">
        <f t="array" ref="BB23">INDEX(RegSplit!$B$4:$AN$6,MATCH(BB22,RegSplit!$A$4:$A$6,0),MATCH($D$6&amp;AX19,RegSplit!$B$2:$AN$2&amp;RegSplit!$B$3:$AN$3,0))</f>
        <v>0</v>
      </c>
      <c r="BC23" s="523" cm="1">
        <f t="array" ref="BC23">INDEX(RegSplit!$B$4:$AN$6,MATCH(BC22,RegSplit!$A$4:$A$6,0),MATCH($D$6&amp;AX19,RegSplit!$B$2:$AN$2&amp;RegSplit!$B$3:$AN$3,0))</f>
        <v>0</v>
      </c>
      <c r="BD23" s="289"/>
      <c r="BE23" s="289"/>
      <c r="BF23" s="289"/>
      <c r="BG23" s="289"/>
      <c r="BH23" s="289"/>
      <c r="BI23" s="290"/>
      <c r="BJ23" s="283"/>
      <c r="BK23" s="288"/>
      <c r="BL23" s="291"/>
      <c r="BM23" s="289"/>
      <c r="BN23" s="362" cm="1">
        <f t="array" ref="BN23">INDEX(RegSplit!$B$4:$AN$6,MATCH(BN22,RegSplit!$A$4:$A$6,0),MATCH($D$6&amp;BK19,RegSplit!$B$2:$AN$2&amp;RegSplit!$B$3:$AN$3,0))</f>
        <v>1</v>
      </c>
      <c r="BO23" s="523" cm="1">
        <f t="array" ref="BO23">INDEX(RegSplit!$B$4:$AN$6,MATCH(BO22,RegSplit!$A$4:$A$6,0),MATCH($D$6&amp;BK19,RegSplit!$B$2:$AN$2&amp;RegSplit!$B$3:$AN$3,0))</f>
        <v>0</v>
      </c>
      <c r="BP23" s="523" cm="1">
        <f t="array" ref="BP23">INDEX(RegSplit!$B$4:$AN$6,MATCH(BP22,RegSplit!$A$4:$A$6,0),MATCH($D$6&amp;BK19,RegSplit!$B$2:$AN$2&amp;RegSplit!$B$3:$AN$3,0))</f>
        <v>0</v>
      </c>
      <c r="BQ23" s="289"/>
      <c r="BR23" s="289"/>
      <c r="BS23" s="289"/>
      <c r="BT23" s="289"/>
      <c r="BU23" s="289"/>
      <c r="BV23" s="290"/>
      <c r="BW23" s="283"/>
      <c r="BX23" s="283"/>
      <c r="BY23" s="283"/>
    </row>
    <row r="24" spans="3:77" ht="25.5" customHeight="1">
      <c r="C24" s="38" t="s">
        <v>2</v>
      </c>
      <c r="D24" s="38" t="s">
        <v>26</v>
      </c>
      <c r="E24" s="38" t="s">
        <v>14</v>
      </c>
      <c r="F24" s="38" t="s">
        <v>15</v>
      </c>
      <c r="G24" s="302" t="s">
        <v>587</v>
      </c>
      <c r="H24" s="314" t="s">
        <v>576</v>
      </c>
      <c r="I24" s="314" t="s">
        <v>565</v>
      </c>
      <c r="J24" s="302" t="s">
        <v>588</v>
      </c>
      <c r="K24" s="314" t="s">
        <v>577</v>
      </c>
      <c r="L24" s="314" t="s">
        <v>566</v>
      </c>
      <c r="M24" s="302" t="s">
        <v>589</v>
      </c>
      <c r="N24" s="314" t="s">
        <v>578</v>
      </c>
      <c r="O24" s="314" t="s">
        <v>567</v>
      </c>
      <c r="P24" s="302" t="s">
        <v>590</v>
      </c>
      <c r="Q24" s="314" t="s">
        <v>579</v>
      </c>
      <c r="R24" s="314" t="s">
        <v>568</v>
      </c>
      <c r="S24" s="302" t="s">
        <v>591</v>
      </c>
      <c r="T24" s="314" t="s">
        <v>580</v>
      </c>
      <c r="U24" s="314" t="s">
        <v>569</v>
      </c>
      <c r="V24" s="302" t="s">
        <v>319</v>
      </c>
      <c r="W24" s="549" t="s">
        <v>592</v>
      </c>
      <c r="X24" s="550" t="s">
        <v>581</v>
      </c>
      <c r="Y24" s="551" t="s">
        <v>570</v>
      </c>
      <c r="Z24" s="51" t="s">
        <v>0</v>
      </c>
      <c r="AA24" s="51" t="s">
        <v>318</v>
      </c>
      <c r="AB24" s="552" t="s">
        <v>58</v>
      </c>
      <c r="AC24" s="553" t="s">
        <v>106</v>
      </c>
      <c r="AD24" s="553" t="s">
        <v>288</v>
      </c>
      <c r="AE24" s="554" t="s">
        <v>111</v>
      </c>
      <c r="AG24" s="283"/>
      <c r="AH24" s="283"/>
      <c r="AI24" s="283"/>
      <c r="AJ24" s="283"/>
      <c r="AK24" s="288"/>
      <c r="AL24" s="289"/>
      <c r="AM24" s="540" t="s">
        <v>294</v>
      </c>
      <c r="AN24" s="541"/>
      <c r="AO24" s="348"/>
      <c r="AP24" s="349"/>
      <c r="AQ24" s="540" t="s">
        <v>96</v>
      </c>
      <c r="AR24" s="541"/>
      <c r="AS24" s="542"/>
      <c r="AT24" s="540" t="s">
        <v>295</v>
      </c>
      <c r="AU24" s="541"/>
      <c r="AV24" s="542"/>
      <c r="AW24" s="283"/>
      <c r="AX24" s="288"/>
      <c r="AY24" s="289"/>
      <c r="AZ24" s="540" t="s">
        <v>294</v>
      </c>
      <c r="BA24" s="541"/>
      <c r="BB24" s="348"/>
      <c r="BC24" s="349"/>
      <c r="BD24" s="540" t="s">
        <v>96</v>
      </c>
      <c r="BE24" s="541"/>
      <c r="BF24" s="542"/>
      <c r="BG24" s="540" t="s">
        <v>295</v>
      </c>
      <c r="BH24" s="541"/>
      <c r="BI24" s="542"/>
      <c r="BJ24" s="283"/>
      <c r="BK24" s="288"/>
      <c r="BL24" s="289"/>
      <c r="BM24" s="540" t="s">
        <v>294</v>
      </c>
      <c r="BN24" s="541"/>
      <c r="BO24" s="348"/>
      <c r="BP24" s="349"/>
      <c r="BQ24" s="540" t="s">
        <v>96</v>
      </c>
      <c r="BR24" s="541"/>
      <c r="BS24" s="542"/>
      <c r="BT24" s="540" t="s">
        <v>295</v>
      </c>
      <c r="BU24" s="541"/>
      <c r="BV24" s="542"/>
      <c r="BW24" s="283"/>
      <c r="BX24" s="283"/>
      <c r="BY24" s="283"/>
    </row>
    <row r="25" spans="3:77" ht="25" thickBot="1">
      <c r="C25" s="77" t="s">
        <v>27</v>
      </c>
      <c r="D25" s="77"/>
      <c r="E25" s="77"/>
      <c r="F25" s="77"/>
      <c r="G25" s="303" t="s">
        <v>46</v>
      </c>
      <c r="H25" s="303" t="s">
        <v>46</v>
      </c>
      <c r="I25" s="303"/>
      <c r="J25" s="303" t="s">
        <v>46</v>
      </c>
      <c r="K25" s="303" t="s">
        <v>46</v>
      </c>
      <c r="L25" s="303"/>
      <c r="M25" s="303" t="s">
        <v>46</v>
      </c>
      <c r="N25" s="303" t="s">
        <v>46</v>
      </c>
      <c r="O25" s="303"/>
      <c r="P25" s="303" t="s">
        <v>46</v>
      </c>
      <c r="Q25" s="303" t="s">
        <v>46</v>
      </c>
      <c r="R25" s="303"/>
      <c r="S25" s="303" t="s">
        <v>46</v>
      </c>
      <c r="T25" s="303" t="s">
        <v>46</v>
      </c>
      <c r="U25" s="303"/>
      <c r="V25" s="326" t="s">
        <v>112</v>
      </c>
      <c r="W25" s="323" t="s">
        <v>49</v>
      </c>
      <c r="X25" s="303" t="s">
        <v>49</v>
      </c>
      <c r="Y25" s="303"/>
      <c r="Z25" s="547" t="s">
        <v>93</v>
      </c>
      <c r="AA25" s="547"/>
      <c r="AB25" s="548" t="s">
        <v>291</v>
      </c>
      <c r="AC25" s="548"/>
      <c r="AD25" s="548"/>
      <c r="AE25" s="548" t="s">
        <v>112</v>
      </c>
      <c r="AG25" s="283">
        <v>2010</v>
      </c>
      <c r="AH25" s="283">
        <v>2012</v>
      </c>
      <c r="AI25" s="283">
        <v>2014</v>
      </c>
      <c r="AJ25" s="283"/>
      <c r="AK25" s="529"/>
      <c r="AL25" s="537" t="s">
        <v>44</v>
      </c>
      <c r="AM25" s="525" t="s">
        <v>105</v>
      </c>
      <c r="AN25" s="526" t="s">
        <v>586</v>
      </c>
      <c r="AO25" s="526" t="s">
        <v>575</v>
      </c>
      <c r="AP25" s="527" t="s">
        <v>564</v>
      </c>
      <c r="AQ25" s="525" t="s">
        <v>586</v>
      </c>
      <c r="AR25" s="526" t="s">
        <v>575</v>
      </c>
      <c r="AS25" s="527" t="s">
        <v>564</v>
      </c>
      <c r="AT25" s="525" t="s">
        <v>586</v>
      </c>
      <c r="AU25" s="526" t="s">
        <v>575</v>
      </c>
      <c r="AV25" s="527" t="s">
        <v>564</v>
      </c>
      <c r="AW25" s="283"/>
      <c r="AX25" s="529"/>
      <c r="AY25" s="537" t="s">
        <v>44</v>
      </c>
      <c r="AZ25" s="525" t="s">
        <v>292</v>
      </c>
      <c r="BA25" s="526" t="s">
        <v>586</v>
      </c>
      <c r="BB25" s="526" t="s">
        <v>575</v>
      </c>
      <c r="BC25" s="527" t="s">
        <v>564</v>
      </c>
      <c r="BD25" s="525" t="s">
        <v>586</v>
      </c>
      <c r="BE25" s="526" t="s">
        <v>575</v>
      </c>
      <c r="BF25" s="527" t="s">
        <v>564</v>
      </c>
      <c r="BG25" s="525" t="s">
        <v>586</v>
      </c>
      <c r="BH25" s="526" t="s">
        <v>575</v>
      </c>
      <c r="BI25" s="527" t="s">
        <v>564</v>
      </c>
      <c r="BJ25" s="283"/>
      <c r="BK25" s="529"/>
      <c r="BL25" s="537" t="s">
        <v>44</v>
      </c>
      <c r="BM25" s="525" t="s">
        <v>105</v>
      </c>
      <c r="BN25" s="526" t="s">
        <v>586</v>
      </c>
      <c r="BO25" s="526" t="s">
        <v>575</v>
      </c>
      <c r="BP25" s="527" t="s">
        <v>564</v>
      </c>
      <c r="BQ25" s="525" t="s">
        <v>586</v>
      </c>
      <c r="BR25" s="526" t="s">
        <v>575</v>
      </c>
      <c r="BS25" s="527" t="s">
        <v>564</v>
      </c>
      <c r="BT25" s="525" t="s">
        <v>586</v>
      </c>
      <c r="BU25" s="526" t="s">
        <v>575</v>
      </c>
      <c r="BV25" s="527" t="s">
        <v>564</v>
      </c>
      <c r="BW25" s="283"/>
      <c r="BX25" s="283"/>
      <c r="BY25" s="283"/>
    </row>
    <row r="26" spans="3:77" ht="12.75" customHeight="1">
      <c r="C26" s="144" t="str">
        <f ca="1">+IF(OFFSET(Processes!B7,$D$11,0)="*","*",OFFSET(Processes!D7,$D$11,0))</f>
        <v>INDCDPHBNGAE1</v>
      </c>
      <c r="D26" s="144" t="str">
        <f ca="1">+OFFSET(Processes!E7,$D$11,0)</f>
        <v>Chemical industry Heat Medium Temp. Boiler - Nat. Gas Existing 1</v>
      </c>
      <c r="E26" s="147" t="str">
        <f>+Processes!O7</f>
        <v>INDSNG1,INDSNG2,INDNGA</v>
      </c>
      <c r="F26" s="147" t="str">
        <f ca="1">+OFFSET(Processes!$M$12,$D$11,0) &amp; Processes!P7</f>
        <v>ICDPH</v>
      </c>
      <c r="G26" s="320">
        <f>ROUNDUP(AN26/($Z26*$AA26)*G$21*W26,3)</f>
        <v>14167.421</v>
      </c>
      <c r="H26" s="320">
        <f t="shared" ref="G26:I29" si="0">ROUNDUP(AO26/($Z26*$AA26)*H$21*X26,3)</f>
        <v>0</v>
      </c>
      <c r="I26" s="320">
        <f t="shared" si="0"/>
        <v>0</v>
      </c>
      <c r="J26" s="320">
        <f t="shared" ref="J26:L29" si="1">ROUNDUP(BA26/($Z26*$AA26)*J$21*W26,3)</f>
        <v>12500.181</v>
      </c>
      <c r="K26" s="320">
        <f t="shared" si="1"/>
        <v>0</v>
      </c>
      <c r="L26" s="320">
        <f t="shared" si="1"/>
        <v>0</v>
      </c>
      <c r="M26" s="320">
        <f t="shared" ref="M26:O29" si="2">ROUNDUP(BN26/($Z26*$AA26)*M$21*W26,3)</f>
        <v>12677.710000000001</v>
      </c>
      <c r="N26" s="320">
        <f t="shared" si="2"/>
        <v>0</v>
      </c>
      <c r="O26" s="320">
        <f t="shared" si="2"/>
        <v>0</v>
      </c>
      <c r="P26" s="320">
        <f t="shared" ref="P26:P62" si="3">M26</f>
        <v>12677.710000000001</v>
      </c>
      <c r="Q26" s="320">
        <f t="shared" ref="Q26:Q62" si="4">N26</f>
        <v>0</v>
      </c>
      <c r="R26" s="320">
        <f t="shared" ref="R26:R62" si="5">O26</f>
        <v>0</v>
      </c>
      <c r="S26" s="320">
        <f t="shared" ref="S26:S55" si="6">IF($AB26=20,0,M26/5)*IF(M26=0,0,1)</f>
        <v>0</v>
      </c>
      <c r="T26" s="320">
        <f t="shared" ref="T26:T55" si="7">IF($AB26=20,0,N26/5)*IF(N26=0,0,1)</f>
        <v>0</v>
      </c>
      <c r="U26" s="320">
        <f t="shared" ref="U26:U55" si="8">IF($AB26=20,0,O26/5)*IF(O26=0,0,1)</f>
        <v>0</v>
      </c>
      <c r="V26" s="320">
        <v>5</v>
      </c>
      <c r="W26" s="340">
        <f>I131</f>
        <v>0.98</v>
      </c>
      <c r="X26" s="555">
        <f t="shared" ref="X26:Y28" si="9">W26</f>
        <v>0.98</v>
      </c>
      <c r="Y26" s="555">
        <f t="shared" si="9"/>
        <v>0.98</v>
      </c>
      <c r="Z26" s="317">
        <f>3.6*8760/1000000</f>
        <v>3.1536000000000002E-2</v>
      </c>
      <c r="AA26" s="388">
        <v>0.5</v>
      </c>
      <c r="AB26" s="327">
        <v>20</v>
      </c>
      <c r="AC26" s="317"/>
      <c r="AD26" s="317"/>
      <c r="AE26" s="327"/>
      <c r="AG26" s="234">
        <f t="shared" ref="AG26:AG41" si="10">((G26*Z26*AA26/W26)+(H26*Z26*AA26/X26))/$G$21</f>
        <v>217.09610721865891</v>
      </c>
      <c r="AH26" s="234">
        <f t="shared" ref="AH26:AH41" si="11">((J26*Z26*AA26/W26)+(K26*Z26*AA26/X26))/$J$21</f>
        <v>199.13402102242878</v>
      </c>
      <c r="AI26" s="234">
        <f t="shared" ref="AI26:AI41" si="12">((M26*AA26*Z26/W26)+(N26*Z26*AA26/X26))/$M$21</f>
        <v>201.96214516063853</v>
      </c>
      <c r="AJ26" s="383"/>
      <c r="AK26" s="528" t="str">
        <f ca="1">F26</f>
        <v>ICDPH</v>
      </c>
      <c r="AL26" s="348" t="s">
        <v>97</v>
      </c>
      <c r="AM26" s="311">
        <f>(J77+I77)/1000</f>
        <v>217.09609830000005</v>
      </c>
      <c r="AN26" s="308">
        <f>AM26*$AN$23</f>
        <v>217.09609830000005</v>
      </c>
      <c r="AO26" s="309">
        <f>AM26*$AO$23</f>
        <v>0</v>
      </c>
      <c r="AP26" s="309">
        <f>AM26*$AP$23</f>
        <v>0</v>
      </c>
      <c r="AQ26" s="310">
        <f t="shared" ref="AQ26:AQ62" si="13">IFERROR(G26*$Z26*$AA26/G$21,0)</f>
        <v>212.75418507428572</v>
      </c>
      <c r="AR26" s="309">
        <f t="shared" ref="AR26:AR62" si="14">IFERROR(H26*$Z26*$AA26/H$21,0)</f>
        <v>0</v>
      </c>
      <c r="AS26" s="336">
        <f t="shared" ref="AS26:AS62" si="15">IFERROR(I26*$Z26*$AA26/I$21,0)</f>
        <v>0</v>
      </c>
      <c r="AT26" s="311">
        <f t="shared" ref="AT26:AV29" si="16">IFERROR(AQ26/W26,0)</f>
        <v>217.09610721865889</v>
      </c>
      <c r="AU26" s="308">
        <f t="shared" si="16"/>
        <v>0</v>
      </c>
      <c r="AV26" s="355">
        <f t="shared" si="16"/>
        <v>0</v>
      </c>
      <c r="AW26" s="283"/>
      <c r="AX26" s="528" t="str">
        <f t="shared" ref="AX26:AX62" ca="1" si="17">AK26</f>
        <v>ICDPH</v>
      </c>
      <c r="AY26" s="348" t="s">
        <v>97</v>
      </c>
      <c r="AZ26" s="311">
        <f>(J97+I97)/1000</f>
        <v>199.1340189</v>
      </c>
      <c r="BA26" s="308">
        <f>AZ26*$AN$23</f>
        <v>199.1340189</v>
      </c>
      <c r="BB26" s="309">
        <f>AZ26*$BB$23</f>
        <v>0</v>
      </c>
      <c r="BC26" s="309">
        <f>AZ26*$BC$23</f>
        <v>0</v>
      </c>
      <c r="BD26" s="311">
        <f t="shared" ref="BD26:BD62" si="18">IFERROR(J26*$Z26*AA26/J$21,0)</f>
        <v>195.15134060198019</v>
      </c>
      <c r="BE26" s="308">
        <f t="shared" ref="BE26:BE62" si="19">IFERROR(K26*$Z26*AA26/K$21,0)</f>
        <v>0</v>
      </c>
      <c r="BF26" s="355">
        <f t="shared" ref="BF26:BF62" si="20">IFERROR(L26*$Z26*AA26/L$21,0)</f>
        <v>0</v>
      </c>
      <c r="BG26" s="311">
        <f t="shared" ref="BG26:BG35" si="21">IFERROR(BD26/W26,0)</f>
        <v>199.13402102242878</v>
      </c>
      <c r="BH26" s="308">
        <f t="shared" ref="BH26:BH35" si="22">IFERROR(BE26/X26,0)</f>
        <v>0</v>
      </c>
      <c r="BI26" s="355">
        <f t="shared" ref="BI26:BI35" si="23">IFERROR(BF26/Y26,0)</f>
        <v>0</v>
      </c>
      <c r="BJ26" s="283"/>
      <c r="BK26" s="528" t="str">
        <f ca="1">AK26</f>
        <v>ICDPH</v>
      </c>
      <c r="BL26" s="348" t="s">
        <v>97</v>
      </c>
      <c r="BM26" s="311">
        <f>(J117+I117)/1000</f>
        <v>201.96213840000001</v>
      </c>
      <c r="BN26" s="308">
        <f>BM26*$AN$23</f>
        <v>201.96213840000001</v>
      </c>
      <c r="BO26" s="309">
        <f>BM26*$BB$23</f>
        <v>0</v>
      </c>
      <c r="BP26" s="309">
        <f>BM26*$BC$23</f>
        <v>0</v>
      </c>
      <c r="BQ26" s="311">
        <f t="shared" ref="BQ26:BQ62" si="24">IFERROR(M26*$Z26*$AA26/M$21,0)</f>
        <v>197.92290225742576</v>
      </c>
      <c r="BR26" s="308">
        <f t="shared" ref="BR26:BR62" si="25">IFERROR(N26*$Z26*$AA26/N$21,0)</f>
        <v>0</v>
      </c>
      <c r="BS26" s="355">
        <f t="shared" ref="BS26:BS62" si="26">IFERROR(O26*$Z26*$AA26/O$21,0)</f>
        <v>0</v>
      </c>
      <c r="BT26" s="311">
        <f>IFERROR(BQ26/W26,0)</f>
        <v>201.96214516063853</v>
      </c>
      <c r="BU26" s="308">
        <f>IFERROR(BR26/X26,0)</f>
        <v>0</v>
      </c>
      <c r="BV26" s="355">
        <f>IFERROR(BS26/Y26,0)</f>
        <v>0</v>
      </c>
      <c r="BW26" s="283"/>
      <c r="BX26" s="283"/>
      <c r="BY26" s="283"/>
    </row>
    <row r="27" spans="3:77" ht="12.75" customHeight="1">
      <c r="C27" s="144" t="str">
        <f ca="1">+IF(OFFSET(Processes!B8,$D$11,0)="*","*",OFFSET(Processes!D8,$D$11,0))</f>
        <v>INDCDPHBCOAE1</v>
      </c>
      <c r="D27" s="144" t="str">
        <f ca="1">+OFFSET(Processes!E8,$D$11,0)</f>
        <v>Chemical industry Heat Medium Temp. Boiler - Coal Existing 1</v>
      </c>
      <c r="E27" s="147" t="str">
        <f>+Processes!O8</f>
        <v>INDCOA</v>
      </c>
      <c r="F27" s="147" t="str">
        <f ca="1">+OFFSET(Processes!$M$12,$D$11,0) &amp; Processes!P8</f>
        <v>ICDPH</v>
      </c>
      <c r="G27" s="320">
        <f t="shared" si="0"/>
        <v>1337.8899999999999</v>
      </c>
      <c r="H27" s="320">
        <f t="shared" si="0"/>
        <v>0</v>
      </c>
      <c r="I27" s="320">
        <f t="shared" si="0"/>
        <v>0</v>
      </c>
      <c r="J27" s="320">
        <f t="shared" si="1"/>
        <v>2445.0530000000003</v>
      </c>
      <c r="K27" s="320">
        <f t="shared" si="1"/>
        <v>0</v>
      </c>
      <c r="L27" s="320">
        <f t="shared" si="1"/>
        <v>0</v>
      </c>
      <c r="M27" s="320">
        <f t="shared" si="2"/>
        <v>873.81499999999994</v>
      </c>
      <c r="N27" s="320">
        <f t="shared" si="2"/>
        <v>0</v>
      </c>
      <c r="O27" s="320">
        <f t="shared" si="2"/>
        <v>0</v>
      </c>
      <c r="P27" s="320">
        <f t="shared" si="3"/>
        <v>873.81499999999994</v>
      </c>
      <c r="Q27" s="320">
        <f t="shared" si="4"/>
        <v>0</v>
      </c>
      <c r="R27" s="320">
        <f t="shared" si="5"/>
        <v>0</v>
      </c>
      <c r="S27" s="320">
        <f t="shared" si="6"/>
        <v>0</v>
      </c>
      <c r="T27" s="320">
        <f t="shared" si="7"/>
        <v>0</v>
      </c>
      <c r="U27" s="320">
        <f t="shared" si="8"/>
        <v>0</v>
      </c>
      <c r="V27" s="320">
        <v>5</v>
      </c>
      <c r="W27" s="341">
        <f>D131</f>
        <v>0.93099999999999994</v>
      </c>
      <c r="X27" s="520">
        <f t="shared" si="9"/>
        <v>0.93099999999999994</v>
      </c>
      <c r="Y27" s="520">
        <f t="shared" si="9"/>
        <v>0.93099999999999994</v>
      </c>
      <c r="Z27" s="317">
        <f>3.6*8760/1000000</f>
        <v>3.1536000000000002E-2</v>
      </c>
      <c r="AA27" s="388">
        <f>$AA$26</f>
        <v>0.5</v>
      </c>
      <c r="AB27" s="327">
        <v>20</v>
      </c>
      <c r="AC27" s="317"/>
      <c r="AD27" s="317"/>
      <c r="AE27" s="327"/>
      <c r="AG27" s="234">
        <f t="shared" si="10"/>
        <v>21.580327880926806</v>
      </c>
      <c r="AH27" s="234">
        <f t="shared" si="11"/>
        <v>41.000941927662168</v>
      </c>
      <c r="AI27" s="234">
        <f t="shared" si="12"/>
        <v>14.652949474109603</v>
      </c>
      <c r="AJ27" s="283"/>
      <c r="AK27" s="288"/>
      <c r="AL27" s="289" t="s">
        <v>98</v>
      </c>
      <c r="AM27" s="305">
        <f>D77/1000</f>
        <v>21.58032</v>
      </c>
      <c r="AN27" s="306">
        <f>AM27*$AN$23</f>
        <v>21.58032</v>
      </c>
      <c r="AO27" s="307">
        <f>AM27*$AO$23</f>
        <v>0</v>
      </c>
      <c r="AP27" s="307">
        <f>AM27*$AP$23</f>
        <v>0</v>
      </c>
      <c r="AQ27" s="304">
        <f t="shared" si="13"/>
        <v>20.091285257142854</v>
      </c>
      <c r="AR27" s="307">
        <f t="shared" si="14"/>
        <v>0</v>
      </c>
      <c r="AS27" s="538">
        <f t="shared" si="15"/>
        <v>0</v>
      </c>
      <c r="AT27" s="305">
        <f t="shared" si="16"/>
        <v>21.580327880926806</v>
      </c>
      <c r="AU27" s="306">
        <f t="shared" si="16"/>
        <v>0</v>
      </c>
      <c r="AV27" s="351">
        <f t="shared" si="16"/>
        <v>0</v>
      </c>
      <c r="AW27" s="283"/>
      <c r="AX27" s="288"/>
      <c r="AY27" s="289" t="s">
        <v>98</v>
      </c>
      <c r="AZ27" s="305">
        <f>D97/1000</f>
        <v>41.000930999999994</v>
      </c>
      <c r="BA27" s="306">
        <f>AZ27*$AN$23</f>
        <v>41.000930999999994</v>
      </c>
      <c r="BB27" s="307">
        <f>AZ27*$BB$23</f>
        <v>0</v>
      </c>
      <c r="BC27" s="307">
        <f>AZ27*$BC$23</f>
        <v>0</v>
      </c>
      <c r="BD27" s="305">
        <f t="shared" si="18"/>
        <v>38.171876934653476</v>
      </c>
      <c r="BE27" s="306">
        <f t="shared" si="19"/>
        <v>0</v>
      </c>
      <c r="BF27" s="351">
        <f t="shared" si="20"/>
        <v>0</v>
      </c>
      <c r="BG27" s="305">
        <f t="shared" si="21"/>
        <v>41.000941927662168</v>
      </c>
      <c r="BH27" s="306">
        <f t="shared" si="22"/>
        <v>0</v>
      </c>
      <c r="BI27" s="351">
        <f t="shared" si="23"/>
        <v>0</v>
      </c>
      <c r="BJ27" s="283"/>
      <c r="BK27" s="288"/>
      <c r="BL27" s="289" t="s">
        <v>98</v>
      </c>
      <c r="BM27" s="305">
        <f>D117/1000</f>
        <v>14.652936</v>
      </c>
      <c r="BN27" s="306">
        <f>BM27*$AN$23</f>
        <v>14.652936</v>
      </c>
      <c r="BO27" s="307">
        <f>BM27*$BB$23</f>
        <v>0</v>
      </c>
      <c r="BP27" s="307">
        <f>BM27*$BC$23</f>
        <v>0</v>
      </c>
      <c r="BQ27" s="305">
        <f t="shared" si="24"/>
        <v>13.64189596039604</v>
      </c>
      <c r="BR27" s="306">
        <f t="shared" si="25"/>
        <v>0</v>
      </c>
      <c r="BS27" s="351">
        <f t="shared" si="26"/>
        <v>0</v>
      </c>
      <c r="BT27" s="305">
        <f t="shared" ref="BT27:BT35" si="27">IFERROR(BQ27/W27,0)</f>
        <v>14.652949474109603</v>
      </c>
      <c r="BU27" s="306">
        <f t="shared" ref="BU27:BU35" si="28">IFERROR(BR27/X27,0)</f>
        <v>0</v>
      </c>
      <c r="BV27" s="351">
        <f t="shared" ref="BV27:BV35" si="29">IFERROR(BS27/Y27,0)</f>
        <v>0</v>
      </c>
      <c r="BW27" s="283"/>
      <c r="BX27" s="283"/>
      <c r="BY27" s="283"/>
    </row>
    <row r="28" spans="3:77" ht="12.75" customHeight="1">
      <c r="C28" s="144" t="str">
        <f ca="1">+IF(OFFSET(Processes!B9,$D$11,0)="*","*",OFFSET(Processes!D9,$D$11,0))</f>
        <v>INDCDPHBDSLE1</v>
      </c>
      <c r="D28" s="144" t="str">
        <f ca="1">+OFFSET(Processes!E9,$D$11,0)</f>
        <v>Chemical industry Heat Medium Temp. Boiler - Diesel Existing 1</v>
      </c>
      <c r="E28" s="147" t="str">
        <f>+Processes!O9</f>
        <v>INDDSB1,INDDSB2,INDDSL</v>
      </c>
      <c r="F28" s="147" t="str">
        <f ca="1">+OFFSET(Processes!$M$12,$D$11,0) &amp; Processes!P9</f>
        <v>ICDPH</v>
      </c>
      <c r="G28" s="320">
        <f t="shared" si="0"/>
        <v>10.554</v>
      </c>
      <c r="H28" s="320">
        <f t="shared" si="0"/>
        <v>0</v>
      </c>
      <c r="I28" s="320">
        <f t="shared" si="0"/>
        <v>0</v>
      </c>
      <c r="J28" s="320">
        <f t="shared" si="1"/>
        <v>21.456</v>
      </c>
      <c r="K28" s="320">
        <f t="shared" si="1"/>
        <v>0</v>
      </c>
      <c r="L28" s="320">
        <f t="shared" si="1"/>
        <v>0</v>
      </c>
      <c r="M28" s="320">
        <f t="shared" si="2"/>
        <v>1.623</v>
      </c>
      <c r="N28" s="320">
        <f t="shared" si="2"/>
        <v>0</v>
      </c>
      <c r="O28" s="320">
        <f t="shared" si="2"/>
        <v>0</v>
      </c>
      <c r="P28" s="320">
        <f t="shared" si="3"/>
        <v>1.623</v>
      </c>
      <c r="Q28" s="320">
        <f t="shared" si="4"/>
        <v>0</v>
      </c>
      <c r="R28" s="320">
        <f t="shared" si="5"/>
        <v>0</v>
      </c>
      <c r="S28" s="320">
        <f t="shared" si="6"/>
        <v>0</v>
      </c>
      <c r="T28" s="320">
        <f t="shared" si="7"/>
        <v>0</v>
      </c>
      <c r="U28" s="320">
        <f t="shared" si="8"/>
        <v>0</v>
      </c>
      <c r="V28" s="320">
        <v>5</v>
      </c>
      <c r="W28" s="341">
        <f>F131</f>
        <v>0.94079999999999997</v>
      </c>
      <c r="X28" s="520">
        <f t="shared" si="9"/>
        <v>0.94079999999999997</v>
      </c>
      <c r="Y28" s="520">
        <f t="shared" si="9"/>
        <v>0.94079999999999997</v>
      </c>
      <c r="Z28" s="317">
        <f>3.6*8760/1000000</f>
        <v>3.1536000000000002E-2</v>
      </c>
      <c r="AA28" s="388">
        <f>$AA$26</f>
        <v>0.5</v>
      </c>
      <c r="AB28" s="327">
        <v>20</v>
      </c>
      <c r="AC28" s="317"/>
      <c r="AD28" s="317"/>
      <c r="AE28" s="327"/>
      <c r="AG28" s="234">
        <f t="shared" si="10"/>
        <v>0.16846399416909622</v>
      </c>
      <c r="AH28" s="234">
        <f t="shared" si="11"/>
        <v>0.3560464740351586</v>
      </c>
      <c r="AI28" s="234">
        <f t="shared" si="12"/>
        <v>2.6932486360880987E-2</v>
      </c>
      <c r="AJ28" s="283"/>
      <c r="AK28" s="288"/>
      <c r="AL28" s="289" t="s">
        <v>59</v>
      </c>
      <c r="AM28" s="305">
        <f>(F77+L77)/1000</f>
        <v>0.16846</v>
      </c>
      <c r="AN28" s="306">
        <f>AM28*$AN$23</f>
        <v>0.16846</v>
      </c>
      <c r="AO28" s="307">
        <f>AM28*$AO$23</f>
        <v>0</v>
      </c>
      <c r="AP28" s="307">
        <f>AM28*$AP$23</f>
        <v>0</v>
      </c>
      <c r="AQ28" s="304">
        <f t="shared" si="13"/>
        <v>0.15849092571428572</v>
      </c>
      <c r="AR28" s="307">
        <f t="shared" si="14"/>
        <v>0</v>
      </c>
      <c r="AS28" s="538">
        <f t="shared" si="15"/>
        <v>0</v>
      </c>
      <c r="AT28" s="305">
        <f t="shared" si="16"/>
        <v>0.16846399416909622</v>
      </c>
      <c r="AU28" s="306">
        <f t="shared" si="16"/>
        <v>0</v>
      </c>
      <c r="AV28" s="351">
        <f t="shared" si="16"/>
        <v>0</v>
      </c>
      <c r="AW28" s="283"/>
      <c r="AX28" s="288"/>
      <c r="AY28" s="289" t="s">
        <v>59</v>
      </c>
      <c r="AZ28" s="305">
        <f>(F97+L97)/1000</f>
        <v>0.35603400000000002</v>
      </c>
      <c r="BA28" s="306">
        <f t="shared" ref="BA28:BA37" si="30">AZ28*$AN$23</f>
        <v>0.35603400000000002</v>
      </c>
      <c r="BB28" s="307">
        <f>AZ28*$BB$23</f>
        <v>0</v>
      </c>
      <c r="BC28" s="307">
        <f>AZ28*$BC$23</f>
        <v>0</v>
      </c>
      <c r="BD28" s="305">
        <f t="shared" si="18"/>
        <v>0.33496852277227723</v>
      </c>
      <c r="BE28" s="306">
        <f t="shared" si="19"/>
        <v>0</v>
      </c>
      <c r="BF28" s="351">
        <f t="shared" si="20"/>
        <v>0</v>
      </c>
      <c r="BG28" s="305">
        <f t="shared" si="21"/>
        <v>0.35604647403515866</v>
      </c>
      <c r="BH28" s="306">
        <f t="shared" si="22"/>
        <v>0</v>
      </c>
      <c r="BI28" s="351">
        <f t="shared" si="23"/>
        <v>0</v>
      </c>
      <c r="BJ28" s="283"/>
      <c r="BK28" s="288"/>
      <c r="BL28" s="289" t="s">
        <v>59</v>
      </c>
      <c r="BM28" s="305">
        <f>(F117+L117)/1000</f>
        <v>2.6925999999999999E-2</v>
      </c>
      <c r="BN28" s="306">
        <f>BM28*$AN$23</f>
        <v>2.6925999999999999E-2</v>
      </c>
      <c r="BO28" s="307">
        <f>BM28*$BB$23</f>
        <v>0</v>
      </c>
      <c r="BP28" s="307">
        <f>BM28*$BC$23</f>
        <v>0</v>
      </c>
      <c r="BQ28" s="305">
        <f t="shared" si="24"/>
        <v>2.5338083168316834E-2</v>
      </c>
      <c r="BR28" s="306">
        <f t="shared" si="25"/>
        <v>0</v>
      </c>
      <c r="BS28" s="351">
        <f t="shared" si="26"/>
        <v>0</v>
      </c>
      <c r="BT28" s="305">
        <f t="shared" si="27"/>
        <v>2.693248636088099E-2</v>
      </c>
      <c r="BU28" s="306">
        <f t="shared" si="28"/>
        <v>0</v>
      </c>
      <c r="BV28" s="351">
        <f t="shared" si="29"/>
        <v>0</v>
      </c>
      <c r="BW28" s="283"/>
      <c r="BX28" s="283"/>
      <c r="BY28" s="283"/>
    </row>
    <row r="29" spans="3:77" ht="12.75" customHeight="1">
      <c r="C29" s="144" t="str">
        <f ca="1">+IF(OFFSET(Processes!B10,$D$11,0)="*","*",OFFSET(Processes!D10,$D$11,0))</f>
        <v>INDCDPHBWPEE1</v>
      </c>
      <c r="D29" s="144" t="str">
        <f ca="1">+OFFSET(Processes!E10,$D$11,0)</f>
        <v>Chemical industry Heat Medium Temp. Boiler - Wood Pellets Existing 1</v>
      </c>
      <c r="E29" s="147" t="str">
        <f>+Processes!O10</f>
        <v>INDWPE</v>
      </c>
      <c r="F29" s="147" t="str">
        <f ca="1">+OFFSET(Processes!$M$12,$D$11,0) &amp; Processes!P10</f>
        <v>ICDPH</v>
      </c>
      <c r="G29" s="319">
        <f t="shared" si="0"/>
        <v>94.355000000000004</v>
      </c>
      <c r="H29" s="319">
        <f t="shared" si="0"/>
        <v>0</v>
      </c>
      <c r="I29" s="319">
        <f t="shared" si="0"/>
        <v>0</v>
      </c>
      <c r="J29" s="319">
        <f t="shared" si="1"/>
        <v>75.180000000000007</v>
      </c>
      <c r="K29" s="319">
        <f t="shared" si="1"/>
        <v>0</v>
      </c>
      <c r="L29" s="319">
        <f t="shared" si="1"/>
        <v>0</v>
      </c>
      <c r="M29" s="319">
        <f t="shared" si="2"/>
        <v>59.387</v>
      </c>
      <c r="N29" s="319">
        <f t="shared" si="2"/>
        <v>0</v>
      </c>
      <c r="O29" s="319">
        <f t="shared" si="2"/>
        <v>0</v>
      </c>
      <c r="P29" s="319">
        <f t="shared" si="3"/>
        <v>59.387</v>
      </c>
      <c r="Q29" s="319">
        <f t="shared" si="4"/>
        <v>0</v>
      </c>
      <c r="R29" s="319">
        <f t="shared" si="5"/>
        <v>0</v>
      </c>
      <c r="S29" s="319">
        <f t="shared" si="6"/>
        <v>0</v>
      </c>
      <c r="T29" s="319">
        <f t="shared" si="7"/>
        <v>0</v>
      </c>
      <c r="U29" s="319">
        <f t="shared" si="8"/>
        <v>0</v>
      </c>
      <c r="V29" s="319">
        <v>5</v>
      </c>
      <c r="W29" s="341">
        <f>$K$131</f>
        <v>0.83299999999999996</v>
      </c>
      <c r="X29" s="520">
        <f>$W$29</f>
        <v>0.83299999999999996</v>
      </c>
      <c r="Y29" s="520">
        <f>$W$29</f>
        <v>0.83299999999999996</v>
      </c>
      <c r="Z29" s="317">
        <f>3.6*8760/1000000</f>
        <v>3.1536000000000002E-2</v>
      </c>
      <c r="AA29" s="388">
        <f>$AA$26</f>
        <v>0.5</v>
      </c>
      <c r="AB29" s="327">
        <v>20</v>
      </c>
      <c r="AC29" s="317">
        <v>0.5</v>
      </c>
      <c r="AD29" s="317">
        <v>0.5</v>
      </c>
      <c r="AE29" s="327">
        <v>5</v>
      </c>
      <c r="AG29" s="234">
        <f t="shared" si="10"/>
        <v>1.701011421711542</v>
      </c>
      <c r="AH29" s="234">
        <f t="shared" si="11"/>
        <v>1.4090050752974459</v>
      </c>
      <c r="AI29" s="234">
        <f t="shared" si="12"/>
        <v>1.1130165523635198</v>
      </c>
      <c r="AJ29" s="283"/>
      <c r="AK29" s="288"/>
      <c r="AL29" s="557" t="s">
        <v>99</v>
      </c>
      <c r="AM29" s="558">
        <f>M77/1000</f>
        <v>1.7010000000000001</v>
      </c>
      <c r="AN29" s="559">
        <f>AM29*$AN$23</f>
        <v>1.7010000000000001</v>
      </c>
      <c r="AO29" s="560">
        <f>AM29*$AO$23</f>
        <v>0</v>
      </c>
      <c r="AP29" s="560">
        <f>AM29*$AP$23</f>
        <v>0</v>
      </c>
      <c r="AQ29" s="580">
        <f t="shared" si="13"/>
        <v>1.4169425142857144</v>
      </c>
      <c r="AR29" s="560">
        <f t="shared" si="14"/>
        <v>0</v>
      </c>
      <c r="AS29" s="561">
        <f t="shared" si="15"/>
        <v>0</v>
      </c>
      <c r="AT29" s="558">
        <f t="shared" si="16"/>
        <v>1.701011421711542</v>
      </c>
      <c r="AU29" s="559">
        <f t="shared" si="16"/>
        <v>0</v>
      </c>
      <c r="AV29" s="564">
        <f t="shared" si="16"/>
        <v>0</v>
      </c>
      <c r="AW29" s="283"/>
      <c r="AX29" s="288"/>
      <c r="AY29" s="557" t="s">
        <v>99</v>
      </c>
      <c r="AZ29" s="558">
        <f>M97/1000</f>
        <v>1.409</v>
      </c>
      <c r="BA29" s="306">
        <f t="shared" si="30"/>
        <v>1.409</v>
      </c>
      <c r="BB29" s="560">
        <f>AZ29*$BB$23</f>
        <v>0</v>
      </c>
      <c r="BC29" s="560">
        <f>AZ29*$BC$23</f>
        <v>0</v>
      </c>
      <c r="BD29" s="558">
        <f t="shared" si="18"/>
        <v>1.1737012277227723</v>
      </c>
      <c r="BE29" s="559">
        <f t="shared" si="19"/>
        <v>0</v>
      </c>
      <c r="BF29" s="564">
        <f t="shared" si="20"/>
        <v>0</v>
      </c>
      <c r="BG29" s="558">
        <f t="shared" si="21"/>
        <v>1.4090050752974459</v>
      </c>
      <c r="BH29" s="559">
        <f t="shared" si="22"/>
        <v>0</v>
      </c>
      <c r="BI29" s="564">
        <f t="shared" si="23"/>
        <v>0</v>
      </c>
      <c r="BJ29" s="283"/>
      <c r="BK29" s="288"/>
      <c r="BL29" s="557" t="s">
        <v>99</v>
      </c>
      <c r="BM29" s="558">
        <f>M117/1000</f>
        <v>1.113</v>
      </c>
      <c r="BN29" s="559">
        <f>BM29*$AN$23</f>
        <v>1.113</v>
      </c>
      <c r="BO29" s="560">
        <f>BM29*$BB$23</f>
        <v>0</v>
      </c>
      <c r="BP29" s="560">
        <f>BM29*$BC$23</f>
        <v>0</v>
      </c>
      <c r="BQ29" s="558">
        <f t="shared" si="24"/>
        <v>0.9271427881188119</v>
      </c>
      <c r="BR29" s="559">
        <f t="shared" si="25"/>
        <v>0</v>
      </c>
      <c r="BS29" s="564">
        <f t="shared" si="26"/>
        <v>0</v>
      </c>
      <c r="BT29" s="558">
        <f t="shared" si="27"/>
        <v>1.1130165523635198</v>
      </c>
      <c r="BU29" s="559">
        <f t="shared" si="28"/>
        <v>0</v>
      </c>
      <c r="BV29" s="564">
        <f t="shared" si="29"/>
        <v>0</v>
      </c>
      <c r="BW29" s="283"/>
      <c r="BX29" s="283"/>
      <c r="BY29" s="283"/>
    </row>
    <row r="30" spans="3:77" ht="12.75" customHeight="1">
      <c r="C30" s="144"/>
      <c r="D30" s="144"/>
      <c r="E30" s="147" t="str">
        <f>+Processes!O11</f>
        <v>INDWCH</v>
      </c>
      <c r="F30" s="170"/>
      <c r="G30" s="319"/>
      <c r="H30" s="319"/>
      <c r="I30" s="319"/>
      <c r="J30" s="319"/>
      <c r="K30" s="319"/>
      <c r="L30" s="319"/>
      <c r="M30" s="319"/>
      <c r="N30" s="319"/>
      <c r="O30" s="319"/>
      <c r="P30" s="319">
        <f t="shared" si="3"/>
        <v>0</v>
      </c>
      <c r="Q30" s="319">
        <f t="shared" si="4"/>
        <v>0</v>
      </c>
      <c r="R30" s="319">
        <f t="shared" si="5"/>
        <v>0</v>
      </c>
      <c r="S30" s="319">
        <f t="shared" si="6"/>
        <v>0</v>
      </c>
      <c r="T30" s="319">
        <f t="shared" si="7"/>
        <v>0</v>
      </c>
      <c r="U30" s="319">
        <f t="shared" si="8"/>
        <v>0</v>
      </c>
      <c r="V30" s="319" t="str">
        <f>IF(S30&gt;0,0.001,"")</f>
        <v/>
      </c>
      <c r="W30" s="341">
        <f>$K$131</f>
        <v>0.83299999999999996</v>
      </c>
      <c r="X30" s="520">
        <f>$W$29</f>
        <v>0.83299999999999996</v>
      </c>
      <c r="Y30" s="520">
        <f>$W$29</f>
        <v>0.83299999999999996</v>
      </c>
      <c r="Z30" s="316"/>
      <c r="AA30" s="388"/>
      <c r="AB30" s="327"/>
      <c r="AC30" s="317">
        <f>1-AC29</f>
        <v>0.5</v>
      </c>
      <c r="AD30" s="317">
        <f>1-AD29</f>
        <v>0.5</v>
      </c>
      <c r="AE30" s="327">
        <v>5</v>
      </c>
      <c r="AG30" s="234">
        <f t="shared" si="10"/>
        <v>0</v>
      </c>
      <c r="AH30" s="234">
        <f t="shared" si="11"/>
        <v>0</v>
      </c>
      <c r="AI30" s="234">
        <f t="shared" si="12"/>
        <v>0</v>
      </c>
      <c r="AJ30" s="283"/>
      <c r="AK30" s="352"/>
      <c r="AL30" s="557" t="s">
        <v>107</v>
      </c>
      <c r="AM30" s="558"/>
      <c r="AN30" s="559"/>
      <c r="AO30" s="560"/>
      <c r="AP30" s="560"/>
      <c r="AQ30" s="580">
        <f t="shared" si="13"/>
        <v>0</v>
      </c>
      <c r="AR30" s="560">
        <f t="shared" si="14"/>
        <v>0</v>
      </c>
      <c r="AS30" s="561">
        <f t="shared" si="15"/>
        <v>0</v>
      </c>
      <c r="AT30" s="558"/>
      <c r="AU30" s="559"/>
      <c r="AV30" s="564"/>
      <c r="AW30" s="283"/>
      <c r="AX30" s="352"/>
      <c r="AY30" s="557" t="s">
        <v>107</v>
      </c>
      <c r="AZ30" s="558"/>
      <c r="BA30" s="306">
        <f t="shared" si="30"/>
        <v>0</v>
      </c>
      <c r="BB30" s="560"/>
      <c r="BC30" s="560"/>
      <c r="BD30" s="558">
        <f t="shared" si="18"/>
        <v>0</v>
      </c>
      <c r="BE30" s="559">
        <f t="shared" si="19"/>
        <v>0</v>
      </c>
      <c r="BF30" s="564">
        <f t="shared" si="20"/>
        <v>0</v>
      </c>
      <c r="BG30" s="558">
        <f t="shared" si="21"/>
        <v>0</v>
      </c>
      <c r="BH30" s="559">
        <f t="shared" si="22"/>
        <v>0</v>
      </c>
      <c r="BI30" s="564">
        <f t="shared" si="23"/>
        <v>0</v>
      </c>
      <c r="BJ30" s="283"/>
      <c r="BK30" s="352"/>
      <c r="BL30" s="557" t="s">
        <v>107</v>
      </c>
      <c r="BM30" s="558"/>
      <c r="BN30" s="559"/>
      <c r="BO30" s="560"/>
      <c r="BP30" s="560"/>
      <c r="BQ30" s="558">
        <f t="shared" si="24"/>
        <v>0</v>
      </c>
      <c r="BR30" s="559">
        <f t="shared" si="25"/>
        <v>0</v>
      </c>
      <c r="BS30" s="564">
        <f t="shared" si="26"/>
        <v>0</v>
      </c>
      <c r="BT30" s="558">
        <f t="shared" si="27"/>
        <v>0</v>
      </c>
      <c r="BU30" s="559">
        <f t="shared" si="28"/>
        <v>0</v>
      </c>
      <c r="BV30" s="564">
        <f t="shared" si="29"/>
        <v>0</v>
      </c>
      <c r="BW30" s="283"/>
      <c r="BX30" s="283"/>
      <c r="BY30" s="283"/>
    </row>
    <row r="31" spans="3:77" ht="12.75" customHeight="1">
      <c r="C31" s="144" t="str">
        <f ca="1">+IF(OFFSET(Processes!B12,$D$11,0)="*","*",OFFSET(Processes!D12,$D$11,0))</f>
        <v>INDCDPHBBGAE1</v>
      </c>
      <c r="D31" s="144" t="str">
        <f ca="1">+OFFSET(Processes!E12,$D$11,0)</f>
        <v>Chemical industry Heat Medium Temp. Boiler - Biogas Existing 1</v>
      </c>
      <c r="E31" s="147" t="str">
        <f>+Processes!O12</f>
        <v>INDBGA</v>
      </c>
      <c r="F31" s="170" t="str">
        <f ca="1">+OFFSET(Processes!$M$12,$D$11,0) &amp; Processes!P12</f>
        <v>ICDPH</v>
      </c>
      <c r="G31" s="320">
        <f t="shared" ref="G31:I35" si="31">ROUNDUP(AN31/($Z31*$AA31)*G$21*W31,3)</f>
        <v>315.78799999999995</v>
      </c>
      <c r="H31" s="320">
        <f t="shared" si="31"/>
        <v>0</v>
      </c>
      <c r="I31" s="320">
        <f t="shared" si="31"/>
        <v>0</v>
      </c>
      <c r="J31" s="320">
        <f t="shared" ref="J31:L35" si="32">ROUNDUP(BA31/($Z31*$AA31)*J$21*W31,3)</f>
        <v>23.917000000000002</v>
      </c>
      <c r="K31" s="320">
        <f t="shared" si="32"/>
        <v>0</v>
      </c>
      <c r="L31" s="320">
        <f t="shared" si="32"/>
        <v>0</v>
      </c>
      <c r="M31" s="320">
        <f t="shared" ref="M31:O35" si="33">ROUNDUP(BN31/($Z31*$AA31)*M$21*W31,3)</f>
        <v>42.811</v>
      </c>
      <c r="N31" s="320">
        <f t="shared" si="33"/>
        <v>0</v>
      </c>
      <c r="O31" s="320">
        <f t="shared" si="33"/>
        <v>0</v>
      </c>
      <c r="P31" s="320">
        <f t="shared" si="3"/>
        <v>42.811</v>
      </c>
      <c r="Q31" s="320">
        <f t="shared" si="4"/>
        <v>0</v>
      </c>
      <c r="R31" s="320">
        <f t="shared" si="5"/>
        <v>0</v>
      </c>
      <c r="S31" s="320">
        <f t="shared" si="6"/>
        <v>0</v>
      </c>
      <c r="T31" s="320">
        <f t="shared" si="7"/>
        <v>0</v>
      </c>
      <c r="U31" s="320">
        <f t="shared" si="8"/>
        <v>0</v>
      </c>
      <c r="V31" s="320">
        <v>5</v>
      </c>
      <c r="W31" s="341">
        <f>J131</f>
        <v>0.98</v>
      </c>
      <c r="X31" s="520">
        <f t="shared" ref="X31:Y34" si="34">W31</f>
        <v>0.98</v>
      </c>
      <c r="Y31" s="520">
        <f t="shared" si="34"/>
        <v>0.98</v>
      </c>
      <c r="Z31" s="317">
        <f t="shared" ref="Z31:Z36" si="35">3.6*8760/1000000</f>
        <v>3.1536000000000002E-2</v>
      </c>
      <c r="AA31" s="388">
        <f t="shared" ref="AA31:AA41" si="36">$AA$26</f>
        <v>0.5</v>
      </c>
      <c r="AB31" s="327">
        <v>20</v>
      </c>
      <c r="AC31" s="317"/>
      <c r="AD31" s="317"/>
      <c r="AE31" s="327"/>
      <c r="AG31" s="234">
        <f t="shared" si="10"/>
        <v>4.8390137842565588</v>
      </c>
      <c r="AH31" s="234">
        <f t="shared" si="11"/>
        <v>0.38100955344514048</v>
      </c>
      <c r="AI31" s="234">
        <f t="shared" si="12"/>
        <v>0.68200025055566782</v>
      </c>
      <c r="AJ31" s="283"/>
      <c r="AK31" s="288"/>
      <c r="AL31" s="557" t="s">
        <v>100</v>
      </c>
      <c r="AM31" s="558">
        <f>K77/1000</f>
        <v>4.8390000000000004</v>
      </c>
      <c r="AN31" s="559">
        <f>AM31*$AN$23</f>
        <v>4.8390000000000004</v>
      </c>
      <c r="AO31" s="560">
        <f>AM31*$AO$23</f>
        <v>0</v>
      </c>
      <c r="AP31" s="560">
        <f>AM31*$AP$23</f>
        <v>0</v>
      </c>
      <c r="AQ31" s="580">
        <f t="shared" si="13"/>
        <v>4.7422335085714282</v>
      </c>
      <c r="AR31" s="560">
        <f t="shared" si="14"/>
        <v>0</v>
      </c>
      <c r="AS31" s="561">
        <f t="shared" si="15"/>
        <v>0</v>
      </c>
      <c r="AT31" s="558">
        <f t="shared" ref="AT31:AV34" si="37">IFERROR(AQ31/W31,0)</f>
        <v>4.8390137842565597</v>
      </c>
      <c r="AU31" s="559">
        <f t="shared" si="37"/>
        <v>0</v>
      </c>
      <c r="AV31" s="564">
        <f t="shared" si="37"/>
        <v>0</v>
      </c>
      <c r="AW31" s="283"/>
      <c r="AX31" s="288"/>
      <c r="AY31" s="557" t="s">
        <v>100</v>
      </c>
      <c r="AZ31" s="558">
        <f>K97/1000</f>
        <v>0.38100000000000001</v>
      </c>
      <c r="BA31" s="306">
        <f t="shared" si="30"/>
        <v>0.38100000000000001</v>
      </c>
      <c r="BB31" s="560">
        <f>AZ31*$BB$23</f>
        <v>0</v>
      </c>
      <c r="BC31" s="560">
        <f>AZ31*$BC$23</f>
        <v>0</v>
      </c>
      <c r="BD31" s="558">
        <f t="shared" si="18"/>
        <v>0.37338936237623765</v>
      </c>
      <c r="BE31" s="559">
        <f t="shared" si="19"/>
        <v>0</v>
      </c>
      <c r="BF31" s="564">
        <f t="shared" si="20"/>
        <v>0</v>
      </c>
      <c r="BG31" s="558">
        <f t="shared" si="21"/>
        <v>0.38100955344514048</v>
      </c>
      <c r="BH31" s="559">
        <f t="shared" si="22"/>
        <v>0</v>
      </c>
      <c r="BI31" s="564">
        <f t="shared" si="23"/>
        <v>0</v>
      </c>
      <c r="BJ31" s="283"/>
      <c r="BK31" s="288"/>
      <c r="BL31" s="557" t="s">
        <v>100</v>
      </c>
      <c r="BM31" s="558">
        <f>K117/1000</f>
        <v>0.68200000000000005</v>
      </c>
      <c r="BN31" s="559">
        <f>BM31*$AN$23</f>
        <v>0.68200000000000005</v>
      </c>
      <c r="BO31" s="560">
        <f>BM31*$BB$23</f>
        <v>0</v>
      </c>
      <c r="BP31" s="560">
        <f>BM31*$BC$23</f>
        <v>0</v>
      </c>
      <c r="BQ31" s="558">
        <f t="shared" si="24"/>
        <v>0.66836024554455453</v>
      </c>
      <c r="BR31" s="559">
        <f t="shared" si="25"/>
        <v>0</v>
      </c>
      <c r="BS31" s="564">
        <f t="shared" si="26"/>
        <v>0</v>
      </c>
      <c r="BT31" s="558">
        <f t="shared" si="27"/>
        <v>0.68200025055566793</v>
      </c>
      <c r="BU31" s="559">
        <f t="shared" si="28"/>
        <v>0</v>
      </c>
      <c r="BV31" s="564">
        <f t="shared" si="29"/>
        <v>0</v>
      </c>
      <c r="BW31" s="283"/>
      <c r="BX31" s="283"/>
      <c r="BY31" s="283"/>
    </row>
    <row r="32" spans="3:77" ht="12.75" customHeight="1">
      <c r="C32" s="144" t="str">
        <f ca="1">+IF(OFFSET(Processes!B13,$D$11,0)="*","*",OFFSET(Processes!D13,$D$11,0))</f>
        <v>INDCDPHBHFOE1</v>
      </c>
      <c r="D32" s="144" t="str">
        <f ca="1">+OFFSET(Processes!E13,$D$11,0)</f>
        <v>Chemical industry Heat Medium Temp. Boiler - Heavy Fuel Oil Existing 1</v>
      </c>
      <c r="E32" s="147" t="str">
        <f>+Processes!O13</f>
        <v>INDHFO</v>
      </c>
      <c r="F32" s="170" t="str">
        <f ca="1">+OFFSET(Processes!$M$12,$D$11,0) &amp; Processes!P13</f>
        <v>ICDPH</v>
      </c>
      <c r="G32" s="320">
        <f t="shared" si="31"/>
        <v>2849.1030000000001</v>
      </c>
      <c r="H32" s="320">
        <f t="shared" si="31"/>
        <v>0</v>
      </c>
      <c r="I32" s="320">
        <f t="shared" si="31"/>
        <v>0</v>
      </c>
      <c r="J32" s="320">
        <f t="shared" si="32"/>
        <v>3191.9610000000002</v>
      </c>
      <c r="K32" s="320">
        <f t="shared" si="32"/>
        <v>0</v>
      </c>
      <c r="L32" s="320">
        <f t="shared" si="32"/>
        <v>0</v>
      </c>
      <c r="M32" s="320">
        <f t="shared" si="33"/>
        <v>1260.6489999999999</v>
      </c>
      <c r="N32" s="320">
        <f t="shared" si="33"/>
        <v>0</v>
      </c>
      <c r="O32" s="320">
        <f t="shared" si="33"/>
        <v>0</v>
      </c>
      <c r="P32" s="320">
        <f t="shared" si="3"/>
        <v>1260.6489999999999</v>
      </c>
      <c r="Q32" s="320">
        <f t="shared" si="4"/>
        <v>0</v>
      </c>
      <c r="R32" s="320">
        <f t="shared" si="5"/>
        <v>0</v>
      </c>
      <c r="S32" s="320">
        <f t="shared" si="6"/>
        <v>0</v>
      </c>
      <c r="T32" s="320">
        <f t="shared" si="7"/>
        <v>0</v>
      </c>
      <c r="U32" s="320">
        <f t="shared" si="8"/>
        <v>0</v>
      </c>
      <c r="V32" s="320">
        <v>5</v>
      </c>
      <c r="W32" s="341">
        <f>E131</f>
        <v>0.93099999999999994</v>
      </c>
      <c r="X32" s="520">
        <f t="shared" si="34"/>
        <v>0.93099999999999994</v>
      </c>
      <c r="Y32" s="520">
        <f t="shared" si="34"/>
        <v>0.93099999999999994</v>
      </c>
      <c r="Z32" s="317">
        <f t="shared" si="35"/>
        <v>3.1536000000000002E-2</v>
      </c>
      <c r="AA32" s="388">
        <f t="shared" si="36"/>
        <v>0.5</v>
      </c>
      <c r="AB32" s="327">
        <v>20</v>
      </c>
      <c r="AC32" s="317"/>
      <c r="AD32" s="317"/>
      <c r="AE32" s="327"/>
      <c r="AG32" s="234">
        <f t="shared" si="10"/>
        <v>45.956376762313944</v>
      </c>
      <c r="AH32" s="234">
        <f t="shared" si="11"/>
        <v>53.5257957992577</v>
      </c>
      <c r="AI32" s="234">
        <f t="shared" si="12"/>
        <v>21.139744799055631</v>
      </c>
      <c r="AJ32" s="45"/>
      <c r="AK32" s="288"/>
      <c r="AL32" s="557" t="s">
        <v>101</v>
      </c>
      <c r="AM32" s="558">
        <f>E77/1000</f>
        <v>45.956372000000002</v>
      </c>
      <c r="AN32" s="559">
        <f>AM32*$AN$23</f>
        <v>45.956372000000002</v>
      </c>
      <c r="AO32" s="560">
        <f>AM32*$AO$23</f>
        <v>0</v>
      </c>
      <c r="AP32" s="560">
        <f>AM32*$AP$23</f>
        <v>0</v>
      </c>
      <c r="AQ32" s="580">
        <f t="shared" si="13"/>
        <v>42.785386765714286</v>
      </c>
      <c r="AR32" s="560">
        <f t="shared" si="14"/>
        <v>0</v>
      </c>
      <c r="AS32" s="561">
        <f t="shared" si="15"/>
        <v>0</v>
      </c>
      <c r="AT32" s="558">
        <f t="shared" si="37"/>
        <v>45.956376762313951</v>
      </c>
      <c r="AU32" s="559">
        <f t="shared" si="37"/>
        <v>0</v>
      </c>
      <c r="AV32" s="564">
        <f t="shared" si="37"/>
        <v>0</v>
      </c>
      <c r="AW32" s="283"/>
      <c r="AX32" s="288"/>
      <c r="AY32" s="557" t="s">
        <v>101</v>
      </c>
      <c r="AZ32" s="558">
        <f>E97/1000</f>
        <v>53.525790000000001</v>
      </c>
      <c r="BA32" s="306">
        <f t="shared" si="30"/>
        <v>53.525790000000001</v>
      </c>
      <c r="BB32" s="560">
        <f>AZ32*$BB$23</f>
        <v>0</v>
      </c>
      <c r="BC32" s="560">
        <f>AZ32*$BC$23</f>
        <v>0</v>
      </c>
      <c r="BD32" s="558">
        <f t="shared" si="18"/>
        <v>49.832515889108912</v>
      </c>
      <c r="BE32" s="559">
        <f t="shared" si="19"/>
        <v>0</v>
      </c>
      <c r="BF32" s="564">
        <f t="shared" si="20"/>
        <v>0</v>
      </c>
      <c r="BG32" s="558">
        <f t="shared" si="21"/>
        <v>53.525795799257693</v>
      </c>
      <c r="BH32" s="559">
        <f t="shared" si="22"/>
        <v>0</v>
      </c>
      <c r="BI32" s="564">
        <f t="shared" si="23"/>
        <v>0</v>
      </c>
      <c r="BJ32" s="283"/>
      <c r="BK32" s="288"/>
      <c r="BL32" s="557" t="s">
        <v>101</v>
      </c>
      <c r="BM32" s="558">
        <f>E117/1000</f>
        <v>21.139731999999999</v>
      </c>
      <c r="BN32" s="559">
        <f>BM32*$AN$23</f>
        <v>21.139731999999999</v>
      </c>
      <c r="BO32" s="560">
        <f>BM32*$BB$23</f>
        <v>0</v>
      </c>
      <c r="BP32" s="560">
        <f>BM32*$BC$23</f>
        <v>0</v>
      </c>
      <c r="BQ32" s="558">
        <f t="shared" si="24"/>
        <v>19.681102407920793</v>
      </c>
      <c r="BR32" s="559">
        <f t="shared" si="25"/>
        <v>0</v>
      </c>
      <c r="BS32" s="564">
        <f t="shared" si="26"/>
        <v>0</v>
      </c>
      <c r="BT32" s="558">
        <f t="shared" si="27"/>
        <v>21.139744799055634</v>
      </c>
      <c r="BU32" s="559">
        <f t="shared" si="28"/>
        <v>0</v>
      </c>
      <c r="BV32" s="564">
        <f t="shared" si="29"/>
        <v>0</v>
      </c>
      <c r="BW32" s="283"/>
      <c r="BX32" s="283"/>
      <c r="BY32" s="283"/>
    </row>
    <row r="33" spans="3:77" ht="12.75" customHeight="1">
      <c r="C33" s="144" t="str">
        <f ca="1">+IF(OFFSET(Processes!B14,$D$11,0)="*","*",OFFSET(Processes!D14,$D$11,0))</f>
        <v>INDCDPHBLPGE1</v>
      </c>
      <c r="D33" s="144" t="str">
        <f ca="1">+OFFSET(Processes!E14,$D$11,0)</f>
        <v>Chemical industry Heat Medium Temp. Boiler - Liquified Petroleum Gas Existing 1</v>
      </c>
      <c r="E33" s="147" t="str">
        <f>+Processes!O14</f>
        <v>INDLPG</v>
      </c>
      <c r="F33" s="170" t="str">
        <f ca="1">+OFFSET(Processes!$M$12,$D$11,0) &amp; Processes!P14</f>
        <v>ICDPH</v>
      </c>
      <c r="G33" s="320">
        <f t="shared" si="31"/>
        <v>0</v>
      </c>
      <c r="H33" s="320">
        <f t="shared" si="31"/>
        <v>0</v>
      </c>
      <c r="I33" s="320">
        <f t="shared" si="31"/>
        <v>0</v>
      </c>
      <c r="J33" s="320">
        <f t="shared" si="32"/>
        <v>0</v>
      </c>
      <c r="K33" s="320">
        <f t="shared" si="32"/>
        <v>0</v>
      </c>
      <c r="L33" s="320">
        <f t="shared" si="32"/>
        <v>0</v>
      </c>
      <c r="M33" s="320">
        <f t="shared" si="33"/>
        <v>0</v>
      </c>
      <c r="N33" s="320">
        <f t="shared" si="33"/>
        <v>0</v>
      </c>
      <c r="O33" s="320">
        <f t="shared" si="33"/>
        <v>0</v>
      </c>
      <c r="P33" s="320">
        <f t="shared" si="3"/>
        <v>0</v>
      </c>
      <c r="Q33" s="320">
        <f t="shared" si="4"/>
        <v>0</v>
      </c>
      <c r="R33" s="320">
        <f t="shared" si="5"/>
        <v>0</v>
      </c>
      <c r="S33" s="320">
        <f t="shared" si="6"/>
        <v>0</v>
      </c>
      <c r="T33" s="320">
        <f t="shared" si="7"/>
        <v>0</v>
      </c>
      <c r="U33" s="320">
        <f t="shared" si="8"/>
        <v>0</v>
      </c>
      <c r="V33" s="320">
        <v>5</v>
      </c>
      <c r="W33" s="341">
        <f>H131</f>
        <v>0.98</v>
      </c>
      <c r="X33" s="520">
        <f t="shared" si="34"/>
        <v>0.98</v>
      </c>
      <c r="Y33" s="520">
        <f t="shared" si="34"/>
        <v>0.98</v>
      </c>
      <c r="Z33" s="317">
        <f t="shared" si="35"/>
        <v>3.1536000000000002E-2</v>
      </c>
      <c r="AA33" s="388">
        <f t="shared" si="36"/>
        <v>0.5</v>
      </c>
      <c r="AB33" s="327">
        <v>20</v>
      </c>
      <c r="AC33" s="317"/>
      <c r="AD33" s="317"/>
      <c r="AE33" s="327"/>
      <c r="AG33" s="234">
        <f t="shared" si="10"/>
        <v>0</v>
      </c>
      <c r="AH33" s="234">
        <f t="shared" si="11"/>
        <v>0</v>
      </c>
      <c r="AI33" s="234">
        <f t="shared" si="12"/>
        <v>0</v>
      </c>
      <c r="AJ33" s="283"/>
      <c r="AK33" s="288"/>
      <c r="AL33" s="557" t="s">
        <v>53</v>
      </c>
      <c r="AM33" s="558">
        <f>H77/1000</f>
        <v>0</v>
      </c>
      <c r="AN33" s="559">
        <f>AM33*$AN$23</f>
        <v>0</v>
      </c>
      <c r="AO33" s="560">
        <f>AM33*$AO$23</f>
        <v>0</v>
      </c>
      <c r="AP33" s="560">
        <f>AM33*$AP$23</f>
        <v>0</v>
      </c>
      <c r="AQ33" s="580">
        <f t="shared" si="13"/>
        <v>0</v>
      </c>
      <c r="AR33" s="560">
        <f t="shared" si="14"/>
        <v>0</v>
      </c>
      <c r="AS33" s="561">
        <f t="shared" si="15"/>
        <v>0</v>
      </c>
      <c r="AT33" s="558">
        <f t="shared" si="37"/>
        <v>0</v>
      </c>
      <c r="AU33" s="559">
        <f t="shared" si="37"/>
        <v>0</v>
      </c>
      <c r="AV33" s="564">
        <f t="shared" si="37"/>
        <v>0</v>
      </c>
      <c r="AW33" s="283"/>
      <c r="AX33" s="288"/>
      <c r="AY33" s="557" t="s">
        <v>53</v>
      </c>
      <c r="AZ33" s="558">
        <f>H97/1000</f>
        <v>0</v>
      </c>
      <c r="BA33" s="306">
        <f t="shared" si="30"/>
        <v>0</v>
      </c>
      <c r="BB33" s="560">
        <f>AZ33*$BB$23</f>
        <v>0</v>
      </c>
      <c r="BC33" s="560">
        <f>AZ33*$BC$23</f>
        <v>0</v>
      </c>
      <c r="BD33" s="558">
        <f t="shared" si="18"/>
        <v>0</v>
      </c>
      <c r="BE33" s="559">
        <f t="shared" si="19"/>
        <v>0</v>
      </c>
      <c r="BF33" s="564">
        <f t="shared" si="20"/>
        <v>0</v>
      </c>
      <c r="BG33" s="558">
        <f t="shared" si="21"/>
        <v>0</v>
      </c>
      <c r="BH33" s="559">
        <f t="shared" si="22"/>
        <v>0</v>
      </c>
      <c r="BI33" s="564">
        <f t="shared" si="23"/>
        <v>0</v>
      </c>
      <c r="BJ33" s="283"/>
      <c r="BK33" s="288"/>
      <c r="BL33" s="557" t="s">
        <v>53</v>
      </c>
      <c r="BM33" s="558">
        <f>H117/1000</f>
        <v>0</v>
      </c>
      <c r="BN33" s="559">
        <f>BM33*$AN$23</f>
        <v>0</v>
      </c>
      <c r="BO33" s="560">
        <f>BM33*$BB$23</f>
        <v>0</v>
      </c>
      <c r="BP33" s="560">
        <f>BM33*$BC$23</f>
        <v>0</v>
      </c>
      <c r="BQ33" s="558">
        <f t="shared" si="24"/>
        <v>0</v>
      </c>
      <c r="BR33" s="559">
        <f t="shared" si="25"/>
        <v>0</v>
      </c>
      <c r="BS33" s="564">
        <f t="shared" si="26"/>
        <v>0</v>
      </c>
      <c r="BT33" s="558">
        <f t="shared" si="27"/>
        <v>0</v>
      </c>
      <c r="BU33" s="559">
        <f t="shared" si="28"/>
        <v>0</v>
      </c>
      <c r="BV33" s="564">
        <f t="shared" si="29"/>
        <v>0</v>
      </c>
      <c r="BW33" s="283"/>
      <c r="BX33" s="283"/>
      <c r="BY33" s="283"/>
    </row>
    <row r="34" spans="3:77" ht="12.75" customHeight="1">
      <c r="C34" s="144" t="str">
        <f ca="1">+IF(OFFSET(Processes!B15,$D$11,0)="*","*",OFFSET(Processes!D15,$D$11,0))</f>
        <v>INDCDPHBWSTE1</v>
      </c>
      <c r="D34" s="144" t="str">
        <f ca="1">+OFFSET(Processes!E15,$D$11,0)</f>
        <v>Chemical industry Heat Medium Temp. Boiler - Waste Existing 1</v>
      </c>
      <c r="E34" s="147" t="str">
        <f>+Processes!O15</f>
        <v>INDWST</v>
      </c>
      <c r="F34" s="170" t="str">
        <f ca="1">+OFFSET(Processes!$M$12,$D$11,0) &amp; Processes!P15</f>
        <v>ICDPH</v>
      </c>
      <c r="G34" s="320">
        <f t="shared" si="31"/>
        <v>405.76299999999998</v>
      </c>
      <c r="H34" s="320">
        <f t="shared" si="31"/>
        <v>0</v>
      </c>
      <c r="I34" s="320">
        <f t="shared" si="31"/>
        <v>0</v>
      </c>
      <c r="J34" s="320">
        <f t="shared" si="32"/>
        <v>517.92200000000003</v>
      </c>
      <c r="K34" s="320">
        <f t="shared" si="32"/>
        <v>0</v>
      </c>
      <c r="L34" s="320">
        <f t="shared" si="32"/>
        <v>0</v>
      </c>
      <c r="M34" s="320">
        <f t="shared" si="33"/>
        <v>521.67899999999997</v>
      </c>
      <c r="N34" s="320">
        <f t="shared" si="33"/>
        <v>0</v>
      </c>
      <c r="O34" s="320">
        <f t="shared" si="33"/>
        <v>0</v>
      </c>
      <c r="P34" s="320">
        <f t="shared" si="3"/>
        <v>521.67899999999997</v>
      </c>
      <c r="Q34" s="320">
        <f t="shared" si="4"/>
        <v>0</v>
      </c>
      <c r="R34" s="320">
        <f t="shared" si="5"/>
        <v>0</v>
      </c>
      <c r="S34" s="320">
        <f t="shared" si="6"/>
        <v>0</v>
      </c>
      <c r="T34" s="320">
        <f t="shared" si="7"/>
        <v>0</v>
      </c>
      <c r="U34" s="320">
        <f t="shared" si="8"/>
        <v>0</v>
      </c>
      <c r="V34" s="320">
        <v>5</v>
      </c>
      <c r="W34" s="341">
        <f>L131</f>
        <v>0.93099999999999994</v>
      </c>
      <c r="X34" s="520">
        <f t="shared" si="34"/>
        <v>0.93099999999999994</v>
      </c>
      <c r="Y34" s="520">
        <f t="shared" si="34"/>
        <v>0.93099999999999994</v>
      </c>
      <c r="Z34" s="317">
        <f t="shared" si="35"/>
        <v>3.1536000000000002E-2</v>
      </c>
      <c r="AA34" s="388">
        <f t="shared" si="36"/>
        <v>0.5</v>
      </c>
      <c r="AB34" s="327">
        <v>20</v>
      </c>
      <c r="AC34" s="317"/>
      <c r="AD34" s="317"/>
      <c r="AE34" s="327"/>
      <c r="AG34" s="234">
        <f t="shared" si="10"/>
        <v>6.5450063771674083</v>
      </c>
      <c r="AH34" s="234">
        <f t="shared" si="11"/>
        <v>8.6850018568344485</v>
      </c>
      <c r="AI34" s="234">
        <f t="shared" si="12"/>
        <v>8.7480027565377387</v>
      </c>
      <c r="AJ34" s="283"/>
      <c r="AK34" s="288"/>
      <c r="AL34" s="557" t="s">
        <v>102</v>
      </c>
      <c r="AM34" s="558">
        <f>$N77/1000</f>
        <v>6.5449999999999999</v>
      </c>
      <c r="AN34" s="559">
        <f>AM34*$AN$23</f>
        <v>6.5449999999999999</v>
      </c>
      <c r="AO34" s="560">
        <f>AM34*$AO$23</f>
        <v>0</v>
      </c>
      <c r="AP34" s="560">
        <f>AM34*$AP$23</f>
        <v>0</v>
      </c>
      <c r="AQ34" s="580">
        <f t="shared" si="13"/>
        <v>6.0934009371428575</v>
      </c>
      <c r="AR34" s="560">
        <f t="shared" si="14"/>
        <v>0</v>
      </c>
      <c r="AS34" s="561">
        <f t="shared" si="15"/>
        <v>0</v>
      </c>
      <c r="AT34" s="558">
        <f t="shared" si="37"/>
        <v>6.5450063771674092</v>
      </c>
      <c r="AU34" s="559">
        <f t="shared" si="37"/>
        <v>0</v>
      </c>
      <c r="AV34" s="564">
        <f t="shared" si="37"/>
        <v>0</v>
      </c>
      <c r="AW34" s="283"/>
      <c r="AX34" s="288"/>
      <c r="AY34" s="557" t="s">
        <v>102</v>
      </c>
      <c r="AZ34" s="558">
        <f>$N97/1000</f>
        <v>8.6850000000000005</v>
      </c>
      <c r="BA34" s="306">
        <f t="shared" si="30"/>
        <v>8.6850000000000005</v>
      </c>
      <c r="BB34" s="560">
        <f>AZ34*$BB$23</f>
        <v>0</v>
      </c>
      <c r="BC34" s="560">
        <f>AZ34*$BC$23</f>
        <v>0</v>
      </c>
      <c r="BD34" s="558">
        <f t="shared" si="18"/>
        <v>8.0857367287128721</v>
      </c>
      <c r="BE34" s="559">
        <f t="shared" si="19"/>
        <v>0</v>
      </c>
      <c r="BF34" s="564">
        <f t="shared" si="20"/>
        <v>0</v>
      </c>
      <c r="BG34" s="558">
        <f t="shared" si="21"/>
        <v>8.6850018568344503</v>
      </c>
      <c r="BH34" s="559">
        <f t="shared" si="22"/>
        <v>0</v>
      </c>
      <c r="BI34" s="564">
        <f t="shared" si="23"/>
        <v>0</v>
      </c>
      <c r="BJ34" s="283"/>
      <c r="BK34" s="288"/>
      <c r="BL34" s="557" t="s">
        <v>102</v>
      </c>
      <c r="BM34" s="558">
        <f>$N117/1000</f>
        <v>8.7479999999999993</v>
      </c>
      <c r="BN34" s="559">
        <f>BM34*$AN$23</f>
        <v>8.7479999999999993</v>
      </c>
      <c r="BO34" s="560">
        <f>BM34*$BB$23</f>
        <v>0</v>
      </c>
      <c r="BP34" s="560">
        <f>BM34*$BC$23</f>
        <v>0</v>
      </c>
      <c r="BQ34" s="558">
        <f t="shared" si="24"/>
        <v>8.1443905663366341</v>
      </c>
      <c r="BR34" s="559">
        <f t="shared" si="25"/>
        <v>0</v>
      </c>
      <c r="BS34" s="564">
        <f t="shared" si="26"/>
        <v>0</v>
      </c>
      <c r="BT34" s="558">
        <f t="shared" si="27"/>
        <v>8.7480027565377387</v>
      </c>
      <c r="BU34" s="559">
        <f t="shared" si="28"/>
        <v>0</v>
      </c>
      <c r="BV34" s="564">
        <f t="shared" si="29"/>
        <v>0</v>
      </c>
      <c r="BW34" s="283"/>
      <c r="BX34" s="283"/>
      <c r="BY34" s="283"/>
    </row>
    <row r="35" spans="3:77" ht="12.75" customHeight="1">
      <c r="C35" s="171" t="str">
        <f ca="1">+IF(OFFSET(Processes!B16,$D$11,0)="*","*",OFFSET(Processes!D16,$D$11,0))</f>
        <v>INDCDPHBHETE1</v>
      </c>
      <c r="D35" s="144" t="str">
        <f ca="1">+OFFSET(Processes!E16,$D$11,0)</f>
        <v>Chemical industry Heat Medium Temp. Boiler - Dist. Heat Existing 1</v>
      </c>
      <c r="E35" s="147" t="str">
        <f>+Processes!O16</f>
        <v>INDHCE</v>
      </c>
      <c r="F35" s="170" t="str">
        <f ca="1">+OFFSET(Processes!$M$12,$D$11,0) &amp; Processes!P16</f>
        <v>ICDPH</v>
      </c>
      <c r="G35" s="319">
        <f t="shared" si="31"/>
        <v>0</v>
      </c>
      <c r="H35" s="319">
        <f t="shared" si="31"/>
        <v>0</v>
      </c>
      <c r="I35" s="319">
        <f t="shared" si="31"/>
        <v>0</v>
      </c>
      <c r="J35" s="319">
        <f t="shared" si="32"/>
        <v>0</v>
      </c>
      <c r="K35" s="319">
        <f t="shared" si="32"/>
        <v>0</v>
      </c>
      <c r="L35" s="319">
        <f t="shared" si="32"/>
        <v>0</v>
      </c>
      <c r="M35" s="319">
        <f t="shared" si="33"/>
        <v>0</v>
      </c>
      <c r="N35" s="319">
        <f t="shared" si="33"/>
        <v>0</v>
      </c>
      <c r="O35" s="319">
        <f t="shared" si="33"/>
        <v>0</v>
      </c>
      <c r="P35" s="319">
        <f t="shared" si="3"/>
        <v>0</v>
      </c>
      <c r="Q35" s="319">
        <f t="shared" si="4"/>
        <v>0</v>
      </c>
      <c r="R35" s="319">
        <f t="shared" si="5"/>
        <v>0</v>
      </c>
      <c r="S35" s="319">
        <f t="shared" si="6"/>
        <v>0</v>
      </c>
      <c r="T35" s="319">
        <f t="shared" si="7"/>
        <v>0</v>
      </c>
      <c r="U35" s="319">
        <f t="shared" si="8"/>
        <v>0</v>
      </c>
      <c r="V35" s="319">
        <v>5</v>
      </c>
      <c r="W35" s="341">
        <f>$N$131</f>
        <v>0.94079999999999997</v>
      </c>
      <c r="X35" s="520">
        <f>$W$35</f>
        <v>0.94079999999999997</v>
      </c>
      <c r="Y35" s="520">
        <f>$W$35</f>
        <v>0.94079999999999997</v>
      </c>
      <c r="Z35" s="317">
        <f t="shared" si="35"/>
        <v>3.1536000000000002E-2</v>
      </c>
      <c r="AA35" s="388">
        <f t="shared" si="36"/>
        <v>0.5</v>
      </c>
      <c r="AB35" s="327">
        <v>20</v>
      </c>
      <c r="AC35" s="317"/>
      <c r="AD35" s="317"/>
      <c r="AE35" s="327"/>
      <c r="AG35" s="234">
        <f t="shared" si="10"/>
        <v>0</v>
      </c>
      <c r="AH35" s="234">
        <f t="shared" si="11"/>
        <v>0</v>
      </c>
      <c r="AI35" s="234">
        <f t="shared" si="12"/>
        <v>0</v>
      </c>
      <c r="AJ35" s="283"/>
      <c r="AK35" s="288"/>
      <c r="AL35" s="557" t="s">
        <v>103</v>
      </c>
      <c r="AM35" s="558">
        <f>P77/1000</f>
        <v>0</v>
      </c>
      <c r="AN35" s="611">
        <f>AM35</f>
        <v>0</v>
      </c>
      <c r="AO35" s="612">
        <v>0</v>
      </c>
      <c r="AP35" s="612">
        <v>0</v>
      </c>
      <c r="AQ35" s="580">
        <f t="shared" si="13"/>
        <v>0</v>
      </c>
      <c r="AR35" s="560">
        <f t="shared" si="14"/>
        <v>0</v>
      </c>
      <c r="AS35" s="561">
        <f t="shared" si="15"/>
        <v>0</v>
      </c>
      <c r="AT35" s="558">
        <f>AN35-AQ35</f>
        <v>0</v>
      </c>
      <c r="AU35" s="559">
        <f>AO35-AR35</f>
        <v>0</v>
      </c>
      <c r="AV35" s="564">
        <f>AP35-AS35</f>
        <v>0</v>
      </c>
      <c r="AW35" s="283"/>
      <c r="AX35" s="288"/>
      <c r="AY35" s="557" t="s">
        <v>103</v>
      </c>
      <c r="AZ35" s="558">
        <f>P97/1000</f>
        <v>0</v>
      </c>
      <c r="BA35" s="306">
        <f t="shared" si="30"/>
        <v>0</v>
      </c>
      <c r="BB35" s="612">
        <v>0</v>
      </c>
      <c r="BC35" s="612">
        <v>0</v>
      </c>
      <c r="BD35" s="558">
        <f t="shared" si="18"/>
        <v>0</v>
      </c>
      <c r="BE35" s="559">
        <f t="shared" si="19"/>
        <v>0</v>
      </c>
      <c r="BF35" s="564">
        <f t="shared" si="20"/>
        <v>0</v>
      </c>
      <c r="BG35" s="558">
        <f t="shared" si="21"/>
        <v>0</v>
      </c>
      <c r="BH35" s="559">
        <f t="shared" si="22"/>
        <v>0</v>
      </c>
      <c r="BI35" s="564">
        <f t="shared" si="23"/>
        <v>0</v>
      </c>
      <c r="BJ35" s="283"/>
      <c r="BK35" s="288"/>
      <c r="BL35" s="557" t="s">
        <v>103</v>
      </c>
      <c r="BM35" s="558">
        <f>P117/1000</f>
        <v>0</v>
      </c>
      <c r="BN35" s="611">
        <f>BM35</f>
        <v>0</v>
      </c>
      <c r="BO35" s="612">
        <v>0</v>
      </c>
      <c r="BP35" s="612">
        <v>0</v>
      </c>
      <c r="BQ35" s="558">
        <f t="shared" si="24"/>
        <v>0</v>
      </c>
      <c r="BR35" s="559">
        <f t="shared" si="25"/>
        <v>0</v>
      </c>
      <c r="BS35" s="564">
        <f t="shared" si="26"/>
        <v>0</v>
      </c>
      <c r="BT35" s="558">
        <f t="shared" si="27"/>
        <v>0</v>
      </c>
      <c r="BU35" s="559">
        <f t="shared" si="28"/>
        <v>0</v>
      </c>
      <c r="BV35" s="564">
        <f t="shared" si="29"/>
        <v>0</v>
      </c>
      <c r="BW35" s="283"/>
      <c r="BX35" s="283"/>
      <c r="BY35" s="283"/>
    </row>
    <row r="36" spans="3:77" ht="12.75" customHeight="1">
      <c r="C36" s="171" t="str">
        <f ca="1">+IF(OFFSET(Processes!B17,$D$11,0)="*","*",OFFSET(Processes!D17,$D$11,0))</f>
        <v>INDCDPHBHETE2</v>
      </c>
      <c r="D36" s="144" t="str">
        <f ca="1">+OFFSET(Processes!E17,$D$11,0)</f>
        <v>Chemical industry Heat Medium Temp. Boiler - Dist. Heat Existing 2</v>
      </c>
      <c r="E36" s="147" t="str">
        <f>+Processes!O17</f>
        <v>INDHDE</v>
      </c>
      <c r="F36" s="170" t="str">
        <f ca="1">+OFFSET(Processes!$M$12,$D$11,0) &amp; Processes!P17</f>
        <v>ICDPH</v>
      </c>
      <c r="G36" s="319"/>
      <c r="H36" s="319"/>
      <c r="I36" s="319"/>
      <c r="J36" s="319"/>
      <c r="K36" s="319"/>
      <c r="L36" s="319"/>
      <c r="M36" s="319"/>
      <c r="N36" s="319"/>
      <c r="O36" s="319"/>
      <c r="P36" s="319">
        <f t="shared" si="3"/>
        <v>0</v>
      </c>
      <c r="Q36" s="319">
        <f t="shared" si="4"/>
        <v>0</v>
      </c>
      <c r="R36" s="319">
        <f t="shared" si="5"/>
        <v>0</v>
      </c>
      <c r="S36" s="319">
        <f t="shared" si="6"/>
        <v>0</v>
      </c>
      <c r="T36" s="319">
        <f t="shared" si="7"/>
        <v>0</v>
      </c>
      <c r="U36" s="319">
        <f t="shared" si="8"/>
        <v>0</v>
      </c>
      <c r="V36" s="319">
        <v>5</v>
      </c>
      <c r="W36" s="341">
        <f>$N$131</f>
        <v>0.94079999999999997</v>
      </c>
      <c r="X36" s="520">
        <f>$W$35</f>
        <v>0.94079999999999997</v>
      </c>
      <c r="Y36" s="520">
        <f>$W$35</f>
        <v>0.94079999999999997</v>
      </c>
      <c r="Z36" s="317">
        <f t="shared" si="35"/>
        <v>3.1536000000000002E-2</v>
      </c>
      <c r="AA36" s="388">
        <f t="shared" si="36"/>
        <v>0.5</v>
      </c>
      <c r="AB36" s="327">
        <v>20</v>
      </c>
      <c r="AC36" s="317"/>
      <c r="AD36" s="317"/>
      <c r="AE36" s="327"/>
      <c r="AG36" s="234">
        <f t="shared" si="10"/>
        <v>0</v>
      </c>
      <c r="AH36" s="234">
        <f t="shared" si="11"/>
        <v>0</v>
      </c>
      <c r="AI36" s="234">
        <f t="shared" si="12"/>
        <v>0</v>
      </c>
      <c r="AJ36" s="283"/>
      <c r="AK36" s="288"/>
      <c r="AL36" s="557" t="s">
        <v>104</v>
      </c>
      <c r="AM36" s="558"/>
      <c r="AN36" s="611">
        <f>AM36</f>
        <v>0</v>
      </c>
      <c r="AO36" s="612">
        <v>0</v>
      </c>
      <c r="AP36" s="612">
        <v>0</v>
      </c>
      <c r="AQ36" s="580">
        <f t="shared" si="13"/>
        <v>0</v>
      </c>
      <c r="AR36" s="560">
        <f t="shared" si="14"/>
        <v>0</v>
      </c>
      <c r="AS36" s="561">
        <f t="shared" si="15"/>
        <v>0</v>
      </c>
      <c r="AT36" s="558"/>
      <c r="AU36" s="559"/>
      <c r="AV36" s="564"/>
      <c r="AW36" s="283"/>
      <c r="AX36" s="288"/>
      <c r="AY36" s="557" t="s">
        <v>104</v>
      </c>
      <c r="AZ36" s="558"/>
      <c r="BA36" s="306">
        <f t="shared" si="30"/>
        <v>0</v>
      </c>
      <c r="BB36" s="612">
        <v>0</v>
      </c>
      <c r="BC36" s="612">
        <v>0</v>
      </c>
      <c r="BD36" s="558">
        <f t="shared" si="18"/>
        <v>0</v>
      </c>
      <c r="BE36" s="559">
        <f t="shared" si="19"/>
        <v>0</v>
      </c>
      <c r="BF36" s="564">
        <f t="shared" si="20"/>
        <v>0</v>
      </c>
      <c r="BG36" s="558"/>
      <c r="BH36" s="559"/>
      <c r="BI36" s="564"/>
      <c r="BJ36" s="283"/>
      <c r="BK36" s="288"/>
      <c r="BL36" s="557" t="s">
        <v>104</v>
      </c>
      <c r="BM36" s="558"/>
      <c r="BN36" s="611">
        <f>BM36</f>
        <v>0</v>
      </c>
      <c r="BO36" s="612">
        <v>0</v>
      </c>
      <c r="BP36" s="612">
        <v>0</v>
      </c>
      <c r="BQ36" s="558">
        <f t="shared" si="24"/>
        <v>0</v>
      </c>
      <c r="BR36" s="559">
        <f t="shared" si="25"/>
        <v>0</v>
      </c>
      <c r="BS36" s="564">
        <f t="shared" si="26"/>
        <v>0</v>
      </c>
      <c r="BT36" s="558"/>
      <c r="BU36" s="559"/>
      <c r="BV36" s="564"/>
      <c r="BW36" s="283"/>
      <c r="BX36" s="283"/>
      <c r="BY36" s="283"/>
    </row>
    <row r="37" spans="3:77" ht="12.75" customHeight="1">
      <c r="C37" s="146" t="str">
        <f ca="1">+IF(OFFSET(Processes!B18,$D$11,0)="*","*",OFFSET(Processes!D18,$D$11,0))</f>
        <v>INDCDPHBELCE1</v>
      </c>
      <c r="D37" s="146" t="str">
        <f ca="1">+OFFSET(Processes!E18,$D$11,0)</f>
        <v>Chemical industry Heat Medium Temp. Boiler - Electricity Existing 1</v>
      </c>
      <c r="E37" s="172" t="str">
        <f>+Processes!O18</f>
        <v>INDELC</v>
      </c>
      <c r="F37" s="172" t="str">
        <f ca="1">+OFFSET(Processes!$M$12,$D$11,0) &amp; Processes!P18</f>
        <v>ICDPH</v>
      </c>
      <c r="G37" s="322">
        <f t="shared" ref="G37:I41" si="38">ROUNDUP(AN37/($Z37*$AA37)*G$21*W37,3)</f>
        <v>0</v>
      </c>
      <c r="H37" s="322">
        <f t="shared" si="38"/>
        <v>0</v>
      </c>
      <c r="I37" s="322">
        <f t="shared" si="38"/>
        <v>0</v>
      </c>
      <c r="J37" s="322">
        <f t="shared" ref="J37:L41" si="39">ROUNDUP(BA37/($Z37*$AA37)*J$21*W37,3)</f>
        <v>0</v>
      </c>
      <c r="K37" s="322">
        <f t="shared" si="39"/>
        <v>0</v>
      </c>
      <c r="L37" s="322">
        <f t="shared" si="39"/>
        <v>0</v>
      </c>
      <c r="M37" s="322">
        <f t="shared" ref="M37:O41" si="40">ROUNDUP(BN37/($Z37*$AA37)*M$21*W37,3)</f>
        <v>0</v>
      </c>
      <c r="N37" s="322">
        <f t="shared" si="40"/>
        <v>0</v>
      </c>
      <c r="O37" s="322">
        <f t="shared" si="40"/>
        <v>0</v>
      </c>
      <c r="P37" s="322">
        <f t="shared" si="3"/>
        <v>0</v>
      </c>
      <c r="Q37" s="322">
        <f t="shared" si="4"/>
        <v>0</v>
      </c>
      <c r="R37" s="322">
        <f t="shared" si="5"/>
        <v>0</v>
      </c>
      <c r="S37" s="322">
        <f t="shared" si="6"/>
        <v>0</v>
      </c>
      <c r="T37" s="322">
        <f t="shared" si="7"/>
        <v>0</v>
      </c>
      <c r="U37" s="322">
        <f t="shared" si="8"/>
        <v>0</v>
      </c>
      <c r="V37" s="556">
        <v>5</v>
      </c>
      <c r="W37" s="343">
        <f>M131</f>
        <v>0.93099999999999994</v>
      </c>
      <c r="X37" s="521">
        <f t="shared" ref="X37:Y50" si="41">W37</f>
        <v>0.93099999999999994</v>
      </c>
      <c r="Y37" s="521">
        <f t="shared" si="41"/>
        <v>0.93099999999999994</v>
      </c>
      <c r="Z37" s="318">
        <f t="shared" ref="Z37:Z50" si="42">3.6*8760/1000000</f>
        <v>3.1536000000000002E-2</v>
      </c>
      <c r="AA37" s="389">
        <f t="shared" si="36"/>
        <v>0.5</v>
      </c>
      <c r="AB37" s="328">
        <v>20</v>
      </c>
      <c r="AC37" s="324"/>
      <c r="AD37" s="317"/>
      <c r="AE37" s="328"/>
      <c r="AG37" s="234">
        <f t="shared" si="10"/>
        <v>0</v>
      </c>
      <c r="AH37" s="234">
        <f t="shared" si="11"/>
        <v>0</v>
      </c>
      <c r="AI37" s="234">
        <f t="shared" si="12"/>
        <v>0</v>
      </c>
      <c r="AJ37" s="283"/>
      <c r="AK37" s="350"/>
      <c r="AL37" s="565" t="s">
        <v>61</v>
      </c>
      <c r="AM37" s="566">
        <f>O77/1000</f>
        <v>0</v>
      </c>
      <c r="AN37" s="559">
        <f>AM37*$AN$23</f>
        <v>0</v>
      </c>
      <c r="AO37" s="560">
        <f>AM37*$AO$23</f>
        <v>0</v>
      </c>
      <c r="AP37" s="560">
        <f>AM37*$AP$23</f>
        <v>0</v>
      </c>
      <c r="AQ37" s="580">
        <f t="shared" si="13"/>
        <v>0</v>
      </c>
      <c r="AR37" s="560">
        <f t="shared" si="14"/>
        <v>0</v>
      </c>
      <c r="AS37" s="561">
        <f t="shared" si="15"/>
        <v>0</v>
      </c>
      <c r="AT37" s="566">
        <f t="shared" ref="AT37:AV41" si="43">IFERROR(AQ37/W37,0)</f>
        <v>0</v>
      </c>
      <c r="AU37" s="567">
        <f t="shared" si="43"/>
        <v>0</v>
      </c>
      <c r="AV37" s="568">
        <f t="shared" si="43"/>
        <v>0</v>
      </c>
      <c r="AW37" s="283"/>
      <c r="AX37" s="350"/>
      <c r="AY37" s="565" t="s">
        <v>61</v>
      </c>
      <c r="AZ37" s="566">
        <f>O97/1000</f>
        <v>0</v>
      </c>
      <c r="BA37" s="306">
        <f t="shared" si="30"/>
        <v>0</v>
      </c>
      <c r="BB37" s="560">
        <f>AZ37*$BB$23</f>
        <v>0</v>
      </c>
      <c r="BC37" s="560">
        <f>AZ37*$BC$23</f>
        <v>0</v>
      </c>
      <c r="BD37" s="566">
        <f t="shared" si="18"/>
        <v>0</v>
      </c>
      <c r="BE37" s="567">
        <f t="shared" si="19"/>
        <v>0</v>
      </c>
      <c r="BF37" s="568">
        <f t="shared" si="20"/>
        <v>0</v>
      </c>
      <c r="BG37" s="566">
        <f t="shared" ref="BG37:BG56" si="44">IFERROR(BD37/W37,0)</f>
        <v>0</v>
      </c>
      <c r="BH37" s="567">
        <f t="shared" ref="BH37:BH56" si="45">IFERROR(BE37/X37,0)</f>
        <v>0</v>
      </c>
      <c r="BI37" s="568">
        <f t="shared" ref="BI37:BI56" si="46">IFERROR(BF37/Y37,0)</f>
        <v>0</v>
      </c>
      <c r="BJ37" s="283"/>
      <c r="BK37" s="350"/>
      <c r="BL37" s="565" t="s">
        <v>61</v>
      </c>
      <c r="BM37" s="566">
        <f>O117/1000</f>
        <v>0</v>
      </c>
      <c r="BN37" s="559">
        <f>BM37*$AN$23</f>
        <v>0</v>
      </c>
      <c r="BO37" s="560">
        <f t="shared" ref="BO37:BO55" si="47">BM37*$BB$23</f>
        <v>0</v>
      </c>
      <c r="BP37" s="560">
        <f t="shared" ref="BP37:BP55" si="48">BM37*$BC$23</f>
        <v>0</v>
      </c>
      <c r="BQ37" s="566">
        <f t="shared" si="24"/>
        <v>0</v>
      </c>
      <c r="BR37" s="567">
        <f t="shared" si="25"/>
        <v>0</v>
      </c>
      <c r="BS37" s="568">
        <f t="shared" si="26"/>
        <v>0</v>
      </c>
      <c r="BT37" s="566">
        <f t="shared" ref="BT37:BT56" si="49">IFERROR(BQ37/W37,0)</f>
        <v>0</v>
      </c>
      <c r="BU37" s="567">
        <f t="shared" ref="BU37:BU56" si="50">IFERROR(BR37/X37,0)</f>
        <v>0</v>
      </c>
      <c r="BV37" s="568">
        <f t="shared" ref="BV37:BV56" si="51">IFERROR(BS37/Y37,0)</f>
        <v>0</v>
      </c>
      <c r="BW37" s="283"/>
      <c r="BX37" s="283"/>
      <c r="BY37" s="283"/>
    </row>
    <row r="38" spans="3:77" ht="12.75" customHeight="1">
      <c r="C38" s="171" t="str">
        <f ca="1">+IF(OFFSET(Processes!B19,$D$11,0)="*","*",OFFSET(Processes!D19,$D$11,0))</f>
        <v>INDCDCOBNGAE1</v>
      </c>
      <c r="D38" s="171" t="str">
        <f ca="1">+OFFSET(Processes!E19,$D$11,0)</f>
        <v>Chemical industry Heat High Temp. Boiler - Nat. Gas Existing 1</v>
      </c>
      <c r="E38" s="170" t="str">
        <f>+Processes!O19</f>
        <v>INDSNG1,INDSNG2,INDNGA</v>
      </c>
      <c r="F38" s="170" t="str">
        <f ca="1">+OFFSET(Processes!$M$12,$D$11,0) &amp; Processes!P19</f>
        <v>ICDCO</v>
      </c>
      <c r="G38" s="320">
        <f t="shared" si="38"/>
        <v>0</v>
      </c>
      <c r="H38" s="320">
        <f t="shared" si="38"/>
        <v>0</v>
      </c>
      <c r="I38" s="320">
        <f t="shared" si="38"/>
        <v>0</v>
      </c>
      <c r="J38" s="320">
        <f t="shared" si="39"/>
        <v>0</v>
      </c>
      <c r="K38" s="320">
        <f t="shared" si="39"/>
        <v>0</v>
      </c>
      <c r="L38" s="320">
        <f t="shared" si="39"/>
        <v>0</v>
      </c>
      <c r="M38" s="320">
        <f t="shared" si="40"/>
        <v>0</v>
      </c>
      <c r="N38" s="320">
        <f t="shared" si="40"/>
        <v>0</v>
      </c>
      <c r="O38" s="320">
        <f t="shared" si="40"/>
        <v>0</v>
      </c>
      <c r="P38" s="320">
        <f t="shared" si="3"/>
        <v>0</v>
      </c>
      <c r="Q38" s="320">
        <f t="shared" si="4"/>
        <v>0</v>
      </c>
      <c r="R38" s="320">
        <f t="shared" si="5"/>
        <v>0</v>
      </c>
      <c r="S38" s="321">
        <f t="shared" si="6"/>
        <v>0</v>
      </c>
      <c r="T38" s="321">
        <f t="shared" si="7"/>
        <v>0</v>
      </c>
      <c r="U38" s="321">
        <f t="shared" si="8"/>
        <v>0</v>
      </c>
      <c r="V38" s="321">
        <v>5</v>
      </c>
      <c r="W38" s="341">
        <f>I132</f>
        <v>0.96039999999999992</v>
      </c>
      <c r="X38" s="520">
        <f t="shared" si="41"/>
        <v>0.96039999999999992</v>
      </c>
      <c r="Y38" s="520">
        <f t="shared" si="41"/>
        <v>0.96039999999999992</v>
      </c>
      <c r="Z38" s="324">
        <f t="shared" si="42"/>
        <v>3.1536000000000002E-2</v>
      </c>
      <c r="AA38" s="390">
        <f t="shared" si="36"/>
        <v>0.5</v>
      </c>
      <c r="AB38" s="329">
        <v>20</v>
      </c>
      <c r="AC38" s="325"/>
      <c r="AD38" s="325"/>
      <c r="AE38" s="329"/>
      <c r="AG38" s="234">
        <f t="shared" si="10"/>
        <v>0</v>
      </c>
      <c r="AH38" s="234">
        <f t="shared" si="11"/>
        <v>0</v>
      </c>
      <c r="AI38" s="234">
        <f t="shared" si="12"/>
        <v>0</v>
      </c>
      <c r="AJ38" s="283"/>
      <c r="AK38" s="528" t="str">
        <f ca="1">F38</f>
        <v>ICDCO</v>
      </c>
      <c r="AL38" s="569" t="s">
        <v>97</v>
      </c>
      <c r="AM38" s="570">
        <f>(J78+I78)/1000</f>
        <v>0</v>
      </c>
      <c r="AN38" s="563">
        <f>AM38*$AN$23</f>
        <v>0</v>
      </c>
      <c r="AO38" s="563">
        <f>AM38*(1-$AN$23)</f>
        <v>0</v>
      </c>
      <c r="AP38" s="563"/>
      <c r="AQ38" s="562">
        <f t="shared" si="13"/>
        <v>0</v>
      </c>
      <c r="AR38" s="563">
        <f t="shared" si="14"/>
        <v>0</v>
      </c>
      <c r="AS38" s="571">
        <f t="shared" si="15"/>
        <v>0</v>
      </c>
      <c r="AT38" s="570">
        <f t="shared" si="43"/>
        <v>0</v>
      </c>
      <c r="AU38" s="572">
        <f t="shared" si="43"/>
        <v>0</v>
      </c>
      <c r="AV38" s="573">
        <f t="shared" si="43"/>
        <v>0</v>
      </c>
      <c r="AW38" s="283"/>
      <c r="AX38" s="528" t="str">
        <f t="shared" ca="1" si="17"/>
        <v>ICDCO</v>
      </c>
      <c r="AY38" s="569" t="s">
        <v>97</v>
      </c>
      <c r="AZ38" s="570">
        <f>(J98+I98)/1000</f>
        <v>0</v>
      </c>
      <c r="BA38" s="563">
        <f>AZ38*$AN$23</f>
        <v>0</v>
      </c>
      <c r="BB38" s="563">
        <f>AZ38*$BB$23</f>
        <v>0</v>
      </c>
      <c r="BC38" s="563">
        <f>AZ38*$BC$23</f>
        <v>0</v>
      </c>
      <c r="BD38" s="570">
        <f t="shared" si="18"/>
        <v>0</v>
      </c>
      <c r="BE38" s="572">
        <f t="shared" si="19"/>
        <v>0</v>
      </c>
      <c r="BF38" s="573">
        <f t="shared" si="20"/>
        <v>0</v>
      </c>
      <c r="BG38" s="570">
        <f t="shared" si="44"/>
        <v>0</v>
      </c>
      <c r="BH38" s="572">
        <f t="shared" si="45"/>
        <v>0</v>
      </c>
      <c r="BI38" s="573">
        <f t="shared" si="46"/>
        <v>0</v>
      </c>
      <c r="BJ38" s="283"/>
      <c r="BK38" s="528" t="str">
        <f ca="1">AK38</f>
        <v>ICDCO</v>
      </c>
      <c r="BL38" s="569" t="s">
        <v>97</v>
      </c>
      <c r="BM38" s="570">
        <f>(J118+I188)/1000</f>
        <v>0</v>
      </c>
      <c r="BN38" s="563">
        <f>BM38*$AN$23</f>
        <v>0</v>
      </c>
      <c r="BO38" s="563">
        <f t="shared" si="47"/>
        <v>0</v>
      </c>
      <c r="BP38" s="563">
        <f t="shared" si="48"/>
        <v>0</v>
      </c>
      <c r="BQ38" s="570">
        <f t="shared" si="24"/>
        <v>0</v>
      </c>
      <c r="BR38" s="572">
        <f t="shared" si="25"/>
        <v>0</v>
      </c>
      <c r="BS38" s="573">
        <f t="shared" si="26"/>
        <v>0</v>
      </c>
      <c r="BT38" s="570">
        <f t="shared" si="49"/>
        <v>0</v>
      </c>
      <c r="BU38" s="572">
        <f t="shared" si="50"/>
        <v>0</v>
      </c>
      <c r="BV38" s="573">
        <f t="shared" si="51"/>
        <v>0</v>
      </c>
      <c r="BW38" s="283"/>
      <c r="BX38" s="283"/>
      <c r="BY38" s="283"/>
    </row>
    <row r="39" spans="3:77" ht="12.75" customHeight="1">
      <c r="C39" s="171" t="str">
        <f ca="1">+IF(OFFSET(Processes!B20,$D$11,0)="*","*",OFFSET(Processes!D20,$D$11,0))</f>
        <v>INDCDCOBCOAE1</v>
      </c>
      <c r="D39" s="171" t="str">
        <f ca="1">+OFFSET(Processes!E20,$D$11,0)</f>
        <v>Chemical industry Heat High Temp. Boiler - Coal Existing 1</v>
      </c>
      <c r="E39" s="170" t="str">
        <f>+Processes!O20</f>
        <v>INDCOA</v>
      </c>
      <c r="F39" s="170" t="str">
        <f ca="1">+OFFSET(Processes!$M$12,$D$11,0) &amp; Processes!P20</f>
        <v>ICDCO</v>
      </c>
      <c r="G39" s="320">
        <f t="shared" si="38"/>
        <v>0</v>
      </c>
      <c r="H39" s="320">
        <f t="shared" si="38"/>
        <v>0</v>
      </c>
      <c r="I39" s="320">
        <f t="shared" si="38"/>
        <v>0</v>
      </c>
      <c r="J39" s="320">
        <f t="shared" si="39"/>
        <v>0</v>
      </c>
      <c r="K39" s="320">
        <f t="shared" si="39"/>
        <v>0</v>
      </c>
      <c r="L39" s="320">
        <f t="shared" si="39"/>
        <v>0</v>
      </c>
      <c r="M39" s="320">
        <f t="shared" si="40"/>
        <v>0</v>
      </c>
      <c r="N39" s="320">
        <f t="shared" si="40"/>
        <v>0</v>
      </c>
      <c r="O39" s="320">
        <f t="shared" si="40"/>
        <v>0</v>
      </c>
      <c r="P39" s="320">
        <f t="shared" si="3"/>
        <v>0</v>
      </c>
      <c r="Q39" s="320">
        <f t="shared" si="4"/>
        <v>0</v>
      </c>
      <c r="R39" s="320">
        <f t="shared" si="5"/>
        <v>0</v>
      </c>
      <c r="S39" s="320">
        <f t="shared" si="6"/>
        <v>0</v>
      </c>
      <c r="T39" s="320">
        <f t="shared" si="7"/>
        <v>0</v>
      </c>
      <c r="U39" s="320">
        <f t="shared" si="8"/>
        <v>0</v>
      </c>
      <c r="V39" s="320">
        <v>5</v>
      </c>
      <c r="W39" s="341">
        <f>D132</f>
        <v>0.91237999999999997</v>
      </c>
      <c r="X39" s="520">
        <f t="shared" si="41"/>
        <v>0.91237999999999997</v>
      </c>
      <c r="Y39" s="520">
        <f t="shared" si="41"/>
        <v>0.91237999999999997</v>
      </c>
      <c r="Z39" s="324">
        <f t="shared" si="42"/>
        <v>3.1536000000000002E-2</v>
      </c>
      <c r="AA39" s="388">
        <f t="shared" si="36"/>
        <v>0.5</v>
      </c>
      <c r="AB39" s="327">
        <v>20</v>
      </c>
      <c r="AC39" s="324"/>
      <c r="AD39" s="324"/>
      <c r="AE39" s="329"/>
      <c r="AG39" s="234">
        <f t="shared" si="10"/>
        <v>0</v>
      </c>
      <c r="AH39" s="234">
        <f t="shared" si="11"/>
        <v>0</v>
      </c>
      <c r="AI39" s="234">
        <f t="shared" si="12"/>
        <v>0</v>
      </c>
      <c r="AJ39" s="283"/>
      <c r="AK39" s="288"/>
      <c r="AL39" s="557" t="s">
        <v>98</v>
      </c>
      <c r="AM39" s="558">
        <f>D78/1000</f>
        <v>0</v>
      </c>
      <c r="AN39" s="560">
        <f>AM39*$AN$23</f>
        <v>0</v>
      </c>
      <c r="AO39" s="560">
        <f>AM39*(1-$AN$23)</f>
        <v>0</v>
      </c>
      <c r="AP39" s="560"/>
      <c r="AQ39" s="580">
        <f t="shared" si="13"/>
        <v>0</v>
      </c>
      <c r="AR39" s="560">
        <f t="shared" si="14"/>
        <v>0</v>
      </c>
      <c r="AS39" s="561">
        <f t="shared" si="15"/>
        <v>0</v>
      </c>
      <c r="AT39" s="558">
        <f t="shared" si="43"/>
        <v>0</v>
      </c>
      <c r="AU39" s="559">
        <f t="shared" si="43"/>
        <v>0</v>
      </c>
      <c r="AV39" s="564">
        <f t="shared" si="43"/>
        <v>0</v>
      </c>
      <c r="AW39" s="283"/>
      <c r="AX39" s="288"/>
      <c r="AY39" s="557" t="s">
        <v>98</v>
      </c>
      <c r="AZ39" s="558">
        <f>D98/1000</f>
        <v>0</v>
      </c>
      <c r="BA39" s="560">
        <f>AZ39*$AN$23</f>
        <v>0</v>
      </c>
      <c r="BB39" s="560">
        <f>AZ39*$BB$23</f>
        <v>0</v>
      </c>
      <c r="BC39" s="560">
        <f>AZ39*$BC$23</f>
        <v>0</v>
      </c>
      <c r="BD39" s="558">
        <f t="shared" si="18"/>
        <v>0</v>
      </c>
      <c r="BE39" s="559">
        <f t="shared" si="19"/>
        <v>0</v>
      </c>
      <c r="BF39" s="564">
        <f t="shared" si="20"/>
        <v>0</v>
      </c>
      <c r="BG39" s="558">
        <f t="shared" si="44"/>
        <v>0</v>
      </c>
      <c r="BH39" s="559">
        <f t="shared" si="45"/>
        <v>0</v>
      </c>
      <c r="BI39" s="564">
        <f t="shared" si="46"/>
        <v>0</v>
      </c>
      <c r="BJ39" s="283"/>
      <c r="BK39" s="288"/>
      <c r="BL39" s="557" t="s">
        <v>98</v>
      </c>
      <c r="BM39" s="558">
        <f>D118/1000</f>
        <v>0</v>
      </c>
      <c r="BN39" s="560">
        <f>BM39*$AN$23</f>
        <v>0</v>
      </c>
      <c r="BO39" s="560">
        <f t="shared" si="47"/>
        <v>0</v>
      </c>
      <c r="BP39" s="560">
        <f t="shared" si="48"/>
        <v>0</v>
      </c>
      <c r="BQ39" s="558">
        <f t="shared" si="24"/>
        <v>0</v>
      </c>
      <c r="BR39" s="559">
        <f t="shared" si="25"/>
        <v>0</v>
      </c>
      <c r="BS39" s="564">
        <f t="shared" si="26"/>
        <v>0</v>
      </c>
      <c r="BT39" s="558">
        <f t="shared" si="49"/>
        <v>0</v>
      </c>
      <c r="BU39" s="559">
        <f t="shared" si="50"/>
        <v>0</v>
      </c>
      <c r="BV39" s="564">
        <f t="shared" si="51"/>
        <v>0</v>
      </c>
      <c r="BW39" s="283"/>
      <c r="BX39" s="283"/>
      <c r="BY39" s="283"/>
    </row>
    <row r="40" spans="3:77" ht="12.75" customHeight="1">
      <c r="C40" s="171" t="str">
        <f ca="1">+IF(OFFSET(Processes!B21,$D$11,0)="*","*",OFFSET(Processes!D21,$D$11,0))</f>
        <v>INDCDCOBDSLE1</v>
      </c>
      <c r="D40" s="171" t="str">
        <f ca="1">+OFFSET(Processes!E21,$D$11,0)</f>
        <v>Chemical industry Heat High Temp. Boiler - Diesel Existing 1</v>
      </c>
      <c r="E40" s="170" t="str">
        <f>+Processes!O21</f>
        <v>INDDSB1,INDDSB2,INDDSL</v>
      </c>
      <c r="F40" s="170" t="str">
        <f ca="1">+OFFSET(Processes!$M$12,$D$11,0) &amp; Processes!P21</f>
        <v>ICDCO</v>
      </c>
      <c r="G40" s="320">
        <f t="shared" si="38"/>
        <v>0</v>
      </c>
      <c r="H40" s="320">
        <f t="shared" si="38"/>
        <v>0</v>
      </c>
      <c r="I40" s="320">
        <f t="shared" si="38"/>
        <v>0</v>
      </c>
      <c r="J40" s="320">
        <f t="shared" si="39"/>
        <v>0</v>
      </c>
      <c r="K40" s="320">
        <f t="shared" si="39"/>
        <v>0</v>
      </c>
      <c r="L40" s="320">
        <f t="shared" si="39"/>
        <v>0</v>
      </c>
      <c r="M40" s="320">
        <f t="shared" si="40"/>
        <v>0</v>
      </c>
      <c r="N40" s="320">
        <f t="shared" si="40"/>
        <v>0</v>
      </c>
      <c r="O40" s="320">
        <f t="shared" si="40"/>
        <v>0</v>
      </c>
      <c r="P40" s="320">
        <f t="shared" si="3"/>
        <v>0</v>
      </c>
      <c r="Q40" s="320">
        <f t="shared" si="4"/>
        <v>0</v>
      </c>
      <c r="R40" s="320">
        <f t="shared" si="5"/>
        <v>0</v>
      </c>
      <c r="S40" s="320">
        <f t="shared" si="6"/>
        <v>0</v>
      </c>
      <c r="T40" s="320">
        <f t="shared" si="7"/>
        <v>0</v>
      </c>
      <c r="U40" s="320">
        <f t="shared" si="8"/>
        <v>0</v>
      </c>
      <c r="V40" s="320">
        <v>5</v>
      </c>
      <c r="W40" s="341">
        <f>F132</f>
        <v>0.92198399999999991</v>
      </c>
      <c r="X40" s="520">
        <f t="shared" si="41"/>
        <v>0.92198399999999991</v>
      </c>
      <c r="Y40" s="520">
        <f t="shared" si="41"/>
        <v>0.92198399999999991</v>
      </c>
      <c r="Z40" s="324">
        <f t="shared" si="42"/>
        <v>3.1536000000000002E-2</v>
      </c>
      <c r="AA40" s="390">
        <f t="shared" si="36"/>
        <v>0.5</v>
      </c>
      <c r="AB40" s="329">
        <v>20</v>
      </c>
      <c r="AC40" s="324"/>
      <c r="AD40" s="324"/>
      <c r="AE40" s="329"/>
      <c r="AG40" s="234">
        <f t="shared" si="10"/>
        <v>0</v>
      </c>
      <c r="AH40" s="234">
        <f t="shared" si="11"/>
        <v>0</v>
      </c>
      <c r="AI40" s="234">
        <f t="shared" si="12"/>
        <v>0</v>
      </c>
      <c r="AJ40" s="283"/>
      <c r="AK40" s="288"/>
      <c r="AL40" s="557" t="s">
        <v>59</v>
      </c>
      <c r="AM40" s="558">
        <f>(F78+L78)/1000</f>
        <v>0</v>
      </c>
      <c r="AN40" s="560">
        <f>AM40*$AN$23</f>
        <v>0</v>
      </c>
      <c r="AO40" s="560">
        <f>AM40*(1-$AN$23)</f>
        <v>0</v>
      </c>
      <c r="AP40" s="560"/>
      <c r="AQ40" s="580">
        <f t="shared" si="13"/>
        <v>0</v>
      </c>
      <c r="AR40" s="560">
        <f t="shared" si="14"/>
        <v>0</v>
      </c>
      <c r="AS40" s="561">
        <f t="shared" si="15"/>
        <v>0</v>
      </c>
      <c r="AT40" s="558">
        <f t="shared" si="43"/>
        <v>0</v>
      </c>
      <c r="AU40" s="559">
        <f t="shared" si="43"/>
        <v>0</v>
      </c>
      <c r="AV40" s="564">
        <f t="shared" si="43"/>
        <v>0</v>
      </c>
      <c r="AW40" s="283"/>
      <c r="AX40" s="288"/>
      <c r="AY40" s="557" t="s">
        <v>59</v>
      </c>
      <c r="AZ40" s="558">
        <f>(F98+L98)/1000</f>
        <v>0</v>
      </c>
      <c r="BA40" s="560">
        <f t="shared" ref="BA40:BA46" si="52">AZ40*$AN$23</f>
        <v>0</v>
      </c>
      <c r="BB40" s="560">
        <f t="shared" ref="BB40:BB55" si="53">AZ40*$BB$23</f>
        <v>0</v>
      </c>
      <c r="BC40" s="560">
        <f t="shared" ref="BC40:BC55" si="54">AZ40*$BC$23</f>
        <v>0</v>
      </c>
      <c r="BD40" s="558">
        <f t="shared" si="18"/>
        <v>0</v>
      </c>
      <c r="BE40" s="559">
        <f t="shared" si="19"/>
        <v>0</v>
      </c>
      <c r="BF40" s="564">
        <f t="shared" si="20"/>
        <v>0</v>
      </c>
      <c r="BG40" s="558">
        <f t="shared" si="44"/>
        <v>0</v>
      </c>
      <c r="BH40" s="559">
        <f t="shared" si="45"/>
        <v>0</v>
      </c>
      <c r="BI40" s="564">
        <f t="shared" si="46"/>
        <v>0</v>
      </c>
      <c r="BJ40" s="283"/>
      <c r="BK40" s="288"/>
      <c r="BL40" s="557" t="s">
        <v>59</v>
      </c>
      <c r="BM40" s="558">
        <f>(F118+L118)/1000</f>
        <v>0</v>
      </c>
      <c r="BN40" s="560">
        <f>BM40*$AN$23</f>
        <v>0</v>
      </c>
      <c r="BO40" s="560">
        <f t="shared" si="47"/>
        <v>0</v>
      </c>
      <c r="BP40" s="560">
        <f t="shared" si="48"/>
        <v>0</v>
      </c>
      <c r="BQ40" s="558">
        <f t="shared" si="24"/>
        <v>0</v>
      </c>
      <c r="BR40" s="559">
        <f t="shared" si="25"/>
        <v>0</v>
      </c>
      <c r="BS40" s="564">
        <f t="shared" si="26"/>
        <v>0</v>
      </c>
      <c r="BT40" s="558">
        <f t="shared" si="49"/>
        <v>0</v>
      </c>
      <c r="BU40" s="559">
        <f t="shared" si="50"/>
        <v>0</v>
      </c>
      <c r="BV40" s="564">
        <f t="shared" si="51"/>
        <v>0</v>
      </c>
      <c r="BW40" s="283"/>
      <c r="BX40" s="283"/>
      <c r="BY40" s="283"/>
    </row>
    <row r="41" spans="3:77" ht="12.75" customHeight="1">
      <c r="C41" s="171" t="str">
        <f ca="1">+IF(OFFSET(Processes!B22,$D$11,0)="*","*",OFFSET(Processes!D22,$D$11,0))</f>
        <v>INDCDCOBWPEE1</v>
      </c>
      <c r="D41" s="171" t="str">
        <f ca="1">+OFFSET(Processes!E22,$D$11,0)</f>
        <v>Chemical industry Heat High Temp. Boiler - Wood Pellets Existing 1</v>
      </c>
      <c r="E41" s="170" t="str">
        <f>+Processes!O22</f>
        <v>INDWPE</v>
      </c>
      <c r="F41" s="170" t="str">
        <f ca="1">+OFFSET(Processes!$M$12,$D$11,0) &amp; Processes!P22</f>
        <v>ICDCO</v>
      </c>
      <c r="G41" s="319">
        <f t="shared" si="38"/>
        <v>0</v>
      </c>
      <c r="H41" s="319">
        <f t="shared" si="38"/>
        <v>0</v>
      </c>
      <c r="I41" s="319">
        <f t="shared" si="38"/>
        <v>0</v>
      </c>
      <c r="J41" s="319">
        <f t="shared" si="39"/>
        <v>0</v>
      </c>
      <c r="K41" s="319">
        <f t="shared" si="39"/>
        <v>0</v>
      </c>
      <c r="L41" s="319">
        <f t="shared" si="39"/>
        <v>0</v>
      </c>
      <c r="M41" s="319">
        <f t="shared" si="40"/>
        <v>0</v>
      </c>
      <c r="N41" s="319">
        <f t="shared" si="40"/>
        <v>0</v>
      </c>
      <c r="O41" s="319">
        <f t="shared" si="40"/>
        <v>0</v>
      </c>
      <c r="P41" s="319">
        <f t="shared" si="3"/>
        <v>0</v>
      </c>
      <c r="Q41" s="319">
        <f t="shared" si="4"/>
        <v>0</v>
      </c>
      <c r="R41" s="319">
        <f t="shared" si="5"/>
        <v>0</v>
      </c>
      <c r="S41" s="319">
        <f t="shared" si="6"/>
        <v>0</v>
      </c>
      <c r="T41" s="319">
        <f t="shared" si="7"/>
        <v>0</v>
      </c>
      <c r="U41" s="319">
        <f t="shared" si="8"/>
        <v>0</v>
      </c>
      <c r="V41" s="319">
        <v>5</v>
      </c>
      <c r="W41" s="341">
        <f>K132</f>
        <v>0.81633999999999995</v>
      </c>
      <c r="X41" s="520">
        <f t="shared" si="41"/>
        <v>0.81633999999999995</v>
      </c>
      <c r="Y41" s="520">
        <f t="shared" si="41"/>
        <v>0.81633999999999995</v>
      </c>
      <c r="Z41" s="324">
        <f t="shared" si="42"/>
        <v>3.1536000000000002E-2</v>
      </c>
      <c r="AA41" s="390">
        <f t="shared" si="36"/>
        <v>0.5</v>
      </c>
      <c r="AB41" s="329">
        <v>20</v>
      </c>
      <c r="AC41" s="317">
        <v>0.5</v>
      </c>
      <c r="AD41" s="317">
        <v>0.5</v>
      </c>
      <c r="AE41" s="327">
        <v>5</v>
      </c>
      <c r="AG41" s="234">
        <f t="shared" si="10"/>
        <v>0</v>
      </c>
      <c r="AH41" s="234">
        <f t="shared" si="11"/>
        <v>0</v>
      </c>
      <c r="AI41" s="234">
        <f t="shared" si="12"/>
        <v>0</v>
      </c>
      <c r="AJ41" s="283"/>
      <c r="AK41" s="288"/>
      <c r="AL41" s="557" t="s">
        <v>99</v>
      </c>
      <c r="AM41" s="558">
        <f>M78/1000</f>
        <v>0</v>
      </c>
      <c r="AN41" s="560">
        <f>AM41*$AN$23</f>
        <v>0</v>
      </c>
      <c r="AO41" s="560">
        <f>AM41*(1-$AN$23)</f>
        <v>0</v>
      </c>
      <c r="AP41" s="560"/>
      <c r="AQ41" s="580">
        <f t="shared" si="13"/>
        <v>0</v>
      </c>
      <c r="AR41" s="560">
        <f t="shared" si="14"/>
        <v>0</v>
      </c>
      <c r="AS41" s="561">
        <f t="shared" si="15"/>
        <v>0</v>
      </c>
      <c r="AT41" s="558">
        <f t="shared" si="43"/>
        <v>0</v>
      </c>
      <c r="AU41" s="559">
        <f t="shared" si="43"/>
        <v>0</v>
      </c>
      <c r="AV41" s="564">
        <f t="shared" si="43"/>
        <v>0</v>
      </c>
      <c r="AW41" s="283"/>
      <c r="AX41" s="288"/>
      <c r="AY41" s="557" t="s">
        <v>99</v>
      </c>
      <c r="AZ41" s="558">
        <f>M98/1000</f>
        <v>0</v>
      </c>
      <c r="BA41" s="560">
        <f t="shared" si="52"/>
        <v>0</v>
      </c>
      <c r="BB41" s="560">
        <f t="shared" si="53"/>
        <v>0</v>
      </c>
      <c r="BC41" s="560">
        <f t="shared" si="54"/>
        <v>0</v>
      </c>
      <c r="BD41" s="558">
        <f t="shared" si="18"/>
        <v>0</v>
      </c>
      <c r="BE41" s="559">
        <f t="shared" si="19"/>
        <v>0</v>
      </c>
      <c r="BF41" s="564">
        <f t="shared" si="20"/>
        <v>0</v>
      </c>
      <c r="BG41" s="558">
        <f t="shared" si="44"/>
        <v>0</v>
      </c>
      <c r="BH41" s="559">
        <f t="shared" si="45"/>
        <v>0</v>
      </c>
      <c r="BI41" s="564">
        <f t="shared" si="46"/>
        <v>0</v>
      </c>
      <c r="BJ41" s="283"/>
      <c r="BK41" s="288"/>
      <c r="BL41" s="557" t="s">
        <v>99</v>
      </c>
      <c r="BM41" s="558">
        <f>M118/1000</f>
        <v>0</v>
      </c>
      <c r="BN41" s="560">
        <f>BM41*$AN$23</f>
        <v>0</v>
      </c>
      <c r="BO41" s="560">
        <f t="shared" si="47"/>
        <v>0</v>
      </c>
      <c r="BP41" s="560">
        <f t="shared" si="48"/>
        <v>0</v>
      </c>
      <c r="BQ41" s="558">
        <f t="shared" si="24"/>
        <v>0</v>
      </c>
      <c r="BR41" s="559">
        <f t="shared" si="25"/>
        <v>0</v>
      </c>
      <c r="BS41" s="564">
        <f t="shared" si="26"/>
        <v>0</v>
      </c>
      <c r="BT41" s="558">
        <f t="shared" si="49"/>
        <v>0</v>
      </c>
      <c r="BU41" s="559">
        <f t="shared" si="50"/>
        <v>0</v>
      </c>
      <c r="BV41" s="564">
        <f t="shared" si="51"/>
        <v>0</v>
      </c>
      <c r="BW41" s="283"/>
      <c r="BX41" s="283"/>
      <c r="BY41" s="283"/>
    </row>
    <row r="42" spans="3:77" ht="12.75" customHeight="1">
      <c r="C42" s="171"/>
      <c r="D42" s="171"/>
      <c r="E42" s="170" t="str">
        <f>+Processes!O23</f>
        <v>INDWCH</v>
      </c>
      <c r="F42" s="170"/>
      <c r="G42" s="319"/>
      <c r="H42" s="319"/>
      <c r="I42" s="319"/>
      <c r="J42" s="319"/>
      <c r="K42" s="319"/>
      <c r="L42" s="319"/>
      <c r="M42" s="319"/>
      <c r="N42" s="319"/>
      <c r="O42" s="319"/>
      <c r="P42" s="319">
        <f t="shared" si="3"/>
        <v>0</v>
      </c>
      <c r="Q42" s="319">
        <f t="shared" si="4"/>
        <v>0</v>
      </c>
      <c r="R42" s="319">
        <f t="shared" si="5"/>
        <v>0</v>
      </c>
      <c r="S42" s="319">
        <f t="shared" si="6"/>
        <v>0</v>
      </c>
      <c r="T42" s="319">
        <f t="shared" si="7"/>
        <v>0</v>
      </c>
      <c r="U42" s="319">
        <f t="shared" si="8"/>
        <v>0</v>
      </c>
      <c r="V42" s="319" t="str">
        <f>IF(S42&gt;0,0.001,"")</f>
        <v/>
      </c>
      <c r="W42" s="341"/>
      <c r="X42" s="520"/>
      <c r="Y42" s="520"/>
      <c r="Z42" s="324"/>
      <c r="AA42" s="390"/>
      <c r="AB42" s="329"/>
      <c r="AC42" s="317">
        <f>1-AC41</f>
        <v>0.5</v>
      </c>
      <c r="AD42" s="317">
        <f>1-AD41</f>
        <v>0.5</v>
      </c>
      <c r="AE42" s="327">
        <v>5</v>
      </c>
      <c r="AG42" s="234"/>
      <c r="AH42" s="234"/>
      <c r="AI42" s="234"/>
      <c r="AJ42" s="283"/>
      <c r="AK42" s="288"/>
      <c r="AL42" s="557" t="s">
        <v>107</v>
      </c>
      <c r="AM42" s="558"/>
      <c r="AN42" s="560"/>
      <c r="AO42" s="560"/>
      <c r="AP42" s="560"/>
      <c r="AQ42" s="580">
        <f t="shared" si="13"/>
        <v>0</v>
      </c>
      <c r="AR42" s="560">
        <f t="shared" si="14"/>
        <v>0</v>
      </c>
      <c r="AS42" s="561">
        <f t="shared" si="15"/>
        <v>0</v>
      </c>
      <c r="AT42" s="558"/>
      <c r="AU42" s="559"/>
      <c r="AV42" s="564"/>
      <c r="AW42" s="283"/>
      <c r="AX42" s="288"/>
      <c r="AY42" s="557" t="s">
        <v>107</v>
      </c>
      <c r="AZ42" s="558"/>
      <c r="BA42" s="560">
        <f t="shared" si="52"/>
        <v>0</v>
      </c>
      <c r="BB42" s="560">
        <f t="shared" si="53"/>
        <v>0</v>
      </c>
      <c r="BC42" s="560">
        <f t="shared" si="54"/>
        <v>0</v>
      </c>
      <c r="BD42" s="558">
        <f t="shared" si="18"/>
        <v>0</v>
      </c>
      <c r="BE42" s="559">
        <f t="shared" si="19"/>
        <v>0</v>
      </c>
      <c r="BF42" s="564">
        <f t="shared" si="20"/>
        <v>0</v>
      </c>
      <c r="BG42" s="558">
        <f t="shared" si="44"/>
        <v>0</v>
      </c>
      <c r="BH42" s="559">
        <f t="shared" si="45"/>
        <v>0</v>
      </c>
      <c r="BI42" s="564">
        <f t="shared" si="46"/>
        <v>0</v>
      </c>
      <c r="BJ42" s="283"/>
      <c r="BK42" s="288"/>
      <c r="BL42" s="557" t="s">
        <v>107</v>
      </c>
      <c r="BM42" s="558"/>
      <c r="BN42" s="560"/>
      <c r="BO42" s="560">
        <f t="shared" si="47"/>
        <v>0</v>
      </c>
      <c r="BP42" s="560">
        <f t="shared" si="48"/>
        <v>0</v>
      </c>
      <c r="BQ42" s="558">
        <f t="shared" si="24"/>
        <v>0</v>
      </c>
      <c r="BR42" s="559">
        <f t="shared" si="25"/>
        <v>0</v>
      </c>
      <c r="BS42" s="564">
        <f t="shared" si="26"/>
        <v>0</v>
      </c>
      <c r="BT42" s="558">
        <f t="shared" si="49"/>
        <v>0</v>
      </c>
      <c r="BU42" s="559">
        <f t="shared" si="50"/>
        <v>0</v>
      </c>
      <c r="BV42" s="564">
        <f t="shared" si="51"/>
        <v>0</v>
      </c>
      <c r="BW42" s="283"/>
      <c r="BX42" s="283"/>
      <c r="BY42" s="283"/>
    </row>
    <row r="43" spans="3:77" ht="12.75" customHeight="1">
      <c r="C43" s="171" t="str">
        <f ca="1">+IF(OFFSET(Processes!B24,$D$11,0)="*","*",OFFSET(Processes!D24,$D$11,0))</f>
        <v>INDCDCOBHFOE1</v>
      </c>
      <c r="D43" s="171" t="str">
        <f ca="1">+OFFSET(Processes!E24,$D$11,0)</f>
        <v>Chemical industry Heat High Temp. Boiler - Heavy Fuel Oil Existing 1</v>
      </c>
      <c r="E43" s="170" t="str">
        <f>+Processes!O24</f>
        <v>INDHFO</v>
      </c>
      <c r="F43" s="170" t="str">
        <f ca="1">+OFFSET(Processes!$M$12,$D$11,0) &amp; Processes!P24</f>
        <v>ICDCO</v>
      </c>
      <c r="G43" s="320">
        <f t="shared" ref="G43:I50" si="55">ROUNDUP(AN43/($Z43*$AA43)*G$21*W43,3)</f>
        <v>0</v>
      </c>
      <c r="H43" s="320">
        <f t="shared" si="55"/>
        <v>0</v>
      </c>
      <c r="I43" s="320">
        <f t="shared" si="55"/>
        <v>0</v>
      </c>
      <c r="J43" s="320">
        <f t="shared" ref="J43:L50" si="56">ROUNDUP(BA43/($Z43*$AA43)*J$21*W43,3)</f>
        <v>0</v>
      </c>
      <c r="K43" s="320">
        <f t="shared" si="56"/>
        <v>0</v>
      </c>
      <c r="L43" s="320">
        <f t="shared" si="56"/>
        <v>0</v>
      </c>
      <c r="M43" s="320">
        <f t="shared" ref="M43:O50" si="57">ROUNDUP(BN43/($Z43*$AA43)*M$21*W43,3)</f>
        <v>0</v>
      </c>
      <c r="N43" s="320">
        <f t="shared" si="57"/>
        <v>0</v>
      </c>
      <c r="O43" s="320">
        <f t="shared" si="57"/>
        <v>0</v>
      </c>
      <c r="P43" s="320">
        <f t="shared" si="3"/>
        <v>0</v>
      </c>
      <c r="Q43" s="320">
        <f t="shared" si="4"/>
        <v>0</v>
      </c>
      <c r="R43" s="320">
        <f t="shared" si="5"/>
        <v>0</v>
      </c>
      <c r="S43" s="320">
        <f t="shared" si="6"/>
        <v>0</v>
      </c>
      <c r="T43" s="320">
        <f t="shared" si="7"/>
        <v>0</v>
      </c>
      <c r="U43" s="320">
        <f t="shared" si="8"/>
        <v>0</v>
      </c>
      <c r="V43" s="320">
        <v>5</v>
      </c>
      <c r="W43" s="341">
        <f>E132</f>
        <v>0.91237999999999997</v>
      </c>
      <c r="X43" s="520">
        <f t="shared" ref="X43:Y45" si="58">W43</f>
        <v>0.91237999999999997</v>
      </c>
      <c r="Y43" s="520">
        <f t="shared" si="58"/>
        <v>0.91237999999999997</v>
      </c>
      <c r="Z43" s="324">
        <f t="shared" si="42"/>
        <v>3.1536000000000002E-2</v>
      </c>
      <c r="AA43" s="390">
        <f t="shared" ref="AA43:AA50" si="59">$AA$26</f>
        <v>0.5</v>
      </c>
      <c r="AB43" s="329">
        <v>20</v>
      </c>
      <c r="AC43" s="317"/>
      <c r="AD43" s="317"/>
      <c r="AE43" s="329"/>
      <c r="AG43" s="234">
        <f>((G43*Z43*AA43/W43)+(H43*Z43*AA43/X43))/$G$21</f>
        <v>0</v>
      </c>
      <c r="AH43" s="234">
        <f t="shared" ref="AH43:AH50" si="60">((J43*Z43*AA43/W43)+(K43*Z43*AA43/X43))/$J$21</f>
        <v>0</v>
      </c>
      <c r="AI43" s="234">
        <f t="shared" ref="AI43:AI50" si="61">((M43*AA43*Z43/W43)+(N43*Z43*AA43/X43))/$M$21</f>
        <v>0</v>
      </c>
      <c r="AJ43" s="283"/>
      <c r="AK43" s="288"/>
      <c r="AL43" s="557" t="s">
        <v>101</v>
      </c>
      <c r="AM43" s="558">
        <f>E78/1000</f>
        <v>0</v>
      </c>
      <c r="AN43" s="560">
        <f t="shared" ref="AN43:AN55" si="62">AM43*$AN$23</f>
        <v>0</v>
      </c>
      <c r="AO43" s="560">
        <f>AM43*(1-$AN$23)</f>
        <v>0</v>
      </c>
      <c r="AP43" s="560"/>
      <c r="AQ43" s="580">
        <f t="shared" si="13"/>
        <v>0</v>
      </c>
      <c r="AR43" s="560">
        <f t="shared" si="14"/>
        <v>0</v>
      </c>
      <c r="AS43" s="561">
        <f t="shared" si="15"/>
        <v>0</v>
      </c>
      <c r="AT43" s="558">
        <f t="shared" ref="AT43:AV50" si="63">IFERROR(AQ43/W43,0)</f>
        <v>0</v>
      </c>
      <c r="AU43" s="559">
        <f t="shared" si="63"/>
        <v>0</v>
      </c>
      <c r="AV43" s="564">
        <f t="shared" si="63"/>
        <v>0</v>
      </c>
      <c r="AW43" s="283"/>
      <c r="AX43" s="288"/>
      <c r="AY43" s="557" t="s">
        <v>101</v>
      </c>
      <c r="AZ43" s="558">
        <f>E98/1000</f>
        <v>0</v>
      </c>
      <c r="BA43" s="560">
        <f t="shared" si="52"/>
        <v>0</v>
      </c>
      <c r="BB43" s="560">
        <f t="shared" si="53"/>
        <v>0</v>
      </c>
      <c r="BC43" s="560">
        <f t="shared" si="54"/>
        <v>0</v>
      </c>
      <c r="BD43" s="558">
        <f t="shared" si="18"/>
        <v>0</v>
      </c>
      <c r="BE43" s="559">
        <f t="shared" si="19"/>
        <v>0</v>
      </c>
      <c r="BF43" s="564">
        <f t="shared" si="20"/>
        <v>0</v>
      </c>
      <c r="BG43" s="558">
        <f t="shared" si="44"/>
        <v>0</v>
      </c>
      <c r="BH43" s="559">
        <f t="shared" si="45"/>
        <v>0</v>
      </c>
      <c r="BI43" s="564">
        <f t="shared" si="46"/>
        <v>0</v>
      </c>
      <c r="BJ43" s="283"/>
      <c r="BK43" s="288"/>
      <c r="BL43" s="557" t="s">
        <v>101</v>
      </c>
      <c r="BM43" s="558">
        <f>E118/1000</f>
        <v>0</v>
      </c>
      <c r="BN43" s="560">
        <f t="shared" ref="BN43:BN50" si="64">BM43*$AN$23</f>
        <v>0</v>
      </c>
      <c r="BO43" s="560">
        <f t="shared" si="47"/>
        <v>0</v>
      </c>
      <c r="BP43" s="560">
        <f t="shared" si="48"/>
        <v>0</v>
      </c>
      <c r="BQ43" s="558">
        <f t="shared" si="24"/>
        <v>0</v>
      </c>
      <c r="BR43" s="559">
        <f t="shared" si="25"/>
        <v>0</v>
      </c>
      <c r="BS43" s="564">
        <f t="shared" si="26"/>
        <v>0</v>
      </c>
      <c r="BT43" s="558">
        <f t="shared" si="49"/>
        <v>0</v>
      </c>
      <c r="BU43" s="559">
        <f t="shared" si="50"/>
        <v>0</v>
      </c>
      <c r="BV43" s="564">
        <f t="shared" si="51"/>
        <v>0</v>
      </c>
      <c r="BW43" s="283"/>
      <c r="BX43" s="283"/>
      <c r="BY43" s="283"/>
    </row>
    <row r="44" spans="3:77" ht="12.75" customHeight="1">
      <c r="C44" s="171" t="str">
        <f ca="1">+IF(OFFSET(Processes!B25,$D$11,0)="*","*",OFFSET(Processes!D25,$D$11,0))</f>
        <v>INDCDCOBLPGE1</v>
      </c>
      <c r="D44" s="171" t="str">
        <f ca="1">+OFFSET(Processes!E25,$D$11,0)</f>
        <v>Chemical industry Heat High Temp. Boiler - Liquified Petroleum Gas Existing 1</v>
      </c>
      <c r="E44" s="170" t="str">
        <f>+Processes!O25</f>
        <v>INDLPG</v>
      </c>
      <c r="F44" s="170" t="str">
        <f ca="1">+OFFSET(Processes!$M$12,$D$11,0) &amp; Processes!P25</f>
        <v>ICDCO</v>
      </c>
      <c r="G44" s="320">
        <f t="shared" si="55"/>
        <v>0</v>
      </c>
      <c r="H44" s="320">
        <f t="shared" si="55"/>
        <v>0</v>
      </c>
      <c r="I44" s="320">
        <f t="shared" si="55"/>
        <v>0</v>
      </c>
      <c r="J44" s="320">
        <f t="shared" si="56"/>
        <v>0</v>
      </c>
      <c r="K44" s="320">
        <f t="shared" si="56"/>
        <v>0</v>
      </c>
      <c r="L44" s="320">
        <f t="shared" si="56"/>
        <v>0</v>
      </c>
      <c r="M44" s="320">
        <f t="shared" si="57"/>
        <v>0</v>
      </c>
      <c r="N44" s="320">
        <f t="shared" si="57"/>
        <v>0</v>
      </c>
      <c r="O44" s="320">
        <f t="shared" si="57"/>
        <v>0</v>
      </c>
      <c r="P44" s="320">
        <f t="shared" si="3"/>
        <v>0</v>
      </c>
      <c r="Q44" s="320">
        <f t="shared" si="4"/>
        <v>0</v>
      </c>
      <c r="R44" s="320">
        <f t="shared" si="5"/>
        <v>0</v>
      </c>
      <c r="S44" s="320">
        <f t="shared" si="6"/>
        <v>0</v>
      </c>
      <c r="T44" s="320">
        <f t="shared" si="7"/>
        <v>0</v>
      </c>
      <c r="U44" s="320">
        <f t="shared" si="8"/>
        <v>0</v>
      </c>
      <c r="V44" s="320">
        <v>5</v>
      </c>
      <c r="W44" s="341">
        <f>H132</f>
        <v>0.96039999999999992</v>
      </c>
      <c r="X44" s="520">
        <f t="shared" si="58"/>
        <v>0.96039999999999992</v>
      </c>
      <c r="Y44" s="520">
        <f t="shared" si="58"/>
        <v>0.96039999999999992</v>
      </c>
      <c r="Z44" s="324">
        <f t="shared" si="42"/>
        <v>3.1536000000000002E-2</v>
      </c>
      <c r="AA44" s="390">
        <f t="shared" si="59"/>
        <v>0.5</v>
      </c>
      <c r="AB44" s="329">
        <v>20</v>
      </c>
      <c r="AC44" s="317"/>
      <c r="AD44" s="317"/>
      <c r="AE44" s="329"/>
      <c r="AG44" s="234">
        <f>((G44*Z44*AA44/W44)+(H44*Z44*AA44/X44))/$G$21</f>
        <v>0</v>
      </c>
      <c r="AH44" s="234">
        <f t="shared" si="60"/>
        <v>0</v>
      </c>
      <c r="AI44" s="234">
        <f t="shared" si="61"/>
        <v>0</v>
      </c>
      <c r="AJ44" s="283"/>
      <c r="AK44" s="288"/>
      <c r="AL44" s="557" t="s">
        <v>53</v>
      </c>
      <c r="AM44" s="558">
        <f>H78/1000</f>
        <v>0</v>
      </c>
      <c r="AN44" s="560">
        <f t="shared" si="62"/>
        <v>0</v>
      </c>
      <c r="AO44" s="560">
        <f>AM44*(1-$AN$23)</f>
        <v>0</v>
      </c>
      <c r="AP44" s="560"/>
      <c r="AQ44" s="580">
        <f t="shared" si="13"/>
        <v>0</v>
      </c>
      <c r="AR44" s="560">
        <f t="shared" si="14"/>
        <v>0</v>
      </c>
      <c r="AS44" s="561">
        <f t="shared" si="15"/>
        <v>0</v>
      </c>
      <c r="AT44" s="558">
        <f t="shared" si="63"/>
        <v>0</v>
      </c>
      <c r="AU44" s="559">
        <f t="shared" si="63"/>
        <v>0</v>
      </c>
      <c r="AV44" s="564">
        <f t="shared" si="63"/>
        <v>0</v>
      </c>
      <c r="AW44" s="283"/>
      <c r="AX44" s="288"/>
      <c r="AY44" s="557" t="s">
        <v>53</v>
      </c>
      <c r="AZ44" s="558">
        <f>H98/1000</f>
        <v>0</v>
      </c>
      <c r="BA44" s="560">
        <f t="shared" si="52"/>
        <v>0</v>
      </c>
      <c r="BB44" s="560">
        <f t="shared" si="53"/>
        <v>0</v>
      </c>
      <c r="BC44" s="560">
        <f t="shared" si="54"/>
        <v>0</v>
      </c>
      <c r="BD44" s="558">
        <f t="shared" si="18"/>
        <v>0</v>
      </c>
      <c r="BE44" s="559">
        <f t="shared" si="19"/>
        <v>0</v>
      </c>
      <c r="BF44" s="564">
        <f t="shared" si="20"/>
        <v>0</v>
      </c>
      <c r="BG44" s="558">
        <f t="shared" si="44"/>
        <v>0</v>
      </c>
      <c r="BH44" s="559">
        <f t="shared" si="45"/>
        <v>0</v>
      </c>
      <c r="BI44" s="564">
        <f t="shared" si="46"/>
        <v>0</v>
      </c>
      <c r="BJ44" s="283"/>
      <c r="BK44" s="288"/>
      <c r="BL44" s="557" t="s">
        <v>53</v>
      </c>
      <c r="BM44" s="558">
        <f>H118/1000</f>
        <v>0</v>
      </c>
      <c r="BN44" s="560">
        <f t="shared" si="64"/>
        <v>0</v>
      </c>
      <c r="BO44" s="560">
        <f t="shared" si="47"/>
        <v>0</v>
      </c>
      <c r="BP44" s="560">
        <f t="shared" si="48"/>
        <v>0</v>
      </c>
      <c r="BQ44" s="558">
        <f t="shared" si="24"/>
        <v>0</v>
      </c>
      <c r="BR44" s="559">
        <f t="shared" si="25"/>
        <v>0</v>
      </c>
      <c r="BS44" s="564">
        <f t="shared" si="26"/>
        <v>0</v>
      </c>
      <c r="BT44" s="558">
        <f t="shared" si="49"/>
        <v>0</v>
      </c>
      <c r="BU44" s="559">
        <f t="shared" si="50"/>
        <v>0</v>
      </c>
      <c r="BV44" s="564">
        <f t="shared" si="51"/>
        <v>0</v>
      </c>
      <c r="BW44" s="283"/>
      <c r="BX44" s="283"/>
      <c r="BY44" s="283"/>
    </row>
    <row r="45" spans="3:77" ht="12.75" customHeight="1">
      <c r="C45" s="171" t="str">
        <f ca="1">+IF(OFFSET(Processes!B26,$D$11,0)="*","*",OFFSET(Processes!D26,$D$11,0))</f>
        <v>INDCDCOBWSTE1</v>
      </c>
      <c r="D45" s="171" t="str">
        <f ca="1">+OFFSET(Processes!E26,$D$11,0)</f>
        <v>Chemical industry Heat High Temp. Boiler - Waste Existing 1</v>
      </c>
      <c r="E45" s="170" t="str">
        <f>+Processes!O26</f>
        <v>INDWST</v>
      </c>
      <c r="F45" s="170" t="str">
        <f ca="1">+OFFSET(Processes!$M$12,$D$11,0) &amp; Processes!P26</f>
        <v>ICDCO</v>
      </c>
      <c r="G45" s="320">
        <f t="shared" si="55"/>
        <v>0</v>
      </c>
      <c r="H45" s="320">
        <f t="shared" si="55"/>
        <v>0</v>
      </c>
      <c r="I45" s="320">
        <f t="shared" si="55"/>
        <v>0</v>
      </c>
      <c r="J45" s="320">
        <f t="shared" si="56"/>
        <v>0</v>
      </c>
      <c r="K45" s="320">
        <f t="shared" si="56"/>
        <v>0</v>
      </c>
      <c r="L45" s="320">
        <f t="shared" si="56"/>
        <v>0</v>
      </c>
      <c r="M45" s="320">
        <f t="shared" si="57"/>
        <v>0</v>
      </c>
      <c r="N45" s="320">
        <f t="shared" si="57"/>
        <v>0</v>
      </c>
      <c r="O45" s="320">
        <f t="shared" si="57"/>
        <v>0</v>
      </c>
      <c r="P45" s="320">
        <f t="shared" si="3"/>
        <v>0</v>
      </c>
      <c r="Q45" s="320">
        <f t="shared" si="4"/>
        <v>0</v>
      </c>
      <c r="R45" s="320">
        <f t="shared" si="5"/>
        <v>0</v>
      </c>
      <c r="S45" s="320">
        <f t="shared" si="6"/>
        <v>0</v>
      </c>
      <c r="T45" s="320">
        <f t="shared" si="7"/>
        <v>0</v>
      </c>
      <c r="U45" s="320">
        <f t="shared" si="8"/>
        <v>0</v>
      </c>
      <c r="V45" s="320">
        <v>5</v>
      </c>
      <c r="W45" s="341">
        <f>L132</f>
        <v>0.91237999999999997</v>
      </c>
      <c r="X45" s="520">
        <f t="shared" si="58"/>
        <v>0.91237999999999997</v>
      </c>
      <c r="Y45" s="520">
        <f t="shared" si="58"/>
        <v>0.91237999999999997</v>
      </c>
      <c r="Z45" s="324">
        <f t="shared" si="42"/>
        <v>3.1536000000000002E-2</v>
      </c>
      <c r="AA45" s="390">
        <f t="shared" si="59"/>
        <v>0.5</v>
      </c>
      <c r="AB45" s="329">
        <v>20</v>
      </c>
      <c r="AC45" s="324"/>
      <c r="AD45" s="324"/>
      <c r="AE45" s="329"/>
      <c r="AG45" s="234">
        <f>((G45*Z45*AA45/W45)+(H45*Z45*AA45/X45))/$G$21</f>
        <v>0</v>
      </c>
      <c r="AH45" s="234">
        <f t="shared" si="60"/>
        <v>0</v>
      </c>
      <c r="AI45" s="234">
        <f t="shared" si="61"/>
        <v>0</v>
      </c>
      <c r="AJ45" s="283"/>
      <c r="AK45" s="288"/>
      <c r="AL45" s="557" t="s">
        <v>102</v>
      </c>
      <c r="AM45" s="558">
        <f>$N78/1000</f>
        <v>0</v>
      </c>
      <c r="AN45" s="559">
        <f t="shared" si="62"/>
        <v>0</v>
      </c>
      <c r="AO45" s="560">
        <f>AM45*(1-$AN$23)</f>
        <v>0</v>
      </c>
      <c r="AP45" s="560"/>
      <c r="AQ45" s="580">
        <f t="shared" si="13"/>
        <v>0</v>
      </c>
      <c r="AR45" s="560">
        <f t="shared" si="14"/>
        <v>0</v>
      </c>
      <c r="AS45" s="561">
        <f t="shared" si="15"/>
        <v>0</v>
      </c>
      <c r="AT45" s="558">
        <f t="shared" si="63"/>
        <v>0</v>
      </c>
      <c r="AU45" s="559">
        <f t="shared" si="63"/>
        <v>0</v>
      </c>
      <c r="AV45" s="564">
        <f t="shared" si="63"/>
        <v>0</v>
      </c>
      <c r="AW45" s="283"/>
      <c r="AX45" s="288"/>
      <c r="AY45" s="557" t="s">
        <v>102</v>
      </c>
      <c r="AZ45" s="558">
        <f>$N98/1000</f>
        <v>0</v>
      </c>
      <c r="BA45" s="560">
        <f t="shared" si="52"/>
        <v>0</v>
      </c>
      <c r="BB45" s="560">
        <f t="shared" si="53"/>
        <v>0</v>
      </c>
      <c r="BC45" s="560">
        <f t="shared" si="54"/>
        <v>0</v>
      </c>
      <c r="BD45" s="558">
        <f t="shared" si="18"/>
        <v>0</v>
      </c>
      <c r="BE45" s="559">
        <f t="shared" si="19"/>
        <v>0</v>
      </c>
      <c r="BF45" s="564">
        <f t="shared" si="20"/>
        <v>0</v>
      </c>
      <c r="BG45" s="558">
        <f t="shared" si="44"/>
        <v>0</v>
      </c>
      <c r="BH45" s="559">
        <f t="shared" si="45"/>
        <v>0</v>
      </c>
      <c r="BI45" s="564">
        <f t="shared" si="46"/>
        <v>0</v>
      </c>
      <c r="BJ45" s="283"/>
      <c r="BK45" s="288"/>
      <c r="BL45" s="557" t="s">
        <v>102</v>
      </c>
      <c r="BM45" s="558">
        <f>$N118/1000</f>
        <v>0</v>
      </c>
      <c r="BN45" s="559">
        <f t="shared" si="64"/>
        <v>0</v>
      </c>
      <c r="BO45" s="560">
        <f t="shared" si="47"/>
        <v>0</v>
      </c>
      <c r="BP45" s="560">
        <f t="shared" si="48"/>
        <v>0</v>
      </c>
      <c r="BQ45" s="558">
        <f t="shared" si="24"/>
        <v>0</v>
      </c>
      <c r="BR45" s="559">
        <f t="shared" si="25"/>
        <v>0</v>
      </c>
      <c r="BS45" s="564">
        <f t="shared" si="26"/>
        <v>0</v>
      </c>
      <c r="BT45" s="558">
        <f t="shared" si="49"/>
        <v>0</v>
      </c>
      <c r="BU45" s="559">
        <f t="shared" si="50"/>
        <v>0</v>
      </c>
      <c r="BV45" s="564">
        <f t="shared" si="51"/>
        <v>0</v>
      </c>
      <c r="BW45" s="283"/>
      <c r="BX45" s="283"/>
      <c r="BY45" s="283"/>
    </row>
    <row r="46" spans="3:77" ht="12.75" customHeight="1">
      <c r="C46" s="146" t="str">
        <f ca="1">+IF(OFFSET(Processes!B27,$D$11,0)="*","*",OFFSET(Processes!D27,$D$11,0))</f>
        <v>INDCDCOBELCE1</v>
      </c>
      <c r="D46" s="146" t="str">
        <f ca="1">+OFFSET(Processes!E27,$D$11,0)</f>
        <v>Chemical industry Heat High Temp. Boiler - Electricity Existing 1</v>
      </c>
      <c r="E46" s="172" t="str">
        <f>+Processes!O27</f>
        <v>INDELC</v>
      </c>
      <c r="F46" s="172" t="str">
        <f ca="1">+OFFSET(Processes!$M$12,$D$11,0) &amp; Processes!P27</f>
        <v>ICDCO</v>
      </c>
      <c r="G46" s="322">
        <f t="shared" si="55"/>
        <v>1259.194</v>
      </c>
      <c r="H46" s="322">
        <f t="shared" si="55"/>
        <v>0</v>
      </c>
      <c r="I46" s="322">
        <f t="shared" si="55"/>
        <v>0</v>
      </c>
      <c r="J46" s="322">
        <f t="shared" si="56"/>
        <v>1237.33</v>
      </c>
      <c r="K46" s="322">
        <f t="shared" si="56"/>
        <v>0</v>
      </c>
      <c r="L46" s="322">
        <f t="shared" si="56"/>
        <v>0</v>
      </c>
      <c r="M46" s="322">
        <f t="shared" si="57"/>
        <v>1219.8109999999999</v>
      </c>
      <c r="N46" s="322">
        <f t="shared" si="57"/>
        <v>0</v>
      </c>
      <c r="O46" s="322">
        <f t="shared" si="57"/>
        <v>0</v>
      </c>
      <c r="P46" s="322">
        <f t="shared" si="3"/>
        <v>1219.8109999999999</v>
      </c>
      <c r="Q46" s="322">
        <f t="shared" si="4"/>
        <v>0</v>
      </c>
      <c r="R46" s="322">
        <f t="shared" si="5"/>
        <v>0</v>
      </c>
      <c r="S46" s="322">
        <f t="shared" si="6"/>
        <v>0</v>
      </c>
      <c r="T46" s="322">
        <f t="shared" si="7"/>
        <v>0</v>
      </c>
      <c r="U46" s="322">
        <f t="shared" si="8"/>
        <v>0</v>
      </c>
      <c r="V46" s="556">
        <v>5</v>
      </c>
      <c r="W46" s="343">
        <f>M132</f>
        <v>0.91237999999999997</v>
      </c>
      <c r="X46" s="521">
        <f t="shared" si="41"/>
        <v>0.91237999999999997</v>
      </c>
      <c r="Y46" s="521">
        <f t="shared" si="41"/>
        <v>0.91237999999999997</v>
      </c>
      <c r="Z46" s="318">
        <f t="shared" si="42"/>
        <v>3.1536000000000002E-2</v>
      </c>
      <c r="AA46" s="389">
        <f t="shared" si="59"/>
        <v>0.5</v>
      </c>
      <c r="AB46" s="328">
        <v>20</v>
      </c>
      <c r="AC46" s="318"/>
      <c r="AD46" s="318"/>
      <c r="AE46" s="328"/>
      <c r="AG46" s="615">
        <f>((G46*Z46*AA46/W46)+(H46*Z46*AA46/X46))</f>
        <v>21.761734137092002</v>
      </c>
      <c r="AH46" s="234">
        <f t="shared" si="60"/>
        <v>21.172152996005007</v>
      </c>
      <c r="AI46" s="234">
        <f t="shared" si="61"/>
        <v>20.872382564239018</v>
      </c>
      <c r="AJ46" s="283"/>
      <c r="AK46" s="353"/>
      <c r="AL46" s="565" t="s">
        <v>61</v>
      </c>
      <c r="AM46" s="617">
        <f>O78/1000</f>
        <v>20.725452000000001</v>
      </c>
      <c r="AN46" s="616">
        <f t="shared" si="62"/>
        <v>20.725452000000001</v>
      </c>
      <c r="AO46" s="574">
        <f>AM46*(1-$AN$23)</f>
        <v>0</v>
      </c>
      <c r="AP46" s="574"/>
      <c r="AQ46" s="618">
        <f t="shared" si="13"/>
        <v>18.909496182857144</v>
      </c>
      <c r="AR46" s="574">
        <f t="shared" si="14"/>
        <v>0</v>
      </c>
      <c r="AS46" s="575">
        <f t="shared" si="15"/>
        <v>0</v>
      </c>
      <c r="AT46" s="566">
        <f t="shared" si="63"/>
        <v>20.725461082944765</v>
      </c>
      <c r="AU46" s="567">
        <f t="shared" si="63"/>
        <v>0</v>
      </c>
      <c r="AV46" s="568">
        <f t="shared" si="63"/>
        <v>0</v>
      </c>
      <c r="AW46" s="283"/>
      <c r="AX46" s="353"/>
      <c r="AY46" s="565" t="s">
        <v>61</v>
      </c>
      <c r="AZ46" s="566">
        <f>O98/1000</f>
        <v>21.172139999999999</v>
      </c>
      <c r="BA46" s="560">
        <f t="shared" si="52"/>
        <v>21.172139999999999</v>
      </c>
      <c r="BB46" s="574">
        <f t="shared" si="53"/>
        <v>0</v>
      </c>
      <c r="BC46" s="574">
        <f t="shared" si="54"/>
        <v>0</v>
      </c>
      <c r="BD46" s="566">
        <f t="shared" si="18"/>
        <v>19.31704895049505</v>
      </c>
      <c r="BE46" s="567">
        <f t="shared" si="19"/>
        <v>0</v>
      </c>
      <c r="BF46" s="568">
        <f t="shared" si="20"/>
        <v>0</v>
      </c>
      <c r="BG46" s="566">
        <f t="shared" si="44"/>
        <v>21.172152996005011</v>
      </c>
      <c r="BH46" s="567">
        <f t="shared" si="45"/>
        <v>0</v>
      </c>
      <c r="BI46" s="568">
        <f t="shared" si="46"/>
        <v>0</v>
      </c>
      <c r="BJ46" s="283"/>
      <c r="BK46" s="353"/>
      <c r="BL46" s="565" t="s">
        <v>61</v>
      </c>
      <c r="BM46" s="566">
        <f>O118/1000</f>
        <v>20.872367999999998</v>
      </c>
      <c r="BN46" s="574">
        <f t="shared" si="64"/>
        <v>20.872367999999998</v>
      </c>
      <c r="BO46" s="574">
        <f t="shared" si="47"/>
        <v>0</v>
      </c>
      <c r="BP46" s="574">
        <f t="shared" si="48"/>
        <v>0</v>
      </c>
      <c r="BQ46" s="566">
        <f t="shared" si="24"/>
        <v>19.043544403960396</v>
      </c>
      <c r="BR46" s="567">
        <f t="shared" si="25"/>
        <v>0</v>
      </c>
      <c r="BS46" s="568">
        <f t="shared" si="26"/>
        <v>0</v>
      </c>
      <c r="BT46" s="566">
        <f t="shared" si="49"/>
        <v>20.872382564239022</v>
      </c>
      <c r="BU46" s="567">
        <f t="shared" si="50"/>
        <v>0</v>
      </c>
      <c r="BV46" s="568">
        <f t="shared" si="51"/>
        <v>0</v>
      </c>
      <c r="BW46" s="283"/>
      <c r="BX46" s="283"/>
      <c r="BY46" s="283"/>
    </row>
    <row r="47" spans="3:77" ht="12.75" customHeight="1">
      <c r="C47" s="171" t="str">
        <f ca="1">+IF(OFFSET(Processes!B28,$D$11,0)="*","*",OFFSET(Processes!D28,$D$11,0))</f>
        <v>INDCDSHBNGAE1</v>
      </c>
      <c r="D47" s="144" t="str">
        <f ca="1">+OFFSET(Processes!E28,$D$11,0)</f>
        <v>Chemical industry Heat Room Boiler - Nat. Gas Existing 1</v>
      </c>
      <c r="E47" s="147" t="str">
        <f>+Processes!O28</f>
        <v>INDSNG1,INDSNG2,INDNGA</v>
      </c>
      <c r="F47" s="147" t="str">
        <f ca="1">+OFFSET(Processes!$M$12,$D$11,0) &amp; Processes!P28</f>
        <v>ICDSH</v>
      </c>
      <c r="G47" s="320">
        <f t="shared" si="55"/>
        <v>1580.0940000000001</v>
      </c>
      <c r="H47" s="320">
        <f t="shared" si="55"/>
        <v>0</v>
      </c>
      <c r="I47" s="320">
        <f t="shared" si="55"/>
        <v>0</v>
      </c>
      <c r="J47" s="320">
        <f t="shared" si="56"/>
        <v>1399.2809999999999</v>
      </c>
      <c r="K47" s="320">
        <f t="shared" si="56"/>
        <v>0</v>
      </c>
      <c r="L47" s="320">
        <f t="shared" si="56"/>
        <v>0</v>
      </c>
      <c r="M47" s="320">
        <f t="shared" si="57"/>
        <v>1425.34</v>
      </c>
      <c r="N47" s="320">
        <f t="shared" si="57"/>
        <v>0</v>
      </c>
      <c r="O47" s="320">
        <f t="shared" si="57"/>
        <v>0</v>
      </c>
      <c r="P47" s="320">
        <f t="shared" si="3"/>
        <v>1425.34</v>
      </c>
      <c r="Q47" s="320">
        <f t="shared" si="4"/>
        <v>0</v>
      </c>
      <c r="R47" s="320">
        <f t="shared" si="5"/>
        <v>0</v>
      </c>
      <c r="S47" s="320">
        <f t="shared" si="6"/>
        <v>0</v>
      </c>
      <c r="T47" s="320">
        <f t="shared" si="7"/>
        <v>0</v>
      </c>
      <c r="U47" s="320">
        <f t="shared" si="8"/>
        <v>0</v>
      </c>
      <c r="V47" s="320">
        <v>5</v>
      </c>
      <c r="W47" s="341">
        <f>I136</f>
        <v>1</v>
      </c>
      <c r="X47" s="520">
        <f t="shared" si="41"/>
        <v>1</v>
      </c>
      <c r="Y47" s="520">
        <f t="shared" si="41"/>
        <v>1</v>
      </c>
      <c r="Z47" s="317">
        <f t="shared" si="42"/>
        <v>3.1536000000000002E-2</v>
      </c>
      <c r="AA47" s="390">
        <f t="shared" si="59"/>
        <v>0.5</v>
      </c>
      <c r="AB47" s="329">
        <v>20</v>
      </c>
      <c r="AC47" s="324"/>
      <c r="AD47" s="317"/>
      <c r="AE47" s="329"/>
      <c r="AG47" s="234">
        <f>((G47*Z47*AA47/W47)+(H47*Z47*AA47/X47))/$G$21</f>
        <v>23.728497325714287</v>
      </c>
      <c r="AH47" s="234">
        <f t="shared" si="60"/>
        <v>21.845408720792079</v>
      </c>
      <c r="AI47" s="234">
        <f t="shared" si="61"/>
        <v>22.252238732673266</v>
      </c>
      <c r="AJ47" s="283"/>
      <c r="AK47" s="528" t="str">
        <f ca="1">F47</f>
        <v>ICDSH</v>
      </c>
      <c r="AL47" s="569" t="s">
        <v>97</v>
      </c>
      <c r="AM47" s="570">
        <f>(J82+I82)/1000</f>
        <v>23.728488700000003</v>
      </c>
      <c r="AN47" s="572">
        <f t="shared" si="62"/>
        <v>23.728488700000003</v>
      </c>
      <c r="AO47" s="560">
        <f t="shared" ref="AO47:AO55" si="65">AM47*$AO$23</f>
        <v>0</v>
      </c>
      <c r="AP47" s="560">
        <f t="shared" ref="AP47:AP55" si="66">AM47*$AP$23</f>
        <v>0</v>
      </c>
      <c r="AQ47" s="580">
        <f t="shared" si="13"/>
        <v>23.728497325714287</v>
      </c>
      <c r="AR47" s="560">
        <f t="shared" si="14"/>
        <v>0</v>
      </c>
      <c r="AS47" s="561">
        <f t="shared" si="15"/>
        <v>0</v>
      </c>
      <c r="AT47" s="570">
        <f t="shared" si="63"/>
        <v>23.728497325714287</v>
      </c>
      <c r="AU47" s="572">
        <f t="shared" si="63"/>
        <v>0</v>
      </c>
      <c r="AV47" s="573">
        <f t="shared" si="63"/>
        <v>0</v>
      </c>
      <c r="AW47" s="283"/>
      <c r="AX47" s="528" t="str">
        <f t="shared" ca="1" si="17"/>
        <v>ICDSH</v>
      </c>
      <c r="AY47" s="569" t="s">
        <v>97</v>
      </c>
      <c r="AZ47" s="570">
        <f>(J102+I102)/1000</f>
        <v>21.845402100000005</v>
      </c>
      <c r="BA47" s="572">
        <f>AZ47*$AN$23</f>
        <v>21.845402100000005</v>
      </c>
      <c r="BB47" s="560">
        <f t="shared" si="53"/>
        <v>0</v>
      </c>
      <c r="BC47" s="560">
        <f t="shared" si="54"/>
        <v>0</v>
      </c>
      <c r="BD47" s="570">
        <f t="shared" si="18"/>
        <v>21.845408720792079</v>
      </c>
      <c r="BE47" s="572">
        <f t="shared" si="19"/>
        <v>0</v>
      </c>
      <c r="BF47" s="573">
        <f t="shared" si="20"/>
        <v>0</v>
      </c>
      <c r="BG47" s="570">
        <f t="shared" si="44"/>
        <v>21.845408720792079</v>
      </c>
      <c r="BH47" s="572">
        <f t="shared" si="45"/>
        <v>0</v>
      </c>
      <c r="BI47" s="573">
        <f t="shared" si="46"/>
        <v>0</v>
      </c>
      <c r="BJ47" s="283"/>
      <c r="BK47" s="528" t="str">
        <f ca="1">AK47</f>
        <v>ICDSH</v>
      </c>
      <c r="BL47" s="569" t="s">
        <v>97</v>
      </c>
      <c r="BM47" s="570">
        <f>(J122+I122)/1000</f>
        <v>22.252237600000004</v>
      </c>
      <c r="BN47" s="572">
        <f t="shared" si="64"/>
        <v>22.252237600000004</v>
      </c>
      <c r="BO47" s="560">
        <f t="shared" si="47"/>
        <v>0</v>
      </c>
      <c r="BP47" s="560">
        <f t="shared" si="48"/>
        <v>0</v>
      </c>
      <c r="BQ47" s="570">
        <f t="shared" si="24"/>
        <v>22.252238732673266</v>
      </c>
      <c r="BR47" s="572">
        <f t="shared" si="25"/>
        <v>0</v>
      </c>
      <c r="BS47" s="573">
        <f t="shared" si="26"/>
        <v>0</v>
      </c>
      <c r="BT47" s="570">
        <f t="shared" si="49"/>
        <v>22.252238732673266</v>
      </c>
      <c r="BU47" s="572">
        <f t="shared" si="50"/>
        <v>0</v>
      </c>
      <c r="BV47" s="573">
        <f t="shared" si="51"/>
        <v>0</v>
      </c>
      <c r="BW47" s="283"/>
      <c r="BX47" s="283"/>
      <c r="BY47" s="283"/>
    </row>
    <row r="48" spans="3:77" ht="12.75" customHeight="1">
      <c r="C48" s="171" t="str">
        <f ca="1">+IF(OFFSET(Processes!B29,$D$11,0)="*","*",OFFSET(Processes!D29,$D$11,0))</f>
        <v>INDCDSHBCOAE1</v>
      </c>
      <c r="D48" s="144" t="str">
        <f ca="1">+OFFSET(Processes!E29,$D$11,0)</f>
        <v>Chemical industry Heat Room Boiler - Coal Existing 1</v>
      </c>
      <c r="E48" s="147" t="str">
        <f>+Processes!O29</f>
        <v>INDCOA</v>
      </c>
      <c r="F48" s="147" t="str">
        <f ca="1">+OFFSET(Processes!$M$12,$D$11,0) &amp; Processes!P29</f>
        <v>ICDSH</v>
      </c>
      <c r="G48" s="320">
        <f t="shared" si="55"/>
        <v>0</v>
      </c>
      <c r="H48" s="320">
        <f t="shared" si="55"/>
        <v>0</v>
      </c>
      <c r="I48" s="320">
        <f t="shared" si="55"/>
        <v>0</v>
      </c>
      <c r="J48" s="320">
        <f t="shared" si="56"/>
        <v>0</v>
      </c>
      <c r="K48" s="320">
        <f t="shared" si="56"/>
        <v>0</v>
      </c>
      <c r="L48" s="320">
        <f t="shared" si="56"/>
        <v>0</v>
      </c>
      <c r="M48" s="320">
        <f t="shared" si="57"/>
        <v>0</v>
      </c>
      <c r="N48" s="320">
        <f t="shared" si="57"/>
        <v>0</v>
      </c>
      <c r="O48" s="320">
        <f t="shared" si="57"/>
        <v>0</v>
      </c>
      <c r="P48" s="320">
        <f t="shared" si="3"/>
        <v>0</v>
      </c>
      <c r="Q48" s="320">
        <f t="shared" si="4"/>
        <v>0</v>
      </c>
      <c r="R48" s="320">
        <f t="shared" si="5"/>
        <v>0</v>
      </c>
      <c r="S48" s="320">
        <f t="shared" si="6"/>
        <v>0</v>
      </c>
      <c r="T48" s="320">
        <f t="shared" si="7"/>
        <v>0</v>
      </c>
      <c r="U48" s="320">
        <f t="shared" si="8"/>
        <v>0</v>
      </c>
      <c r="V48" s="320">
        <v>5</v>
      </c>
      <c r="W48" s="341">
        <f>D136</f>
        <v>0.95</v>
      </c>
      <c r="X48" s="520">
        <f t="shared" si="41"/>
        <v>0.95</v>
      </c>
      <c r="Y48" s="520">
        <f t="shared" si="41"/>
        <v>0.95</v>
      </c>
      <c r="Z48" s="317">
        <f t="shared" si="42"/>
        <v>3.1536000000000002E-2</v>
      </c>
      <c r="AA48" s="388">
        <f t="shared" si="59"/>
        <v>0.5</v>
      </c>
      <c r="AB48" s="327">
        <v>20</v>
      </c>
      <c r="AC48" s="324"/>
      <c r="AD48" s="317"/>
      <c r="AE48" s="329"/>
      <c r="AG48" s="234">
        <f>((G48*Z48*AA48/W48)+(H48*Z48*AA48/X48))/$G$21</f>
        <v>0</v>
      </c>
      <c r="AH48" s="234">
        <f t="shared" si="60"/>
        <v>0</v>
      </c>
      <c r="AI48" s="234">
        <f t="shared" si="61"/>
        <v>0</v>
      </c>
      <c r="AJ48" s="283"/>
      <c r="AK48" s="354"/>
      <c r="AL48" s="557" t="s">
        <v>98</v>
      </c>
      <c r="AM48" s="558">
        <f>D82/1000</f>
        <v>0</v>
      </c>
      <c r="AN48" s="559">
        <f t="shared" si="62"/>
        <v>0</v>
      </c>
      <c r="AO48" s="560">
        <f t="shared" si="65"/>
        <v>0</v>
      </c>
      <c r="AP48" s="560">
        <f t="shared" si="66"/>
        <v>0</v>
      </c>
      <c r="AQ48" s="580">
        <f t="shared" si="13"/>
        <v>0</v>
      </c>
      <c r="AR48" s="560">
        <f t="shared" si="14"/>
        <v>0</v>
      </c>
      <c r="AS48" s="561">
        <f t="shared" si="15"/>
        <v>0</v>
      </c>
      <c r="AT48" s="558">
        <f t="shared" si="63"/>
        <v>0</v>
      </c>
      <c r="AU48" s="559">
        <f t="shared" si="63"/>
        <v>0</v>
      </c>
      <c r="AV48" s="564">
        <f t="shared" si="63"/>
        <v>0</v>
      </c>
      <c r="AW48" s="283"/>
      <c r="AX48" s="354"/>
      <c r="AY48" s="557" t="s">
        <v>98</v>
      </c>
      <c r="AZ48" s="558">
        <f>D102/1000</f>
        <v>0</v>
      </c>
      <c r="BA48" s="559">
        <f t="shared" ref="BA48:BA50" si="67">AZ48*$AN$23</f>
        <v>0</v>
      </c>
      <c r="BB48" s="560">
        <f t="shared" si="53"/>
        <v>0</v>
      </c>
      <c r="BC48" s="560">
        <f t="shared" si="54"/>
        <v>0</v>
      </c>
      <c r="BD48" s="558">
        <f t="shared" si="18"/>
        <v>0</v>
      </c>
      <c r="BE48" s="559">
        <f t="shared" si="19"/>
        <v>0</v>
      </c>
      <c r="BF48" s="564">
        <f t="shared" si="20"/>
        <v>0</v>
      </c>
      <c r="BG48" s="558">
        <f t="shared" si="44"/>
        <v>0</v>
      </c>
      <c r="BH48" s="559">
        <f t="shared" si="45"/>
        <v>0</v>
      </c>
      <c r="BI48" s="564">
        <f t="shared" si="46"/>
        <v>0</v>
      </c>
      <c r="BJ48" s="283"/>
      <c r="BK48" s="354"/>
      <c r="BL48" s="557" t="s">
        <v>98</v>
      </c>
      <c r="BM48" s="558">
        <f>D122/1000</f>
        <v>0</v>
      </c>
      <c r="BN48" s="559">
        <f t="shared" si="64"/>
        <v>0</v>
      </c>
      <c r="BO48" s="560">
        <f t="shared" si="47"/>
        <v>0</v>
      </c>
      <c r="BP48" s="560">
        <f t="shared" si="48"/>
        <v>0</v>
      </c>
      <c r="BQ48" s="558">
        <f t="shared" si="24"/>
        <v>0</v>
      </c>
      <c r="BR48" s="559">
        <f t="shared" si="25"/>
        <v>0</v>
      </c>
      <c r="BS48" s="564">
        <f t="shared" si="26"/>
        <v>0</v>
      </c>
      <c r="BT48" s="558">
        <f t="shared" si="49"/>
        <v>0</v>
      </c>
      <c r="BU48" s="559">
        <f t="shared" si="50"/>
        <v>0</v>
      </c>
      <c r="BV48" s="564">
        <f t="shared" si="51"/>
        <v>0</v>
      </c>
      <c r="BW48" s="283"/>
      <c r="BX48" s="283"/>
      <c r="BY48" s="283"/>
    </row>
    <row r="49" spans="3:77" ht="12.75" customHeight="1">
      <c r="C49" s="171" t="str">
        <f ca="1">+IF(OFFSET(Processes!B30,$D$11,0)="*","*",OFFSET(Processes!D30,$D$11,0))</f>
        <v>INDCDSHBDSLE1</v>
      </c>
      <c r="D49" s="144" t="str">
        <f ca="1">+OFFSET(Processes!E30,$D$11,0)</f>
        <v>Chemical industry Heat Room Boiler - Diesel Existing 1</v>
      </c>
      <c r="E49" s="147" t="str">
        <f>+Processes!O30</f>
        <v>INDDSB1,INDDSB2,INDDSL</v>
      </c>
      <c r="F49" s="147" t="str">
        <f ca="1">+OFFSET(Processes!$M$12,$D$11,0) &amp; Processes!P30</f>
        <v>ICDSH</v>
      </c>
      <c r="G49" s="320">
        <f t="shared" si="55"/>
        <v>0</v>
      </c>
      <c r="H49" s="320">
        <f t="shared" si="55"/>
        <v>0</v>
      </c>
      <c r="I49" s="320">
        <f t="shared" si="55"/>
        <v>0</v>
      </c>
      <c r="J49" s="320">
        <f t="shared" si="56"/>
        <v>0</v>
      </c>
      <c r="K49" s="320">
        <f t="shared" si="56"/>
        <v>0</v>
      </c>
      <c r="L49" s="320">
        <f t="shared" si="56"/>
        <v>0</v>
      </c>
      <c r="M49" s="320">
        <f t="shared" si="57"/>
        <v>0</v>
      </c>
      <c r="N49" s="320">
        <f t="shared" si="57"/>
        <v>0</v>
      </c>
      <c r="O49" s="320">
        <f t="shared" si="57"/>
        <v>0</v>
      </c>
      <c r="P49" s="320">
        <f t="shared" si="3"/>
        <v>0</v>
      </c>
      <c r="Q49" s="320">
        <f t="shared" si="4"/>
        <v>0</v>
      </c>
      <c r="R49" s="320">
        <f t="shared" si="5"/>
        <v>0</v>
      </c>
      <c r="S49" s="320">
        <f t="shared" si="6"/>
        <v>0</v>
      </c>
      <c r="T49" s="320">
        <f t="shared" si="7"/>
        <v>0</v>
      </c>
      <c r="U49" s="320">
        <f t="shared" si="8"/>
        <v>0</v>
      </c>
      <c r="V49" s="320">
        <v>5</v>
      </c>
      <c r="W49" s="341">
        <f>F136</f>
        <v>0.96</v>
      </c>
      <c r="X49" s="520">
        <f t="shared" si="41"/>
        <v>0.96</v>
      </c>
      <c r="Y49" s="520">
        <f t="shared" si="41"/>
        <v>0.96</v>
      </c>
      <c r="Z49" s="317">
        <f t="shared" si="42"/>
        <v>3.1536000000000002E-2</v>
      </c>
      <c r="AA49" s="390">
        <f t="shared" si="59"/>
        <v>0.5</v>
      </c>
      <c r="AB49" s="329">
        <v>20</v>
      </c>
      <c r="AC49" s="324"/>
      <c r="AD49" s="317"/>
      <c r="AE49" s="329"/>
      <c r="AG49" s="234">
        <f>((G49*Z49*AA49/W49)+(H49*Z49*AA49/X49))/$G$21</f>
        <v>0</v>
      </c>
      <c r="AH49" s="234">
        <f t="shared" si="60"/>
        <v>0</v>
      </c>
      <c r="AI49" s="234">
        <f t="shared" si="61"/>
        <v>0</v>
      </c>
      <c r="AJ49" s="283"/>
      <c r="AK49" s="354"/>
      <c r="AL49" s="557" t="s">
        <v>59</v>
      </c>
      <c r="AM49" s="558">
        <f>(F82+L82)/1000</f>
        <v>0</v>
      </c>
      <c r="AN49" s="559">
        <f t="shared" si="62"/>
        <v>0</v>
      </c>
      <c r="AO49" s="560">
        <f t="shared" si="65"/>
        <v>0</v>
      </c>
      <c r="AP49" s="560">
        <f t="shared" si="66"/>
        <v>0</v>
      </c>
      <c r="AQ49" s="580">
        <f t="shared" si="13"/>
        <v>0</v>
      </c>
      <c r="AR49" s="560">
        <f t="shared" si="14"/>
        <v>0</v>
      </c>
      <c r="AS49" s="561">
        <f t="shared" si="15"/>
        <v>0</v>
      </c>
      <c r="AT49" s="558">
        <f t="shared" si="63"/>
        <v>0</v>
      </c>
      <c r="AU49" s="559">
        <f t="shared" si="63"/>
        <v>0</v>
      </c>
      <c r="AV49" s="564">
        <f t="shared" si="63"/>
        <v>0</v>
      </c>
      <c r="AW49" s="283"/>
      <c r="AX49" s="354"/>
      <c r="AY49" s="557" t="s">
        <v>59</v>
      </c>
      <c r="AZ49" s="558">
        <f>(F102+L102)/1000</f>
        <v>0</v>
      </c>
      <c r="BA49" s="559">
        <f t="shared" si="67"/>
        <v>0</v>
      </c>
      <c r="BB49" s="560">
        <f t="shared" si="53"/>
        <v>0</v>
      </c>
      <c r="BC49" s="560">
        <f t="shared" si="54"/>
        <v>0</v>
      </c>
      <c r="BD49" s="558">
        <f t="shared" si="18"/>
        <v>0</v>
      </c>
      <c r="BE49" s="559">
        <f t="shared" si="19"/>
        <v>0</v>
      </c>
      <c r="BF49" s="564">
        <f t="shared" si="20"/>
        <v>0</v>
      </c>
      <c r="BG49" s="558">
        <f t="shared" si="44"/>
        <v>0</v>
      </c>
      <c r="BH49" s="559">
        <f t="shared" si="45"/>
        <v>0</v>
      </c>
      <c r="BI49" s="564">
        <f t="shared" si="46"/>
        <v>0</v>
      </c>
      <c r="BJ49" s="283"/>
      <c r="BK49" s="354"/>
      <c r="BL49" s="557" t="s">
        <v>59</v>
      </c>
      <c r="BM49" s="558">
        <f>(F122+L122)/1000</f>
        <v>0</v>
      </c>
      <c r="BN49" s="559">
        <f t="shared" si="64"/>
        <v>0</v>
      </c>
      <c r="BO49" s="560">
        <f t="shared" si="47"/>
        <v>0</v>
      </c>
      <c r="BP49" s="560">
        <f t="shared" si="48"/>
        <v>0</v>
      </c>
      <c r="BQ49" s="558">
        <f t="shared" si="24"/>
        <v>0</v>
      </c>
      <c r="BR49" s="559">
        <f t="shared" si="25"/>
        <v>0</v>
      </c>
      <c r="BS49" s="564">
        <f t="shared" si="26"/>
        <v>0</v>
      </c>
      <c r="BT49" s="558">
        <f t="shared" si="49"/>
        <v>0</v>
      </c>
      <c r="BU49" s="559">
        <f t="shared" si="50"/>
        <v>0</v>
      </c>
      <c r="BV49" s="564">
        <f t="shared" si="51"/>
        <v>0</v>
      </c>
      <c r="BW49" s="283"/>
      <c r="BX49" s="283"/>
      <c r="BY49" s="283"/>
    </row>
    <row r="50" spans="3:77" ht="12.75" customHeight="1">
      <c r="C50" s="171" t="str">
        <f ca="1">+IF(OFFSET(Processes!B31,$D$11,0)="*","*",OFFSET(Processes!D31,$D$11,0))</f>
        <v>INDCDSHBWPEE1</v>
      </c>
      <c r="D50" s="144" t="str">
        <f ca="1">+OFFSET(Processes!E31,$D$11,0)</f>
        <v>Chemical industry Heat Room Boiler - Wood Pellets Existing 1</v>
      </c>
      <c r="E50" s="147" t="str">
        <f>+Processes!O31</f>
        <v>INDWPE</v>
      </c>
      <c r="F50" s="147" t="str">
        <f ca="1">+OFFSET(Processes!$M$12,$D$11,0) &amp; Processes!P31</f>
        <v>ICDSH</v>
      </c>
      <c r="G50" s="319">
        <f t="shared" si="55"/>
        <v>0</v>
      </c>
      <c r="H50" s="319">
        <f t="shared" si="55"/>
        <v>0</v>
      </c>
      <c r="I50" s="319">
        <f t="shared" si="55"/>
        <v>0</v>
      </c>
      <c r="J50" s="319">
        <f t="shared" si="56"/>
        <v>0</v>
      </c>
      <c r="K50" s="319">
        <f t="shared" si="56"/>
        <v>0</v>
      </c>
      <c r="L50" s="319">
        <f t="shared" si="56"/>
        <v>0</v>
      </c>
      <c r="M50" s="319">
        <f t="shared" si="57"/>
        <v>0</v>
      </c>
      <c r="N50" s="319">
        <f t="shared" si="57"/>
        <v>0</v>
      </c>
      <c r="O50" s="319">
        <f t="shared" si="57"/>
        <v>0</v>
      </c>
      <c r="P50" s="319">
        <f t="shared" si="3"/>
        <v>0</v>
      </c>
      <c r="Q50" s="319">
        <f t="shared" si="4"/>
        <v>0</v>
      </c>
      <c r="R50" s="319">
        <f t="shared" si="5"/>
        <v>0</v>
      </c>
      <c r="S50" s="319">
        <f t="shared" si="6"/>
        <v>0</v>
      </c>
      <c r="T50" s="319">
        <f t="shared" si="7"/>
        <v>0</v>
      </c>
      <c r="U50" s="319">
        <f t="shared" si="8"/>
        <v>0</v>
      </c>
      <c r="V50" s="319">
        <v>5</v>
      </c>
      <c r="W50" s="341">
        <f>K136</f>
        <v>0.85</v>
      </c>
      <c r="X50" s="520">
        <f t="shared" si="41"/>
        <v>0.85</v>
      </c>
      <c r="Y50" s="520">
        <f t="shared" si="41"/>
        <v>0.85</v>
      </c>
      <c r="Z50" s="317">
        <f t="shared" si="42"/>
        <v>3.1536000000000002E-2</v>
      </c>
      <c r="AA50" s="390">
        <f t="shared" si="59"/>
        <v>0.5</v>
      </c>
      <c r="AB50" s="329">
        <v>20</v>
      </c>
      <c r="AC50" s="317">
        <v>0.5</v>
      </c>
      <c r="AD50" s="317">
        <v>0.5</v>
      </c>
      <c r="AE50" s="329">
        <v>5</v>
      </c>
      <c r="AG50" s="234">
        <f>((G50*Z50*AA50/W50)+(H50*Z50*AA50/X50))/$G$21</f>
        <v>0</v>
      </c>
      <c r="AH50" s="234">
        <f t="shared" si="60"/>
        <v>0</v>
      </c>
      <c r="AI50" s="234">
        <f t="shared" si="61"/>
        <v>0</v>
      </c>
      <c r="AJ50" s="283"/>
      <c r="AK50" s="354"/>
      <c r="AL50" s="557" t="s">
        <v>99</v>
      </c>
      <c r="AM50" s="558">
        <f>M82/1000</f>
        <v>0</v>
      </c>
      <c r="AN50" s="559">
        <f t="shared" si="62"/>
        <v>0</v>
      </c>
      <c r="AO50" s="560">
        <f t="shared" si="65"/>
        <v>0</v>
      </c>
      <c r="AP50" s="560">
        <f t="shared" si="66"/>
        <v>0</v>
      </c>
      <c r="AQ50" s="580">
        <f t="shared" si="13"/>
        <v>0</v>
      </c>
      <c r="AR50" s="560">
        <f t="shared" si="14"/>
        <v>0</v>
      </c>
      <c r="AS50" s="561">
        <f t="shared" si="15"/>
        <v>0</v>
      </c>
      <c r="AT50" s="558">
        <f t="shared" si="63"/>
        <v>0</v>
      </c>
      <c r="AU50" s="559">
        <f t="shared" si="63"/>
        <v>0</v>
      </c>
      <c r="AV50" s="564">
        <f t="shared" si="63"/>
        <v>0</v>
      </c>
      <c r="AW50" s="283"/>
      <c r="AX50" s="354"/>
      <c r="AY50" s="557" t="s">
        <v>99</v>
      </c>
      <c r="AZ50" s="558">
        <f>M102/1000</f>
        <v>0</v>
      </c>
      <c r="BA50" s="559">
        <f t="shared" si="67"/>
        <v>0</v>
      </c>
      <c r="BB50" s="560">
        <f t="shared" si="53"/>
        <v>0</v>
      </c>
      <c r="BC50" s="560">
        <f t="shared" si="54"/>
        <v>0</v>
      </c>
      <c r="BD50" s="558">
        <f t="shared" si="18"/>
        <v>0</v>
      </c>
      <c r="BE50" s="559">
        <f t="shared" si="19"/>
        <v>0</v>
      </c>
      <c r="BF50" s="564">
        <f t="shared" si="20"/>
        <v>0</v>
      </c>
      <c r="BG50" s="558">
        <f t="shared" si="44"/>
        <v>0</v>
      </c>
      <c r="BH50" s="559">
        <f t="shared" si="45"/>
        <v>0</v>
      </c>
      <c r="BI50" s="564">
        <f t="shared" si="46"/>
        <v>0</v>
      </c>
      <c r="BJ50" s="283"/>
      <c r="BK50" s="354"/>
      <c r="BL50" s="557" t="s">
        <v>99</v>
      </c>
      <c r="BM50" s="558">
        <f>M122/1000</f>
        <v>0</v>
      </c>
      <c r="BN50" s="559">
        <f t="shared" si="64"/>
        <v>0</v>
      </c>
      <c r="BO50" s="560">
        <f t="shared" si="47"/>
        <v>0</v>
      </c>
      <c r="BP50" s="560">
        <f t="shared" si="48"/>
        <v>0</v>
      </c>
      <c r="BQ50" s="558">
        <f t="shared" si="24"/>
        <v>0</v>
      </c>
      <c r="BR50" s="559">
        <f t="shared" si="25"/>
        <v>0</v>
      </c>
      <c r="BS50" s="564">
        <f t="shared" si="26"/>
        <v>0</v>
      </c>
      <c r="BT50" s="558">
        <f t="shared" si="49"/>
        <v>0</v>
      </c>
      <c r="BU50" s="559">
        <f t="shared" si="50"/>
        <v>0</v>
      </c>
      <c r="BV50" s="564">
        <f t="shared" si="51"/>
        <v>0</v>
      </c>
      <c r="BW50" s="283"/>
      <c r="BX50" s="283"/>
      <c r="BY50" s="283"/>
    </row>
    <row r="51" spans="3:77" ht="12.75" customHeight="1">
      <c r="C51" s="171"/>
      <c r="D51" s="144"/>
      <c r="E51" s="147" t="str">
        <f>+Processes!O32</f>
        <v>INDWCH</v>
      </c>
      <c r="F51" s="147"/>
      <c r="G51" s="319"/>
      <c r="H51" s="319"/>
      <c r="I51" s="319"/>
      <c r="J51" s="319"/>
      <c r="K51" s="319"/>
      <c r="L51" s="319"/>
      <c r="M51" s="319"/>
      <c r="N51" s="319"/>
      <c r="O51" s="319"/>
      <c r="P51" s="319">
        <f t="shared" si="3"/>
        <v>0</v>
      </c>
      <c r="Q51" s="319">
        <f t="shared" si="4"/>
        <v>0</v>
      </c>
      <c r="R51" s="319">
        <f t="shared" si="5"/>
        <v>0</v>
      </c>
      <c r="S51" s="319">
        <f t="shared" si="6"/>
        <v>0</v>
      </c>
      <c r="T51" s="319">
        <f t="shared" si="7"/>
        <v>0</v>
      </c>
      <c r="U51" s="319">
        <f t="shared" si="8"/>
        <v>0</v>
      </c>
      <c r="V51" s="319" t="str">
        <f>IF(S51&gt;0,0.001,"")</f>
        <v/>
      </c>
      <c r="W51" s="341"/>
      <c r="X51" s="520"/>
      <c r="Y51" s="520"/>
      <c r="Z51" s="317"/>
      <c r="AA51" s="390"/>
      <c r="AB51" s="329"/>
      <c r="AC51" s="317">
        <f>1-AC50</f>
        <v>0.5</v>
      </c>
      <c r="AD51" s="317">
        <f>1-AD50</f>
        <v>0.5</v>
      </c>
      <c r="AE51" s="329">
        <v>5</v>
      </c>
      <c r="AG51" s="234"/>
      <c r="AH51" s="234"/>
      <c r="AI51" s="234"/>
      <c r="AJ51" s="283"/>
      <c r="AK51" s="354"/>
      <c r="AL51" s="557" t="s">
        <v>107</v>
      </c>
      <c r="AM51" s="558"/>
      <c r="AN51" s="559">
        <f t="shared" si="62"/>
        <v>0</v>
      </c>
      <c r="AO51" s="560">
        <f t="shared" si="65"/>
        <v>0</v>
      </c>
      <c r="AP51" s="560">
        <f t="shared" si="66"/>
        <v>0</v>
      </c>
      <c r="AQ51" s="580">
        <f t="shared" si="13"/>
        <v>0</v>
      </c>
      <c r="AR51" s="560">
        <f t="shared" si="14"/>
        <v>0</v>
      </c>
      <c r="AS51" s="561">
        <f t="shared" si="15"/>
        <v>0</v>
      </c>
      <c r="AT51" s="558"/>
      <c r="AU51" s="559"/>
      <c r="AV51" s="564"/>
      <c r="AW51" s="283"/>
      <c r="AX51" s="354"/>
      <c r="AY51" s="557" t="s">
        <v>107</v>
      </c>
      <c r="AZ51" s="558"/>
      <c r="BA51" s="559"/>
      <c r="BB51" s="560">
        <f t="shared" si="53"/>
        <v>0</v>
      </c>
      <c r="BC51" s="560">
        <f t="shared" si="54"/>
        <v>0</v>
      </c>
      <c r="BD51" s="558">
        <f t="shared" si="18"/>
        <v>0</v>
      </c>
      <c r="BE51" s="559">
        <f t="shared" si="19"/>
        <v>0</v>
      </c>
      <c r="BF51" s="564">
        <f t="shared" si="20"/>
        <v>0</v>
      </c>
      <c r="BG51" s="558">
        <f t="shared" si="44"/>
        <v>0</v>
      </c>
      <c r="BH51" s="559">
        <f t="shared" si="45"/>
        <v>0</v>
      </c>
      <c r="BI51" s="564">
        <f t="shared" si="46"/>
        <v>0</v>
      </c>
      <c r="BJ51" s="283"/>
      <c r="BK51" s="354"/>
      <c r="BL51" s="557" t="s">
        <v>107</v>
      </c>
      <c r="BM51" s="558"/>
      <c r="BN51" s="559"/>
      <c r="BO51" s="560">
        <f t="shared" si="47"/>
        <v>0</v>
      </c>
      <c r="BP51" s="560">
        <f t="shared" si="48"/>
        <v>0</v>
      </c>
      <c r="BQ51" s="558">
        <f t="shared" si="24"/>
        <v>0</v>
      </c>
      <c r="BR51" s="559">
        <f t="shared" si="25"/>
        <v>0</v>
      </c>
      <c r="BS51" s="564">
        <f t="shared" si="26"/>
        <v>0</v>
      </c>
      <c r="BT51" s="558">
        <f t="shared" si="49"/>
        <v>0</v>
      </c>
      <c r="BU51" s="559">
        <f t="shared" si="50"/>
        <v>0</v>
      </c>
      <c r="BV51" s="564">
        <f t="shared" si="51"/>
        <v>0</v>
      </c>
      <c r="BW51" s="283"/>
      <c r="BX51" s="283"/>
      <c r="BY51" s="283"/>
    </row>
    <row r="52" spans="3:77" ht="12.75" customHeight="1">
      <c r="C52" s="171" t="str">
        <f ca="1">+IF(OFFSET(Processes!B33,$D$11,0)="*","*",OFFSET(Processes!D33,$D$11,0))</f>
        <v>INDCDSHBBGAE1</v>
      </c>
      <c r="D52" s="144" t="str">
        <f ca="1">+OFFSET(Processes!E33,$D$11,0)</f>
        <v>Chemical industry Heat Room Boiler - Biogas Existing 1</v>
      </c>
      <c r="E52" s="147" t="str">
        <f>+Processes!O33</f>
        <v>INDBGA</v>
      </c>
      <c r="F52" s="147" t="str">
        <f ca="1">+OFFSET(Processes!$M$12,$D$11,0) &amp; Processes!P33</f>
        <v>ICDSH</v>
      </c>
      <c r="G52" s="320">
        <f t="shared" ref="G52:I56" si="68">ROUNDUP(AN52/($Z52*$AA52)*G$21*W52,3)</f>
        <v>0</v>
      </c>
      <c r="H52" s="320">
        <f t="shared" si="68"/>
        <v>0</v>
      </c>
      <c r="I52" s="320">
        <f t="shared" si="68"/>
        <v>0</v>
      </c>
      <c r="J52" s="320">
        <f t="shared" ref="J52:L56" si="69">ROUNDUP(BA52/($Z52*$AA52)*J$21*W52,3)</f>
        <v>0</v>
      </c>
      <c r="K52" s="320">
        <f t="shared" si="69"/>
        <v>0</v>
      </c>
      <c r="L52" s="320">
        <f t="shared" si="69"/>
        <v>0</v>
      </c>
      <c r="M52" s="320">
        <f t="shared" ref="M52:O56" si="70">ROUNDUP(BN52/($Z52*$AA52)*M$21*W52,3)</f>
        <v>0</v>
      </c>
      <c r="N52" s="320">
        <f t="shared" si="70"/>
        <v>0</v>
      </c>
      <c r="O52" s="320">
        <f t="shared" si="70"/>
        <v>0</v>
      </c>
      <c r="P52" s="320">
        <f t="shared" si="3"/>
        <v>0</v>
      </c>
      <c r="Q52" s="320">
        <f t="shared" si="4"/>
        <v>0</v>
      </c>
      <c r="R52" s="320">
        <f t="shared" si="5"/>
        <v>0</v>
      </c>
      <c r="S52" s="320">
        <f t="shared" si="6"/>
        <v>0</v>
      </c>
      <c r="T52" s="320">
        <f t="shared" si="7"/>
        <v>0</v>
      </c>
      <c r="U52" s="320">
        <f t="shared" si="8"/>
        <v>0</v>
      </c>
      <c r="V52" s="320">
        <v>5</v>
      </c>
      <c r="W52" s="341">
        <f>J136</f>
        <v>1</v>
      </c>
      <c r="X52" s="520">
        <f t="shared" ref="X52:Y58" si="71">W52</f>
        <v>1</v>
      </c>
      <c r="Y52" s="520">
        <f t="shared" si="71"/>
        <v>1</v>
      </c>
      <c r="Z52" s="317">
        <f>3.6*8760/1000000</f>
        <v>3.1536000000000002E-2</v>
      </c>
      <c r="AA52" s="390">
        <f t="shared" ref="AA52:AA60" si="72">$AA$26</f>
        <v>0.5</v>
      </c>
      <c r="AB52" s="329">
        <v>20</v>
      </c>
      <c r="AC52" s="324"/>
      <c r="AD52" s="317"/>
      <c r="AE52" s="329"/>
      <c r="AG52" s="234">
        <f t="shared" ref="AG52:AG62" si="73">((G52*Z52*AA52/W52)+(H52*Z52*AA52/X52))/$G$21</f>
        <v>0</v>
      </c>
      <c r="AH52" s="234">
        <f t="shared" ref="AH52:AH62" si="74">((J52*Z52*AA52/W52)+(K52*Z52*AA52/X52))/$J$21</f>
        <v>0</v>
      </c>
      <c r="AI52" s="234">
        <f t="shared" ref="AI52:AI62" si="75">((M52*AA52*Z52/W52)+(N52*Z52*AA52/X52))/$M$21</f>
        <v>0</v>
      </c>
      <c r="AJ52" s="283"/>
      <c r="AK52" s="354"/>
      <c r="AL52" s="557" t="s">
        <v>100</v>
      </c>
      <c r="AM52" s="558">
        <f>K82/1000</f>
        <v>0</v>
      </c>
      <c r="AN52" s="559">
        <f t="shared" si="62"/>
        <v>0</v>
      </c>
      <c r="AO52" s="560">
        <f t="shared" si="65"/>
        <v>0</v>
      </c>
      <c r="AP52" s="560">
        <f t="shared" si="66"/>
        <v>0</v>
      </c>
      <c r="AQ52" s="580">
        <f t="shared" si="13"/>
        <v>0</v>
      </c>
      <c r="AR52" s="560">
        <f t="shared" si="14"/>
        <v>0</v>
      </c>
      <c r="AS52" s="561">
        <f t="shared" si="15"/>
        <v>0</v>
      </c>
      <c r="AT52" s="558">
        <f t="shared" ref="AT52:AV56" si="76">IFERROR(AQ52/W52,0)</f>
        <v>0</v>
      </c>
      <c r="AU52" s="559">
        <f t="shared" si="76"/>
        <v>0</v>
      </c>
      <c r="AV52" s="564">
        <f t="shared" si="76"/>
        <v>0</v>
      </c>
      <c r="AW52" s="283"/>
      <c r="AX52" s="354"/>
      <c r="AY52" s="557" t="s">
        <v>100</v>
      </c>
      <c r="AZ52" s="558">
        <f>K102/1000</f>
        <v>0</v>
      </c>
      <c r="BA52" s="559">
        <f>AZ52*$AN$23</f>
        <v>0</v>
      </c>
      <c r="BB52" s="560">
        <f t="shared" si="53"/>
        <v>0</v>
      </c>
      <c r="BC52" s="560">
        <f t="shared" si="54"/>
        <v>0</v>
      </c>
      <c r="BD52" s="558">
        <f t="shared" si="18"/>
        <v>0</v>
      </c>
      <c r="BE52" s="559">
        <f t="shared" si="19"/>
        <v>0</v>
      </c>
      <c r="BF52" s="564">
        <f t="shared" si="20"/>
        <v>0</v>
      </c>
      <c r="BG52" s="558">
        <f t="shared" si="44"/>
        <v>0</v>
      </c>
      <c r="BH52" s="559">
        <f t="shared" si="45"/>
        <v>0</v>
      </c>
      <c r="BI52" s="564">
        <f t="shared" si="46"/>
        <v>0</v>
      </c>
      <c r="BJ52" s="283"/>
      <c r="BK52" s="354"/>
      <c r="BL52" s="557" t="s">
        <v>100</v>
      </c>
      <c r="BM52" s="558">
        <f>K122/1000</f>
        <v>0</v>
      </c>
      <c r="BN52" s="559">
        <f>BM52*$AN$23</f>
        <v>0</v>
      </c>
      <c r="BO52" s="560">
        <f t="shared" si="47"/>
        <v>0</v>
      </c>
      <c r="BP52" s="560">
        <f t="shared" si="48"/>
        <v>0</v>
      </c>
      <c r="BQ52" s="558">
        <f t="shared" si="24"/>
        <v>0</v>
      </c>
      <c r="BR52" s="559">
        <f t="shared" si="25"/>
        <v>0</v>
      </c>
      <c r="BS52" s="564">
        <f t="shared" si="26"/>
        <v>0</v>
      </c>
      <c r="BT52" s="558">
        <f t="shared" si="49"/>
        <v>0</v>
      </c>
      <c r="BU52" s="559">
        <f t="shared" si="50"/>
        <v>0</v>
      </c>
      <c r="BV52" s="564">
        <f t="shared" si="51"/>
        <v>0</v>
      </c>
      <c r="BW52" s="283"/>
      <c r="BX52" s="283"/>
      <c r="BY52" s="283"/>
    </row>
    <row r="53" spans="3:77" ht="12.75" customHeight="1">
      <c r="C53" s="171" t="str">
        <f ca="1">+IF(OFFSET(Processes!B34,$D$11,0)="*","*",OFFSET(Processes!D34,$D$11,0))</f>
        <v>INDCDSHBHFOE1</v>
      </c>
      <c r="D53" s="144" t="str">
        <f ca="1">+OFFSET(Processes!E34,$D$11,0)</f>
        <v>Chemical industry Heat Room Boiler - Heavy Fuel Oil Existing 1</v>
      </c>
      <c r="E53" s="147" t="str">
        <f>+Processes!O34</f>
        <v>INDHFO</v>
      </c>
      <c r="F53" s="147" t="str">
        <f ca="1">+OFFSET(Processes!$M$12,$D$11,0) &amp; Processes!P34</f>
        <v>ICDSH</v>
      </c>
      <c r="G53" s="320">
        <f t="shared" si="68"/>
        <v>0</v>
      </c>
      <c r="H53" s="320">
        <f t="shared" si="68"/>
        <v>0</v>
      </c>
      <c r="I53" s="320">
        <f t="shared" si="68"/>
        <v>0</v>
      </c>
      <c r="J53" s="320">
        <f t="shared" si="69"/>
        <v>0</v>
      </c>
      <c r="K53" s="320">
        <f t="shared" si="69"/>
        <v>0</v>
      </c>
      <c r="L53" s="320">
        <f t="shared" si="69"/>
        <v>0</v>
      </c>
      <c r="M53" s="320">
        <f t="shared" si="70"/>
        <v>0</v>
      </c>
      <c r="N53" s="320">
        <f t="shared" si="70"/>
        <v>0</v>
      </c>
      <c r="O53" s="320">
        <f t="shared" si="70"/>
        <v>0</v>
      </c>
      <c r="P53" s="320">
        <f t="shared" si="3"/>
        <v>0</v>
      </c>
      <c r="Q53" s="320">
        <f t="shared" si="4"/>
        <v>0</v>
      </c>
      <c r="R53" s="320">
        <f t="shared" si="5"/>
        <v>0</v>
      </c>
      <c r="S53" s="320">
        <f t="shared" si="6"/>
        <v>0</v>
      </c>
      <c r="T53" s="320">
        <f t="shared" si="7"/>
        <v>0</v>
      </c>
      <c r="U53" s="320">
        <f t="shared" si="8"/>
        <v>0</v>
      </c>
      <c r="V53" s="320">
        <v>5</v>
      </c>
      <c r="W53" s="341">
        <f>E136</f>
        <v>0.95</v>
      </c>
      <c r="X53" s="520">
        <f t="shared" si="71"/>
        <v>0.95</v>
      </c>
      <c r="Y53" s="520">
        <f t="shared" si="71"/>
        <v>0.95</v>
      </c>
      <c r="Z53" s="317">
        <f>3.6*8760/1000000</f>
        <v>3.1536000000000002E-2</v>
      </c>
      <c r="AA53" s="390">
        <f t="shared" si="72"/>
        <v>0.5</v>
      </c>
      <c r="AB53" s="329">
        <v>20</v>
      </c>
      <c r="AC53" s="317"/>
      <c r="AD53" s="317"/>
      <c r="AE53" s="329"/>
      <c r="AG53" s="234">
        <f t="shared" si="73"/>
        <v>0</v>
      </c>
      <c r="AH53" s="234">
        <f t="shared" si="74"/>
        <v>0</v>
      </c>
      <c r="AI53" s="234">
        <f t="shared" si="75"/>
        <v>0</v>
      </c>
      <c r="AJ53" s="283"/>
      <c r="AK53" s="354"/>
      <c r="AL53" s="557" t="s">
        <v>101</v>
      </c>
      <c r="AM53" s="558">
        <f>E82/1000</f>
        <v>0</v>
      </c>
      <c r="AN53" s="559">
        <f t="shared" si="62"/>
        <v>0</v>
      </c>
      <c r="AO53" s="560">
        <f t="shared" si="65"/>
        <v>0</v>
      </c>
      <c r="AP53" s="560">
        <f t="shared" si="66"/>
        <v>0</v>
      </c>
      <c r="AQ53" s="580">
        <f t="shared" si="13"/>
        <v>0</v>
      </c>
      <c r="AR53" s="560">
        <f t="shared" si="14"/>
        <v>0</v>
      </c>
      <c r="AS53" s="561">
        <f t="shared" si="15"/>
        <v>0</v>
      </c>
      <c r="AT53" s="558">
        <f t="shared" si="76"/>
        <v>0</v>
      </c>
      <c r="AU53" s="559">
        <f t="shared" si="76"/>
        <v>0</v>
      </c>
      <c r="AV53" s="564">
        <f t="shared" si="76"/>
        <v>0</v>
      </c>
      <c r="AW53" s="283"/>
      <c r="AX53" s="354"/>
      <c r="AY53" s="557" t="s">
        <v>101</v>
      </c>
      <c r="AZ53" s="558">
        <f>E102/1000</f>
        <v>0</v>
      </c>
      <c r="BA53" s="559">
        <f>AZ53*$AN$23</f>
        <v>0</v>
      </c>
      <c r="BB53" s="560">
        <f t="shared" si="53"/>
        <v>0</v>
      </c>
      <c r="BC53" s="560">
        <f t="shared" si="54"/>
        <v>0</v>
      </c>
      <c r="BD53" s="558">
        <f t="shared" si="18"/>
        <v>0</v>
      </c>
      <c r="BE53" s="559">
        <f t="shared" si="19"/>
        <v>0</v>
      </c>
      <c r="BF53" s="564">
        <f t="shared" si="20"/>
        <v>0</v>
      </c>
      <c r="BG53" s="558">
        <f t="shared" si="44"/>
        <v>0</v>
      </c>
      <c r="BH53" s="559">
        <f t="shared" si="45"/>
        <v>0</v>
      </c>
      <c r="BI53" s="564">
        <f t="shared" si="46"/>
        <v>0</v>
      </c>
      <c r="BJ53" s="283"/>
      <c r="BK53" s="354"/>
      <c r="BL53" s="557" t="s">
        <v>101</v>
      </c>
      <c r="BM53" s="558">
        <f>E122/1000</f>
        <v>0</v>
      </c>
      <c r="BN53" s="559">
        <f>BM53*$AN$23</f>
        <v>0</v>
      </c>
      <c r="BO53" s="560">
        <f t="shared" si="47"/>
        <v>0</v>
      </c>
      <c r="BP53" s="560">
        <f t="shared" si="48"/>
        <v>0</v>
      </c>
      <c r="BQ53" s="558">
        <f t="shared" si="24"/>
        <v>0</v>
      </c>
      <c r="BR53" s="559">
        <f t="shared" si="25"/>
        <v>0</v>
      </c>
      <c r="BS53" s="564">
        <f t="shared" si="26"/>
        <v>0</v>
      </c>
      <c r="BT53" s="558">
        <f t="shared" si="49"/>
        <v>0</v>
      </c>
      <c r="BU53" s="559">
        <f t="shared" si="50"/>
        <v>0</v>
      </c>
      <c r="BV53" s="564">
        <f t="shared" si="51"/>
        <v>0</v>
      </c>
      <c r="BW53" s="283"/>
      <c r="BX53" s="283"/>
      <c r="BY53" s="283"/>
    </row>
    <row r="54" spans="3:77" ht="12.75" customHeight="1">
      <c r="C54" s="171" t="str">
        <f ca="1">+IF(OFFSET(Processes!B35,$D$11,0)="*","*",OFFSET(Processes!D35,$D$11,0))</f>
        <v>INDCDSHBLPGE1</v>
      </c>
      <c r="D54" s="144" t="str">
        <f ca="1">+OFFSET(Processes!E35,$D$11,0)</f>
        <v>Chemical industry Heat Room Boiler - Liquified Petroleum Gas Existing 1</v>
      </c>
      <c r="E54" s="147" t="str">
        <f>+Processes!O35</f>
        <v>INDLPG</v>
      </c>
      <c r="F54" s="147" t="str">
        <f ca="1">+OFFSET(Processes!$M$12,$D$11,0) &amp; Processes!P35</f>
        <v>ICDSH</v>
      </c>
      <c r="G54" s="320">
        <f t="shared" si="68"/>
        <v>0</v>
      </c>
      <c r="H54" s="320">
        <f t="shared" si="68"/>
        <v>0</v>
      </c>
      <c r="I54" s="320">
        <f t="shared" si="68"/>
        <v>0</v>
      </c>
      <c r="J54" s="320">
        <f t="shared" si="69"/>
        <v>0</v>
      </c>
      <c r="K54" s="320">
        <f t="shared" si="69"/>
        <v>0</v>
      </c>
      <c r="L54" s="320">
        <f t="shared" si="69"/>
        <v>0</v>
      </c>
      <c r="M54" s="320">
        <f t="shared" si="70"/>
        <v>0</v>
      </c>
      <c r="N54" s="320">
        <f t="shared" si="70"/>
        <v>0</v>
      </c>
      <c r="O54" s="320">
        <f t="shared" si="70"/>
        <v>0</v>
      </c>
      <c r="P54" s="320">
        <f t="shared" si="3"/>
        <v>0</v>
      </c>
      <c r="Q54" s="320">
        <f t="shared" si="4"/>
        <v>0</v>
      </c>
      <c r="R54" s="320">
        <f t="shared" si="5"/>
        <v>0</v>
      </c>
      <c r="S54" s="320">
        <f t="shared" si="6"/>
        <v>0</v>
      </c>
      <c r="T54" s="320">
        <f t="shared" si="7"/>
        <v>0</v>
      </c>
      <c r="U54" s="320">
        <f t="shared" si="8"/>
        <v>0</v>
      </c>
      <c r="V54" s="320">
        <v>5</v>
      </c>
      <c r="W54" s="341">
        <f>H136</f>
        <v>1</v>
      </c>
      <c r="X54" s="520">
        <f t="shared" si="71"/>
        <v>1</v>
      </c>
      <c r="Y54" s="520">
        <f t="shared" si="71"/>
        <v>1</v>
      </c>
      <c r="Z54" s="317">
        <f>3.6*8760/1000000</f>
        <v>3.1536000000000002E-2</v>
      </c>
      <c r="AA54" s="390">
        <f t="shared" si="72"/>
        <v>0.5</v>
      </c>
      <c r="AB54" s="329">
        <v>20</v>
      </c>
      <c r="AC54" s="317"/>
      <c r="AD54" s="317"/>
      <c r="AE54" s="329"/>
      <c r="AG54" s="234">
        <f t="shared" si="73"/>
        <v>0</v>
      </c>
      <c r="AH54" s="234">
        <f t="shared" si="74"/>
        <v>0</v>
      </c>
      <c r="AI54" s="234">
        <f t="shared" si="75"/>
        <v>0</v>
      </c>
      <c r="AJ54" s="283"/>
      <c r="AK54" s="354"/>
      <c r="AL54" s="557" t="s">
        <v>53</v>
      </c>
      <c r="AM54" s="558">
        <f>H82/1000</f>
        <v>0</v>
      </c>
      <c r="AN54" s="559">
        <f t="shared" si="62"/>
        <v>0</v>
      </c>
      <c r="AO54" s="560">
        <f t="shared" si="65"/>
        <v>0</v>
      </c>
      <c r="AP54" s="560">
        <f t="shared" si="66"/>
        <v>0</v>
      </c>
      <c r="AQ54" s="580">
        <f t="shared" si="13"/>
        <v>0</v>
      </c>
      <c r="AR54" s="560">
        <f t="shared" si="14"/>
        <v>0</v>
      </c>
      <c r="AS54" s="561">
        <f t="shared" si="15"/>
        <v>0</v>
      </c>
      <c r="AT54" s="558">
        <f t="shared" si="76"/>
        <v>0</v>
      </c>
      <c r="AU54" s="559">
        <f t="shared" si="76"/>
        <v>0</v>
      </c>
      <c r="AV54" s="564">
        <f t="shared" si="76"/>
        <v>0</v>
      </c>
      <c r="AW54" s="283"/>
      <c r="AX54" s="354"/>
      <c r="AY54" s="557" t="s">
        <v>53</v>
      </c>
      <c r="AZ54" s="558">
        <f>H102/1000</f>
        <v>0</v>
      </c>
      <c r="BA54" s="559">
        <f>AZ54*$AN$23</f>
        <v>0</v>
      </c>
      <c r="BB54" s="560">
        <f t="shared" si="53"/>
        <v>0</v>
      </c>
      <c r="BC54" s="560">
        <f t="shared" si="54"/>
        <v>0</v>
      </c>
      <c r="BD54" s="558">
        <f t="shared" si="18"/>
        <v>0</v>
      </c>
      <c r="BE54" s="559">
        <f t="shared" si="19"/>
        <v>0</v>
      </c>
      <c r="BF54" s="564">
        <f t="shared" si="20"/>
        <v>0</v>
      </c>
      <c r="BG54" s="558">
        <f t="shared" si="44"/>
        <v>0</v>
      </c>
      <c r="BH54" s="559">
        <f t="shared" si="45"/>
        <v>0</v>
      </c>
      <c r="BI54" s="564">
        <f t="shared" si="46"/>
        <v>0</v>
      </c>
      <c r="BJ54" s="283"/>
      <c r="BK54" s="354"/>
      <c r="BL54" s="557" t="s">
        <v>53</v>
      </c>
      <c r="BM54" s="558">
        <f>H122/1000</f>
        <v>0</v>
      </c>
      <c r="BN54" s="559">
        <f>BM54*$AN$23</f>
        <v>0</v>
      </c>
      <c r="BO54" s="560">
        <f t="shared" si="47"/>
        <v>0</v>
      </c>
      <c r="BP54" s="560">
        <f t="shared" si="48"/>
        <v>0</v>
      </c>
      <c r="BQ54" s="558">
        <f t="shared" si="24"/>
        <v>0</v>
      </c>
      <c r="BR54" s="559">
        <f t="shared" si="25"/>
        <v>0</v>
      </c>
      <c r="BS54" s="564">
        <f t="shared" si="26"/>
        <v>0</v>
      </c>
      <c r="BT54" s="558">
        <f t="shared" si="49"/>
        <v>0</v>
      </c>
      <c r="BU54" s="559">
        <f t="shared" si="50"/>
        <v>0</v>
      </c>
      <c r="BV54" s="564">
        <f t="shared" si="51"/>
        <v>0</v>
      </c>
      <c r="BW54" s="283"/>
      <c r="BX54" s="283"/>
      <c r="BY54" s="283"/>
    </row>
    <row r="55" spans="3:77" ht="12.75" customHeight="1">
      <c r="C55" s="171" t="str">
        <f ca="1">+IF(OFFSET(Processes!B36,$D$11,0)="*","*",OFFSET(Processes!D36,$D$11,0))</f>
        <v>INDCDSHBWSTE1</v>
      </c>
      <c r="D55" s="144" t="str">
        <f ca="1">+OFFSET(Processes!E36,$D$11,0)</f>
        <v>Chemical industry Heat Room Boiler - Waste Existing 1</v>
      </c>
      <c r="E55" s="147" t="str">
        <f>+Processes!O36</f>
        <v>INDWST</v>
      </c>
      <c r="F55" s="147" t="str">
        <f ca="1">+OFFSET(Processes!$M$12,$D$11,0) &amp; Processes!P36</f>
        <v>ICDSH</v>
      </c>
      <c r="G55" s="320">
        <f t="shared" si="68"/>
        <v>0</v>
      </c>
      <c r="H55" s="320">
        <f t="shared" si="68"/>
        <v>0</v>
      </c>
      <c r="I55" s="320">
        <f t="shared" si="68"/>
        <v>0</v>
      </c>
      <c r="J55" s="320">
        <f t="shared" si="69"/>
        <v>0</v>
      </c>
      <c r="K55" s="320">
        <f t="shared" si="69"/>
        <v>0</v>
      </c>
      <c r="L55" s="320">
        <f t="shared" si="69"/>
        <v>0</v>
      </c>
      <c r="M55" s="320">
        <f t="shared" si="70"/>
        <v>0</v>
      </c>
      <c r="N55" s="320">
        <f t="shared" si="70"/>
        <v>0</v>
      </c>
      <c r="O55" s="320">
        <f t="shared" si="70"/>
        <v>0</v>
      </c>
      <c r="P55" s="320">
        <f t="shared" si="3"/>
        <v>0</v>
      </c>
      <c r="Q55" s="320">
        <f t="shared" si="4"/>
        <v>0</v>
      </c>
      <c r="R55" s="320">
        <f t="shared" si="5"/>
        <v>0</v>
      </c>
      <c r="S55" s="320">
        <f t="shared" si="6"/>
        <v>0</v>
      </c>
      <c r="T55" s="320">
        <f t="shared" si="7"/>
        <v>0</v>
      </c>
      <c r="U55" s="320">
        <f t="shared" si="8"/>
        <v>0</v>
      </c>
      <c r="V55" s="320">
        <v>5</v>
      </c>
      <c r="W55" s="341">
        <f>L136</f>
        <v>0.95</v>
      </c>
      <c r="X55" s="520">
        <f t="shared" si="71"/>
        <v>0.95</v>
      </c>
      <c r="Y55" s="520">
        <f t="shared" si="71"/>
        <v>0.95</v>
      </c>
      <c r="Z55" s="317">
        <f t="shared" ref="Z55:Z62" si="77">3.6*8760/1000000</f>
        <v>3.1536000000000002E-2</v>
      </c>
      <c r="AA55" s="390">
        <f t="shared" si="72"/>
        <v>0.5</v>
      </c>
      <c r="AB55" s="329">
        <v>20</v>
      </c>
      <c r="AC55" s="324"/>
      <c r="AD55" s="317"/>
      <c r="AE55" s="329"/>
      <c r="AG55" s="234">
        <f t="shared" si="73"/>
        <v>0</v>
      </c>
      <c r="AH55" s="234">
        <f t="shared" si="74"/>
        <v>0</v>
      </c>
      <c r="AI55" s="234">
        <f t="shared" si="75"/>
        <v>0</v>
      </c>
      <c r="AJ55" s="283"/>
      <c r="AK55" s="354"/>
      <c r="AL55" s="557" t="s">
        <v>102</v>
      </c>
      <c r="AM55" s="558">
        <f>$N82/1000</f>
        <v>0</v>
      </c>
      <c r="AN55" s="559">
        <f t="shared" si="62"/>
        <v>0</v>
      </c>
      <c r="AO55" s="560">
        <f t="shared" si="65"/>
        <v>0</v>
      </c>
      <c r="AP55" s="560">
        <f t="shared" si="66"/>
        <v>0</v>
      </c>
      <c r="AQ55" s="580">
        <f t="shared" si="13"/>
        <v>0</v>
      </c>
      <c r="AR55" s="560">
        <f t="shared" si="14"/>
        <v>0</v>
      </c>
      <c r="AS55" s="561">
        <f t="shared" si="15"/>
        <v>0</v>
      </c>
      <c r="AT55" s="558">
        <f t="shared" si="76"/>
        <v>0</v>
      </c>
      <c r="AU55" s="559">
        <f t="shared" si="76"/>
        <v>0</v>
      </c>
      <c r="AV55" s="564">
        <f t="shared" si="76"/>
        <v>0</v>
      </c>
      <c r="AW55" s="283"/>
      <c r="AX55" s="354"/>
      <c r="AY55" s="557" t="s">
        <v>102</v>
      </c>
      <c r="AZ55" s="558">
        <f>$N102/1000</f>
        <v>0</v>
      </c>
      <c r="BA55" s="559">
        <f>AZ55*$AN$23</f>
        <v>0</v>
      </c>
      <c r="BB55" s="560">
        <f t="shared" si="53"/>
        <v>0</v>
      </c>
      <c r="BC55" s="560">
        <f t="shared" si="54"/>
        <v>0</v>
      </c>
      <c r="BD55" s="558">
        <f t="shared" si="18"/>
        <v>0</v>
      </c>
      <c r="BE55" s="559">
        <f t="shared" si="19"/>
        <v>0</v>
      </c>
      <c r="BF55" s="564">
        <f t="shared" si="20"/>
        <v>0</v>
      </c>
      <c r="BG55" s="558">
        <f t="shared" si="44"/>
        <v>0</v>
      </c>
      <c r="BH55" s="559">
        <f t="shared" si="45"/>
        <v>0</v>
      </c>
      <c r="BI55" s="564">
        <f t="shared" si="46"/>
        <v>0</v>
      </c>
      <c r="BJ55" s="283"/>
      <c r="BK55" s="354"/>
      <c r="BL55" s="557" t="s">
        <v>102</v>
      </c>
      <c r="BM55" s="558">
        <f>$N122/1000</f>
        <v>0</v>
      </c>
      <c r="BN55" s="559">
        <f>BM55*$AN$23</f>
        <v>0</v>
      </c>
      <c r="BO55" s="560">
        <f t="shared" si="47"/>
        <v>0</v>
      </c>
      <c r="BP55" s="560">
        <f t="shared" si="48"/>
        <v>0</v>
      </c>
      <c r="BQ55" s="558">
        <f t="shared" si="24"/>
        <v>0</v>
      </c>
      <c r="BR55" s="559">
        <f t="shared" si="25"/>
        <v>0</v>
      </c>
      <c r="BS55" s="564">
        <f t="shared" si="26"/>
        <v>0</v>
      </c>
      <c r="BT55" s="558">
        <f t="shared" si="49"/>
        <v>0</v>
      </c>
      <c r="BU55" s="559">
        <f t="shared" si="50"/>
        <v>0</v>
      </c>
      <c r="BV55" s="564">
        <f t="shared" si="51"/>
        <v>0</v>
      </c>
      <c r="BW55" s="283"/>
      <c r="BX55" s="283"/>
      <c r="BY55" s="283"/>
    </row>
    <row r="56" spans="3:77" ht="12.75" customHeight="1">
      <c r="C56" s="171" t="str">
        <f ca="1">+IF(OFFSET(Processes!B37,$D$11,0)="*","*",OFFSET(Processes!D37,$D$11,0))</f>
        <v>INDCDSHBHETE1</v>
      </c>
      <c r="D56" s="144" t="str">
        <f ca="1">+OFFSET(Processes!E37,$D$11,0)</f>
        <v>Chemical industry Heat Room Boiler - Dist. Heat Existing 1</v>
      </c>
      <c r="E56" s="147" t="str">
        <f>+Processes!O37</f>
        <v>INDHCE</v>
      </c>
      <c r="F56" s="147" t="str">
        <f ca="1">+OFFSET(Processes!$M$12,$D$11,0) &amp; Processes!P37</f>
        <v>ICDSH</v>
      </c>
      <c r="G56" s="319">
        <f t="shared" si="68"/>
        <v>4824.8860000000004</v>
      </c>
      <c r="H56" s="319">
        <f t="shared" si="68"/>
        <v>0</v>
      </c>
      <c r="I56" s="319">
        <f t="shared" si="68"/>
        <v>0</v>
      </c>
      <c r="J56" s="319">
        <f t="shared" si="69"/>
        <v>5975.9409999999998</v>
      </c>
      <c r="K56" s="319">
        <f t="shared" si="69"/>
        <v>0</v>
      </c>
      <c r="L56" s="319">
        <f t="shared" si="69"/>
        <v>0</v>
      </c>
      <c r="M56" s="319">
        <f t="shared" si="70"/>
        <v>6467.1980000000003</v>
      </c>
      <c r="N56" s="319">
        <f t="shared" si="70"/>
        <v>0</v>
      </c>
      <c r="O56" s="319">
        <f t="shared" si="70"/>
        <v>0</v>
      </c>
      <c r="P56" s="319">
        <f>M56</f>
        <v>6467.1980000000003</v>
      </c>
      <c r="Q56" s="319">
        <f t="shared" si="4"/>
        <v>0</v>
      </c>
      <c r="R56" s="319">
        <f t="shared" si="5"/>
        <v>0</v>
      </c>
      <c r="S56" s="319">
        <f>P56</f>
        <v>6467.1980000000003</v>
      </c>
      <c r="T56" s="319">
        <f t="shared" ref="T56:U62" si="78">IF($AB56=20,0,N56/5)*IF(N56=0,0,1)</f>
        <v>0</v>
      </c>
      <c r="U56" s="319">
        <f t="shared" si="78"/>
        <v>0</v>
      </c>
      <c r="V56" s="319">
        <v>5</v>
      </c>
      <c r="W56" s="341">
        <f>$N$136</f>
        <v>0.96</v>
      </c>
      <c r="X56" s="520">
        <f>$W$56</f>
        <v>0.96</v>
      </c>
      <c r="Y56" s="520">
        <f>$W$56</f>
        <v>0.96</v>
      </c>
      <c r="Z56" s="317">
        <f t="shared" si="77"/>
        <v>3.1536000000000002E-2</v>
      </c>
      <c r="AA56" s="390">
        <f t="shared" si="72"/>
        <v>0.5</v>
      </c>
      <c r="AB56" s="329">
        <v>20</v>
      </c>
      <c r="AC56" s="317"/>
      <c r="AD56" s="317"/>
      <c r="AE56" s="327"/>
      <c r="AG56" s="234">
        <f t="shared" si="73"/>
        <v>75.475002428571429</v>
      </c>
      <c r="AH56" s="234">
        <f t="shared" si="74"/>
        <v>97.183000915841603</v>
      </c>
      <c r="AI56" s="234">
        <f t="shared" si="75"/>
        <v>105.17200707920793</v>
      </c>
      <c r="AJ56" s="283"/>
      <c r="AK56" s="354"/>
      <c r="AL56" s="557" t="s">
        <v>103</v>
      </c>
      <c r="AM56" s="558">
        <f>P82/1000</f>
        <v>75.474999999999994</v>
      </c>
      <c r="AN56" s="611">
        <f>AM56</f>
        <v>75.474999999999994</v>
      </c>
      <c r="AO56" s="612">
        <v>0</v>
      </c>
      <c r="AP56" s="612">
        <v>0</v>
      </c>
      <c r="AQ56" s="580">
        <f t="shared" si="13"/>
        <v>72.456002331428579</v>
      </c>
      <c r="AR56" s="560">
        <f t="shared" si="14"/>
        <v>0</v>
      </c>
      <c r="AS56" s="561">
        <f t="shared" si="15"/>
        <v>0</v>
      </c>
      <c r="AT56" s="558">
        <f t="shared" si="76"/>
        <v>75.475002428571443</v>
      </c>
      <c r="AU56" s="559">
        <f t="shared" si="76"/>
        <v>0</v>
      </c>
      <c r="AV56" s="564">
        <f t="shared" si="76"/>
        <v>0</v>
      </c>
      <c r="AW56" s="283"/>
      <c r="AX56" s="354"/>
      <c r="AY56" s="557" t="s">
        <v>103</v>
      </c>
      <c r="AZ56" s="558">
        <f>P102/1000</f>
        <v>97.183000000000007</v>
      </c>
      <c r="BA56" s="611">
        <f>AZ56</f>
        <v>97.183000000000007</v>
      </c>
      <c r="BB56" s="612">
        <v>0</v>
      </c>
      <c r="BC56" s="612">
        <v>0</v>
      </c>
      <c r="BD56" s="558">
        <f t="shared" si="18"/>
        <v>93.295680879207922</v>
      </c>
      <c r="BE56" s="559">
        <f t="shared" si="19"/>
        <v>0</v>
      </c>
      <c r="BF56" s="564">
        <f t="shared" si="20"/>
        <v>0</v>
      </c>
      <c r="BG56" s="558">
        <f t="shared" si="44"/>
        <v>97.183000915841589</v>
      </c>
      <c r="BH56" s="559">
        <f t="shared" si="45"/>
        <v>0</v>
      </c>
      <c r="BI56" s="564">
        <f t="shared" si="46"/>
        <v>0</v>
      </c>
      <c r="BJ56" s="283"/>
      <c r="BK56" s="354"/>
      <c r="BL56" s="557" t="s">
        <v>103</v>
      </c>
      <c r="BM56" s="558">
        <f>P122/1000</f>
        <v>105.172</v>
      </c>
      <c r="BN56" s="611">
        <f>BM56</f>
        <v>105.172</v>
      </c>
      <c r="BO56" s="612">
        <v>0</v>
      </c>
      <c r="BP56" s="612">
        <v>0</v>
      </c>
      <c r="BQ56" s="558">
        <f t="shared" si="24"/>
        <v>100.96512679603961</v>
      </c>
      <c r="BR56" s="559">
        <f t="shared" si="25"/>
        <v>0</v>
      </c>
      <c r="BS56" s="564">
        <f t="shared" si="26"/>
        <v>0</v>
      </c>
      <c r="BT56" s="558">
        <f t="shared" si="49"/>
        <v>105.17200707920793</v>
      </c>
      <c r="BU56" s="559">
        <f t="shared" si="50"/>
        <v>0</v>
      </c>
      <c r="BV56" s="564">
        <f t="shared" si="51"/>
        <v>0</v>
      </c>
      <c r="BW56" s="283"/>
      <c r="BX56" s="283"/>
      <c r="BY56" s="283"/>
    </row>
    <row r="57" spans="3:77" ht="12.75" customHeight="1">
      <c r="C57" s="171" t="str">
        <f ca="1">+IF(OFFSET(Processes!B38,$D$11,0)="*","*",OFFSET(Processes!D38,$D$11,0))</f>
        <v>INDCDSHBHETE2</v>
      </c>
      <c r="D57" s="144" t="str">
        <f ca="1">+OFFSET(Processes!E38,$D$11,0)</f>
        <v>Chemical industry Heat Room Boiler - Dist. Heat Existing 2</v>
      </c>
      <c r="E57" s="147" t="str">
        <f>+Processes!O38</f>
        <v>INDHDE</v>
      </c>
      <c r="F57" s="147" t="str">
        <f ca="1">+OFFSET(Processes!$M$12,$D$11,0) &amp; Processes!P38</f>
        <v>ICDSH</v>
      </c>
      <c r="G57" s="319"/>
      <c r="H57" s="319"/>
      <c r="I57" s="319"/>
      <c r="J57" s="319"/>
      <c r="K57" s="319"/>
      <c r="L57" s="319"/>
      <c r="M57" s="319"/>
      <c r="N57" s="319"/>
      <c r="O57" s="319"/>
      <c r="P57" s="319">
        <f t="shared" si="3"/>
        <v>0</v>
      </c>
      <c r="Q57" s="319">
        <f t="shared" si="4"/>
        <v>0</v>
      </c>
      <c r="R57" s="319">
        <f t="shared" si="5"/>
        <v>0</v>
      </c>
      <c r="S57" s="319">
        <f t="shared" ref="S57:S62" si="79">IF($AB57=20,0,M57/5)*IF(M57=0,0,1)</f>
        <v>0</v>
      </c>
      <c r="T57" s="319">
        <f t="shared" si="78"/>
        <v>0</v>
      </c>
      <c r="U57" s="319">
        <f t="shared" si="78"/>
        <v>0</v>
      </c>
      <c r="V57" s="319">
        <v>5</v>
      </c>
      <c r="W57" s="341">
        <f>$N$136</f>
        <v>0.96</v>
      </c>
      <c r="X57" s="520">
        <f>$W$56</f>
        <v>0.96</v>
      </c>
      <c r="Y57" s="520">
        <f>$W$56</f>
        <v>0.96</v>
      </c>
      <c r="Z57" s="317">
        <f t="shared" si="77"/>
        <v>3.1536000000000002E-2</v>
      </c>
      <c r="AA57" s="390">
        <f t="shared" si="72"/>
        <v>0.5</v>
      </c>
      <c r="AB57" s="329">
        <v>20</v>
      </c>
      <c r="AC57" s="317"/>
      <c r="AD57" s="317"/>
      <c r="AE57" s="327"/>
      <c r="AG57" s="234">
        <f t="shared" si="73"/>
        <v>0</v>
      </c>
      <c r="AH57" s="234">
        <f t="shared" si="74"/>
        <v>0</v>
      </c>
      <c r="AI57" s="234">
        <f t="shared" si="75"/>
        <v>0</v>
      </c>
      <c r="AJ57" s="283"/>
      <c r="AK57" s="354"/>
      <c r="AL57" s="557" t="s">
        <v>104</v>
      </c>
      <c r="AM57" s="558"/>
      <c r="AN57" s="611">
        <f>AM57</f>
        <v>0</v>
      </c>
      <c r="AO57" s="612">
        <v>0</v>
      </c>
      <c r="AP57" s="612">
        <v>0</v>
      </c>
      <c r="AQ57" s="580">
        <f t="shared" si="13"/>
        <v>0</v>
      </c>
      <c r="AR57" s="560">
        <f t="shared" si="14"/>
        <v>0</v>
      </c>
      <c r="AS57" s="561">
        <f t="shared" si="15"/>
        <v>0</v>
      </c>
      <c r="AT57" s="558"/>
      <c r="AU57" s="559"/>
      <c r="AV57" s="564"/>
      <c r="AW57" s="283"/>
      <c r="AX57" s="354"/>
      <c r="AY57" s="557" t="s">
        <v>104</v>
      </c>
      <c r="AZ57" s="558"/>
      <c r="BA57" s="611">
        <f>AZ57</f>
        <v>0</v>
      </c>
      <c r="BB57" s="612">
        <v>0</v>
      </c>
      <c r="BC57" s="612">
        <v>0</v>
      </c>
      <c r="BD57" s="558">
        <f t="shared" si="18"/>
        <v>0</v>
      </c>
      <c r="BE57" s="559">
        <f t="shared" si="19"/>
        <v>0</v>
      </c>
      <c r="BF57" s="564">
        <f t="shared" si="20"/>
        <v>0</v>
      </c>
      <c r="BG57" s="558"/>
      <c r="BH57" s="559"/>
      <c r="BI57" s="564"/>
      <c r="BJ57" s="283"/>
      <c r="BK57" s="354"/>
      <c r="BL57" s="557" t="s">
        <v>104</v>
      </c>
      <c r="BM57" s="558"/>
      <c r="BN57" s="611">
        <f>BM57</f>
        <v>0</v>
      </c>
      <c r="BO57" s="612">
        <v>0</v>
      </c>
      <c r="BP57" s="612">
        <v>0</v>
      </c>
      <c r="BQ57" s="558">
        <f t="shared" si="24"/>
        <v>0</v>
      </c>
      <c r="BR57" s="559">
        <f t="shared" si="25"/>
        <v>0</v>
      </c>
      <c r="BS57" s="564">
        <f t="shared" si="26"/>
        <v>0</v>
      </c>
      <c r="BT57" s="558"/>
      <c r="BU57" s="559"/>
      <c r="BV57" s="564"/>
      <c r="BW57" s="283"/>
      <c r="BX57" s="283"/>
      <c r="BY57" s="283"/>
    </row>
    <row r="58" spans="3:77" ht="12.75" customHeight="1">
      <c r="C58" s="171" t="str">
        <f ca="1">+IF(OFFSET(Processes!B39,$D$11,0)="*","*",OFFSET(Processes!D39,$D$11,0))</f>
        <v>INDCDSHBELCE1</v>
      </c>
      <c r="D58" s="146" t="str">
        <f ca="1">+OFFSET(Processes!E39,$D$11,0)</f>
        <v>Chemical industry Heat Room Boiler - Electricity Existing 1</v>
      </c>
      <c r="E58" s="170" t="str">
        <f>+Processes!O39</f>
        <v>INDELC</v>
      </c>
      <c r="F58" s="172" t="str">
        <f ca="1">+OFFSET(Processes!$M$12,$D$11,0) &amp; Processes!P39</f>
        <v>ICDSH</v>
      </c>
      <c r="G58" s="322">
        <f t="shared" ref="G58:I62" si="80">ROUNDUP(AN58/($Z58*$AA58)*G$21*W58,3)</f>
        <v>119.193</v>
      </c>
      <c r="H58" s="322">
        <f t="shared" si="80"/>
        <v>0</v>
      </c>
      <c r="I58" s="322">
        <f t="shared" si="80"/>
        <v>0</v>
      </c>
      <c r="J58" s="322">
        <f t="shared" ref="J58:L62" si="81">ROUNDUP(BA58/($Z58*$AA58)*J$21*W58,3)</f>
        <v>117.123</v>
      </c>
      <c r="K58" s="322">
        <f t="shared" si="81"/>
        <v>0</v>
      </c>
      <c r="L58" s="322">
        <f t="shared" si="81"/>
        <v>0</v>
      </c>
      <c r="M58" s="322">
        <f t="shared" ref="M58:O62" si="82">ROUNDUP(BN58/($Z58*$AA58)*M$21*W58,3)</f>
        <v>115.465</v>
      </c>
      <c r="N58" s="322">
        <f t="shared" si="82"/>
        <v>0</v>
      </c>
      <c r="O58" s="322">
        <f t="shared" si="82"/>
        <v>0</v>
      </c>
      <c r="P58" s="322">
        <f t="shared" si="3"/>
        <v>115.465</v>
      </c>
      <c r="Q58" s="322">
        <f t="shared" si="4"/>
        <v>0</v>
      </c>
      <c r="R58" s="322">
        <f t="shared" si="5"/>
        <v>0</v>
      </c>
      <c r="S58" s="322">
        <f t="shared" si="79"/>
        <v>0</v>
      </c>
      <c r="T58" s="322">
        <f t="shared" si="78"/>
        <v>0</v>
      </c>
      <c r="U58" s="322">
        <f t="shared" si="78"/>
        <v>0</v>
      </c>
      <c r="V58" s="556">
        <v>5</v>
      </c>
      <c r="W58" s="343">
        <f>M136</f>
        <v>0.95</v>
      </c>
      <c r="X58" s="521">
        <f t="shared" si="71"/>
        <v>0.95</v>
      </c>
      <c r="Y58" s="521">
        <f t="shared" si="71"/>
        <v>0.95</v>
      </c>
      <c r="Z58" s="324">
        <f t="shared" si="77"/>
        <v>3.1536000000000002E-2</v>
      </c>
      <c r="AA58" s="390">
        <f t="shared" si="72"/>
        <v>0.5</v>
      </c>
      <c r="AB58" s="329">
        <v>20</v>
      </c>
      <c r="AC58" s="324"/>
      <c r="AD58" s="317"/>
      <c r="AE58" s="329"/>
      <c r="AG58" s="234">
        <f t="shared" si="73"/>
        <v>1.8841455879699249</v>
      </c>
      <c r="AH58" s="234">
        <f t="shared" si="74"/>
        <v>1.9247477477853052</v>
      </c>
      <c r="AI58" s="234">
        <f t="shared" si="75"/>
        <v>1.8975009067222515</v>
      </c>
      <c r="AJ58" s="283"/>
      <c r="AK58" s="353"/>
      <c r="AL58" s="565" t="s">
        <v>61</v>
      </c>
      <c r="AM58" s="558">
        <f>O82/1000</f>
        <v>1.8841320000000001</v>
      </c>
      <c r="AN58" s="559">
        <f>AM58*$AN$23</f>
        <v>1.8841320000000001</v>
      </c>
      <c r="AO58" s="560">
        <f>AM58*$AO$23</f>
        <v>0</v>
      </c>
      <c r="AP58" s="560">
        <f>AM58*$AP$23</f>
        <v>0</v>
      </c>
      <c r="AQ58" s="580">
        <f t="shared" si="13"/>
        <v>1.7899383085714287</v>
      </c>
      <c r="AR58" s="560">
        <f t="shared" si="14"/>
        <v>0</v>
      </c>
      <c r="AS58" s="561">
        <f t="shared" si="15"/>
        <v>0</v>
      </c>
      <c r="AT58" s="558">
        <f t="shared" ref="AT58:AV62" si="83">IFERROR(AQ58/W58,0)</f>
        <v>1.8841455879699249</v>
      </c>
      <c r="AU58" s="559">
        <f t="shared" si="83"/>
        <v>0</v>
      </c>
      <c r="AV58" s="564">
        <f t="shared" si="83"/>
        <v>0</v>
      </c>
      <c r="AW58" s="283"/>
      <c r="AX58" s="353"/>
      <c r="AY58" s="565" t="s">
        <v>61</v>
      </c>
      <c r="AZ58" s="558">
        <f>O102/1000</f>
        <v>1.9247400000000001</v>
      </c>
      <c r="BA58" s="559">
        <f>AZ58*$AN$23</f>
        <v>1.9247400000000001</v>
      </c>
      <c r="BB58" s="560">
        <f>AZ58*$BB$23</f>
        <v>0</v>
      </c>
      <c r="BC58" s="560">
        <f>AZ58*$BC$23</f>
        <v>0</v>
      </c>
      <c r="BD58" s="558">
        <f t="shared" si="18"/>
        <v>1.8285103603960398</v>
      </c>
      <c r="BE58" s="559">
        <f t="shared" si="19"/>
        <v>0</v>
      </c>
      <c r="BF58" s="564">
        <f t="shared" si="20"/>
        <v>0</v>
      </c>
      <c r="BG58" s="558">
        <f t="shared" ref="BG58:BI62" si="84">IFERROR(BD58/W58,0)</f>
        <v>1.924747747785305</v>
      </c>
      <c r="BH58" s="559">
        <f t="shared" si="84"/>
        <v>0</v>
      </c>
      <c r="BI58" s="564">
        <f t="shared" si="84"/>
        <v>0</v>
      </c>
      <c r="BJ58" s="283"/>
      <c r="BK58" s="353"/>
      <c r="BL58" s="565" t="s">
        <v>61</v>
      </c>
      <c r="BM58" s="558">
        <f>O122/1000</f>
        <v>1.8974879999999998</v>
      </c>
      <c r="BN58" s="559">
        <f>BM58*$AN$23</f>
        <v>1.8974879999999998</v>
      </c>
      <c r="BO58" s="560">
        <f>BM58*$BB$23</f>
        <v>0</v>
      </c>
      <c r="BP58" s="560">
        <f>BM58*$BC$23</f>
        <v>0</v>
      </c>
      <c r="BQ58" s="558">
        <f t="shared" si="24"/>
        <v>1.8026258613861388</v>
      </c>
      <c r="BR58" s="559">
        <f t="shared" si="25"/>
        <v>0</v>
      </c>
      <c r="BS58" s="564">
        <f t="shared" si="26"/>
        <v>0</v>
      </c>
      <c r="BT58" s="558">
        <f t="shared" ref="BT58:BV62" si="85">IFERROR(BQ58/W58,0)</f>
        <v>1.8975009067222515</v>
      </c>
      <c r="BU58" s="559">
        <f t="shared" si="85"/>
        <v>0</v>
      </c>
      <c r="BV58" s="564">
        <f t="shared" si="85"/>
        <v>0</v>
      </c>
      <c r="BW58" s="283"/>
      <c r="BX58" s="283"/>
      <c r="BY58" s="283"/>
    </row>
    <row r="59" spans="3:77" ht="12.75" customHeight="1">
      <c r="C59" s="173" t="str">
        <f ca="1">+IF(OFFSET(Processes!B40,$D$11,0)="*","*",OFFSET(Processes!D40,$D$11,0))</f>
        <v>INDCDLAAELCE1</v>
      </c>
      <c r="D59" s="144" t="str">
        <f ca="1">+OFFSET(Processes!E40,$D$11,0)</f>
        <v>Chemical industry Electricity Light Appliance - Electricity Existing 1</v>
      </c>
      <c r="E59" s="174" t="str">
        <f>+Processes!O40</f>
        <v>INDELC</v>
      </c>
      <c r="F59" s="147" t="str">
        <f ca="1">+OFFSET(Processes!$M$12,$D$11,0) &amp; Processes!P40</f>
        <v>ICDLA</v>
      </c>
      <c r="G59" s="321">
        <f t="shared" si="80"/>
        <v>878.25799999999992</v>
      </c>
      <c r="H59" s="321">
        <f t="shared" si="80"/>
        <v>0</v>
      </c>
      <c r="I59" s="321">
        <f t="shared" si="80"/>
        <v>0</v>
      </c>
      <c r="J59" s="321">
        <f t="shared" si="81"/>
        <v>863.00900000000001</v>
      </c>
      <c r="K59" s="321">
        <f t="shared" si="81"/>
        <v>0</v>
      </c>
      <c r="L59" s="321">
        <f t="shared" si="81"/>
        <v>0</v>
      </c>
      <c r="M59" s="321">
        <f t="shared" si="82"/>
        <v>850.78899999999999</v>
      </c>
      <c r="N59" s="321">
        <f t="shared" si="82"/>
        <v>0</v>
      </c>
      <c r="O59" s="321">
        <f t="shared" si="82"/>
        <v>0</v>
      </c>
      <c r="P59" s="321">
        <f t="shared" si="3"/>
        <v>850.78899999999999</v>
      </c>
      <c r="Q59" s="321">
        <f t="shared" si="4"/>
        <v>0</v>
      </c>
      <c r="R59" s="321">
        <f t="shared" si="5"/>
        <v>0</v>
      </c>
      <c r="S59" s="321">
        <f t="shared" si="79"/>
        <v>0</v>
      </c>
      <c r="T59" s="321">
        <f t="shared" si="78"/>
        <v>0</v>
      </c>
      <c r="U59" s="321">
        <f t="shared" si="78"/>
        <v>0</v>
      </c>
      <c r="V59" s="321">
        <v>5</v>
      </c>
      <c r="W59" s="341">
        <v>1</v>
      </c>
      <c r="X59" s="520">
        <v>1</v>
      </c>
      <c r="Y59" s="520">
        <v>1</v>
      </c>
      <c r="Z59" s="325">
        <f t="shared" si="77"/>
        <v>3.1536000000000002E-2</v>
      </c>
      <c r="AA59" s="391">
        <f t="shared" si="72"/>
        <v>0.5</v>
      </c>
      <c r="AB59" s="330">
        <v>20</v>
      </c>
      <c r="AC59" s="325"/>
      <c r="AD59" s="325"/>
      <c r="AE59" s="330"/>
      <c r="AG59" s="234">
        <f t="shared" si="73"/>
        <v>13.18892585142857</v>
      </c>
      <c r="AH59" s="234">
        <f t="shared" si="74"/>
        <v>13.473193972277228</v>
      </c>
      <c r="AI59" s="234">
        <f t="shared" si="75"/>
        <v>13.282416784158418</v>
      </c>
      <c r="AJ59" s="283"/>
      <c r="AK59" s="529" t="str">
        <f ca="1">F59</f>
        <v>ICDLA</v>
      </c>
      <c r="AL59" s="576" t="s">
        <v>61</v>
      </c>
      <c r="AM59" s="577">
        <f>O80/1000</f>
        <v>13.188924000000002</v>
      </c>
      <c r="AN59" s="578">
        <f>AM59*$AN$23</f>
        <v>13.188924000000002</v>
      </c>
      <c r="AO59" s="581">
        <f>AM59*$AO$23</f>
        <v>0</v>
      </c>
      <c r="AP59" s="581">
        <f>AM59*$AP$23</f>
        <v>0</v>
      </c>
      <c r="AQ59" s="582">
        <f t="shared" si="13"/>
        <v>13.18892585142857</v>
      </c>
      <c r="AR59" s="581">
        <f t="shared" si="14"/>
        <v>0</v>
      </c>
      <c r="AS59" s="583">
        <f t="shared" si="15"/>
        <v>0</v>
      </c>
      <c r="AT59" s="577">
        <f t="shared" si="83"/>
        <v>13.18892585142857</v>
      </c>
      <c r="AU59" s="578">
        <f t="shared" si="83"/>
        <v>0</v>
      </c>
      <c r="AV59" s="579">
        <f t="shared" si="83"/>
        <v>0</v>
      </c>
      <c r="AW59" s="283"/>
      <c r="AX59" s="529" t="str">
        <f t="shared" ca="1" si="17"/>
        <v>ICDLA</v>
      </c>
      <c r="AY59" s="576" t="s">
        <v>61</v>
      </c>
      <c r="AZ59" s="577">
        <f>O100/1000</f>
        <v>13.473180000000003</v>
      </c>
      <c r="BA59" s="578">
        <f>AZ59*$AN$23</f>
        <v>13.473180000000003</v>
      </c>
      <c r="BB59" s="581">
        <f>AZ59*$BB$23</f>
        <v>0</v>
      </c>
      <c r="BC59" s="581">
        <f>AZ59*$BC$23</f>
        <v>0</v>
      </c>
      <c r="BD59" s="577">
        <f t="shared" si="18"/>
        <v>13.473193972277228</v>
      </c>
      <c r="BE59" s="578">
        <f t="shared" si="19"/>
        <v>0</v>
      </c>
      <c r="BF59" s="579">
        <f t="shared" si="20"/>
        <v>0</v>
      </c>
      <c r="BG59" s="577">
        <f t="shared" si="84"/>
        <v>13.473193972277228</v>
      </c>
      <c r="BH59" s="578">
        <f t="shared" si="84"/>
        <v>0</v>
      </c>
      <c r="BI59" s="579">
        <f t="shared" si="84"/>
        <v>0</v>
      </c>
      <c r="BJ59" s="283"/>
      <c r="BK59" s="529" t="str">
        <f ca="1">AK59</f>
        <v>ICDLA</v>
      </c>
      <c r="BL59" s="576" t="s">
        <v>61</v>
      </c>
      <c r="BM59" s="577">
        <f>O120/1000</f>
        <v>13.282416000000001</v>
      </c>
      <c r="BN59" s="578">
        <f>BM59*$AN$23</f>
        <v>13.282416000000001</v>
      </c>
      <c r="BO59" s="581">
        <f>BM59*$BB$23</f>
        <v>0</v>
      </c>
      <c r="BP59" s="581">
        <f>BM59*$BC$23</f>
        <v>0</v>
      </c>
      <c r="BQ59" s="577">
        <f t="shared" si="24"/>
        <v>13.282416784158418</v>
      </c>
      <c r="BR59" s="578">
        <f t="shared" si="25"/>
        <v>0</v>
      </c>
      <c r="BS59" s="579">
        <f t="shared" si="26"/>
        <v>0</v>
      </c>
      <c r="BT59" s="577">
        <f t="shared" si="85"/>
        <v>13.282416784158418</v>
      </c>
      <c r="BU59" s="578">
        <f t="shared" si="85"/>
        <v>0</v>
      </c>
      <c r="BV59" s="579">
        <f t="shared" si="85"/>
        <v>0</v>
      </c>
      <c r="BW59" s="283"/>
      <c r="BX59" s="283"/>
      <c r="BY59" s="283"/>
    </row>
    <row r="60" spans="3:77" ht="12.75" customHeight="1">
      <c r="C60" s="146" t="str">
        <f ca="1">+IF(OFFSET(Processes!B41,$D$11,0)="*","*",OFFSET(Processes!D41,$D$11,0))</f>
        <v>INDCDEMMELCE1</v>
      </c>
      <c r="D60" s="146" t="str">
        <f ca="1">+OFFSET(Processes!E41,$D$11,0)</f>
        <v>Chemical industry Electricity Motors - Electricity Existing 1</v>
      </c>
      <c r="E60" s="172" t="str">
        <f>+Processes!O41</f>
        <v>INDELC</v>
      </c>
      <c r="F60" s="172" t="str">
        <f ca="1">+OFFSET(Processes!$M$12,$D$11,0) &amp; Processes!P41</f>
        <v>ICDEM</v>
      </c>
      <c r="G60" s="322">
        <f t="shared" si="80"/>
        <v>10162.699000000001</v>
      </c>
      <c r="H60" s="322">
        <f t="shared" si="80"/>
        <v>0</v>
      </c>
      <c r="I60" s="322">
        <f t="shared" si="80"/>
        <v>0</v>
      </c>
      <c r="J60" s="322">
        <f t="shared" si="81"/>
        <v>9986.237000000001</v>
      </c>
      <c r="K60" s="322">
        <f t="shared" si="81"/>
        <v>0</v>
      </c>
      <c r="L60" s="322">
        <f t="shared" si="81"/>
        <v>0</v>
      </c>
      <c r="M60" s="322">
        <f t="shared" si="82"/>
        <v>9844.844000000001</v>
      </c>
      <c r="N60" s="322">
        <f t="shared" si="82"/>
        <v>0</v>
      </c>
      <c r="O60" s="322">
        <f t="shared" si="82"/>
        <v>0</v>
      </c>
      <c r="P60" s="322">
        <f t="shared" si="3"/>
        <v>9844.844000000001</v>
      </c>
      <c r="Q60" s="322">
        <f t="shared" si="4"/>
        <v>0</v>
      </c>
      <c r="R60" s="322">
        <f t="shared" si="5"/>
        <v>0</v>
      </c>
      <c r="S60" s="322">
        <f t="shared" si="79"/>
        <v>0</v>
      </c>
      <c r="T60" s="322">
        <f t="shared" si="78"/>
        <v>0</v>
      </c>
      <c r="U60" s="322">
        <f t="shared" si="78"/>
        <v>0</v>
      </c>
      <c r="V60" s="556">
        <v>5</v>
      </c>
      <c r="W60" s="343">
        <v>1</v>
      </c>
      <c r="X60" s="521">
        <v>1</v>
      </c>
      <c r="Y60" s="521">
        <v>1</v>
      </c>
      <c r="Z60" s="318">
        <f t="shared" si="77"/>
        <v>3.1536000000000002E-2</v>
      </c>
      <c r="AA60" s="389">
        <f t="shared" si="72"/>
        <v>0.5</v>
      </c>
      <c r="AB60" s="328">
        <v>20</v>
      </c>
      <c r="AC60" s="318"/>
      <c r="AD60" s="318"/>
      <c r="AE60" s="328"/>
      <c r="AG60" s="234">
        <f t="shared" si="73"/>
        <v>152.61470269714286</v>
      </c>
      <c r="AH60" s="234">
        <f t="shared" si="74"/>
        <v>155.90394556039607</v>
      </c>
      <c r="AI60" s="234">
        <f t="shared" si="75"/>
        <v>153.69653484356439</v>
      </c>
      <c r="AJ60" s="283"/>
      <c r="AK60" s="534" t="str">
        <f ca="1">F60</f>
        <v>ICDEM</v>
      </c>
      <c r="AL60" s="576" t="s">
        <v>61</v>
      </c>
      <c r="AM60" s="577">
        <f>O81/1000</f>
        <v>152.61469200000002</v>
      </c>
      <c r="AN60" s="578">
        <f>AM60*$AN$23</f>
        <v>152.61469200000002</v>
      </c>
      <c r="AO60" s="581">
        <f>AM60*$AO$23</f>
        <v>0</v>
      </c>
      <c r="AP60" s="581">
        <f>AM60*$AP$23</f>
        <v>0</v>
      </c>
      <c r="AQ60" s="582">
        <f t="shared" si="13"/>
        <v>152.61470269714286</v>
      </c>
      <c r="AR60" s="581">
        <f t="shared" si="14"/>
        <v>0</v>
      </c>
      <c r="AS60" s="583">
        <f t="shared" si="15"/>
        <v>0</v>
      </c>
      <c r="AT60" s="577">
        <f t="shared" si="83"/>
        <v>152.61470269714286</v>
      </c>
      <c r="AU60" s="578">
        <f t="shared" si="83"/>
        <v>0</v>
      </c>
      <c r="AV60" s="579">
        <f t="shared" si="83"/>
        <v>0</v>
      </c>
      <c r="AW60" s="283"/>
      <c r="AX60" s="534" t="str">
        <f t="shared" ca="1" si="17"/>
        <v>ICDEM</v>
      </c>
      <c r="AY60" s="576" t="s">
        <v>61</v>
      </c>
      <c r="AZ60" s="577">
        <f>O101/1000</f>
        <v>155.90394000000001</v>
      </c>
      <c r="BA60" s="578">
        <f>AZ60*$AN$23</f>
        <v>155.90394000000001</v>
      </c>
      <c r="BB60" s="581">
        <f>AZ60*$BB$23</f>
        <v>0</v>
      </c>
      <c r="BC60" s="581">
        <f>AZ60*$BC$23</f>
        <v>0</v>
      </c>
      <c r="BD60" s="577">
        <f t="shared" si="18"/>
        <v>155.90394556039607</v>
      </c>
      <c r="BE60" s="578">
        <f t="shared" si="19"/>
        <v>0</v>
      </c>
      <c r="BF60" s="579">
        <f t="shared" si="20"/>
        <v>0</v>
      </c>
      <c r="BG60" s="577">
        <f t="shared" si="84"/>
        <v>155.90394556039607</v>
      </c>
      <c r="BH60" s="578">
        <f t="shared" si="84"/>
        <v>0</v>
      </c>
      <c r="BI60" s="579">
        <f t="shared" si="84"/>
        <v>0</v>
      </c>
      <c r="BJ60" s="283"/>
      <c r="BK60" s="534" t="str">
        <f ca="1">AK60</f>
        <v>ICDEM</v>
      </c>
      <c r="BL60" s="576" t="s">
        <v>61</v>
      </c>
      <c r="BM60" s="577">
        <f>O121/1000</f>
        <v>153.696528</v>
      </c>
      <c r="BN60" s="578">
        <f>BM60*$AN$23</f>
        <v>153.696528</v>
      </c>
      <c r="BO60" s="581">
        <f>BM60*$BB$23</f>
        <v>0</v>
      </c>
      <c r="BP60" s="581">
        <f>BM60*$BC$23</f>
        <v>0</v>
      </c>
      <c r="BQ60" s="577">
        <f t="shared" si="24"/>
        <v>153.69653484356439</v>
      </c>
      <c r="BR60" s="578">
        <f t="shared" si="25"/>
        <v>0</v>
      </c>
      <c r="BS60" s="579">
        <f t="shared" si="26"/>
        <v>0</v>
      </c>
      <c r="BT60" s="577">
        <f t="shared" si="85"/>
        <v>153.69653484356439</v>
      </c>
      <c r="BU60" s="578">
        <f t="shared" si="85"/>
        <v>0</v>
      </c>
      <c r="BV60" s="579">
        <f t="shared" si="85"/>
        <v>0</v>
      </c>
      <c r="BW60" s="283"/>
      <c r="BX60" s="283"/>
      <c r="BY60" s="283"/>
    </row>
    <row r="61" spans="3:77" ht="12.75" customHeight="1">
      <c r="C61" s="171" t="str">
        <f ca="1">+IF(OFFSET(Processes!B42,$D$11,0)="*","*",OFFSET(Processes!D42,$D$11,0))</f>
        <v>INDCDTFTDSLE1</v>
      </c>
      <c r="D61" s="171" t="str">
        <f ca="1">+OFFSET(Processes!E42,$D$11,0)</f>
        <v>Chemical industry Tractors, Trucks, Fishing boats, Forest machines - Diesel Existing 1</v>
      </c>
      <c r="E61" s="170" t="str">
        <f>+Processes!O42</f>
        <v>INDDSB1,INDDSB2,INDDSL</v>
      </c>
      <c r="F61" s="171" t="str">
        <f ca="1">+OFFSET(Processes!$M$12,$D$11,0) &amp; Processes!P42</f>
        <v>ICDTF</v>
      </c>
      <c r="G61" s="321">
        <f t="shared" si="80"/>
        <v>194.23600000000002</v>
      </c>
      <c r="H61" s="321">
        <f t="shared" si="80"/>
        <v>0</v>
      </c>
      <c r="I61" s="321">
        <f t="shared" si="80"/>
        <v>0</v>
      </c>
      <c r="J61" s="321">
        <f t="shared" si="81"/>
        <v>52.105999999999995</v>
      </c>
      <c r="K61" s="321">
        <f t="shared" si="81"/>
        <v>0</v>
      </c>
      <c r="L61" s="321">
        <f t="shared" si="81"/>
        <v>0</v>
      </c>
      <c r="M61" s="321">
        <f t="shared" si="82"/>
        <v>101.73700000000001</v>
      </c>
      <c r="N61" s="321">
        <f t="shared" si="82"/>
        <v>0</v>
      </c>
      <c r="O61" s="321">
        <f t="shared" si="82"/>
        <v>0</v>
      </c>
      <c r="P61" s="321">
        <f t="shared" si="3"/>
        <v>101.73700000000001</v>
      </c>
      <c r="Q61" s="321">
        <f t="shared" si="4"/>
        <v>0</v>
      </c>
      <c r="R61" s="321">
        <f t="shared" si="5"/>
        <v>0</v>
      </c>
      <c r="S61" s="321">
        <f t="shared" si="79"/>
        <v>0</v>
      </c>
      <c r="T61" s="321">
        <f t="shared" si="78"/>
        <v>0</v>
      </c>
      <c r="U61" s="321">
        <f t="shared" si="78"/>
        <v>0</v>
      </c>
      <c r="V61" s="321">
        <v>5</v>
      </c>
      <c r="W61" s="341">
        <v>1</v>
      </c>
      <c r="X61" s="520">
        <f t="shared" ref="X61:Y62" si="86">W61</f>
        <v>1</v>
      </c>
      <c r="Y61" s="520">
        <f t="shared" si="86"/>
        <v>1</v>
      </c>
      <c r="Z61" s="325">
        <f t="shared" si="77"/>
        <v>3.1536000000000002E-2</v>
      </c>
      <c r="AA61" s="391">
        <v>0.5</v>
      </c>
      <c r="AB61" s="330">
        <v>20</v>
      </c>
      <c r="AC61" s="325"/>
      <c r="AD61" s="325"/>
      <c r="AE61" s="330"/>
      <c r="AG61" s="234">
        <f t="shared" si="73"/>
        <v>2.9168697600000004</v>
      </c>
      <c r="AH61" s="234">
        <f t="shared" si="74"/>
        <v>0.81347268118811877</v>
      </c>
      <c r="AI61" s="234">
        <f t="shared" si="75"/>
        <v>1.5883059564356439</v>
      </c>
      <c r="AJ61" s="283"/>
      <c r="AK61" s="534" t="str">
        <f ca="1">F61</f>
        <v>ICDTF</v>
      </c>
      <c r="AL61" s="576" t="s">
        <v>59</v>
      </c>
      <c r="AM61" s="577">
        <f>(F79+L79)/1000</f>
        <v>2.9168600000000002</v>
      </c>
      <c r="AN61" s="578">
        <f>AM61*$AN$23</f>
        <v>2.9168600000000002</v>
      </c>
      <c r="AO61" s="581">
        <f>AM61*$AO$23</f>
        <v>0</v>
      </c>
      <c r="AP61" s="581">
        <f>AM61*$AP$23</f>
        <v>0</v>
      </c>
      <c r="AQ61" s="582">
        <f t="shared" si="13"/>
        <v>2.9168697600000004</v>
      </c>
      <c r="AR61" s="581">
        <f t="shared" si="14"/>
        <v>0</v>
      </c>
      <c r="AS61" s="583">
        <f t="shared" si="15"/>
        <v>0</v>
      </c>
      <c r="AT61" s="577">
        <f t="shared" si="83"/>
        <v>2.9168697600000004</v>
      </c>
      <c r="AU61" s="578">
        <f t="shared" si="83"/>
        <v>0</v>
      </c>
      <c r="AV61" s="579">
        <f t="shared" si="83"/>
        <v>0</v>
      </c>
      <c r="AW61" s="283"/>
      <c r="AX61" s="534" t="str">
        <f t="shared" ca="1" si="17"/>
        <v>ICDTF</v>
      </c>
      <c r="AY61" s="576" t="s">
        <v>59</v>
      </c>
      <c r="AZ61" s="577">
        <f>(F99+L99)/1000</f>
        <v>0.81346600000000002</v>
      </c>
      <c r="BA61" s="578">
        <f>AZ61*$AN$23</f>
        <v>0.81346600000000002</v>
      </c>
      <c r="BB61" s="581">
        <f>AZ61*$BB$23</f>
        <v>0</v>
      </c>
      <c r="BC61" s="581">
        <f>AZ61*$BC$23</f>
        <v>0</v>
      </c>
      <c r="BD61" s="577">
        <f t="shared" si="18"/>
        <v>0.81347268118811877</v>
      </c>
      <c r="BE61" s="578">
        <f t="shared" si="19"/>
        <v>0</v>
      </c>
      <c r="BF61" s="579">
        <f t="shared" si="20"/>
        <v>0</v>
      </c>
      <c r="BG61" s="577">
        <f t="shared" si="84"/>
        <v>0.81347268118811877</v>
      </c>
      <c r="BH61" s="578">
        <f t="shared" si="84"/>
        <v>0</v>
      </c>
      <c r="BI61" s="579">
        <f t="shared" si="84"/>
        <v>0</v>
      </c>
      <c r="BJ61" s="283"/>
      <c r="BK61" s="534" t="str">
        <f ca="1">AK61</f>
        <v>ICDTF</v>
      </c>
      <c r="BL61" s="576" t="s">
        <v>59</v>
      </c>
      <c r="BM61" s="577">
        <f>(F119+L119)/1000</f>
        <v>1.5882989999999999</v>
      </c>
      <c r="BN61" s="578">
        <f>BM61*$AN$23</f>
        <v>1.5882989999999999</v>
      </c>
      <c r="BO61" s="581">
        <f>BM61*$BB$23</f>
        <v>0</v>
      </c>
      <c r="BP61" s="581">
        <f>BM61*$BC$23</f>
        <v>0</v>
      </c>
      <c r="BQ61" s="577">
        <f t="shared" si="24"/>
        <v>1.5883059564356439</v>
      </c>
      <c r="BR61" s="578">
        <f t="shared" si="25"/>
        <v>0</v>
      </c>
      <c r="BS61" s="579">
        <f t="shared" si="26"/>
        <v>0</v>
      </c>
      <c r="BT61" s="577">
        <f t="shared" si="85"/>
        <v>1.5883059564356439</v>
      </c>
      <c r="BU61" s="578">
        <f t="shared" si="85"/>
        <v>0</v>
      </c>
      <c r="BV61" s="579">
        <f t="shared" si="85"/>
        <v>0</v>
      </c>
      <c r="BW61" s="283"/>
      <c r="BX61" s="283"/>
      <c r="BY61" s="283"/>
    </row>
    <row r="62" spans="3:77" ht="12.75" customHeight="1">
      <c r="C62" s="171" t="str">
        <f ca="1">+IF(OFFSET(Processes!B43,$D$11,0)="*","*",OFFSET(Processes!D43,$D$11,0))</f>
        <v>INDCDFLTLPGE1</v>
      </c>
      <c r="D62" s="171" t="str">
        <f ca="1">+OFFSET(Processes!E43,$D$11,0)</f>
        <v>Chemical industry Forklifts - LPG Existing 1</v>
      </c>
      <c r="E62" s="170" t="str">
        <f>+Processes!O43</f>
        <v>INDLPG,INDSNG1,INDSNG2</v>
      </c>
      <c r="F62" s="171" t="str">
        <f ca="1">+OFFSET(Processes!$M$12,$D$11,0) &amp; Processes!P43</f>
        <v>ICDFL</v>
      </c>
      <c r="G62" s="321">
        <f t="shared" si="80"/>
        <v>0</v>
      </c>
      <c r="H62" s="321">
        <f t="shared" si="80"/>
        <v>0</v>
      </c>
      <c r="I62" s="321">
        <f t="shared" si="80"/>
        <v>0</v>
      </c>
      <c r="J62" s="321">
        <f t="shared" si="81"/>
        <v>0</v>
      </c>
      <c r="K62" s="321">
        <f t="shared" si="81"/>
        <v>0</v>
      </c>
      <c r="L62" s="321">
        <f t="shared" si="81"/>
        <v>0</v>
      </c>
      <c r="M62" s="321">
        <f t="shared" si="82"/>
        <v>0</v>
      </c>
      <c r="N62" s="321">
        <f t="shared" si="82"/>
        <v>0</v>
      </c>
      <c r="O62" s="321">
        <f t="shared" si="82"/>
        <v>0</v>
      </c>
      <c r="P62" s="321">
        <f t="shared" si="3"/>
        <v>0</v>
      </c>
      <c r="Q62" s="321">
        <f t="shared" si="4"/>
        <v>0</v>
      </c>
      <c r="R62" s="321">
        <f t="shared" si="5"/>
        <v>0</v>
      </c>
      <c r="S62" s="321">
        <f t="shared" si="79"/>
        <v>0</v>
      </c>
      <c r="T62" s="321">
        <f t="shared" si="78"/>
        <v>0</v>
      </c>
      <c r="U62" s="321">
        <f t="shared" si="78"/>
        <v>0</v>
      </c>
      <c r="V62" s="321">
        <v>5</v>
      </c>
      <c r="W62" s="341">
        <v>1</v>
      </c>
      <c r="X62" s="520">
        <f t="shared" si="86"/>
        <v>1</v>
      </c>
      <c r="Y62" s="520">
        <f t="shared" si="86"/>
        <v>1</v>
      </c>
      <c r="Z62" s="324">
        <f t="shared" si="77"/>
        <v>3.1536000000000002E-2</v>
      </c>
      <c r="AA62" s="390">
        <f>$AA$61</f>
        <v>0.5</v>
      </c>
      <c r="AB62" s="329">
        <v>20</v>
      </c>
      <c r="AC62" s="324"/>
      <c r="AD62" s="324"/>
      <c r="AE62" s="329"/>
      <c r="AG62" s="234">
        <f t="shared" si="73"/>
        <v>0</v>
      </c>
      <c r="AH62" s="234">
        <f t="shared" si="74"/>
        <v>0</v>
      </c>
      <c r="AI62" s="234">
        <f t="shared" si="75"/>
        <v>0</v>
      </c>
      <c r="AJ62" s="283"/>
      <c r="AK62" s="534" t="str">
        <f ca="1">F62</f>
        <v>ICDFL</v>
      </c>
      <c r="AL62" s="530" t="s">
        <v>53</v>
      </c>
      <c r="AM62" s="531">
        <f>H79/1000</f>
        <v>0</v>
      </c>
      <c r="AN62" s="532">
        <f>AM62*$AN$23</f>
        <v>0</v>
      </c>
      <c r="AO62" s="533">
        <f>AM62*$AO$23</f>
        <v>0</v>
      </c>
      <c r="AP62" s="533">
        <f>AM62*$AP$23</f>
        <v>0</v>
      </c>
      <c r="AQ62" s="543">
        <f t="shared" si="13"/>
        <v>0</v>
      </c>
      <c r="AR62" s="533">
        <f t="shared" si="14"/>
        <v>0</v>
      </c>
      <c r="AS62" s="539">
        <f t="shared" si="15"/>
        <v>0</v>
      </c>
      <c r="AT62" s="544">
        <f t="shared" si="83"/>
        <v>0</v>
      </c>
      <c r="AU62" s="535">
        <f t="shared" si="83"/>
        <v>0</v>
      </c>
      <c r="AV62" s="536">
        <f t="shared" si="83"/>
        <v>0</v>
      </c>
      <c r="AW62" s="283"/>
      <c r="AX62" s="534" t="str">
        <f t="shared" ca="1" si="17"/>
        <v>ICDFL</v>
      </c>
      <c r="AY62" s="530" t="s">
        <v>53</v>
      </c>
      <c r="AZ62" s="531">
        <f>H99/1000</f>
        <v>0</v>
      </c>
      <c r="BA62" s="532">
        <f>AZ62*$AN$23</f>
        <v>0</v>
      </c>
      <c r="BB62" s="533">
        <f>AZ62*$BB$23</f>
        <v>0</v>
      </c>
      <c r="BC62" s="533">
        <f>AZ62*$BC$23</f>
        <v>0</v>
      </c>
      <c r="BD62" s="544">
        <f t="shared" si="18"/>
        <v>0</v>
      </c>
      <c r="BE62" s="535">
        <f t="shared" si="19"/>
        <v>0</v>
      </c>
      <c r="BF62" s="536">
        <f t="shared" si="20"/>
        <v>0</v>
      </c>
      <c r="BG62" s="544">
        <f t="shared" si="84"/>
        <v>0</v>
      </c>
      <c r="BH62" s="535">
        <f t="shared" si="84"/>
        <v>0</v>
      </c>
      <c r="BI62" s="536">
        <f t="shared" si="84"/>
        <v>0</v>
      </c>
      <c r="BJ62" s="283"/>
      <c r="BK62" s="534" t="str">
        <f ca="1">AK62</f>
        <v>ICDFL</v>
      </c>
      <c r="BL62" s="530" t="s">
        <v>53</v>
      </c>
      <c r="BM62" s="531">
        <f>H119/1000</f>
        <v>0</v>
      </c>
      <c r="BN62" s="532">
        <f>BM62*$AN$23</f>
        <v>0</v>
      </c>
      <c r="BO62" s="533">
        <f>BM62*$BB$23</f>
        <v>0</v>
      </c>
      <c r="BP62" s="533">
        <f>BM62*$BC$23</f>
        <v>0</v>
      </c>
      <c r="BQ62" s="544">
        <f t="shared" si="24"/>
        <v>0</v>
      </c>
      <c r="BR62" s="535">
        <f t="shared" si="25"/>
        <v>0</v>
      </c>
      <c r="BS62" s="536">
        <f t="shared" si="26"/>
        <v>0</v>
      </c>
      <c r="BT62" s="544">
        <f t="shared" si="85"/>
        <v>0</v>
      </c>
      <c r="BU62" s="535">
        <f t="shared" si="85"/>
        <v>0</v>
      </c>
      <c r="BV62" s="536">
        <f t="shared" si="85"/>
        <v>0</v>
      </c>
      <c r="BW62" s="283"/>
      <c r="BX62" s="283"/>
      <c r="BY62" s="283"/>
    </row>
    <row r="63" spans="3:77" ht="12.75" customHeight="1">
      <c r="F63" s="80"/>
      <c r="G63" s="283"/>
      <c r="H63" s="283"/>
      <c r="I63" s="283"/>
      <c r="J63" s="283"/>
      <c r="K63" s="286"/>
      <c r="L63" s="286"/>
      <c r="M63" s="286"/>
      <c r="N63" s="283"/>
      <c r="O63" s="283"/>
      <c r="P63" s="283"/>
      <c r="Q63" s="283"/>
      <c r="R63" s="283"/>
      <c r="S63" s="283"/>
      <c r="T63" s="283"/>
      <c r="U63" s="283"/>
      <c r="V63" s="78"/>
      <c r="W63" s="78"/>
      <c r="X63" s="78"/>
      <c r="Y63" s="78"/>
      <c r="Z63" s="78"/>
      <c r="AA63" s="78"/>
      <c r="AB63" s="78"/>
      <c r="AC63" s="78"/>
      <c r="AD63" s="79"/>
      <c r="AE63" s="79"/>
      <c r="AF63" s="79"/>
      <c r="AG63" s="405"/>
      <c r="AH63" s="405"/>
      <c r="AI63" s="405"/>
      <c r="AJ63" s="82"/>
      <c r="AK63" s="82"/>
      <c r="AL63" s="82"/>
      <c r="AM63" s="82"/>
      <c r="AN63" s="82"/>
      <c r="AO63" s="82"/>
      <c r="AP63" s="82"/>
      <c r="AQ63" s="283"/>
      <c r="AR63" s="283"/>
      <c r="AS63" s="283"/>
      <c r="AT63" s="283"/>
      <c r="AU63" s="283"/>
      <c r="AV63" s="283"/>
      <c r="AW63" s="283"/>
      <c r="AX63" s="283"/>
      <c r="AY63" s="283"/>
      <c r="AZ63" s="283"/>
      <c r="BA63" s="283"/>
      <c r="BB63" s="283"/>
      <c r="BC63" s="283"/>
      <c r="BD63" s="283"/>
      <c r="BE63" s="283"/>
      <c r="BF63" s="283"/>
      <c r="BG63" s="283"/>
      <c r="BH63" s="283"/>
      <c r="BI63" s="283"/>
      <c r="BJ63" s="283"/>
      <c r="BK63" s="283"/>
      <c r="BL63" s="283"/>
      <c r="BM63" s="283"/>
      <c r="BN63" s="283"/>
      <c r="BO63" s="283"/>
      <c r="BP63" s="283"/>
    </row>
    <row r="64" spans="3:77" ht="12.75" customHeight="1">
      <c r="C64" s="285"/>
      <c r="D64" s="291"/>
      <c r="F64" s="80"/>
      <c r="G64" s="504"/>
      <c r="H64" s="505"/>
      <c r="I64" s="505"/>
      <c r="J64" s="285"/>
      <c r="K64" s="283"/>
      <c r="L64" s="283"/>
      <c r="M64" s="283"/>
      <c r="N64" s="283"/>
      <c r="O64" s="283"/>
      <c r="P64" s="283"/>
      <c r="Q64" s="283"/>
      <c r="R64" s="283"/>
      <c r="S64" s="283"/>
      <c r="T64" s="283"/>
      <c r="U64" s="283"/>
      <c r="V64" s="45"/>
      <c r="W64" s="285"/>
      <c r="X64" s="45"/>
      <c r="Y64" s="45"/>
      <c r="Z64" s="79"/>
      <c r="AA64" s="79"/>
      <c r="AB64" s="79"/>
      <c r="AC64" s="79"/>
      <c r="AD64" s="82"/>
      <c r="AE64" s="82"/>
      <c r="AF64" s="82"/>
      <c r="AG64" s="82"/>
      <c r="AH64" s="82"/>
      <c r="AI64" s="82"/>
      <c r="AJ64" s="283"/>
      <c r="AK64" s="283"/>
      <c r="AL64" s="283"/>
      <c r="AM64" s="283"/>
      <c r="AN64" s="283"/>
      <c r="AO64" s="283"/>
      <c r="AP64" s="283"/>
      <c r="AQ64" s="283"/>
      <c r="AR64" s="283"/>
      <c r="AS64" s="283"/>
      <c r="AT64" s="283"/>
      <c r="AU64" s="283"/>
      <c r="AV64" s="283"/>
      <c r="AW64" s="283"/>
      <c r="AX64" s="283"/>
      <c r="AY64" s="283"/>
      <c r="AZ64" s="283"/>
      <c r="BA64" s="283"/>
      <c r="BB64" s="283"/>
      <c r="BC64" s="283"/>
      <c r="BD64" s="283"/>
      <c r="BE64" s="283"/>
      <c r="BF64" s="283"/>
      <c r="BG64" s="283"/>
      <c r="BH64" s="283"/>
      <c r="BI64" s="283"/>
      <c r="BJ64" s="283"/>
      <c r="BK64" s="283"/>
      <c r="BL64" s="283"/>
      <c r="BM64" s="283"/>
      <c r="BN64" s="283"/>
      <c r="BO64" s="283"/>
      <c r="BP64" s="283"/>
    </row>
    <row r="65" spans="3:66" ht="12.75" customHeight="1">
      <c r="D65" s="47"/>
      <c r="F65" s="80"/>
      <c r="G65" s="286"/>
      <c r="H65" s="286"/>
      <c r="I65" s="286"/>
      <c r="J65" s="80"/>
      <c r="K65" s="283"/>
      <c r="L65" s="283"/>
      <c r="M65" s="283"/>
      <c r="N65" s="283"/>
      <c r="O65" s="283"/>
      <c r="P65" s="283"/>
      <c r="Q65" s="283"/>
      <c r="R65" s="283"/>
      <c r="S65" s="83"/>
      <c r="T65" s="83"/>
      <c r="U65" s="83"/>
      <c r="V65" s="83"/>
      <c r="W65" s="83"/>
      <c r="X65" s="83"/>
      <c r="Y65" s="83"/>
      <c r="Z65" s="83"/>
      <c r="AA65" s="83"/>
      <c r="AB65" s="83"/>
      <c r="AC65" s="83"/>
      <c r="AD65" s="1"/>
      <c r="AE65" s="82"/>
      <c r="AF65" s="82"/>
      <c r="AG65" s="82"/>
      <c r="AH65" s="283"/>
      <c r="AI65" s="78"/>
      <c r="AJ65" s="78"/>
      <c r="AK65" s="78"/>
      <c r="AL65" s="78"/>
      <c r="AM65" s="78"/>
      <c r="AN65" s="78"/>
      <c r="AO65" s="283"/>
      <c r="AP65" s="283"/>
      <c r="AQ65" s="283"/>
      <c r="AR65" s="283"/>
      <c r="AS65" s="283"/>
      <c r="AT65" s="283"/>
      <c r="AU65" s="283"/>
      <c r="AV65" s="283"/>
      <c r="AW65" s="283"/>
      <c r="AX65" s="283"/>
      <c r="AY65" s="283"/>
      <c r="AZ65" s="283"/>
      <c r="BA65" s="283"/>
      <c r="BB65" s="283"/>
      <c r="BC65" s="283"/>
      <c r="BD65" s="283"/>
      <c r="BE65" s="283"/>
      <c r="BF65" s="283"/>
      <c r="BG65" s="283"/>
      <c r="BH65" s="283"/>
      <c r="BI65" s="283"/>
      <c r="BJ65" s="283"/>
      <c r="BK65" s="283"/>
      <c r="BL65" s="283"/>
      <c r="BM65" s="283"/>
      <c r="BN65" s="283"/>
    </row>
    <row r="66" spans="3:66" ht="12.75" customHeight="1">
      <c r="F66" s="80"/>
      <c r="G66" s="83"/>
      <c r="H66" s="83"/>
      <c r="I66" s="83"/>
      <c r="J66" s="83"/>
      <c r="K66" s="83"/>
      <c r="L66" s="83"/>
      <c r="M66" s="83"/>
      <c r="N66" s="83"/>
      <c r="O66" s="83"/>
      <c r="P66" s="83"/>
      <c r="Q66" s="83"/>
      <c r="R66" s="83"/>
      <c r="S66" s="291"/>
      <c r="T66" s="283"/>
      <c r="U66" s="283"/>
      <c r="V66" s="45"/>
      <c r="W66" s="283"/>
      <c r="X66" s="78"/>
      <c r="Y66" s="78"/>
      <c r="Z66" s="78"/>
      <c r="AA66" s="45"/>
      <c r="AB66" s="78"/>
      <c r="AC66" s="82"/>
      <c r="AD66" s="79"/>
      <c r="AE66" s="78"/>
      <c r="AF66" s="506"/>
      <c r="AG66" s="506"/>
      <c r="AH66" s="506"/>
      <c r="AI66" s="506"/>
      <c r="AJ66" s="506"/>
      <c r="AK66" s="506"/>
      <c r="AL66" s="79"/>
      <c r="AM66" s="45"/>
      <c r="AN66" s="283"/>
      <c r="AO66" s="283"/>
      <c r="AP66" s="283"/>
      <c r="AQ66" s="283"/>
      <c r="AR66" s="283"/>
      <c r="AS66" s="283"/>
      <c r="AT66" s="283"/>
      <c r="AU66" s="283"/>
      <c r="AV66" s="283"/>
      <c r="AW66" s="283"/>
      <c r="AX66" s="283"/>
      <c r="AY66" s="283"/>
      <c r="AZ66" s="283"/>
      <c r="BA66" s="283"/>
      <c r="BB66" s="283"/>
      <c r="BC66" s="283"/>
      <c r="BD66" s="283"/>
      <c r="BE66" s="283"/>
      <c r="BF66" s="283"/>
      <c r="BG66" s="283"/>
      <c r="BH66" s="283"/>
      <c r="BI66" s="283"/>
      <c r="BJ66" s="283"/>
      <c r="BK66" s="283"/>
      <c r="BL66" s="283"/>
      <c r="BM66" s="283"/>
    </row>
    <row r="67" spans="3:66" ht="12.75" customHeight="1">
      <c r="D67" s="47"/>
      <c r="F67" s="80"/>
      <c r="G67" s="83"/>
      <c r="H67" s="83"/>
      <c r="I67" s="83"/>
      <c r="J67" s="83"/>
      <c r="K67" s="47"/>
      <c r="L67" s="291"/>
      <c r="M67" s="47"/>
      <c r="N67" s="47"/>
      <c r="O67" s="291"/>
      <c r="P67" s="47"/>
      <c r="Q67" s="47"/>
      <c r="R67" s="291"/>
      <c r="S67" s="25"/>
      <c r="U67" s="78"/>
      <c r="V67" s="78"/>
      <c r="W67" s="78"/>
      <c r="X67" s="45"/>
      <c r="Y67" s="79"/>
      <c r="Z67" s="79"/>
      <c r="AA67" s="79"/>
      <c r="AB67" s="25"/>
      <c r="AC67" s="79"/>
      <c r="AF67" s="283"/>
    </row>
    <row r="68" spans="3:66" ht="12.75" customHeight="1">
      <c r="L68" s="286"/>
      <c r="O68" s="283"/>
      <c r="Q68" s="86"/>
      <c r="R68" s="25"/>
      <c r="S68" s="25"/>
      <c r="T68" s="34"/>
      <c r="U68" s="34"/>
      <c r="V68" s="283"/>
      <c r="W68" s="283"/>
      <c r="X68" s="283"/>
      <c r="Y68" s="283"/>
      <c r="Z68" s="283"/>
      <c r="AB68" s="25"/>
      <c r="AD68" s="283"/>
    </row>
    <row r="69" spans="3:66" ht="12.75" customHeight="1">
      <c r="T69" s="283"/>
      <c r="U69" s="283"/>
      <c r="V69" s="285"/>
      <c r="W69" s="283"/>
      <c r="X69" s="283"/>
      <c r="Y69" s="283"/>
      <c r="Z69" s="283"/>
      <c r="AA69" s="283"/>
      <c r="AB69" s="25"/>
      <c r="AE69" s="283"/>
    </row>
    <row r="70" spans="3:66" ht="12.75" customHeight="1">
      <c r="C70" s="257" t="s">
        <v>488</v>
      </c>
      <c r="E70" s="25"/>
      <c r="F70" s="25"/>
      <c r="G70" s="25"/>
      <c r="H70" s="25"/>
      <c r="I70" s="25"/>
      <c r="J70" s="25"/>
      <c r="K70" s="25"/>
      <c r="O70" s="86"/>
      <c r="T70" s="283"/>
      <c r="U70" s="283"/>
      <c r="V70" s="285"/>
      <c r="W70" s="283"/>
      <c r="X70" s="283"/>
      <c r="Y70" s="283"/>
      <c r="Z70" s="283"/>
      <c r="AA70" s="283"/>
      <c r="AB70" s="25"/>
      <c r="AE70" s="283"/>
    </row>
    <row r="71" spans="3:66" ht="12.75" customHeight="1">
      <c r="O71" s="86"/>
      <c r="T71" s="283"/>
      <c r="U71" s="283"/>
      <c r="V71" s="285"/>
      <c r="W71" s="283"/>
      <c r="X71" s="283"/>
      <c r="Y71" s="283"/>
      <c r="Z71" s="283"/>
      <c r="AA71" s="283"/>
      <c r="AB71" s="25"/>
      <c r="AE71" s="283"/>
    </row>
    <row r="72" spans="3:66" ht="12.75" customHeight="1">
      <c r="C72" s="125" t="s">
        <v>145</v>
      </c>
      <c r="E72" s="25"/>
      <c r="F72" s="25"/>
      <c r="G72" s="25"/>
      <c r="H72" s="25"/>
      <c r="I72" s="25"/>
      <c r="J72" s="25"/>
      <c r="K72" s="25"/>
    </row>
    <row r="73" spans="3:66" ht="12.75" customHeight="1">
      <c r="D73" s="87" t="s">
        <v>147</v>
      </c>
      <c r="E73" s="88" t="str">
        <f t="array" ref="E73">+IF(AND(UPPER(TRANSPOSE(T78:T88))=UPPER(MID(D76:N76,4,99))),"Ok","ERROR")</f>
        <v>Ok</v>
      </c>
      <c r="F73" s="25"/>
      <c r="G73" s="25"/>
      <c r="H73" s="25"/>
      <c r="I73" s="25"/>
      <c r="J73" s="25"/>
      <c r="K73" s="25"/>
    </row>
    <row r="74" spans="3:66" ht="12.75" customHeight="1">
      <c r="C74" s="25" t="s">
        <v>203</v>
      </c>
      <c r="O74" s="86"/>
      <c r="T74" s="125" t="s">
        <v>490</v>
      </c>
      <c r="U74" s="125"/>
      <c r="W74" s="125"/>
    </row>
    <row r="75" spans="3:66" ht="12.75" customHeight="1">
      <c r="D75" s="89">
        <v>1</v>
      </c>
      <c r="E75" s="89">
        <f>+D75+1</f>
        <v>2</v>
      </c>
      <c r="F75" s="89">
        <f t="shared" ref="F75:P75" si="87">+E75+1</f>
        <v>3</v>
      </c>
      <c r="G75" s="89">
        <f t="shared" si="87"/>
        <v>4</v>
      </c>
      <c r="H75" s="89">
        <f t="shared" si="87"/>
        <v>5</v>
      </c>
      <c r="I75" s="89">
        <f t="shared" si="87"/>
        <v>6</v>
      </c>
      <c r="J75" s="89">
        <f t="shared" si="87"/>
        <v>7</v>
      </c>
      <c r="K75" s="89">
        <f t="shared" si="87"/>
        <v>8</v>
      </c>
      <c r="L75" s="89">
        <f t="shared" si="87"/>
        <v>9</v>
      </c>
      <c r="M75" s="89">
        <f t="shared" si="87"/>
        <v>10</v>
      </c>
      <c r="N75" s="89">
        <f t="shared" si="87"/>
        <v>11</v>
      </c>
      <c r="O75" s="89">
        <f t="shared" si="87"/>
        <v>12</v>
      </c>
      <c r="P75" s="89">
        <f t="shared" si="87"/>
        <v>13</v>
      </c>
      <c r="T75" s="46"/>
      <c r="U75" s="46"/>
      <c r="W75" s="46"/>
    </row>
    <row r="76" spans="3:66" ht="12.75" customHeight="1">
      <c r="C76" s="10" t="str">
        <f t="shared" ref="C76:D76" si="88">+D149</f>
        <v>Agg End-use</v>
      </c>
      <c r="D76" s="20" t="str">
        <f t="shared" si="88"/>
        <v>01 Coal</v>
      </c>
      <c r="E76" s="20" t="str">
        <f t="shared" ref="E76" si="89">+F149</f>
        <v>02 Fuel oil</v>
      </c>
      <c r="F76" s="20" t="str">
        <f t="shared" ref="F76" si="90">+G149</f>
        <v>03 Diesel</v>
      </c>
      <c r="G76" s="20" t="str">
        <f t="shared" ref="G76" si="91">+H149</f>
        <v>04 Gasoline</v>
      </c>
      <c r="H76" s="20" t="str">
        <f t="shared" ref="H76" si="92">+I149</f>
        <v>05 LPG</v>
      </c>
      <c r="I76" s="20" t="str">
        <f t="shared" ref="I76" si="93">+J149</f>
        <v>06 Manufactured Gases</v>
      </c>
      <c r="J76" s="20" t="str">
        <f t="shared" ref="J76" si="94">+K149</f>
        <v>07 Natural gas</v>
      </c>
      <c r="K76" s="20" t="str">
        <f t="shared" ref="K76" si="95">+L149</f>
        <v>08 Biogas</v>
      </c>
      <c r="L76" s="20" t="str">
        <f t="shared" ref="L76" si="96">+M149</f>
        <v>09 Biodiesel</v>
      </c>
      <c r="M76" s="20" t="str">
        <f t="shared" ref="M76" si="97">+N149</f>
        <v>10 Biomass</v>
      </c>
      <c r="N76" s="20" t="str">
        <f t="shared" ref="N76" si="98">+O149</f>
        <v>11 Waste</v>
      </c>
      <c r="O76" s="20" t="str">
        <f t="shared" ref="O76" si="99">+P149</f>
        <v>12 Electricity</v>
      </c>
      <c r="P76" s="20" t="str">
        <f t="shared" ref="P76" si="100">+Q149</f>
        <v>13 District heating</v>
      </c>
      <c r="T76" s="122" t="s">
        <v>146</v>
      </c>
      <c r="V76" s="123">
        <f>+'Energy matrix'!B3</f>
        <v>2010</v>
      </c>
    </row>
    <row r="77" spans="3:66" ht="12.75" customHeight="1">
      <c r="C77" s="13" t="str">
        <f>$D$150</f>
        <v>Process heat temperature</v>
      </c>
      <c r="D77" s="14">
        <f>+INDEX($E150:$Q150,1,D$75) * INDEX($V$78:$V$90,D$75,1)</f>
        <v>21580.32</v>
      </c>
      <c r="E77" s="14">
        <f t="shared" ref="E77:P77" si="101">+INDEX($E150:$Q150,1,E$75) * INDEX($V$78:$V$90,E$75,1)</f>
        <v>45956.372000000003</v>
      </c>
      <c r="F77" s="14">
        <f t="shared" si="101"/>
        <v>0</v>
      </c>
      <c r="G77" s="14">
        <f t="shared" si="101"/>
        <v>0</v>
      </c>
      <c r="H77" s="14">
        <f t="shared" si="101"/>
        <v>0</v>
      </c>
      <c r="I77" s="14">
        <f t="shared" si="101"/>
        <v>3539.7</v>
      </c>
      <c r="J77" s="14">
        <f t="shared" si="101"/>
        <v>213556.39830000003</v>
      </c>
      <c r="K77" s="14">
        <f t="shared" si="101"/>
        <v>4839</v>
      </c>
      <c r="L77" s="14">
        <f t="shared" si="101"/>
        <v>168.46</v>
      </c>
      <c r="M77" s="14">
        <f t="shared" si="101"/>
        <v>1701</v>
      </c>
      <c r="N77" s="14">
        <f t="shared" si="101"/>
        <v>6545</v>
      </c>
      <c r="O77" s="14">
        <f t="shared" si="101"/>
        <v>0</v>
      </c>
      <c r="P77" s="14">
        <f t="shared" si="101"/>
        <v>0</v>
      </c>
      <c r="T77" s="48" t="s">
        <v>203</v>
      </c>
      <c r="U77" s="48"/>
      <c r="V77" s="124" t="str">
        <f>+INDEX('Energy matrix'!C4:N4,1,$D$2)</f>
        <v>Chemical and petrochemical</v>
      </c>
      <c r="W77" s="48"/>
    </row>
    <row r="78" spans="3:66" ht="12.75" customHeight="1">
      <c r="C78" s="13" t="str">
        <f>$D$151</f>
        <v>Cooling demand</v>
      </c>
      <c r="D78" s="14">
        <f>+INDEX($E151:$Q151,1,D$75) * INDEX($V$78:$V$90,D$75,1)</f>
        <v>0</v>
      </c>
      <c r="E78" s="14">
        <f t="shared" ref="E78:P78" si="102">+INDEX($E151:$Q151,1,E$75) * INDEX($V$78:$V$90,E$75,1)</f>
        <v>0</v>
      </c>
      <c r="F78" s="14">
        <f t="shared" si="102"/>
        <v>0</v>
      </c>
      <c r="G78" s="14">
        <f t="shared" si="102"/>
        <v>0</v>
      </c>
      <c r="H78" s="14">
        <f t="shared" si="102"/>
        <v>0</v>
      </c>
      <c r="I78" s="14">
        <f t="shared" si="102"/>
        <v>0</v>
      </c>
      <c r="J78" s="14">
        <f t="shared" si="102"/>
        <v>0</v>
      </c>
      <c r="K78" s="14">
        <f t="shared" si="102"/>
        <v>0</v>
      </c>
      <c r="L78" s="14">
        <f t="shared" si="102"/>
        <v>0</v>
      </c>
      <c r="M78" s="14">
        <f t="shared" si="102"/>
        <v>0</v>
      </c>
      <c r="N78" s="14">
        <f t="shared" si="102"/>
        <v>0</v>
      </c>
      <c r="O78" s="14">
        <f t="shared" si="102"/>
        <v>20725.452000000001</v>
      </c>
      <c r="P78" s="14">
        <f t="shared" si="102"/>
        <v>0</v>
      </c>
      <c r="T78" s="117" t="str">
        <f>+'Energy matrix'!B5</f>
        <v>Coal</v>
      </c>
      <c r="U78" s="117"/>
      <c r="V78" s="118">
        <f>+INDEX('Energy matrix'!C5:N5,1,$D$2)</f>
        <v>21580.32</v>
      </c>
      <c r="W78" s="117"/>
    </row>
    <row r="79" spans="3:66" ht="12.75" customHeight="1">
      <c r="C79" s="13" t="str">
        <f>$D$152</f>
        <v>Haullage</v>
      </c>
      <c r="D79" s="19">
        <f>+INDEX($E152:$Q152,1,D$75) * INDEX($V$78:$V$90,D$75,1)</f>
        <v>0</v>
      </c>
      <c r="E79" s="19">
        <f t="shared" ref="E79:P79" si="103">+INDEX($E152:$Q152,1,E$75) * INDEX($V$78:$V$90,E$75,1)</f>
        <v>0</v>
      </c>
      <c r="F79" s="19">
        <f t="shared" si="103"/>
        <v>2916.86</v>
      </c>
      <c r="G79" s="19">
        <f t="shared" si="103"/>
        <v>0</v>
      </c>
      <c r="H79" s="19">
        <f t="shared" si="103"/>
        <v>0</v>
      </c>
      <c r="I79" s="19">
        <f t="shared" si="103"/>
        <v>0</v>
      </c>
      <c r="J79" s="19">
        <f t="shared" si="103"/>
        <v>0</v>
      </c>
      <c r="K79" s="19">
        <f t="shared" si="103"/>
        <v>0</v>
      </c>
      <c r="L79" s="19">
        <f t="shared" si="103"/>
        <v>0</v>
      </c>
      <c r="M79" s="19">
        <f t="shared" si="103"/>
        <v>0</v>
      </c>
      <c r="N79" s="19">
        <f t="shared" si="103"/>
        <v>0</v>
      </c>
      <c r="O79" s="19">
        <f t="shared" si="103"/>
        <v>0</v>
      </c>
      <c r="P79" s="19">
        <f t="shared" si="103"/>
        <v>0</v>
      </c>
      <c r="T79" s="117" t="str">
        <f>+'Energy matrix'!B6</f>
        <v>Fuel Oil</v>
      </c>
      <c r="U79" s="117"/>
      <c r="V79" s="118">
        <f>+INDEX('Energy matrix'!C6:N6,1,$D$2)</f>
        <v>45956.372000000003</v>
      </c>
      <c r="W79" s="117"/>
    </row>
    <row r="80" spans="3:66" ht="12.75" customHeight="1">
      <c r="C80" s="13" t="str">
        <f>$D$153</f>
        <v>Light and electronics</v>
      </c>
      <c r="D80" s="14">
        <f>+INDEX($E153:$Q153,1,D$75) * INDEX($V$78:$V$90,D$75,1)</f>
        <v>0</v>
      </c>
      <c r="E80" s="14">
        <f t="shared" ref="E80:P80" si="104">+INDEX($E153:$Q153,1,E$75) * INDEX($V$78:$V$90,E$75,1)</f>
        <v>0</v>
      </c>
      <c r="F80" s="14">
        <f t="shared" si="104"/>
        <v>0</v>
      </c>
      <c r="G80" s="14">
        <f t="shared" si="104"/>
        <v>0</v>
      </c>
      <c r="H80" s="14">
        <f t="shared" si="104"/>
        <v>0</v>
      </c>
      <c r="I80" s="14">
        <f t="shared" si="104"/>
        <v>0</v>
      </c>
      <c r="J80" s="14">
        <f t="shared" si="104"/>
        <v>0</v>
      </c>
      <c r="K80" s="14">
        <f t="shared" si="104"/>
        <v>0</v>
      </c>
      <c r="L80" s="14">
        <f t="shared" si="104"/>
        <v>0</v>
      </c>
      <c r="M80" s="14">
        <f t="shared" si="104"/>
        <v>0</v>
      </c>
      <c r="N80" s="14">
        <f t="shared" si="104"/>
        <v>0</v>
      </c>
      <c r="O80" s="14">
        <f t="shared" si="104"/>
        <v>13188.924000000003</v>
      </c>
      <c r="P80" s="14">
        <f t="shared" si="104"/>
        <v>0</v>
      </c>
      <c r="T80" s="117" t="str">
        <f>+'Energy matrix'!B7</f>
        <v>Diesel</v>
      </c>
      <c r="U80" s="117"/>
      <c r="V80" s="118">
        <f>+INDEX('Energy matrix'!C7:N7,1,$D$2)</f>
        <v>2916.86</v>
      </c>
      <c r="W80" s="117"/>
    </row>
    <row r="81" spans="3:24" ht="12.75" customHeight="1">
      <c r="C81" s="13" t="str">
        <f>$D$154</f>
        <v>Electric motors</v>
      </c>
      <c r="D81" s="14">
        <f t="shared" ref="D81:P81" si="105">+INDEX($E154:$Q154,1,D$75) * INDEX($V$78:$V$90,D$75,1)</f>
        <v>0</v>
      </c>
      <c r="E81" s="14">
        <f t="shared" si="105"/>
        <v>0</v>
      </c>
      <c r="F81" s="14">
        <f t="shared" si="105"/>
        <v>0</v>
      </c>
      <c r="G81" s="14">
        <f t="shared" si="105"/>
        <v>0</v>
      </c>
      <c r="H81" s="14">
        <f t="shared" si="105"/>
        <v>0</v>
      </c>
      <c r="I81" s="14">
        <f t="shared" si="105"/>
        <v>0</v>
      </c>
      <c r="J81" s="14">
        <f t="shared" si="105"/>
        <v>0</v>
      </c>
      <c r="K81" s="14">
        <f t="shared" si="105"/>
        <v>0</v>
      </c>
      <c r="L81" s="14">
        <f t="shared" si="105"/>
        <v>0</v>
      </c>
      <c r="M81" s="14">
        <f t="shared" si="105"/>
        <v>0</v>
      </c>
      <c r="N81" s="14">
        <f t="shared" si="105"/>
        <v>0</v>
      </c>
      <c r="O81" s="14">
        <f t="shared" si="105"/>
        <v>152614.69200000001</v>
      </c>
      <c r="P81" s="14">
        <f t="shared" si="105"/>
        <v>0</v>
      </c>
      <c r="T81" s="117" t="str">
        <f>+'Energy matrix'!B8</f>
        <v>Gasoline</v>
      </c>
      <c r="U81" s="117"/>
      <c r="V81" s="118">
        <f>+INDEX('Energy matrix'!C8:N8,1,$D$2)</f>
        <v>0</v>
      </c>
      <c r="W81" s="117"/>
    </row>
    <row r="82" spans="3:24" ht="12.75" customHeight="1">
      <c r="C82" s="13" t="str">
        <f>$D$155</f>
        <v>Spatial heating</v>
      </c>
      <c r="D82" s="14">
        <f t="shared" ref="D82:P82" si="106">+INDEX($E155:$Q155,1,D$75) * INDEX($V$78:$V$90,D$75,1)</f>
        <v>0</v>
      </c>
      <c r="E82" s="14">
        <f t="shared" si="106"/>
        <v>0</v>
      </c>
      <c r="F82" s="14">
        <f t="shared" si="106"/>
        <v>0</v>
      </c>
      <c r="G82" s="14">
        <f t="shared" si="106"/>
        <v>0</v>
      </c>
      <c r="H82" s="14">
        <f t="shared" si="106"/>
        <v>0</v>
      </c>
      <c r="I82" s="14">
        <f t="shared" si="106"/>
        <v>0</v>
      </c>
      <c r="J82" s="14">
        <f t="shared" si="106"/>
        <v>23728.488700000002</v>
      </c>
      <c r="K82" s="14">
        <f t="shared" si="106"/>
        <v>0</v>
      </c>
      <c r="L82" s="14">
        <f t="shared" si="106"/>
        <v>0</v>
      </c>
      <c r="M82" s="14">
        <f t="shared" si="106"/>
        <v>0</v>
      </c>
      <c r="N82" s="14">
        <f t="shared" si="106"/>
        <v>0</v>
      </c>
      <c r="O82" s="14">
        <f t="shared" si="106"/>
        <v>1884.1320000000001</v>
      </c>
      <c r="P82" s="14">
        <f t="shared" si="106"/>
        <v>75475</v>
      </c>
      <c r="T82" s="117" t="str">
        <f>+'Energy matrix'!B9</f>
        <v>LPG</v>
      </c>
      <c r="U82" s="117"/>
      <c r="V82" s="118">
        <f>+INDEX('Energy matrix'!C9:N9,1,$D$2)</f>
        <v>0</v>
      </c>
      <c r="W82" s="117"/>
    </row>
    <row r="83" spans="3:24" ht="12.75" customHeight="1">
      <c r="C83" s="17" t="s">
        <v>57</v>
      </c>
      <c r="D83" s="18">
        <f t="shared" ref="D83:P83" si="107">SUM(D77:D82)</f>
        <v>21580.32</v>
      </c>
      <c r="E83" s="18">
        <f t="shared" si="107"/>
        <v>45956.372000000003</v>
      </c>
      <c r="F83" s="18">
        <f t="shared" si="107"/>
        <v>2916.86</v>
      </c>
      <c r="G83" s="18">
        <f t="shared" si="107"/>
        <v>0</v>
      </c>
      <c r="H83" s="18">
        <f t="shared" si="107"/>
        <v>0</v>
      </c>
      <c r="I83" s="18">
        <f t="shared" si="107"/>
        <v>3539.7</v>
      </c>
      <c r="J83" s="18">
        <f t="shared" si="107"/>
        <v>237284.88700000005</v>
      </c>
      <c r="K83" s="18">
        <f t="shared" si="107"/>
        <v>4839</v>
      </c>
      <c r="L83" s="18">
        <f t="shared" si="107"/>
        <v>168.46</v>
      </c>
      <c r="M83" s="18">
        <f t="shared" si="107"/>
        <v>1701</v>
      </c>
      <c r="N83" s="18">
        <f t="shared" si="107"/>
        <v>6545</v>
      </c>
      <c r="O83" s="18">
        <f t="shared" si="107"/>
        <v>188413.20000000004</v>
      </c>
      <c r="P83" s="18">
        <f t="shared" si="107"/>
        <v>75475</v>
      </c>
      <c r="T83" s="117" t="str">
        <f>+'Energy matrix'!B10</f>
        <v>Manufactured Gases</v>
      </c>
      <c r="U83" s="117"/>
      <c r="V83" s="118">
        <f>+INDEX('Energy matrix'!C10:N10,1,$D$2)</f>
        <v>3539.7</v>
      </c>
      <c r="W83" s="117"/>
    </row>
    <row r="84" spans="3:24" ht="12.75" customHeight="1">
      <c r="E84" s="25"/>
      <c r="F84" s="25"/>
      <c r="G84" s="25"/>
      <c r="H84" s="25"/>
      <c r="I84" s="25"/>
      <c r="J84" s="25"/>
      <c r="K84" s="25"/>
      <c r="O84" s="86"/>
      <c r="T84" s="117" t="str">
        <f>+'Energy matrix'!B11</f>
        <v>Natural gas</v>
      </c>
      <c r="U84" s="117"/>
      <c r="V84" s="118">
        <f>+INDEX('Energy matrix'!C11:N11,1,$D$2)</f>
        <v>237284.88700000002</v>
      </c>
      <c r="W84" s="117"/>
    </row>
    <row r="85" spans="3:24" ht="12.75" customHeight="1">
      <c r="E85" s="25"/>
      <c r="F85" s="25"/>
      <c r="G85" s="25"/>
      <c r="H85" s="25"/>
      <c r="I85" s="25"/>
      <c r="J85" s="25"/>
      <c r="K85" s="25"/>
      <c r="O85" s="86"/>
      <c r="T85" s="117" t="str">
        <f>+'Energy matrix'!B12</f>
        <v>Biogas</v>
      </c>
      <c r="U85" s="117"/>
      <c r="V85" s="118">
        <f>+INDEX('Energy matrix'!C12:N12,1,$D$2)</f>
        <v>4839</v>
      </c>
      <c r="W85" s="117"/>
    </row>
    <row r="86" spans="3:24" ht="12.75" customHeight="1">
      <c r="O86" s="86"/>
      <c r="T86" s="117" t="str">
        <f>+'Energy matrix'!B13</f>
        <v>Biodiesel</v>
      </c>
      <c r="U86" s="117"/>
      <c r="V86" s="118">
        <f>+INDEX('Energy matrix'!C13:N13,1,$D$2)</f>
        <v>168.46</v>
      </c>
      <c r="W86" s="117"/>
    </row>
    <row r="87" spans="3:24" ht="12.75" customHeight="1">
      <c r="O87" s="86"/>
      <c r="T87" s="117" t="str">
        <f>+'Energy matrix'!B14</f>
        <v>Biomass</v>
      </c>
      <c r="U87" s="117"/>
      <c r="V87" s="118">
        <f>+INDEX('Energy matrix'!C14:N14,1,$D$2)</f>
        <v>1701</v>
      </c>
      <c r="W87" s="117"/>
    </row>
    <row r="88" spans="3:24" ht="12.75" customHeight="1">
      <c r="O88" s="86"/>
      <c r="T88" s="117" t="str">
        <f>+'Energy matrix'!B15</f>
        <v>Waste</v>
      </c>
      <c r="U88" s="117"/>
      <c r="V88" s="118">
        <f>+INDEX('Energy matrix'!C15:N15,1,$D$2)</f>
        <v>6545</v>
      </c>
      <c r="W88" s="117"/>
    </row>
    <row r="89" spans="3:24" ht="12.75" customHeight="1">
      <c r="O89" s="86"/>
      <c r="T89" s="117" t="str">
        <f>+'Energy matrix'!B16</f>
        <v>Electricity</v>
      </c>
      <c r="U89" s="117"/>
      <c r="V89" s="118">
        <f>+INDEX('Energy matrix'!C16:N16,1,$D$2)</f>
        <v>188413.2</v>
      </c>
      <c r="W89" s="117"/>
    </row>
    <row r="90" spans="3:24" s="283" customFormat="1" ht="12.75" customHeight="1">
      <c r="C90" s="257" t="s">
        <v>559</v>
      </c>
      <c r="O90" s="86"/>
      <c r="R90" s="285"/>
      <c r="S90" s="285"/>
      <c r="T90" s="117" t="str">
        <f>+'Energy matrix'!B17</f>
        <v>District Heating</v>
      </c>
      <c r="U90" s="117"/>
      <c r="V90" s="118">
        <f>+INDEX('Energy matrix'!C17:N17,1,$D$2)</f>
        <v>75475</v>
      </c>
      <c r="W90" s="117"/>
      <c r="X90" s="25"/>
    </row>
    <row r="91" spans="3:24" s="283" customFormat="1" ht="12.75" customHeight="1">
      <c r="E91" s="63"/>
      <c r="F91" s="63"/>
      <c r="G91" s="286"/>
      <c r="H91" s="286"/>
      <c r="I91" s="286"/>
      <c r="J91" s="286"/>
      <c r="K91" s="286"/>
      <c r="O91" s="86"/>
      <c r="R91" s="285"/>
      <c r="S91" s="285"/>
      <c r="T91" s="117" t="s">
        <v>57</v>
      </c>
      <c r="U91" s="117"/>
      <c r="V91" s="118">
        <f>SUM(V78:V90)</f>
        <v>588419.79900000012</v>
      </c>
      <c r="W91" s="117"/>
      <c r="X91" s="25"/>
    </row>
    <row r="92" spans="3:24" s="283" customFormat="1" ht="12.75" customHeight="1">
      <c r="C92" s="125" t="s">
        <v>145</v>
      </c>
      <c r="R92" s="285"/>
      <c r="S92" s="285"/>
      <c r="T92" s="258"/>
      <c r="U92" s="258"/>
      <c r="V92" s="259"/>
      <c r="W92" s="258"/>
      <c r="X92" s="25"/>
    </row>
    <row r="93" spans="3:24" s="283" customFormat="1" ht="12.75" customHeight="1">
      <c r="D93" s="87" t="s">
        <v>147</v>
      </c>
      <c r="E93" s="88" t="str">
        <f t="array" ref="E93">+IF(AND(UPPER(TRANSPOSE(T98:T108))=UPPER(MID(D96:N96,4,99))),"Ok","ERROR")</f>
        <v>Ok</v>
      </c>
      <c r="R93" s="285"/>
      <c r="S93" s="285"/>
      <c r="T93" s="258"/>
      <c r="U93" s="258"/>
      <c r="V93" s="259"/>
      <c r="W93" s="258"/>
      <c r="X93" s="25"/>
    </row>
    <row r="94" spans="3:24" s="283" customFormat="1" ht="12.75" customHeight="1">
      <c r="C94" s="283" t="s">
        <v>203</v>
      </c>
      <c r="E94" s="63"/>
      <c r="F94" s="63"/>
      <c r="G94" s="286"/>
      <c r="H94" s="286"/>
      <c r="I94" s="286"/>
      <c r="J94" s="286"/>
      <c r="K94" s="286"/>
      <c r="O94" s="86"/>
      <c r="R94" s="285"/>
      <c r="S94" s="285"/>
      <c r="T94" s="125" t="s">
        <v>558</v>
      </c>
      <c r="U94" s="125"/>
      <c r="W94" s="125"/>
    </row>
    <row r="95" spans="3:24" s="283" customFormat="1" ht="12.75" customHeight="1">
      <c r="D95" s="89">
        <v>1</v>
      </c>
      <c r="E95" s="89">
        <f>+D95+1</f>
        <v>2</v>
      </c>
      <c r="F95" s="89">
        <f t="shared" ref="F95:G95" si="108">+E95+1</f>
        <v>3</v>
      </c>
      <c r="G95" s="89">
        <f t="shared" si="108"/>
        <v>4</v>
      </c>
      <c r="H95" s="89">
        <f t="shared" ref="H95:I95" si="109">+G95+1</f>
        <v>5</v>
      </c>
      <c r="I95" s="89">
        <f t="shared" si="109"/>
        <v>6</v>
      </c>
      <c r="J95" s="89">
        <f t="shared" ref="J95:K95" si="110">+I95+1</f>
        <v>7</v>
      </c>
      <c r="K95" s="89">
        <f t="shared" si="110"/>
        <v>8</v>
      </c>
      <c r="L95" s="89">
        <f t="shared" ref="L95:M95" si="111">+K95+1</f>
        <v>9</v>
      </c>
      <c r="M95" s="89">
        <f t="shared" si="111"/>
        <v>10</v>
      </c>
      <c r="N95" s="89">
        <f t="shared" ref="N95:O95" si="112">+M95+1</f>
        <v>11</v>
      </c>
      <c r="O95" s="89">
        <f t="shared" si="112"/>
        <v>12</v>
      </c>
      <c r="P95" s="89">
        <f t="shared" ref="P95" si="113">+O95+1</f>
        <v>13</v>
      </c>
      <c r="R95" s="285"/>
      <c r="S95" s="285"/>
      <c r="T95" s="289"/>
      <c r="U95" s="289"/>
      <c r="W95" s="289"/>
    </row>
    <row r="96" spans="3:24" s="283" customFormat="1" ht="12.75" customHeight="1">
      <c r="C96" s="10" t="str">
        <f t="shared" ref="C96:E96" si="114">+D149</f>
        <v>Agg End-use</v>
      </c>
      <c r="D96" s="10" t="str">
        <f t="shared" si="114"/>
        <v>01 Coal</v>
      </c>
      <c r="E96" s="10" t="str">
        <f t="shared" si="114"/>
        <v>02 Fuel oil</v>
      </c>
      <c r="F96" s="10" t="str">
        <f t="shared" ref="F96" si="115">+G149</f>
        <v>03 Diesel</v>
      </c>
      <c r="G96" s="10" t="str">
        <f t="shared" ref="G96" si="116">+H149</f>
        <v>04 Gasoline</v>
      </c>
      <c r="H96" s="10" t="str">
        <f t="shared" ref="H96" si="117">+I149</f>
        <v>05 LPG</v>
      </c>
      <c r="I96" s="10" t="str">
        <f t="shared" ref="I96" si="118">+J149</f>
        <v>06 Manufactured Gases</v>
      </c>
      <c r="J96" s="10" t="str">
        <f t="shared" ref="J96" si="119">+K149</f>
        <v>07 Natural gas</v>
      </c>
      <c r="K96" s="10" t="str">
        <f t="shared" ref="K96" si="120">+L149</f>
        <v>08 Biogas</v>
      </c>
      <c r="L96" s="10" t="str">
        <f t="shared" ref="L96" si="121">+M149</f>
        <v>09 Biodiesel</v>
      </c>
      <c r="M96" s="10" t="str">
        <f t="shared" ref="M96" si="122">+N149</f>
        <v>10 Biomass</v>
      </c>
      <c r="N96" s="10" t="str">
        <f t="shared" ref="N96" si="123">+O149</f>
        <v>11 Waste</v>
      </c>
      <c r="O96" s="10" t="str">
        <f t="shared" ref="O96" si="124">+P149</f>
        <v>12 Electricity</v>
      </c>
      <c r="P96" s="10" t="str">
        <f t="shared" ref="P96" si="125">+Q149</f>
        <v>13 District heating</v>
      </c>
      <c r="R96" s="285"/>
      <c r="S96" s="285"/>
      <c r="T96" s="122" t="s">
        <v>146</v>
      </c>
      <c r="V96" s="123">
        <v>2015</v>
      </c>
    </row>
    <row r="97" spans="3:24" s="283" customFormat="1" ht="12.75" customHeight="1">
      <c r="C97" s="13" t="str">
        <f>$D$150</f>
        <v>Process heat temperature</v>
      </c>
      <c r="D97" s="14">
        <f>+INDEX($E150:$Q150,1,D$95) * INDEX($V$98:$V$110,D$95,1)</f>
        <v>41000.930999999997</v>
      </c>
      <c r="E97" s="14">
        <f t="shared" ref="E97:P97" si="126">+INDEX($E150:$Q150,1,E$95) * INDEX($V$98:$V$110,E$95,1)</f>
        <v>53525.79</v>
      </c>
      <c r="F97" s="14">
        <f t="shared" si="126"/>
        <v>0</v>
      </c>
      <c r="G97" s="14">
        <f t="shared" si="126"/>
        <v>0</v>
      </c>
      <c r="H97" s="14">
        <f t="shared" si="126"/>
        <v>0</v>
      </c>
      <c r="I97" s="14">
        <f t="shared" si="126"/>
        <v>2525.4</v>
      </c>
      <c r="J97" s="14">
        <f t="shared" si="126"/>
        <v>196608.6189</v>
      </c>
      <c r="K97" s="14">
        <f t="shared" si="126"/>
        <v>381</v>
      </c>
      <c r="L97" s="14">
        <f t="shared" si="126"/>
        <v>356.03399999999999</v>
      </c>
      <c r="M97" s="14">
        <f t="shared" si="126"/>
        <v>1409</v>
      </c>
      <c r="N97" s="14">
        <f t="shared" si="126"/>
        <v>8685</v>
      </c>
      <c r="O97" s="14">
        <f t="shared" si="126"/>
        <v>0</v>
      </c>
      <c r="P97" s="14">
        <f t="shared" si="126"/>
        <v>0</v>
      </c>
      <c r="R97" s="285"/>
      <c r="S97" s="285"/>
      <c r="T97" s="48" t="s">
        <v>203</v>
      </c>
      <c r="U97" s="48"/>
      <c r="V97" s="124" t="str">
        <f>+INDEX('Energy matrix'!C25:N25,1,$D$2)</f>
        <v>Chemical and petrochemical</v>
      </c>
      <c r="W97" s="48"/>
    </row>
    <row r="98" spans="3:24" s="283" customFormat="1" ht="12.75" customHeight="1">
      <c r="C98" s="13" t="str">
        <f>$D$151</f>
        <v>Cooling demand</v>
      </c>
      <c r="D98" s="14">
        <f t="shared" ref="D98:P98" si="127">+INDEX($E151:$Q151,1,D$95) * INDEX($V$98:$V$110,D$95,1)</f>
        <v>0</v>
      </c>
      <c r="E98" s="14">
        <f t="shared" si="127"/>
        <v>0</v>
      </c>
      <c r="F98" s="14">
        <f t="shared" si="127"/>
        <v>0</v>
      </c>
      <c r="G98" s="14">
        <f t="shared" si="127"/>
        <v>0</v>
      </c>
      <c r="H98" s="14">
        <f t="shared" si="127"/>
        <v>0</v>
      </c>
      <c r="I98" s="14">
        <f t="shared" si="127"/>
        <v>0</v>
      </c>
      <c r="J98" s="14">
        <f t="shared" si="127"/>
        <v>0</v>
      </c>
      <c r="K98" s="14">
        <f t="shared" si="127"/>
        <v>0</v>
      </c>
      <c r="L98" s="14">
        <f t="shared" si="127"/>
        <v>0</v>
      </c>
      <c r="M98" s="14">
        <f t="shared" si="127"/>
        <v>0</v>
      </c>
      <c r="N98" s="14">
        <f t="shared" si="127"/>
        <v>0</v>
      </c>
      <c r="O98" s="14">
        <f t="shared" si="127"/>
        <v>21172.14</v>
      </c>
      <c r="P98" s="14">
        <f t="shared" si="127"/>
        <v>0</v>
      </c>
      <c r="R98" s="285"/>
      <c r="S98" s="285"/>
      <c r="T98" s="117" t="str">
        <f>'Energy matrix'!B26</f>
        <v>Coal</v>
      </c>
      <c r="U98" s="117"/>
      <c r="V98" s="118">
        <f>+INDEX('Energy matrix'!C26:N26,1,$D$2)</f>
        <v>41000.930999999997</v>
      </c>
      <c r="W98" s="117"/>
    </row>
    <row r="99" spans="3:24" s="283" customFormat="1" ht="12.75" customHeight="1">
      <c r="C99" s="13" t="str">
        <f>$D$152</f>
        <v>Haullage</v>
      </c>
      <c r="D99" s="14">
        <f t="shared" ref="D99:P99" si="128">+INDEX($E152:$Q152,1,D$95) * INDEX($V$98:$V$110,D$95,1)</f>
        <v>0</v>
      </c>
      <c r="E99" s="14">
        <f t="shared" si="128"/>
        <v>0</v>
      </c>
      <c r="F99" s="14">
        <f t="shared" si="128"/>
        <v>813.46600000000001</v>
      </c>
      <c r="G99" s="14">
        <f t="shared" si="128"/>
        <v>0</v>
      </c>
      <c r="H99" s="14">
        <f t="shared" si="128"/>
        <v>0</v>
      </c>
      <c r="I99" s="14">
        <f t="shared" si="128"/>
        <v>0</v>
      </c>
      <c r="J99" s="14">
        <f t="shared" si="128"/>
        <v>0</v>
      </c>
      <c r="K99" s="14">
        <f t="shared" si="128"/>
        <v>0</v>
      </c>
      <c r="L99" s="14">
        <f t="shared" si="128"/>
        <v>0</v>
      </c>
      <c r="M99" s="14">
        <f t="shared" si="128"/>
        <v>0</v>
      </c>
      <c r="N99" s="14">
        <f t="shared" si="128"/>
        <v>0</v>
      </c>
      <c r="O99" s="14">
        <f t="shared" si="128"/>
        <v>0</v>
      </c>
      <c r="P99" s="14">
        <f t="shared" si="128"/>
        <v>0</v>
      </c>
      <c r="R99" s="285"/>
      <c r="S99" s="285"/>
      <c r="T99" s="117" t="str">
        <f>'Energy matrix'!B27</f>
        <v>Fuel Oil</v>
      </c>
      <c r="U99" s="117"/>
      <c r="V99" s="118">
        <f>+INDEX('Energy matrix'!C27:N27,1,$D$2)</f>
        <v>53525.79</v>
      </c>
      <c r="W99" s="117"/>
    </row>
    <row r="100" spans="3:24" s="283" customFormat="1" ht="12.75" customHeight="1">
      <c r="C100" s="13" t="str">
        <f>$D$153</f>
        <v>Light and electronics</v>
      </c>
      <c r="D100" s="14">
        <f t="shared" ref="D100:P100" si="129">+INDEX($E153:$Q153,1,D$95) * INDEX($V$98:$V$110,D$95,1)</f>
        <v>0</v>
      </c>
      <c r="E100" s="14">
        <f t="shared" si="129"/>
        <v>0</v>
      </c>
      <c r="F100" s="14">
        <f t="shared" si="129"/>
        <v>0</v>
      </c>
      <c r="G100" s="14">
        <f t="shared" si="129"/>
        <v>0</v>
      </c>
      <c r="H100" s="14">
        <f t="shared" si="129"/>
        <v>0</v>
      </c>
      <c r="I100" s="14">
        <f t="shared" si="129"/>
        <v>0</v>
      </c>
      <c r="J100" s="14">
        <f t="shared" si="129"/>
        <v>0</v>
      </c>
      <c r="K100" s="14">
        <f t="shared" si="129"/>
        <v>0</v>
      </c>
      <c r="L100" s="14">
        <f t="shared" si="129"/>
        <v>0</v>
      </c>
      <c r="M100" s="14">
        <f t="shared" si="129"/>
        <v>0</v>
      </c>
      <c r="N100" s="14">
        <f t="shared" si="129"/>
        <v>0</v>
      </c>
      <c r="O100" s="14">
        <f t="shared" si="129"/>
        <v>13473.180000000002</v>
      </c>
      <c r="P100" s="14">
        <f t="shared" si="129"/>
        <v>0</v>
      </c>
      <c r="R100" s="285"/>
      <c r="S100" s="285"/>
      <c r="T100" s="117" t="str">
        <f>'Energy matrix'!B28</f>
        <v>Diesel</v>
      </c>
      <c r="U100" s="117"/>
      <c r="V100" s="118">
        <f>+INDEX('Energy matrix'!C28:N28,1,$D$2)</f>
        <v>813.46600000000001</v>
      </c>
      <c r="W100" s="117"/>
    </row>
    <row r="101" spans="3:24" s="283" customFormat="1" ht="12.75" customHeight="1">
      <c r="C101" s="13" t="str">
        <f>$D$154</f>
        <v>Electric motors</v>
      </c>
      <c r="D101" s="14">
        <f t="shared" ref="D101:P101" si="130">+INDEX($E154:$Q154,1,D$95) * INDEX($V$98:$V$110,D$95,1)</f>
        <v>0</v>
      </c>
      <c r="E101" s="14">
        <f t="shared" si="130"/>
        <v>0</v>
      </c>
      <c r="F101" s="14">
        <f t="shared" si="130"/>
        <v>0</v>
      </c>
      <c r="G101" s="14">
        <f t="shared" si="130"/>
        <v>0</v>
      </c>
      <c r="H101" s="14">
        <f t="shared" si="130"/>
        <v>0</v>
      </c>
      <c r="I101" s="14">
        <f t="shared" si="130"/>
        <v>0</v>
      </c>
      <c r="J101" s="14">
        <f t="shared" si="130"/>
        <v>0</v>
      </c>
      <c r="K101" s="14">
        <f t="shared" si="130"/>
        <v>0</v>
      </c>
      <c r="L101" s="14">
        <f t="shared" si="130"/>
        <v>0</v>
      </c>
      <c r="M101" s="14">
        <f t="shared" si="130"/>
        <v>0</v>
      </c>
      <c r="N101" s="14">
        <f t="shared" si="130"/>
        <v>0</v>
      </c>
      <c r="O101" s="14">
        <f t="shared" si="130"/>
        <v>155903.94</v>
      </c>
      <c r="P101" s="14">
        <f t="shared" si="130"/>
        <v>0</v>
      </c>
      <c r="R101" s="285"/>
      <c r="S101" s="285"/>
      <c r="T101" s="117" t="str">
        <f>'Energy matrix'!B29</f>
        <v>Gasoline</v>
      </c>
      <c r="U101" s="117"/>
      <c r="V101" s="118">
        <f>+INDEX('Energy matrix'!C29:N29,1,$D$2)</f>
        <v>0</v>
      </c>
      <c r="W101" s="117"/>
    </row>
    <row r="102" spans="3:24" s="283" customFormat="1" ht="12.75" customHeight="1">
      <c r="C102" s="13" t="str">
        <f>$D$155</f>
        <v>Spatial heating</v>
      </c>
      <c r="D102" s="14">
        <f t="shared" ref="D102:P102" si="131">+INDEX($E155:$Q155,1,D$95) * INDEX($V$98:$V$110,D$95,1)</f>
        <v>0</v>
      </c>
      <c r="E102" s="14">
        <f t="shared" si="131"/>
        <v>0</v>
      </c>
      <c r="F102" s="14">
        <f t="shared" si="131"/>
        <v>0</v>
      </c>
      <c r="G102" s="14">
        <f t="shared" si="131"/>
        <v>0</v>
      </c>
      <c r="H102" s="14">
        <f t="shared" si="131"/>
        <v>0</v>
      </c>
      <c r="I102" s="14">
        <f t="shared" si="131"/>
        <v>0</v>
      </c>
      <c r="J102" s="14">
        <f t="shared" si="131"/>
        <v>21845.402100000003</v>
      </c>
      <c r="K102" s="14">
        <f t="shared" si="131"/>
        <v>0</v>
      </c>
      <c r="L102" s="14">
        <f t="shared" si="131"/>
        <v>0</v>
      </c>
      <c r="M102" s="14">
        <f t="shared" si="131"/>
        <v>0</v>
      </c>
      <c r="N102" s="14">
        <f t="shared" si="131"/>
        <v>0</v>
      </c>
      <c r="O102" s="14">
        <f t="shared" si="131"/>
        <v>1924.74</v>
      </c>
      <c r="P102" s="14">
        <f t="shared" si="131"/>
        <v>97183</v>
      </c>
      <c r="R102" s="285"/>
      <c r="S102" s="285"/>
      <c r="T102" s="117" t="str">
        <f>'Energy matrix'!B30</f>
        <v>LPG</v>
      </c>
      <c r="U102" s="117"/>
      <c r="V102" s="118">
        <f>+INDEX('Energy matrix'!C30:N30,1,$D$2)</f>
        <v>0</v>
      </c>
      <c r="W102" s="117"/>
    </row>
    <row r="103" spans="3:24" s="283" customFormat="1" ht="12.75" customHeight="1">
      <c r="C103" s="17" t="s">
        <v>57</v>
      </c>
      <c r="D103" s="18">
        <f>SUM(D97:D102)</f>
        <v>41000.930999999997</v>
      </c>
      <c r="E103" s="18">
        <f t="shared" ref="E103:P103" si="132">SUM(E97:E102)</f>
        <v>53525.79</v>
      </c>
      <c r="F103" s="18">
        <f t="shared" si="132"/>
        <v>813.46600000000001</v>
      </c>
      <c r="G103" s="18">
        <f t="shared" si="132"/>
        <v>0</v>
      </c>
      <c r="H103" s="18">
        <f t="shared" si="132"/>
        <v>0</v>
      </c>
      <c r="I103" s="18">
        <f t="shared" si="132"/>
        <v>2525.4</v>
      </c>
      <c r="J103" s="18">
        <f t="shared" si="132"/>
        <v>218454.02100000001</v>
      </c>
      <c r="K103" s="18">
        <f t="shared" si="132"/>
        <v>381</v>
      </c>
      <c r="L103" s="18">
        <f t="shared" si="132"/>
        <v>356.03399999999999</v>
      </c>
      <c r="M103" s="18">
        <f t="shared" si="132"/>
        <v>1409</v>
      </c>
      <c r="N103" s="18">
        <f t="shared" si="132"/>
        <v>8685</v>
      </c>
      <c r="O103" s="18">
        <f t="shared" si="132"/>
        <v>192474</v>
      </c>
      <c r="P103" s="18">
        <f t="shared" si="132"/>
        <v>97183</v>
      </c>
      <c r="R103" s="285"/>
      <c r="S103" s="285"/>
      <c r="T103" s="117" t="str">
        <f>'Energy matrix'!B31</f>
        <v>Manufactured Gases</v>
      </c>
      <c r="U103" s="117"/>
      <c r="V103" s="118">
        <f>+INDEX('Energy matrix'!C31:N31,1,$D$2)</f>
        <v>2525.4</v>
      </c>
      <c r="W103" s="117"/>
    </row>
    <row r="104" spans="3:24" s="283" customFormat="1" ht="12.75" customHeight="1">
      <c r="O104" s="86"/>
      <c r="R104" s="285"/>
      <c r="S104" s="285"/>
      <c r="T104" s="117" t="str">
        <f>'Energy matrix'!B32</f>
        <v>Natural gas</v>
      </c>
      <c r="U104" s="117"/>
      <c r="V104" s="118">
        <f>+INDEX('Energy matrix'!C32:N32,1,$D$2)</f>
        <v>218454.02100000001</v>
      </c>
      <c r="W104" s="117"/>
    </row>
    <row r="105" spans="3:24" s="283" customFormat="1" ht="12.75" customHeight="1">
      <c r="O105" s="86"/>
      <c r="R105" s="285"/>
      <c r="S105" s="285"/>
      <c r="T105" s="117" t="str">
        <f>'Energy matrix'!B33</f>
        <v>Biogas</v>
      </c>
      <c r="U105" s="117"/>
      <c r="V105" s="118">
        <f>+INDEX('Energy matrix'!C33:N33,1,$D$2)</f>
        <v>381</v>
      </c>
      <c r="W105" s="117"/>
    </row>
    <row r="106" spans="3:24" s="283" customFormat="1" ht="12.75" customHeight="1">
      <c r="E106" s="63"/>
      <c r="F106" s="63"/>
      <c r="G106" s="286"/>
      <c r="H106" s="286"/>
      <c r="I106" s="286"/>
      <c r="J106" s="286"/>
      <c r="K106" s="286"/>
      <c r="O106" s="86"/>
      <c r="R106" s="285"/>
      <c r="S106" s="285"/>
      <c r="T106" s="117" t="str">
        <f>'Energy matrix'!B34</f>
        <v>Biodiesel</v>
      </c>
      <c r="U106" s="117"/>
      <c r="V106" s="118">
        <f>+INDEX('Energy matrix'!C34:N34,1,$D$2)</f>
        <v>356.03399999999999</v>
      </c>
      <c r="W106" s="117"/>
    </row>
    <row r="107" spans="3:24" s="283" customFormat="1" ht="12.75" customHeight="1">
      <c r="E107" s="63"/>
      <c r="F107" s="63"/>
      <c r="G107" s="286"/>
      <c r="H107" s="286"/>
      <c r="I107" s="286"/>
      <c r="J107" s="286"/>
      <c r="K107" s="286"/>
      <c r="O107" s="86"/>
      <c r="R107" s="285"/>
      <c r="S107" s="285"/>
      <c r="T107" s="117" t="str">
        <f>'Energy matrix'!B35</f>
        <v>Biomass</v>
      </c>
      <c r="U107" s="117"/>
      <c r="V107" s="118">
        <f>+INDEX('Energy matrix'!C35:N35,1,$D$2)</f>
        <v>1409</v>
      </c>
      <c r="W107" s="117"/>
    </row>
    <row r="108" spans="3:24" s="283" customFormat="1" ht="12.75" customHeight="1">
      <c r="E108" s="63"/>
      <c r="F108" s="63"/>
      <c r="G108" s="286"/>
      <c r="H108" s="286"/>
      <c r="I108" s="286"/>
      <c r="J108" s="286"/>
      <c r="K108" s="286"/>
      <c r="O108" s="86"/>
      <c r="R108" s="285"/>
      <c r="S108" s="285"/>
      <c r="T108" s="117" t="str">
        <f>'Energy matrix'!B36</f>
        <v>Waste</v>
      </c>
      <c r="U108" s="117"/>
      <c r="V108" s="118">
        <f>+INDEX('Energy matrix'!C36:N36,1,$D$2)</f>
        <v>8685</v>
      </c>
      <c r="W108" s="117"/>
    </row>
    <row r="109" spans="3:24" s="283" customFormat="1" ht="12.75" customHeight="1">
      <c r="E109" s="63"/>
      <c r="F109" s="63"/>
      <c r="G109" s="286"/>
      <c r="H109" s="286"/>
      <c r="I109" s="286"/>
      <c r="J109" s="286"/>
      <c r="K109" s="286"/>
      <c r="O109" s="86"/>
      <c r="R109" s="285"/>
      <c r="S109" s="285"/>
      <c r="T109" s="117" t="str">
        <f>'Energy matrix'!B37</f>
        <v>Electricity</v>
      </c>
      <c r="U109" s="117"/>
      <c r="V109" s="118">
        <f>+INDEX('Energy matrix'!C37:N37,1,$D$2)</f>
        <v>192474</v>
      </c>
      <c r="W109" s="117"/>
    </row>
    <row r="110" spans="3:24" ht="12.75" customHeight="1">
      <c r="C110" s="257" t="s">
        <v>489</v>
      </c>
      <c r="E110" s="25"/>
      <c r="F110" s="25"/>
      <c r="G110" s="25"/>
      <c r="H110" s="25"/>
      <c r="I110" s="25"/>
      <c r="J110" s="25"/>
      <c r="K110" s="25"/>
      <c r="O110" s="86"/>
      <c r="T110" s="117" t="str">
        <f>'Energy matrix'!B38</f>
        <v>District Heating</v>
      </c>
      <c r="U110" s="117"/>
      <c r="V110" s="118">
        <f>+INDEX('Energy matrix'!C38:N38,1,$D$2)</f>
        <v>97183</v>
      </c>
      <c r="W110" s="117"/>
      <c r="X110" s="283"/>
    </row>
    <row r="111" spans="3:24" ht="12.75" customHeight="1">
      <c r="O111" s="86"/>
      <c r="T111" s="117" t="s">
        <v>57</v>
      </c>
      <c r="U111" s="117"/>
      <c r="V111" s="118">
        <f>SUM(V98:V110)</f>
        <v>616807.64199999999</v>
      </c>
      <c r="W111" s="117"/>
      <c r="X111" s="283"/>
    </row>
    <row r="112" spans="3:24" ht="12.75" customHeight="1">
      <c r="C112" s="125" t="s">
        <v>145</v>
      </c>
      <c r="E112" s="25"/>
      <c r="F112" s="25"/>
      <c r="G112" s="25"/>
      <c r="H112" s="25"/>
      <c r="I112" s="25"/>
      <c r="J112" s="25"/>
      <c r="K112" s="25"/>
      <c r="T112" s="285"/>
      <c r="U112" s="285"/>
      <c r="V112" s="285"/>
      <c r="W112" s="285"/>
      <c r="X112" s="283"/>
    </row>
    <row r="113" spans="3:31" ht="12.75" customHeight="1">
      <c r="D113" s="87" t="s">
        <v>147</v>
      </c>
      <c r="E113" s="88" t="str">
        <f t="array" ref="E113">+IF(AND(UPPER(TRANSPOSE(T118:T128))=UPPER(MID(D116:N116,4,99))),"Ok","ERROR")</f>
        <v>Ok</v>
      </c>
      <c r="F113" s="25"/>
      <c r="G113" s="25"/>
      <c r="H113" s="25"/>
      <c r="I113" s="25"/>
      <c r="J113" s="25"/>
      <c r="K113" s="25"/>
      <c r="T113" s="285"/>
      <c r="U113" s="285"/>
      <c r="V113" s="285"/>
      <c r="W113" s="285"/>
      <c r="X113" s="283"/>
    </row>
    <row r="114" spans="3:31" ht="12.75" customHeight="1">
      <c r="C114" s="25" t="s">
        <v>203</v>
      </c>
      <c r="O114" s="86"/>
      <c r="T114" s="125" t="s">
        <v>491</v>
      </c>
      <c r="U114" s="125"/>
      <c r="W114" s="125"/>
    </row>
    <row r="115" spans="3:31" ht="12.75" customHeight="1">
      <c r="D115" s="89">
        <v>1</v>
      </c>
      <c r="E115" s="89">
        <f>+D115+1</f>
        <v>2</v>
      </c>
      <c r="F115" s="89">
        <f t="shared" ref="F115:P115" si="133">+E115+1</f>
        <v>3</v>
      </c>
      <c r="G115" s="89">
        <f t="shared" si="133"/>
        <v>4</v>
      </c>
      <c r="H115" s="89">
        <f t="shared" si="133"/>
        <v>5</v>
      </c>
      <c r="I115" s="89">
        <f t="shared" si="133"/>
        <v>6</v>
      </c>
      <c r="J115" s="89">
        <f t="shared" si="133"/>
        <v>7</v>
      </c>
      <c r="K115" s="89">
        <f t="shared" si="133"/>
        <v>8</v>
      </c>
      <c r="L115" s="89">
        <f t="shared" si="133"/>
        <v>9</v>
      </c>
      <c r="M115" s="89">
        <f t="shared" si="133"/>
        <v>10</v>
      </c>
      <c r="N115" s="89">
        <f t="shared" si="133"/>
        <v>11</v>
      </c>
      <c r="O115" s="89">
        <f t="shared" si="133"/>
        <v>12</v>
      </c>
      <c r="P115" s="89">
        <f t="shared" si="133"/>
        <v>13</v>
      </c>
      <c r="T115" s="46"/>
      <c r="U115" s="46"/>
      <c r="W115" s="46"/>
    </row>
    <row r="116" spans="3:31" ht="12.75" customHeight="1">
      <c r="C116" s="10" t="str">
        <f>+C76</f>
        <v>Agg End-use</v>
      </c>
      <c r="D116" s="10" t="str">
        <f t="shared" ref="D116:P116" si="134">+D76</f>
        <v>01 Coal</v>
      </c>
      <c r="E116" s="10" t="str">
        <f t="shared" si="134"/>
        <v>02 Fuel oil</v>
      </c>
      <c r="F116" s="10" t="str">
        <f t="shared" si="134"/>
        <v>03 Diesel</v>
      </c>
      <c r="G116" s="10" t="str">
        <f t="shared" si="134"/>
        <v>04 Gasoline</v>
      </c>
      <c r="H116" s="10" t="str">
        <f t="shared" si="134"/>
        <v>05 LPG</v>
      </c>
      <c r="I116" s="10" t="str">
        <f t="shared" si="134"/>
        <v>06 Manufactured Gases</v>
      </c>
      <c r="J116" s="10" t="str">
        <f t="shared" si="134"/>
        <v>07 Natural gas</v>
      </c>
      <c r="K116" s="10" t="str">
        <f t="shared" si="134"/>
        <v>08 Biogas</v>
      </c>
      <c r="L116" s="10" t="str">
        <f t="shared" si="134"/>
        <v>09 Biodiesel</v>
      </c>
      <c r="M116" s="10" t="str">
        <f t="shared" si="134"/>
        <v>10 Biomass</v>
      </c>
      <c r="N116" s="10" t="str">
        <f t="shared" si="134"/>
        <v>11 Waste</v>
      </c>
      <c r="O116" s="10" t="str">
        <f t="shared" si="134"/>
        <v>12 Electricity</v>
      </c>
      <c r="P116" s="10" t="str">
        <f t="shared" si="134"/>
        <v>13 District heating</v>
      </c>
      <c r="T116" s="122" t="s">
        <v>146</v>
      </c>
      <c r="V116" s="123">
        <f>+'Energy matrix'!B45</f>
        <v>2019</v>
      </c>
    </row>
    <row r="117" spans="3:31" ht="12.75" customHeight="1">
      <c r="C117" s="13" t="str">
        <f>$D$150</f>
        <v>Process heat temperature</v>
      </c>
      <c r="D117" s="14">
        <f>+INDEX($E150:$Q150,1,D$115) * INDEX($V$118:$V$130,D$115,1)</f>
        <v>14652.936</v>
      </c>
      <c r="E117" s="14">
        <f t="shared" ref="E117:P117" si="135">+INDEX($E150:$Q150,1,E$115) * INDEX($V$118:$V$130,E$115,1)</f>
        <v>21139.732</v>
      </c>
      <c r="F117" s="14">
        <f t="shared" si="135"/>
        <v>0</v>
      </c>
      <c r="G117" s="14">
        <f t="shared" si="135"/>
        <v>0</v>
      </c>
      <c r="H117" s="14">
        <f t="shared" si="135"/>
        <v>0</v>
      </c>
      <c r="I117" s="14">
        <f t="shared" si="135"/>
        <v>1692</v>
      </c>
      <c r="J117" s="14">
        <f t="shared" si="135"/>
        <v>200270.13840000003</v>
      </c>
      <c r="K117" s="14">
        <f t="shared" si="135"/>
        <v>682</v>
      </c>
      <c r="L117" s="14">
        <f t="shared" si="135"/>
        <v>26.925999999999998</v>
      </c>
      <c r="M117" s="14">
        <f t="shared" si="135"/>
        <v>1113</v>
      </c>
      <c r="N117" s="14">
        <f t="shared" si="135"/>
        <v>8748</v>
      </c>
      <c r="O117" s="14">
        <f t="shared" si="135"/>
        <v>0</v>
      </c>
      <c r="P117" s="14">
        <f t="shared" si="135"/>
        <v>0</v>
      </c>
      <c r="T117" s="48" t="s">
        <v>203</v>
      </c>
      <c r="U117" s="48"/>
      <c r="V117" s="124" t="str">
        <f>+INDEX('Energy matrix'!C46:N46,1,$D$2)</f>
        <v>Chemical and petrochemical</v>
      </c>
      <c r="W117" s="48"/>
    </row>
    <row r="118" spans="3:31" ht="12.75" customHeight="1">
      <c r="C118" s="13" t="str">
        <f>$D$151</f>
        <v>Cooling demand</v>
      </c>
      <c r="D118" s="14">
        <f>+INDEX($E151:$Q151,1,D$115) * INDEX($V$118:$V$130,D$115,1)</f>
        <v>0</v>
      </c>
      <c r="E118" s="14">
        <f t="shared" ref="E118:P118" si="136">+INDEX($E151:$Q151,1,E$115) * INDEX($V$118:$V$130,E$115,1)</f>
        <v>0</v>
      </c>
      <c r="F118" s="14">
        <f t="shared" si="136"/>
        <v>0</v>
      </c>
      <c r="G118" s="14">
        <f t="shared" si="136"/>
        <v>0</v>
      </c>
      <c r="H118" s="14">
        <f t="shared" si="136"/>
        <v>0</v>
      </c>
      <c r="I118" s="14">
        <f t="shared" si="136"/>
        <v>0</v>
      </c>
      <c r="J118" s="14">
        <f t="shared" si="136"/>
        <v>0</v>
      </c>
      <c r="K118" s="14">
        <f t="shared" si="136"/>
        <v>0</v>
      </c>
      <c r="L118" s="14">
        <f t="shared" si="136"/>
        <v>0</v>
      </c>
      <c r="M118" s="14">
        <f t="shared" si="136"/>
        <v>0</v>
      </c>
      <c r="N118" s="14">
        <f t="shared" si="136"/>
        <v>0</v>
      </c>
      <c r="O118" s="14">
        <f t="shared" si="136"/>
        <v>20872.367999999999</v>
      </c>
      <c r="P118" s="14">
        <f t="shared" si="136"/>
        <v>0</v>
      </c>
      <c r="T118" s="117" t="str">
        <f>'Energy matrix'!B47</f>
        <v>Coal</v>
      </c>
      <c r="U118" s="117"/>
      <c r="V118" s="118">
        <f>+INDEX('Energy matrix'!C47:N47,1,$D$2)</f>
        <v>14652.936</v>
      </c>
      <c r="W118" s="117"/>
    </row>
    <row r="119" spans="3:31" ht="12.75" customHeight="1">
      <c r="C119" s="13" t="str">
        <f>$D$152</f>
        <v>Haullage</v>
      </c>
      <c r="D119" s="19">
        <f>+INDEX($E152:$Q152,1,D$115) * INDEX($V$118:$V$130,D$115,1)</f>
        <v>0</v>
      </c>
      <c r="E119" s="19">
        <f t="shared" ref="E119:P119" si="137">+INDEX($E152:$Q152,1,E$115) * INDEX($V$118:$V$130,E$115,1)</f>
        <v>0</v>
      </c>
      <c r="F119" s="19">
        <f t="shared" si="137"/>
        <v>1588.299</v>
      </c>
      <c r="G119" s="19">
        <f t="shared" si="137"/>
        <v>0</v>
      </c>
      <c r="H119" s="19">
        <f t="shared" si="137"/>
        <v>0</v>
      </c>
      <c r="I119" s="19">
        <f t="shared" si="137"/>
        <v>0</v>
      </c>
      <c r="J119" s="19">
        <f t="shared" si="137"/>
        <v>0</v>
      </c>
      <c r="K119" s="19">
        <f t="shared" si="137"/>
        <v>0</v>
      </c>
      <c r="L119" s="19">
        <f t="shared" si="137"/>
        <v>0</v>
      </c>
      <c r="M119" s="19">
        <f t="shared" si="137"/>
        <v>0</v>
      </c>
      <c r="N119" s="19">
        <f t="shared" si="137"/>
        <v>0</v>
      </c>
      <c r="O119" s="19">
        <f t="shared" si="137"/>
        <v>0</v>
      </c>
      <c r="P119" s="19">
        <f t="shared" si="137"/>
        <v>0</v>
      </c>
      <c r="T119" s="117" t="str">
        <f>'Energy matrix'!B48</f>
        <v>Fuel Oil</v>
      </c>
      <c r="U119" s="117"/>
      <c r="V119" s="118">
        <f>+INDEX('Energy matrix'!C48:N48,1,$D$2)</f>
        <v>21139.732</v>
      </c>
      <c r="W119" s="117"/>
    </row>
    <row r="120" spans="3:31" ht="12.75" customHeight="1">
      <c r="C120" s="13" t="str">
        <f>$D$153</f>
        <v>Light and electronics</v>
      </c>
      <c r="D120" s="14">
        <f>+INDEX($E153:$Q153,1,D$115) * INDEX($V$118:$V$130,D$115,1)</f>
        <v>0</v>
      </c>
      <c r="E120" s="14">
        <f t="shared" ref="E120:P120" si="138">+INDEX($E153:$Q153,1,E$115) * INDEX($V$118:$V$130,E$115,1)</f>
        <v>0</v>
      </c>
      <c r="F120" s="14">
        <f t="shared" si="138"/>
        <v>0</v>
      </c>
      <c r="G120" s="14">
        <f t="shared" si="138"/>
        <v>0</v>
      </c>
      <c r="H120" s="14">
        <f t="shared" si="138"/>
        <v>0</v>
      </c>
      <c r="I120" s="14">
        <f t="shared" si="138"/>
        <v>0</v>
      </c>
      <c r="J120" s="14">
        <f t="shared" si="138"/>
        <v>0</v>
      </c>
      <c r="K120" s="14">
        <f t="shared" si="138"/>
        <v>0</v>
      </c>
      <c r="L120" s="14">
        <f t="shared" si="138"/>
        <v>0</v>
      </c>
      <c r="M120" s="14">
        <f t="shared" si="138"/>
        <v>0</v>
      </c>
      <c r="N120" s="14">
        <f t="shared" si="138"/>
        <v>0</v>
      </c>
      <c r="O120" s="14">
        <f t="shared" si="138"/>
        <v>13282.416000000001</v>
      </c>
      <c r="P120" s="14">
        <f t="shared" si="138"/>
        <v>0</v>
      </c>
      <c r="T120" s="117" t="str">
        <f>'Energy matrix'!B49</f>
        <v>Diesel</v>
      </c>
      <c r="U120" s="117"/>
      <c r="V120" s="118">
        <f>+INDEX('Energy matrix'!C49:N49,1,$D$2)</f>
        <v>1588.299</v>
      </c>
      <c r="W120" s="117"/>
    </row>
    <row r="121" spans="3:31" ht="12.75" customHeight="1">
      <c r="C121" s="13" t="str">
        <f>$D$154</f>
        <v>Electric motors</v>
      </c>
      <c r="D121" s="14">
        <f t="shared" ref="D121:P122" si="139">+INDEX($E154:$Q154,1,D$115) * INDEX($V$118:$V$130,D$115,1)</f>
        <v>0</v>
      </c>
      <c r="E121" s="14">
        <f t="shared" si="139"/>
        <v>0</v>
      </c>
      <c r="F121" s="14">
        <f t="shared" si="139"/>
        <v>0</v>
      </c>
      <c r="G121" s="14">
        <f t="shared" si="139"/>
        <v>0</v>
      </c>
      <c r="H121" s="14">
        <f t="shared" si="139"/>
        <v>0</v>
      </c>
      <c r="I121" s="14">
        <f t="shared" si="139"/>
        <v>0</v>
      </c>
      <c r="J121" s="14">
        <f t="shared" si="139"/>
        <v>0</v>
      </c>
      <c r="K121" s="14">
        <f t="shared" si="139"/>
        <v>0</v>
      </c>
      <c r="L121" s="14">
        <f t="shared" si="139"/>
        <v>0</v>
      </c>
      <c r="M121" s="14">
        <f t="shared" si="139"/>
        <v>0</v>
      </c>
      <c r="N121" s="14">
        <f t="shared" si="139"/>
        <v>0</v>
      </c>
      <c r="O121" s="14">
        <f t="shared" si="139"/>
        <v>153696.52799999999</v>
      </c>
      <c r="P121" s="14">
        <f t="shared" si="139"/>
        <v>0</v>
      </c>
      <c r="T121" s="117" t="str">
        <f>'Energy matrix'!B50</f>
        <v>Gasoline</v>
      </c>
      <c r="U121" s="117"/>
      <c r="V121" s="118">
        <f>+INDEX('Energy matrix'!C50:N50,1,$D$2)</f>
        <v>0</v>
      </c>
      <c r="W121" s="117"/>
    </row>
    <row r="122" spans="3:31" ht="12.75" customHeight="1">
      <c r="C122" s="13" t="str">
        <f>$D$155</f>
        <v>Spatial heating</v>
      </c>
      <c r="D122" s="14">
        <f t="shared" si="139"/>
        <v>0</v>
      </c>
      <c r="E122" s="14">
        <f t="shared" si="139"/>
        <v>0</v>
      </c>
      <c r="F122" s="14">
        <f t="shared" si="139"/>
        <v>0</v>
      </c>
      <c r="G122" s="14">
        <f t="shared" si="139"/>
        <v>0</v>
      </c>
      <c r="H122" s="14">
        <f t="shared" si="139"/>
        <v>0</v>
      </c>
      <c r="I122" s="14">
        <f t="shared" si="139"/>
        <v>0</v>
      </c>
      <c r="J122" s="14">
        <f t="shared" si="139"/>
        <v>22252.237600000004</v>
      </c>
      <c r="K122" s="14">
        <f t="shared" si="139"/>
        <v>0</v>
      </c>
      <c r="L122" s="14">
        <f t="shared" si="139"/>
        <v>0</v>
      </c>
      <c r="M122" s="14">
        <f t="shared" si="139"/>
        <v>0</v>
      </c>
      <c r="N122" s="14">
        <f t="shared" si="139"/>
        <v>0</v>
      </c>
      <c r="O122" s="14">
        <f t="shared" si="139"/>
        <v>1897.4879999999998</v>
      </c>
      <c r="P122" s="14">
        <f t="shared" si="139"/>
        <v>105172</v>
      </c>
      <c r="T122" s="117" t="str">
        <f>'Energy matrix'!B51</f>
        <v>LPG</v>
      </c>
      <c r="U122" s="117"/>
      <c r="V122" s="118">
        <f>+INDEX('Energy matrix'!C51:N51,1,$D$2)</f>
        <v>0</v>
      </c>
      <c r="W122" s="117"/>
    </row>
    <row r="123" spans="3:31" ht="12.75" customHeight="1">
      <c r="C123" s="17" t="s">
        <v>57</v>
      </c>
      <c r="D123" s="18">
        <f t="shared" ref="D123:P123" si="140">SUM(D117:D122)</f>
        <v>14652.936</v>
      </c>
      <c r="E123" s="18">
        <f t="shared" si="140"/>
        <v>21139.732</v>
      </c>
      <c r="F123" s="18">
        <f t="shared" si="140"/>
        <v>1588.299</v>
      </c>
      <c r="G123" s="18">
        <f t="shared" si="140"/>
        <v>0</v>
      </c>
      <c r="H123" s="18">
        <f t="shared" si="140"/>
        <v>0</v>
      </c>
      <c r="I123" s="18">
        <f t="shared" si="140"/>
        <v>1692</v>
      </c>
      <c r="J123" s="18">
        <f t="shared" si="140"/>
        <v>222522.37600000002</v>
      </c>
      <c r="K123" s="18">
        <f t="shared" si="140"/>
        <v>682</v>
      </c>
      <c r="L123" s="18">
        <f t="shared" si="140"/>
        <v>26.925999999999998</v>
      </c>
      <c r="M123" s="18">
        <f t="shared" si="140"/>
        <v>1113</v>
      </c>
      <c r="N123" s="18">
        <f t="shared" si="140"/>
        <v>8748</v>
      </c>
      <c r="O123" s="18">
        <f t="shared" si="140"/>
        <v>189748.8</v>
      </c>
      <c r="P123" s="18">
        <f t="shared" si="140"/>
        <v>105172</v>
      </c>
      <c r="T123" s="117" t="str">
        <f>'Energy matrix'!B52</f>
        <v>Manufactured Gases</v>
      </c>
      <c r="U123" s="117"/>
      <c r="V123" s="118">
        <f>+INDEX('Energy matrix'!C52:N52,1,$D$2)</f>
        <v>1692</v>
      </c>
      <c r="W123" s="117"/>
    </row>
    <row r="124" spans="3:31" ht="12.75" customHeight="1">
      <c r="E124" s="25"/>
      <c r="F124" s="25"/>
      <c r="G124" s="25"/>
      <c r="H124" s="25"/>
      <c r="I124" s="25"/>
      <c r="J124" s="25"/>
      <c r="K124" s="25"/>
      <c r="O124" s="86"/>
      <c r="T124" s="117" t="str">
        <f>'Energy matrix'!B53</f>
        <v>Natural gas</v>
      </c>
      <c r="U124" s="117"/>
      <c r="V124" s="118">
        <f>+INDEX('Energy matrix'!C53:N53,1,$D$2)</f>
        <v>222522.37600000002</v>
      </c>
      <c r="W124" s="117"/>
    </row>
    <row r="125" spans="3:31" ht="12.75" customHeight="1">
      <c r="E125" s="25"/>
      <c r="F125" s="25"/>
      <c r="G125" s="25"/>
      <c r="H125" s="25"/>
      <c r="I125" s="25"/>
      <c r="J125" s="25"/>
      <c r="K125" s="25"/>
      <c r="O125" s="86"/>
      <c r="T125" s="117" t="str">
        <f>'Energy matrix'!B54</f>
        <v>Biogas</v>
      </c>
      <c r="U125" s="117"/>
      <c r="V125" s="118">
        <f>+INDEX('Energy matrix'!C54:N54,1,$D$2)</f>
        <v>682</v>
      </c>
      <c r="W125" s="117"/>
    </row>
    <row r="126" spans="3:31" ht="12.75" customHeight="1">
      <c r="O126" s="86"/>
      <c r="T126" s="117" t="str">
        <f>'Energy matrix'!B55</f>
        <v>Biodiesel</v>
      </c>
      <c r="U126" s="117"/>
      <c r="V126" s="118">
        <f>+INDEX('Energy matrix'!C55:N55,1,$D$2)</f>
        <v>26.925999999999998</v>
      </c>
      <c r="W126" s="117"/>
    </row>
    <row r="127" spans="3:31" ht="12.75" customHeight="1">
      <c r="O127" s="86"/>
      <c r="T127" s="117" t="str">
        <f>'Energy matrix'!B56</f>
        <v>Biomass</v>
      </c>
      <c r="U127" s="117"/>
      <c r="V127" s="118">
        <f>+INDEX('Energy matrix'!C56:N56,1,$D$2)</f>
        <v>1113</v>
      </c>
      <c r="W127" s="117"/>
    </row>
    <row r="128" spans="3:31" ht="12.75" customHeight="1">
      <c r="C128" s="25" t="s">
        <v>287</v>
      </c>
      <c r="D128" s="503"/>
      <c r="F128" s="25"/>
      <c r="G128" s="25"/>
      <c r="H128" s="25"/>
      <c r="I128" s="25"/>
      <c r="J128" s="25"/>
      <c r="K128" s="25"/>
      <c r="O128" s="86"/>
      <c r="T128" s="117" t="str">
        <f>'Energy matrix'!B57</f>
        <v>Waste</v>
      </c>
      <c r="U128" s="117"/>
      <c r="V128" s="118">
        <f>+INDEX('Energy matrix'!C57:N57,1,$D$2)</f>
        <v>8748</v>
      </c>
      <c r="W128" s="117"/>
      <c r="AE128" s="34"/>
    </row>
    <row r="129" spans="3:32" ht="12.75" customHeight="1">
      <c r="E129" s="25"/>
      <c r="F129" s="25"/>
      <c r="G129" s="25"/>
      <c r="H129" s="25"/>
      <c r="I129" s="25"/>
      <c r="J129" s="25"/>
      <c r="K129" s="25"/>
      <c r="O129" s="86"/>
      <c r="T129" s="117" t="str">
        <f>'Energy matrix'!B58</f>
        <v>Electricity</v>
      </c>
      <c r="U129" s="117"/>
      <c r="V129" s="118">
        <f>+INDEX('Energy matrix'!C58:N58,1,$D$2)</f>
        <v>189748.8</v>
      </c>
      <c r="W129" s="117"/>
      <c r="AF129" s="34"/>
    </row>
    <row r="130" spans="3:32" ht="12.75" customHeight="1">
      <c r="D130" s="21" t="s">
        <v>55</v>
      </c>
      <c r="E130" s="21" t="s">
        <v>85</v>
      </c>
      <c r="F130" s="21" t="s">
        <v>68</v>
      </c>
      <c r="G130" s="21" t="s">
        <v>79</v>
      </c>
      <c r="H130" s="21" t="s">
        <v>53</v>
      </c>
      <c r="I130" s="21" t="s">
        <v>51</v>
      </c>
      <c r="J130" s="21" t="s">
        <v>77</v>
      </c>
      <c r="K130" s="21" t="s">
        <v>78</v>
      </c>
      <c r="L130" s="21" t="s">
        <v>80</v>
      </c>
      <c r="M130" s="21" t="s">
        <v>50</v>
      </c>
      <c r="N130" s="21" t="s">
        <v>56</v>
      </c>
      <c r="O130" s="86"/>
      <c r="T130" s="117" t="str">
        <f>'Energy matrix'!B59</f>
        <v>District Heating</v>
      </c>
      <c r="U130" s="117"/>
      <c r="V130" s="118">
        <f>+INDEX('Energy matrix'!C59:N59,1,$D$2)</f>
        <v>105172</v>
      </c>
      <c r="W130" s="117"/>
      <c r="AF130" s="34"/>
    </row>
    <row r="131" spans="3:32" ht="12.75" customHeight="1">
      <c r="C131" s="13" t="str">
        <f>$D$150</f>
        <v>Process heat temperature</v>
      </c>
      <c r="D131" s="256">
        <f>D136*0.98</f>
        <v>0.93099999999999994</v>
      </c>
      <c r="E131" s="256">
        <f>E136*0.98</f>
        <v>0.93099999999999994</v>
      </c>
      <c r="F131" s="256">
        <f>F136*0.98</f>
        <v>0.94079999999999997</v>
      </c>
      <c r="G131" s="91"/>
      <c r="H131" s="256">
        <f t="shared" ref="H131:N131" si="141">H136*0.98</f>
        <v>0.98</v>
      </c>
      <c r="I131" s="256">
        <f t="shared" si="141"/>
        <v>0.98</v>
      </c>
      <c r="J131" s="256">
        <f t="shared" si="141"/>
        <v>0.98</v>
      </c>
      <c r="K131" s="256">
        <f t="shared" si="141"/>
        <v>0.83299999999999996</v>
      </c>
      <c r="L131" s="256">
        <f t="shared" si="141"/>
        <v>0.93099999999999994</v>
      </c>
      <c r="M131" s="256">
        <f t="shared" si="141"/>
        <v>0.93099999999999994</v>
      </c>
      <c r="N131" s="256">
        <f t="shared" si="141"/>
        <v>0.94079999999999997</v>
      </c>
      <c r="O131" s="86"/>
      <c r="T131" s="117" t="s">
        <v>57</v>
      </c>
      <c r="U131" s="117"/>
      <c r="V131" s="118">
        <f>SUM(V118:V130)</f>
        <v>567086.0689999999</v>
      </c>
      <c r="W131" s="117"/>
      <c r="AF131" s="34"/>
    </row>
    <row r="132" spans="3:32" ht="12.75" customHeight="1">
      <c r="C132" s="13" t="str">
        <f>$D$151</f>
        <v>Cooling demand</v>
      </c>
      <c r="D132" s="256">
        <f>D131*0.98</f>
        <v>0.91237999999999997</v>
      </c>
      <c r="E132" s="256">
        <f>E131*0.98</f>
        <v>0.91237999999999997</v>
      </c>
      <c r="F132" s="256">
        <f>F131*0.98</f>
        <v>0.92198399999999991</v>
      </c>
      <c r="G132" s="91"/>
      <c r="H132" s="256">
        <f t="shared" ref="H132:N132" si="142">H131*0.98</f>
        <v>0.96039999999999992</v>
      </c>
      <c r="I132" s="256">
        <f>I131*0.98</f>
        <v>0.96039999999999992</v>
      </c>
      <c r="J132" s="256">
        <f t="shared" si="142"/>
        <v>0.96039999999999992</v>
      </c>
      <c r="K132" s="256">
        <f t="shared" si="142"/>
        <v>0.81633999999999995</v>
      </c>
      <c r="L132" s="256">
        <f t="shared" si="142"/>
        <v>0.91237999999999997</v>
      </c>
      <c r="M132" s="256">
        <f t="shared" si="142"/>
        <v>0.91237999999999997</v>
      </c>
      <c r="N132" s="256">
        <f t="shared" si="142"/>
        <v>0.92198399999999991</v>
      </c>
      <c r="O132" s="86"/>
      <c r="T132" s="46"/>
      <c r="U132" s="46"/>
      <c r="W132" s="46"/>
      <c r="AF132" s="34"/>
    </row>
    <row r="133" spans="3:32" ht="12.75" customHeight="1">
      <c r="C133" s="13" t="str">
        <f>$D$152</f>
        <v>Haullage</v>
      </c>
      <c r="D133" s="92"/>
      <c r="E133" s="92"/>
      <c r="F133" s="92"/>
      <c r="G133" s="92"/>
      <c r="H133" s="92"/>
      <c r="I133" s="92"/>
      <c r="J133" s="92"/>
      <c r="K133" s="92"/>
      <c r="L133" s="92"/>
      <c r="M133" s="92"/>
      <c r="N133" s="92"/>
      <c r="O133" s="86"/>
      <c r="AF133" s="34"/>
    </row>
    <row r="134" spans="3:32" ht="12.75" customHeight="1">
      <c r="C134" s="13" t="str">
        <f>$D$153</f>
        <v>Light and electronics</v>
      </c>
      <c r="D134" s="93"/>
      <c r="E134" s="93"/>
      <c r="F134" s="90"/>
      <c r="G134" s="91"/>
      <c r="H134" s="93"/>
      <c r="I134" s="93"/>
      <c r="J134" s="93"/>
      <c r="K134" s="93"/>
      <c r="L134" s="93"/>
      <c r="M134" s="90">
        <v>1</v>
      </c>
      <c r="N134" s="90"/>
      <c r="O134" s="86"/>
      <c r="R134" s="25"/>
      <c r="S134" s="25"/>
      <c r="AF134" s="34"/>
    </row>
    <row r="135" spans="3:32" ht="12.75" customHeight="1">
      <c r="C135" s="13" t="str">
        <f>$D$154</f>
        <v>Electric motors</v>
      </c>
      <c r="D135" s="93"/>
      <c r="E135" s="93"/>
      <c r="F135" s="90"/>
      <c r="G135" s="91"/>
      <c r="H135" s="93"/>
      <c r="I135" s="93"/>
      <c r="J135" s="93"/>
      <c r="K135" s="93"/>
      <c r="L135" s="93"/>
      <c r="M135" s="90">
        <v>1</v>
      </c>
      <c r="N135" s="90"/>
      <c r="O135" s="86"/>
      <c r="R135" s="25"/>
      <c r="S135" s="25"/>
      <c r="AF135" s="34"/>
    </row>
    <row r="136" spans="3:32" ht="12.75" customHeight="1">
      <c r="C136" s="13" t="str">
        <f>$D$155</f>
        <v>Spatial heating</v>
      </c>
      <c r="D136" s="90">
        <v>0.95</v>
      </c>
      <c r="E136" s="90">
        <v>0.95</v>
      </c>
      <c r="F136" s="90">
        <v>0.96</v>
      </c>
      <c r="G136" s="91"/>
      <c r="H136" s="90">
        <v>1</v>
      </c>
      <c r="I136" s="90">
        <v>1</v>
      </c>
      <c r="J136" s="90">
        <f>I136</f>
        <v>1</v>
      </c>
      <c r="K136" s="256">
        <v>0.85</v>
      </c>
      <c r="L136" s="90">
        <v>0.95</v>
      </c>
      <c r="M136" s="90">
        <v>0.95</v>
      </c>
      <c r="N136" s="90">
        <v>0.96</v>
      </c>
      <c r="O136" s="86"/>
      <c r="R136" s="25"/>
      <c r="S136" s="25"/>
      <c r="AF136" s="34"/>
    </row>
    <row r="137" spans="3:32" ht="12.75" customHeight="1">
      <c r="D137" s="94"/>
      <c r="E137" s="94"/>
      <c r="F137" s="94"/>
      <c r="G137" s="95"/>
      <c r="H137" s="94"/>
      <c r="I137" s="94"/>
      <c r="J137" s="94"/>
      <c r="K137" s="94"/>
      <c r="L137" s="94"/>
      <c r="M137" s="94"/>
      <c r="N137" s="94"/>
      <c r="O137" s="86"/>
      <c r="R137" s="25"/>
      <c r="S137" s="25"/>
      <c r="AF137" s="34"/>
    </row>
    <row r="138" spans="3:32" ht="12.75" customHeight="1">
      <c r="O138" s="86"/>
      <c r="R138" s="25"/>
      <c r="S138" s="25"/>
      <c r="AF138" s="34"/>
    </row>
    <row r="139" spans="3:32" ht="12.75" customHeight="1">
      <c r="C139" s="61"/>
      <c r="D139" s="61"/>
      <c r="O139" s="86"/>
      <c r="R139" s="25"/>
      <c r="S139" s="25"/>
      <c r="AF139" s="34"/>
    </row>
    <row r="140" spans="3:32" ht="12.75" customHeight="1">
      <c r="C140" s="61"/>
      <c r="D140" s="61"/>
      <c r="R140" s="25"/>
      <c r="S140" s="25"/>
      <c r="AF140" s="34"/>
    </row>
    <row r="141" spans="3:32" ht="12.75" customHeight="1">
      <c r="R141" s="25"/>
      <c r="S141" s="25"/>
      <c r="AF141" s="34"/>
    </row>
    <row r="143" spans="3:32" s="442" customFormat="1" ht="15" thickBot="1">
      <c r="E143" s="443"/>
      <c r="F143" s="443"/>
      <c r="G143" s="444"/>
      <c r="H143" s="444"/>
      <c r="I143" s="444"/>
      <c r="J143" s="444"/>
      <c r="K143" s="444"/>
      <c r="R143" s="445"/>
      <c r="S143" s="445"/>
    </row>
    <row r="145" spans="3:28">
      <c r="E145" s="25"/>
      <c r="F145" s="25"/>
      <c r="G145" s="25"/>
      <c r="H145" s="25"/>
      <c r="I145" s="25"/>
      <c r="J145" s="25"/>
      <c r="K145" s="25"/>
      <c r="R145" s="25"/>
      <c r="T145" s="34"/>
    </row>
    <row r="146" spans="3:28" ht="21">
      <c r="C146" s="502" t="s">
        <v>487</v>
      </c>
      <c r="E146" s="25"/>
      <c r="G146" s="63"/>
      <c r="L146" s="36"/>
      <c r="R146" s="25"/>
      <c r="S146" s="25"/>
    </row>
    <row r="147" spans="3:28">
      <c r="D147" s="85"/>
      <c r="E147" s="50"/>
      <c r="F147" s="50"/>
      <c r="G147" s="50"/>
      <c r="H147" s="50"/>
      <c r="I147" s="50"/>
      <c r="J147" s="50"/>
      <c r="K147" s="50"/>
      <c r="L147" s="50"/>
      <c r="M147" s="50"/>
      <c r="N147" s="50"/>
      <c r="O147" s="50"/>
      <c r="P147" s="50"/>
      <c r="Q147" s="50"/>
      <c r="R147" s="50"/>
      <c r="T147" s="34"/>
    </row>
    <row r="148" spans="3:28">
      <c r="E148" s="50"/>
      <c r="F148" s="50"/>
      <c r="G148" s="50"/>
      <c r="H148" s="50"/>
      <c r="I148" s="50"/>
      <c r="J148" s="50"/>
      <c r="K148" s="50"/>
      <c r="L148" s="50"/>
      <c r="M148" s="50"/>
      <c r="N148" s="50"/>
      <c r="O148" s="50"/>
      <c r="P148" s="50"/>
      <c r="Q148" s="50"/>
      <c r="R148" s="50"/>
      <c r="T148" s="34"/>
    </row>
    <row r="149" spans="3:28">
      <c r="C149" s="10" t="s">
        <v>142</v>
      </c>
      <c r="D149" s="11" t="s">
        <v>143</v>
      </c>
      <c r="E149" s="20" t="s">
        <v>137</v>
      </c>
      <c r="F149" s="20" t="s">
        <v>138</v>
      </c>
      <c r="G149" s="20" t="s">
        <v>139</v>
      </c>
      <c r="H149" s="20" t="s">
        <v>140</v>
      </c>
      <c r="I149" s="20" t="s">
        <v>141</v>
      </c>
      <c r="J149" s="20" t="s">
        <v>550</v>
      </c>
      <c r="K149" s="20" t="s">
        <v>551</v>
      </c>
      <c r="L149" s="20" t="s">
        <v>552</v>
      </c>
      <c r="M149" s="20" t="s">
        <v>553</v>
      </c>
      <c r="N149" s="20" t="s">
        <v>554</v>
      </c>
      <c r="O149" s="20" t="s">
        <v>555</v>
      </c>
      <c r="P149" s="188" t="s">
        <v>556</v>
      </c>
      <c r="Q149" s="188" t="s">
        <v>557</v>
      </c>
      <c r="R149" s="25"/>
      <c r="S149" s="25"/>
      <c r="Y149" s="283"/>
      <c r="AB149" s="25"/>
    </row>
    <row r="150" spans="3:28">
      <c r="C150" s="12" t="str">
        <f>D6</f>
        <v>02 Chemical and petrochemical</v>
      </c>
      <c r="D150" s="13" t="s">
        <v>499</v>
      </c>
      <c r="E150" s="22">
        <v>1</v>
      </c>
      <c r="F150" s="22">
        <v>1</v>
      </c>
      <c r="G150" s="22"/>
      <c r="H150" s="22">
        <v>0</v>
      </c>
      <c r="I150" s="22">
        <v>0.25</v>
      </c>
      <c r="J150" s="22">
        <v>1</v>
      </c>
      <c r="K150" s="22">
        <v>0.9</v>
      </c>
      <c r="L150" s="22">
        <v>1</v>
      </c>
      <c r="M150" s="22">
        <v>1</v>
      </c>
      <c r="N150" s="22">
        <v>1</v>
      </c>
      <c r="O150" s="22">
        <v>1</v>
      </c>
      <c r="P150" s="22">
        <v>0</v>
      </c>
      <c r="Q150" s="22"/>
      <c r="R150" s="25"/>
      <c r="S150" s="25"/>
      <c r="Y150" s="283"/>
      <c r="AB150" s="25"/>
    </row>
    <row r="151" spans="3:28">
      <c r="C151" s="15"/>
      <c r="D151" s="13" t="s">
        <v>500</v>
      </c>
      <c r="E151" s="22"/>
      <c r="F151" s="22"/>
      <c r="G151" s="22"/>
      <c r="H151" s="22">
        <v>0</v>
      </c>
      <c r="I151" s="22"/>
      <c r="J151" s="22"/>
      <c r="K151" s="22"/>
      <c r="L151" s="22">
        <v>0</v>
      </c>
      <c r="M151" s="22">
        <v>0</v>
      </c>
      <c r="N151" s="608"/>
      <c r="O151" s="22">
        <v>0</v>
      </c>
      <c r="P151" s="22">
        <v>0.11</v>
      </c>
      <c r="Q151" s="22">
        <v>0</v>
      </c>
      <c r="R151" s="25"/>
      <c r="S151" s="25"/>
      <c r="Y151" s="283"/>
      <c r="AB151" s="25"/>
    </row>
    <row r="152" spans="3:28">
      <c r="C152" s="15"/>
      <c r="D152" s="13" t="s">
        <v>501</v>
      </c>
      <c r="E152" s="22">
        <v>0</v>
      </c>
      <c r="F152" s="22"/>
      <c r="G152" s="22">
        <v>1</v>
      </c>
      <c r="H152" s="609">
        <v>1</v>
      </c>
      <c r="I152" s="22">
        <v>0.75</v>
      </c>
      <c r="J152" s="22">
        <v>0</v>
      </c>
      <c r="K152" s="22">
        <v>0</v>
      </c>
      <c r="L152" s="22">
        <v>0</v>
      </c>
      <c r="M152" s="22">
        <v>0</v>
      </c>
      <c r="N152" s="22"/>
      <c r="O152" s="22">
        <v>0</v>
      </c>
      <c r="P152" s="22">
        <v>0</v>
      </c>
      <c r="Q152" s="22">
        <v>0</v>
      </c>
      <c r="R152" s="25"/>
      <c r="S152" s="25"/>
      <c r="Y152" s="283"/>
      <c r="AB152" s="25"/>
    </row>
    <row r="153" spans="3:28">
      <c r="C153" s="15"/>
      <c r="D153" s="13" t="s">
        <v>502</v>
      </c>
      <c r="E153" s="22">
        <v>0</v>
      </c>
      <c r="F153" s="22">
        <v>0</v>
      </c>
      <c r="G153" s="22">
        <v>0</v>
      </c>
      <c r="H153" s="22">
        <v>0</v>
      </c>
      <c r="I153" s="22">
        <v>0</v>
      </c>
      <c r="J153" s="22">
        <v>0</v>
      </c>
      <c r="K153" s="22">
        <v>0</v>
      </c>
      <c r="L153" s="22">
        <v>0</v>
      </c>
      <c r="M153" s="22">
        <v>0</v>
      </c>
      <c r="N153" s="22">
        <v>0</v>
      </c>
      <c r="O153" s="22">
        <v>0</v>
      </c>
      <c r="P153" s="22">
        <v>7.0000000000000007E-2</v>
      </c>
      <c r="Q153" s="22">
        <v>0</v>
      </c>
      <c r="R153" s="25"/>
      <c r="S153" s="25"/>
      <c r="Y153" s="283"/>
      <c r="AB153" s="25"/>
    </row>
    <row r="154" spans="3:28">
      <c r="C154" s="15"/>
      <c r="D154" s="13" t="s">
        <v>503</v>
      </c>
      <c r="E154" s="22">
        <v>0</v>
      </c>
      <c r="F154" s="22">
        <v>0</v>
      </c>
      <c r="G154" s="22">
        <v>0</v>
      </c>
      <c r="H154" s="22">
        <v>0</v>
      </c>
      <c r="I154" s="22">
        <v>0</v>
      </c>
      <c r="J154" s="22">
        <v>0</v>
      </c>
      <c r="K154" s="22">
        <v>0</v>
      </c>
      <c r="L154" s="22">
        <v>0</v>
      </c>
      <c r="M154" s="22">
        <v>0</v>
      </c>
      <c r="N154" s="22">
        <v>0</v>
      </c>
      <c r="O154" s="22">
        <v>0</v>
      </c>
      <c r="P154" s="22">
        <v>0.81</v>
      </c>
      <c r="Q154" s="22">
        <v>0</v>
      </c>
      <c r="R154" s="25"/>
      <c r="S154" s="25"/>
      <c r="Y154" s="283"/>
      <c r="AB154" s="25"/>
    </row>
    <row r="155" spans="3:28">
      <c r="C155" s="16"/>
      <c r="D155" s="13" t="s">
        <v>504</v>
      </c>
      <c r="E155" s="22"/>
      <c r="F155" s="22"/>
      <c r="G155" s="22"/>
      <c r="H155" s="22"/>
      <c r="I155" s="22"/>
      <c r="J155" s="22"/>
      <c r="K155" s="22">
        <v>0.1</v>
      </c>
      <c r="L155" s="22"/>
      <c r="M155" s="22"/>
      <c r="N155" s="22"/>
      <c r="O155" s="22"/>
      <c r="P155" s="22">
        <v>0.01</v>
      </c>
      <c r="Q155" s="22">
        <v>1</v>
      </c>
      <c r="R155" s="25"/>
      <c r="S155" s="25"/>
      <c r="Y155" s="283"/>
      <c r="AB155" s="25"/>
    </row>
    <row r="156" spans="3:28">
      <c r="C156" s="17" t="str">
        <f>C150</f>
        <v>02 Chemical and petrochemical</v>
      </c>
      <c r="D156" s="17"/>
      <c r="E156" s="23">
        <f>SUM(E150:E155)</f>
        <v>1</v>
      </c>
      <c r="F156" s="23">
        <f t="shared" ref="F156:I156" si="143">SUM(F150:F155)</f>
        <v>1</v>
      </c>
      <c r="G156" s="23">
        <f t="shared" si="143"/>
        <v>1</v>
      </c>
      <c r="H156" s="23">
        <f t="shared" si="143"/>
        <v>1</v>
      </c>
      <c r="I156" s="23">
        <f t="shared" si="143"/>
        <v>1</v>
      </c>
      <c r="J156" s="23">
        <f t="shared" ref="J156" si="144">SUM(J150:J155)</f>
        <v>1</v>
      </c>
      <c r="K156" s="23">
        <f t="shared" ref="K156:Q156" si="145">SUM(K150:K155)</f>
        <v>1</v>
      </c>
      <c r="L156" s="23">
        <f t="shared" si="145"/>
        <v>1</v>
      </c>
      <c r="M156" s="23">
        <f t="shared" si="145"/>
        <v>1</v>
      </c>
      <c r="N156" s="23">
        <f t="shared" si="145"/>
        <v>1</v>
      </c>
      <c r="O156" s="23">
        <f t="shared" si="145"/>
        <v>1</v>
      </c>
      <c r="P156" s="23">
        <f t="shared" si="145"/>
        <v>1</v>
      </c>
      <c r="Q156" s="23">
        <f t="shared" si="145"/>
        <v>1</v>
      </c>
      <c r="R156" s="25"/>
      <c r="S156" s="25"/>
      <c r="Y156" s="283"/>
      <c r="AB156" s="25"/>
    </row>
    <row r="159" spans="3:28">
      <c r="D159" s="283"/>
    </row>
    <row r="160" spans="3:28">
      <c r="D160" s="283"/>
    </row>
    <row r="161" spans="4:6">
      <c r="D161" s="283"/>
    </row>
    <row r="162" spans="4:6">
      <c r="D162" s="283"/>
    </row>
    <row r="163" spans="4:6">
      <c r="D163" s="283"/>
      <c r="F163" s="63" t="s">
        <v>130</v>
      </c>
    </row>
    <row r="164" spans="4:6">
      <c r="D164" s="283"/>
    </row>
    <row r="165" spans="4:6">
      <c r="D165" s="283"/>
    </row>
    <row r="166" spans="4:6">
      <c r="D166" s="283"/>
    </row>
    <row r="167" spans="4:6">
      <c r="D167" s="283"/>
    </row>
    <row r="168" spans="4:6">
      <c r="D168" s="283"/>
    </row>
    <row r="169" spans="4:6">
      <c r="D169" s="283"/>
    </row>
  </sheetData>
  <mergeCells count="3">
    <mergeCell ref="AK19:AK21"/>
    <mergeCell ref="AX19:AX21"/>
    <mergeCell ref="BK19:BK21"/>
  </mergeCells>
  <conditionalFormatting sqref="E73">
    <cfRule type="cellIs" dxfId="72" priority="73" operator="notEqual">
      <formula>"Ok"</formula>
    </cfRule>
  </conditionalFormatting>
  <conditionalFormatting sqref="A26:A60">
    <cfRule type="cellIs" dxfId="71" priority="74" stopIfTrue="1" operator="notEqual">
      <formula>0</formula>
    </cfRule>
  </conditionalFormatting>
  <conditionalFormatting sqref="D16">
    <cfRule type="expression" dxfId="70" priority="71">
      <formula>$D$16&lt;&gt;"Ok"</formula>
    </cfRule>
  </conditionalFormatting>
  <conditionalFormatting sqref="D18">
    <cfRule type="cellIs" dxfId="69" priority="69" operator="notEqual">
      <formula>"Ok"</formula>
    </cfRule>
  </conditionalFormatting>
  <conditionalFormatting sqref="E113">
    <cfRule type="cellIs" dxfId="68" priority="68" operator="notEqual">
      <formula>"Ok"</formula>
    </cfRule>
  </conditionalFormatting>
  <conditionalFormatting sqref="AT26:AU44 AT46:AU54 AT56:AU62">
    <cfRule type="expression" priority="51">
      <formula>AN26</formula>
    </cfRule>
  </conditionalFormatting>
  <conditionalFormatting sqref="AT45:AU45">
    <cfRule type="expression" priority="50">
      <formula>AN45</formula>
    </cfRule>
  </conditionalFormatting>
  <conditionalFormatting sqref="AT55:AU55">
    <cfRule type="expression" priority="49">
      <formula>AN55</formula>
    </cfRule>
  </conditionalFormatting>
  <conditionalFormatting sqref="BV26:BV44 BV46:BV54 BV56:BV62">
    <cfRule type="expression" priority="15">
      <formula>BP26</formula>
    </cfRule>
  </conditionalFormatting>
  <conditionalFormatting sqref="BT45:BU45">
    <cfRule type="expression" priority="17">
      <formula>BN45</formula>
    </cfRule>
  </conditionalFormatting>
  <conditionalFormatting sqref="E93">
    <cfRule type="cellIs" dxfId="67" priority="46" operator="notEqual">
      <formula>"Ok"</formula>
    </cfRule>
  </conditionalFormatting>
  <conditionalFormatting sqref="AV26:AV44 AV46:AV54 AV56:AV62">
    <cfRule type="expression" priority="33">
      <formula>AP26</formula>
    </cfRule>
  </conditionalFormatting>
  <conditionalFormatting sqref="AV45">
    <cfRule type="expression" priority="32">
      <formula>AP45</formula>
    </cfRule>
  </conditionalFormatting>
  <conditionalFormatting sqref="AV55">
    <cfRule type="expression" priority="31">
      <formula>AP55</formula>
    </cfRule>
  </conditionalFormatting>
  <conditionalFormatting sqref="BV45">
    <cfRule type="expression" priority="14">
      <formula>BP45</formula>
    </cfRule>
  </conditionalFormatting>
  <conditionalFormatting sqref="BV55">
    <cfRule type="expression" priority="13">
      <formula>BP55</formula>
    </cfRule>
  </conditionalFormatting>
  <conditionalFormatting sqref="BT26:BU44 BT46:BU54 BT56:BU62">
    <cfRule type="expression" priority="18">
      <formula>BN26</formula>
    </cfRule>
  </conditionalFormatting>
  <conditionalFormatting sqref="BT55:BU55">
    <cfRule type="expression" priority="16">
      <formula>BN55</formula>
    </cfRule>
  </conditionalFormatting>
  <conditionalFormatting sqref="BI26:BI44 BI46:BI54 BI56:BI62">
    <cfRule type="expression" priority="21">
      <formula>BC26</formula>
    </cfRule>
  </conditionalFormatting>
  <conditionalFormatting sqref="BI45">
    <cfRule type="expression" priority="20">
      <formula>BC45</formula>
    </cfRule>
  </conditionalFormatting>
  <conditionalFormatting sqref="BI55">
    <cfRule type="expression" priority="19">
      <formula>BC55</formula>
    </cfRule>
  </conditionalFormatting>
  <conditionalFormatting sqref="BG26:BH44 BG46:BH54 BG56:BH62">
    <cfRule type="expression" priority="24">
      <formula>BA26</formula>
    </cfRule>
  </conditionalFormatting>
  <conditionalFormatting sqref="BG45:BH45">
    <cfRule type="expression" priority="23">
      <formula>BA45</formula>
    </cfRule>
  </conditionalFormatting>
  <conditionalFormatting sqref="BG55:BH55">
    <cfRule type="expression" priority="22">
      <formula>BA55</formula>
    </cfRule>
  </conditionalFormatting>
  <conditionalFormatting sqref="BF26:BF44 BF46:BF54 BF56:BF62">
    <cfRule type="expression" priority="9">
      <formula>AZ26</formula>
    </cfRule>
  </conditionalFormatting>
  <conditionalFormatting sqref="BF45">
    <cfRule type="expression" priority="8">
      <formula>AZ45</formula>
    </cfRule>
  </conditionalFormatting>
  <conditionalFormatting sqref="BF55">
    <cfRule type="expression" priority="7">
      <formula>AZ55</formula>
    </cfRule>
  </conditionalFormatting>
  <conditionalFormatting sqref="BD26:BE44 BD46:BE54 BD56:BE62">
    <cfRule type="expression" priority="12">
      <formula>AX26</formula>
    </cfRule>
  </conditionalFormatting>
  <conditionalFormatting sqref="BD45:BE45">
    <cfRule type="expression" priority="11">
      <formula>AX45</formula>
    </cfRule>
  </conditionalFormatting>
  <conditionalFormatting sqref="BD55:BE55">
    <cfRule type="expression" priority="10">
      <formula>AX55</formula>
    </cfRule>
  </conditionalFormatting>
  <conditionalFormatting sqref="BS26:BS44 BS46:BS54 BS56:BS62">
    <cfRule type="expression" priority="3">
      <formula>BM26</formula>
    </cfRule>
  </conditionalFormatting>
  <conditionalFormatting sqref="BQ45:BR45">
    <cfRule type="expression" priority="5">
      <formula>BK45</formula>
    </cfRule>
  </conditionalFormatting>
  <conditionalFormatting sqref="BS45">
    <cfRule type="expression" priority="2">
      <formula>BM45</formula>
    </cfRule>
  </conditionalFormatting>
  <conditionalFormatting sqref="BS55">
    <cfRule type="expression" priority="1">
      <formula>BM55</formula>
    </cfRule>
  </conditionalFormatting>
  <conditionalFormatting sqref="BQ26:BR44 BQ46:BR54 BQ56:BR62">
    <cfRule type="expression" priority="6">
      <formula>BK26</formula>
    </cfRule>
  </conditionalFormatting>
  <conditionalFormatting sqref="BQ55:BR55">
    <cfRule type="expression" priority="4">
      <formula>BK55</formula>
    </cfRule>
  </conditionalFormatting>
  <pageMargins left="0.75" right="0.75" top="1" bottom="1" header="0.5" footer="0.5"/>
  <pageSetup paperSize="9" orientation="portrait" horizontalDpi="300" verticalDpi="300"/>
  <headerFooter alignWithMargins="0"/>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4">
    <tabColor rgb="FF00B050"/>
  </sheetPr>
  <dimension ref="C1:BY169"/>
  <sheetViews>
    <sheetView showGridLines="0" topLeftCell="CJ5" zoomScale="125" zoomScaleNormal="125" workbookViewId="0">
      <selection activeCell="J58" sqref="J58"/>
    </sheetView>
  </sheetViews>
  <sheetFormatPr baseColWidth="10" defaultColWidth="9.1640625" defaultRowHeight="14"/>
  <cols>
    <col min="1" max="1" width="3.5" style="25" customWidth="1"/>
    <col min="2" max="2" width="24.5" style="25" customWidth="1"/>
    <col min="3" max="3" width="19.1640625" style="25" customWidth="1"/>
    <col min="4" max="4" width="57.5" style="25" customWidth="1"/>
    <col min="5" max="5" width="25.5" style="63" customWidth="1"/>
    <col min="6" max="6" width="11.83203125" style="63" bestFit="1" customWidth="1"/>
    <col min="7" max="11" width="10.83203125" style="36" customWidth="1"/>
    <col min="12" max="14" width="10.83203125" style="25" customWidth="1"/>
    <col min="15" max="15" width="8.83203125" style="25" customWidth="1"/>
    <col min="16" max="16" width="9" style="25" customWidth="1"/>
    <col min="17" max="17" width="9.83203125" style="25" customWidth="1"/>
    <col min="18" max="18" width="9.33203125" style="34" customWidth="1"/>
    <col min="19" max="19" width="9.1640625" style="34" customWidth="1"/>
    <col min="20" max="21" width="9.5" style="25" customWidth="1"/>
    <col min="22" max="22" width="11.1640625" style="25" customWidth="1"/>
    <col min="23" max="23" width="8.6640625" style="25" customWidth="1"/>
    <col min="24" max="24" width="8.1640625" style="25" customWidth="1"/>
    <col min="25" max="25" width="11.6640625" style="25" customWidth="1"/>
    <col min="26" max="26" width="8.5" style="25" customWidth="1"/>
    <col min="27" max="28" width="8.5" style="283" customWidth="1"/>
    <col min="29" max="31" width="9.1640625" style="25"/>
    <col min="32" max="33" width="10.5" style="25" customWidth="1"/>
    <col min="34" max="40" width="9.1640625" style="25"/>
    <col min="41" max="41" width="10.33203125" style="25" customWidth="1"/>
    <col min="42" max="43" width="10.6640625" style="25" customWidth="1"/>
    <col min="44" max="44" width="8.5" style="25" customWidth="1"/>
    <col min="45" max="51" width="9.1640625" style="25"/>
    <col min="52" max="53" width="11.5" style="25" customWidth="1"/>
    <col min="54" max="54" width="9.1640625" style="25"/>
    <col min="55" max="55" width="10.33203125" style="25" bestFit="1" customWidth="1"/>
    <col min="56" max="16384" width="9.1640625" style="25"/>
  </cols>
  <sheetData>
    <row r="1" spans="3:29" ht="12.75" customHeight="1"/>
    <row r="2" spans="3:29" ht="12.75" customHeight="1">
      <c r="C2" s="62" t="s">
        <v>190</v>
      </c>
      <c r="D2" s="129">
        <v>4</v>
      </c>
      <c r="E2" s="70" t="s">
        <v>193</v>
      </c>
      <c r="F2" s="70"/>
      <c r="G2" s="70"/>
      <c r="H2" s="70"/>
    </row>
    <row r="3" spans="3:29" ht="12.75" customHeight="1">
      <c r="E3" s="25"/>
    </row>
    <row r="4" spans="3:29" ht="12.75" customHeight="1" thickBot="1">
      <c r="C4" s="62" t="s">
        <v>192</v>
      </c>
      <c r="D4" s="64" t="s">
        <v>135</v>
      </c>
      <c r="E4" s="25"/>
    </row>
    <row r="5" spans="3:29" ht="12.75" customHeight="1">
      <c r="C5" s="62" t="s">
        <v>195</v>
      </c>
      <c r="D5" s="70" t="str">
        <f>+INDEX(Commodities!$X$6:$X$17,D2)</f>
        <v>Glass &amp; Concrete industry</v>
      </c>
      <c r="E5" s="25"/>
      <c r="F5" s="195"/>
      <c r="G5" s="196"/>
    </row>
    <row r="6" spans="3:29" ht="12.75" customHeight="1">
      <c r="C6" s="62"/>
      <c r="D6" s="70" t="str">
        <f>+INDEX(Commodities!$Y$6:$Y$17,D2)</f>
        <v>04 Non-metallic minerals</v>
      </c>
      <c r="E6" s="25"/>
      <c r="F6" s="200" t="str">
        <f ca="1">+"Give 'Index' in cell " &amp; SUBSTITUTE(CELL("address",D2),"$","") &amp; "."</f>
        <v>Give 'Index' in cell D2.</v>
      </c>
      <c r="G6" s="199"/>
    </row>
    <row r="7" spans="3:29" ht="12.75" customHeight="1">
      <c r="E7" s="25"/>
      <c r="F7" s="200" t="s">
        <v>215</v>
      </c>
      <c r="G7" s="199"/>
    </row>
    <row r="8" spans="3:29" ht="12.75" customHeight="1" thickBot="1">
      <c r="C8" s="62" t="s">
        <v>192</v>
      </c>
      <c r="D8" s="64" t="s">
        <v>136</v>
      </c>
      <c r="E8" s="25"/>
      <c r="F8" s="197"/>
      <c r="G8" s="198"/>
    </row>
    <row r="9" spans="3:29" ht="12.75" customHeight="1">
      <c r="C9" s="62" t="s">
        <v>195</v>
      </c>
      <c r="D9" s="70" t="str">
        <f ca="1">+OFFSET(Processes!$M$11,D11,0)</f>
        <v>04 Non-metallic minerals</v>
      </c>
      <c r="E9" s="25"/>
    </row>
    <row r="10" spans="3:29" ht="12.75" customHeight="1">
      <c r="C10" s="62" t="s">
        <v>148</v>
      </c>
      <c r="D10" s="70">
        <f>+ROW(Processes!$M$44) - ROW(Processes!$M$7)</f>
        <v>37</v>
      </c>
      <c r="E10" s="25"/>
    </row>
    <row r="11" spans="3:29" ht="12.75" customHeight="1">
      <c r="C11" s="62" t="s">
        <v>188</v>
      </c>
      <c r="D11" s="70">
        <f>+$D$10*$D$2-$D$10</f>
        <v>111</v>
      </c>
      <c r="E11" s="25"/>
    </row>
    <row r="12" spans="3:29" ht="12.75" customHeight="1">
      <c r="E12" s="25"/>
    </row>
    <row r="13" spans="3:29" ht="12.75" customHeight="1">
      <c r="C13" s="62" t="s">
        <v>192</v>
      </c>
      <c r="D13" s="64" t="s">
        <v>189</v>
      </c>
      <c r="E13" s="25"/>
      <c r="G13" s="112"/>
      <c r="H13" s="112"/>
      <c r="I13" s="112"/>
      <c r="J13" s="112"/>
      <c r="K13" s="112"/>
      <c r="L13" s="112"/>
      <c r="M13" s="112"/>
      <c r="N13" s="112"/>
    </row>
    <row r="14" spans="3:29" ht="12.75" customHeight="1">
      <c r="C14" s="62" t="s">
        <v>195</v>
      </c>
      <c r="D14" s="70" t="str">
        <f>+INDEX('Energy matrix'!$C$4:$N$4,1,D2)</f>
        <v>Non-metallic minerals</v>
      </c>
      <c r="E14" s="25"/>
    </row>
    <row r="15" spans="3:29" ht="12.75" customHeight="1">
      <c r="D15" s="285"/>
      <c r="E15" s="25"/>
      <c r="L15" s="36"/>
      <c r="M15" s="36"/>
      <c r="R15" s="25"/>
      <c r="S15" s="25"/>
      <c r="T15" s="34"/>
      <c r="U15" s="34"/>
    </row>
    <row r="16" spans="3:29" ht="12.75" customHeight="1">
      <c r="C16" s="285"/>
      <c r="D16" s="522"/>
      <c r="E16" s="285"/>
      <c r="L16" s="36"/>
      <c r="M16" s="36"/>
      <c r="R16" s="283"/>
      <c r="S16" s="25"/>
      <c r="U16" s="34"/>
      <c r="V16" s="34"/>
      <c r="AA16" s="25"/>
      <c r="AC16" s="283"/>
    </row>
    <row r="17" spans="3:77" ht="12.75" customHeight="1">
      <c r="C17" s="285"/>
      <c r="D17" s="427"/>
      <c r="E17" s="285"/>
      <c r="L17" s="286"/>
      <c r="M17" s="36"/>
      <c r="N17" s="36"/>
      <c r="O17" s="286"/>
      <c r="R17" s="283"/>
      <c r="S17" s="25"/>
      <c r="U17" s="283"/>
      <c r="X17" s="34"/>
      <c r="Y17" s="285"/>
      <c r="Z17" s="34"/>
      <c r="AA17" s="25"/>
      <c r="AB17" s="25"/>
      <c r="AF17" s="283"/>
      <c r="AG17" s="283"/>
    </row>
    <row r="18" spans="3:77" ht="12.75" customHeight="1">
      <c r="C18" s="285"/>
      <c r="D18" s="522"/>
      <c r="E18" s="285"/>
      <c r="G18" s="286"/>
      <c r="H18" s="286"/>
      <c r="I18" s="286"/>
      <c r="J18" s="286"/>
      <c r="K18" s="286"/>
      <c r="L18" s="286"/>
      <c r="M18" s="286"/>
      <c r="N18" s="286"/>
      <c r="O18" s="286"/>
      <c r="P18" s="286"/>
      <c r="Q18" s="283"/>
      <c r="R18" s="283"/>
      <c r="S18" s="283"/>
      <c r="T18" s="283"/>
      <c r="U18" s="283"/>
      <c r="V18" s="283"/>
      <c r="W18" s="283"/>
      <c r="X18" s="283"/>
      <c r="Y18" s="283"/>
      <c r="Z18" s="285"/>
      <c r="AA18" s="285"/>
      <c r="AB18" s="284"/>
      <c r="AC18" s="283"/>
      <c r="AD18" s="283"/>
      <c r="AE18" s="283"/>
      <c r="AF18" s="283"/>
      <c r="AG18" s="283"/>
      <c r="AH18" s="283"/>
      <c r="AI18" s="283"/>
      <c r="AJ18" s="283"/>
      <c r="AK18" s="283"/>
      <c r="AL18" s="283"/>
      <c r="AM18" s="283"/>
      <c r="AN18" s="283"/>
      <c r="AO18" s="283"/>
      <c r="AP18" s="283"/>
      <c r="AQ18" s="283"/>
      <c r="AR18" s="283"/>
      <c r="AS18" s="283"/>
      <c r="AT18" s="283"/>
      <c r="AU18" s="283"/>
      <c r="AV18" s="283"/>
      <c r="AW18" s="283"/>
      <c r="AX18" s="283"/>
      <c r="AY18" s="283"/>
      <c r="AZ18" s="283"/>
      <c r="BA18" s="283"/>
      <c r="BB18" s="283"/>
      <c r="BC18" s="283"/>
      <c r="BD18" s="283"/>
      <c r="BE18" s="283"/>
      <c r="BF18" s="283"/>
      <c r="BG18" s="283"/>
      <c r="BH18" s="283"/>
      <c r="BI18" s="283"/>
      <c r="BJ18" s="283"/>
      <c r="BK18" s="546"/>
      <c r="BL18" s="289"/>
      <c r="BM18" s="291"/>
      <c r="BN18" s="291"/>
      <c r="BO18" s="291"/>
      <c r="BP18" s="291"/>
      <c r="BQ18" s="289"/>
      <c r="BR18" s="289"/>
      <c r="BS18" s="289"/>
      <c r="BT18" s="289"/>
      <c r="BU18" s="289"/>
      <c r="BV18" s="289"/>
    </row>
    <row r="19" spans="3:77" ht="12.75" customHeight="1">
      <c r="C19" s="285"/>
      <c r="D19" s="285"/>
      <c r="E19" s="285"/>
      <c r="G19" s="510" t="s">
        <v>62</v>
      </c>
      <c r="H19" s="510"/>
      <c r="I19" s="517"/>
      <c r="J19" s="510"/>
      <c r="K19" s="510"/>
      <c r="L19" s="517"/>
      <c r="M19" s="510"/>
      <c r="N19" s="510"/>
      <c r="O19" s="510"/>
      <c r="P19" s="286"/>
      <c r="Q19" s="283"/>
      <c r="R19" s="283"/>
      <c r="S19" s="396"/>
      <c r="T19" s="283"/>
      <c r="U19" s="283"/>
      <c r="V19" s="283"/>
      <c r="W19" s="283"/>
      <c r="X19" s="283"/>
      <c r="Y19" s="283"/>
      <c r="Z19" s="283"/>
      <c r="AB19" s="337"/>
      <c r="AC19" s="283"/>
      <c r="AD19" s="283"/>
      <c r="AE19" s="283"/>
      <c r="AF19" s="283"/>
      <c r="AG19" s="283"/>
      <c r="AH19" s="283"/>
      <c r="AI19" s="283"/>
      <c r="AJ19" s="283"/>
      <c r="AK19" s="663">
        <v>2010</v>
      </c>
      <c r="AL19" s="348"/>
      <c r="AM19" s="335"/>
      <c r="AN19" s="335"/>
      <c r="AO19" s="335"/>
      <c r="AP19" s="335"/>
      <c r="AQ19" s="348"/>
      <c r="AR19" s="348"/>
      <c r="AS19" s="348"/>
      <c r="AT19" s="348"/>
      <c r="AU19" s="348"/>
      <c r="AV19" s="349"/>
      <c r="AW19" s="283"/>
      <c r="AX19" s="663">
        <v>2015</v>
      </c>
      <c r="AY19" s="348"/>
      <c r="AZ19" s="335"/>
      <c r="BA19" s="335"/>
      <c r="BB19" s="335"/>
      <c r="BC19" s="335"/>
      <c r="BD19" s="348"/>
      <c r="BE19" s="348"/>
      <c r="BF19" s="348"/>
      <c r="BG19" s="348"/>
      <c r="BH19" s="348"/>
      <c r="BI19" s="349"/>
      <c r="BJ19" s="283"/>
      <c r="BK19" s="663">
        <v>2019</v>
      </c>
      <c r="BL19" s="348"/>
      <c r="BM19" s="335"/>
      <c r="BN19" s="335"/>
      <c r="BO19" s="335"/>
      <c r="BP19" s="335"/>
      <c r="BQ19" s="348"/>
      <c r="BR19" s="348"/>
      <c r="BS19" s="348"/>
      <c r="BT19" s="348"/>
      <c r="BU19" s="348"/>
      <c r="BV19" s="349"/>
      <c r="BW19" s="283"/>
      <c r="BX19" s="283"/>
      <c r="BY19" s="283"/>
    </row>
    <row r="20" spans="3:77" ht="12.75" customHeight="1">
      <c r="E20" s="25"/>
      <c r="G20" s="511">
        <v>2010</v>
      </c>
      <c r="H20" s="511"/>
      <c r="I20" s="518"/>
      <c r="J20" s="511">
        <v>2015</v>
      </c>
      <c r="K20" s="511"/>
      <c r="L20" s="518"/>
      <c r="M20" s="511">
        <v>2019</v>
      </c>
      <c r="N20" s="511"/>
      <c r="O20" s="511"/>
      <c r="P20" s="294"/>
      <c r="Q20" s="295"/>
      <c r="R20" s="295"/>
      <c r="S20" s="294"/>
      <c r="T20" s="293"/>
      <c r="U20" s="293"/>
      <c r="V20" s="283"/>
      <c r="W20" s="283"/>
      <c r="X20" s="296"/>
      <c r="Y20" s="296"/>
      <c r="Z20" s="296"/>
      <c r="AA20" s="296"/>
      <c r="AB20" s="347"/>
      <c r="AC20" s="285"/>
      <c r="AD20" s="285"/>
      <c r="AE20" s="285"/>
      <c r="AF20" s="285"/>
      <c r="AG20" s="285"/>
      <c r="AH20" s="285"/>
      <c r="AI20" s="285"/>
      <c r="AJ20" s="285"/>
      <c r="AK20" s="664"/>
      <c r="AL20" s="289"/>
      <c r="AM20" s="289"/>
      <c r="AN20" s="289"/>
      <c r="AO20" s="289"/>
      <c r="AP20" s="289"/>
      <c r="AQ20" s="289"/>
      <c r="AR20" s="289"/>
      <c r="AS20" s="289"/>
      <c r="AT20" s="289"/>
      <c r="AU20" s="289"/>
      <c r="AV20" s="290"/>
      <c r="AW20" s="283"/>
      <c r="AX20" s="664"/>
      <c r="AY20" s="289"/>
      <c r="AZ20" s="289"/>
      <c r="BA20" s="289"/>
      <c r="BB20" s="289"/>
      <c r="BC20" s="289"/>
      <c r="BD20" s="289"/>
      <c r="BE20" s="289"/>
      <c r="BF20" s="289"/>
      <c r="BG20" s="289"/>
      <c r="BH20" s="289"/>
      <c r="BI20" s="290"/>
      <c r="BJ20" s="283"/>
      <c r="BK20" s="664"/>
      <c r="BL20" s="289"/>
      <c r="BM20" s="289"/>
      <c r="BN20" s="289"/>
      <c r="BO20" s="289"/>
      <c r="BP20" s="289"/>
      <c r="BQ20" s="289"/>
      <c r="BR20" s="289"/>
      <c r="BS20" s="289"/>
      <c r="BT20" s="289"/>
      <c r="BU20" s="289"/>
      <c r="BV20" s="290"/>
      <c r="BW20" s="283"/>
      <c r="BX20" s="283"/>
      <c r="BY20" s="283"/>
    </row>
    <row r="21" spans="3:77" ht="12.75" customHeight="1">
      <c r="E21" s="25"/>
      <c r="F21" s="65"/>
      <c r="G21" s="385">
        <f>IronSteel!G21</f>
        <v>1.0009999999999999</v>
      </c>
      <c r="H21" s="385">
        <f>IronSteel!H21</f>
        <v>1.0009999999999999</v>
      </c>
      <c r="I21" s="385">
        <f>IronSteel!I21</f>
        <v>1.0009999999999999</v>
      </c>
      <c r="J21" s="385">
        <v>1.01</v>
      </c>
      <c r="K21" s="385">
        <v>1.01</v>
      </c>
      <c r="L21" s="385">
        <v>1.01</v>
      </c>
      <c r="M21" s="385">
        <f>IronSteel!M21</f>
        <v>1.01</v>
      </c>
      <c r="N21" s="385">
        <f>IronSteel!N21</f>
        <v>1.01</v>
      </c>
      <c r="O21" s="385">
        <f>IronSteel!O21</f>
        <v>1.01</v>
      </c>
      <c r="P21" s="292"/>
      <c r="Q21" s="297"/>
      <c r="R21" s="297"/>
      <c r="S21" s="292"/>
      <c r="T21" s="292"/>
      <c r="U21" s="292"/>
      <c r="V21" s="283"/>
      <c r="W21" s="283"/>
      <c r="X21" s="296"/>
      <c r="Y21" s="296"/>
      <c r="Z21" s="296"/>
      <c r="AA21" s="296"/>
      <c r="AB21" s="337"/>
      <c r="AC21" s="285"/>
      <c r="AD21" s="285"/>
      <c r="AE21" s="285"/>
      <c r="AF21" s="283"/>
      <c r="AG21" s="283"/>
      <c r="AH21" s="283"/>
      <c r="AI21" s="283"/>
      <c r="AJ21" s="283"/>
      <c r="AK21" s="665"/>
      <c r="AL21" s="289"/>
      <c r="AM21" s="289"/>
      <c r="AN21" s="356" t="s">
        <v>96</v>
      </c>
      <c r="AO21" s="348"/>
      <c r="AP21" s="349"/>
      <c r="AQ21" s="289"/>
      <c r="AR21" s="289"/>
      <c r="AS21" s="289"/>
      <c r="AT21" s="289"/>
      <c r="AU21" s="289"/>
      <c r="AV21" s="290"/>
      <c r="AW21" s="283"/>
      <c r="AX21" s="665"/>
      <c r="AY21" s="289"/>
      <c r="AZ21" s="289"/>
      <c r="BA21" s="356" t="s">
        <v>96</v>
      </c>
      <c r="BB21" s="348"/>
      <c r="BC21" s="349"/>
      <c r="BD21" s="289"/>
      <c r="BE21" s="289"/>
      <c r="BF21" s="289"/>
      <c r="BG21" s="289"/>
      <c r="BH21" s="289"/>
      <c r="BI21" s="290"/>
      <c r="BJ21" s="283"/>
      <c r="BK21" s="665"/>
      <c r="BL21" s="289"/>
      <c r="BM21" s="289"/>
      <c r="BN21" s="356" t="s">
        <v>96</v>
      </c>
      <c r="BO21" s="348"/>
      <c r="BP21" s="349"/>
      <c r="BQ21" s="289"/>
      <c r="BR21" s="289"/>
      <c r="BS21" s="289"/>
      <c r="BT21" s="289"/>
      <c r="BU21" s="289"/>
      <c r="BV21" s="290"/>
      <c r="BW21" s="283"/>
      <c r="BX21" s="283"/>
      <c r="BY21" s="283"/>
    </row>
    <row r="22" spans="3:77" ht="12.75" customHeight="1">
      <c r="F22" s="72"/>
      <c r="G22" s="298"/>
      <c r="H22" s="298"/>
      <c r="I22" s="298"/>
      <c r="J22" s="286"/>
      <c r="K22" s="286"/>
      <c r="L22" s="286"/>
      <c r="M22" s="298"/>
      <c r="N22" s="298"/>
      <c r="O22" s="298"/>
      <c r="P22" s="286"/>
      <c r="Q22" s="312"/>
      <c r="R22" s="312"/>
      <c r="S22" s="312"/>
      <c r="T22" s="298"/>
      <c r="U22" s="298"/>
      <c r="V22" s="298"/>
      <c r="W22" s="298"/>
      <c r="X22" s="299"/>
      <c r="Y22" s="299"/>
      <c r="Z22" s="299"/>
      <c r="AA22" s="299"/>
      <c r="AB22" s="338"/>
      <c r="AC22" s="283"/>
      <c r="AD22" s="283"/>
      <c r="AE22" s="283"/>
      <c r="AF22" s="283"/>
      <c r="AG22" s="283"/>
      <c r="AH22" s="283"/>
      <c r="AI22" s="283"/>
      <c r="AJ22" s="283"/>
      <c r="AK22" s="545"/>
      <c r="AL22" s="289"/>
      <c r="AM22" s="289"/>
      <c r="AN22" s="288" t="s">
        <v>586</v>
      </c>
      <c r="AO22" s="289" t="s">
        <v>575</v>
      </c>
      <c r="AP22" s="290" t="s">
        <v>564</v>
      </c>
      <c r="AQ22" s="289"/>
      <c r="AR22" s="289"/>
      <c r="AS22" s="289"/>
      <c r="AT22" s="289"/>
      <c r="AU22" s="289"/>
      <c r="AV22" s="290"/>
      <c r="AW22" s="283"/>
      <c r="AX22" s="545"/>
      <c r="AY22" s="289"/>
      <c r="AZ22" s="289"/>
      <c r="BA22" s="288" t="s">
        <v>586</v>
      </c>
      <c r="BB22" s="289" t="s">
        <v>575</v>
      </c>
      <c r="BC22" s="290" t="s">
        <v>564</v>
      </c>
      <c r="BD22" s="289"/>
      <c r="BE22" s="289"/>
      <c r="BF22" s="289"/>
      <c r="BG22" s="289"/>
      <c r="BH22" s="289"/>
      <c r="BI22" s="290"/>
      <c r="BJ22" s="283"/>
      <c r="BK22" s="545"/>
      <c r="BL22" s="289"/>
      <c r="BM22" s="289"/>
      <c r="BN22" s="288" t="s">
        <v>586</v>
      </c>
      <c r="BO22" s="289" t="s">
        <v>575</v>
      </c>
      <c r="BP22" s="290" t="s">
        <v>564</v>
      </c>
      <c r="BQ22" s="289"/>
      <c r="BR22" s="289"/>
      <c r="BS22" s="289"/>
      <c r="BT22" s="289"/>
      <c r="BU22" s="289"/>
      <c r="BV22" s="290"/>
      <c r="BW22" s="283"/>
      <c r="BX22" s="283"/>
      <c r="BY22" s="283"/>
    </row>
    <row r="23" spans="3:77" ht="12.75" customHeight="1">
      <c r="F23" s="74" t="s">
        <v>8</v>
      </c>
      <c r="G23" s="300"/>
      <c r="H23" s="300"/>
      <c r="I23" s="300"/>
      <c r="J23" s="286"/>
      <c r="K23" s="286"/>
      <c r="L23" s="286"/>
      <c r="M23" s="300"/>
      <c r="N23" s="300"/>
      <c r="O23" s="300"/>
      <c r="P23" s="301"/>
      <c r="Q23" s="313"/>
      <c r="R23" s="313"/>
      <c r="S23" s="313"/>
      <c r="T23" s="300"/>
      <c r="U23" s="300"/>
      <c r="V23" s="300"/>
      <c r="W23" s="300"/>
      <c r="X23" s="299"/>
      <c r="Y23" s="299"/>
      <c r="Z23" s="299"/>
      <c r="AA23" s="299"/>
      <c r="AB23" s="339"/>
      <c r="AC23" s="283"/>
      <c r="AD23" s="283"/>
      <c r="AE23" s="283"/>
      <c r="AF23" s="283"/>
      <c r="AG23" s="283"/>
      <c r="AH23" s="283"/>
      <c r="AI23" s="283"/>
      <c r="AJ23" s="283"/>
      <c r="AK23" s="288"/>
      <c r="AL23" s="291"/>
      <c r="AM23" s="289"/>
      <c r="AN23" s="362" cm="1">
        <f t="array" ref="AN23">INDEX(RegSplit!$B$4:$AN$6,MATCH(AN22,RegSplit!$A$4:$A$6,0),MATCH($D$6&amp;AK19,RegSplit!$B$2:$AN$2&amp;RegSplit!$B$3:$AN$3,0))</f>
        <v>1</v>
      </c>
      <c r="AO23" s="523" cm="1">
        <f t="array" ref="AO23">INDEX(RegSplit!$B$4:$AN$6,MATCH(AO22,RegSplit!$A$4:$A$6,0),MATCH($D$6&amp;AK19,RegSplit!$B$2:$AN$2&amp;RegSplit!$B$3:$AN$3,0))</f>
        <v>0</v>
      </c>
      <c r="AP23" s="523" cm="1">
        <f t="array" ref="AP23">INDEX(RegSplit!$B$4:$AN$6,MATCH(AP22,RegSplit!$A$4:$A$6,0),MATCH($D$6&amp;AK19,RegSplit!$B$2:$AN$2&amp;RegSplit!$B$3:$AN$3,0))</f>
        <v>0</v>
      </c>
      <c r="AQ23" s="289"/>
      <c r="AR23" s="289"/>
      <c r="AS23" s="289"/>
      <c r="AT23" s="289"/>
      <c r="AU23" s="289"/>
      <c r="AV23" s="290"/>
      <c r="AW23" s="283"/>
      <c r="AX23" s="288"/>
      <c r="AY23" s="291"/>
      <c r="AZ23" s="289"/>
      <c r="BA23" s="362" cm="1">
        <f t="array" ref="BA23">INDEX(RegSplit!$B$4:$AN$6,MATCH(BA22,RegSplit!$A$4:$A$6,0),MATCH($D$6&amp;AX19,RegSplit!$B$2:$AN$2&amp;RegSplit!$B$3:$AN$3,0))</f>
        <v>1</v>
      </c>
      <c r="BB23" s="523" cm="1">
        <f t="array" ref="BB23">INDEX(RegSplit!$B$4:$AN$6,MATCH(BB22,RegSplit!$A$4:$A$6,0),MATCH($D$6&amp;AX19,RegSplit!$B$2:$AN$2&amp;RegSplit!$B$3:$AN$3,0))</f>
        <v>0</v>
      </c>
      <c r="BC23" s="523" cm="1">
        <f t="array" ref="BC23">INDEX(RegSplit!$B$4:$AN$6,MATCH(BC22,RegSplit!$A$4:$A$6,0),MATCH($D$6&amp;AX19,RegSplit!$B$2:$AN$2&amp;RegSplit!$B$3:$AN$3,0))</f>
        <v>0</v>
      </c>
      <c r="BD23" s="289"/>
      <c r="BE23" s="289"/>
      <c r="BF23" s="289"/>
      <c r="BG23" s="289"/>
      <c r="BH23" s="289"/>
      <c r="BI23" s="290"/>
      <c r="BJ23" s="283"/>
      <c r="BK23" s="288"/>
      <c r="BL23" s="291"/>
      <c r="BM23" s="289"/>
      <c r="BN23" s="362" cm="1">
        <f t="array" ref="BN23">INDEX(RegSplit!$B$4:$AN$6,MATCH(BN22,RegSplit!$A$4:$A$6,0),MATCH($D$6&amp;BK19,RegSplit!$B$2:$AN$2&amp;RegSplit!$B$3:$AN$3,0))</f>
        <v>1</v>
      </c>
      <c r="BO23" s="523" cm="1">
        <f t="array" ref="BO23">INDEX(RegSplit!$B$4:$AN$6,MATCH(BO22,RegSplit!$A$4:$A$6,0),MATCH($D$6&amp;BK19,RegSplit!$B$2:$AN$2&amp;RegSplit!$B$3:$AN$3,0))</f>
        <v>0</v>
      </c>
      <c r="BP23" s="523" cm="1">
        <f t="array" ref="BP23">INDEX(RegSplit!$B$4:$AN$6,MATCH(BP22,RegSplit!$A$4:$A$6,0),MATCH($D$6&amp;BK19,RegSplit!$B$2:$AN$2&amp;RegSplit!$B$3:$AN$3,0))</f>
        <v>0</v>
      </c>
      <c r="BQ23" s="289"/>
      <c r="BR23" s="289"/>
      <c r="BS23" s="289"/>
      <c r="BT23" s="289"/>
      <c r="BU23" s="289"/>
      <c r="BV23" s="290"/>
      <c r="BW23" s="283"/>
      <c r="BX23" s="283"/>
      <c r="BY23" s="283"/>
    </row>
    <row r="24" spans="3:77" ht="51" customHeight="1">
      <c r="C24" s="38" t="s">
        <v>2</v>
      </c>
      <c r="D24" s="38" t="s">
        <v>26</v>
      </c>
      <c r="E24" s="38" t="s">
        <v>14</v>
      </c>
      <c r="F24" s="38" t="s">
        <v>15</v>
      </c>
      <c r="G24" s="302" t="s">
        <v>587</v>
      </c>
      <c r="H24" s="314" t="s">
        <v>576</v>
      </c>
      <c r="I24" s="314" t="s">
        <v>565</v>
      </c>
      <c r="J24" s="302" t="s">
        <v>588</v>
      </c>
      <c r="K24" s="314" t="s">
        <v>577</v>
      </c>
      <c r="L24" s="314" t="s">
        <v>566</v>
      </c>
      <c r="M24" s="302" t="s">
        <v>589</v>
      </c>
      <c r="N24" s="314" t="s">
        <v>578</v>
      </c>
      <c r="O24" s="314" t="s">
        <v>567</v>
      </c>
      <c r="P24" s="302" t="s">
        <v>590</v>
      </c>
      <c r="Q24" s="314" t="s">
        <v>579</v>
      </c>
      <c r="R24" s="314" t="s">
        <v>568</v>
      </c>
      <c r="S24" s="302" t="s">
        <v>591</v>
      </c>
      <c r="T24" s="314" t="s">
        <v>580</v>
      </c>
      <c r="U24" s="314" t="s">
        <v>569</v>
      </c>
      <c r="V24" s="302" t="s">
        <v>319</v>
      </c>
      <c r="W24" s="549" t="s">
        <v>592</v>
      </c>
      <c r="X24" s="550" t="s">
        <v>581</v>
      </c>
      <c r="Y24" s="551" t="s">
        <v>570</v>
      </c>
      <c r="Z24" s="51" t="s">
        <v>0</v>
      </c>
      <c r="AA24" s="51" t="s">
        <v>318</v>
      </c>
      <c r="AB24" s="552" t="s">
        <v>58</v>
      </c>
      <c r="AC24" s="553" t="s">
        <v>106</v>
      </c>
      <c r="AD24" s="553" t="s">
        <v>288</v>
      </c>
      <c r="AE24" s="554" t="s">
        <v>111</v>
      </c>
      <c r="AG24" s="283"/>
      <c r="AH24" s="283"/>
      <c r="AI24" s="283"/>
      <c r="AJ24" s="283"/>
      <c r="AK24" s="288"/>
      <c r="AL24" s="289"/>
      <c r="AM24" s="540" t="s">
        <v>294</v>
      </c>
      <c r="AN24" s="541"/>
      <c r="AO24" s="348"/>
      <c r="AP24" s="349"/>
      <c r="AQ24" s="540" t="s">
        <v>96</v>
      </c>
      <c r="AR24" s="541"/>
      <c r="AS24" s="542"/>
      <c r="AT24" s="540" t="s">
        <v>295</v>
      </c>
      <c r="AU24" s="541"/>
      <c r="AV24" s="542"/>
      <c r="AW24" s="283"/>
      <c r="AX24" s="288"/>
      <c r="AY24" s="289"/>
      <c r="AZ24" s="540" t="s">
        <v>294</v>
      </c>
      <c r="BA24" s="541"/>
      <c r="BB24" s="348"/>
      <c r="BC24" s="349"/>
      <c r="BD24" s="540" t="s">
        <v>96</v>
      </c>
      <c r="BE24" s="541"/>
      <c r="BF24" s="542"/>
      <c r="BG24" s="540" t="s">
        <v>295</v>
      </c>
      <c r="BH24" s="541"/>
      <c r="BI24" s="542"/>
      <c r="BJ24" s="283"/>
      <c r="BK24" s="288"/>
      <c r="BL24" s="289"/>
      <c r="BM24" s="540" t="s">
        <v>294</v>
      </c>
      <c r="BN24" s="541"/>
      <c r="BO24" s="348"/>
      <c r="BP24" s="349"/>
      <c r="BQ24" s="540" t="s">
        <v>96</v>
      </c>
      <c r="BR24" s="541"/>
      <c r="BS24" s="542"/>
      <c r="BT24" s="540" t="s">
        <v>295</v>
      </c>
      <c r="BU24" s="541"/>
      <c r="BV24" s="542"/>
      <c r="BW24" s="283"/>
      <c r="BX24" s="283"/>
      <c r="BY24" s="283"/>
    </row>
    <row r="25" spans="3:77" ht="25" thickBot="1">
      <c r="C25" s="77" t="s">
        <v>27</v>
      </c>
      <c r="D25" s="77"/>
      <c r="E25" s="77"/>
      <c r="F25" s="77"/>
      <c r="G25" s="303" t="s">
        <v>46</v>
      </c>
      <c r="H25" s="303" t="s">
        <v>46</v>
      </c>
      <c r="I25" s="303"/>
      <c r="J25" s="303" t="s">
        <v>46</v>
      </c>
      <c r="K25" s="303" t="s">
        <v>46</v>
      </c>
      <c r="L25" s="303"/>
      <c r="M25" s="303" t="s">
        <v>46</v>
      </c>
      <c r="N25" s="303" t="s">
        <v>46</v>
      </c>
      <c r="O25" s="303"/>
      <c r="P25" s="303" t="s">
        <v>46</v>
      </c>
      <c r="Q25" s="303" t="s">
        <v>46</v>
      </c>
      <c r="R25" s="303"/>
      <c r="S25" s="303" t="s">
        <v>46</v>
      </c>
      <c r="T25" s="303" t="s">
        <v>46</v>
      </c>
      <c r="U25" s="303"/>
      <c r="V25" s="326" t="s">
        <v>112</v>
      </c>
      <c r="W25" s="323" t="s">
        <v>49</v>
      </c>
      <c r="X25" s="303" t="s">
        <v>49</v>
      </c>
      <c r="Y25" s="303"/>
      <c r="Z25" s="547" t="s">
        <v>93</v>
      </c>
      <c r="AA25" s="547"/>
      <c r="AB25" s="548" t="s">
        <v>291</v>
      </c>
      <c r="AC25" s="548"/>
      <c r="AD25" s="548"/>
      <c r="AE25" s="548" t="s">
        <v>112</v>
      </c>
      <c r="AG25" s="283">
        <v>2010</v>
      </c>
      <c r="AH25" s="283">
        <v>2012</v>
      </c>
      <c r="AI25" s="283">
        <v>2014</v>
      </c>
      <c r="AJ25" s="283"/>
      <c r="AK25" s="529"/>
      <c r="AL25" s="537" t="s">
        <v>44</v>
      </c>
      <c r="AM25" s="525" t="s">
        <v>105</v>
      </c>
      <c r="AN25" s="526" t="s">
        <v>586</v>
      </c>
      <c r="AO25" s="526" t="s">
        <v>575</v>
      </c>
      <c r="AP25" s="527" t="s">
        <v>564</v>
      </c>
      <c r="AQ25" s="525" t="s">
        <v>586</v>
      </c>
      <c r="AR25" s="526" t="s">
        <v>575</v>
      </c>
      <c r="AS25" s="527" t="s">
        <v>564</v>
      </c>
      <c r="AT25" s="525" t="s">
        <v>586</v>
      </c>
      <c r="AU25" s="526" t="s">
        <v>575</v>
      </c>
      <c r="AV25" s="527" t="s">
        <v>564</v>
      </c>
      <c r="AW25" s="283"/>
      <c r="AX25" s="529"/>
      <c r="AY25" s="537" t="s">
        <v>44</v>
      </c>
      <c r="AZ25" s="525" t="s">
        <v>292</v>
      </c>
      <c r="BA25" s="526" t="s">
        <v>586</v>
      </c>
      <c r="BB25" s="526" t="s">
        <v>575</v>
      </c>
      <c r="BC25" s="527" t="s">
        <v>564</v>
      </c>
      <c r="BD25" s="525" t="s">
        <v>586</v>
      </c>
      <c r="BE25" s="526" t="s">
        <v>575</v>
      </c>
      <c r="BF25" s="527" t="s">
        <v>564</v>
      </c>
      <c r="BG25" s="525" t="s">
        <v>586</v>
      </c>
      <c r="BH25" s="526" t="s">
        <v>575</v>
      </c>
      <c r="BI25" s="527" t="s">
        <v>564</v>
      </c>
      <c r="BJ25" s="283"/>
      <c r="BK25" s="529"/>
      <c r="BL25" s="537" t="s">
        <v>44</v>
      </c>
      <c r="BM25" s="525" t="s">
        <v>105</v>
      </c>
      <c r="BN25" s="526" t="s">
        <v>586</v>
      </c>
      <c r="BO25" s="526" t="s">
        <v>575</v>
      </c>
      <c r="BP25" s="527" t="s">
        <v>564</v>
      </c>
      <c r="BQ25" s="525" t="s">
        <v>586</v>
      </c>
      <c r="BR25" s="526" t="s">
        <v>575</v>
      </c>
      <c r="BS25" s="527" t="s">
        <v>564</v>
      </c>
      <c r="BT25" s="525" t="s">
        <v>586</v>
      </c>
      <c r="BU25" s="526" t="s">
        <v>575</v>
      </c>
      <c r="BV25" s="527" t="s">
        <v>564</v>
      </c>
      <c r="BW25" s="283"/>
      <c r="BX25" s="283"/>
      <c r="BY25" s="283"/>
    </row>
    <row r="26" spans="3:77" ht="12.75" customHeight="1">
      <c r="C26" s="144" t="str">
        <f ca="1">+IF(OFFSET(Processes!B7,$D$11,0)="*","*",OFFSET(Processes!D7,$D$11,0))</f>
        <v>INDGDPHBNGAE1</v>
      </c>
      <c r="D26" s="144" t="str">
        <f ca="1">+OFFSET(Processes!E7,$D$11,0)</f>
        <v>Glass &amp; Concrete industry Heat Medium Temp. Boiler - Nat. Gas Existing 1</v>
      </c>
      <c r="E26" s="147" t="str">
        <f>+Processes!O7</f>
        <v>INDSNG1,INDSNG2,INDNGA</v>
      </c>
      <c r="F26" s="147" t="str">
        <f ca="1">+OFFSET(Processes!$M$12,$D$11,0) &amp; Processes!P7</f>
        <v>IGDPH</v>
      </c>
      <c r="G26" s="320">
        <f>ROUNDUP(AN26/($Z26*$AA26)*G$21*W26,3)</f>
        <v>6383.7800000000007</v>
      </c>
      <c r="H26" s="320">
        <f t="shared" ref="H26:I26" si="0">ROUNDUP(AO26/($Z26*$AA26)*H$21*X26,3)</f>
        <v>0</v>
      </c>
      <c r="I26" s="320">
        <f t="shared" si="0"/>
        <v>0</v>
      </c>
      <c r="J26" s="320">
        <f>ROUNDUP(BA26/($Z26*$AA26)*J$21*W26,3)</f>
        <v>6529.1779999999999</v>
      </c>
      <c r="K26" s="320">
        <f>ROUNDUP(BB26/($Z26*$AA26)*K$21*X26,3)</f>
        <v>0</v>
      </c>
      <c r="L26" s="320">
        <f>ROUNDUP(BC26/($Z26*$AA26)*L$21*Y26,3)</f>
        <v>0</v>
      </c>
      <c r="M26" s="320">
        <f>ROUNDUP(BN26/($Z26*$AA26)*M$21*W26,3)</f>
        <v>6595.7190000000001</v>
      </c>
      <c r="N26" s="320">
        <f>ROUNDUP(BO26/($Z26*$AA26)*N$21*X26,3)</f>
        <v>0</v>
      </c>
      <c r="O26" s="320">
        <f>ROUNDUP(BP26/($Z26*$AA26)*O$21*Y26,3)</f>
        <v>0</v>
      </c>
      <c r="P26" s="320">
        <f t="shared" ref="P26:P62" si="1">M26</f>
        <v>6595.7190000000001</v>
      </c>
      <c r="Q26" s="320">
        <f t="shared" ref="Q26:Q62" si="2">N26</f>
        <v>0</v>
      </c>
      <c r="R26" s="320">
        <f t="shared" ref="R26:R62" si="3">O26</f>
        <v>0</v>
      </c>
      <c r="S26" s="320">
        <f t="shared" ref="S26:S62" si="4">IF($AB26=20,0,M26/5)*IF(M26=0,0,1)</f>
        <v>0</v>
      </c>
      <c r="T26" s="320">
        <f t="shared" ref="T26:T62" si="5">IF($AB26=20,0,N26/5)*IF(N26=0,0,1)</f>
        <v>0</v>
      </c>
      <c r="U26" s="320">
        <f t="shared" ref="U26:U62" si="6">IF($AB26=20,0,O26/5)*IF(O26=0,0,1)</f>
        <v>0</v>
      </c>
      <c r="V26" s="320">
        <v>5</v>
      </c>
      <c r="W26" s="340">
        <f>I131</f>
        <v>0.98</v>
      </c>
      <c r="X26" s="555">
        <f t="shared" ref="X26:Y28" si="7">W26</f>
        <v>0.98</v>
      </c>
      <c r="Y26" s="555">
        <f t="shared" si="7"/>
        <v>0.98</v>
      </c>
      <c r="Z26" s="317">
        <f>3.6*8760/1000000</f>
        <v>3.1536000000000002E-2</v>
      </c>
      <c r="AA26" s="388">
        <v>0.5</v>
      </c>
      <c r="AB26" s="327">
        <v>20</v>
      </c>
      <c r="AC26" s="317"/>
      <c r="AD26" s="317"/>
      <c r="AE26" s="327"/>
      <c r="AG26" s="234">
        <f t="shared" ref="AG26:AG41" si="8">((G26*Z26*AA26/W26)+(H26*Z26*AA26/X26))/$G$21</f>
        <v>102.61110628147365</v>
      </c>
      <c r="AH26" s="234">
        <f t="shared" ref="AH26:AH41" si="9">((J26*Z26*AA26/W26)+(K26*Z26*AA26/X26))/$J$21</f>
        <v>104.01301142048899</v>
      </c>
      <c r="AI26" s="234">
        <f t="shared" ref="AI26:AI41" si="10">((M26*AA26*Z26/W26)+(N26*Z26*AA26/X26))/$M$21</f>
        <v>105.07304222267126</v>
      </c>
      <c r="AJ26" s="283"/>
      <c r="AK26" s="528" t="str">
        <f ca="1">F26</f>
        <v>IGDPH</v>
      </c>
      <c r="AL26" s="348" t="s">
        <v>97</v>
      </c>
      <c r="AM26" s="311">
        <f>(J77+I77)/1000</f>
        <v>102.611092</v>
      </c>
      <c r="AN26" s="308">
        <f>AM26*$AN$23</f>
        <v>102.611092</v>
      </c>
      <c r="AO26" s="309">
        <f>AM26*$AO$23</f>
        <v>0</v>
      </c>
      <c r="AP26" s="309">
        <f>AM26*$AP$23</f>
        <v>0</v>
      </c>
      <c r="AQ26" s="310">
        <f>IFERROR(G26*$Z26*$AA26/G$21,0)</f>
        <v>100.55888415584418</v>
      </c>
      <c r="AR26" s="309">
        <f>IFERROR(H26*$Z26*$AA26/H$21,0)</f>
        <v>0</v>
      </c>
      <c r="AS26" s="336">
        <f>IFERROR(I26*$Z26*$AA26/I$21,0)</f>
        <v>0</v>
      </c>
      <c r="AT26" s="311">
        <f t="shared" ref="AT26:AV29" si="11">IFERROR(AQ26/W26,0)</f>
        <v>102.61110628147365</v>
      </c>
      <c r="AU26" s="308">
        <f t="shared" si="11"/>
        <v>0</v>
      </c>
      <c r="AV26" s="355">
        <f t="shared" si="11"/>
        <v>0</v>
      </c>
      <c r="AW26" s="283"/>
      <c r="AX26" s="528" t="str">
        <f t="shared" ref="AX26:AX62" ca="1" si="12">AK26</f>
        <v>IGDPH</v>
      </c>
      <c r="AY26" s="348" t="s">
        <v>97</v>
      </c>
      <c r="AZ26" s="311">
        <f>(J97+I97)/1000</f>
        <v>104.01300000000001</v>
      </c>
      <c r="BA26" s="308">
        <f>AZ26*$AN$23</f>
        <v>104.01300000000001</v>
      </c>
      <c r="BB26" s="309">
        <f>AZ26*$BB$23</f>
        <v>0</v>
      </c>
      <c r="BC26" s="309">
        <f>AZ26*$BC$23</f>
        <v>0</v>
      </c>
      <c r="BD26" s="311">
        <f t="shared" ref="BD26" si="13">IFERROR(J26*$Z26*AA26/J$21,0)</f>
        <v>101.93275119207921</v>
      </c>
      <c r="BE26" s="308">
        <f t="shared" ref="BE26" si="14">IFERROR(K26*$Z26*AA26/K$21,0)</f>
        <v>0</v>
      </c>
      <c r="BF26" s="355">
        <f>IFERROR(L26*$Z26*AA26/L$21,0)</f>
        <v>0</v>
      </c>
      <c r="BG26" s="311">
        <f t="shared" ref="BG26:BG35" si="15">IFERROR(BD26/W26,0)</f>
        <v>104.01301142048899</v>
      </c>
      <c r="BH26" s="308">
        <f t="shared" ref="BH26:BH35" si="16">IFERROR(BE26/X26,0)</f>
        <v>0</v>
      </c>
      <c r="BI26" s="355">
        <f t="shared" ref="BI26:BI35" si="17">IFERROR(BF26/Y26,0)</f>
        <v>0</v>
      </c>
      <c r="BJ26" s="283"/>
      <c r="BK26" s="528" t="str">
        <f ca="1">AK26</f>
        <v>IGDPH</v>
      </c>
      <c r="BL26" s="348" t="s">
        <v>97</v>
      </c>
      <c r="BM26" s="311">
        <f>(J117+I117)/1000</f>
        <v>105.07303</v>
      </c>
      <c r="BN26" s="308">
        <f>BM26*$AN$23</f>
        <v>105.07303</v>
      </c>
      <c r="BO26" s="309">
        <f>BM26*$BB$23</f>
        <v>0</v>
      </c>
      <c r="BP26" s="309">
        <f>BM26*$BC$23</f>
        <v>0</v>
      </c>
      <c r="BQ26" s="311">
        <f>IFERROR(M26*$Z26*$AA26/M$21,0)</f>
        <v>102.97158137821783</v>
      </c>
      <c r="BR26" s="308">
        <f>IFERROR(N26*$Z26*$AA26/N$21,0)</f>
        <v>0</v>
      </c>
      <c r="BS26" s="355">
        <f>IFERROR(O26*$Z26*$AA26/O$21,0)</f>
        <v>0</v>
      </c>
      <c r="BT26" s="311">
        <f>IFERROR(BQ26/W26,0)</f>
        <v>105.07304222267126</v>
      </c>
      <c r="BU26" s="308">
        <f>IFERROR(BR26/X26,0)</f>
        <v>0</v>
      </c>
      <c r="BV26" s="355">
        <f>IFERROR(BS26/Y26,0)</f>
        <v>0</v>
      </c>
      <c r="BW26" s="283"/>
      <c r="BX26" s="283"/>
      <c r="BY26" s="283"/>
    </row>
    <row r="27" spans="3:77" ht="12.75" customHeight="1">
      <c r="C27" s="144" t="str">
        <f ca="1">+IF(OFFSET(Processes!B8,$D$11,0)="*","*",OFFSET(Processes!D8,$D$11,0))</f>
        <v>INDGDPHBCOAE1</v>
      </c>
      <c r="D27" s="144" t="str">
        <f ca="1">+OFFSET(Processes!E8,$D$11,0)</f>
        <v>Glass &amp; Concrete industry Heat Medium Temp. Boiler - Coal Existing 1</v>
      </c>
      <c r="E27" s="147" t="str">
        <f>+Processes!O8</f>
        <v>INDCOA</v>
      </c>
      <c r="F27" s="147" t="str">
        <f ca="1">+OFFSET(Processes!$M$12,$D$11,0) &amp; Processes!P8</f>
        <v>IGDPH</v>
      </c>
      <c r="G27" s="320">
        <f t="shared" ref="G27:G62" si="18">ROUNDUP(AN27/($Z27*$AA27)*G$21*W27,3)</f>
        <v>3342.4280000000003</v>
      </c>
      <c r="H27" s="320">
        <f t="shared" ref="H27:H62" si="19">ROUNDUP(AO27/($Z27*$AA27)*H$21*X27,3)</f>
        <v>0</v>
      </c>
      <c r="I27" s="320">
        <f t="shared" ref="I27:I61" si="20">ROUNDUP(AP27/($Z27*$AA27)*I$21*Y27,3)</f>
        <v>0</v>
      </c>
      <c r="J27" s="320">
        <f t="shared" ref="J27:J62" si="21">ROUNDUP(BA27/($Z27*$AA27)*J$21*W27,3)</f>
        <v>3446.3670000000002</v>
      </c>
      <c r="K27" s="320">
        <f t="shared" ref="K27:K62" si="22">ROUNDUP(BB27/($Z27*$AA27)*K$21*X27,3)</f>
        <v>0</v>
      </c>
      <c r="L27" s="320">
        <f t="shared" ref="L27:L62" si="23">ROUNDUP(BC27/($Z27*$AA27)*L$21*Y27,3)</f>
        <v>0</v>
      </c>
      <c r="M27" s="320">
        <f t="shared" ref="M27:M62" si="24">ROUNDUP(BN27/($Z27*$AA27)*M$21*W27,3)</f>
        <v>3212.8130000000001</v>
      </c>
      <c r="N27" s="320">
        <f t="shared" ref="N27:N62" si="25">ROUNDUP(BO27/($Z27*$AA27)*N$21*X27,3)</f>
        <v>0</v>
      </c>
      <c r="O27" s="320">
        <f t="shared" ref="O27:O62" si="26">ROUNDUP(BP27/($Z27*$AA27)*O$21*Y27,3)</f>
        <v>0</v>
      </c>
      <c r="P27" s="320">
        <f t="shared" si="1"/>
        <v>3212.8130000000001</v>
      </c>
      <c r="Q27" s="320">
        <f t="shared" si="2"/>
        <v>0</v>
      </c>
      <c r="R27" s="320">
        <f t="shared" si="3"/>
        <v>0</v>
      </c>
      <c r="S27" s="320">
        <f t="shared" si="4"/>
        <v>0</v>
      </c>
      <c r="T27" s="320">
        <f t="shared" si="5"/>
        <v>0</v>
      </c>
      <c r="U27" s="320">
        <f t="shared" si="6"/>
        <v>0</v>
      </c>
      <c r="V27" s="320">
        <v>5</v>
      </c>
      <c r="W27" s="341">
        <f>D131</f>
        <v>0.93099999999999994</v>
      </c>
      <c r="X27" s="520">
        <f t="shared" si="7"/>
        <v>0.93099999999999994</v>
      </c>
      <c r="Y27" s="520">
        <f t="shared" si="7"/>
        <v>0.93099999999999994</v>
      </c>
      <c r="Z27" s="317">
        <f>3.6*8760/1000000</f>
        <v>3.1536000000000002E-2</v>
      </c>
      <c r="AA27" s="388">
        <f>$AA$26</f>
        <v>0.5</v>
      </c>
      <c r="AB27" s="327">
        <v>20</v>
      </c>
      <c r="AC27" s="317"/>
      <c r="AD27" s="317"/>
      <c r="AE27" s="327"/>
      <c r="AG27" s="234">
        <f t="shared" si="8"/>
        <v>56.552904350214789</v>
      </c>
      <c r="AH27" s="234">
        <f t="shared" si="9"/>
        <v>57.791914215524685</v>
      </c>
      <c r="AI27" s="234">
        <f t="shared" si="10"/>
        <v>53.875461692420593</v>
      </c>
      <c r="AJ27" s="283"/>
      <c r="AK27" s="288"/>
      <c r="AL27" s="289" t="s">
        <v>98</v>
      </c>
      <c r="AM27" s="305">
        <f>D77/1000</f>
        <v>56.552896000000004</v>
      </c>
      <c r="AN27" s="306">
        <f>AM27*$AN$23</f>
        <v>56.552896000000004</v>
      </c>
      <c r="AO27" s="307">
        <f t="shared" ref="AO27:AO29" si="27">AM27*$AO$23</f>
        <v>0</v>
      </c>
      <c r="AP27" s="307">
        <f>AM27*$AP$23</f>
        <v>0</v>
      </c>
      <c r="AQ27" s="304">
        <f t="shared" ref="AQ27:AQ62" si="28">IFERROR(G27*$Z27*$AA27/G$21,0)</f>
        <v>52.65075395004996</v>
      </c>
      <c r="AR27" s="307">
        <f t="shared" ref="AR27:AR62" si="29">IFERROR(H27*$Z27*$AA27/H$21,0)</f>
        <v>0</v>
      </c>
      <c r="AS27" s="538">
        <f t="shared" ref="AS27:AS62" si="30">IFERROR(I27*$Z27*$AA27/I$21,0)</f>
        <v>0</v>
      </c>
      <c r="AT27" s="305">
        <f t="shared" si="11"/>
        <v>56.552904350214781</v>
      </c>
      <c r="AU27" s="306">
        <f t="shared" si="11"/>
        <v>0</v>
      </c>
      <c r="AV27" s="351">
        <f t="shared" si="11"/>
        <v>0</v>
      </c>
      <c r="AW27" s="283"/>
      <c r="AX27" s="288"/>
      <c r="AY27" s="289" t="s">
        <v>98</v>
      </c>
      <c r="AZ27" s="305">
        <f>D97/1000</f>
        <v>57.791899999999998</v>
      </c>
      <c r="BA27" s="306">
        <f>AZ27*$AN$23</f>
        <v>57.791899999999998</v>
      </c>
      <c r="BB27" s="307">
        <f>AZ27*$BB$23</f>
        <v>0</v>
      </c>
      <c r="BC27" s="307">
        <f>AZ27*$BC$23</f>
        <v>0</v>
      </c>
      <c r="BD27" s="305">
        <f t="shared" ref="BD27:BD62" si="31">IFERROR(J27*$Z27*AA27/J$21,0)</f>
        <v>53.804272134653473</v>
      </c>
      <c r="BE27" s="306">
        <f t="shared" ref="BE27:BE62" si="32">IFERROR(K27*$Z27*AA27/K$21,0)</f>
        <v>0</v>
      </c>
      <c r="BF27" s="351">
        <f t="shared" ref="BF27:BF62" si="33">IFERROR(L27*$Z27*AA27/L$21,0)</f>
        <v>0</v>
      </c>
      <c r="BG27" s="305">
        <f t="shared" si="15"/>
        <v>57.791914215524677</v>
      </c>
      <c r="BH27" s="306">
        <f t="shared" si="16"/>
        <v>0</v>
      </c>
      <c r="BI27" s="351">
        <f t="shared" si="17"/>
        <v>0</v>
      </c>
      <c r="BJ27" s="283"/>
      <c r="BK27" s="288"/>
      <c r="BL27" s="289" t="s">
        <v>98</v>
      </c>
      <c r="BM27" s="305">
        <f>D117/1000</f>
        <v>53.875453</v>
      </c>
      <c r="BN27" s="306">
        <f>BM27*$AN$23</f>
        <v>53.875453</v>
      </c>
      <c r="BO27" s="307">
        <f t="shared" ref="BO27:BO29" si="34">BM27*$BB$23</f>
        <v>0</v>
      </c>
      <c r="BP27" s="307">
        <f t="shared" ref="BP27:BP29" si="35">BM27*$BC$23</f>
        <v>0</v>
      </c>
      <c r="BQ27" s="305">
        <f t="shared" ref="BQ27:BQ62" si="36">IFERROR(M27*$Z27*$AA27/M$21,0)</f>
        <v>50.158054835643568</v>
      </c>
      <c r="BR27" s="306">
        <f t="shared" ref="BR27:BR62" si="37">IFERROR(N27*$Z27*$AA27/N$21,0)</f>
        <v>0</v>
      </c>
      <c r="BS27" s="351">
        <f t="shared" ref="BS27:BS62" si="38">IFERROR(O27*$Z27*$AA27/O$21,0)</f>
        <v>0</v>
      </c>
      <c r="BT27" s="305">
        <f t="shared" ref="BT27:BT35" si="39">IFERROR(BQ27/W27,0)</f>
        <v>53.875461692420593</v>
      </c>
      <c r="BU27" s="306">
        <f t="shared" ref="BU27:BU35" si="40">IFERROR(BR27/X27,0)</f>
        <v>0</v>
      </c>
      <c r="BV27" s="351">
        <f t="shared" ref="BV27:BV35" si="41">IFERROR(BS27/Y27,0)</f>
        <v>0</v>
      </c>
      <c r="BW27" s="283"/>
      <c r="BX27" s="234">
        <f>H23</f>
        <v>0</v>
      </c>
      <c r="BY27" s="283"/>
    </row>
    <row r="28" spans="3:77" ht="12.75" customHeight="1">
      <c r="C28" s="144" t="str">
        <f ca="1">+IF(OFFSET(Processes!B9,$D$11,0)="*","*",OFFSET(Processes!D9,$D$11,0))</f>
        <v>INDGDPHBDSLE1</v>
      </c>
      <c r="D28" s="144" t="str">
        <f ca="1">+OFFSET(Processes!E9,$D$11,0)</f>
        <v>Glass &amp; Concrete industry Heat Medium Temp. Boiler - Diesel Existing 1</v>
      </c>
      <c r="E28" s="147" t="str">
        <f>+Processes!O9</f>
        <v>INDDSB1,INDDSB2,INDDSL</v>
      </c>
      <c r="F28" s="147" t="str">
        <f ca="1">+OFFSET(Processes!$M$12,$D$11,0) &amp; Processes!P9</f>
        <v>IGDPH</v>
      </c>
      <c r="G28" s="320">
        <f t="shared" si="18"/>
        <v>66.405000000000001</v>
      </c>
      <c r="H28" s="320">
        <f t="shared" si="19"/>
        <v>0</v>
      </c>
      <c r="I28" s="320">
        <f t="shared" si="20"/>
        <v>0</v>
      </c>
      <c r="J28" s="320">
        <f t="shared" si="21"/>
        <v>9.1959999999999997</v>
      </c>
      <c r="K28" s="320">
        <f t="shared" si="22"/>
        <v>0</v>
      </c>
      <c r="L28" s="320">
        <f t="shared" si="23"/>
        <v>0</v>
      </c>
      <c r="M28" s="320">
        <f t="shared" si="24"/>
        <v>14.603999999999999</v>
      </c>
      <c r="N28" s="320">
        <f t="shared" si="25"/>
        <v>0</v>
      </c>
      <c r="O28" s="320">
        <f t="shared" si="26"/>
        <v>0</v>
      </c>
      <c r="P28" s="320">
        <f t="shared" si="1"/>
        <v>14.603999999999999</v>
      </c>
      <c r="Q28" s="320">
        <f t="shared" si="2"/>
        <v>0</v>
      </c>
      <c r="R28" s="320">
        <f t="shared" si="3"/>
        <v>0</v>
      </c>
      <c r="S28" s="320">
        <f t="shared" si="4"/>
        <v>0</v>
      </c>
      <c r="T28" s="320">
        <f t="shared" si="5"/>
        <v>0</v>
      </c>
      <c r="U28" s="320">
        <f t="shared" si="6"/>
        <v>0</v>
      </c>
      <c r="V28" s="320">
        <v>5</v>
      </c>
      <c r="W28" s="341">
        <f>F131</f>
        <v>0.94079999999999997</v>
      </c>
      <c r="X28" s="520">
        <f t="shared" si="7"/>
        <v>0.94079999999999997</v>
      </c>
      <c r="Y28" s="520">
        <f t="shared" si="7"/>
        <v>0.94079999999999997</v>
      </c>
      <c r="Z28" s="317">
        <f>3.6*8760/1000000</f>
        <v>3.1536000000000002E-2</v>
      </c>
      <c r="AA28" s="388">
        <f>$AA$26</f>
        <v>0.5</v>
      </c>
      <c r="AB28" s="327">
        <v>20</v>
      </c>
      <c r="AC28" s="317"/>
      <c r="AD28" s="317"/>
      <c r="AE28" s="327"/>
      <c r="AG28" s="234">
        <f t="shared" si="8"/>
        <v>1.1118495025382782</v>
      </c>
      <c r="AH28" s="234">
        <f t="shared" si="9"/>
        <v>0.15260082845019196</v>
      </c>
      <c r="AI28" s="234">
        <f t="shared" si="10"/>
        <v>0.24234259446352796</v>
      </c>
      <c r="AJ28" s="283"/>
      <c r="AK28" s="288"/>
      <c r="AL28" s="289" t="s">
        <v>59</v>
      </c>
      <c r="AM28" s="305">
        <f>(F77+L77)/1000</f>
        <v>1.111836</v>
      </c>
      <c r="AN28" s="306">
        <f>AM28*$AN$23</f>
        <v>1.111836</v>
      </c>
      <c r="AO28" s="307">
        <f t="shared" si="27"/>
        <v>0</v>
      </c>
      <c r="AP28" s="307">
        <f>AM28*$AP$23</f>
        <v>0</v>
      </c>
      <c r="AQ28" s="304">
        <f t="shared" si="28"/>
        <v>1.0460280119880121</v>
      </c>
      <c r="AR28" s="307">
        <f t="shared" si="29"/>
        <v>0</v>
      </c>
      <c r="AS28" s="538">
        <f t="shared" si="30"/>
        <v>0</v>
      </c>
      <c r="AT28" s="305">
        <f t="shared" si="11"/>
        <v>1.1118495025382782</v>
      </c>
      <c r="AU28" s="306">
        <f t="shared" si="11"/>
        <v>0</v>
      </c>
      <c r="AV28" s="351">
        <f t="shared" si="11"/>
        <v>0</v>
      </c>
      <c r="AW28" s="283"/>
      <c r="AX28" s="288"/>
      <c r="AY28" s="289" t="s">
        <v>59</v>
      </c>
      <c r="AZ28" s="305">
        <f>(F97+L97)/1000</f>
        <v>0.152586</v>
      </c>
      <c r="BA28" s="306">
        <f t="shared" ref="BA28:BA37" si="42">AZ28*$AN$23</f>
        <v>0.152586</v>
      </c>
      <c r="BB28" s="307">
        <f>AZ28*$BB$23</f>
        <v>0</v>
      </c>
      <c r="BC28" s="307">
        <f>AZ28*$BC$23</f>
        <v>0</v>
      </c>
      <c r="BD28" s="305">
        <f t="shared" si="31"/>
        <v>0.14356685940594058</v>
      </c>
      <c r="BE28" s="306">
        <f t="shared" si="32"/>
        <v>0</v>
      </c>
      <c r="BF28" s="351">
        <f t="shared" si="33"/>
        <v>0</v>
      </c>
      <c r="BG28" s="305">
        <f t="shared" si="15"/>
        <v>0.15260082845019193</v>
      </c>
      <c r="BH28" s="306">
        <f t="shared" si="16"/>
        <v>0</v>
      </c>
      <c r="BI28" s="351">
        <f t="shared" si="17"/>
        <v>0</v>
      </c>
      <c r="BJ28" s="283"/>
      <c r="BK28" s="288"/>
      <c r="BL28" s="289" t="s">
        <v>59</v>
      </c>
      <c r="BM28" s="305">
        <f>(F117+L117)/1000</f>
        <v>0.24233399999999999</v>
      </c>
      <c r="BN28" s="306">
        <f>BM28*$AN$23</f>
        <v>0.24233399999999999</v>
      </c>
      <c r="BO28" s="307">
        <f t="shared" si="34"/>
        <v>0</v>
      </c>
      <c r="BP28" s="307">
        <f t="shared" si="35"/>
        <v>0</v>
      </c>
      <c r="BQ28" s="305">
        <f t="shared" si="36"/>
        <v>0.22799591287128712</v>
      </c>
      <c r="BR28" s="306">
        <f t="shared" si="37"/>
        <v>0</v>
      </c>
      <c r="BS28" s="351">
        <f t="shared" si="38"/>
        <v>0</v>
      </c>
      <c r="BT28" s="305">
        <f t="shared" si="39"/>
        <v>0.24234259446352799</v>
      </c>
      <c r="BU28" s="306">
        <f t="shared" si="40"/>
        <v>0</v>
      </c>
      <c r="BV28" s="351">
        <f t="shared" si="41"/>
        <v>0</v>
      </c>
      <c r="BW28" s="283"/>
      <c r="BX28" s="283"/>
      <c r="BY28" s="283"/>
    </row>
    <row r="29" spans="3:77" ht="12.75" customHeight="1">
      <c r="C29" s="144" t="str">
        <f ca="1">+IF(OFFSET(Processes!B10,$D$11,0)="*","*",OFFSET(Processes!D10,$D$11,0))</f>
        <v>INDGDPHBWPEE1</v>
      </c>
      <c r="D29" s="144" t="str">
        <f ca="1">+OFFSET(Processes!E10,$D$11,0)</f>
        <v>Glass &amp; Concrete industry Heat Medium Temp. Boiler - Wood Pellets Existing 1</v>
      </c>
      <c r="E29" s="147" t="str">
        <f>+Processes!O10</f>
        <v>INDWPE</v>
      </c>
      <c r="F29" s="147" t="str">
        <f ca="1">+OFFSET(Processes!$M$12,$D$11,0) &amp; Processes!P10</f>
        <v>IGDPH</v>
      </c>
      <c r="G29" s="319">
        <f t="shared" si="18"/>
        <v>319.45699999999999</v>
      </c>
      <c r="H29" s="319">
        <f t="shared" si="19"/>
        <v>0</v>
      </c>
      <c r="I29" s="319">
        <f t="shared" si="20"/>
        <v>0</v>
      </c>
      <c r="J29" s="319">
        <f t="shared" si="21"/>
        <v>308.77599999999995</v>
      </c>
      <c r="K29" s="319">
        <f t="shared" si="22"/>
        <v>0</v>
      </c>
      <c r="L29" s="319">
        <f t="shared" si="23"/>
        <v>0</v>
      </c>
      <c r="M29" s="319">
        <f t="shared" si="24"/>
        <v>354.87699999999995</v>
      </c>
      <c r="N29" s="319">
        <f t="shared" si="25"/>
        <v>0</v>
      </c>
      <c r="O29" s="319">
        <f t="shared" si="26"/>
        <v>0</v>
      </c>
      <c r="P29" s="319">
        <f t="shared" si="1"/>
        <v>354.87699999999995</v>
      </c>
      <c r="Q29" s="319">
        <f t="shared" si="2"/>
        <v>0</v>
      </c>
      <c r="R29" s="319">
        <f t="shared" si="3"/>
        <v>0</v>
      </c>
      <c r="S29" s="319">
        <f t="shared" si="4"/>
        <v>0</v>
      </c>
      <c r="T29" s="319">
        <f t="shared" si="5"/>
        <v>0</v>
      </c>
      <c r="U29" s="319">
        <f t="shared" si="6"/>
        <v>0</v>
      </c>
      <c r="V29" s="319">
        <v>5</v>
      </c>
      <c r="W29" s="341">
        <f>$K$131</f>
        <v>0.83299999999999996</v>
      </c>
      <c r="X29" s="520">
        <f>$W$29</f>
        <v>0.83299999999999996</v>
      </c>
      <c r="Y29" s="520">
        <f>$W$29</f>
        <v>0.83299999999999996</v>
      </c>
      <c r="Z29" s="317">
        <f>3.6*8760/1000000</f>
        <v>3.1536000000000002E-2</v>
      </c>
      <c r="AA29" s="388">
        <f>$AA$26</f>
        <v>0.5</v>
      </c>
      <c r="AB29" s="327">
        <v>20</v>
      </c>
      <c r="AC29" s="317">
        <v>0.5</v>
      </c>
      <c r="AD29" s="317">
        <v>0.5</v>
      </c>
      <c r="AE29" s="327">
        <v>5</v>
      </c>
      <c r="AG29" s="234">
        <f t="shared" si="8"/>
        <v>6.0410153783791252</v>
      </c>
      <c r="AH29" s="234">
        <f t="shared" si="9"/>
        <v>5.7870038724400645</v>
      </c>
      <c r="AI29" s="234">
        <f t="shared" si="10"/>
        <v>6.6510174794670345</v>
      </c>
      <c r="AJ29" s="283"/>
      <c r="AK29" s="288"/>
      <c r="AL29" s="557" t="s">
        <v>99</v>
      </c>
      <c r="AM29" s="558">
        <f>M77/1000</f>
        <v>6.0410000000000004</v>
      </c>
      <c r="AN29" s="559">
        <f>AM29*$AN$23</f>
        <v>6.0410000000000004</v>
      </c>
      <c r="AO29" s="560">
        <f t="shared" si="27"/>
        <v>0</v>
      </c>
      <c r="AP29" s="560">
        <f>AM29*$AP$23</f>
        <v>0</v>
      </c>
      <c r="AQ29" s="580">
        <f t="shared" si="28"/>
        <v>5.0321658101898104</v>
      </c>
      <c r="AR29" s="560">
        <f t="shared" si="29"/>
        <v>0</v>
      </c>
      <c r="AS29" s="561">
        <f t="shared" si="30"/>
        <v>0</v>
      </c>
      <c r="AT29" s="558">
        <f t="shared" si="11"/>
        <v>6.0410153783791243</v>
      </c>
      <c r="AU29" s="559">
        <f t="shared" si="11"/>
        <v>0</v>
      </c>
      <c r="AV29" s="564">
        <f t="shared" si="11"/>
        <v>0</v>
      </c>
      <c r="AW29" s="283"/>
      <c r="AX29" s="288"/>
      <c r="AY29" s="557" t="s">
        <v>99</v>
      </c>
      <c r="AZ29" s="558">
        <f>M97/1000</f>
        <v>5.7869999999999999</v>
      </c>
      <c r="BA29" s="306">
        <f t="shared" si="42"/>
        <v>5.7869999999999999</v>
      </c>
      <c r="BB29" s="560">
        <f>AZ29*$BB$23</f>
        <v>0</v>
      </c>
      <c r="BC29" s="560">
        <f>AZ29*$BC$23</f>
        <v>0</v>
      </c>
      <c r="BD29" s="558">
        <f t="shared" si="31"/>
        <v>4.8205742257425737</v>
      </c>
      <c r="BE29" s="559">
        <f t="shared" si="32"/>
        <v>0</v>
      </c>
      <c r="BF29" s="564">
        <f t="shared" si="33"/>
        <v>0</v>
      </c>
      <c r="BG29" s="558">
        <f t="shared" si="15"/>
        <v>5.7870038724400645</v>
      </c>
      <c r="BH29" s="559">
        <f t="shared" si="16"/>
        <v>0</v>
      </c>
      <c r="BI29" s="564">
        <f t="shared" si="17"/>
        <v>0</v>
      </c>
      <c r="BJ29" s="283"/>
      <c r="BK29" s="288"/>
      <c r="BL29" s="557" t="s">
        <v>99</v>
      </c>
      <c r="BM29" s="558">
        <f>M117/1000</f>
        <v>6.6509999999999998</v>
      </c>
      <c r="BN29" s="559">
        <f>BM29*$AN$23</f>
        <v>6.6509999999999998</v>
      </c>
      <c r="BO29" s="560">
        <f t="shared" si="34"/>
        <v>0</v>
      </c>
      <c r="BP29" s="560">
        <f t="shared" si="35"/>
        <v>0</v>
      </c>
      <c r="BQ29" s="558">
        <f t="shared" si="36"/>
        <v>5.5402975603960396</v>
      </c>
      <c r="BR29" s="559">
        <f t="shared" si="37"/>
        <v>0</v>
      </c>
      <c r="BS29" s="564">
        <f t="shared" si="38"/>
        <v>0</v>
      </c>
      <c r="BT29" s="558">
        <f t="shared" si="39"/>
        <v>6.6510174794670345</v>
      </c>
      <c r="BU29" s="559">
        <f t="shared" si="40"/>
        <v>0</v>
      </c>
      <c r="BV29" s="564">
        <f t="shared" si="41"/>
        <v>0</v>
      </c>
      <c r="BW29" s="283"/>
      <c r="BX29" s="283"/>
      <c r="BY29" s="283"/>
    </row>
    <row r="30" spans="3:77" ht="12.75" customHeight="1">
      <c r="C30" s="144"/>
      <c r="D30" s="144"/>
      <c r="E30" s="147" t="str">
        <f>+Processes!O11</f>
        <v>INDWCH</v>
      </c>
      <c r="F30" s="170"/>
      <c r="G30" s="319"/>
      <c r="H30" s="319"/>
      <c r="I30" s="319"/>
      <c r="J30" s="319"/>
      <c r="K30" s="319"/>
      <c r="L30" s="319"/>
      <c r="M30" s="319"/>
      <c r="N30" s="319"/>
      <c r="O30" s="319"/>
      <c r="P30" s="319">
        <f t="shared" si="1"/>
        <v>0</v>
      </c>
      <c r="Q30" s="319">
        <f t="shared" si="2"/>
        <v>0</v>
      </c>
      <c r="R30" s="319">
        <f t="shared" si="3"/>
        <v>0</v>
      </c>
      <c r="S30" s="319">
        <f t="shared" si="4"/>
        <v>0</v>
      </c>
      <c r="T30" s="319">
        <f t="shared" si="5"/>
        <v>0</v>
      </c>
      <c r="U30" s="319">
        <f t="shared" si="6"/>
        <v>0</v>
      </c>
      <c r="V30" s="319" t="str">
        <f>IF(S30&gt;0,0.001,"")</f>
        <v/>
      </c>
      <c r="W30" s="341">
        <f>$K$131</f>
        <v>0.83299999999999996</v>
      </c>
      <c r="X30" s="520">
        <f>$W$29</f>
        <v>0.83299999999999996</v>
      </c>
      <c r="Y30" s="520">
        <f>$W$29</f>
        <v>0.83299999999999996</v>
      </c>
      <c r="Z30" s="316"/>
      <c r="AA30" s="388"/>
      <c r="AB30" s="327"/>
      <c r="AC30" s="317">
        <f>1-AC29</f>
        <v>0.5</v>
      </c>
      <c r="AD30" s="317">
        <f>1-AD29</f>
        <v>0.5</v>
      </c>
      <c r="AE30" s="327">
        <v>5</v>
      </c>
      <c r="AG30" s="234">
        <f t="shared" si="8"/>
        <v>0</v>
      </c>
      <c r="AH30" s="234">
        <f t="shared" si="9"/>
        <v>0</v>
      </c>
      <c r="AI30" s="234">
        <f t="shared" si="10"/>
        <v>0</v>
      </c>
      <c r="AJ30" s="283"/>
      <c r="AK30" s="352"/>
      <c r="AL30" s="557" t="s">
        <v>107</v>
      </c>
      <c r="AM30" s="558"/>
      <c r="AN30" s="559"/>
      <c r="AO30" s="560"/>
      <c r="AP30" s="560"/>
      <c r="AQ30" s="580">
        <f t="shared" si="28"/>
        <v>0</v>
      </c>
      <c r="AR30" s="560">
        <f t="shared" si="29"/>
        <v>0</v>
      </c>
      <c r="AS30" s="561">
        <f t="shared" si="30"/>
        <v>0</v>
      </c>
      <c r="AT30" s="558"/>
      <c r="AU30" s="559"/>
      <c r="AV30" s="564"/>
      <c r="AW30" s="283"/>
      <c r="AX30" s="352"/>
      <c r="AY30" s="557" t="s">
        <v>107</v>
      </c>
      <c r="AZ30" s="558"/>
      <c r="BA30" s="306">
        <f t="shared" si="42"/>
        <v>0</v>
      </c>
      <c r="BB30" s="560"/>
      <c r="BC30" s="560"/>
      <c r="BD30" s="558">
        <f t="shared" si="31"/>
        <v>0</v>
      </c>
      <c r="BE30" s="559">
        <f t="shared" si="32"/>
        <v>0</v>
      </c>
      <c r="BF30" s="564">
        <f t="shared" si="33"/>
        <v>0</v>
      </c>
      <c r="BG30" s="558">
        <f t="shared" si="15"/>
        <v>0</v>
      </c>
      <c r="BH30" s="559">
        <f t="shared" si="16"/>
        <v>0</v>
      </c>
      <c r="BI30" s="564">
        <f t="shared" si="17"/>
        <v>0</v>
      </c>
      <c r="BJ30" s="283"/>
      <c r="BK30" s="352"/>
      <c r="BL30" s="557" t="s">
        <v>107</v>
      </c>
      <c r="BM30" s="558"/>
      <c r="BN30" s="559"/>
      <c r="BO30" s="560"/>
      <c r="BP30" s="560"/>
      <c r="BQ30" s="558">
        <f t="shared" si="36"/>
        <v>0</v>
      </c>
      <c r="BR30" s="559">
        <f t="shared" si="37"/>
        <v>0</v>
      </c>
      <c r="BS30" s="564">
        <f t="shared" si="38"/>
        <v>0</v>
      </c>
      <c r="BT30" s="558">
        <f t="shared" si="39"/>
        <v>0</v>
      </c>
      <c r="BU30" s="559">
        <f t="shared" si="40"/>
        <v>0</v>
      </c>
      <c r="BV30" s="564">
        <f t="shared" si="41"/>
        <v>0</v>
      </c>
      <c r="BW30" s="283"/>
      <c r="BX30" s="283"/>
      <c r="BY30" s="283"/>
    </row>
    <row r="31" spans="3:77" ht="12.75" customHeight="1">
      <c r="C31" s="144" t="str">
        <f ca="1">+IF(OFFSET(Processes!B12,$D$11,0)="*","*",OFFSET(Processes!D12,$D$11,0))</f>
        <v>INDGDPHBBGAE1</v>
      </c>
      <c r="D31" s="144" t="str">
        <f ca="1">+OFFSET(Processes!E12,$D$11,0)</f>
        <v>Glass &amp; Concrete industry Heat Medium Temp. Boiler - Biogas Existing 1</v>
      </c>
      <c r="E31" s="147" t="str">
        <f>+Processes!O12</f>
        <v>INDBGA</v>
      </c>
      <c r="F31" s="170" t="str">
        <f ca="1">+OFFSET(Processes!$M$12,$D$11,0) &amp; Processes!P12</f>
        <v>IGDPH</v>
      </c>
      <c r="G31" s="320">
        <f t="shared" si="18"/>
        <v>1.0579999999999998</v>
      </c>
      <c r="H31" s="320">
        <f t="shared" si="19"/>
        <v>0</v>
      </c>
      <c r="I31" s="320">
        <f t="shared" si="20"/>
        <v>0</v>
      </c>
      <c r="J31" s="320">
        <f t="shared" si="21"/>
        <v>1.3809999999999998</v>
      </c>
      <c r="K31" s="320">
        <f t="shared" si="22"/>
        <v>0</v>
      </c>
      <c r="L31" s="320">
        <f t="shared" si="23"/>
        <v>0</v>
      </c>
      <c r="M31" s="320">
        <f t="shared" si="24"/>
        <v>0.754</v>
      </c>
      <c r="N31" s="320">
        <f t="shared" si="25"/>
        <v>0</v>
      </c>
      <c r="O31" s="320">
        <f t="shared" si="26"/>
        <v>0</v>
      </c>
      <c r="P31" s="320">
        <f t="shared" si="1"/>
        <v>0.754</v>
      </c>
      <c r="Q31" s="320">
        <f t="shared" si="2"/>
        <v>0</v>
      </c>
      <c r="R31" s="320">
        <f t="shared" si="3"/>
        <v>0</v>
      </c>
      <c r="S31" s="320">
        <f t="shared" si="4"/>
        <v>0</v>
      </c>
      <c r="T31" s="320">
        <f t="shared" si="5"/>
        <v>0</v>
      </c>
      <c r="U31" s="320">
        <f t="shared" si="6"/>
        <v>0</v>
      </c>
      <c r="V31" s="320">
        <v>5</v>
      </c>
      <c r="W31" s="341">
        <f>J131</f>
        <v>0.98</v>
      </c>
      <c r="X31" s="520">
        <f t="shared" ref="X31:Y34" si="43">W31</f>
        <v>0.98</v>
      </c>
      <c r="Y31" s="520">
        <f t="shared" si="43"/>
        <v>0.98</v>
      </c>
      <c r="Z31" s="317">
        <f t="shared" ref="Z31:Z36" si="44">3.6*8760/1000000</f>
        <v>3.1536000000000002E-2</v>
      </c>
      <c r="AA31" s="388">
        <f t="shared" ref="AA31:AA41" si="45">$AA$26</f>
        <v>0.5</v>
      </c>
      <c r="AB31" s="327">
        <v>20</v>
      </c>
      <c r="AC31" s="317"/>
      <c r="AD31" s="317"/>
      <c r="AE31" s="327"/>
      <c r="AG31" s="234">
        <f t="shared" si="8"/>
        <v>1.7005998083549103E-2</v>
      </c>
      <c r="AH31" s="234">
        <f t="shared" si="9"/>
        <v>2.2000008082440896E-2</v>
      </c>
      <c r="AI31" s="234">
        <f t="shared" si="10"/>
        <v>1.2011590220246515E-2</v>
      </c>
      <c r="AJ31" s="283"/>
      <c r="AK31" s="288"/>
      <c r="AL31" s="557" t="s">
        <v>100</v>
      </c>
      <c r="AM31" s="558">
        <f>K77/1000</f>
        <v>1.7000000000000001E-2</v>
      </c>
      <c r="AN31" s="559">
        <f t="shared" ref="AN31:AN41" si="46">AM31*$AN$23</f>
        <v>1.7000000000000001E-2</v>
      </c>
      <c r="AO31" s="560">
        <f t="shared" ref="AO31:AO33" si="47">AM31*$AO$23</f>
        <v>0</v>
      </c>
      <c r="AP31" s="560">
        <f t="shared" ref="AP31:AP37" si="48">AM31*$AP$23</f>
        <v>0</v>
      </c>
      <c r="AQ31" s="580">
        <f t="shared" si="28"/>
        <v>1.6665878121878121E-2</v>
      </c>
      <c r="AR31" s="560">
        <f t="shared" si="29"/>
        <v>0</v>
      </c>
      <c r="AS31" s="561">
        <f>IFERROR(I31*$Z31*$AA31/I$21,0)</f>
        <v>0</v>
      </c>
      <c r="AT31" s="558">
        <f t="shared" ref="AT31:AV34" si="49">IFERROR(AQ31/W31,0)</f>
        <v>1.7005998083549103E-2</v>
      </c>
      <c r="AU31" s="559">
        <f t="shared" si="49"/>
        <v>0</v>
      </c>
      <c r="AV31" s="564">
        <f t="shared" si="49"/>
        <v>0</v>
      </c>
      <c r="AW31" s="283"/>
      <c r="AX31" s="288"/>
      <c r="AY31" s="557" t="s">
        <v>100</v>
      </c>
      <c r="AZ31" s="558">
        <f>K97/1000</f>
        <v>2.1999999999999999E-2</v>
      </c>
      <c r="BA31" s="306">
        <f t="shared" si="42"/>
        <v>2.1999999999999999E-2</v>
      </c>
      <c r="BB31" s="560">
        <f>AZ31*$BB$23</f>
        <v>0</v>
      </c>
      <c r="BC31" s="560">
        <f>AZ31*$BC$23</f>
        <v>0</v>
      </c>
      <c r="BD31" s="558">
        <f t="shared" si="31"/>
        <v>2.1560007920792077E-2</v>
      </c>
      <c r="BE31" s="559">
        <f t="shared" si="32"/>
        <v>0</v>
      </c>
      <c r="BF31" s="564">
        <f t="shared" si="33"/>
        <v>0</v>
      </c>
      <c r="BG31" s="558">
        <f t="shared" si="15"/>
        <v>2.2000008082440896E-2</v>
      </c>
      <c r="BH31" s="559">
        <f t="shared" si="16"/>
        <v>0</v>
      </c>
      <c r="BI31" s="564">
        <f t="shared" si="17"/>
        <v>0</v>
      </c>
      <c r="BJ31" s="283"/>
      <c r="BK31" s="288"/>
      <c r="BL31" s="557" t="s">
        <v>100</v>
      </c>
      <c r="BM31" s="558">
        <f>K117/1000</f>
        <v>1.2E-2</v>
      </c>
      <c r="BN31" s="559">
        <f>BM31*$AN$23</f>
        <v>1.2E-2</v>
      </c>
      <c r="BO31" s="560">
        <f>BM31*$BB$23</f>
        <v>0</v>
      </c>
      <c r="BP31" s="560">
        <f>BM31*$BC$23</f>
        <v>0</v>
      </c>
      <c r="BQ31" s="558">
        <f t="shared" si="36"/>
        <v>1.1771358415841584E-2</v>
      </c>
      <c r="BR31" s="559">
        <f t="shared" si="37"/>
        <v>0</v>
      </c>
      <c r="BS31" s="564">
        <f t="shared" si="38"/>
        <v>0</v>
      </c>
      <c r="BT31" s="558">
        <f t="shared" si="39"/>
        <v>1.2011590220246515E-2</v>
      </c>
      <c r="BU31" s="559">
        <f t="shared" si="40"/>
        <v>0</v>
      </c>
      <c r="BV31" s="564">
        <f t="shared" si="41"/>
        <v>0</v>
      </c>
      <c r="BW31" s="283"/>
      <c r="BX31" s="283"/>
      <c r="BY31" s="283"/>
    </row>
    <row r="32" spans="3:77" ht="12.75" customHeight="1">
      <c r="C32" s="144" t="str">
        <f ca="1">+IF(OFFSET(Processes!B13,$D$11,0)="*","*",OFFSET(Processes!D13,$D$11,0))</f>
        <v>INDGDPHBHFOE1</v>
      </c>
      <c r="D32" s="144" t="str">
        <f ca="1">+OFFSET(Processes!E13,$D$11,0)</f>
        <v>Glass &amp; Concrete industry Heat Medium Temp. Boiler - Heavy Fuel Oil Existing 1</v>
      </c>
      <c r="E32" s="147" t="str">
        <f>+Processes!O13</f>
        <v>INDHFO</v>
      </c>
      <c r="F32" s="170" t="str">
        <f ca="1">+OFFSET(Processes!$M$12,$D$11,0) &amp; Processes!P13</f>
        <v>IGDPH</v>
      </c>
      <c r="G32" s="320">
        <f t="shared" si="18"/>
        <v>457.858</v>
      </c>
      <c r="H32" s="320">
        <f t="shared" si="19"/>
        <v>0</v>
      </c>
      <c r="I32" s="320">
        <f t="shared" si="20"/>
        <v>0</v>
      </c>
      <c r="J32" s="320">
        <f t="shared" si="21"/>
        <v>206.482</v>
      </c>
      <c r="K32" s="320">
        <f t="shared" si="22"/>
        <v>0</v>
      </c>
      <c r="L32" s="320">
        <f t="shared" si="23"/>
        <v>0</v>
      </c>
      <c r="M32" s="320">
        <f t="shared" si="24"/>
        <v>139.53800000000001</v>
      </c>
      <c r="N32" s="320">
        <f t="shared" si="25"/>
        <v>0</v>
      </c>
      <c r="O32" s="320">
        <f t="shared" si="26"/>
        <v>0</v>
      </c>
      <c r="P32" s="320">
        <f t="shared" si="1"/>
        <v>139.53800000000001</v>
      </c>
      <c r="Q32" s="320">
        <f t="shared" si="2"/>
        <v>0</v>
      </c>
      <c r="R32" s="320">
        <f t="shared" si="3"/>
        <v>0</v>
      </c>
      <c r="S32" s="320">
        <f t="shared" si="4"/>
        <v>0</v>
      </c>
      <c r="T32" s="320">
        <f t="shared" si="5"/>
        <v>0</v>
      </c>
      <c r="U32" s="320">
        <f t="shared" si="6"/>
        <v>0</v>
      </c>
      <c r="V32" s="320">
        <v>5</v>
      </c>
      <c r="W32" s="341">
        <f>E131</f>
        <v>0.93099999999999994</v>
      </c>
      <c r="X32" s="520">
        <f t="shared" si="43"/>
        <v>0.93099999999999994</v>
      </c>
      <c r="Y32" s="520">
        <f t="shared" si="43"/>
        <v>0.93099999999999994</v>
      </c>
      <c r="Z32" s="317">
        <f t="shared" si="44"/>
        <v>3.1536000000000002E-2</v>
      </c>
      <c r="AA32" s="388">
        <f t="shared" si="45"/>
        <v>0.5</v>
      </c>
      <c r="AB32" s="327">
        <v>20</v>
      </c>
      <c r="AC32" s="317"/>
      <c r="AD32" s="317"/>
      <c r="AE32" s="327"/>
      <c r="AG32" s="234">
        <f t="shared" si="8"/>
        <v>7.7468234708363619</v>
      </c>
      <c r="AH32" s="234">
        <f t="shared" si="9"/>
        <v>3.462483836181685</v>
      </c>
      <c r="AI32" s="234">
        <f t="shared" si="10"/>
        <v>2.3399040571726348</v>
      </c>
      <c r="AJ32" s="283"/>
      <c r="AK32" s="288"/>
      <c r="AL32" s="557" t="s">
        <v>101</v>
      </c>
      <c r="AM32" s="558">
        <f>E77/1000</f>
        <v>7.7468159999999999</v>
      </c>
      <c r="AN32" s="559">
        <f t="shared" si="46"/>
        <v>7.7468159999999999</v>
      </c>
      <c r="AO32" s="560">
        <f>AM32*$AO$23</f>
        <v>0</v>
      </c>
      <c r="AP32" s="560">
        <f t="shared" si="48"/>
        <v>0</v>
      </c>
      <c r="AQ32" s="580">
        <f t="shared" si="28"/>
        <v>7.2122926513486529</v>
      </c>
      <c r="AR32" s="560">
        <f t="shared" si="29"/>
        <v>0</v>
      </c>
      <c r="AS32" s="561">
        <f t="shared" si="30"/>
        <v>0</v>
      </c>
      <c r="AT32" s="558">
        <f t="shared" si="49"/>
        <v>7.7468234708363628</v>
      </c>
      <c r="AU32" s="559">
        <f t="shared" si="49"/>
        <v>0</v>
      </c>
      <c r="AV32" s="564">
        <f t="shared" si="49"/>
        <v>0</v>
      </c>
      <c r="AW32" s="283"/>
      <c r="AX32" s="288"/>
      <c r="AY32" s="557" t="s">
        <v>101</v>
      </c>
      <c r="AZ32" s="558">
        <f>E97/1000</f>
        <v>3.462475</v>
      </c>
      <c r="BA32" s="306">
        <f t="shared" si="42"/>
        <v>3.462475</v>
      </c>
      <c r="BB32" s="560">
        <f>AZ32*$BB$23</f>
        <v>0</v>
      </c>
      <c r="BC32" s="560">
        <f>AZ32*$BC$23</f>
        <v>0</v>
      </c>
      <c r="BD32" s="558">
        <f>IFERROR(J32*$Z32*AA32/J$21,0)</f>
        <v>3.2235724514851483</v>
      </c>
      <c r="BE32" s="559">
        <f t="shared" si="32"/>
        <v>0</v>
      </c>
      <c r="BF32" s="564">
        <f t="shared" si="33"/>
        <v>0</v>
      </c>
      <c r="BG32" s="558">
        <f t="shared" si="15"/>
        <v>3.4624838361816845</v>
      </c>
      <c r="BH32" s="559">
        <f t="shared" si="16"/>
        <v>0</v>
      </c>
      <c r="BI32" s="564">
        <f t="shared" si="17"/>
        <v>0</v>
      </c>
      <c r="BJ32" s="283"/>
      <c r="BK32" s="288"/>
      <c r="BL32" s="557" t="s">
        <v>101</v>
      </c>
      <c r="BM32" s="558">
        <f>E117/1000</f>
        <v>2.3398939999999997</v>
      </c>
      <c r="BN32" s="559">
        <f>BM32*$AN$23</f>
        <v>2.3398939999999997</v>
      </c>
      <c r="BO32" s="560">
        <f t="shared" ref="BO32:BO62" si="50">BM32*$BB$23</f>
        <v>0</v>
      </c>
      <c r="BP32" s="560">
        <f t="shared" ref="BP32:BP62" si="51">BM32*$BC$23</f>
        <v>0</v>
      </c>
      <c r="BQ32" s="558">
        <f t="shared" si="36"/>
        <v>2.178450677227723</v>
      </c>
      <c r="BR32" s="559">
        <f t="shared" si="37"/>
        <v>0</v>
      </c>
      <c r="BS32" s="564">
        <f t="shared" si="38"/>
        <v>0</v>
      </c>
      <c r="BT32" s="558">
        <f t="shared" si="39"/>
        <v>2.3399040571726348</v>
      </c>
      <c r="BU32" s="559">
        <f t="shared" si="40"/>
        <v>0</v>
      </c>
      <c r="BV32" s="564">
        <f t="shared" si="41"/>
        <v>0</v>
      </c>
      <c r="BW32" s="283"/>
      <c r="BX32" s="283"/>
      <c r="BY32" s="283"/>
    </row>
    <row r="33" spans="3:77" ht="12.75" customHeight="1">
      <c r="C33" s="144" t="str">
        <f ca="1">+IF(OFFSET(Processes!B14,$D$11,0)="*","*",OFFSET(Processes!D14,$D$11,0))</f>
        <v>INDGDPHBLPGE1</v>
      </c>
      <c r="D33" s="144" t="str">
        <f ca="1">+OFFSET(Processes!E14,$D$11,0)</f>
        <v>Glass &amp; Concrete industry Heat Medium Temp. Boiler - Liquified Petroleum Gas Existing 1</v>
      </c>
      <c r="E33" s="147" t="str">
        <f>+Processes!O14</f>
        <v>INDLPG</v>
      </c>
      <c r="F33" s="170" t="str">
        <f ca="1">+OFFSET(Processes!$M$12,$D$11,0) &amp; Processes!P14</f>
        <v>IGDPH</v>
      </c>
      <c r="G33" s="320">
        <f t="shared" si="18"/>
        <v>38.660999999999994</v>
      </c>
      <c r="H33" s="320">
        <f t="shared" si="19"/>
        <v>0</v>
      </c>
      <c r="I33" s="320">
        <f t="shared" si="20"/>
        <v>0</v>
      </c>
      <c r="J33" s="320">
        <f t="shared" si="21"/>
        <v>14.238999999999999</v>
      </c>
      <c r="K33" s="320">
        <f t="shared" si="22"/>
        <v>0</v>
      </c>
      <c r="L33" s="320">
        <f t="shared" si="23"/>
        <v>0</v>
      </c>
      <c r="M33" s="320">
        <f t="shared" si="24"/>
        <v>16.224</v>
      </c>
      <c r="N33" s="320">
        <f t="shared" si="25"/>
        <v>0</v>
      </c>
      <c r="O33" s="320">
        <f t="shared" si="26"/>
        <v>0</v>
      </c>
      <c r="P33" s="320">
        <f t="shared" si="1"/>
        <v>16.224</v>
      </c>
      <c r="Q33" s="320">
        <f t="shared" si="2"/>
        <v>0</v>
      </c>
      <c r="R33" s="320">
        <f t="shared" si="3"/>
        <v>0</v>
      </c>
      <c r="S33" s="320">
        <f t="shared" si="4"/>
        <v>0</v>
      </c>
      <c r="T33" s="320">
        <f t="shared" si="5"/>
        <v>0</v>
      </c>
      <c r="U33" s="320">
        <f t="shared" si="6"/>
        <v>0</v>
      </c>
      <c r="V33" s="320">
        <v>5</v>
      </c>
      <c r="W33" s="341">
        <f>H131</f>
        <v>0.98</v>
      </c>
      <c r="X33" s="520">
        <f t="shared" si="43"/>
        <v>0.98</v>
      </c>
      <c r="Y33" s="520">
        <f t="shared" si="43"/>
        <v>0.98</v>
      </c>
      <c r="Z33" s="317">
        <f t="shared" si="44"/>
        <v>3.1536000000000002E-2</v>
      </c>
      <c r="AA33" s="388">
        <f t="shared" si="45"/>
        <v>0.5</v>
      </c>
      <c r="AB33" s="327">
        <v>20</v>
      </c>
      <c r="AC33" s="317"/>
      <c r="AD33" s="317"/>
      <c r="AE33" s="327"/>
      <c r="AG33" s="234">
        <f t="shared" si="8"/>
        <v>0.62142617382617393</v>
      </c>
      <c r="AH33" s="234">
        <f t="shared" si="9"/>
        <v>0.22683426146696301</v>
      </c>
      <c r="AI33" s="234">
        <f t="shared" si="10"/>
        <v>0.25845628611840782</v>
      </c>
      <c r="AJ33" s="283"/>
      <c r="AK33" s="288"/>
      <c r="AL33" s="557" t="s">
        <v>53</v>
      </c>
      <c r="AM33" s="558">
        <f>H77/1000</f>
        <v>0.62141849999999998</v>
      </c>
      <c r="AN33" s="559">
        <f t="shared" si="46"/>
        <v>0.62141849999999998</v>
      </c>
      <c r="AO33" s="560">
        <f t="shared" si="47"/>
        <v>0</v>
      </c>
      <c r="AP33" s="560">
        <f t="shared" si="48"/>
        <v>0</v>
      </c>
      <c r="AQ33" s="580">
        <f t="shared" si="28"/>
        <v>0.60899765034965037</v>
      </c>
      <c r="AR33" s="560">
        <f t="shared" si="29"/>
        <v>0</v>
      </c>
      <c r="AS33" s="561">
        <f t="shared" si="30"/>
        <v>0</v>
      </c>
      <c r="AT33" s="558">
        <f t="shared" si="49"/>
        <v>0.62142617382617382</v>
      </c>
      <c r="AU33" s="559">
        <f t="shared" si="49"/>
        <v>0</v>
      </c>
      <c r="AV33" s="564">
        <f t="shared" si="49"/>
        <v>0</v>
      </c>
      <c r="AW33" s="283"/>
      <c r="AX33" s="288"/>
      <c r="AY33" s="557" t="s">
        <v>53</v>
      </c>
      <c r="AZ33" s="558">
        <f>H97/1000</f>
        <v>0.22683</v>
      </c>
      <c r="BA33" s="306">
        <f t="shared" si="42"/>
        <v>0.22683</v>
      </c>
      <c r="BB33" s="560">
        <f>AZ33*$BB$23</f>
        <v>0</v>
      </c>
      <c r="BC33" s="560">
        <f>AZ33*$BC$23</f>
        <v>0</v>
      </c>
      <c r="BD33" s="558">
        <f t="shared" si="31"/>
        <v>0.22229757623762375</v>
      </c>
      <c r="BE33" s="559">
        <f t="shared" si="32"/>
        <v>0</v>
      </c>
      <c r="BF33" s="564">
        <f t="shared" si="33"/>
        <v>0</v>
      </c>
      <c r="BG33" s="558">
        <f t="shared" si="15"/>
        <v>0.22683426146696301</v>
      </c>
      <c r="BH33" s="559">
        <f t="shared" si="16"/>
        <v>0</v>
      </c>
      <c r="BI33" s="564">
        <f t="shared" si="17"/>
        <v>0</v>
      </c>
      <c r="BJ33" s="283"/>
      <c r="BK33" s="288"/>
      <c r="BL33" s="557" t="s">
        <v>53</v>
      </c>
      <c r="BM33" s="558">
        <f>H117/1000</f>
        <v>0.25844400000000001</v>
      </c>
      <c r="BN33" s="559">
        <f>BM33*$AN$23</f>
        <v>0.25844400000000001</v>
      </c>
      <c r="BO33" s="560">
        <f t="shared" si="50"/>
        <v>0</v>
      </c>
      <c r="BP33" s="560">
        <f t="shared" si="51"/>
        <v>0</v>
      </c>
      <c r="BQ33" s="558">
        <f t="shared" si="36"/>
        <v>0.25328716039603966</v>
      </c>
      <c r="BR33" s="559">
        <f t="shared" si="37"/>
        <v>0</v>
      </c>
      <c r="BS33" s="564">
        <f t="shared" si="38"/>
        <v>0</v>
      </c>
      <c r="BT33" s="558">
        <f t="shared" si="39"/>
        <v>0.25845628611840782</v>
      </c>
      <c r="BU33" s="559">
        <f t="shared" si="40"/>
        <v>0</v>
      </c>
      <c r="BV33" s="564">
        <f t="shared" si="41"/>
        <v>0</v>
      </c>
      <c r="BW33" s="283"/>
      <c r="BX33" s="283"/>
      <c r="BY33" s="283"/>
    </row>
    <row r="34" spans="3:77" ht="12.75" customHeight="1">
      <c r="C34" s="144" t="str">
        <f ca="1">+IF(OFFSET(Processes!B15,$D$11,0)="*","*",OFFSET(Processes!D15,$D$11,0))</f>
        <v>INDGDPHBWSTE1</v>
      </c>
      <c r="D34" s="144" t="str">
        <f ca="1">+OFFSET(Processes!E15,$D$11,0)</f>
        <v>Glass &amp; Concrete industry Heat Medium Temp. Boiler - Waste Existing 1</v>
      </c>
      <c r="E34" s="147" t="str">
        <f>+Processes!O15</f>
        <v>INDWST</v>
      </c>
      <c r="F34" s="170" t="str">
        <f ca="1">+OFFSET(Processes!$M$12,$D$11,0) &amp; Processes!P15</f>
        <v>IGDPH</v>
      </c>
      <c r="G34" s="320">
        <f t="shared" si="18"/>
        <v>1965.992</v>
      </c>
      <c r="H34" s="320">
        <f t="shared" si="19"/>
        <v>0</v>
      </c>
      <c r="I34" s="320">
        <f t="shared" si="20"/>
        <v>0</v>
      </c>
      <c r="J34" s="320">
        <f t="shared" si="21"/>
        <v>2649.4830000000002</v>
      </c>
      <c r="K34" s="320">
        <f t="shared" si="22"/>
        <v>0</v>
      </c>
      <c r="L34" s="320">
        <f t="shared" si="23"/>
        <v>0</v>
      </c>
      <c r="M34" s="320">
        <f t="shared" si="24"/>
        <v>3201.873</v>
      </c>
      <c r="N34" s="320">
        <f t="shared" si="25"/>
        <v>0</v>
      </c>
      <c r="O34" s="320">
        <f t="shared" si="26"/>
        <v>0</v>
      </c>
      <c r="P34" s="320">
        <f t="shared" si="1"/>
        <v>3201.873</v>
      </c>
      <c r="Q34" s="320">
        <f t="shared" si="2"/>
        <v>0</v>
      </c>
      <c r="R34" s="320">
        <f t="shared" si="3"/>
        <v>0</v>
      </c>
      <c r="S34" s="320">
        <f t="shared" si="4"/>
        <v>0</v>
      </c>
      <c r="T34" s="320">
        <f t="shared" si="5"/>
        <v>0</v>
      </c>
      <c r="U34" s="320">
        <f t="shared" si="6"/>
        <v>0</v>
      </c>
      <c r="V34" s="320">
        <v>5</v>
      </c>
      <c r="W34" s="341">
        <f>L131</f>
        <v>0.93099999999999994</v>
      </c>
      <c r="X34" s="520">
        <f t="shared" si="43"/>
        <v>0.93099999999999994</v>
      </c>
      <c r="Y34" s="520">
        <f t="shared" si="43"/>
        <v>0.93099999999999994</v>
      </c>
      <c r="Z34" s="317">
        <f t="shared" si="44"/>
        <v>3.1536000000000002E-2</v>
      </c>
      <c r="AA34" s="388">
        <f t="shared" si="45"/>
        <v>0.5</v>
      </c>
      <c r="AB34" s="327">
        <v>20</v>
      </c>
      <c r="AC34" s="317"/>
      <c r="AD34" s="317"/>
      <c r="AE34" s="327"/>
      <c r="AG34" s="234">
        <f t="shared" si="8"/>
        <v>33.264009734626278</v>
      </c>
      <c r="AH34" s="234">
        <f t="shared" si="9"/>
        <v>44.429015903265949</v>
      </c>
      <c r="AI34" s="234">
        <f t="shared" si="10"/>
        <v>53.692009511756773</v>
      </c>
      <c r="AJ34" s="283"/>
      <c r="AK34" s="288"/>
      <c r="AL34" s="557" t="s">
        <v>102</v>
      </c>
      <c r="AM34" s="558">
        <f>$N77/1000</f>
        <v>33.264000000000003</v>
      </c>
      <c r="AN34" s="559">
        <f t="shared" si="46"/>
        <v>33.264000000000003</v>
      </c>
      <c r="AO34" s="560">
        <f t="shared" ref="AO34" si="52">AM34*$AO$23</f>
        <v>0</v>
      </c>
      <c r="AP34" s="560">
        <f t="shared" si="48"/>
        <v>0</v>
      </c>
      <c r="AQ34" s="580">
        <f t="shared" si="28"/>
        <v>30.968793062937067</v>
      </c>
      <c r="AR34" s="560">
        <f t="shared" si="29"/>
        <v>0</v>
      </c>
      <c r="AS34" s="561">
        <f t="shared" si="30"/>
        <v>0</v>
      </c>
      <c r="AT34" s="558">
        <f t="shared" si="49"/>
        <v>33.264009734626285</v>
      </c>
      <c r="AU34" s="559">
        <f t="shared" si="49"/>
        <v>0</v>
      </c>
      <c r="AV34" s="564">
        <f t="shared" si="49"/>
        <v>0</v>
      </c>
      <c r="AW34" s="283"/>
      <c r="AX34" s="288"/>
      <c r="AY34" s="557" t="s">
        <v>102</v>
      </c>
      <c r="AZ34" s="558">
        <f>$N97/1000</f>
        <v>44.429000000000002</v>
      </c>
      <c r="BA34" s="306">
        <f t="shared" si="42"/>
        <v>44.429000000000002</v>
      </c>
      <c r="BB34" s="560">
        <f>AZ34*$BB$23</f>
        <v>0</v>
      </c>
      <c r="BC34" s="560">
        <f>AZ34*$BC$23</f>
        <v>0</v>
      </c>
      <c r="BD34" s="558">
        <f t="shared" si="31"/>
        <v>41.363413805940596</v>
      </c>
      <c r="BE34" s="559">
        <f t="shared" si="32"/>
        <v>0</v>
      </c>
      <c r="BF34" s="564">
        <f t="shared" si="33"/>
        <v>0</v>
      </c>
      <c r="BG34" s="558">
        <f t="shared" si="15"/>
        <v>44.429015903265949</v>
      </c>
      <c r="BH34" s="559">
        <f t="shared" si="16"/>
        <v>0</v>
      </c>
      <c r="BI34" s="564">
        <f t="shared" si="17"/>
        <v>0</v>
      </c>
      <c r="BJ34" s="283"/>
      <c r="BK34" s="288"/>
      <c r="BL34" s="557" t="s">
        <v>102</v>
      </c>
      <c r="BM34" s="558">
        <f>$N117/1000</f>
        <v>53.692</v>
      </c>
      <c r="BN34" s="559">
        <f>BM34*$AN$23</f>
        <v>53.692</v>
      </c>
      <c r="BO34" s="560">
        <f t="shared" si="50"/>
        <v>0</v>
      </c>
      <c r="BP34" s="560">
        <f t="shared" si="51"/>
        <v>0</v>
      </c>
      <c r="BQ34" s="558">
        <f t="shared" si="36"/>
        <v>49.987260855445548</v>
      </c>
      <c r="BR34" s="559">
        <f t="shared" si="37"/>
        <v>0</v>
      </c>
      <c r="BS34" s="564">
        <f t="shared" si="38"/>
        <v>0</v>
      </c>
      <c r="BT34" s="558">
        <f t="shared" si="39"/>
        <v>53.692009511756766</v>
      </c>
      <c r="BU34" s="559">
        <f t="shared" si="40"/>
        <v>0</v>
      </c>
      <c r="BV34" s="564">
        <f t="shared" si="41"/>
        <v>0</v>
      </c>
      <c r="BW34" s="283"/>
      <c r="BX34" s="283"/>
      <c r="BY34" s="283"/>
    </row>
    <row r="35" spans="3:77" ht="12.75" customHeight="1">
      <c r="C35" s="171" t="str">
        <f ca="1">+IF(OFFSET(Processes!B16,$D$11,0)="*","*",OFFSET(Processes!D16,$D$11,0))</f>
        <v>INDGDPHBHETE1</v>
      </c>
      <c r="D35" s="144" t="str">
        <f ca="1">+OFFSET(Processes!E16,$D$11,0)</f>
        <v>Glass &amp; Concrete industry Heat Medium Temp. Boiler - Dist. Heat Existing 1</v>
      </c>
      <c r="E35" s="147" t="str">
        <f>+Processes!O16</f>
        <v>INDHCE</v>
      </c>
      <c r="F35" s="170" t="str">
        <f ca="1">+OFFSET(Processes!$M$12,$D$11,0) &amp; Processes!P16</f>
        <v>IGDPH</v>
      </c>
      <c r="G35" s="319">
        <f t="shared" si="18"/>
        <v>0</v>
      </c>
      <c r="H35" s="319">
        <f t="shared" si="19"/>
        <v>0</v>
      </c>
      <c r="I35" s="319">
        <f t="shared" si="20"/>
        <v>0</v>
      </c>
      <c r="J35" s="319">
        <f t="shared" si="21"/>
        <v>0</v>
      </c>
      <c r="K35" s="319">
        <f t="shared" si="22"/>
        <v>0</v>
      </c>
      <c r="L35" s="319">
        <f t="shared" si="23"/>
        <v>0</v>
      </c>
      <c r="M35" s="319">
        <f t="shared" si="24"/>
        <v>0</v>
      </c>
      <c r="N35" s="319">
        <f t="shared" si="25"/>
        <v>0</v>
      </c>
      <c r="O35" s="319">
        <f t="shared" si="26"/>
        <v>0</v>
      </c>
      <c r="P35" s="319">
        <f t="shared" si="1"/>
        <v>0</v>
      </c>
      <c r="Q35" s="319">
        <f t="shared" si="2"/>
        <v>0</v>
      </c>
      <c r="R35" s="319">
        <f t="shared" si="3"/>
        <v>0</v>
      </c>
      <c r="S35" s="319">
        <f t="shared" si="4"/>
        <v>0</v>
      </c>
      <c r="T35" s="319">
        <f t="shared" si="5"/>
        <v>0</v>
      </c>
      <c r="U35" s="319">
        <f t="shared" si="6"/>
        <v>0</v>
      </c>
      <c r="V35" s="319">
        <v>5</v>
      </c>
      <c r="W35" s="341">
        <f>$N$131</f>
        <v>0.94079999999999997</v>
      </c>
      <c r="X35" s="520">
        <f>$W$35</f>
        <v>0.94079999999999997</v>
      </c>
      <c r="Y35" s="520">
        <f>$W$35</f>
        <v>0.94079999999999997</v>
      </c>
      <c r="Z35" s="317">
        <f t="shared" si="44"/>
        <v>3.1536000000000002E-2</v>
      </c>
      <c r="AA35" s="388">
        <f t="shared" si="45"/>
        <v>0.5</v>
      </c>
      <c r="AB35" s="327">
        <v>20</v>
      </c>
      <c r="AC35" s="317"/>
      <c r="AD35" s="317"/>
      <c r="AE35" s="327"/>
      <c r="AG35" s="234">
        <f t="shared" si="8"/>
        <v>0</v>
      </c>
      <c r="AH35" s="234">
        <f t="shared" si="9"/>
        <v>0</v>
      </c>
      <c r="AI35" s="234">
        <f t="shared" si="10"/>
        <v>0</v>
      </c>
      <c r="AJ35" s="283"/>
      <c r="AK35" s="288"/>
      <c r="AL35" s="557" t="s">
        <v>103</v>
      </c>
      <c r="AM35" s="558">
        <f>P77/1000</f>
        <v>0</v>
      </c>
      <c r="AN35" s="611">
        <f>AM35</f>
        <v>0</v>
      </c>
      <c r="AO35" s="612">
        <v>0</v>
      </c>
      <c r="AP35" s="612">
        <v>0</v>
      </c>
      <c r="AQ35" s="580">
        <f t="shared" si="28"/>
        <v>0</v>
      </c>
      <c r="AR35" s="560">
        <f t="shared" si="29"/>
        <v>0</v>
      </c>
      <c r="AS35" s="561">
        <f t="shared" si="30"/>
        <v>0</v>
      </c>
      <c r="AT35" s="558">
        <f>AN35-AQ35</f>
        <v>0</v>
      </c>
      <c r="AU35" s="559">
        <f>AO35-AR35</f>
        <v>0</v>
      </c>
      <c r="AV35" s="564">
        <f>AP35-AS35</f>
        <v>0</v>
      </c>
      <c r="AW35" s="283"/>
      <c r="AX35" s="288"/>
      <c r="AY35" s="557" t="s">
        <v>103</v>
      </c>
      <c r="AZ35" s="558">
        <f>P97/1000</f>
        <v>0</v>
      </c>
      <c r="BA35" s="306">
        <f t="shared" si="42"/>
        <v>0</v>
      </c>
      <c r="BB35" s="612">
        <v>0</v>
      </c>
      <c r="BC35" s="612">
        <v>0</v>
      </c>
      <c r="BD35" s="558">
        <f t="shared" si="31"/>
        <v>0</v>
      </c>
      <c r="BE35" s="559">
        <f t="shared" si="32"/>
        <v>0</v>
      </c>
      <c r="BF35" s="564">
        <f t="shared" si="33"/>
        <v>0</v>
      </c>
      <c r="BG35" s="558">
        <f t="shared" si="15"/>
        <v>0</v>
      </c>
      <c r="BH35" s="559">
        <f t="shared" si="16"/>
        <v>0</v>
      </c>
      <c r="BI35" s="564">
        <f t="shared" si="17"/>
        <v>0</v>
      </c>
      <c r="BJ35" s="283"/>
      <c r="BK35" s="288"/>
      <c r="BL35" s="557" t="s">
        <v>103</v>
      </c>
      <c r="BM35" s="558">
        <f>P117/1000</f>
        <v>0</v>
      </c>
      <c r="BN35" s="611">
        <f>BM35</f>
        <v>0</v>
      </c>
      <c r="BO35" s="612">
        <v>0</v>
      </c>
      <c r="BP35" s="612">
        <v>0</v>
      </c>
      <c r="BQ35" s="558">
        <f t="shared" si="36"/>
        <v>0</v>
      </c>
      <c r="BR35" s="559">
        <f t="shared" si="37"/>
        <v>0</v>
      </c>
      <c r="BS35" s="564">
        <f t="shared" si="38"/>
        <v>0</v>
      </c>
      <c r="BT35" s="558">
        <f t="shared" si="39"/>
        <v>0</v>
      </c>
      <c r="BU35" s="559">
        <f t="shared" si="40"/>
        <v>0</v>
      </c>
      <c r="BV35" s="564">
        <f t="shared" si="41"/>
        <v>0</v>
      </c>
      <c r="BW35" s="283"/>
      <c r="BX35" s="283"/>
      <c r="BY35" s="283"/>
    </row>
    <row r="36" spans="3:77" ht="12.75" customHeight="1">
      <c r="C36" s="171" t="str">
        <f ca="1">+IF(OFFSET(Processes!B17,$D$11,0)="*","*",OFFSET(Processes!D17,$D$11,0))</f>
        <v>INDGDPHBHETE2</v>
      </c>
      <c r="D36" s="144" t="str">
        <f ca="1">+OFFSET(Processes!E17,$D$11,0)</f>
        <v>Glass &amp; Concrete industry Heat Medium Temp. Boiler - Dist. Heat Existing 2</v>
      </c>
      <c r="E36" s="147" t="str">
        <f>+Processes!O17</f>
        <v>INDHDE</v>
      </c>
      <c r="F36" s="170" t="str">
        <f ca="1">+OFFSET(Processes!$M$12,$D$11,0) &amp; Processes!P17</f>
        <v>IGDPH</v>
      </c>
      <c r="G36" s="319"/>
      <c r="H36" s="319"/>
      <c r="I36" s="319"/>
      <c r="J36" s="319"/>
      <c r="K36" s="319"/>
      <c r="L36" s="319"/>
      <c r="M36" s="319"/>
      <c r="N36" s="319"/>
      <c r="O36" s="319"/>
      <c r="P36" s="319">
        <f t="shared" si="1"/>
        <v>0</v>
      </c>
      <c r="Q36" s="319">
        <f t="shared" si="2"/>
        <v>0</v>
      </c>
      <c r="R36" s="319">
        <f t="shared" si="3"/>
        <v>0</v>
      </c>
      <c r="S36" s="319">
        <f t="shared" si="4"/>
        <v>0</v>
      </c>
      <c r="T36" s="319">
        <f t="shared" si="5"/>
        <v>0</v>
      </c>
      <c r="U36" s="319">
        <f t="shared" si="6"/>
        <v>0</v>
      </c>
      <c r="V36" s="319">
        <v>5</v>
      </c>
      <c r="W36" s="341">
        <f>$N$131</f>
        <v>0.94079999999999997</v>
      </c>
      <c r="X36" s="520">
        <f>$W$35</f>
        <v>0.94079999999999997</v>
      </c>
      <c r="Y36" s="520">
        <f>$W$35</f>
        <v>0.94079999999999997</v>
      </c>
      <c r="Z36" s="317">
        <f t="shared" si="44"/>
        <v>3.1536000000000002E-2</v>
      </c>
      <c r="AA36" s="388">
        <f t="shared" si="45"/>
        <v>0.5</v>
      </c>
      <c r="AB36" s="327">
        <v>20</v>
      </c>
      <c r="AC36" s="317"/>
      <c r="AD36" s="317"/>
      <c r="AE36" s="327"/>
      <c r="AG36" s="234">
        <f t="shared" si="8"/>
        <v>0</v>
      </c>
      <c r="AH36" s="234">
        <f t="shared" si="9"/>
        <v>0</v>
      </c>
      <c r="AI36" s="234">
        <f t="shared" si="10"/>
        <v>0</v>
      </c>
      <c r="AJ36" s="283"/>
      <c r="AK36" s="288"/>
      <c r="AL36" s="557" t="s">
        <v>104</v>
      </c>
      <c r="AM36" s="558"/>
      <c r="AN36" s="611">
        <f>AM36</f>
        <v>0</v>
      </c>
      <c r="AO36" s="612">
        <v>0</v>
      </c>
      <c r="AP36" s="612">
        <v>0</v>
      </c>
      <c r="AQ36" s="580">
        <f t="shared" si="28"/>
        <v>0</v>
      </c>
      <c r="AR36" s="560">
        <f t="shared" si="29"/>
        <v>0</v>
      </c>
      <c r="AS36" s="561">
        <f t="shared" si="30"/>
        <v>0</v>
      </c>
      <c r="AT36" s="558"/>
      <c r="AU36" s="559"/>
      <c r="AV36" s="564"/>
      <c r="AW36" s="283"/>
      <c r="AX36" s="288"/>
      <c r="AY36" s="557" t="s">
        <v>104</v>
      </c>
      <c r="AZ36" s="558"/>
      <c r="BA36" s="306">
        <f t="shared" si="42"/>
        <v>0</v>
      </c>
      <c r="BB36" s="612">
        <v>0</v>
      </c>
      <c r="BC36" s="612">
        <v>0</v>
      </c>
      <c r="BD36" s="558">
        <f t="shared" si="31"/>
        <v>0</v>
      </c>
      <c r="BE36" s="559">
        <f t="shared" si="32"/>
        <v>0</v>
      </c>
      <c r="BF36" s="564">
        <f t="shared" si="33"/>
        <v>0</v>
      </c>
      <c r="BG36" s="558"/>
      <c r="BH36" s="559"/>
      <c r="BI36" s="564"/>
      <c r="BJ36" s="283"/>
      <c r="BK36" s="288"/>
      <c r="BL36" s="557" t="s">
        <v>104</v>
      </c>
      <c r="BM36" s="558"/>
      <c r="BN36" s="611">
        <f>BM36</f>
        <v>0</v>
      </c>
      <c r="BO36" s="612">
        <v>0</v>
      </c>
      <c r="BP36" s="612">
        <v>0</v>
      </c>
      <c r="BQ36" s="558">
        <f t="shared" si="36"/>
        <v>0</v>
      </c>
      <c r="BR36" s="559">
        <f t="shared" si="37"/>
        <v>0</v>
      </c>
      <c r="BS36" s="564">
        <f t="shared" si="38"/>
        <v>0</v>
      </c>
      <c r="BT36" s="558"/>
      <c r="BU36" s="559"/>
      <c r="BV36" s="564"/>
      <c r="BW36" s="283"/>
      <c r="BX36" s="283"/>
      <c r="BY36" s="283"/>
    </row>
    <row r="37" spans="3:77" ht="12.75" customHeight="1">
      <c r="C37" s="146" t="str">
        <f ca="1">+IF(OFFSET(Processes!B18,$D$11,0)="*","*",OFFSET(Processes!D18,$D$11,0))</f>
        <v>INDGDPHBELCE1</v>
      </c>
      <c r="D37" s="146" t="str">
        <f ca="1">+OFFSET(Processes!E18,$D$11,0)</f>
        <v>Glass &amp; Concrete industry Heat Medium Temp. Boiler - Electricity Existing 1</v>
      </c>
      <c r="E37" s="172" t="str">
        <f>+Processes!O18</f>
        <v>INDELC</v>
      </c>
      <c r="F37" s="172" t="str">
        <f ca="1">+OFFSET(Processes!$M$12,$D$11,0) &amp; Processes!P18</f>
        <v>IGDPH</v>
      </c>
      <c r="G37" s="322">
        <f t="shared" si="18"/>
        <v>0</v>
      </c>
      <c r="H37" s="322">
        <f t="shared" si="19"/>
        <v>0</v>
      </c>
      <c r="I37" s="322">
        <f t="shared" si="20"/>
        <v>0</v>
      </c>
      <c r="J37" s="322">
        <f t="shared" si="21"/>
        <v>0</v>
      </c>
      <c r="K37" s="322">
        <f t="shared" si="22"/>
        <v>0</v>
      </c>
      <c r="L37" s="322">
        <f t="shared" si="23"/>
        <v>0</v>
      </c>
      <c r="M37" s="322">
        <f t="shared" si="24"/>
        <v>0</v>
      </c>
      <c r="N37" s="322">
        <f t="shared" si="25"/>
        <v>0</v>
      </c>
      <c r="O37" s="322">
        <f t="shared" si="26"/>
        <v>0</v>
      </c>
      <c r="P37" s="322">
        <f t="shared" si="1"/>
        <v>0</v>
      </c>
      <c r="Q37" s="322">
        <f t="shared" si="2"/>
        <v>0</v>
      </c>
      <c r="R37" s="322">
        <f t="shared" si="3"/>
        <v>0</v>
      </c>
      <c r="S37" s="322">
        <f t="shared" si="4"/>
        <v>0</v>
      </c>
      <c r="T37" s="322">
        <f t="shared" si="5"/>
        <v>0</v>
      </c>
      <c r="U37" s="322">
        <f t="shared" si="6"/>
        <v>0</v>
      </c>
      <c r="V37" s="556">
        <v>5</v>
      </c>
      <c r="W37" s="343">
        <f>M131</f>
        <v>0.93099999999999994</v>
      </c>
      <c r="X37" s="521">
        <f t="shared" ref="X37:Y50" si="53">W37</f>
        <v>0.93099999999999994</v>
      </c>
      <c r="Y37" s="521">
        <f t="shared" si="53"/>
        <v>0.93099999999999994</v>
      </c>
      <c r="Z37" s="318">
        <f t="shared" ref="Z37:Z50" si="54">3.6*8760/1000000</f>
        <v>3.1536000000000002E-2</v>
      </c>
      <c r="AA37" s="389">
        <f t="shared" si="45"/>
        <v>0.5</v>
      </c>
      <c r="AB37" s="328">
        <v>20</v>
      </c>
      <c r="AC37" s="324"/>
      <c r="AD37" s="317"/>
      <c r="AE37" s="328"/>
      <c r="AG37" s="234">
        <f t="shared" si="8"/>
        <v>0</v>
      </c>
      <c r="AH37" s="234">
        <f t="shared" si="9"/>
        <v>0</v>
      </c>
      <c r="AI37" s="234">
        <f t="shared" si="10"/>
        <v>0</v>
      </c>
      <c r="AJ37" s="283"/>
      <c r="AK37" s="350"/>
      <c r="AL37" s="565" t="s">
        <v>61</v>
      </c>
      <c r="AM37" s="566">
        <f>O77/1000</f>
        <v>0</v>
      </c>
      <c r="AN37" s="559">
        <f t="shared" si="46"/>
        <v>0</v>
      </c>
      <c r="AO37" s="560">
        <f t="shared" ref="AO37" si="55">AM37*$AO$23</f>
        <v>0</v>
      </c>
      <c r="AP37" s="560">
        <f t="shared" si="48"/>
        <v>0</v>
      </c>
      <c r="AQ37" s="580">
        <f t="shared" si="28"/>
        <v>0</v>
      </c>
      <c r="AR37" s="560">
        <f t="shared" si="29"/>
        <v>0</v>
      </c>
      <c r="AS37" s="561">
        <f t="shared" si="30"/>
        <v>0</v>
      </c>
      <c r="AT37" s="566">
        <f t="shared" ref="AT37:AV41" si="56">IFERROR(AQ37/W37,0)</f>
        <v>0</v>
      </c>
      <c r="AU37" s="567">
        <f t="shared" si="56"/>
        <v>0</v>
      </c>
      <c r="AV37" s="568">
        <f t="shared" si="56"/>
        <v>0</v>
      </c>
      <c r="AW37" s="283"/>
      <c r="AX37" s="350"/>
      <c r="AY37" s="565" t="s">
        <v>61</v>
      </c>
      <c r="AZ37" s="566">
        <f>O97/1000</f>
        <v>0</v>
      </c>
      <c r="BA37" s="306">
        <f t="shared" si="42"/>
        <v>0</v>
      </c>
      <c r="BB37" s="560">
        <f>AZ37*$BB$23</f>
        <v>0</v>
      </c>
      <c r="BC37" s="560">
        <f>AZ37*$BC$23</f>
        <v>0</v>
      </c>
      <c r="BD37" s="566">
        <f t="shared" si="31"/>
        <v>0</v>
      </c>
      <c r="BE37" s="567">
        <f t="shared" si="32"/>
        <v>0</v>
      </c>
      <c r="BF37" s="568">
        <f>IFERROR(L37*$Z37*AA37/L$21,0)</f>
        <v>0</v>
      </c>
      <c r="BG37" s="566">
        <f t="shared" ref="BG37:BG56" si="57">IFERROR(BD37/W37,0)</f>
        <v>0</v>
      </c>
      <c r="BH37" s="567">
        <f t="shared" ref="BH37:BH56" si="58">IFERROR(BE37/X37,0)</f>
        <v>0</v>
      </c>
      <c r="BI37" s="568">
        <f t="shared" ref="BI37:BI56" si="59">IFERROR(BF37/Y37,0)</f>
        <v>0</v>
      </c>
      <c r="BJ37" s="283"/>
      <c r="BK37" s="350"/>
      <c r="BL37" s="565" t="s">
        <v>61</v>
      </c>
      <c r="BM37" s="566">
        <f>O117/1000</f>
        <v>0</v>
      </c>
      <c r="BN37" s="559">
        <f>BM37*$AN$23</f>
        <v>0</v>
      </c>
      <c r="BO37" s="560">
        <f t="shared" si="50"/>
        <v>0</v>
      </c>
      <c r="BP37" s="560">
        <f t="shared" si="51"/>
        <v>0</v>
      </c>
      <c r="BQ37" s="566">
        <f t="shared" si="36"/>
        <v>0</v>
      </c>
      <c r="BR37" s="567">
        <f t="shared" si="37"/>
        <v>0</v>
      </c>
      <c r="BS37" s="568">
        <f t="shared" si="38"/>
        <v>0</v>
      </c>
      <c r="BT37" s="566">
        <f t="shared" ref="BT37:BT56" si="60">IFERROR(BQ37/W37,0)</f>
        <v>0</v>
      </c>
      <c r="BU37" s="567">
        <f t="shared" ref="BU37:BU56" si="61">IFERROR(BR37/X37,0)</f>
        <v>0</v>
      </c>
      <c r="BV37" s="568">
        <f t="shared" ref="BV37:BV56" si="62">IFERROR(BS37/Y37,0)</f>
        <v>0</v>
      </c>
      <c r="BW37" s="283"/>
      <c r="BX37" s="283"/>
      <c r="BY37" s="283"/>
    </row>
    <row r="38" spans="3:77" ht="12.75" customHeight="1">
      <c r="C38" s="171" t="str">
        <f ca="1">+IF(OFFSET(Processes!B19,$D$11,0)="*","*",OFFSET(Processes!D19,$D$11,0))</f>
        <v>INDGDCOBNGAE1</v>
      </c>
      <c r="D38" s="171" t="str">
        <f ca="1">+OFFSET(Processes!E19,$D$11,0)</f>
        <v>Glass &amp; Concrete industry Heat High Temp. Boiler - Nat. Gas Existing 1</v>
      </c>
      <c r="E38" s="170" t="str">
        <f>+Processes!O19</f>
        <v>INDSNG1,INDSNG2,INDNGA</v>
      </c>
      <c r="F38" s="170" t="str">
        <f ca="1">+OFFSET(Processes!$M$12,$D$11,0) &amp; Processes!P19</f>
        <v>IGDCO</v>
      </c>
      <c r="G38" s="320">
        <f t="shared" si="18"/>
        <v>0</v>
      </c>
      <c r="H38" s="320">
        <f t="shared" si="19"/>
        <v>0</v>
      </c>
      <c r="I38" s="320">
        <f t="shared" si="20"/>
        <v>0</v>
      </c>
      <c r="J38" s="320">
        <f t="shared" si="21"/>
        <v>0</v>
      </c>
      <c r="K38" s="320">
        <f t="shared" si="22"/>
        <v>0</v>
      </c>
      <c r="L38" s="320">
        <f t="shared" si="23"/>
        <v>0</v>
      </c>
      <c r="M38" s="320">
        <f t="shared" si="24"/>
        <v>0</v>
      </c>
      <c r="N38" s="320">
        <f t="shared" si="25"/>
        <v>0</v>
      </c>
      <c r="O38" s="320">
        <f t="shared" si="26"/>
        <v>0</v>
      </c>
      <c r="P38" s="320">
        <f t="shared" si="1"/>
        <v>0</v>
      </c>
      <c r="Q38" s="320">
        <f t="shared" si="2"/>
        <v>0</v>
      </c>
      <c r="R38" s="320">
        <f t="shared" si="3"/>
        <v>0</v>
      </c>
      <c r="S38" s="321">
        <f t="shared" si="4"/>
        <v>0</v>
      </c>
      <c r="T38" s="321">
        <f t="shared" si="5"/>
        <v>0</v>
      </c>
      <c r="U38" s="321">
        <f t="shared" si="6"/>
        <v>0</v>
      </c>
      <c r="V38" s="321">
        <v>5</v>
      </c>
      <c r="W38" s="341">
        <f>I132</f>
        <v>0.96039999999999992</v>
      </c>
      <c r="X38" s="520">
        <f t="shared" si="53"/>
        <v>0.96039999999999992</v>
      </c>
      <c r="Y38" s="520">
        <f t="shared" si="53"/>
        <v>0.96039999999999992</v>
      </c>
      <c r="Z38" s="324">
        <f t="shared" si="54"/>
        <v>3.1536000000000002E-2</v>
      </c>
      <c r="AA38" s="390">
        <f t="shared" si="45"/>
        <v>0.5</v>
      </c>
      <c r="AB38" s="329">
        <v>20</v>
      </c>
      <c r="AC38" s="325"/>
      <c r="AD38" s="325"/>
      <c r="AE38" s="329"/>
      <c r="AG38" s="234">
        <f t="shared" si="8"/>
        <v>0</v>
      </c>
      <c r="AH38" s="234">
        <f t="shared" si="9"/>
        <v>0</v>
      </c>
      <c r="AI38" s="234">
        <f t="shared" si="10"/>
        <v>0</v>
      </c>
      <c r="AJ38" s="283"/>
      <c r="AK38" s="528" t="str">
        <f ca="1">F38</f>
        <v>IGDCO</v>
      </c>
      <c r="AL38" s="569" t="s">
        <v>97</v>
      </c>
      <c r="AM38" s="570">
        <f>(J78+I78)/1000</f>
        <v>0</v>
      </c>
      <c r="AN38" s="563">
        <f t="shared" si="46"/>
        <v>0</v>
      </c>
      <c r="AO38" s="563">
        <f>AM38*(1-$AN$23)</f>
        <v>0</v>
      </c>
      <c r="AP38" s="563"/>
      <c r="AQ38" s="562">
        <f t="shared" si="28"/>
        <v>0</v>
      </c>
      <c r="AR38" s="563">
        <f t="shared" si="29"/>
        <v>0</v>
      </c>
      <c r="AS38" s="571">
        <f t="shared" si="30"/>
        <v>0</v>
      </c>
      <c r="AT38" s="570">
        <f t="shared" si="56"/>
        <v>0</v>
      </c>
      <c r="AU38" s="572">
        <f t="shared" si="56"/>
        <v>0</v>
      </c>
      <c r="AV38" s="573">
        <f t="shared" si="56"/>
        <v>0</v>
      </c>
      <c r="AW38" s="283"/>
      <c r="AX38" s="528" t="str">
        <f t="shared" ca="1" si="12"/>
        <v>IGDCO</v>
      </c>
      <c r="AY38" s="569" t="s">
        <v>97</v>
      </c>
      <c r="AZ38" s="570">
        <f>(J98+I98)/1000</f>
        <v>0</v>
      </c>
      <c r="BA38" s="563">
        <f>AZ38*$AN$23</f>
        <v>0</v>
      </c>
      <c r="BB38" s="563">
        <f>AZ38*$BB$23</f>
        <v>0</v>
      </c>
      <c r="BC38" s="563">
        <f>AZ38*$BC$23</f>
        <v>0</v>
      </c>
      <c r="BD38" s="570">
        <f t="shared" si="31"/>
        <v>0</v>
      </c>
      <c r="BE38" s="572">
        <f t="shared" si="32"/>
        <v>0</v>
      </c>
      <c r="BF38" s="573">
        <f t="shared" si="33"/>
        <v>0</v>
      </c>
      <c r="BG38" s="570">
        <f t="shared" si="57"/>
        <v>0</v>
      </c>
      <c r="BH38" s="572">
        <f t="shared" si="58"/>
        <v>0</v>
      </c>
      <c r="BI38" s="573">
        <f t="shared" si="59"/>
        <v>0</v>
      </c>
      <c r="BJ38" s="283"/>
      <c r="BK38" s="528" t="str">
        <f ca="1">AK38</f>
        <v>IGDCO</v>
      </c>
      <c r="BL38" s="569" t="s">
        <v>97</v>
      </c>
      <c r="BM38" s="570">
        <f>(J118+I188)/1000</f>
        <v>0</v>
      </c>
      <c r="BN38" s="563">
        <f>BM38*$AN$23</f>
        <v>0</v>
      </c>
      <c r="BO38" s="563">
        <f t="shared" si="50"/>
        <v>0</v>
      </c>
      <c r="BP38" s="563">
        <f t="shared" si="51"/>
        <v>0</v>
      </c>
      <c r="BQ38" s="570">
        <f t="shared" si="36"/>
        <v>0</v>
      </c>
      <c r="BR38" s="572">
        <f t="shared" si="37"/>
        <v>0</v>
      </c>
      <c r="BS38" s="573">
        <f t="shared" si="38"/>
        <v>0</v>
      </c>
      <c r="BT38" s="570">
        <f t="shared" si="60"/>
        <v>0</v>
      </c>
      <c r="BU38" s="572">
        <f t="shared" si="61"/>
        <v>0</v>
      </c>
      <c r="BV38" s="573">
        <f t="shared" si="62"/>
        <v>0</v>
      </c>
      <c r="BW38" s="283"/>
      <c r="BX38" s="283"/>
      <c r="BY38" s="283"/>
    </row>
    <row r="39" spans="3:77" ht="12.75" customHeight="1">
      <c r="C39" s="171" t="str">
        <f ca="1">+IF(OFFSET(Processes!B20,$D$11,0)="*","*",OFFSET(Processes!D20,$D$11,0))</f>
        <v>INDGDCOBCOAE1</v>
      </c>
      <c r="D39" s="171" t="str">
        <f ca="1">+OFFSET(Processes!E20,$D$11,0)</f>
        <v>Glass &amp; Concrete industry Heat High Temp. Boiler - Coal Existing 1</v>
      </c>
      <c r="E39" s="170" t="str">
        <f>+Processes!O20</f>
        <v>INDCOA</v>
      </c>
      <c r="F39" s="170" t="str">
        <f ca="1">+OFFSET(Processes!$M$12,$D$11,0) &amp; Processes!P20</f>
        <v>IGDCO</v>
      </c>
      <c r="G39" s="320">
        <f t="shared" si="18"/>
        <v>0</v>
      </c>
      <c r="H39" s="320">
        <f t="shared" si="19"/>
        <v>0</v>
      </c>
      <c r="I39" s="320">
        <f t="shared" si="20"/>
        <v>0</v>
      </c>
      <c r="J39" s="320">
        <f t="shared" si="21"/>
        <v>0</v>
      </c>
      <c r="K39" s="320">
        <f t="shared" si="22"/>
        <v>0</v>
      </c>
      <c r="L39" s="320">
        <f t="shared" si="23"/>
        <v>0</v>
      </c>
      <c r="M39" s="320">
        <f t="shared" si="24"/>
        <v>0</v>
      </c>
      <c r="N39" s="320">
        <f t="shared" si="25"/>
        <v>0</v>
      </c>
      <c r="O39" s="320">
        <f t="shared" si="26"/>
        <v>0</v>
      </c>
      <c r="P39" s="320">
        <f t="shared" si="1"/>
        <v>0</v>
      </c>
      <c r="Q39" s="320">
        <f t="shared" si="2"/>
        <v>0</v>
      </c>
      <c r="R39" s="320">
        <f t="shared" si="3"/>
        <v>0</v>
      </c>
      <c r="S39" s="320">
        <f t="shared" si="4"/>
        <v>0</v>
      </c>
      <c r="T39" s="320">
        <f t="shared" si="5"/>
        <v>0</v>
      </c>
      <c r="U39" s="320">
        <f t="shared" si="6"/>
        <v>0</v>
      </c>
      <c r="V39" s="320">
        <v>5</v>
      </c>
      <c r="W39" s="341">
        <f>D132</f>
        <v>0.91237999999999997</v>
      </c>
      <c r="X39" s="520">
        <f t="shared" si="53"/>
        <v>0.91237999999999997</v>
      </c>
      <c r="Y39" s="520">
        <f t="shared" si="53"/>
        <v>0.91237999999999997</v>
      </c>
      <c r="Z39" s="324">
        <f t="shared" si="54"/>
        <v>3.1536000000000002E-2</v>
      </c>
      <c r="AA39" s="388">
        <f t="shared" si="45"/>
        <v>0.5</v>
      </c>
      <c r="AB39" s="327">
        <v>20</v>
      </c>
      <c r="AC39" s="324"/>
      <c r="AD39" s="324"/>
      <c r="AE39" s="329"/>
      <c r="AG39" s="234">
        <f t="shared" si="8"/>
        <v>0</v>
      </c>
      <c r="AH39" s="234">
        <f t="shared" si="9"/>
        <v>0</v>
      </c>
      <c r="AI39" s="234">
        <f t="shared" si="10"/>
        <v>0</v>
      </c>
      <c r="AJ39" s="283"/>
      <c r="AK39" s="288"/>
      <c r="AL39" s="557" t="s">
        <v>98</v>
      </c>
      <c r="AM39" s="558">
        <f>D78/1000</f>
        <v>0</v>
      </c>
      <c r="AN39" s="560">
        <f t="shared" si="46"/>
        <v>0</v>
      </c>
      <c r="AO39" s="560">
        <f>AM39*(1-$AN$23)</f>
        <v>0</v>
      </c>
      <c r="AP39" s="560"/>
      <c r="AQ39" s="580">
        <f t="shared" si="28"/>
        <v>0</v>
      </c>
      <c r="AR39" s="560">
        <f t="shared" si="29"/>
        <v>0</v>
      </c>
      <c r="AS39" s="561">
        <f t="shared" si="30"/>
        <v>0</v>
      </c>
      <c r="AT39" s="558">
        <f t="shared" si="56"/>
        <v>0</v>
      </c>
      <c r="AU39" s="559">
        <f t="shared" si="56"/>
        <v>0</v>
      </c>
      <c r="AV39" s="564">
        <f t="shared" si="56"/>
        <v>0</v>
      </c>
      <c r="AW39" s="283"/>
      <c r="AX39" s="288"/>
      <c r="AY39" s="557" t="s">
        <v>98</v>
      </c>
      <c r="AZ39" s="558">
        <f>D98/1000</f>
        <v>0</v>
      </c>
      <c r="BA39" s="560">
        <f>AZ39*$AN$23</f>
        <v>0</v>
      </c>
      <c r="BB39" s="560">
        <f>AZ39*$BB$23</f>
        <v>0</v>
      </c>
      <c r="BC39" s="560">
        <f>AZ39*$BC$23</f>
        <v>0</v>
      </c>
      <c r="BD39" s="558">
        <f t="shared" si="31"/>
        <v>0</v>
      </c>
      <c r="BE39" s="559">
        <f t="shared" si="32"/>
        <v>0</v>
      </c>
      <c r="BF39" s="564">
        <f t="shared" si="33"/>
        <v>0</v>
      </c>
      <c r="BG39" s="558">
        <f t="shared" si="57"/>
        <v>0</v>
      </c>
      <c r="BH39" s="559">
        <f t="shared" si="58"/>
        <v>0</v>
      </c>
      <c r="BI39" s="564">
        <f t="shared" si="59"/>
        <v>0</v>
      </c>
      <c r="BJ39" s="283"/>
      <c r="BK39" s="288"/>
      <c r="BL39" s="557" t="s">
        <v>98</v>
      </c>
      <c r="BM39" s="558">
        <f>D118/1000</f>
        <v>0</v>
      </c>
      <c r="BN39" s="560">
        <f>BM39*$AN$23</f>
        <v>0</v>
      </c>
      <c r="BO39" s="560">
        <f t="shared" si="50"/>
        <v>0</v>
      </c>
      <c r="BP39" s="560">
        <f t="shared" si="51"/>
        <v>0</v>
      </c>
      <c r="BQ39" s="558">
        <f t="shared" si="36"/>
        <v>0</v>
      </c>
      <c r="BR39" s="559">
        <f t="shared" si="37"/>
        <v>0</v>
      </c>
      <c r="BS39" s="564">
        <f t="shared" si="38"/>
        <v>0</v>
      </c>
      <c r="BT39" s="558">
        <f t="shared" si="60"/>
        <v>0</v>
      </c>
      <c r="BU39" s="559">
        <f t="shared" si="61"/>
        <v>0</v>
      </c>
      <c r="BV39" s="564">
        <f t="shared" si="62"/>
        <v>0</v>
      </c>
      <c r="BW39" s="283"/>
      <c r="BX39" s="283"/>
      <c r="BY39" s="283"/>
    </row>
    <row r="40" spans="3:77" ht="12.75" customHeight="1">
      <c r="C40" s="171" t="str">
        <f ca="1">+IF(OFFSET(Processes!B21,$D$11,0)="*","*",OFFSET(Processes!D21,$D$11,0))</f>
        <v>INDGDCOBDSLE1</v>
      </c>
      <c r="D40" s="171" t="str">
        <f ca="1">+OFFSET(Processes!E21,$D$11,0)</f>
        <v>Glass &amp; Concrete industry Heat High Temp. Boiler - Diesel Existing 1</v>
      </c>
      <c r="E40" s="170" t="str">
        <f>+Processes!O21</f>
        <v>INDDSB1,INDDSB2,INDDSL</v>
      </c>
      <c r="F40" s="170" t="str">
        <f ca="1">+OFFSET(Processes!$M$12,$D$11,0) &amp; Processes!P21</f>
        <v>IGDCO</v>
      </c>
      <c r="G40" s="320">
        <f t="shared" si="18"/>
        <v>0</v>
      </c>
      <c r="H40" s="320">
        <f t="shared" si="19"/>
        <v>0</v>
      </c>
      <c r="I40" s="320">
        <f t="shared" si="20"/>
        <v>0</v>
      </c>
      <c r="J40" s="320">
        <f t="shared" si="21"/>
        <v>0</v>
      </c>
      <c r="K40" s="320">
        <f t="shared" si="22"/>
        <v>0</v>
      </c>
      <c r="L40" s="320">
        <f t="shared" si="23"/>
        <v>0</v>
      </c>
      <c r="M40" s="320">
        <f t="shared" si="24"/>
        <v>0</v>
      </c>
      <c r="N40" s="320">
        <f t="shared" si="25"/>
        <v>0</v>
      </c>
      <c r="O40" s="320">
        <f t="shared" si="26"/>
        <v>0</v>
      </c>
      <c r="P40" s="320">
        <f t="shared" si="1"/>
        <v>0</v>
      </c>
      <c r="Q40" s="320">
        <f t="shared" si="2"/>
        <v>0</v>
      </c>
      <c r="R40" s="320">
        <f t="shared" si="3"/>
        <v>0</v>
      </c>
      <c r="S40" s="320">
        <f t="shared" si="4"/>
        <v>0</v>
      </c>
      <c r="T40" s="320">
        <f t="shared" si="5"/>
        <v>0</v>
      </c>
      <c r="U40" s="320">
        <f t="shared" si="6"/>
        <v>0</v>
      </c>
      <c r="V40" s="320">
        <v>5</v>
      </c>
      <c r="W40" s="341">
        <f>F132</f>
        <v>0.92198399999999991</v>
      </c>
      <c r="X40" s="520">
        <f t="shared" si="53"/>
        <v>0.92198399999999991</v>
      </c>
      <c r="Y40" s="520">
        <f t="shared" si="53"/>
        <v>0.92198399999999991</v>
      </c>
      <c r="Z40" s="324">
        <f t="shared" si="54"/>
        <v>3.1536000000000002E-2</v>
      </c>
      <c r="AA40" s="390">
        <f t="shared" si="45"/>
        <v>0.5</v>
      </c>
      <c r="AB40" s="329">
        <v>20</v>
      </c>
      <c r="AC40" s="324"/>
      <c r="AD40" s="324"/>
      <c r="AE40" s="329"/>
      <c r="AG40" s="234">
        <f t="shared" si="8"/>
        <v>0</v>
      </c>
      <c r="AH40" s="234">
        <f t="shared" si="9"/>
        <v>0</v>
      </c>
      <c r="AI40" s="234">
        <f t="shared" si="10"/>
        <v>0</v>
      </c>
      <c r="AJ40" s="283"/>
      <c r="AK40" s="288"/>
      <c r="AL40" s="557" t="s">
        <v>59</v>
      </c>
      <c r="AM40" s="558">
        <f>(F78+L78)/1000</f>
        <v>0</v>
      </c>
      <c r="AN40" s="560">
        <f t="shared" si="46"/>
        <v>0</v>
      </c>
      <c r="AO40" s="560">
        <f>AM40*(1-$AN$23)</f>
        <v>0</v>
      </c>
      <c r="AP40" s="560"/>
      <c r="AQ40" s="580">
        <f t="shared" si="28"/>
        <v>0</v>
      </c>
      <c r="AR40" s="560">
        <f t="shared" si="29"/>
        <v>0</v>
      </c>
      <c r="AS40" s="561">
        <f t="shared" si="30"/>
        <v>0</v>
      </c>
      <c r="AT40" s="558">
        <f t="shared" si="56"/>
        <v>0</v>
      </c>
      <c r="AU40" s="559">
        <f t="shared" si="56"/>
        <v>0</v>
      </c>
      <c r="AV40" s="564">
        <f t="shared" si="56"/>
        <v>0</v>
      </c>
      <c r="AW40" s="283"/>
      <c r="AX40" s="288"/>
      <c r="AY40" s="557" t="s">
        <v>59</v>
      </c>
      <c r="AZ40" s="558">
        <f>(F98+L98)/1000</f>
        <v>0</v>
      </c>
      <c r="BA40" s="560">
        <f t="shared" ref="BA40:BA46" si="63">AZ40*$AN$23</f>
        <v>0</v>
      </c>
      <c r="BB40" s="560">
        <f t="shared" ref="BB40:BB62" si="64">AZ40*$BB$23</f>
        <v>0</v>
      </c>
      <c r="BC40" s="560">
        <f t="shared" ref="BC40:BC62" si="65">AZ40*$BC$23</f>
        <v>0</v>
      </c>
      <c r="BD40" s="558">
        <f t="shared" si="31"/>
        <v>0</v>
      </c>
      <c r="BE40" s="559">
        <f t="shared" si="32"/>
        <v>0</v>
      </c>
      <c r="BF40" s="564">
        <f t="shared" si="33"/>
        <v>0</v>
      </c>
      <c r="BG40" s="558">
        <f t="shared" si="57"/>
        <v>0</v>
      </c>
      <c r="BH40" s="559">
        <f t="shared" si="58"/>
        <v>0</v>
      </c>
      <c r="BI40" s="564">
        <f t="shared" si="59"/>
        <v>0</v>
      </c>
      <c r="BJ40" s="283"/>
      <c r="BK40" s="288"/>
      <c r="BL40" s="557" t="s">
        <v>59</v>
      </c>
      <c r="BM40" s="558">
        <f>(F118+L118)/1000</f>
        <v>0</v>
      </c>
      <c r="BN40" s="560">
        <f>BM40*$AN$23</f>
        <v>0</v>
      </c>
      <c r="BO40" s="560">
        <f t="shared" si="50"/>
        <v>0</v>
      </c>
      <c r="BP40" s="560">
        <f t="shared" si="51"/>
        <v>0</v>
      </c>
      <c r="BQ40" s="558">
        <f t="shared" si="36"/>
        <v>0</v>
      </c>
      <c r="BR40" s="559">
        <f t="shared" si="37"/>
        <v>0</v>
      </c>
      <c r="BS40" s="564">
        <f t="shared" si="38"/>
        <v>0</v>
      </c>
      <c r="BT40" s="558">
        <f t="shared" si="60"/>
        <v>0</v>
      </c>
      <c r="BU40" s="559">
        <f t="shared" si="61"/>
        <v>0</v>
      </c>
      <c r="BV40" s="564">
        <f t="shared" si="62"/>
        <v>0</v>
      </c>
      <c r="BW40" s="283"/>
      <c r="BX40" s="283"/>
      <c r="BY40" s="283"/>
    </row>
    <row r="41" spans="3:77" ht="12.75" customHeight="1">
      <c r="C41" s="171" t="str">
        <f ca="1">+IF(OFFSET(Processes!B22,$D$11,0)="*","*",OFFSET(Processes!D22,$D$11,0))</f>
        <v>INDGDCOBWPEE1</v>
      </c>
      <c r="D41" s="171" t="str">
        <f ca="1">+OFFSET(Processes!E22,$D$11,0)</f>
        <v>Glass &amp; Concrete industry Heat High Temp. Boiler - Wood Pellets Existing 1</v>
      </c>
      <c r="E41" s="170" t="str">
        <f>+Processes!O22</f>
        <v>INDWPE</v>
      </c>
      <c r="F41" s="170" t="str">
        <f ca="1">+OFFSET(Processes!$M$12,$D$11,0) &amp; Processes!P22</f>
        <v>IGDCO</v>
      </c>
      <c r="G41" s="319">
        <f t="shared" si="18"/>
        <v>0</v>
      </c>
      <c r="H41" s="319">
        <f t="shared" si="19"/>
        <v>0</v>
      </c>
      <c r="I41" s="319">
        <f t="shared" si="20"/>
        <v>0</v>
      </c>
      <c r="J41" s="319">
        <f t="shared" si="21"/>
        <v>0</v>
      </c>
      <c r="K41" s="319">
        <f t="shared" si="22"/>
        <v>0</v>
      </c>
      <c r="L41" s="319">
        <f t="shared" si="23"/>
        <v>0</v>
      </c>
      <c r="M41" s="319">
        <f t="shared" si="24"/>
        <v>0</v>
      </c>
      <c r="N41" s="319">
        <f t="shared" si="25"/>
        <v>0</v>
      </c>
      <c r="O41" s="319">
        <f t="shared" si="26"/>
        <v>0</v>
      </c>
      <c r="P41" s="319">
        <f t="shared" si="1"/>
        <v>0</v>
      </c>
      <c r="Q41" s="319">
        <f t="shared" si="2"/>
        <v>0</v>
      </c>
      <c r="R41" s="319">
        <f t="shared" si="3"/>
        <v>0</v>
      </c>
      <c r="S41" s="319">
        <f t="shared" si="4"/>
        <v>0</v>
      </c>
      <c r="T41" s="319">
        <f t="shared" si="5"/>
        <v>0</v>
      </c>
      <c r="U41" s="319">
        <f t="shared" si="6"/>
        <v>0</v>
      </c>
      <c r="V41" s="319">
        <v>5</v>
      </c>
      <c r="W41" s="341">
        <f>K132</f>
        <v>0.81633999999999995</v>
      </c>
      <c r="X41" s="520">
        <f t="shared" si="53"/>
        <v>0.81633999999999995</v>
      </c>
      <c r="Y41" s="520">
        <f t="shared" si="53"/>
        <v>0.81633999999999995</v>
      </c>
      <c r="Z41" s="324">
        <f t="shared" si="54"/>
        <v>3.1536000000000002E-2</v>
      </c>
      <c r="AA41" s="390">
        <f t="shared" si="45"/>
        <v>0.5</v>
      </c>
      <c r="AB41" s="329">
        <v>20</v>
      </c>
      <c r="AC41" s="317">
        <v>0.5</v>
      </c>
      <c r="AD41" s="317">
        <v>0.5</v>
      </c>
      <c r="AE41" s="327">
        <v>5</v>
      </c>
      <c r="AG41" s="234">
        <f t="shared" si="8"/>
        <v>0</v>
      </c>
      <c r="AH41" s="234">
        <f t="shared" si="9"/>
        <v>0</v>
      </c>
      <c r="AI41" s="234">
        <f t="shared" si="10"/>
        <v>0</v>
      </c>
      <c r="AJ41" s="283"/>
      <c r="AK41" s="288"/>
      <c r="AL41" s="557" t="s">
        <v>99</v>
      </c>
      <c r="AM41" s="558">
        <f>M78/1000</f>
        <v>0</v>
      </c>
      <c r="AN41" s="560">
        <f t="shared" si="46"/>
        <v>0</v>
      </c>
      <c r="AO41" s="560">
        <f>AM41*(1-$AN$23)</f>
        <v>0</v>
      </c>
      <c r="AP41" s="560"/>
      <c r="AQ41" s="580">
        <f t="shared" si="28"/>
        <v>0</v>
      </c>
      <c r="AR41" s="560">
        <f t="shared" si="29"/>
        <v>0</v>
      </c>
      <c r="AS41" s="561">
        <f t="shared" si="30"/>
        <v>0</v>
      </c>
      <c r="AT41" s="558">
        <f t="shared" si="56"/>
        <v>0</v>
      </c>
      <c r="AU41" s="559">
        <f t="shared" si="56"/>
        <v>0</v>
      </c>
      <c r="AV41" s="564">
        <f t="shared" si="56"/>
        <v>0</v>
      </c>
      <c r="AW41" s="283"/>
      <c r="AX41" s="288"/>
      <c r="AY41" s="557" t="s">
        <v>99</v>
      </c>
      <c r="AZ41" s="558">
        <f>M98/1000</f>
        <v>0</v>
      </c>
      <c r="BA41" s="560">
        <f t="shared" si="63"/>
        <v>0</v>
      </c>
      <c r="BB41" s="560">
        <f t="shared" si="64"/>
        <v>0</v>
      </c>
      <c r="BC41" s="560">
        <f t="shared" si="65"/>
        <v>0</v>
      </c>
      <c r="BD41" s="558">
        <f t="shared" si="31"/>
        <v>0</v>
      </c>
      <c r="BE41" s="559">
        <f t="shared" si="32"/>
        <v>0</v>
      </c>
      <c r="BF41" s="564">
        <f t="shared" si="33"/>
        <v>0</v>
      </c>
      <c r="BG41" s="558">
        <f t="shared" si="57"/>
        <v>0</v>
      </c>
      <c r="BH41" s="559">
        <f t="shared" si="58"/>
        <v>0</v>
      </c>
      <c r="BI41" s="564">
        <f t="shared" si="59"/>
        <v>0</v>
      </c>
      <c r="BJ41" s="283"/>
      <c r="BK41" s="288"/>
      <c r="BL41" s="557" t="s">
        <v>99</v>
      </c>
      <c r="BM41" s="558">
        <f>M118/1000</f>
        <v>0</v>
      </c>
      <c r="BN41" s="560">
        <f>BM41*$AN$23</f>
        <v>0</v>
      </c>
      <c r="BO41" s="560">
        <f t="shared" si="50"/>
        <v>0</v>
      </c>
      <c r="BP41" s="560">
        <f t="shared" si="51"/>
        <v>0</v>
      </c>
      <c r="BQ41" s="558">
        <f t="shared" si="36"/>
        <v>0</v>
      </c>
      <c r="BR41" s="559">
        <f t="shared" si="37"/>
        <v>0</v>
      </c>
      <c r="BS41" s="564">
        <f t="shared" si="38"/>
        <v>0</v>
      </c>
      <c r="BT41" s="558">
        <f t="shared" si="60"/>
        <v>0</v>
      </c>
      <c r="BU41" s="559">
        <f t="shared" si="61"/>
        <v>0</v>
      </c>
      <c r="BV41" s="564">
        <f t="shared" si="62"/>
        <v>0</v>
      </c>
      <c r="BW41" s="283"/>
      <c r="BX41" s="283"/>
      <c r="BY41" s="283"/>
    </row>
    <row r="42" spans="3:77" ht="12.75" customHeight="1">
      <c r="C42" s="171"/>
      <c r="D42" s="171"/>
      <c r="E42" s="170" t="str">
        <f>+Processes!O23</f>
        <v>INDWCH</v>
      </c>
      <c r="F42" s="170"/>
      <c r="G42" s="319"/>
      <c r="H42" s="319"/>
      <c r="I42" s="319"/>
      <c r="J42" s="319"/>
      <c r="K42" s="319"/>
      <c r="L42" s="319"/>
      <c r="M42" s="319"/>
      <c r="N42" s="319"/>
      <c r="O42" s="319"/>
      <c r="P42" s="319">
        <f t="shared" si="1"/>
        <v>0</v>
      </c>
      <c r="Q42" s="319">
        <f t="shared" si="2"/>
        <v>0</v>
      </c>
      <c r="R42" s="319">
        <f t="shared" si="3"/>
        <v>0</v>
      </c>
      <c r="S42" s="319">
        <f t="shared" si="4"/>
        <v>0</v>
      </c>
      <c r="T42" s="319">
        <f t="shared" si="5"/>
        <v>0</v>
      </c>
      <c r="U42" s="319">
        <f t="shared" si="6"/>
        <v>0</v>
      </c>
      <c r="V42" s="319" t="str">
        <f>IF(S42&gt;0,0.001,"")</f>
        <v/>
      </c>
      <c r="W42" s="341"/>
      <c r="X42" s="520"/>
      <c r="Y42" s="520"/>
      <c r="Z42" s="324"/>
      <c r="AA42" s="390"/>
      <c r="AB42" s="329"/>
      <c r="AC42" s="317">
        <f>1-AC41</f>
        <v>0.5</v>
      </c>
      <c r="AD42" s="317">
        <f>1-AD41</f>
        <v>0.5</v>
      </c>
      <c r="AE42" s="327">
        <v>5</v>
      </c>
      <c r="AG42" s="234"/>
      <c r="AH42" s="234"/>
      <c r="AI42" s="234"/>
      <c r="AJ42" s="283"/>
      <c r="AK42" s="288"/>
      <c r="AL42" s="557" t="s">
        <v>107</v>
      </c>
      <c r="AM42" s="558"/>
      <c r="AN42" s="560"/>
      <c r="AO42" s="560"/>
      <c r="AP42" s="560"/>
      <c r="AQ42" s="580">
        <f t="shared" si="28"/>
        <v>0</v>
      </c>
      <c r="AR42" s="560">
        <f t="shared" si="29"/>
        <v>0</v>
      </c>
      <c r="AS42" s="561">
        <f t="shared" si="30"/>
        <v>0</v>
      </c>
      <c r="AT42" s="558"/>
      <c r="AU42" s="559"/>
      <c r="AV42" s="564"/>
      <c r="AW42" s="283"/>
      <c r="AX42" s="288"/>
      <c r="AY42" s="557" t="s">
        <v>107</v>
      </c>
      <c r="AZ42" s="558"/>
      <c r="BA42" s="560">
        <f t="shared" si="63"/>
        <v>0</v>
      </c>
      <c r="BB42" s="560">
        <f t="shared" si="64"/>
        <v>0</v>
      </c>
      <c r="BC42" s="560">
        <f t="shared" si="65"/>
        <v>0</v>
      </c>
      <c r="BD42" s="558">
        <f t="shared" si="31"/>
        <v>0</v>
      </c>
      <c r="BE42" s="559">
        <f t="shared" si="32"/>
        <v>0</v>
      </c>
      <c r="BF42" s="564">
        <f t="shared" si="33"/>
        <v>0</v>
      </c>
      <c r="BG42" s="558">
        <f t="shared" si="57"/>
        <v>0</v>
      </c>
      <c r="BH42" s="559">
        <f t="shared" si="58"/>
        <v>0</v>
      </c>
      <c r="BI42" s="564">
        <f t="shared" si="59"/>
        <v>0</v>
      </c>
      <c r="BJ42" s="283"/>
      <c r="BK42" s="288"/>
      <c r="BL42" s="557" t="s">
        <v>107</v>
      </c>
      <c r="BM42" s="558"/>
      <c r="BN42" s="560"/>
      <c r="BO42" s="560">
        <f t="shared" si="50"/>
        <v>0</v>
      </c>
      <c r="BP42" s="560">
        <f t="shared" si="51"/>
        <v>0</v>
      </c>
      <c r="BQ42" s="558">
        <f t="shared" si="36"/>
        <v>0</v>
      </c>
      <c r="BR42" s="559">
        <f t="shared" si="37"/>
        <v>0</v>
      </c>
      <c r="BS42" s="564">
        <f t="shared" si="38"/>
        <v>0</v>
      </c>
      <c r="BT42" s="558">
        <f t="shared" si="60"/>
        <v>0</v>
      </c>
      <c r="BU42" s="559">
        <f t="shared" si="61"/>
        <v>0</v>
      </c>
      <c r="BV42" s="564">
        <f t="shared" si="62"/>
        <v>0</v>
      </c>
      <c r="BW42" s="283"/>
      <c r="BX42" s="283"/>
      <c r="BY42" s="283"/>
    </row>
    <row r="43" spans="3:77" ht="12.75" customHeight="1">
      <c r="C43" s="171" t="str">
        <f ca="1">+IF(OFFSET(Processes!B24,$D$11,0)="*","*",OFFSET(Processes!D24,$D$11,0))</f>
        <v>INDGDCOBHFOE1</v>
      </c>
      <c r="D43" s="171" t="str">
        <f ca="1">+OFFSET(Processes!E24,$D$11,0)</f>
        <v>Glass &amp; Concrete industry Heat High Temp. Boiler - Heavy Fuel Oil Existing 1</v>
      </c>
      <c r="E43" s="170" t="str">
        <f>+Processes!O24</f>
        <v>INDHFO</v>
      </c>
      <c r="F43" s="170" t="str">
        <f ca="1">+OFFSET(Processes!$M$12,$D$11,0) &amp; Processes!P24</f>
        <v>IGDCO</v>
      </c>
      <c r="G43" s="320">
        <f t="shared" si="18"/>
        <v>0</v>
      </c>
      <c r="H43" s="320">
        <f t="shared" si="19"/>
        <v>0</v>
      </c>
      <c r="I43" s="320">
        <f t="shared" si="20"/>
        <v>0</v>
      </c>
      <c r="J43" s="320">
        <f t="shared" si="21"/>
        <v>0</v>
      </c>
      <c r="K43" s="320">
        <f t="shared" si="22"/>
        <v>0</v>
      </c>
      <c r="L43" s="320">
        <f t="shared" si="23"/>
        <v>0</v>
      </c>
      <c r="M43" s="320">
        <f t="shared" si="24"/>
        <v>0</v>
      </c>
      <c r="N43" s="320">
        <f t="shared" si="25"/>
        <v>0</v>
      </c>
      <c r="O43" s="320">
        <f t="shared" si="26"/>
        <v>0</v>
      </c>
      <c r="P43" s="320">
        <f t="shared" si="1"/>
        <v>0</v>
      </c>
      <c r="Q43" s="320">
        <f t="shared" si="2"/>
        <v>0</v>
      </c>
      <c r="R43" s="320">
        <f t="shared" si="3"/>
        <v>0</v>
      </c>
      <c r="S43" s="320">
        <f t="shared" si="4"/>
        <v>0</v>
      </c>
      <c r="T43" s="320">
        <f t="shared" si="5"/>
        <v>0</v>
      </c>
      <c r="U43" s="320">
        <f t="shared" si="6"/>
        <v>0</v>
      </c>
      <c r="V43" s="320">
        <v>5</v>
      </c>
      <c r="W43" s="341">
        <f>E132</f>
        <v>0.91237999999999997</v>
      </c>
      <c r="X43" s="520">
        <f t="shared" ref="X43:Y45" si="66">W43</f>
        <v>0.91237999999999997</v>
      </c>
      <c r="Y43" s="520">
        <f t="shared" si="66"/>
        <v>0.91237999999999997</v>
      </c>
      <c r="Z43" s="324">
        <f t="shared" si="54"/>
        <v>3.1536000000000002E-2</v>
      </c>
      <c r="AA43" s="390">
        <f t="shared" ref="AA43:AA50" si="67">$AA$26</f>
        <v>0.5</v>
      </c>
      <c r="AB43" s="329">
        <v>20</v>
      </c>
      <c r="AC43" s="317"/>
      <c r="AD43" s="317"/>
      <c r="AE43" s="329"/>
      <c r="AG43" s="234">
        <f t="shared" ref="AG43:AG50" si="68">((G43*Z43*AA43/W43)+(H43*Z43*AA43/X43))/$G$21</f>
        <v>0</v>
      </c>
      <c r="AH43" s="234">
        <f t="shared" ref="AH43:AH50" si="69">((J43*Z43*AA43/W43)+(K43*Z43*AA43/X43))/$J$21</f>
        <v>0</v>
      </c>
      <c r="AI43" s="234">
        <f t="shared" ref="AI43:AI50" si="70">((M43*AA43*Z43/W43)+(N43*Z43*AA43/X43))/$M$21</f>
        <v>0</v>
      </c>
      <c r="AJ43" s="283"/>
      <c r="AK43" s="288"/>
      <c r="AL43" s="557" t="s">
        <v>101</v>
      </c>
      <c r="AM43" s="558">
        <f>E78/1000</f>
        <v>0</v>
      </c>
      <c r="AN43" s="560">
        <f t="shared" ref="AN43:AN48" si="71">AM43*$AN$23</f>
        <v>0</v>
      </c>
      <c r="AO43" s="560">
        <f>AM43*(1-$AN$23)</f>
        <v>0</v>
      </c>
      <c r="AP43" s="560"/>
      <c r="AQ43" s="580">
        <f t="shared" si="28"/>
        <v>0</v>
      </c>
      <c r="AR43" s="560">
        <f t="shared" si="29"/>
        <v>0</v>
      </c>
      <c r="AS43" s="561">
        <f t="shared" si="30"/>
        <v>0</v>
      </c>
      <c r="AT43" s="558">
        <f t="shared" ref="AT43:AV50" si="72">IFERROR(AQ43/W43,0)</f>
        <v>0</v>
      </c>
      <c r="AU43" s="559">
        <f t="shared" si="72"/>
        <v>0</v>
      </c>
      <c r="AV43" s="564">
        <f t="shared" si="72"/>
        <v>0</v>
      </c>
      <c r="AW43" s="283"/>
      <c r="AX43" s="288"/>
      <c r="AY43" s="557" t="s">
        <v>101</v>
      </c>
      <c r="AZ43" s="558">
        <f>E98/1000</f>
        <v>0</v>
      </c>
      <c r="BA43" s="560">
        <f t="shared" si="63"/>
        <v>0</v>
      </c>
      <c r="BB43" s="560">
        <f t="shared" si="64"/>
        <v>0</v>
      </c>
      <c r="BC43" s="560">
        <f t="shared" si="65"/>
        <v>0</v>
      </c>
      <c r="BD43" s="558">
        <f t="shared" si="31"/>
        <v>0</v>
      </c>
      <c r="BE43" s="559">
        <f t="shared" si="32"/>
        <v>0</v>
      </c>
      <c r="BF43" s="564">
        <f t="shared" si="33"/>
        <v>0</v>
      </c>
      <c r="BG43" s="558">
        <f t="shared" si="57"/>
        <v>0</v>
      </c>
      <c r="BH43" s="559">
        <f t="shared" si="58"/>
        <v>0</v>
      </c>
      <c r="BI43" s="564">
        <f t="shared" si="59"/>
        <v>0</v>
      </c>
      <c r="BJ43" s="283"/>
      <c r="BK43" s="288"/>
      <c r="BL43" s="557" t="s">
        <v>101</v>
      </c>
      <c r="BM43" s="558">
        <f>E118/1000</f>
        <v>0</v>
      </c>
      <c r="BN43" s="560">
        <f t="shared" ref="BN43:BN50" si="73">BM43*$AN$23</f>
        <v>0</v>
      </c>
      <c r="BO43" s="560">
        <f t="shared" si="50"/>
        <v>0</v>
      </c>
      <c r="BP43" s="560">
        <f t="shared" si="51"/>
        <v>0</v>
      </c>
      <c r="BQ43" s="558">
        <f t="shared" si="36"/>
        <v>0</v>
      </c>
      <c r="BR43" s="559">
        <f t="shared" si="37"/>
        <v>0</v>
      </c>
      <c r="BS43" s="564">
        <f t="shared" si="38"/>
        <v>0</v>
      </c>
      <c r="BT43" s="558">
        <f t="shared" si="60"/>
        <v>0</v>
      </c>
      <c r="BU43" s="559">
        <f t="shared" si="61"/>
        <v>0</v>
      </c>
      <c r="BV43" s="564">
        <f t="shared" si="62"/>
        <v>0</v>
      </c>
      <c r="BW43" s="283"/>
      <c r="BX43" s="283"/>
      <c r="BY43" s="283"/>
    </row>
    <row r="44" spans="3:77" ht="12.75" customHeight="1">
      <c r="C44" s="171" t="str">
        <f ca="1">+IF(OFFSET(Processes!B25,$D$11,0)="*","*",OFFSET(Processes!D25,$D$11,0))</f>
        <v>INDGDCOBLPGE1</v>
      </c>
      <c r="D44" s="171" t="str">
        <f ca="1">+OFFSET(Processes!E25,$D$11,0)</f>
        <v>Glass &amp; Concrete industry Heat High Temp. Boiler - Liquified Petroleum Gas Existing 1</v>
      </c>
      <c r="E44" s="170" t="str">
        <f>+Processes!O25</f>
        <v>INDLPG</v>
      </c>
      <c r="F44" s="170" t="str">
        <f ca="1">+OFFSET(Processes!$M$12,$D$11,0) &amp; Processes!P25</f>
        <v>IGDCO</v>
      </c>
      <c r="G44" s="320">
        <f t="shared" si="18"/>
        <v>0</v>
      </c>
      <c r="H44" s="320">
        <f t="shared" si="19"/>
        <v>0</v>
      </c>
      <c r="I44" s="320">
        <f t="shared" si="20"/>
        <v>0</v>
      </c>
      <c r="J44" s="320">
        <f t="shared" si="21"/>
        <v>0</v>
      </c>
      <c r="K44" s="320">
        <f t="shared" si="22"/>
        <v>0</v>
      </c>
      <c r="L44" s="320">
        <f t="shared" si="23"/>
        <v>0</v>
      </c>
      <c r="M44" s="320">
        <f t="shared" si="24"/>
        <v>0</v>
      </c>
      <c r="N44" s="320">
        <f t="shared" si="25"/>
        <v>0</v>
      </c>
      <c r="O44" s="320">
        <f t="shared" si="26"/>
        <v>0</v>
      </c>
      <c r="P44" s="320">
        <f t="shared" si="1"/>
        <v>0</v>
      </c>
      <c r="Q44" s="320">
        <f t="shared" si="2"/>
        <v>0</v>
      </c>
      <c r="R44" s="320">
        <f t="shared" si="3"/>
        <v>0</v>
      </c>
      <c r="S44" s="320">
        <f t="shared" si="4"/>
        <v>0</v>
      </c>
      <c r="T44" s="320">
        <f t="shared" si="5"/>
        <v>0</v>
      </c>
      <c r="U44" s="320">
        <f t="shared" si="6"/>
        <v>0</v>
      </c>
      <c r="V44" s="320">
        <v>5</v>
      </c>
      <c r="W44" s="341">
        <f>H132</f>
        <v>0.96039999999999992</v>
      </c>
      <c r="X44" s="520">
        <f t="shared" si="66"/>
        <v>0.96039999999999992</v>
      </c>
      <c r="Y44" s="520">
        <f t="shared" si="66"/>
        <v>0.96039999999999992</v>
      </c>
      <c r="Z44" s="324">
        <f t="shared" si="54"/>
        <v>3.1536000000000002E-2</v>
      </c>
      <c r="AA44" s="390">
        <f t="shared" si="67"/>
        <v>0.5</v>
      </c>
      <c r="AB44" s="329">
        <v>20</v>
      </c>
      <c r="AC44" s="317"/>
      <c r="AD44" s="317"/>
      <c r="AE44" s="329"/>
      <c r="AG44" s="234">
        <f t="shared" si="68"/>
        <v>0</v>
      </c>
      <c r="AH44" s="234">
        <f t="shared" si="69"/>
        <v>0</v>
      </c>
      <c r="AI44" s="234">
        <f t="shared" si="70"/>
        <v>0</v>
      </c>
      <c r="AJ44" s="283"/>
      <c r="AK44" s="288"/>
      <c r="AL44" s="557" t="s">
        <v>53</v>
      </c>
      <c r="AM44" s="558">
        <f>H78/1000</f>
        <v>0</v>
      </c>
      <c r="AN44" s="560">
        <f t="shared" si="71"/>
        <v>0</v>
      </c>
      <c r="AO44" s="560">
        <f>AM44*(1-$AN$23)</f>
        <v>0</v>
      </c>
      <c r="AP44" s="560"/>
      <c r="AQ44" s="580">
        <f t="shared" si="28"/>
        <v>0</v>
      </c>
      <c r="AR44" s="560">
        <f t="shared" si="29"/>
        <v>0</v>
      </c>
      <c r="AS44" s="561">
        <f t="shared" si="30"/>
        <v>0</v>
      </c>
      <c r="AT44" s="558">
        <f t="shared" si="72"/>
        <v>0</v>
      </c>
      <c r="AU44" s="559">
        <f t="shared" si="72"/>
        <v>0</v>
      </c>
      <c r="AV44" s="564">
        <f t="shared" si="72"/>
        <v>0</v>
      </c>
      <c r="AW44" s="283"/>
      <c r="AX44" s="288"/>
      <c r="AY44" s="557" t="s">
        <v>53</v>
      </c>
      <c r="AZ44" s="558">
        <f>H98/1000</f>
        <v>0</v>
      </c>
      <c r="BA44" s="560">
        <f t="shared" si="63"/>
        <v>0</v>
      </c>
      <c r="BB44" s="560">
        <f t="shared" si="64"/>
        <v>0</v>
      </c>
      <c r="BC44" s="560">
        <f t="shared" si="65"/>
        <v>0</v>
      </c>
      <c r="BD44" s="558">
        <f t="shared" si="31"/>
        <v>0</v>
      </c>
      <c r="BE44" s="559">
        <f t="shared" si="32"/>
        <v>0</v>
      </c>
      <c r="BF44" s="564">
        <f t="shared" si="33"/>
        <v>0</v>
      </c>
      <c r="BG44" s="558">
        <f t="shared" si="57"/>
        <v>0</v>
      </c>
      <c r="BH44" s="559">
        <f t="shared" si="58"/>
        <v>0</v>
      </c>
      <c r="BI44" s="564">
        <f t="shared" si="59"/>
        <v>0</v>
      </c>
      <c r="BJ44" s="283"/>
      <c r="BK44" s="288"/>
      <c r="BL44" s="557" t="s">
        <v>53</v>
      </c>
      <c r="BM44" s="558">
        <f>H118/1000</f>
        <v>0</v>
      </c>
      <c r="BN44" s="560">
        <f t="shared" si="73"/>
        <v>0</v>
      </c>
      <c r="BO44" s="560">
        <f t="shared" si="50"/>
        <v>0</v>
      </c>
      <c r="BP44" s="560">
        <f t="shared" si="51"/>
        <v>0</v>
      </c>
      <c r="BQ44" s="558">
        <f t="shared" si="36"/>
        <v>0</v>
      </c>
      <c r="BR44" s="559">
        <f t="shared" si="37"/>
        <v>0</v>
      </c>
      <c r="BS44" s="564">
        <f t="shared" si="38"/>
        <v>0</v>
      </c>
      <c r="BT44" s="558">
        <f t="shared" si="60"/>
        <v>0</v>
      </c>
      <c r="BU44" s="559">
        <f t="shared" si="61"/>
        <v>0</v>
      </c>
      <c r="BV44" s="564">
        <f t="shared" si="62"/>
        <v>0</v>
      </c>
      <c r="BW44" s="283"/>
      <c r="BX44" s="283"/>
      <c r="BY44" s="283"/>
    </row>
    <row r="45" spans="3:77" ht="12.75" customHeight="1">
      <c r="C45" s="171" t="str">
        <f ca="1">+IF(OFFSET(Processes!B26,$D$11,0)="*","*",OFFSET(Processes!D26,$D$11,0))</f>
        <v>INDGDCOBWSTE1</v>
      </c>
      <c r="D45" s="171" t="str">
        <f ca="1">+OFFSET(Processes!E26,$D$11,0)</f>
        <v>Glass &amp; Concrete industry Heat High Temp. Boiler - Waste Existing 1</v>
      </c>
      <c r="E45" s="170" t="str">
        <f>+Processes!O26</f>
        <v>INDWST</v>
      </c>
      <c r="F45" s="170" t="str">
        <f ca="1">+OFFSET(Processes!$M$12,$D$11,0) &amp; Processes!P26</f>
        <v>IGDCO</v>
      </c>
      <c r="G45" s="320">
        <f t="shared" si="18"/>
        <v>0</v>
      </c>
      <c r="H45" s="320">
        <f t="shared" si="19"/>
        <v>0</v>
      </c>
      <c r="I45" s="320">
        <f t="shared" si="20"/>
        <v>0</v>
      </c>
      <c r="J45" s="320">
        <f t="shared" si="21"/>
        <v>0</v>
      </c>
      <c r="K45" s="320">
        <f t="shared" si="22"/>
        <v>0</v>
      </c>
      <c r="L45" s="320">
        <f t="shared" si="23"/>
        <v>0</v>
      </c>
      <c r="M45" s="320">
        <f t="shared" si="24"/>
        <v>0</v>
      </c>
      <c r="N45" s="320">
        <f t="shared" si="25"/>
        <v>0</v>
      </c>
      <c r="O45" s="320">
        <f t="shared" si="26"/>
        <v>0</v>
      </c>
      <c r="P45" s="320">
        <f t="shared" si="1"/>
        <v>0</v>
      </c>
      <c r="Q45" s="320">
        <f t="shared" si="2"/>
        <v>0</v>
      </c>
      <c r="R45" s="320">
        <f t="shared" si="3"/>
        <v>0</v>
      </c>
      <c r="S45" s="320">
        <f t="shared" si="4"/>
        <v>0</v>
      </c>
      <c r="T45" s="320">
        <f t="shared" si="5"/>
        <v>0</v>
      </c>
      <c r="U45" s="320">
        <f t="shared" si="6"/>
        <v>0</v>
      </c>
      <c r="V45" s="320">
        <v>5</v>
      </c>
      <c r="W45" s="341">
        <f>L132</f>
        <v>0.91237999999999997</v>
      </c>
      <c r="X45" s="520">
        <f t="shared" si="66"/>
        <v>0.91237999999999997</v>
      </c>
      <c r="Y45" s="520">
        <f t="shared" si="66"/>
        <v>0.91237999999999997</v>
      </c>
      <c r="Z45" s="324">
        <f t="shared" si="54"/>
        <v>3.1536000000000002E-2</v>
      </c>
      <c r="AA45" s="390">
        <f t="shared" si="67"/>
        <v>0.5</v>
      </c>
      <c r="AB45" s="329">
        <v>20</v>
      </c>
      <c r="AC45" s="324"/>
      <c r="AD45" s="324"/>
      <c r="AE45" s="329"/>
      <c r="AG45" s="234">
        <f t="shared" si="68"/>
        <v>0</v>
      </c>
      <c r="AH45" s="234">
        <f t="shared" si="69"/>
        <v>0</v>
      </c>
      <c r="AI45" s="234">
        <f t="shared" si="70"/>
        <v>0</v>
      </c>
      <c r="AJ45" s="283"/>
      <c r="AK45" s="288"/>
      <c r="AL45" s="557" t="s">
        <v>102</v>
      </c>
      <c r="AM45" s="558">
        <f>$N78/1000</f>
        <v>0</v>
      </c>
      <c r="AN45" s="559">
        <f t="shared" si="71"/>
        <v>0</v>
      </c>
      <c r="AO45" s="560">
        <f>AM45*(1-$AN$23)</f>
        <v>0</v>
      </c>
      <c r="AP45" s="560"/>
      <c r="AQ45" s="580">
        <f t="shared" si="28"/>
        <v>0</v>
      </c>
      <c r="AR45" s="560">
        <f t="shared" si="29"/>
        <v>0</v>
      </c>
      <c r="AS45" s="561">
        <f t="shared" si="30"/>
        <v>0</v>
      </c>
      <c r="AT45" s="558">
        <f t="shared" si="72"/>
        <v>0</v>
      </c>
      <c r="AU45" s="559">
        <f t="shared" si="72"/>
        <v>0</v>
      </c>
      <c r="AV45" s="564">
        <f t="shared" si="72"/>
        <v>0</v>
      </c>
      <c r="AW45" s="283"/>
      <c r="AX45" s="288"/>
      <c r="AY45" s="557" t="s">
        <v>102</v>
      </c>
      <c r="AZ45" s="558">
        <f>$N98/1000</f>
        <v>0</v>
      </c>
      <c r="BA45" s="560">
        <f t="shared" si="63"/>
        <v>0</v>
      </c>
      <c r="BB45" s="560">
        <f t="shared" si="64"/>
        <v>0</v>
      </c>
      <c r="BC45" s="560">
        <f t="shared" si="65"/>
        <v>0</v>
      </c>
      <c r="BD45" s="558">
        <f t="shared" si="31"/>
        <v>0</v>
      </c>
      <c r="BE45" s="559">
        <f t="shared" si="32"/>
        <v>0</v>
      </c>
      <c r="BF45" s="564">
        <f t="shared" si="33"/>
        <v>0</v>
      </c>
      <c r="BG45" s="558">
        <f t="shared" si="57"/>
        <v>0</v>
      </c>
      <c r="BH45" s="559">
        <f t="shared" si="58"/>
        <v>0</v>
      </c>
      <c r="BI45" s="564">
        <f t="shared" si="59"/>
        <v>0</v>
      </c>
      <c r="BJ45" s="283"/>
      <c r="BK45" s="288"/>
      <c r="BL45" s="557" t="s">
        <v>102</v>
      </c>
      <c r="BM45" s="558">
        <f>$N118/1000</f>
        <v>0</v>
      </c>
      <c r="BN45" s="559">
        <f t="shared" si="73"/>
        <v>0</v>
      </c>
      <c r="BO45" s="560">
        <f t="shared" si="50"/>
        <v>0</v>
      </c>
      <c r="BP45" s="560">
        <f t="shared" si="51"/>
        <v>0</v>
      </c>
      <c r="BQ45" s="558">
        <f t="shared" si="36"/>
        <v>0</v>
      </c>
      <c r="BR45" s="559">
        <f t="shared" si="37"/>
        <v>0</v>
      </c>
      <c r="BS45" s="564">
        <f t="shared" si="38"/>
        <v>0</v>
      </c>
      <c r="BT45" s="558">
        <f t="shared" si="60"/>
        <v>0</v>
      </c>
      <c r="BU45" s="559">
        <f t="shared" si="61"/>
        <v>0</v>
      </c>
      <c r="BV45" s="564">
        <f t="shared" si="62"/>
        <v>0</v>
      </c>
      <c r="BW45" s="283"/>
      <c r="BX45" s="283"/>
      <c r="BY45" s="283"/>
    </row>
    <row r="46" spans="3:77" ht="12.75" customHeight="1">
      <c r="C46" s="146" t="str">
        <f ca="1">+IF(OFFSET(Processes!B27,$D$11,0)="*","*",OFFSET(Processes!D27,$D$11,0))</f>
        <v>INDGDCOBELCE1</v>
      </c>
      <c r="D46" s="146" t="str">
        <f ca="1">+OFFSET(Processes!E27,$D$11,0)</f>
        <v>Glass &amp; Concrete industry Heat High Temp. Boiler - Electricity Existing 1</v>
      </c>
      <c r="E46" s="172" t="str">
        <f>+Processes!O27</f>
        <v>INDELC</v>
      </c>
      <c r="F46" s="172" t="str">
        <f ca="1">+OFFSET(Processes!$M$12,$D$11,0) &amp; Processes!P27</f>
        <v>IGDCO</v>
      </c>
      <c r="G46" s="322">
        <f t="shared" si="18"/>
        <v>0</v>
      </c>
      <c r="H46" s="322">
        <f t="shared" si="19"/>
        <v>0</v>
      </c>
      <c r="I46" s="322">
        <f t="shared" si="20"/>
        <v>0</v>
      </c>
      <c r="J46" s="322">
        <f t="shared" si="21"/>
        <v>0</v>
      </c>
      <c r="K46" s="322">
        <f t="shared" si="22"/>
        <v>0</v>
      </c>
      <c r="L46" s="322">
        <f t="shared" si="23"/>
        <v>0</v>
      </c>
      <c r="M46" s="322">
        <f t="shared" si="24"/>
        <v>0</v>
      </c>
      <c r="N46" s="322">
        <f t="shared" si="25"/>
        <v>0</v>
      </c>
      <c r="O46" s="322">
        <f t="shared" si="26"/>
        <v>0</v>
      </c>
      <c r="P46" s="322">
        <f t="shared" si="1"/>
        <v>0</v>
      </c>
      <c r="Q46" s="322">
        <f t="shared" si="2"/>
        <v>0</v>
      </c>
      <c r="R46" s="322">
        <f t="shared" si="3"/>
        <v>0</v>
      </c>
      <c r="S46" s="322">
        <f t="shared" si="4"/>
        <v>0</v>
      </c>
      <c r="T46" s="322">
        <f t="shared" si="5"/>
        <v>0</v>
      </c>
      <c r="U46" s="322">
        <f t="shared" si="6"/>
        <v>0</v>
      </c>
      <c r="V46" s="556">
        <v>5</v>
      </c>
      <c r="W46" s="343">
        <f>M132</f>
        <v>0.91237999999999997</v>
      </c>
      <c r="X46" s="521">
        <f t="shared" si="53"/>
        <v>0.91237999999999997</v>
      </c>
      <c r="Y46" s="521">
        <f t="shared" si="53"/>
        <v>0.91237999999999997</v>
      </c>
      <c r="Z46" s="318">
        <f t="shared" si="54"/>
        <v>3.1536000000000002E-2</v>
      </c>
      <c r="AA46" s="389">
        <f t="shared" si="67"/>
        <v>0.5</v>
      </c>
      <c r="AB46" s="328">
        <v>20</v>
      </c>
      <c r="AC46" s="318"/>
      <c r="AD46" s="318"/>
      <c r="AE46" s="328"/>
      <c r="AG46" s="234">
        <f t="shared" si="68"/>
        <v>0</v>
      </c>
      <c r="AH46" s="234">
        <f t="shared" si="69"/>
        <v>0</v>
      </c>
      <c r="AI46" s="234">
        <f t="shared" si="70"/>
        <v>0</v>
      </c>
      <c r="AJ46" s="283"/>
      <c r="AK46" s="353"/>
      <c r="AL46" s="565" t="s">
        <v>61</v>
      </c>
      <c r="AM46" s="566">
        <f>O78/1000</f>
        <v>0</v>
      </c>
      <c r="AN46" s="574">
        <f t="shared" si="71"/>
        <v>0</v>
      </c>
      <c r="AO46" s="574">
        <f>AM46*(1-$AN$23)</f>
        <v>0</v>
      </c>
      <c r="AP46" s="574"/>
      <c r="AQ46" s="584">
        <f t="shared" si="28"/>
        <v>0</v>
      </c>
      <c r="AR46" s="574">
        <f t="shared" si="29"/>
        <v>0</v>
      </c>
      <c r="AS46" s="575">
        <f t="shared" si="30"/>
        <v>0</v>
      </c>
      <c r="AT46" s="566">
        <f t="shared" si="72"/>
        <v>0</v>
      </c>
      <c r="AU46" s="567">
        <f t="shared" si="72"/>
        <v>0</v>
      </c>
      <c r="AV46" s="568">
        <f t="shared" si="72"/>
        <v>0</v>
      </c>
      <c r="AW46" s="283"/>
      <c r="AX46" s="353"/>
      <c r="AY46" s="565" t="s">
        <v>61</v>
      </c>
      <c r="AZ46" s="566">
        <f>O98/1000</f>
        <v>0</v>
      </c>
      <c r="BA46" s="560">
        <f t="shared" si="63"/>
        <v>0</v>
      </c>
      <c r="BB46" s="574">
        <f t="shared" si="64"/>
        <v>0</v>
      </c>
      <c r="BC46" s="574">
        <f t="shared" si="65"/>
        <v>0</v>
      </c>
      <c r="BD46" s="566">
        <f t="shared" si="31"/>
        <v>0</v>
      </c>
      <c r="BE46" s="567">
        <f t="shared" si="32"/>
        <v>0</v>
      </c>
      <c r="BF46" s="568">
        <f t="shared" si="33"/>
        <v>0</v>
      </c>
      <c r="BG46" s="566">
        <f t="shared" si="57"/>
        <v>0</v>
      </c>
      <c r="BH46" s="567">
        <f t="shared" si="58"/>
        <v>0</v>
      </c>
      <c r="BI46" s="568">
        <f t="shared" si="59"/>
        <v>0</v>
      </c>
      <c r="BJ46" s="283"/>
      <c r="BK46" s="353"/>
      <c r="BL46" s="565" t="s">
        <v>61</v>
      </c>
      <c r="BM46" s="566">
        <f>O118/1000</f>
        <v>0</v>
      </c>
      <c r="BN46" s="574">
        <f t="shared" si="73"/>
        <v>0</v>
      </c>
      <c r="BO46" s="574">
        <f t="shared" si="50"/>
        <v>0</v>
      </c>
      <c r="BP46" s="574">
        <f t="shared" si="51"/>
        <v>0</v>
      </c>
      <c r="BQ46" s="566">
        <f t="shared" si="36"/>
        <v>0</v>
      </c>
      <c r="BR46" s="567">
        <f t="shared" si="37"/>
        <v>0</v>
      </c>
      <c r="BS46" s="568">
        <f t="shared" si="38"/>
        <v>0</v>
      </c>
      <c r="BT46" s="566">
        <f t="shared" si="60"/>
        <v>0</v>
      </c>
      <c r="BU46" s="567">
        <f t="shared" si="61"/>
        <v>0</v>
      </c>
      <c r="BV46" s="568">
        <f t="shared" si="62"/>
        <v>0</v>
      </c>
      <c r="BW46" s="283"/>
      <c r="BX46" s="283"/>
      <c r="BY46" s="283"/>
    </row>
    <row r="47" spans="3:77" ht="12.75" customHeight="1">
      <c r="C47" s="171" t="str">
        <f ca="1">+IF(OFFSET(Processes!B28,$D$11,0)="*","*",OFFSET(Processes!D28,$D$11,0))</f>
        <v>INDGDSHBNGAE1</v>
      </c>
      <c r="D47" s="144" t="str">
        <f ca="1">+OFFSET(Processes!E28,$D$11,0)</f>
        <v>Glass &amp; Concrete industry Heat Room Boiler - Nat. Gas Existing 1</v>
      </c>
      <c r="E47" s="147" t="str">
        <f>+Processes!O28</f>
        <v>INDSNG1,INDSNG2,INDNGA</v>
      </c>
      <c r="F47" s="147" t="str">
        <f ca="1">+OFFSET(Processes!$M$12,$D$11,0) &amp; Processes!P28</f>
        <v>IGDSH</v>
      </c>
      <c r="G47" s="320">
        <f t="shared" si="18"/>
        <v>0</v>
      </c>
      <c r="H47" s="320">
        <f t="shared" si="19"/>
        <v>0</v>
      </c>
      <c r="I47" s="320">
        <f t="shared" si="20"/>
        <v>0</v>
      </c>
      <c r="J47" s="320">
        <f t="shared" si="21"/>
        <v>0</v>
      </c>
      <c r="K47" s="320">
        <f t="shared" si="22"/>
        <v>0</v>
      </c>
      <c r="L47" s="320">
        <f t="shared" si="23"/>
        <v>0</v>
      </c>
      <c r="M47" s="320">
        <f t="shared" si="24"/>
        <v>0</v>
      </c>
      <c r="N47" s="320">
        <f t="shared" si="25"/>
        <v>0</v>
      </c>
      <c r="O47" s="320">
        <f t="shared" si="26"/>
        <v>0</v>
      </c>
      <c r="P47" s="320">
        <f t="shared" si="1"/>
        <v>0</v>
      </c>
      <c r="Q47" s="320">
        <f t="shared" si="2"/>
        <v>0</v>
      </c>
      <c r="R47" s="320">
        <f t="shared" si="3"/>
        <v>0</v>
      </c>
      <c r="S47" s="320">
        <f t="shared" si="4"/>
        <v>0</v>
      </c>
      <c r="T47" s="320">
        <f t="shared" si="5"/>
        <v>0</v>
      </c>
      <c r="U47" s="320">
        <f t="shared" si="6"/>
        <v>0</v>
      </c>
      <c r="V47" s="320">
        <v>5</v>
      </c>
      <c r="W47" s="341">
        <f>I136</f>
        <v>1</v>
      </c>
      <c r="X47" s="520">
        <f t="shared" si="53"/>
        <v>1</v>
      </c>
      <c r="Y47" s="520">
        <f t="shared" si="53"/>
        <v>1</v>
      </c>
      <c r="Z47" s="317">
        <f t="shared" si="54"/>
        <v>3.1536000000000002E-2</v>
      </c>
      <c r="AA47" s="390">
        <f t="shared" si="67"/>
        <v>0.5</v>
      </c>
      <c r="AB47" s="329">
        <v>20</v>
      </c>
      <c r="AC47" s="324"/>
      <c r="AD47" s="317"/>
      <c r="AE47" s="329"/>
      <c r="AG47" s="234">
        <f t="shared" si="68"/>
        <v>0</v>
      </c>
      <c r="AH47" s="234">
        <f t="shared" si="69"/>
        <v>0</v>
      </c>
      <c r="AI47" s="234">
        <f t="shared" si="70"/>
        <v>0</v>
      </c>
      <c r="AJ47" s="283"/>
      <c r="AK47" s="528" t="str">
        <f ca="1">F47</f>
        <v>IGDSH</v>
      </c>
      <c r="AL47" s="569" t="s">
        <v>97</v>
      </c>
      <c r="AM47" s="570">
        <f>(J82+I82)/1000</f>
        <v>0</v>
      </c>
      <c r="AN47" s="572">
        <f t="shared" si="71"/>
        <v>0</v>
      </c>
      <c r="AO47" s="560">
        <f>AM47*$AO$23</f>
        <v>0</v>
      </c>
      <c r="AP47" s="560">
        <f>AM47*$AP$23</f>
        <v>0</v>
      </c>
      <c r="AQ47" s="580">
        <f t="shared" si="28"/>
        <v>0</v>
      </c>
      <c r="AR47" s="560">
        <f t="shared" si="29"/>
        <v>0</v>
      </c>
      <c r="AS47" s="561">
        <f t="shared" si="30"/>
        <v>0</v>
      </c>
      <c r="AT47" s="570">
        <f t="shared" si="72"/>
        <v>0</v>
      </c>
      <c r="AU47" s="572">
        <f t="shared" si="72"/>
        <v>0</v>
      </c>
      <c r="AV47" s="573">
        <f t="shared" si="72"/>
        <v>0</v>
      </c>
      <c r="AW47" s="283"/>
      <c r="AX47" s="528" t="str">
        <f t="shared" ca="1" si="12"/>
        <v>IGDSH</v>
      </c>
      <c r="AY47" s="569" t="s">
        <v>97</v>
      </c>
      <c r="AZ47" s="570">
        <f>(J102+I102)/1000</f>
        <v>0</v>
      </c>
      <c r="BA47" s="572">
        <f>AZ47*$AN$23</f>
        <v>0</v>
      </c>
      <c r="BB47" s="560">
        <f t="shared" si="64"/>
        <v>0</v>
      </c>
      <c r="BC47" s="560">
        <f t="shared" si="65"/>
        <v>0</v>
      </c>
      <c r="BD47" s="570">
        <f t="shared" si="31"/>
        <v>0</v>
      </c>
      <c r="BE47" s="572">
        <f t="shared" si="32"/>
        <v>0</v>
      </c>
      <c r="BF47" s="573">
        <f t="shared" si="33"/>
        <v>0</v>
      </c>
      <c r="BG47" s="570">
        <f t="shared" si="57"/>
        <v>0</v>
      </c>
      <c r="BH47" s="572">
        <f t="shared" si="58"/>
        <v>0</v>
      </c>
      <c r="BI47" s="573">
        <f t="shared" si="59"/>
        <v>0</v>
      </c>
      <c r="BJ47" s="283"/>
      <c r="BK47" s="528" t="str">
        <f ca="1">AK47</f>
        <v>IGDSH</v>
      </c>
      <c r="BL47" s="569" t="s">
        <v>97</v>
      </c>
      <c r="BM47" s="570">
        <f>(J122+I122)/1000</f>
        <v>0</v>
      </c>
      <c r="BN47" s="572">
        <f t="shared" si="73"/>
        <v>0</v>
      </c>
      <c r="BO47" s="560">
        <f t="shared" si="50"/>
        <v>0</v>
      </c>
      <c r="BP47" s="560">
        <f t="shared" si="51"/>
        <v>0</v>
      </c>
      <c r="BQ47" s="570">
        <f t="shared" si="36"/>
        <v>0</v>
      </c>
      <c r="BR47" s="572">
        <f t="shared" si="37"/>
        <v>0</v>
      </c>
      <c r="BS47" s="573">
        <f t="shared" si="38"/>
        <v>0</v>
      </c>
      <c r="BT47" s="570">
        <f t="shared" si="60"/>
        <v>0</v>
      </c>
      <c r="BU47" s="572">
        <f t="shared" si="61"/>
        <v>0</v>
      </c>
      <c r="BV47" s="573">
        <f t="shared" si="62"/>
        <v>0</v>
      </c>
      <c r="BW47" s="283"/>
      <c r="BX47" s="283"/>
      <c r="BY47" s="283"/>
    </row>
    <row r="48" spans="3:77" ht="12.75" customHeight="1">
      <c r="C48" s="171" t="str">
        <f ca="1">+IF(OFFSET(Processes!B29,$D$11,0)="*","*",OFFSET(Processes!D29,$D$11,0))</f>
        <v>INDGDSHBCOAE1</v>
      </c>
      <c r="D48" s="144" t="str">
        <f ca="1">+OFFSET(Processes!E29,$D$11,0)</f>
        <v>Glass &amp; Concrete industry Heat Room Boiler - Coal Existing 1</v>
      </c>
      <c r="E48" s="147" t="str">
        <f>+Processes!O29</f>
        <v>INDCOA</v>
      </c>
      <c r="F48" s="147" t="str">
        <f ca="1">+OFFSET(Processes!$M$12,$D$11,0) &amp; Processes!P29</f>
        <v>IGDSH</v>
      </c>
      <c r="G48" s="320">
        <f t="shared" si="18"/>
        <v>0</v>
      </c>
      <c r="H48" s="320">
        <f t="shared" si="19"/>
        <v>0</v>
      </c>
      <c r="I48" s="320">
        <f t="shared" si="20"/>
        <v>0</v>
      </c>
      <c r="J48" s="320">
        <f t="shared" si="21"/>
        <v>0</v>
      </c>
      <c r="K48" s="320">
        <f t="shared" si="22"/>
        <v>0</v>
      </c>
      <c r="L48" s="320">
        <f t="shared" si="23"/>
        <v>0</v>
      </c>
      <c r="M48" s="320">
        <f t="shared" si="24"/>
        <v>0</v>
      </c>
      <c r="N48" s="320">
        <f t="shared" si="25"/>
        <v>0</v>
      </c>
      <c r="O48" s="320">
        <f t="shared" si="26"/>
        <v>0</v>
      </c>
      <c r="P48" s="320">
        <f t="shared" si="1"/>
        <v>0</v>
      </c>
      <c r="Q48" s="320">
        <f t="shared" si="2"/>
        <v>0</v>
      </c>
      <c r="R48" s="320">
        <f t="shared" si="3"/>
        <v>0</v>
      </c>
      <c r="S48" s="320">
        <f t="shared" si="4"/>
        <v>0</v>
      </c>
      <c r="T48" s="320">
        <f t="shared" si="5"/>
        <v>0</v>
      </c>
      <c r="U48" s="320">
        <f t="shared" si="6"/>
        <v>0</v>
      </c>
      <c r="V48" s="320">
        <v>5</v>
      </c>
      <c r="W48" s="341">
        <f>D136</f>
        <v>0.95</v>
      </c>
      <c r="X48" s="520">
        <f t="shared" si="53"/>
        <v>0.95</v>
      </c>
      <c r="Y48" s="520">
        <f t="shared" si="53"/>
        <v>0.95</v>
      </c>
      <c r="Z48" s="317">
        <f t="shared" si="54"/>
        <v>3.1536000000000002E-2</v>
      </c>
      <c r="AA48" s="388">
        <f t="shared" si="67"/>
        <v>0.5</v>
      </c>
      <c r="AB48" s="327">
        <v>20</v>
      </c>
      <c r="AC48" s="324"/>
      <c r="AD48" s="317"/>
      <c r="AE48" s="329"/>
      <c r="AG48" s="234">
        <f t="shared" si="68"/>
        <v>0</v>
      </c>
      <c r="AH48" s="234">
        <f t="shared" si="69"/>
        <v>0</v>
      </c>
      <c r="AI48" s="234">
        <f t="shared" si="70"/>
        <v>0</v>
      </c>
      <c r="AJ48" s="283"/>
      <c r="AK48" s="354"/>
      <c r="AL48" s="557" t="s">
        <v>98</v>
      </c>
      <c r="AM48" s="558">
        <f>D82/1000</f>
        <v>0</v>
      </c>
      <c r="AN48" s="559">
        <f t="shared" si="71"/>
        <v>0</v>
      </c>
      <c r="AO48" s="560">
        <f>AM48*$AO$23</f>
        <v>0</v>
      </c>
      <c r="AP48" s="560">
        <f>AM48*$AP$23</f>
        <v>0</v>
      </c>
      <c r="AQ48" s="580">
        <f t="shared" si="28"/>
        <v>0</v>
      </c>
      <c r="AR48" s="560">
        <f t="shared" si="29"/>
        <v>0</v>
      </c>
      <c r="AS48" s="561">
        <f t="shared" si="30"/>
        <v>0</v>
      </c>
      <c r="AT48" s="558">
        <f t="shared" si="72"/>
        <v>0</v>
      </c>
      <c r="AU48" s="559">
        <f t="shared" si="72"/>
        <v>0</v>
      </c>
      <c r="AV48" s="564">
        <f t="shared" si="72"/>
        <v>0</v>
      </c>
      <c r="AW48" s="283"/>
      <c r="AX48" s="354"/>
      <c r="AY48" s="557" t="s">
        <v>98</v>
      </c>
      <c r="AZ48" s="558">
        <f>D102/1000</f>
        <v>0</v>
      </c>
      <c r="BA48" s="559">
        <f t="shared" ref="BA48:BA50" si="74">AZ48*$AN$23</f>
        <v>0</v>
      </c>
      <c r="BB48" s="560">
        <f t="shared" si="64"/>
        <v>0</v>
      </c>
      <c r="BC48" s="560">
        <f t="shared" si="65"/>
        <v>0</v>
      </c>
      <c r="BD48" s="558">
        <f t="shared" si="31"/>
        <v>0</v>
      </c>
      <c r="BE48" s="559">
        <f t="shared" si="32"/>
        <v>0</v>
      </c>
      <c r="BF48" s="564">
        <f t="shared" si="33"/>
        <v>0</v>
      </c>
      <c r="BG48" s="558">
        <f t="shared" si="57"/>
        <v>0</v>
      </c>
      <c r="BH48" s="559">
        <f t="shared" si="58"/>
        <v>0</v>
      </c>
      <c r="BI48" s="564">
        <f t="shared" si="59"/>
        <v>0</v>
      </c>
      <c r="BJ48" s="283"/>
      <c r="BK48" s="354"/>
      <c r="BL48" s="557" t="s">
        <v>98</v>
      </c>
      <c r="BM48" s="558">
        <f>D122/1000</f>
        <v>0</v>
      </c>
      <c r="BN48" s="559">
        <f t="shared" si="73"/>
        <v>0</v>
      </c>
      <c r="BO48" s="560">
        <f t="shared" si="50"/>
        <v>0</v>
      </c>
      <c r="BP48" s="560">
        <f t="shared" si="51"/>
        <v>0</v>
      </c>
      <c r="BQ48" s="558">
        <f t="shared" si="36"/>
        <v>0</v>
      </c>
      <c r="BR48" s="559">
        <f t="shared" si="37"/>
        <v>0</v>
      </c>
      <c r="BS48" s="564">
        <f t="shared" si="38"/>
        <v>0</v>
      </c>
      <c r="BT48" s="558">
        <f t="shared" si="60"/>
        <v>0</v>
      </c>
      <c r="BU48" s="559">
        <f t="shared" si="61"/>
        <v>0</v>
      </c>
      <c r="BV48" s="564">
        <f t="shared" si="62"/>
        <v>0</v>
      </c>
      <c r="BW48" s="283"/>
      <c r="BX48" s="283"/>
      <c r="BY48" s="283"/>
    </row>
    <row r="49" spans="3:77" ht="12.75" customHeight="1">
      <c r="C49" s="171" t="str">
        <f ca="1">+IF(OFFSET(Processes!B30,$D$11,0)="*","*",OFFSET(Processes!D30,$D$11,0))</f>
        <v>INDGDSHBDSLE1</v>
      </c>
      <c r="D49" s="144" t="str">
        <f ca="1">+OFFSET(Processes!E30,$D$11,0)</f>
        <v>Glass &amp; Concrete industry Heat Room Boiler - Diesel Existing 1</v>
      </c>
      <c r="E49" s="147" t="str">
        <f>+Processes!O30</f>
        <v>INDDSB1,INDDSB2,INDDSL</v>
      </c>
      <c r="F49" s="147" t="str">
        <f ca="1">+OFFSET(Processes!$M$12,$D$11,0) &amp; Processes!P30</f>
        <v>IGDSH</v>
      </c>
      <c r="G49" s="320">
        <f t="shared" si="18"/>
        <v>0</v>
      </c>
      <c r="H49" s="320">
        <f t="shared" si="19"/>
        <v>0</v>
      </c>
      <c r="I49" s="320">
        <f t="shared" si="20"/>
        <v>0</v>
      </c>
      <c r="J49" s="320">
        <f t="shared" si="21"/>
        <v>0</v>
      </c>
      <c r="K49" s="320">
        <f t="shared" si="22"/>
        <v>0</v>
      </c>
      <c r="L49" s="320">
        <f t="shared" si="23"/>
        <v>0</v>
      </c>
      <c r="M49" s="320">
        <f t="shared" si="24"/>
        <v>0</v>
      </c>
      <c r="N49" s="320">
        <f t="shared" si="25"/>
        <v>0</v>
      </c>
      <c r="O49" s="320">
        <f t="shared" si="26"/>
        <v>0</v>
      </c>
      <c r="P49" s="320">
        <f t="shared" si="1"/>
        <v>0</v>
      </c>
      <c r="Q49" s="320">
        <f t="shared" si="2"/>
        <v>0</v>
      </c>
      <c r="R49" s="320">
        <f t="shared" si="3"/>
        <v>0</v>
      </c>
      <c r="S49" s="320">
        <f t="shared" si="4"/>
        <v>0</v>
      </c>
      <c r="T49" s="320">
        <f t="shared" si="5"/>
        <v>0</v>
      </c>
      <c r="U49" s="320">
        <f t="shared" si="6"/>
        <v>0</v>
      </c>
      <c r="V49" s="320">
        <v>5</v>
      </c>
      <c r="W49" s="341">
        <f>F136</f>
        <v>0.96</v>
      </c>
      <c r="X49" s="520">
        <f t="shared" si="53"/>
        <v>0.96</v>
      </c>
      <c r="Y49" s="520">
        <f t="shared" si="53"/>
        <v>0.96</v>
      </c>
      <c r="Z49" s="317">
        <f t="shared" si="54"/>
        <v>3.1536000000000002E-2</v>
      </c>
      <c r="AA49" s="390">
        <f t="shared" si="67"/>
        <v>0.5</v>
      </c>
      <c r="AB49" s="329">
        <v>20</v>
      </c>
      <c r="AC49" s="324"/>
      <c r="AD49" s="317"/>
      <c r="AE49" s="329"/>
      <c r="AG49" s="234">
        <f t="shared" si="68"/>
        <v>0</v>
      </c>
      <c r="AH49" s="234">
        <f t="shared" si="69"/>
        <v>0</v>
      </c>
      <c r="AI49" s="234">
        <f t="shared" si="70"/>
        <v>0</v>
      </c>
      <c r="AJ49" s="283"/>
      <c r="AK49" s="354"/>
      <c r="AL49" s="557" t="s">
        <v>59</v>
      </c>
      <c r="AM49" s="558">
        <f>(F82+L82)/1000</f>
        <v>0</v>
      </c>
      <c r="AN49" s="559">
        <f t="shared" ref="AN49:AN62" si="75">AM49*$AN$23</f>
        <v>0</v>
      </c>
      <c r="AO49" s="560">
        <f t="shared" ref="AO49:AO62" si="76">AM49*$AO$23</f>
        <v>0</v>
      </c>
      <c r="AP49" s="560">
        <f t="shared" ref="AP49:AP62" si="77">AM49*$AP$23</f>
        <v>0</v>
      </c>
      <c r="AQ49" s="580">
        <f t="shared" si="28"/>
        <v>0</v>
      </c>
      <c r="AR49" s="560">
        <f t="shared" si="29"/>
        <v>0</v>
      </c>
      <c r="AS49" s="561">
        <f t="shared" si="30"/>
        <v>0</v>
      </c>
      <c r="AT49" s="558">
        <f t="shared" si="72"/>
        <v>0</v>
      </c>
      <c r="AU49" s="559">
        <f t="shared" si="72"/>
        <v>0</v>
      </c>
      <c r="AV49" s="564">
        <f t="shared" si="72"/>
        <v>0</v>
      </c>
      <c r="AW49" s="283"/>
      <c r="AX49" s="354"/>
      <c r="AY49" s="557" t="s">
        <v>59</v>
      </c>
      <c r="AZ49" s="558">
        <f>(F102+L102)/1000</f>
        <v>0</v>
      </c>
      <c r="BA49" s="559">
        <f t="shared" si="74"/>
        <v>0</v>
      </c>
      <c r="BB49" s="560">
        <f t="shared" si="64"/>
        <v>0</v>
      </c>
      <c r="BC49" s="560">
        <f t="shared" si="65"/>
        <v>0</v>
      </c>
      <c r="BD49" s="558">
        <f t="shared" si="31"/>
        <v>0</v>
      </c>
      <c r="BE49" s="559">
        <f t="shared" si="32"/>
        <v>0</v>
      </c>
      <c r="BF49" s="564">
        <f t="shared" si="33"/>
        <v>0</v>
      </c>
      <c r="BG49" s="558">
        <f t="shared" si="57"/>
        <v>0</v>
      </c>
      <c r="BH49" s="559">
        <f t="shared" si="58"/>
        <v>0</v>
      </c>
      <c r="BI49" s="564">
        <f t="shared" si="59"/>
        <v>0</v>
      </c>
      <c r="BJ49" s="283"/>
      <c r="BK49" s="354"/>
      <c r="BL49" s="557" t="s">
        <v>59</v>
      </c>
      <c r="BM49" s="558">
        <f>(F122+L122)/1000</f>
        <v>0</v>
      </c>
      <c r="BN49" s="559">
        <f t="shared" si="73"/>
        <v>0</v>
      </c>
      <c r="BO49" s="560">
        <f t="shared" si="50"/>
        <v>0</v>
      </c>
      <c r="BP49" s="560">
        <f t="shared" si="51"/>
        <v>0</v>
      </c>
      <c r="BQ49" s="558">
        <f t="shared" si="36"/>
        <v>0</v>
      </c>
      <c r="BR49" s="559">
        <f t="shared" si="37"/>
        <v>0</v>
      </c>
      <c r="BS49" s="564">
        <f t="shared" si="38"/>
        <v>0</v>
      </c>
      <c r="BT49" s="558">
        <f t="shared" si="60"/>
        <v>0</v>
      </c>
      <c r="BU49" s="559">
        <f t="shared" si="61"/>
        <v>0</v>
      </c>
      <c r="BV49" s="564">
        <f t="shared" si="62"/>
        <v>0</v>
      </c>
      <c r="BW49" s="283"/>
      <c r="BX49" s="283"/>
      <c r="BY49" s="283"/>
    </row>
    <row r="50" spans="3:77" ht="12.75" customHeight="1">
      <c r="C50" s="171" t="str">
        <f ca="1">+IF(OFFSET(Processes!B31,$D$11,0)="*","*",OFFSET(Processes!D31,$D$11,0))</f>
        <v>INDGDSHBWPEE1</v>
      </c>
      <c r="D50" s="144" t="str">
        <f ca="1">+OFFSET(Processes!E31,$D$11,0)</f>
        <v>Glass &amp; Concrete industry Heat Room Boiler - Wood Pellets Existing 1</v>
      </c>
      <c r="E50" s="147" t="str">
        <f>+Processes!O31</f>
        <v>INDWPE</v>
      </c>
      <c r="F50" s="147" t="str">
        <f ca="1">+OFFSET(Processes!$M$12,$D$11,0) &amp; Processes!P31</f>
        <v>IGDSH</v>
      </c>
      <c r="G50" s="319">
        <f t="shared" si="18"/>
        <v>0</v>
      </c>
      <c r="H50" s="319">
        <f t="shared" si="19"/>
        <v>0</v>
      </c>
      <c r="I50" s="319">
        <f t="shared" si="20"/>
        <v>0</v>
      </c>
      <c r="J50" s="319">
        <f t="shared" si="21"/>
        <v>0</v>
      </c>
      <c r="K50" s="319">
        <f t="shared" si="22"/>
        <v>0</v>
      </c>
      <c r="L50" s="319">
        <f t="shared" si="23"/>
        <v>0</v>
      </c>
      <c r="M50" s="319">
        <f t="shared" si="24"/>
        <v>0</v>
      </c>
      <c r="N50" s="319">
        <f t="shared" si="25"/>
        <v>0</v>
      </c>
      <c r="O50" s="319">
        <f t="shared" si="26"/>
        <v>0</v>
      </c>
      <c r="P50" s="319">
        <f t="shared" si="1"/>
        <v>0</v>
      </c>
      <c r="Q50" s="319">
        <f t="shared" si="2"/>
        <v>0</v>
      </c>
      <c r="R50" s="319">
        <f t="shared" si="3"/>
        <v>0</v>
      </c>
      <c r="S50" s="319">
        <f t="shared" si="4"/>
        <v>0</v>
      </c>
      <c r="T50" s="319">
        <f t="shared" si="5"/>
        <v>0</v>
      </c>
      <c r="U50" s="319">
        <f t="shared" si="6"/>
        <v>0</v>
      </c>
      <c r="V50" s="319">
        <v>5</v>
      </c>
      <c r="W50" s="341">
        <f>K136</f>
        <v>0.85</v>
      </c>
      <c r="X50" s="520">
        <f t="shared" si="53"/>
        <v>0.85</v>
      </c>
      <c r="Y50" s="520">
        <f t="shared" si="53"/>
        <v>0.85</v>
      </c>
      <c r="Z50" s="317">
        <f t="shared" si="54"/>
        <v>3.1536000000000002E-2</v>
      </c>
      <c r="AA50" s="390">
        <f t="shared" si="67"/>
        <v>0.5</v>
      </c>
      <c r="AB50" s="329">
        <v>20</v>
      </c>
      <c r="AC50" s="317">
        <v>0.5</v>
      </c>
      <c r="AD50" s="317">
        <v>0.5</v>
      </c>
      <c r="AE50" s="329">
        <v>5</v>
      </c>
      <c r="AG50" s="234">
        <f t="shared" si="68"/>
        <v>0</v>
      </c>
      <c r="AH50" s="234">
        <f t="shared" si="69"/>
        <v>0</v>
      </c>
      <c r="AI50" s="234">
        <f t="shared" si="70"/>
        <v>0</v>
      </c>
      <c r="AJ50" s="283"/>
      <c r="AK50" s="354"/>
      <c r="AL50" s="557" t="s">
        <v>99</v>
      </c>
      <c r="AM50" s="558">
        <f>M82/1000</f>
        <v>0</v>
      </c>
      <c r="AN50" s="559">
        <f t="shared" si="75"/>
        <v>0</v>
      </c>
      <c r="AO50" s="560">
        <f t="shared" si="76"/>
        <v>0</v>
      </c>
      <c r="AP50" s="560">
        <f t="shared" si="77"/>
        <v>0</v>
      </c>
      <c r="AQ50" s="580">
        <f t="shared" si="28"/>
        <v>0</v>
      </c>
      <c r="AR50" s="560">
        <f t="shared" si="29"/>
        <v>0</v>
      </c>
      <c r="AS50" s="561">
        <f t="shared" si="30"/>
        <v>0</v>
      </c>
      <c r="AT50" s="558">
        <f t="shared" si="72"/>
        <v>0</v>
      </c>
      <c r="AU50" s="559">
        <f t="shared" si="72"/>
        <v>0</v>
      </c>
      <c r="AV50" s="564">
        <f t="shared" si="72"/>
        <v>0</v>
      </c>
      <c r="AW50" s="283"/>
      <c r="AX50" s="354"/>
      <c r="AY50" s="557" t="s">
        <v>99</v>
      </c>
      <c r="AZ50" s="558">
        <f>M102/1000</f>
        <v>0</v>
      </c>
      <c r="BA50" s="559">
        <f t="shared" si="74"/>
        <v>0</v>
      </c>
      <c r="BB50" s="560">
        <f t="shared" si="64"/>
        <v>0</v>
      </c>
      <c r="BC50" s="560">
        <f t="shared" si="65"/>
        <v>0</v>
      </c>
      <c r="BD50" s="558">
        <f t="shared" si="31"/>
        <v>0</v>
      </c>
      <c r="BE50" s="559">
        <f t="shared" si="32"/>
        <v>0</v>
      </c>
      <c r="BF50" s="564">
        <f t="shared" si="33"/>
        <v>0</v>
      </c>
      <c r="BG50" s="558">
        <f t="shared" si="57"/>
        <v>0</v>
      </c>
      <c r="BH50" s="559">
        <f t="shared" si="58"/>
        <v>0</v>
      </c>
      <c r="BI50" s="564">
        <f t="shared" si="59"/>
        <v>0</v>
      </c>
      <c r="BJ50" s="283"/>
      <c r="BK50" s="354"/>
      <c r="BL50" s="557" t="s">
        <v>99</v>
      </c>
      <c r="BM50" s="558">
        <f>M122/1000</f>
        <v>0</v>
      </c>
      <c r="BN50" s="559">
        <f t="shared" si="73"/>
        <v>0</v>
      </c>
      <c r="BO50" s="560">
        <f t="shared" si="50"/>
        <v>0</v>
      </c>
      <c r="BP50" s="560">
        <f t="shared" si="51"/>
        <v>0</v>
      </c>
      <c r="BQ50" s="558">
        <f t="shared" si="36"/>
        <v>0</v>
      </c>
      <c r="BR50" s="559">
        <f t="shared" si="37"/>
        <v>0</v>
      </c>
      <c r="BS50" s="564">
        <f t="shared" si="38"/>
        <v>0</v>
      </c>
      <c r="BT50" s="558">
        <f t="shared" si="60"/>
        <v>0</v>
      </c>
      <c r="BU50" s="559">
        <f t="shared" si="61"/>
        <v>0</v>
      </c>
      <c r="BV50" s="564">
        <f t="shared" si="62"/>
        <v>0</v>
      </c>
      <c r="BW50" s="283"/>
      <c r="BX50" s="283"/>
      <c r="BY50" s="283"/>
    </row>
    <row r="51" spans="3:77" ht="12.75" customHeight="1">
      <c r="C51" s="171"/>
      <c r="D51" s="144"/>
      <c r="E51" s="147" t="str">
        <f>+Processes!O32</f>
        <v>INDWCH</v>
      </c>
      <c r="F51" s="147"/>
      <c r="G51" s="319"/>
      <c r="H51" s="319"/>
      <c r="I51" s="319"/>
      <c r="J51" s="319"/>
      <c r="K51" s="319"/>
      <c r="L51" s="319"/>
      <c r="M51" s="319"/>
      <c r="N51" s="319"/>
      <c r="O51" s="319"/>
      <c r="P51" s="319">
        <f t="shared" si="1"/>
        <v>0</v>
      </c>
      <c r="Q51" s="319">
        <f t="shared" si="2"/>
        <v>0</v>
      </c>
      <c r="R51" s="319">
        <f t="shared" si="3"/>
        <v>0</v>
      </c>
      <c r="S51" s="319">
        <f t="shared" si="4"/>
        <v>0</v>
      </c>
      <c r="T51" s="319">
        <f t="shared" si="5"/>
        <v>0</v>
      </c>
      <c r="U51" s="319">
        <f t="shared" si="6"/>
        <v>0</v>
      </c>
      <c r="V51" s="319" t="str">
        <f>IF(S51&gt;0,0.001,"")</f>
        <v/>
      </c>
      <c r="W51" s="341"/>
      <c r="X51" s="520"/>
      <c r="Y51" s="520"/>
      <c r="Z51" s="317"/>
      <c r="AA51" s="390"/>
      <c r="AB51" s="329"/>
      <c r="AC51" s="317">
        <f>1-AC50</f>
        <v>0.5</v>
      </c>
      <c r="AD51" s="317">
        <f>1-AD50</f>
        <v>0.5</v>
      </c>
      <c r="AE51" s="329">
        <v>5</v>
      </c>
      <c r="AG51" s="234"/>
      <c r="AH51" s="234"/>
      <c r="AI51" s="234"/>
      <c r="AJ51" s="283"/>
      <c r="AK51" s="354"/>
      <c r="AL51" s="557" t="s">
        <v>107</v>
      </c>
      <c r="AM51" s="558"/>
      <c r="AN51" s="559">
        <f t="shared" si="75"/>
        <v>0</v>
      </c>
      <c r="AO51" s="560">
        <f t="shared" si="76"/>
        <v>0</v>
      </c>
      <c r="AP51" s="560">
        <f t="shared" si="77"/>
        <v>0</v>
      </c>
      <c r="AQ51" s="580">
        <f t="shared" si="28"/>
        <v>0</v>
      </c>
      <c r="AR51" s="560">
        <f t="shared" si="29"/>
        <v>0</v>
      </c>
      <c r="AS51" s="561">
        <f t="shared" si="30"/>
        <v>0</v>
      </c>
      <c r="AT51" s="558"/>
      <c r="AU51" s="559"/>
      <c r="AV51" s="564"/>
      <c r="AW51" s="283"/>
      <c r="AX51" s="354"/>
      <c r="AY51" s="557" t="s">
        <v>107</v>
      </c>
      <c r="AZ51" s="558"/>
      <c r="BA51" s="559"/>
      <c r="BB51" s="560">
        <f t="shared" si="64"/>
        <v>0</v>
      </c>
      <c r="BC51" s="560">
        <f t="shared" si="65"/>
        <v>0</v>
      </c>
      <c r="BD51" s="558">
        <f t="shared" si="31"/>
        <v>0</v>
      </c>
      <c r="BE51" s="559">
        <f t="shared" si="32"/>
        <v>0</v>
      </c>
      <c r="BF51" s="564">
        <f t="shared" si="33"/>
        <v>0</v>
      </c>
      <c r="BG51" s="558">
        <f t="shared" si="57"/>
        <v>0</v>
      </c>
      <c r="BH51" s="559">
        <f t="shared" si="58"/>
        <v>0</v>
      </c>
      <c r="BI51" s="564">
        <f t="shared" si="59"/>
        <v>0</v>
      </c>
      <c r="BJ51" s="283"/>
      <c r="BK51" s="354"/>
      <c r="BL51" s="557" t="s">
        <v>107</v>
      </c>
      <c r="BM51" s="558"/>
      <c r="BN51" s="559"/>
      <c r="BO51" s="560">
        <f t="shared" si="50"/>
        <v>0</v>
      </c>
      <c r="BP51" s="560">
        <f t="shared" si="51"/>
        <v>0</v>
      </c>
      <c r="BQ51" s="558">
        <f t="shared" si="36"/>
        <v>0</v>
      </c>
      <c r="BR51" s="559">
        <f t="shared" si="37"/>
        <v>0</v>
      </c>
      <c r="BS51" s="564">
        <f t="shared" si="38"/>
        <v>0</v>
      </c>
      <c r="BT51" s="558">
        <f t="shared" si="60"/>
        <v>0</v>
      </c>
      <c r="BU51" s="559">
        <f t="shared" si="61"/>
        <v>0</v>
      </c>
      <c r="BV51" s="564">
        <f t="shared" si="62"/>
        <v>0</v>
      </c>
      <c r="BW51" s="283"/>
      <c r="BX51" s="283"/>
      <c r="BY51" s="283"/>
    </row>
    <row r="52" spans="3:77" ht="12.75" customHeight="1">
      <c r="C52" s="171" t="str">
        <f ca="1">+IF(OFFSET(Processes!B33,$D$11,0)="*","*",OFFSET(Processes!D33,$D$11,0))</f>
        <v>INDGDSHBBGAE1</v>
      </c>
      <c r="D52" s="144" t="str">
        <f ca="1">+OFFSET(Processes!E33,$D$11,0)</f>
        <v>Glass &amp; Concrete industry Heat Room Boiler - Biogas Existing 1</v>
      </c>
      <c r="E52" s="147" t="str">
        <f>+Processes!O33</f>
        <v>INDBGA</v>
      </c>
      <c r="F52" s="147" t="str">
        <f ca="1">+OFFSET(Processes!$M$12,$D$11,0) &amp; Processes!P33</f>
        <v>IGDSH</v>
      </c>
      <c r="G52" s="320">
        <f t="shared" si="18"/>
        <v>0</v>
      </c>
      <c r="H52" s="320">
        <f t="shared" si="19"/>
        <v>0</v>
      </c>
      <c r="I52" s="320">
        <f t="shared" si="20"/>
        <v>0</v>
      </c>
      <c r="J52" s="320">
        <f t="shared" si="21"/>
        <v>0</v>
      </c>
      <c r="K52" s="320">
        <f t="shared" si="22"/>
        <v>0</v>
      </c>
      <c r="L52" s="320">
        <f t="shared" si="23"/>
        <v>0</v>
      </c>
      <c r="M52" s="320">
        <f t="shared" si="24"/>
        <v>0</v>
      </c>
      <c r="N52" s="320">
        <f t="shared" si="25"/>
        <v>0</v>
      </c>
      <c r="O52" s="320">
        <f t="shared" si="26"/>
        <v>0</v>
      </c>
      <c r="P52" s="320">
        <f t="shared" si="1"/>
        <v>0</v>
      </c>
      <c r="Q52" s="320">
        <f t="shared" si="2"/>
        <v>0</v>
      </c>
      <c r="R52" s="320">
        <f t="shared" si="3"/>
        <v>0</v>
      </c>
      <c r="S52" s="320">
        <f t="shared" si="4"/>
        <v>0</v>
      </c>
      <c r="T52" s="320">
        <f t="shared" si="5"/>
        <v>0</v>
      </c>
      <c r="U52" s="320">
        <f t="shared" si="6"/>
        <v>0</v>
      </c>
      <c r="V52" s="320">
        <v>5</v>
      </c>
      <c r="W52" s="341">
        <f>J136</f>
        <v>1</v>
      </c>
      <c r="X52" s="520">
        <f t="shared" ref="X52:Y58" si="78">W52</f>
        <v>1</v>
      </c>
      <c r="Y52" s="520">
        <f t="shared" si="78"/>
        <v>1</v>
      </c>
      <c r="Z52" s="317">
        <f>3.6*8760/1000000</f>
        <v>3.1536000000000002E-2</v>
      </c>
      <c r="AA52" s="390">
        <f t="shared" ref="AA52:AA60" si="79">$AA$26</f>
        <v>0.5</v>
      </c>
      <c r="AB52" s="329">
        <v>20</v>
      </c>
      <c r="AC52" s="324"/>
      <c r="AD52" s="317"/>
      <c r="AE52" s="329"/>
      <c r="AG52" s="234">
        <f t="shared" ref="AG52:AG62" si="80">((G52*Z52*AA52/W52)+(H52*Z52*AA52/X52))/$G$21</f>
        <v>0</v>
      </c>
      <c r="AH52" s="234">
        <f t="shared" ref="AH52:AH62" si="81">((J52*Z52*AA52/W52)+(K52*Z52*AA52/X52))/$J$21</f>
        <v>0</v>
      </c>
      <c r="AI52" s="234">
        <f t="shared" ref="AI52:AI62" si="82">((M52*AA52*Z52/W52)+(N52*Z52*AA52/X52))/$M$21</f>
        <v>0</v>
      </c>
      <c r="AJ52" s="283"/>
      <c r="AK52" s="354"/>
      <c r="AL52" s="557" t="s">
        <v>100</v>
      </c>
      <c r="AM52" s="558">
        <f>K82/1000</f>
        <v>0</v>
      </c>
      <c r="AN52" s="559">
        <f t="shared" si="75"/>
        <v>0</v>
      </c>
      <c r="AO52" s="560">
        <f t="shared" si="76"/>
        <v>0</v>
      </c>
      <c r="AP52" s="560">
        <f t="shared" si="77"/>
        <v>0</v>
      </c>
      <c r="AQ52" s="580">
        <f t="shared" si="28"/>
        <v>0</v>
      </c>
      <c r="AR52" s="560">
        <f t="shared" si="29"/>
        <v>0</v>
      </c>
      <c r="AS52" s="561">
        <f t="shared" si="30"/>
        <v>0</v>
      </c>
      <c r="AT52" s="558">
        <f t="shared" ref="AT52:AV56" si="83">IFERROR(AQ52/W52,0)</f>
        <v>0</v>
      </c>
      <c r="AU52" s="559">
        <f t="shared" si="83"/>
        <v>0</v>
      </c>
      <c r="AV52" s="564">
        <f t="shared" si="83"/>
        <v>0</v>
      </c>
      <c r="AW52" s="283"/>
      <c r="AX52" s="354"/>
      <c r="AY52" s="557" t="s">
        <v>100</v>
      </c>
      <c r="AZ52" s="558">
        <f>K102/1000</f>
        <v>0</v>
      </c>
      <c r="BA52" s="559">
        <f>AZ52*$AN$23</f>
        <v>0</v>
      </c>
      <c r="BB52" s="560">
        <f t="shared" si="64"/>
        <v>0</v>
      </c>
      <c r="BC52" s="560">
        <f t="shared" si="65"/>
        <v>0</v>
      </c>
      <c r="BD52" s="558">
        <f t="shared" si="31"/>
        <v>0</v>
      </c>
      <c r="BE52" s="559">
        <f t="shared" si="32"/>
        <v>0</v>
      </c>
      <c r="BF52" s="564">
        <f t="shared" si="33"/>
        <v>0</v>
      </c>
      <c r="BG52" s="558">
        <f t="shared" si="57"/>
        <v>0</v>
      </c>
      <c r="BH52" s="559">
        <f t="shared" si="58"/>
        <v>0</v>
      </c>
      <c r="BI52" s="564">
        <f t="shared" si="59"/>
        <v>0</v>
      </c>
      <c r="BJ52" s="283"/>
      <c r="BK52" s="354"/>
      <c r="BL52" s="557" t="s">
        <v>100</v>
      </c>
      <c r="BM52" s="558">
        <f>K122/1000</f>
        <v>0</v>
      </c>
      <c r="BN52" s="559">
        <f>BM52*$AN$23</f>
        <v>0</v>
      </c>
      <c r="BO52" s="560">
        <f t="shared" si="50"/>
        <v>0</v>
      </c>
      <c r="BP52" s="560">
        <f t="shared" si="51"/>
        <v>0</v>
      </c>
      <c r="BQ52" s="558">
        <f t="shared" si="36"/>
        <v>0</v>
      </c>
      <c r="BR52" s="559">
        <f t="shared" si="37"/>
        <v>0</v>
      </c>
      <c r="BS52" s="564">
        <f t="shared" si="38"/>
        <v>0</v>
      </c>
      <c r="BT52" s="558">
        <f t="shared" si="60"/>
        <v>0</v>
      </c>
      <c r="BU52" s="559">
        <f t="shared" si="61"/>
        <v>0</v>
      </c>
      <c r="BV52" s="564">
        <f t="shared" si="62"/>
        <v>0</v>
      </c>
      <c r="BW52" s="283"/>
      <c r="BX52" s="283"/>
      <c r="BY52" s="283"/>
    </row>
    <row r="53" spans="3:77" ht="12.75" customHeight="1">
      <c r="C53" s="171" t="str">
        <f ca="1">+IF(OFFSET(Processes!B34,$D$11,0)="*","*",OFFSET(Processes!D34,$D$11,0))</f>
        <v>INDGDSHBHFOE1</v>
      </c>
      <c r="D53" s="144" t="str">
        <f ca="1">+OFFSET(Processes!E34,$D$11,0)</f>
        <v>Glass &amp; Concrete industry Heat Room Boiler - Heavy Fuel Oil Existing 1</v>
      </c>
      <c r="E53" s="147" t="str">
        <f>+Processes!O34</f>
        <v>INDHFO</v>
      </c>
      <c r="F53" s="147" t="str">
        <f ca="1">+OFFSET(Processes!$M$12,$D$11,0) &amp; Processes!P34</f>
        <v>IGDSH</v>
      </c>
      <c r="G53" s="320">
        <f t="shared" si="18"/>
        <v>0</v>
      </c>
      <c r="H53" s="320">
        <f t="shared" si="19"/>
        <v>0</v>
      </c>
      <c r="I53" s="320">
        <f t="shared" si="20"/>
        <v>0</v>
      </c>
      <c r="J53" s="320">
        <f t="shared" si="21"/>
        <v>0</v>
      </c>
      <c r="K53" s="320">
        <f t="shared" si="22"/>
        <v>0</v>
      </c>
      <c r="L53" s="320">
        <f t="shared" si="23"/>
        <v>0</v>
      </c>
      <c r="M53" s="320">
        <f t="shared" si="24"/>
        <v>0</v>
      </c>
      <c r="N53" s="320">
        <f t="shared" si="25"/>
        <v>0</v>
      </c>
      <c r="O53" s="320">
        <f t="shared" si="26"/>
        <v>0</v>
      </c>
      <c r="P53" s="320">
        <f t="shared" si="1"/>
        <v>0</v>
      </c>
      <c r="Q53" s="320">
        <f t="shared" si="2"/>
        <v>0</v>
      </c>
      <c r="R53" s="320">
        <f t="shared" si="3"/>
        <v>0</v>
      </c>
      <c r="S53" s="320">
        <f t="shared" si="4"/>
        <v>0</v>
      </c>
      <c r="T53" s="320">
        <f t="shared" si="5"/>
        <v>0</v>
      </c>
      <c r="U53" s="320">
        <f t="shared" si="6"/>
        <v>0</v>
      </c>
      <c r="V53" s="320">
        <v>5</v>
      </c>
      <c r="W53" s="341">
        <f>E136</f>
        <v>0.95</v>
      </c>
      <c r="X53" s="520">
        <f t="shared" si="78"/>
        <v>0.95</v>
      </c>
      <c r="Y53" s="520">
        <f t="shared" si="78"/>
        <v>0.95</v>
      </c>
      <c r="Z53" s="317">
        <f>3.6*8760/1000000</f>
        <v>3.1536000000000002E-2</v>
      </c>
      <c r="AA53" s="390">
        <f t="shared" si="79"/>
        <v>0.5</v>
      </c>
      <c r="AB53" s="329">
        <v>20</v>
      </c>
      <c r="AC53" s="317"/>
      <c r="AD53" s="317"/>
      <c r="AE53" s="329"/>
      <c r="AG53" s="234">
        <f t="shared" si="80"/>
        <v>0</v>
      </c>
      <c r="AH53" s="234">
        <f t="shared" si="81"/>
        <v>0</v>
      </c>
      <c r="AI53" s="234">
        <f t="shared" si="82"/>
        <v>0</v>
      </c>
      <c r="AJ53" s="283"/>
      <c r="AK53" s="354"/>
      <c r="AL53" s="557" t="s">
        <v>101</v>
      </c>
      <c r="AM53" s="558">
        <f>E82/1000</f>
        <v>0</v>
      </c>
      <c r="AN53" s="559">
        <f t="shared" si="75"/>
        <v>0</v>
      </c>
      <c r="AO53" s="560">
        <f t="shared" si="76"/>
        <v>0</v>
      </c>
      <c r="AP53" s="560">
        <f t="shared" si="77"/>
        <v>0</v>
      </c>
      <c r="AQ53" s="580">
        <f t="shared" si="28"/>
        <v>0</v>
      </c>
      <c r="AR53" s="560">
        <f t="shared" si="29"/>
        <v>0</v>
      </c>
      <c r="AS53" s="561">
        <f t="shared" si="30"/>
        <v>0</v>
      </c>
      <c r="AT53" s="558">
        <f t="shared" si="83"/>
        <v>0</v>
      </c>
      <c r="AU53" s="559">
        <f t="shared" si="83"/>
        <v>0</v>
      </c>
      <c r="AV53" s="564">
        <f t="shared" si="83"/>
        <v>0</v>
      </c>
      <c r="AW53" s="283"/>
      <c r="AX53" s="354"/>
      <c r="AY53" s="557" t="s">
        <v>101</v>
      </c>
      <c r="AZ53" s="558">
        <f>E102/1000</f>
        <v>0</v>
      </c>
      <c r="BA53" s="559">
        <f>AZ53*$AN$23</f>
        <v>0</v>
      </c>
      <c r="BB53" s="560">
        <f t="shared" si="64"/>
        <v>0</v>
      </c>
      <c r="BC53" s="560">
        <f t="shared" si="65"/>
        <v>0</v>
      </c>
      <c r="BD53" s="558">
        <f t="shared" si="31"/>
        <v>0</v>
      </c>
      <c r="BE53" s="559">
        <f t="shared" si="32"/>
        <v>0</v>
      </c>
      <c r="BF53" s="564">
        <f t="shared" si="33"/>
        <v>0</v>
      </c>
      <c r="BG53" s="558">
        <f t="shared" si="57"/>
        <v>0</v>
      </c>
      <c r="BH53" s="559">
        <f t="shared" si="58"/>
        <v>0</v>
      </c>
      <c r="BI53" s="564">
        <f t="shared" si="59"/>
        <v>0</v>
      </c>
      <c r="BJ53" s="283"/>
      <c r="BK53" s="354"/>
      <c r="BL53" s="557" t="s">
        <v>101</v>
      </c>
      <c r="BM53" s="558">
        <f>E122/1000</f>
        <v>0</v>
      </c>
      <c r="BN53" s="559">
        <f>BM53*$AN$23</f>
        <v>0</v>
      </c>
      <c r="BO53" s="560">
        <f t="shared" si="50"/>
        <v>0</v>
      </c>
      <c r="BP53" s="560">
        <f t="shared" si="51"/>
        <v>0</v>
      </c>
      <c r="BQ53" s="558">
        <f t="shared" si="36"/>
        <v>0</v>
      </c>
      <c r="BR53" s="559">
        <f t="shared" si="37"/>
        <v>0</v>
      </c>
      <c r="BS53" s="564">
        <f t="shared" si="38"/>
        <v>0</v>
      </c>
      <c r="BT53" s="558">
        <f t="shared" si="60"/>
        <v>0</v>
      </c>
      <c r="BU53" s="559">
        <f t="shared" si="61"/>
        <v>0</v>
      </c>
      <c r="BV53" s="564">
        <f t="shared" si="62"/>
        <v>0</v>
      </c>
      <c r="BW53" s="283"/>
      <c r="BX53" s="283"/>
      <c r="BY53" s="283"/>
    </row>
    <row r="54" spans="3:77" ht="12.75" customHeight="1">
      <c r="C54" s="171" t="str">
        <f ca="1">+IF(OFFSET(Processes!B35,$D$11,0)="*","*",OFFSET(Processes!D35,$D$11,0))</f>
        <v>INDGDSHBLPGE1</v>
      </c>
      <c r="D54" s="144" t="str">
        <f ca="1">+OFFSET(Processes!E35,$D$11,0)</f>
        <v>Glass &amp; Concrete industry Heat Room Boiler - Liquified Petroleum Gas Existing 1</v>
      </c>
      <c r="E54" s="147" t="str">
        <f>+Processes!O35</f>
        <v>INDLPG</v>
      </c>
      <c r="F54" s="147" t="str">
        <f ca="1">+OFFSET(Processes!$M$12,$D$11,0) &amp; Processes!P35</f>
        <v>IGDSH</v>
      </c>
      <c r="G54" s="320">
        <f t="shared" si="18"/>
        <v>0</v>
      </c>
      <c r="H54" s="320">
        <f t="shared" si="19"/>
        <v>0</v>
      </c>
      <c r="I54" s="320">
        <f t="shared" si="20"/>
        <v>0</v>
      </c>
      <c r="J54" s="320">
        <f t="shared" si="21"/>
        <v>0</v>
      </c>
      <c r="K54" s="320">
        <f t="shared" si="22"/>
        <v>0</v>
      </c>
      <c r="L54" s="320">
        <f t="shared" si="23"/>
        <v>0</v>
      </c>
      <c r="M54" s="320">
        <f t="shared" si="24"/>
        <v>0</v>
      </c>
      <c r="N54" s="320">
        <f t="shared" si="25"/>
        <v>0</v>
      </c>
      <c r="O54" s="320">
        <f t="shared" si="26"/>
        <v>0</v>
      </c>
      <c r="P54" s="320">
        <f t="shared" si="1"/>
        <v>0</v>
      </c>
      <c r="Q54" s="320">
        <f t="shared" si="2"/>
        <v>0</v>
      </c>
      <c r="R54" s="320">
        <f t="shared" si="3"/>
        <v>0</v>
      </c>
      <c r="S54" s="320">
        <f t="shared" si="4"/>
        <v>0</v>
      </c>
      <c r="T54" s="320">
        <f t="shared" si="5"/>
        <v>0</v>
      </c>
      <c r="U54" s="320">
        <f t="shared" si="6"/>
        <v>0</v>
      </c>
      <c r="V54" s="320">
        <v>5</v>
      </c>
      <c r="W54" s="341">
        <f>H136</f>
        <v>1</v>
      </c>
      <c r="X54" s="520">
        <f t="shared" si="78"/>
        <v>1</v>
      </c>
      <c r="Y54" s="520">
        <f t="shared" si="78"/>
        <v>1</v>
      </c>
      <c r="Z54" s="317">
        <f>3.6*8760/1000000</f>
        <v>3.1536000000000002E-2</v>
      </c>
      <c r="AA54" s="390">
        <f t="shared" si="79"/>
        <v>0.5</v>
      </c>
      <c r="AB54" s="329">
        <v>20</v>
      </c>
      <c r="AC54" s="317"/>
      <c r="AD54" s="317"/>
      <c r="AE54" s="329"/>
      <c r="AG54" s="234">
        <f t="shared" si="80"/>
        <v>0</v>
      </c>
      <c r="AH54" s="234">
        <f t="shared" si="81"/>
        <v>0</v>
      </c>
      <c r="AI54" s="234">
        <f t="shared" si="82"/>
        <v>0</v>
      </c>
      <c r="AJ54" s="283"/>
      <c r="AK54" s="354"/>
      <c r="AL54" s="557" t="s">
        <v>53</v>
      </c>
      <c r="AM54" s="558">
        <f>H82/1000</f>
        <v>0</v>
      </c>
      <c r="AN54" s="559">
        <f t="shared" si="75"/>
        <v>0</v>
      </c>
      <c r="AO54" s="560">
        <f t="shared" si="76"/>
        <v>0</v>
      </c>
      <c r="AP54" s="560">
        <f t="shared" si="77"/>
        <v>0</v>
      </c>
      <c r="AQ54" s="580">
        <f t="shared" si="28"/>
        <v>0</v>
      </c>
      <c r="AR54" s="560">
        <f t="shared" si="29"/>
        <v>0</v>
      </c>
      <c r="AS54" s="561">
        <f t="shared" si="30"/>
        <v>0</v>
      </c>
      <c r="AT54" s="558">
        <f t="shared" si="83"/>
        <v>0</v>
      </c>
      <c r="AU54" s="559">
        <f t="shared" si="83"/>
        <v>0</v>
      </c>
      <c r="AV54" s="564">
        <f t="shared" si="83"/>
        <v>0</v>
      </c>
      <c r="AW54" s="283"/>
      <c r="AX54" s="354"/>
      <c r="AY54" s="557" t="s">
        <v>53</v>
      </c>
      <c r="AZ54" s="558">
        <f>H102/1000</f>
        <v>0</v>
      </c>
      <c r="BA54" s="559">
        <f>AZ54*$AN$23</f>
        <v>0</v>
      </c>
      <c r="BB54" s="560">
        <f t="shared" si="64"/>
        <v>0</v>
      </c>
      <c r="BC54" s="560">
        <f t="shared" si="65"/>
        <v>0</v>
      </c>
      <c r="BD54" s="558">
        <f t="shared" si="31"/>
        <v>0</v>
      </c>
      <c r="BE54" s="559">
        <f t="shared" si="32"/>
        <v>0</v>
      </c>
      <c r="BF54" s="564">
        <f t="shared" si="33"/>
        <v>0</v>
      </c>
      <c r="BG54" s="558">
        <f t="shared" si="57"/>
        <v>0</v>
      </c>
      <c r="BH54" s="559">
        <f t="shared" si="58"/>
        <v>0</v>
      </c>
      <c r="BI54" s="564">
        <f t="shared" si="59"/>
        <v>0</v>
      </c>
      <c r="BJ54" s="283"/>
      <c r="BK54" s="354"/>
      <c r="BL54" s="557" t="s">
        <v>53</v>
      </c>
      <c r="BM54" s="558">
        <f>H122/1000</f>
        <v>0</v>
      </c>
      <c r="BN54" s="559">
        <f>BM54*$AN$23</f>
        <v>0</v>
      </c>
      <c r="BO54" s="560">
        <f t="shared" si="50"/>
        <v>0</v>
      </c>
      <c r="BP54" s="560">
        <f t="shared" si="51"/>
        <v>0</v>
      </c>
      <c r="BQ54" s="558">
        <f t="shared" si="36"/>
        <v>0</v>
      </c>
      <c r="BR54" s="559">
        <f t="shared" si="37"/>
        <v>0</v>
      </c>
      <c r="BS54" s="564">
        <f t="shared" si="38"/>
        <v>0</v>
      </c>
      <c r="BT54" s="558">
        <f t="shared" si="60"/>
        <v>0</v>
      </c>
      <c r="BU54" s="559">
        <f t="shared" si="61"/>
        <v>0</v>
      </c>
      <c r="BV54" s="564">
        <f t="shared" si="62"/>
        <v>0</v>
      </c>
      <c r="BW54" s="283"/>
      <c r="BX54" s="283"/>
      <c r="BY54" s="283"/>
    </row>
    <row r="55" spans="3:77" ht="12.75" customHeight="1">
      <c r="C55" s="171" t="str">
        <f ca="1">+IF(OFFSET(Processes!B36,$D$11,0)="*","*",OFFSET(Processes!D36,$D$11,0))</f>
        <v>INDGDSHBWSTE1</v>
      </c>
      <c r="D55" s="144" t="str">
        <f ca="1">+OFFSET(Processes!E36,$D$11,0)</f>
        <v>Glass &amp; Concrete industry Heat Room Boiler - Waste Existing 1</v>
      </c>
      <c r="E55" s="147" t="str">
        <f>+Processes!O36</f>
        <v>INDWST</v>
      </c>
      <c r="F55" s="147" t="str">
        <f ca="1">+OFFSET(Processes!$M$12,$D$11,0) &amp; Processes!P36</f>
        <v>IGDSH</v>
      </c>
      <c r="G55" s="320">
        <f t="shared" si="18"/>
        <v>0</v>
      </c>
      <c r="H55" s="320">
        <f t="shared" si="19"/>
        <v>0</v>
      </c>
      <c r="I55" s="320">
        <f t="shared" si="20"/>
        <v>0</v>
      </c>
      <c r="J55" s="320">
        <f t="shared" si="21"/>
        <v>0</v>
      </c>
      <c r="K55" s="320">
        <f t="shared" si="22"/>
        <v>0</v>
      </c>
      <c r="L55" s="320">
        <f t="shared" si="23"/>
        <v>0</v>
      </c>
      <c r="M55" s="320">
        <f t="shared" si="24"/>
        <v>0</v>
      </c>
      <c r="N55" s="320">
        <f t="shared" si="25"/>
        <v>0</v>
      </c>
      <c r="O55" s="320">
        <f t="shared" si="26"/>
        <v>0</v>
      </c>
      <c r="P55" s="320">
        <f t="shared" si="1"/>
        <v>0</v>
      </c>
      <c r="Q55" s="320">
        <f t="shared" si="2"/>
        <v>0</v>
      </c>
      <c r="R55" s="320">
        <f t="shared" si="3"/>
        <v>0</v>
      </c>
      <c r="S55" s="320">
        <f t="shared" si="4"/>
        <v>0</v>
      </c>
      <c r="T55" s="320">
        <f t="shared" si="5"/>
        <v>0</v>
      </c>
      <c r="U55" s="320">
        <f t="shared" si="6"/>
        <v>0</v>
      </c>
      <c r="V55" s="320">
        <v>5</v>
      </c>
      <c r="W55" s="341">
        <f>L136</f>
        <v>0.95</v>
      </c>
      <c r="X55" s="520">
        <f t="shared" si="78"/>
        <v>0.95</v>
      </c>
      <c r="Y55" s="520">
        <f t="shared" si="78"/>
        <v>0.95</v>
      </c>
      <c r="Z55" s="317">
        <f t="shared" ref="Z55:Z62" si="84">3.6*8760/1000000</f>
        <v>3.1536000000000002E-2</v>
      </c>
      <c r="AA55" s="390">
        <f t="shared" si="79"/>
        <v>0.5</v>
      </c>
      <c r="AB55" s="329">
        <v>20</v>
      </c>
      <c r="AC55" s="324"/>
      <c r="AD55" s="317"/>
      <c r="AE55" s="329"/>
      <c r="AG55" s="234">
        <f t="shared" si="80"/>
        <v>0</v>
      </c>
      <c r="AH55" s="234">
        <f t="shared" si="81"/>
        <v>0</v>
      </c>
      <c r="AI55" s="234">
        <f t="shared" si="82"/>
        <v>0</v>
      </c>
      <c r="AJ55" s="283"/>
      <c r="AK55" s="354"/>
      <c r="AL55" s="557" t="s">
        <v>102</v>
      </c>
      <c r="AM55" s="558">
        <f>$N82/1000</f>
        <v>0</v>
      </c>
      <c r="AN55" s="559">
        <f t="shared" si="75"/>
        <v>0</v>
      </c>
      <c r="AO55" s="560">
        <f t="shared" si="76"/>
        <v>0</v>
      </c>
      <c r="AP55" s="560">
        <f t="shared" si="77"/>
        <v>0</v>
      </c>
      <c r="AQ55" s="580">
        <f t="shared" si="28"/>
        <v>0</v>
      </c>
      <c r="AR55" s="560">
        <f t="shared" si="29"/>
        <v>0</v>
      </c>
      <c r="AS55" s="561">
        <f t="shared" si="30"/>
        <v>0</v>
      </c>
      <c r="AT55" s="558">
        <f t="shared" si="83"/>
        <v>0</v>
      </c>
      <c r="AU55" s="559">
        <f t="shared" si="83"/>
        <v>0</v>
      </c>
      <c r="AV55" s="564">
        <f t="shared" si="83"/>
        <v>0</v>
      </c>
      <c r="AW55" s="283"/>
      <c r="AX55" s="354"/>
      <c r="AY55" s="557" t="s">
        <v>102</v>
      </c>
      <c r="AZ55" s="558">
        <f>$N102/1000</f>
        <v>0</v>
      </c>
      <c r="BA55" s="559">
        <f>AZ55*$AN$23</f>
        <v>0</v>
      </c>
      <c r="BB55" s="560">
        <f t="shared" si="64"/>
        <v>0</v>
      </c>
      <c r="BC55" s="560">
        <f t="shared" si="65"/>
        <v>0</v>
      </c>
      <c r="BD55" s="558">
        <f t="shared" si="31"/>
        <v>0</v>
      </c>
      <c r="BE55" s="559">
        <f t="shared" si="32"/>
        <v>0</v>
      </c>
      <c r="BF55" s="564">
        <f t="shared" si="33"/>
        <v>0</v>
      </c>
      <c r="BG55" s="558">
        <f t="shared" si="57"/>
        <v>0</v>
      </c>
      <c r="BH55" s="559">
        <f t="shared" si="58"/>
        <v>0</v>
      </c>
      <c r="BI55" s="564">
        <f t="shared" si="59"/>
        <v>0</v>
      </c>
      <c r="BJ55" s="283"/>
      <c r="BK55" s="354"/>
      <c r="BL55" s="557" t="s">
        <v>102</v>
      </c>
      <c r="BM55" s="558">
        <f>$N122/1000</f>
        <v>0</v>
      </c>
      <c r="BN55" s="559">
        <f>BM55*$AN$23</f>
        <v>0</v>
      </c>
      <c r="BO55" s="560">
        <f t="shared" si="50"/>
        <v>0</v>
      </c>
      <c r="BP55" s="560">
        <f t="shared" si="51"/>
        <v>0</v>
      </c>
      <c r="BQ55" s="558">
        <f t="shared" si="36"/>
        <v>0</v>
      </c>
      <c r="BR55" s="559">
        <f t="shared" si="37"/>
        <v>0</v>
      </c>
      <c r="BS55" s="564">
        <f t="shared" si="38"/>
        <v>0</v>
      </c>
      <c r="BT55" s="558">
        <f t="shared" si="60"/>
        <v>0</v>
      </c>
      <c r="BU55" s="559">
        <f t="shared" si="61"/>
        <v>0</v>
      </c>
      <c r="BV55" s="564">
        <f t="shared" si="62"/>
        <v>0</v>
      </c>
      <c r="BW55" s="283"/>
      <c r="BX55" s="283"/>
      <c r="BY55" s="283"/>
    </row>
    <row r="56" spans="3:77" ht="12.75" customHeight="1">
      <c r="C56" s="171" t="str">
        <f ca="1">+IF(OFFSET(Processes!B37,$D$11,0)="*","*",OFFSET(Processes!D37,$D$11,0))</f>
        <v>INDGDSHBHETE1</v>
      </c>
      <c r="D56" s="144" t="str">
        <f ca="1">+OFFSET(Processes!E37,$D$11,0)</f>
        <v>Glass &amp; Concrete industry Heat Room Boiler - Dist. Heat Existing 1</v>
      </c>
      <c r="E56" s="147" t="str">
        <f>+Processes!O37</f>
        <v>INDHCE</v>
      </c>
      <c r="F56" s="147" t="str">
        <f ca="1">+OFFSET(Processes!$M$12,$D$11,0) &amp; Processes!P37</f>
        <v>IGDSH</v>
      </c>
      <c r="G56" s="319">
        <f t="shared" si="18"/>
        <v>37.053999999999995</v>
      </c>
      <c r="H56" s="319">
        <f t="shared" si="19"/>
        <v>0</v>
      </c>
      <c r="I56" s="319">
        <f t="shared" si="20"/>
        <v>0</v>
      </c>
      <c r="J56" s="319">
        <f t="shared" si="21"/>
        <v>47.656999999999996</v>
      </c>
      <c r="K56" s="319">
        <f t="shared" si="22"/>
        <v>0</v>
      </c>
      <c r="L56" s="319">
        <f t="shared" si="23"/>
        <v>0</v>
      </c>
      <c r="M56" s="319">
        <f t="shared" si="24"/>
        <v>54.666999999999994</v>
      </c>
      <c r="N56" s="319">
        <f t="shared" si="25"/>
        <v>0</v>
      </c>
      <c r="O56" s="319">
        <f t="shared" si="26"/>
        <v>0</v>
      </c>
      <c r="P56" s="319">
        <f t="shared" si="1"/>
        <v>54.666999999999994</v>
      </c>
      <c r="Q56" s="319">
        <f t="shared" si="2"/>
        <v>0</v>
      </c>
      <c r="R56" s="319">
        <f t="shared" si="3"/>
        <v>0</v>
      </c>
      <c r="S56" s="319">
        <f t="shared" si="4"/>
        <v>0</v>
      </c>
      <c r="T56" s="319">
        <f t="shared" si="5"/>
        <v>0</v>
      </c>
      <c r="U56" s="319">
        <f t="shared" si="6"/>
        <v>0</v>
      </c>
      <c r="V56" s="319">
        <v>5</v>
      </c>
      <c r="W56" s="341">
        <f>$N$136</f>
        <v>0.96</v>
      </c>
      <c r="X56" s="520">
        <f>$W$56</f>
        <v>0.96</v>
      </c>
      <c r="Y56" s="520">
        <f>$W$56</f>
        <v>0.96</v>
      </c>
      <c r="Z56" s="317">
        <f t="shared" si="84"/>
        <v>3.1536000000000002E-2</v>
      </c>
      <c r="AA56" s="390">
        <f t="shared" si="79"/>
        <v>0.5</v>
      </c>
      <c r="AB56" s="329">
        <v>20</v>
      </c>
      <c r="AC56" s="317"/>
      <c r="AD56" s="317"/>
      <c r="AE56" s="327"/>
      <c r="AG56" s="234">
        <f t="shared" si="80"/>
        <v>0.60800394605394614</v>
      </c>
      <c r="AH56" s="234">
        <f t="shared" si="81"/>
        <v>0.77501606435643566</v>
      </c>
      <c r="AI56" s="234">
        <f t="shared" si="82"/>
        <v>0.88901532178217824</v>
      </c>
      <c r="AJ56" s="283"/>
      <c r="AK56" s="354"/>
      <c r="AL56" s="557" t="s">
        <v>103</v>
      </c>
      <c r="AM56" s="558">
        <f>P82/1000</f>
        <v>0.60799999999999998</v>
      </c>
      <c r="AN56" s="611">
        <f>AM56</f>
        <v>0.60799999999999998</v>
      </c>
      <c r="AO56" s="612">
        <v>0</v>
      </c>
      <c r="AP56" s="612">
        <v>0</v>
      </c>
      <c r="AQ56" s="580">
        <f t="shared" si="28"/>
        <v>0.58368378821178823</v>
      </c>
      <c r="AR56" s="560">
        <f t="shared" si="29"/>
        <v>0</v>
      </c>
      <c r="AS56" s="561">
        <f t="shared" si="30"/>
        <v>0</v>
      </c>
      <c r="AT56" s="558">
        <f t="shared" si="83"/>
        <v>0.60800394605394614</v>
      </c>
      <c r="AU56" s="559">
        <f t="shared" si="83"/>
        <v>0</v>
      </c>
      <c r="AV56" s="564">
        <f t="shared" si="83"/>
        <v>0</v>
      </c>
      <c r="AW56" s="283"/>
      <c r="AX56" s="354"/>
      <c r="AY56" s="557" t="s">
        <v>103</v>
      </c>
      <c r="AZ56" s="558">
        <f>P102/1000</f>
        <v>0.77500000000000002</v>
      </c>
      <c r="BA56" s="611">
        <f>AZ56</f>
        <v>0.77500000000000002</v>
      </c>
      <c r="BB56" s="612">
        <v>0</v>
      </c>
      <c r="BC56" s="612">
        <v>0</v>
      </c>
      <c r="BD56" s="558">
        <f t="shared" si="31"/>
        <v>0.74401542178217828</v>
      </c>
      <c r="BE56" s="559">
        <f t="shared" si="32"/>
        <v>0</v>
      </c>
      <c r="BF56" s="564">
        <f t="shared" si="33"/>
        <v>0</v>
      </c>
      <c r="BG56" s="558">
        <f t="shared" si="57"/>
        <v>0.77501606435643577</v>
      </c>
      <c r="BH56" s="559">
        <f t="shared" si="58"/>
        <v>0</v>
      </c>
      <c r="BI56" s="564">
        <f t="shared" si="59"/>
        <v>0</v>
      </c>
      <c r="BJ56" s="283"/>
      <c r="BK56" s="354"/>
      <c r="BL56" s="557" t="s">
        <v>103</v>
      </c>
      <c r="BM56" s="558">
        <f>P122/1000</f>
        <v>0.88900000000000001</v>
      </c>
      <c r="BN56" s="611">
        <f>BM56</f>
        <v>0.88900000000000001</v>
      </c>
      <c r="BO56" s="612">
        <v>0</v>
      </c>
      <c r="BP56" s="612">
        <v>0</v>
      </c>
      <c r="BQ56" s="558">
        <f t="shared" si="36"/>
        <v>0.85345470891089104</v>
      </c>
      <c r="BR56" s="559">
        <f t="shared" si="37"/>
        <v>0</v>
      </c>
      <c r="BS56" s="564">
        <f t="shared" si="38"/>
        <v>0</v>
      </c>
      <c r="BT56" s="558">
        <f t="shared" si="60"/>
        <v>0.88901532178217824</v>
      </c>
      <c r="BU56" s="559">
        <f t="shared" si="61"/>
        <v>0</v>
      </c>
      <c r="BV56" s="564">
        <f t="shared" si="62"/>
        <v>0</v>
      </c>
      <c r="BW56" s="283"/>
      <c r="BX56" s="283"/>
      <c r="BY56" s="283"/>
    </row>
    <row r="57" spans="3:77" ht="12.75" customHeight="1">
      <c r="C57" s="171" t="str">
        <f ca="1">+IF(OFFSET(Processes!B38,$D$11,0)="*","*",OFFSET(Processes!D38,$D$11,0))</f>
        <v>INDGDSHBHETE2</v>
      </c>
      <c r="D57" s="144" t="str">
        <f ca="1">+OFFSET(Processes!E38,$D$11,0)</f>
        <v>Glass &amp; Concrete industry Heat Room Boiler - Dist. Heat Existing 2</v>
      </c>
      <c r="E57" s="147" t="str">
        <f>+Processes!O38</f>
        <v>INDHDE</v>
      </c>
      <c r="F57" s="147" t="str">
        <f ca="1">+OFFSET(Processes!$M$12,$D$11,0) &amp; Processes!P38</f>
        <v>IGDSH</v>
      </c>
      <c r="G57" s="319"/>
      <c r="H57" s="319"/>
      <c r="I57" s="319"/>
      <c r="J57" s="319"/>
      <c r="K57" s="319"/>
      <c r="L57" s="319"/>
      <c r="M57" s="319"/>
      <c r="N57" s="319"/>
      <c r="O57" s="319"/>
      <c r="P57" s="319">
        <f t="shared" si="1"/>
        <v>0</v>
      </c>
      <c r="Q57" s="319">
        <f t="shared" si="2"/>
        <v>0</v>
      </c>
      <c r="R57" s="319">
        <f t="shared" si="3"/>
        <v>0</v>
      </c>
      <c r="S57" s="319">
        <f t="shared" si="4"/>
        <v>0</v>
      </c>
      <c r="T57" s="319">
        <f t="shared" si="5"/>
        <v>0</v>
      </c>
      <c r="U57" s="319">
        <f t="shared" si="6"/>
        <v>0</v>
      </c>
      <c r="V57" s="319">
        <v>5</v>
      </c>
      <c r="W57" s="341">
        <f>$N$136</f>
        <v>0.96</v>
      </c>
      <c r="X57" s="520">
        <f>$W$56</f>
        <v>0.96</v>
      </c>
      <c r="Y57" s="520">
        <f>$W$56</f>
        <v>0.96</v>
      </c>
      <c r="Z57" s="317">
        <f t="shared" si="84"/>
        <v>3.1536000000000002E-2</v>
      </c>
      <c r="AA57" s="390">
        <f t="shared" si="79"/>
        <v>0.5</v>
      </c>
      <c r="AB57" s="329">
        <v>20</v>
      </c>
      <c r="AC57" s="317"/>
      <c r="AD57" s="317"/>
      <c r="AE57" s="327"/>
      <c r="AG57" s="234">
        <f t="shared" si="80"/>
        <v>0</v>
      </c>
      <c r="AH57" s="234">
        <f t="shared" si="81"/>
        <v>0</v>
      </c>
      <c r="AI57" s="234">
        <f t="shared" si="82"/>
        <v>0</v>
      </c>
      <c r="AJ57" s="283"/>
      <c r="AK57" s="354"/>
      <c r="AL57" s="557" t="s">
        <v>104</v>
      </c>
      <c r="AM57" s="558"/>
      <c r="AN57" s="611">
        <f>AM57</f>
        <v>0</v>
      </c>
      <c r="AO57" s="612">
        <v>0</v>
      </c>
      <c r="AP57" s="612">
        <v>0</v>
      </c>
      <c r="AQ57" s="580">
        <f t="shared" si="28"/>
        <v>0</v>
      </c>
      <c r="AR57" s="560">
        <f t="shared" si="29"/>
        <v>0</v>
      </c>
      <c r="AS57" s="561">
        <f t="shared" si="30"/>
        <v>0</v>
      </c>
      <c r="AT57" s="558"/>
      <c r="AU57" s="559"/>
      <c r="AV57" s="564"/>
      <c r="AW57" s="283"/>
      <c r="AX57" s="354"/>
      <c r="AY57" s="557" t="s">
        <v>104</v>
      </c>
      <c r="AZ57" s="558"/>
      <c r="BA57" s="611">
        <f>AZ57</f>
        <v>0</v>
      </c>
      <c r="BB57" s="612">
        <v>0</v>
      </c>
      <c r="BC57" s="612">
        <v>0</v>
      </c>
      <c r="BD57" s="558">
        <f t="shared" si="31"/>
        <v>0</v>
      </c>
      <c r="BE57" s="559">
        <f t="shared" si="32"/>
        <v>0</v>
      </c>
      <c r="BF57" s="564">
        <f t="shared" si="33"/>
        <v>0</v>
      </c>
      <c r="BG57" s="558"/>
      <c r="BH57" s="559"/>
      <c r="BI57" s="564"/>
      <c r="BJ57" s="283"/>
      <c r="BK57" s="354"/>
      <c r="BL57" s="557" t="s">
        <v>104</v>
      </c>
      <c r="BM57" s="558"/>
      <c r="BN57" s="611">
        <f>BM57</f>
        <v>0</v>
      </c>
      <c r="BO57" s="612">
        <v>0</v>
      </c>
      <c r="BP57" s="612">
        <v>0</v>
      </c>
      <c r="BQ57" s="558">
        <f t="shared" si="36"/>
        <v>0</v>
      </c>
      <c r="BR57" s="559">
        <f t="shared" si="37"/>
        <v>0</v>
      </c>
      <c r="BS57" s="564">
        <f t="shared" si="38"/>
        <v>0</v>
      </c>
      <c r="BT57" s="558"/>
      <c r="BU57" s="559"/>
      <c r="BV57" s="564"/>
      <c r="BW57" s="283"/>
      <c r="BX57" s="283"/>
      <c r="BY57" s="283"/>
    </row>
    <row r="58" spans="3:77" ht="12.75" customHeight="1">
      <c r="C58" s="171" t="str">
        <f ca="1">+IF(OFFSET(Processes!B39,$D$11,0)="*","*",OFFSET(Processes!D39,$D$11,0))</f>
        <v>INDGDSHBELCE1</v>
      </c>
      <c r="D58" s="146" t="str">
        <f ca="1">+OFFSET(Processes!E39,$D$11,0)</f>
        <v>Glass &amp; Concrete industry Heat Room Boiler - Electricity Existing 1</v>
      </c>
      <c r="E58" s="170" t="str">
        <f>+Processes!O39</f>
        <v>INDELC</v>
      </c>
      <c r="F58" s="172" t="str">
        <f ca="1">+OFFSET(Processes!$M$12,$D$11,0) &amp; Processes!P39</f>
        <v>IGDSH</v>
      </c>
      <c r="G58" s="322">
        <f t="shared" si="18"/>
        <v>8.952</v>
      </c>
      <c r="H58" s="322">
        <f t="shared" si="19"/>
        <v>0</v>
      </c>
      <c r="I58" s="322">
        <f t="shared" si="20"/>
        <v>0</v>
      </c>
      <c r="J58" s="322">
        <f t="shared" si="21"/>
        <v>9.0779999999999994</v>
      </c>
      <c r="K58" s="322">
        <f t="shared" si="22"/>
        <v>0</v>
      </c>
      <c r="L58" s="322">
        <f t="shared" si="23"/>
        <v>0</v>
      </c>
      <c r="M58" s="322">
        <f t="shared" si="24"/>
        <v>9.222999999999999</v>
      </c>
      <c r="N58" s="322">
        <f t="shared" si="25"/>
        <v>0</v>
      </c>
      <c r="O58" s="322">
        <f t="shared" si="26"/>
        <v>0</v>
      </c>
      <c r="P58" s="322">
        <f t="shared" si="1"/>
        <v>9.222999999999999</v>
      </c>
      <c r="Q58" s="322">
        <f t="shared" si="2"/>
        <v>0</v>
      </c>
      <c r="R58" s="322">
        <f t="shared" si="3"/>
        <v>0</v>
      </c>
      <c r="S58" s="322">
        <f t="shared" si="4"/>
        <v>0</v>
      </c>
      <c r="T58" s="322">
        <f t="shared" si="5"/>
        <v>0</v>
      </c>
      <c r="U58" s="322">
        <f t="shared" si="6"/>
        <v>0</v>
      </c>
      <c r="V58" s="556">
        <v>5</v>
      </c>
      <c r="W58" s="343">
        <f>M136</f>
        <v>0.95</v>
      </c>
      <c r="X58" s="521">
        <f t="shared" si="78"/>
        <v>0.95</v>
      </c>
      <c r="Y58" s="521">
        <f t="shared" si="78"/>
        <v>0.95</v>
      </c>
      <c r="Z58" s="324">
        <f t="shared" si="84"/>
        <v>3.1536000000000002E-2</v>
      </c>
      <c r="AA58" s="390">
        <f t="shared" si="79"/>
        <v>0.5</v>
      </c>
      <c r="AB58" s="329">
        <v>20</v>
      </c>
      <c r="AC58" s="324"/>
      <c r="AD58" s="317"/>
      <c r="AE58" s="329"/>
      <c r="AG58" s="234">
        <f t="shared" si="80"/>
        <v>0.14843591776644413</v>
      </c>
      <c r="AH58" s="234">
        <f t="shared" si="81"/>
        <v>0.14918384992183426</v>
      </c>
      <c r="AI58" s="234">
        <f t="shared" si="82"/>
        <v>0.15156671599791557</v>
      </c>
      <c r="AJ58" s="283"/>
      <c r="AK58" s="353"/>
      <c r="AL58" s="565" t="s">
        <v>61</v>
      </c>
      <c r="AM58" s="558">
        <f>O82/1000</f>
        <v>0.14842594167981987</v>
      </c>
      <c r="AN58" s="559">
        <f t="shared" si="75"/>
        <v>0.14842594167981987</v>
      </c>
      <c r="AO58" s="560">
        <f t="shared" si="76"/>
        <v>0</v>
      </c>
      <c r="AP58" s="560">
        <f t="shared" si="77"/>
        <v>0</v>
      </c>
      <c r="AQ58" s="580">
        <f t="shared" si="28"/>
        <v>0.1410141218781219</v>
      </c>
      <c r="AR58" s="560">
        <f t="shared" si="29"/>
        <v>0</v>
      </c>
      <c r="AS58" s="561">
        <f t="shared" si="30"/>
        <v>0</v>
      </c>
      <c r="AT58" s="558">
        <f t="shared" ref="AT58:AV62" si="85">IFERROR(AQ58/W58,0)</f>
        <v>0.1484359177664441</v>
      </c>
      <c r="AU58" s="559">
        <f t="shared" si="85"/>
        <v>0</v>
      </c>
      <c r="AV58" s="564">
        <f t="shared" si="85"/>
        <v>0</v>
      </c>
      <c r="AW58" s="283"/>
      <c r="AX58" s="353"/>
      <c r="AY58" s="565" t="s">
        <v>61</v>
      </c>
      <c r="AZ58" s="558">
        <f>O102/1000</f>
        <v>0.14917814115539196</v>
      </c>
      <c r="BA58" s="559">
        <f>AZ58*$AN$23</f>
        <v>0.14917814115539196</v>
      </c>
      <c r="BB58" s="560">
        <f t="shared" si="64"/>
        <v>0</v>
      </c>
      <c r="BC58" s="560">
        <f t="shared" si="65"/>
        <v>0</v>
      </c>
      <c r="BD58" s="558">
        <f t="shared" si="31"/>
        <v>0.14172465742574256</v>
      </c>
      <c r="BE58" s="559">
        <f t="shared" si="32"/>
        <v>0</v>
      </c>
      <c r="BF58" s="564">
        <f t="shared" si="33"/>
        <v>0</v>
      </c>
      <c r="BG58" s="558">
        <f t="shared" ref="BG58:BI62" si="86">IFERROR(BD58/W58,0)</f>
        <v>0.14918384992183428</v>
      </c>
      <c r="BH58" s="559">
        <f t="shared" si="86"/>
        <v>0</v>
      </c>
      <c r="BI58" s="564">
        <f t="shared" si="86"/>
        <v>0</v>
      </c>
      <c r="BJ58" s="283"/>
      <c r="BK58" s="353"/>
      <c r="BL58" s="565" t="s">
        <v>61</v>
      </c>
      <c r="BM58" s="558">
        <f>O122/1000</f>
        <v>0.15155606207816819</v>
      </c>
      <c r="BN58" s="559">
        <f>BM58*$AN$23</f>
        <v>0.15155606207816819</v>
      </c>
      <c r="BO58" s="560">
        <f t="shared" si="50"/>
        <v>0</v>
      </c>
      <c r="BP58" s="560">
        <f t="shared" si="51"/>
        <v>0</v>
      </c>
      <c r="BQ58" s="558">
        <f t="shared" si="36"/>
        <v>0.14398838019801979</v>
      </c>
      <c r="BR58" s="559">
        <f t="shared" si="37"/>
        <v>0</v>
      </c>
      <c r="BS58" s="564">
        <f t="shared" si="38"/>
        <v>0</v>
      </c>
      <c r="BT58" s="558">
        <f t="shared" ref="BT58:BV62" si="87">IFERROR(BQ58/W58,0)</f>
        <v>0.15156671599791557</v>
      </c>
      <c r="BU58" s="559">
        <f t="shared" si="87"/>
        <v>0</v>
      </c>
      <c r="BV58" s="564">
        <f t="shared" si="87"/>
        <v>0</v>
      </c>
      <c r="BW58" s="283"/>
      <c r="BX58" s="283"/>
      <c r="BY58" s="283"/>
    </row>
    <row r="59" spans="3:77" ht="12.75" customHeight="1">
      <c r="C59" s="173" t="str">
        <f ca="1">+IF(OFFSET(Processes!B40,$D$11,0)="*","*",OFFSET(Processes!D40,$D$11,0))</f>
        <v>INDGDLAAELCE1</v>
      </c>
      <c r="D59" s="144" t="str">
        <f ca="1">+OFFSET(Processes!E40,$D$11,0)</f>
        <v>Glass &amp; Concrete industry Electricity Light Appliance - Electricity Existing 1</v>
      </c>
      <c r="E59" s="174" t="str">
        <f>+Processes!O40</f>
        <v>INDELC</v>
      </c>
      <c r="F59" s="147" t="str">
        <f ca="1">+OFFSET(Processes!$M$12,$D$11,0) &amp; Processes!P40</f>
        <v>IGDLA</v>
      </c>
      <c r="G59" s="321">
        <f t="shared" si="18"/>
        <v>279.59499999999997</v>
      </c>
      <c r="H59" s="321">
        <f t="shared" si="19"/>
        <v>0</v>
      </c>
      <c r="I59" s="321">
        <f t="shared" si="20"/>
        <v>0</v>
      </c>
      <c r="J59" s="321">
        <f t="shared" si="21"/>
        <v>283.53799999999995</v>
      </c>
      <c r="K59" s="321">
        <f t="shared" si="22"/>
        <v>0</v>
      </c>
      <c r="L59" s="321">
        <f t="shared" si="23"/>
        <v>0</v>
      </c>
      <c r="M59" s="321">
        <f t="shared" si="24"/>
        <v>288.05799999999999</v>
      </c>
      <c r="N59" s="321">
        <f t="shared" si="25"/>
        <v>0</v>
      </c>
      <c r="O59" s="321">
        <f t="shared" si="26"/>
        <v>0</v>
      </c>
      <c r="P59" s="321">
        <f t="shared" si="1"/>
        <v>288.05799999999999</v>
      </c>
      <c r="Q59" s="321">
        <f t="shared" si="2"/>
        <v>0</v>
      </c>
      <c r="R59" s="321">
        <f t="shared" si="3"/>
        <v>0</v>
      </c>
      <c r="S59" s="321">
        <f t="shared" si="4"/>
        <v>0</v>
      </c>
      <c r="T59" s="321">
        <f t="shared" si="5"/>
        <v>0</v>
      </c>
      <c r="U59" s="321">
        <f t="shared" si="6"/>
        <v>0</v>
      </c>
      <c r="V59" s="321">
        <v>5</v>
      </c>
      <c r="W59" s="341">
        <v>1</v>
      </c>
      <c r="X59" s="520">
        <v>1</v>
      </c>
      <c r="Y59" s="520">
        <v>1</v>
      </c>
      <c r="Z59" s="325">
        <f t="shared" si="84"/>
        <v>3.1536000000000002E-2</v>
      </c>
      <c r="AA59" s="391">
        <f t="shared" si="79"/>
        <v>0.5</v>
      </c>
      <c r="AB59" s="330">
        <v>20</v>
      </c>
      <c r="AC59" s="325"/>
      <c r="AD59" s="325"/>
      <c r="AE59" s="330"/>
      <c r="AG59" s="234">
        <f t="shared" si="80"/>
        <v>4.4042497102897107</v>
      </c>
      <c r="AH59" s="234">
        <f t="shared" si="81"/>
        <v>4.4265615683168305</v>
      </c>
      <c r="AI59" s="234">
        <f t="shared" si="82"/>
        <v>4.4971272712871286</v>
      </c>
      <c r="AJ59" s="283"/>
      <c r="AK59" s="529" t="str">
        <f ca="1">F59</f>
        <v>IGDLA</v>
      </c>
      <c r="AL59" s="576" t="s">
        <v>61</v>
      </c>
      <c r="AM59" s="577">
        <f>O80/1000</f>
        <v>4.4042400000000006</v>
      </c>
      <c r="AN59" s="578">
        <f t="shared" si="75"/>
        <v>4.4042400000000006</v>
      </c>
      <c r="AO59" s="581">
        <f t="shared" si="76"/>
        <v>0</v>
      </c>
      <c r="AP59" s="581">
        <f t="shared" si="77"/>
        <v>0</v>
      </c>
      <c r="AQ59" s="582">
        <f t="shared" si="28"/>
        <v>4.4042497102897107</v>
      </c>
      <c r="AR59" s="581">
        <f t="shared" si="29"/>
        <v>0</v>
      </c>
      <c r="AS59" s="583">
        <f t="shared" si="30"/>
        <v>0</v>
      </c>
      <c r="AT59" s="577">
        <f t="shared" si="85"/>
        <v>4.4042497102897107</v>
      </c>
      <c r="AU59" s="578">
        <f t="shared" si="85"/>
        <v>0</v>
      </c>
      <c r="AV59" s="579">
        <f t="shared" si="85"/>
        <v>0</v>
      </c>
      <c r="AW59" s="283"/>
      <c r="AX59" s="529" t="str">
        <f t="shared" ca="1" si="12"/>
        <v>IGDLA</v>
      </c>
      <c r="AY59" s="576" t="s">
        <v>61</v>
      </c>
      <c r="AZ59" s="577">
        <f>O100/1000</f>
        <v>4.4265600000000003</v>
      </c>
      <c r="BA59" s="578">
        <f>AZ59*$AN$23</f>
        <v>4.4265600000000003</v>
      </c>
      <c r="BB59" s="581">
        <f t="shared" si="64"/>
        <v>0</v>
      </c>
      <c r="BC59" s="581">
        <f t="shared" si="65"/>
        <v>0</v>
      </c>
      <c r="BD59" s="577">
        <f t="shared" si="31"/>
        <v>4.4265615683168305</v>
      </c>
      <c r="BE59" s="578">
        <f t="shared" si="32"/>
        <v>0</v>
      </c>
      <c r="BF59" s="579">
        <f t="shared" si="33"/>
        <v>0</v>
      </c>
      <c r="BG59" s="577">
        <f t="shared" si="86"/>
        <v>4.4265615683168305</v>
      </c>
      <c r="BH59" s="578">
        <f t="shared" si="86"/>
        <v>0</v>
      </c>
      <c r="BI59" s="579">
        <f t="shared" si="86"/>
        <v>0</v>
      </c>
      <c r="BJ59" s="283"/>
      <c r="BK59" s="529" t="str">
        <f ca="1">AK59</f>
        <v>IGDLA</v>
      </c>
      <c r="BL59" s="576" t="s">
        <v>61</v>
      </c>
      <c r="BM59" s="577">
        <f>O120/1000</f>
        <v>4.4971199999999998</v>
      </c>
      <c r="BN59" s="578">
        <f>BM59*$AN$23</f>
        <v>4.4971199999999998</v>
      </c>
      <c r="BO59" s="581">
        <f t="shared" si="50"/>
        <v>0</v>
      </c>
      <c r="BP59" s="581">
        <f t="shared" si="51"/>
        <v>0</v>
      </c>
      <c r="BQ59" s="577">
        <f t="shared" si="36"/>
        <v>4.4971272712871286</v>
      </c>
      <c r="BR59" s="578">
        <f t="shared" si="37"/>
        <v>0</v>
      </c>
      <c r="BS59" s="579">
        <f t="shared" si="38"/>
        <v>0</v>
      </c>
      <c r="BT59" s="577">
        <f t="shared" si="87"/>
        <v>4.4971272712871286</v>
      </c>
      <c r="BU59" s="578">
        <f t="shared" si="87"/>
        <v>0</v>
      </c>
      <c r="BV59" s="579">
        <f t="shared" si="87"/>
        <v>0</v>
      </c>
      <c r="BW59" s="283"/>
      <c r="BX59" s="283"/>
      <c r="BY59" s="283"/>
    </row>
    <row r="60" spans="3:77" ht="12.75" customHeight="1">
      <c r="C60" s="146" t="str">
        <f ca="1">+IF(OFFSET(Processes!B41,$D$11,0)="*","*",OFFSET(Processes!D41,$D$11,0))</f>
        <v>INDGDEMMELCE1</v>
      </c>
      <c r="D60" s="146" t="str">
        <f ca="1">+OFFSET(Processes!E41,$D$11,0)</f>
        <v>Glass &amp; Concrete industry Electricity Motors - Electricity Existing 1</v>
      </c>
      <c r="E60" s="172" t="str">
        <f>+Processes!O41</f>
        <v>INDELC</v>
      </c>
      <c r="F60" s="172" t="str">
        <f ca="1">+OFFSET(Processes!$M$12,$D$11,0) &amp; Processes!P41</f>
        <v>IGDEM</v>
      </c>
      <c r="G60" s="322">
        <f t="shared" si="18"/>
        <v>2516.3500000000004</v>
      </c>
      <c r="H60" s="322">
        <f t="shared" si="19"/>
        <v>0</v>
      </c>
      <c r="I60" s="322">
        <f t="shared" si="20"/>
        <v>0</v>
      </c>
      <c r="J60" s="322">
        <f t="shared" si="21"/>
        <v>2551.8420000000001</v>
      </c>
      <c r="K60" s="322">
        <f t="shared" si="22"/>
        <v>0</v>
      </c>
      <c r="L60" s="322">
        <f t="shared" si="23"/>
        <v>0</v>
      </c>
      <c r="M60" s="322">
        <f t="shared" si="24"/>
        <v>2592.518</v>
      </c>
      <c r="N60" s="322">
        <f t="shared" si="25"/>
        <v>0</v>
      </c>
      <c r="O60" s="322">
        <f t="shared" si="26"/>
        <v>0</v>
      </c>
      <c r="P60" s="322">
        <f t="shared" si="1"/>
        <v>2592.518</v>
      </c>
      <c r="Q60" s="322">
        <f t="shared" si="2"/>
        <v>0</v>
      </c>
      <c r="R60" s="322">
        <f t="shared" si="3"/>
        <v>0</v>
      </c>
      <c r="S60" s="322">
        <f t="shared" si="4"/>
        <v>0</v>
      </c>
      <c r="T60" s="322">
        <f t="shared" si="5"/>
        <v>0</v>
      </c>
      <c r="U60" s="322">
        <f t="shared" si="6"/>
        <v>0</v>
      </c>
      <c r="V60" s="556">
        <v>5</v>
      </c>
      <c r="W60" s="343">
        <v>1</v>
      </c>
      <c r="X60" s="521">
        <v>1</v>
      </c>
      <c r="Y60" s="521">
        <v>1</v>
      </c>
      <c r="Z60" s="318">
        <f t="shared" si="84"/>
        <v>3.1536000000000002E-2</v>
      </c>
      <c r="AA60" s="389">
        <f t="shared" si="79"/>
        <v>0.5</v>
      </c>
      <c r="AB60" s="328">
        <v>20</v>
      </c>
      <c r="AC60" s="318"/>
      <c r="AD60" s="318"/>
      <c r="AE60" s="328"/>
      <c r="AG60" s="234">
        <f t="shared" si="80"/>
        <v>39.638168631368643</v>
      </c>
      <c r="AH60" s="234">
        <f t="shared" si="81"/>
        <v>39.839054114851486</v>
      </c>
      <c r="AI60" s="234">
        <f t="shared" si="82"/>
        <v>40.474082994059408</v>
      </c>
      <c r="AJ60" s="283"/>
      <c r="AK60" s="534" t="str">
        <f ca="1">F60</f>
        <v>IGDEM</v>
      </c>
      <c r="AL60" s="576" t="s">
        <v>61</v>
      </c>
      <c r="AM60" s="577">
        <f>O81/1000</f>
        <v>39.638160000000006</v>
      </c>
      <c r="AN60" s="578">
        <f t="shared" si="75"/>
        <v>39.638160000000006</v>
      </c>
      <c r="AO60" s="581">
        <f t="shared" si="76"/>
        <v>0</v>
      </c>
      <c r="AP60" s="581">
        <f t="shared" si="77"/>
        <v>0</v>
      </c>
      <c r="AQ60" s="582">
        <f t="shared" si="28"/>
        <v>39.638168631368643</v>
      </c>
      <c r="AR60" s="581">
        <f t="shared" si="29"/>
        <v>0</v>
      </c>
      <c r="AS60" s="583">
        <f t="shared" si="30"/>
        <v>0</v>
      </c>
      <c r="AT60" s="577">
        <f t="shared" si="85"/>
        <v>39.638168631368643</v>
      </c>
      <c r="AU60" s="578">
        <f t="shared" si="85"/>
        <v>0</v>
      </c>
      <c r="AV60" s="579">
        <f t="shared" si="85"/>
        <v>0</v>
      </c>
      <c r="AW60" s="283"/>
      <c r="AX60" s="534" t="str">
        <f t="shared" ca="1" si="12"/>
        <v>IGDEM</v>
      </c>
      <c r="AY60" s="576" t="s">
        <v>61</v>
      </c>
      <c r="AZ60" s="577">
        <f>O101/1000</f>
        <v>39.839040000000004</v>
      </c>
      <c r="BA60" s="578">
        <f>AZ60*$AN$23</f>
        <v>39.839040000000004</v>
      </c>
      <c r="BB60" s="581">
        <f t="shared" si="64"/>
        <v>0</v>
      </c>
      <c r="BC60" s="581">
        <f t="shared" si="65"/>
        <v>0</v>
      </c>
      <c r="BD60" s="577">
        <f t="shared" si="31"/>
        <v>39.839054114851486</v>
      </c>
      <c r="BE60" s="578">
        <f t="shared" si="32"/>
        <v>0</v>
      </c>
      <c r="BF60" s="579">
        <f t="shared" si="33"/>
        <v>0</v>
      </c>
      <c r="BG60" s="577">
        <f t="shared" si="86"/>
        <v>39.839054114851486</v>
      </c>
      <c r="BH60" s="578">
        <f t="shared" si="86"/>
        <v>0</v>
      </c>
      <c r="BI60" s="579">
        <f t="shared" si="86"/>
        <v>0</v>
      </c>
      <c r="BJ60" s="283"/>
      <c r="BK60" s="534" t="str">
        <f ca="1">AK60</f>
        <v>IGDEM</v>
      </c>
      <c r="BL60" s="576" t="s">
        <v>61</v>
      </c>
      <c r="BM60" s="577">
        <f>O121/1000</f>
        <v>40.474080000000001</v>
      </c>
      <c r="BN60" s="578">
        <f>BM60*$AN$23</f>
        <v>40.474080000000001</v>
      </c>
      <c r="BO60" s="581">
        <f t="shared" si="50"/>
        <v>0</v>
      </c>
      <c r="BP60" s="581">
        <f t="shared" si="51"/>
        <v>0</v>
      </c>
      <c r="BQ60" s="577">
        <f t="shared" si="36"/>
        <v>40.474082994059408</v>
      </c>
      <c r="BR60" s="578">
        <f t="shared" si="37"/>
        <v>0</v>
      </c>
      <c r="BS60" s="579">
        <f t="shared" si="38"/>
        <v>0</v>
      </c>
      <c r="BT60" s="577">
        <f t="shared" si="87"/>
        <v>40.474082994059408</v>
      </c>
      <c r="BU60" s="578">
        <f t="shared" si="87"/>
        <v>0</v>
      </c>
      <c r="BV60" s="579">
        <f t="shared" si="87"/>
        <v>0</v>
      </c>
      <c r="BW60" s="283"/>
      <c r="BX60" s="283"/>
      <c r="BY60" s="283"/>
    </row>
    <row r="61" spans="3:77" ht="12.75" customHeight="1">
      <c r="C61" s="171" t="str">
        <f ca="1">+IF(OFFSET(Processes!B42,$D$11,0)="*","*",OFFSET(Processes!D42,$D$11,0))</f>
        <v>INDGDTFTDSLE1</v>
      </c>
      <c r="D61" s="171" t="str">
        <f ca="1">+OFFSET(Processes!E42,$D$11,0)</f>
        <v>Glass &amp; Concrete industry Tractors, Trucks, Fishing boats, Forest machines - Diesel Existing 1</v>
      </c>
      <c r="E61" s="170" t="str">
        <f>+Processes!O42</f>
        <v>INDDSB1,INDDSB2,INDDSL</v>
      </c>
      <c r="F61" s="171" t="str">
        <f ca="1">+OFFSET(Processes!$M$12,$D$11,0) &amp; Processes!P42</f>
        <v>IGDTF</v>
      </c>
      <c r="G61" s="321">
        <f t="shared" si="18"/>
        <v>786.97699999999998</v>
      </c>
      <c r="H61" s="321">
        <f t="shared" si="19"/>
        <v>0</v>
      </c>
      <c r="I61" s="321">
        <f t="shared" si="20"/>
        <v>0</v>
      </c>
      <c r="J61" s="321">
        <f t="shared" si="21"/>
        <v>213.90800000000002</v>
      </c>
      <c r="K61" s="321">
        <f t="shared" si="22"/>
        <v>0</v>
      </c>
      <c r="L61" s="321">
        <f t="shared" si="23"/>
        <v>0</v>
      </c>
      <c r="M61" s="321">
        <f t="shared" si="24"/>
        <v>203.47400000000002</v>
      </c>
      <c r="N61" s="321">
        <f t="shared" si="25"/>
        <v>0</v>
      </c>
      <c r="O61" s="321">
        <f t="shared" si="26"/>
        <v>0</v>
      </c>
      <c r="P61" s="321">
        <f t="shared" si="1"/>
        <v>203.47400000000002</v>
      </c>
      <c r="Q61" s="321">
        <f t="shared" si="2"/>
        <v>0</v>
      </c>
      <c r="R61" s="321">
        <f t="shared" si="3"/>
        <v>0</v>
      </c>
      <c r="S61" s="321">
        <f t="shared" si="4"/>
        <v>0</v>
      </c>
      <c r="T61" s="321">
        <f t="shared" si="5"/>
        <v>0</v>
      </c>
      <c r="U61" s="321">
        <f t="shared" si="6"/>
        <v>0</v>
      </c>
      <c r="V61" s="321">
        <v>5</v>
      </c>
      <c r="W61" s="341">
        <v>1</v>
      </c>
      <c r="X61" s="520">
        <f t="shared" ref="X61:Y62" si="88">W61</f>
        <v>1</v>
      </c>
      <c r="Y61" s="520">
        <f t="shared" si="88"/>
        <v>1</v>
      </c>
      <c r="Z61" s="325">
        <f t="shared" si="84"/>
        <v>3.1536000000000002E-2</v>
      </c>
      <c r="AA61" s="391">
        <v>0.5</v>
      </c>
      <c r="AB61" s="330">
        <v>20</v>
      </c>
      <c r="AC61" s="325"/>
      <c r="AD61" s="325"/>
      <c r="AE61" s="330"/>
      <c r="AG61" s="234">
        <f t="shared" si="80"/>
        <v>12.39665667932068</v>
      </c>
      <c r="AH61" s="234">
        <f t="shared" si="81"/>
        <v>3.3395062811881191</v>
      </c>
      <c r="AI61" s="234">
        <f t="shared" si="82"/>
        <v>3.1766119128712877</v>
      </c>
      <c r="AJ61" s="283"/>
      <c r="AK61" s="534" t="str">
        <f ca="1">F61</f>
        <v>IGDTF</v>
      </c>
      <c r="AL61" s="576" t="s">
        <v>59</v>
      </c>
      <c r="AM61" s="577">
        <f>(F79+L79)/1000</f>
        <v>12.396655000000001</v>
      </c>
      <c r="AN61" s="578">
        <f t="shared" si="75"/>
        <v>12.396655000000001</v>
      </c>
      <c r="AO61" s="581">
        <f t="shared" si="76"/>
        <v>0</v>
      </c>
      <c r="AP61" s="581">
        <f t="shared" si="77"/>
        <v>0</v>
      </c>
      <c r="AQ61" s="582">
        <f t="shared" si="28"/>
        <v>12.39665667932068</v>
      </c>
      <c r="AR61" s="581">
        <f t="shared" si="29"/>
        <v>0</v>
      </c>
      <c r="AS61" s="583">
        <f t="shared" si="30"/>
        <v>0</v>
      </c>
      <c r="AT61" s="577">
        <f t="shared" si="85"/>
        <v>12.39665667932068</v>
      </c>
      <c r="AU61" s="578">
        <f t="shared" si="85"/>
        <v>0</v>
      </c>
      <c r="AV61" s="579">
        <f t="shared" si="85"/>
        <v>0</v>
      </c>
      <c r="AW61" s="283"/>
      <c r="AX61" s="534" t="str">
        <f t="shared" ca="1" si="12"/>
        <v>IGDTF</v>
      </c>
      <c r="AY61" s="576" t="s">
        <v>59</v>
      </c>
      <c r="AZ61" s="577">
        <f>(F99+L99)/1000</f>
        <v>3.3394920000000003</v>
      </c>
      <c r="BA61" s="578">
        <f>AZ61*$AN$23</f>
        <v>3.3394920000000003</v>
      </c>
      <c r="BB61" s="581">
        <f t="shared" si="64"/>
        <v>0</v>
      </c>
      <c r="BC61" s="581">
        <f t="shared" si="65"/>
        <v>0</v>
      </c>
      <c r="BD61" s="577">
        <f t="shared" si="31"/>
        <v>3.3395062811881191</v>
      </c>
      <c r="BE61" s="578">
        <f t="shared" si="32"/>
        <v>0</v>
      </c>
      <c r="BF61" s="579">
        <f t="shared" si="33"/>
        <v>0</v>
      </c>
      <c r="BG61" s="577">
        <f t="shared" si="86"/>
        <v>3.3395062811881191</v>
      </c>
      <c r="BH61" s="578">
        <f t="shared" si="86"/>
        <v>0</v>
      </c>
      <c r="BI61" s="579">
        <f t="shared" si="86"/>
        <v>0</v>
      </c>
      <c r="BJ61" s="283"/>
      <c r="BK61" s="534" t="str">
        <f ca="1">AK61</f>
        <v>IGDTF</v>
      </c>
      <c r="BL61" s="576" t="s">
        <v>59</v>
      </c>
      <c r="BM61" s="577">
        <f>(F119+L119)/1000</f>
        <v>3.1765979999999998</v>
      </c>
      <c r="BN61" s="578">
        <f>BM61*$AN$23</f>
        <v>3.1765979999999998</v>
      </c>
      <c r="BO61" s="581">
        <f t="shared" si="50"/>
        <v>0</v>
      </c>
      <c r="BP61" s="581">
        <f t="shared" si="51"/>
        <v>0</v>
      </c>
      <c r="BQ61" s="577">
        <f t="shared" si="36"/>
        <v>3.1766119128712877</v>
      </c>
      <c r="BR61" s="578">
        <f t="shared" si="37"/>
        <v>0</v>
      </c>
      <c r="BS61" s="579">
        <f t="shared" si="38"/>
        <v>0</v>
      </c>
      <c r="BT61" s="577">
        <f t="shared" si="87"/>
        <v>3.1766119128712877</v>
      </c>
      <c r="BU61" s="578">
        <f t="shared" si="87"/>
        <v>0</v>
      </c>
      <c r="BV61" s="579">
        <f t="shared" si="87"/>
        <v>0</v>
      </c>
      <c r="BW61" s="283"/>
      <c r="BX61" s="283"/>
      <c r="BY61" s="283"/>
    </row>
    <row r="62" spans="3:77" ht="12.75" customHeight="1">
      <c r="C62" s="171" t="str">
        <f ca="1">+IF(OFFSET(Processes!B43,$D$11,0)="*","*",OFFSET(Processes!D43,$D$11,0))</f>
        <v>INDGDFLTLPGE1</v>
      </c>
      <c r="D62" s="171" t="str">
        <f ca="1">+OFFSET(Processes!E43,$D$11,0)</f>
        <v>Glass &amp; Concrete industry Forklifts - LPG Existing 1</v>
      </c>
      <c r="E62" s="170" t="str">
        <f>+Processes!O43</f>
        <v>INDLPG,INDSNG1,INDSNG2</v>
      </c>
      <c r="F62" s="171" t="str">
        <f ca="1">+OFFSET(Processes!$M$12,$D$11,0) &amp; Processes!P43</f>
        <v>IGDFL</v>
      </c>
      <c r="G62" s="321">
        <f t="shared" si="18"/>
        <v>39.449999999999996</v>
      </c>
      <c r="H62" s="321">
        <f t="shared" si="19"/>
        <v>0</v>
      </c>
      <c r="I62" s="321">
        <f>ROUNDUP(AP62/($Z62*$AA62)*I$21*Y62,3)</f>
        <v>0</v>
      </c>
      <c r="J62" s="321">
        <f t="shared" si="21"/>
        <v>14.53</v>
      </c>
      <c r="K62" s="321">
        <f t="shared" si="22"/>
        <v>0</v>
      </c>
      <c r="L62" s="321">
        <f t="shared" si="23"/>
        <v>0</v>
      </c>
      <c r="M62" s="321">
        <f t="shared" si="24"/>
        <v>16.555</v>
      </c>
      <c r="N62" s="321">
        <f t="shared" si="25"/>
        <v>0</v>
      </c>
      <c r="O62" s="321">
        <f t="shared" si="26"/>
        <v>0</v>
      </c>
      <c r="P62" s="321">
        <f t="shared" si="1"/>
        <v>16.555</v>
      </c>
      <c r="Q62" s="321">
        <f t="shared" si="2"/>
        <v>0</v>
      </c>
      <c r="R62" s="321">
        <f t="shared" si="3"/>
        <v>0</v>
      </c>
      <c r="S62" s="321">
        <f t="shared" si="4"/>
        <v>0</v>
      </c>
      <c r="T62" s="321">
        <f t="shared" si="5"/>
        <v>0</v>
      </c>
      <c r="U62" s="321">
        <f t="shared" si="6"/>
        <v>0</v>
      </c>
      <c r="V62" s="321">
        <v>5</v>
      </c>
      <c r="W62" s="341">
        <v>1</v>
      </c>
      <c r="X62" s="520">
        <f t="shared" si="88"/>
        <v>1</v>
      </c>
      <c r="Y62" s="520">
        <f t="shared" si="88"/>
        <v>1</v>
      </c>
      <c r="Z62" s="324">
        <f t="shared" si="84"/>
        <v>3.1536000000000002E-2</v>
      </c>
      <c r="AA62" s="390">
        <f>$AA$61</f>
        <v>0.5</v>
      </c>
      <c r="AB62" s="329">
        <v>20</v>
      </c>
      <c r="AC62" s="324"/>
      <c r="AD62" s="324"/>
      <c r="AE62" s="329"/>
      <c r="AG62" s="234">
        <f t="shared" si="80"/>
        <v>0.62142617382617382</v>
      </c>
      <c r="AH62" s="234">
        <f t="shared" si="81"/>
        <v>0.22684063366336635</v>
      </c>
      <c r="AI62" s="234">
        <f t="shared" si="82"/>
        <v>0.25845469306930691</v>
      </c>
      <c r="AJ62" s="283"/>
      <c r="AK62" s="534" t="str">
        <f ca="1">F62</f>
        <v>IGDFL</v>
      </c>
      <c r="AL62" s="530" t="s">
        <v>53</v>
      </c>
      <c r="AM62" s="531">
        <f>H79/1000</f>
        <v>0.62141849999999998</v>
      </c>
      <c r="AN62" s="532">
        <f t="shared" si="75"/>
        <v>0.62141849999999998</v>
      </c>
      <c r="AO62" s="533">
        <f t="shared" si="76"/>
        <v>0</v>
      </c>
      <c r="AP62" s="533">
        <f t="shared" si="77"/>
        <v>0</v>
      </c>
      <c r="AQ62" s="543">
        <f t="shared" si="28"/>
        <v>0.62142617382617382</v>
      </c>
      <c r="AR62" s="533">
        <f t="shared" si="29"/>
        <v>0</v>
      </c>
      <c r="AS62" s="539">
        <f t="shared" si="30"/>
        <v>0</v>
      </c>
      <c r="AT62" s="544">
        <f t="shared" si="85"/>
        <v>0.62142617382617382</v>
      </c>
      <c r="AU62" s="535">
        <f t="shared" si="85"/>
        <v>0</v>
      </c>
      <c r="AV62" s="536">
        <f t="shared" si="85"/>
        <v>0</v>
      </c>
      <c r="AW62" s="283"/>
      <c r="AX62" s="534" t="str">
        <f t="shared" ca="1" si="12"/>
        <v>IGDFL</v>
      </c>
      <c r="AY62" s="530" t="s">
        <v>53</v>
      </c>
      <c r="AZ62" s="531">
        <f>H99/1000</f>
        <v>0.22683</v>
      </c>
      <c r="BA62" s="532">
        <f>AZ62*$AN$23</f>
        <v>0.22683</v>
      </c>
      <c r="BB62" s="533">
        <f t="shared" si="64"/>
        <v>0</v>
      </c>
      <c r="BC62" s="533">
        <f t="shared" si="65"/>
        <v>0</v>
      </c>
      <c r="BD62" s="544">
        <f t="shared" si="31"/>
        <v>0.22684063366336635</v>
      </c>
      <c r="BE62" s="535">
        <f t="shared" si="32"/>
        <v>0</v>
      </c>
      <c r="BF62" s="536">
        <f t="shared" si="33"/>
        <v>0</v>
      </c>
      <c r="BG62" s="544">
        <f t="shared" si="86"/>
        <v>0.22684063366336635</v>
      </c>
      <c r="BH62" s="535">
        <f t="shared" si="86"/>
        <v>0</v>
      </c>
      <c r="BI62" s="536">
        <f t="shared" si="86"/>
        <v>0</v>
      </c>
      <c r="BJ62" s="283"/>
      <c r="BK62" s="534" t="str">
        <f ca="1">AK62</f>
        <v>IGDFL</v>
      </c>
      <c r="BL62" s="530" t="s">
        <v>53</v>
      </c>
      <c r="BM62" s="531">
        <f>H119/1000</f>
        <v>0.25844400000000001</v>
      </c>
      <c r="BN62" s="532">
        <f>BM62*$AN$23</f>
        <v>0.25844400000000001</v>
      </c>
      <c r="BO62" s="533">
        <f t="shared" si="50"/>
        <v>0</v>
      </c>
      <c r="BP62" s="533">
        <f t="shared" si="51"/>
        <v>0</v>
      </c>
      <c r="BQ62" s="544">
        <f t="shared" si="36"/>
        <v>0.25845469306930691</v>
      </c>
      <c r="BR62" s="535">
        <f t="shared" si="37"/>
        <v>0</v>
      </c>
      <c r="BS62" s="536">
        <f t="shared" si="38"/>
        <v>0</v>
      </c>
      <c r="BT62" s="544">
        <f t="shared" si="87"/>
        <v>0.25845469306930691</v>
      </c>
      <c r="BU62" s="535">
        <f t="shared" si="87"/>
        <v>0</v>
      </c>
      <c r="BV62" s="536">
        <f t="shared" si="87"/>
        <v>0</v>
      </c>
      <c r="BW62" s="283"/>
      <c r="BX62" s="283"/>
      <c r="BY62" s="283"/>
    </row>
    <row r="63" spans="3:77" ht="12.75" customHeight="1">
      <c r="F63" s="80"/>
      <c r="G63" s="283"/>
      <c r="H63" s="283"/>
      <c r="I63" s="283"/>
      <c r="J63" s="283"/>
      <c r="K63" s="286"/>
      <c r="L63" s="286"/>
      <c r="M63" s="286"/>
      <c r="N63" s="283"/>
      <c r="O63" s="283"/>
      <c r="P63" s="283"/>
      <c r="Q63" s="283"/>
      <c r="R63" s="283"/>
      <c r="S63" s="283"/>
      <c r="T63" s="283"/>
      <c r="U63" s="283"/>
      <c r="V63" s="78"/>
      <c r="W63" s="78"/>
      <c r="X63" s="78"/>
      <c r="Y63" s="78"/>
      <c r="Z63" s="78"/>
      <c r="AA63" s="78"/>
      <c r="AB63" s="78"/>
      <c r="AC63" s="78"/>
      <c r="AD63" s="79"/>
      <c r="AE63" s="79"/>
      <c r="AF63" s="79"/>
      <c r="AG63" s="405"/>
      <c r="AH63" s="405"/>
      <c r="AI63" s="405"/>
      <c r="AJ63" s="82"/>
      <c r="AK63" s="82"/>
      <c r="AL63" s="82"/>
      <c r="AM63" s="82"/>
      <c r="AN63" s="82"/>
      <c r="AO63" s="82"/>
      <c r="AP63" s="82"/>
      <c r="AQ63" s="283"/>
      <c r="AR63" s="283"/>
      <c r="AS63" s="283"/>
      <c r="AT63" s="283"/>
      <c r="AU63" s="283"/>
      <c r="AV63" s="283"/>
      <c r="AW63" s="283"/>
      <c r="AX63" s="283"/>
      <c r="AY63" s="283"/>
      <c r="AZ63" s="283"/>
      <c r="BA63" s="283"/>
      <c r="BB63" s="283"/>
      <c r="BC63" s="283"/>
      <c r="BD63" s="283"/>
      <c r="BE63" s="283"/>
      <c r="BF63" s="283"/>
      <c r="BG63" s="283"/>
      <c r="BH63" s="283"/>
      <c r="BI63" s="283"/>
      <c r="BJ63" s="283"/>
      <c r="BK63" s="283"/>
      <c r="BL63" s="283"/>
      <c r="BM63" s="283"/>
      <c r="BN63" s="283"/>
      <c r="BO63" s="283"/>
      <c r="BP63" s="283"/>
    </row>
    <row r="64" spans="3:77" ht="12.75" customHeight="1">
      <c r="C64" s="285"/>
      <c r="D64" s="291"/>
      <c r="F64" s="80"/>
      <c r="G64" s="504"/>
      <c r="H64" s="505"/>
      <c r="I64" s="505"/>
      <c r="J64" s="285"/>
      <c r="K64" s="283"/>
      <c r="L64" s="283"/>
      <c r="M64" s="283"/>
      <c r="N64" s="283"/>
      <c r="O64" s="283"/>
      <c r="P64" s="283"/>
      <c r="Q64" s="283"/>
      <c r="R64" s="283"/>
      <c r="S64" s="283"/>
      <c r="T64" s="283"/>
      <c r="U64" s="283"/>
      <c r="V64" s="45"/>
      <c r="W64" s="285"/>
      <c r="X64" s="45"/>
      <c r="Y64" s="45"/>
      <c r="Z64" s="79"/>
      <c r="AA64" s="79"/>
      <c r="AB64" s="79"/>
      <c r="AC64" s="79"/>
      <c r="AD64" s="82"/>
      <c r="AE64" s="82"/>
      <c r="AF64" s="82"/>
      <c r="AG64" s="82"/>
      <c r="AH64" s="82"/>
      <c r="AI64" s="82"/>
      <c r="AJ64" s="283"/>
      <c r="AK64" s="283"/>
      <c r="AL64" s="283"/>
      <c r="AM64" s="283"/>
      <c r="AN64" s="283"/>
      <c r="AO64" s="283"/>
      <c r="AP64" s="283"/>
      <c r="AQ64" s="283"/>
      <c r="AR64" s="283"/>
      <c r="AS64" s="283"/>
      <c r="AT64" s="283"/>
      <c r="AU64" s="283"/>
      <c r="AV64" s="283"/>
      <c r="AW64" s="283"/>
      <c r="AX64" s="283"/>
      <c r="AY64" s="283"/>
      <c r="AZ64" s="283"/>
      <c r="BA64" s="283"/>
      <c r="BB64" s="283"/>
      <c r="BC64" s="283"/>
      <c r="BD64" s="283"/>
      <c r="BE64" s="283"/>
      <c r="BF64" s="283"/>
      <c r="BG64" s="283"/>
      <c r="BH64" s="283"/>
      <c r="BI64" s="283"/>
      <c r="BJ64" s="283"/>
      <c r="BK64" s="283"/>
      <c r="BL64" s="283"/>
      <c r="BM64" s="283"/>
      <c r="BN64" s="283"/>
      <c r="BO64" s="283"/>
      <c r="BP64" s="283"/>
    </row>
    <row r="65" spans="3:66" ht="12.75" customHeight="1">
      <c r="D65" s="47"/>
      <c r="F65" s="80"/>
      <c r="G65" s="286"/>
      <c r="H65" s="286"/>
      <c r="I65" s="286"/>
      <c r="J65" s="80"/>
      <c r="K65" s="283"/>
      <c r="L65" s="283"/>
      <c r="M65" s="283"/>
      <c r="N65" s="283"/>
      <c r="O65" s="283"/>
      <c r="P65" s="283"/>
      <c r="Q65" s="283"/>
      <c r="R65" s="283"/>
      <c r="S65" s="83"/>
      <c r="T65" s="83"/>
      <c r="U65" s="83"/>
      <c r="V65" s="83"/>
      <c r="W65" s="83"/>
      <c r="X65" s="83"/>
      <c r="Y65" s="83"/>
      <c r="Z65" s="83"/>
      <c r="AA65" s="83"/>
      <c r="AB65" s="83"/>
      <c r="AC65" s="83"/>
      <c r="AD65" s="1"/>
      <c r="AE65" s="83"/>
      <c r="AF65" s="283"/>
      <c r="AG65" s="283"/>
      <c r="AH65" s="283"/>
      <c r="AI65" s="78"/>
      <c r="AJ65" s="78"/>
      <c r="AK65" s="78"/>
      <c r="AL65" s="78"/>
      <c r="AM65" s="78"/>
      <c r="AN65" s="78"/>
      <c r="AO65" s="283"/>
      <c r="AP65" s="283"/>
      <c r="AQ65" s="283"/>
      <c r="AR65" s="283"/>
      <c r="AS65" s="283"/>
      <c r="AT65" s="283"/>
      <c r="AU65" s="283"/>
      <c r="AV65" s="283"/>
      <c r="AW65" s="283"/>
      <c r="AX65" s="283"/>
      <c r="AY65" s="283"/>
      <c r="AZ65" s="283"/>
      <c r="BA65" s="283"/>
      <c r="BB65" s="283"/>
      <c r="BC65" s="283"/>
      <c r="BD65" s="283"/>
      <c r="BE65" s="283"/>
      <c r="BF65" s="283"/>
      <c r="BG65" s="283"/>
      <c r="BH65" s="283"/>
      <c r="BI65" s="283"/>
      <c r="BJ65" s="283"/>
      <c r="BK65" s="283"/>
      <c r="BL65" s="283"/>
      <c r="BM65" s="283"/>
      <c r="BN65" s="283"/>
    </row>
    <row r="66" spans="3:66" ht="12.75" customHeight="1">
      <c r="F66" s="80"/>
      <c r="G66" s="83"/>
      <c r="H66" s="83"/>
      <c r="I66" s="83"/>
      <c r="J66" s="83"/>
      <c r="K66" s="83"/>
      <c r="L66" s="83"/>
      <c r="M66" s="83"/>
      <c r="N66" s="83"/>
      <c r="O66" s="83"/>
      <c r="P66" s="83"/>
      <c r="Q66" s="83"/>
      <c r="R66" s="83"/>
      <c r="S66" s="291"/>
      <c r="T66" s="283"/>
      <c r="U66" s="283"/>
      <c r="V66" s="45"/>
      <c r="W66" s="283"/>
      <c r="X66" s="78"/>
      <c r="Y66" s="78"/>
      <c r="Z66" s="78"/>
      <c r="AA66" s="45"/>
      <c r="AB66" s="78"/>
      <c r="AC66" s="82"/>
      <c r="AD66" s="79"/>
      <c r="AE66" s="78"/>
      <c r="AF66" s="508"/>
      <c r="AG66" s="508"/>
      <c r="AH66" s="506"/>
      <c r="AI66" s="506"/>
      <c r="AJ66" s="506"/>
      <c r="AK66" s="506"/>
      <c r="AL66" s="79"/>
      <c r="AM66" s="45"/>
      <c r="AN66" s="283"/>
      <c r="AO66" s="283"/>
      <c r="AP66" s="283"/>
      <c r="AQ66" s="283"/>
      <c r="AR66" s="283"/>
      <c r="AS66" s="283"/>
      <c r="AT66" s="283"/>
      <c r="AU66" s="283"/>
      <c r="AV66" s="283"/>
      <c r="AW66" s="283"/>
      <c r="AX66" s="283"/>
      <c r="AY66" s="283"/>
      <c r="AZ66" s="283"/>
      <c r="BA66" s="283"/>
      <c r="BB66" s="283"/>
      <c r="BC66" s="283"/>
      <c r="BD66" s="283"/>
      <c r="BE66" s="283"/>
      <c r="BF66" s="283"/>
      <c r="BG66" s="283"/>
      <c r="BH66" s="283"/>
      <c r="BI66" s="283"/>
      <c r="BJ66" s="283"/>
      <c r="BK66" s="283"/>
      <c r="BL66" s="283"/>
      <c r="BM66" s="283"/>
    </row>
    <row r="67" spans="3:66" ht="12.75" customHeight="1">
      <c r="D67" s="47"/>
      <c r="F67" s="80"/>
      <c r="G67" s="83"/>
      <c r="H67" s="83"/>
      <c r="I67" s="83"/>
      <c r="J67" s="83"/>
      <c r="K67" s="47"/>
      <c r="L67" s="291"/>
      <c r="M67" s="47"/>
      <c r="N67" s="47"/>
      <c r="O67" s="291"/>
      <c r="P67" s="47"/>
      <c r="Q67" s="47"/>
      <c r="R67" s="291"/>
      <c r="S67" s="25"/>
      <c r="U67" s="78"/>
      <c r="V67" s="78"/>
      <c r="W67" s="78"/>
      <c r="X67" s="45"/>
      <c r="Y67" s="79"/>
      <c r="Z67" s="79"/>
      <c r="AA67" s="79"/>
      <c r="AB67" s="25"/>
      <c r="AC67" s="79"/>
      <c r="AE67" s="283"/>
      <c r="AF67" s="283"/>
    </row>
    <row r="68" spans="3:66" ht="12.75" customHeight="1">
      <c r="L68" s="286"/>
      <c r="O68" s="283"/>
      <c r="Q68" s="86"/>
      <c r="R68" s="25"/>
      <c r="S68" s="25"/>
      <c r="T68" s="34"/>
      <c r="U68" s="34"/>
      <c r="V68" s="283"/>
      <c r="W68" s="283"/>
      <c r="X68" s="283"/>
      <c r="Y68" s="283"/>
      <c r="Z68" s="283"/>
      <c r="AA68" s="25"/>
      <c r="AB68" s="25"/>
      <c r="AC68" s="283"/>
      <c r="AD68" s="283"/>
    </row>
    <row r="69" spans="3:66" ht="12.75" customHeight="1">
      <c r="T69" s="283"/>
      <c r="U69" s="283"/>
      <c r="V69" s="283"/>
      <c r="W69" s="283"/>
      <c r="X69" s="283"/>
    </row>
    <row r="70" spans="3:66" ht="12.75" customHeight="1">
      <c r="C70" s="257" t="s">
        <v>488</v>
      </c>
      <c r="E70" s="25"/>
      <c r="F70" s="25"/>
      <c r="G70" s="25"/>
      <c r="H70" s="25"/>
      <c r="I70" s="25"/>
      <c r="J70" s="25"/>
      <c r="K70" s="25"/>
      <c r="O70" s="86"/>
      <c r="T70" s="283"/>
      <c r="U70" s="283"/>
      <c r="V70" s="283"/>
      <c r="W70" s="283"/>
      <c r="X70" s="283"/>
    </row>
    <row r="71" spans="3:66" ht="12.75" customHeight="1">
      <c r="O71" s="86"/>
      <c r="T71" s="283"/>
      <c r="U71" s="283"/>
      <c r="V71" s="283"/>
      <c r="W71" s="283"/>
      <c r="X71" s="283"/>
    </row>
    <row r="72" spans="3:66" ht="12.75" customHeight="1">
      <c r="C72" s="125" t="s">
        <v>145</v>
      </c>
      <c r="E72" s="25"/>
      <c r="F72" s="25"/>
      <c r="G72" s="25"/>
      <c r="H72" s="25"/>
      <c r="I72" s="25"/>
      <c r="J72" s="25"/>
      <c r="K72" s="25"/>
    </row>
    <row r="73" spans="3:66" ht="12.75" customHeight="1">
      <c r="D73" s="87" t="s">
        <v>147</v>
      </c>
      <c r="E73" s="88" t="str">
        <f t="array" ref="E73">+IF(AND(UPPER(TRANSPOSE(T78:T88))=UPPER(MID(D76:N76,4,99))),"Ok","ERROR")</f>
        <v>Ok</v>
      </c>
      <c r="F73" s="25"/>
      <c r="G73" s="25"/>
      <c r="H73" s="25"/>
      <c r="I73" s="25"/>
      <c r="J73" s="25"/>
      <c r="K73" s="25"/>
    </row>
    <row r="74" spans="3:66" ht="12.75" customHeight="1">
      <c r="C74" s="25" t="s">
        <v>203</v>
      </c>
      <c r="O74" s="86"/>
      <c r="T74" s="125" t="s">
        <v>490</v>
      </c>
      <c r="U74" s="125"/>
      <c r="W74" s="125"/>
    </row>
    <row r="75" spans="3:66" ht="12.75" customHeight="1">
      <c r="D75" s="89">
        <v>1</v>
      </c>
      <c r="E75" s="89">
        <f>+D75+1</f>
        <v>2</v>
      </c>
      <c r="F75" s="89">
        <f t="shared" ref="F75:P75" si="89">+E75+1</f>
        <v>3</v>
      </c>
      <c r="G75" s="89">
        <f t="shared" si="89"/>
        <v>4</v>
      </c>
      <c r="H75" s="89">
        <f t="shared" si="89"/>
        <v>5</v>
      </c>
      <c r="I75" s="89">
        <f t="shared" si="89"/>
        <v>6</v>
      </c>
      <c r="J75" s="89">
        <f t="shared" si="89"/>
        <v>7</v>
      </c>
      <c r="K75" s="89">
        <f t="shared" si="89"/>
        <v>8</v>
      </c>
      <c r="L75" s="89">
        <f t="shared" si="89"/>
        <v>9</v>
      </c>
      <c r="M75" s="89">
        <f t="shared" si="89"/>
        <v>10</v>
      </c>
      <c r="N75" s="89">
        <f t="shared" si="89"/>
        <v>11</v>
      </c>
      <c r="O75" s="89">
        <f t="shared" si="89"/>
        <v>12</v>
      </c>
      <c r="P75" s="89">
        <f t="shared" si="89"/>
        <v>13</v>
      </c>
      <c r="T75" s="46"/>
      <c r="U75" s="46"/>
      <c r="W75" s="46"/>
    </row>
    <row r="76" spans="3:66" ht="12.75" customHeight="1">
      <c r="C76" s="10" t="str">
        <f t="shared" ref="C76:D76" si="90">+D149</f>
        <v>Agg End-use</v>
      </c>
      <c r="D76" s="20" t="str">
        <f t="shared" si="90"/>
        <v>01 Coal</v>
      </c>
      <c r="E76" s="20" t="str">
        <f t="shared" ref="E76" si="91">+F149</f>
        <v>02 Fuel oil</v>
      </c>
      <c r="F76" s="20" t="str">
        <f t="shared" ref="F76" si="92">+G149</f>
        <v>03 Diesel</v>
      </c>
      <c r="G76" s="20" t="str">
        <f t="shared" ref="G76" si="93">+H149</f>
        <v>04 Gasoline</v>
      </c>
      <c r="H76" s="20" t="str">
        <f t="shared" ref="H76" si="94">+I149</f>
        <v>05 LPG</v>
      </c>
      <c r="I76" s="20" t="str">
        <f t="shared" ref="I76" si="95">+J149</f>
        <v>06 Manufactured Gases</v>
      </c>
      <c r="J76" s="20" t="str">
        <f t="shared" ref="J76" si="96">+K149</f>
        <v>07 Natural gas</v>
      </c>
      <c r="K76" s="20" t="str">
        <f t="shared" ref="K76" si="97">+L149</f>
        <v>08 Biogas</v>
      </c>
      <c r="L76" s="20" t="str">
        <f t="shared" ref="L76" si="98">+M149</f>
        <v>09 Biodiesel</v>
      </c>
      <c r="M76" s="20" t="str">
        <f t="shared" ref="M76" si="99">+N149</f>
        <v>10 Biomass</v>
      </c>
      <c r="N76" s="20" t="str">
        <f t="shared" ref="N76" si="100">+O149</f>
        <v>11 Waste</v>
      </c>
      <c r="O76" s="20" t="str">
        <f t="shared" ref="O76" si="101">+P149</f>
        <v>12 Electricity</v>
      </c>
      <c r="P76" s="20" t="str">
        <f t="shared" ref="P76" si="102">+Q149</f>
        <v>13 District heating</v>
      </c>
      <c r="T76" s="122" t="s">
        <v>146</v>
      </c>
      <c r="V76" s="123">
        <f>+'Energy matrix'!B3</f>
        <v>2010</v>
      </c>
    </row>
    <row r="77" spans="3:66" ht="12.75" customHeight="1">
      <c r="C77" s="13" t="str">
        <f>$D$150</f>
        <v>Process heat temperature</v>
      </c>
      <c r="D77" s="14">
        <f>+INDEX($E150:$Q150,1,D$75) * INDEX($V$78:$V$90,D$75,1)</f>
        <v>56552.896000000001</v>
      </c>
      <c r="E77" s="14">
        <f t="shared" ref="E77:P77" si="103">+INDEX($E150:$Q150,1,E$75) * INDEX($V$78:$V$90,E$75,1)</f>
        <v>7746.8159999999998</v>
      </c>
      <c r="F77" s="14">
        <f t="shared" si="103"/>
        <v>0</v>
      </c>
      <c r="G77" s="14">
        <f t="shared" si="103"/>
        <v>0</v>
      </c>
      <c r="H77" s="14">
        <f t="shared" si="103"/>
        <v>621.41849999999999</v>
      </c>
      <c r="I77" s="14">
        <f t="shared" si="103"/>
        <v>107.1</v>
      </c>
      <c r="J77" s="14">
        <f t="shared" si="103"/>
        <v>102503.992</v>
      </c>
      <c r="K77" s="14">
        <f t="shared" si="103"/>
        <v>17</v>
      </c>
      <c r="L77" s="14">
        <f t="shared" si="103"/>
        <v>1111.836</v>
      </c>
      <c r="M77" s="14">
        <f t="shared" si="103"/>
        <v>6041</v>
      </c>
      <c r="N77" s="14">
        <f t="shared" si="103"/>
        <v>33264</v>
      </c>
      <c r="O77" s="14">
        <f t="shared" si="103"/>
        <v>0</v>
      </c>
      <c r="P77" s="14">
        <f t="shared" si="103"/>
        <v>0</v>
      </c>
      <c r="T77" s="48" t="s">
        <v>203</v>
      </c>
      <c r="U77" s="48"/>
      <c r="V77" s="124" t="str">
        <f>+INDEX('Energy matrix'!C4:N4,1,$D$2)</f>
        <v>Non-metallic minerals</v>
      </c>
      <c r="W77" s="48"/>
    </row>
    <row r="78" spans="3:66" ht="12.75" customHeight="1">
      <c r="C78" s="13" t="str">
        <f>$D$151</f>
        <v>Cooling demand</v>
      </c>
      <c r="D78" s="14">
        <f>+INDEX($E151:$Q151,1,D$75) * INDEX($V$78:$V$90,D$75,1)</f>
        <v>0</v>
      </c>
      <c r="E78" s="14">
        <f t="shared" ref="E78:P78" si="104">+INDEX($E151:$Q151,1,E$75) * INDEX($V$78:$V$90,E$75,1)</f>
        <v>0</v>
      </c>
      <c r="F78" s="14">
        <f t="shared" si="104"/>
        <v>0</v>
      </c>
      <c r="G78" s="14">
        <f t="shared" si="104"/>
        <v>0</v>
      </c>
      <c r="H78" s="14">
        <f t="shared" si="104"/>
        <v>0</v>
      </c>
      <c r="I78" s="14">
        <f t="shared" si="104"/>
        <v>0</v>
      </c>
      <c r="J78" s="14">
        <f t="shared" si="104"/>
        <v>0</v>
      </c>
      <c r="K78" s="14">
        <f t="shared" si="104"/>
        <v>0</v>
      </c>
      <c r="L78" s="14">
        <f t="shared" si="104"/>
        <v>0</v>
      </c>
      <c r="M78" s="14">
        <f t="shared" si="104"/>
        <v>0</v>
      </c>
      <c r="N78" s="14">
        <f t="shared" si="104"/>
        <v>0</v>
      </c>
      <c r="O78" s="14">
        <f t="shared" si="104"/>
        <v>0</v>
      </c>
      <c r="P78" s="14">
        <f t="shared" si="104"/>
        <v>0</v>
      </c>
      <c r="T78" s="117" t="str">
        <f>+'Energy matrix'!B5</f>
        <v>Coal</v>
      </c>
      <c r="U78" s="117"/>
      <c r="V78" s="118">
        <f>+INDEX('Energy matrix'!C5:N5,1,$D$2)</f>
        <v>56552.896000000001</v>
      </c>
      <c r="W78" s="117"/>
    </row>
    <row r="79" spans="3:66" ht="12.75" customHeight="1">
      <c r="C79" s="13" t="str">
        <f>$D$152</f>
        <v>Haullage</v>
      </c>
      <c r="D79" s="19">
        <f>+INDEX($E152:$Q152,1,D$75) * INDEX($V$78:$V$90,D$75,1)</f>
        <v>0</v>
      </c>
      <c r="E79" s="19">
        <f t="shared" ref="E79:P79" si="105">+INDEX($E152:$Q152,1,E$75) * INDEX($V$78:$V$90,E$75,1)</f>
        <v>0</v>
      </c>
      <c r="F79" s="19">
        <f t="shared" si="105"/>
        <v>12396.655000000001</v>
      </c>
      <c r="G79" s="19">
        <f t="shared" si="105"/>
        <v>0</v>
      </c>
      <c r="H79" s="19">
        <f t="shared" si="105"/>
        <v>621.41849999999999</v>
      </c>
      <c r="I79" s="19">
        <f t="shared" si="105"/>
        <v>0</v>
      </c>
      <c r="J79" s="19">
        <f t="shared" si="105"/>
        <v>0</v>
      </c>
      <c r="K79" s="19">
        <f t="shared" si="105"/>
        <v>0</v>
      </c>
      <c r="L79" s="19">
        <f t="shared" si="105"/>
        <v>0</v>
      </c>
      <c r="M79" s="19">
        <f t="shared" si="105"/>
        <v>0</v>
      </c>
      <c r="N79" s="19">
        <f t="shared" si="105"/>
        <v>0</v>
      </c>
      <c r="O79" s="19">
        <f t="shared" si="105"/>
        <v>0</v>
      </c>
      <c r="P79" s="19">
        <f t="shared" si="105"/>
        <v>0</v>
      </c>
      <c r="T79" s="117" t="str">
        <f>+'Energy matrix'!B6</f>
        <v>Fuel Oil</v>
      </c>
      <c r="U79" s="117"/>
      <c r="V79" s="118">
        <f>+INDEX('Energy matrix'!C6:N6,1,$D$2)</f>
        <v>7746.8159999999998</v>
      </c>
      <c r="W79" s="117"/>
    </row>
    <row r="80" spans="3:66" ht="12.75" customHeight="1">
      <c r="C80" s="13" t="str">
        <f>$D$153</f>
        <v>Light and electronics</v>
      </c>
      <c r="D80" s="14">
        <f>+INDEX($E153:$Q153,1,D$75) * INDEX($V$78:$V$90,D$75,1)</f>
        <v>0</v>
      </c>
      <c r="E80" s="14">
        <f t="shared" ref="E80:P80" si="106">+INDEX($E153:$Q153,1,E$75) * INDEX($V$78:$V$90,E$75,1)</f>
        <v>0</v>
      </c>
      <c r="F80" s="14">
        <f t="shared" si="106"/>
        <v>0</v>
      </c>
      <c r="G80" s="14">
        <f t="shared" si="106"/>
        <v>0</v>
      </c>
      <c r="H80" s="14">
        <f t="shared" si="106"/>
        <v>0</v>
      </c>
      <c r="I80" s="14">
        <f t="shared" si="106"/>
        <v>0</v>
      </c>
      <c r="J80" s="14">
        <f t="shared" si="106"/>
        <v>0</v>
      </c>
      <c r="K80" s="14">
        <f t="shared" si="106"/>
        <v>0</v>
      </c>
      <c r="L80" s="14">
        <f t="shared" si="106"/>
        <v>0</v>
      </c>
      <c r="M80" s="14">
        <f t="shared" si="106"/>
        <v>0</v>
      </c>
      <c r="N80" s="14">
        <f t="shared" si="106"/>
        <v>0</v>
      </c>
      <c r="O80" s="14">
        <f t="shared" si="106"/>
        <v>4404.2400000000007</v>
      </c>
      <c r="P80" s="14">
        <f t="shared" si="106"/>
        <v>0</v>
      </c>
      <c r="T80" s="117" t="str">
        <f>+'Energy matrix'!B7</f>
        <v>Diesel</v>
      </c>
      <c r="U80" s="117"/>
      <c r="V80" s="118">
        <f>+INDEX('Energy matrix'!C7:N7,1,$D$2)</f>
        <v>12396.655000000001</v>
      </c>
      <c r="W80" s="117"/>
    </row>
    <row r="81" spans="3:24" ht="12.75" customHeight="1">
      <c r="C81" s="13" t="str">
        <f>$D$154</f>
        <v>Electric motors</v>
      </c>
      <c r="D81" s="14">
        <f t="shared" ref="D81:P81" si="107">+INDEX($E154:$Q154,1,D$75) * INDEX($V$78:$V$90,D$75,1)</f>
        <v>0</v>
      </c>
      <c r="E81" s="14">
        <f t="shared" si="107"/>
        <v>0</v>
      </c>
      <c r="F81" s="14">
        <f t="shared" si="107"/>
        <v>0</v>
      </c>
      <c r="G81" s="14">
        <f t="shared" si="107"/>
        <v>0</v>
      </c>
      <c r="H81" s="14">
        <f t="shared" si="107"/>
        <v>0</v>
      </c>
      <c r="I81" s="14">
        <f t="shared" si="107"/>
        <v>0</v>
      </c>
      <c r="J81" s="14">
        <f t="shared" si="107"/>
        <v>0</v>
      </c>
      <c r="K81" s="14">
        <f t="shared" si="107"/>
        <v>0</v>
      </c>
      <c r="L81" s="14">
        <f t="shared" si="107"/>
        <v>0</v>
      </c>
      <c r="M81" s="14">
        <f t="shared" si="107"/>
        <v>0</v>
      </c>
      <c r="N81" s="14">
        <f t="shared" si="107"/>
        <v>0</v>
      </c>
      <c r="O81" s="14">
        <f t="shared" si="107"/>
        <v>39638.160000000003</v>
      </c>
      <c r="P81" s="14">
        <f t="shared" si="107"/>
        <v>0</v>
      </c>
      <c r="T81" s="117" t="str">
        <f>+'Energy matrix'!B8</f>
        <v>Gasoline</v>
      </c>
      <c r="U81" s="117"/>
      <c r="V81" s="118">
        <f>+INDEX('Energy matrix'!C8:N8,1,$D$2)</f>
        <v>0</v>
      </c>
      <c r="W81" s="117"/>
    </row>
    <row r="82" spans="3:24" ht="12.75" customHeight="1">
      <c r="C82" s="13" t="str">
        <f>$D$155</f>
        <v>Spatial heating</v>
      </c>
      <c r="D82" s="14">
        <f t="shared" ref="D82:P82" si="108">+INDEX($E155:$Q155,1,D$75) * INDEX($V$78:$V$90,D$75,1)</f>
        <v>0</v>
      </c>
      <c r="E82" s="14">
        <f t="shared" si="108"/>
        <v>0</v>
      </c>
      <c r="F82" s="14">
        <f t="shared" si="108"/>
        <v>0</v>
      </c>
      <c r="G82" s="14">
        <f t="shared" si="108"/>
        <v>0</v>
      </c>
      <c r="H82" s="14">
        <f t="shared" si="108"/>
        <v>0</v>
      </c>
      <c r="I82" s="14">
        <f t="shared" si="108"/>
        <v>0</v>
      </c>
      <c r="J82" s="14">
        <f t="shared" si="108"/>
        <v>0</v>
      </c>
      <c r="K82" s="14">
        <f t="shared" si="108"/>
        <v>0</v>
      </c>
      <c r="L82" s="14">
        <f t="shared" si="108"/>
        <v>0</v>
      </c>
      <c r="M82" s="14">
        <f t="shared" si="108"/>
        <v>0</v>
      </c>
      <c r="N82" s="14">
        <f t="shared" si="108"/>
        <v>0</v>
      </c>
      <c r="O82" s="14">
        <f t="shared" si="108"/>
        <v>148.42594167981989</v>
      </c>
      <c r="P82" s="14">
        <f t="shared" si="108"/>
        <v>608</v>
      </c>
      <c r="T82" s="117" t="str">
        <f>+'Energy matrix'!B9</f>
        <v>LPG</v>
      </c>
      <c r="U82" s="117"/>
      <c r="V82" s="118">
        <f>+INDEX('Energy matrix'!C9:N9,1,$D$2)</f>
        <v>1242.837</v>
      </c>
      <c r="W82" s="117"/>
    </row>
    <row r="83" spans="3:24" ht="12.75" customHeight="1">
      <c r="C83" s="17" t="s">
        <v>57</v>
      </c>
      <c r="D83" s="18">
        <f t="shared" ref="D83:P83" si="109">SUM(D77:D82)</f>
        <v>56552.896000000001</v>
      </c>
      <c r="E83" s="18">
        <f t="shared" si="109"/>
        <v>7746.8159999999998</v>
      </c>
      <c r="F83" s="18">
        <f t="shared" si="109"/>
        <v>12396.655000000001</v>
      </c>
      <c r="G83" s="18">
        <f t="shared" si="109"/>
        <v>0</v>
      </c>
      <c r="H83" s="18">
        <f t="shared" si="109"/>
        <v>1242.837</v>
      </c>
      <c r="I83" s="18">
        <f t="shared" si="109"/>
        <v>107.1</v>
      </c>
      <c r="J83" s="18">
        <f t="shared" si="109"/>
        <v>102503.992</v>
      </c>
      <c r="K83" s="18">
        <f t="shared" si="109"/>
        <v>17</v>
      </c>
      <c r="L83" s="18">
        <f t="shared" si="109"/>
        <v>1111.836</v>
      </c>
      <c r="M83" s="18">
        <f t="shared" si="109"/>
        <v>6041</v>
      </c>
      <c r="N83" s="18">
        <f t="shared" si="109"/>
        <v>33264</v>
      </c>
      <c r="O83" s="18">
        <f t="shared" si="109"/>
        <v>44190.825941679825</v>
      </c>
      <c r="P83" s="18">
        <f t="shared" si="109"/>
        <v>608</v>
      </c>
      <c r="T83" s="117" t="str">
        <f>+'Energy matrix'!B10</f>
        <v>Manufactured Gases</v>
      </c>
      <c r="U83" s="117"/>
      <c r="V83" s="118">
        <f>+INDEX('Energy matrix'!C10:N10,1,$D$2)</f>
        <v>107.1</v>
      </c>
      <c r="W83" s="117"/>
    </row>
    <row r="84" spans="3:24" ht="12.75" customHeight="1">
      <c r="E84" s="25"/>
      <c r="F84" s="25"/>
      <c r="G84" s="25"/>
      <c r="H84" s="25"/>
      <c r="I84" s="25"/>
      <c r="J84" s="25"/>
      <c r="K84" s="25"/>
      <c r="O84" s="86"/>
      <c r="T84" s="117" t="str">
        <f>+'Energy matrix'!B11</f>
        <v>Natural gas</v>
      </c>
      <c r="U84" s="117"/>
      <c r="V84" s="118">
        <f>+INDEX('Energy matrix'!C11:N11,1,$D$2)</f>
        <v>102503.992</v>
      </c>
      <c r="W84" s="117"/>
    </row>
    <row r="85" spans="3:24" ht="12.75" customHeight="1">
      <c r="E85" s="25"/>
      <c r="F85" s="25"/>
      <c r="G85" s="25"/>
      <c r="H85" s="25"/>
      <c r="I85" s="25"/>
      <c r="J85" s="25"/>
      <c r="K85" s="25"/>
      <c r="O85" s="86"/>
      <c r="T85" s="117" t="str">
        <f>+'Energy matrix'!B12</f>
        <v>Biogas</v>
      </c>
      <c r="U85" s="117"/>
      <c r="V85" s="118">
        <f>+INDEX('Energy matrix'!C12:N12,1,$D$2)</f>
        <v>17</v>
      </c>
      <c r="W85" s="117"/>
    </row>
    <row r="86" spans="3:24" ht="12.75" customHeight="1">
      <c r="O86" s="86"/>
      <c r="T86" s="117" t="str">
        <f>+'Energy matrix'!B13</f>
        <v>Biodiesel</v>
      </c>
      <c r="U86" s="117"/>
      <c r="V86" s="118">
        <f>+INDEX('Energy matrix'!C13:N13,1,$D$2)</f>
        <v>1111.836</v>
      </c>
      <c r="W86" s="117"/>
    </row>
    <row r="87" spans="3:24" ht="12.75" customHeight="1">
      <c r="O87" s="86"/>
      <c r="T87" s="117" t="str">
        <f>+'Energy matrix'!B14</f>
        <v>Biomass</v>
      </c>
      <c r="U87" s="117"/>
      <c r="V87" s="118">
        <f>+INDEX('Energy matrix'!C14:N14,1,$D$2)</f>
        <v>6041</v>
      </c>
      <c r="W87" s="117"/>
    </row>
    <row r="88" spans="3:24" ht="12.75" customHeight="1">
      <c r="O88" s="86"/>
      <c r="T88" s="117" t="str">
        <f>+'Energy matrix'!B15</f>
        <v>Waste</v>
      </c>
      <c r="U88" s="117"/>
      <c r="V88" s="118">
        <f>+INDEX('Energy matrix'!C15:N15,1,$D$2)</f>
        <v>33264</v>
      </c>
      <c r="W88" s="117"/>
    </row>
    <row r="89" spans="3:24" ht="12.75" customHeight="1">
      <c r="O89" s="86"/>
      <c r="T89" s="117" t="str">
        <f>+'Energy matrix'!B16</f>
        <v>Electricity</v>
      </c>
      <c r="U89" s="117"/>
      <c r="V89" s="118">
        <f>+INDEX('Energy matrix'!C16:N16,1,$D$2)</f>
        <v>44042.400000000001</v>
      </c>
      <c r="W89" s="117"/>
    </row>
    <row r="90" spans="3:24" s="283" customFormat="1" ht="12.75" customHeight="1">
      <c r="C90" s="257" t="s">
        <v>559</v>
      </c>
      <c r="O90" s="86"/>
      <c r="R90" s="285"/>
      <c r="S90" s="285"/>
      <c r="T90" s="117" t="str">
        <f>+'Energy matrix'!B17</f>
        <v>District Heating</v>
      </c>
      <c r="U90" s="117"/>
      <c r="V90" s="118">
        <f>+INDEX('Energy matrix'!C17:N17,1,$D$2)</f>
        <v>608</v>
      </c>
      <c r="W90" s="117"/>
      <c r="X90" s="25"/>
    </row>
    <row r="91" spans="3:24" s="283" customFormat="1" ht="12.75" customHeight="1">
      <c r="E91" s="63"/>
      <c r="F91" s="63"/>
      <c r="G91" s="286"/>
      <c r="H91" s="286"/>
      <c r="I91" s="286"/>
      <c r="J91" s="286"/>
      <c r="K91" s="286"/>
      <c r="O91" s="86"/>
      <c r="R91" s="285"/>
      <c r="S91" s="285"/>
      <c r="T91" s="117" t="s">
        <v>57</v>
      </c>
      <c r="U91" s="117"/>
      <c r="V91" s="118">
        <f>SUM(V78:V90)</f>
        <v>265634.53200000001</v>
      </c>
      <c r="W91" s="117"/>
      <c r="X91" s="25"/>
    </row>
    <row r="92" spans="3:24" s="283" customFormat="1" ht="12.75" customHeight="1">
      <c r="C92" s="125" t="s">
        <v>145</v>
      </c>
      <c r="R92" s="285"/>
      <c r="S92" s="285"/>
      <c r="T92" s="258"/>
      <c r="U92" s="258"/>
      <c r="V92" s="259"/>
      <c r="W92" s="258"/>
      <c r="X92" s="25"/>
    </row>
    <row r="93" spans="3:24" s="283" customFormat="1" ht="12.75" customHeight="1">
      <c r="D93" s="87" t="s">
        <v>147</v>
      </c>
      <c r="E93" s="88" t="str">
        <f t="array" ref="E93">+IF(AND(UPPER(TRANSPOSE(T98:T108))=UPPER(MID(D96:N96,4,99))),"Ok","ERROR")</f>
        <v>Ok</v>
      </c>
      <c r="R93" s="285"/>
      <c r="S93" s="285"/>
      <c r="T93" s="258"/>
      <c r="U93" s="258"/>
      <c r="V93" s="259"/>
      <c r="W93" s="258"/>
      <c r="X93" s="25"/>
    </row>
    <row r="94" spans="3:24" s="283" customFormat="1" ht="12.75" customHeight="1">
      <c r="C94" s="283" t="s">
        <v>203</v>
      </c>
      <c r="E94" s="63"/>
      <c r="F94" s="63"/>
      <c r="G94" s="286"/>
      <c r="H94" s="286"/>
      <c r="I94" s="286"/>
      <c r="J94" s="286"/>
      <c r="K94" s="286"/>
      <c r="O94" s="86"/>
      <c r="R94" s="285"/>
      <c r="S94" s="285"/>
      <c r="T94" s="125" t="s">
        <v>558</v>
      </c>
      <c r="U94" s="125"/>
      <c r="W94" s="125"/>
    </row>
    <row r="95" spans="3:24" s="283" customFormat="1" ht="12.75" customHeight="1">
      <c r="D95" s="89">
        <v>1</v>
      </c>
      <c r="E95" s="89">
        <f>+D95+1</f>
        <v>2</v>
      </c>
      <c r="F95" s="89">
        <f t="shared" ref="F95:G95" si="110">+E95+1</f>
        <v>3</v>
      </c>
      <c r="G95" s="89">
        <f t="shared" si="110"/>
        <v>4</v>
      </c>
      <c r="H95" s="89">
        <f t="shared" ref="H95:I95" si="111">+G95+1</f>
        <v>5</v>
      </c>
      <c r="I95" s="89">
        <f t="shared" si="111"/>
        <v>6</v>
      </c>
      <c r="J95" s="89">
        <f t="shared" ref="J95:K95" si="112">+I95+1</f>
        <v>7</v>
      </c>
      <c r="K95" s="89">
        <f t="shared" si="112"/>
        <v>8</v>
      </c>
      <c r="L95" s="89">
        <f t="shared" ref="L95:M95" si="113">+K95+1</f>
        <v>9</v>
      </c>
      <c r="M95" s="89">
        <f t="shared" si="113"/>
        <v>10</v>
      </c>
      <c r="N95" s="89">
        <f t="shared" ref="N95:O95" si="114">+M95+1</f>
        <v>11</v>
      </c>
      <c r="O95" s="89">
        <f t="shared" si="114"/>
        <v>12</v>
      </c>
      <c r="P95" s="89">
        <f t="shared" ref="P95" si="115">+O95+1</f>
        <v>13</v>
      </c>
      <c r="R95" s="285"/>
      <c r="S95" s="285"/>
      <c r="T95" s="289"/>
      <c r="U95" s="289"/>
      <c r="W95" s="289"/>
    </row>
    <row r="96" spans="3:24" s="283" customFormat="1" ht="12.75" customHeight="1">
      <c r="C96" s="10" t="str">
        <f t="shared" ref="C96:E96" si="116">+D149</f>
        <v>Agg End-use</v>
      </c>
      <c r="D96" s="10" t="str">
        <f t="shared" si="116"/>
        <v>01 Coal</v>
      </c>
      <c r="E96" s="10" t="str">
        <f t="shared" si="116"/>
        <v>02 Fuel oil</v>
      </c>
      <c r="F96" s="10" t="str">
        <f t="shared" ref="F96" si="117">+G149</f>
        <v>03 Diesel</v>
      </c>
      <c r="G96" s="10" t="str">
        <f t="shared" ref="G96" si="118">+H149</f>
        <v>04 Gasoline</v>
      </c>
      <c r="H96" s="10" t="str">
        <f t="shared" ref="H96" si="119">+I149</f>
        <v>05 LPG</v>
      </c>
      <c r="I96" s="10" t="str">
        <f t="shared" ref="I96" si="120">+J149</f>
        <v>06 Manufactured Gases</v>
      </c>
      <c r="J96" s="10" t="str">
        <f t="shared" ref="J96" si="121">+K149</f>
        <v>07 Natural gas</v>
      </c>
      <c r="K96" s="10" t="str">
        <f t="shared" ref="K96" si="122">+L149</f>
        <v>08 Biogas</v>
      </c>
      <c r="L96" s="10" t="str">
        <f t="shared" ref="L96" si="123">+M149</f>
        <v>09 Biodiesel</v>
      </c>
      <c r="M96" s="10" t="str">
        <f t="shared" ref="M96" si="124">+N149</f>
        <v>10 Biomass</v>
      </c>
      <c r="N96" s="10" t="str">
        <f t="shared" ref="N96" si="125">+O149</f>
        <v>11 Waste</v>
      </c>
      <c r="O96" s="10" t="str">
        <f t="shared" ref="O96" si="126">+P149</f>
        <v>12 Electricity</v>
      </c>
      <c r="P96" s="10" t="str">
        <f t="shared" ref="P96" si="127">+Q149</f>
        <v>13 District heating</v>
      </c>
      <c r="R96" s="285"/>
      <c r="S96" s="285"/>
      <c r="T96" s="122" t="s">
        <v>146</v>
      </c>
      <c r="V96" s="123">
        <v>2015</v>
      </c>
    </row>
    <row r="97" spans="3:24" s="283" customFormat="1" ht="12.75" customHeight="1">
      <c r="C97" s="13" t="str">
        <f>$D$150</f>
        <v>Process heat temperature</v>
      </c>
      <c r="D97" s="14">
        <f>+INDEX($E150:$Q150,1,D$95) * INDEX($V$98:$V$110,D$95,1)</f>
        <v>57791.9</v>
      </c>
      <c r="E97" s="14">
        <f t="shared" ref="E97:P97" si="128">+INDEX($E150:$Q150,1,E$95) * INDEX($V$98:$V$110,E$95,1)</f>
        <v>3462.4749999999999</v>
      </c>
      <c r="F97" s="14">
        <f t="shared" si="128"/>
        <v>0</v>
      </c>
      <c r="G97" s="14">
        <f t="shared" si="128"/>
        <v>0</v>
      </c>
      <c r="H97" s="14">
        <f t="shared" si="128"/>
        <v>226.83</v>
      </c>
      <c r="I97" s="14">
        <f t="shared" si="128"/>
        <v>0</v>
      </c>
      <c r="J97" s="14">
        <f t="shared" si="128"/>
        <v>104013</v>
      </c>
      <c r="K97" s="14">
        <f t="shared" si="128"/>
        <v>22</v>
      </c>
      <c r="L97" s="14">
        <f t="shared" si="128"/>
        <v>152.58600000000001</v>
      </c>
      <c r="M97" s="14">
        <f t="shared" si="128"/>
        <v>5787</v>
      </c>
      <c r="N97" s="14">
        <f t="shared" si="128"/>
        <v>44429</v>
      </c>
      <c r="O97" s="14">
        <f t="shared" si="128"/>
        <v>0</v>
      </c>
      <c r="P97" s="14">
        <f t="shared" si="128"/>
        <v>0</v>
      </c>
      <c r="R97" s="285"/>
      <c r="S97" s="285"/>
      <c r="T97" s="48" t="s">
        <v>203</v>
      </c>
      <c r="U97" s="48"/>
      <c r="V97" s="124" t="str">
        <f>+INDEX('Energy matrix'!C25:N25,1,$D$2)</f>
        <v>Non-metallic minerals</v>
      </c>
      <c r="W97" s="48"/>
    </row>
    <row r="98" spans="3:24" s="283" customFormat="1" ht="12.75" customHeight="1">
      <c r="C98" s="13" t="str">
        <f>$D$151</f>
        <v>Cooling demand</v>
      </c>
      <c r="D98" s="14">
        <f t="shared" ref="D98:P98" si="129">+INDEX($E151:$Q151,1,D$95) * INDEX($V$98:$V$110,D$95,1)</f>
        <v>0</v>
      </c>
      <c r="E98" s="14">
        <f t="shared" si="129"/>
        <v>0</v>
      </c>
      <c r="F98" s="14">
        <f t="shared" si="129"/>
        <v>0</v>
      </c>
      <c r="G98" s="14">
        <f t="shared" si="129"/>
        <v>0</v>
      </c>
      <c r="H98" s="14">
        <f t="shared" si="129"/>
        <v>0</v>
      </c>
      <c r="I98" s="14">
        <f t="shared" si="129"/>
        <v>0</v>
      </c>
      <c r="J98" s="14">
        <f t="shared" si="129"/>
        <v>0</v>
      </c>
      <c r="K98" s="14">
        <f t="shared" si="129"/>
        <v>0</v>
      </c>
      <c r="L98" s="14">
        <f t="shared" si="129"/>
        <v>0</v>
      </c>
      <c r="M98" s="14">
        <f t="shared" si="129"/>
        <v>0</v>
      </c>
      <c r="N98" s="14">
        <f t="shared" si="129"/>
        <v>0</v>
      </c>
      <c r="O98" s="14">
        <f t="shared" si="129"/>
        <v>0</v>
      </c>
      <c r="P98" s="14">
        <f t="shared" si="129"/>
        <v>0</v>
      </c>
      <c r="R98" s="285"/>
      <c r="S98" s="285"/>
      <c r="T98" s="117" t="str">
        <f>'Energy matrix'!B26</f>
        <v>Coal</v>
      </c>
      <c r="U98" s="117"/>
      <c r="V98" s="118">
        <f>+INDEX('Energy matrix'!C26:N26,1,$D$2)</f>
        <v>57791.9</v>
      </c>
      <c r="W98" s="117"/>
    </row>
    <row r="99" spans="3:24" s="283" customFormat="1" ht="12.75" customHeight="1">
      <c r="C99" s="13" t="str">
        <f>$D$152</f>
        <v>Haullage</v>
      </c>
      <c r="D99" s="14">
        <f t="shared" ref="D99:P99" si="130">+INDEX($E152:$Q152,1,D$95) * INDEX($V$98:$V$110,D$95,1)</f>
        <v>0</v>
      </c>
      <c r="E99" s="14">
        <f t="shared" si="130"/>
        <v>0</v>
      </c>
      <c r="F99" s="14">
        <f t="shared" si="130"/>
        <v>3339.4920000000002</v>
      </c>
      <c r="G99" s="14">
        <f t="shared" si="130"/>
        <v>0</v>
      </c>
      <c r="H99" s="14">
        <f t="shared" si="130"/>
        <v>226.83</v>
      </c>
      <c r="I99" s="14">
        <f t="shared" si="130"/>
        <v>0</v>
      </c>
      <c r="J99" s="14">
        <f t="shared" si="130"/>
        <v>0</v>
      </c>
      <c r="K99" s="14">
        <f t="shared" si="130"/>
        <v>0</v>
      </c>
      <c r="L99" s="14">
        <f t="shared" si="130"/>
        <v>0</v>
      </c>
      <c r="M99" s="14">
        <f t="shared" si="130"/>
        <v>0</v>
      </c>
      <c r="N99" s="14">
        <f t="shared" si="130"/>
        <v>0</v>
      </c>
      <c r="O99" s="14">
        <f t="shared" si="130"/>
        <v>0</v>
      </c>
      <c r="P99" s="14">
        <f t="shared" si="130"/>
        <v>0</v>
      </c>
      <c r="R99" s="285"/>
      <c r="S99" s="285"/>
      <c r="T99" s="117" t="str">
        <f>'Energy matrix'!B27</f>
        <v>Fuel Oil</v>
      </c>
      <c r="U99" s="117"/>
      <c r="V99" s="118">
        <f>+INDEX('Energy matrix'!C27:N27,1,$D$2)</f>
        <v>3462.4749999999999</v>
      </c>
      <c r="W99" s="117"/>
    </row>
    <row r="100" spans="3:24" s="283" customFormat="1" ht="12.75" customHeight="1">
      <c r="C100" s="13" t="str">
        <f>$D$153</f>
        <v>Light and electronics</v>
      </c>
      <c r="D100" s="14">
        <f t="shared" ref="D100:P100" si="131">+INDEX($E153:$Q153,1,D$95) * INDEX($V$98:$V$110,D$95,1)</f>
        <v>0</v>
      </c>
      <c r="E100" s="14">
        <f t="shared" si="131"/>
        <v>0</v>
      </c>
      <c r="F100" s="14">
        <f t="shared" si="131"/>
        <v>0</v>
      </c>
      <c r="G100" s="14">
        <f t="shared" si="131"/>
        <v>0</v>
      </c>
      <c r="H100" s="14">
        <f t="shared" si="131"/>
        <v>0</v>
      </c>
      <c r="I100" s="14">
        <f t="shared" si="131"/>
        <v>0</v>
      </c>
      <c r="J100" s="14">
        <f t="shared" si="131"/>
        <v>0</v>
      </c>
      <c r="K100" s="14">
        <f t="shared" si="131"/>
        <v>0</v>
      </c>
      <c r="L100" s="14">
        <f t="shared" si="131"/>
        <v>0</v>
      </c>
      <c r="M100" s="14">
        <f t="shared" si="131"/>
        <v>0</v>
      </c>
      <c r="N100" s="14">
        <f t="shared" si="131"/>
        <v>0</v>
      </c>
      <c r="O100" s="14">
        <f t="shared" si="131"/>
        <v>4426.5600000000004</v>
      </c>
      <c r="P100" s="14">
        <f t="shared" si="131"/>
        <v>0</v>
      </c>
      <c r="R100" s="285"/>
      <c r="S100" s="285"/>
      <c r="T100" s="117" t="str">
        <f>'Energy matrix'!B28</f>
        <v>Diesel</v>
      </c>
      <c r="U100" s="117"/>
      <c r="V100" s="118">
        <f>+INDEX('Energy matrix'!C28:N28,1,$D$2)</f>
        <v>3339.4920000000002</v>
      </c>
      <c r="W100" s="117"/>
    </row>
    <row r="101" spans="3:24" s="283" customFormat="1" ht="12.75" customHeight="1">
      <c r="C101" s="13" t="str">
        <f>$D$154</f>
        <v>Electric motors</v>
      </c>
      <c r="D101" s="14">
        <f t="shared" ref="D101:P101" si="132">+INDEX($E154:$Q154,1,D$95) * INDEX($V$98:$V$110,D$95,1)</f>
        <v>0</v>
      </c>
      <c r="E101" s="14">
        <f t="shared" si="132"/>
        <v>0</v>
      </c>
      <c r="F101" s="14">
        <f t="shared" si="132"/>
        <v>0</v>
      </c>
      <c r="G101" s="14">
        <f t="shared" si="132"/>
        <v>0</v>
      </c>
      <c r="H101" s="14">
        <f t="shared" si="132"/>
        <v>0</v>
      </c>
      <c r="I101" s="14">
        <f t="shared" si="132"/>
        <v>0</v>
      </c>
      <c r="J101" s="14">
        <f t="shared" si="132"/>
        <v>0</v>
      </c>
      <c r="K101" s="14">
        <f t="shared" si="132"/>
        <v>0</v>
      </c>
      <c r="L101" s="14">
        <f t="shared" si="132"/>
        <v>0</v>
      </c>
      <c r="M101" s="14">
        <f t="shared" si="132"/>
        <v>0</v>
      </c>
      <c r="N101" s="14">
        <f t="shared" si="132"/>
        <v>0</v>
      </c>
      <c r="O101" s="14">
        <f t="shared" si="132"/>
        <v>39839.040000000001</v>
      </c>
      <c r="P101" s="14">
        <f t="shared" si="132"/>
        <v>0</v>
      </c>
      <c r="R101" s="285"/>
      <c r="S101" s="285"/>
      <c r="T101" s="117" t="str">
        <f>'Energy matrix'!B29</f>
        <v>Gasoline</v>
      </c>
      <c r="U101" s="117"/>
      <c r="V101" s="118">
        <f>+INDEX('Energy matrix'!C29:N29,1,$D$2)</f>
        <v>0</v>
      </c>
      <c r="W101" s="117"/>
    </row>
    <row r="102" spans="3:24" s="283" customFormat="1" ht="12.75" customHeight="1">
      <c r="C102" s="13" t="str">
        <f>$D$155</f>
        <v>Spatial heating</v>
      </c>
      <c r="D102" s="14">
        <f t="shared" ref="D102:P102" si="133">+INDEX($E155:$Q155,1,D$95) * INDEX($V$98:$V$110,D$95,1)</f>
        <v>0</v>
      </c>
      <c r="E102" s="14">
        <f t="shared" si="133"/>
        <v>0</v>
      </c>
      <c r="F102" s="14">
        <f t="shared" si="133"/>
        <v>0</v>
      </c>
      <c r="G102" s="14">
        <f t="shared" si="133"/>
        <v>0</v>
      </c>
      <c r="H102" s="14">
        <f t="shared" si="133"/>
        <v>0</v>
      </c>
      <c r="I102" s="14">
        <f t="shared" si="133"/>
        <v>0</v>
      </c>
      <c r="J102" s="14">
        <f t="shared" si="133"/>
        <v>0</v>
      </c>
      <c r="K102" s="14">
        <f t="shared" si="133"/>
        <v>0</v>
      </c>
      <c r="L102" s="14">
        <f t="shared" si="133"/>
        <v>0</v>
      </c>
      <c r="M102" s="14">
        <f t="shared" si="133"/>
        <v>0</v>
      </c>
      <c r="N102" s="14">
        <f t="shared" si="133"/>
        <v>0</v>
      </c>
      <c r="O102" s="14">
        <f t="shared" si="133"/>
        <v>149.17814115539196</v>
      </c>
      <c r="P102" s="14">
        <f t="shared" si="133"/>
        <v>775</v>
      </c>
      <c r="R102" s="285"/>
      <c r="S102" s="285"/>
      <c r="T102" s="117" t="str">
        <f>'Energy matrix'!B30</f>
        <v>LPG</v>
      </c>
      <c r="U102" s="117"/>
      <c r="V102" s="118">
        <f>+INDEX('Energy matrix'!C30:N30,1,$D$2)</f>
        <v>453.66</v>
      </c>
      <c r="W102" s="117"/>
    </row>
    <row r="103" spans="3:24" s="283" customFormat="1" ht="12.75" customHeight="1">
      <c r="C103" s="17" t="s">
        <v>57</v>
      </c>
      <c r="D103" s="18">
        <f>SUM(D97:D102)</f>
        <v>57791.9</v>
      </c>
      <c r="E103" s="18">
        <f t="shared" ref="E103:P103" si="134">SUM(E97:E102)</f>
        <v>3462.4749999999999</v>
      </c>
      <c r="F103" s="18">
        <f t="shared" si="134"/>
        <v>3339.4920000000002</v>
      </c>
      <c r="G103" s="18">
        <f t="shared" si="134"/>
        <v>0</v>
      </c>
      <c r="H103" s="18">
        <f t="shared" si="134"/>
        <v>453.66</v>
      </c>
      <c r="I103" s="18">
        <f t="shared" si="134"/>
        <v>0</v>
      </c>
      <c r="J103" s="18">
        <f t="shared" si="134"/>
        <v>104013</v>
      </c>
      <c r="K103" s="18">
        <f t="shared" si="134"/>
        <v>22</v>
      </c>
      <c r="L103" s="18">
        <f t="shared" si="134"/>
        <v>152.58600000000001</v>
      </c>
      <c r="M103" s="18">
        <f t="shared" si="134"/>
        <v>5787</v>
      </c>
      <c r="N103" s="18">
        <f t="shared" si="134"/>
        <v>44429</v>
      </c>
      <c r="O103" s="18">
        <f t="shared" si="134"/>
        <v>44414.778141155388</v>
      </c>
      <c r="P103" s="18">
        <f t="shared" si="134"/>
        <v>775</v>
      </c>
      <c r="R103" s="285"/>
      <c r="S103" s="285"/>
      <c r="T103" s="117" t="str">
        <f>'Energy matrix'!B31</f>
        <v>Manufactured Gases</v>
      </c>
      <c r="U103" s="117"/>
      <c r="V103" s="118">
        <f>+INDEX('Energy matrix'!C31:N31,1,$D$2)</f>
        <v>0</v>
      </c>
      <c r="W103" s="117"/>
    </row>
    <row r="104" spans="3:24" s="283" customFormat="1" ht="12.75" customHeight="1">
      <c r="O104" s="86"/>
      <c r="R104" s="285"/>
      <c r="S104" s="285"/>
      <c r="T104" s="117" t="str">
        <f>'Energy matrix'!B32</f>
        <v>Natural gas</v>
      </c>
      <c r="U104" s="117"/>
      <c r="V104" s="118">
        <f>+INDEX('Energy matrix'!C32:N32,1,$D$2)</f>
        <v>104013</v>
      </c>
      <c r="W104" s="117"/>
    </row>
    <row r="105" spans="3:24" s="283" customFormat="1" ht="12.75" customHeight="1">
      <c r="O105" s="86"/>
      <c r="R105" s="285"/>
      <c r="S105" s="285"/>
      <c r="T105" s="117" t="str">
        <f>'Energy matrix'!B33</f>
        <v>Biogas</v>
      </c>
      <c r="U105" s="117"/>
      <c r="V105" s="118">
        <f>+INDEX('Energy matrix'!C33:N33,1,$D$2)</f>
        <v>22</v>
      </c>
      <c r="W105" s="117"/>
    </row>
    <row r="106" spans="3:24" s="283" customFormat="1" ht="12.75" customHeight="1">
      <c r="E106" s="63"/>
      <c r="F106" s="63"/>
      <c r="G106" s="286"/>
      <c r="H106" s="286"/>
      <c r="I106" s="286"/>
      <c r="J106" s="286"/>
      <c r="K106" s="286"/>
      <c r="O106" s="86"/>
      <c r="R106" s="285"/>
      <c r="S106" s="285"/>
      <c r="T106" s="117" t="str">
        <f>'Energy matrix'!B34</f>
        <v>Biodiesel</v>
      </c>
      <c r="U106" s="117"/>
      <c r="V106" s="118">
        <f>+INDEX('Energy matrix'!C34:N34,1,$D$2)</f>
        <v>152.58600000000001</v>
      </c>
      <c r="W106" s="117"/>
    </row>
    <row r="107" spans="3:24" s="283" customFormat="1" ht="12.75" customHeight="1">
      <c r="E107" s="63"/>
      <c r="F107" s="63"/>
      <c r="G107" s="286"/>
      <c r="H107" s="286"/>
      <c r="I107" s="286"/>
      <c r="J107" s="286"/>
      <c r="K107" s="286"/>
      <c r="O107" s="86"/>
      <c r="R107" s="285"/>
      <c r="S107" s="285"/>
      <c r="T107" s="117" t="str">
        <f>'Energy matrix'!B35</f>
        <v>Biomass</v>
      </c>
      <c r="U107" s="117"/>
      <c r="V107" s="118">
        <f>+INDEX('Energy matrix'!C35:N35,1,$D$2)</f>
        <v>5787</v>
      </c>
      <c r="W107" s="117"/>
    </row>
    <row r="108" spans="3:24" s="283" customFormat="1" ht="12.75" customHeight="1">
      <c r="E108" s="63"/>
      <c r="F108" s="63"/>
      <c r="G108" s="286"/>
      <c r="H108" s="286"/>
      <c r="I108" s="286"/>
      <c r="J108" s="286"/>
      <c r="K108" s="286"/>
      <c r="O108" s="86"/>
      <c r="R108" s="285"/>
      <c r="S108" s="285"/>
      <c r="T108" s="117" t="str">
        <f>'Energy matrix'!B36</f>
        <v>Waste</v>
      </c>
      <c r="U108" s="117"/>
      <c r="V108" s="118">
        <f>+INDEX('Energy matrix'!C36:N36,1,$D$2)</f>
        <v>44429</v>
      </c>
      <c r="W108" s="117"/>
    </row>
    <row r="109" spans="3:24" s="283" customFormat="1" ht="12.75" customHeight="1">
      <c r="E109" s="63"/>
      <c r="F109" s="63"/>
      <c r="G109" s="286"/>
      <c r="H109" s="286"/>
      <c r="I109" s="286"/>
      <c r="J109" s="286"/>
      <c r="K109" s="286"/>
      <c r="O109" s="86"/>
      <c r="R109" s="285"/>
      <c r="S109" s="285"/>
      <c r="T109" s="117" t="str">
        <f>'Energy matrix'!B37</f>
        <v>Electricity</v>
      </c>
      <c r="U109" s="117"/>
      <c r="V109" s="118">
        <f>+INDEX('Energy matrix'!C37:N37,1,$D$2)</f>
        <v>44265.599999999999</v>
      </c>
      <c r="W109" s="117"/>
    </row>
    <row r="110" spans="3:24" ht="12.75" customHeight="1">
      <c r="C110" s="257" t="s">
        <v>489</v>
      </c>
      <c r="E110" s="25"/>
      <c r="F110" s="25"/>
      <c r="G110" s="25"/>
      <c r="H110" s="25"/>
      <c r="I110" s="25"/>
      <c r="J110" s="25"/>
      <c r="K110" s="25"/>
      <c r="O110" s="86"/>
      <c r="T110" s="117" t="str">
        <f>'Energy matrix'!B38</f>
        <v>District Heating</v>
      </c>
      <c r="U110" s="117"/>
      <c r="V110" s="118">
        <f>+INDEX('Energy matrix'!C38:N38,1,$D$2)</f>
        <v>775</v>
      </c>
      <c r="W110" s="117"/>
      <c r="X110" s="283"/>
    </row>
    <row r="111" spans="3:24" ht="12.75" customHeight="1">
      <c r="O111" s="86"/>
      <c r="T111" s="117" t="s">
        <v>57</v>
      </c>
      <c r="U111" s="117"/>
      <c r="V111" s="118">
        <f>SUM(V98:V110)</f>
        <v>264491.71299999999</v>
      </c>
      <c r="W111" s="117"/>
      <c r="X111" s="283"/>
    </row>
    <row r="112" spans="3:24" ht="12.75" customHeight="1">
      <c r="C112" s="125" t="s">
        <v>145</v>
      </c>
      <c r="E112" s="25"/>
      <c r="F112" s="25"/>
      <c r="G112" s="25"/>
      <c r="H112" s="25"/>
      <c r="I112" s="25"/>
      <c r="J112" s="25"/>
      <c r="K112" s="25"/>
      <c r="T112" s="285"/>
      <c r="U112" s="285"/>
      <c r="V112" s="285"/>
      <c r="W112" s="285"/>
      <c r="X112" s="283"/>
    </row>
    <row r="113" spans="3:31" ht="12.75" customHeight="1">
      <c r="D113" s="87" t="s">
        <v>147</v>
      </c>
      <c r="E113" s="88" t="str">
        <f t="array" ref="E113">+IF(AND(UPPER(TRANSPOSE(T118:T128))=UPPER(MID(D116:N116,4,99))),"Ok","ERROR")</f>
        <v>Ok</v>
      </c>
      <c r="F113" s="25"/>
      <c r="G113" s="25"/>
      <c r="H113" s="25"/>
      <c r="I113" s="25"/>
      <c r="J113" s="25"/>
      <c r="K113" s="25"/>
      <c r="T113" s="285"/>
      <c r="U113" s="285"/>
      <c r="V113" s="285"/>
      <c r="W113" s="285"/>
      <c r="X113" s="283"/>
    </row>
    <row r="114" spans="3:31" ht="12.75" customHeight="1">
      <c r="C114" s="25" t="s">
        <v>203</v>
      </c>
      <c r="O114" s="86"/>
      <c r="T114" s="125" t="s">
        <v>491</v>
      </c>
      <c r="U114" s="125"/>
      <c r="W114" s="125"/>
    </row>
    <row r="115" spans="3:31" ht="12.75" customHeight="1">
      <c r="D115" s="89">
        <v>1</v>
      </c>
      <c r="E115" s="89">
        <f>+D115+1</f>
        <v>2</v>
      </c>
      <c r="F115" s="89">
        <f t="shared" ref="F115:P115" si="135">+E115+1</f>
        <v>3</v>
      </c>
      <c r="G115" s="89">
        <f t="shared" si="135"/>
        <v>4</v>
      </c>
      <c r="H115" s="89">
        <f t="shared" si="135"/>
        <v>5</v>
      </c>
      <c r="I115" s="89">
        <f t="shared" si="135"/>
        <v>6</v>
      </c>
      <c r="J115" s="89">
        <f t="shared" si="135"/>
        <v>7</v>
      </c>
      <c r="K115" s="89">
        <f t="shared" si="135"/>
        <v>8</v>
      </c>
      <c r="L115" s="89">
        <f t="shared" si="135"/>
        <v>9</v>
      </c>
      <c r="M115" s="89">
        <f t="shared" si="135"/>
        <v>10</v>
      </c>
      <c r="N115" s="89">
        <f t="shared" si="135"/>
        <v>11</v>
      </c>
      <c r="O115" s="89">
        <f t="shared" si="135"/>
        <v>12</v>
      </c>
      <c r="P115" s="89">
        <f t="shared" si="135"/>
        <v>13</v>
      </c>
      <c r="T115" s="46"/>
      <c r="U115" s="46"/>
      <c r="W115" s="46"/>
    </row>
    <row r="116" spans="3:31" ht="12.75" customHeight="1">
      <c r="C116" s="10" t="str">
        <f>+C76</f>
        <v>Agg End-use</v>
      </c>
      <c r="D116" s="10" t="str">
        <f t="shared" ref="D116:P116" si="136">+D76</f>
        <v>01 Coal</v>
      </c>
      <c r="E116" s="10" t="str">
        <f t="shared" si="136"/>
        <v>02 Fuel oil</v>
      </c>
      <c r="F116" s="10" t="str">
        <f t="shared" si="136"/>
        <v>03 Diesel</v>
      </c>
      <c r="G116" s="10" t="str">
        <f t="shared" si="136"/>
        <v>04 Gasoline</v>
      </c>
      <c r="H116" s="10" t="str">
        <f t="shared" si="136"/>
        <v>05 LPG</v>
      </c>
      <c r="I116" s="10" t="str">
        <f t="shared" si="136"/>
        <v>06 Manufactured Gases</v>
      </c>
      <c r="J116" s="10" t="str">
        <f t="shared" si="136"/>
        <v>07 Natural gas</v>
      </c>
      <c r="K116" s="10" t="str">
        <f t="shared" si="136"/>
        <v>08 Biogas</v>
      </c>
      <c r="L116" s="10" t="str">
        <f t="shared" si="136"/>
        <v>09 Biodiesel</v>
      </c>
      <c r="M116" s="10" t="str">
        <f t="shared" si="136"/>
        <v>10 Biomass</v>
      </c>
      <c r="N116" s="10" t="str">
        <f t="shared" si="136"/>
        <v>11 Waste</v>
      </c>
      <c r="O116" s="10" t="str">
        <f t="shared" si="136"/>
        <v>12 Electricity</v>
      </c>
      <c r="P116" s="10" t="str">
        <f t="shared" si="136"/>
        <v>13 District heating</v>
      </c>
      <c r="T116" s="122" t="s">
        <v>146</v>
      </c>
      <c r="V116" s="123">
        <f>+'Energy matrix'!B45</f>
        <v>2019</v>
      </c>
    </row>
    <row r="117" spans="3:31" ht="12.75" customHeight="1">
      <c r="C117" s="13" t="str">
        <f>$D$150</f>
        <v>Process heat temperature</v>
      </c>
      <c r="D117" s="14">
        <f>+INDEX($E150:$Q150,1,D$115) * INDEX($V$118:$V$130,D$115,1)</f>
        <v>53875.453000000001</v>
      </c>
      <c r="E117" s="14">
        <f t="shared" ref="E117:P117" si="137">+INDEX($E150:$Q150,1,E$115) * INDEX($V$118:$V$130,E$115,1)</f>
        <v>2339.8939999999998</v>
      </c>
      <c r="F117" s="14">
        <f t="shared" si="137"/>
        <v>0</v>
      </c>
      <c r="G117" s="14">
        <f t="shared" si="137"/>
        <v>0</v>
      </c>
      <c r="H117" s="14">
        <f t="shared" si="137"/>
        <v>258.44400000000002</v>
      </c>
      <c r="I117" s="14">
        <f t="shared" si="137"/>
        <v>0</v>
      </c>
      <c r="J117" s="14">
        <f t="shared" si="137"/>
        <v>105073.03</v>
      </c>
      <c r="K117" s="14">
        <f t="shared" si="137"/>
        <v>12</v>
      </c>
      <c r="L117" s="14">
        <f t="shared" si="137"/>
        <v>242.334</v>
      </c>
      <c r="M117" s="14">
        <f t="shared" si="137"/>
        <v>6651</v>
      </c>
      <c r="N117" s="14">
        <f t="shared" si="137"/>
        <v>53692</v>
      </c>
      <c r="O117" s="14">
        <f t="shared" si="137"/>
        <v>0</v>
      </c>
      <c r="P117" s="14">
        <f t="shared" si="137"/>
        <v>0</v>
      </c>
      <c r="T117" s="48" t="s">
        <v>203</v>
      </c>
      <c r="U117" s="48"/>
      <c r="V117" s="124" t="str">
        <f>+INDEX('Energy matrix'!C46:N46,1,$D$2)</f>
        <v>Non-metallic minerals</v>
      </c>
      <c r="W117" s="48"/>
    </row>
    <row r="118" spans="3:31" ht="12.75" customHeight="1">
      <c r="C118" s="13" t="str">
        <f>$D$151</f>
        <v>Cooling demand</v>
      </c>
      <c r="D118" s="14">
        <f>+INDEX($E151:$Q151,1,D$115) * INDEX($V$118:$V$130,D$115,1)</f>
        <v>0</v>
      </c>
      <c r="E118" s="14">
        <f t="shared" ref="E118:P118" si="138">+INDEX($E151:$Q151,1,E$115) * INDEX($V$118:$V$130,E$115,1)</f>
        <v>0</v>
      </c>
      <c r="F118" s="14">
        <f t="shared" si="138"/>
        <v>0</v>
      </c>
      <c r="G118" s="14">
        <f t="shared" si="138"/>
        <v>0</v>
      </c>
      <c r="H118" s="14">
        <f t="shared" si="138"/>
        <v>0</v>
      </c>
      <c r="I118" s="14">
        <f t="shared" si="138"/>
        <v>0</v>
      </c>
      <c r="J118" s="14">
        <f t="shared" si="138"/>
        <v>0</v>
      </c>
      <c r="K118" s="14">
        <f t="shared" si="138"/>
        <v>0</v>
      </c>
      <c r="L118" s="14">
        <f t="shared" si="138"/>
        <v>0</v>
      </c>
      <c r="M118" s="14">
        <f t="shared" si="138"/>
        <v>0</v>
      </c>
      <c r="N118" s="14">
        <f t="shared" si="138"/>
        <v>0</v>
      </c>
      <c r="O118" s="14">
        <f t="shared" si="138"/>
        <v>0</v>
      </c>
      <c r="P118" s="14">
        <f t="shared" si="138"/>
        <v>0</v>
      </c>
      <c r="T118" s="117" t="str">
        <f>'Energy matrix'!B47</f>
        <v>Coal</v>
      </c>
      <c r="U118" s="117"/>
      <c r="V118" s="118">
        <f>+INDEX('Energy matrix'!C47:N47,1,$D$2)</f>
        <v>53875.453000000001</v>
      </c>
      <c r="W118" s="117"/>
    </row>
    <row r="119" spans="3:31" ht="12.75" customHeight="1">
      <c r="C119" s="13" t="str">
        <f>$D$152</f>
        <v>Haullage</v>
      </c>
      <c r="D119" s="19">
        <f>+INDEX($E152:$Q152,1,D$115) * INDEX($V$118:$V$130,D$115,1)</f>
        <v>0</v>
      </c>
      <c r="E119" s="19">
        <f t="shared" ref="E119:P119" si="139">+INDEX($E152:$Q152,1,E$115) * INDEX($V$118:$V$130,E$115,1)</f>
        <v>0</v>
      </c>
      <c r="F119" s="19">
        <f t="shared" si="139"/>
        <v>3176.598</v>
      </c>
      <c r="G119" s="19">
        <f t="shared" si="139"/>
        <v>0</v>
      </c>
      <c r="H119" s="19">
        <f t="shared" si="139"/>
        <v>258.44400000000002</v>
      </c>
      <c r="I119" s="19">
        <f t="shared" si="139"/>
        <v>0</v>
      </c>
      <c r="J119" s="19">
        <f t="shared" si="139"/>
        <v>0</v>
      </c>
      <c r="K119" s="19">
        <f t="shared" si="139"/>
        <v>0</v>
      </c>
      <c r="L119" s="19">
        <f t="shared" si="139"/>
        <v>0</v>
      </c>
      <c r="M119" s="19">
        <f t="shared" si="139"/>
        <v>0</v>
      </c>
      <c r="N119" s="19">
        <f t="shared" si="139"/>
        <v>0</v>
      </c>
      <c r="O119" s="19">
        <f t="shared" si="139"/>
        <v>0</v>
      </c>
      <c r="P119" s="19">
        <f t="shared" si="139"/>
        <v>0</v>
      </c>
      <c r="T119" s="117" t="str">
        <f>'Energy matrix'!B48</f>
        <v>Fuel Oil</v>
      </c>
      <c r="U119" s="117"/>
      <c r="V119" s="118">
        <f>+INDEX('Energy matrix'!C48:N48,1,$D$2)</f>
        <v>2339.8939999999998</v>
      </c>
      <c r="W119" s="117"/>
    </row>
    <row r="120" spans="3:31" ht="12.75" customHeight="1">
      <c r="C120" s="13" t="str">
        <f>$D$153</f>
        <v>Light and electronics</v>
      </c>
      <c r="D120" s="14">
        <f>+INDEX($E153:$Q153,1,D$115) * INDEX($V$118:$V$130,D$115,1)</f>
        <v>0</v>
      </c>
      <c r="E120" s="14">
        <f t="shared" ref="E120:P120" si="140">+INDEX($E153:$Q153,1,E$115) * INDEX($V$118:$V$130,E$115,1)</f>
        <v>0</v>
      </c>
      <c r="F120" s="14">
        <f t="shared" si="140"/>
        <v>0</v>
      </c>
      <c r="G120" s="14">
        <f t="shared" si="140"/>
        <v>0</v>
      </c>
      <c r="H120" s="14">
        <f t="shared" si="140"/>
        <v>0</v>
      </c>
      <c r="I120" s="14">
        <f t="shared" si="140"/>
        <v>0</v>
      </c>
      <c r="J120" s="14">
        <f t="shared" si="140"/>
        <v>0</v>
      </c>
      <c r="K120" s="14">
        <f t="shared" si="140"/>
        <v>0</v>
      </c>
      <c r="L120" s="14">
        <f t="shared" si="140"/>
        <v>0</v>
      </c>
      <c r="M120" s="14">
        <f t="shared" si="140"/>
        <v>0</v>
      </c>
      <c r="N120" s="14">
        <f t="shared" si="140"/>
        <v>0</v>
      </c>
      <c r="O120" s="14">
        <f t="shared" si="140"/>
        <v>4497.12</v>
      </c>
      <c r="P120" s="14">
        <f t="shared" si="140"/>
        <v>0</v>
      </c>
      <c r="T120" s="117" t="str">
        <f>'Energy matrix'!B49</f>
        <v>Diesel</v>
      </c>
      <c r="U120" s="117"/>
      <c r="V120" s="118">
        <f>+INDEX('Energy matrix'!C49:N49,1,$D$2)</f>
        <v>3176.598</v>
      </c>
      <c r="W120" s="117"/>
    </row>
    <row r="121" spans="3:31" ht="12.75" customHeight="1">
      <c r="C121" s="13" t="str">
        <f>$D$154</f>
        <v>Electric motors</v>
      </c>
      <c r="D121" s="14">
        <f t="shared" ref="D121:P122" si="141">+INDEX($E154:$Q154,1,D$115) * INDEX($V$118:$V$130,D$115,1)</f>
        <v>0</v>
      </c>
      <c r="E121" s="14">
        <f t="shared" si="141"/>
        <v>0</v>
      </c>
      <c r="F121" s="14">
        <f t="shared" si="141"/>
        <v>0</v>
      </c>
      <c r="G121" s="14">
        <f t="shared" si="141"/>
        <v>0</v>
      </c>
      <c r="H121" s="14">
        <f t="shared" si="141"/>
        <v>0</v>
      </c>
      <c r="I121" s="14">
        <f t="shared" si="141"/>
        <v>0</v>
      </c>
      <c r="J121" s="14">
        <f t="shared" si="141"/>
        <v>0</v>
      </c>
      <c r="K121" s="14">
        <f t="shared" si="141"/>
        <v>0</v>
      </c>
      <c r="L121" s="14">
        <f t="shared" si="141"/>
        <v>0</v>
      </c>
      <c r="M121" s="14">
        <f t="shared" si="141"/>
        <v>0</v>
      </c>
      <c r="N121" s="14">
        <f t="shared" si="141"/>
        <v>0</v>
      </c>
      <c r="O121" s="14">
        <f t="shared" si="141"/>
        <v>40474.080000000002</v>
      </c>
      <c r="P121" s="14">
        <f t="shared" si="141"/>
        <v>0</v>
      </c>
      <c r="T121" s="117" t="str">
        <f>'Energy matrix'!B50</f>
        <v>Gasoline</v>
      </c>
      <c r="U121" s="117"/>
      <c r="V121" s="118">
        <f>+INDEX('Energy matrix'!C50:N50,1,$D$2)</f>
        <v>0</v>
      </c>
      <c r="W121" s="117"/>
    </row>
    <row r="122" spans="3:31" ht="12.75" customHeight="1">
      <c r="C122" s="13" t="str">
        <f>$D$155</f>
        <v>Spatial heating</v>
      </c>
      <c r="D122" s="14">
        <f t="shared" si="141"/>
        <v>0</v>
      </c>
      <c r="E122" s="14">
        <f t="shared" si="141"/>
        <v>0</v>
      </c>
      <c r="F122" s="14">
        <f t="shared" si="141"/>
        <v>0</v>
      </c>
      <c r="G122" s="14">
        <f t="shared" si="141"/>
        <v>0</v>
      </c>
      <c r="H122" s="14">
        <f t="shared" si="141"/>
        <v>0</v>
      </c>
      <c r="I122" s="14">
        <f t="shared" si="141"/>
        <v>0</v>
      </c>
      <c r="J122" s="14">
        <f t="shared" si="141"/>
        <v>0</v>
      </c>
      <c r="K122" s="14">
        <f t="shared" si="141"/>
        <v>0</v>
      </c>
      <c r="L122" s="14">
        <f t="shared" si="141"/>
        <v>0</v>
      </c>
      <c r="M122" s="14">
        <f t="shared" si="141"/>
        <v>0</v>
      </c>
      <c r="N122" s="14">
        <f t="shared" si="141"/>
        <v>0</v>
      </c>
      <c r="O122" s="14">
        <f t="shared" si="141"/>
        <v>151.5560620781682</v>
      </c>
      <c r="P122" s="14">
        <f t="shared" si="141"/>
        <v>889</v>
      </c>
      <c r="T122" s="117" t="str">
        <f>'Energy matrix'!B51</f>
        <v>LPG</v>
      </c>
      <c r="U122" s="117"/>
      <c r="V122" s="118">
        <f>+INDEX('Energy matrix'!C51:N51,1,$D$2)</f>
        <v>516.88800000000003</v>
      </c>
      <c r="W122" s="117"/>
    </row>
    <row r="123" spans="3:31" ht="12.75" customHeight="1">
      <c r="C123" s="17" t="s">
        <v>57</v>
      </c>
      <c r="D123" s="18">
        <f t="shared" ref="D123:P123" si="142">SUM(D117:D122)</f>
        <v>53875.453000000001</v>
      </c>
      <c r="E123" s="18">
        <f t="shared" si="142"/>
        <v>2339.8939999999998</v>
      </c>
      <c r="F123" s="18">
        <f t="shared" si="142"/>
        <v>3176.598</v>
      </c>
      <c r="G123" s="18">
        <f t="shared" si="142"/>
        <v>0</v>
      </c>
      <c r="H123" s="18">
        <f t="shared" si="142"/>
        <v>516.88800000000003</v>
      </c>
      <c r="I123" s="18">
        <f t="shared" si="142"/>
        <v>0</v>
      </c>
      <c r="J123" s="18">
        <f t="shared" si="142"/>
        <v>105073.03</v>
      </c>
      <c r="K123" s="18">
        <f t="shared" si="142"/>
        <v>12</v>
      </c>
      <c r="L123" s="18">
        <f t="shared" si="142"/>
        <v>242.334</v>
      </c>
      <c r="M123" s="18">
        <f t="shared" si="142"/>
        <v>6651</v>
      </c>
      <c r="N123" s="18">
        <f t="shared" si="142"/>
        <v>53692</v>
      </c>
      <c r="O123" s="18">
        <f t="shared" si="142"/>
        <v>45122.756062078173</v>
      </c>
      <c r="P123" s="18">
        <f t="shared" si="142"/>
        <v>889</v>
      </c>
      <c r="T123" s="117" t="str">
        <f>'Energy matrix'!B52</f>
        <v>Manufactured Gases</v>
      </c>
      <c r="U123" s="117"/>
      <c r="V123" s="118">
        <f>+INDEX('Energy matrix'!C52:N52,1,$D$2)</f>
        <v>0</v>
      </c>
      <c r="W123" s="117"/>
    </row>
    <row r="124" spans="3:31" ht="12.75" customHeight="1">
      <c r="E124" s="25"/>
      <c r="F124" s="25"/>
      <c r="G124" s="25"/>
      <c r="H124" s="25"/>
      <c r="I124" s="25"/>
      <c r="J124" s="25"/>
      <c r="K124" s="25"/>
      <c r="O124" s="86"/>
      <c r="T124" s="117" t="str">
        <f>'Energy matrix'!B53</f>
        <v>Natural gas</v>
      </c>
      <c r="U124" s="117"/>
      <c r="V124" s="118">
        <f>+INDEX('Energy matrix'!C53:N53,1,$D$2)</f>
        <v>105073.03</v>
      </c>
      <c r="W124" s="117"/>
    </row>
    <row r="125" spans="3:31" ht="12.75" customHeight="1">
      <c r="E125" s="25"/>
      <c r="F125" s="25"/>
      <c r="G125" s="25"/>
      <c r="H125" s="25"/>
      <c r="I125" s="25"/>
      <c r="J125" s="25"/>
      <c r="K125" s="25"/>
      <c r="O125" s="86"/>
      <c r="T125" s="117" t="str">
        <f>'Energy matrix'!B54</f>
        <v>Biogas</v>
      </c>
      <c r="U125" s="117"/>
      <c r="V125" s="118">
        <f>+INDEX('Energy matrix'!C54:N54,1,$D$2)</f>
        <v>12</v>
      </c>
      <c r="W125" s="117"/>
    </row>
    <row r="126" spans="3:31" ht="12.75" customHeight="1">
      <c r="O126" s="86"/>
      <c r="T126" s="117" t="str">
        <f>'Energy matrix'!B55</f>
        <v>Biodiesel</v>
      </c>
      <c r="U126" s="117"/>
      <c r="V126" s="118">
        <f>+INDEX('Energy matrix'!C55:N55,1,$D$2)</f>
        <v>242.334</v>
      </c>
      <c r="W126" s="117"/>
    </row>
    <row r="127" spans="3:31" ht="12.75" customHeight="1">
      <c r="O127" s="86"/>
      <c r="T127" s="117" t="str">
        <f>'Energy matrix'!B56</f>
        <v>Biomass</v>
      </c>
      <c r="U127" s="117"/>
      <c r="V127" s="118">
        <f>+INDEX('Energy matrix'!C56:N56,1,$D$2)</f>
        <v>6651</v>
      </c>
      <c r="W127" s="117"/>
    </row>
    <row r="128" spans="3:31" ht="12.75" customHeight="1">
      <c r="C128" s="25" t="s">
        <v>287</v>
      </c>
      <c r="D128" s="503"/>
      <c r="F128" s="25"/>
      <c r="G128" s="25"/>
      <c r="H128" s="25"/>
      <c r="I128" s="25"/>
      <c r="J128" s="25"/>
      <c r="K128" s="25"/>
      <c r="O128" s="86"/>
      <c r="T128" s="117" t="str">
        <f>'Energy matrix'!B57</f>
        <v>Waste</v>
      </c>
      <c r="U128" s="117"/>
      <c r="V128" s="118">
        <f>+INDEX('Energy matrix'!C57:N57,1,$D$2)</f>
        <v>53692</v>
      </c>
      <c r="W128" s="117"/>
      <c r="AE128" s="34"/>
    </row>
    <row r="129" spans="3:32" ht="12.75" customHeight="1">
      <c r="E129" s="25"/>
      <c r="F129" s="25"/>
      <c r="G129" s="25"/>
      <c r="H129" s="25"/>
      <c r="I129" s="25"/>
      <c r="J129" s="25"/>
      <c r="K129" s="25"/>
      <c r="O129" s="86"/>
      <c r="T129" s="117" t="str">
        <f>'Energy matrix'!B58</f>
        <v>Electricity</v>
      </c>
      <c r="U129" s="117"/>
      <c r="V129" s="118">
        <f>+INDEX('Energy matrix'!C58:N58,1,$D$2)</f>
        <v>44971.199999999997</v>
      </c>
      <c r="W129" s="117"/>
      <c r="AF129" s="34"/>
    </row>
    <row r="130" spans="3:32" ht="12.75" customHeight="1">
      <c r="D130" s="21" t="s">
        <v>55</v>
      </c>
      <c r="E130" s="21" t="s">
        <v>85</v>
      </c>
      <c r="F130" s="21" t="s">
        <v>68</v>
      </c>
      <c r="G130" s="21" t="s">
        <v>79</v>
      </c>
      <c r="H130" s="21" t="s">
        <v>53</v>
      </c>
      <c r="I130" s="21" t="s">
        <v>51</v>
      </c>
      <c r="J130" s="21" t="s">
        <v>77</v>
      </c>
      <c r="K130" s="21" t="s">
        <v>78</v>
      </c>
      <c r="L130" s="21" t="s">
        <v>80</v>
      </c>
      <c r="M130" s="21" t="s">
        <v>50</v>
      </c>
      <c r="N130" s="21" t="s">
        <v>56</v>
      </c>
      <c r="O130" s="86"/>
      <c r="T130" s="117" t="str">
        <f>'Energy matrix'!B59</f>
        <v>District Heating</v>
      </c>
      <c r="U130" s="117"/>
      <c r="V130" s="118">
        <f>+INDEX('Energy matrix'!C59:N59,1,$D$2)</f>
        <v>889</v>
      </c>
      <c r="W130" s="117"/>
      <c r="AF130" s="34"/>
    </row>
    <row r="131" spans="3:32" ht="12.75" customHeight="1">
      <c r="C131" s="13" t="str">
        <f>$D$150</f>
        <v>Process heat temperature</v>
      </c>
      <c r="D131" s="256">
        <f>D136*0.98</f>
        <v>0.93099999999999994</v>
      </c>
      <c r="E131" s="256">
        <f>E136*0.98</f>
        <v>0.93099999999999994</v>
      </c>
      <c r="F131" s="256">
        <f>F136*0.98</f>
        <v>0.94079999999999997</v>
      </c>
      <c r="G131" s="91"/>
      <c r="H131" s="256">
        <f t="shared" ref="H131:N131" si="143">H136*0.98</f>
        <v>0.98</v>
      </c>
      <c r="I131" s="256">
        <f t="shared" si="143"/>
        <v>0.98</v>
      </c>
      <c r="J131" s="256">
        <f t="shared" si="143"/>
        <v>0.98</v>
      </c>
      <c r="K131" s="256">
        <f t="shared" si="143"/>
        <v>0.83299999999999996</v>
      </c>
      <c r="L131" s="256">
        <f t="shared" si="143"/>
        <v>0.93099999999999994</v>
      </c>
      <c r="M131" s="256">
        <f t="shared" si="143"/>
        <v>0.93099999999999994</v>
      </c>
      <c r="N131" s="256">
        <f t="shared" si="143"/>
        <v>0.94079999999999997</v>
      </c>
      <c r="O131" s="86"/>
      <c r="T131" s="117" t="s">
        <v>57</v>
      </c>
      <c r="U131" s="117"/>
      <c r="V131" s="118">
        <f>SUM(V118:V130)</f>
        <v>271439.397</v>
      </c>
      <c r="W131" s="117"/>
      <c r="AF131" s="34"/>
    </row>
    <row r="132" spans="3:32" ht="12.75" customHeight="1">
      <c r="C132" s="13" t="str">
        <f>$D$151</f>
        <v>Cooling demand</v>
      </c>
      <c r="D132" s="256">
        <f>D131*0.98</f>
        <v>0.91237999999999997</v>
      </c>
      <c r="E132" s="256">
        <f>E131*0.98</f>
        <v>0.91237999999999997</v>
      </c>
      <c r="F132" s="256">
        <f>F131*0.98</f>
        <v>0.92198399999999991</v>
      </c>
      <c r="G132" s="91"/>
      <c r="H132" s="256">
        <f t="shared" ref="H132:N132" si="144">H131*0.98</f>
        <v>0.96039999999999992</v>
      </c>
      <c r="I132" s="256">
        <f>I131*0.98</f>
        <v>0.96039999999999992</v>
      </c>
      <c r="J132" s="256">
        <f t="shared" si="144"/>
        <v>0.96039999999999992</v>
      </c>
      <c r="K132" s="256">
        <f t="shared" si="144"/>
        <v>0.81633999999999995</v>
      </c>
      <c r="L132" s="256">
        <f t="shared" si="144"/>
        <v>0.91237999999999997</v>
      </c>
      <c r="M132" s="256">
        <f t="shared" si="144"/>
        <v>0.91237999999999997</v>
      </c>
      <c r="N132" s="256">
        <f t="shared" si="144"/>
        <v>0.92198399999999991</v>
      </c>
      <c r="O132" s="86"/>
      <c r="T132" s="46"/>
      <c r="U132" s="46"/>
      <c r="W132" s="46"/>
      <c r="AF132" s="34"/>
    </row>
    <row r="133" spans="3:32" ht="12.75" customHeight="1">
      <c r="C133" s="13" t="str">
        <f>$D$152</f>
        <v>Haullage</v>
      </c>
      <c r="D133" s="92"/>
      <c r="E133" s="92"/>
      <c r="F133" s="92"/>
      <c r="G133" s="92"/>
      <c r="H133" s="92"/>
      <c r="I133" s="92"/>
      <c r="J133" s="92"/>
      <c r="K133" s="92"/>
      <c r="L133" s="92"/>
      <c r="M133" s="92"/>
      <c r="N133" s="92"/>
      <c r="O133" s="86"/>
      <c r="AF133" s="34"/>
    </row>
    <row r="134" spans="3:32" ht="12.75" customHeight="1">
      <c r="C134" s="13" t="str">
        <f>$D$153</f>
        <v>Light and electronics</v>
      </c>
      <c r="D134" s="93"/>
      <c r="E134" s="93"/>
      <c r="F134" s="90"/>
      <c r="G134" s="91"/>
      <c r="H134" s="93"/>
      <c r="I134" s="93"/>
      <c r="J134" s="93"/>
      <c r="K134" s="93"/>
      <c r="L134" s="93"/>
      <c r="M134" s="90">
        <v>1</v>
      </c>
      <c r="N134" s="90"/>
      <c r="O134" s="86"/>
      <c r="R134" s="25"/>
      <c r="S134" s="25"/>
      <c r="AF134" s="34"/>
    </row>
    <row r="135" spans="3:32" ht="12.75" customHeight="1">
      <c r="C135" s="13" t="str">
        <f>$D$154</f>
        <v>Electric motors</v>
      </c>
      <c r="D135" s="93"/>
      <c r="E135" s="93"/>
      <c r="F135" s="90"/>
      <c r="G135" s="91"/>
      <c r="H135" s="93"/>
      <c r="I135" s="93"/>
      <c r="J135" s="93"/>
      <c r="K135" s="93"/>
      <c r="L135" s="93"/>
      <c r="M135" s="90">
        <v>1</v>
      </c>
      <c r="N135" s="90"/>
      <c r="O135" s="86"/>
      <c r="R135" s="25"/>
      <c r="S135" s="25"/>
      <c r="AF135" s="34"/>
    </row>
    <row r="136" spans="3:32" ht="12.75" customHeight="1">
      <c r="C136" s="13" t="str">
        <f>$D$155</f>
        <v>Spatial heating</v>
      </c>
      <c r="D136" s="90">
        <v>0.95</v>
      </c>
      <c r="E136" s="90">
        <v>0.95</v>
      </c>
      <c r="F136" s="90">
        <v>0.96</v>
      </c>
      <c r="G136" s="91"/>
      <c r="H136" s="90">
        <v>1</v>
      </c>
      <c r="I136" s="90">
        <v>1</v>
      </c>
      <c r="J136" s="90">
        <f>I136</f>
        <v>1</v>
      </c>
      <c r="K136" s="256">
        <v>0.85</v>
      </c>
      <c r="L136" s="90">
        <v>0.95</v>
      </c>
      <c r="M136" s="90">
        <v>0.95</v>
      </c>
      <c r="N136" s="90">
        <v>0.96</v>
      </c>
      <c r="O136" s="86"/>
      <c r="R136" s="25"/>
      <c r="S136" s="25"/>
      <c r="AF136" s="34"/>
    </row>
    <row r="137" spans="3:32" ht="12.75" customHeight="1">
      <c r="D137" s="94"/>
      <c r="E137" s="94"/>
      <c r="F137" s="94"/>
      <c r="G137" s="95"/>
      <c r="H137" s="94"/>
      <c r="I137" s="94"/>
      <c r="J137" s="94"/>
      <c r="K137" s="94"/>
      <c r="L137" s="94"/>
      <c r="M137" s="94"/>
      <c r="N137" s="94"/>
      <c r="O137" s="86"/>
      <c r="R137" s="25"/>
      <c r="S137" s="25"/>
      <c r="AF137" s="34"/>
    </row>
    <row r="138" spans="3:32" ht="12.75" customHeight="1">
      <c r="O138" s="86"/>
      <c r="R138" s="25"/>
      <c r="S138" s="25"/>
      <c r="AF138" s="34"/>
    </row>
    <row r="139" spans="3:32" ht="12.75" customHeight="1">
      <c r="C139" s="61"/>
      <c r="D139" s="61"/>
      <c r="O139" s="86"/>
      <c r="R139" s="25"/>
      <c r="S139" s="25"/>
      <c r="AF139" s="34"/>
    </row>
    <row r="140" spans="3:32" ht="12.75" customHeight="1">
      <c r="C140" s="61"/>
      <c r="D140" s="61"/>
      <c r="R140" s="25"/>
      <c r="S140" s="25"/>
      <c r="AF140" s="34"/>
    </row>
    <row r="141" spans="3:32" ht="12.75" customHeight="1">
      <c r="R141" s="25"/>
      <c r="S141" s="25"/>
      <c r="AF141" s="34"/>
    </row>
    <row r="143" spans="3:32" s="442" customFormat="1" ht="15" thickBot="1">
      <c r="E143" s="443"/>
      <c r="F143" s="443"/>
      <c r="G143" s="444"/>
      <c r="H143" s="444"/>
      <c r="I143" s="444"/>
      <c r="J143" s="444"/>
      <c r="K143" s="444"/>
      <c r="R143" s="445"/>
      <c r="S143" s="445"/>
    </row>
    <row r="145" spans="3:28">
      <c r="E145" s="25"/>
      <c r="F145" s="25"/>
      <c r="G145" s="25"/>
      <c r="H145" s="25"/>
      <c r="I145" s="25"/>
      <c r="J145" s="25"/>
      <c r="K145" s="25"/>
      <c r="R145" s="25"/>
      <c r="T145" s="34"/>
    </row>
    <row r="146" spans="3:28" ht="21">
      <c r="C146" s="502" t="s">
        <v>487</v>
      </c>
      <c r="E146" s="25"/>
      <c r="G146" s="63"/>
      <c r="L146" s="36"/>
      <c r="R146" s="25"/>
      <c r="S146" s="25"/>
    </row>
    <row r="147" spans="3:28">
      <c r="D147" s="85"/>
      <c r="E147" s="50"/>
      <c r="F147" s="50"/>
      <c r="G147" s="50"/>
      <c r="H147" s="50"/>
      <c r="I147" s="50"/>
      <c r="J147" s="50"/>
      <c r="K147" s="50"/>
      <c r="L147" s="50"/>
      <c r="M147" s="50"/>
      <c r="N147" s="50"/>
      <c r="O147" s="50"/>
      <c r="P147" s="50"/>
      <c r="Q147" s="50"/>
      <c r="R147" s="50"/>
      <c r="T147" s="34"/>
    </row>
    <row r="148" spans="3:28">
      <c r="E148" s="50"/>
      <c r="F148" s="50"/>
      <c r="G148" s="50"/>
      <c r="H148" s="50"/>
      <c r="I148" s="50"/>
      <c r="J148" s="50"/>
      <c r="K148" s="50"/>
      <c r="L148" s="50"/>
      <c r="M148" s="50"/>
      <c r="N148" s="50"/>
      <c r="O148" s="50"/>
      <c r="P148" s="50"/>
      <c r="Q148" s="50"/>
      <c r="R148" s="50"/>
      <c r="T148" s="34"/>
    </row>
    <row r="149" spans="3:28">
      <c r="C149" s="10" t="s">
        <v>142</v>
      </c>
      <c r="D149" s="11" t="s">
        <v>143</v>
      </c>
      <c r="E149" s="20" t="s">
        <v>137</v>
      </c>
      <c r="F149" s="20" t="s">
        <v>138</v>
      </c>
      <c r="G149" s="20" t="s">
        <v>139</v>
      </c>
      <c r="H149" s="20" t="s">
        <v>140</v>
      </c>
      <c r="I149" s="20" t="s">
        <v>141</v>
      </c>
      <c r="J149" s="20" t="s">
        <v>550</v>
      </c>
      <c r="K149" s="20" t="s">
        <v>551</v>
      </c>
      <c r="L149" s="20" t="s">
        <v>552</v>
      </c>
      <c r="M149" s="20" t="s">
        <v>553</v>
      </c>
      <c r="N149" s="20" t="s">
        <v>554</v>
      </c>
      <c r="O149" s="20" t="s">
        <v>555</v>
      </c>
      <c r="P149" s="188" t="s">
        <v>556</v>
      </c>
      <c r="Q149" s="188" t="s">
        <v>557</v>
      </c>
      <c r="R149" s="25"/>
      <c r="S149" s="25"/>
      <c r="X149" s="283"/>
      <c r="Y149" s="283"/>
      <c r="AA149" s="25"/>
      <c r="AB149" s="25"/>
    </row>
    <row r="150" spans="3:28">
      <c r="C150" s="12" t="str">
        <f>D6</f>
        <v>04 Non-metallic minerals</v>
      </c>
      <c r="D150" s="13" t="s">
        <v>499</v>
      </c>
      <c r="E150" s="22">
        <v>1</v>
      </c>
      <c r="F150" s="22">
        <v>1</v>
      </c>
      <c r="G150" s="22"/>
      <c r="H150" s="22">
        <v>0</v>
      </c>
      <c r="I150" s="22">
        <v>0.5</v>
      </c>
      <c r="J150" s="22">
        <v>1</v>
      </c>
      <c r="K150" s="22">
        <v>1</v>
      </c>
      <c r="L150" s="22">
        <v>1</v>
      </c>
      <c r="M150" s="22">
        <v>1</v>
      </c>
      <c r="N150" s="22">
        <v>1</v>
      </c>
      <c r="O150" s="22">
        <v>1</v>
      </c>
      <c r="P150" s="22">
        <v>0</v>
      </c>
      <c r="Q150" s="22"/>
      <c r="R150" s="25"/>
      <c r="S150" s="25"/>
      <c r="X150" s="283"/>
      <c r="Y150" s="283"/>
      <c r="AA150" s="25"/>
      <c r="AB150" s="25"/>
    </row>
    <row r="151" spans="3:28">
      <c r="C151" s="15"/>
      <c r="D151" s="13" t="s">
        <v>500</v>
      </c>
      <c r="E151" s="22"/>
      <c r="F151" s="22"/>
      <c r="G151" s="22"/>
      <c r="H151" s="22">
        <v>0</v>
      </c>
      <c r="I151" s="22"/>
      <c r="J151" s="22"/>
      <c r="K151" s="22"/>
      <c r="L151" s="22">
        <v>0</v>
      </c>
      <c r="M151" s="22">
        <v>0</v>
      </c>
      <c r="N151" s="608"/>
      <c r="O151" s="22"/>
      <c r="P151" s="22"/>
      <c r="Q151" s="22">
        <v>0</v>
      </c>
      <c r="R151" s="25"/>
      <c r="S151" s="25"/>
      <c r="X151" s="283"/>
      <c r="Y151" s="283"/>
      <c r="AA151" s="25"/>
      <c r="AB151" s="25"/>
    </row>
    <row r="152" spans="3:28">
      <c r="C152" s="15"/>
      <c r="D152" s="13" t="s">
        <v>501</v>
      </c>
      <c r="E152" s="22">
        <v>0</v>
      </c>
      <c r="F152" s="22">
        <v>0</v>
      </c>
      <c r="G152" s="22">
        <v>1</v>
      </c>
      <c r="H152" s="609">
        <v>1</v>
      </c>
      <c r="I152" s="22">
        <v>0.5</v>
      </c>
      <c r="J152" s="22">
        <v>0</v>
      </c>
      <c r="K152" s="22">
        <v>0</v>
      </c>
      <c r="L152" s="22">
        <v>0</v>
      </c>
      <c r="M152" s="22">
        <v>0</v>
      </c>
      <c r="N152" s="22"/>
      <c r="O152" s="22">
        <v>0</v>
      </c>
      <c r="P152" s="22">
        <v>0</v>
      </c>
      <c r="Q152" s="22">
        <v>0</v>
      </c>
      <c r="R152" s="25"/>
      <c r="S152" s="25"/>
      <c r="X152" s="283"/>
      <c r="Y152" s="283"/>
      <c r="AA152" s="25"/>
      <c r="AB152" s="25"/>
    </row>
    <row r="153" spans="3:28">
      <c r="C153" s="15"/>
      <c r="D153" s="13" t="s">
        <v>502</v>
      </c>
      <c r="E153" s="22">
        <v>0</v>
      </c>
      <c r="F153" s="22">
        <v>0</v>
      </c>
      <c r="G153" s="22">
        <v>0</v>
      </c>
      <c r="H153" s="22">
        <v>0</v>
      </c>
      <c r="I153" s="22">
        <v>0</v>
      </c>
      <c r="J153" s="22">
        <v>0</v>
      </c>
      <c r="K153" s="22">
        <v>0</v>
      </c>
      <c r="L153" s="22">
        <v>0</v>
      </c>
      <c r="M153" s="22">
        <v>0</v>
      </c>
      <c r="N153" s="22">
        <v>0</v>
      </c>
      <c r="O153" s="22">
        <v>0</v>
      </c>
      <c r="P153" s="22">
        <v>0.1</v>
      </c>
      <c r="Q153" s="22">
        <v>0</v>
      </c>
      <c r="R153" s="25"/>
      <c r="S153" s="25"/>
      <c r="X153" s="283"/>
      <c r="Y153" s="283"/>
      <c r="AA153" s="25"/>
      <c r="AB153" s="25"/>
    </row>
    <row r="154" spans="3:28">
      <c r="C154" s="15"/>
      <c r="D154" s="13" t="s">
        <v>503</v>
      </c>
      <c r="E154" s="22">
        <v>0</v>
      </c>
      <c r="F154" s="22">
        <v>0</v>
      </c>
      <c r="G154" s="22">
        <v>0</v>
      </c>
      <c r="H154" s="22">
        <v>0</v>
      </c>
      <c r="I154" s="22">
        <v>0</v>
      </c>
      <c r="J154" s="22">
        <v>0</v>
      </c>
      <c r="K154" s="22">
        <v>0</v>
      </c>
      <c r="L154" s="22">
        <v>0</v>
      </c>
      <c r="M154" s="22">
        <v>0</v>
      </c>
      <c r="N154" s="22">
        <v>0</v>
      </c>
      <c r="O154" s="22">
        <v>0</v>
      </c>
      <c r="P154" s="22">
        <v>0.9</v>
      </c>
      <c r="Q154" s="22">
        <v>0</v>
      </c>
      <c r="R154" s="25"/>
      <c r="S154" s="25"/>
      <c r="X154" s="283"/>
      <c r="Y154" s="283"/>
      <c r="AA154" s="25"/>
      <c r="AB154" s="25"/>
    </row>
    <row r="155" spans="3:28">
      <c r="C155" s="16"/>
      <c r="D155" s="13" t="s">
        <v>504</v>
      </c>
      <c r="E155" s="22"/>
      <c r="F155" s="22"/>
      <c r="G155" s="22"/>
      <c r="H155" s="22"/>
      <c r="I155" s="22"/>
      <c r="J155" s="22"/>
      <c r="K155" s="22"/>
      <c r="L155" s="22"/>
      <c r="M155" s="22"/>
      <c r="N155" s="22"/>
      <c r="O155" s="22"/>
      <c r="P155" s="22">
        <v>3.3700693350003606E-3</v>
      </c>
      <c r="Q155" s="22">
        <v>1</v>
      </c>
      <c r="R155" s="25"/>
      <c r="S155" s="25"/>
      <c r="X155" s="283"/>
      <c r="Y155" s="283"/>
      <c r="AA155" s="25"/>
      <c r="AB155" s="25"/>
    </row>
    <row r="156" spans="3:28">
      <c r="C156" s="17" t="str">
        <f>C150</f>
        <v>04 Non-metallic minerals</v>
      </c>
      <c r="D156" s="17"/>
      <c r="E156" s="23">
        <f>SUM(E150:E155)</f>
        <v>1</v>
      </c>
      <c r="F156" s="23">
        <f t="shared" ref="F156:I156" si="145">SUM(F150:F155)</f>
        <v>1</v>
      </c>
      <c r="G156" s="23">
        <f t="shared" si="145"/>
        <v>1</v>
      </c>
      <c r="H156" s="23">
        <f t="shared" si="145"/>
        <v>1</v>
      </c>
      <c r="I156" s="23">
        <f t="shared" si="145"/>
        <v>1</v>
      </c>
      <c r="J156" s="23">
        <f t="shared" ref="J156" si="146">SUM(J150:J155)</f>
        <v>1</v>
      </c>
      <c r="K156" s="23">
        <f t="shared" ref="K156:Q156" si="147">SUM(K150:K155)</f>
        <v>1</v>
      </c>
      <c r="L156" s="23">
        <f t="shared" si="147"/>
        <v>1</v>
      </c>
      <c r="M156" s="23">
        <f t="shared" si="147"/>
        <v>1</v>
      </c>
      <c r="N156" s="23">
        <f t="shared" si="147"/>
        <v>1</v>
      </c>
      <c r="O156" s="23">
        <f t="shared" si="147"/>
        <v>1</v>
      </c>
      <c r="P156" s="23">
        <f t="shared" si="147"/>
        <v>1.0033700693350003</v>
      </c>
      <c r="Q156" s="23">
        <f t="shared" si="147"/>
        <v>1</v>
      </c>
      <c r="R156" s="25"/>
      <c r="S156" s="25"/>
      <c r="X156" s="283"/>
      <c r="Y156" s="283"/>
      <c r="AA156" s="25"/>
      <c r="AB156" s="25"/>
    </row>
    <row r="159" spans="3:28">
      <c r="D159" s="283"/>
    </row>
    <row r="160" spans="3:28">
      <c r="D160" s="283"/>
    </row>
    <row r="161" spans="4:4">
      <c r="D161" s="283"/>
    </row>
    <row r="162" spans="4:4">
      <c r="D162" s="283"/>
    </row>
    <row r="163" spans="4:4">
      <c r="D163" s="283"/>
    </row>
    <row r="164" spans="4:4">
      <c r="D164" s="283"/>
    </row>
    <row r="165" spans="4:4">
      <c r="D165" s="283"/>
    </row>
    <row r="166" spans="4:4">
      <c r="D166" s="283"/>
    </row>
    <row r="167" spans="4:4">
      <c r="D167" s="283"/>
    </row>
    <row r="168" spans="4:4">
      <c r="D168" s="283"/>
    </row>
    <row r="169" spans="4:4">
      <c r="D169" s="283"/>
    </row>
  </sheetData>
  <mergeCells count="3">
    <mergeCell ref="AK19:AK21"/>
    <mergeCell ref="AX19:AX21"/>
    <mergeCell ref="BK19:BK21"/>
  </mergeCells>
  <conditionalFormatting sqref="E73">
    <cfRule type="cellIs" dxfId="66" priority="77" operator="notEqual">
      <formula>"Ok"</formula>
    </cfRule>
  </conditionalFormatting>
  <conditionalFormatting sqref="A26:A60">
    <cfRule type="cellIs" dxfId="65" priority="78" stopIfTrue="1" operator="notEqual">
      <formula>0</formula>
    </cfRule>
  </conditionalFormatting>
  <conditionalFormatting sqref="D16">
    <cfRule type="expression" dxfId="64" priority="75">
      <formula>$D$16&lt;&gt;"Ok"</formula>
    </cfRule>
  </conditionalFormatting>
  <conditionalFormatting sqref="D18">
    <cfRule type="cellIs" dxfId="63" priority="73" operator="notEqual">
      <formula>"Ok"</formula>
    </cfRule>
  </conditionalFormatting>
  <conditionalFormatting sqref="E113">
    <cfRule type="cellIs" dxfId="62" priority="72" operator="notEqual">
      <formula>"Ok"</formula>
    </cfRule>
  </conditionalFormatting>
  <conditionalFormatting sqref="AT26:AU44 AT46:AU54 AT56:AU62">
    <cfRule type="expression" priority="51">
      <formula>AN26</formula>
    </cfRule>
  </conditionalFormatting>
  <conditionalFormatting sqref="AT45:AU45">
    <cfRule type="expression" priority="50">
      <formula>AN45</formula>
    </cfRule>
  </conditionalFormatting>
  <conditionalFormatting sqref="AT55:AU55">
    <cfRule type="expression" priority="49">
      <formula>AN55</formula>
    </cfRule>
  </conditionalFormatting>
  <conditionalFormatting sqref="BV26:BV44 BV46:BV54 BV56:BV62">
    <cfRule type="expression" priority="15">
      <formula>BP26</formula>
    </cfRule>
  </conditionalFormatting>
  <conditionalFormatting sqref="BT45:BU45">
    <cfRule type="expression" priority="17">
      <formula>BN45</formula>
    </cfRule>
  </conditionalFormatting>
  <conditionalFormatting sqref="E93">
    <cfRule type="cellIs" dxfId="61" priority="46" operator="notEqual">
      <formula>"Ok"</formula>
    </cfRule>
  </conditionalFormatting>
  <conditionalFormatting sqref="AV26:AV44 AV46:AV54 AV56:AV62">
    <cfRule type="expression" priority="33">
      <formula>AP26</formula>
    </cfRule>
  </conditionalFormatting>
  <conditionalFormatting sqref="AV45">
    <cfRule type="expression" priority="32">
      <formula>AP45</formula>
    </cfRule>
  </conditionalFormatting>
  <conditionalFormatting sqref="AV55">
    <cfRule type="expression" priority="31">
      <formula>AP55</formula>
    </cfRule>
  </conditionalFormatting>
  <conditionalFormatting sqref="BV45">
    <cfRule type="expression" priority="14">
      <formula>BP45</formula>
    </cfRule>
  </conditionalFormatting>
  <conditionalFormatting sqref="BV55">
    <cfRule type="expression" priority="13">
      <formula>BP55</formula>
    </cfRule>
  </conditionalFormatting>
  <conditionalFormatting sqref="BT26:BU44 BT46:BU54 BT56:BU62">
    <cfRule type="expression" priority="18">
      <formula>BN26</formula>
    </cfRule>
  </conditionalFormatting>
  <conditionalFormatting sqref="BT55:BU55">
    <cfRule type="expression" priority="16">
      <formula>BN55</formula>
    </cfRule>
  </conditionalFormatting>
  <conditionalFormatting sqref="BI26:BI44 BI46:BI54 BI56:BI62">
    <cfRule type="expression" priority="21">
      <formula>BC26</formula>
    </cfRule>
  </conditionalFormatting>
  <conditionalFormatting sqref="BI45">
    <cfRule type="expression" priority="20">
      <formula>BC45</formula>
    </cfRule>
  </conditionalFormatting>
  <conditionalFormatting sqref="BI55">
    <cfRule type="expression" priority="19">
      <formula>BC55</formula>
    </cfRule>
  </conditionalFormatting>
  <conditionalFormatting sqref="BG26:BH44 BG46:BH54 BG56:BH62">
    <cfRule type="expression" priority="24">
      <formula>BA26</formula>
    </cfRule>
  </conditionalFormatting>
  <conditionalFormatting sqref="BG45:BH45">
    <cfRule type="expression" priority="23">
      <formula>BA45</formula>
    </cfRule>
  </conditionalFormatting>
  <conditionalFormatting sqref="BG55:BH55">
    <cfRule type="expression" priority="22">
      <formula>BA55</formula>
    </cfRule>
  </conditionalFormatting>
  <conditionalFormatting sqref="BF26:BF44 BF46:BF54 BF56:BF62">
    <cfRule type="expression" priority="9">
      <formula>AZ26</formula>
    </cfRule>
  </conditionalFormatting>
  <conditionalFormatting sqref="BF45">
    <cfRule type="expression" priority="8">
      <formula>AZ45</formula>
    </cfRule>
  </conditionalFormatting>
  <conditionalFormatting sqref="BF55">
    <cfRule type="expression" priority="7">
      <formula>AZ55</formula>
    </cfRule>
  </conditionalFormatting>
  <conditionalFormatting sqref="BD26:BE44 BD46:BE54 BD56:BE62">
    <cfRule type="expression" priority="12">
      <formula>AX26</formula>
    </cfRule>
  </conditionalFormatting>
  <conditionalFormatting sqref="BD45:BE45">
    <cfRule type="expression" priority="11">
      <formula>AX45</formula>
    </cfRule>
  </conditionalFormatting>
  <conditionalFormatting sqref="BD55:BE55">
    <cfRule type="expression" priority="10">
      <formula>AX55</formula>
    </cfRule>
  </conditionalFormatting>
  <conditionalFormatting sqref="BS26:BS44 BS46:BS54 BS56:BS62">
    <cfRule type="expression" priority="3">
      <formula>BM26</formula>
    </cfRule>
  </conditionalFormatting>
  <conditionalFormatting sqref="BQ45:BR45">
    <cfRule type="expression" priority="5">
      <formula>BK45</formula>
    </cfRule>
  </conditionalFormatting>
  <conditionalFormatting sqref="BS45">
    <cfRule type="expression" priority="2">
      <formula>BM45</formula>
    </cfRule>
  </conditionalFormatting>
  <conditionalFormatting sqref="BS55">
    <cfRule type="expression" priority="1">
      <formula>BM55</formula>
    </cfRule>
  </conditionalFormatting>
  <conditionalFormatting sqref="BQ26:BR44 BQ46:BR54 BQ56:BR62">
    <cfRule type="expression" priority="6">
      <formula>BK26</formula>
    </cfRule>
  </conditionalFormatting>
  <conditionalFormatting sqref="BQ55:BR55">
    <cfRule type="expression" priority="4">
      <formula>BK55</formula>
    </cfRule>
  </conditionalFormatting>
  <pageMargins left="0.75" right="0.75" top="1" bottom="1" header="0.5" footer="0.5"/>
  <pageSetup paperSize="9" orientation="portrait" horizontalDpi="300" verticalDpi="300"/>
  <headerFooter alignWithMargins="0"/>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7">
    <tabColor rgb="FF00B050"/>
  </sheetPr>
  <dimension ref="C1:BY169"/>
  <sheetViews>
    <sheetView showGridLines="0" topLeftCell="J1" zoomScale="125" zoomScaleNormal="125" workbookViewId="0">
      <selection activeCell="J58" sqref="J58"/>
    </sheetView>
  </sheetViews>
  <sheetFormatPr baseColWidth="10" defaultColWidth="9.1640625" defaultRowHeight="14"/>
  <cols>
    <col min="1" max="1" width="3.5" style="25" customWidth="1"/>
    <col min="2" max="2" width="24.5" style="25" customWidth="1"/>
    <col min="3" max="3" width="19.1640625" style="25" customWidth="1"/>
    <col min="4" max="4" width="57.5" style="25" customWidth="1"/>
    <col min="5" max="5" width="25.5" style="63" customWidth="1"/>
    <col min="6" max="6" width="11.83203125" style="63" bestFit="1" customWidth="1"/>
    <col min="7" max="11" width="10.83203125" style="36" customWidth="1"/>
    <col min="12" max="14" width="10.83203125" style="25" customWidth="1"/>
    <col min="15" max="15" width="8.83203125" style="25" customWidth="1"/>
    <col min="16" max="16" width="9" style="25" customWidth="1"/>
    <col min="17" max="17" width="9.83203125" style="25" customWidth="1"/>
    <col min="18" max="18" width="9.33203125" style="34" customWidth="1"/>
    <col min="19" max="19" width="9.1640625" style="34" customWidth="1"/>
    <col min="20" max="21" width="9.5" style="25" customWidth="1"/>
    <col min="22" max="22" width="10" style="25" customWidth="1"/>
    <col min="23" max="23" width="8.6640625" style="25" customWidth="1"/>
    <col min="24" max="24" width="8.1640625" style="25" customWidth="1"/>
    <col min="25" max="25" width="11.6640625" style="25" customWidth="1"/>
    <col min="26" max="28" width="11.6640625" style="283" customWidth="1"/>
    <col min="29" max="31" width="9.1640625" style="25"/>
    <col min="32" max="33" width="10.5" style="25" customWidth="1"/>
    <col min="34" max="40" width="9.1640625" style="25"/>
    <col min="41" max="41" width="10.33203125" style="25" customWidth="1"/>
    <col min="42" max="43" width="9.1640625" style="25"/>
    <col min="44" max="44" width="8.5" style="25" customWidth="1"/>
    <col min="45" max="16384" width="9.1640625" style="25"/>
  </cols>
  <sheetData>
    <row r="1" spans="3:29" ht="12.75" customHeight="1"/>
    <row r="2" spans="3:29" ht="12.75" customHeight="1">
      <c r="C2" s="62" t="s">
        <v>190</v>
      </c>
      <c r="D2" s="129">
        <v>7</v>
      </c>
      <c r="E2" s="70" t="s">
        <v>193</v>
      </c>
      <c r="F2" s="70"/>
      <c r="G2" s="70"/>
      <c r="H2" s="70"/>
    </row>
    <row r="3" spans="3:29" ht="12.75" customHeight="1">
      <c r="E3" s="25"/>
    </row>
    <row r="4" spans="3:29" ht="12.75" customHeight="1" thickBot="1">
      <c r="C4" s="62" t="s">
        <v>192</v>
      </c>
      <c r="D4" s="64" t="s">
        <v>135</v>
      </c>
      <c r="E4" s="25"/>
    </row>
    <row r="5" spans="3:29" ht="12.75" customHeight="1">
      <c r="C5" s="62" t="s">
        <v>195</v>
      </c>
      <c r="D5" s="70" t="str">
        <f>+INDEX(Commodities!$X$6:$X$17,D2)</f>
        <v>Mining</v>
      </c>
      <c r="E5" s="25"/>
      <c r="F5" s="195"/>
      <c r="G5" s="196"/>
    </row>
    <row r="6" spans="3:29" ht="12.75" customHeight="1">
      <c r="C6" s="62"/>
      <c r="D6" s="70" t="str">
        <f>+INDEX(Commodities!$Y$6:$Y$17,D2)</f>
        <v>07 Mining and quarrying</v>
      </c>
      <c r="E6" s="25"/>
      <c r="F6" s="200" t="str">
        <f ca="1">+"Give 'Index' in cell " &amp; SUBSTITUTE(CELL("address",D2),"$","") &amp; "."</f>
        <v>Give 'Index' in cell D2.</v>
      </c>
      <c r="G6" s="199"/>
    </row>
    <row r="7" spans="3:29" ht="12.75" customHeight="1">
      <c r="E7" s="25"/>
      <c r="F7" s="200" t="s">
        <v>215</v>
      </c>
      <c r="G7" s="199"/>
    </row>
    <row r="8" spans="3:29" ht="12.75" customHeight="1" thickBot="1">
      <c r="C8" s="62" t="s">
        <v>192</v>
      </c>
      <c r="D8" s="64" t="s">
        <v>136</v>
      </c>
      <c r="E8" s="25"/>
      <c r="F8" s="197"/>
      <c r="G8" s="198"/>
    </row>
    <row r="9" spans="3:29" ht="12.75" customHeight="1">
      <c r="C9" s="62" t="s">
        <v>195</v>
      </c>
      <c r="D9" s="70" t="str">
        <f ca="1">+OFFSET(Processes!$M$11,D11,0)</f>
        <v>07 Mining and quarrying</v>
      </c>
      <c r="E9" s="25"/>
    </row>
    <row r="10" spans="3:29" ht="12.75" customHeight="1">
      <c r="C10" s="62" t="s">
        <v>148</v>
      </c>
      <c r="D10" s="70">
        <f>+ROW(Processes!$M$44) - ROW(Processes!$M$7)</f>
        <v>37</v>
      </c>
      <c r="E10" s="25"/>
    </row>
    <row r="11" spans="3:29" ht="12.75" customHeight="1">
      <c r="C11" s="62" t="s">
        <v>188</v>
      </c>
      <c r="D11" s="70">
        <f>+$D$10*$D$2-$D$10</f>
        <v>222</v>
      </c>
      <c r="E11" s="25"/>
    </row>
    <row r="12" spans="3:29" ht="12.75" customHeight="1">
      <c r="E12" s="25"/>
    </row>
    <row r="13" spans="3:29" ht="12.75" customHeight="1">
      <c r="C13" s="62" t="s">
        <v>192</v>
      </c>
      <c r="D13" s="64" t="s">
        <v>189</v>
      </c>
      <c r="E13" s="25"/>
      <c r="G13" s="112"/>
      <c r="H13" s="112"/>
      <c r="I13" s="112"/>
      <c r="J13" s="112"/>
      <c r="K13" s="112"/>
      <c r="L13" s="112"/>
      <c r="M13" s="112"/>
      <c r="N13" s="112"/>
    </row>
    <row r="14" spans="3:29" ht="12.75" customHeight="1">
      <c r="C14" s="62" t="s">
        <v>195</v>
      </c>
      <c r="D14" s="70" t="str">
        <f>+INDEX('Energy matrix'!$C$4:$N$4,1,D2)</f>
        <v>Mining and quarrying</v>
      </c>
      <c r="E14" s="25"/>
    </row>
    <row r="15" spans="3:29" ht="12.75" customHeight="1">
      <c r="D15" s="285"/>
      <c r="E15" s="25"/>
      <c r="L15" s="36"/>
      <c r="M15" s="36"/>
      <c r="R15" s="25"/>
      <c r="S15" s="25"/>
      <c r="T15" s="34"/>
      <c r="U15" s="34"/>
    </row>
    <row r="16" spans="3:29" ht="12.75" customHeight="1">
      <c r="C16" s="285"/>
      <c r="D16" s="522"/>
      <c r="E16" s="285"/>
      <c r="L16" s="36"/>
      <c r="M16" s="36"/>
      <c r="R16" s="283"/>
      <c r="S16" s="25"/>
      <c r="U16" s="34"/>
      <c r="V16" s="34"/>
      <c r="Z16" s="25"/>
      <c r="AC16" s="283"/>
    </row>
    <row r="17" spans="3:77" ht="12.75" customHeight="1">
      <c r="C17" s="285"/>
      <c r="D17" s="427"/>
      <c r="E17" s="285"/>
      <c r="L17" s="286"/>
      <c r="M17" s="36"/>
      <c r="N17" s="36"/>
      <c r="O17" s="286"/>
      <c r="R17" s="283"/>
      <c r="S17" s="25"/>
      <c r="U17" s="283"/>
      <c r="X17" s="34"/>
      <c r="Y17" s="285"/>
      <c r="Z17" s="34"/>
      <c r="AA17" s="25"/>
      <c r="AB17" s="25"/>
      <c r="AE17" s="283"/>
      <c r="AF17" s="283"/>
      <c r="AG17" s="283"/>
    </row>
    <row r="18" spans="3:77" ht="12.75" customHeight="1">
      <c r="C18" s="285"/>
      <c r="D18" s="522"/>
      <c r="E18" s="285"/>
      <c r="G18" s="286"/>
      <c r="H18" s="286"/>
      <c r="I18" s="286"/>
      <c r="J18" s="286"/>
      <c r="K18" s="286"/>
      <c r="L18" s="286"/>
      <c r="M18" s="286"/>
      <c r="N18" s="286"/>
      <c r="O18" s="286"/>
      <c r="P18" s="286"/>
      <c r="Q18" s="283"/>
      <c r="R18" s="283"/>
      <c r="S18" s="283"/>
      <c r="T18" s="283"/>
      <c r="U18" s="283"/>
      <c r="V18" s="283"/>
      <c r="W18" s="283"/>
      <c r="X18" s="283"/>
      <c r="Y18" s="283"/>
      <c r="Z18" s="285"/>
      <c r="AA18" s="285"/>
      <c r="AB18" s="284"/>
      <c r="AC18" s="283"/>
      <c r="AD18" s="283"/>
      <c r="AE18" s="283"/>
      <c r="AF18" s="283"/>
      <c r="AG18" s="283"/>
      <c r="AH18" s="283"/>
      <c r="AI18" s="283"/>
      <c r="AJ18" s="283"/>
      <c r="AK18" s="283"/>
      <c r="AL18" s="283"/>
      <c r="AM18" s="283"/>
      <c r="AN18" s="283"/>
      <c r="AO18" s="283"/>
      <c r="AP18" s="283"/>
      <c r="AQ18" s="283"/>
      <c r="AR18" s="283"/>
      <c r="AS18" s="283"/>
      <c r="AT18" s="283"/>
      <c r="AU18" s="283"/>
      <c r="AV18" s="283"/>
      <c r="AW18" s="283"/>
      <c r="AX18" s="283"/>
      <c r="AY18" s="283"/>
      <c r="AZ18" s="283"/>
      <c r="BA18" s="283"/>
      <c r="BB18" s="283"/>
      <c r="BC18" s="283"/>
      <c r="BD18" s="283"/>
      <c r="BE18" s="283"/>
      <c r="BF18" s="283"/>
      <c r="BG18" s="283"/>
      <c r="BH18" s="283"/>
      <c r="BI18" s="283"/>
      <c r="BJ18" s="283"/>
      <c r="BK18" s="546"/>
      <c r="BL18" s="289"/>
      <c r="BM18" s="291"/>
      <c r="BN18" s="291"/>
      <c r="BO18" s="291"/>
      <c r="BP18" s="291"/>
      <c r="BQ18" s="289"/>
      <c r="BR18" s="289"/>
      <c r="BS18" s="289"/>
      <c r="BT18" s="289"/>
      <c r="BU18" s="289"/>
      <c r="BV18" s="289"/>
    </row>
    <row r="19" spans="3:77" ht="12.75" customHeight="1">
      <c r="C19" s="285"/>
      <c r="D19" s="285"/>
      <c r="E19" s="285"/>
      <c r="G19" s="510" t="s">
        <v>62</v>
      </c>
      <c r="H19" s="510"/>
      <c r="I19" s="517"/>
      <c r="J19" s="510"/>
      <c r="K19" s="510"/>
      <c r="L19" s="517"/>
      <c r="M19" s="510"/>
      <c r="N19" s="510"/>
      <c r="O19" s="510"/>
      <c r="P19" s="286"/>
      <c r="Q19" s="283"/>
      <c r="R19" s="283"/>
      <c r="S19" s="396"/>
      <c r="T19" s="283"/>
      <c r="U19" s="283"/>
      <c r="V19" s="283"/>
      <c r="W19" s="283"/>
      <c r="X19" s="283"/>
      <c r="Y19" s="283"/>
      <c r="AB19" s="337"/>
      <c r="AC19" s="283"/>
      <c r="AD19" s="283"/>
      <c r="AE19" s="283"/>
      <c r="AF19" s="283"/>
      <c r="AG19" s="283"/>
      <c r="AH19" s="283"/>
      <c r="AI19" s="283"/>
      <c r="AJ19" s="283"/>
      <c r="AK19" s="663">
        <v>2010</v>
      </c>
      <c r="AL19" s="348"/>
      <c r="AM19" s="335"/>
      <c r="AN19" s="335"/>
      <c r="AO19" s="335"/>
      <c r="AP19" s="335"/>
      <c r="AQ19" s="348"/>
      <c r="AR19" s="348"/>
      <c r="AS19" s="348"/>
      <c r="AT19" s="348"/>
      <c r="AU19" s="348"/>
      <c r="AV19" s="349"/>
      <c r="AW19" s="283"/>
      <c r="AX19" s="663">
        <v>2015</v>
      </c>
      <c r="AY19" s="348"/>
      <c r="AZ19" s="335"/>
      <c r="BA19" s="335"/>
      <c r="BB19" s="335"/>
      <c r="BC19" s="335"/>
      <c r="BD19" s="348"/>
      <c r="BE19" s="348"/>
      <c r="BF19" s="348"/>
      <c r="BG19" s="348"/>
      <c r="BH19" s="348"/>
      <c r="BI19" s="349"/>
      <c r="BJ19" s="283"/>
      <c r="BK19" s="663">
        <v>2019</v>
      </c>
      <c r="BL19" s="348"/>
      <c r="BM19" s="335"/>
      <c r="BN19" s="335"/>
      <c r="BO19" s="335"/>
      <c r="BP19" s="335"/>
      <c r="BQ19" s="348"/>
      <c r="BR19" s="348"/>
      <c r="BS19" s="348"/>
      <c r="BT19" s="348"/>
      <c r="BU19" s="348"/>
      <c r="BV19" s="349"/>
      <c r="BW19" s="283"/>
      <c r="BX19" s="283"/>
      <c r="BY19" s="283"/>
    </row>
    <row r="20" spans="3:77" ht="12.75" customHeight="1">
      <c r="E20" s="25"/>
      <c r="G20" s="511">
        <v>2010</v>
      </c>
      <c r="H20" s="511"/>
      <c r="I20" s="518"/>
      <c r="J20" s="511">
        <v>2015</v>
      </c>
      <c r="K20" s="511"/>
      <c r="L20" s="518"/>
      <c r="M20" s="511">
        <v>2019</v>
      </c>
      <c r="N20" s="511"/>
      <c r="O20" s="511"/>
      <c r="P20" s="294"/>
      <c r="Q20" s="295"/>
      <c r="R20" s="295"/>
      <c r="S20" s="294"/>
      <c r="T20" s="293"/>
      <c r="U20" s="293"/>
      <c r="V20" s="283"/>
      <c r="W20" s="283"/>
      <c r="X20" s="296"/>
      <c r="Y20" s="296"/>
      <c r="Z20" s="296"/>
      <c r="AA20" s="296"/>
      <c r="AB20" s="347"/>
      <c r="AC20" s="285"/>
      <c r="AD20" s="285"/>
      <c r="AE20" s="285"/>
      <c r="AF20" s="285"/>
      <c r="AG20" s="285"/>
      <c r="AH20" s="285"/>
      <c r="AI20" s="285"/>
      <c r="AJ20" s="285"/>
      <c r="AK20" s="664"/>
      <c r="AL20" s="289"/>
      <c r="AM20" s="289"/>
      <c r="AN20" s="289"/>
      <c r="AO20" s="289"/>
      <c r="AP20" s="289"/>
      <c r="AQ20" s="289"/>
      <c r="AR20" s="289"/>
      <c r="AS20" s="289"/>
      <c r="AT20" s="289"/>
      <c r="AU20" s="289"/>
      <c r="AV20" s="290"/>
      <c r="AW20" s="283"/>
      <c r="AX20" s="664"/>
      <c r="AY20" s="289"/>
      <c r="AZ20" s="289"/>
      <c r="BA20" s="289"/>
      <c r="BB20" s="289"/>
      <c r="BC20" s="289"/>
      <c r="BD20" s="289"/>
      <c r="BE20" s="289"/>
      <c r="BF20" s="289"/>
      <c r="BG20" s="289"/>
      <c r="BH20" s="289"/>
      <c r="BI20" s="290"/>
      <c r="BJ20" s="283"/>
      <c r="BK20" s="664"/>
      <c r="BL20" s="289"/>
      <c r="BM20" s="289"/>
      <c r="BN20" s="289"/>
      <c r="BO20" s="289"/>
      <c r="BP20" s="289"/>
      <c r="BQ20" s="289"/>
      <c r="BR20" s="289"/>
      <c r="BS20" s="289"/>
      <c r="BT20" s="289"/>
      <c r="BU20" s="289"/>
      <c r="BV20" s="290"/>
      <c r="BW20" s="283"/>
      <c r="BX20" s="283"/>
      <c r="BY20" s="283"/>
    </row>
    <row r="21" spans="3:77" ht="12.75" customHeight="1">
      <c r="E21" s="25"/>
      <c r="F21" s="65"/>
      <c r="G21" s="385">
        <f>IronSteel!G21</f>
        <v>1.0009999999999999</v>
      </c>
      <c r="H21" s="385">
        <f>IronSteel!H21</f>
        <v>1.0009999999999999</v>
      </c>
      <c r="I21" s="385">
        <f>IronSteel!I21</f>
        <v>1.0009999999999999</v>
      </c>
      <c r="J21" s="385">
        <v>1.01</v>
      </c>
      <c r="K21" s="385">
        <v>1.01</v>
      </c>
      <c r="L21" s="385">
        <v>1.01</v>
      </c>
      <c r="M21" s="385">
        <f>IronSteel!M21</f>
        <v>1.01</v>
      </c>
      <c r="N21" s="385">
        <f>IronSteel!N21</f>
        <v>1.01</v>
      </c>
      <c r="O21" s="385">
        <f>IronSteel!O21</f>
        <v>1.01</v>
      </c>
      <c r="P21" s="292"/>
      <c r="Q21" s="297"/>
      <c r="R21" s="297"/>
      <c r="S21" s="292"/>
      <c r="T21" s="292"/>
      <c r="U21" s="292"/>
      <c r="V21" s="283"/>
      <c r="W21" s="283"/>
      <c r="X21" s="296"/>
      <c r="Y21" s="296"/>
      <c r="Z21" s="296"/>
      <c r="AA21" s="296"/>
      <c r="AB21" s="337"/>
      <c r="AC21" s="285"/>
      <c r="AD21" s="285"/>
      <c r="AE21" s="285"/>
      <c r="AF21" s="285"/>
      <c r="AG21" s="285"/>
      <c r="AH21" s="285"/>
      <c r="AI21" s="285"/>
      <c r="AJ21" s="285"/>
      <c r="AK21" s="665"/>
      <c r="AL21" s="289"/>
      <c r="AM21" s="289"/>
      <c r="AN21" s="356" t="s">
        <v>96</v>
      </c>
      <c r="AO21" s="348"/>
      <c r="AP21" s="349"/>
      <c r="AQ21" s="289"/>
      <c r="AR21" s="289"/>
      <c r="AS21" s="289"/>
      <c r="AT21" s="289"/>
      <c r="AU21" s="289"/>
      <c r="AV21" s="290"/>
      <c r="AW21" s="283"/>
      <c r="AX21" s="665"/>
      <c r="AY21" s="289"/>
      <c r="AZ21" s="289"/>
      <c r="BA21" s="356" t="s">
        <v>96</v>
      </c>
      <c r="BB21" s="348"/>
      <c r="BC21" s="349"/>
      <c r="BD21" s="289"/>
      <c r="BE21" s="289"/>
      <c r="BF21" s="289"/>
      <c r="BG21" s="289"/>
      <c r="BH21" s="289"/>
      <c r="BI21" s="290"/>
      <c r="BJ21" s="283"/>
      <c r="BK21" s="665"/>
      <c r="BL21" s="289"/>
      <c r="BM21" s="289"/>
      <c r="BN21" s="356" t="s">
        <v>96</v>
      </c>
      <c r="BO21" s="348"/>
      <c r="BP21" s="349"/>
      <c r="BQ21" s="289"/>
      <c r="BR21" s="289"/>
      <c r="BS21" s="289"/>
      <c r="BT21" s="289"/>
      <c r="BU21" s="289"/>
      <c r="BV21" s="290"/>
      <c r="BW21" s="283"/>
      <c r="BX21" s="283"/>
      <c r="BY21" s="283"/>
    </row>
    <row r="22" spans="3:77" ht="12.75" customHeight="1">
      <c r="F22" s="72"/>
      <c r="G22" s="298"/>
      <c r="H22" s="298"/>
      <c r="I22" s="298"/>
      <c r="J22" s="286"/>
      <c r="K22" s="286"/>
      <c r="L22" s="286"/>
      <c r="M22" s="298"/>
      <c r="N22" s="298"/>
      <c r="O22" s="298"/>
      <c r="P22" s="286"/>
      <c r="Q22" s="312"/>
      <c r="R22" s="312"/>
      <c r="S22" s="312"/>
      <c r="T22" s="298"/>
      <c r="U22" s="298"/>
      <c r="V22" s="298"/>
      <c r="W22" s="298"/>
      <c r="X22" s="299"/>
      <c r="Y22" s="299"/>
      <c r="Z22" s="299"/>
      <c r="AA22" s="299"/>
      <c r="AB22" s="338"/>
      <c r="AC22" s="283"/>
      <c r="AD22" s="283"/>
      <c r="AE22" s="283"/>
      <c r="AF22" s="283"/>
      <c r="AG22" s="283"/>
      <c r="AH22" s="283"/>
      <c r="AI22" s="283"/>
      <c r="AJ22" s="283"/>
      <c r="AK22" s="545"/>
      <c r="AL22" s="289"/>
      <c r="AM22" s="289"/>
      <c r="AN22" s="288" t="s">
        <v>586</v>
      </c>
      <c r="AO22" s="289" t="s">
        <v>575</v>
      </c>
      <c r="AP22" s="290" t="s">
        <v>564</v>
      </c>
      <c r="AQ22" s="289"/>
      <c r="AR22" s="289"/>
      <c r="AS22" s="289"/>
      <c r="AT22" s="289"/>
      <c r="AU22" s="289"/>
      <c r="AV22" s="290"/>
      <c r="AW22" s="283"/>
      <c r="AX22" s="545"/>
      <c r="AY22" s="289"/>
      <c r="AZ22" s="289"/>
      <c r="BA22" s="288" t="s">
        <v>586</v>
      </c>
      <c r="BB22" s="289" t="s">
        <v>575</v>
      </c>
      <c r="BC22" s="290" t="s">
        <v>564</v>
      </c>
      <c r="BD22" s="289"/>
      <c r="BE22" s="289"/>
      <c r="BF22" s="289"/>
      <c r="BG22" s="289"/>
      <c r="BH22" s="289"/>
      <c r="BI22" s="290"/>
      <c r="BJ22" s="283"/>
      <c r="BK22" s="545"/>
      <c r="BL22" s="289"/>
      <c r="BM22" s="289"/>
      <c r="BN22" s="288" t="s">
        <v>586</v>
      </c>
      <c r="BO22" s="289" t="s">
        <v>575</v>
      </c>
      <c r="BP22" s="290" t="s">
        <v>564</v>
      </c>
      <c r="BQ22" s="289"/>
      <c r="BR22" s="289"/>
      <c r="BS22" s="289"/>
      <c r="BT22" s="289"/>
      <c r="BU22" s="289"/>
      <c r="BV22" s="290"/>
      <c r="BW22" s="283"/>
      <c r="BX22" s="283"/>
      <c r="BY22" s="283"/>
    </row>
    <row r="23" spans="3:77" ht="12.75" customHeight="1">
      <c r="F23" s="74" t="s">
        <v>8</v>
      </c>
      <c r="G23" s="300"/>
      <c r="H23" s="300"/>
      <c r="I23" s="300"/>
      <c r="J23" s="286"/>
      <c r="K23" s="286"/>
      <c r="L23" s="286"/>
      <c r="M23" s="300"/>
      <c r="N23" s="300"/>
      <c r="O23" s="300"/>
      <c r="P23" s="301"/>
      <c r="Q23" s="313"/>
      <c r="R23" s="313"/>
      <c r="S23" s="313"/>
      <c r="T23" s="300"/>
      <c r="U23" s="300"/>
      <c r="V23" s="300"/>
      <c r="W23" s="300"/>
      <c r="X23" s="299"/>
      <c r="Y23" s="299"/>
      <c r="Z23" s="299"/>
      <c r="AA23" s="299"/>
      <c r="AB23" s="339"/>
      <c r="AC23" s="283"/>
      <c r="AD23" s="283"/>
      <c r="AE23" s="283"/>
      <c r="AF23" s="283"/>
      <c r="AG23" s="283"/>
      <c r="AH23" s="283"/>
      <c r="AI23" s="283"/>
      <c r="AJ23" s="283"/>
      <c r="AK23" s="288"/>
      <c r="AL23" s="291"/>
      <c r="AM23" s="289"/>
      <c r="AN23" s="362" cm="1">
        <f t="array" ref="AN23">INDEX(RegSplit!$B$4:$AN$6,MATCH(AN22,RegSplit!$A$4:$A$6,0),MATCH($D$6&amp;AK19,RegSplit!$B$2:$AN$2&amp;RegSplit!$B$3:$AN$3,0))</f>
        <v>1</v>
      </c>
      <c r="AO23" s="523" cm="1">
        <f t="array" ref="AO23">INDEX(RegSplit!$B$4:$AN$6,MATCH(AO22,RegSplit!$A$4:$A$6,0),MATCH($D$6&amp;AK19,RegSplit!$B$2:$AN$2&amp;RegSplit!$B$3:$AN$3,0))</f>
        <v>0</v>
      </c>
      <c r="AP23" s="523" cm="1">
        <f t="array" ref="AP23">INDEX(RegSplit!$B$4:$AN$6,MATCH(AP22,RegSplit!$A$4:$A$6,0),MATCH($D$6&amp;AK19,RegSplit!$B$2:$AN$2&amp;RegSplit!$B$3:$AN$3,0))</f>
        <v>0</v>
      </c>
      <c r="AQ23" s="289"/>
      <c r="AR23" s="289"/>
      <c r="AS23" s="289"/>
      <c r="AT23" s="289"/>
      <c r="AU23" s="289"/>
      <c r="AV23" s="290"/>
      <c r="AW23" s="283"/>
      <c r="AX23" s="288"/>
      <c r="AY23" s="291"/>
      <c r="AZ23" s="289"/>
      <c r="BA23" s="362" cm="1">
        <f t="array" ref="BA23">INDEX(RegSplit!$B$4:$AN$6,MATCH(BA22,RegSplit!$A$4:$A$6,0),MATCH($D$6&amp;AX19,RegSplit!$B$2:$AN$2&amp;RegSplit!$B$3:$AN$3,0))</f>
        <v>1</v>
      </c>
      <c r="BB23" s="523" cm="1">
        <f t="array" ref="BB23">INDEX(RegSplit!$B$4:$AN$6,MATCH(BB22,RegSplit!$A$4:$A$6,0),MATCH($D$6&amp;AX19,RegSplit!$B$2:$AN$2&amp;RegSplit!$B$3:$AN$3,0))</f>
        <v>0</v>
      </c>
      <c r="BC23" s="523" cm="1">
        <f t="array" ref="BC23">INDEX(RegSplit!$B$4:$AN$6,MATCH(BC22,RegSplit!$A$4:$A$6,0),MATCH($D$6&amp;AX19,RegSplit!$B$2:$AN$2&amp;RegSplit!$B$3:$AN$3,0))</f>
        <v>0</v>
      </c>
      <c r="BD23" s="289"/>
      <c r="BE23" s="289"/>
      <c r="BF23" s="289"/>
      <c r="BG23" s="289"/>
      <c r="BH23" s="289"/>
      <c r="BI23" s="290"/>
      <c r="BJ23" s="283"/>
      <c r="BK23" s="288"/>
      <c r="BL23" s="291"/>
      <c r="BM23" s="289"/>
      <c r="BN23" s="362" cm="1">
        <f t="array" ref="BN23">INDEX(RegSplit!$B$4:$AN$6,MATCH(BN22,RegSplit!$A$4:$A$6,0),MATCH($D$6&amp;BK19,RegSplit!$B$2:$AN$2&amp;RegSplit!$B$3:$AN$3,0))</f>
        <v>1</v>
      </c>
      <c r="BO23" s="523" cm="1">
        <f t="array" ref="BO23">INDEX(RegSplit!$B$4:$AN$6,MATCH(BO22,RegSplit!$A$4:$A$6,0),MATCH($D$6&amp;BK19,RegSplit!$B$2:$AN$2&amp;RegSplit!$B$3:$AN$3,0))</f>
        <v>0</v>
      </c>
      <c r="BP23" s="523" cm="1">
        <f t="array" ref="BP23">INDEX(RegSplit!$B$4:$AN$6,MATCH(BP22,RegSplit!$A$4:$A$6,0),MATCH($D$6&amp;BK19,RegSplit!$B$2:$AN$2&amp;RegSplit!$B$3:$AN$3,0))</f>
        <v>0</v>
      </c>
      <c r="BQ23" s="289"/>
      <c r="BR23" s="289"/>
      <c r="BS23" s="289"/>
      <c r="BT23" s="289"/>
      <c r="BU23" s="289"/>
      <c r="BV23" s="290"/>
      <c r="BW23" s="283"/>
      <c r="BX23" s="283"/>
      <c r="BY23" s="283"/>
    </row>
    <row r="24" spans="3:77" ht="25.5" customHeight="1">
      <c r="C24" s="38" t="s">
        <v>2</v>
      </c>
      <c r="D24" s="38" t="s">
        <v>26</v>
      </c>
      <c r="E24" s="38" t="s">
        <v>14</v>
      </c>
      <c r="F24" s="38" t="s">
        <v>15</v>
      </c>
      <c r="G24" s="302" t="s">
        <v>587</v>
      </c>
      <c r="H24" s="314" t="s">
        <v>576</v>
      </c>
      <c r="I24" s="314" t="s">
        <v>565</v>
      </c>
      <c r="J24" s="302" t="s">
        <v>588</v>
      </c>
      <c r="K24" s="314" t="s">
        <v>577</v>
      </c>
      <c r="L24" s="314" t="s">
        <v>566</v>
      </c>
      <c r="M24" s="302" t="s">
        <v>589</v>
      </c>
      <c r="N24" s="314" t="s">
        <v>578</v>
      </c>
      <c r="O24" s="314" t="s">
        <v>567</v>
      </c>
      <c r="P24" s="302" t="s">
        <v>590</v>
      </c>
      <c r="Q24" s="314" t="s">
        <v>579</v>
      </c>
      <c r="R24" s="314" t="s">
        <v>568</v>
      </c>
      <c r="S24" s="302" t="s">
        <v>591</v>
      </c>
      <c r="T24" s="314" t="s">
        <v>580</v>
      </c>
      <c r="U24" s="314" t="s">
        <v>569</v>
      </c>
      <c r="V24" s="302" t="s">
        <v>319</v>
      </c>
      <c r="W24" s="549" t="s">
        <v>592</v>
      </c>
      <c r="X24" s="550" t="s">
        <v>581</v>
      </c>
      <c r="Y24" s="551" t="s">
        <v>570</v>
      </c>
      <c r="Z24" s="51" t="s">
        <v>0</v>
      </c>
      <c r="AA24" s="51" t="s">
        <v>318</v>
      </c>
      <c r="AB24" s="552" t="s">
        <v>58</v>
      </c>
      <c r="AC24" s="553" t="s">
        <v>106</v>
      </c>
      <c r="AD24" s="553" t="s">
        <v>288</v>
      </c>
      <c r="AE24" s="554" t="s">
        <v>111</v>
      </c>
      <c r="AG24" s="283"/>
      <c r="AH24" s="283"/>
      <c r="AI24" s="283"/>
      <c r="AJ24" s="283"/>
      <c r="AK24" s="288"/>
      <c r="AL24" s="289"/>
      <c r="AM24" s="540" t="s">
        <v>294</v>
      </c>
      <c r="AN24" s="541"/>
      <c r="AO24" s="348"/>
      <c r="AP24" s="349"/>
      <c r="AQ24" s="540" t="s">
        <v>96</v>
      </c>
      <c r="AR24" s="541"/>
      <c r="AS24" s="542"/>
      <c r="AT24" s="540" t="s">
        <v>295</v>
      </c>
      <c r="AU24" s="541"/>
      <c r="AV24" s="542"/>
      <c r="AW24" s="283"/>
      <c r="AX24" s="288"/>
      <c r="AY24" s="289"/>
      <c r="AZ24" s="540" t="s">
        <v>294</v>
      </c>
      <c r="BA24" s="541"/>
      <c r="BB24" s="348"/>
      <c r="BC24" s="349"/>
      <c r="BD24" s="540" t="s">
        <v>96</v>
      </c>
      <c r="BE24" s="541"/>
      <c r="BF24" s="542"/>
      <c r="BG24" s="540" t="s">
        <v>295</v>
      </c>
      <c r="BH24" s="541"/>
      <c r="BI24" s="542"/>
      <c r="BJ24" s="283"/>
      <c r="BK24" s="288"/>
      <c r="BL24" s="289"/>
      <c r="BM24" s="540" t="s">
        <v>294</v>
      </c>
      <c r="BN24" s="541"/>
      <c r="BO24" s="348"/>
      <c r="BP24" s="349"/>
      <c r="BQ24" s="540" t="s">
        <v>96</v>
      </c>
      <c r="BR24" s="541"/>
      <c r="BS24" s="542"/>
      <c r="BT24" s="540" t="s">
        <v>295</v>
      </c>
      <c r="BU24" s="541"/>
      <c r="BV24" s="542"/>
      <c r="BW24" s="283"/>
      <c r="BX24" s="283"/>
      <c r="BY24" s="283"/>
    </row>
    <row r="25" spans="3:77" ht="25" thickBot="1">
      <c r="C25" s="77" t="s">
        <v>27</v>
      </c>
      <c r="D25" s="77"/>
      <c r="E25" s="77"/>
      <c r="F25" s="77"/>
      <c r="G25" s="303" t="s">
        <v>46</v>
      </c>
      <c r="H25" s="303" t="s">
        <v>46</v>
      </c>
      <c r="I25" s="303"/>
      <c r="J25" s="303" t="s">
        <v>46</v>
      </c>
      <c r="K25" s="303" t="s">
        <v>46</v>
      </c>
      <c r="L25" s="303"/>
      <c r="M25" s="303" t="s">
        <v>46</v>
      </c>
      <c r="N25" s="303" t="s">
        <v>46</v>
      </c>
      <c r="O25" s="303"/>
      <c r="P25" s="303" t="s">
        <v>46</v>
      </c>
      <c r="Q25" s="303" t="s">
        <v>46</v>
      </c>
      <c r="R25" s="303"/>
      <c r="S25" s="303" t="s">
        <v>46</v>
      </c>
      <c r="T25" s="303" t="s">
        <v>46</v>
      </c>
      <c r="U25" s="303"/>
      <c r="V25" s="326" t="s">
        <v>112</v>
      </c>
      <c r="W25" s="323" t="s">
        <v>49</v>
      </c>
      <c r="X25" s="303" t="s">
        <v>49</v>
      </c>
      <c r="Y25" s="303"/>
      <c r="Z25" s="547" t="s">
        <v>93</v>
      </c>
      <c r="AA25" s="547"/>
      <c r="AB25" s="548" t="s">
        <v>291</v>
      </c>
      <c r="AC25" s="548"/>
      <c r="AD25" s="548"/>
      <c r="AE25" s="548" t="s">
        <v>112</v>
      </c>
      <c r="AG25" s="283">
        <v>2010</v>
      </c>
      <c r="AH25" s="283">
        <v>2012</v>
      </c>
      <c r="AI25" s="283">
        <v>2014</v>
      </c>
      <c r="AJ25" s="283"/>
      <c r="AK25" s="529"/>
      <c r="AL25" s="537" t="s">
        <v>44</v>
      </c>
      <c r="AM25" s="525" t="s">
        <v>105</v>
      </c>
      <c r="AN25" s="526" t="s">
        <v>586</v>
      </c>
      <c r="AO25" s="526" t="s">
        <v>575</v>
      </c>
      <c r="AP25" s="527" t="s">
        <v>564</v>
      </c>
      <c r="AQ25" s="525" t="s">
        <v>586</v>
      </c>
      <c r="AR25" s="526" t="s">
        <v>575</v>
      </c>
      <c r="AS25" s="527" t="s">
        <v>564</v>
      </c>
      <c r="AT25" s="525" t="s">
        <v>586</v>
      </c>
      <c r="AU25" s="526" t="s">
        <v>575</v>
      </c>
      <c r="AV25" s="527" t="s">
        <v>564</v>
      </c>
      <c r="AW25" s="283"/>
      <c r="AX25" s="529"/>
      <c r="AY25" s="537" t="s">
        <v>44</v>
      </c>
      <c r="AZ25" s="525" t="s">
        <v>292</v>
      </c>
      <c r="BA25" s="526" t="s">
        <v>586</v>
      </c>
      <c r="BB25" s="526" t="s">
        <v>575</v>
      </c>
      <c r="BC25" s="527" t="s">
        <v>564</v>
      </c>
      <c r="BD25" s="525" t="s">
        <v>586</v>
      </c>
      <c r="BE25" s="526" t="s">
        <v>575</v>
      </c>
      <c r="BF25" s="527" t="s">
        <v>564</v>
      </c>
      <c r="BG25" s="525" t="s">
        <v>586</v>
      </c>
      <c r="BH25" s="526" t="s">
        <v>575</v>
      </c>
      <c r="BI25" s="527" t="s">
        <v>564</v>
      </c>
      <c r="BJ25" s="283"/>
      <c r="BK25" s="529"/>
      <c r="BL25" s="537" t="s">
        <v>44</v>
      </c>
      <c r="BM25" s="525" t="s">
        <v>105</v>
      </c>
      <c r="BN25" s="526" t="s">
        <v>586</v>
      </c>
      <c r="BO25" s="526" t="s">
        <v>575</v>
      </c>
      <c r="BP25" s="527" t="s">
        <v>564</v>
      </c>
      <c r="BQ25" s="525" t="s">
        <v>586</v>
      </c>
      <c r="BR25" s="526" t="s">
        <v>575</v>
      </c>
      <c r="BS25" s="527" t="s">
        <v>564</v>
      </c>
      <c r="BT25" s="525" t="s">
        <v>586</v>
      </c>
      <c r="BU25" s="526" t="s">
        <v>575</v>
      </c>
      <c r="BV25" s="527" t="s">
        <v>564</v>
      </c>
      <c r="BW25" s="283"/>
      <c r="BX25" s="283"/>
      <c r="BY25" s="283"/>
    </row>
    <row r="26" spans="3:77" ht="12.75" customHeight="1">
      <c r="C26" s="144" t="str">
        <f ca="1">+IF(OFFSET(Processes!B7,$D$11,0)="*","*",OFFSET(Processes!D7,$D$11,0))</f>
        <v>INDIDPHBNGAE1</v>
      </c>
      <c r="D26" s="144" t="str">
        <f ca="1">+OFFSET(Processes!E7,$D$11,0)</f>
        <v>Mining Heat Medium Temp. Boiler - Nat. Gas Existing 1</v>
      </c>
      <c r="E26" s="147" t="str">
        <f>+Processes!O7</f>
        <v>INDSNG1,INDSNG2,INDNGA</v>
      </c>
      <c r="F26" s="147" t="str">
        <f ca="1">+OFFSET(Processes!$M$12,$D$11,0) &amp; Processes!P7</f>
        <v>IIDPH</v>
      </c>
      <c r="G26" s="320">
        <f>ROUNDUP(AN26/($Z26*$AA26)*G$21*W26,3)</f>
        <v>381.08699999999999</v>
      </c>
      <c r="H26" s="320">
        <f t="shared" ref="H26:I26" si="0">ROUNDUP(AO26/($Z26*$AA26)*H$21*X26,3)</f>
        <v>0</v>
      </c>
      <c r="I26" s="320">
        <f t="shared" si="0"/>
        <v>0</v>
      </c>
      <c r="J26" s="320">
        <f>ROUNDUP(BA26/($Z26*$AA26)*J$21*W26,3)</f>
        <v>270.44399999999996</v>
      </c>
      <c r="K26" s="320">
        <f>ROUNDUP(BB26/($Z26*$AA26)*K$21*X26,3)</f>
        <v>0</v>
      </c>
      <c r="L26" s="320">
        <f>ROUNDUP(BC26/($Z26*$AA26)*L$21*Y26,3)</f>
        <v>0</v>
      </c>
      <c r="M26" s="320">
        <f>ROUNDUP(BN26/($Z26*$AA26)*M$21*W26,3)</f>
        <v>245.92099999999999</v>
      </c>
      <c r="N26" s="320">
        <f>ROUNDUP(BO26/($Z26*$AA26)*N$21*X26,3)</f>
        <v>0</v>
      </c>
      <c r="O26" s="320">
        <f>ROUNDUP(BP26/($Z26*$AA26)*O$21*Y26,3)</f>
        <v>0</v>
      </c>
      <c r="P26" s="320">
        <f t="shared" ref="P26:P62" si="1">M26</f>
        <v>245.92099999999999</v>
      </c>
      <c r="Q26" s="320">
        <f t="shared" ref="Q26:Q62" si="2">N26</f>
        <v>0</v>
      </c>
      <c r="R26" s="320">
        <f t="shared" ref="R26:R62" si="3">O26</f>
        <v>0</v>
      </c>
      <c r="S26" s="320">
        <f t="shared" ref="S26:S62" si="4">IF($AB26=20,0,M26/5)*IF(M26=0,0,1)</f>
        <v>0</v>
      </c>
      <c r="T26" s="320">
        <f t="shared" ref="T26:T62" si="5">IF($AB26=20,0,N26/5)*IF(N26=0,0,1)</f>
        <v>0</v>
      </c>
      <c r="U26" s="320">
        <f t="shared" ref="U26:U62" si="6">IF($AB26=20,0,O26/5)*IF(O26=0,0,1)</f>
        <v>0</v>
      </c>
      <c r="V26" s="320">
        <v>5</v>
      </c>
      <c r="W26" s="340">
        <f>I131</f>
        <v>0.98</v>
      </c>
      <c r="X26" s="555">
        <f t="shared" ref="X26:Y28" si="7">W26</f>
        <v>0.98</v>
      </c>
      <c r="Y26" s="555">
        <f t="shared" si="7"/>
        <v>0.98</v>
      </c>
      <c r="Z26" s="317">
        <f>3.6*8760/1000000</f>
        <v>3.1536000000000002E-2</v>
      </c>
      <c r="AA26" s="388">
        <v>0.5</v>
      </c>
      <c r="AB26" s="327">
        <v>20</v>
      </c>
      <c r="AC26" s="317"/>
      <c r="AD26" s="317"/>
      <c r="AE26" s="327"/>
      <c r="AG26" s="234">
        <f t="shared" ref="AG26:AG41" si="8">((G26*Z26*AA26/W26)+(H26*Z26*AA26/X26))/$G$21</f>
        <v>6.1254865705722858</v>
      </c>
      <c r="AH26" s="234">
        <f t="shared" ref="AH26:AH41" si="9">((J26*Z26*AA26/W26)+(K26*Z26*AA26/X26))/$J$21</f>
        <v>4.3083057102444933</v>
      </c>
      <c r="AI26" s="234">
        <f t="shared" ref="AI26:AI41" si="10">((M26*AA26*Z26/W26)+(N26*Z26*AA26/X26))/$M$21</f>
        <v>3.9176422792483327</v>
      </c>
      <c r="AJ26" s="283"/>
      <c r="AK26" s="528" t="str">
        <f ca="1">F26</f>
        <v>IIDPH</v>
      </c>
      <c r="AL26" s="348" t="s">
        <v>97</v>
      </c>
      <c r="AM26" s="311">
        <f>(J77+I77)/1000</f>
        <v>6.1254709999999992</v>
      </c>
      <c r="AN26" s="308">
        <f>AM26*$AN$23</f>
        <v>6.1254709999999992</v>
      </c>
      <c r="AO26" s="309">
        <f>AM26*$AO$23</f>
        <v>0</v>
      </c>
      <c r="AP26" s="309">
        <f>AM26*$AP$23</f>
        <v>0</v>
      </c>
      <c r="AQ26" s="310">
        <f>IFERROR(G26*$Z26*$AA26/G$21,0)</f>
        <v>6.0029768391608398</v>
      </c>
      <c r="AR26" s="309">
        <f>IFERROR(H26*$Z26*$AA26/H$21,0)</f>
        <v>0</v>
      </c>
      <c r="AS26" s="336">
        <f>IFERROR(I26*$Z26*$AA26/I$21,0)</f>
        <v>0</v>
      </c>
      <c r="AT26" s="311">
        <f t="shared" ref="AT26:AV29" si="11">IFERROR(AQ26/W26,0)</f>
        <v>6.1254865705722858</v>
      </c>
      <c r="AU26" s="308">
        <f t="shared" si="11"/>
        <v>0</v>
      </c>
      <c r="AV26" s="355">
        <f t="shared" si="11"/>
        <v>0</v>
      </c>
      <c r="AW26" s="283"/>
      <c r="AX26" s="528" t="str">
        <f t="shared" ref="AX26:AX62" ca="1" si="12">AK26</f>
        <v>IIDPH</v>
      </c>
      <c r="AY26" s="348" t="s">
        <v>97</v>
      </c>
      <c r="AZ26" s="311">
        <f>(J97+I97)/1000</f>
        <v>4.3083</v>
      </c>
      <c r="BA26" s="308">
        <f>AZ26*$AN$23</f>
        <v>4.3083</v>
      </c>
      <c r="BB26" s="309">
        <f>AZ26*$BB$23</f>
        <v>0</v>
      </c>
      <c r="BC26" s="309">
        <f>AZ26*$BC$23</f>
        <v>0</v>
      </c>
      <c r="BD26" s="311">
        <f t="shared" ref="BD26" si="13">IFERROR(J26*$Z26*AA26/J$21,0)</f>
        <v>4.2221395960396038</v>
      </c>
      <c r="BE26" s="308">
        <f t="shared" ref="BE26" si="14">IFERROR(K26*$Z26*AA26/K$21,0)</f>
        <v>0</v>
      </c>
      <c r="BF26" s="355">
        <f>IFERROR(L26*$Z26*AA26/L$21,0)</f>
        <v>0</v>
      </c>
      <c r="BG26" s="311">
        <f t="shared" ref="BG26:BG35" si="15">IFERROR(BD26/W26,0)</f>
        <v>4.3083057102444933</v>
      </c>
      <c r="BH26" s="308">
        <f t="shared" ref="BH26:BH35" si="16">IFERROR(BE26/X26,0)</f>
        <v>0</v>
      </c>
      <c r="BI26" s="355">
        <f t="shared" ref="BI26:BI35" si="17">IFERROR(BF26/Y26,0)</f>
        <v>0</v>
      </c>
      <c r="BJ26" s="283"/>
      <c r="BK26" s="528" t="str">
        <f ca="1">AK26</f>
        <v>IIDPH</v>
      </c>
      <c r="BL26" s="348" t="s">
        <v>97</v>
      </c>
      <c r="BM26" s="311">
        <f>(J117+I117)/1000</f>
        <v>3.9176359999999999</v>
      </c>
      <c r="BN26" s="308">
        <f>BM26*$AN$23</f>
        <v>3.9176359999999999</v>
      </c>
      <c r="BO26" s="309">
        <f>BM26*$BB$23</f>
        <v>0</v>
      </c>
      <c r="BP26" s="309">
        <f>BM26*$BC$23</f>
        <v>0</v>
      </c>
      <c r="BQ26" s="311">
        <f>IFERROR(M26*$Z26*$AA26/M$21,0)</f>
        <v>3.8392894336633665</v>
      </c>
      <c r="BR26" s="308">
        <f>IFERROR(N26*$Z26*$AA26/N$21,0)</f>
        <v>0</v>
      </c>
      <c r="BS26" s="355">
        <f>IFERROR(O26*$Z26*$AA26/O$21,0)</f>
        <v>0</v>
      </c>
      <c r="BT26" s="311">
        <f>IFERROR(BQ26/W26,0)</f>
        <v>3.9176422792483332</v>
      </c>
      <c r="BU26" s="308">
        <f>IFERROR(BR26/X26,0)</f>
        <v>0</v>
      </c>
      <c r="BV26" s="355">
        <f>IFERROR(BS26/Y26,0)</f>
        <v>0</v>
      </c>
      <c r="BW26" s="283"/>
      <c r="BX26" s="283"/>
      <c r="BY26" s="283"/>
    </row>
    <row r="27" spans="3:77" ht="12.75" customHeight="1">
      <c r="C27" s="144" t="str">
        <f ca="1">+IF(OFFSET(Processes!B8,$D$11,0)="*","*",OFFSET(Processes!D8,$D$11,0))</f>
        <v>INDIDPHBCOAE1</v>
      </c>
      <c r="D27" s="144" t="str">
        <f ca="1">+OFFSET(Processes!E8,$D$11,0)</f>
        <v>Mining Heat Medium Temp. Boiler - Coal Existing 1</v>
      </c>
      <c r="E27" s="147" t="str">
        <f>+Processes!O8</f>
        <v>INDCOA</v>
      </c>
      <c r="F27" s="147" t="str">
        <f ca="1">+OFFSET(Processes!$M$12,$D$11,0) &amp; Processes!P8</f>
        <v>IIDPH</v>
      </c>
      <c r="G27" s="320">
        <f t="shared" ref="G27:G62" si="18">ROUNDUP(AN27/($Z27*$AA27)*G$21*W27,3)</f>
        <v>133.15600000000001</v>
      </c>
      <c r="H27" s="320">
        <f t="shared" ref="H27:H62" si="19">ROUNDUP(AO27/($Z27*$AA27)*H$21*X27,3)</f>
        <v>0</v>
      </c>
      <c r="I27" s="320">
        <f t="shared" ref="I27:I61" si="20">ROUNDUP(AP27/($Z27*$AA27)*I$21*Y27,3)</f>
        <v>0</v>
      </c>
      <c r="J27" s="320">
        <f t="shared" ref="J27:J62" si="21">ROUNDUP(BA27/($Z27*$AA27)*J$21*W27,3)</f>
        <v>152.51400000000001</v>
      </c>
      <c r="K27" s="320">
        <f t="shared" ref="K27:K62" si="22">ROUNDUP(BB27/($Z27*$AA27)*K$21*X27,3)</f>
        <v>0</v>
      </c>
      <c r="L27" s="320">
        <f t="shared" ref="L27:L62" si="23">ROUNDUP(BC27/($Z27*$AA27)*L$21*Y27,3)</f>
        <v>0</v>
      </c>
      <c r="M27" s="320">
        <f t="shared" ref="M27:M62" si="24">ROUNDUP(BN27/($Z27*$AA27)*M$21*W27,3)</f>
        <v>156.48500000000001</v>
      </c>
      <c r="N27" s="320">
        <f t="shared" ref="N27:N62" si="25">ROUNDUP(BO27/($Z27*$AA27)*N$21*X27,3)</f>
        <v>0</v>
      </c>
      <c r="O27" s="320">
        <f t="shared" ref="O27:O62" si="26">ROUNDUP(BP27/($Z27*$AA27)*O$21*Y27,3)</f>
        <v>0</v>
      </c>
      <c r="P27" s="320">
        <f t="shared" si="1"/>
        <v>156.48500000000001</v>
      </c>
      <c r="Q27" s="320">
        <f t="shared" si="2"/>
        <v>0</v>
      </c>
      <c r="R27" s="320">
        <f t="shared" si="3"/>
        <v>0</v>
      </c>
      <c r="S27" s="320">
        <f t="shared" si="4"/>
        <v>0</v>
      </c>
      <c r="T27" s="320">
        <f t="shared" si="5"/>
        <v>0</v>
      </c>
      <c r="U27" s="320">
        <f t="shared" si="6"/>
        <v>0</v>
      </c>
      <c r="V27" s="320">
        <v>5</v>
      </c>
      <c r="W27" s="341">
        <f>D131</f>
        <v>0.93099999999999994</v>
      </c>
      <c r="X27" s="520">
        <f t="shared" si="7"/>
        <v>0.93099999999999994</v>
      </c>
      <c r="Y27" s="520">
        <f t="shared" si="7"/>
        <v>0.93099999999999994</v>
      </c>
      <c r="Z27" s="317">
        <f>3.6*8760/1000000</f>
        <v>3.1536000000000002E-2</v>
      </c>
      <c r="AA27" s="388">
        <f>$AA$26</f>
        <v>0.5</v>
      </c>
      <c r="AB27" s="327">
        <v>20</v>
      </c>
      <c r="AC27" s="317"/>
      <c r="AD27" s="317"/>
      <c r="AE27" s="327"/>
      <c r="AG27" s="234">
        <f t="shared" si="8"/>
        <v>2.2529605818456524</v>
      </c>
      <c r="AH27" s="234">
        <f t="shared" si="9"/>
        <v>2.5574977954078979</v>
      </c>
      <c r="AI27" s="234">
        <f t="shared" si="10"/>
        <v>2.6240872478225272</v>
      </c>
      <c r="AJ27" s="283"/>
      <c r="AK27" s="288"/>
      <c r="AL27" s="289" t="s">
        <v>98</v>
      </c>
      <c r="AM27" s="305">
        <f>D77/1000</f>
        <v>2.2529599999999999</v>
      </c>
      <c r="AN27" s="306">
        <f>AM27*$AN$23</f>
        <v>2.2529599999999999</v>
      </c>
      <c r="AO27" s="307">
        <f t="shared" ref="AO27:AO29" si="27">AM27*$AO$23</f>
        <v>0</v>
      </c>
      <c r="AP27" s="307">
        <f>AM27*$AP$23</f>
        <v>0</v>
      </c>
      <c r="AQ27" s="304">
        <f t="shared" ref="AQ27:AQ62" si="28">IFERROR(G27*$Z27*$AA27/G$21,0)</f>
        <v>2.0975063016983024</v>
      </c>
      <c r="AR27" s="307">
        <f t="shared" ref="AR27:AR62" si="29">IFERROR(H27*$Z27*$AA27/H$21,0)</f>
        <v>0</v>
      </c>
      <c r="AS27" s="538">
        <f t="shared" ref="AS27:AS62" si="30">IFERROR(I27*$Z27*$AA27/I$21,0)</f>
        <v>0</v>
      </c>
      <c r="AT27" s="305">
        <f t="shared" si="11"/>
        <v>2.2529605818456524</v>
      </c>
      <c r="AU27" s="306">
        <f t="shared" si="11"/>
        <v>0</v>
      </c>
      <c r="AV27" s="351">
        <f t="shared" si="11"/>
        <v>0</v>
      </c>
      <c r="AW27" s="283"/>
      <c r="AX27" s="288"/>
      <c r="AY27" s="289" t="s">
        <v>98</v>
      </c>
      <c r="AZ27" s="305">
        <f>D97/1000</f>
        <v>2.5574859999999999</v>
      </c>
      <c r="BA27" s="306">
        <f>AZ27*$AN$23</f>
        <v>2.5574859999999999</v>
      </c>
      <c r="BB27" s="307">
        <f>AZ27*$BB$23</f>
        <v>0</v>
      </c>
      <c r="BC27" s="307">
        <f>AZ27*$BC$23</f>
        <v>0</v>
      </c>
      <c r="BD27" s="305">
        <f t="shared" ref="BD27:BD62" si="31">IFERROR(J27*$Z27*AA27/J$21,0)</f>
        <v>2.3810304475247528</v>
      </c>
      <c r="BE27" s="306">
        <f t="shared" ref="BE27:BE62" si="32">IFERROR(K27*$Z27*AA27/K$21,0)</f>
        <v>0</v>
      </c>
      <c r="BF27" s="351">
        <f t="shared" ref="BF27:BF62" si="33">IFERROR(L27*$Z27*AA27/L$21,0)</f>
        <v>0</v>
      </c>
      <c r="BG27" s="305">
        <f t="shared" si="15"/>
        <v>2.5574977954078979</v>
      </c>
      <c r="BH27" s="306">
        <f t="shared" si="16"/>
        <v>0</v>
      </c>
      <c r="BI27" s="351">
        <f t="shared" si="17"/>
        <v>0</v>
      </c>
      <c r="BJ27" s="283"/>
      <c r="BK27" s="288"/>
      <c r="BL27" s="289" t="s">
        <v>98</v>
      </c>
      <c r="BM27" s="305">
        <f>D117/1000</f>
        <v>2.6240799999999997</v>
      </c>
      <c r="BN27" s="306">
        <f>BM27*$AN$23</f>
        <v>2.6240799999999997</v>
      </c>
      <c r="BO27" s="307">
        <f t="shared" ref="BO27:BO29" si="34">BM27*$BB$23</f>
        <v>0</v>
      </c>
      <c r="BP27" s="307">
        <f t="shared" ref="BP27:BP29" si="35">BM27*$BC$23</f>
        <v>0</v>
      </c>
      <c r="BQ27" s="305">
        <f t="shared" ref="BQ27:BQ62" si="36">IFERROR(M27*$Z27*$AA27/M$21,0)</f>
        <v>2.4430252277227726</v>
      </c>
      <c r="BR27" s="306">
        <f t="shared" ref="BR27:BR62" si="37">IFERROR(N27*$Z27*$AA27/N$21,0)</f>
        <v>0</v>
      </c>
      <c r="BS27" s="351">
        <f t="shared" ref="BS27:BS62" si="38">IFERROR(O27*$Z27*$AA27/O$21,0)</f>
        <v>0</v>
      </c>
      <c r="BT27" s="305">
        <f t="shared" ref="BT27:BT35" si="39">IFERROR(BQ27/W27,0)</f>
        <v>2.6240872478225272</v>
      </c>
      <c r="BU27" s="306">
        <f t="shared" ref="BU27:BU35" si="40">IFERROR(BR27/X27,0)</f>
        <v>0</v>
      </c>
      <c r="BV27" s="351">
        <f t="shared" ref="BV27:BV35" si="41">IFERROR(BS27/Y27,0)</f>
        <v>0</v>
      </c>
      <c r="BW27" s="283"/>
      <c r="BX27" s="283"/>
      <c r="BY27" s="283"/>
    </row>
    <row r="28" spans="3:77" ht="12.75" customHeight="1">
      <c r="C28" s="144" t="str">
        <f ca="1">+IF(OFFSET(Processes!B9,$D$11,0)="*","*",OFFSET(Processes!D9,$D$11,0))</f>
        <v>INDIDPHBDSLE1</v>
      </c>
      <c r="D28" s="144" t="str">
        <f ca="1">+OFFSET(Processes!E9,$D$11,0)</f>
        <v>Mining Heat Medium Temp. Boiler - Diesel Existing 1</v>
      </c>
      <c r="E28" s="147" t="str">
        <f>+Processes!O9</f>
        <v>INDDSB1,INDDSB2,INDDSL</v>
      </c>
      <c r="F28" s="147" t="str">
        <f ca="1">+OFFSET(Processes!$M$12,$D$11,0) &amp; Processes!P9</f>
        <v>IIDPH</v>
      </c>
      <c r="G28" s="320">
        <f t="shared" si="18"/>
        <v>4.0250000000000004</v>
      </c>
      <c r="H28" s="320">
        <f t="shared" si="19"/>
        <v>0</v>
      </c>
      <c r="I28" s="320">
        <f t="shared" si="20"/>
        <v>0</v>
      </c>
      <c r="J28" s="320">
        <f t="shared" si="21"/>
        <v>0</v>
      </c>
      <c r="K28" s="320">
        <f t="shared" si="22"/>
        <v>0</v>
      </c>
      <c r="L28" s="320">
        <f t="shared" si="23"/>
        <v>0</v>
      </c>
      <c r="M28" s="320">
        <f t="shared" si="24"/>
        <v>1.623</v>
      </c>
      <c r="N28" s="320">
        <f t="shared" si="25"/>
        <v>0</v>
      </c>
      <c r="O28" s="320">
        <f t="shared" si="26"/>
        <v>0</v>
      </c>
      <c r="P28" s="320">
        <f t="shared" si="1"/>
        <v>1.623</v>
      </c>
      <c r="Q28" s="320">
        <f t="shared" si="2"/>
        <v>0</v>
      </c>
      <c r="R28" s="320">
        <f t="shared" si="3"/>
        <v>0</v>
      </c>
      <c r="S28" s="320">
        <f t="shared" si="4"/>
        <v>0</v>
      </c>
      <c r="T28" s="320">
        <f t="shared" si="5"/>
        <v>0</v>
      </c>
      <c r="U28" s="320">
        <f t="shared" si="6"/>
        <v>0</v>
      </c>
      <c r="V28" s="320">
        <v>5</v>
      </c>
      <c r="W28" s="341">
        <f>F131</f>
        <v>0.94079999999999997</v>
      </c>
      <c r="X28" s="520">
        <f t="shared" si="7"/>
        <v>0.94079999999999997</v>
      </c>
      <c r="Y28" s="520">
        <f t="shared" si="7"/>
        <v>0.94079999999999997</v>
      </c>
      <c r="Z28" s="317">
        <f>3.6*8760/1000000</f>
        <v>3.1536000000000002E-2</v>
      </c>
      <c r="AA28" s="388">
        <f>$AA$26</f>
        <v>0.5</v>
      </c>
      <c r="AB28" s="327">
        <v>20</v>
      </c>
      <c r="AC28" s="317"/>
      <c r="AD28" s="317"/>
      <c r="AE28" s="327"/>
      <c r="AG28" s="234">
        <f t="shared" si="8"/>
        <v>6.7392428999571888E-2</v>
      </c>
      <c r="AH28" s="234">
        <f t="shared" si="9"/>
        <v>0</v>
      </c>
      <c r="AI28" s="234">
        <f t="shared" si="10"/>
        <v>2.6932486360880987E-2</v>
      </c>
      <c r="AJ28" s="283"/>
      <c r="AK28" s="288"/>
      <c r="AL28" s="289" t="s">
        <v>59</v>
      </c>
      <c r="AM28" s="305">
        <f>(F77+L77)/1000</f>
        <v>6.7383999999999999E-2</v>
      </c>
      <c r="AN28" s="306">
        <f>AM28*$AN$23</f>
        <v>6.7383999999999999E-2</v>
      </c>
      <c r="AO28" s="307">
        <f t="shared" si="27"/>
        <v>0</v>
      </c>
      <c r="AP28" s="307">
        <f>AM28*$AP$23</f>
        <v>0</v>
      </c>
      <c r="AQ28" s="304">
        <f t="shared" si="28"/>
        <v>6.340279720279722E-2</v>
      </c>
      <c r="AR28" s="307">
        <f t="shared" si="29"/>
        <v>0</v>
      </c>
      <c r="AS28" s="538">
        <f t="shared" si="30"/>
        <v>0</v>
      </c>
      <c r="AT28" s="305">
        <f t="shared" si="11"/>
        <v>6.7392428999571874E-2</v>
      </c>
      <c r="AU28" s="306">
        <f t="shared" si="11"/>
        <v>0</v>
      </c>
      <c r="AV28" s="351">
        <f t="shared" si="11"/>
        <v>0</v>
      </c>
      <c r="AW28" s="283"/>
      <c r="AX28" s="288"/>
      <c r="AY28" s="289" t="s">
        <v>59</v>
      </c>
      <c r="AZ28" s="305">
        <f>(F97+L97)/1000</f>
        <v>0</v>
      </c>
      <c r="BA28" s="306">
        <f t="shared" ref="BA28:BA37" si="42">AZ28*$AN$23</f>
        <v>0</v>
      </c>
      <c r="BB28" s="307">
        <f>AZ28*$BB$23</f>
        <v>0</v>
      </c>
      <c r="BC28" s="307">
        <f>AZ28*$BC$23</f>
        <v>0</v>
      </c>
      <c r="BD28" s="305">
        <f t="shared" si="31"/>
        <v>0</v>
      </c>
      <c r="BE28" s="306">
        <f t="shared" si="32"/>
        <v>0</v>
      </c>
      <c r="BF28" s="351">
        <f t="shared" si="33"/>
        <v>0</v>
      </c>
      <c r="BG28" s="305">
        <f t="shared" si="15"/>
        <v>0</v>
      </c>
      <c r="BH28" s="306">
        <f t="shared" si="16"/>
        <v>0</v>
      </c>
      <c r="BI28" s="351">
        <f t="shared" si="17"/>
        <v>0</v>
      </c>
      <c r="BJ28" s="283"/>
      <c r="BK28" s="288"/>
      <c r="BL28" s="289" t="s">
        <v>59</v>
      </c>
      <c r="BM28" s="305">
        <f>(F117+L117)/1000</f>
        <v>2.6925999999999999E-2</v>
      </c>
      <c r="BN28" s="306">
        <f>BM28*$AN$23</f>
        <v>2.6925999999999999E-2</v>
      </c>
      <c r="BO28" s="307">
        <f t="shared" si="34"/>
        <v>0</v>
      </c>
      <c r="BP28" s="307">
        <f t="shared" si="35"/>
        <v>0</v>
      </c>
      <c r="BQ28" s="305">
        <f t="shared" si="36"/>
        <v>2.5338083168316834E-2</v>
      </c>
      <c r="BR28" s="306">
        <f t="shared" si="37"/>
        <v>0</v>
      </c>
      <c r="BS28" s="351">
        <f t="shared" si="38"/>
        <v>0</v>
      </c>
      <c r="BT28" s="305">
        <f t="shared" si="39"/>
        <v>2.693248636088099E-2</v>
      </c>
      <c r="BU28" s="306">
        <f t="shared" si="40"/>
        <v>0</v>
      </c>
      <c r="BV28" s="351">
        <f t="shared" si="41"/>
        <v>0</v>
      </c>
      <c r="BW28" s="283"/>
      <c r="BX28" s="283"/>
      <c r="BY28" s="283"/>
    </row>
    <row r="29" spans="3:77" ht="12.75" customHeight="1">
      <c r="C29" s="144" t="str">
        <f ca="1">+IF(OFFSET(Processes!B10,$D$11,0)="*","*",OFFSET(Processes!D10,$D$11,0))</f>
        <v>INDIDPHBWPEE1</v>
      </c>
      <c r="D29" s="144" t="str">
        <f ca="1">+OFFSET(Processes!E10,$D$11,0)</f>
        <v>Mining Heat Medium Temp. Boiler - Wood Pellets Existing 1</v>
      </c>
      <c r="E29" s="147" t="str">
        <f>+Processes!O10</f>
        <v>INDWPE</v>
      </c>
      <c r="F29" s="147" t="str">
        <f ca="1">+OFFSET(Processes!$M$12,$D$11,0) &amp; Processes!P10</f>
        <v>IIDPH</v>
      </c>
      <c r="G29" s="319">
        <f t="shared" si="18"/>
        <v>30.196000000000002</v>
      </c>
      <c r="H29" s="319">
        <f t="shared" si="19"/>
        <v>0</v>
      </c>
      <c r="I29" s="319">
        <f t="shared" si="20"/>
        <v>0</v>
      </c>
      <c r="J29" s="319">
        <f t="shared" si="21"/>
        <v>43.165999999999997</v>
      </c>
      <c r="K29" s="319">
        <f t="shared" si="22"/>
        <v>0</v>
      </c>
      <c r="L29" s="319">
        <f t="shared" si="23"/>
        <v>0</v>
      </c>
      <c r="M29" s="319">
        <f t="shared" si="24"/>
        <v>6.9370000000000003</v>
      </c>
      <c r="N29" s="319">
        <f t="shared" si="25"/>
        <v>0</v>
      </c>
      <c r="O29" s="319">
        <f t="shared" si="26"/>
        <v>0</v>
      </c>
      <c r="P29" s="319">
        <f t="shared" si="1"/>
        <v>6.9370000000000003</v>
      </c>
      <c r="Q29" s="319">
        <f t="shared" si="2"/>
        <v>0</v>
      </c>
      <c r="R29" s="319">
        <f t="shared" si="3"/>
        <v>0</v>
      </c>
      <c r="S29" s="319">
        <f t="shared" si="4"/>
        <v>0</v>
      </c>
      <c r="T29" s="319">
        <f t="shared" si="5"/>
        <v>0</v>
      </c>
      <c r="U29" s="319">
        <f t="shared" si="6"/>
        <v>0</v>
      </c>
      <c r="V29" s="319">
        <v>5</v>
      </c>
      <c r="W29" s="341">
        <f>$K$131</f>
        <v>0.83299999999999996</v>
      </c>
      <c r="X29" s="520">
        <f>$W$29</f>
        <v>0.83299999999999996</v>
      </c>
      <c r="Y29" s="520">
        <f>$W$29</f>
        <v>0.83299999999999996</v>
      </c>
      <c r="Z29" s="317">
        <f>3.6*8760/1000000</f>
        <v>3.1536000000000002E-2</v>
      </c>
      <c r="AA29" s="388">
        <f>$AA$26</f>
        <v>0.5</v>
      </c>
      <c r="AB29" s="327">
        <v>20</v>
      </c>
      <c r="AC29" s="317">
        <v>0.5</v>
      </c>
      <c r="AD29" s="317">
        <v>0.5</v>
      </c>
      <c r="AE29" s="327">
        <v>5</v>
      </c>
      <c r="AG29" s="234">
        <f t="shared" si="8"/>
        <v>0.57101425345362944</v>
      </c>
      <c r="AH29" s="234">
        <f t="shared" si="9"/>
        <v>0.80900655866306925</v>
      </c>
      <c r="AI29" s="234">
        <f t="shared" si="10"/>
        <v>0.13001154838172896</v>
      </c>
      <c r="AJ29" s="283"/>
      <c r="AK29" s="288"/>
      <c r="AL29" s="557" t="s">
        <v>99</v>
      </c>
      <c r="AM29" s="558">
        <f>M77/1000</f>
        <v>0.57099999999999995</v>
      </c>
      <c r="AN29" s="559">
        <f>AM29*$AN$23</f>
        <v>0.57099999999999995</v>
      </c>
      <c r="AO29" s="560">
        <f t="shared" si="27"/>
        <v>0</v>
      </c>
      <c r="AP29" s="560">
        <f>AM29*$AP$23</f>
        <v>0</v>
      </c>
      <c r="AQ29" s="580">
        <f t="shared" si="28"/>
        <v>0.47565487312687321</v>
      </c>
      <c r="AR29" s="560">
        <f t="shared" si="29"/>
        <v>0</v>
      </c>
      <c r="AS29" s="561">
        <f t="shared" si="30"/>
        <v>0</v>
      </c>
      <c r="AT29" s="558">
        <f t="shared" si="11"/>
        <v>0.57101425345362933</v>
      </c>
      <c r="AU29" s="559">
        <f t="shared" si="11"/>
        <v>0</v>
      </c>
      <c r="AV29" s="564">
        <f t="shared" si="11"/>
        <v>0</v>
      </c>
      <c r="AW29" s="283"/>
      <c r="AX29" s="288"/>
      <c r="AY29" s="557" t="s">
        <v>99</v>
      </c>
      <c r="AZ29" s="558">
        <f>M97/1000</f>
        <v>0.80900000000000005</v>
      </c>
      <c r="BA29" s="306">
        <f t="shared" si="42"/>
        <v>0.80900000000000005</v>
      </c>
      <c r="BB29" s="560">
        <f>AZ29*$BB$23</f>
        <v>0</v>
      </c>
      <c r="BC29" s="560">
        <f>AZ29*$BC$23</f>
        <v>0</v>
      </c>
      <c r="BD29" s="558">
        <f t="shared" si="31"/>
        <v>0.67390246336633663</v>
      </c>
      <c r="BE29" s="559">
        <f t="shared" si="32"/>
        <v>0</v>
      </c>
      <c r="BF29" s="564">
        <f t="shared" si="33"/>
        <v>0</v>
      </c>
      <c r="BG29" s="558">
        <f t="shared" si="15"/>
        <v>0.80900655866306925</v>
      </c>
      <c r="BH29" s="559">
        <f t="shared" si="16"/>
        <v>0</v>
      </c>
      <c r="BI29" s="564">
        <f t="shared" si="17"/>
        <v>0</v>
      </c>
      <c r="BJ29" s="283"/>
      <c r="BK29" s="288"/>
      <c r="BL29" s="557" t="s">
        <v>99</v>
      </c>
      <c r="BM29" s="558">
        <f>M117/1000</f>
        <v>0.13</v>
      </c>
      <c r="BN29" s="559">
        <f>BM29*$AN$23</f>
        <v>0.13</v>
      </c>
      <c r="BO29" s="560">
        <f t="shared" si="34"/>
        <v>0</v>
      </c>
      <c r="BP29" s="560">
        <f t="shared" si="35"/>
        <v>0</v>
      </c>
      <c r="BQ29" s="558">
        <f t="shared" si="36"/>
        <v>0.10829961980198022</v>
      </c>
      <c r="BR29" s="559">
        <f t="shared" si="37"/>
        <v>0</v>
      </c>
      <c r="BS29" s="564">
        <f t="shared" si="38"/>
        <v>0</v>
      </c>
      <c r="BT29" s="558">
        <f t="shared" si="39"/>
        <v>0.13001154838172896</v>
      </c>
      <c r="BU29" s="559">
        <f t="shared" si="40"/>
        <v>0</v>
      </c>
      <c r="BV29" s="564">
        <f t="shared" si="41"/>
        <v>0</v>
      </c>
      <c r="BW29" s="283"/>
      <c r="BX29" s="283"/>
      <c r="BY29" s="283"/>
    </row>
    <row r="30" spans="3:77" ht="12.75" customHeight="1">
      <c r="C30" s="144"/>
      <c r="D30" s="144"/>
      <c r="E30" s="147" t="str">
        <f>+Processes!O11</f>
        <v>INDWCH</v>
      </c>
      <c r="F30" s="170"/>
      <c r="G30" s="319"/>
      <c r="H30" s="319"/>
      <c r="I30" s="319"/>
      <c r="J30" s="319"/>
      <c r="K30" s="319"/>
      <c r="L30" s="319"/>
      <c r="M30" s="319"/>
      <c r="N30" s="319"/>
      <c r="O30" s="319"/>
      <c r="P30" s="319">
        <f t="shared" si="1"/>
        <v>0</v>
      </c>
      <c r="Q30" s="319">
        <f t="shared" si="2"/>
        <v>0</v>
      </c>
      <c r="R30" s="319">
        <f t="shared" si="3"/>
        <v>0</v>
      </c>
      <c r="S30" s="319">
        <f t="shared" si="4"/>
        <v>0</v>
      </c>
      <c r="T30" s="319">
        <f t="shared" si="5"/>
        <v>0</v>
      </c>
      <c r="U30" s="319">
        <f t="shared" si="6"/>
        <v>0</v>
      </c>
      <c r="V30" s="319" t="str">
        <f>IF(S30&gt;0,0.001,"")</f>
        <v/>
      </c>
      <c r="W30" s="341">
        <f>$K$131</f>
        <v>0.83299999999999996</v>
      </c>
      <c r="X30" s="520">
        <f>$W$29</f>
        <v>0.83299999999999996</v>
      </c>
      <c r="Y30" s="520">
        <f>$W$29</f>
        <v>0.83299999999999996</v>
      </c>
      <c r="Z30" s="316"/>
      <c r="AA30" s="388"/>
      <c r="AB30" s="327"/>
      <c r="AC30" s="317">
        <f>1-AC29</f>
        <v>0.5</v>
      </c>
      <c r="AD30" s="317">
        <f>1-AD29</f>
        <v>0.5</v>
      </c>
      <c r="AE30" s="327">
        <v>5</v>
      </c>
      <c r="AG30" s="234">
        <f t="shared" si="8"/>
        <v>0</v>
      </c>
      <c r="AH30" s="234">
        <f t="shared" si="9"/>
        <v>0</v>
      </c>
      <c r="AI30" s="234">
        <f t="shared" si="10"/>
        <v>0</v>
      </c>
      <c r="AJ30" s="283"/>
      <c r="AK30" s="352"/>
      <c r="AL30" s="557" t="s">
        <v>107</v>
      </c>
      <c r="AM30" s="558"/>
      <c r="AN30" s="559"/>
      <c r="AO30" s="560"/>
      <c r="AP30" s="560"/>
      <c r="AQ30" s="580">
        <f t="shared" si="28"/>
        <v>0</v>
      </c>
      <c r="AR30" s="560">
        <f t="shared" si="29"/>
        <v>0</v>
      </c>
      <c r="AS30" s="561">
        <f t="shared" si="30"/>
        <v>0</v>
      </c>
      <c r="AT30" s="558"/>
      <c r="AU30" s="559"/>
      <c r="AV30" s="564"/>
      <c r="AW30" s="283"/>
      <c r="AX30" s="352"/>
      <c r="AY30" s="557" t="s">
        <v>107</v>
      </c>
      <c r="AZ30" s="558"/>
      <c r="BA30" s="306">
        <f t="shared" si="42"/>
        <v>0</v>
      </c>
      <c r="BB30" s="560"/>
      <c r="BC30" s="560"/>
      <c r="BD30" s="558">
        <f t="shared" si="31"/>
        <v>0</v>
      </c>
      <c r="BE30" s="559">
        <f t="shared" si="32"/>
        <v>0</v>
      </c>
      <c r="BF30" s="564">
        <f t="shared" si="33"/>
        <v>0</v>
      </c>
      <c r="BG30" s="558">
        <f t="shared" si="15"/>
        <v>0</v>
      </c>
      <c r="BH30" s="559">
        <f t="shared" si="16"/>
        <v>0</v>
      </c>
      <c r="BI30" s="564">
        <f t="shared" si="17"/>
        <v>0</v>
      </c>
      <c r="BJ30" s="283"/>
      <c r="BK30" s="352"/>
      <c r="BL30" s="557" t="s">
        <v>107</v>
      </c>
      <c r="BM30" s="558"/>
      <c r="BN30" s="559"/>
      <c r="BO30" s="560"/>
      <c r="BP30" s="560"/>
      <c r="BQ30" s="558">
        <f t="shared" si="36"/>
        <v>0</v>
      </c>
      <c r="BR30" s="559">
        <f t="shared" si="37"/>
        <v>0</v>
      </c>
      <c r="BS30" s="564">
        <f t="shared" si="38"/>
        <v>0</v>
      </c>
      <c r="BT30" s="558">
        <f t="shared" si="39"/>
        <v>0</v>
      </c>
      <c r="BU30" s="559">
        <f t="shared" si="40"/>
        <v>0</v>
      </c>
      <c r="BV30" s="564">
        <f t="shared" si="41"/>
        <v>0</v>
      </c>
      <c r="BW30" s="283"/>
      <c r="BX30" s="283"/>
      <c r="BY30" s="283"/>
    </row>
    <row r="31" spans="3:77" ht="12.75" customHeight="1">
      <c r="C31" s="144" t="str">
        <f ca="1">+IF(OFFSET(Processes!B12,$D$11,0)="*","*",OFFSET(Processes!D12,$D$11,0))</f>
        <v>INDIDPHBBGAE1</v>
      </c>
      <c r="D31" s="144" t="str">
        <f ca="1">+OFFSET(Processes!E12,$D$11,0)</f>
        <v>Mining Heat Medium Temp. Boiler - Biogas Existing 1</v>
      </c>
      <c r="E31" s="147" t="str">
        <f>+Processes!O12</f>
        <v>INDBGA</v>
      </c>
      <c r="F31" s="170" t="str">
        <f ca="1">+OFFSET(Processes!$M$12,$D$11,0) &amp; Processes!P12</f>
        <v>IIDPH</v>
      </c>
      <c r="G31" s="320">
        <f t="shared" si="18"/>
        <v>0</v>
      </c>
      <c r="H31" s="320">
        <f t="shared" si="19"/>
        <v>0</v>
      </c>
      <c r="I31" s="320">
        <f t="shared" si="20"/>
        <v>0</v>
      </c>
      <c r="J31" s="320">
        <f t="shared" si="21"/>
        <v>3.1389999999999998</v>
      </c>
      <c r="K31" s="320">
        <f t="shared" si="22"/>
        <v>0</v>
      </c>
      <c r="L31" s="320">
        <f t="shared" si="23"/>
        <v>0</v>
      </c>
      <c r="M31" s="320">
        <f t="shared" si="24"/>
        <v>4.5830000000000002</v>
      </c>
      <c r="N31" s="320">
        <f t="shared" si="25"/>
        <v>0</v>
      </c>
      <c r="O31" s="320">
        <f t="shared" si="26"/>
        <v>0</v>
      </c>
      <c r="P31" s="320">
        <f t="shared" si="1"/>
        <v>4.5830000000000002</v>
      </c>
      <c r="Q31" s="320">
        <f t="shared" si="2"/>
        <v>0</v>
      </c>
      <c r="R31" s="320">
        <f t="shared" si="3"/>
        <v>0</v>
      </c>
      <c r="S31" s="320">
        <f t="shared" si="4"/>
        <v>0</v>
      </c>
      <c r="T31" s="320">
        <f t="shared" si="5"/>
        <v>0</v>
      </c>
      <c r="U31" s="320">
        <f t="shared" si="6"/>
        <v>0</v>
      </c>
      <c r="V31" s="320">
        <v>5</v>
      </c>
      <c r="W31" s="341">
        <f>J131</f>
        <v>0.98</v>
      </c>
      <c r="X31" s="520">
        <f t="shared" ref="X31:Y34" si="43">W31</f>
        <v>0.98</v>
      </c>
      <c r="Y31" s="520">
        <f t="shared" si="43"/>
        <v>0.98</v>
      </c>
      <c r="Z31" s="317">
        <f t="shared" ref="Z31:Z36" si="44">3.6*8760/1000000</f>
        <v>3.1536000000000002E-2</v>
      </c>
      <c r="AA31" s="388">
        <f t="shared" ref="AA31:AA41" si="45">$AA$26</f>
        <v>0.5</v>
      </c>
      <c r="AB31" s="327">
        <v>20</v>
      </c>
      <c r="AC31" s="317"/>
      <c r="AD31" s="317"/>
      <c r="AE31" s="327"/>
      <c r="AG31" s="234">
        <f t="shared" si="8"/>
        <v>0</v>
      </c>
      <c r="AH31" s="234">
        <f t="shared" si="9"/>
        <v>5.0005811275005051E-2</v>
      </c>
      <c r="AI31" s="234">
        <f t="shared" si="10"/>
        <v>7.3009440290967884E-2</v>
      </c>
      <c r="AJ31" s="283"/>
      <c r="AK31" s="288"/>
      <c r="AL31" s="557" t="s">
        <v>100</v>
      </c>
      <c r="AM31" s="558">
        <f>K77/1000</f>
        <v>0</v>
      </c>
      <c r="AN31" s="559">
        <f t="shared" ref="AN31:AN41" si="46">AM31*$AN$23</f>
        <v>0</v>
      </c>
      <c r="AO31" s="560">
        <f t="shared" ref="AO31:AO33" si="47">AM31*$AO$23</f>
        <v>0</v>
      </c>
      <c r="AP31" s="560">
        <f t="shared" ref="AP31:AP37" si="48">AM31*$AP$23</f>
        <v>0</v>
      </c>
      <c r="AQ31" s="580">
        <f t="shared" si="28"/>
        <v>0</v>
      </c>
      <c r="AR31" s="560">
        <f t="shared" si="29"/>
        <v>0</v>
      </c>
      <c r="AS31" s="561">
        <f>IFERROR(I31*$Z31*$AA31/I$21,0)</f>
        <v>0</v>
      </c>
      <c r="AT31" s="558">
        <f t="shared" ref="AT31:AV34" si="49">IFERROR(AQ31/W31,0)</f>
        <v>0</v>
      </c>
      <c r="AU31" s="559">
        <f t="shared" si="49"/>
        <v>0</v>
      </c>
      <c r="AV31" s="564">
        <f t="shared" si="49"/>
        <v>0</v>
      </c>
      <c r="AW31" s="283"/>
      <c r="AX31" s="288"/>
      <c r="AY31" s="557" t="s">
        <v>100</v>
      </c>
      <c r="AZ31" s="558">
        <f>K97/1000</f>
        <v>0.05</v>
      </c>
      <c r="BA31" s="306">
        <f t="shared" si="42"/>
        <v>0.05</v>
      </c>
      <c r="BB31" s="560">
        <f>AZ31*$BB$23</f>
        <v>0</v>
      </c>
      <c r="BC31" s="560">
        <f>AZ31*$BC$23</f>
        <v>0</v>
      </c>
      <c r="BD31" s="558">
        <f t="shared" si="31"/>
        <v>4.9005695049504944E-2</v>
      </c>
      <c r="BE31" s="559">
        <f t="shared" si="32"/>
        <v>0</v>
      </c>
      <c r="BF31" s="564">
        <f t="shared" si="33"/>
        <v>0</v>
      </c>
      <c r="BG31" s="558">
        <f t="shared" si="15"/>
        <v>5.0005811275005044E-2</v>
      </c>
      <c r="BH31" s="559">
        <f t="shared" si="16"/>
        <v>0</v>
      </c>
      <c r="BI31" s="564">
        <f t="shared" si="17"/>
        <v>0</v>
      </c>
      <c r="BJ31" s="283"/>
      <c r="BK31" s="288"/>
      <c r="BL31" s="557" t="s">
        <v>100</v>
      </c>
      <c r="BM31" s="558">
        <f>K117/1000</f>
        <v>7.2999999999999995E-2</v>
      </c>
      <c r="BN31" s="559">
        <f>BM31*$AN$23</f>
        <v>7.2999999999999995E-2</v>
      </c>
      <c r="BO31" s="560">
        <f>BM31*$BB$23</f>
        <v>0</v>
      </c>
      <c r="BP31" s="560">
        <f>BM31*$BC$23</f>
        <v>0</v>
      </c>
      <c r="BQ31" s="558">
        <f t="shared" si="36"/>
        <v>7.1549251485148527E-2</v>
      </c>
      <c r="BR31" s="559">
        <f t="shared" si="37"/>
        <v>0</v>
      </c>
      <c r="BS31" s="564">
        <f t="shared" si="38"/>
        <v>0</v>
      </c>
      <c r="BT31" s="558">
        <f t="shared" si="39"/>
        <v>7.3009440290967884E-2</v>
      </c>
      <c r="BU31" s="559">
        <f t="shared" si="40"/>
        <v>0</v>
      </c>
      <c r="BV31" s="564">
        <f t="shared" si="41"/>
        <v>0</v>
      </c>
      <c r="BW31" s="283"/>
      <c r="BX31" s="283"/>
      <c r="BY31" s="283"/>
    </row>
    <row r="32" spans="3:77" ht="12.75" customHeight="1">
      <c r="C32" s="144" t="str">
        <f ca="1">+IF(OFFSET(Processes!B13,$D$11,0)="*","*",OFFSET(Processes!D13,$D$11,0))</f>
        <v>INDIDPHBHFOE1</v>
      </c>
      <c r="D32" s="144" t="str">
        <f ca="1">+OFFSET(Processes!E13,$D$11,0)</f>
        <v>Mining Heat Medium Temp. Boiler - Heavy Fuel Oil Existing 1</v>
      </c>
      <c r="E32" s="147" t="str">
        <f>+Processes!O13</f>
        <v>INDHFO</v>
      </c>
      <c r="F32" s="170" t="str">
        <f ca="1">+OFFSET(Processes!$M$12,$D$11,0) &amp; Processes!P13</f>
        <v>IIDPH</v>
      </c>
      <c r="G32" s="320">
        <f t="shared" si="18"/>
        <v>4.7700000000000005</v>
      </c>
      <c r="H32" s="320">
        <f t="shared" si="19"/>
        <v>0</v>
      </c>
      <c r="I32" s="320">
        <f t="shared" si="20"/>
        <v>0</v>
      </c>
      <c r="J32" s="320">
        <f t="shared" si="21"/>
        <v>2.4299999999999997</v>
      </c>
      <c r="K32" s="320">
        <f t="shared" si="22"/>
        <v>0</v>
      </c>
      <c r="L32" s="320">
        <f t="shared" si="23"/>
        <v>0</v>
      </c>
      <c r="M32" s="320">
        <f t="shared" si="24"/>
        <v>2.4059999999999997</v>
      </c>
      <c r="N32" s="320">
        <f t="shared" si="25"/>
        <v>0</v>
      </c>
      <c r="O32" s="320">
        <f t="shared" si="26"/>
        <v>0</v>
      </c>
      <c r="P32" s="320">
        <f t="shared" si="1"/>
        <v>2.4059999999999997</v>
      </c>
      <c r="Q32" s="320">
        <f t="shared" si="2"/>
        <v>0</v>
      </c>
      <c r="R32" s="320">
        <f t="shared" si="3"/>
        <v>0</v>
      </c>
      <c r="S32" s="320">
        <f t="shared" si="4"/>
        <v>0</v>
      </c>
      <c r="T32" s="320">
        <f t="shared" si="5"/>
        <v>0</v>
      </c>
      <c r="U32" s="320">
        <f t="shared" si="6"/>
        <v>0</v>
      </c>
      <c r="V32" s="320">
        <v>5</v>
      </c>
      <c r="W32" s="341">
        <f>E131</f>
        <v>0.93099999999999994</v>
      </c>
      <c r="X32" s="520">
        <f t="shared" si="43"/>
        <v>0.93099999999999994</v>
      </c>
      <c r="Y32" s="520">
        <f t="shared" si="43"/>
        <v>0.93099999999999994</v>
      </c>
      <c r="Z32" s="317">
        <f t="shared" si="44"/>
        <v>3.1536000000000002E-2</v>
      </c>
      <c r="AA32" s="388">
        <f t="shared" si="45"/>
        <v>0.5</v>
      </c>
      <c r="AB32" s="327">
        <v>20</v>
      </c>
      <c r="AC32" s="317"/>
      <c r="AD32" s="317"/>
      <c r="AE32" s="327"/>
      <c r="AG32" s="234">
        <f t="shared" si="8"/>
        <v>8.0707005132354237E-2</v>
      </c>
      <c r="AH32" s="234">
        <f t="shared" si="9"/>
        <v>4.0748519105401407E-2</v>
      </c>
      <c r="AI32" s="234">
        <f t="shared" si="10"/>
        <v>4.0346064595718434E-2</v>
      </c>
      <c r="AJ32" s="283"/>
      <c r="AK32" s="288"/>
      <c r="AL32" s="557" t="s">
        <v>101</v>
      </c>
      <c r="AM32" s="558">
        <f>E77/1000</f>
        <v>8.0696000000000004E-2</v>
      </c>
      <c r="AN32" s="559">
        <f t="shared" si="46"/>
        <v>8.0696000000000004E-2</v>
      </c>
      <c r="AO32" s="560">
        <f>AM32*$AO$23</f>
        <v>0</v>
      </c>
      <c r="AP32" s="560">
        <f t="shared" si="48"/>
        <v>0</v>
      </c>
      <c r="AQ32" s="580">
        <f t="shared" si="28"/>
        <v>7.5138221778221798E-2</v>
      </c>
      <c r="AR32" s="560">
        <f t="shared" si="29"/>
        <v>0</v>
      </c>
      <c r="AS32" s="561">
        <f t="shared" si="30"/>
        <v>0</v>
      </c>
      <c r="AT32" s="558">
        <f t="shared" si="49"/>
        <v>8.0707005132354251E-2</v>
      </c>
      <c r="AU32" s="559">
        <f t="shared" si="49"/>
        <v>0</v>
      </c>
      <c r="AV32" s="564">
        <f t="shared" si="49"/>
        <v>0</v>
      </c>
      <c r="AW32" s="283"/>
      <c r="AX32" s="288"/>
      <c r="AY32" s="557" t="s">
        <v>101</v>
      </c>
      <c r="AZ32" s="558">
        <f>E97/1000</f>
        <v>4.0735E-2</v>
      </c>
      <c r="BA32" s="306">
        <f t="shared" si="42"/>
        <v>4.0735E-2</v>
      </c>
      <c r="BB32" s="560">
        <f>AZ32*$BB$23</f>
        <v>0</v>
      </c>
      <c r="BC32" s="560">
        <f>AZ32*$BC$23</f>
        <v>0</v>
      </c>
      <c r="BD32" s="558">
        <f>IFERROR(J32*$Z32*AA32/J$21,0)</f>
        <v>3.7936871287128707E-2</v>
      </c>
      <c r="BE32" s="559">
        <f t="shared" si="32"/>
        <v>0</v>
      </c>
      <c r="BF32" s="564">
        <f t="shared" si="33"/>
        <v>0</v>
      </c>
      <c r="BG32" s="558">
        <f t="shared" si="15"/>
        <v>4.0748519105401407E-2</v>
      </c>
      <c r="BH32" s="559">
        <f t="shared" si="16"/>
        <v>0</v>
      </c>
      <c r="BI32" s="564">
        <f t="shared" si="17"/>
        <v>0</v>
      </c>
      <c r="BJ32" s="283"/>
      <c r="BK32" s="288"/>
      <c r="BL32" s="557" t="s">
        <v>101</v>
      </c>
      <c r="BM32" s="558">
        <f>E117/1000</f>
        <v>4.0343000000000004E-2</v>
      </c>
      <c r="BN32" s="559">
        <f>BM32*$AN$23</f>
        <v>4.0343000000000004E-2</v>
      </c>
      <c r="BO32" s="560">
        <f t="shared" ref="BO32:BO62" si="50">BM32*$BB$23</f>
        <v>0</v>
      </c>
      <c r="BP32" s="560">
        <f t="shared" ref="BP32:BP62" si="51">BM32*$BC$23</f>
        <v>0</v>
      </c>
      <c r="BQ32" s="558">
        <f t="shared" si="36"/>
        <v>3.7562186138613861E-2</v>
      </c>
      <c r="BR32" s="559">
        <f t="shared" si="37"/>
        <v>0</v>
      </c>
      <c r="BS32" s="564">
        <f t="shared" si="38"/>
        <v>0</v>
      </c>
      <c r="BT32" s="558">
        <f t="shared" si="39"/>
        <v>4.0346064595718434E-2</v>
      </c>
      <c r="BU32" s="559">
        <f t="shared" si="40"/>
        <v>0</v>
      </c>
      <c r="BV32" s="564">
        <f t="shared" si="41"/>
        <v>0</v>
      </c>
      <c r="BW32" s="283"/>
      <c r="BX32" s="283"/>
      <c r="BY32" s="283"/>
    </row>
    <row r="33" spans="3:77" ht="12.75" customHeight="1">
      <c r="C33" s="144" t="str">
        <f ca="1">+IF(OFFSET(Processes!B14,$D$11,0)="*","*",OFFSET(Processes!D14,$D$11,0))</f>
        <v>INDIDPHBLPGE1</v>
      </c>
      <c r="D33" s="144" t="str">
        <f ca="1">+OFFSET(Processes!E14,$D$11,0)</f>
        <v>Mining Heat Medium Temp. Boiler - Liquified Petroleum Gas Existing 1</v>
      </c>
      <c r="E33" s="147" t="str">
        <f>+Processes!O14</f>
        <v>INDLPG</v>
      </c>
      <c r="F33" s="170" t="str">
        <f ca="1">+OFFSET(Processes!$M$12,$D$11,0) &amp; Processes!P14</f>
        <v>IIDPH</v>
      </c>
      <c r="G33" s="320">
        <f t="shared" si="18"/>
        <v>6.444</v>
      </c>
      <c r="H33" s="320">
        <f t="shared" si="19"/>
        <v>0</v>
      </c>
      <c r="I33" s="320">
        <f t="shared" si="20"/>
        <v>0</v>
      </c>
      <c r="J33" s="320">
        <f t="shared" si="21"/>
        <v>4.984</v>
      </c>
      <c r="K33" s="320">
        <f t="shared" si="22"/>
        <v>0</v>
      </c>
      <c r="L33" s="320">
        <f t="shared" si="23"/>
        <v>0</v>
      </c>
      <c r="M33" s="320">
        <f t="shared" si="24"/>
        <v>2.028</v>
      </c>
      <c r="N33" s="320">
        <f t="shared" si="25"/>
        <v>0</v>
      </c>
      <c r="O33" s="320">
        <f t="shared" si="26"/>
        <v>0</v>
      </c>
      <c r="P33" s="320">
        <f t="shared" si="1"/>
        <v>2.028</v>
      </c>
      <c r="Q33" s="320">
        <f t="shared" si="2"/>
        <v>0</v>
      </c>
      <c r="R33" s="320">
        <f t="shared" si="3"/>
        <v>0</v>
      </c>
      <c r="S33" s="320">
        <f t="shared" si="4"/>
        <v>0</v>
      </c>
      <c r="T33" s="320">
        <f t="shared" si="5"/>
        <v>0</v>
      </c>
      <c r="U33" s="320">
        <f t="shared" si="6"/>
        <v>0</v>
      </c>
      <c r="V33" s="320">
        <v>5</v>
      </c>
      <c r="W33" s="341">
        <f>H131</f>
        <v>0.98</v>
      </c>
      <c r="X33" s="520">
        <f t="shared" si="43"/>
        <v>0.98</v>
      </c>
      <c r="Y33" s="520">
        <f t="shared" si="43"/>
        <v>0.98</v>
      </c>
      <c r="Z33" s="317">
        <f t="shared" si="44"/>
        <v>3.1536000000000002E-2</v>
      </c>
      <c r="AA33" s="388">
        <f t="shared" si="45"/>
        <v>0.5</v>
      </c>
      <c r="AB33" s="327">
        <v>20</v>
      </c>
      <c r="AC33" s="317"/>
      <c r="AD33" s="317"/>
      <c r="AE33" s="327"/>
      <c r="AG33" s="234">
        <f t="shared" si="8"/>
        <v>0.10357906583212709</v>
      </c>
      <c r="AH33" s="234">
        <f t="shared" si="9"/>
        <v>7.9397567185289966E-2</v>
      </c>
      <c r="AI33" s="234">
        <f t="shared" si="10"/>
        <v>3.2307035764800977E-2</v>
      </c>
      <c r="AJ33" s="283"/>
      <c r="AK33" s="288"/>
      <c r="AL33" s="557" t="s">
        <v>53</v>
      </c>
      <c r="AM33" s="558">
        <f>H77/1000</f>
        <v>0.10356975</v>
      </c>
      <c r="AN33" s="559">
        <f t="shared" si="46"/>
        <v>0.10356975</v>
      </c>
      <c r="AO33" s="560">
        <f t="shared" si="47"/>
        <v>0</v>
      </c>
      <c r="AP33" s="560">
        <f t="shared" si="48"/>
        <v>0</v>
      </c>
      <c r="AQ33" s="580">
        <f t="shared" si="28"/>
        <v>0.10150748451548454</v>
      </c>
      <c r="AR33" s="560">
        <f t="shared" si="29"/>
        <v>0</v>
      </c>
      <c r="AS33" s="561">
        <f t="shared" si="30"/>
        <v>0</v>
      </c>
      <c r="AT33" s="558">
        <f t="shared" si="49"/>
        <v>0.10357906583212709</v>
      </c>
      <c r="AU33" s="559">
        <f t="shared" si="49"/>
        <v>0</v>
      </c>
      <c r="AV33" s="564">
        <f t="shared" si="49"/>
        <v>0</v>
      </c>
      <c r="AW33" s="283"/>
      <c r="AX33" s="288"/>
      <c r="AY33" s="557" t="s">
        <v>53</v>
      </c>
      <c r="AZ33" s="558">
        <f>H97/1000</f>
        <v>7.9390500000000003E-2</v>
      </c>
      <c r="BA33" s="306">
        <f t="shared" si="42"/>
        <v>7.9390500000000003E-2</v>
      </c>
      <c r="BB33" s="560">
        <f>AZ33*$BB$23</f>
        <v>0</v>
      </c>
      <c r="BC33" s="560">
        <f>AZ33*$BC$23</f>
        <v>0</v>
      </c>
      <c r="BD33" s="558">
        <f t="shared" si="31"/>
        <v>7.7809615841584162E-2</v>
      </c>
      <c r="BE33" s="559">
        <f t="shared" si="32"/>
        <v>0</v>
      </c>
      <c r="BF33" s="564">
        <f t="shared" si="33"/>
        <v>0</v>
      </c>
      <c r="BG33" s="558">
        <f t="shared" si="15"/>
        <v>7.9397567185289966E-2</v>
      </c>
      <c r="BH33" s="559">
        <f t="shared" si="16"/>
        <v>0</v>
      </c>
      <c r="BI33" s="564">
        <f t="shared" si="17"/>
        <v>0</v>
      </c>
      <c r="BJ33" s="283"/>
      <c r="BK33" s="288"/>
      <c r="BL33" s="557" t="s">
        <v>53</v>
      </c>
      <c r="BM33" s="558">
        <f>H117/1000</f>
        <v>3.2305500000000001E-2</v>
      </c>
      <c r="BN33" s="559">
        <f>BM33*$AN$23</f>
        <v>3.2305500000000001E-2</v>
      </c>
      <c r="BO33" s="560">
        <f t="shared" si="50"/>
        <v>0</v>
      </c>
      <c r="BP33" s="560">
        <f t="shared" si="51"/>
        <v>0</v>
      </c>
      <c r="BQ33" s="558">
        <f t="shared" si="36"/>
        <v>3.1660895049504957E-2</v>
      </c>
      <c r="BR33" s="559">
        <f t="shared" si="37"/>
        <v>0</v>
      </c>
      <c r="BS33" s="564">
        <f t="shared" si="38"/>
        <v>0</v>
      </c>
      <c r="BT33" s="558">
        <f t="shared" si="39"/>
        <v>3.2307035764800977E-2</v>
      </c>
      <c r="BU33" s="559">
        <f t="shared" si="40"/>
        <v>0</v>
      </c>
      <c r="BV33" s="564">
        <f t="shared" si="41"/>
        <v>0</v>
      </c>
      <c r="BW33" s="283"/>
      <c r="BX33" s="283"/>
      <c r="BY33" s="283"/>
    </row>
    <row r="34" spans="3:77" ht="12.75" customHeight="1">
      <c r="C34" s="144" t="str">
        <f ca="1">+IF(OFFSET(Processes!B15,$D$11,0)="*","*",OFFSET(Processes!D15,$D$11,0))</f>
        <v>INDIDPHBWSTE1</v>
      </c>
      <c r="D34" s="144" t="str">
        <f ca="1">+OFFSET(Processes!E15,$D$11,0)</f>
        <v>Mining Heat Medium Temp. Boiler - Waste Existing 1</v>
      </c>
      <c r="E34" s="147" t="str">
        <f>+Processes!O15</f>
        <v>INDWST</v>
      </c>
      <c r="F34" s="170" t="str">
        <f ca="1">+OFFSET(Processes!$M$12,$D$11,0) &amp; Processes!P15</f>
        <v>IIDPH</v>
      </c>
      <c r="G34" s="320">
        <f t="shared" si="18"/>
        <v>0</v>
      </c>
      <c r="H34" s="320">
        <f t="shared" si="19"/>
        <v>0</v>
      </c>
      <c r="I34" s="320">
        <f t="shared" si="20"/>
        <v>0</v>
      </c>
      <c r="J34" s="320">
        <f t="shared" si="21"/>
        <v>0</v>
      </c>
      <c r="K34" s="320">
        <f t="shared" si="22"/>
        <v>0</v>
      </c>
      <c r="L34" s="320">
        <f t="shared" si="23"/>
        <v>0</v>
      </c>
      <c r="M34" s="320">
        <f t="shared" si="24"/>
        <v>0</v>
      </c>
      <c r="N34" s="320">
        <f t="shared" si="25"/>
        <v>0</v>
      </c>
      <c r="O34" s="320">
        <f t="shared" si="26"/>
        <v>0</v>
      </c>
      <c r="P34" s="320">
        <f t="shared" si="1"/>
        <v>0</v>
      </c>
      <c r="Q34" s="320">
        <f t="shared" si="2"/>
        <v>0</v>
      </c>
      <c r="R34" s="320">
        <f t="shared" si="3"/>
        <v>0</v>
      </c>
      <c r="S34" s="320">
        <f t="shared" si="4"/>
        <v>0</v>
      </c>
      <c r="T34" s="320">
        <f t="shared" si="5"/>
        <v>0</v>
      </c>
      <c r="U34" s="320">
        <f t="shared" si="6"/>
        <v>0</v>
      </c>
      <c r="V34" s="320">
        <v>5</v>
      </c>
      <c r="W34" s="341">
        <f>L131</f>
        <v>0.93099999999999994</v>
      </c>
      <c r="X34" s="520">
        <f t="shared" si="43"/>
        <v>0.93099999999999994</v>
      </c>
      <c r="Y34" s="520">
        <f t="shared" si="43"/>
        <v>0.93099999999999994</v>
      </c>
      <c r="Z34" s="317">
        <f t="shared" si="44"/>
        <v>3.1536000000000002E-2</v>
      </c>
      <c r="AA34" s="388">
        <f t="shared" si="45"/>
        <v>0.5</v>
      </c>
      <c r="AB34" s="327">
        <v>20</v>
      </c>
      <c r="AC34" s="317"/>
      <c r="AD34" s="317"/>
      <c r="AE34" s="327"/>
      <c r="AG34" s="234">
        <f t="shared" si="8"/>
        <v>0</v>
      </c>
      <c r="AH34" s="234">
        <f t="shared" si="9"/>
        <v>0</v>
      </c>
      <c r="AI34" s="234">
        <f t="shared" si="10"/>
        <v>0</v>
      </c>
      <c r="AJ34" s="283"/>
      <c r="AK34" s="288"/>
      <c r="AL34" s="557" t="s">
        <v>102</v>
      </c>
      <c r="AM34" s="558">
        <f>$N77/1000</f>
        <v>0</v>
      </c>
      <c r="AN34" s="559">
        <f t="shared" si="46"/>
        <v>0</v>
      </c>
      <c r="AO34" s="560">
        <f t="shared" ref="AO34" si="52">AM34*$AO$23</f>
        <v>0</v>
      </c>
      <c r="AP34" s="560">
        <f t="shared" si="48"/>
        <v>0</v>
      </c>
      <c r="AQ34" s="580">
        <f t="shared" si="28"/>
        <v>0</v>
      </c>
      <c r="AR34" s="560">
        <f t="shared" si="29"/>
        <v>0</v>
      </c>
      <c r="AS34" s="561">
        <f t="shared" si="30"/>
        <v>0</v>
      </c>
      <c r="AT34" s="558">
        <f t="shared" si="49"/>
        <v>0</v>
      </c>
      <c r="AU34" s="559">
        <f t="shared" si="49"/>
        <v>0</v>
      </c>
      <c r="AV34" s="564">
        <f t="shared" si="49"/>
        <v>0</v>
      </c>
      <c r="AW34" s="283"/>
      <c r="AX34" s="288"/>
      <c r="AY34" s="557" t="s">
        <v>102</v>
      </c>
      <c r="AZ34" s="558">
        <f>$N97/1000</f>
        <v>0</v>
      </c>
      <c r="BA34" s="306">
        <f t="shared" si="42"/>
        <v>0</v>
      </c>
      <c r="BB34" s="560">
        <f>AZ34*$BB$23</f>
        <v>0</v>
      </c>
      <c r="BC34" s="560">
        <f>AZ34*$BC$23</f>
        <v>0</v>
      </c>
      <c r="BD34" s="558">
        <f t="shared" si="31"/>
        <v>0</v>
      </c>
      <c r="BE34" s="559">
        <f t="shared" si="32"/>
        <v>0</v>
      </c>
      <c r="BF34" s="564">
        <f t="shared" si="33"/>
        <v>0</v>
      </c>
      <c r="BG34" s="558">
        <f t="shared" si="15"/>
        <v>0</v>
      </c>
      <c r="BH34" s="559">
        <f t="shared" si="16"/>
        <v>0</v>
      </c>
      <c r="BI34" s="564">
        <f t="shared" si="17"/>
        <v>0</v>
      </c>
      <c r="BJ34" s="283"/>
      <c r="BK34" s="288"/>
      <c r="BL34" s="557" t="s">
        <v>102</v>
      </c>
      <c r="BM34" s="558">
        <f>$N117/1000</f>
        <v>0</v>
      </c>
      <c r="BN34" s="559">
        <f>BM34*$AN$23</f>
        <v>0</v>
      </c>
      <c r="BO34" s="560">
        <f t="shared" si="50"/>
        <v>0</v>
      </c>
      <c r="BP34" s="560">
        <f t="shared" si="51"/>
        <v>0</v>
      </c>
      <c r="BQ34" s="558">
        <f t="shared" si="36"/>
        <v>0</v>
      </c>
      <c r="BR34" s="559">
        <f t="shared" si="37"/>
        <v>0</v>
      </c>
      <c r="BS34" s="564">
        <f t="shared" si="38"/>
        <v>0</v>
      </c>
      <c r="BT34" s="558">
        <f t="shared" si="39"/>
        <v>0</v>
      </c>
      <c r="BU34" s="559">
        <f t="shared" si="40"/>
        <v>0</v>
      </c>
      <c r="BV34" s="564">
        <f t="shared" si="41"/>
        <v>0</v>
      </c>
      <c r="BW34" s="283"/>
      <c r="BX34" s="283"/>
      <c r="BY34" s="283"/>
    </row>
    <row r="35" spans="3:77" ht="12.75" customHeight="1">
      <c r="C35" s="171" t="str">
        <f ca="1">+IF(OFFSET(Processes!B16,$D$11,0)="*","*",OFFSET(Processes!D16,$D$11,0))</f>
        <v>INDIDPHBHETE1</v>
      </c>
      <c r="D35" s="144" t="str">
        <f ca="1">+OFFSET(Processes!E16,$D$11,0)</f>
        <v>Mining Heat Medium Temp. Boiler - Dist. Heat Existing 1</v>
      </c>
      <c r="E35" s="147" t="str">
        <f>+Processes!O16</f>
        <v>INDHCE</v>
      </c>
      <c r="F35" s="170" t="str">
        <f ca="1">+OFFSET(Processes!$M$12,$D$11,0) &amp; Processes!P16</f>
        <v>IIDPH</v>
      </c>
      <c r="G35" s="319">
        <f t="shared" si="18"/>
        <v>0</v>
      </c>
      <c r="H35" s="319">
        <f t="shared" si="19"/>
        <v>0</v>
      </c>
      <c r="I35" s="319">
        <f t="shared" si="20"/>
        <v>0</v>
      </c>
      <c r="J35" s="319">
        <f t="shared" si="21"/>
        <v>0</v>
      </c>
      <c r="K35" s="319">
        <f t="shared" si="22"/>
        <v>0</v>
      </c>
      <c r="L35" s="319">
        <f t="shared" si="23"/>
        <v>0</v>
      </c>
      <c r="M35" s="319">
        <f t="shared" si="24"/>
        <v>0</v>
      </c>
      <c r="N35" s="319">
        <f t="shared" si="25"/>
        <v>0</v>
      </c>
      <c r="O35" s="319">
        <f t="shared" si="26"/>
        <v>0</v>
      </c>
      <c r="P35" s="319">
        <f t="shared" si="1"/>
        <v>0</v>
      </c>
      <c r="Q35" s="319">
        <f t="shared" si="2"/>
        <v>0</v>
      </c>
      <c r="R35" s="319">
        <f t="shared" si="3"/>
        <v>0</v>
      </c>
      <c r="S35" s="319">
        <f t="shared" si="4"/>
        <v>0</v>
      </c>
      <c r="T35" s="319">
        <f t="shared" si="5"/>
        <v>0</v>
      </c>
      <c r="U35" s="319">
        <f t="shared" si="6"/>
        <v>0</v>
      </c>
      <c r="V35" s="319">
        <v>5</v>
      </c>
      <c r="W35" s="341">
        <f>$N$131</f>
        <v>0.94079999999999997</v>
      </c>
      <c r="X35" s="520">
        <f>$W$35</f>
        <v>0.94079999999999997</v>
      </c>
      <c r="Y35" s="520">
        <f>$W$35</f>
        <v>0.94079999999999997</v>
      </c>
      <c r="Z35" s="317">
        <f t="shared" si="44"/>
        <v>3.1536000000000002E-2</v>
      </c>
      <c r="AA35" s="388">
        <f t="shared" si="45"/>
        <v>0.5</v>
      </c>
      <c r="AB35" s="327">
        <v>20</v>
      </c>
      <c r="AC35" s="317"/>
      <c r="AD35" s="317"/>
      <c r="AE35" s="327"/>
      <c r="AG35" s="234">
        <f t="shared" si="8"/>
        <v>0</v>
      </c>
      <c r="AH35" s="234">
        <f t="shared" si="9"/>
        <v>0</v>
      </c>
      <c r="AI35" s="234">
        <f t="shared" si="10"/>
        <v>0</v>
      </c>
      <c r="AJ35" s="283"/>
      <c r="AK35" s="288"/>
      <c r="AL35" s="557" t="s">
        <v>103</v>
      </c>
      <c r="AM35" s="558">
        <f>P77/1000</f>
        <v>0</v>
      </c>
      <c r="AN35" s="611">
        <f>AM35</f>
        <v>0</v>
      </c>
      <c r="AO35" s="612">
        <v>0</v>
      </c>
      <c r="AP35" s="612">
        <v>0</v>
      </c>
      <c r="AQ35" s="580">
        <f t="shared" si="28"/>
        <v>0</v>
      </c>
      <c r="AR35" s="560">
        <f t="shared" si="29"/>
        <v>0</v>
      </c>
      <c r="AS35" s="561">
        <f t="shared" si="30"/>
        <v>0</v>
      </c>
      <c r="AT35" s="558">
        <f>AN35-AQ35</f>
        <v>0</v>
      </c>
      <c r="AU35" s="559">
        <f>AO35-AR35</f>
        <v>0</v>
      </c>
      <c r="AV35" s="564">
        <f>AP35-AS35</f>
        <v>0</v>
      </c>
      <c r="AW35" s="283"/>
      <c r="AX35" s="288"/>
      <c r="AY35" s="557" t="s">
        <v>103</v>
      </c>
      <c r="AZ35" s="558">
        <f>P97/1000</f>
        <v>0</v>
      </c>
      <c r="BA35" s="306">
        <f t="shared" si="42"/>
        <v>0</v>
      </c>
      <c r="BB35" s="612">
        <v>0</v>
      </c>
      <c r="BC35" s="612">
        <v>0</v>
      </c>
      <c r="BD35" s="558">
        <f t="shared" si="31"/>
        <v>0</v>
      </c>
      <c r="BE35" s="559">
        <f t="shared" si="32"/>
        <v>0</v>
      </c>
      <c r="BF35" s="564">
        <f t="shared" si="33"/>
        <v>0</v>
      </c>
      <c r="BG35" s="558">
        <f t="shared" si="15"/>
        <v>0</v>
      </c>
      <c r="BH35" s="559">
        <f t="shared" si="16"/>
        <v>0</v>
      </c>
      <c r="BI35" s="564">
        <f t="shared" si="17"/>
        <v>0</v>
      </c>
      <c r="BJ35" s="283"/>
      <c r="BK35" s="288"/>
      <c r="BL35" s="557" t="s">
        <v>103</v>
      </c>
      <c r="BM35" s="558">
        <f>P117/1000</f>
        <v>0</v>
      </c>
      <c r="BN35" s="611">
        <f>BM35</f>
        <v>0</v>
      </c>
      <c r="BO35" s="612">
        <v>0</v>
      </c>
      <c r="BP35" s="612">
        <v>0</v>
      </c>
      <c r="BQ35" s="558">
        <f t="shared" si="36"/>
        <v>0</v>
      </c>
      <c r="BR35" s="559">
        <f t="shared" si="37"/>
        <v>0</v>
      </c>
      <c r="BS35" s="564">
        <f t="shared" si="38"/>
        <v>0</v>
      </c>
      <c r="BT35" s="558">
        <f t="shared" si="39"/>
        <v>0</v>
      </c>
      <c r="BU35" s="559">
        <f t="shared" si="40"/>
        <v>0</v>
      </c>
      <c r="BV35" s="564">
        <f t="shared" si="41"/>
        <v>0</v>
      </c>
      <c r="BW35" s="283"/>
      <c r="BX35" s="283"/>
      <c r="BY35" s="283"/>
    </row>
    <row r="36" spans="3:77" ht="12.75" customHeight="1">
      <c r="C36" s="171" t="str">
        <f ca="1">+IF(OFFSET(Processes!B17,$D$11,0)="*","*",OFFSET(Processes!D17,$D$11,0))</f>
        <v>INDIDPHBHETE2</v>
      </c>
      <c r="D36" s="144" t="str">
        <f ca="1">+OFFSET(Processes!E17,$D$11,0)</f>
        <v>Mining Heat Medium Temp. Boiler - Dist. Heat Existing 2</v>
      </c>
      <c r="E36" s="147" t="str">
        <f>+Processes!O17</f>
        <v>INDHDE</v>
      </c>
      <c r="F36" s="170" t="str">
        <f ca="1">+OFFSET(Processes!$M$12,$D$11,0) &amp; Processes!P17</f>
        <v>IIDPH</v>
      </c>
      <c r="G36" s="319"/>
      <c r="H36" s="319"/>
      <c r="I36" s="319"/>
      <c r="J36" s="319"/>
      <c r="K36" s="319"/>
      <c r="L36" s="319"/>
      <c r="M36" s="319"/>
      <c r="N36" s="319"/>
      <c r="O36" s="319"/>
      <c r="P36" s="319">
        <f t="shared" si="1"/>
        <v>0</v>
      </c>
      <c r="Q36" s="319">
        <f t="shared" si="2"/>
        <v>0</v>
      </c>
      <c r="R36" s="319">
        <f t="shared" si="3"/>
        <v>0</v>
      </c>
      <c r="S36" s="319">
        <f t="shared" si="4"/>
        <v>0</v>
      </c>
      <c r="T36" s="319">
        <f t="shared" si="5"/>
        <v>0</v>
      </c>
      <c r="U36" s="319">
        <f t="shared" si="6"/>
        <v>0</v>
      </c>
      <c r="V36" s="319">
        <v>5</v>
      </c>
      <c r="W36" s="341">
        <f>$N$131</f>
        <v>0.94079999999999997</v>
      </c>
      <c r="X36" s="520">
        <f>$W$35</f>
        <v>0.94079999999999997</v>
      </c>
      <c r="Y36" s="520">
        <f>$W$35</f>
        <v>0.94079999999999997</v>
      </c>
      <c r="Z36" s="317">
        <f t="shared" si="44"/>
        <v>3.1536000000000002E-2</v>
      </c>
      <c r="AA36" s="388">
        <f t="shared" si="45"/>
        <v>0.5</v>
      </c>
      <c r="AB36" s="327">
        <v>20</v>
      </c>
      <c r="AC36" s="317"/>
      <c r="AD36" s="317"/>
      <c r="AE36" s="327"/>
      <c r="AG36" s="234">
        <f t="shared" si="8"/>
        <v>0</v>
      </c>
      <c r="AH36" s="234">
        <f t="shared" si="9"/>
        <v>0</v>
      </c>
      <c r="AI36" s="234">
        <f t="shared" si="10"/>
        <v>0</v>
      </c>
      <c r="AJ36" s="283"/>
      <c r="AK36" s="288"/>
      <c r="AL36" s="557" t="s">
        <v>104</v>
      </c>
      <c r="AM36" s="558"/>
      <c r="AN36" s="611">
        <f>AM36</f>
        <v>0</v>
      </c>
      <c r="AO36" s="612">
        <v>0</v>
      </c>
      <c r="AP36" s="612">
        <v>0</v>
      </c>
      <c r="AQ36" s="580">
        <f t="shared" si="28"/>
        <v>0</v>
      </c>
      <c r="AR36" s="560">
        <f t="shared" si="29"/>
        <v>0</v>
      </c>
      <c r="AS36" s="561">
        <f t="shared" si="30"/>
        <v>0</v>
      </c>
      <c r="AT36" s="558"/>
      <c r="AU36" s="559"/>
      <c r="AV36" s="564"/>
      <c r="AW36" s="283"/>
      <c r="AX36" s="288"/>
      <c r="AY36" s="557" t="s">
        <v>104</v>
      </c>
      <c r="AZ36" s="558"/>
      <c r="BA36" s="306">
        <f t="shared" si="42"/>
        <v>0</v>
      </c>
      <c r="BB36" s="612">
        <v>0</v>
      </c>
      <c r="BC36" s="612">
        <v>0</v>
      </c>
      <c r="BD36" s="558">
        <f t="shared" si="31"/>
        <v>0</v>
      </c>
      <c r="BE36" s="559">
        <f t="shared" si="32"/>
        <v>0</v>
      </c>
      <c r="BF36" s="564">
        <f t="shared" si="33"/>
        <v>0</v>
      </c>
      <c r="BG36" s="558"/>
      <c r="BH36" s="559"/>
      <c r="BI36" s="564"/>
      <c r="BJ36" s="283"/>
      <c r="BK36" s="288"/>
      <c r="BL36" s="557" t="s">
        <v>104</v>
      </c>
      <c r="BM36" s="558"/>
      <c r="BN36" s="611">
        <f>BM36</f>
        <v>0</v>
      </c>
      <c r="BO36" s="612">
        <v>0</v>
      </c>
      <c r="BP36" s="612">
        <v>0</v>
      </c>
      <c r="BQ36" s="558">
        <f t="shared" si="36"/>
        <v>0</v>
      </c>
      <c r="BR36" s="559">
        <f t="shared" si="37"/>
        <v>0</v>
      </c>
      <c r="BS36" s="564">
        <f t="shared" si="38"/>
        <v>0</v>
      </c>
      <c r="BT36" s="558"/>
      <c r="BU36" s="559"/>
      <c r="BV36" s="564"/>
      <c r="BW36" s="283"/>
      <c r="BX36" s="283"/>
      <c r="BY36" s="283"/>
    </row>
    <row r="37" spans="3:77" ht="12.75" customHeight="1">
      <c r="C37" s="146" t="str">
        <f ca="1">+IF(OFFSET(Processes!B18,$D$11,0)="*","*",OFFSET(Processes!D18,$D$11,0))</f>
        <v>INDIDPHBELCE1</v>
      </c>
      <c r="D37" s="146" t="str">
        <f ca="1">+OFFSET(Processes!E18,$D$11,0)</f>
        <v>Mining Heat Medium Temp. Boiler - Electricity Existing 1</v>
      </c>
      <c r="E37" s="172" t="str">
        <f>+Processes!O18</f>
        <v>INDELC</v>
      </c>
      <c r="F37" s="172" t="str">
        <f ca="1">+OFFSET(Processes!$M$12,$D$11,0) &amp; Processes!P18</f>
        <v>IIDPH</v>
      </c>
      <c r="G37" s="322">
        <f t="shared" si="18"/>
        <v>0</v>
      </c>
      <c r="H37" s="322">
        <f t="shared" si="19"/>
        <v>0</v>
      </c>
      <c r="I37" s="322">
        <f t="shared" si="20"/>
        <v>0</v>
      </c>
      <c r="J37" s="322">
        <f t="shared" si="21"/>
        <v>0</v>
      </c>
      <c r="K37" s="322">
        <f t="shared" si="22"/>
        <v>0</v>
      </c>
      <c r="L37" s="322">
        <f t="shared" si="23"/>
        <v>0</v>
      </c>
      <c r="M37" s="322">
        <f t="shared" si="24"/>
        <v>0</v>
      </c>
      <c r="N37" s="322">
        <f t="shared" si="25"/>
        <v>0</v>
      </c>
      <c r="O37" s="322">
        <f t="shared" si="26"/>
        <v>0</v>
      </c>
      <c r="P37" s="322">
        <f t="shared" si="1"/>
        <v>0</v>
      </c>
      <c r="Q37" s="322">
        <f t="shared" si="2"/>
        <v>0</v>
      </c>
      <c r="R37" s="322">
        <f t="shared" si="3"/>
        <v>0</v>
      </c>
      <c r="S37" s="322">
        <f t="shared" si="4"/>
        <v>0</v>
      </c>
      <c r="T37" s="322">
        <f t="shared" si="5"/>
        <v>0</v>
      </c>
      <c r="U37" s="322">
        <f t="shared" si="6"/>
        <v>0</v>
      </c>
      <c r="V37" s="556">
        <v>5</v>
      </c>
      <c r="W37" s="343">
        <f>M131</f>
        <v>0.93099999999999994</v>
      </c>
      <c r="X37" s="521">
        <f t="shared" ref="X37:Y50" si="53">W37</f>
        <v>0.93099999999999994</v>
      </c>
      <c r="Y37" s="521">
        <f t="shared" si="53"/>
        <v>0.93099999999999994</v>
      </c>
      <c r="Z37" s="318">
        <f t="shared" ref="Z37:Z50" si="54">3.6*8760/1000000</f>
        <v>3.1536000000000002E-2</v>
      </c>
      <c r="AA37" s="389">
        <f t="shared" si="45"/>
        <v>0.5</v>
      </c>
      <c r="AB37" s="328">
        <v>20</v>
      </c>
      <c r="AC37" s="324"/>
      <c r="AD37" s="317"/>
      <c r="AE37" s="328"/>
      <c r="AG37" s="234">
        <f t="shared" si="8"/>
        <v>0</v>
      </c>
      <c r="AH37" s="234">
        <f t="shared" si="9"/>
        <v>0</v>
      </c>
      <c r="AI37" s="234">
        <f t="shared" si="10"/>
        <v>0</v>
      </c>
      <c r="AJ37" s="283"/>
      <c r="AK37" s="350"/>
      <c r="AL37" s="565" t="s">
        <v>61</v>
      </c>
      <c r="AM37" s="566">
        <f>O77/1000</f>
        <v>0</v>
      </c>
      <c r="AN37" s="559">
        <f t="shared" si="46"/>
        <v>0</v>
      </c>
      <c r="AO37" s="560">
        <f t="shared" ref="AO37" si="55">AM37*$AO$23</f>
        <v>0</v>
      </c>
      <c r="AP37" s="560">
        <f t="shared" si="48"/>
        <v>0</v>
      </c>
      <c r="AQ37" s="580">
        <f t="shared" si="28"/>
        <v>0</v>
      </c>
      <c r="AR37" s="560">
        <f t="shared" si="29"/>
        <v>0</v>
      </c>
      <c r="AS37" s="561">
        <f t="shared" si="30"/>
        <v>0</v>
      </c>
      <c r="AT37" s="566">
        <f t="shared" ref="AT37:AV41" si="56">IFERROR(AQ37/W37,0)</f>
        <v>0</v>
      </c>
      <c r="AU37" s="567">
        <f t="shared" si="56"/>
        <v>0</v>
      </c>
      <c r="AV37" s="568">
        <f t="shared" si="56"/>
        <v>0</v>
      </c>
      <c r="AW37" s="283"/>
      <c r="AX37" s="350"/>
      <c r="AY37" s="565" t="s">
        <v>61</v>
      </c>
      <c r="AZ37" s="566">
        <f>O97/1000</f>
        <v>0</v>
      </c>
      <c r="BA37" s="306">
        <f t="shared" si="42"/>
        <v>0</v>
      </c>
      <c r="BB37" s="560">
        <f>AZ37*$BB$23</f>
        <v>0</v>
      </c>
      <c r="BC37" s="560">
        <f>AZ37*$BC$23</f>
        <v>0</v>
      </c>
      <c r="BD37" s="566">
        <f t="shared" si="31"/>
        <v>0</v>
      </c>
      <c r="BE37" s="567">
        <f t="shared" si="32"/>
        <v>0</v>
      </c>
      <c r="BF37" s="568">
        <f>IFERROR(L37*$Z37*AA37/L$21,0)</f>
        <v>0</v>
      </c>
      <c r="BG37" s="566">
        <f t="shared" ref="BG37:BG56" si="57">IFERROR(BD37/W37,0)</f>
        <v>0</v>
      </c>
      <c r="BH37" s="567">
        <f t="shared" ref="BH37:BH56" si="58">IFERROR(BE37/X37,0)</f>
        <v>0</v>
      </c>
      <c r="BI37" s="568">
        <f t="shared" ref="BI37:BI56" si="59">IFERROR(BF37/Y37,0)</f>
        <v>0</v>
      </c>
      <c r="BJ37" s="283"/>
      <c r="BK37" s="350"/>
      <c r="BL37" s="565" t="s">
        <v>61</v>
      </c>
      <c r="BM37" s="566">
        <f>O117/1000</f>
        <v>0</v>
      </c>
      <c r="BN37" s="559">
        <f>BM37*$AN$23</f>
        <v>0</v>
      </c>
      <c r="BO37" s="560">
        <f t="shared" si="50"/>
        <v>0</v>
      </c>
      <c r="BP37" s="560">
        <f t="shared" si="51"/>
        <v>0</v>
      </c>
      <c r="BQ37" s="566">
        <f t="shared" si="36"/>
        <v>0</v>
      </c>
      <c r="BR37" s="567">
        <f t="shared" si="37"/>
        <v>0</v>
      </c>
      <c r="BS37" s="568">
        <f t="shared" si="38"/>
        <v>0</v>
      </c>
      <c r="BT37" s="566">
        <f t="shared" ref="BT37:BT56" si="60">IFERROR(BQ37/W37,0)</f>
        <v>0</v>
      </c>
      <c r="BU37" s="567">
        <f t="shared" ref="BU37:BU56" si="61">IFERROR(BR37/X37,0)</f>
        <v>0</v>
      </c>
      <c r="BV37" s="568">
        <f t="shared" ref="BV37:BV56" si="62">IFERROR(BS37/Y37,0)</f>
        <v>0</v>
      </c>
      <c r="BW37" s="283"/>
      <c r="BX37" s="283"/>
      <c r="BY37" s="283"/>
    </row>
    <row r="38" spans="3:77" ht="12.75" customHeight="1">
      <c r="C38" s="171" t="str">
        <f ca="1">+IF(OFFSET(Processes!B19,$D$11,0)="*","*",OFFSET(Processes!D19,$D$11,0))</f>
        <v>INDIDCOBNGAE1</v>
      </c>
      <c r="D38" s="171" t="str">
        <f ca="1">+OFFSET(Processes!E19,$D$11,0)</f>
        <v>Mining Heat High Temp. Boiler - Nat. Gas Existing 1</v>
      </c>
      <c r="E38" s="170" t="str">
        <f>+Processes!O19</f>
        <v>INDSNG1,INDSNG2,INDNGA</v>
      </c>
      <c r="F38" s="170" t="str">
        <f ca="1">+OFFSET(Processes!$M$12,$D$11,0) &amp; Processes!P19</f>
        <v>IIDCO</v>
      </c>
      <c r="G38" s="320">
        <f t="shared" si="18"/>
        <v>0</v>
      </c>
      <c r="H38" s="320">
        <f t="shared" si="19"/>
        <v>0</v>
      </c>
      <c r="I38" s="320">
        <f t="shared" si="20"/>
        <v>0</v>
      </c>
      <c r="J38" s="320">
        <f t="shared" si="21"/>
        <v>0</v>
      </c>
      <c r="K38" s="320">
        <f t="shared" si="22"/>
        <v>0</v>
      </c>
      <c r="L38" s="320">
        <f t="shared" si="23"/>
        <v>0</v>
      </c>
      <c r="M38" s="320">
        <f t="shared" si="24"/>
        <v>0</v>
      </c>
      <c r="N38" s="320">
        <f t="shared" si="25"/>
        <v>0</v>
      </c>
      <c r="O38" s="320">
        <f t="shared" si="26"/>
        <v>0</v>
      </c>
      <c r="P38" s="320">
        <f t="shared" si="1"/>
        <v>0</v>
      </c>
      <c r="Q38" s="320">
        <f t="shared" si="2"/>
        <v>0</v>
      </c>
      <c r="R38" s="320">
        <f t="shared" si="3"/>
        <v>0</v>
      </c>
      <c r="S38" s="321">
        <f t="shared" si="4"/>
        <v>0</v>
      </c>
      <c r="T38" s="321">
        <f t="shared" si="5"/>
        <v>0</v>
      </c>
      <c r="U38" s="321">
        <f t="shared" si="6"/>
        <v>0</v>
      </c>
      <c r="V38" s="321">
        <v>5</v>
      </c>
      <c r="W38" s="341">
        <f>I132</f>
        <v>0.96039999999999992</v>
      </c>
      <c r="X38" s="520">
        <f t="shared" si="53"/>
        <v>0.96039999999999992</v>
      </c>
      <c r="Y38" s="520">
        <f t="shared" si="53"/>
        <v>0.96039999999999992</v>
      </c>
      <c r="Z38" s="324">
        <f t="shared" si="54"/>
        <v>3.1536000000000002E-2</v>
      </c>
      <c r="AA38" s="390">
        <f t="shared" si="45"/>
        <v>0.5</v>
      </c>
      <c r="AB38" s="329">
        <v>20</v>
      </c>
      <c r="AC38" s="325"/>
      <c r="AD38" s="325"/>
      <c r="AE38" s="329"/>
      <c r="AG38" s="234">
        <f t="shared" si="8"/>
        <v>0</v>
      </c>
      <c r="AH38" s="234">
        <f t="shared" si="9"/>
        <v>0</v>
      </c>
      <c r="AI38" s="234">
        <f t="shared" si="10"/>
        <v>0</v>
      </c>
      <c r="AJ38" s="283"/>
      <c r="AK38" s="528" t="str">
        <f ca="1">F38</f>
        <v>IIDCO</v>
      </c>
      <c r="AL38" s="569" t="s">
        <v>97</v>
      </c>
      <c r="AM38" s="570">
        <f>(J78+I78)/1000</f>
        <v>0</v>
      </c>
      <c r="AN38" s="563">
        <f t="shared" si="46"/>
        <v>0</v>
      </c>
      <c r="AO38" s="563">
        <f>AM38*(1-$AN$23)</f>
        <v>0</v>
      </c>
      <c r="AP38" s="563"/>
      <c r="AQ38" s="562">
        <f t="shared" si="28"/>
        <v>0</v>
      </c>
      <c r="AR38" s="563">
        <f t="shared" si="29"/>
        <v>0</v>
      </c>
      <c r="AS38" s="571">
        <f t="shared" si="30"/>
        <v>0</v>
      </c>
      <c r="AT38" s="570">
        <f t="shared" si="56"/>
        <v>0</v>
      </c>
      <c r="AU38" s="572">
        <f t="shared" si="56"/>
        <v>0</v>
      </c>
      <c r="AV38" s="573">
        <f t="shared" si="56"/>
        <v>0</v>
      </c>
      <c r="AW38" s="283"/>
      <c r="AX38" s="528" t="str">
        <f t="shared" ca="1" si="12"/>
        <v>IIDCO</v>
      </c>
      <c r="AY38" s="569" t="s">
        <v>97</v>
      </c>
      <c r="AZ38" s="570">
        <f>(J98+I98)/1000</f>
        <v>0</v>
      </c>
      <c r="BA38" s="563">
        <f>AZ38*$AN$23</f>
        <v>0</v>
      </c>
      <c r="BB38" s="563">
        <f>AZ38*$BB$23</f>
        <v>0</v>
      </c>
      <c r="BC38" s="563">
        <f>AZ38*$BC$23</f>
        <v>0</v>
      </c>
      <c r="BD38" s="570">
        <f t="shared" si="31"/>
        <v>0</v>
      </c>
      <c r="BE38" s="572">
        <f t="shared" si="32"/>
        <v>0</v>
      </c>
      <c r="BF38" s="573">
        <f t="shared" si="33"/>
        <v>0</v>
      </c>
      <c r="BG38" s="570">
        <f t="shared" si="57"/>
        <v>0</v>
      </c>
      <c r="BH38" s="572">
        <f t="shared" si="58"/>
        <v>0</v>
      </c>
      <c r="BI38" s="573">
        <f t="shared" si="59"/>
        <v>0</v>
      </c>
      <c r="BJ38" s="283"/>
      <c r="BK38" s="528" t="str">
        <f ca="1">AK38</f>
        <v>IIDCO</v>
      </c>
      <c r="BL38" s="569" t="s">
        <v>97</v>
      </c>
      <c r="BM38" s="570">
        <f>(J118+I188)/1000</f>
        <v>0</v>
      </c>
      <c r="BN38" s="563">
        <f>BM38*$AN$23</f>
        <v>0</v>
      </c>
      <c r="BO38" s="563">
        <f t="shared" si="50"/>
        <v>0</v>
      </c>
      <c r="BP38" s="563">
        <f t="shared" si="51"/>
        <v>0</v>
      </c>
      <c r="BQ38" s="570">
        <f t="shared" si="36"/>
        <v>0</v>
      </c>
      <c r="BR38" s="572">
        <f t="shared" si="37"/>
        <v>0</v>
      </c>
      <c r="BS38" s="573">
        <f t="shared" si="38"/>
        <v>0</v>
      </c>
      <c r="BT38" s="570">
        <f t="shared" si="60"/>
        <v>0</v>
      </c>
      <c r="BU38" s="572">
        <f t="shared" si="61"/>
        <v>0</v>
      </c>
      <c r="BV38" s="573">
        <f t="shared" si="62"/>
        <v>0</v>
      </c>
      <c r="BW38" s="283"/>
      <c r="BX38" s="283"/>
      <c r="BY38" s="283"/>
    </row>
    <row r="39" spans="3:77" ht="12.75" customHeight="1">
      <c r="C39" s="171" t="str">
        <f ca="1">+IF(OFFSET(Processes!B20,$D$11,0)="*","*",OFFSET(Processes!D20,$D$11,0))</f>
        <v>INDIDCOBCOAE1</v>
      </c>
      <c r="D39" s="171" t="str">
        <f ca="1">+OFFSET(Processes!E20,$D$11,0)</f>
        <v>Mining Heat High Temp. Boiler - Coal Existing 1</v>
      </c>
      <c r="E39" s="170" t="str">
        <f>+Processes!O20</f>
        <v>INDCOA</v>
      </c>
      <c r="F39" s="170" t="str">
        <f ca="1">+OFFSET(Processes!$M$12,$D$11,0) &amp; Processes!P20</f>
        <v>IIDCO</v>
      </c>
      <c r="G39" s="320">
        <f t="shared" si="18"/>
        <v>0</v>
      </c>
      <c r="H39" s="320">
        <f t="shared" si="19"/>
        <v>0</v>
      </c>
      <c r="I39" s="320">
        <f t="shared" si="20"/>
        <v>0</v>
      </c>
      <c r="J39" s="320">
        <f t="shared" si="21"/>
        <v>0</v>
      </c>
      <c r="K39" s="320">
        <f t="shared" si="22"/>
        <v>0</v>
      </c>
      <c r="L39" s="320">
        <f t="shared" si="23"/>
        <v>0</v>
      </c>
      <c r="M39" s="320">
        <f t="shared" si="24"/>
        <v>0</v>
      </c>
      <c r="N39" s="320">
        <f t="shared" si="25"/>
        <v>0</v>
      </c>
      <c r="O39" s="320">
        <f t="shared" si="26"/>
        <v>0</v>
      </c>
      <c r="P39" s="320">
        <f t="shared" si="1"/>
        <v>0</v>
      </c>
      <c r="Q39" s="320">
        <f t="shared" si="2"/>
        <v>0</v>
      </c>
      <c r="R39" s="320">
        <f t="shared" si="3"/>
        <v>0</v>
      </c>
      <c r="S39" s="320">
        <f t="shared" si="4"/>
        <v>0</v>
      </c>
      <c r="T39" s="320">
        <f t="shared" si="5"/>
        <v>0</v>
      </c>
      <c r="U39" s="320">
        <f t="shared" si="6"/>
        <v>0</v>
      </c>
      <c r="V39" s="320">
        <v>5</v>
      </c>
      <c r="W39" s="341">
        <f>D132</f>
        <v>0.91237999999999997</v>
      </c>
      <c r="X39" s="520">
        <f t="shared" si="53"/>
        <v>0.91237999999999997</v>
      </c>
      <c r="Y39" s="520">
        <f t="shared" si="53"/>
        <v>0.91237999999999997</v>
      </c>
      <c r="Z39" s="324">
        <f t="shared" si="54"/>
        <v>3.1536000000000002E-2</v>
      </c>
      <c r="AA39" s="388">
        <f t="shared" si="45"/>
        <v>0.5</v>
      </c>
      <c r="AB39" s="327">
        <v>20</v>
      </c>
      <c r="AC39" s="324"/>
      <c r="AD39" s="324"/>
      <c r="AE39" s="329"/>
      <c r="AG39" s="234">
        <f t="shared" si="8"/>
        <v>0</v>
      </c>
      <c r="AH39" s="234">
        <f t="shared" si="9"/>
        <v>0</v>
      </c>
      <c r="AI39" s="234">
        <f t="shared" si="10"/>
        <v>0</v>
      </c>
      <c r="AJ39" s="283"/>
      <c r="AK39" s="288"/>
      <c r="AL39" s="557" t="s">
        <v>98</v>
      </c>
      <c r="AM39" s="558">
        <f>D78/1000</f>
        <v>0</v>
      </c>
      <c r="AN39" s="560">
        <f t="shared" si="46"/>
        <v>0</v>
      </c>
      <c r="AO39" s="560">
        <f>AM39*(1-$AN$23)</f>
        <v>0</v>
      </c>
      <c r="AP39" s="560"/>
      <c r="AQ39" s="580">
        <f t="shared" si="28"/>
        <v>0</v>
      </c>
      <c r="AR39" s="560">
        <f t="shared" si="29"/>
        <v>0</v>
      </c>
      <c r="AS39" s="561">
        <f t="shared" si="30"/>
        <v>0</v>
      </c>
      <c r="AT39" s="558">
        <f t="shared" si="56"/>
        <v>0</v>
      </c>
      <c r="AU39" s="559">
        <f t="shared" si="56"/>
        <v>0</v>
      </c>
      <c r="AV39" s="564">
        <f t="shared" si="56"/>
        <v>0</v>
      </c>
      <c r="AW39" s="283"/>
      <c r="AX39" s="288"/>
      <c r="AY39" s="557" t="s">
        <v>98</v>
      </c>
      <c r="AZ39" s="558">
        <f>D98/1000</f>
        <v>0</v>
      </c>
      <c r="BA39" s="560">
        <f>AZ39*$AN$23</f>
        <v>0</v>
      </c>
      <c r="BB39" s="560">
        <f>AZ39*$BB$23</f>
        <v>0</v>
      </c>
      <c r="BC39" s="560">
        <f>AZ39*$BC$23</f>
        <v>0</v>
      </c>
      <c r="BD39" s="558">
        <f t="shared" si="31"/>
        <v>0</v>
      </c>
      <c r="BE39" s="559">
        <f t="shared" si="32"/>
        <v>0</v>
      </c>
      <c r="BF39" s="564">
        <f t="shared" si="33"/>
        <v>0</v>
      </c>
      <c r="BG39" s="558">
        <f t="shared" si="57"/>
        <v>0</v>
      </c>
      <c r="BH39" s="559">
        <f t="shared" si="58"/>
        <v>0</v>
      </c>
      <c r="BI39" s="564">
        <f t="shared" si="59"/>
        <v>0</v>
      </c>
      <c r="BJ39" s="283"/>
      <c r="BK39" s="288"/>
      <c r="BL39" s="557" t="s">
        <v>98</v>
      </c>
      <c r="BM39" s="558">
        <f>D118/1000</f>
        <v>0</v>
      </c>
      <c r="BN39" s="560">
        <f>BM39*$AN$23</f>
        <v>0</v>
      </c>
      <c r="BO39" s="560">
        <f t="shared" si="50"/>
        <v>0</v>
      </c>
      <c r="BP39" s="560">
        <f t="shared" si="51"/>
        <v>0</v>
      </c>
      <c r="BQ39" s="558">
        <f t="shared" si="36"/>
        <v>0</v>
      </c>
      <c r="BR39" s="559">
        <f t="shared" si="37"/>
        <v>0</v>
      </c>
      <c r="BS39" s="564">
        <f t="shared" si="38"/>
        <v>0</v>
      </c>
      <c r="BT39" s="558">
        <f t="shared" si="60"/>
        <v>0</v>
      </c>
      <c r="BU39" s="559">
        <f t="shared" si="61"/>
        <v>0</v>
      </c>
      <c r="BV39" s="564">
        <f t="shared" si="62"/>
        <v>0</v>
      </c>
      <c r="BW39" s="283"/>
      <c r="BX39" s="283"/>
      <c r="BY39" s="283"/>
    </row>
    <row r="40" spans="3:77" ht="12.75" customHeight="1">
      <c r="C40" s="171" t="str">
        <f ca="1">+IF(OFFSET(Processes!B21,$D$11,0)="*","*",OFFSET(Processes!D21,$D$11,0))</f>
        <v>INDIDCOBDSLE1</v>
      </c>
      <c r="D40" s="171" t="str">
        <f ca="1">+OFFSET(Processes!E21,$D$11,0)</f>
        <v>Mining Heat High Temp. Boiler - Diesel Existing 1</v>
      </c>
      <c r="E40" s="170" t="str">
        <f>+Processes!O21</f>
        <v>INDDSB1,INDDSB2,INDDSL</v>
      </c>
      <c r="F40" s="170" t="str">
        <f ca="1">+OFFSET(Processes!$M$12,$D$11,0) &amp; Processes!P21</f>
        <v>IIDCO</v>
      </c>
      <c r="G40" s="320">
        <f t="shared" si="18"/>
        <v>0</v>
      </c>
      <c r="H40" s="320">
        <f t="shared" si="19"/>
        <v>0</v>
      </c>
      <c r="I40" s="320">
        <f t="shared" si="20"/>
        <v>0</v>
      </c>
      <c r="J40" s="320">
        <f t="shared" si="21"/>
        <v>0</v>
      </c>
      <c r="K40" s="320">
        <f t="shared" si="22"/>
        <v>0</v>
      </c>
      <c r="L40" s="320">
        <f t="shared" si="23"/>
        <v>0</v>
      </c>
      <c r="M40" s="320">
        <f t="shared" si="24"/>
        <v>0</v>
      </c>
      <c r="N40" s="320">
        <f t="shared" si="25"/>
        <v>0</v>
      </c>
      <c r="O40" s="320">
        <f t="shared" si="26"/>
        <v>0</v>
      </c>
      <c r="P40" s="320">
        <f t="shared" si="1"/>
        <v>0</v>
      </c>
      <c r="Q40" s="320">
        <f t="shared" si="2"/>
        <v>0</v>
      </c>
      <c r="R40" s="320">
        <f t="shared" si="3"/>
        <v>0</v>
      </c>
      <c r="S40" s="320">
        <f t="shared" si="4"/>
        <v>0</v>
      </c>
      <c r="T40" s="320">
        <f t="shared" si="5"/>
        <v>0</v>
      </c>
      <c r="U40" s="320">
        <f t="shared" si="6"/>
        <v>0</v>
      </c>
      <c r="V40" s="320">
        <v>5</v>
      </c>
      <c r="W40" s="341">
        <f>F132</f>
        <v>0.92198399999999991</v>
      </c>
      <c r="X40" s="520">
        <f t="shared" si="53"/>
        <v>0.92198399999999991</v>
      </c>
      <c r="Y40" s="520">
        <f t="shared" si="53"/>
        <v>0.92198399999999991</v>
      </c>
      <c r="Z40" s="324">
        <f t="shared" si="54"/>
        <v>3.1536000000000002E-2</v>
      </c>
      <c r="AA40" s="390">
        <f t="shared" si="45"/>
        <v>0.5</v>
      </c>
      <c r="AB40" s="329">
        <v>20</v>
      </c>
      <c r="AC40" s="324"/>
      <c r="AD40" s="324"/>
      <c r="AE40" s="329"/>
      <c r="AG40" s="234">
        <f t="shared" si="8"/>
        <v>0</v>
      </c>
      <c r="AH40" s="234">
        <f t="shared" si="9"/>
        <v>0</v>
      </c>
      <c r="AI40" s="234">
        <f t="shared" si="10"/>
        <v>0</v>
      </c>
      <c r="AJ40" s="283"/>
      <c r="AK40" s="288"/>
      <c r="AL40" s="557" t="s">
        <v>59</v>
      </c>
      <c r="AM40" s="558">
        <f>(F78+L78)/1000</f>
        <v>0</v>
      </c>
      <c r="AN40" s="560">
        <f t="shared" si="46"/>
        <v>0</v>
      </c>
      <c r="AO40" s="560">
        <f>AM40*(1-$AN$23)</f>
        <v>0</v>
      </c>
      <c r="AP40" s="560"/>
      <c r="AQ40" s="580">
        <f t="shared" si="28"/>
        <v>0</v>
      </c>
      <c r="AR40" s="560">
        <f t="shared" si="29"/>
        <v>0</v>
      </c>
      <c r="AS40" s="561">
        <f t="shared" si="30"/>
        <v>0</v>
      </c>
      <c r="AT40" s="558">
        <f t="shared" si="56"/>
        <v>0</v>
      </c>
      <c r="AU40" s="559">
        <f t="shared" si="56"/>
        <v>0</v>
      </c>
      <c r="AV40" s="564">
        <f t="shared" si="56"/>
        <v>0</v>
      </c>
      <c r="AW40" s="283"/>
      <c r="AX40" s="288"/>
      <c r="AY40" s="557" t="s">
        <v>59</v>
      </c>
      <c r="AZ40" s="558">
        <f>(F98+L98)/1000</f>
        <v>0</v>
      </c>
      <c r="BA40" s="560">
        <f t="shared" ref="BA40:BA46" si="63">AZ40*$AN$23</f>
        <v>0</v>
      </c>
      <c r="BB40" s="560">
        <f t="shared" ref="BB40:BB62" si="64">AZ40*$BB$23</f>
        <v>0</v>
      </c>
      <c r="BC40" s="560">
        <f t="shared" ref="BC40:BC62" si="65">AZ40*$BC$23</f>
        <v>0</v>
      </c>
      <c r="BD40" s="558">
        <f t="shared" si="31"/>
        <v>0</v>
      </c>
      <c r="BE40" s="559">
        <f t="shared" si="32"/>
        <v>0</v>
      </c>
      <c r="BF40" s="564">
        <f t="shared" si="33"/>
        <v>0</v>
      </c>
      <c r="BG40" s="558">
        <f t="shared" si="57"/>
        <v>0</v>
      </c>
      <c r="BH40" s="559">
        <f t="shared" si="58"/>
        <v>0</v>
      </c>
      <c r="BI40" s="564">
        <f t="shared" si="59"/>
        <v>0</v>
      </c>
      <c r="BJ40" s="283"/>
      <c r="BK40" s="288"/>
      <c r="BL40" s="557" t="s">
        <v>59</v>
      </c>
      <c r="BM40" s="558">
        <f>(F118+L118)/1000</f>
        <v>0</v>
      </c>
      <c r="BN40" s="560">
        <f>BM40*$AN$23</f>
        <v>0</v>
      </c>
      <c r="BO40" s="560">
        <f t="shared" si="50"/>
        <v>0</v>
      </c>
      <c r="BP40" s="560">
        <f t="shared" si="51"/>
        <v>0</v>
      </c>
      <c r="BQ40" s="558">
        <f t="shared" si="36"/>
        <v>0</v>
      </c>
      <c r="BR40" s="559">
        <f t="shared" si="37"/>
        <v>0</v>
      </c>
      <c r="BS40" s="564">
        <f t="shared" si="38"/>
        <v>0</v>
      </c>
      <c r="BT40" s="558">
        <f t="shared" si="60"/>
        <v>0</v>
      </c>
      <c r="BU40" s="559">
        <f t="shared" si="61"/>
        <v>0</v>
      </c>
      <c r="BV40" s="564">
        <f t="shared" si="62"/>
        <v>0</v>
      </c>
      <c r="BW40" s="283"/>
      <c r="BX40" s="283"/>
      <c r="BY40" s="283"/>
    </row>
    <row r="41" spans="3:77" ht="12.75" customHeight="1">
      <c r="C41" s="171" t="str">
        <f ca="1">+IF(OFFSET(Processes!B22,$D$11,0)="*","*",OFFSET(Processes!D22,$D$11,0))</f>
        <v>INDIDCOBWPEE1</v>
      </c>
      <c r="D41" s="171" t="str">
        <f ca="1">+OFFSET(Processes!E22,$D$11,0)</f>
        <v>Mining Heat High Temp. Boiler - Wood Pellets Existing 1</v>
      </c>
      <c r="E41" s="170" t="str">
        <f>+Processes!O22</f>
        <v>INDWPE</v>
      </c>
      <c r="F41" s="170" t="str">
        <f ca="1">+OFFSET(Processes!$M$12,$D$11,0) &amp; Processes!P22</f>
        <v>IIDCO</v>
      </c>
      <c r="G41" s="319">
        <f t="shared" si="18"/>
        <v>0</v>
      </c>
      <c r="H41" s="319">
        <f t="shared" si="19"/>
        <v>0</v>
      </c>
      <c r="I41" s="319">
        <f t="shared" si="20"/>
        <v>0</v>
      </c>
      <c r="J41" s="319">
        <f t="shared" si="21"/>
        <v>0</v>
      </c>
      <c r="K41" s="319">
        <f t="shared" si="22"/>
        <v>0</v>
      </c>
      <c r="L41" s="319">
        <f t="shared" si="23"/>
        <v>0</v>
      </c>
      <c r="M41" s="319">
        <f t="shared" si="24"/>
        <v>0</v>
      </c>
      <c r="N41" s="319">
        <f t="shared" si="25"/>
        <v>0</v>
      </c>
      <c r="O41" s="319">
        <f t="shared" si="26"/>
        <v>0</v>
      </c>
      <c r="P41" s="319">
        <f t="shared" si="1"/>
        <v>0</v>
      </c>
      <c r="Q41" s="319">
        <f t="shared" si="2"/>
        <v>0</v>
      </c>
      <c r="R41" s="319">
        <f t="shared" si="3"/>
        <v>0</v>
      </c>
      <c r="S41" s="319">
        <f t="shared" si="4"/>
        <v>0</v>
      </c>
      <c r="T41" s="319">
        <f t="shared" si="5"/>
        <v>0</v>
      </c>
      <c r="U41" s="319">
        <f t="shared" si="6"/>
        <v>0</v>
      </c>
      <c r="V41" s="319">
        <v>5</v>
      </c>
      <c r="W41" s="341">
        <f>K132</f>
        <v>0.81633999999999995</v>
      </c>
      <c r="X41" s="520">
        <f t="shared" si="53"/>
        <v>0.81633999999999995</v>
      </c>
      <c r="Y41" s="520">
        <f t="shared" si="53"/>
        <v>0.81633999999999995</v>
      </c>
      <c r="Z41" s="324">
        <f t="shared" si="54"/>
        <v>3.1536000000000002E-2</v>
      </c>
      <c r="AA41" s="390">
        <f t="shared" si="45"/>
        <v>0.5</v>
      </c>
      <c r="AB41" s="329">
        <v>20</v>
      </c>
      <c r="AC41" s="317">
        <v>0.5</v>
      </c>
      <c r="AD41" s="317">
        <v>0.5</v>
      </c>
      <c r="AE41" s="327">
        <v>5</v>
      </c>
      <c r="AG41" s="234">
        <f t="shared" si="8"/>
        <v>0</v>
      </c>
      <c r="AH41" s="234">
        <f t="shared" si="9"/>
        <v>0</v>
      </c>
      <c r="AI41" s="234">
        <f t="shared" si="10"/>
        <v>0</v>
      </c>
      <c r="AJ41" s="283"/>
      <c r="AK41" s="288"/>
      <c r="AL41" s="557" t="s">
        <v>99</v>
      </c>
      <c r="AM41" s="558">
        <f>M78/1000</f>
        <v>0</v>
      </c>
      <c r="AN41" s="560">
        <f t="shared" si="46"/>
        <v>0</v>
      </c>
      <c r="AO41" s="560">
        <f>AM41*(1-$AN$23)</f>
        <v>0</v>
      </c>
      <c r="AP41" s="560"/>
      <c r="AQ41" s="580">
        <f t="shared" si="28"/>
        <v>0</v>
      </c>
      <c r="AR41" s="560">
        <f t="shared" si="29"/>
        <v>0</v>
      </c>
      <c r="AS41" s="561">
        <f t="shared" si="30"/>
        <v>0</v>
      </c>
      <c r="AT41" s="558">
        <f t="shared" si="56"/>
        <v>0</v>
      </c>
      <c r="AU41" s="559">
        <f t="shared" si="56"/>
        <v>0</v>
      </c>
      <c r="AV41" s="564">
        <f t="shared" si="56"/>
        <v>0</v>
      </c>
      <c r="AW41" s="283"/>
      <c r="AX41" s="288"/>
      <c r="AY41" s="557" t="s">
        <v>99</v>
      </c>
      <c r="AZ41" s="558">
        <f>M98/1000</f>
        <v>0</v>
      </c>
      <c r="BA41" s="560">
        <f t="shared" si="63"/>
        <v>0</v>
      </c>
      <c r="BB41" s="560">
        <f t="shared" si="64"/>
        <v>0</v>
      </c>
      <c r="BC41" s="560">
        <f t="shared" si="65"/>
        <v>0</v>
      </c>
      <c r="BD41" s="558">
        <f t="shared" si="31"/>
        <v>0</v>
      </c>
      <c r="BE41" s="559">
        <f t="shared" si="32"/>
        <v>0</v>
      </c>
      <c r="BF41" s="564">
        <f t="shared" si="33"/>
        <v>0</v>
      </c>
      <c r="BG41" s="558">
        <f t="shared" si="57"/>
        <v>0</v>
      </c>
      <c r="BH41" s="559">
        <f t="shared" si="58"/>
        <v>0</v>
      </c>
      <c r="BI41" s="564">
        <f t="shared" si="59"/>
        <v>0</v>
      </c>
      <c r="BJ41" s="283"/>
      <c r="BK41" s="288"/>
      <c r="BL41" s="557" t="s">
        <v>99</v>
      </c>
      <c r="BM41" s="558">
        <f>M118/1000</f>
        <v>0</v>
      </c>
      <c r="BN41" s="560">
        <f>BM41*$AN$23</f>
        <v>0</v>
      </c>
      <c r="BO41" s="560">
        <f t="shared" si="50"/>
        <v>0</v>
      </c>
      <c r="BP41" s="560">
        <f t="shared" si="51"/>
        <v>0</v>
      </c>
      <c r="BQ41" s="558">
        <f t="shared" si="36"/>
        <v>0</v>
      </c>
      <c r="BR41" s="559">
        <f t="shared" si="37"/>
        <v>0</v>
      </c>
      <c r="BS41" s="564">
        <f t="shared" si="38"/>
        <v>0</v>
      </c>
      <c r="BT41" s="558">
        <f t="shared" si="60"/>
        <v>0</v>
      </c>
      <c r="BU41" s="559">
        <f t="shared" si="61"/>
        <v>0</v>
      </c>
      <c r="BV41" s="564">
        <f t="shared" si="62"/>
        <v>0</v>
      </c>
      <c r="BW41" s="283"/>
      <c r="BX41" s="283"/>
      <c r="BY41" s="283"/>
    </row>
    <row r="42" spans="3:77" ht="12.75" customHeight="1">
      <c r="C42" s="171"/>
      <c r="D42" s="171"/>
      <c r="E42" s="170" t="str">
        <f>+Processes!O23</f>
        <v>INDWCH</v>
      </c>
      <c r="F42" s="170"/>
      <c r="G42" s="319"/>
      <c r="H42" s="319"/>
      <c r="I42" s="319"/>
      <c r="J42" s="319"/>
      <c r="K42" s="319"/>
      <c r="L42" s="319"/>
      <c r="M42" s="319"/>
      <c r="N42" s="319"/>
      <c r="O42" s="319"/>
      <c r="P42" s="319">
        <f t="shared" si="1"/>
        <v>0</v>
      </c>
      <c r="Q42" s="319">
        <f t="shared" si="2"/>
        <v>0</v>
      </c>
      <c r="R42" s="319">
        <f t="shared" si="3"/>
        <v>0</v>
      </c>
      <c r="S42" s="319">
        <f t="shared" si="4"/>
        <v>0</v>
      </c>
      <c r="T42" s="319">
        <f t="shared" si="5"/>
        <v>0</v>
      </c>
      <c r="U42" s="319">
        <f t="shared" si="6"/>
        <v>0</v>
      </c>
      <c r="V42" s="319" t="str">
        <f>IF(S42&gt;0,0.001,"")</f>
        <v/>
      </c>
      <c r="W42" s="341"/>
      <c r="X42" s="520"/>
      <c r="Y42" s="520"/>
      <c r="Z42" s="324"/>
      <c r="AA42" s="390"/>
      <c r="AB42" s="329"/>
      <c r="AC42" s="317">
        <f>1-AC41</f>
        <v>0.5</v>
      </c>
      <c r="AD42" s="317">
        <f>1-AD41</f>
        <v>0.5</v>
      </c>
      <c r="AE42" s="327">
        <v>5</v>
      </c>
      <c r="AG42" s="234"/>
      <c r="AH42" s="234"/>
      <c r="AI42" s="234"/>
      <c r="AJ42" s="283"/>
      <c r="AK42" s="288"/>
      <c r="AL42" s="557" t="s">
        <v>107</v>
      </c>
      <c r="AM42" s="558"/>
      <c r="AN42" s="560"/>
      <c r="AO42" s="560"/>
      <c r="AP42" s="560"/>
      <c r="AQ42" s="580">
        <f t="shared" si="28"/>
        <v>0</v>
      </c>
      <c r="AR42" s="560">
        <f t="shared" si="29"/>
        <v>0</v>
      </c>
      <c r="AS42" s="561">
        <f t="shared" si="30"/>
        <v>0</v>
      </c>
      <c r="AT42" s="558"/>
      <c r="AU42" s="559"/>
      <c r="AV42" s="564"/>
      <c r="AW42" s="283"/>
      <c r="AX42" s="288"/>
      <c r="AY42" s="557" t="s">
        <v>107</v>
      </c>
      <c r="AZ42" s="558"/>
      <c r="BA42" s="560">
        <f t="shared" si="63"/>
        <v>0</v>
      </c>
      <c r="BB42" s="560">
        <f t="shared" si="64"/>
        <v>0</v>
      </c>
      <c r="BC42" s="560">
        <f t="shared" si="65"/>
        <v>0</v>
      </c>
      <c r="BD42" s="558">
        <f t="shared" si="31"/>
        <v>0</v>
      </c>
      <c r="BE42" s="559">
        <f t="shared" si="32"/>
        <v>0</v>
      </c>
      <c r="BF42" s="564">
        <f t="shared" si="33"/>
        <v>0</v>
      </c>
      <c r="BG42" s="558">
        <f t="shared" si="57"/>
        <v>0</v>
      </c>
      <c r="BH42" s="559">
        <f t="shared" si="58"/>
        <v>0</v>
      </c>
      <c r="BI42" s="564">
        <f t="shared" si="59"/>
        <v>0</v>
      </c>
      <c r="BJ42" s="283"/>
      <c r="BK42" s="288"/>
      <c r="BL42" s="557" t="s">
        <v>107</v>
      </c>
      <c r="BM42" s="558"/>
      <c r="BN42" s="560"/>
      <c r="BO42" s="560">
        <f t="shared" si="50"/>
        <v>0</v>
      </c>
      <c r="BP42" s="560">
        <f t="shared" si="51"/>
        <v>0</v>
      </c>
      <c r="BQ42" s="558">
        <f t="shared" si="36"/>
        <v>0</v>
      </c>
      <c r="BR42" s="559">
        <f t="shared" si="37"/>
        <v>0</v>
      </c>
      <c r="BS42" s="564">
        <f t="shared" si="38"/>
        <v>0</v>
      </c>
      <c r="BT42" s="558">
        <f t="shared" si="60"/>
        <v>0</v>
      </c>
      <c r="BU42" s="559">
        <f t="shared" si="61"/>
        <v>0</v>
      </c>
      <c r="BV42" s="564">
        <f t="shared" si="62"/>
        <v>0</v>
      </c>
      <c r="BW42" s="283"/>
      <c r="BX42" s="283"/>
      <c r="BY42" s="283"/>
    </row>
    <row r="43" spans="3:77" ht="12.75" customHeight="1">
      <c r="C43" s="171" t="str">
        <f ca="1">+IF(OFFSET(Processes!B24,$D$11,0)="*","*",OFFSET(Processes!D24,$D$11,0))</f>
        <v>INDIDCOBHFOE1</v>
      </c>
      <c r="D43" s="171" t="str">
        <f ca="1">+OFFSET(Processes!E24,$D$11,0)</f>
        <v>Mining Heat High Temp. Boiler - Heavy Fuel Oil Existing 1</v>
      </c>
      <c r="E43" s="170" t="str">
        <f>+Processes!O24</f>
        <v>INDHFO</v>
      </c>
      <c r="F43" s="170" t="str">
        <f ca="1">+OFFSET(Processes!$M$12,$D$11,0) &amp; Processes!P24</f>
        <v>IIDCO</v>
      </c>
      <c r="G43" s="320">
        <f t="shared" si="18"/>
        <v>0</v>
      </c>
      <c r="H43" s="320">
        <f t="shared" si="19"/>
        <v>0</v>
      </c>
      <c r="I43" s="320">
        <f t="shared" si="20"/>
        <v>0</v>
      </c>
      <c r="J43" s="320">
        <f t="shared" si="21"/>
        <v>0</v>
      </c>
      <c r="K43" s="320">
        <f t="shared" si="22"/>
        <v>0</v>
      </c>
      <c r="L43" s="320">
        <f t="shared" si="23"/>
        <v>0</v>
      </c>
      <c r="M43" s="320">
        <f t="shared" si="24"/>
        <v>0</v>
      </c>
      <c r="N43" s="320">
        <f t="shared" si="25"/>
        <v>0</v>
      </c>
      <c r="O43" s="320">
        <f t="shared" si="26"/>
        <v>0</v>
      </c>
      <c r="P43" s="320">
        <f t="shared" si="1"/>
        <v>0</v>
      </c>
      <c r="Q43" s="320">
        <f t="shared" si="2"/>
        <v>0</v>
      </c>
      <c r="R43" s="320">
        <f t="shared" si="3"/>
        <v>0</v>
      </c>
      <c r="S43" s="320">
        <f t="shared" si="4"/>
        <v>0</v>
      </c>
      <c r="T43" s="320">
        <f t="shared" si="5"/>
        <v>0</v>
      </c>
      <c r="U43" s="320">
        <f t="shared" si="6"/>
        <v>0</v>
      </c>
      <c r="V43" s="320">
        <v>5</v>
      </c>
      <c r="W43" s="341">
        <f>E132</f>
        <v>0.91237999999999997</v>
      </c>
      <c r="X43" s="520">
        <f t="shared" ref="X43:Y45" si="66">W43</f>
        <v>0.91237999999999997</v>
      </c>
      <c r="Y43" s="520">
        <f t="shared" si="66"/>
        <v>0.91237999999999997</v>
      </c>
      <c r="Z43" s="324">
        <f t="shared" si="54"/>
        <v>3.1536000000000002E-2</v>
      </c>
      <c r="AA43" s="390">
        <f t="shared" ref="AA43:AA50" si="67">$AA$26</f>
        <v>0.5</v>
      </c>
      <c r="AB43" s="329">
        <v>20</v>
      </c>
      <c r="AC43" s="317"/>
      <c r="AD43" s="317"/>
      <c r="AE43" s="329"/>
      <c r="AG43" s="234">
        <f t="shared" ref="AG43:AG50" si="68">((G43*Z43*AA43/W43)+(H43*Z43*AA43/X43))/$G$21</f>
        <v>0</v>
      </c>
      <c r="AH43" s="234">
        <f t="shared" ref="AH43:AH50" si="69">((J43*Z43*AA43/W43)+(K43*Z43*AA43/X43))/$J$21</f>
        <v>0</v>
      </c>
      <c r="AI43" s="234">
        <f t="shared" ref="AI43:AI50" si="70">((M43*AA43*Z43/W43)+(N43*Z43*AA43/X43))/$M$21</f>
        <v>0</v>
      </c>
      <c r="AJ43" s="283"/>
      <c r="AK43" s="288"/>
      <c r="AL43" s="557" t="s">
        <v>101</v>
      </c>
      <c r="AM43" s="558">
        <f>E78/1000</f>
        <v>0</v>
      </c>
      <c r="AN43" s="560">
        <f t="shared" ref="AN43:AN48" si="71">AM43*$AN$23</f>
        <v>0</v>
      </c>
      <c r="AO43" s="560">
        <f>AM43*(1-$AN$23)</f>
        <v>0</v>
      </c>
      <c r="AP43" s="560"/>
      <c r="AQ43" s="580">
        <f t="shared" si="28"/>
        <v>0</v>
      </c>
      <c r="AR43" s="560">
        <f t="shared" si="29"/>
        <v>0</v>
      </c>
      <c r="AS43" s="561">
        <f t="shared" si="30"/>
        <v>0</v>
      </c>
      <c r="AT43" s="558">
        <f t="shared" ref="AT43:AV50" si="72">IFERROR(AQ43/W43,0)</f>
        <v>0</v>
      </c>
      <c r="AU43" s="559">
        <f t="shared" si="72"/>
        <v>0</v>
      </c>
      <c r="AV43" s="564">
        <f t="shared" si="72"/>
        <v>0</v>
      </c>
      <c r="AW43" s="283"/>
      <c r="AX43" s="288"/>
      <c r="AY43" s="557" t="s">
        <v>101</v>
      </c>
      <c r="AZ43" s="558">
        <f>E98/1000</f>
        <v>0</v>
      </c>
      <c r="BA43" s="560">
        <f t="shared" si="63"/>
        <v>0</v>
      </c>
      <c r="BB43" s="560">
        <f t="shared" si="64"/>
        <v>0</v>
      </c>
      <c r="BC43" s="560">
        <f t="shared" si="65"/>
        <v>0</v>
      </c>
      <c r="BD43" s="558">
        <f t="shared" si="31"/>
        <v>0</v>
      </c>
      <c r="BE43" s="559">
        <f t="shared" si="32"/>
        <v>0</v>
      </c>
      <c r="BF43" s="564">
        <f t="shared" si="33"/>
        <v>0</v>
      </c>
      <c r="BG43" s="558">
        <f t="shared" si="57"/>
        <v>0</v>
      </c>
      <c r="BH43" s="559">
        <f t="shared" si="58"/>
        <v>0</v>
      </c>
      <c r="BI43" s="564">
        <f t="shared" si="59"/>
        <v>0</v>
      </c>
      <c r="BJ43" s="283"/>
      <c r="BK43" s="288"/>
      <c r="BL43" s="557" t="s">
        <v>101</v>
      </c>
      <c r="BM43" s="558">
        <f>E118/1000</f>
        <v>0</v>
      </c>
      <c r="BN43" s="560">
        <f t="shared" ref="BN43:BN50" si="73">BM43*$AN$23</f>
        <v>0</v>
      </c>
      <c r="BO43" s="560">
        <f t="shared" si="50"/>
        <v>0</v>
      </c>
      <c r="BP43" s="560">
        <f t="shared" si="51"/>
        <v>0</v>
      </c>
      <c r="BQ43" s="558">
        <f t="shared" si="36"/>
        <v>0</v>
      </c>
      <c r="BR43" s="559">
        <f t="shared" si="37"/>
        <v>0</v>
      </c>
      <c r="BS43" s="564">
        <f t="shared" si="38"/>
        <v>0</v>
      </c>
      <c r="BT43" s="558">
        <f t="shared" si="60"/>
        <v>0</v>
      </c>
      <c r="BU43" s="559">
        <f t="shared" si="61"/>
        <v>0</v>
      </c>
      <c r="BV43" s="564">
        <f t="shared" si="62"/>
        <v>0</v>
      </c>
      <c r="BW43" s="283"/>
      <c r="BX43" s="283"/>
      <c r="BY43" s="283"/>
    </row>
    <row r="44" spans="3:77" ht="12.75" customHeight="1">
      <c r="C44" s="171" t="str">
        <f ca="1">+IF(OFFSET(Processes!B25,$D$11,0)="*","*",OFFSET(Processes!D25,$D$11,0))</f>
        <v>INDIDCOBLPGE1</v>
      </c>
      <c r="D44" s="171" t="str">
        <f ca="1">+OFFSET(Processes!E25,$D$11,0)</f>
        <v>Mining Heat High Temp. Boiler - Liquified Petroleum Gas Existing 1</v>
      </c>
      <c r="E44" s="170" t="str">
        <f>+Processes!O25</f>
        <v>INDLPG</v>
      </c>
      <c r="F44" s="170" t="str">
        <f ca="1">+OFFSET(Processes!$M$12,$D$11,0) &amp; Processes!P25</f>
        <v>IIDCO</v>
      </c>
      <c r="G44" s="320">
        <f t="shared" si="18"/>
        <v>0</v>
      </c>
      <c r="H44" s="320">
        <f t="shared" si="19"/>
        <v>0</v>
      </c>
      <c r="I44" s="320">
        <f t="shared" si="20"/>
        <v>0</v>
      </c>
      <c r="J44" s="320">
        <f t="shared" si="21"/>
        <v>0</v>
      </c>
      <c r="K44" s="320">
        <f t="shared" si="22"/>
        <v>0</v>
      </c>
      <c r="L44" s="320">
        <f t="shared" si="23"/>
        <v>0</v>
      </c>
      <c r="M44" s="320">
        <f t="shared" si="24"/>
        <v>0</v>
      </c>
      <c r="N44" s="320">
        <f t="shared" si="25"/>
        <v>0</v>
      </c>
      <c r="O44" s="320">
        <f t="shared" si="26"/>
        <v>0</v>
      </c>
      <c r="P44" s="320">
        <f t="shared" si="1"/>
        <v>0</v>
      </c>
      <c r="Q44" s="320">
        <f t="shared" si="2"/>
        <v>0</v>
      </c>
      <c r="R44" s="320">
        <f t="shared" si="3"/>
        <v>0</v>
      </c>
      <c r="S44" s="320">
        <f t="shared" si="4"/>
        <v>0</v>
      </c>
      <c r="T44" s="320">
        <f t="shared" si="5"/>
        <v>0</v>
      </c>
      <c r="U44" s="320">
        <f t="shared" si="6"/>
        <v>0</v>
      </c>
      <c r="V44" s="320">
        <v>5</v>
      </c>
      <c r="W44" s="341">
        <f>H132</f>
        <v>0.96039999999999992</v>
      </c>
      <c r="X44" s="520">
        <f t="shared" si="66"/>
        <v>0.96039999999999992</v>
      </c>
      <c r="Y44" s="520">
        <f t="shared" si="66"/>
        <v>0.96039999999999992</v>
      </c>
      <c r="Z44" s="324">
        <f t="shared" si="54"/>
        <v>3.1536000000000002E-2</v>
      </c>
      <c r="AA44" s="390">
        <f t="shared" si="67"/>
        <v>0.5</v>
      </c>
      <c r="AB44" s="329">
        <v>20</v>
      </c>
      <c r="AC44" s="317"/>
      <c r="AD44" s="317"/>
      <c r="AE44" s="329"/>
      <c r="AG44" s="234">
        <f t="shared" si="68"/>
        <v>0</v>
      </c>
      <c r="AH44" s="234">
        <f t="shared" si="69"/>
        <v>0</v>
      </c>
      <c r="AI44" s="234">
        <f t="shared" si="70"/>
        <v>0</v>
      </c>
      <c r="AJ44" s="283"/>
      <c r="AK44" s="288"/>
      <c r="AL44" s="557" t="s">
        <v>53</v>
      </c>
      <c r="AM44" s="558">
        <f>H78/1000</f>
        <v>0</v>
      </c>
      <c r="AN44" s="560">
        <f t="shared" si="71"/>
        <v>0</v>
      </c>
      <c r="AO44" s="560">
        <f>AM44*(1-$AN$23)</f>
        <v>0</v>
      </c>
      <c r="AP44" s="560"/>
      <c r="AQ44" s="580">
        <f t="shared" si="28"/>
        <v>0</v>
      </c>
      <c r="AR44" s="560">
        <f t="shared" si="29"/>
        <v>0</v>
      </c>
      <c r="AS44" s="561">
        <f t="shared" si="30"/>
        <v>0</v>
      </c>
      <c r="AT44" s="558">
        <f t="shared" si="72"/>
        <v>0</v>
      </c>
      <c r="AU44" s="559">
        <f t="shared" si="72"/>
        <v>0</v>
      </c>
      <c r="AV44" s="564">
        <f t="shared" si="72"/>
        <v>0</v>
      </c>
      <c r="AW44" s="283"/>
      <c r="AX44" s="288"/>
      <c r="AY44" s="557" t="s">
        <v>53</v>
      </c>
      <c r="AZ44" s="558">
        <f>H98/1000</f>
        <v>0</v>
      </c>
      <c r="BA44" s="560">
        <f t="shared" si="63"/>
        <v>0</v>
      </c>
      <c r="BB44" s="560">
        <f t="shared" si="64"/>
        <v>0</v>
      </c>
      <c r="BC44" s="560">
        <f t="shared" si="65"/>
        <v>0</v>
      </c>
      <c r="BD44" s="558">
        <f t="shared" si="31"/>
        <v>0</v>
      </c>
      <c r="BE44" s="559">
        <f t="shared" si="32"/>
        <v>0</v>
      </c>
      <c r="BF44" s="564">
        <f t="shared" si="33"/>
        <v>0</v>
      </c>
      <c r="BG44" s="558">
        <f t="shared" si="57"/>
        <v>0</v>
      </c>
      <c r="BH44" s="559">
        <f t="shared" si="58"/>
        <v>0</v>
      </c>
      <c r="BI44" s="564">
        <f t="shared" si="59"/>
        <v>0</v>
      </c>
      <c r="BJ44" s="283"/>
      <c r="BK44" s="288"/>
      <c r="BL44" s="557" t="s">
        <v>53</v>
      </c>
      <c r="BM44" s="558">
        <f>H118/1000</f>
        <v>0</v>
      </c>
      <c r="BN44" s="560">
        <f t="shared" si="73"/>
        <v>0</v>
      </c>
      <c r="BO44" s="560">
        <f t="shared" si="50"/>
        <v>0</v>
      </c>
      <c r="BP44" s="560">
        <f t="shared" si="51"/>
        <v>0</v>
      </c>
      <c r="BQ44" s="558">
        <f t="shared" si="36"/>
        <v>0</v>
      </c>
      <c r="BR44" s="559">
        <f t="shared" si="37"/>
        <v>0</v>
      </c>
      <c r="BS44" s="564">
        <f t="shared" si="38"/>
        <v>0</v>
      </c>
      <c r="BT44" s="558">
        <f t="shared" si="60"/>
        <v>0</v>
      </c>
      <c r="BU44" s="559">
        <f t="shared" si="61"/>
        <v>0</v>
      </c>
      <c r="BV44" s="564">
        <f t="shared" si="62"/>
        <v>0</v>
      </c>
      <c r="BW44" s="283"/>
      <c r="BX44" s="283"/>
      <c r="BY44" s="283"/>
    </row>
    <row r="45" spans="3:77" ht="12.75" customHeight="1">
      <c r="C45" s="171" t="str">
        <f ca="1">+IF(OFFSET(Processes!B26,$D$11,0)="*","*",OFFSET(Processes!D26,$D$11,0))</f>
        <v>INDIDCOBWSTE1</v>
      </c>
      <c r="D45" s="171" t="str">
        <f ca="1">+OFFSET(Processes!E26,$D$11,0)</f>
        <v>Mining Heat High Temp. Boiler - Waste Existing 1</v>
      </c>
      <c r="E45" s="170" t="str">
        <f>+Processes!O26</f>
        <v>INDWST</v>
      </c>
      <c r="F45" s="170" t="str">
        <f ca="1">+OFFSET(Processes!$M$12,$D$11,0) &amp; Processes!P26</f>
        <v>IIDCO</v>
      </c>
      <c r="G45" s="320">
        <f t="shared" si="18"/>
        <v>0</v>
      </c>
      <c r="H45" s="320">
        <f t="shared" si="19"/>
        <v>0</v>
      </c>
      <c r="I45" s="320">
        <f t="shared" si="20"/>
        <v>0</v>
      </c>
      <c r="J45" s="320">
        <f t="shared" si="21"/>
        <v>0</v>
      </c>
      <c r="K45" s="320">
        <f t="shared" si="22"/>
        <v>0</v>
      </c>
      <c r="L45" s="320">
        <f t="shared" si="23"/>
        <v>0</v>
      </c>
      <c r="M45" s="320">
        <f t="shared" si="24"/>
        <v>0</v>
      </c>
      <c r="N45" s="320">
        <f t="shared" si="25"/>
        <v>0</v>
      </c>
      <c r="O45" s="320">
        <f t="shared" si="26"/>
        <v>0</v>
      </c>
      <c r="P45" s="320">
        <f t="shared" si="1"/>
        <v>0</v>
      </c>
      <c r="Q45" s="320">
        <f t="shared" si="2"/>
        <v>0</v>
      </c>
      <c r="R45" s="320">
        <f t="shared" si="3"/>
        <v>0</v>
      </c>
      <c r="S45" s="320">
        <f t="shared" si="4"/>
        <v>0</v>
      </c>
      <c r="T45" s="320">
        <f t="shared" si="5"/>
        <v>0</v>
      </c>
      <c r="U45" s="320">
        <f t="shared" si="6"/>
        <v>0</v>
      </c>
      <c r="V45" s="320">
        <v>5</v>
      </c>
      <c r="W45" s="341">
        <f>L132</f>
        <v>0.91237999999999997</v>
      </c>
      <c r="X45" s="520">
        <f t="shared" si="66"/>
        <v>0.91237999999999997</v>
      </c>
      <c r="Y45" s="520">
        <f t="shared" si="66"/>
        <v>0.91237999999999997</v>
      </c>
      <c r="Z45" s="324">
        <f t="shared" si="54"/>
        <v>3.1536000000000002E-2</v>
      </c>
      <c r="AA45" s="390">
        <f t="shared" si="67"/>
        <v>0.5</v>
      </c>
      <c r="AB45" s="329">
        <v>20</v>
      </c>
      <c r="AC45" s="324"/>
      <c r="AD45" s="324"/>
      <c r="AE45" s="329"/>
      <c r="AG45" s="234">
        <f t="shared" si="68"/>
        <v>0</v>
      </c>
      <c r="AH45" s="234">
        <f t="shared" si="69"/>
        <v>0</v>
      </c>
      <c r="AI45" s="234">
        <f t="shared" si="70"/>
        <v>0</v>
      </c>
      <c r="AJ45" s="283"/>
      <c r="AK45" s="288"/>
      <c r="AL45" s="557" t="s">
        <v>102</v>
      </c>
      <c r="AM45" s="558">
        <f>$N78/1000</f>
        <v>0</v>
      </c>
      <c r="AN45" s="559">
        <f t="shared" si="71"/>
        <v>0</v>
      </c>
      <c r="AO45" s="560">
        <f>AM45*(1-$AN$23)</f>
        <v>0</v>
      </c>
      <c r="AP45" s="560"/>
      <c r="AQ45" s="580">
        <f t="shared" si="28"/>
        <v>0</v>
      </c>
      <c r="AR45" s="560">
        <f t="shared" si="29"/>
        <v>0</v>
      </c>
      <c r="AS45" s="561">
        <f t="shared" si="30"/>
        <v>0</v>
      </c>
      <c r="AT45" s="558">
        <f t="shared" si="72"/>
        <v>0</v>
      </c>
      <c r="AU45" s="559">
        <f t="shared" si="72"/>
        <v>0</v>
      </c>
      <c r="AV45" s="564">
        <f t="shared" si="72"/>
        <v>0</v>
      </c>
      <c r="AW45" s="283"/>
      <c r="AX45" s="288"/>
      <c r="AY45" s="557" t="s">
        <v>102</v>
      </c>
      <c r="AZ45" s="558">
        <f>$N98/1000</f>
        <v>0</v>
      </c>
      <c r="BA45" s="560">
        <f t="shared" si="63"/>
        <v>0</v>
      </c>
      <c r="BB45" s="560">
        <f t="shared" si="64"/>
        <v>0</v>
      </c>
      <c r="BC45" s="560">
        <f t="shared" si="65"/>
        <v>0</v>
      </c>
      <c r="BD45" s="558">
        <f t="shared" si="31"/>
        <v>0</v>
      </c>
      <c r="BE45" s="559">
        <f t="shared" si="32"/>
        <v>0</v>
      </c>
      <c r="BF45" s="564">
        <f t="shared" si="33"/>
        <v>0</v>
      </c>
      <c r="BG45" s="558">
        <f t="shared" si="57"/>
        <v>0</v>
      </c>
      <c r="BH45" s="559">
        <f t="shared" si="58"/>
        <v>0</v>
      </c>
      <c r="BI45" s="564">
        <f t="shared" si="59"/>
        <v>0</v>
      </c>
      <c r="BJ45" s="283"/>
      <c r="BK45" s="288"/>
      <c r="BL45" s="557" t="s">
        <v>102</v>
      </c>
      <c r="BM45" s="558">
        <f>$N118/1000</f>
        <v>0</v>
      </c>
      <c r="BN45" s="559">
        <f t="shared" si="73"/>
        <v>0</v>
      </c>
      <c r="BO45" s="560">
        <f t="shared" si="50"/>
        <v>0</v>
      </c>
      <c r="BP45" s="560">
        <f t="shared" si="51"/>
        <v>0</v>
      </c>
      <c r="BQ45" s="558">
        <f t="shared" si="36"/>
        <v>0</v>
      </c>
      <c r="BR45" s="559">
        <f t="shared" si="37"/>
        <v>0</v>
      </c>
      <c r="BS45" s="564">
        <f t="shared" si="38"/>
        <v>0</v>
      </c>
      <c r="BT45" s="558">
        <f t="shared" si="60"/>
        <v>0</v>
      </c>
      <c r="BU45" s="559">
        <f t="shared" si="61"/>
        <v>0</v>
      </c>
      <c r="BV45" s="564">
        <f t="shared" si="62"/>
        <v>0</v>
      </c>
      <c r="BW45" s="283"/>
      <c r="BX45" s="283"/>
      <c r="BY45" s="283"/>
    </row>
    <row r="46" spans="3:77" ht="12.75" customHeight="1">
      <c r="C46" s="146" t="str">
        <f ca="1">+IF(OFFSET(Processes!B27,$D$11,0)="*","*",OFFSET(Processes!D27,$D$11,0))</f>
        <v>INDIDCOBELCE1</v>
      </c>
      <c r="D46" s="146" t="str">
        <f ca="1">+OFFSET(Processes!E27,$D$11,0)</f>
        <v>Mining Heat High Temp. Boiler - Electricity Existing 1</v>
      </c>
      <c r="E46" s="172" t="str">
        <f>+Processes!O27</f>
        <v>INDELC</v>
      </c>
      <c r="F46" s="172" t="str">
        <f ca="1">+OFFSET(Processes!$M$12,$D$11,0) &amp; Processes!P27</f>
        <v>IIDCO</v>
      </c>
      <c r="G46" s="322">
        <f t="shared" si="18"/>
        <v>0</v>
      </c>
      <c r="H46" s="322">
        <f t="shared" si="19"/>
        <v>0</v>
      </c>
      <c r="I46" s="322">
        <f t="shared" si="20"/>
        <v>0</v>
      </c>
      <c r="J46" s="322">
        <f t="shared" si="21"/>
        <v>0</v>
      </c>
      <c r="K46" s="322">
        <f t="shared" si="22"/>
        <v>0</v>
      </c>
      <c r="L46" s="322">
        <f t="shared" si="23"/>
        <v>0</v>
      </c>
      <c r="M46" s="322">
        <f t="shared" si="24"/>
        <v>0</v>
      </c>
      <c r="N46" s="322">
        <f t="shared" si="25"/>
        <v>0</v>
      </c>
      <c r="O46" s="322">
        <f t="shared" si="26"/>
        <v>0</v>
      </c>
      <c r="P46" s="322">
        <f t="shared" si="1"/>
        <v>0</v>
      </c>
      <c r="Q46" s="322">
        <f t="shared" si="2"/>
        <v>0</v>
      </c>
      <c r="R46" s="322">
        <f t="shared" si="3"/>
        <v>0</v>
      </c>
      <c r="S46" s="322">
        <f t="shared" si="4"/>
        <v>0</v>
      </c>
      <c r="T46" s="322">
        <f t="shared" si="5"/>
        <v>0</v>
      </c>
      <c r="U46" s="322">
        <f t="shared" si="6"/>
        <v>0</v>
      </c>
      <c r="V46" s="556">
        <v>5</v>
      </c>
      <c r="W46" s="343">
        <f>M132</f>
        <v>0.91237999999999997</v>
      </c>
      <c r="X46" s="521">
        <f t="shared" si="53"/>
        <v>0.91237999999999997</v>
      </c>
      <c r="Y46" s="521">
        <f t="shared" si="53"/>
        <v>0.91237999999999997</v>
      </c>
      <c r="Z46" s="318">
        <f t="shared" si="54"/>
        <v>3.1536000000000002E-2</v>
      </c>
      <c r="AA46" s="389">
        <f t="shared" si="67"/>
        <v>0.5</v>
      </c>
      <c r="AB46" s="328">
        <v>20</v>
      </c>
      <c r="AC46" s="318"/>
      <c r="AD46" s="318"/>
      <c r="AE46" s="328"/>
      <c r="AG46" s="234">
        <f t="shared" si="68"/>
        <v>0</v>
      </c>
      <c r="AH46" s="234">
        <f t="shared" si="69"/>
        <v>0</v>
      </c>
      <c r="AI46" s="234">
        <f t="shared" si="70"/>
        <v>0</v>
      </c>
      <c r="AJ46" s="283"/>
      <c r="AK46" s="353"/>
      <c r="AL46" s="565" t="s">
        <v>61</v>
      </c>
      <c r="AM46" s="566">
        <f>O78/1000</f>
        <v>0</v>
      </c>
      <c r="AN46" s="574">
        <f t="shared" si="71"/>
        <v>0</v>
      </c>
      <c r="AO46" s="574">
        <f>AM46*(1-$AN$23)</f>
        <v>0</v>
      </c>
      <c r="AP46" s="574"/>
      <c r="AQ46" s="584">
        <f t="shared" si="28"/>
        <v>0</v>
      </c>
      <c r="AR46" s="574">
        <f t="shared" si="29"/>
        <v>0</v>
      </c>
      <c r="AS46" s="575">
        <f t="shared" si="30"/>
        <v>0</v>
      </c>
      <c r="AT46" s="566">
        <f t="shared" si="72"/>
        <v>0</v>
      </c>
      <c r="AU46" s="567">
        <f t="shared" si="72"/>
        <v>0</v>
      </c>
      <c r="AV46" s="568">
        <f t="shared" si="72"/>
        <v>0</v>
      </c>
      <c r="AW46" s="283"/>
      <c r="AX46" s="353"/>
      <c r="AY46" s="565" t="s">
        <v>61</v>
      </c>
      <c r="AZ46" s="566">
        <f>O98/1000</f>
        <v>0</v>
      </c>
      <c r="BA46" s="560">
        <f t="shared" si="63"/>
        <v>0</v>
      </c>
      <c r="BB46" s="574">
        <f t="shared" si="64"/>
        <v>0</v>
      </c>
      <c r="BC46" s="574">
        <f t="shared" si="65"/>
        <v>0</v>
      </c>
      <c r="BD46" s="566">
        <f t="shared" si="31"/>
        <v>0</v>
      </c>
      <c r="BE46" s="567">
        <f t="shared" si="32"/>
        <v>0</v>
      </c>
      <c r="BF46" s="568">
        <f t="shared" si="33"/>
        <v>0</v>
      </c>
      <c r="BG46" s="566">
        <f t="shared" si="57"/>
        <v>0</v>
      </c>
      <c r="BH46" s="567">
        <f t="shared" si="58"/>
        <v>0</v>
      </c>
      <c r="BI46" s="568">
        <f t="shared" si="59"/>
        <v>0</v>
      </c>
      <c r="BJ46" s="283"/>
      <c r="BK46" s="353"/>
      <c r="BL46" s="565" t="s">
        <v>61</v>
      </c>
      <c r="BM46" s="566">
        <f>O118/1000</f>
        <v>0</v>
      </c>
      <c r="BN46" s="574">
        <f t="shared" si="73"/>
        <v>0</v>
      </c>
      <c r="BO46" s="574">
        <f t="shared" si="50"/>
        <v>0</v>
      </c>
      <c r="BP46" s="574">
        <f t="shared" si="51"/>
        <v>0</v>
      </c>
      <c r="BQ46" s="566">
        <f t="shared" si="36"/>
        <v>0</v>
      </c>
      <c r="BR46" s="567">
        <f t="shared" si="37"/>
        <v>0</v>
      </c>
      <c r="BS46" s="568">
        <f t="shared" si="38"/>
        <v>0</v>
      </c>
      <c r="BT46" s="566">
        <f t="shared" si="60"/>
        <v>0</v>
      </c>
      <c r="BU46" s="567">
        <f t="shared" si="61"/>
        <v>0</v>
      </c>
      <c r="BV46" s="568">
        <f t="shared" si="62"/>
        <v>0</v>
      </c>
      <c r="BW46" s="283"/>
      <c r="BX46" s="283"/>
      <c r="BY46" s="283"/>
    </row>
    <row r="47" spans="3:77" ht="12.75" customHeight="1">
      <c r="C47" s="171" t="str">
        <f ca="1">+IF(OFFSET(Processes!B28,$D$11,0)="*","*",OFFSET(Processes!D28,$D$11,0))</f>
        <v>INDIDSHBNGAE1</v>
      </c>
      <c r="D47" s="144" t="str">
        <f ca="1">+OFFSET(Processes!E28,$D$11,0)</f>
        <v>Mining Heat Room Boiler - Nat. Gas Existing 1</v>
      </c>
      <c r="E47" s="147" t="str">
        <f>+Processes!O28</f>
        <v>INDSNG1,INDSNG2,INDNGA</v>
      </c>
      <c r="F47" s="147" t="str">
        <f ca="1">+OFFSET(Processes!$M$12,$D$11,0) &amp; Processes!P28</f>
        <v>IIDSH</v>
      </c>
      <c r="G47" s="320">
        <f t="shared" si="18"/>
        <v>0</v>
      </c>
      <c r="H47" s="320">
        <f t="shared" si="19"/>
        <v>0</v>
      </c>
      <c r="I47" s="320">
        <f t="shared" si="20"/>
        <v>0</v>
      </c>
      <c r="J47" s="320">
        <f t="shared" si="21"/>
        <v>0</v>
      </c>
      <c r="K47" s="320">
        <f t="shared" si="22"/>
        <v>0</v>
      </c>
      <c r="L47" s="320">
        <f t="shared" si="23"/>
        <v>0</v>
      </c>
      <c r="M47" s="320">
        <f t="shared" si="24"/>
        <v>0</v>
      </c>
      <c r="N47" s="320">
        <f t="shared" si="25"/>
        <v>0</v>
      </c>
      <c r="O47" s="320">
        <f t="shared" si="26"/>
        <v>0</v>
      </c>
      <c r="P47" s="320">
        <f t="shared" si="1"/>
        <v>0</v>
      </c>
      <c r="Q47" s="320">
        <f t="shared" si="2"/>
        <v>0</v>
      </c>
      <c r="R47" s="320">
        <f t="shared" si="3"/>
        <v>0</v>
      </c>
      <c r="S47" s="320">
        <f t="shared" si="4"/>
        <v>0</v>
      </c>
      <c r="T47" s="320">
        <f t="shared" si="5"/>
        <v>0</v>
      </c>
      <c r="U47" s="320">
        <f t="shared" si="6"/>
        <v>0</v>
      </c>
      <c r="V47" s="320">
        <v>5</v>
      </c>
      <c r="W47" s="341">
        <f>I136</f>
        <v>1</v>
      </c>
      <c r="X47" s="520">
        <f t="shared" si="53"/>
        <v>1</v>
      </c>
      <c r="Y47" s="520">
        <f t="shared" si="53"/>
        <v>1</v>
      </c>
      <c r="Z47" s="317">
        <f t="shared" si="54"/>
        <v>3.1536000000000002E-2</v>
      </c>
      <c r="AA47" s="390">
        <f t="shared" si="67"/>
        <v>0.5</v>
      </c>
      <c r="AB47" s="329">
        <v>20</v>
      </c>
      <c r="AC47" s="324"/>
      <c r="AD47" s="317"/>
      <c r="AE47" s="329"/>
      <c r="AG47" s="234">
        <f t="shared" si="68"/>
        <v>0</v>
      </c>
      <c r="AH47" s="234">
        <f t="shared" si="69"/>
        <v>0</v>
      </c>
      <c r="AI47" s="234">
        <f t="shared" si="70"/>
        <v>0</v>
      </c>
      <c r="AJ47" s="283"/>
      <c r="AK47" s="528" t="str">
        <f ca="1">F47</f>
        <v>IIDSH</v>
      </c>
      <c r="AL47" s="569" t="s">
        <v>97</v>
      </c>
      <c r="AM47" s="570">
        <f>(J82+I82)/1000</f>
        <v>0</v>
      </c>
      <c r="AN47" s="572">
        <f t="shared" si="71"/>
        <v>0</v>
      </c>
      <c r="AO47" s="560">
        <f>AM47*$AO$23</f>
        <v>0</v>
      </c>
      <c r="AP47" s="560">
        <f>AM47*$AP$23</f>
        <v>0</v>
      </c>
      <c r="AQ47" s="580">
        <f t="shared" si="28"/>
        <v>0</v>
      </c>
      <c r="AR47" s="560">
        <f t="shared" si="29"/>
        <v>0</v>
      </c>
      <c r="AS47" s="561">
        <f t="shared" si="30"/>
        <v>0</v>
      </c>
      <c r="AT47" s="570">
        <f t="shared" si="72"/>
        <v>0</v>
      </c>
      <c r="AU47" s="572">
        <f t="shared" si="72"/>
        <v>0</v>
      </c>
      <c r="AV47" s="573">
        <f t="shared" si="72"/>
        <v>0</v>
      </c>
      <c r="AW47" s="283"/>
      <c r="AX47" s="528" t="str">
        <f t="shared" ca="1" si="12"/>
        <v>IIDSH</v>
      </c>
      <c r="AY47" s="569" t="s">
        <v>97</v>
      </c>
      <c r="AZ47" s="570">
        <f>(J102+I102)/1000</f>
        <v>0</v>
      </c>
      <c r="BA47" s="572">
        <f>AZ47*$AN$23</f>
        <v>0</v>
      </c>
      <c r="BB47" s="560">
        <f t="shared" si="64"/>
        <v>0</v>
      </c>
      <c r="BC47" s="560">
        <f t="shared" si="65"/>
        <v>0</v>
      </c>
      <c r="BD47" s="570">
        <f t="shared" si="31"/>
        <v>0</v>
      </c>
      <c r="BE47" s="572">
        <f t="shared" si="32"/>
        <v>0</v>
      </c>
      <c r="BF47" s="573">
        <f t="shared" si="33"/>
        <v>0</v>
      </c>
      <c r="BG47" s="570">
        <f t="shared" si="57"/>
        <v>0</v>
      </c>
      <c r="BH47" s="572">
        <f t="shared" si="58"/>
        <v>0</v>
      </c>
      <c r="BI47" s="573">
        <f t="shared" si="59"/>
        <v>0</v>
      </c>
      <c r="BJ47" s="283"/>
      <c r="BK47" s="528" t="str">
        <f ca="1">AK47</f>
        <v>IIDSH</v>
      </c>
      <c r="BL47" s="569" t="s">
        <v>97</v>
      </c>
      <c r="BM47" s="570">
        <f>(J122+I122)/1000</f>
        <v>0</v>
      </c>
      <c r="BN47" s="572">
        <f t="shared" si="73"/>
        <v>0</v>
      </c>
      <c r="BO47" s="560">
        <f t="shared" si="50"/>
        <v>0</v>
      </c>
      <c r="BP47" s="560">
        <f t="shared" si="51"/>
        <v>0</v>
      </c>
      <c r="BQ47" s="570">
        <f t="shared" si="36"/>
        <v>0</v>
      </c>
      <c r="BR47" s="572">
        <f t="shared" si="37"/>
        <v>0</v>
      </c>
      <c r="BS47" s="573">
        <f t="shared" si="38"/>
        <v>0</v>
      </c>
      <c r="BT47" s="570">
        <f t="shared" si="60"/>
        <v>0</v>
      </c>
      <c r="BU47" s="572">
        <f t="shared" si="61"/>
        <v>0</v>
      </c>
      <c r="BV47" s="573">
        <f t="shared" si="62"/>
        <v>0</v>
      </c>
      <c r="BW47" s="283"/>
      <c r="BX47" s="283"/>
      <c r="BY47" s="283"/>
    </row>
    <row r="48" spans="3:77" ht="12.75" customHeight="1">
      <c r="C48" s="171" t="str">
        <f ca="1">+IF(OFFSET(Processes!B29,$D$11,0)="*","*",OFFSET(Processes!D29,$D$11,0))</f>
        <v>INDIDSHBCOAE1</v>
      </c>
      <c r="D48" s="144" t="str">
        <f ca="1">+OFFSET(Processes!E29,$D$11,0)</f>
        <v>Mining Heat Room Boiler - Coal Existing 1</v>
      </c>
      <c r="E48" s="147" t="str">
        <f>+Processes!O29</f>
        <v>INDCOA</v>
      </c>
      <c r="F48" s="147" t="str">
        <f ca="1">+OFFSET(Processes!$M$12,$D$11,0) &amp; Processes!P29</f>
        <v>IIDSH</v>
      </c>
      <c r="G48" s="320">
        <f t="shared" si="18"/>
        <v>0</v>
      </c>
      <c r="H48" s="320">
        <f t="shared" si="19"/>
        <v>0</v>
      </c>
      <c r="I48" s="320">
        <f t="shared" si="20"/>
        <v>0</v>
      </c>
      <c r="J48" s="320">
        <f t="shared" si="21"/>
        <v>0</v>
      </c>
      <c r="K48" s="320">
        <f t="shared" si="22"/>
        <v>0</v>
      </c>
      <c r="L48" s="320">
        <f t="shared" si="23"/>
        <v>0</v>
      </c>
      <c r="M48" s="320">
        <f t="shared" si="24"/>
        <v>0</v>
      </c>
      <c r="N48" s="320">
        <f t="shared" si="25"/>
        <v>0</v>
      </c>
      <c r="O48" s="320">
        <f t="shared" si="26"/>
        <v>0</v>
      </c>
      <c r="P48" s="320">
        <f t="shared" si="1"/>
        <v>0</v>
      </c>
      <c r="Q48" s="320">
        <f t="shared" si="2"/>
        <v>0</v>
      </c>
      <c r="R48" s="320">
        <f t="shared" si="3"/>
        <v>0</v>
      </c>
      <c r="S48" s="320">
        <f t="shared" si="4"/>
        <v>0</v>
      </c>
      <c r="T48" s="320">
        <f t="shared" si="5"/>
        <v>0</v>
      </c>
      <c r="U48" s="320">
        <f t="shared" si="6"/>
        <v>0</v>
      </c>
      <c r="V48" s="320">
        <v>5</v>
      </c>
      <c r="W48" s="341">
        <f>D136</f>
        <v>0.95</v>
      </c>
      <c r="X48" s="520">
        <f t="shared" si="53"/>
        <v>0.95</v>
      </c>
      <c r="Y48" s="520">
        <f t="shared" si="53"/>
        <v>0.95</v>
      </c>
      <c r="Z48" s="317">
        <f t="shared" si="54"/>
        <v>3.1536000000000002E-2</v>
      </c>
      <c r="AA48" s="388">
        <f t="shared" si="67"/>
        <v>0.5</v>
      </c>
      <c r="AB48" s="327">
        <v>20</v>
      </c>
      <c r="AC48" s="324"/>
      <c r="AD48" s="317"/>
      <c r="AE48" s="329"/>
      <c r="AG48" s="234">
        <f t="shared" si="68"/>
        <v>0</v>
      </c>
      <c r="AH48" s="234">
        <f t="shared" si="69"/>
        <v>0</v>
      </c>
      <c r="AI48" s="234">
        <f t="shared" si="70"/>
        <v>0</v>
      </c>
      <c r="AJ48" s="283"/>
      <c r="AK48" s="354"/>
      <c r="AL48" s="557" t="s">
        <v>98</v>
      </c>
      <c r="AM48" s="558">
        <f>D82/1000</f>
        <v>0</v>
      </c>
      <c r="AN48" s="559">
        <f t="shared" si="71"/>
        <v>0</v>
      </c>
      <c r="AO48" s="560">
        <f>AM48*$AO$23</f>
        <v>0</v>
      </c>
      <c r="AP48" s="560">
        <f>AM48*$AP$23</f>
        <v>0</v>
      </c>
      <c r="AQ48" s="580">
        <f t="shared" si="28"/>
        <v>0</v>
      </c>
      <c r="AR48" s="560">
        <f t="shared" si="29"/>
        <v>0</v>
      </c>
      <c r="AS48" s="561">
        <f t="shared" si="30"/>
        <v>0</v>
      </c>
      <c r="AT48" s="558">
        <f t="shared" si="72"/>
        <v>0</v>
      </c>
      <c r="AU48" s="559">
        <f t="shared" si="72"/>
        <v>0</v>
      </c>
      <c r="AV48" s="564">
        <f t="shared" si="72"/>
        <v>0</v>
      </c>
      <c r="AW48" s="283"/>
      <c r="AX48" s="354"/>
      <c r="AY48" s="557" t="s">
        <v>98</v>
      </c>
      <c r="AZ48" s="558">
        <f>D102/1000</f>
        <v>0</v>
      </c>
      <c r="BA48" s="559">
        <f t="shared" ref="BA48:BA50" si="74">AZ48*$AN$23</f>
        <v>0</v>
      </c>
      <c r="BB48" s="560">
        <f t="shared" si="64"/>
        <v>0</v>
      </c>
      <c r="BC48" s="560">
        <f t="shared" si="65"/>
        <v>0</v>
      </c>
      <c r="BD48" s="558">
        <f t="shared" si="31"/>
        <v>0</v>
      </c>
      <c r="BE48" s="559">
        <f t="shared" si="32"/>
        <v>0</v>
      </c>
      <c r="BF48" s="564">
        <f t="shared" si="33"/>
        <v>0</v>
      </c>
      <c r="BG48" s="558">
        <f t="shared" si="57"/>
        <v>0</v>
      </c>
      <c r="BH48" s="559">
        <f t="shared" si="58"/>
        <v>0</v>
      </c>
      <c r="BI48" s="564">
        <f t="shared" si="59"/>
        <v>0</v>
      </c>
      <c r="BJ48" s="283"/>
      <c r="BK48" s="354"/>
      <c r="BL48" s="557" t="s">
        <v>98</v>
      </c>
      <c r="BM48" s="558">
        <f>D122/1000</f>
        <v>0</v>
      </c>
      <c r="BN48" s="559">
        <f t="shared" si="73"/>
        <v>0</v>
      </c>
      <c r="BO48" s="560">
        <f t="shared" si="50"/>
        <v>0</v>
      </c>
      <c r="BP48" s="560">
        <f t="shared" si="51"/>
        <v>0</v>
      </c>
      <c r="BQ48" s="558">
        <f t="shared" si="36"/>
        <v>0</v>
      </c>
      <c r="BR48" s="559">
        <f t="shared" si="37"/>
        <v>0</v>
      </c>
      <c r="BS48" s="564">
        <f t="shared" si="38"/>
        <v>0</v>
      </c>
      <c r="BT48" s="558">
        <f t="shared" si="60"/>
        <v>0</v>
      </c>
      <c r="BU48" s="559">
        <f t="shared" si="61"/>
        <v>0</v>
      </c>
      <c r="BV48" s="564">
        <f t="shared" si="62"/>
        <v>0</v>
      </c>
      <c r="BW48" s="283"/>
      <c r="BX48" s="283"/>
      <c r="BY48" s="283"/>
    </row>
    <row r="49" spans="3:77" ht="12.75" customHeight="1">
      <c r="C49" s="171" t="str">
        <f ca="1">+IF(OFFSET(Processes!B30,$D$11,0)="*","*",OFFSET(Processes!D30,$D$11,0))</f>
        <v>INDIDSHBDSLE1</v>
      </c>
      <c r="D49" s="144" t="str">
        <f ca="1">+OFFSET(Processes!E30,$D$11,0)</f>
        <v>Mining Heat Room Boiler - Diesel Existing 1</v>
      </c>
      <c r="E49" s="147" t="str">
        <f>+Processes!O30</f>
        <v>INDDSB1,INDDSB2,INDDSL</v>
      </c>
      <c r="F49" s="147" t="str">
        <f ca="1">+OFFSET(Processes!$M$12,$D$11,0) &amp; Processes!P30</f>
        <v>IIDSH</v>
      </c>
      <c r="G49" s="320">
        <f t="shared" si="18"/>
        <v>0</v>
      </c>
      <c r="H49" s="320">
        <f t="shared" si="19"/>
        <v>0</v>
      </c>
      <c r="I49" s="320">
        <f t="shared" si="20"/>
        <v>0</v>
      </c>
      <c r="J49" s="320">
        <f t="shared" si="21"/>
        <v>0</v>
      </c>
      <c r="K49" s="320">
        <f t="shared" si="22"/>
        <v>0</v>
      </c>
      <c r="L49" s="320">
        <f t="shared" si="23"/>
        <v>0</v>
      </c>
      <c r="M49" s="320">
        <f t="shared" si="24"/>
        <v>0</v>
      </c>
      <c r="N49" s="320">
        <f t="shared" si="25"/>
        <v>0</v>
      </c>
      <c r="O49" s="320">
        <f t="shared" si="26"/>
        <v>0</v>
      </c>
      <c r="P49" s="320">
        <f t="shared" si="1"/>
        <v>0</v>
      </c>
      <c r="Q49" s="320">
        <f t="shared" si="2"/>
        <v>0</v>
      </c>
      <c r="R49" s="320">
        <f t="shared" si="3"/>
        <v>0</v>
      </c>
      <c r="S49" s="320">
        <f t="shared" si="4"/>
        <v>0</v>
      </c>
      <c r="T49" s="320">
        <f t="shared" si="5"/>
        <v>0</v>
      </c>
      <c r="U49" s="320">
        <f t="shared" si="6"/>
        <v>0</v>
      </c>
      <c r="V49" s="320">
        <v>5</v>
      </c>
      <c r="W49" s="341">
        <f>F136</f>
        <v>0.96</v>
      </c>
      <c r="X49" s="520">
        <f t="shared" si="53"/>
        <v>0.96</v>
      </c>
      <c r="Y49" s="520">
        <f t="shared" si="53"/>
        <v>0.96</v>
      </c>
      <c r="Z49" s="317">
        <f t="shared" si="54"/>
        <v>3.1536000000000002E-2</v>
      </c>
      <c r="AA49" s="390">
        <f t="shared" si="67"/>
        <v>0.5</v>
      </c>
      <c r="AB49" s="329">
        <v>20</v>
      </c>
      <c r="AC49" s="324"/>
      <c r="AD49" s="317"/>
      <c r="AE49" s="329"/>
      <c r="AG49" s="234">
        <f t="shared" si="68"/>
        <v>0</v>
      </c>
      <c r="AH49" s="234">
        <f t="shared" si="69"/>
        <v>0</v>
      </c>
      <c r="AI49" s="234">
        <f t="shared" si="70"/>
        <v>0</v>
      </c>
      <c r="AJ49" s="283"/>
      <c r="AK49" s="354"/>
      <c r="AL49" s="557" t="s">
        <v>59</v>
      </c>
      <c r="AM49" s="558">
        <f>(F82+L82)/1000</f>
        <v>0</v>
      </c>
      <c r="AN49" s="559">
        <f t="shared" ref="AN49:AN62" si="75">AM49*$AN$23</f>
        <v>0</v>
      </c>
      <c r="AO49" s="560">
        <f t="shared" ref="AO49:AO62" si="76">AM49*$AO$23</f>
        <v>0</v>
      </c>
      <c r="AP49" s="560">
        <f t="shared" ref="AP49:AP62" si="77">AM49*$AP$23</f>
        <v>0</v>
      </c>
      <c r="AQ49" s="580">
        <f t="shared" si="28"/>
        <v>0</v>
      </c>
      <c r="AR49" s="560">
        <f t="shared" si="29"/>
        <v>0</v>
      </c>
      <c r="AS49" s="561">
        <f t="shared" si="30"/>
        <v>0</v>
      </c>
      <c r="AT49" s="558">
        <f t="shared" si="72"/>
        <v>0</v>
      </c>
      <c r="AU49" s="559">
        <f t="shared" si="72"/>
        <v>0</v>
      </c>
      <c r="AV49" s="564">
        <f t="shared" si="72"/>
        <v>0</v>
      </c>
      <c r="AW49" s="283"/>
      <c r="AX49" s="354"/>
      <c r="AY49" s="557" t="s">
        <v>59</v>
      </c>
      <c r="AZ49" s="558">
        <f>(F102+L102)/1000</f>
        <v>0</v>
      </c>
      <c r="BA49" s="559">
        <f t="shared" si="74"/>
        <v>0</v>
      </c>
      <c r="BB49" s="560">
        <f t="shared" si="64"/>
        <v>0</v>
      </c>
      <c r="BC49" s="560">
        <f t="shared" si="65"/>
        <v>0</v>
      </c>
      <c r="BD49" s="558">
        <f t="shared" si="31"/>
        <v>0</v>
      </c>
      <c r="BE49" s="559">
        <f t="shared" si="32"/>
        <v>0</v>
      </c>
      <c r="BF49" s="564">
        <f t="shared" si="33"/>
        <v>0</v>
      </c>
      <c r="BG49" s="558">
        <f t="shared" si="57"/>
        <v>0</v>
      </c>
      <c r="BH49" s="559">
        <f t="shared" si="58"/>
        <v>0</v>
      </c>
      <c r="BI49" s="564">
        <f t="shared" si="59"/>
        <v>0</v>
      </c>
      <c r="BJ49" s="283"/>
      <c r="BK49" s="354"/>
      <c r="BL49" s="557" t="s">
        <v>59</v>
      </c>
      <c r="BM49" s="558">
        <f>(F122+L122)/1000</f>
        <v>0</v>
      </c>
      <c r="BN49" s="559">
        <f t="shared" si="73"/>
        <v>0</v>
      </c>
      <c r="BO49" s="560">
        <f t="shared" si="50"/>
        <v>0</v>
      </c>
      <c r="BP49" s="560">
        <f t="shared" si="51"/>
        <v>0</v>
      </c>
      <c r="BQ49" s="558">
        <f t="shared" si="36"/>
        <v>0</v>
      </c>
      <c r="BR49" s="559">
        <f t="shared" si="37"/>
        <v>0</v>
      </c>
      <c r="BS49" s="564">
        <f t="shared" si="38"/>
        <v>0</v>
      </c>
      <c r="BT49" s="558">
        <f t="shared" si="60"/>
        <v>0</v>
      </c>
      <c r="BU49" s="559">
        <f t="shared" si="61"/>
        <v>0</v>
      </c>
      <c r="BV49" s="564">
        <f t="shared" si="62"/>
        <v>0</v>
      </c>
      <c r="BW49" s="283"/>
      <c r="BX49" s="283"/>
      <c r="BY49" s="283"/>
    </row>
    <row r="50" spans="3:77" ht="12.75" customHeight="1">
      <c r="C50" s="171" t="str">
        <f ca="1">+IF(OFFSET(Processes!B31,$D$11,0)="*","*",OFFSET(Processes!D31,$D$11,0))</f>
        <v>INDIDSHBWPEE1</v>
      </c>
      <c r="D50" s="144" t="str">
        <f ca="1">+OFFSET(Processes!E31,$D$11,0)</f>
        <v>Mining Heat Room Boiler - Wood Pellets Existing 1</v>
      </c>
      <c r="E50" s="147" t="str">
        <f>+Processes!O31</f>
        <v>INDWPE</v>
      </c>
      <c r="F50" s="147" t="str">
        <f ca="1">+OFFSET(Processes!$M$12,$D$11,0) &amp; Processes!P31</f>
        <v>IIDSH</v>
      </c>
      <c r="G50" s="319">
        <f t="shared" si="18"/>
        <v>0</v>
      </c>
      <c r="H50" s="319">
        <f t="shared" si="19"/>
        <v>0</v>
      </c>
      <c r="I50" s="319">
        <f t="shared" si="20"/>
        <v>0</v>
      </c>
      <c r="J50" s="319">
        <f t="shared" si="21"/>
        <v>0</v>
      </c>
      <c r="K50" s="319">
        <f t="shared" si="22"/>
        <v>0</v>
      </c>
      <c r="L50" s="319">
        <f t="shared" si="23"/>
        <v>0</v>
      </c>
      <c r="M50" s="319">
        <f t="shared" si="24"/>
        <v>0</v>
      </c>
      <c r="N50" s="319">
        <f t="shared" si="25"/>
        <v>0</v>
      </c>
      <c r="O50" s="319">
        <f t="shared" si="26"/>
        <v>0</v>
      </c>
      <c r="P50" s="319">
        <f t="shared" si="1"/>
        <v>0</v>
      </c>
      <c r="Q50" s="319">
        <f t="shared" si="2"/>
        <v>0</v>
      </c>
      <c r="R50" s="319">
        <f t="shared" si="3"/>
        <v>0</v>
      </c>
      <c r="S50" s="319">
        <f t="shared" si="4"/>
        <v>0</v>
      </c>
      <c r="T50" s="319">
        <f t="shared" si="5"/>
        <v>0</v>
      </c>
      <c r="U50" s="319">
        <f t="shared" si="6"/>
        <v>0</v>
      </c>
      <c r="V50" s="319">
        <v>5</v>
      </c>
      <c r="W50" s="341">
        <f>K136</f>
        <v>0.85</v>
      </c>
      <c r="X50" s="520">
        <f t="shared" si="53"/>
        <v>0.85</v>
      </c>
      <c r="Y50" s="520">
        <f t="shared" si="53"/>
        <v>0.85</v>
      </c>
      <c r="Z50" s="317">
        <f t="shared" si="54"/>
        <v>3.1536000000000002E-2</v>
      </c>
      <c r="AA50" s="390">
        <f t="shared" si="67"/>
        <v>0.5</v>
      </c>
      <c r="AB50" s="329">
        <v>20</v>
      </c>
      <c r="AC50" s="317">
        <v>0.5</v>
      </c>
      <c r="AD50" s="317">
        <v>0.5</v>
      </c>
      <c r="AE50" s="329">
        <v>5</v>
      </c>
      <c r="AG50" s="234">
        <f t="shared" si="68"/>
        <v>0</v>
      </c>
      <c r="AH50" s="234">
        <f t="shared" si="69"/>
        <v>0</v>
      </c>
      <c r="AI50" s="234">
        <f t="shared" si="70"/>
        <v>0</v>
      </c>
      <c r="AJ50" s="283"/>
      <c r="AK50" s="354"/>
      <c r="AL50" s="557" t="s">
        <v>99</v>
      </c>
      <c r="AM50" s="558">
        <f>M82/1000</f>
        <v>0</v>
      </c>
      <c r="AN50" s="559">
        <f t="shared" si="75"/>
        <v>0</v>
      </c>
      <c r="AO50" s="560">
        <f t="shared" si="76"/>
        <v>0</v>
      </c>
      <c r="AP50" s="560">
        <f t="shared" si="77"/>
        <v>0</v>
      </c>
      <c r="AQ50" s="580">
        <f t="shared" si="28"/>
        <v>0</v>
      </c>
      <c r="AR50" s="560">
        <f t="shared" si="29"/>
        <v>0</v>
      </c>
      <c r="AS50" s="561">
        <f t="shared" si="30"/>
        <v>0</v>
      </c>
      <c r="AT50" s="558">
        <f t="shared" si="72"/>
        <v>0</v>
      </c>
      <c r="AU50" s="559">
        <f t="shared" si="72"/>
        <v>0</v>
      </c>
      <c r="AV50" s="564">
        <f t="shared" si="72"/>
        <v>0</v>
      </c>
      <c r="AW50" s="283"/>
      <c r="AX50" s="354"/>
      <c r="AY50" s="557" t="s">
        <v>99</v>
      </c>
      <c r="AZ50" s="558">
        <f>M102/1000</f>
        <v>0</v>
      </c>
      <c r="BA50" s="559">
        <f t="shared" si="74"/>
        <v>0</v>
      </c>
      <c r="BB50" s="560">
        <f t="shared" si="64"/>
        <v>0</v>
      </c>
      <c r="BC50" s="560">
        <f t="shared" si="65"/>
        <v>0</v>
      </c>
      <c r="BD50" s="558">
        <f t="shared" si="31"/>
        <v>0</v>
      </c>
      <c r="BE50" s="559">
        <f t="shared" si="32"/>
        <v>0</v>
      </c>
      <c r="BF50" s="564">
        <f t="shared" si="33"/>
        <v>0</v>
      </c>
      <c r="BG50" s="558">
        <f t="shared" si="57"/>
        <v>0</v>
      </c>
      <c r="BH50" s="559">
        <f t="shared" si="58"/>
        <v>0</v>
      </c>
      <c r="BI50" s="564">
        <f t="shared" si="59"/>
        <v>0</v>
      </c>
      <c r="BJ50" s="283"/>
      <c r="BK50" s="354"/>
      <c r="BL50" s="557" t="s">
        <v>99</v>
      </c>
      <c r="BM50" s="558">
        <f>M122/1000</f>
        <v>0</v>
      </c>
      <c r="BN50" s="559">
        <f t="shared" si="73"/>
        <v>0</v>
      </c>
      <c r="BO50" s="560">
        <f t="shared" si="50"/>
        <v>0</v>
      </c>
      <c r="BP50" s="560">
        <f t="shared" si="51"/>
        <v>0</v>
      </c>
      <c r="BQ50" s="558">
        <f t="shared" si="36"/>
        <v>0</v>
      </c>
      <c r="BR50" s="559">
        <f t="shared" si="37"/>
        <v>0</v>
      </c>
      <c r="BS50" s="564">
        <f t="shared" si="38"/>
        <v>0</v>
      </c>
      <c r="BT50" s="558">
        <f t="shared" si="60"/>
        <v>0</v>
      </c>
      <c r="BU50" s="559">
        <f t="shared" si="61"/>
        <v>0</v>
      </c>
      <c r="BV50" s="564">
        <f t="shared" si="62"/>
        <v>0</v>
      </c>
      <c r="BW50" s="283"/>
      <c r="BX50" s="283"/>
      <c r="BY50" s="283"/>
    </row>
    <row r="51" spans="3:77" ht="12.75" customHeight="1">
      <c r="C51" s="171"/>
      <c r="D51" s="144"/>
      <c r="E51" s="147" t="str">
        <f>+Processes!O32</f>
        <v>INDWCH</v>
      </c>
      <c r="F51" s="147"/>
      <c r="G51" s="319"/>
      <c r="H51" s="319"/>
      <c r="I51" s="319"/>
      <c r="J51" s="319"/>
      <c r="K51" s="319"/>
      <c r="L51" s="319"/>
      <c r="M51" s="319"/>
      <c r="N51" s="319"/>
      <c r="O51" s="319"/>
      <c r="P51" s="319">
        <f t="shared" si="1"/>
        <v>0</v>
      </c>
      <c r="Q51" s="319">
        <f t="shared" si="2"/>
        <v>0</v>
      </c>
      <c r="R51" s="319">
        <f t="shared" si="3"/>
        <v>0</v>
      </c>
      <c r="S51" s="319">
        <f t="shared" si="4"/>
        <v>0</v>
      </c>
      <c r="T51" s="319">
        <f t="shared" si="5"/>
        <v>0</v>
      </c>
      <c r="U51" s="319">
        <f t="shared" si="6"/>
        <v>0</v>
      </c>
      <c r="V51" s="319" t="str">
        <f>IF(S51&gt;0,0.001,"")</f>
        <v/>
      </c>
      <c r="W51" s="341"/>
      <c r="X51" s="520"/>
      <c r="Y51" s="520"/>
      <c r="Z51" s="317"/>
      <c r="AA51" s="390"/>
      <c r="AB51" s="329"/>
      <c r="AC51" s="317">
        <f>1-AC50</f>
        <v>0.5</v>
      </c>
      <c r="AD51" s="317">
        <f>1-AD50</f>
        <v>0.5</v>
      </c>
      <c r="AE51" s="329">
        <v>5</v>
      </c>
      <c r="AG51" s="234"/>
      <c r="AH51" s="234"/>
      <c r="AI51" s="234"/>
      <c r="AJ51" s="283"/>
      <c r="AK51" s="354"/>
      <c r="AL51" s="557" t="s">
        <v>107</v>
      </c>
      <c r="AM51" s="558"/>
      <c r="AN51" s="559">
        <f t="shared" si="75"/>
        <v>0</v>
      </c>
      <c r="AO51" s="560">
        <f t="shared" si="76"/>
        <v>0</v>
      </c>
      <c r="AP51" s="560">
        <f t="shared" si="77"/>
        <v>0</v>
      </c>
      <c r="AQ51" s="580">
        <f t="shared" si="28"/>
        <v>0</v>
      </c>
      <c r="AR51" s="560">
        <f t="shared" si="29"/>
        <v>0</v>
      </c>
      <c r="AS51" s="561">
        <f t="shared" si="30"/>
        <v>0</v>
      </c>
      <c r="AT51" s="558"/>
      <c r="AU51" s="559"/>
      <c r="AV51" s="564"/>
      <c r="AW51" s="283"/>
      <c r="AX51" s="354"/>
      <c r="AY51" s="557" t="s">
        <v>107</v>
      </c>
      <c r="AZ51" s="558"/>
      <c r="BA51" s="559"/>
      <c r="BB51" s="560">
        <f t="shared" si="64"/>
        <v>0</v>
      </c>
      <c r="BC51" s="560">
        <f t="shared" si="65"/>
        <v>0</v>
      </c>
      <c r="BD51" s="558">
        <f t="shared" si="31"/>
        <v>0</v>
      </c>
      <c r="BE51" s="559">
        <f t="shared" si="32"/>
        <v>0</v>
      </c>
      <c r="BF51" s="564">
        <f t="shared" si="33"/>
        <v>0</v>
      </c>
      <c r="BG51" s="558">
        <f t="shared" si="57"/>
        <v>0</v>
      </c>
      <c r="BH51" s="559">
        <f t="shared" si="58"/>
        <v>0</v>
      </c>
      <c r="BI51" s="564">
        <f t="shared" si="59"/>
        <v>0</v>
      </c>
      <c r="BJ51" s="283"/>
      <c r="BK51" s="354"/>
      <c r="BL51" s="557" t="s">
        <v>107</v>
      </c>
      <c r="BM51" s="558"/>
      <c r="BN51" s="559"/>
      <c r="BO51" s="560">
        <f t="shared" si="50"/>
        <v>0</v>
      </c>
      <c r="BP51" s="560">
        <f t="shared" si="51"/>
        <v>0</v>
      </c>
      <c r="BQ51" s="558">
        <f t="shared" si="36"/>
        <v>0</v>
      </c>
      <c r="BR51" s="559">
        <f t="shared" si="37"/>
        <v>0</v>
      </c>
      <c r="BS51" s="564">
        <f t="shared" si="38"/>
        <v>0</v>
      </c>
      <c r="BT51" s="558">
        <f t="shared" si="60"/>
        <v>0</v>
      </c>
      <c r="BU51" s="559">
        <f t="shared" si="61"/>
        <v>0</v>
      </c>
      <c r="BV51" s="564">
        <f t="shared" si="62"/>
        <v>0</v>
      </c>
      <c r="BW51" s="283"/>
      <c r="BX51" s="283"/>
      <c r="BY51" s="283"/>
    </row>
    <row r="52" spans="3:77" ht="12.75" customHeight="1">
      <c r="C52" s="171" t="str">
        <f ca="1">+IF(OFFSET(Processes!B33,$D$11,0)="*","*",OFFSET(Processes!D33,$D$11,0))</f>
        <v>INDIDSHBBGAE1</v>
      </c>
      <c r="D52" s="144" t="str">
        <f ca="1">+OFFSET(Processes!E33,$D$11,0)</f>
        <v>Mining Heat Room Boiler - Biogas Existing 1</v>
      </c>
      <c r="E52" s="147" t="str">
        <f>+Processes!O33</f>
        <v>INDBGA</v>
      </c>
      <c r="F52" s="147" t="str">
        <f ca="1">+OFFSET(Processes!$M$12,$D$11,0) &amp; Processes!P33</f>
        <v>IIDSH</v>
      </c>
      <c r="G52" s="320">
        <f t="shared" si="18"/>
        <v>0</v>
      </c>
      <c r="H52" s="320">
        <f t="shared" si="19"/>
        <v>0</v>
      </c>
      <c r="I52" s="320">
        <f t="shared" si="20"/>
        <v>0</v>
      </c>
      <c r="J52" s="320">
        <f t="shared" si="21"/>
        <v>0</v>
      </c>
      <c r="K52" s="320">
        <f t="shared" si="22"/>
        <v>0</v>
      </c>
      <c r="L52" s="320">
        <f t="shared" si="23"/>
        <v>0</v>
      </c>
      <c r="M52" s="320">
        <f t="shared" si="24"/>
        <v>0</v>
      </c>
      <c r="N52" s="320">
        <f t="shared" si="25"/>
        <v>0</v>
      </c>
      <c r="O52" s="320">
        <f t="shared" si="26"/>
        <v>0</v>
      </c>
      <c r="P52" s="320">
        <f t="shared" si="1"/>
        <v>0</v>
      </c>
      <c r="Q52" s="320">
        <f t="shared" si="2"/>
        <v>0</v>
      </c>
      <c r="R52" s="320">
        <f t="shared" si="3"/>
        <v>0</v>
      </c>
      <c r="S52" s="320">
        <f t="shared" si="4"/>
        <v>0</v>
      </c>
      <c r="T52" s="320">
        <f t="shared" si="5"/>
        <v>0</v>
      </c>
      <c r="U52" s="320">
        <f t="shared" si="6"/>
        <v>0</v>
      </c>
      <c r="V52" s="320">
        <v>5</v>
      </c>
      <c r="W52" s="341">
        <f>J136</f>
        <v>1</v>
      </c>
      <c r="X52" s="520">
        <f t="shared" ref="X52:Y58" si="78">W52</f>
        <v>1</v>
      </c>
      <c r="Y52" s="520">
        <f t="shared" si="78"/>
        <v>1</v>
      </c>
      <c r="Z52" s="317">
        <f>3.6*8760/1000000</f>
        <v>3.1536000000000002E-2</v>
      </c>
      <c r="AA52" s="390">
        <f t="shared" ref="AA52:AA60" si="79">$AA$26</f>
        <v>0.5</v>
      </c>
      <c r="AB52" s="329">
        <v>20</v>
      </c>
      <c r="AC52" s="324"/>
      <c r="AD52" s="317"/>
      <c r="AE52" s="329"/>
      <c r="AG52" s="234">
        <f t="shared" ref="AG52:AG62" si="80">((G52*Z52*AA52/W52)+(H52*Z52*AA52/X52))/$G$21</f>
        <v>0</v>
      </c>
      <c r="AH52" s="234">
        <f t="shared" ref="AH52:AH62" si="81">((J52*Z52*AA52/W52)+(K52*Z52*AA52/X52))/$J$21</f>
        <v>0</v>
      </c>
      <c r="AI52" s="234">
        <f t="shared" ref="AI52:AI62" si="82">((M52*AA52*Z52/W52)+(N52*Z52*AA52/X52))/$M$21</f>
        <v>0</v>
      </c>
      <c r="AJ52" s="283"/>
      <c r="AK52" s="354"/>
      <c r="AL52" s="557" t="s">
        <v>100</v>
      </c>
      <c r="AM52" s="558">
        <f>K82/1000</f>
        <v>0</v>
      </c>
      <c r="AN52" s="559">
        <f t="shared" si="75"/>
        <v>0</v>
      </c>
      <c r="AO52" s="560">
        <f t="shared" si="76"/>
        <v>0</v>
      </c>
      <c r="AP52" s="560">
        <f t="shared" si="77"/>
        <v>0</v>
      </c>
      <c r="AQ52" s="580">
        <f t="shared" si="28"/>
        <v>0</v>
      </c>
      <c r="AR52" s="560">
        <f t="shared" si="29"/>
        <v>0</v>
      </c>
      <c r="AS52" s="561">
        <f t="shared" si="30"/>
        <v>0</v>
      </c>
      <c r="AT52" s="558">
        <f t="shared" ref="AT52:AV56" si="83">IFERROR(AQ52/W52,0)</f>
        <v>0</v>
      </c>
      <c r="AU52" s="559">
        <f t="shared" si="83"/>
        <v>0</v>
      </c>
      <c r="AV52" s="564">
        <f t="shared" si="83"/>
        <v>0</v>
      </c>
      <c r="AW52" s="283"/>
      <c r="AX52" s="354"/>
      <c r="AY52" s="557" t="s">
        <v>100</v>
      </c>
      <c r="AZ52" s="558">
        <f>K102/1000</f>
        <v>0</v>
      </c>
      <c r="BA52" s="559">
        <f>AZ52*$AN$23</f>
        <v>0</v>
      </c>
      <c r="BB52" s="560">
        <f t="shared" si="64"/>
        <v>0</v>
      </c>
      <c r="BC52" s="560">
        <f t="shared" si="65"/>
        <v>0</v>
      </c>
      <c r="BD52" s="558">
        <f t="shared" si="31"/>
        <v>0</v>
      </c>
      <c r="BE52" s="559">
        <f t="shared" si="32"/>
        <v>0</v>
      </c>
      <c r="BF52" s="564">
        <f t="shared" si="33"/>
        <v>0</v>
      </c>
      <c r="BG52" s="558">
        <f t="shared" si="57"/>
        <v>0</v>
      </c>
      <c r="BH52" s="559">
        <f t="shared" si="58"/>
        <v>0</v>
      </c>
      <c r="BI52" s="564">
        <f t="shared" si="59"/>
        <v>0</v>
      </c>
      <c r="BJ52" s="283"/>
      <c r="BK52" s="354"/>
      <c r="BL52" s="557" t="s">
        <v>100</v>
      </c>
      <c r="BM52" s="558">
        <f>K122/1000</f>
        <v>0</v>
      </c>
      <c r="BN52" s="559">
        <f>BM52*$AN$23</f>
        <v>0</v>
      </c>
      <c r="BO52" s="560">
        <f t="shared" si="50"/>
        <v>0</v>
      </c>
      <c r="BP52" s="560">
        <f t="shared" si="51"/>
        <v>0</v>
      </c>
      <c r="BQ52" s="558">
        <f t="shared" si="36"/>
        <v>0</v>
      </c>
      <c r="BR52" s="559">
        <f t="shared" si="37"/>
        <v>0</v>
      </c>
      <c r="BS52" s="564">
        <f t="shared" si="38"/>
        <v>0</v>
      </c>
      <c r="BT52" s="558">
        <f t="shared" si="60"/>
        <v>0</v>
      </c>
      <c r="BU52" s="559">
        <f t="shared" si="61"/>
        <v>0</v>
      </c>
      <c r="BV52" s="564">
        <f t="shared" si="62"/>
        <v>0</v>
      </c>
      <c r="BW52" s="283"/>
      <c r="BX52" s="283"/>
      <c r="BY52" s="283"/>
    </row>
    <row r="53" spans="3:77" ht="12.75" customHeight="1">
      <c r="C53" s="171" t="str">
        <f ca="1">+IF(OFFSET(Processes!B34,$D$11,0)="*","*",OFFSET(Processes!D34,$D$11,0))</f>
        <v>INDIDSHBHFOE1</v>
      </c>
      <c r="D53" s="144" t="str">
        <f ca="1">+OFFSET(Processes!E34,$D$11,0)</f>
        <v>Mining Heat Room Boiler - Heavy Fuel Oil Existing 1</v>
      </c>
      <c r="E53" s="147" t="str">
        <f>+Processes!O34</f>
        <v>INDHFO</v>
      </c>
      <c r="F53" s="147" t="str">
        <f ca="1">+OFFSET(Processes!$M$12,$D$11,0) &amp; Processes!P34</f>
        <v>IIDSH</v>
      </c>
      <c r="G53" s="320">
        <f t="shared" si="18"/>
        <v>0</v>
      </c>
      <c r="H53" s="320">
        <f t="shared" si="19"/>
        <v>0</v>
      </c>
      <c r="I53" s="320">
        <f t="shared" si="20"/>
        <v>0</v>
      </c>
      <c r="J53" s="320">
        <f t="shared" si="21"/>
        <v>0</v>
      </c>
      <c r="K53" s="320">
        <f t="shared" si="22"/>
        <v>0</v>
      </c>
      <c r="L53" s="320">
        <f t="shared" si="23"/>
        <v>0</v>
      </c>
      <c r="M53" s="320">
        <f t="shared" si="24"/>
        <v>0</v>
      </c>
      <c r="N53" s="320">
        <f t="shared" si="25"/>
        <v>0</v>
      </c>
      <c r="O53" s="320">
        <f t="shared" si="26"/>
        <v>0</v>
      </c>
      <c r="P53" s="320">
        <f t="shared" si="1"/>
        <v>0</v>
      </c>
      <c r="Q53" s="320">
        <f t="shared" si="2"/>
        <v>0</v>
      </c>
      <c r="R53" s="320">
        <f t="shared" si="3"/>
        <v>0</v>
      </c>
      <c r="S53" s="320">
        <f t="shared" si="4"/>
        <v>0</v>
      </c>
      <c r="T53" s="320">
        <f t="shared" si="5"/>
        <v>0</v>
      </c>
      <c r="U53" s="320">
        <f t="shared" si="6"/>
        <v>0</v>
      </c>
      <c r="V53" s="320">
        <v>5</v>
      </c>
      <c r="W53" s="341">
        <f>E136</f>
        <v>0.95</v>
      </c>
      <c r="X53" s="520">
        <f t="shared" si="78"/>
        <v>0.95</v>
      </c>
      <c r="Y53" s="520">
        <f t="shared" si="78"/>
        <v>0.95</v>
      </c>
      <c r="Z53" s="317">
        <f>3.6*8760/1000000</f>
        <v>3.1536000000000002E-2</v>
      </c>
      <c r="AA53" s="390">
        <f t="shared" si="79"/>
        <v>0.5</v>
      </c>
      <c r="AB53" s="329">
        <v>20</v>
      </c>
      <c r="AC53" s="317"/>
      <c r="AD53" s="317"/>
      <c r="AE53" s="329"/>
      <c r="AG53" s="234">
        <f t="shared" si="80"/>
        <v>0</v>
      </c>
      <c r="AH53" s="234">
        <f t="shared" si="81"/>
        <v>0</v>
      </c>
      <c r="AI53" s="234">
        <f t="shared" si="82"/>
        <v>0</v>
      </c>
      <c r="AJ53" s="283"/>
      <c r="AK53" s="354"/>
      <c r="AL53" s="557" t="s">
        <v>101</v>
      </c>
      <c r="AM53" s="558">
        <f>E82/1000</f>
        <v>0</v>
      </c>
      <c r="AN53" s="559">
        <f t="shared" si="75"/>
        <v>0</v>
      </c>
      <c r="AO53" s="560">
        <f t="shared" si="76"/>
        <v>0</v>
      </c>
      <c r="AP53" s="560">
        <f t="shared" si="77"/>
        <v>0</v>
      </c>
      <c r="AQ53" s="580">
        <f t="shared" si="28"/>
        <v>0</v>
      </c>
      <c r="AR53" s="560">
        <f t="shared" si="29"/>
        <v>0</v>
      </c>
      <c r="AS53" s="561">
        <f t="shared" si="30"/>
        <v>0</v>
      </c>
      <c r="AT53" s="558">
        <f t="shared" si="83"/>
        <v>0</v>
      </c>
      <c r="AU53" s="559">
        <f t="shared" si="83"/>
        <v>0</v>
      </c>
      <c r="AV53" s="564">
        <f t="shared" si="83"/>
        <v>0</v>
      </c>
      <c r="AW53" s="283"/>
      <c r="AX53" s="354"/>
      <c r="AY53" s="557" t="s">
        <v>101</v>
      </c>
      <c r="AZ53" s="558">
        <f>E102/1000</f>
        <v>0</v>
      </c>
      <c r="BA53" s="559">
        <f>AZ53*$AN$23</f>
        <v>0</v>
      </c>
      <c r="BB53" s="560">
        <f t="shared" si="64"/>
        <v>0</v>
      </c>
      <c r="BC53" s="560">
        <f t="shared" si="65"/>
        <v>0</v>
      </c>
      <c r="BD53" s="558">
        <f t="shared" si="31"/>
        <v>0</v>
      </c>
      <c r="BE53" s="559">
        <f t="shared" si="32"/>
        <v>0</v>
      </c>
      <c r="BF53" s="564">
        <f t="shared" si="33"/>
        <v>0</v>
      </c>
      <c r="BG53" s="558">
        <f t="shared" si="57"/>
        <v>0</v>
      </c>
      <c r="BH53" s="559">
        <f t="shared" si="58"/>
        <v>0</v>
      </c>
      <c r="BI53" s="564">
        <f t="shared" si="59"/>
        <v>0</v>
      </c>
      <c r="BJ53" s="283"/>
      <c r="BK53" s="354"/>
      <c r="BL53" s="557" t="s">
        <v>101</v>
      </c>
      <c r="BM53" s="558">
        <f>E122/1000</f>
        <v>0</v>
      </c>
      <c r="BN53" s="559">
        <f>BM53*$AN$23</f>
        <v>0</v>
      </c>
      <c r="BO53" s="560">
        <f t="shared" si="50"/>
        <v>0</v>
      </c>
      <c r="BP53" s="560">
        <f t="shared" si="51"/>
        <v>0</v>
      </c>
      <c r="BQ53" s="558">
        <f t="shared" si="36"/>
        <v>0</v>
      </c>
      <c r="BR53" s="559">
        <f t="shared" si="37"/>
        <v>0</v>
      </c>
      <c r="BS53" s="564">
        <f t="shared" si="38"/>
        <v>0</v>
      </c>
      <c r="BT53" s="558">
        <f t="shared" si="60"/>
        <v>0</v>
      </c>
      <c r="BU53" s="559">
        <f t="shared" si="61"/>
        <v>0</v>
      </c>
      <c r="BV53" s="564">
        <f t="shared" si="62"/>
        <v>0</v>
      </c>
      <c r="BW53" s="283"/>
      <c r="BX53" s="283"/>
      <c r="BY53" s="283"/>
    </row>
    <row r="54" spans="3:77" ht="12.75" customHeight="1">
      <c r="C54" s="171" t="str">
        <f ca="1">+IF(OFFSET(Processes!B35,$D$11,0)="*","*",OFFSET(Processes!D35,$D$11,0))</f>
        <v>INDIDSHBLPGE1</v>
      </c>
      <c r="D54" s="144" t="str">
        <f ca="1">+OFFSET(Processes!E35,$D$11,0)</f>
        <v>Mining Heat Room Boiler - Liquified Petroleum Gas Existing 1</v>
      </c>
      <c r="E54" s="147" t="str">
        <f>+Processes!O35</f>
        <v>INDLPG</v>
      </c>
      <c r="F54" s="147" t="str">
        <f ca="1">+OFFSET(Processes!$M$12,$D$11,0) &amp; Processes!P35</f>
        <v>IIDSH</v>
      </c>
      <c r="G54" s="320">
        <f t="shared" si="18"/>
        <v>0</v>
      </c>
      <c r="H54" s="320">
        <f t="shared" si="19"/>
        <v>0</v>
      </c>
      <c r="I54" s="320">
        <f t="shared" si="20"/>
        <v>0</v>
      </c>
      <c r="J54" s="320">
        <f t="shared" si="21"/>
        <v>0</v>
      </c>
      <c r="K54" s="320">
        <f t="shared" si="22"/>
        <v>0</v>
      </c>
      <c r="L54" s="320">
        <f t="shared" si="23"/>
        <v>0</v>
      </c>
      <c r="M54" s="320">
        <f t="shared" si="24"/>
        <v>0</v>
      </c>
      <c r="N54" s="320">
        <f t="shared" si="25"/>
        <v>0</v>
      </c>
      <c r="O54" s="320">
        <f t="shared" si="26"/>
        <v>0</v>
      </c>
      <c r="P54" s="320">
        <f t="shared" si="1"/>
        <v>0</v>
      </c>
      <c r="Q54" s="320">
        <f t="shared" si="2"/>
        <v>0</v>
      </c>
      <c r="R54" s="320">
        <f t="shared" si="3"/>
        <v>0</v>
      </c>
      <c r="S54" s="320">
        <f t="shared" si="4"/>
        <v>0</v>
      </c>
      <c r="T54" s="320">
        <f t="shared" si="5"/>
        <v>0</v>
      </c>
      <c r="U54" s="320">
        <f t="shared" si="6"/>
        <v>0</v>
      </c>
      <c r="V54" s="320">
        <v>5</v>
      </c>
      <c r="W54" s="341">
        <f>H136</f>
        <v>1</v>
      </c>
      <c r="X54" s="520">
        <f t="shared" si="78"/>
        <v>1</v>
      </c>
      <c r="Y54" s="520">
        <f t="shared" si="78"/>
        <v>1</v>
      </c>
      <c r="Z54" s="317">
        <f>3.6*8760/1000000</f>
        <v>3.1536000000000002E-2</v>
      </c>
      <c r="AA54" s="390">
        <f t="shared" si="79"/>
        <v>0.5</v>
      </c>
      <c r="AB54" s="329">
        <v>20</v>
      </c>
      <c r="AC54" s="317"/>
      <c r="AD54" s="317"/>
      <c r="AE54" s="329"/>
      <c r="AG54" s="234">
        <f t="shared" si="80"/>
        <v>0</v>
      </c>
      <c r="AH54" s="234">
        <f t="shared" si="81"/>
        <v>0</v>
      </c>
      <c r="AI54" s="234">
        <f t="shared" si="82"/>
        <v>0</v>
      </c>
      <c r="AJ54" s="283"/>
      <c r="AK54" s="354"/>
      <c r="AL54" s="557" t="s">
        <v>53</v>
      </c>
      <c r="AM54" s="558">
        <f>H82/1000</f>
        <v>0</v>
      </c>
      <c r="AN54" s="559">
        <f t="shared" si="75"/>
        <v>0</v>
      </c>
      <c r="AO54" s="560">
        <f t="shared" si="76"/>
        <v>0</v>
      </c>
      <c r="AP54" s="560">
        <f t="shared" si="77"/>
        <v>0</v>
      </c>
      <c r="AQ54" s="580">
        <f t="shared" si="28"/>
        <v>0</v>
      </c>
      <c r="AR54" s="560">
        <f t="shared" si="29"/>
        <v>0</v>
      </c>
      <c r="AS54" s="561">
        <f t="shared" si="30"/>
        <v>0</v>
      </c>
      <c r="AT54" s="558">
        <f t="shared" si="83"/>
        <v>0</v>
      </c>
      <c r="AU54" s="559">
        <f t="shared" si="83"/>
        <v>0</v>
      </c>
      <c r="AV54" s="564">
        <f t="shared" si="83"/>
        <v>0</v>
      </c>
      <c r="AW54" s="283"/>
      <c r="AX54" s="354"/>
      <c r="AY54" s="557" t="s">
        <v>53</v>
      </c>
      <c r="AZ54" s="558">
        <f>H102/1000</f>
        <v>0</v>
      </c>
      <c r="BA54" s="559">
        <f>AZ54*$AN$23</f>
        <v>0</v>
      </c>
      <c r="BB54" s="560">
        <f t="shared" si="64"/>
        <v>0</v>
      </c>
      <c r="BC54" s="560">
        <f t="shared" si="65"/>
        <v>0</v>
      </c>
      <c r="BD54" s="558">
        <f t="shared" si="31"/>
        <v>0</v>
      </c>
      <c r="BE54" s="559">
        <f t="shared" si="32"/>
        <v>0</v>
      </c>
      <c r="BF54" s="564">
        <f t="shared" si="33"/>
        <v>0</v>
      </c>
      <c r="BG54" s="558">
        <f t="shared" si="57"/>
        <v>0</v>
      </c>
      <c r="BH54" s="559">
        <f t="shared" si="58"/>
        <v>0</v>
      </c>
      <c r="BI54" s="564">
        <f t="shared" si="59"/>
        <v>0</v>
      </c>
      <c r="BJ54" s="283"/>
      <c r="BK54" s="354"/>
      <c r="BL54" s="557" t="s">
        <v>53</v>
      </c>
      <c r="BM54" s="558">
        <f>H122/1000</f>
        <v>0</v>
      </c>
      <c r="BN54" s="559">
        <f>BM54*$AN$23</f>
        <v>0</v>
      </c>
      <c r="BO54" s="560">
        <f t="shared" si="50"/>
        <v>0</v>
      </c>
      <c r="BP54" s="560">
        <f t="shared" si="51"/>
        <v>0</v>
      </c>
      <c r="BQ54" s="558">
        <f t="shared" si="36"/>
        <v>0</v>
      </c>
      <c r="BR54" s="559">
        <f t="shared" si="37"/>
        <v>0</v>
      </c>
      <c r="BS54" s="564">
        <f t="shared" si="38"/>
        <v>0</v>
      </c>
      <c r="BT54" s="558">
        <f t="shared" si="60"/>
        <v>0</v>
      </c>
      <c r="BU54" s="559">
        <f t="shared" si="61"/>
        <v>0</v>
      </c>
      <c r="BV54" s="564">
        <f t="shared" si="62"/>
        <v>0</v>
      </c>
      <c r="BW54" s="283"/>
      <c r="BX54" s="283"/>
      <c r="BY54" s="283"/>
    </row>
    <row r="55" spans="3:77" ht="12.75" customHeight="1">
      <c r="C55" s="171" t="str">
        <f ca="1">+IF(OFFSET(Processes!B36,$D$11,0)="*","*",OFFSET(Processes!D36,$D$11,0))</f>
        <v>INDIDSHBWSTE1</v>
      </c>
      <c r="D55" s="144" t="str">
        <f ca="1">+OFFSET(Processes!E36,$D$11,0)</f>
        <v>Mining Heat Room Boiler - Waste Existing 1</v>
      </c>
      <c r="E55" s="147" t="str">
        <f>+Processes!O36</f>
        <v>INDWST</v>
      </c>
      <c r="F55" s="147" t="str">
        <f ca="1">+OFFSET(Processes!$M$12,$D$11,0) &amp; Processes!P36</f>
        <v>IIDSH</v>
      </c>
      <c r="G55" s="320">
        <f t="shared" si="18"/>
        <v>0</v>
      </c>
      <c r="H55" s="320">
        <f t="shared" si="19"/>
        <v>0</v>
      </c>
      <c r="I55" s="320">
        <f t="shared" si="20"/>
        <v>0</v>
      </c>
      <c r="J55" s="320">
        <f t="shared" si="21"/>
        <v>0</v>
      </c>
      <c r="K55" s="320">
        <f t="shared" si="22"/>
        <v>0</v>
      </c>
      <c r="L55" s="320">
        <f t="shared" si="23"/>
        <v>0</v>
      </c>
      <c r="M55" s="320">
        <f t="shared" si="24"/>
        <v>0</v>
      </c>
      <c r="N55" s="320">
        <f t="shared" si="25"/>
        <v>0</v>
      </c>
      <c r="O55" s="320">
        <f t="shared" si="26"/>
        <v>0</v>
      </c>
      <c r="P55" s="320">
        <f t="shared" si="1"/>
        <v>0</v>
      </c>
      <c r="Q55" s="320">
        <f t="shared" si="2"/>
        <v>0</v>
      </c>
      <c r="R55" s="320">
        <f t="shared" si="3"/>
        <v>0</v>
      </c>
      <c r="S55" s="320">
        <f t="shared" si="4"/>
        <v>0</v>
      </c>
      <c r="T55" s="320">
        <f t="shared" si="5"/>
        <v>0</v>
      </c>
      <c r="U55" s="320">
        <f t="shared" si="6"/>
        <v>0</v>
      </c>
      <c r="V55" s="320">
        <v>5</v>
      </c>
      <c r="W55" s="341">
        <f>L136</f>
        <v>0.95</v>
      </c>
      <c r="X55" s="520">
        <f t="shared" si="78"/>
        <v>0.95</v>
      </c>
      <c r="Y55" s="520">
        <f t="shared" si="78"/>
        <v>0.95</v>
      </c>
      <c r="Z55" s="317">
        <f t="shared" ref="Z55:Z62" si="84">3.6*8760/1000000</f>
        <v>3.1536000000000002E-2</v>
      </c>
      <c r="AA55" s="390">
        <f t="shared" si="79"/>
        <v>0.5</v>
      </c>
      <c r="AB55" s="329">
        <v>20</v>
      </c>
      <c r="AC55" s="324"/>
      <c r="AD55" s="317"/>
      <c r="AE55" s="329"/>
      <c r="AG55" s="234">
        <f t="shared" si="80"/>
        <v>0</v>
      </c>
      <c r="AH55" s="234">
        <f t="shared" si="81"/>
        <v>0</v>
      </c>
      <c r="AI55" s="234">
        <f t="shared" si="82"/>
        <v>0</v>
      </c>
      <c r="AJ55" s="283"/>
      <c r="AK55" s="354"/>
      <c r="AL55" s="557" t="s">
        <v>102</v>
      </c>
      <c r="AM55" s="558">
        <f>$N82/1000</f>
        <v>0</v>
      </c>
      <c r="AN55" s="559">
        <f t="shared" si="75"/>
        <v>0</v>
      </c>
      <c r="AO55" s="560">
        <f t="shared" si="76"/>
        <v>0</v>
      </c>
      <c r="AP55" s="560">
        <f t="shared" si="77"/>
        <v>0</v>
      </c>
      <c r="AQ55" s="580">
        <f t="shared" si="28"/>
        <v>0</v>
      </c>
      <c r="AR55" s="560">
        <f t="shared" si="29"/>
        <v>0</v>
      </c>
      <c r="AS55" s="561">
        <f t="shared" si="30"/>
        <v>0</v>
      </c>
      <c r="AT55" s="558">
        <f t="shared" si="83"/>
        <v>0</v>
      </c>
      <c r="AU55" s="559">
        <f t="shared" si="83"/>
        <v>0</v>
      </c>
      <c r="AV55" s="564">
        <f t="shared" si="83"/>
        <v>0</v>
      </c>
      <c r="AW55" s="283"/>
      <c r="AX55" s="354"/>
      <c r="AY55" s="557" t="s">
        <v>102</v>
      </c>
      <c r="AZ55" s="558">
        <f>$N102/1000</f>
        <v>0</v>
      </c>
      <c r="BA55" s="559">
        <f>AZ55*$AN$23</f>
        <v>0</v>
      </c>
      <c r="BB55" s="560">
        <f t="shared" si="64"/>
        <v>0</v>
      </c>
      <c r="BC55" s="560">
        <f t="shared" si="65"/>
        <v>0</v>
      </c>
      <c r="BD55" s="558">
        <f t="shared" si="31"/>
        <v>0</v>
      </c>
      <c r="BE55" s="559">
        <f t="shared" si="32"/>
        <v>0</v>
      </c>
      <c r="BF55" s="564">
        <f t="shared" si="33"/>
        <v>0</v>
      </c>
      <c r="BG55" s="558">
        <f t="shared" si="57"/>
        <v>0</v>
      </c>
      <c r="BH55" s="559">
        <f t="shared" si="58"/>
        <v>0</v>
      </c>
      <c r="BI55" s="564">
        <f t="shared" si="59"/>
        <v>0</v>
      </c>
      <c r="BJ55" s="283"/>
      <c r="BK55" s="354"/>
      <c r="BL55" s="557" t="s">
        <v>102</v>
      </c>
      <c r="BM55" s="558">
        <f>$N122/1000</f>
        <v>0</v>
      </c>
      <c r="BN55" s="559">
        <f>BM55*$AN$23</f>
        <v>0</v>
      </c>
      <c r="BO55" s="560">
        <f t="shared" si="50"/>
        <v>0</v>
      </c>
      <c r="BP55" s="560">
        <f t="shared" si="51"/>
        <v>0</v>
      </c>
      <c r="BQ55" s="558">
        <f t="shared" si="36"/>
        <v>0</v>
      </c>
      <c r="BR55" s="559">
        <f t="shared" si="37"/>
        <v>0</v>
      </c>
      <c r="BS55" s="564">
        <f t="shared" si="38"/>
        <v>0</v>
      </c>
      <c r="BT55" s="558">
        <f t="shared" si="60"/>
        <v>0</v>
      </c>
      <c r="BU55" s="559">
        <f t="shared" si="61"/>
        <v>0</v>
      </c>
      <c r="BV55" s="564">
        <f t="shared" si="62"/>
        <v>0</v>
      </c>
      <c r="BW55" s="283"/>
      <c r="BX55" s="283"/>
      <c r="BY55" s="283"/>
    </row>
    <row r="56" spans="3:77" ht="12.75" customHeight="1">
      <c r="C56" s="171" t="str">
        <f ca="1">+IF(OFFSET(Processes!B37,$D$11,0)="*","*",OFFSET(Processes!D37,$D$11,0))</f>
        <v>INDIDSHBHETE1</v>
      </c>
      <c r="D56" s="144" t="str">
        <f ca="1">+OFFSET(Processes!E37,$D$11,0)</f>
        <v>Mining Heat Room Boiler - Dist. Heat Existing 1</v>
      </c>
      <c r="E56" s="147" t="str">
        <f>+Processes!O37</f>
        <v>INDHCE</v>
      </c>
      <c r="F56" s="147" t="str">
        <f ca="1">+OFFSET(Processes!$M$12,$D$11,0) &amp; Processes!P37</f>
        <v>IIDSH</v>
      </c>
      <c r="G56" s="319">
        <f t="shared" si="18"/>
        <v>3.4129999999999998</v>
      </c>
      <c r="H56" s="319">
        <f t="shared" si="19"/>
        <v>0</v>
      </c>
      <c r="I56" s="319">
        <f t="shared" si="20"/>
        <v>0</v>
      </c>
      <c r="J56" s="319">
        <f t="shared" si="21"/>
        <v>7.1340000000000003</v>
      </c>
      <c r="K56" s="319">
        <f t="shared" si="22"/>
        <v>0</v>
      </c>
      <c r="L56" s="319">
        <f t="shared" si="23"/>
        <v>0</v>
      </c>
      <c r="M56" s="319">
        <f t="shared" si="24"/>
        <v>11.93</v>
      </c>
      <c r="N56" s="319">
        <f t="shared" si="25"/>
        <v>0</v>
      </c>
      <c r="O56" s="319">
        <f t="shared" si="26"/>
        <v>0</v>
      </c>
      <c r="P56" s="319">
        <f t="shared" si="1"/>
        <v>11.93</v>
      </c>
      <c r="Q56" s="319">
        <f t="shared" si="2"/>
        <v>0</v>
      </c>
      <c r="R56" s="319">
        <f t="shared" si="3"/>
        <v>0</v>
      </c>
      <c r="S56" s="319">
        <f t="shared" si="4"/>
        <v>0</v>
      </c>
      <c r="T56" s="319">
        <f t="shared" si="5"/>
        <v>0</v>
      </c>
      <c r="U56" s="319">
        <f t="shared" si="6"/>
        <v>0</v>
      </c>
      <c r="V56" s="319">
        <v>5</v>
      </c>
      <c r="W56" s="341">
        <f>$N$136</f>
        <v>0.96</v>
      </c>
      <c r="X56" s="520">
        <f>$W$56</f>
        <v>0.96</v>
      </c>
      <c r="Y56" s="520">
        <f>$W$56</f>
        <v>0.96</v>
      </c>
      <c r="Z56" s="317">
        <f t="shared" si="84"/>
        <v>3.1536000000000002E-2</v>
      </c>
      <c r="AA56" s="390">
        <f t="shared" si="79"/>
        <v>0.5</v>
      </c>
      <c r="AB56" s="329">
        <v>20</v>
      </c>
      <c r="AC56" s="317"/>
      <c r="AD56" s="317"/>
      <c r="AE56" s="327"/>
      <c r="AG56" s="234">
        <f t="shared" si="80"/>
        <v>5.6002522477522486E-2</v>
      </c>
      <c r="AH56" s="234">
        <f t="shared" si="81"/>
        <v>0.11601579207920794</v>
      </c>
      <c r="AI56" s="234">
        <f t="shared" si="82"/>
        <v>0.19401014851485152</v>
      </c>
      <c r="AJ56" s="283"/>
      <c r="AK56" s="354"/>
      <c r="AL56" s="557" t="s">
        <v>103</v>
      </c>
      <c r="AM56" s="558">
        <f>P82/1000</f>
        <v>5.6000000000000001E-2</v>
      </c>
      <c r="AN56" s="611">
        <f>AM56</f>
        <v>5.6000000000000001E-2</v>
      </c>
      <c r="AO56" s="612">
        <v>0</v>
      </c>
      <c r="AP56" s="612">
        <v>0</v>
      </c>
      <c r="AQ56" s="580">
        <f t="shared" si="28"/>
        <v>5.3762421578421586E-2</v>
      </c>
      <c r="AR56" s="560">
        <f t="shared" si="29"/>
        <v>0</v>
      </c>
      <c r="AS56" s="561">
        <f t="shared" si="30"/>
        <v>0</v>
      </c>
      <c r="AT56" s="558">
        <f t="shared" si="83"/>
        <v>5.6002522477522486E-2</v>
      </c>
      <c r="AU56" s="559">
        <f t="shared" si="83"/>
        <v>0</v>
      </c>
      <c r="AV56" s="564">
        <f t="shared" si="83"/>
        <v>0</v>
      </c>
      <c r="AW56" s="283"/>
      <c r="AX56" s="354"/>
      <c r="AY56" s="557" t="s">
        <v>103</v>
      </c>
      <c r="AZ56" s="558">
        <f>P102/1000</f>
        <v>0.11600000000000001</v>
      </c>
      <c r="BA56" s="611">
        <f>AZ56</f>
        <v>0.11600000000000001</v>
      </c>
      <c r="BB56" s="612">
        <v>0</v>
      </c>
      <c r="BC56" s="612">
        <v>0</v>
      </c>
      <c r="BD56" s="558">
        <f t="shared" si="31"/>
        <v>0.11137516039603962</v>
      </c>
      <c r="BE56" s="559">
        <f t="shared" si="32"/>
        <v>0</v>
      </c>
      <c r="BF56" s="564">
        <f t="shared" si="33"/>
        <v>0</v>
      </c>
      <c r="BG56" s="558">
        <f t="shared" si="57"/>
        <v>0.11601579207920794</v>
      </c>
      <c r="BH56" s="559">
        <f t="shared" si="58"/>
        <v>0</v>
      </c>
      <c r="BI56" s="564">
        <f t="shared" si="59"/>
        <v>0</v>
      </c>
      <c r="BJ56" s="283"/>
      <c r="BK56" s="354"/>
      <c r="BL56" s="557" t="s">
        <v>103</v>
      </c>
      <c r="BM56" s="558">
        <f>P122/1000</f>
        <v>0.19400000000000001</v>
      </c>
      <c r="BN56" s="611">
        <f>BM56</f>
        <v>0.19400000000000001</v>
      </c>
      <c r="BO56" s="612">
        <v>0</v>
      </c>
      <c r="BP56" s="612">
        <v>0</v>
      </c>
      <c r="BQ56" s="558">
        <f t="shared" si="36"/>
        <v>0.18624974257425744</v>
      </c>
      <c r="BR56" s="559">
        <f t="shared" si="37"/>
        <v>0</v>
      </c>
      <c r="BS56" s="564">
        <f t="shared" si="38"/>
        <v>0</v>
      </c>
      <c r="BT56" s="558">
        <f t="shared" si="60"/>
        <v>0.19401014851485152</v>
      </c>
      <c r="BU56" s="559">
        <f t="shared" si="61"/>
        <v>0</v>
      </c>
      <c r="BV56" s="564">
        <f t="shared" si="62"/>
        <v>0</v>
      </c>
      <c r="BW56" s="283"/>
      <c r="BX56" s="283"/>
      <c r="BY56" s="283"/>
    </row>
    <row r="57" spans="3:77" ht="12.75" customHeight="1">
      <c r="C57" s="171" t="str">
        <f ca="1">+IF(OFFSET(Processes!B38,$D$11,0)="*","*",OFFSET(Processes!D38,$D$11,0))</f>
        <v>INDIDSHBHETE2</v>
      </c>
      <c r="D57" s="144" t="str">
        <f ca="1">+OFFSET(Processes!E38,$D$11,0)</f>
        <v>Mining Heat Room Boiler - Dist. Heat Existing 2</v>
      </c>
      <c r="E57" s="147" t="str">
        <f>+Processes!O38</f>
        <v>INDHDE</v>
      </c>
      <c r="F57" s="147" t="str">
        <f ca="1">+OFFSET(Processes!$M$12,$D$11,0) &amp; Processes!P38</f>
        <v>IIDSH</v>
      </c>
      <c r="G57" s="319"/>
      <c r="H57" s="319"/>
      <c r="I57" s="319"/>
      <c r="J57" s="319"/>
      <c r="K57" s="319"/>
      <c r="L57" s="319"/>
      <c r="M57" s="319"/>
      <c r="N57" s="319"/>
      <c r="O57" s="319"/>
      <c r="P57" s="319">
        <f t="shared" si="1"/>
        <v>0</v>
      </c>
      <c r="Q57" s="319">
        <f t="shared" si="2"/>
        <v>0</v>
      </c>
      <c r="R57" s="319">
        <f t="shared" si="3"/>
        <v>0</v>
      </c>
      <c r="S57" s="319">
        <f t="shared" si="4"/>
        <v>0</v>
      </c>
      <c r="T57" s="319">
        <f t="shared" si="5"/>
        <v>0</v>
      </c>
      <c r="U57" s="319">
        <f t="shared" si="6"/>
        <v>0</v>
      </c>
      <c r="V57" s="319">
        <v>5</v>
      </c>
      <c r="W57" s="341">
        <f>$N$136</f>
        <v>0.96</v>
      </c>
      <c r="X57" s="520">
        <f>$W$56</f>
        <v>0.96</v>
      </c>
      <c r="Y57" s="520">
        <f>$W$56</f>
        <v>0.96</v>
      </c>
      <c r="Z57" s="317">
        <f t="shared" si="84"/>
        <v>3.1536000000000002E-2</v>
      </c>
      <c r="AA57" s="390">
        <f t="shared" si="79"/>
        <v>0.5</v>
      </c>
      <c r="AB57" s="329">
        <v>20</v>
      </c>
      <c r="AC57" s="317"/>
      <c r="AD57" s="317"/>
      <c r="AE57" s="327"/>
      <c r="AG57" s="234">
        <f t="shared" si="80"/>
        <v>0</v>
      </c>
      <c r="AH57" s="234">
        <f t="shared" si="81"/>
        <v>0</v>
      </c>
      <c r="AI57" s="234">
        <f t="shared" si="82"/>
        <v>0</v>
      </c>
      <c r="AJ57" s="283"/>
      <c r="AK57" s="354"/>
      <c r="AL57" s="557" t="s">
        <v>104</v>
      </c>
      <c r="AM57" s="558"/>
      <c r="AN57" s="611">
        <f>AM57</f>
        <v>0</v>
      </c>
      <c r="AO57" s="612">
        <v>0</v>
      </c>
      <c r="AP57" s="612">
        <v>0</v>
      </c>
      <c r="AQ57" s="580">
        <f t="shared" si="28"/>
        <v>0</v>
      </c>
      <c r="AR57" s="560">
        <f t="shared" si="29"/>
        <v>0</v>
      </c>
      <c r="AS57" s="561">
        <f t="shared" si="30"/>
        <v>0</v>
      </c>
      <c r="AT57" s="558"/>
      <c r="AU57" s="559"/>
      <c r="AV57" s="564"/>
      <c r="AW57" s="283"/>
      <c r="AX57" s="354"/>
      <c r="AY57" s="557" t="s">
        <v>104</v>
      </c>
      <c r="AZ57" s="558"/>
      <c r="BA57" s="611">
        <f>AZ57</f>
        <v>0</v>
      </c>
      <c r="BB57" s="612">
        <v>0</v>
      </c>
      <c r="BC57" s="612">
        <v>0</v>
      </c>
      <c r="BD57" s="558">
        <f t="shared" si="31"/>
        <v>0</v>
      </c>
      <c r="BE57" s="559">
        <f t="shared" si="32"/>
        <v>0</v>
      </c>
      <c r="BF57" s="564">
        <f t="shared" si="33"/>
        <v>0</v>
      </c>
      <c r="BG57" s="558"/>
      <c r="BH57" s="559"/>
      <c r="BI57" s="564"/>
      <c r="BJ57" s="283"/>
      <c r="BK57" s="354"/>
      <c r="BL57" s="557" t="s">
        <v>104</v>
      </c>
      <c r="BM57" s="558"/>
      <c r="BN57" s="611">
        <f>BM57</f>
        <v>0</v>
      </c>
      <c r="BO57" s="612">
        <v>0</v>
      </c>
      <c r="BP57" s="612">
        <v>0</v>
      </c>
      <c r="BQ57" s="558">
        <f t="shared" si="36"/>
        <v>0</v>
      </c>
      <c r="BR57" s="559">
        <f t="shared" si="37"/>
        <v>0</v>
      </c>
      <c r="BS57" s="564">
        <f t="shared" si="38"/>
        <v>0</v>
      </c>
      <c r="BT57" s="558"/>
      <c r="BU57" s="559"/>
      <c r="BV57" s="564"/>
      <c r="BW57" s="283"/>
      <c r="BX57" s="283"/>
      <c r="BY57" s="283"/>
    </row>
    <row r="58" spans="3:77" ht="12.75" customHeight="1">
      <c r="C58" s="171" t="str">
        <f ca="1">+IF(OFFSET(Processes!B39,$D$11,0)="*","*",OFFSET(Processes!D39,$D$11,0))</f>
        <v>INDIDSHBELCE1</v>
      </c>
      <c r="D58" s="146" t="str">
        <f ca="1">+OFFSET(Processes!E39,$D$11,0)</f>
        <v>Mining Heat Room Boiler - Electricity Existing 1</v>
      </c>
      <c r="E58" s="170" t="str">
        <f>+Processes!O39</f>
        <v>INDELC</v>
      </c>
      <c r="F58" s="172" t="str">
        <f ca="1">+OFFSET(Processes!$M$12,$D$11,0) &amp; Processes!P39</f>
        <v>IIDSH</v>
      </c>
      <c r="G58" s="322">
        <f t="shared" si="18"/>
        <v>1.579</v>
      </c>
      <c r="H58" s="322">
        <f t="shared" si="19"/>
        <v>0</v>
      </c>
      <c r="I58" s="322">
        <f t="shared" si="20"/>
        <v>0</v>
      </c>
      <c r="J58" s="322">
        <f t="shared" si="21"/>
        <v>1.2849999999999999</v>
      </c>
      <c r="K58" s="322">
        <f t="shared" si="22"/>
        <v>0</v>
      </c>
      <c r="L58" s="322">
        <f t="shared" si="23"/>
        <v>0</v>
      </c>
      <c r="M58" s="322">
        <f t="shared" si="24"/>
        <v>1.321</v>
      </c>
      <c r="N58" s="322">
        <f t="shared" si="25"/>
        <v>0</v>
      </c>
      <c r="O58" s="322">
        <f t="shared" si="26"/>
        <v>0</v>
      </c>
      <c r="P58" s="322">
        <f t="shared" si="1"/>
        <v>1.321</v>
      </c>
      <c r="Q58" s="322">
        <f t="shared" si="2"/>
        <v>0</v>
      </c>
      <c r="R58" s="322">
        <f t="shared" si="3"/>
        <v>0</v>
      </c>
      <c r="S58" s="322">
        <f t="shared" si="4"/>
        <v>0</v>
      </c>
      <c r="T58" s="322">
        <f t="shared" si="5"/>
        <v>0</v>
      </c>
      <c r="U58" s="322">
        <f t="shared" si="6"/>
        <v>0</v>
      </c>
      <c r="V58" s="556">
        <v>5</v>
      </c>
      <c r="W58" s="343">
        <f>M136</f>
        <v>0.95</v>
      </c>
      <c r="X58" s="521">
        <f t="shared" si="78"/>
        <v>0.95</v>
      </c>
      <c r="Y58" s="521">
        <f t="shared" si="78"/>
        <v>0.95</v>
      </c>
      <c r="Z58" s="324">
        <f t="shared" si="84"/>
        <v>3.1536000000000002E-2</v>
      </c>
      <c r="AA58" s="390">
        <f t="shared" si="79"/>
        <v>0.5</v>
      </c>
      <c r="AB58" s="329">
        <v>20</v>
      </c>
      <c r="AC58" s="324"/>
      <c r="AD58" s="317"/>
      <c r="AE58" s="329"/>
      <c r="AG58" s="234">
        <f t="shared" si="80"/>
        <v>2.6181893895578109E-2</v>
      </c>
      <c r="AH58" s="234">
        <f t="shared" si="81"/>
        <v>2.1117123501823865E-2</v>
      </c>
      <c r="AI58" s="234">
        <f t="shared" si="82"/>
        <v>2.1708731631057843E-2</v>
      </c>
      <c r="AJ58" s="283"/>
      <c r="AK58" s="353"/>
      <c r="AL58" s="565" t="s">
        <v>61</v>
      </c>
      <c r="AM58" s="558">
        <f>O82/1000</f>
        <v>2.6181394649750802E-2</v>
      </c>
      <c r="AN58" s="559">
        <f t="shared" si="75"/>
        <v>2.6181394649750802E-2</v>
      </c>
      <c r="AO58" s="560">
        <f t="shared" si="76"/>
        <v>0</v>
      </c>
      <c r="AP58" s="560">
        <f t="shared" si="77"/>
        <v>0</v>
      </c>
      <c r="AQ58" s="580">
        <f t="shared" si="28"/>
        <v>2.4872799200799201E-2</v>
      </c>
      <c r="AR58" s="560">
        <f t="shared" si="29"/>
        <v>0</v>
      </c>
      <c r="AS58" s="561">
        <f t="shared" si="30"/>
        <v>0</v>
      </c>
      <c r="AT58" s="558">
        <f t="shared" ref="AT58:AV62" si="85">IFERROR(AQ58/W58,0)</f>
        <v>2.6181893895578109E-2</v>
      </c>
      <c r="AU58" s="559">
        <f t="shared" si="85"/>
        <v>0</v>
      </c>
      <c r="AV58" s="564">
        <f t="shared" si="85"/>
        <v>0</v>
      </c>
      <c r="AW58" s="283"/>
      <c r="AX58" s="353"/>
      <c r="AY58" s="565" t="s">
        <v>61</v>
      </c>
      <c r="AZ58" s="558">
        <f>O102/1000</f>
        <v>2.111011431444226E-2</v>
      </c>
      <c r="BA58" s="559">
        <f>AZ58*$AN$23</f>
        <v>2.111011431444226E-2</v>
      </c>
      <c r="BB58" s="560">
        <f t="shared" si="64"/>
        <v>0</v>
      </c>
      <c r="BC58" s="560">
        <f t="shared" si="65"/>
        <v>0</v>
      </c>
      <c r="BD58" s="558">
        <f t="shared" si="31"/>
        <v>2.0061267326732673E-2</v>
      </c>
      <c r="BE58" s="559">
        <f t="shared" si="32"/>
        <v>0</v>
      </c>
      <c r="BF58" s="564">
        <f t="shared" si="33"/>
        <v>0</v>
      </c>
      <c r="BG58" s="558">
        <f t="shared" ref="BG58:BI62" si="86">IFERROR(BD58/W58,0)</f>
        <v>2.1117123501823869E-2</v>
      </c>
      <c r="BH58" s="559">
        <f t="shared" si="86"/>
        <v>0</v>
      </c>
      <c r="BI58" s="564">
        <f t="shared" si="86"/>
        <v>0</v>
      </c>
      <c r="BJ58" s="283"/>
      <c r="BK58" s="353"/>
      <c r="BL58" s="565" t="s">
        <v>61</v>
      </c>
      <c r="BM58" s="558">
        <f>O122/1000</f>
        <v>2.1704594545136319E-2</v>
      </c>
      <c r="BN58" s="559">
        <f>BM58*$AN$23</f>
        <v>2.1704594545136319E-2</v>
      </c>
      <c r="BO58" s="560">
        <f t="shared" si="50"/>
        <v>0</v>
      </c>
      <c r="BP58" s="560">
        <f t="shared" si="51"/>
        <v>0</v>
      </c>
      <c r="BQ58" s="558">
        <f t="shared" si="36"/>
        <v>2.0623295049504949E-2</v>
      </c>
      <c r="BR58" s="559">
        <f t="shared" si="37"/>
        <v>0</v>
      </c>
      <c r="BS58" s="564">
        <f t="shared" si="38"/>
        <v>0</v>
      </c>
      <c r="BT58" s="558">
        <f t="shared" ref="BT58:BV62" si="87">IFERROR(BQ58/W58,0)</f>
        <v>2.1708731631057843E-2</v>
      </c>
      <c r="BU58" s="559">
        <f t="shared" si="87"/>
        <v>0</v>
      </c>
      <c r="BV58" s="564">
        <f t="shared" si="87"/>
        <v>0</v>
      </c>
      <c r="BW58" s="283"/>
      <c r="BX58" s="283"/>
      <c r="BY58" s="283"/>
    </row>
    <row r="59" spans="3:77" ht="12.75" customHeight="1">
      <c r="C59" s="173" t="str">
        <f ca="1">+IF(OFFSET(Processes!B40,$D$11,0)="*","*",OFFSET(Processes!D40,$D$11,0))</f>
        <v>INDIDLAAELCE1</v>
      </c>
      <c r="D59" s="144" t="str">
        <f ca="1">+OFFSET(Processes!E40,$D$11,0)</f>
        <v>Mining Electricity Light Appliance - Electricity Existing 1</v>
      </c>
      <c r="E59" s="174" t="str">
        <f>+Processes!O40</f>
        <v>INDELC</v>
      </c>
      <c r="F59" s="147" t="str">
        <f ca="1">+OFFSET(Processes!$M$12,$D$11,0) &amp; Processes!P40</f>
        <v>IIDLA</v>
      </c>
      <c r="G59" s="321">
        <f t="shared" si="18"/>
        <v>49.318999999999996</v>
      </c>
      <c r="H59" s="321">
        <f t="shared" si="19"/>
        <v>0</v>
      </c>
      <c r="I59" s="321">
        <f t="shared" si="20"/>
        <v>0</v>
      </c>
      <c r="J59" s="321">
        <f t="shared" si="21"/>
        <v>40.123999999999995</v>
      </c>
      <c r="K59" s="321">
        <f t="shared" si="22"/>
        <v>0</v>
      </c>
      <c r="L59" s="321">
        <f t="shared" si="23"/>
        <v>0</v>
      </c>
      <c r="M59" s="321">
        <f t="shared" si="24"/>
        <v>41.253999999999998</v>
      </c>
      <c r="N59" s="321">
        <f t="shared" si="25"/>
        <v>0</v>
      </c>
      <c r="O59" s="321">
        <f t="shared" si="26"/>
        <v>0</v>
      </c>
      <c r="P59" s="321">
        <f t="shared" si="1"/>
        <v>41.253999999999998</v>
      </c>
      <c r="Q59" s="321">
        <f t="shared" si="2"/>
        <v>0</v>
      </c>
      <c r="R59" s="321">
        <f t="shared" si="3"/>
        <v>0</v>
      </c>
      <c r="S59" s="321">
        <f t="shared" si="4"/>
        <v>0</v>
      </c>
      <c r="T59" s="321">
        <f t="shared" si="5"/>
        <v>0</v>
      </c>
      <c r="U59" s="321">
        <f t="shared" si="6"/>
        <v>0</v>
      </c>
      <c r="V59" s="321">
        <v>5</v>
      </c>
      <c r="W59" s="341">
        <v>1</v>
      </c>
      <c r="X59" s="520">
        <v>1</v>
      </c>
      <c r="Y59" s="520">
        <v>1</v>
      </c>
      <c r="Z59" s="325">
        <f t="shared" si="84"/>
        <v>3.1536000000000002E-2</v>
      </c>
      <c r="AA59" s="391">
        <f t="shared" si="79"/>
        <v>0.5</v>
      </c>
      <c r="AB59" s="330">
        <v>20</v>
      </c>
      <c r="AC59" s="325"/>
      <c r="AD59" s="325"/>
      <c r="AE59" s="330"/>
      <c r="AG59" s="234">
        <f t="shared" si="80"/>
        <v>0.77688510689310697</v>
      </c>
      <c r="AH59" s="234">
        <f t="shared" si="81"/>
        <v>0.62641112079207917</v>
      </c>
      <c r="AI59" s="234">
        <f t="shared" si="82"/>
        <v>0.64405254653465338</v>
      </c>
      <c r="AJ59" s="283"/>
      <c r="AK59" s="529" t="str">
        <f ca="1">F59</f>
        <v>IIDLA</v>
      </c>
      <c r="AL59" s="576" t="s">
        <v>61</v>
      </c>
      <c r="AM59" s="577">
        <f>O80/1000</f>
        <v>0.77688000000000013</v>
      </c>
      <c r="AN59" s="578">
        <f t="shared" si="75"/>
        <v>0.77688000000000013</v>
      </c>
      <c r="AO59" s="581">
        <f t="shared" si="76"/>
        <v>0</v>
      </c>
      <c r="AP59" s="581">
        <f t="shared" si="77"/>
        <v>0</v>
      </c>
      <c r="AQ59" s="582">
        <f t="shared" si="28"/>
        <v>0.77688510689310697</v>
      </c>
      <c r="AR59" s="581">
        <f t="shared" si="29"/>
        <v>0</v>
      </c>
      <c r="AS59" s="583">
        <f t="shared" si="30"/>
        <v>0</v>
      </c>
      <c r="AT59" s="577">
        <f t="shared" si="85"/>
        <v>0.77688510689310697</v>
      </c>
      <c r="AU59" s="578">
        <f t="shared" si="85"/>
        <v>0</v>
      </c>
      <c r="AV59" s="579">
        <f t="shared" si="85"/>
        <v>0</v>
      </c>
      <c r="AW59" s="283"/>
      <c r="AX59" s="529" t="str">
        <f t="shared" ca="1" si="12"/>
        <v>IIDLA</v>
      </c>
      <c r="AY59" s="576" t="s">
        <v>61</v>
      </c>
      <c r="AZ59" s="577">
        <f>O100/1000</f>
        <v>0.62640000000000007</v>
      </c>
      <c r="BA59" s="578">
        <f>AZ59*$AN$23</f>
        <v>0.62640000000000007</v>
      </c>
      <c r="BB59" s="581">
        <f t="shared" si="64"/>
        <v>0</v>
      </c>
      <c r="BC59" s="581">
        <f t="shared" si="65"/>
        <v>0</v>
      </c>
      <c r="BD59" s="577">
        <f t="shared" si="31"/>
        <v>0.62641112079207917</v>
      </c>
      <c r="BE59" s="578">
        <f t="shared" si="32"/>
        <v>0</v>
      </c>
      <c r="BF59" s="579">
        <f t="shared" si="33"/>
        <v>0</v>
      </c>
      <c r="BG59" s="577">
        <f t="shared" si="86"/>
        <v>0.62641112079207917</v>
      </c>
      <c r="BH59" s="578">
        <f t="shared" si="86"/>
        <v>0</v>
      </c>
      <c r="BI59" s="579">
        <f t="shared" si="86"/>
        <v>0</v>
      </c>
      <c r="BJ59" s="283"/>
      <c r="BK59" s="529" t="str">
        <f ca="1">AK59</f>
        <v>IIDLA</v>
      </c>
      <c r="BL59" s="576" t="s">
        <v>61</v>
      </c>
      <c r="BM59" s="577">
        <f>O120/1000</f>
        <v>0.64403999999999995</v>
      </c>
      <c r="BN59" s="578">
        <f>BM59*$AN$23</f>
        <v>0.64403999999999995</v>
      </c>
      <c r="BO59" s="581">
        <f t="shared" si="50"/>
        <v>0</v>
      </c>
      <c r="BP59" s="581">
        <f t="shared" si="51"/>
        <v>0</v>
      </c>
      <c r="BQ59" s="577">
        <f t="shared" si="36"/>
        <v>0.64405254653465338</v>
      </c>
      <c r="BR59" s="578">
        <f t="shared" si="37"/>
        <v>0</v>
      </c>
      <c r="BS59" s="579">
        <f t="shared" si="38"/>
        <v>0</v>
      </c>
      <c r="BT59" s="577">
        <f t="shared" si="87"/>
        <v>0.64405254653465338</v>
      </c>
      <c r="BU59" s="578">
        <f t="shared" si="87"/>
        <v>0</v>
      </c>
      <c r="BV59" s="579">
        <f t="shared" si="87"/>
        <v>0</v>
      </c>
      <c r="BW59" s="283"/>
      <c r="BX59" s="283"/>
      <c r="BY59" s="283"/>
    </row>
    <row r="60" spans="3:77" ht="12.75" customHeight="1">
      <c r="C60" s="146" t="str">
        <f ca="1">+IF(OFFSET(Processes!B41,$D$11,0)="*","*",OFFSET(Processes!D41,$D$11,0))</f>
        <v>INDIDEMMELCE1</v>
      </c>
      <c r="D60" s="146" t="str">
        <f ca="1">+OFFSET(Processes!E41,$D$11,0)</f>
        <v>Mining Electricity Motors - Electricity Existing 1</v>
      </c>
      <c r="E60" s="172" t="str">
        <f>+Processes!O41</f>
        <v>INDELC</v>
      </c>
      <c r="F60" s="172" t="str">
        <f ca="1">+OFFSET(Processes!$M$12,$D$11,0) &amp; Processes!P41</f>
        <v>IIDEM</v>
      </c>
      <c r="G60" s="322">
        <f t="shared" si="18"/>
        <v>443.86899999999997</v>
      </c>
      <c r="H60" s="322">
        <f t="shared" si="19"/>
        <v>0</v>
      </c>
      <c r="I60" s="322">
        <f t="shared" si="20"/>
        <v>0</v>
      </c>
      <c r="J60" s="322">
        <f t="shared" si="21"/>
        <v>361.10999999999996</v>
      </c>
      <c r="K60" s="322">
        <f t="shared" si="22"/>
        <v>0</v>
      </c>
      <c r="L60" s="322">
        <f t="shared" si="23"/>
        <v>0</v>
      </c>
      <c r="M60" s="322">
        <f t="shared" si="24"/>
        <v>371.279</v>
      </c>
      <c r="N60" s="322">
        <f t="shared" si="25"/>
        <v>0</v>
      </c>
      <c r="O60" s="322">
        <f t="shared" si="26"/>
        <v>0</v>
      </c>
      <c r="P60" s="322">
        <f t="shared" si="1"/>
        <v>371.279</v>
      </c>
      <c r="Q60" s="322">
        <f t="shared" si="2"/>
        <v>0</v>
      </c>
      <c r="R60" s="322">
        <f t="shared" si="3"/>
        <v>0</v>
      </c>
      <c r="S60" s="322">
        <f t="shared" si="4"/>
        <v>0</v>
      </c>
      <c r="T60" s="322">
        <f t="shared" si="5"/>
        <v>0</v>
      </c>
      <c r="U60" s="322">
        <f t="shared" si="6"/>
        <v>0</v>
      </c>
      <c r="V60" s="556">
        <v>5</v>
      </c>
      <c r="W60" s="343">
        <v>1</v>
      </c>
      <c r="X60" s="521">
        <v>1</v>
      </c>
      <c r="Y60" s="521">
        <v>1</v>
      </c>
      <c r="Z60" s="318">
        <f t="shared" si="84"/>
        <v>3.1536000000000002E-2</v>
      </c>
      <c r="AA60" s="389">
        <f t="shared" si="79"/>
        <v>0.5</v>
      </c>
      <c r="AB60" s="328">
        <v>20</v>
      </c>
      <c r="AC60" s="318"/>
      <c r="AD60" s="318"/>
      <c r="AE60" s="328"/>
      <c r="AG60" s="234">
        <f t="shared" si="80"/>
        <v>6.9919344575424578</v>
      </c>
      <c r="AH60" s="234">
        <f t="shared" si="81"/>
        <v>5.6376064158415842</v>
      </c>
      <c r="AI60" s="234">
        <f t="shared" si="82"/>
        <v>5.7963636356435639</v>
      </c>
      <c r="AJ60" s="283"/>
      <c r="AK60" s="534" t="str">
        <f ca="1">F60</f>
        <v>IIDEM</v>
      </c>
      <c r="AL60" s="576" t="s">
        <v>61</v>
      </c>
      <c r="AM60" s="577">
        <f>O81/1000</f>
        <v>6.9919200000000004</v>
      </c>
      <c r="AN60" s="578">
        <f t="shared" si="75"/>
        <v>6.9919200000000004</v>
      </c>
      <c r="AO60" s="581">
        <f t="shared" si="76"/>
        <v>0</v>
      </c>
      <c r="AP60" s="581">
        <f t="shared" si="77"/>
        <v>0</v>
      </c>
      <c r="AQ60" s="582">
        <f t="shared" si="28"/>
        <v>6.9919344575424578</v>
      </c>
      <c r="AR60" s="581">
        <f t="shared" si="29"/>
        <v>0</v>
      </c>
      <c r="AS60" s="583">
        <f t="shared" si="30"/>
        <v>0</v>
      </c>
      <c r="AT60" s="577">
        <f t="shared" si="85"/>
        <v>6.9919344575424578</v>
      </c>
      <c r="AU60" s="578">
        <f t="shared" si="85"/>
        <v>0</v>
      </c>
      <c r="AV60" s="579">
        <f t="shared" si="85"/>
        <v>0</v>
      </c>
      <c r="AW60" s="283"/>
      <c r="AX60" s="534" t="str">
        <f t="shared" ca="1" si="12"/>
        <v>IIDEM</v>
      </c>
      <c r="AY60" s="576" t="s">
        <v>61</v>
      </c>
      <c r="AZ60" s="577">
        <f>O101/1000</f>
        <v>5.6375999999999999</v>
      </c>
      <c r="BA60" s="578">
        <f>AZ60*$AN$23</f>
        <v>5.6375999999999999</v>
      </c>
      <c r="BB60" s="581">
        <f t="shared" si="64"/>
        <v>0</v>
      </c>
      <c r="BC60" s="581">
        <f t="shared" si="65"/>
        <v>0</v>
      </c>
      <c r="BD60" s="577">
        <f t="shared" si="31"/>
        <v>5.6376064158415842</v>
      </c>
      <c r="BE60" s="578">
        <f t="shared" si="32"/>
        <v>0</v>
      </c>
      <c r="BF60" s="579">
        <f t="shared" si="33"/>
        <v>0</v>
      </c>
      <c r="BG60" s="577">
        <f t="shared" si="86"/>
        <v>5.6376064158415842</v>
      </c>
      <c r="BH60" s="578">
        <f t="shared" si="86"/>
        <v>0</v>
      </c>
      <c r="BI60" s="579">
        <f t="shared" si="86"/>
        <v>0</v>
      </c>
      <c r="BJ60" s="283"/>
      <c r="BK60" s="534" t="str">
        <f ca="1">AK60</f>
        <v>IIDEM</v>
      </c>
      <c r="BL60" s="576" t="s">
        <v>61</v>
      </c>
      <c r="BM60" s="577">
        <f>O121/1000</f>
        <v>5.79636</v>
      </c>
      <c r="BN60" s="578">
        <f>BM60*$AN$23</f>
        <v>5.79636</v>
      </c>
      <c r="BO60" s="581">
        <f t="shared" si="50"/>
        <v>0</v>
      </c>
      <c r="BP60" s="581">
        <f t="shared" si="51"/>
        <v>0</v>
      </c>
      <c r="BQ60" s="577">
        <f t="shared" si="36"/>
        <v>5.7963636356435639</v>
      </c>
      <c r="BR60" s="578">
        <f t="shared" si="37"/>
        <v>0</v>
      </c>
      <c r="BS60" s="579">
        <f t="shared" si="38"/>
        <v>0</v>
      </c>
      <c r="BT60" s="577">
        <f t="shared" si="87"/>
        <v>5.7963636356435639</v>
      </c>
      <c r="BU60" s="578">
        <f t="shared" si="87"/>
        <v>0</v>
      </c>
      <c r="BV60" s="579">
        <f t="shared" si="87"/>
        <v>0</v>
      </c>
      <c r="BW60" s="283"/>
      <c r="BX60" s="283"/>
      <c r="BY60" s="283"/>
    </row>
    <row r="61" spans="3:77" ht="12.75" customHeight="1">
      <c r="C61" s="171" t="str">
        <f ca="1">+IF(OFFSET(Processes!B42,$D$11,0)="*","*",OFFSET(Processes!D42,$D$11,0))</f>
        <v>INDIDTFTDSLE1</v>
      </c>
      <c r="D61" s="171" t="str">
        <f ca="1">+OFFSET(Processes!E42,$D$11,0)</f>
        <v>Mining Tractors, Trucks, Fishing boats, Forest machines - Diesel Existing 1</v>
      </c>
      <c r="E61" s="170" t="str">
        <f>+Processes!O42</f>
        <v>INDDSB1,INDDSB2,INDDSL</v>
      </c>
      <c r="F61" s="171" t="str">
        <f ca="1">+OFFSET(Processes!$M$12,$D$11,0) &amp; Processes!P42</f>
        <v>IIDTF</v>
      </c>
      <c r="G61" s="321">
        <f t="shared" si="18"/>
        <v>68.078000000000003</v>
      </c>
      <c r="H61" s="321">
        <f t="shared" si="19"/>
        <v>0</v>
      </c>
      <c r="I61" s="321">
        <f t="shared" si="20"/>
        <v>0</v>
      </c>
      <c r="J61" s="321">
        <f t="shared" si="21"/>
        <v>41.135999999999996</v>
      </c>
      <c r="K61" s="321">
        <f t="shared" si="22"/>
        <v>0</v>
      </c>
      <c r="L61" s="321">
        <f t="shared" si="23"/>
        <v>0</v>
      </c>
      <c r="M61" s="321">
        <f t="shared" si="24"/>
        <v>46.744</v>
      </c>
      <c r="N61" s="321">
        <f t="shared" si="25"/>
        <v>0</v>
      </c>
      <c r="O61" s="321">
        <f t="shared" si="26"/>
        <v>0</v>
      </c>
      <c r="P61" s="321">
        <f t="shared" si="1"/>
        <v>46.744</v>
      </c>
      <c r="Q61" s="321">
        <f t="shared" si="2"/>
        <v>0</v>
      </c>
      <c r="R61" s="321">
        <f t="shared" si="3"/>
        <v>0</v>
      </c>
      <c r="S61" s="321">
        <f t="shared" si="4"/>
        <v>0</v>
      </c>
      <c r="T61" s="321">
        <f t="shared" si="5"/>
        <v>0</v>
      </c>
      <c r="U61" s="321">
        <f t="shared" si="6"/>
        <v>0</v>
      </c>
      <c r="V61" s="321">
        <v>5</v>
      </c>
      <c r="W61" s="341">
        <v>1</v>
      </c>
      <c r="X61" s="520">
        <f t="shared" ref="X61:Y62" si="88">W61</f>
        <v>1</v>
      </c>
      <c r="Y61" s="520">
        <f t="shared" si="88"/>
        <v>1</v>
      </c>
      <c r="Z61" s="325">
        <f t="shared" si="84"/>
        <v>3.1536000000000002E-2</v>
      </c>
      <c r="AA61" s="391">
        <v>0.5</v>
      </c>
      <c r="AB61" s="330">
        <v>20</v>
      </c>
      <c r="AC61" s="325"/>
      <c r="AD61" s="325"/>
      <c r="AE61" s="330"/>
      <c r="AG61" s="234">
        <f t="shared" si="80"/>
        <v>1.0723815224775228</v>
      </c>
      <c r="AH61" s="234">
        <f t="shared" si="81"/>
        <v>0.64221034455445536</v>
      </c>
      <c r="AI61" s="234">
        <f t="shared" si="82"/>
        <v>0.72976177425742572</v>
      </c>
      <c r="AJ61" s="283"/>
      <c r="AK61" s="534" t="str">
        <f ca="1">F61</f>
        <v>IIDTF</v>
      </c>
      <c r="AL61" s="576" t="s">
        <v>59</v>
      </c>
      <c r="AM61" s="577">
        <f>(F79+L79)/1000</f>
        <v>1.0723750000000001</v>
      </c>
      <c r="AN61" s="578">
        <f t="shared" si="75"/>
        <v>1.0723750000000001</v>
      </c>
      <c r="AO61" s="581">
        <f t="shared" si="76"/>
        <v>0</v>
      </c>
      <c r="AP61" s="581">
        <f t="shared" si="77"/>
        <v>0</v>
      </c>
      <c r="AQ61" s="582">
        <f t="shared" si="28"/>
        <v>1.0723815224775228</v>
      </c>
      <c r="AR61" s="581">
        <f t="shared" si="29"/>
        <v>0</v>
      </c>
      <c r="AS61" s="583">
        <f t="shared" si="30"/>
        <v>0</v>
      </c>
      <c r="AT61" s="577">
        <f t="shared" si="85"/>
        <v>1.0723815224775228</v>
      </c>
      <c r="AU61" s="578">
        <f t="shared" si="85"/>
        <v>0</v>
      </c>
      <c r="AV61" s="579">
        <f t="shared" si="85"/>
        <v>0</v>
      </c>
      <c r="AW61" s="283"/>
      <c r="AX61" s="534" t="str">
        <f t="shared" ca="1" si="12"/>
        <v>IIDTF</v>
      </c>
      <c r="AY61" s="576" t="s">
        <v>59</v>
      </c>
      <c r="AZ61" s="577">
        <f>(F99+L99)/1000</f>
        <v>0.64221000000000006</v>
      </c>
      <c r="BA61" s="578">
        <f>AZ61*$AN$23</f>
        <v>0.64221000000000006</v>
      </c>
      <c r="BB61" s="581">
        <f t="shared" si="64"/>
        <v>0</v>
      </c>
      <c r="BC61" s="581">
        <f t="shared" si="65"/>
        <v>0</v>
      </c>
      <c r="BD61" s="577">
        <f t="shared" si="31"/>
        <v>0.64221034455445536</v>
      </c>
      <c r="BE61" s="578">
        <f t="shared" si="32"/>
        <v>0</v>
      </c>
      <c r="BF61" s="579">
        <f t="shared" si="33"/>
        <v>0</v>
      </c>
      <c r="BG61" s="577">
        <f t="shared" si="86"/>
        <v>0.64221034455445536</v>
      </c>
      <c r="BH61" s="578">
        <f t="shared" si="86"/>
        <v>0</v>
      </c>
      <c r="BI61" s="579">
        <f t="shared" si="86"/>
        <v>0</v>
      </c>
      <c r="BJ61" s="283"/>
      <c r="BK61" s="534" t="str">
        <f ca="1">AK61</f>
        <v>IIDTF</v>
      </c>
      <c r="BL61" s="576" t="s">
        <v>59</v>
      </c>
      <c r="BM61" s="577">
        <f>(F119+L119)/1000</f>
        <v>0.72975900000000005</v>
      </c>
      <c r="BN61" s="578">
        <f>BM61*$AN$23</f>
        <v>0.72975900000000005</v>
      </c>
      <c r="BO61" s="581">
        <f t="shared" si="50"/>
        <v>0</v>
      </c>
      <c r="BP61" s="581">
        <f t="shared" si="51"/>
        <v>0</v>
      </c>
      <c r="BQ61" s="577">
        <f t="shared" si="36"/>
        <v>0.72976177425742572</v>
      </c>
      <c r="BR61" s="578">
        <f t="shared" si="37"/>
        <v>0</v>
      </c>
      <c r="BS61" s="579">
        <f t="shared" si="38"/>
        <v>0</v>
      </c>
      <c r="BT61" s="577">
        <f t="shared" si="87"/>
        <v>0.72976177425742572</v>
      </c>
      <c r="BU61" s="578">
        <f t="shared" si="87"/>
        <v>0</v>
      </c>
      <c r="BV61" s="579">
        <f t="shared" si="87"/>
        <v>0</v>
      </c>
      <c r="BW61" s="283"/>
      <c r="BX61" s="283"/>
      <c r="BY61" s="283"/>
    </row>
    <row r="62" spans="3:77" ht="12.75" customHeight="1">
      <c r="C62" s="171" t="str">
        <f ca="1">+IF(OFFSET(Processes!B43,$D$11,0)="*","*",OFFSET(Processes!D43,$D$11,0))</f>
        <v>INDIDFLTLPGE1</v>
      </c>
      <c r="D62" s="171" t="str">
        <f ca="1">+OFFSET(Processes!E43,$D$11,0)</f>
        <v>Mining Forklifts - LPG Existing 1</v>
      </c>
      <c r="E62" s="170" t="str">
        <f>+Processes!O43</f>
        <v>INDLPG,INDSNG1,INDSNG2</v>
      </c>
      <c r="F62" s="171" t="str">
        <f ca="1">+OFFSET(Processes!$M$12,$D$11,0) &amp; Processes!P43</f>
        <v>IIDFL</v>
      </c>
      <c r="G62" s="321">
        <f t="shared" si="18"/>
        <v>0</v>
      </c>
      <c r="H62" s="321">
        <f t="shared" si="19"/>
        <v>0</v>
      </c>
      <c r="I62" s="321">
        <f>ROUNDUP(AP62/($Z62*$AA62)*I$21*Y62,3)</f>
        <v>0</v>
      </c>
      <c r="J62" s="321">
        <f t="shared" si="21"/>
        <v>0</v>
      </c>
      <c r="K62" s="321">
        <f t="shared" si="22"/>
        <v>0</v>
      </c>
      <c r="L62" s="321">
        <f t="shared" si="23"/>
        <v>0</v>
      </c>
      <c r="M62" s="321">
        <f t="shared" si="24"/>
        <v>0</v>
      </c>
      <c r="N62" s="321">
        <f t="shared" si="25"/>
        <v>0</v>
      </c>
      <c r="O62" s="321">
        <f t="shared" si="26"/>
        <v>0</v>
      </c>
      <c r="P62" s="321">
        <f t="shared" si="1"/>
        <v>0</v>
      </c>
      <c r="Q62" s="321">
        <f t="shared" si="2"/>
        <v>0</v>
      </c>
      <c r="R62" s="321">
        <f t="shared" si="3"/>
        <v>0</v>
      </c>
      <c r="S62" s="321">
        <f t="shared" si="4"/>
        <v>0</v>
      </c>
      <c r="T62" s="321">
        <f t="shared" si="5"/>
        <v>0</v>
      </c>
      <c r="U62" s="321">
        <f t="shared" si="6"/>
        <v>0</v>
      </c>
      <c r="V62" s="321">
        <v>5</v>
      </c>
      <c r="W62" s="341">
        <v>1</v>
      </c>
      <c r="X62" s="520">
        <f t="shared" si="88"/>
        <v>1</v>
      </c>
      <c r="Y62" s="520">
        <f t="shared" si="88"/>
        <v>1</v>
      </c>
      <c r="Z62" s="324">
        <f t="shared" si="84"/>
        <v>3.1536000000000002E-2</v>
      </c>
      <c r="AA62" s="390">
        <f>$AA$61</f>
        <v>0.5</v>
      </c>
      <c r="AB62" s="329">
        <v>20</v>
      </c>
      <c r="AC62" s="324"/>
      <c r="AD62" s="324"/>
      <c r="AE62" s="329"/>
      <c r="AG62" s="234">
        <f t="shared" si="80"/>
        <v>0</v>
      </c>
      <c r="AH62" s="234">
        <f t="shared" si="81"/>
        <v>0</v>
      </c>
      <c r="AI62" s="234">
        <f t="shared" si="82"/>
        <v>0</v>
      </c>
      <c r="AJ62" s="283"/>
      <c r="AK62" s="534" t="str">
        <f ca="1">F62</f>
        <v>IIDFL</v>
      </c>
      <c r="AL62" s="530" t="s">
        <v>53</v>
      </c>
      <c r="AM62" s="531">
        <f>H79/1000</f>
        <v>0</v>
      </c>
      <c r="AN62" s="532">
        <f t="shared" si="75"/>
        <v>0</v>
      </c>
      <c r="AO62" s="533">
        <f t="shared" si="76"/>
        <v>0</v>
      </c>
      <c r="AP62" s="533">
        <f t="shared" si="77"/>
        <v>0</v>
      </c>
      <c r="AQ62" s="543">
        <f t="shared" si="28"/>
        <v>0</v>
      </c>
      <c r="AR62" s="533">
        <f t="shared" si="29"/>
        <v>0</v>
      </c>
      <c r="AS62" s="539">
        <f t="shared" si="30"/>
        <v>0</v>
      </c>
      <c r="AT62" s="544">
        <f t="shared" si="85"/>
        <v>0</v>
      </c>
      <c r="AU62" s="535">
        <f t="shared" si="85"/>
        <v>0</v>
      </c>
      <c r="AV62" s="536">
        <f t="shared" si="85"/>
        <v>0</v>
      </c>
      <c r="AW62" s="283"/>
      <c r="AX62" s="534" t="str">
        <f t="shared" ca="1" si="12"/>
        <v>IIDFL</v>
      </c>
      <c r="AY62" s="530" t="s">
        <v>53</v>
      </c>
      <c r="AZ62" s="531">
        <f>H99/1000</f>
        <v>0</v>
      </c>
      <c r="BA62" s="532">
        <f>AZ62*$AN$23</f>
        <v>0</v>
      </c>
      <c r="BB62" s="533">
        <f t="shared" si="64"/>
        <v>0</v>
      </c>
      <c r="BC62" s="533">
        <f t="shared" si="65"/>
        <v>0</v>
      </c>
      <c r="BD62" s="544">
        <f t="shared" si="31"/>
        <v>0</v>
      </c>
      <c r="BE62" s="535">
        <f t="shared" si="32"/>
        <v>0</v>
      </c>
      <c r="BF62" s="536">
        <f t="shared" si="33"/>
        <v>0</v>
      </c>
      <c r="BG62" s="544">
        <f t="shared" si="86"/>
        <v>0</v>
      </c>
      <c r="BH62" s="535">
        <f t="shared" si="86"/>
        <v>0</v>
      </c>
      <c r="BI62" s="536">
        <f t="shared" si="86"/>
        <v>0</v>
      </c>
      <c r="BJ62" s="283"/>
      <c r="BK62" s="534" t="str">
        <f ca="1">AK62</f>
        <v>IIDFL</v>
      </c>
      <c r="BL62" s="530" t="s">
        <v>53</v>
      </c>
      <c r="BM62" s="531">
        <f>H119/1000</f>
        <v>0</v>
      </c>
      <c r="BN62" s="532">
        <f>BM62*$AN$23</f>
        <v>0</v>
      </c>
      <c r="BO62" s="533">
        <f t="shared" si="50"/>
        <v>0</v>
      </c>
      <c r="BP62" s="533">
        <f t="shared" si="51"/>
        <v>0</v>
      </c>
      <c r="BQ62" s="544">
        <f t="shared" si="36"/>
        <v>0</v>
      </c>
      <c r="BR62" s="535">
        <f t="shared" si="37"/>
        <v>0</v>
      </c>
      <c r="BS62" s="536">
        <f t="shared" si="38"/>
        <v>0</v>
      </c>
      <c r="BT62" s="544">
        <f t="shared" si="87"/>
        <v>0</v>
      </c>
      <c r="BU62" s="535">
        <f t="shared" si="87"/>
        <v>0</v>
      </c>
      <c r="BV62" s="536">
        <f t="shared" si="87"/>
        <v>0</v>
      </c>
      <c r="BW62" s="283"/>
      <c r="BX62" s="283"/>
      <c r="BY62" s="283"/>
    </row>
    <row r="63" spans="3:77" ht="12.75" customHeight="1">
      <c r="F63" s="80"/>
      <c r="G63" s="283"/>
      <c r="H63" s="283"/>
      <c r="I63" s="283"/>
      <c r="J63" s="283"/>
      <c r="K63" s="286"/>
      <c r="L63" s="286"/>
      <c r="M63" s="286"/>
      <c r="N63" s="283"/>
      <c r="O63" s="283"/>
      <c r="P63" s="283"/>
      <c r="Q63" s="283"/>
      <c r="R63" s="283"/>
      <c r="S63" s="283"/>
      <c r="T63" s="283"/>
      <c r="U63" s="283"/>
      <c r="V63" s="78"/>
      <c r="W63" s="78"/>
      <c r="X63" s="78"/>
      <c r="Y63" s="78"/>
      <c r="Z63" s="78"/>
      <c r="AA63" s="78"/>
      <c r="AB63" s="78"/>
      <c r="AC63" s="78"/>
      <c r="AD63" s="79"/>
      <c r="AE63" s="79"/>
      <c r="AF63" s="79"/>
      <c r="AG63" s="405"/>
      <c r="AH63" s="405"/>
      <c r="AI63" s="405"/>
      <c r="AJ63" s="82"/>
      <c r="AK63" s="82"/>
      <c r="AL63" s="82"/>
      <c r="AM63" s="82"/>
      <c r="AN63" s="82"/>
      <c r="AO63" s="82"/>
      <c r="AP63" s="82"/>
      <c r="AQ63" s="283"/>
      <c r="AR63" s="283"/>
      <c r="AS63" s="283"/>
      <c r="AT63" s="283"/>
      <c r="AU63" s="283"/>
      <c r="AV63" s="283"/>
      <c r="AW63" s="283"/>
      <c r="AX63" s="283"/>
      <c r="AY63" s="283"/>
      <c r="AZ63" s="283"/>
      <c r="BA63" s="283"/>
      <c r="BB63" s="283"/>
      <c r="BC63" s="283"/>
      <c r="BD63" s="283"/>
      <c r="BE63" s="283"/>
      <c r="BF63" s="283"/>
      <c r="BG63" s="283"/>
      <c r="BH63" s="283"/>
      <c r="BI63" s="283"/>
      <c r="BJ63" s="283"/>
      <c r="BK63" s="283"/>
      <c r="BL63" s="283"/>
      <c r="BM63" s="283"/>
      <c r="BN63" s="283"/>
      <c r="BO63" s="283"/>
      <c r="BP63" s="283"/>
    </row>
    <row r="64" spans="3:77" ht="12.75" customHeight="1">
      <c r="C64" s="285"/>
      <c r="D64" s="291"/>
      <c r="F64" s="80"/>
      <c r="G64" s="504"/>
      <c r="H64" s="505"/>
      <c r="I64" s="505"/>
      <c r="J64" s="285"/>
      <c r="K64" s="283"/>
      <c r="L64" s="283"/>
      <c r="M64" s="283"/>
      <c r="N64" s="283"/>
      <c r="O64" s="283"/>
      <c r="P64" s="283"/>
      <c r="Q64" s="283"/>
      <c r="R64" s="283"/>
      <c r="S64" s="283"/>
      <c r="T64" s="283"/>
      <c r="U64" s="283"/>
      <c r="V64" s="45"/>
      <c r="W64" s="285"/>
      <c r="X64" s="45"/>
      <c r="Y64" s="45"/>
      <c r="Z64" s="79"/>
      <c r="AA64" s="79"/>
      <c r="AB64" s="79"/>
      <c r="AC64" s="79"/>
      <c r="AD64" s="82"/>
      <c r="AE64" s="82"/>
      <c r="AF64" s="82"/>
      <c r="AG64" s="82"/>
      <c r="AH64" s="82"/>
      <c r="AI64" s="82"/>
      <c r="AJ64" s="283"/>
      <c r="AK64" s="283"/>
      <c r="AL64" s="283"/>
      <c r="AM64" s="283"/>
      <c r="AN64" s="283"/>
      <c r="AO64" s="283"/>
      <c r="AP64" s="283"/>
      <c r="AQ64" s="283"/>
      <c r="AR64" s="283"/>
      <c r="AS64" s="283"/>
      <c r="AT64" s="283"/>
      <c r="AU64" s="283"/>
      <c r="AV64" s="283"/>
      <c r="AW64" s="283"/>
      <c r="AX64" s="283"/>
      <c r="AY64" s="283"/>
      <c r="AZ64" s="283"/>
      <c r="BA64" s="283"/>
      <c r="BB64" s="283"/>
      <c r="BC64" s="283"/>
      <c r="BD64" s="283"/>
      <c r="BE64" s="283"/>
      <c r="BF64" s="283"/>
      <c r="BG64" s="283"/>
      <c r="BH64" s="283"/>
      <c r="BI64" s="283"/>
      <c r="BJ64" s="283"/>
      <c r="BK64" s="283"/>
      <c r="BL64" s="283"/>
      <c r="BM64" s="283"/>
      <c r="BN64" s="283"/>
      <c r="BO64" s="283"/>
      <c r="BP64" s="283"/>
    </row>
    <row r="65" spans="3:66" ht="12.75" customHeight="1">
      <c r="D65" s="47"/>
      <c r="F65" s="80"/>
      <c r="G65" s="286"/>
      <c r="H65" s="286"/>
      <c r="I65" s="286"/>
      <c r="J65" s="80"/>
      <c r="K65" s="283"/>
      <c r="L65" s="283"/>
      <c r="M65" s="283"/>
      <c r="N65" s="283"/>
      <c r="O65" s="283"/>
      <c r="P65" s="283"/>
      <c r="Q65" s="283"/>
      <c r="R65" s="283"/>
      <c r="S65" s="83"/>
      <c r="T65" s="83"/>
      <c r="U65" s="83"/>
      <c r="V65" s="83"/>
      <c r="W65" s="83"/>
      <c r="X65" s="83"/>
      <c r="Y65" s="83"/>
      <c r="Z65" s="83"/>
      <c r="AA65" s="83"/>
      <c r="AB65" s="83"/>
      <c r="AC65" s="83"/>
      <c r="AD65" s="1"/>
      <c r="AE65" s="83"/>
      <c r="AF65" s="83"/>
      <c r="AG65" s="83"/>
      <c r="AH65" s="83"/>
      <c r="AI65" s="78"/>
      <c r="AJ65" s="78"/>
      <c r="AK65" s="78"/>
      <c r="AL65" s="78"/>
      <c r="AM65" s="78"/>
      <c r="AN65" s="78"/>
      <c r="AO65" s="283"/>
      <c r="AP65" s="283"/>
      <c r="AQ65" s="283"/>
      <c r="AR65" s="283"/>
      <c r="AS65" s="283"/>
      <c r="AT65" s="283"/>
      <c r="AU65" s="283"/>
      <c r="AV65" s="283"/>
      <c r="AW65" s="283"/>
      <c r="AX65" s="283"/>
      <c r="AY65" s="283"/>
      <c r="AZ65" s="283"/>
      <c r="BA65" s="283"/>
      <c r="BB65" s="283"/>
      <c r="BC65" s="283"/>
      <c r="BD65" s="283"/>
      <c r="BE65" s="283"/>
      <c r="BF65" s="283"/>
      <c r="BG65" s="283"/>
      <c r="BH65" s="283"/>
      <c r="BI65" s="283"/>
      <c r="BJ65" s="283"/>
      <c r="BK65" s="283"/>
      <c r="BL65" s="283"/>
      <c r="BM65" s="283"/>
      <c r="BN65" s="283"/>
    </row>
    <row r="66" spans="3:66" ht="12.75" customHeight="1">
      <c r="F66" s="80"/>
      <c r="G66" s="83"/>
      <c r="H66" s="83"/>
      <c r="I66" s="83"/>
      <c r="J66" s="83"/>
      <c r="K66" s="83"/>
      <c r="L66" s="83"/>
      <c r="M66" s="83"/>
      <c r="N66" s="83"/>
      <c r="O66" s="83"/>
      <c r="P66" s="83"/>
      <c r="Q66" s="83"/>
      <c r="R66" s="83"/>
      <c r="S66" s="291"/>
      <c r="T66" s="283"/>
      <c r="U66" s="283"/>
      <c r="V66" s="45"/>
      <c r="W66" s="283"/>
      <c r="X66" s="78"/>
      <c r="Y66" s="78"/>
      <c r="Z66" s="78"/>
      <c r="AA66" s="45"/>
      <c r="AB66" s="78"/>
      <c r="AC66" s="82"/>
      <c r="AD66" s="79"/>
      <c r="AE66" s="79"/>
      <c r="AF66" s="506"/>
      <c r="AG66" s="506"/>
      <c r="AH66" s="506"/>
      <c r="AI66" s="506"/>
      <c r="AJ66" s="506"/>
      <c r="AK66" s="506"/>
      <c r="AL66" s="79"/>
      <c r="AM66" s="45"/>
      <c r="AN66" s="283"/>
      <c r="AO66" s="283"/>
      <c r="AP66" s="283"/>
      <c r="AQ66" s="283"/>
      <c r="AR66" s="283"/>
      <c r="AS66" s="283"/>
      <c r="AT66" s="283"/>
      <c r="AU66" s="283"/>
      <c r="AV66" s="283"/>
      <c r="AW66" s="283"/>
      <c r="AX66" s="283"/>
      <c r="AY66" s="283"/>
      <c r="AZ66" s="283"/>
      <c r="BA66" s="283"/>
      <c r="BB66" s="283"/>
      <c r="BC66" s="283"/>
      <c r="BD66" s="283"/>
      <c r="BE66" s="283"/>
      <c r="BF66" s="283"/>
      <c r="BG66" s="283"/>
      <c r="BH66" s="283"/>
      <c r="BI66" s="283"/>
      <c r="BJ66" s="283"/>
      <c r="BK66" s="283"/>
      <c r="BL66" s="283"/>
      <c r="BM66" s="283"/>
    </row>
    <row r="67" spans="3:66" ht="12.75" customHeight="1">
      <c r="D67" s="47"/>
      <c r="F67" s="80"/>
      <c r="G67" s="83"/>
      <c r="H67" s="83"/>
      <c r="I67" s="83"/>
      <c r="J67" s="83"/>
      <c r="K67" s="47"/>
      <c r="L67" s="291"/>
      <c r="M67" s="47"/>
      <c r="N67" s="47"/>
      <c r="O67" s="291"/>
      <c r="P67" s="47"/>
      <c r="Q67" s="47"/>
      <c r="R67" s="291"/>
      <c r="S67" s="25"/>
      <c r="U67" s="78"/>
      <c r="V67" s="78"/>
      <c r="W67" s="78"/>
      <c r="X67" s="45"/>
      <c r="Y67" s="79"/>
      <c r="Z67" s="79"/>
      <c r="AA67" s="79"/>
      <c r="AB67" s="25"/>
      <c r="AC67" s="111" t="s">
        <v>109</v>
      </c>
      <c r="AD67" s="79"/>
      <c r="AE67" s="79"/>
      <c r="AF67" s="79"/>
    </row>
    <row r="68" spans="3:66" ht="12.75" customHeight="1">
      <c r="L68" s="286"/>
      <c r="O68" s="283"/>
      <c r="Q68" s="86"/>
      <c r="R68" s="25"/>
      <c r="S68" s="25"/>
      <c r="T68" s="34"/>
      <c r="U68" s="34"/>
      <c r="V68" s="283"/>
      <c r="W68" s="283"/>
      <c r="X68" s="283"/>
      <c r="Y68" s="283"/>
      <c r="AA68" s="25"/>
      <c r="AC68" s="283"/>
      <c r="AD68" s="283"/>
    </row>
    <row r="69" spans="3:66" ht="12.75" customHeight="1">
      <c r="T69" s="283"/>
      <c r="U69" s="283"/>
      <c r="V69" s="283"/>
      <c r="W69" s="283"/>
      <c r="X69" s="283"/>
    </row>
    <row r="70" spans="3:66" ht="12.75" customHeight="1">
      <c r="C70" s="257" t="s">
        <v>488</v>
      </c>
      <c r="E70" s="25"/>
      <c r="F70" s="25"/>
      <c r="G70" s="25"/>
      <c r="H70" s="25"/>
      <c r="I70" s="25"/>
      <c r="J70" s="25"/>
      <c r="K70" s="25"/>
      <c r="O70" s="86"/>
      <c r="T70" s="283"/>
      <c r="U70" s="283"/>
      <c r="V70" s="283"/>
      <c r="W70" s="283"/>
      <c r="X70" s="283"/>
    </row>
    <row r="71" spans="3:66" ht="12.75" customHeight="1">
      <c r="O71" s="86"/>
      <c r="T71" s="283"/>
      <c r="U71" s="283"/>
      <c r="V71" s="283"/>
      <c r="W71" s="283"/>
      <c r="X71" s="283"/>
    </row>
    <row r="72" spans="3:66" ht="12.75" customHeight="1">
      <c r="C72" s="125" t="s">
        <v>145</v>
      </c>
      <c r="E72" s="25"/>
      <c r="F72" s="25"/>
      <c r="G72" s="25"/>
      <c r="H72" s="25"/>
      <c r="I72" s="25"/>
      <c r="J72" s="25"/>
      <c r="K72" s="25"/>
    </row>
    <row r="73" spans="3:66" ht="12.75" customHeight="1">
      <c r="D73" s="87" t="s">
        <v>147</v>
      </c>
      <c r="E73" s="88" t="str">
        <f t="array" ref="E73">+IF(AND(UPPER(TRANSPOSE(T78:T88))=UPPER(MID(D76:N76,4,99))),"Ok","ERROR")</f>
        <v>Ok</v>
      </c>
      <c r="F73" s="25"/>
      <c r="G73" s="25"/>
      <c r="H73" s="25"/>
      <c r="I73" s="25"/>
      <c r="J73" s="25"/>
      <c r="K73" s="25"/>
    </row>
    <row r="74" spans="3:66" ht="12.75" customHeight="1">
      <c r="C74" s="25" t="s">
        <v>203</v>
      </c>
      <c r="O74" s="86"/>
      <c r="T74" s="125" t="s">
        <v>490</v>
      </c>
      <c r="U74" s="125"/>
      <c r="W74" s="125"/>
    </row>
    <row r="75" spans="3:66" ht="12.75" customHeight="1">
      <c r="D75" s="89">
        <v>1</v>
      </c>
      <c r="E75" s="89">
        <f>+D75+1</f>
        <v>2</v>
      </c>
      <c r="F75" s="89">
        <f t="shared" ref="F75:P75" si="89">+E75+1</f>
        <v>3</v>
      </c>
      <c r="G75" s="89">
        <f t="shared" si="89"/>
        <v>4</v>
      </c>
      <c r="H75" s="89">
        <f t="shared" si="89"/>
        <v>5</v>
      </c>
      <c r="I75" s="89">
        <f t="shared" si="89"/>
        <v>6</v>
      </c>
      <c r="J75" s="89">
        <f t="shared" si="89"/>
        <v>7</v>
      </c>
      <c r="K75" s="89">
        <f t="shared" si="89"/>
        <v>8</v>
      </c>
      <c r="L75" s="89">
        <f t="shared" si="89"/>
        <v>9</v>
      </c>
      <c r="M75" s="89">
        <f t="shared" si="89"/>
        <v>10</v>
      </c>
      <c r="N75" s="89">
        <f t="shared" si="89"/>
        <v>11</v>
      </c>
      <c r="O75" s="89">
        <f t="shared" si="89"/>
        <v>12</v>
      </c>
      <c r="P75" s="89">
        <f t="shared" si="89"/>
        <v>13</v>
      </c>
      <c r="T75" s="46"/>
      <c r="U75" s="46"/>
      <c r="W75" s="46"/>
    </row>
    <row r="76" spans="3:66" ht="12.75" customHeight="1">
      <c r="C76" s="10" t="str">
        <f t="shared" ref="C76:D76" si="90">+D149</f>
        <v>Agg End-use</v>
      </c>
      <c r="D76" s="20" t="str">
        <f t="shared" si="90"/>
        <v>01 Coal</v>
      </c>
      <c r="E76" s="20" t="str">
        <f t="shared" ref="E76" si="91">+F149</f>
        <v>02 Fuel oil</v>
      </c>
      <c r="F76" s="20" t="str">
        <f t="shared" ref="F76" si="92">+G149</f>
        <v>03 Diesel</v>
      </c>
      <c r="G76" s="20" t="str">
        <f t="shared" ref="G76" si="93">+H149</f>
        <v>04 Gasoline</v>
      </c>
      <c r="H76" s="20" t="str">
        <f t="shared" ref="H76" si="94">+I149</f>
        <v>05 LPG</v>
      </c>
      <c r="I76" s="20" t="str">
        <f t="shared" ref="I76" si="95">+J149</f>
        <v>06 Manufactured Gases</v>
      </c>
      <c r="J76" s="20" t="str">
        <f t="shared" ref="J76" si="96">+K149</f>
        <v>07 Natural gas</v>
      </c>
      <c r="K76" s="20" t="str">
        <f t="shared" ref="K76" si="97">+L149</f>
        <v>08 Biogas</v>
      </c>
      <c r="L76" s="20" t="str">
        <f t="shared" ref="L76" si="98">+M149</f>
        <v>09 Biodiesel</v>
      </c>
      <c r="M76" s="20" t="str">
        <f t="shared" ref="M76" si="99">+N149</f>
        <v>10 Biomass</v>
      </c>
      <c r="N76" s="20" t="str">
        <f t="shared" ref="N76" si="100">+O149</f>
        <v>11 Waste</v>
      </c>
      <c r="O76" s="20" t="str">
        <f t="shared" ref="O76" si="101">+P149</f>
        <v>12 Electricity</v>
      </c>
      <c r="P76" s="20" t="str">
        <f t="shared" ref="P76" si="102">+Q149</f>
        <v>13 District heating</v>
      </c>
      <c r="T76" s="122" t="s">
        <v>146</v>
      </c>
      <c r="V76" s="123">
        <f>+'Energy matrix'!B3</f>
        <v>2010</v>
      </c>
    </row>
    <row r="77" spans="3:66" ht="12.75" customHeight="1">
      <c r="C77" s="13" t="str">
        <f>$D$150</f>
        <v>Process heat temperature</v>
      </c>
      <c r="D77" s="14">
        <f>+INDEX($E150:$Q150,1,D$75) * INDEX($V$78:$V$90,D$75,1)</f>
        <v>2252.96</v>
      </c>
      <c r="E77" s="14">
        <f t="shared" ref="E77:P77" si="103">+INDEX($E150:$Q150,1,E$75) * INDEX($V$78:$V$90,E$75,1)</f>
        <v>80.695999999999998</v>
      </c>
      <c r="F77" s="14">
        <f t="shared" si="103"/>
        <v>0</v>
      </c>
      <c r="G77" s="14">
        <f t="shared" si="103"/>
        <v>0</v>
      </c>
      <c r="H77" s="14">
        <f t="shared" si="103"/>
        <v>103.56975</v>
      </c>
      <c r="I77" s="14">
        <f t="shared" si="103"/>
        <v>0</v>
      </c>
      <c r="J77" s="14">
        <f t="shared" si="103"/>
        <v>6125.4709999999995</v>
      </c>
      <c r="K77" s="14">
        <f t="shared" si="103"/>
        <v>0</v>
      </c>
      <c r="L77" s="14">
        <f t="shared" si="103"/>
        <v>67.384</v>
      </c>
      <c r="M77" s="14">
        <f t="shared" si="103"/>
        <v>571</v>
      </c>
      <c r="N77" s="14">
        <f t="shared" si="103"/>
        <v>0</v>
      </c>
      <c r="O77" s="14">
        <f t="shared" si="103"/>
        <v>0</v>
      </c>
      <c r="P77" s="14">
        <f t="shared" si="103"/>
        <v>0</v>
      </c>
      <c r="T77" s="48" t="s">
        <v>203</v>
      </c>
      <c r="U77" s="48"/>
      <c r="V77" s="124" t="str">
        <f>+INDEX('Energy matrix'!C4:N4,1,$D$2)</f>
        <v>Mining and quarrying</v>
      </c>
      <c r="W77" s="48"/>
    </row>
    <row r="78" spans="3:66" ht="12.75" customHeight="1">
      <c r="C78" s="13" t="str">
        <f>$D$151</f>
        <v>Cooling demand</v>
      </c>
      <c r="D78" s="14">
        <f>+INDEX($E151:$Q151,1,D$75) * INDEX($V$78:$V$90,D$75,1)</f>
        <v>0</v>
      </c>
      <c r="E78" s="14">
        <f t="shared" ref="E78:P78" si="104">+INDEX($E151:$Q151,1,E$75) * INDEX($V$78:$V$90,E$75,1)</f>
        <v>0</v>
      </c>
      <c r="F78" s="14">
        <f t="shared" si="104"/>
        <v>0</v>
      </c>
      <c r="G78" s="14">
        <f t="shared" si="104"/>
        <v>0</v>
      </c>
      <c r="H78" s="14">
        <f t="shared" si="104"/>
        <v>0</v>
      </c>
      <c r="I78" s="14">
        <f t="shared" si="104"/>
        <v>0</v>
      </c>
      <c r="J78" s="14">
        <f t="shared" si="104"/>
        <v>0</v>
      </c>
      <c r="K78" s="14">
        <f t="shared" si="104"/>
        <v>0</v>
      </c>
      <c r="L78" s="14">
        <f t="shared" si="104"/>
        <v>0</v>
      </c>
      <c r="M78" s="14">
        <f t="shared" si="104"/>
        <v>0</v>
      </c>
      <c r="N78" s="14">
        <f t="shared" si="104"/>
        <v>0</v>
      </c>
      <c r="O78" s="14">
        <f t="shared" si="104"/>
        <v>0</v>
      </c>
      <c r="P78" s="14">
        <f t="shared" si="104"/>
        <v>0</v>
      </c>
      <c r="T78" s="117" t="str">
        <f>+'Energy matrix'!B5</f>
        <v>Coal</v>
      </c>
      <c r="U78" s="117"/>
      <c r="V78" s="118">
        <f>+INDEX('Energy matrix'!C5:N5,1,$D$2)</f>
        <v>2252.96</v>
      </c>
      <c r="W78" s="117"/>
    </row>
    <row r="79" spans="3:66" ht="12.75" customHeight="1">
      <c r="C79" s="13" t="str">
        <f>$D$152</f>
        <v>Haullage</v>
      </c>
      <c r="D79" s="19">
        <f>+INDEX($E152:$Q152,1,D$75) * INDEX($V$78:$V$90,D$75,1)</f>
        <v>0</v>
      </c>
      <c r="E79" s="19">
        <f t="shared" ref="E79:P79" si="105">+INDEX($E152:$Q152,1,E$75) * INDEX($V$78:$V$90,E$75,1)</f>
        <v>0</v>
      </c>
      <c r="F79" s="19">
        <f t="shared" si="105"/>
        <v>1072.375</v>
      </c>
      <c r="G79" s="19">
        <f t="shared" si="105"/>
        <v>0</v>
      </c>
      <c r="H79" s="19">
        <f t="shared" si="105"/>
        <v>0</v>
      </c>
      <c r="I79" s="19">
        <f t="shared" si="105"/>
        <v>0</v>
      </c>
      <c r="J79" s="19">
        <f t="shared" si="105"/>
        <v>0</v>
      </c>
      <c r="K79" s="19">
        <f t="shared" si="105"/>
        <v>0</v>
      </c>
      <c r="L79" s="19">
        <f t="shared" si="105"/>
        <v>0</v>
      </c>
      <c r="M79" s="19">
        <f t="shared" si="105"/>
        <v>0</v>
      </c>
      <c r="N79" s="19">
        <f t="shared" si="105"/>
        <v>0</v>
      </c>
      <c r="O79" s="19">
        <f t="shared" si="105"/>
        <v>0</v>
      </c>
      <c r="P79" s="19">
        <f t="shared" si="105"/>
        <v>0</v>
      </c>
      <c r="T79" s="117" t="str">
        <f>+'Energy matrix'!B6</f>
        <v>Fuel Oil</v>
      </c>
      <c r="U79" s="117"/>
      <c r="V79" s="118">
        <f>+INDEX('Energy matrix'!C6:N6,1,$D$2)</f>
        <v>80.695999999999998</v>
      </c>
      <c r="W79" s="117"/>
    </row>
    <row r="80" spans="3:66" ht="12.75" customHeight="1">
      <c r="C80" s="13" t="str">
        <f>$D$153</f>
        <v>Light and electronics</v>
      </c>
      <c r="D80" s="14">
        <f>+INDEX($E153:$Q153,1,D$75) * INDEX($V$78:$V$90,D$75,1)</f>
        <v>0</v>
      </c>
      <c r="E80" s="14">
        <f t="shared" ref="E80:P80" si="106">+INDEX($E153:$Q153,1,E$75) * INDEX($V$78:$V$90,E$75,1)</f>
        <v>0</v>
      </c>
      <c r="F80" s="14">
        <f t="shared" si="106"/>
        <v>0</v>
      </c>
      <c r="G80" s="14">
        <f t="shared" si="106"/>
        <v>0</v>
      </c>
      <c r="H80" s="14">
        <f t="shared" si="106"/>
        <v>0</v>
      </c>
      <c r="I80" s="14">
        <f t="shared" si="106"/>
        <v>0</v>
      </c>
      <c r="J80" s="14">
        <f t="shared" si="106"/>
        <v>0</v>
      </c>
      <c r="K80" s="14">
        <f t="shared" si="106"/>
        <v>0</v>
      </c>
      <c r="L80" s="14">
        <f t="shared" si="106"/>
        <v>0</v>
      </c>
      <c r="M80" s="14">
        <f t="shared" si="106"/>
        <v>0</v>
      </c>
      <c r="N80" s="14">
        <f t="shared" si="106"/>
        <v>0</v>
      </c>
      <c r="O80" s="14">
        <f t="shared" si="106"/>
        <v>776.88000000000011</v>
      </c>
      <c r="P80" s="14">
        <f t="shared" si="106"/>
        <v>0</v>
      </c>
      <c r="T80" s="117" t="str">
        <f>+'Energy matrix'!B7</f>
        <v>Diesel</v>
      </c>
      <c r="U80" s="117"/>
      <c r="V80" s="118">
        <f>+INDEX('Energy matrix'!C7:N7,1,$D$2)</f>
        <v>1072.375</v>
      </c>
      <c r="W80" s="117"/>
    </row>
    <row r="81" spans="3:24" ht="12.75" customHeight="1">
      <c r="C81" s="13" t="str">
        <f>$D$154</f>
        <v>Electric motors</v>
      </c>
      <c r="D81" s="14">
        <f t="shared" ref="D81:P81" si="107">+INDEX($E154:$Q154,1,D$75) * INDEX($V$78:$V$90,D$75,1)</f>
        <v>0</v>
      </c>
      <c r="E81" s="14">
        <f t="shared" si="107"/>
        <v>0</v>
      </c>
      <c r="F81" s="14">
        <f t="shared" si="107"/>
        <v>0</v>
      </c>
      <c r="G81" s="14">
        <f t="shared" si="107"/>
        <v>0</v>
      </c>
      <c r="H81" s="14">
        <f t="shared" si="107"/>
        <v>0</v>
      </c>
      <c r="I81" s="14">
        <f t="shared" si="107"/>
        <v>0</v>
      </c>
      <c r="J81" s="14">
        <f t="shared" si="107"/>
        <v>0</v>
      </c>
      <c r="K81" s="14">
        <f t="shared" si="107"/>
        <v>0</v>
      </c>
      <c r="L81" s="14">
        <f t="shared" si="107"/>
        <v>0</v>
      </c>
      <c r="M81" s="14">
        <f t="shared" si="107"/>
        <v>0</v>
      </c>
      <c r="N81" s="14">
        <f t="shared" si="107"/>
        <v>0</v>
      </c>
      <c r="O81" s="14">
        <f t="shared" si="107"/>
        <v>6991.92</v>
      </c>
      <c r="P81" s="14">
        <f t="shared" si="107"/>
        <v>0</v>
      </c>
      <c r="T81" s="117" t="str">
        <f>+'Energy matrix'!B8</f>
        <v>Gasoline</v>
      </c>
      <c r="U81" s="117"/>
      <c r="V81" s="118">
        <f>+INDEX('Energy matrix'!C8:N8,1,$D$2)</f>
        <v>0</v>
      </c>
      <c r="W81" s="117"/>
    </row>
    <row r="82" spans="3:24" ht="12.75" customHeight="1">
      <c r="C82" s="13" t="str">
        <f>$D$155</f>
        <v>Spatial heating</v>
      </c>
      <c r="D82" s="14">
        <f t="shared" ref="D82:P82" si="108">+INDEX($E155:$Q155,1,D$75) * INDEX($V$78:$V$90,D$75,1)</f>
        <v>0</v>
      </c>
      <c r="E82" s="14">
        <f t="shared" si="108"/>
        <v>0</v>
      </c>
      <c r="F82" s="14">
        <f t="shared" si="108"/>
        <v>0</v>
      </c>
      <c r="G82" s="14">
        <f t="shared" si="108"/>
        <v>0</v>
      </c>
      <c r="H82" s="14">
        <f t="shared" si="108"/>
        <v>0</v>
      </c>
      <c r="I82" s="14">
        <f t="shared" si="108"/>
        <v>0</v>
      </c>
      <c r="J82" s="14">
        <f t="shared" si="108"/>
        <v>0</v>
      </c>
      <c r="K82" s="14">
        <f t="shared" si="108"/>
        <v>0</v>
      </c>
      <c r="L82" s="14">
        <f t="shared" si="108"/>
        <v>0</v>
      </c>
      <c r="M82" s="14">
        <f t="shared" si="108"/>
        <v>0</v>
      </c>
      <c r="N82" s="14">
        <f t="shared" si="108"/>
        <v>0</v>
      </c>
      <c r="O82" s="14">
        <f t="shared" si="108"/>
        <v>26.181394649750803</v>
      </c>
      <c r="P82" s="14">
        <f t="shared" si="108"/>
        <v>56</v>
      </c>
      <c r="T82" s="117" t="str">
        <f>+'Energy matrix'!B9</f>
        <v>LPG</v>
      </c>
      <c r="U82" s="117"/>
      <c r="V82" s="118">
        <f>+INDEX('Energy matrix'!C9:N9,1,$D$2)</f>
        <v>414.279</v>
      </c>
      <c r="W82" s="117"/>
    </row>
    <row r="83" spans="3:24" ht="12.75" customHeight="1">
      <c r="C83" s="17" t="s">
        <v>57</v>
      </c>
      <c r="D83" s="18">
        <f t="shared" ref="D83:P83" si="109">SUM(D77:D82)</f>
        <v>2252.96</v>
      </c>
      <c r="E83" s="18">
        <f t="shared" si="109"/>
        <v>80.695999999999998</v>
      </c>
      <c r="F83" s="18">
        <f t="shared" si="109"/>
        <v>1072.375</v>
      </c>
      <c r="G83" s="18">
        <f t="shared" si="109"/>
        <v>0</v>
      </c>
      <c r="H83" s="18">
        <f t="shared" si="109"/>
        <v>103.56975</v>
      </c>
      <c r="I83" s="18">
        <f t="shared" si="109"/>
        <v>0</v>
      </c>
      <c r="J83" s="18">
        <f t="shared" si="109"/>
        <v>6125.4709999999995</v>
      </c>
      <c r="K83" s="18">
        <f t="shared" si="109"/>
        <v>0</v>
      </c>
      <c r="L83" s="18">
        <f t="shared" si="109"/>
        <v>67.384</v>
      </c>
      <c r="M83" s="18">
        <f t="shared" si="109"/>
        <v>571</v>
      </c>
      <c r="N83" s="18">
        <f t="shared" si="109"/>
        <v>0</v>
      </c>
      <c r="O83" s="18">
        <f t="shared" si="109"/>
        <v>7794.9813946497507</v>
      </c>
      <c r="P83" s="18">
        <f t="shared" si="109"/>
        <v>56</v>
      </c>
      <c r="T83" s="117" t="str">
        <f>+'Energy matrix'!B10</f>
        <v>Manufactured Gases</v>
      </c>
      <c r="U83" s="117"/>
      <c r="V83" s="118">
        <f>+INDEX('Energy matrix'!C10:N10,1,$D$2)</f>
        <v>0</v>
      </c>
      <c r="W83" s="117"/>
    </row>
    <row r="84" spans="3:24" ht="12.75" customHeight="1">
      <c r="E84" s="25"/>
      <c r="F84" s="25"/>
      <c r="G84" s="25"/>
      <c r="H84" s="25"/>
      <c r="I84" s="25"/>
      <c r="J84" s="25"/>
      <c r="K84" s="25"/>
      <c r="O84" s="86"/>
      <c r="T84" s="117" t="str">
        <f>+'Energy matrix'!B11</f>
        <v>Natural gas</v>
      </c>
      <c r="U84" s="117"/>
      <c r="V84" s="118">
        <f>+INDEX('Energy matrix'!C11:N11,1,$D$2)</f>
        <v>6125.4709999999995</v>
      </c>
      <c r="W84" s="117"/>
    </row>
    <row r="85" spans="3:24" ht="12.75" customHeight="1">
      <c r="E85" s="25"/>
      <c r="F85" s="25"/>
      <c r="G85" s="25"/>
      <c r="H85" s="25"/>
      <c r="I85" s="25"/>
      <c r="J85" s="25"/>
      <c r="K85" s="25"/>
      <c r="O85" s="86"/>
      <c r="T85" s="117" t="str">
        <f>+'Energy matrix'!B12</f>
        <v>Biogas</v>
      </c>
      <c r="U85" s="117"/>
      <c r="V85" s="118">
        <f>+INDEX('Energy matrix'!C12:N12,1,$D$2)</f>
        <v>0</v>
      </c>
      <c r="W85" s="117"/>
    </row>
    <row r="86" spans="3:24" ht="12.75" customHeight="1">
      <c r="O86" s="86"/>
      <c r="T86" s="117" t="str">
        <f>+'Energy matrix'!B13</f>
        <v>Biodiesel</v>
      </c>
      <c r="U86" s="117"/>
      <c r="V86" s="118">
        <f>+INDEX('Energy matrix'!C13:N13,1,$D$2)</f>
        <v>67.384</v>
      </c>
      <c r="W86" s="117"/>
    </row>
    <row r="87" spans="3:24" ht="12.75" customHeight="1">
      <c r="O87" s="86"/>
      <c r="T87" s="117" t="str">
        <f>+'Energy matrix'!B14</f>
        <v>Biomass</v>
      </c>
      <c r="U87" s="117"/>
      <c r="V87" s="118">
        <f>+INDEX('Energy matrix'!C14:N14,1,$D$2)</f>
        <v>571</v>
      </c>
      <c r="W87" s="117"/>
    </row>
    <row r="88" spans="3:24" ht="12.75" customHeight="1">
      <c r="O88" s="86"/>
      <c r="T88" s="117" t="str">
        <f>+'Energy matrix'!B15</f>
        <v>Waste</v>
      </c>
      <c r="U88" s="117"/>
      <c r="V88" s="118">
        <f>+INDEX('Energy matrix'!C15:N15,1,$D$2)</f>
        <v>0</v>
      </c>
      <c r="W88" s="117"/>
    </row>
    <row r="89" spans="3:24" ht="12.75" customHeight="1">
      <c r="O89" s="86"/>
      <c r="T89" s="117" t="str">
        <f>+'Energy matrix'!B16</f>
        <v>Electricity</v>
      </c>
      <c r="U89" s="117"/>
      <c r="V89" s="118">
        <f>+INDEX('Energy matrix'!C16:N16,1,$D$2)</f>
        <v>7768.8</v>
      </c>
      <c r="W89" s="117"/>
    </row>
    <row r="90" spans="3:24" s="283" customFormat="1" ht="12.75" customHeight="1">
      <c r="C90" s="257" t="s">
        <v>559</v>
      </c>
      <c r="O90" s="86"/>
      <c r="R90" s="285"/>
      <c r="S90" s="285"/>
      <c r="T90" s="117" t="str">
        <f>+'Energy matrix'!B17</f>
        <v>District Heating</v>
      </c>
      <c r="U90" s="117"/>
      <c r="V90" s="118">
        <f>+INDEX('Energy matrix'!C17:N17,1,$D$2)</f>
        <v>56</v>
      </c>
      <c r="W90" s="117"/>
      <c r="X90" s="25"/>
    </row>
    <row r="91" spans="3:24" s="283" customFormat="1" ht="12.75" customHeight="1">
      <c r="E91" s="63"/>
      <c r="F91" s="63"/>
      <c r="G91" s="286"/>
      <c r="H91" s="286"/>
      <c r="I91" s="286"/>
      <c r="J91" s="286"/>
      <c r="K91" s="286"/>
      <c r="O91" s="86"/>
      <c r="R91" s="285"/>
      <c r="S91" s="285"/>
      <c r="T91" s="117" t="s">
        <v>57</v>
      </c>
      <c r="U91" s="117"/>
      <c r="V91" s="118">
        <f>SUM(V78:V90)</f>
        <v>18408.965</v>
      </c>
      <c r="W91" s="117"/>
      <c r="X91" s="25"/>
    </row>
    <row r="92" spans="3:24" s="283" customFormat="1" ht="12.75" customHeight="1">
      <c r="C92" s="125" t="s">
        <v>145</v>
      </c>
      <c r="R92" s="285"/>
      <c r="S92" s="285"/>
      <c r="T92" s="258"/>
      <c r="U92" s="258"/>
      <c r="V92" s="259"/>
      <c r="W92" s="258"/>
      <c r="X92" s="25"/>
    </row>
    <row r="93" spans="3:24" s="283" customFormat="1" ht="12.75" customHeight="1">
      <c r="D93" s="87" t="s">
        <v>147</v>
      </c>
      <c r="E93" s="88" t="str">
        <f t="array" ref="E93">+IF(AND(UPPER(TRANSPOSE(T98:T108))=UPPER(MID(D96:N96,4,99))),"Ok","ERROR")</f>
        <v>Ok</v>
      </c>
      <c r="R93" s="285"/>
      <c r="S93" s="285"/>
      <c r="T93" s="258"/>
      <c r="U93" s="258"/>
      <c r="V93" s="259"/>
      <c r="W93" s="258"/>
      <c r="X93" s="25"/>
    </row>
    <row r="94" spans="3:24" s="283" customFormat="1" ht="12.75" customHeight="1">
      <c r="C94" s="283" t="s">
        <v>203</v>
      </c>
      <c r="E94" s="63"/>
      <c r="F94" s="63"/>
      <c r="G94" s="286"/>
      <c r="H94" s="286"/>
      <c r="I94" s="286"/>
      <c r="J94" s="286"/>
      <c r="K94" s="286"/>
      <c r="O94" s="86"/>
      <c r="R94" s="285"/>
      <c r="S94" s="285"/>
      <c r="T94" s="125" t="s">
        <v>558</v>
      </c>
      <c r="U94" s="125"/>
      <c r="W94" s="125"/>
    </row>
    <row r="95" spans="3:24" s="283" customFormat="1" ht="12.75" customHeight="1">
      <c r="D95" s="89">
        <v>1</v>
      </c>
      <c r="E95" s="89">
        <f>+D95+1</f>
        <v>2</v>
      </c>
      <c r="F95" s="89">
        <f t="shared" ref="F95:G95" si="110">+E95+1</f>
        <v>3</v>
      </c>
      <c r="G95" s="89">
        <f t="shared" si="110"/>
        <v>4</v>
      </c>
      <c r="H95" s="89">
        <f t="shared" ref="H95:I95" si="111">+G95+1</f>
        <v>5</v>
      </c>
      <c r="I95" s="89">
        <f t="shared" si="111"/>
        <v>6</v>
      </c>
      <c r="J95" s="89">
        <f t="shared" ref="J95:K95" si="112">+I95+1</f>
        <v>7</v>
      </c>
      <c r="K95" s="89">
        <f t="shared" si="112"/>
        <v>8</v>
      </c>
      <c r="L95" s="89">
        <f t="shared" ref="L95:M95" si="113">+K95+1</f>
        <v>9</v>
      </c>
      <c r="M95" s="89">
        <f t="shared" si="113"/>
        <v>10</v>
      </c>
      <c r="N95" s="89">
        <f t="shared" ref="N95:O95" si="114">+M95+1</f>
        <v>11</v>
      </c>
      <c r="O95" s="89">
        <f t="shared" si="114"/>
        <v>12</v>
      </c>
      <c r="P95" s="89">
        <f t="shared" ref="P95" si="115">+O95+1</f>
        <v>13</v>
      </c>
      <c r="R95" s="285"/>
      <c r="S95" s="285"/>
      <c r="T95" s="289"/>
      <c r="U95" s="289"/>
      <c r="W95" s="289"/>
    </row>
    <row r="96" spans="3:24" s="283" customFormat="1" ht="12.75" customHeight="1">
      <c r="C96" s="10" t="str">
        <f t="shared" ref="C96:E96" si="116">+D149</f>
        <v>Agg End-use</v>
      </c>
      <c r="D96" s="10" t="str">
        <f t="shared" si="116"/>
        <v>01 Coal</v>
      </c>
      <c r="E96" s="10" t="str">
        <f t="shared" si="116"/>
        <v>02 Fuel oil</v>
      </c>
      <c r="F96" s="10" t="str">
        <f t="shared" ref="F96" si="117">+G149</f>
        <v>03 Diesel</v>
      </c>
      <c r="G96" s="10" t="str">
        <f t="shared" ref="G96" si="118">+H149</f>
        <v>04 Gasoline</v>
      </c>
      <c r="H96" s="10" t="str">
        <f t="shared" ref="H96" si="119">+I149</f>
        <v>05 LPG</v>
      </c>
      <c r="I96" s="10" t="str">
        <f t="shared" ref="I96" si="120">+J149</f>
        <v>06 Manufactured Gases</v>
      </c>
      <c r="J96" s="10" t="str">
        <f t="shared" ref="J96" si="121">+K149</f>
        <v>07 Natural gas</v>
      </c>
      <c r="K96" s="10" t="str">
        <f t="shared" ref="K96" si="122">+L149</f>
        <v>08 Biogas</v>
      </c>
      <c r="L96" s="10" t="str">
        <f t="shared" ref="L96" si="123">+M149</f>
        <v>09 Biodiesel</v>
      </c>
      <c r="M96" s="10" t="str">
        <f t="shared" ref="M96" si="124">+N149</f>
        <v>10 Biomass</v>
      </c>
      <c r="N96" s="10" t="str">
        <f t="shared" ref="N96" si="125">+O149</f>
        <v>11 Waste</v>
      </c>
      <c r="O96" s="10" t="str">
        <f t="shared" ref="O96" si="126">+P149</f>
        <v>12 Electricity</v>
      </c>
      <c r="P96" s="10" t="str">
        <f t="shared" ref="P96" si="127">+Q149</f>
        <v>13 District heating</v>
      </c>
      <c r="R96" s="285"/>
      <c r="S96" s="285"/>
      <c r="T96" s="122" t="s">
        <v>146</v>
      </c>
      <c r="V96" s="123">
        <v>2015</v>
      </c>
    </row>
    <row r="97" spans="3:24" s="283" customFormat="1" ht="12.75" customHeight="1">
      <c r="C97" s="13" t="str">
        <f>$D$150</f>
        <v>Process heat temperature</v>
      </c>
      <c r="D97" s="14">
        <f>+INDEX($E150:$Q150,1,D$95) * INDEX($V$98:$V$110,D$95,1)</f>
        <v>2557.4859999999999</v>
      </c>
      <c r="E97" s="14">
        <f t="shared" ref="E97:P97" si="128">+INDEX($E150:$Q150,1,E$95) * INDEX($V$98:$V$110,E$95,1)</f>
        <v>40.734999999999999</v>
      </c>
      <c r="F97" s="14">
        <f t="shared" si="128"/>
        <v>0</v>
      </c>
      <c r="G97" s="14">
        <f t="shared" si="128"/>
        <v>0</v>
      </c>
      <c r="H97" s="14">
        <f t="shared" si="128"/>
        <v>79.390500000000003</v>
      </c>
      <c r="I97" s="14">
        <f t="shared" si="128"/>
        <v>0</v>
      </c>
      <c r="J97" s="14">
        <f t="shared" si="128"/>
        <v>4308.3</v>
      </c>
      <c r="K97" s="14">
        <f t="shared" si="128"/>
        <v>50</v>
      </c>
      <c r="L97" s="14">
        <f t="shared" si="128"/>
        <v>0</v>
      </c>
      <c r="M97" s="14">
        <f t="shared" si="128"/>
        <v>809</v>
      </c>
      <c r="N97" s="14">
        <f t="shared" si="128"/>
        <v>0</v>
      </c>
      <c r="O97" s="14">
        <f t="shared" si="128"/>
        <v>0</v>
      </c>
      <c r="P97" s="14">
        <f t="shared" si="128"/>
        <v>0</v>
      </c>
      <c r="R97" s="285"/>
      <c r="S97" s="285"/>
      <c r="T97" s="48" t="s">
        <v>203</v>
      </c>
      <c r="U97" s="48"/>
      <c r="V97" s="124" t="str">
        <f>+INDEX('Energy matrix'!C25:N25,1,$D$2)</f>
        <v>Mining and quarrying</v>
      </c>
      <c r="W97" s="48"/>
    </row>
    <row r="98" spans="3:24" s="283" customFormat="1" ht="12.75" customHeight="1">
      <c r="C98" s="13" t="str">
        <f>$D$151</f>
        <v>Cooling demand</v>
      </c>
      <c r="D98" s="14">
        <f t="shared" ref="D98:P98" si="129">+INDEX($E151:$Q151,1,D$95) * INDEX($V$98:$V$110,D$95,1)</f>
        <v>0</v>
      </c>
      <c r="E98" s="14">
        <f t="shared" si="129"/>
        <v>0</v>
      </c>
      <c r="F98" s="14">
        <f t="shared" si="129"/>
        <v>0</v>
      </c>
      <c r="G98" s="14">
        <f t="shared" si="129"/>
        <v>0</v>
      </c>
      <c r="H98" s="14">
        <f t="shared" si="129"/>
        <v>0</v>
      </c>
      <c r="I98" s="14">
        <f t="shared" si="129"/>
        <v>0</v>
      </c>
      <c r="J98" s="14">
        <f t="shared" si="129"/>
        <v>0</v>
      </c>
      <c r="K98" s="14">
        <f t="shared" si="129"/>
        <v>0</v>
      </c>
      <c r="L98" s="14">
        <f t="shared" si="129"/>
        <v>0</v>
      </c>
      <c r="M98" s="14">
        <f t="shared" si="129"/>
        <v>0</v>
      </c>
      <c r="N98" s="14">
        <f t="shared" si="129"/>
        <v>0</v>
      </c>
      <c r="O98" s="14">
        <f t="shared" si="129"/>
        <v>0</v>
      </c>
      <c r="P98" s="14">
        <f t="shared" si="129"/>
        <v>0</v>
      </c>
      <c r="R98" s="285"/>
      <c r="S98" s="285"/>
      <c r="T98" s="117" t="str">
        <f>'Energy matrix'!B26</f>
        <v>Coal</v>
      </c>
      <c r="U98" s="117"/>
      <c r="V98" s="118">
        <f>+INDEX('Energy matrix'!C26:N26,1,$D$2)</f>
        <v>2557.4859999999999</v>
      </c>
      <c r="W98" s="117"/>
    </row>
    <row r="99" spans="3:24" s="283" customFormat="1" ht="12.75" customHeight="1">
      <c r="C99" s="13" t="str">
        <f>$D$152</f>
        <v>Haullage</v>
      </c>
      <c r="D99" s="14">
        <f t="shared" ref="D99:P99" si="130">+INDEX($E152:$Q152,1,D$95) * INDEX($V$98:$V$110,D$95,1)</f>
        <v>0</v>
      </c>
      <c r="E99" s="14">
        <f t="shared" si="130"/>
        <v>0</v>
      </c>
      <c r="F99" s="14">
        <f t="shared" si="130"/>
        <v>642.21</v>
      </c>
      <c r="G99" s="14">
        <f t="shared" si="130"/>
        <v>0</v>
      </c>
      <c r="H99" s="14">
        <f t="shared" si="130"/>
        <v>0</v>
      </c>
      <c r="I99" s="14">
        <f t="shared" si="130"/>
        <v>0</v>
      </c>
      <c r="J99" s="14">
        <f t="shared" si="130"/>
        <v>0</v>
      </c>
      <c r="K99" s="14">
        <f t="shared" si="130"/>
        <v>0</v>
      </c>
      <c r="L99" s="14">
        <f t="shared" si="130"/>
        <v>0</v>
      </c>
      <c r="M99" s="14">
        <f t="shared" si="130"/>
        <v>0</v>
      </c>
      <c r="N99" s="14">
        <f t="shared" si="130"/>
        <v>0</v>
      </c>
      <c r="O99" s="14">
        <f t="shared" si="130"/>
        <v>0</v>
      </c>
      <c r="P99" s="14">
        <f t="shared" si="130"/>
        <v>0</v>
      </c>
      <c r="R99" s="285"/>
      <c r="S99" s="285"/>
      <c r="T99" s="117" t="str">
        <f>'Energy matrix'!B27</f>
        <v>Fuel Oil</v>
      </c>
      <c r="U99" s="117"/>
      <c r="V99" s="118">
        <f>+INDEX('Energy matrix'!C27:N27,1,$D$2)</f>
        <v>40.734999999999999</v>
      </c>
      <c r="W99" s="117"/>
    </row>
    <row r="100" spans="3:24" s="283" customFormat="1" ht="12.75" customHeight="1">
      <c r="C100" s="13" t="str">
        <f>$D$153</f>
        <v>Light and electronics</v>
      </c>
      <c r="D100" s="14">
        <f t="shared" ref="D100:P100" si="131">+INDEX($E153:$Q153,1,D$95) * INDEX($V$98:$V$110,D$95,1)</f>
        <v>0</v>
      </c>
      <c r="E100" s="14">
        <f t="shared" si="131"/>
        <v>0</v>
      </c>
      <c r="F100" s="14">
        <f t="shared" si="131"/>
        <v>0</v>
      </c>
      <c r="G100" s="14">
        <f t="shared" si="131"/>
        <v>0</v>
      </c>
      <c r="H100" s="14">
        <f t="shared" si="131"/>
        <v>0</v>
      </c>
      <c r="I100" s="14">
        <f t="shared" si="131"/>
        <v>0</v>
      </c>
      <c r="J100" s="14">
        <f t="shared" si="131"/>
        <v>0</v>
      </c>
      <c r="K100" s="14">
        <f t="shared" si="131"/>
        <v>0</v>
      </c>
      <c r="L100" s="14">
        <f t="shared" si="131"/>
        <v>0</v>
      </c>
      <c r="M100" s="14">
        <f t="shared" si="131"/>
        <v>0</v>
      </c>
      <c r="N100" s="14">
        <f t="shared" si="131"/>
        <v>0</v>
      </c>
      <c r="O100" s="14">
        <f t="shared" si="131"/>
        <v>626.40000000000009</v>
      </c>
      <c r="P100" s="14">
        <f t="shared" si="131"/>
        <v>0</v>
      </c>
      <c r="R100" s="285"/>
      <c r="S100" s="285"/>
      <c r="T100" s="117" t="str">
        <f>'Energy matrix'!B28</f>
        <v>Diesel</v>
      </c>
      <c r="U100" s="117"/>
      <c r="V100" s="118">
        <f>+INDEX('Energy matrix'!C28:N28,1,$D$2)</f>
        <v>642.21</v>
      </c>
      <c r="W100" s="117"/>
    </row>
    <row r="101" spans="3:24" s="283" customFormat="1" ht="12.75" customHeight="1">
      <c r="C101" s="13" t="str">
        <f>$D$154</f>
        <v>Electric motors</v>
      </c>
      <c r="D101" s="14">
        <f t="shared" ref="D101:P101" si="132">+INDEX($E154:$Q154,1,D$95) * INDEX($V$98:$V$110,D$95,1)</f>
        <v>0</v>
      </c>
      <c r="E101" s="14">
        <f t="shared" si="132"/>
        <v>0</v>
      </c>
      <c r="F101" s="14">
        <f t="shared" si="132"/>
        <v>0</v>
      </c>
      <c r="G101" s="14">
        <f t="shared" si="132"/>
        <v>0</v>
      </c>
      <c r="H101" s="14">
        <f t="shared" si="132"/>
        <v>0</v>
      </c>
      <c r="I101" s="14">
        <f t="shared" si="132"/>
        <v>0</v>
      </c>
      <c r="J101" s="14">
        <f t="shared" si="132"/>
        <v>0</v>
      </c>
      <c r="K101" s="14">
        <f t="shared" si="132"/>
        <v>0</v>
      </c>
      <c r="L101" s="14">
        <f t="shared" si="132"/>
        <v>0</v>
      </c>
      <c r="M101" s="14">
        <f t="shared" si="132"/>
        <v>0</v>
      </c>
      <c r="N101" s="14">
        <f t="shared" si="132"/>
        <v>0</v>
      </c>
      <c r="O101" s="14">
        <f t="shared" si="132"/>
        <v>5637.6</v>
      </c>
      <c r="P101" s="14">
        <f t="shared" si="132"/>
        <v>0</v>
      </c>
      <c r="R101" s="285"/>
      <c r="S101" s="285"/>
      <c r="T101" s="117" t="str">
        <f>'Energy matrix'!B29</f>
        <v>Gasoline</v>
      </c>
      <c r="U101" s="117"/>
      <c r="V101" s="118">
        <f>+INDEX('Energy matrix'!C29:N29,1,$D$2)</f>
        <v>0</v>
      </c>
      <c r="W101" s="117"/>
    </row>
    <row r="102" spans="3:24" s="283" customFormat="1" ht="12.75" customHeight="1">
      <c r="C102" s="13" t="str">
        <f>$D$155</f>
        <v>Spatial heating</v>
      </c>
      <c r="D102" s="14">
        <f t="shared" ref="D102:P102" si="133">+INDEX($E155:$Q155,1,D$95) * INDEX($V$98:$V$110,D$95,1)</f>
        <v>0</v>
      </c>
      <c r="E102" s="14">
        <f t="shared" si="133"/>
        <v>0</v>
      </c>
      <c r="F102" s="14">
        <f t="shared" si="133"/>
        <v>0</v>
      </c>
      <c r="G102" s="14">
        <f t="shared" si="133"/>
        <v>0</v>
      </c>
      <c r="H102" s="14">
        <f t="shared" si="133"/>
        <v>0</v>
      </c>
      <c r="I102" s="14">
        <f t="shared" si="133"/>
        <v>0</v>
      </c>
      <c r="J102" s="14">
        <f t="shared" si="133"/>
        <v>0</v>
      </c>
      <c r="K102" s="14">
        <f t="shared" si="133"/>
        <v>0</v>
      </c>
      <c r="L102" s="14">
        <f t="shared" si="133"/>
        <v>0</v>
      </c>
      <c r="M102" s="14">
        <f t="shared" si="133"/>
        <v>0</v>
      </c>
      <c r="N102" s="14">
        <f t="shared" si="133"/>
        <v>0</v>
      </c>
      <c r="O102" s="14">
        <f t="shared" si="133"/>
        <v>21.11011431444226</v>
      </c>
      <c r="P102" s="14">
        <f t="shared" si="133"/>
        <v>116</v>
      </c>
      <c r="R102" s="285"/>
      <c r="S102" s="285"/>
      <c r="T102" s="117" t="str">
        <f>'Energy matrix'!B30</f>
        <v>LPG</v>
      </c>
      <c r="U102" s="117"/>
      <c r="V102" s="118">
        <f>+INDEX('Energy matrix'!C30:N30,1,$D$2)</f>
        <v>317.56200000000001</v>
      </c>
      <c r="W102" s="117"/>
    </row>
    <row r="103" spans="3:24" s="283" customFormat="1" ht="12.75" customHeight="1">
      <c r="C103" s="17" t="s">
        <v>57</v>
      </c>
      <c r="D103" s="18">
        <f>SUM(D97:D102)</f>
        <v>2557.4859999999999</v>
      </c>
      <c r="E103" s="18">
        <f t="shared" ref="E103:P103" si="134">SUM(E97:E102)</f>
        <v>40.734999999999999</v>
      </c>
      <c r="F103" s="18">
        <f t="shared" si="134"/>
        <v>642.21</v>
      </c>
      <c r="G103" s="18">
        <f t="shared" si="134"/>
        <v>0</v>
      </c>
      <c r="H103" s="18">
        <f t="shared" si="134"/>
        <v>79.390500000000003</v>
      </c>
      <c r="I103" s="18">
        <f t="shared" si="134"/>
        <v>0</v>
      </c>
      <c r="J103" s="18">
        <f t="shared" si="134"/>
        <v>4308.3</v>
      </c>
      <c r="K103" s="18">
        <f t="shared" si="134"/>
        <v>50</v>
      </c>
      <c r="L103" s="18">
        <f t="shared" si="134"/>
        <v>0</v>
      </c>
      <c r="M103" s="18">
        <f t="shared" si="134"/>
        <v>809</v>
      </c>
      <c r="N103" s="18">
        <f t="shared" si="134"/>
        <v>0</v>
      </c>
      <c r="O103" s="18">
        <f t="shared" si="134"/>
        <v>6285.1101143144424</v>
      </c>
      <c r="P103" s="18">
        <f t="shared" si="134"/>
        <v>116</v>
      </c>
      <c r="R103" s="285"/>
      <c r="S103" s="285"/>
      <c r="T103" s="117" t="str">
        <f>'Energy matrix'!B31</f>
        <v>Manufactured Gases</v>
      </c>
      <c r="U103" s="117"/>
      <c r="V103" s="118">
        <f>+INDEX('Energy matrix'!C31:N31,1,$D$2)</f>
        <v>0</v>
      </c>
      <c r="W103" s="117"/>
    </row>
    <row r="104" spans="3:24" s="283" customFormat="1" ht="12.75" customHeight="1">
      <c r="O104" s="86"/>
      <c r="R104" s="285"/>
      <c r="S104" s="285"/>
      <c r="T104" s="117" t="str">
        <f>'Energy matrix'!B32</f>
        <v>Natural gas</v>
      </c>
      <c r="U104" s="117"/>
      <c r="V104" s="118">
        <f>+INDEX('Energy matrix'!C32:N32,1,$D$2)</f>
        <v>4308.3</v>
      </c>
      <c r="W104" s="117"/>
    </row>
    <row r="105" spans="3:24" s="283" customFormat="1" ht="12.75" customHeight="1">
      <c r="O105" s="86"/>
      <c r="R105" s="285"/>
      <c r="S105" s="285"/>
      <c r="T105" s="117" t="str">
        <f>'Energy matrix'!B33</f>
        <v>Biogas</v>
      </c>
      <c r="U105" s="117"/>
      <c r="V105" s="118">
        <f>+INDEX('Energy matrix'!C33:N33,1,$D$2)</f>
        <v>50</v>
      </c>
      <c r="W105" s="117"/>
    </row>
    <row r="106" spans="3:24" s="283" customFormat="1" ht="12.75" customHeight="1">
      <c r="E106" s="63"/>
      <c r="F106" s="63"/>
      <c r="G106" s="286"/>
      <c r="H106" s="286"/>
      <c r="I106" s="286"/>
      <c r="J106" s="286"/>
      <c r="K106" s="286"/>
      <c r="O106" s="86"/>
      <c r="R106" s="285"/>
      <c r="S106" s="285"/>
      <c r="T106" s="117" t="str">
        <f>'Energy matrix'!B34</f>
        <v>Biodiesel</v>
      </c>
      <c r="U106" s="117"/>
      <c r="V106" s="118">
        <f>+INDEX('Energy matrix'!C34:N34,1,$D$2)</f>
        <v>0</v>
      </c>
      <c r="W106" s="117"/>
    </row>
    <row r="107" spans="3:24" s="283" customFormat="1" ht="12.75" customHeight="1">
      <c r="E107" s="63"/>
      <c r="F107" s="63"/>
      <c r="G107" s="286"/>
      <c r="H107" s="286"/>
      <c r="I107" s="286"/>
      <c r="J107" s="286"/>
      <c r="K107" s="286"/>
      <c r="O107" s="86"/>
      <c r="R107" s="285"/>
      <c r="S107" s="285"/>
      <c r="T107" s="117" t="str">
        <f>'Energy matrix'!B35</f>
        <v>Biomass</v>
      </c>
      <c r="U107" s="117"/>
      <c r="V107" s="118">
        <f>+INDEX('Energy matrix'!C35:N35,1,$D$2)</f>
        <v>809</v>
      </c>
      <c r="W107" s="117"/>
    </row>
    <row r="108" spans="3:24" s="283" customFormat="1" ht="12.75" customHeight="1">
      <c r="E108" s="63"/>
      <c r="F108" s="63"/>
      <c r="G108" s="286"/>
      <c r="H108" s="286"/>
      <c r="I108" s="286"/>
      <c r="J108" s="286"/>
      <c r="K108" s="286"/>
      <c r="O108" s="86"/>
      <c r="R108" s="285"/>
      <c r="S108" s="285"/>
      <c r="T108" s="117" t="str">
        <f>'Energy matrix'!B36</f>
        <v>Waste</v>
      </c>
      <c r="U108" s="117"/>
      <c r="V108" s="118">
        <f>+INDEX('Energy matrix'!C36:N36,1,$D$2)</f>
        <v>0</v>
      </c>
      <c r="W108" s="117"/>
    </row>
    <row r="109" spans="3:24" s="283" customFormat="1" ht="12.75" customHeight="1">
      <c r="E109" s="63"/>
      <c r="F109" s="63"/>
      <c r="G109" s="286"/>
      <c r="H109" s="286"/>
      <c r="I109" s="286"/>
      <c r="J109" s="286"/>
      <c r="K109" s="286"/>
      <c r="O109" s="86"/>
      <c r="R109" s="285"/>
      <c r="S109" s="285"/>
      <c r="T109" s="117" t="str">
        <f>'Energy matrix'!B37</f>
        <v>Electricity</v>
      </c>
      <c r="U109" s="117"/>
      <c r="V109" s="118">
        <f>+INDEX('Energy matrix'!C37:N37,1,$D$2)</f>
        <v>6264</v>
      </c>
      <c r="W109" s="117"/>
    </row>
    <row r="110" spans="3:24" ht="12.75" customHeight="1">
      <c r="C110" s="257" t="s">
        <v>489</v>
      </c>
      <c r="E110" s="25"/>
      <c r="F110" s="25"/>
      <c r="G110" s="25"/>
      <c r="H110" s="25"/>
      <c r="I110" s="25"/>
      <c r="J110" s="25"/>
      <c r="K110" s="25"/>
      <c r="O110" s="86"/>
      <c r="T110" s="117" t="str">
        <f>'Energy matrix'!B38</f>
        <v>District Heating</v>
      </c>
      <c r="U110" s="117"/>
      <c r="V110" s="118">
        <f>+INDEX('Energy matrix'!C38:N38,1,$D$2)</f>
        <v>116</v>
      </c>
      <c r="W110" s="117"/>
      <c r="X110" s="283"/>
    </row>
    <row r="111" spans="3:24" ht="12.75" customHeight="1">
      <c r="O111" s="86"/>
      <c r="T111" s="117" t="s">
        <v>57</v>
      </c>
      <c r="U111" s="117"/>
      <c r="V111" s="118">
        <f>SUM(V98:V110)</f>
        <v>15105.293</v>
      </c>
      <c r="W111" s="117"/>
      <c r="X111" s="283"/>
    </row>
    <row r="112" spans="3:24" ht="12.75" customHeight="1">
      <c r="C112" s="125" t="s">
        <v>145</v>
      </c>
      <c r="E112" s="25"/>
      <c r="F112" s="25"/>
      <c r="G112" s="25"/>
      <c r="H112" s="25"/>
      <c r="I112" s="25"/>
      <c r="J112" s="25"/>
      <c r="K112" s="25"/>
      <c r="T112" s="285"/>
      <c r="U112" s="285"/>
      <c r="V112" s="285"/>
      <c r="W112" s="285"/>
      <c r="X112" s="283"/>
    </row>
    <row r="113" spans="3:31" ht="12.75" customHeight="1">
      <c r="D113" s="87" t="s">
        <v>147</v>
      </c>
      <c r="E113" s="88" t="str">
        <f t="array" ref="E113">+IF(AND(UPPER(TRANSPOSE(T118:T128))=UPPER(MID(D116:N116,4,99))),"Ok","ERROR")</f>
        <v>Ok</v>
      </c>
      <c r="F113" s="25"/>
      <c r="G113" s="25"/>
      <c r="H113" s="25"/>
      <c r="I113" s="25"/>
      <c r="J113" s="25"/>
      <c r="K113" s="25"/>
      <c r="T113" s="285"/>
      <c r="U113" s="285"/>
      <c r="V113" s="285"/>
      <c r="W113" s="285"/>
      <c r="X113" s="283"/>
    </row>
    <row r="114" spans="3:31" ht="12.75" customHeight="1">
      <c r="C114" s="25" t="s">
        <v>203</v>
      </c>
      <c r="O114" s="86"/>
      <c r="T114" s="125" t="s">
        <v>491</v>
      </c>
      <c r="U114" s="125"/>
      <c r="W114" s="125"/>
    </row>
    <row r="115" spans="3:31" ht="12.75" customHeight="1">
      <c r="D115" s="89">
        <v>1</v>
      </c>
      <c r="E115" s="89">
        <f>+D115+1</f>
        <v>2</v>
      </c>
      <c r="F115" s="89">
        <f t="shared" ref="F115:P115" si="135">+E115+1</f>
        <v>3</v>
      </c>
      <c r="G115" s="89">
        <f t="shared" si="135"/>
        <v>4</v>
      </c>
      <c r="H115" s="89">
        <f t="shared" si="135"/>
        <v>5</v>
      </c>
      <c r="I115" s="89">
        <f t="shared" si="135"/>
        <v>6</v>
      </c>
      <c r="J115" s="89">
        <f t="shared" si="135"/>
        <v>7</v>
      </c>
      <c r="K115" s="89">
        <f t="shared" si="135"/>
        <v>8</v>
      </c>
      <c r="L115" s="89">
        <f t="shared" si="135"/>
        <v>9</v>
      </c>
      <c r="M115" s="89">
        <f t="shared" si="135"/>
        <v>10</v>
      </c>
      <c r="N115" s="89">
        <f t="shared" si="135"/>
        <v>11</v>
      </c>
      <c r="O115" s="89">
        <f t="shared" si="135"/>
        <v>12</v>
      </c>
      <c r="P115" s="89">
        <f t="shared" si="135"/>
        <v>13</v>
      </c>
      <c r="T115" s="46"/>
      <c r="U115" s="46"/>
      <c r="W115" s="46"/>
    </row>
    <row r="116" spans="3:31" ht="12.75" customHeight="1">
      <c r="C116" s="10" t="str">
        <f>+C76</f>
        <v>Agg End-use</v>
      </c>
      <c r="D116" s="10" t="str">
        <f t="shared" ref="D116:P116" si="136">+D76</f>
        <v>01 Coal</v>
      </c>
      <c r="E116" s="10" t="str">
        <f t="shared" si="136"/>
        <v>02 Fuel oil</v>
      </c>
      <c r="F116" s="10" t="str">
        <f t="shared" si="136"/>
        <v>03 Diesel</v>
      </c>
      <c r="G116" s="10" t="str">
        <f t="shared" si="136"/>
        <v>04 Gasoline</v>
      </c>
      <c r="H116" s="10" t="str">
        <f t="shared" si="136"/>
        <v>05 LPG</v>
      </c>
      <c r="I116" s="10" t="str">
        <f t="shared" si="136"/>
        <v>06 Manufactured Gases</v>
      </c>
      <c r="J116" s="10" t="str">
        <f t="shared" si="136"/>
        <v>07 Natural gas</v>
      </c>
      <c r="K116" s="10" t="str">
        <f t="shared" si="136"/>
        <v>08 Biogas</v>
      </c>
      <c r="L116" s="10" t="str">
        <f t="shared" si="136"/>
        <v>09 Biodiesel</v>
      </c>
      <c r="M116" s="10" t="str">
        <f t="shared" si="136"/>
        <v>10 Biomass</v>
      </c>
      <c r="N116" s="10" t="str">
        <f t="shared" si="136"/>
        <v>11 Waste</v>
      </c>
      <c r="O116" s="10" t="str">
        <f t="shared" si="136"/>
        <v>12 Electricity</v>
      </c>
      <c r="P116" s="10" t="str">
        <f t="shared" si="136"/>
        <v>13 District heating</v>
      </c>
      <c r="T116" s="122" t="s">
        <v>146</v>
      </c>
      <c r="V116" s="123">
        <f>+'Energy matrix'!B45</f>
        <v>2019</v>
      </c>
    </row>
    <row r="117" spans="3:31" ht="12.75" customHeight="1">
      <c r="C117" s="13" t="str">
        <f>$D$150</f>
        <v>Process heat temperature</v>
      </c>
      <c r="D117" s="14">
        <f>+INDEX($E150:$Q150,1,D$115) * INDEX($V$118:$V$130,D$115,1)</f>
        <v>2624.08</v>
      </c>
      <c r="E117" s="14">
        <f t="shared" ref="E117:P117" si="137">+INDEX($E150:$Q150,1,E$115) * INDEX($V$118:$V$130,E$115,1)</f>
        <v>40.343000000000004</v>
      </c>
      <c r="F117" s="14">
        <f t="shared" si="137"/>
        <v>0</v>
      </c>
      <c r="G117" s="14">
        <f t="shared" si="137"/>
        <v>0</v>
      </c>
      <c r="H117" s="14">
        <f t="shared" si="137"/>
        <v>32.305500000000002</v>
      </c>
      <c r="I117" s="14">
        <f t="shared" si="137"/>
        <v>0</v>
      </c>
      <c r="J117" s="14">
        <f t="shared" si="137"/>
        <v>3917.636</v>
      </c>
      <c r="K117" s="14">
        <f t="shared" si="137"/>
        <v>73</v>
      </c>
      <c r="L117" s="14">
        <f t="shared" si="137"/>
        <v>26.925999999999998</v>
      </c>
      <c r="M117" s="14">
        <f t="shared" si="137"/>
        <v>130</v>
      </c>
      <c r="N117" s="14">
        <f t="shared" si="137"/>
        <v>0</v>
      </c>
      <c r="O117" s="14">
        <f t="shared" si="137"/>
        <v>0</v>
      </c>
      <c r="P117" s="14">
        <f t="shared" si="137"/>
        <v>0</v>
      </c>
      <c r="T117" s="48" t="s">
        <v>203</v>
      </c>
      <c r="U117" s="48"/>
      <c r="V117" s="124" t="str">
        <f>+INDEX('Energy matrix'!C46:N46,1,$D$2)</f>
        <v>Mining and quarrying</v>
      </c>
      <c r="W117" s="48"/>
    </row>
    <row r="118" spans="3:31" ht="12.75" customHeight="1">
      <c r="C118" s="13" t="str">
        <f>$D$151</f>
        <v>Cooling demand</v>
      </c>
      <c r="D118" s="14">
        <f>+INDEX($E151:$Q151,1,D$115) * INDEX($V$118:$V$130,D$115,1)</f>
        <v>0</v>
      </c>
      <c r="E118" s="14">
        <f t="shared" ref="E118:P118" si="138">+INDEX($E151:$Q151,1,E$115) * INDEX($V$118:$V$130,E$115,1)</f>
        <v>0</v>
      </c>
      <c r="F118" s="14">
        <f t="shared" si="138"/>
        <v>0</v>
      </c>
      <c r="G118" s="14">
        <f t="shared" si="138"/>
        <v>0</v>
      </c>
      <c r="H118" s="14">
        <f t="shared" si="138"/>
        <v>0</v>
      </c>
      <c r="I118" s="14">
        <f t="shared" si="138"/>
        <v>0</v>
      </c>
      <c r="J118" s="14">
        <f t="shared" si="138"/>
        <v>0</v>
      </c>
      <c r="K118" s="14">
        <f t="shared" si="138"/>
        <v>0</v>
      </c>
      <c r="L118" s="14">
        <f t="shared" si="138"/>
        <v>0</v>
      </c>
      <c r="M118" s="14">
        <f t="shared" si="138"/>
        <v>0</v>
      </c>
      <c r="N118" s="14">
        <f t="shared" si="138"/>
        <v>0</v>
      </c>
      <c r="O118" s="14">
        <f t="shared" si="138"/>
        <v>0</v>
      </c>
      <c r="P118" s="14">
        <f t="shared" si="138"/>
        <v>0</v>
      </c>
      <c r="T118" s="117" t="str">
        <f>'Energy matrix'!B47</f>
        <v>Coal</v>
      </c>
      <c r="U118" s="117"/>
      <c r="V118" s="118">
        <f>+INDEX('Energy matrix'!C47:N47,1,$D$2)</f>
        <v>2624.08</v>
      </c>
      <c r="W118" s="117"/>
    </row>
    <row r="119" spans="3:31" ht="12.75" customHeight="1">
      <c r="C119" s="13" t="str">
        <f>$D$152</f>
        <v>Haullage</v>
      </c>
      <c r="D119" s="19">
        <f>+INDEX($E152:$Q152,1,D$115) * INDEX($V$118:$V$130,D$115,1)</f>
        <v>0</v>
      </c>
      <c r="E119" s="19">
        <f t="shared" ref="E119:P119" si="139">+INDEX($E152:$Q152,1,E$115) * INDEX($V$118:$V$130,E$115,1)</f>
        <v>0</v>
      </c>
      <c r="F119" s="19">
        <f t="shared" si="139"/>
        <v>729.75900000000001</v>
      </c>
      <c r="G119" s="19">
        <f t="shared" si="139"/>
        <v>0</v>
      </c>
      <c r="H119" s="19">
        <f t="shared" si="139"/>
        <v>0</v>
      </c>
      <c r="I119" s="19">
        <f t="shared" si="139"/>
        <v>0</v>
      </c>
      <c r="J119" s="19">
        <f t="shared" si="139"/>
        <v>0</v>
      </c>
      <c r="K119" s="19">
        <f t="shared" si="139"/>
        <v>0</v>
      </c>
      <c r="L119" s="19">
        <f t="shared" si="139"/>
        <v>0</v>
      </c>
      <c r="M119" s="19">
        <f t="shared" si="139"/>
        <v>0</v>
      </c>
      <c r="N119" s="19">
        <f t="shared" si="139"/>
        <v>0</v>
      </c>
      <c r="O119" s="19">
        <f t="shared" si="139"/>
        <v>0</v>
      </c>
      <c r="P119" s="19">
        <f t="shared" si="139"/>
        <v>0</v>
      </c>
      <c r="T119" s="117" t="str">
        <f>'Energy matrix'!B48</f>
        <v>Fuel Oil</v>
      </c>
      <c r="U119" s="117"/>
      <c r="V119" s="118">
        <f>+INDEX('Energy matrix'!C48:N48,1,$D$2)</f>
        <v>40.343000000000004</v>
      </c>
      <c r="W119" s="117"/>
    </row>
    <row r="120" spans="3:31" ht="12.75" customHeight="1">
      <c r="C120" s="13" t="str">
        <f>$D$153</f>
        <v>Light and electronics</v>
      </c>
      <c r="D120" s="14">
        <f>+INDEX($E153:$Q153,1,D$115) * INDEX($V$118:$V$130,D$115,1)</f>
        <v>0</v>
      </c>
      <c r="E120" s="14">
        <f t="shared" ref="E120:P120" si="140">+INDEX($E153:$Q153,1,E$115) * INDEX($V$118:$V$130,E$115,1)</f>
        <v>0</v>
      </c>
      <c r="F120" s="14">
        <f t="shared" si="140"/>
        <v>0</v>
      </c>
      <c r="G120" s="14">
        <f t="shared" si="140"/>
        <v>0</v>
      </c>
      <c r="H120" s="14">
        <f t="shared" si="140"/>
        <v>0</v>
      </c>
      <c r="I120" s="14">
        <f t="shared" si="140"/>
        <v>0</v>
      </c>
      <c r="J120" s="14">
        <f t="shared" si="140"/>
        <v>0</v>
      </c>
      <c r="K120" s="14">
        <f t="shared" si="140"/>
        <v>0</v>
      </c>
      <c r="L120" s="14">
        <f t="shared" si="140"/>
        <v>0</v>
      </c>
      <c r="M120" s="14">
        <f t="shared" si="140"/>
        <v>0</v>
      </c>
      <c r="N120" s="14">
        <f t="shared" si="140"/>
        <v>0</v>
      </c>
      <c r="O120" s="14">
        <f t="shared" si="140"/>
        <v>644.04</v>
      </c>
      <c r="P120" s="14">
        <f t="shared" si="140"/>
        <v>0</v>
      </c>
      <c r="T120" s="117" t="str">
        <f>'Energy matrix'!B49</f>
        <v>Diesel</v>
      </c>
      <c r="U120" s="117"/>
      <c r="V120" s="118">
        <f>+INDEX('Energy matrix'!C49:N49,1,$D$2)</f>
        <v>729.75900000000001</v>
      </c>
      <c r="W120" s="117"/>
    </row>
    <row r="121" spans="3:31" ht="12.75" customHeight="1">
      <c r="C121" s="13" t="str">
        <f>$D$154</f>
        <v>Electric motors</v>
      </c>
      <c r="D121" s="14">
        <f t="shared" ref="D121:P122" si="141">+INDEX($E154:$Q154,1,D$115) * INDEX($V$118:$V$130,D$115,1)</f>
        <v>0</v>
      </c>
      <c r="E121" s="14">
        <f t="shared" si="141"/>
        <v>0</v>
      </c>
      <c r="F121" s="14">
        <f t="shared" si="141"/>
        <v>0</v>
      </c>
      <c r="G121" s="14">
        <f t="shared" si="141"/>
        <v>0</v>
      </c>
      <c r="H121" s="14">
        <f t="shared" si="141"/>
        <v>0</v>
      </c>
      <c r="I121" s="14">
        <f t="shared" si="141"/>
        <v>0</v>
      </c>
      <c r="J121" s="14">
        <f t="shared" si="141"/>
        <v>0</v>
      </c>
      <c r="K121" s="14">
        <f t="shared" si="141"/>
        <v>0</v>
      </c>
      <c r="L121" s="14">
        <f t="shared" si="141"/>
        <v>0</v>
      </c>
      <c r="M121" s="14">
        <f t="shared" si="141"/>
        <v>0</v>
      </c>
      <c r="N121" s="14">
        <f t="shared" si="141"/>
        <v>0</v>
      </c>
      <c r="O121" s="14">
        <f t="shared" si="141"/>
        <v>5796.36</v>
      </c>
      <c r="P121" s="14">
        <f t="shared" si="141"/>
        <v>0</v>
      </c>
      <c r="T121" s="117" t="str">
        <f>'Energy matrix'!B50</f>
        <v>Gasoline</v>
      </c>
      <c r="U121" s="117"/>
      <c r="V121" s="118">
        <f>+INDEX('Energy matrix'!C50:N50,1,$D$2)</f>
        <v>0</v>
      </c>
      <c r="W121" s="117"/>
    </row>
    <row r="122" spans="3:31" ht="12.75" customHeight="1">
      <c r="C122" s="13" t="str">
        <f>$D$155</f>
        <v>Spatial heating</v>
      </c>
      <c r="D122" s="14">
        <f t="shared" si="141"/>
        <v>0</v>
      </c>
      <c r="E122" s="14">
        <f t="shared" si="141"/>
        <v>0</v>
      </c>
      <c r="F122" s="14">
        <f t="shared" si="141"/>
        <v>0</v>
      </c>
      <c r="G122" s="14">
        <f t="shared" si="141"/>
        <v>0</v>
      </c>
      <c r="H122" s="14">
        <f t="shared" si="141"/>
        <v>0</v>
      </c>
      <c r="I122" s="14">
        <f t="shared" si="141"/>
        <v>0</v>
      </c>
      <c r="J122" s="14">
        <f t="shared" si="141"/>
        <v>0</v>
      </c>
      <c r="K122" s="14">
        <f t="shared" si="141"/>
        <v>0</v>
      </c>
      <c r="L122" s="14">
        <f t="shared" si="141"/>
        <v>0</v>
      </c>
      <c r="M122" s="14">
        <f t="shared" si="141"/>
        <v>0</v>
      </c>
      <c r="N122" s="14">
        <f t="shared" si="141"/>
        <v>0</v>
      </c>
      <c r="O122" s="14">
        <f t="shared" si="141"/>
        <v>21.70459454513632</v>
      </c>
      <c r="P122" s="14">
        <f t="shared" si="141"/>
        <v>194</v>
      </c>
      <c r="T122" s="117" t="str">
        <f>'Energy matrix'!B51</f>
        <v>LPG</v>
      </c>
      <c r="U122" s="117"/>
      <c r="V122" s="118">
        <f>+INDEX('Energy matrix'!C51:N51,1,$D$2)</f>
        <v>129.22200000000001</v>
      </c>
      <c r="W122" s="117"/>
    </row>
    <row r="123" spans="3:31" ht="12.75" customHeight="1">
      <c r="C123" s="17" t="s">
        <v>57</v>
      </c>
      <c r="D123" s="18">
        <f t="shared" ref="D123:P123" si="142">SUM(D117:D122)</f>
        <v>2624.08</v>
      </c>
      <c r="E123" s="18">
        <f t="shared" si="142"/>
        <v>40.343000000000004</v>
      </c>
      <c r="F123" s="18">
        <f t="shared" si="142"/>
        <v>729.75900000000001</v>
      </c>
      <c r="G123" s="18">
        <f t="shared" si="142"/>
        <v>0</v>
      </c>
      <c r="H123" s="18">
        <f t="shared" si="142"/>
        <v>32.305500000000002</v>
      </c>
      <c r="I123" s="18">
        <f t="shared" si="142"/>
        <v>0</v>
      </c>
      <c r="J123" s="18">
        <f t="shared" si="142"/>
        <v>3917.636</v>
      </c>
      <c r="K123" s="18">
        <f t="shared" si="142"/>
        <v>73</v>
      </c>
      <c r="L123" s="18">
        <f t="shared" si="142"/>
        <v>26.925999999999998</v>
      </c>
      <c r="M123" s="18">
        <f t="shared" si="142"/>
        <v>130</v>
      </c>
      <c r="N123" s="18">
        <f t="shared" si="142"/>
        <v>0</v>
      </c>
      <c r="O123" s="18">
        <f t="shared" si="142"/>
        <v>6462.104594545136</v>
      </c>
      <c r="P123" s="18">
        <f t="shared" si="142"/>
        <v>194</v>
      </c>
      <c r="T123" s="117" t="str">
        <f>'Energy matrix'!B52</f>
        <v>Manufactured Gases</v>
      </c>
      <c r="U123" s="117"/>
      <c r="V123" s="118">
        <f>+INDEX('Energy matrix'!C52:N52,1,$D$2)</f>
        <v>0</v>
      </c>
      <c r="W123" s="117"/>
    </row>
    <row r="124" spans="3:31" ht="12.75" customHeight="1">
      <c r="E124" s="25"/>
      <c r="F124" s="25"/>
      <c r="G124" s="25"/>
      <c r="H124" s="25"/>
      <c r="I124" s="25"/>
      <c r="J124" s="25"/>
      <c r="K124" s="25"/>
      <c r="O124" s="86"/>
      <c r="T124" s="117" t="str">
        <f>'Energy matrix'!B53</f>
        <v>Natural gas</v>
      </c>
      <c r="U124" s="117"/>
      <c r="V124" s="118">
        <f>+INDEX('Energy matrix'!C53:N53,1,$D$2)</f>
        <v>3917.636</v>
      </c>
      <c r="W124" s="117"/>
    </row>
    <row r="125" spans="3:31" ht="12.75" customHeight="1">
      <c r="E125" s="25"/>
      <c r="F125" s="25"/>
      <c r="G125" s="25"/>
      <c r="H125" s="25"/>
      <c r="I125" s="25"/>
      <c r="J125" s="25"/>
      <c r="K125" s="25"/>
      <c r="O125" s="86"/>
      <c r="T125" s="117" t="str">
        <f>'Energy matrix'!B54</f>
        <v>Biogas</v>
      </c>
      <c r="U125" s="117"/>
      <c r="V125" s="118">
        <f>+INDEX('Energy matrix'!C54:N54,1,$D$2)</f>
        <v>73</v>
      </c>
      <c r="W125" s="117"/>
    </row>
    <row r="126" spans="3:31" ht="12.75" customHeight="1">
      <c r="O126" s="86"/>
      <c r="T126" s="117" t="str">
        <f>'Energy matrix'!B55</f>
        <v>Biodiesel</v>
      </c>
      <c r="U126" s="117"/>
      <c r="V126" s="118">
        <f>+INDEX('Energy matrix'!C55:N55,1,$D$2)</f>
        <v>26.925999999999998</v>
      </c>
      <c r="W126" s="117"/>
    </row>
    <row r="127" spans="3:31" ht="12.75" customHeight="1">
      <c r="O127" s="86"/>
      <c r="T127" s="117" t="str">
        <f>'Energy matrix'!B56</f>
        <v>Biomass</v>
      </c>
      <c r="U127" s="117"/>
      <c r="V127" s="118">
        <f>+INDEX('Energy matrix'!C56:N56,1,$D$2)</f>
        <v>130</v>
      </c>
      <c r="W127" s="117"/>
    </row>
    <row r="128" spans="3:31" ht="12.75" customHeight="1">
      <c r="C128" s="25" t="s">
        <v>287</v>
      </c>
      <c r="D128" s="503"/>
      <c r="F128" s="25"/>
      <c r="G128" s="25"/>
      <c r="H128" s="25"/>
      <c r="I128" s="25"/>
      <c r="J128" s="25"/>
      <c r="K128" s="25"/>
      <c r="O128" s="86"/>
      <c r="T128" s="117" t="str">
        <f>'Energy matrix'!B57</f>
        <v>Waste</v>
      </c>
      <c r="U128" s="117"/>
      <c r="V128" s="118">
        <f>+INDEX('Energy matrix'!C57:N57,1,$D$2)</f>
        <v>0</v>
      </c>
      <c r="W128" s="117"/>
      <c r="AE128" s="34"/>
    </row>
    <row r="129" spans="3:32" ht="12.75" customHeight="1">
      <c r="E129" s="25"/>
      <c r="F129" s="25"/>
      <c r="G129" s="25"/>
      <c r="H129" s="25"/>
      <c r="I129" s="25"/>
      <c r="J129" s="25"/>
      <c r="K129" s="25"/>
      <c r="O129" s="86"/>
      <c r="T129" s="117" t="str">
        <f>'Energy matrix'!B58</f>
        <v>Electricity</v>
      </c>
      <c r="U129" s="117"/>
      <c r="V129" s="118">
        <f>+INDEX('Energy matrix'!C58:N58,1,$D$2)</f>
        <v>6440.4</v>
      </c>
      <c r="W129" s="117"/>
      <c r="AF129" s="34"/>
    </row>
    <row r="130" spans="3:32" ht="12.75" customHeight="1">
      <c r="D130" s="21" t="s">
        <v>55</v>
      </c>
      <c r="E130" s="21" t="s">
        <v>85</v>
      </c>
      <c r="F130" s="21" t="s">
        <v>68</v>
      </c>
      <c r="G130" s="21" t="s">
        <v>79</v>
      </c>
      <c r="H130" s="21" t="s">
        <v>53</v>
      </c>
      <c r="I130" s="21" t="s">
        <v>51</v>
      </c>
      <c r="J130" s="21" t="s">
        <v>77</v>
      </c>
      <c r="K130" s="21" t="s">
        <v>78</v>
      </c>
      <c r="L130" s="21" t="s">
        <v>80</v>
      </c>
      <c r="M130" s="21" t="s">
        <v>50</v>
      </c>
      <c r="N130" s="21" t="s">
        <v>56</v>
      </c>
      <c r="O130" s="86"/>
      <c r="T130" s="117" t="str">
        <f>'Energy matrix'!B59</f>
        <v>District Heating</v>
      </c>
      <c r="U130" s="117"/>
      <c r="V130" s="118">
        <f>+INDEX('Energy matrix'!C59:N59,1,$D$2)</f>
        <v>194</v>
      </c>
      <c r="W130" s="117"/>
      <c r="AF130" s="34"/>
    </row>
    <row r="131" spans="3:32" ht="12.75" customHeight="1">
      <c r="C131" s="13" t="str">
        <f>$D$150</f>
        <v>Process heat temperature</v>
      </c>
      <c r="D131" s="256">
        <f>D136*0.98</f>
        <v>0.93099999999999994</v>
      </c>
      <c r="E131" s="256">
        <f>E136*0.98</f>
        <v>0.93099999999999994</v>
      </c>
      <c r="F131" s="256">
        <f>F136*0.98</f>
        <v>0.94079999999999997</v>
      </c>
      <c r="G131" s="91"/>
      <c r="H131" s="256">
        <f t="shared" ref="H131:N131" si="143">H136*0.98</f>
        <v>0.98</v>
      </c>
      <c r="I131" s="256">
        <f t="shared" si="143"/>
        <v>0.98</v>
      </c>
      <c r="J131" s="256">
        <f t="shared" si="143"/>
        <v>0.98</v>
      </c>
      <c r="K131" s="256">
        <f t="shared" si="143"/>
        <v>0.83299999999999996</v>
      </c>
      <c r="L131" s="256">
        <f t="shared" si="143"/>
        <v>0.93099999999999994</v>
      </c>
      <c r="M131" s="256">
        <f t="shared" si="143"/>
        <v>0.93099999999999994</v>
      </c>
      <c r="N131" s="256">
        <f t="shared" si="143"/>
        <v>0.94079999999999997</v>
      </c>
      <c r="O131" s="86"/>
      <c r="T131" s="117" t="s">
        <v>57</v>
      </c>
      <c r="U131" s="117"/>
      <c r="V131" s="118">
        <f>SUM(V118:V130)</f>
        <v>14305.366</v>
      </c>
      <c r="W131" s="117"/>
      <c r="AF131" s="34"/>
    </row>
    <row r="132" spans="3:32" ht="12.75" customHeight="1">
      <c r="C132" s="13" t="str">
        <f>$D$151</f>
        <v>Cooling demand</v>
      </c>
      <c r="D132" s="256">
        <f>D131*0.98</f>
        <v>0.91237999999999997</v>
      </c>
      <c r="E132" s="256">
        <f>E131*0.98</f>
        <v>0.91237999999999997</v>
      </c>
      <c r="F132" s="256">
        <f>F131*0.98</f>
        <v>0.92198399999999991</v>
      </c>
      <c r="G132" s="91"/>
      <c r="H132" s="256">
        <f t="shared" ref="H132:N132" si="144">H131*0.98</f>
        <v>0.96039999999999992</v>
      </c>
      <c r="I132" s="256">
        <f>I131*0.98</f>
        <v>0.96039999999999992</v>
      </c>
      <c r="J132" s="256">
        <f t="shared" si="144"/>
        <v>0.96039999999999992</v>
      </c>
      <c r="K132" s="256">
        <f t="shared" si="144"/>
        <v>0.81633999999999995</v>
      </c>
      <c r="L132" s="256">
        <f t="shared" si="144"/>
        <v>0.91237999999999997</v>
      </c>
      <c r="M132" s="256">
        <f t="shared" si="144"/>
        <v>0.91237999999999997</v>
      </c>
      <c r="N132" s="256">
        <f t="shared" si="144"/>
        <v>0.92198399999999991</v>
      </c>
      <c r="O132" s="86"/>
      <c r="T132" s="46"/>
      <c r="U132" s="46"/>
      <c r="W132" s="46"/>
      <c r="AF132" s="34"/>
    </row>
    <row r="133" spans="3:32" ht="12.75" customHeight="1">
      <c r="C133" s="13" t="str">
        <f>$D$152</f>
        <v>Haullage</v>
      </c>
      <c r="D133" s="92"/>
      <c r="E133" s="92"/>
      <c r="F133" s="92"/>
      <c r="G133" s="92"/>
      <c r="H133" s="92"/>
      <c r="I133" s="92"/>
      <c r="J133" s="92"/>
      <c r="K133" s="92"/>
      <c r="L133" s="92"/>
      <c r="M133" s="92"/>
      <c r="N133" s="92"/>
      <c r="O133" s="86"/>
      <c r="AF133" s="34"/>
    </row>
    <row r="134" spans="3:32" ht="12.75" customHeight="1">
      <c r="C134" s="13" t="str">
        <f>$D$153</f>
        <v>Light and electronics</v>
      </c>
      <c r="D134" s="93"/>
      <c r="E134" s="93"/>
      <c r="F134" s="90"/>
      <c r="G134" s="91"/>
      <c r="H134" s="93"/>
      <c r="I134" s="93"/>
      <c r="J134" s="93"/>
      <c r="K134" s="93"/>
      <c r="L134" s="93"/>
      <c r="M134" s="90">
        <v>1</v>
      </c>
      <c r="N134" s="90"/>
      <c r="O134" s="86"/>
      <c r="R134" s="25"/>
      <c r="S134" s="25"/>
      <c r="AF134" s="34"/>
    </row>
    <row r="135" spans="3:32" ht="12.75" customHeight="1">
      <c r="C135" s="13" t="str">
        <f>$D$154</f>
        <v>Electric motors</v>
      </c>
      <c r="D135" s="93"/>
      <c r="E135" s="93"/>
      <c r="F135" s="90"/>
      <c r="G135" s="91"/>
      <c r="H135" s="93"/>
      <c r="I135" s="93"/>
      <c r="J135" s="93"/>
      <c r="K135" s="93"/>
      <c r="L135" s="93"/>
      <c r="M135" s="90">
        <v>1</v>
      </c>
      <c r="N135" s="90"/>
      <c r="O135" s="86"/>
      <c r="R135" s="25"/>
      <c r="S135" s="25"/>
      <c r="AF135" s="34"/>
    </row>
    <row r="136" spans="3:32" ht="12.75" customHeight="1">
      <c r="C136" s="13" t="str">
        <f>$D$155</f>
        <v>Spatial heating</v>
      </c>
      <c r="D136" s="90">
        <v>0.95</v>
      </c>
      <c r="E136" s="90">
        <v>0.95</v>
      </c>
      <c r="F136" s="90">
        <v>0.96</v>
      </c>
      <c r="G136" s="91"/>
      <c r="H136" s="90">
        <v>1</v>
      </c>
      <c r="I136" s="90">
        <v>1</v>
      </c>
      <c r="J136" s="90">
        <v>1</v>
      </c>
      <c r="K136" s="256">
        <v>0.85</v>
      </c>
      <c r="L136" s="90">
        <v>0.95</v>
      </c>
      <c r="M136" s="90">
        <v>0.95</v>
      </c>
      <c r="N136" s="90">
        <v>0.96</v>
      </c>
      <c r="O136" s="86"/>
      <c r="R136" s="25"/>
      <c r="S136" s="25"/>
      <c r="AF136" s="34"/>
    </row>
    <row r="137" spans="3:32" ht="12.75" customHeight="1">
      <c r="D137" s="94"/>
      <c r="E137" s="94"/>
      <c r="F137" s="94"/>
      <c r="G137" s="95"/>
      <c r="H137" s="94"/>
      <c r="I137" s="94"/>
      <c r="J137" s="94"/>
      <c r="K137" s="94"/>
      <c r="L137" s="94"/>
      <c r="M137" s="94"/>
      <c r="N137" s="94"/>
      <c r="O137" s="86"/>
      <c r="R137" s="25"/>
      <c r="S137" s="25"/>
      <c r="AF137" s="34"/>
    </row>
    <row r="138" spans="3:32" ht="12.75" customHeight="1">
      <c r="O138" s="86"/>
      <c r="R138" s="25"/>
      <c r="S138" s="25"/>
      <c r="AF138" s="34"/>
    </row>
    <row r="139" spans="3:32" ht="12.75" customHeight="1">
      <c r="C139" s="61"/>
      <c r="D139" s="61"/>
      <c r="O139" s="86"/>
      <c r="R139" s="25"/>
      <c r="S139" s="25"/>
      <c r="AF139" s="34"/>
    </row>
    <row r="140" spans="3:32" ht="12.75" customHeight="1">
      <c r="C140" s="61"/>
      <c r="D140" s="61"/>
      <c r="R140" s="25"/>
      <c r="S140" s="25"/>
      <c r="AF140" s="34"/>
    </row>
    <row r="141" spans="3:32" ht="12.75" customHeight="1">
      <c r="R141" s="25"/>
      <c r="S141" s="25"/>
      <c r="AF141" s="34"/>
    </row>
    <row r="143" spans="3:32" s="442" customFormat="1" ht="15" thickBot="1">
      <c r="E143" s="443"/>
      <c r="F143" s="443"/>
      <c r="G143" s="444"/>
      <c r="H143" s="444"/>
      <c r="I143" s="444"/>
      <c r="J143" s="444"/>
      <c r="K143" s="444"/>
      <c r="R143" s="445"/>
      <c r="S143" s="445"/>
    </row>
    <row r="145" spans="3:28">
      <c r="E145" s="25"/>
      <c r="F145" s="25"/>
      <c r="G145" s="25"/>
      <c r="H145" s="25"/>
      <c r="I145" s="25"/>
      <c r="J145" s="25"/>
      <c r="K145" s="25"/>
      <c r="R145" s="25"/>
      <c r="T145" s="34"/>
    </row>
    <row r="146" spans="3:28" ht="21">
      <c r="C146" s="502" t="s">
        <v>487</v>
      </c>
      <c r="E146" s="25"/>
      <c r="G146" s="63"/>
      <c r="L146" s="36"/>
      <c r="R146" s="25"/>
      <c r="S146" s="25"/>
    </row>
    <row r="147" spans="3:28">
      <c r="D147" s="85"/>
      <c r="E147" s="50"/>
      <c r="F147" s="50"/>
      <c r="G147" s="50"/>
      <c r="H147" s="50"/>
      <c r="I147" s="50"/>
      <c r="J147" s="50"/>
      <c r="K147" s="50"/>
      <c r="L147" s="50"/>
      <c r="M147" s="50"/>
      <c r="N147" s="50"/>
      <c r="O147" s="50"/>
      <c r="P147" s="50"/>
      <c r="Q147" s="50"/>
      <c r="R147" s="50"/>
      <c r="T147" s="34"/>
    </row>
    <row r="148" spans="3:28">
      <c r="E148" s="50"/>
      <c r="F148" s="50"/>
      <c r="G148" s="50"/>
      <c r="H148" s="50"/>
      <c r="I148" s="50"/>
      <c r="J148" s="50"/>
      <c r="K148" s="50"/>
      <c r="L148" s="50"/>
      <c r="M148" s="50"/>
      <c r="N148" s="50"/>
      <c r="O148" s="50"/>
      <c r="P148" s="50"/>
      <c r="Q148" s="50"/>
      <c r="R148" s="50"/>
      <c r="T148" s="34"/>
    </row>
    <row r="149" spans="3:28">
      <c r="C149" s="10" t="s">
        <v>142</v>
      </c>
      <c r="D149" s="11" t="s">
        <v>143</v>
      </c>
      <c r="E149" s="20" t="s">
        <v>137</v>
      </c>
      <c r="F149" s="20" t="s">
        <v>138</v>
      </c>
      <c r="G149" s="407" t="s">
        <v>139</v>
      </c>
      <c r="H149" s="20" t="s">
        <v>140</v>
      </c>
      <c r="I149" s="20" t="s">
        <v>141</v>
      </c>
      <c r="J149" s="20" t="s">
        <v>550</v>
      </c>
      <c r="K149" s="20" t="s">
        <v>551</v>
      </c>
      <c r="L149" s="20" t="s">
        <v>552</v>
      </c>
      <c r="M149" s="20" t="s">
        <v>553</v>
      </c>
      <c r="N149" s="20" t="s">
        <v>554</v>
      </c>
      <c r="O149" s="20" t="s">
        <v>555</v>
      </c>
      <c r="P149" s="188" t="s">
        <v>556</v>
      </c>
      <c r="Q149" s="407" t="s">
        <v>557</v>
      </c>
      <c r="R149" s="25"/>
      <c r="S149" s="25"/>
      <c r="W149" s="283"/>
      <c r="X149" s="283"/>
      <c r="Y149" s="283"/>
      <c r="Z149" s="25"/>
      <c r="AA149" s="25"/>
      <c r="AB149" s="25"/>
    </row>
    <row r="150" spans="3:28">
      <c r="C150" s="12" t="str">
        <f>D6</f>
        <v>07 Mining and quarrying</v>
      </c>
      <c r="D150" s="13" t="s">
        <v>499</v>
      </c>
      <c r="E150" s="22">
        <v>1</v>
      </c>
      <c r="F150" s="22">
        <v>1</v>
      </c>
      <c r="G150" s="22"/>
      <c r="H150" s="22">
        <v>0</v>
      </c>
      <c r="I150" s="22">
        <v>0.25</v>
      </c>
      <c r="J150" s="22">
        <v>1</v>
      </c>
      <c r="K150" s="22">
        <v>1</v>
      </c>
      <c r="L150" s="22">
        <v>1</v>
      </c>
      <c r="M150" s="22">
        <v>1</v>
      </c>
      <c r="N150" s="22">
        <v>1</v>
      </c>
      <c r="O150" s="22">
        <v>1</v>
      </c>
      <c r="P150" s="22"/>
      <c r="Q150" s="22"/>
      <c r="R150" s="25"/>
      <c r="S150" s="25"/>
      <c r="W150" s="283"/>
      <c r="X150" s="283"/>
      <c r="Y150" s="283"/>
      <c r="Z150" s="25"/>
      <c r="AA150" s="25"/>
      <c r="AB150" s="25"/>
    </row>
    <row r="151" spans="3:28">
      <c r="C151" s="15"/>
      <c r="D151" s="13" t="s">
        <v>500</v>
      </c>
      <c r="E151" s="22"/>
      <c r="F151" s="22"/>
      <c r="G151" s="22"/>
      <c r="H151" s="22">
        <v>0</v>
      </c>
      <c r="I151" s="22"/>
      <c r="J151" s="22"/>
      <c r="K151" s="22"/>
      <c r="L151" s="22">
        <v>0</v>
      </c>
      <c r="M151" s="22">
        <v>0</v>
      </c>
      <c r="N151" s="608"/>
      <c r="O151" s="22">
        <v>0</v>
      </c>
      <c r="P151" s="22"/>
      <c r="Q151" s="22">
        <v>0</v>
      </c>
      <c r="R151" s="25"/>
      <c r="S151" s="25"/>
      <c r="W151" s="283"/>
      <c r="X151" s="283"/>
      <c r="Y151" s="283"/>
      <c r="Z151" s="25"/>
      <c r="AA151" s="25"/>
      <c r="AB151" s="25"/>
    </row>
    <row r="152" spans="3:28">
      <c r="C152" s="15"/>
      <c r="D152" s="13" t="s">
        <v>501</v>
      </c>
      <c r="E152" s="22">
        <v>0</v>
      </c>
      <c r="F152" s="22">
        <v>0</v>
      </c>
      <c r="G152" s="22">
        <v>1</v>
      </c>
      <c r="H152" s="609">
        <v>1</v>
      </c>
      <c r="I152" s="22">
        <v>0</v>
      </c>
      <c r="J152" s="22">
        <v>0</v>
      </c>
      <c r="K152" s="22">
        <v>0</v>
      </c>
      <c r="L152" s="22">
        <v>0</v>
      </c>
      <c r="M152" s="22">
        <v>0</v>
      </c>
      <c r="N152" s="22"/>
      <c r="O152" s="22">
        <v>0</v>
      </c>
      <c r="P152" s="22">
        <v>0</v>
      </c>
      <c r="Q152" s="22">
        <v>0</v>
      </c>
      <c r="R152" s="25"/>
      <c r="S152" s="25"/>
      <c r="W152" s="283"/>
      <c r="X152" s="283"/>
      <c r="Y152" s="283"/>
      <c r="Z152" s="25"/>
      <c r="AA152" s="25"/>
      <c r="AB152" s="25"/>
    </row>
    <row r="153" spans="3:28">
      <c r="C153" s="15"/>
      <c r="D153" s="13" t="s">
        <v>502</v>
      </c>
      <c r="E153" s="22">
        <v>0</v>
      </c>
      <c r="F153" s="22">
        <v>0</v>
      </c>
      <c r="G153" s="22">
        <v>0</v>
      </c>
      <c r="H153" s="22">
        <v>0</v>
      </c>
      <c r="I153" s="22">
        <v>0</v>
      </c>
      <c r="J153" s="22">
        <v>0</v>
      </c>
      <c r="K153" s="22">
        <v>0</v>
      </c>
      <c r="L153" s="22">
        <v>0</v>
      </c>
      <c r="M153" s="22">
        <v>0</v>
      </c>
      <c r="N153" s="22">
        <v>0</v>
      </c>
      <c r="O153" s="22">
        <v>0</v>
      </c>
      <c r="P153" s="22">
        <v>0.1</v>
      </c>
      <c r="Q153" s="22">
        <v>0</v>
      </c>
      <c r="R153" s="25"/>
      <c r="S153" s="25"/>
      <c r="W153" s="283"/>
      <c r="X153" s="283"/>
      <c r="Y153" s="283"/>
      <c r="Z153" s="25"/>
      <c r="AA153" s="25"/>
      <c r="AB153" s="25"/>
    </row>
    <row r="154" spans="3:28">
      <c r="C154" s="15"/>
      <c r="D154" s="13" t="s">
        <v>503</v>
      </c>
      <c r="E154" s="22">
        <v>0</v>
      </c>
      <c r="F154" s="22">
        <v>0</v>
      </c>
      <c r="G154" s="22">
        <v>0</v>
      </c>
      <c r="H154" s="22">
        <v>0</v>
      </c>
      <c r="I154" s="22">
        <v>0</v>
      </c>
      <c r="J154" s="22">
        <v>0</v>
      </c>
      <c r="K154" s="22">
        <v>0</v>
      </c>
      <c r="L154" s="22">
        <v>0</v>
      </c>
      <c r="M154" s="22">
        <v>0</v>
      </c>
      <c r="N154" s="22">
        <v>0</v>
      </c>
      <c r="O154" s="22">
        <v>0</v>
      </c>
      <c r="P154" s="22">
        <v>0.9</v>
      </c>
      <c r="Q154" s="22">
        <v>0</v>
      </c>
      <c r="R154" s="25"/>
      <c r="S154" s="25"/>
      <c r="W154" s="283"/>
      <c r="X154" s="283"/>
      <c r="Y154" s="283"/>
      <c r="Z154" s="25"/>
      <c r="AA154" s="25"/>
      <c r="AB154" s="25"/>
    </row>
    <row r="155" spans="3:28">
      <c r="C155" s="16"/>
      <c r="D155" s="13" t="s">
        <v>504</v>
      </c>
      <c r="E155" s="22"/>
      <c r="F155" s="22"/>
      <c r="G155" s="22"/>
      <c r="H155" s="22"/>
      <c r="I155" s="22"/>
      <c r="J155" s="22"/>
      <c r="K155" s="22"/>
      <c r="L155" s="22"/>
      <c r="M155" s="22"/>
      <c r="N155" s="22"/>
      <c r="O155" s="22"/>
      <c r="P155" s="22">
        <v>3.3700693350003606E-3</v>
      </c>
      <c r="Q155" s="22">
        <v>1</v>
      </c>
      <c r="R155" s="25"/>
      <c r="S155" s="25"/>
      <c r="W155" s="283"/>
      <c r="X155" s="283"/>
      <c r="Y155" s="283"/>
      <c r="Z155" s="25"/>
      <c r="AA155" s="25"/>
      <c r="AB155" s="25"/>
    </row>
    <row r="156" spans="3:28">
      <c r="C156" s="17" t="str">
        <f>C150</f>
        <v>07 Mining and quarrying</v>
      </c>
      <c r="D156" s="17"/>
      <c r="E156" s="23">
        <f>SUM(E150:E155)</f>
        <v>1</v>
      </c>
      <c r="F156" s="23">
        <f t="shared" ref="F156:I156" si="145">SUM(F150:F155)</f>
        <v>1</v>
      </c>
      <c r="G156" s="23">
        <f t="shared" si="145"/>
        <v>1</v>
      </c>
      <c r="H156" s="23">
        <f t="shared" si="145"/>
        <v>1</v>
      </c>
      <c r="I156" s="23">
        <f t="shared" si="145"/>
        <v>0.25</v>
      </c>
      <c r="J156" s="23">
        <f t="shared" ref="J156" si="146">SUM(J150:J155)</f>
        <v>1</v>
      </c>
      <c r="K156" s="23">
        <f t="shared" ref="K156:Q156" si="147">SUM(K150:K155)</f>
        <v>1</v>
      </c>
      <c r="L156" s="23">
        <f t="shared" si="147"/>
        <v>1</v>
      </c>
      <c r="M156" s="23">
        <f t="shared" si="147"/>
        <v>1</v>
      </c>
      <c r="N156" s="23">
        <f t="shared" si="147"/>
        <v>1</v>
      </c>
      <c r="O156" s="23">
        <f t="shared" si="147"/>
        <v>1</v>
      </c>
      <c r="P156" s="23">
        <f t="shared" si="147"/>
        <v>1.0033700693350003</v>
      </c>
      <c r="Q156" s="23">
        <f t="shared" si="147"/>
        <v>1</v>
      </c>
      <c r="R156" s="25"/>
      <c r="S156" s="25"/>
      <c r="W156" s="283"/>
      <c r="X156" s="283"/>
      <c r="Y156" s="283"/>
      <c r="Z156" s="25"/>
      <c r="AA156" s="25"/>
      <c r="AB156" s="25"/>
    </row>
    <row r="159" spans="3:28">
      <c r="D159" s="283"/>
    </row>
    <row r="160" spans="3:28">
      <c r="D160" s="283"/>
    </row>
    <row r="161" spans="4:4">
      <c r="D161" s="283"/>
    </row>
    <row r="162" spans="4:4">
      <c r="D162" s="283"/>
    </row>
    <row r="163" spans="4:4">
      <c r="D163" s="283"/>
    </row>
    <row r="164" spans="4:4">
      <c r="D164" s="283"/>
    </row>
    <row r="165" spans="4:4">
      <c r="D165" s="283"/>
    </row>
    <row r="166" spans="4:4">
      <c r="D166" s="283"/>
    </row>
    <row r="167" spans="4:4">
      <c r="D167" s="283"/>
    </row>
    <row r="168" spans="4:4">
      <c r="D168" s="283"/>
    </row>
    <row r="169" spans="4:4">
      <c r="D169" s="283"/>
    </row>
  </sheetData>
  <mergeCells count="3">
    <mergeCell ref="AK19:AK21"/>
    <mergeCell ref="AX19:AX21"/>
    <mergeCell ref="BK19:BK21"/>
  </mergeCells>
  <conditionalFormatting sqref="E73">
    <cfRule type="cellIs" dxfId="60" priority="73" operator="notEqual">
      <formula>"Ok"</formula>
    </cfRule>
  </conditionalFormatting>
  <conditionalFormatting sqref="A26:A60">
    <cfRule type="cellIs" dxfId="59" priority="74" stopIfTrue="1" operator="notEqual">
      <formula>0</formula>
    </cfRule>
  </conditionalFormatting>
  <conditionalFormatting sqref="D16">
    <cfRule type="expression" dxfId="58" priority="71">
      <formula>$D$16&lt;&gt;"Ok"</formula>
    </cfRule>
  </conditionalFormatting>
  <conditionalFormatting sqref="D18">
    <cfRule type="cellIs" dxfId="57" priority="69" operator="notEqual">
      <formula>"Ok"</formula>
    </cfRule>
  </conditionalFormatting>
  <conditionalFormatting sqref="E113">
    <cfRule type="cellIs" dxfId="56" priority="68" operator="notEqual">
      <formula>"Ok"</formula>
    </cfRule>
  </conditionalFormatting>
  <conditionalFormatting sqref="AT26:AU44 AT46:AU54 AT56:AU62">
    <cfRule type="expression" priority="51">
      <formula>AN26</formula>
    </cfRule>
  </conditionalFormatting>
  <conditionalFormatting sqref="AT45:AU45">
    <cfRule type="expression" priority="50">
      <formula>AN45</formula>
    </cfRule>
  </conditionalFormatting>
  <conditionalFormatting sqref="AT55:AU55">
    <cfRule type="expression" priority="49">
      <formula>AN55</formula>
    </cfRule>
  </conditionalFormatting>
  <conditionalFormatting sqref="BV26:BV44 BV46:BV54 BV56:BV62">
    <cfRule type="expression" priority="15">
      <formula>BP26</formula>
    </cfRule>
  </conditionalFormatting>
  <conditionalFormatting sqref="BT45:BU45">
    <cfRule type="expression" priority="17">
      <formula>BN45</formula>
    </cfRule>
  </conditionalFormatting>
  <conditionalFormatting sqref="E93">
    <cfRule type="cellIs" dxfId="55" priority="46" operator="notEqual">
      <formula>"Ok"</formula>
    </cfRule>
  </conditionalFormatting>
  <conditionalFormatting sqref="AV26:AV44 AV46:AV54 AV56:AV62">
    <cfRule type="expression" priority="33">
      <formula>AP26</formula>
    </cfRule>
  </conditionalFormatting>
  <conditionalFormatting sqref="AV45">
    <cfRule type="expression" priority="32">
      <formula>AP45</formula>
    </cfRule>
  </conditionalFormatting>
  <conditionalFormatting sqref="AV55">
    <cfRule type="expression" priority="31">
      <formula>AP55</formula>
    </cfRule>
  </conditionalFormatting>
  <conditionalFormatting sqref="BV45">
    <cfRule type="expression" priority="14">
      <formula>BP45</formula>
    </cfRule>
  </conditionalFormatting>
  <conditionalFormatting sqref="BV55">
    <cfRule type="expression" priority="13">
      <formula>BP55</formula>
    </cfRule>
  </conditionalFormatting>
  <conditionalFormatting sqref="BT26:BU44 BT46:BU54 BT56:BU62">
    <cfRule type="expression" priority="18">
      <formula>BN26</formula>
    </cfRule>
  </conditionalFormatting>
  <conditionalFormatting sqref="BT55:BU55">
    <cfRule type="expression" priority="16">
      <formula>BN55</formula>
    </cfRule>
  </conditionalFormatting>
  <conditionalFormatting sqref="BI26:BI44 BI46:BI54 BI56:BI62">
    <cfRule type="expression" priority="21">
      <formula>BC26</formula>
    </cfRule>
  </conditionalFormatting>
  <conditionalFormatting sqref="BI45">
    <cfRule type="expression" priority="20">
      <formula>BC45</formula>
    </cfRule>
  </conditionalFormatting>
  <conditionalFormatting sqref="BI55">
    <cfRule type="expression" priority="19">
      <formula>BC55</formula>
    </cfRule>
  </conditionalFormatting>
  <conditionalFormatting sqref="BG26:BH44 BG46:BH54 BG56:BH62">
    <cfRule type="expression" priority="24">
      <formula>BA26</formula>
    </cfRule>
  </conditionalFormatting>
  <conditionalFormatting sqref="BG45:BH45">
    <cfRule type="expression" priority="23">
      <formula>BA45</formula>
    </cfRule>
  </conditionalFormatting>
  <conditionalFormatting sqref="BG55:BH55">
    <cfRule type="expression" priority="22">
      <formula>BA55</formula>
    </cfRule>
  </conditionalFormatting>
  <conditionalFormatting sqref="BF26:BF44 BF46:BF54 BF56:BF62">
    <cfRule type="expression" priority="9">
      <formula>AZ26</formula>
    </cfRule>
  </conditionalFormatting>
  <conditionalFormatting sqref="BF45">
    <cfRule type="expression" priority="8">
      <formula>AZ45</formula>
    </cfRule>
  </conditionalFormatting>
  <conditionalFormatting sqref="BF55">
    <cfRule type="expression" priority="7">
      <formula>AZ55</formula>
    </cfRule>
  </conditionalFormatting>
  <conditionalFormatting sqref="BD26:BE44 BD46:BE54 BD56:BE62">
    <cfRule type="expression" priority="12">
      <formula>AX26</formula>
    </cfRule>
  </conditionalFormatting>
  <conditionalFormatting sqref="BD45:BE45">
    <cfRule type="expression" priority="11">
      <formula>AX45</formula>
    </cfRule>
  </conditionalFormatting>
  <conditionalFormatting sqref="BD55:BE55">
    <cfRule type="expression" priority="10">
      <formula>AX55</formula>
    </cfRule>
  </conditionalFormatting>
  <conditionalFormatting sqref="BS26:BS44 BS46:BS54 BS56:BS62">
    <cfRule type="expression" priority="3">
      <formula>BM26</formula>
    </cfRule>
  </conditionalFormatting>
  <conditionalFormatting sqref="BQ45:BR45">
    <cfRule type="expression" priority="5">
      <formula>BK45</formula>
    </cfRule>
  </conditionalFormatting>
  <conditionalFormatting sqref="BS45">
    <cfRule type="expression" priority="2">
      <formula>BM45</formula>
    </cfRule>
  </conditionalFormatting>
  <conditionalFormatting sqref="BS55">
    <cfRule type="expression" priority="1">
      <formula>BM55</formula>
    </cfRule>
  </conditionalFormatting>
  <conditionalFormatting sqref="BQ26:BR44 BQ46:BR54 BQ56:BR62">
    <cfRule type="expression" priority="6">
      <formula>BK26</formula>
    </cfRule>
  </conditionalFormatting>
  <conditionalFormatting sqref="BQ55:BR55">
    <cfRule type="expression" priority="4">
      <formula>BK55</formula>
    </cfRule>
  </conditionalFormatting>
  <pageMargins left="0.75" right="0.75" top="1" bottom="1" header="0.5" footer="0.5"/>
  <pageSetup paperSize="9" orientation="portrait" horizontalDpi="300" verticalDpi="300"/>
  <headerFooter alignWithMargins="0"/>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9">
    <tabColor rgb="FF00B050"/>
  </sheetPr>
  <dimension ref="C1:BY169"/>
  <sheetViews>
    <sheetView showGridLines="0" topLeftCell="A97" zoomScale="125" zoomScaleNormal="125" workbookViewId="0">
      <selection activeCell="J58" sqref="J58"/>
    </sheetView>
  </sheetViews>
  <sheetFormatPr baseColWidth="10" defaultColWidth="9.1640625" defaultRowHeight="14"/>
  <cols>
    <col min="1" max="1" width="3.5" style="25" customWidth="1"/>
    <col min="2" max="2" width="24.5" style="25" customWidth="1"/>
    <col min="3" max="3" width="19.1640625" style="25" customWidth="1"/>
    <col min="4" max="4" width="57.5" style="25" customWidth="1"/>
    <col min="5" max="5" width="25.5" style="63" customWidth="1"/>
    <col min="6" max="6" width="11.83203125" style="63" bestFit="1" customWidth="1"/>
    <col min="7" max="11" width="10.83203125" style="36" customWidth="1"/>
    <col min="12" max="14" width="10.83203125" style="25" customWidth="1"/>
    <col min="15" max="15" width="8.83203125" style="25" customWidth="1"/>
    <col min="16" max="16" width="9" style="25" customWidth="1"/>
    <col min="17" max="17" width="9.83203125" style="25" customWidth="1"/>
    <col min="18" max="18" width="9.33203125" style="34" customWidth="1"/>
    <col min="19" max="19" width="9.1640625" style="34" customWidth="1"/>
    <col min="20" max="21" width="9.5" style="25" customWidth="1"/>
    <col min="22" max="22" width="11.5" style="25" customWidth="1"/>
    <col min="23" max="23" width="8.6640625" style="25" customWidth="1"/>
    <col min="24" max="24" width="8.1640625" style="25" customWidth="1"/>
    <col min="25" max="25" width="11.6640625" style="25" customWidth="1"/>
    <col min="26" max="27" width="11.6640625" style="283" customWidth="1"/>
    <col min="28" max="31" width="9.1640625" style="25"/>
    <col min="32" max="33" width="10.5" style="25" customWidth="1"/>
    <col min="34" max="40" width="9.1640625" style="25"/>
    <col min="41" max="41" width="10.33203125" style="25" customWidth="1"/>
    <col min="42" max="43" width="9.1640625" style="25"/>
    <col min="44" max="44" width="8.5" style="25" customWidth="1"/>
    <col min="45" max="16384" width="9.1640625" style="25"/>
  </cols>
  <sheetData>
    <row r="1" spans="3:28" ht="12.75" customHeight="1"/>
    <row r="2" spans="3:28" ht="12.75" customHeight="1">
      <c r="C2" s="62" t="s">
        <v>190</v>
      </c>
      <c r="D2" s="129">
        <v>9</v>
      </c>
      <c r="E2" s="70" t="s">
        <v>193</v>
      </c>
      <c r="F2" s="70"/>
      <c r="G2" s="70"/>
      <c r="H2" s="70"/>
    </row>
    <row r="3" spans="3:28" ht="12.75" customHeight="1">
      <c r="E3" s="25"/>
    </row>
    <row r="4" spans="3:28" ht="12.75" customHeight="1" thickBot="1">
      <c r="C4" s="62" t="s">
        <v>192</v>
      </c>
      <c r="D4" s="64" t="s">
        <v>135</v>
      </c>
      <c r="E4" s="25"/>
    </row>
    <row r="5" spans="3:28" ht="12.75" customHeight="1">
      <c r="C5" s="62" t="s">
        <v>195</v>
      </c>
      <c r="D5" s="70" t="str">
        <f>+INDEX(Commodities!$X$6:$X$17,D2)</f>
        <v>Paper &amp; Pulp industry</v>
      </c>
      <c r="E5" s="25"/>
      <c r="F5" s="195"/>
      <c r="G5" s="196"/>
    </row>
    <row r="6" spans="3:28" ht="12.75" customHeight="1">
      <c r="C6" s="62"/>
      <c r="D6" s="70" t="str">
        <f>+INDEX(Commodities!$Y$6:$Y$17,D2)</f>
        <v>09 Paper, pulp and printing</v>
      </c>
      <c r="E6" s="25"/>
      <c r="F6" s="200" t="str">
        <f ca="1">+"Give 'Index' in cell " &amp; SUBSTITUTE(CELL("address",D2),"$","") &amp; "."</f>
        <v>Give 'Index' in cell D2.</v>
      </c>
      <c r="G6" s="199"/>
    </row>
    <row r="7" spans="3:28" ht="12.75" customHeight="1">
      <c r="E7" s="25"/>
      <c r="F7" s="200" t="s">
        <v>215</v>
      </c>
      <c r="G7" s="199"/>
    </row>
    <row r="8" spans="3:28" ht="12.75" customHeight="1" thickBot="1">
      <c r="C8" s="62" t="s">
        <v>192</v>
      </c>
      <c r="D8" s="64" t="s">
        <v>136</v>
      </c>
      <c r="E8" s="25"/>
      <c r="F8" s="197"/>
      <c r="G8" s="198"/>
    </row>
    <row r="9" spans="3:28" ht="12.75" customHeight="1">
      <c r="C9" s="62" t="s">
        <v>195</v>
      </c>
      <c r="D9" s="70" t="str">
        <f ca="1">+OFFSET(Processes!$M$11,D11,0)</f>
        <v>09 Paper, pulp and printing</v>
      </c>
      <c r="E9" s="25"/>
    </row>
    <row r="10" spans="3:28" ht="12.75" customHeight="1">
      <c r="C10" s="62" t="s">
        <v>148</v>
      </c>
      <c r="D10" s="70">
        <f>+ROW(Processes!$M$44) - ROW(Processes!$M$7)</f>
        <v>37</v>
      </c>
      <c r="E10" s="25"/>
    </row>
    <row r="11" spans="3:28" ht="12.75" customHeight="1">
      <c r="C11" s="62" t="s">
        <v>188</v>
      </c>
      <c r="D11" s="70">
        <f>+$D$10*$D$2-$D$10</f>
        <v>296</v>
      </c>
      <c r="E11" s="25"/>
    </row>
    <row r="12" spans="3:28" ht="12.75" customHeight="1">
      <c r="E12" s="25"/>
    </row>
    <row r="13" spans="3:28" ht="12.75" customHeight="1">
      <c r="C13" s="62" t="s">
        <v>192</v>
      </c>
      <c r="D13" s="64" t="s">
        <v>189</v>
      </c>
      <c r="E13" s="25"/>
      <c r="G13" s="112"/>
      <c r="H13" s="112"/>
      <c r="I13" s="112"/>
      <c r="J13" s="112"/>
      <c r="K13" s="112"/>
      <c r="L13" s="112"/>
      <c r="M13" s="112"/>
      <c r="N13" s="112"/>
    </row>
    <row r="14" spans="3:28" ht="12.75" customHeight="1">
      <c r="C14" s="62" t="s">
        <v>195</v>
      </c>
      <c r="D14" s="70" t="str">
        <f>+INDEX('Energy matrix'!$C$4:$N$4,1,D2)</f>
        <v>Paper, pulp and printing</v>
      </c>
      <c r="E14" s="25"/>
    </row>
    <row r="15" spans="3:28" ht="12.75" customHeight="1">
      <c r="D15" s="285"/>
      <c r="E15" s="25"/>
      <c r="L15" s="36"/>
      <c r="M15" s="36"/>
      <c r="R15" s="25"/>
      <c r="S15" s="25"/>
      <c r="T15" s="34"/>
      <c r="U15" s="34"/>
    </row>
    <row r="16" spans="3:28" ht="12.75" customHeight="1">
      <c r="C16" s="285"/>
      <c r="D16" s="522"/>
      <c r="E16" s="285"/>
      <c r="L16" s="36"/>
      <c r="M16" s="36"/>
      <c r="R16" s="283"/>
      <c r="S16" s="25"/>
      <c r="U16" s="34"/>
      <c r="V16" s="34"/>
      <c r="Z16" s="25"/>
      <c r="AB16" s="283"/>
    </row>
    <row r="17" spans="3:77" ht="12.75" customHeight="1">
      <c r="C17" s="285"/>
      <c r="D17" s="427"/>
      <c r="E17" s="285"/>
      <c r="L17" s="286"/>
      <c r="M17" s="36"/>
      <c r="N17" s="36"/>
      <c r="O17" s="286"/>
      <c r="R17" s="283"/>
      <c r="S17" s="25"/>
      <c r="U17" s="283"/>
      <c r="X17" s="34"/>
      <c r="Y17" s="285"/>
      <c r="Z17" s="34"/>
      <c r="AA17" s="25"/>
      <c r="AE17" s="283"/>
      <c r="AF17" s="283"/>
    </row>
    <row r="18" spans="3:77" ht="12.75" customHeight="1">
      <c r="C18" s="285"/>
      <c r="D18" s="522"/>
      <c r="E18" s="285"/>
      <c r="G18" s="286"/>
      <c r="H18" s="286"/>
      <c r="I18" s="286"/>
      <c r="J18" s="286"/>
      <c r="K18" s="286"/>
      <c r="L18" s="286"/>
      <c r="M18" s="286"/>
      <c r="N18" s="286"/>
      <c r="O18" s="286"/>
      <c r="P18" s="286"/>
      <c r="Q18" s="283"/>
      <c r="R18" s="283"/>
      <c r="S18" s="283"/>
      <c r="T18" s="283"/>
      <c r="U18" s="283"/>
      <c r="V18" s="283"/>
      <c r="W18" s="283"/>
      <c r="X18" s="283"/>
      <c r="Y18" s="283"/>
      <c r="Z18" s="285"/>
      <c r="AA18" s="285"/>
      <c r="AB18" s="284"/>
      <c r="AC18" s="283"/>
      <c r="AD18" s="283"/>
      <c r="AE18" s="283"/>
      <c r="AF18" s="283"/>
      <c r="AG18" s="283"/>
      <c r="AH18" s="283"/>
      <c r="AI18" s="283"/>
      <c r="AJ18" s="283"/>
      <c r="AK18" s="283"/>
      <c r="AL18" s="283"/>
      <c r="AM18" s="283"/>
      <c r="AN18" s="283"/>
      <c r="AO18" s="283"/>
      <c r="AP18" s="283"/>
      <c r="AQ18" s="283"/>
      <c r="AR18" s="283"/>
      <c r="AS18" s="283"/>
      <c r="AT18" s="283"/>
      <c r="AU18" s="283"/>
      <c r="AV18" s="283"/>
      <c r="AW18" s="283"/>
      <c r="AX18" s="283"/>
      <c r="AY18" s="283"/>
      <c r="AZ18" s="283"/>
      <c r="BA18" s="283"/>
      <c r="BB18" s="283"/>
      <c r="BC18" s="283"/>
      <c r="BD18" s="283"/>
      <c r="BE18" s="283"/>
      <c r="BF18" s="283"/>
      <c r="BG18" s="283"/>
      <c r="BH18" s="283"/>
      <c r="BI18" s="283"/>
      <c r="BJ18" s="283"/>
      <c r="BK18" s="546"/>
      <c r="BL18" s="289"/>
      <c r="BM18" s="291"/>
      <c r="BN18" s="291"/>
      <c r="BO18" s="291"/>
      <c r="BP18" s="291"/>
      <c r="BQ18" s="289"/>
      <c r="BR18" s="289"/>
      <c r="BS18" s="289"/>
      <c r="BT18" s="289"/>
      <c r="BU18" s="289"/>
      <c r="BV18" s="289"/>
    </row>
    <row r="19" spans="3:77" ht="12.75" customHeight="1">
      <c r="C19" s="285"/>
      <c r="D19" s="285"/>
      <c r="E19" s="285"/>
      <c r="G19" s="510" t="s">
        <v>62</v>
      </c>
      <c r="H19" s="510"/>
      <c r="I19" s="517"/>
      <c r="J19" s="510"/>
      <c r="K19" s="510"/>
      <c r="L19" s="517"/>
      <c r="M19" s="510"/>
      <c r="N19" s="510"/>
      <c r="O19" s="510"/>
      <c r="P19" s="286"/>
      <c r="Q19" s="283"/>
      <c r="R19" s="283"/>
      <c r="S19" s="396"/>
      <c r="T19" s="283"/>
      <c r="U19" s="283"/>
      <c r="V19" s="283"/>
      <c r="W19" s="283"/>
      <c r="X19" s="283"/>
      <c r="Y19" s="283"/>
      <c r="AB19" s="337"/>
      <c r="AC19" s="283"/>
      <c r="AD19" s="283"/>
      <c r="AE19" s="283"/>
      <c r="AF19" s="283"/>
      <c r="AG19" s="283"/>
      <c r="AH19" s="283"/>
      <c r="AI19" s="283"/>
      <c r="AJ19" s="283"/>
      <c r="AK19" s="663">
        <v>2010</v>
      </c>
      <c r="AL19" s="348"/>
      <c r="AM19" s="335"/>
      <c r="AN19" s="335"/>
      <c r="AO19" s="335"/>
      <c r="AP19" s="335"/>
      <c r="AQ19" s="348"/>
      <c r="AR19" s="348"/>
      <c r="AS19" s="348"/>
      <c r="AT19" s="348"/>
      <c r="AU19" s="348"/>
      <c r="AV19" s="349"/>
      <c r="AW19" s="283"/>
      <c r="AX19" s="663">
        <v>2015</v>
      </c>
      <c r="AY19" s="348"/>
      <c r="AZ19" s="335"/>
      <c r="BA19" s="335"/>
      <c r="BB19" s="335"/>
      <c r="BC19" s="335"/>
      <c r="BD19" s="348"/>
      <c r="BE19" s="348"/>
      <c r="BF19" s="348"/>
      <c r="BG19" s="348"/>
      <c r="BH19" s="348"/>
      <c r="BI19" s="349"/>
      <c r="BJ19" s="283"/>
      <c r="BK19" s="663">
        <v>2019</v>
      </c>
      <c r="BL19" s="348"/>
      <c r="BM19" s="335"/>
      <c r="BN19" s="335"/>
      <c r="BO19" s="335"/>
      <c r="BP19" s="335"/>
      <c r="BQ19" s="348"/>
      <c r="BR19" s="348"/>
      <c r="BS19" s="348"/>
      <c r="BT19" s="348"/>
      <c r="BU19" s="348"/>
      <c r="BV19" s="349"/>
      <c r="BW19" s="283"/>
      <c r="BX19" s="283"/>
      <c r="BY19" s="283"/>
    </row>
    <row r="20" spans="3:77" ht="12.75" customHeight="1">
      <c r="E20" s="25"/>
      <c r="G20" s="511">
        <v>2010</v>
      </c>
      <c r="H20" s="511"/>
      <c r="I20" s="518"/>
      <c r="J20" s="511">
        <v>2015</v>
      </c>
      <c r="K20" s="511"/>
      <c r="L20" s="518"/>
      <c r="M20" s="511">
        <v>2019</v>
      </c>
      <c r="N20" s="511"/>
      <c r="O20" s="511"/>
      <c r="P20" s="294"/>
      <c r="Q20" s="295"/>
      <c r="R20" s="295"/>
      <c r="S20" s="294"/>
      <c r="T20" s="293"/>
      <c r="U20" s="293"/>
      <c r="V20" s="283"/>
      <c r="W20" s="283"/>
      <c r="X20" s="296"/>
      <c r="Y20" s="296"/>
      <c r="Z20" s="296"/>
      <c r="AA20" s="296"/>
      <c r="AB20" s="347"/>
      <c r="AC20" s="285"/>
      <c r="AD20" s="285"/>
      <c r="AE20" s="285"/>
      <c r="AF20" s="285"/>
      <c r="AG20" s="285"/>
      <c r="AH20" s="283"/>
      <c r="AI20" s="283"/>
      <c r="AJ20" s="283"/>
      <c r="AK20" s="664"/>
      <c r="AL20" s="289"/>
      <c r="AM20" s="289"/>
      <c r="AN20" s="289"/>
      <c r="AO20" s="289"/>
      <c r="AP20" s="289"/>
      <c r="AQ20" s="289"/>
      <c r="AR20" s="289"/>
      <c r="AS20" s="289"/>
      <c r="AT20" s="289"/>
      <c r="AU20" s="289"/>
      <c r="AV20" s="290"/>
      <c r="AW20" s="283"/>
      <c r="AX20" s="664"/>
      <c r="AY20" s="289"/>
      <c r="AZ20" s="289"/>
      <c r="BA20" s="289"/>
      <c r="BB20" s="289"/>
      <c r="BC20" s="289"/>
      <c r="BD20" s="289"/>
      <c r="BE20" s="289"/>
      <c r="BF20" s="289"/>
      <c r="BG20" s="289"/>
      <c r="BH20" s="289"/>
      <c r="BI20" s="290"/>
      <c r="BJ20" s="283"/>
      <c r="BK20" s="664"/>
      <c r="BL20" s="289"/>
      <c r="BM20" s="289"/>
      <c r="BN20" s="289"/>
      <c r="BO20" s="289"/>
      <c r="BP20" s="289"/>
      <c r="BQ20" s="289"/>
      <c r="BR20" s="289"/>
      <c r="BS20" s="289"/>
      <c r="BT20" s="289"/>
      <c r="BU20" s="289"/>
      <c r="BV20" s="290"/>
      <c r="BW20" s="283"/>
      <c r="BX20" s="283"/>
      <c r="BY20" s="283"/>
    </row>
    <row r="21" spans="3:77" ht="12.75" customHeight="1">
      <c r="E21" s="25"/>
      <c r="F21" s="65"/>
      <c r="G21" s="385">
        <f>IronSteel!G21</f>
        <v>1.0009999999999999</v>
      </c>
      <c r="H21" s="385">
        <f>IronSteel!H21</f>
        <v>1.0009999999999999</v>
      </c>
      <c r="I21" s="385">
        <f>IronSteel!I21</f>
        <v>1.0009999999999999</v>
      </c>
      <c r="J21" s="385">
        <v>1.01</v>
      </c>
      <c r="K21" s="385">
        <v>1.01</v>
      </c>
      <c r="L21" s="385">
        <v>1.01</v>
      </c>
      <c r="M21" s="385">
        <f>IronSteel!M21</f>
        <v>1.01</v>
      </c>
      <c r="N21" s="385">
        <f>IronSteel!N21</f>
        <v>1.01</v>
      </c>
      <c r="O21" s="385">
        <f>IronSteel!O21</f>
        <v>1.01</v>
      </c>
      <c r="P21" s="292"/>
      <c r="Q21" s="297"/>
      <c r="R21" s="297"/>
      <c r="S21" s="292"/>
      <c r="T21" s="292"/>
      <c r="U21" s="292"/>
      <c r="V21" s="283"/>
      <c r="W21" s="283"/>
      <c r="X21" s="296"/>
      <c r="Y21" s="296"/>
      <c r="Z21" s="296"/>
      <c r="AA21" s="296"/>
      <c r="AB21" s="337"/>
      <c r="AC21" s="285"/>
      <c r="AD21" s="285"/>
      <c r="AE21" s="285"/>
      <c r="AF21" s="285"/>
      <c r="AG21" s="285"/>
      <c r="AH21" s="283"/>
      <c r="AI21" s="283"/>
      <c r="AJ21" s="283"/>
      <c r="AK21" s="665"/>
      <c r="AL21" s="289"/>
      <c r="AM21" s="289"/>
      <c r="AN21" s="356" t="s">
        <v>96</v>
      </c>
      <c r="AO21" s="348"/>
      <c r="AP21" s="349"/>
      <c r="AQ21" s="289"/>
      <c r="AR21" s="289"/>
      <c r="AS21" s="289"/>
      <c r="AT21" s="289"/>
      <c r="AU21" s="289"/>
      <c r="AV21" s="290"/>
      <c r="AW21" s="283"/>
      <c r="AX21" s="665"/>
      <c r="AY21" s="289"/>
      <c r="AZ21" s="289"/>
      <c r="BA21" s="356" t="s">
        <v>96</v>
      </c>
      <c r="BB21" s="348"/>
      <c r="BC21" s="349"/>
      <c r="BD21" s="289"/>
      <c r="BE21" s="289"/>
      <c r="BF21" s="289"/>
      <c r="BG21" s="289"/>
      <c r="BH21" s="289"/>
      <c r="BI21" s="290"/>
      <c r="BJ21" s="283"/>
      <c r="BK21" s="665"/>
      <c r="BL21" s="289"/>
      <c r="BM21" s="289"/>
      <c r="BN21" s="356" t="s">
        <v>96</v>
      </c>
      <c r="BO21" s="348"/>
      <c r="BP21" s="349"/>
      <c r="BQ21" s="289"/>
      <c r="BR21" s="289"/>
      <c r="BS21" s="289"/>
      <c r="BT21" s="289"/>
      <c r="BU21" s="289"/>
      <c r="BV21" s="290"/>
      <c r="BW21" s="283"/>
      <c r="BX21" s="283"/>
      <c r="BY21" s="283"/>
    </row>
    <row r="22" spans="3:77" ht="12.75" customHeight="1">
      <c r="F22" s="72"/>
      <c r="G22" s="298"/>
      <c r="H22" s="298"/>
      <c r="I22" s="298"/>
      <c r="J22" s="286"/>
      <c r="K22" s="286"/>
      <c r="L22" s="286"/>
      <c r="M22" s="298"/>
      <c r="N22" s="298"/>
      <c r="O22" s="298"/>
      <c r="P22" s="286"/>
      <c r="Q22" s="312"/>
      <c r="R22" s="312"/>
      <c r="S22" s="312"/>
      <c r="T22" s="298"/>
      <c r="U22" s="298"/>
      <c r="V22" s="298"/>
      <c r="W22" s="298"/>
      <c r="X22" s="299"/>
      <c r="Y22" s="299"/>
      <c r="Z22" s="299"/>
      <c r="AA22" s="299"/>
      <c r="AB22" s="338"/>
      <c r="AC22" s="283"/>
      <c r="AD22" s="283"/>
      <c r="AE22" s="283"/>
      <c r="AF22" s="283"/>
      <c r="AG22" s="283"/>
      <c r="AH22" s="283"/>
      <c r="AI22" s="283"/>
      <c r="AJ22" s="283"/>
      <c r="AK22" s="545"/>
      <c r="AL22" s="289"/>
      <c r="AM22" s="289"/>
      <c r="AN22" s="288" t="s">
        <v>586</v>
      </c>
      <c r="AO22" s="289" t="s">
        <v>575</v>
      </c>
      <c r="AP22" s="290" t="s">
        <v>564</v>
      </c>
      <c r="AQ22" s="289"/>
      <c r="AR22" s="289"/>
      <c r="AS22" s="289"/>
      <c r="AT22" s="289"/>
      <c r="AU22" s="289"/>
      <c r="AV22" s="290"/>
      <c r="AW22" s="283"/>
      <c r="AX22" s="545"/>
      <c r="AY22" s="289"/>
      <c r="AZ22" s="289"/>
      <c r="BA22" s="288" t="s">
        <v>586</v>
      </c>
      <c r="BB22" s="289" t="s">
        <v>575</v>
      </c>
      <c r="BC22" s="290" t="s">
        <v>564</v>
      </c>
      <c r="BD22" s="289"/>
      <c r="BE22" s="289"/>
      <c r="BF22" s="289"/>
      <c r="BG22" s="289"/>
      <c r="BH22" s="289"/>
      <c r="BI22" s="290"/>
      <c r="BJ22" s="283"/>
      <c r="BK22" s="545"/>
      <c r="BL22" s="289"/>
      <c r="BM22" s="289"/>
      <c r="BN22" s="288" t="s">
        <v>586</v>
      </c>
      <c r="BO22" s="289" t="s">
        <v>575</v>
      </c>
      <c r="BP22" s="290" t="s">
        <v>564</v>
      </c>
      <c r="BQ22" s="289"/>
      <c r="BR22" s="289"/>
      <c r="BS22" s="289"/>
      <c r="BT22" s="289"/>
      <c r="BU22" s="289"/>
      <c r="BV22" s="290"/>
      <c r="BW22" s="283"/>
      <c r="BX22" s="283"/>
      <c r="BY22" s="283"/>
    </row>
    <row r="23" spans="3:77" ht="12.75" customHeight="1">
      <c r="F23" s="74" t="s">
        <v>8</v>
      </c>
      <c r="G23" s="300"/>
      <c r="H23" s="300"/>
      <c r="I23" s="300"/>
      <c r="J23" s="286"/>
      <c r="K23" s="286"/>
      <c r="L23" s="286"/>
      <c r="M23" s="300"/>
      <c r="N23" s="300"/>
      <c r="O23" s="300"/>
      <c r="P23" s="301"/>
      <c r="Q23" s="313"/>
      <c r="R23" s="313"/>
      <c r="S23" s="313"/>
      <c r="T23" s="300"/>
      <c r="U23" s="300"/>
      <c r="V23" s="300"/>
      <c r="W23" s="300"/>
      <c r="X23" s="299"/>
      <c r="Y23" s="299"/>
      <c r="Z23" s="299"/>
      <c r="AA23" s="299"/>
      <c r="AB23" s="339"/>
      <c r="AC23" s="283"/>
      <c r="AD23" s="283"/>
      <c r="AE23" s="283"/>
      <c r="AF23" s="283"/>
      <c r="AG23" s="283"/>
      <c r="AH23" s="283"/>
      <c r="AI23" s="283"/>
      <c r="AJ23" s="283"/>
      <c r="AK23" s="288"/>
      <c r="AL23" s="291"/>
      <c r="AM23" s="289"/>
      <c r="AN23" s="362" cm="1">
        <f t="array" ref="AN23">INDEX(RegSplit!$B$4:$AN$6,MATCH(AN22,RegSplit!$A$4:$A$6,0),MATCH($D$6&amp;AK19,RegSplit!$B$2:$AN$2&amp;RegSplit!$B$3:$AN$3,0))</f>
        <v>1</v>
      </c>
      <c r="AO23" s="523" cm="1">
        <f t="array" ref="AO23">INDEX(RegSplit!$B$4:$AN$6,MATCH(AO22,RegSplit!$A$4:$A$6,0),MATCH($D$6&amp;AK19,RegSplit!$B$2:$AN$2&amp;RegSplit!$B$3:$AN$3,0))</f>
        <v>0</v>
      </c>
      <c r="AP23" s="523" cm="1">
        <f t="array" ref="AP23">INDEX(RegSplit!$B$4:$AN$6,MATCH(AP22,RegSplit!$A$4:$A$6,0),MATCH($D$6&amp;AK19,RegSplit!$B$2:$AN$2&amp;RegSplit!$B$3:$AN$3,0))</f>
        <v>0</v>
      </c>
      <c r="AQ23" s="289"/>
      <c r="AR23" s="289"/>
      <c r="AS23" s="289"/>
      <c r="AT23" s="289"/>
      <c r="AU23" s="289"/>
      <c r="AV23" s="290"/>
      <c r="AW23" s="283"/>
      <c r="AX23" s="288"/>
      <c r="AY23" s="291"/>
      <c r="AZ23" s="289"/>
      <c r="BA23" s="362" cm="1">
        <f t="array" ref="BA23">INDEX(RegSplit!$B$4:$AN$6,MATCH(BA22,RegSplit!$A$4:$A$6,0),MATCH($D$6&amp;AX19,RegSplit!$B$2:$AN$2&amp;RegSplit!$B$3:$AN$3,0))</f>
        <v>1</v>
      </c>
      <c r="BB23" s="523" cm="1">
        <f t="array" ref="BB23">INDEX(RegSplit!$B$4:$AN$6,MATCH(BB22,RegSplit!$A$4:$A$6,0),MATCH($D$6&amp;AX19,RegSplit!$B$2:$AN$2&amp;RegSplit!$B$3:$AN$3,0))</f>
        <v>0</v>
      </c>
      <c r="BC23" s="523" cm="1">
        <f t="array" ref="BC23">INDEX(RegSplit!$B$4:$AN$6,MATCH(BC22,RegSplit!$A$4:$A$6,0),MATCH($D$6&amp;AX19,RegSplit!$B$2:$AN$2&amp;RegSplit!$B$3:$AN$3,0))</f>
        <v>0</v>
      </c>
      <c r="BD23" s="289"/>
      <c r="BE23" s="289"/>
      <c r="BF23" s="289"/>
      <c r="BG23" s="289"/>
      <c r="BH23" s="289"/>
      <c r="BI23" s="290"/>
      <c r="BJ23" s="283"/>
      <c r="BK23" s="288"/>
      <c r="BL23" s="291"/>
      <c r="BM23" s="289"/>
      <c r="BN23" s="362" cm="1">
        <f t="array" ref="BN23">INDEX(RegSplit!$B$4:$AN$6,MATCH(BN22,RegSplit!$A$4:$A$6,0),MATCH($D$6&amp;BK19,RegSplit!$B$2:$AN$2&amp;RegSplit!$B$3:$AN$3,0))</f>
        <v>1</v>
      </c>
      <c r="BO23" s="523" cm="1">
        <f t="array" ref="BO23">INDEX(RegSplit!$B$4:$AN$6,MATCH(BO22,RegSplit!$A$4:$A$6,0),MATCH($D$6&amp;BK19,RegSplit!$B$2:$AN$2&amp;RegSplit!$B$3:$AN$3,0))</f>
        <v>0</v>
      </c>
      <c r="BP23" s="523" cm="1">
        <f t="array" ref="BP23">INDEX(RegSplit!$B$4:$AN$6,MATCH(BP22,RegSplit!$A$4:$A$6,0),MATCH($D$6&amp;BK19,RegSplit!$B$2:$AN$2&amp;RegSplit!$B$3:$AN$3,0))</f>
        <v>0</v>
      </c>
      <c r="BQ23" s="289"/>
      <c r="BR23" s="289"/>
      <c r="BS23" s="289"/>
      <c r="BT23" s="289"/>
      <c r="BU23" s="289"/>
      <c r="BV23" s="290"/>
      <c r="BW23" s="283"/>
      <c r="BX23" s="283"/>
      <c r="BY23" s="283"/>
    </row>
    <row r="24" spans="3:77" ht="25.5" customHeight="1">
      <c r="C24" s="38" t="s">
        <v>2</v>
      </c>
      <c r="D24" s="38" t="s">
        <v>26</v>
      </c>
      <c r="E24" s="38" t="s">
        <v>14</v>
      </c>
      <c r="F24" s="38" t="s">
        <v>15</v>
      </c>
      <c r="G24" s="302" t="s">
        <v>587</v>
      </c>
      <c r="H24" s="314" t="s">
        <v>576</v>
      </c>
      <c r="I24" s="314" t="s">
        <v>565</v>
      </c>
      <c r="J24" s="302" t="s">
        <v>588</v>
      </c>
      <c r="K24" s="314" t="s">
        <v>577</v>
      </c>
      <c r="L24" s="314" t="s">
        <v>566</v>
      </c>
      <c r="M24" s="302" t="s">
        <v>589</v>
      </c>
      <c r="N24" s="314" t="s">
        <v>578</v>
      </c>
      <c r="O24" s="314" t="s">
        <v>567</v>
      </c>
      <c r="P24" s="302" t="s">
        <v>590</v>
      </c>
      <c r="Q24" s="314" t="s">
        <v>579</v>
      </c>
      <c r="R24" s="314" t="s">
        <v>568</v>
      </c>
      <c r="S24" s="302" t="s">
        <v>591</v>
      </c>
      <c r="T24" s="314" t="s">
        <v>580</v>
      </c>
      <c r="U24" s="314" t="s">
        <v>569</v>
      </c>
      <c r="V24" s="302" t="s">
        <v>319</v>
      </c>
      <c r="W24" s="549" t="s">
        <v>592</v>
      </c>
      <c r="X24" s="550" t="s">
        <v>581</v>
      </c>
      <c r="Y24" s="551" t="s">
        <v>570</v>
      </c>
      <c r="Z24" s="51" t="s">
        <v>0</v>
      </c>
      <c r="AA24" s="51" t="s">
        <v>318</v>
      </c>
      <c r="AB24" s="552" t="s">
        <v>58</v>
      </c>
      <c r="AC24" s="553" t="s">
        <v>106</v>
      </c>
      <c r="AD24" s="553" t="s">
        <v>288</v>
      </c>
      <c r="AE24" s="554" t="s">
        <v>111</v>
      </c>
      <c r="AG24" s="283"/>
      <c r="AH24" s="283"/>
      <c r="AI24" s="283"/>
      <c r="AJ24" s="283"/>
      <c r="AK24" s="288"/>
      <c r="AL24" s="289"/>
      <c r="AM24" s="540" t="s">
        <v>294</v>
      </c>
      <c r="AN24" s="541"/>
      <c r="AO24" s="348"/>
      <c r="AP24" s="349"/>
      <c r="AQ24" s="540" t="s">
        <v>96</v>
      </c>
      <c r="AR24" s="541"/>
      <c r="AS24" s="542"/>
      <c r="AT24" s="540" t="s">
        <v>295</v>
      </c>
      <c r="AU24" s="541"/>
      <c r="AV24" s="542"/>
      <c r="AW24" s="283"/>
      <c r="AX24" s="288"/>
      <c r="AY24" s="289"/>
      <c r="AZ24" s="540" t="s">
        <v>294</v>
      </c>
      <c r="BA24" s="541"/>
      <c r="BB24" s="348"/>
      <c r="BC24" s="349"/>
      <c r="BD24" s="540" t="s">
        <v>96</v>
      </c>
      <c r="BE24" s="541"/>
      <c r="BF24" s="542"/>
      <c r="BG24" s="540" t="s">
        <v>295</v>
      </c>
      <c r="BH24" s="541"/>
      <c r="BI24" s="542"/>
      <c r="BJ24" s="283"/>
      <c r="BK24" s="288"/>
      <c r="BL24" s="289"/>
      <c r="BM24" s="540" t="s">
        <v>294</v>
      </c>
      <c r="BN24" s="541"/>
      <c r="BO24" s="348"/>
      <c r="BP24" s="349"/>
      <c r="BQ24" s="540" t="s">
        <v>96</v>
      </c>
      <c r="BR24" s="541"/>
      <c r="BS24" s="542"/>
      <c r="BT24" s="540" t="s">
        <v>295</v>
      </c>
      <c r="BU24" s="541"/>
      <c r="BV24" s="542"/>
      <c r="BW24" s="283"/>
      <c r="BX24" s="283"/>
      <c r="BY24" s="283"/>
    </row>
    <row r="25" spans="3:77" ht="25" thickBot="1">
      <c r="C25" s="77" t="s">
        <v>27</v>
      </c>
      <c r="D25" s="77"/>
      <c r="E25" s="77"/>
      <c r="F25" s="77"/>
      <c r="G25" s="303" t="s">
        <v>46</v>
      </c>
      <c r="H25" s="303" t="s">
        <v>46</v>
      </c>
      <c r="I25" s="303"/>
      <c r="J25" s="303" t="s">
        <v>46</v>
      </c>
      <c r="K25" s="303" t="s">
        <v>46</v>
      </c>
      <c r="L25" s="303"/>
      <c r="M25" s="303" t="s">
        <v>46</v>
      </c>
      <c r="N25" s="303" t="s">
        <v>46</v>
      </c>
      <c r="O25" s="303"/>
      <c r="P25" s="303" t="s">
        <v>46</v>
      </c>
      <c r="Q25" s="303" t="s">
        <v>46</v>
      </c>
      <c r="R25" s="303"/>
      <c r="S25" s="303" t="s">
        <v>46</v>
      </c>
      <c r="T25" s="303" t="s">
        <v>46</v>
      </c>
      <c r="U25" s="303"/>
      <c r="V25" s="326" t="s">
        <v>112</v>
      </c>
      <c r="W25" s="323" t="s">
        <v>49</v>
      </c>
      <c r="X25" s="303" t="s">
        <v>49</v>
      </c>
      <c r="Y25" s="303"/>
      <c r="Z25" s="547" t="s">
        <v>93</v>
      </c>
      <c r="AA25" s="547"/>
      <c r="AB25" s="548" t="s">
        <v>291</v>
      </c>
      <c r="AC25" s="548"/>
      <c r="AD25" s="548"/>
      <c r="AE25" s="548" t="s">
        <v>112</v>
      </c>
      <c r="AG25" s="283">
        <v>2010</v>
      </c>
      <c r="AH25" s="283">
        <v>2012</v>
      </c>
      <c r="AI25" s="283">
        <v>2014</v>
      </c>
      <c r="AJ25" s="283"/>
      <c r="AK25" s="529"/>
      <c r="AL25" s="537" t="s">
        <v>44</v>
      </c>
      <c r="AM25" s="525" t="s">
        <v>105</v>
      </c>
      <c r="AN25" s="526" t="s">
        <v>586</v>
      </c>
      <c r="AO25" s="526" t="s">
        <v>575</v>
      </c>
      <c r="AP25" s="527" t="s">
        <v>564</v>
      </c>
      <c r="AQ25" s="525" t="s">
        <v>586</v>
      </c>
      <c r="AR25" s="526" t="s">
        <v>575</v>
      </c>
      <c r="AS25" s="527" t="s">
        <v>564</v>
      </c>
      <c r="AT25" s="525" t="s">
        <v>586</v>
      </c>
      <c r="AU25" s="526" t="s">
        <v>575</v>
      </c>
      <c r="AV25" s="527" t="s">
        <v>564</v>
      </c>
      <c r="AW25" s="283"/>
      <c r="AX25" s="529"/>
      <c r="AY25" s="537" t="s">
        <v>44</v>
      </c>
      <c r="AZ25" s="525" t="s">
        <v>292</v>
      </c>
      <c r="BA25" s="526" t="s">
        <v>586</v>
      </c>
      <c r="BB25" s="526" t="s">
        <v>575</v>
      </c>
      <c r="BC25" s="527" t="s">
        <v>564</v>
      </c>
      <c r="BD25" s="525" t="s">
        <v>586</v>
      </c>
      <c r="BE25" s="526" t="s">
        <v>575</v>
      </c>
      <c r="BF25" s="527" t="s">
        <v>564</v>
      </c>
      <c r="BG25" s="525" t="s">
        <v>586</v>
      </c>
      <c r="BH25" s="526" t="s">
        <v>575</v>
      </c>
      <c r="BI25" s="527" t="s">
        <v>564</v>
      </c>
      <c r="BJ25" s="283"/>
      <c r="BK25" s="529"/>
      <c r="BL25" s="537" t="s">
        <v>44</v>
      </c>
      <c r="BM25" s="525" t="s">
        <v>105</v>
      </c>
      <c r="BN25" s="526" t="s">
        <v>586</v>
      </c>
      <c r="BO25" s="526" t="s">
        <v>575</v>
      </c>
      <c r="BP25" s="527" t="s">
        <v>564</v>
      </c>
      <c r="BQ25" s="525" t="s">
        <v>586</v>
      </c>
      <c r="BR25" s="526" t="s">
        <v>575</v>
      </c>
      <c r="BS25" s="527" t="s">
        <v>564</v>
      </c>
      <c r="BT25" s="525" t="s">
        <v>586</v>
      </c>
      <c r="BU25" s="526" t="s">
        <v>575</v>
      </c>
      <c r="BV25" s="527" t="s">
        <v>564</v>
      </c>
      <c r="BW25" s="283"/>
      <c r="BX25" s="283"/>
      <c r="BY25" s="283"/>
    </row>
    <row r="26" spans="3:77" ht="12.75" customHeight="1">
      <c r="C26" s="144" t="str">
        <f ca="1">+IF(OFFSET(Processes!B7,$D$11,0)="*","*",OFFSET(Processes!D7,$D$11,0))</f>
        <v>INDRDPHBNGAE1</v>
      </c>
      <c r="D26" s="144" t="str">
        <f ca="1">+OFFSET(Processes!E7,$D$11,0)</f>
        <v>Paper &amp; Pulp industry Heat Medium Temp. Boiler - Nat. Gas Existing 1</v>
      </c>
      <c r="E26" s="147" t="str">
        <f>+Processes!O7</f>
        <v>INDSNG1,INDSNG2,INDNGA</v>
      </c>
      <c r="F26" s="147" t="str">
        <f ca="1">+OFFSET(Processes!$M$12,$D$11,0) &amp; Processes!P7</f>
        <v>IRDPH</v>
      </c>
      <c r="G26" s="320">
        <f>ROUNDUP(AN26/($Z26*$AA26)*G$21*W26,3)</f>
        <v>5873.8550000000005</v>
      </c>
      <c r="H26" s="320">
        <f t="shared" ref="H26:I26" si="0">ROUNDUP(AO26/($Z26*$AA26)*H$21*X26,3)</f>
        <v>0</v>
      </c>
      <c r="I26" s="320">
        <f t="shared" si="0"/>
        <v>0</v>
      </c>
      <c r="J26" s="320">
        <f>ROUNDUP(BA26/($Z26*$AA26)*J$21*W26,3)</f>
        <v>5450.51</v>
      </c>
      <c r="K26" s="320">
        <f>ROUNDUP(BB26/($Z26*$AA26)*K$21*X26,3)</f>
        <v>0</v>
      </c>
      <c r="L26" s="320">
        <f>ROUNDUP(BC26/($Z26*$AA26)*L$21*Y26,3)</f>
        <v>0</v>
      </c>
      <c r="M26" s="320">
        <f>ROUNDUP(BN26/($Z26*$AA26)*M$21*W26,3)</f>
        <v>4926.99</v>
      </c>
      <c r="N26" s="320">
        <f>ROUNDUP(BO26/($Z26*$AA26)*N$21*X26,3)</f>
        <v>0</v>
      </c>
      <c r="O26" s="320">
        <f>ROUNDUP(BP26/($Z26*$AA26)*O$21*Y26,3)</f>
        <v>0</v>
      </c>
      <c r="P26" s="320">
        <f t="shared" ref="P26:P62" si="1">M26</f>
        <v>4926.99</v>
      </c>
      <c r="Q26" s="320">
        <f t="shared" ref="Q26:Q62" si="2">N26</f>
        <v>0</v>
      </c>
      <c r="R26" s="320">
        <f t="shared" ref="R26:R62" si="3">O26</f>
        <v>0</v>
      </c>
      <c r="S26" s="320">
        <f t="shared" ref="S26:S62" si="4">IF($AB26=20,0,M26/5)*IF(M26=0,0,1)</f>
        <v>0</v>
      </c>
      <c r="T26" s="320">
        <f t="shared" ref="T26:T62" si="5">IF($AB26=20,0,N26/5)*IF(N26=0,0,1)</f>
        <v>0</v>
      </c>
      <c r="U26" s="320">
        <f t="shared" ref="U26:U62" si="6">IF($AB26=20,0,O26/5)*IF(O26=0,0,1)</f>
        <v>0</v>
      </c>
      <c r="V26" s="320">
        <v>5</v>
      </c>
      <c r="W26" s="340">
        <f>I131</f>
        <v>0.98</v>
      </c>
      <c r="X26" s="555">
        <f t="shared" ref="X26:Y28" si="7">W26</f>
        <v>0.98</v>
      </c>
      <c r="Y26" s="555">
        <f t="shared" si="7"/>
        <v>0.98</v>
      </c>
      <c r="Z26" s="317">
        <f>3.6*8760/1000000</f>
        <v>3.1536000000000002E-2</v>
      </c>
      <c r="AA26" s="388">
        <v>0.5</v>
      </c>
      <c r="AB26" s="327">
        <v>20</v>
      </c>
      <c r="AC26" s="317"/>
      <c r="AD26" s="317"/>
      <c r="AE26" s="327"/>
      <c r="AG26" s="234">
        <f t="shared" ref="AG26:AG41" si="8">((G26*Z26*AA26/W26)+(H26*Z26*AA26/X26))/$G$21</f>
        <v>94.414713490591069</v>
      </c>
      <c r="AH26" s="234">
        <f t="shared" ref="AH26:AH41" si="9">((J26*Z26*AA26/W26)+(K26*Z26*AA26/X26))/$J$21</f>
        <v>86.829300545564763</v>
      </c>
      <c r="AI26" s="234">
        <f t="shared" ref="AI26:AI41" si="10">((M26*AA26*Z26/W26)+(N26*Z26*AA26/X26))/$M$21</f>
        <v>78.489369892907646</v>
      </c>
      <c r="AJ26" s="283"/>
      <c r="AK26" s="528" t="str">
        <f ca="1">F26</f>
        <v>IRDPH</v>
      </c>
      <c r="AL26" s="348" t="s">
        <v>97</v>
      </c>
      <c r="AM26" s="311">
        <f>(J77+I77)/1000</f>
        <v>94.414698000000001</v>
      </c>
      <c r="AN26" s="308">
        <f>AM26*$AN$23</f>
        <v>94.414698000000001</v>
      </c>
      <c r="AO26" s="309">
        <f>AM26*$AO$23</f>
        <v>0</v>
      </c>
      <c r="AP26" s="309">
        <f>AM26*$AP$23</f>
        <v>0</v>
      </c>
      <c r="AQ26" s="310">
        <f>IFERROR(G26*$Z26*$AA26/G$21,0)</f>
        <v>92.526419220779232</v>
      </c>
      <c r="AR26" s="309">
        <f>IFERROR(H26*$Z26*$AA26/H$21,0)</f>
        <v>0</v>
      </c>
      <c r="AS26" s="336">
        <f>IFERROR(I26*$Z26*$AA26/I$21,0)</f>
        <v>0</v>
      </c>
      <c r="AT26" s="311">
        <f t="shared" ref="AT26:AV29" si="11">IFERROR(AQ26/W26,0)</f>
        <v>94.414713490591055</v>
      </c>
      <c r="AU26" s="308">
        <f t="shared" si="11"/>
        <v>0</v>
      </c>
      <c r="AV26" s="355">
        <f t="shared" si="11"/>
        <v>0</v>
      </c>
      <c r="AW26" s="283"/>
      <c r="AX26" s="528" t="str">
        <f t="shared" ref="AX26:AX62" ca="1" si="12">AK26</f>
        <v>IRDPH</v>
      </c>
      <c r="AY26" s="348" t="s">
        <v>97</v>
      </c>
      <c r="AZ26" s="311">
        <f>(J97+I97)/1000</f>
        <v>86.829300000000003</v>
      </c>
      <c r="BA26" s="308">
        <f>AZ26*$AN$23</f>
        <v>86.829300000000003</v>
      </c>
      <c r="BB26" s="309">
        <f>AZ26*$BB$23</f>
        <v>0</v>
      </c>
      <c r="BC26" s="309">
        <f>AZ26*$BC$23</f>
        <v>0</v>
      </c>
      <c r="BD26" s="311">
        <f t="shared" ref="BD26" si="13">IFERROR(J26*$Z26*AA26/J$21,0)</f>
        <v>85.092714534653481</v>
      </c>
      <c r="BE26" s="308">
        <f t="shared" ref="BE26" si="14">IFERROR(K26*$Z26*AA26/K$21,0)</f>
        <v>0</v>
      </c>
      <c r="BF26" s="355">
        <f>IFERROR(L26*$Z26*AA26/L$21,0)</f>
        <v>0</v>
      </c>
      <c r="BG26" s="311">
        <f t="shared" ref="BG26:BG35" si="15">IFERROR(BD26/W26,0)</f>
        <v>86.829300545564777</v>
      </c>
      <c r="BH26" s="308">
        <f t="shared" ref="BH26:BH35" si="16">IFERROR(BE26/X26,0)</f>
        <v>0</v>
      </c>
      <c r="BI26" s="355">
        <f t="shared" ref="BI26:BI35" si="17">IFERROR(BF26/Y26,0)</f>
        <v>0</v>
      </c>
      <c r="BJ26" s="283"/>
      <c r="BK26" s="528" t="str">
        <f ca="1">AK26</f>
        <v>IRDPH</v>
      </c>
      <c r="BL26" s="348" t="s">
        <v>97</v>
      </c>
      <c r="BM26" s="311">
        <f>(J117+I117)/1000</f>
        <v>78.489356999999998</v>
      </c>
      <c r="BN26" s="308">
        <f>BM26*$AN$23</f>
        <v>78.489356999999998</v>
      </c>
      <c r="BO26" s="309">
        <f>BM26*$BB$23</f>
        <v>0</v>
      </c>
      <c r="BP26" s="309">
        <f>BM26*$BC$23</f>
        <v>0</v>
      </c>
      <c r="BQ26" s="311">
        <f>IFERROR(M26*$Z26*$AA26/M$21,0)</f>
        <v>76.919582495049497</v>
      </c>
      <c r="BR26" s="308">
        <f>IFERROR(N26*$Z26*$AA26/N$21,0)</f>
        <v>0</v>
      </c>
      <c r="BS26" s="355">
        <f>IFERROR(O26*$Z26*$AA26/O$21,0)</f>
        <v>0</v>
      </c>
      <c r="BT26" s="311">
        <f>IFERROR(BQ26/W26,0)</f>
        <v>78.489369892907646</v>
      </c>
      <c r="BU26" s="308">
        <f>IFERROR(BR26/X26,0)</f>
        <v>0</v>
      </c>
      <c r="BV26" s="355">
        <f>IFERROR(BS26/Y26,0)</f>
        <v>0</v>
      </c>
      <c r="BW26" s="283"/>
      <c r="BX26" s="283"/>
      <c r="BY26" s="283"/>
    </row>
    <row r="27" spans="3:77" ht="12.75" customHeight="1">
      <c r="C27" s="144" t="str">
        <f ca="1">+IF(OFFSET(Processes!B8,$D$11,0)="*","*",OFFSET(Processes!D8,$D$11,0))</f>
        <v>INDRDPHBCOAE1</v>
      </c>
      <c r="D27" s="144" t="str">
        <f ca="1">+OFFSET(Processes!E8,$D$11,0)</f>
        <v>Paper &amp; Pulp industry Heat Medium Temp. Boiler - Coal Existing 1</v>
      </c>
      <c r="E27" s="147" t="str">
        <f>+Processes!O8</f>
        <v>INDCOA</v>
      </c>
      <c r="F27" s="147" t="str">
        <f ca="1">+OFFSET(Processes!$M$12,$D$11,0) &amp; Processes!P8</f>
        <v>IRDPH</v>
      </c>
      <c r="G27" s="320">
        <f t="shared" ref="G27:G62" si="18">ROUNDUP(AN27/($Z27*$AA27)*G$21*W27,3)</f>
        <v>941.572</v>
      </c>
      <c r="H27" s="320">
        <f t="shared" ref="H27:H62" si="19">ROUNDUP(AO27/($Z27*$AA27)*H$21*X27,3)</f>
        <v>0</v>
      </c>
      <c r="I27" s="320">
        <f t="shared" ref="I27:I61" si="20">ROUNDUP(AP27/($Z27*$AA27)*I$21*Y27,3)</f>
        <v>0</v>
      </c>
      <c r="J27" s="320">
        <f t="shared" ref="J27:J62" si="21">ROUNDUP(BA27/($Z27*$AA27)*J$21*W27,3)</f>
        <v>917.88599999999997</v>
      </c>
      <c r="K27" s="320">
        <f t="shared" ref="K27:K62" si="22">ROUNDUP(BB27/($Z27*$AA27)*K$21*X27,3)</f>
        <v>0</v>
      </c>
      <c r="L27" s="320">
        <f t="shared" ref="L27:L62" si="23">ROUNDUP(BC27/($Z27*$AA27)*L$21*Y27,3)</f>
        <v>0</v>
      </c>
      <c r="M27" s="320">
        <f t="shared" ref="M27:M62" si="24">ROUNDUP(BN27/($Z27*$AA27)*M$21*W27,3)</f>
        <v>642.66800000000001</v>
      </c>
      <c r="N27" s="320">
        <f t="shared" ref="N27:N62" si="25">ROUNDUP(BO27/($Z27*$AA27)*N$21*X27,3)</f>
        <v>0</v>
      </c>
      <c r="O27" s="320">
        <f t="shared" ref="O27:O62" si="26">ROUNDUP(BP27/($Z27*$AA27)*O$21*Y27,3)</f>
        <v>0</v>
      </c>
      <c r="P27" s="320">
        <f t="shared" si="1"/>
        <v>642.66800000000001</v>
      </c>
      <c r="Q27" s="320">
        <f t="shared" si="2"/>
        <v>0</v>
      </c>
      <c r="R27" s="320">
        <f t="shared" si="3"/>
        <v>0</v>
      </c>
      <c r="S27" s="320">
        <f t="shared" si="4"/>
        <v>0</v>
      </c>
      <c r="T27" s="320">
        <f t="shared" si="5"/>
        <v>0</v>
      </c>
      <c r="U27" s="320">
        <f t="shared" si="6"/>
        <v>0</v>
      </c>
      <c r="V27" s="320">
        <v>5</v>
      </c>
      <c r="W27" s="341">
        <f>D131</f>
        <v>0.93099999999999994</v>
      </c>
      <c r="X27" s="520">
        <f t="shared" si="7"/>
        <v>0.93099999999999994</v>
      </c>
      <c r="Y27" s="520">
        <f t="shared" si="7"/>
        <v>0.93099999999999994</v>
      </c>
      <c r="Z27" s="317">
        <f>3.6*8760/1000000</f>
        <v>3.1536000000000002E-2</v>
      </c>
      <c r="AA27" s="388">
        <f>$AA$26</f>
        <v>0.5</v>
      </c>
      <c r="AB27" s="327">
        <v>20</v>
      </c>
      <c r="AC27" s="317"/>
      <c r="AD27" s="317"/>
      <c r="AE27" s="327"/>
      <c r="AG27" s="234">
        <f t="shared" si="8"/>
        <v>15.931122900729777</v>
      </c>
      <c r="AH27" s="234">
        <f t="shared" si="9"/>
        <v>15.391973336452873</v>
      </c>
      <c r="AI27" s="234">
        <f t="shared" si="10"/>
        <v>10.776859784539143</v>
      </c>
      <c r="AJ27" s="283"/>
      <c r="AK27" s="288"/>
      <c r="AL27" s="289" t="s">
        <v>98</v>
      </c>
      <c r="AM27" s="305">
        <f>D77/1000</f>
        <v>15.931113</v>
      </c>
      <c r="AN27" s="306">
        <f>AM27*$AN$23</f>
        <v>15.931113</v>
      </c>
      <c r="AO27" s="307">
        <f t="shared" ref="AO27:AO29" si="27">AM27*$AO$23</f>
        <v>0</v>
      </c>
      <c r="AP27" s="307">
        <f>AM27*$AP$23</f>
        <v>0</v>
      </c>
      <c r="AQ27" s="304">
        <f t="shared" ref="AQ27:AQ62" si="28">IFERROR(G27*$Z27*$AA27/G$21,0)</f>
        <v>14.831875420579422</v>
      </c>
      <c r="AR27" s="307">
        <f t="shared" ref="AR27:AR62" si="29">IFERROR(H27*$Z27*$AA27/H$21,0)</f>
        <v>0</v>
      </c>
      <c r="AS27" s="538">
        <f t="shared" ref="AS27:AS62" si="30">IFERROR(I27*$Z27*$AA27/I$21,0)</f>
        <v>0</v>
      </c>
      <c r="AT27" s="305">
        <f t="shared" si="11"/>
        <v>15.931122900729777</v>
      </c>
      <c r="AU27" s="306">
        <f t="shared" si="11"/>
        <v>0</v>
      </c>
      <c r="AV27" s="351">
        <f t="shared" si="11"/>
        <v>0</v>
      </c>
      <c r="AW27" s="283"/>
      <c r="AX27" s="288"/>
      <c r="AY27" s="289" t="s">
        <v>98</v>
      </c>
      <c r="AZ27" s="305">
        <f>D97/1000</f>
        <v>15.391969999999999</v>
      </c>
      <c r="BA27" s="306">
        <f>AZ27*$AN$23</f>
        <v>15.391969999999999</v>
      </c>
      <c r="BB27" s="307">
        <f>AZ27*$BB$23</f>
        <v>0</v>
      </c>
      <c r="BC27" s="307">
        <f>AZ27*$BC$23</f>
        <v>0</v>
      </c>
      <c r="BD27" s="305">
        <f t="shared" ref="BD27:BD62" si="31">IFERROR(J27*$Z27*AA27/J$21,0)</f>
        <v>14.329927176237623</v>
      </c>
      <c r="BE27" s="306">
        <f t="shared" ref="BE27:BE62" si="32">IFERROR(K27*$Z27*AA27/K$21,0)</f>
        <v>0</v>
      </c>
      <c r="BF27" s="351">
        <f t="shared" ref="BF27:BF62" si="33">IFERROR(L27*$Z27*AA27/L$21,0)</f>
        <v>0</v>
      </c>
      <c r="BG27" s="305">
        <f t="shared" si="15"/>
        <v>15.391973336452873</v>
      </c>
      <c r="BH27" s="306">
        <f t="shared" si="16"/>
        <v>0</v>
      </c>
      <c r="BI27" s="351">
        <f t="shared" si="17"/>
        <v>0</v>
      </c>
      <c r="BJ27" s="283"/>
      <c r="BK27" s="288"/>
      <c r="BL27" s="289" t="s">
        <v>98</v>
      </c>
      <c r="BM27" s="305">
        <f>D117/1000</f>
        <v>10.77685</v>
      </c>
      <c r="BN27" s="306">
        <f>BM27*$AN$23</f>
        <v>10.77685</v>
      </c>
      <c r="BO27" s="307">
        <f t="shared" ref="BO27:BO29" si="34">BM27*$BB$23</f>
        <v>0</v>
      </c>
      <c r="BP27" s="307">
        <f t="shared" ref="BP27:BP29" si="35">BM27*$BC$23</f>
        <v>0</v>
      </c>
      <c r="BQ27" s="305">
        <f t="shared" ref="BQ27:BQ62" si="36">IFERROR(M27*$Z27*$AA27/M$21,0)</f>
        <v>10.033256459405941</v>
      </c>
      <c r="BR27" s="306">
        <f t="shared" ref="BR27:BR62" si="37">IFERROR(N27*$Z27*$AA27/N$21,0)</f>
        <v>0</v>
      </c>
      <c r="BS27" s="351">
        <f t="shared" ref="BS27:BS62" si="38">IFERROR(O27*$Z27*$AA27/O$21,0)</f>
        <v>0</v>
      </c>
      <c r="BT27" s="305">
        <f t="shared" ref="BT27:BT35" si="39">IFERROR(BQ27/W27,0)</f>
        <v>10.776859784539141</v>
      </c>
      <c r="BU27" s="306">
        <f t="shared" ref="BU27:BU35" si="40">IFERROR(BR27/X27,0)</f>
        <v>0</v>
      </c>
      <c r="BV27" s="351">
        <f t="shared" ref="BV27:BV35" si="41">IFERROR(BS27/Y27,0)</f>
        <v>0</v>
      </c>
      <c r="BW27" s="283"/>
      <c r="BX27" s="283"/>
      <c r="BY27" s="283"/>
    </row>
    <row r="28" spans="3:77" ht="12.75" customHeight="1">
      <c r="C28" s="144" t="str">
        <f ca="1">+IF(OFFSET(Processes!B9,$D$11,0)="*","*",OFFSET(Processes!D9,$D$11,0))</f>
        <v>INDRDPHBDSLE1</v>
      </c>
      <c r="D28" s="144" t="str">
        <f ca="1">+OFFSET(Processes!E9,$D$11,0)</f>
        <v>Paper &amp; Pulp industry Heat Medium Temp. Boiler - Diesel Existing 1</v>
      </c>
      <c r="E28" s="147" t="str">
        <f>+Processes!O9</f>
        <v>INDDSB1,INDDSB2,INDDSL</v>
      </c>
      <c r="F28" s="147" t="str">
        <f ca="1">+OFFSET(Processes!$M$12,$D$11,0) &amp; Processes!P9</f>
        <v>IRDPH</v>
      </c>
      <c r="G28" s="320">
        <f t="shared" si="18"/>
        <v>0</v>
      </c>
      <c r="H28" s="320">
        <f t="shared" si="19"/>
        <v>0</v>
      </c>
      <c r="I28" s="320">
        <f t="shared" si="20"/>
        <v>0</v>
      </c>
      <c r="J28" s="320">
        <f t="shared" si="21"/>
        <v>7.6630000000000003</v>
      </c>
      <c r="K28" s="320">
        <f t="shared" si="22"/>
        <v>0</v>
      </c>
      <c r="L28" s="320">
        <f t="shared" si="23"/>
        <v>0</v>
      </c>
      <c r="M28" s="320">
        <f t="shared" si="24"/>
        <v>8.113999999999999</v>
      </c>
      <c r="N28" s="320">
        <f t="shared" si="25"/>
        <v>0</v>
      </c>
      <c r="O28" s="320">
        <f t="shared" si="26"/>
        <v>0</v>
      </c>
      <c r="P28" s="320">
        <f t="shared" si="1"/>
        <v>8.113999999999999</v>
      </c>
      <c r="Q28" s="320">
        <f t="shared" si="2"/>
        <v>0</v>
      </c>
      <c r="R28" s="320">
        <f t="shared" si="3"/>
        <v>0</v>
      </c>
      <c r="S28" s="320">
        <f t="shared" si="4"/>
        <v>0</v>
      </c>
      <c r="T28" s="320">
        <f t="shared" si="5"/>
        <v>0</v>
      </c>
      <c r="U28" s="320">
        <f t="shared" si="6"/>
        <v>0</v>
      </c>
      <c r="V28" s="320">
        <v>5</v>
      </c>
      <c r="W28" s="341">
        <f>F131</f>
        <v>0.94079999999999997</v>
      </c>
      <c r="X28" s="520">
        <f t="shared" si="7"/>
        <v>0.94079999999999997</v>
      </c>
      <c r="Y28" s="520">
        <f t="shared" si="7"/>
        <v>0.94079999999999997</v>
      </c>
      <c r="Z28" s="317">
        <f>3.6*8760/1000000</f>
        <v>3.1536000000000002E-2</v>
      </c>
      <c r="AA28" s="388">
        <f>$AA$26</f>
        <v>0.5</v>
      </c>
      <c r="AB28" s="327">
        <v>20</v>
      </c>
      <c r="AC28" s="317"/>
      <c r="AD28" s="317"/>
      <c r="AE28" s="327"/>
      <c r="AG28" s="234">
        <f t="shared" si="8"/>
        <v>0</v>
      </c>
      <c r="AH28" s="234">
        <f t="shared" si="9"/>
        <v>0.12716182562133765</v>
      </c>
      <c r="AI28" s="234">
        <f t="shared" si="10"/>
        <v>0.13464583754293796</v>
      </c>
      <c r="AJ28" s="283"/>
      <c r="AK28" s="288"/>
      <c r="AL28" s="289" t="s">
        <v>59</v>
      </c>
      <c r="AM28" s="305">
        <f>(F77+L77)/1000</f>
        <v>0</v>
      </c>
      <c r="AN28" s="306">
        <f>AM28*$AN$23</f>
        <v>0</v>
      </c>
      <c r="AO28" s="307">
        <f t="shared" si="27"/>
        <v>0</v>
      </c>
      <c r="AP28" s="307">
        <f>AM28*$AP$23</f>
        <v>0</v>
      </c>
      <c r="AQ28" s="304">
        <f t="shared" si="28"/>
        <v>0</v>
      </c>
      <c r="AR28" s="307">
        <f t="shared" si="29"/>
        <v>0</v>
      </c>
      <c r="AS28" s="538">
        <f t="shared" si="30"/>
        <v>0</v>
      </c>
      <c r="AT28" s="305">
        <f t="shared" si="11"/>
        <v>0</v>
      </c>
      <c r="AU28" s="306">
        <f t="shared" si="11"/>
        <v>0</v>
      </c>
      <c r="AV28" s="351">
        <f t="shared" si="11"/>
        <v>0</v>
      </c>
      <c r="AW28" s="283"/>
      <c r="AX28" s="288"/>
      <c r="AY28" s="289" t="s">
        <v>59</v>
      </c>
      <c r="AZ28" s="305">
        <f>(F97+L97)/1000</f>
        <v>0.12715499999999999</v>
      </c>
      <c r="BA28" s="306">
        <f t="shared" ref="BA28:BA37" si="42">AZ28*$AN$23</f>
        <v>0.12715499999999999</v>
      </c>
      <c r="BB28" s="307">
        <f>AZ28*$BB$23</f>
        <v>0</v>
      </c>
      <c r="BC28" s="307">
        <f>AZ28*$BC$23</f>
        <v>0</v>
      </c>
      <c r="BD28" s="305">
        <f t="shared" si="31"/>
        <v>0.11963384554455446</v>
      </c>
      <c r="BE28" s="306">
        <f t="shared" si="32"/>
        <v>0</v>
      </c>
      <c r="BF28" s="351">
        <f t="shared" si="33"/>
        <v>0</v>
      </c>
      <c r="BG28" s="305">
        <f t="shared" si="15"/>
        <v>0.12716182562133765</v>
      </c>
      <c r="BH28" s="306">
        <f t="shared" si="16"/>
        <v>0</v>
      </c>
      <c r="BI28" s="351">
        <f t="shared" si="17"/>
        <v>0</v>
      </c>
      <c r="BJ28" s="283"/>
      <c r="BK28" s="288"/>
      <c r="BL28" s="289" t="s">
        <v>59</v>
      </c>
      <c r="BM28" s="305">
        <f>(F117+L117)/1000</f>
        <v>0.13463</v>
      </c>
      <c r="BN28" s="306">
        <f>BM28*$AN$23</f>
        <v>0.13463</v>
      </c>
      <c r="BO28" s="307">
        <f t="shared" si="34"/>
        <v>0</v>
      </c>
      <c r="BP28" s="307">
        <f t="shared" si="35"/>
        <v>0</v>
      </c>
      <c r="BQ28" s="305">
        <f t="shared" si="36"/>
        <v>0.12667480396039602</v>
      </c>
      <c r="BR28" s="306">
        <f t="shared" si="37"/>
        <v>0</v>
      </c>
      <c r="BS28" s="351">
        <f t="shared" si="38"/>
        <v>0</v>
      </c>
      <c r="BT28" s="305">
        <f t="shared" si="39"/>
        <v>0.13464583754293794</v>
      </c>
      <c r="BU28" s="306">
        <f t="shared" si="40"/>
        <v>0</v>
      </c>
      <c r="BV28" s="351">
        <f t="shared" si="41"/>
        <v>0</v>
      </c>
      <c r="BW28" s="283"/>
      <c r="BX28" s="283"/>
      <c r="BY28" s="283"/>
    </row>
    <row r="29" spans="3:77" ht="12.75" customHeight="1">
      <c r="C29" s="144" t="str">
        <f ca="1">+IF(OFFSET(Processes!B10,$D$11,0)="*","*",OFFSET(Processes!D10,$D$11,0))</f>
        <v>INDRDPHBWPEE1</v>
      </c>
      <c r="D29" s="144" t="str">
        <f ca="1">+OFFSET(Processes!E10,$D$11,0)</f>
        <v>Paper &amp; Pulp industry Heat Medium Temp. Boiler - Wood Pellets Existing 1</v>
      </c>
      <c r="E29" s="147" t="str">
        <f>+Processes!O10</f>
        <v>INDWPE</v>
      </c>
      <c r="F29" s="147" t="str">
        <f ca="1">+OFFSET(Processes!$M$12,$D$11,0) &amp; Processes!P10</f>
        <v>IRDPH</v>
      </c>
      <c r="G29" s="319">
        <f t="shared" si="18"/>
        <v>2099.866</v>
      </c>
      <c r="H29" s="319">
        <f t="shared" si="19"/>
        <v>0</v>
      </c>
      <c r="I29" s="319">
        <f t="shared" si="20"/>
        <v>0</v>
      </c>
      <c r="J29" s="319">
        <f t="shared" si="21"/>
        <v>1202.289</v>
      </c>
      <c r="K29" s="319">
        <f t="shared" si="22"/>
        <v>0</v>
      </c>
      <c r="L29" s="319">
        <f t="shared" si="23"/>
        <v>0</v>
      </c>
      <c r="M29" s="319">
        <f t="shared" si="24"/>
        <v>1123.9079999999999</v>
      </c>
      <c r="N29" s="319">
        <f t="shared" si="25"/>
        <v>0</v>
      </c>
      <c r="O29" s="319">
        <f t="shared" si="26"/>
        <v>0</v>
      </c>
      <c r="P29" s="319">
        <f t="shared" si="1"/>
        <v>1123.9079999999999</v>
      </c>
      <c r="Q29" s="319">
        <f t="shared" si="2"/>
        <v>0</v>
      </c>
      <c r="R29" s="319">
        <f t="shared" si="3"/>
        <v>0</v>
      </c>
      <c r="S29" s="319">
        <f t="shared" si="4"/>
        <v>0</v>
      </c>
      <c r="T29" s="319">
        <f t="shared" si="5"/>
        <v>0</v>
      </c>
      <c r="U29" s="319">
        <f t="shared" si="6"/>
        <v>0</v>
      </c>
      <c r="V29" s="319">
        <v>5</v>
      </c>
      <c r="W29" s="341">
        <f>$K$131</f>
        <v>0.83299999999999996</v>
      </c>
      <c r="X29" s="520">
        <f>$W$29</f>
        <v>0.83299999999999996</v>
      </c>
      <c r="Y29" s="520">
        <f>$W$29</f>
        <v>0.83299999999999996</v>
      </c>
      <c r="Z29" s="317">
        <f>3.6*8760/1000000</f>
        <v>3.1536000000000002E-2</v>
      </c>
      <c r="AA29" s="388">
        <f>$AA$26</f>
        <v>0.5</v>
      </c>
      <c r="AB29" s="327">
        <v>20</v>
      </c>
      <c r="AC29" s="317">
        <v>0.5</v>
      </c>
      <c r="AD29" s="317">
        <v>0.5</v>
      </c>
      <c r="AE29" s="327">
        <v>5</v>
      </c>
      <c r="AG29" s="234">
        <f t="shared" si="8"/>
        <v>39.709014980217866</v>
      </c>
      <c r="AH29" s="234">
        <f t="shared" si="9"/>
        <v>22.533004828069846</v>
      </c>
      <c r="AI29" s="234">
        <f t="shared" si="10"/>
        <v>21.064007397810613</v>
      </c>
      <c r="AJ29" s="283"/>
      <c r="AK29" s="288"/>
      <c r="AL29" s="557" t="s">
        <v>99</v>
      </c>
      <c r="AM29" s="558">
        <f>M77/1000</f>
        <v>39.709000000000003</v>
      </c>
      <c r="AN29" s="559">
        <f>AM29*$AN$23</f>
        <v>39.709000000000003</v>
      </c>
      <c r="AO29" s="560">
        <f t="shared" si="27"/>
        <v>0</v>
      </c>
      <c r="AP29" s="560">
        <f>AM29*$AP$23</f>
        <v>0</v>
      </c>
      <c r="AQ29" s="580">
        <f t="shared" si="28"/>
        <v>33.077609478521481</v>
      </c>
      <c r="AR29" s="560">
        <f t="shared" si="29"/>
        <v>0</v>
      </c>
      <c r="AS29" s="561">
        <f t="shared" si="30"/>
        <v>0</v>
      </c>
      <c r="AT29" s="558">
        <f t="shared" si="11"/>
        <v>39.709014980217866</v>
      </c>
      <c r="AU29" s="559">
        <f t="shared" si="11"/>
        <v>0</v>
      </c>
      <c r="AV29" s="564">
        <f t="shared" si="11"/>
        <v>0</v>
      </c>
      <c r="AW29" s="283"/>
      <c r="AX29" s="288"/>
      <c r="AY29" s="557" t="s">
        <v>99</v>
      </c>
      <c r="AZ29" s="558">
        <f>M97/1000</f>
        <v>22.533000000000001</v>
      </c>
      <c r="BA29" s="306">
        <f t="shared" si="42"/>
        <v>22.533000000000001</v>
      </c>
      <c r="BB29" s="560">
        <f>AZ29*$BB$23</f>
        <v>0</v>
      </c>
      <c r="BC29" s="560">
        <f>AZ29*$BC$23</f>
        <v>0</v>
      </c>
      <c r="BD29" s="558">
        <f t="shared" si="31"/>
        <v>18.769993021782181</v>
      </c>
      <c r="BE29" s="559">
        <f t="shared" si="32"/>
        <v>0</v>
      </c>
      <c r="BF29" s="564">
        <f t="shared" si="33"/>
        <v>0</v>
      </c>
      <c r="BG29" s="558">
        <f t="shared" si="15"/>
        <v>22.533004828069846</v>
      </c>
      <c r="BH29" s="559">
        <f t="shared" si="16"/>
        <v>0</v>
      </c>
      <c r="BI29" s="564">
        <f t="shared" si="17"/>
        <v>0</v>
      </c>
      <c r="BJ29" s="283"/>
      <c r="BK29" s="288"/>
      <c r="BL29" s="557" t="s">
        <v>99</v>
      </c>
      <c r="BM29" s="558">
        <f>M117/1000</f>
        <v>21.064</v>
      </c>
      <c r="BN29" s="559">
        <f>BM29*$AN$23</f>
        <v>21.064</v>
      </c>
      <c r="BO29" s="560">
        <f t="shared" si="34"/>
        <v>0</v>
      </c>
      <c r="BP29" s="560">
        <f t="shared" si="35"/>
        <v>0</v>
      </c>
      <c r="BQ29" s="558">
        <f t="shared" si="36"/>
        <v>17.546318162376238</v>
      </c>
      <c r="BR29" s="559">
        <f t="shared" si="37"/>
        <v>0</v>
      </c>
      <c r="BS29" s="564">
        <f t="shared" si="38"/>
        <v>0</v>
      </c>
      <c r="BT29" s="558">
        <f t="shared" si="39"/>
        <v>21.064007397810609</v>
      </c>
      <c r="BU29" s="559">
        <f t="shared" si="40"/>
        <v>0</v>
      </c>
      <c r="BV29" s="564">
        <f t="shared" si="41"/>
        <v>0</v>
      </c>
      <c r="BW29" s="283"/>
      <c r="BX29" s="283"/>
      <c r="BY29" s="283"/>
    </row>
    <row r="30" spans="3:77" ht="12.75" customHeight="1">
      <c r="C30" s="144"/>
      <c r="D30" s="144"/>
      <c r="E30" s="147" t="str">
        <f>+Processes!O11</f>
        <v>INDWCH</v>
      </c>
      <c r="F30" s="170"/>
      <c r="G30" s="319"/>
      <c r="H30" s="319"/>
      <c r="I30" s="319"/>
      <c r="J30" s="319"/>
      <c r="K30" s="319"/>
      <c r="L30" s="319"/>
      <c r="M30" s="319"/>
      <c r="N30" s="319"/>
      <c r="O30" s="319"/>
      <c r="P30" s="319">
        <f t="shared" si="1"/>
        <v>0</v>
      </c>
      <c r="Q30" s="319">
        <f t="shared" si="2"/>
        <v>0</v>
      </c>
      <c r="R30" s="319">
        <f t="shared" si="3"/>
        <v>0</v>
      </c>
      <c r="S30" s="319">
        <f t="shared" si="4"/>
        <v>0</v>
      </c>
      <c r="T30" s="319">
        <f t="shared" si="5"/>
        <v>0</v>
      </c>
      <c r="U30" s="319">
        <f t="shared" si="6"/>
        <v>0</v>
      </c>
      <c r="V30" s="319" t="str">
        <f>IF(S30&gt;0,0.001,"")</f>
        <v/>
      </c>
      <c r="W30" s="341">
        <f>$K$131</f>
        <v>0.83299999999999996</v>
      </c>
      <c r="X30" s="520">
        <f>$W$29</f>
        <v>0.83299999999999996</v>
      </c>
      <c r="Y30" s="520">
        <f>$W$29</f>
        <v>0.83299999999999996</v>
      </c>
      <c r="Z30" s="316"/>
      <c r="AA30" s="388"/>
      <c r="AB30" s="327"/>
      <c r="AC30" s="317">
        <f>1-AC29</f>
        <v>0.5</v>
      </c>
      <c r="AD30" s="317">
        <f>1-AD29</f>
        <v>0.5</v>
      </c>
      <c r="AE30" s="327">
        <v>5</v>
      </c>
      <c r="AG30" s="234">
        <f t="shared" si="8"/>
        <v>0</v>
      </c>
      <c r="AH30" s="234">
        <f t="shared" si="9"/>
        <v>0</v>
      </c>
      <c r="AI30" s="234">
        <f t="shared" si="10"/>
        <v>0</v>
      </c>
      <c r="AJ30" s="283"/>
      <c r="AK30" s="352"/>
      <c r="AL30" s="557" t="s">
        <v>107</v>
      </c>
      <c r="AM30" s="558"/>
      <c r="AN30" s="559"/>
      <c r="AO30" s="560"/>
      <c r="AP30" s="560"/>
      <c r="AQ30" s="580">
        <f t="shared" si="28"/>
        <v>0</v>
      </c>
      <c r="AR30" s="560">
        <f t="shared" si="29"/>
        <v>0</v>
      </c>
      <c r="AS30" s="561">
        <f t="shared" si="30"/>
        <v>0</v>
      </c>
      <c r="AT30" s="558"/>
      <c r="AU30" s="559"/>
      <c r="AV30" s="564"/>
      <c r="AW30" s="283"/>
      <c r="AX30" s="352"/>
      <c r="AY30" s="557" t="s">
        <v>107</v>
      </c>
      <c r="AZ30" s="558"/>
      <c r="BA30" s="306">
        <f t="shared" si="42"/>
        <v>0</v>
      </c>
      <c r="BB30" s="560"/>
      <c r="BC30" s="560"/>
      <c r="BD30" s="558">
        <f t="shared" si="31"/>
        <v>0</v>
      </c>
      <c r="BE30" s="559">
        <f t="shared" si="32"/>
        <v>0</v>
      </c>
      <c r="BF30" s="564">
        <f t="shared" si="33"/>
        <v>0</v>
      </c>
      <c r="BG30" s="558">
        <f t="shared" si="15"/>
        <v>0</v>
      </c>
      <c r="BH30" s="559">
        <f t="shared" si="16"/>
        <v>0</v>
      </c>
      <c r="BI30" s="564">
        <f t="shared" si="17"/>
        <v>0</v>
      </c>
      <c r="BJ30" s="283"/>
      <c r="BK30" s="352"/>
      <c r="BL30" s="557" t="s">
        <v>107</v>
      </c>
      <c r="BM30" s="558"/>
      <c r="BN30" s="559"/>
      <c r="BO30" s="560"/>
      <c r="BP30" s="560"/>
      <c r="BQ30" s="558">
        <f t="shared" si="36"/>
        <v>0</v>
      </c>
      <c r="BR30" s="559">
        <f t="shared" si="37"/>
        <v>0</v>
      </c>
      <c r="BS30" s="564">
        <f t="shared" si="38"/>
        <v>0</v>
      </c>
      <c r="BT30" s="558">
        <f t="shared" si="39"/>
        <v>0</v>
      </c>
      <c r="BU30" s="559">
        <f t="shared" si="40"/>
        <v>0</v>
      </c>
      <c r="BV30" s="564">
        <f t="shared" si="41"/>
        <v>0</v>
      </c>
      <c r="BW30" s="283"/>
      <c r="BX30" s="283"/>
      <c r="BY30" s="283"/>
    </row>
    <row r="31" spans="3:77" ht="12.75" customHeight="1">
      <c r="C31" s="144" t="str">
        <f ca="1">+IF(OFFSET(Processes!B12,$D$11,0)="*","*",OFFSET(Processes!D12,$D$11,0))</f>
        <v>INDRDPHBBGAE1</v>
      </c>
      <c r="D31" s="144" t="str">
        <f ca="1">+OFFSET(Processes!E12,$D$11,0)</f>
        <v>Paper &amp; Pulp industry Heat Medium Temp. Boiler - Biogas Existing 1</v>
      </c>
      <c r="E31" s="147" t="str">
        <f>+Processes!O12</f>
        <v>INDBGA</v>
      </c>
      <c r="F31" s="170" t="str">
        <f ca="1">+OFFSET(Processes!$M$12,$D$11,0) &amp; Processes!P12</f>
        <v>IRDPH</v>
      </c>
      <c r="G31" s="320">
        <f t="shared" si="18"/>
        <v>58.667999999999999</v>
      </c>
      <c r="H31" s="320">
        <f t="shared" si="19"/>
        <v>0</v>
      </c>
      <c r="I31" s="320">
        <f t="shared" si="20"/>
        <v>0</v>
      </c>
      <c r="J31" s="320">
        <f t="shared" si="21"/>
        <v>58.001999999999995</v>
      </c>
      <c r="K31" s="320">
        <f t="shared" si="22"/>
        <v>0</v>
      </c>
      <c r="L31" s="320">
        <f t="shared" si="23"/>
        <v>0</v>
      </c>
      <c r="M31" s="320">
        <f t="shared" si="24"/>
        <v>84.116</v>
      </c>
      <c r="N31" s="320">
        <f t="shared" si="25"/>
        <v>0</v>
      </c>
      <c r="O31" s="320">
        <f t="shared" si="26"/>
        <v>0</v>
      </c>
      <c r="P31" s="320">
        <f t="shared" si="1"/>
        <v>84.116</v>
      </c>
      <c r="Q31" s="320">
        <f t="shared" si="2"/>
        <v>0</v>
      </c>
      <c r="R31" s="320">
        <f t="shared" si="3"/>
        <v>0</v>
      </c>
      <c r="S31" s="320">
        <f t="shared" si="4"/>
        <v>0</v>
      </c>
      <c r="T31" s="320">
        <f t="shared" si="5"/>
        <v>0</v>
      </c>
      <c r="U31" s="320">
        <f t="shared" si="6"/>
        <v>0</v>
      </c>
      <c r="V31" s="320">
        <v>5</v>
      </c>
      <c r="W31" s="341">
        <f>J131</f>
        <v>0.98</v>
      </c>
      <c r="X31" s="520">
        <f t="shared" ref="X31:Y34" si="43">W31</f>
        <v>0.98</v>
      </c>
      <c r="Y31" s="520">
        <f t="shared" si="43"/>
        <v>0.98</v>
      </c>
      <c r="Z31" s="317">
        <f t="shared" ref="Z31:Z36" si="44">3.6*8760/1000000</f>
        <v>3.1536000000000002E-2</v>
      </c>
      <c r="AA31" s="388">
        <f t="shared" ref="AA31:AA41" si="45">$AA$26</f>
        <v>0.5</v>
      </c>
      <c r="AB31" s="327">
        <v>20</v>
      </c>
      <c r="AC31" s="317"/>
      <c r="AD31" s="317"/>
      <c r="AE31" s="327"/>
      <c r="AG31" s="234">
        <f t="shared" si="8"/>
        <v>0.94301313380497076</v>
      </c>
      <c r="AH31" s="234">
        <f t="shared" si="9"/>
        <v>0.92400033946251769</v>
      </c>
      <c r="AI31" s="234">
        <f t="shared" si="10"/>
        <v>1.3400091816528592</v>
      </c>
      <c r="AJ31" s="283"/>
      <c r="AK31" s="288"/>
      <c r="AL31" s="557" t="s">
        <v>100</v>
      </c>
      <c r="AM31" s="558">
        <f>K77/1000</f>
        <v>0.94299999999999995</v>
      </c>
      <c r="AN31" s="559">
        <f t="shared" ref="AN31:AN41" si="46">AM31*$AN$23</f>
        <v>0.94299999999999995</v>
      </c>
      <c r="AO31" s="560">
        <f t="shared" ref="AO31:AO33" si="47">AM31*$AO$23</f>
        <v>0</v>
      </c>
      <c r="AP31" s="560">
        <f t="shared" ref="AP31:AP37" si="48">AM31*$AP$23</f>
        <v>0</v>
      </c>
      <c r="AQ31" s="580">
        <f t="shared" si="28"/>
        <v>0.92415287112887123</v>
      </c>
      <c r="AR31" s="560">
        <f t="shared" si="29"/>
        <v>0</v>
      </c>
      <c r="AS31" s="561">
        <f>IFERROR(I31*$Z31*$AA31/I$21,0)</f>
        <v>0</v>
      </c>
      <c r="AT31" s="558">
        <f t="shared" ref="AT31:AV34" si="49">IFERROR(AQ31/W31,0)</f>
        <v>0.94301313380497065</v>
      </c>
      <c r="AU31" s="559">
        <f t="shared" si="49"/>
        <v>0</v>
      </c>
      <c r="AV31" s="564">
        <f t="shared" si="49"/>
        <v>0</v>
      </c>
      <c r="AW31" s="283"/>
      <c r="AX31" s="288"/>
      <c r="AY31" s="557" t="s">
        <v>100</v>
      </c>
      <c r="AZ31" s="558">
        <f>K97/1000</f>
        <v>0.92400000000000004</v>
      </c>
      <c r="BA31" s="306">
        <f t="shared" si="42"/>
        <v>0.92400000000000004</v>
      </c>
      <c r="BB31" s="560">
        <f>AZ31*$BB$23</f>
        <v>0</v>
      </c>
      <c r="BC31" s="560">
        <f>AZ31*$BC$23</f>
        <v>0</v>
      </c>
      <c r="BD31" s="558">
        <f t="shared" si="31"/>
        <v>0.90552033267326726</v>
      </c>
      <c r="BE31" s="559">
        <f t="shared" si="32"/>
        <v>0</v>
      </c>
      <c r="BF31" s="564">
        <f t="shared" si="33"/>
        <v>0</v>
      </c>
      <c r="BG31" s="558">
        <f t="shared" si="15"/>
        <v>0.92400033946251758</v>
      </c>
      <c r="BH31" s="559">
        <f t="shared" si="16"/>
        <v>0</v>
      </c>
      <c r="BI31" s="564">
        <f t="shared" si="17"/>
        <v>0</v>
      </c>
      <c r="BJ31" s="283"/>
      <c r="BK31" s="288"/>
      <c r="BL31" s="557" t="s">
        <v>100</v>
      </c>
      <c r="BM31" s="558">
        <f>K117/1000</f>
        <v>1.34</v>
      </c>
      <c r="BN31" s="559">
        <f>BM31*$AN$23</f>
        <v>1.34</v>
      </c>
      <c r="BO31" s="560">
        <f>BM31*$BB$23</f>
        <v>0</v>
      </c>
      <c r="BP31" s="560">
        <f>BM31*$BC$23</f>
        <v>0</v>
      </c>
      <c r="BQ31" s="558">
        <f t="shared" si="36"/>
        <v>1.3132089980198021</v>
      </c>
      <c r="BR31" s="559">
        <f t="shared" si="37"/>
        <v>0</v>
      </c>
      <c r="BS31" s="564">
        <f t="shared" si="38"/>
        <v>0</v>
      </c>
      <c r="BT31" s="558">
        <f t="shared" si="39"/>
        <v>1.3400091816528592</v>
      </c>
      <c r="BU31" s="559">
        <f t="shared" si="40"/>
        <v>0</v>
      </c>
      <c r="BV31" s="564">
        <f t="shared" si="41"/>
        <v>0</v>
      </c>
      <c r="BW31" s="283"/>
      <c r="BX31" s="283"/>
      <c r="BY31" s="283"/>
    </row>
    <row r="32" spans="3:77" ht="12.75" customHeight="1">
      <c r="C32" s="144" t="str">
        <f ca="1">+IF(OFFSET(Processes!B13,$D$11,0)="*","*",OFFSET(Processes!D13,$D$11,0))</f>
        <v>INDRDPHBHFOE1</v>
      </c>
      <c r="D32" s="144" t="str">
        <f ca="1">+OFFSET(Processes!E13,$D$11,0)</f>
        <v>Paper &amp; Pulp industry Heat Medium Temp. Boiler - Heavy Fuel Oil Existing 1</v>
      </c>
      <c r="E32" s="147" t="str">
        <f>+Processes!O13</f>
        <v>INDHFO</v>
      </c>
      <c r="F32" s="170" t="str">
        <f ca="1">+OFFSET(Processes!$M$12,$D$11,0) &amp; Processes!P13</f>
        <v>IRDPH</v>
      </c>
      <c r="G32" s="320">
        <f t="shared" si="18"/>
        <v>47.693999999999996</v>
      </c>
      <c r="H32" s="320">
        <f t="shared" si="19"/>
        <v>0</v>
      </c>
      <c r="I32" s="320">
        <f t="shared" si="20"/>
        <v>0</v>
      </c>
      <c r="J32" s="320">
        <f t="shared" si="21"/>
        <v>21.863</v>
      </c>
      <c r="K32" s="320">
        <f t="shared" si="22"/>
        <v>0</v>
      </c>
      <c r="L32" s="320">
        <f t="shared" si="23"/>
        <v>0</v>
      </c>
      <c r="M32" s="320">
        <f t="shared" si="24"/>
        <v>24.059000000000001</v>
      </c>
      <c r="N32" s="320">
        <f t="shared" si="25"/>
        <v>0</v>
      </c>
      <c r="O32" s="320">
        <f t="shared" si="26"/>
        <v>0</v>
      </c>
      <c r="P32" s="320">
        <f t="shared" si="1"/>
        <v>24.059000000000001</v>
      </c>
      <c r="Q32" s="320">
        <f t="shared" si="2"/>
        <v>0</v>
      </c>
      <c r="R32" s="320">
        <f t="shared" si="3"/>
        <v>0</v>
      </c>
      <c r="S32" s="320">
        <f t="shared" si="4"/>
        <v>0</v>
      </c>
      <c r="T32" s="320">
        <f t="shared" si="5"/>
        <v>0</v>
      </c>
      <c r="U32" s="320">
        <f t="shared" si="6"/>
        <v>0</v>
      </c>
      <c r="V32" s="320">
        <v>5</v>
      </c>
      <c r="W32" s="341">
        <f>E131</f>
        <v>0.93099999999999994</v>
      </c>
      <c r="X32" s="520">
        <f t="shared" si="43"/>
        <v>0.93099999999999994</v>
      </c>
      <c r="Y32" s="520">
        <f t="shared" si="43"/>
        <v>0.93099999999999994</v>
      </c>
      <c r="Z32" s="317">
        <f t="shared" si="44"/>
        <v>3.1536000000000002E-2</v>
      </c>
      <c r="AA32" s="388">
        <f t="shared" si="45"/>
        <v>0.5</v>
      </c>
      <c r="AB32" s="327">
        <v>20</v>
      </c>
      <c r="AC32" s="317"/>
      <c r="AD32" s="317"/>
      <c r="AE32" s="327"/>
      <c r="AG32" s="234">
        <f t="shared" si="8"/>
        <v>0.8069685330780928</v>
      </c>
      <c r="AH32" s="234">
        <f t="shared" si="9"/>
        <v>0.36661928938328847</v>
      </c>
      <c r="AI32" s="234">
        <f t="shared" si="10"/>
        <v>0.40344387701928092</v>
      </c>
      <c r="AJ32" s="283"/>
      <c r="AK32" s="288"/>
      <c r="AL32" s="557" t="s">
        <v>101</v>
      </c>
      <c r="AM32" s="558">
        <f>E77/1000</f>
        <v>0.80696000000000001</v>
      </c>
      <c r="AN32" s="559">
        <f t="shared" si="46"/>
        <v>0.80696000000000001</v>
      </c>
      <c r="AO32" s="560">
        <f>AM32*$AO$23</f>
        <v>0</v>
      </c>
      <c r="AP32" s="560">
        <f t="shared" si="48"/>
        <v>0</v>
      </c>
      <c r="AQ32" s="580">
        <f t="shared" si="28"/>
        <v>0.75128770429570435</v>
      </c>
      <c r="AR32" s="560">
        <f t="shared" si="29"/>
        <v>0</v>
      </c>
      <c r="AS32" s="561">
        <f t="shared" si="30"/>
        <v>0</v>
      </c>
      <c r="AT32" s="558">
        <f t="shared" si="49"/>
        <v>0.8069685330780928</v>
      </c>
      <c r="AU32" s="559">
        <f t="shared" si="49"/>
        <v>0</v>
      </c>
      <c r="AV32" s="564">
        <f t="shared" si="49"/>
        <v>0</v>
      </c>
      <c r="AW32" s="283"/>
      <c r="AX32" s="288"/>
      <c r="AY32" s="557" t="s">
        <v>101</v>
      </c>
      <c r="AZ32" s="558">
        <f>E97/1000</f>
        <v>0.36661500000000002</v>
      </c>
      <c r="BA32" s="306">
        <f t="shared" si="42"/>
        <v>0.36661500000000002</v>
      </c>
      <c r="BB32" s="560">
        <f>AZ32*$BB$23</f>
        <v>0</v>
      </c>
      <c r="BC32" s="560">
        <f>AZ32*$BC$23</f>
        <v>0</v>
      </c>
      <c r="BD32" s="558">
        <f>IFERROR(J32*$Z32*AA32/J$21,0)</f>
        <v>0.34132255841584158</v>
      </c>
      <c r="BE32" s="559">
        <f t="shared" si="32"/>
        <v>0</v>
      </c>
      <c r="BF32" s="564">
        <f t="shared" si="33"/>
        <v>0</v>
      </c>
      <c r="BG32" s="558">
        <f t="shared" si="15"/>
        <v>0.36661928938328853</v>
      </c>
      <c r="BH32" s="559">
        <f t="shared" si="16"/>
        <v>0</v>
      </c>
      <c r="BI32" s="564">
        <f t="shared" si="17"/>
        <v>0</v>
      </c>
      <c r="BJ32" s="283"/>
      <c r="BK32" s="288"/>
      <c r="BL32" s="557" t="s">
        <v>101</v>
      </c>
      <c r="BM32" s="558">
        <f>E117/1000</f>
        <v>0.40343000000000001</v>
      </c>
      <c r="BN32" s="559">
        <f>BM32*$AN$23</f>
        <v>0.40343000000000001</v>
      </c>
      <c r="BO32" s="560">
        <f t="shared" ref="BO32:BO62" si="50">BM32*$BB$23</f>
        <v>0</v>
      </c>
      <c r="BP32" s="560">
        <f t="shared" ref="BP32:BP62" si="51">BM32*$BC$23</f>
        <v>0</v>
      </c>
      <c r="BQ32" s="558">
        <f t="shared" si="36"/>
        <v>0.37560624950495053</v>
      </c>
      <c r="BR32" s="559">
        <f t="shared" si="37"/>
        <v>0</v>
      </c>
      <c r="BS32" s="564">
        <f t="shared" si="38"/>
        <v>0</v>
      </c>
      <c r="BT32" s="558">
        <f t="shared" si="39"/>
        <v>0.40344387701928092</v>
      </c>
      <c r="BU32" s="559">
        <f t="shared" si="40"/>
        <v>0</v>
      </c>
      <c r="BV32" s="564">
        <f t="shared" si="41"/>
        <v>0</v>
      </c>
      <c r="BW32" s="283"/>
      <c r="BX32" s="283"/>
      <c r="BY32" s="283"/>
    </row>
    <row r="33" spans="3:77" ht="12.75" customHeight="1">
      <c r="C33" s="144" t="str">
        <f ca="1">+IF(OFFSET(Processes!B14,$D$11,0)="*","*",OFFSET(Processes!D14,$D$11,0))</f>
        <v>INDRDPHBLPGE1</v>
      </c>
      <c r="D33" s="144" t="str">
        <f ca="1">+OFFSET(Processes!E14,$D$11,0)</f>
        <v>Paper &amp; Pulp industry Heat Medium Temp. Boiler - Liquified Petroleum Gas Existing 1</v>
      </c>
      <c r="E33" s="147" t="str">
        <f>+Processes!O14</f>
        <v>INDLPG</v>
      </c>
      <c r="F33" s="170" t="str">
        <f ca="1">+OFFSET(Processes!$M$12,$D$11,0) &amp; Processes!P14</f>
        <v>IRDPH</v>
      </c>
      <c r="G33" s="320">
        <f t="shared" si="18"/>
        <v>5.7280000000000006</v>
      </c>
      <c r="H33" s="320">
        <f t="shared" si="19"/>
        <v>0</v>
      </c>
      <c r="I33" s="320">
        <f t="shared" si="20"/>
        <v>0</v>
      </c>
      <c r="J33" s="320">
        <f t="shared" si="21"/>
        <v>10.68</v>
      </c>
      <c r="K33" s="320">
        <f t="shared" si="22"/>
        <v>0</v>
      </c>
      <c r="L33" s="320">
        <f t="shared" si="23"/>
        <v>0</v>
      </c>
      <c r="M33" s="320">
        <f t="shared" si="24"/>
        <v>1.3519999999999999</v>
      </c>
      <c r="N33" s="320">
        <f t="shared" si="25"/>
        <v>0</v>
      </c>
      <c r="O33" s="320">
        <f t="shared" si="26"/>
        <v>0</v>
      </c>
      <c r="P33" s="320">
        <f t="shared" si="1"/>
        <v>1.3519999999999999</v>
      </c>
      <c r="Q33" s="320">
        <f t="shared" si="2"/>
        <v>0</v>
      </c>
      <c r="R33" s="320">
        <f t="shared" si="3"/>
        <v>0</v>
      </c>
      <c r="S33" s="320">
        <f t="shared" si="4"/>
        <v>0</v>
      </c>
      <c r="T33" s="320">
        <f t="shared" si="5"/>
        <v>0</v>
      </c>
      <c r="U33" s="320">
        <f t="shared" si="6"/>
        <v>0</v>
      </c>
      <c r="V33" s="320">
        <v>5</v>
      </c>
      <c r="W33" s="341">
        <f>H131</f>
        <v>0.98</v>
      </c>
      <c r="X33" s="520">
        <f t="shared" si="43"/>
        <v>0.98</v>
      </c>
      <c r="Y33" s="520">
        <f t="shared" si="43"/>
        <v>0.98</v>
      </c>
      <c r="Z33" s="317">
        <f t="shared" si="44"/>
        <v>3.1536000000000002E-2</v>
      </c>
      <c r="AA33" s="388">
        <f t="shared" si="45"/>
        <v>0.5</v>
      </c>
      <c r="AB33" s="327">
        <v>20</v>
      </c>
      <c r="AC33" s="317"/>
      <c r="AD33" s="317"/>
      <c r="AE33" s="327"/>
      <c r="AG33" s="234">
        <f t="shared" si="8"/>
        <v>9.2070280739668525E-2</v>
      </c>
      <c r="AH33" s="234">
        <f t="shared" si="9"/>
        <v>0.1701376439684785</v>
      </c>
      <c r="AI33" s="234">
        <f t="shared" si="10"/>
        <v>2.1538023843200645E-2</v>
      </c>
      <c r="AJ33" s="283"/>
      <c r="AK33" s="288"/>
      <c r="AL33" s="557" t="s">
        <v>53</v>
      </c>
      <c r="AM33" s="558">
        <f>H77/1000</f>
        <v>9.2061999999999991E-2</v>
      </c>
      <c r="AN33" s="559">
        <f t="shared" si="46"/>
        <v>9.2061999999999991E-2</v>
      </c>
      <c r="AO33" s="560">
        <f t="shared" si="47"/>
        <v>0</v>
      </c>
      <c r="AP33" s="560">
        <f t="shared" si="48"/>
        <v>0</v>
      </c>
      <c r="AQ33" s="580">
        <f t="shared" si="28"/>
        <v>9.0228875124875152E-2</v>
      </c>
      <c r="AR33" s="560">
        <f t="shared" si="29"/>
        <v>0</v>
      </c>
      <c r="AS33" s="561">
        <f t="shared" si="30"/>
        <v>0</v>
      </c>
      <c r="AT33" s="558">
        <f t="shared" si="49"/>
        <v>9.2070280739668525E-2</v>
      </c>
      <c r="AU33" s="559">
        <f t="shared" si="49"/>
        <v>0</v>
      </c>
      <c r="AV33" s="564">
        <f t="shared" si="49"/>
        <v>0</v>
      </c>
      <c r="AW33" s="283"/>
      <c r="AX33" s="288"/>
      <c r="AY33" s="557" t="s">
        <v>53</v>
      </c>
      <c r="AZ33" s="558">
        <f>H97/1000</f>
        <v>0.17012250000000001</v>
      </c>
      <c r="BA33" s="306">
        <f t="shared" si="42"/>
        <v>0.17012250000000001</v>
      </c>
      <c r="BB33" s="560">
        <f>AZ33*$BB$23</f>
        <v>0</v>
      </c>
      <c r="BC33" s="560">
        <f>AZ33*$BC$23</f>
        <v>0</v>
      </c>
      <c r="BD33" s="558">
        <f t="shared" si="31"/>
        <v>0.16673489108910891</v>
      </c>
      <c r="BE33" s="559">
        <f t="shared" si="32"/>
        <v>0</v>
      </c>
      <c r="BF33" s="564">
        <f t="shared" si="33"/>
        <v>0</v>
      </c>
      <c r="BG33" s="558">
        <f t="shared" si="15"/>
        <v>0.1701376439684785</v>
      </c>
      <c r="BH33" s="559">
        <f t="shared" si="16"/>
        <v>0</v>
      </c>
      <c r="BI33" s="564">
        <f t="shared" si="17"/>
        <v>0</v>
      </c>
      <c r="BJ33" s="283"/>
      <c r="BK33" s="288"/>
      <c r="BL33" s="557" t="s">
        <v>53</v>
      </c>
      <c r="BM33" s="558">
        <f>H117/1000</f>
        <v>2.1537000000000001E-2</v>
      </c>
      <c r="BN33" s="559">
        <f>BM33*$AN$23</f>
        <v>2.1537000000000001E-2</v>
      </c>
      <c r="BO33" s="560">
        <f t="shared" si="50"/>
        <v>0</v>
      </c>
      <c r="BP33" s="560">
        <f t="shared" si="51"/>
        <v>0</v>
      </c>
      <c r="BQ33" s="558">
        <f t="shared" si="36"/>
        <v>2.1107263366336632E-2</v>
      </c>
      <c r="BR33" s="559">
        <f t="shared" si="37"/>
        <v>0</v>
      </c>
      <c r="BS33" s="564">
        <f t="shared" si="38"/>
        <v>0</v>
      </c>
      <c r="BT33" s="558">
        <f t="shared" si="39"/>
        <v>2.1538023843200645E-2</v>
      </c>
      <c r="BU33" s="559">
        <f t="shared" si="40"/>
        <v>0</v>
      </c>
      <c r="BV33" s="564">
        <f t="shared" si="41"/>
        <v>0</v>
      </c>
      <c r="BW33" s="283"/>
      <c r="BX33" s="283"/>
      <c r="BY33" s="283"/>
    </row>
    <row r="34" spans="3:77" ht="12.75" customHeight="1">
      <c r="C34" s="144" t="str">
        <f ca="1">+IF(OFFSET(Processes!B15,$D$11,0)="*","*",OFFSET(Processes!D15,$D$11,0))</f>
        <v>INDRDPHBWSTE1</v>
      </c>
      <c r="D34" s="144" t="str">
        <f ca="1">+OFFSET(Processes!E15,$D$11,0)</f>
        <v>Paper &amp; Pulp industry Heat Medium Temp. Boiler - Waste Existing 1</v>
      </c>
      <c r="E34" s="147" t="str">
        <f>+Processes!O15</f>
        <v>INDWST</v>
      </c>
      <c r="F34" s="170" t="str">
        <f ca="1">+OFFSET(Processes!$M$12,$D$11,0) &amp; Processes!P15</f>
        <v>IRDPH</v>
      </c>
      <c r="G34" s="320">
        <f t="shared" si="18"/>
        <v>126.126</v>
      </c>
      <c r="H34" s="320">
        <f t="shared" si="19"/>
        <v>0</v>
      </c>
      <c r="I34" s="320">
        <f t="shared" si="20"/>
        <v>0</v>
      </c>
      <c r="J34" s="320">
        <f t="shared" si="21"/>
        <v>326.91399999999999</v>
      </c>
      <c r="K34" s="320">
        <f t="shared" si="22"/>
        <v>0</v>
      </c>
      <c r="L34" s="320">
        <f t="shared" si="23"/>
        <v>0</v>
      </c>
      <c r="M34" s="320">
        <f t="shared" si="24"/>
        <v>742.20600000000002</v>
      </c>
      <c r="N34" s="320">
        <f t="shared" si="25"/>
        <v>0</v>
      </c>
      <c r="O34" s="320">
        <f t="shared" si="26"/>
        <v>0</v>
      </c>
      <c r="P34" s="320">
        <f t="shared" si="1"/>
        <v>742.20600000000002</v>
      </c>
      <c r="Q34" s="320">
        <f t="shared" si="2"/>
        <v>0</v>
      </c>
      <c r="R34" s="320">
        <f t="shared" si="3"/>
        <v>0</v>
      </c>
      <c r="S34" s="320">
        <f t="shared" si="4"/>
        <v>0</v>
      </c>
      <c r="T34" s="320">
        <f t="shared" si="5"/>
        <v>0</v>
      </c>
      <c r="U34" s="320">
        <f t="shared" si="6"/>
        <v>0</v>
      </c>
      <c r="V34" s="320">
        <v>5</v>
      </c>
      <c r="W34" s="341">
        <f>L131</f>
        <v>0.93099999999999994</v>
      </c>
      <c r="X34" s="520">
        <f t="shared" si="43"/>
        <v>0.93099999999999994</v>
      </c>
      <c r="Y34" s="520">
        <f t="shared" si="43"/>
        <v>0.93099999999999994</v>
      </c>
      <c r="Z34" s="317">
        <f t="shared" si="44"/>
        <v>3.1536000000000002E-2</v>
      </c>
      <c r="AA34" s="388">
        <f t="shared" si="45"/>
        <v>0.5</v>
      </c>
      <c r="AB34" s="327">
        <v>20</v>
      </c>
      <c r="AC34" s="317"/>
      <c r="AD34" s="317"/>
      <c r="AE34" s="327"/>
      <c r="AG34" s="234">
        <f t="shared" si="8"/>
        <v>2.1340150375939855</v>
      </c>
      <c r="AH34" s="234">
        <f t="shared" si="9"/>
        <v>5.4820005657708633</v>
      </c>
      <c r="AI34" s="234">
        <f t="shared" si="10"/>
        <v>12.446006325573482</v>
      </c>
      <c r="AJ34" s="283"/>
      <c r="AK34" s="288"/>
      <c r="AL34" s="557" t="s">
        <v>102</v>
      </c>
      <c r="AM34" s="558">
        <f>$N77/1000</f>
        <v>2.1339999999999999</v>
      </c>
      <c r="AN34" s="559">
        <f t="shared" si="46"/>
        <v>2.1339999999999999</v>
      </c>
      <c r="AO34" s="560">
        <f t="shared" ref="AO34" si="52">AM34*$AO$23</f>
        <v>0</v>
      </c>
      <c r="AP34" s="560">
        <f t="shared" si="48"/>
        <v>0</v>
      </c>
      <c r="AQ34" s="580">
        <f t="shared" si="28"/>
        <v>1.9867680000000003</v>
      </c>
      <c r="AR34" s="560">
        <f t="shared" si="29"/>
        <v>0</v>
      </c>
      <c r="AS34" s="561">
        <f t="shared" si="30"/>
        <v>0</v>
      </c>
      <c r="AT34" s="558">
        <f t="shared" si="49"/>
        <v>2.1340150375939855</v>
      </c>
      <c r="AU34" s="559">
        <f t="shared" si="49"/>
        <v>0</v>
      </c>
      <c r="AV34" s="564">
        <f t="shared" si="49"/>
        <v>0</v>
      </c>
      <c r="AW34" s="283"/>
      <c r="AX34" s="288"/>
      <c r="AY34" s="557" t="s">
        <v>102</v>
      </c>
      <c r="AZ34" s="558">
        <f>$N97/1000</f>
        <v>5.4820000000000002</v>
      </c>
      <c r="BA34" s="306">
        <f t="shared" si="42"/>
        <v>5.4820000000000002</v>
      </c>
      <c r="BB34" s="560">
        <f>AZ34*$BB$23</f>
        <v>0</v>
      </c>
      <c r="BC34" s="560">
        <f>AZ34*$BC$23</f>
        <v>0</v>
      </c>
      <c r="BD34" s="558">
        <f t="shared" si="31"/>
        <v>5.103742526732673</v>
      </c>
      <c r="BE34" s="559">
        <f t="shared" si="32"/>
        <v>0</v>
      </c>
      <c r="BF34" s="564">
        <f t="shared" si="33"/>
        <v>0</v>
      </c>
      <c r="BG34" s="558">
        <f t="shared" si="15"/>
        <v>5.4820005657708633</v>
      </c>
      <c r="BH34" s="559">
        <f t="shared" si="16"/>
        <v>0</v>
      </c>
      <c r="BI34" s="564">
        <f t="shared" si="17"/>
        <v>0</v>
      </c>
      <c r="BJ34" s="283"/>
      <c r="BK34" s="288"/>
      <c r="BL34" s="557" t="s">
        <v>102</v>
      </c>
      <c r="BM34" s="558">
        <f>$N117/1000</f>
        <v>12.446</v>
      </c>
      <c r="BN34" s="559">
        <f>BM34*$AN$23</f>
        <v>12.446</v>
      </c>
      <c r="BO34" s="560">
        <f t="shared" si="50"/>
        <v>0</v>
      </c>
      <c r="BP34" s="560">
        <f t="shared" si="51"/>
        <v>0</v>
      </c>
      <c r="BQ34" s="558">
        <f t="shared" si="36"/>
        <v>11.587231889108912</v>
      </c>
      <c r="BR34" s="559">
        <f t="shared" si="37"/>
        <v>0</v>
      </c>
      <c r="BS34" s="564">
        <f t="shared" si="38"/>
        <v>0</v>
      </c>
      <c r="BT34" s="558">
        <f t="shared" si="39"/>
        <v>12.446006325573483</v>
      </c>
      <c r="BU34" s="559">
        <f t="shared" si="40"/>
        <v>0</v>
      </c>
      <c r="BV34" s="564">
        <f t="shared" si="41"/>
        <v>0</v>
      </c>
      <c r="BW34" s="283"/>
      <c r="BX34" s="283"/>
      <c r="BY34" s="283"/>
    </row>
    <row r="35" spans="3:77" ht="12.75" customHeight="1">
      <c r="C35" s="171" t="str">
        <f ca="1">+IF(OFFSET(Processes!B16,$D$11,0)="*","*",OFFSET(Processes!D16,$D$11,0))</f>
        <v>INDRDPHBHETE1</v>
      </c>
      <c r="D35" s="144" t="str">
        <f ca="1">+OFFSET(Processes!E16,$D$11,0)</f>
        <v>Paper &amp; Pulp industry Heat Medium Temp. Boiler - Dist. Heat Existing 1</v>
      </c>
      <c r="E35" s="147" t="str">
        <f>+Processes!O16</f>
        <v>INDHCE</v>
      </c>
      <c r="F35" s="170" t="str">
        <f ca="1">+OFFSET(Processes!$M$12,$D$11,0) &amp; Processes!P16</f>
        <v>IRDPH</v>
      </c>
      <c r="G35" s="319">
        <f t="shared" si="18"/>
        <v>0</v>
      </c>
      <c r="H35" s="319">
        <f t="shared" si="19"/>
        <v>0</v>
      </c>
      <c r="I35" s="319">
        <f t="shared" si="20"/>
        <v>0</v>
      </c>
      <c r="J35" s="319">
        <f t="shared" si="21"/>
        <v>0</v>
      </c>
      <c r="K35" s="319">
        <f t="shared" si="22"/>
        <v>0</v>
      </c>
      <c r="L35" s="319">
        <f t="shared" si="23"/>
        <v>0</v>
      </c>
      <c r="M35" s="319">
        <f t="shared" si="24"/>
        <v>0</v>
      </c>
      <c r="N35" s="319">
        <f t="shared" si="25"/>
        <v>0</v>
      </c>
      <c r="O35" s="319">
        <f t="shared" si="26"/>
        <v>0</v>
      </c>
      <c r="P35" s="319">
        <f t="shared" si="1"/>
        <v>0</v>
      </c>
      <c r="Q35" s="319">
        <f t="shared" si="2"/>
        <v>0</v>
      </c>
      <c r="R35" s="319">
        <f t="shared" si="3"/>
        <v>0</v>
      </c>
      <c r="S35" s="319">
        <f t="shared" si="4"/>
        <v>0</v>
      </c>
      <c r="T35" s="319">
        <f t="shared" si="5"/>
        <v>0</v>
      </c>
      <c r="U35" s="319">
        <f t="shared" si="6"/>
        <v>0</v>
      </c>
      <c r="V35" s="319">
        <v>5</v>
      </c>
      <c r="W35" s="341">
        <f>$N$131</f>
        <v>0.94079999999999997</v>
      </c>
      <c r="X35" s="520">
        <f>$W$35</f>
        <v>0.94079999999999997</v>
      </c>
      <c r="Y35" s="520">
        <f>$W$35</f>
        <v>0.94079999999999997</v>
      </c>
      <c r="Z35" s="317">
        <f t="shared" si="44"/>
        <v>3.1536000000000002E-2</v>
      </c>
      <c r="AA35" s="388">
        <f t="shared" si="45"/>
        <v>0.5</v>
      </c>
      <c r="AB35" s="327">
        <v>20</v>
      </c>
      <c r="AC35" s="317"/>
      <c r="AD35" s="317"/>
      <c r="AE35" s="327"/>
      <c r="AG35" s="234">
        <f t="shared" si="8"/>
        <v>0</v>
      </c>
      <c r="AH35" s="234">
        <f t="shared" si="9"/>
        <v>0</v>
      </c>
      <c r="AI35" s="234">
        <f t="shared" si="10"/>
        <v>0</v>
      </c>
      <c r="AJ35" s="283"/>
      <c r="AK35" s="288"/>
      <c r="AL35" s="557" t="s">
        <v>103</v>
      </c>
      <c r="AM35" s="558">
        <f>P77/1000</f>
        <v>0</v>
      </c>
      <c r="AN35" s="611">
        <f>AM35</f>
        <v>0</v>
      </c>
      <c r="AO35" s="612">
        <v>0</v>
      </c>
      <c r="AP35" s="612">
        <v>0</v>
      </c>
      <c r="AQ35" s="580">
        <f t="shared" si="28"/>
        <v>0</v>
      </c>
      <c r="AR35" s="560">
        <f t="shared" si="29"/>
        <v>0</v>
      </c>
      <c r="AS35" s="561">
        <f t="shared" si="30"/>
        <v>0</v>
      </c>
      <c r="AT35" s="558">
        <f>AN35-AQ35</f>
        <v>0</v>
      </c>
      <c r="AU35" s="559">
        <f>AO35-AR35</f>
        <v>0</v>
      </c>
      <c r="AV35" s="564">
        <f>AP35-AS35</f>
        <v>0</v>
      </c>
      <c r="AW35" s="283"/>
      <c r="AX35" s="288"/>
      <c r="AY35" s="557" t="s">
        <v>103</v>
      </c>
      <c r="AZ35" s="558">
        <f>P97/1000</f>
        <v>0</v>
      </c>
      <c r="BA35" s="306">
        <f t="shared" si="42"/>
        <v>0</v>
      </c>
      <c r="BB35" s="612">
        <v>0</v>
      </c>
      <c r="BC35" s="612">
        <v>0</v>
      </c>
      <c r="BD35" s="558">
        <f t="shared" si="31"/>
        <v>0</v>
      </c>
      <c r="BE35" s="559">
        <f t="shared" si="32"/>
        <v>0</v>
      </c>
      <c r="BF35" s="564">
        <f t="shared" si="33"/>
        <v>0</v>
      </c>
      <c r="BG35" s="558">
        <f t="shared" si="15"/>
        <v>0</v>
      </c>
      <c r="BH35" s="559">
        <f t="shared" si="16"/>
        <v>0</v>
      </c>
      <c r="BI35" s="564">
        <f t="shared" si="17"/>
        <v>0</v>
      </c>
      <c r="BJ35" s="283"/>
      <c r="BK35" s="288"/>
      <c r="BL35" s="557" t="s">
        <v>103</v>
      </c>
      <c r="BM35" s="558">
        <f>P117/1000</f>
        <v>0</v>
      </c>
      <c r="BN35" s="611">
        <f>BM35</f>
        <v>0</v>
      </c>
      <c r="BO35" s="612">
        <v>0</v>
      </c>
      <c r="BP35" s="612">
        <v>0</v>
      </c>
      <c r="BQ35" s="558">
        <f t="shared" si="36"/>
        <v>0</v>
      </c>
      <c r="BR35" s="559">
        <f t="shared" si="37"/>
        <v>0</v>
      </c>
      <c r="BS35" s="564">
        <f t="shared" si="38"/>
        <v>0</v>
      </c>
      <c r="BT35" s="558">
        <f t="shared" si="39"/>
        <v>0</v>
      </c>
      <c r="BU35" s="559">
        <f t="shared" si="40"/>
        <v>0</v>
      </c>
      <c r="BV35" s="564">
        <f t="shared" si="41"/>
        <v>0</v>
      </c>
      <c r="BW35" s="283"/>
      <c r="BX35" s="283"/>
      <c r="BY35" s="283"/>
    </row>
    <row r="36" spans="3:77" ht="12.75" customHeight="1">
      <c r="C36" s="171" t="str">
        <f ca="1">+IF(OFFSET(Processes!B17,$D$11,0)="*","*",OFFSET(Processes!D17,$D$11,0))</f>
        <v>INDRDPHBHETE2</v>
      </c>
      <c r="D36" s="144" t="str">
        <f ca="1">+OFFSET(Processes!E17,$D$11,0)</f>
        <v>Paper &amp; Pulp industry Heat Medium Temp. Boiler - Dist. Heat Existing 2</v>
      </c>
      <c r="E36" s="147" t="str">
        <f>+Processes!O17</f>
        <v>INDHDE</v>
      </c>
      <c r="F36" s="170" t="str">
        <f ca="1">+OFFSET(Processes!$M$12,$D$11,0) &amp; Processes!P17</f>
        <v>IRDPH</v>
      </c>
      <c r="G36" s="319"/>
      <c r="H36" s="319"/>
      <c r="I36" s="319"/>
      <c r="J36" s="319"/>
      <c r="K36" s="319"/>
      <c r="L36" s="319"/>
      <c r="M36" s="319"/>
      <c r="N36" s="319"/>
      <c r="O36" s="319"/>
      <c r="P36" s="319">
        <f t="shared" si="1"/>
        <v>0</v>
      </c>
      <c r="Q36" s="319">
        <f t="shared" si="2"/>
        <v>0</v>
      </c>
      <c r="R36" s="319">
        <f t="shared" si="3"/>
        <v>0</v>
      </c>
      <c r="S36" s="319">
        <f t="shared" si="4"/>
        <v>0</v>
      </c>
      <c r="T36" s="319">
        <f t="shared" si="5"/>
        <v>0</v>
      </c>
      <c r="U36" s="319">
        <f t="shared" si="6"/>
        <v>0</v>
      </c>
      <c r="V36" s="319">
        <v>5</v>
      </c>
      <c r="W36" s="341">
        <f>$N$131</f>
        <v>0.94079999999999997</v>
      </c>
      <c r="X36" s="520">
        <f>$W$35</f>
        <v>0.94079999999999997</v>
      </c>
      <c r="Y36" s="520">
        <f>$W$35</f>
        <v>0.94079999999999997</v>
      </c>
      <c r="Z36" s="317">
        <f t="shared" si="44"/>
        <v>3.1536000000000002E-2</v>
      </c>
      <c r="AA36" s="388">
        <f t="shared" si="45"/>
        <v>0.5</v>
      </c>
      <c r="AB36" s="327">
        <v>20</v>
      </c>
      <c r="AC36" s="317"/>
      <c r="AD36" s="317"/>
      <c r="AE36" s="327"/>
      <c r="AG36" s="234">
        <f t="shared" si="8"/>
        <v>0</v>
      </c>
      <c r="AH36" s="234">
        <f t="shared" si="9"/>
        <v>0</v>
      </c>
      <c r="AI36" s="234">
        <f t="shared" si="10"/>
        <v>0</v>
      </c>
      <c r="AJ36" s="283"/>
      <c r="AK36" s="288"/>
      <c r="AL36" s="557" t="s">
        <v>104</v>
      </c>
      <c r="AM36" s="558"/>
      <c r="AN36" s="611">
        <f>AM36</f>
        <v>0</v>
      </c>
      <c r="AO36" s="612">
        <v>0</v>
      </c>
      <c r="AP36" s="612">
        <v>0</v>
      </c>
      <c r="AQ36" s="580">
        <f t="shared" si="28"/>
        <v>0</v>
      </c>
      <c r="AR36" s="560">
        <f t="shared" si="29"/>
        <v>0</v>
      </c>
      <c r="AS36" s="561">
        <f t="shared" si="30"/>
        <v>0</v>
      </c>
      <c r="AT36" s="558"/>
      <c r="AU36" s="559"/>
      <c r="AV36" s="564"/>
      <c r="AW36" s="283"/>
      <c r="AX36" s="288"/>
      <c r="AY36" s="557" t="s">
        <v>104</v>
      </c>
      <c r="AZ36" s="558"/>
      <c r="BA36" s="306">
        <f t="shared" si="42"/>
        <v>0</v>
      </c>
      <c r="BB36" s="612">
        <v>0</v>
      </c>
      <c r="BC36" s="612">
        <v>0</v>
      </c>
      <c r="BD36" s="558">
        <f t="shared" si="31"/>
        <v>0</v>
      </c>
      <c r="BE36" s="559">
        <f t="shared" si="32"/>
        <v>0</v>
      </c>
      <c r="BF36" s="564">
        <f t="shared" si="33"/>
        <v>0</v>
      </c>
      <c r="BG36" s="558"/>
      <c r="BH36" s="559"/>
      <c r="BI36" s="564"/>
      <c r="BJ36" s="283"/>
      <c r="BK36" s="288"/>
      <c r="BL36" s="557" t="s">
        <v>104</v>
      </c>
      <c r="BM36" s="558"/>
      <c r="BN36" s="611">
        <f>BM36</f>
        <v>0</v>
      </c>
      <c r="BO36" s="612">
        <v>0</v>
      </c>
      <c r="BP36" s="612">
        <v>0</v>
      </c>
      <c r="BQ36" s="558">
        <f t="shared" si="36"/>
        <v>0</v>
      </c>
      <c r="BR36" s="559">
        <f t="shared" si="37"/>
        <v>0</v>
      </c>
      <c r="BS36" s="564">
        <f t="shared" si="38"/>
        <v>0</v>
      </c>
      <c r="BT36" s="558"/>
      <c r="BU36" s="559"/>
      <c r="BV36" s="564"/>
      <c r="BW36" s="283"/>
      <c r="BX36" s="283"/>
      <c r="BY36" s="283"/>
    </row>
    <row r="37" spans="3:77" ht="12.75" customHeight="1">
      <c r="C37" s="146" t="str">
        <f ca="1">+IF(OFFSET(Processes!B18,$D$11,0)="*","*",OFFSET(Processes!D18,$D$11,0))</f>
        <v>INDRDPHBELCE1</v>
      </c>
      <c r="D37" s="146" t="str">
        <f ca="1">+OFFSET(Processes!E18,$D$11,0)</f>
        <v>Paper &amp; Pulp industry Heat Medium Temp. Boiler - Electricity Existing 1</v>
      </c>
      <c r="E37" s="172" t="str">
        <f>+Processes!O18</f>
        <v>INDELC</v>
      </c>
      <c r="F37" s="172" t="str">
        <f ca="1">+OFFSET(Processes!$M$12,$D$11,0) &amp; Processes!P18</f>
        <v>IRDPH</v>
      </c>
      <c r="G37" s="322">
        <f t="shared" si="18"/>
        <v>0</v>
      </c>
      <c r="H37" s="322">
        <f t="shared" si="19"/>
        <v>0</v>
      </c>
      <c r="I37" s="322">
        <f t="shared" si="20"/>
        <v>0</v>
      </c>
      <c r="J37" s="322">
        <f t="shared" si="21"/>
        <v>0</v>
      </c>
      <c r="K37" s="322">
        <f t="shared" si="22"/>
        <v>0</v>
      </c>
      <c r="L37" s="322">
        <f t="shared" si="23"/>
        <v>0</v>
      </c>
      <c r="M37" s="322">
        <f t="shared" si="24"/>
        <v>0</v>
      </c>
      <c r="N37" s="322">
        <f t="shared" si="25"/>
        <v>0</v>
      </c>
      <c r="O37" s="322">
        <f t="shared" si="26"/>
        <v>0</v>
      </c>
      <c r="P37" s="322">
        <f t="shared" si="1"/>
        <v>0</v>
      </c>
      <c r="Q37" s="322">
        <f t="shared" si="2"/>
        <v>0</v>
      </c>
      <c r="R37" s="322">
        <f t="shared" si="3"/>
        <v>0</v>
      </c>
      <c r="S37" s="322">
        <f t="shared" si="4"/>
        <v>0</v>
      </c>
      <c r="T37" s="322">
        <f t="shared" si="5"/>
        <v>0</v>
      </c>
      <c r="U37" s="322">
        <f t="shared" si="6"/>
        <v>0</v>
      </c>
      <c r="V37" s="556">
        <v>5</v>
      </c>
      <c r="W37" s="343">
        <f>M131</f>
        <v>0.93099999999999994</v>
      </c>
      <c r="X37" s="521">
        <f t="shared" ref="X37:Y50" si="53">W37</f>
        <v>0.93099999999999994</v>
      </c>
      <c r="Y37" s="521">
        <f t="shared" si="53"/>
        <v>0.93099999999999994</v>
      </c>
      <c r="Z37" s="318">
        <f t="shared" ref="Z37:Z50" si="54">3.6*8760/1000000</f>
        <v>3.1536000000000002E-2</v>
      </c>
      <c r="AA37" s="389">
        <f t="shared" si="45"/>
        <v>0.5</v>
      </c>
      <c r="AB37" s="328">
        <v>20</v>
      </c>
      <c r="AC37" s="324"/>
      <c r="AD37" s="317"/>
      <c r="AE37" s="328"/>
      <c r="AG37" s="234">
        <f t="shared" si="8"/>
        <v>0</v>
      </c>
      <c r="AH37" s="234">
        <f t="shared" si="9"/>
        <v>0</v>
      </c>
      <c r="AI37" s="234">
        <f t="shared" si="10"/>
        <v>0</v>
      </c>
      <c r="AJ37" s="283"/>
      <c r="AK37" s="350"/>
      <c r="AL37" s="565" t="s">
        <v>61</v>
      </c>
      <c r="AM37" s="566">
        <f>O77/1000</f>
        <v>0</v>
      </c>
      <c r="AN37" s="559">
        <f t="shared" si="46"/>
        <v>0</v>
      </c>
      <c r="AO37" s="560">
        <f t="shared" ref="AO37" si="55">AM37*$AO$23</f>
        <v>0</v>
      </c>
      <c r="AP37" s="560">
        <f t="shared" si="48"/>
        <v>0</v>
      </c>
      <c r="AQ37" s="580">
        <f t="shared" si="28"/>
        <v>0</v>
      </c>
      <c r="AR37" s="560">
        <f t="shared" si="29"/>
        <v>0</v>
      </c>
      <c r="AS37" s="561">
        <f t="shared" si="30"/>
        <v>0</v>
      </c>
      <c r="AT37" s="566">
        <f t="shared" ref="AT37:AV41" si="56">IFERROR(AQ37/W37,0)</f>
        <v>0</v>
      </c>
      <c r="AU37" s="567">
        <f t="shared" si="56"/>
        <v>0</v>
      </c>
      <c r="AV37" s="568">
        <f t="shared" si="56"/>
        <v>0</v>
      </c>
      <c r="AW37" s="283"/>
      <c r="AX37" s="350"/>
      <c r="AY37" s="565" t="s">
        <v>61</v>
      </c>
      <c r="AZ37" s="566">
        <f>O97/1000</f>
        <v>0</v>
      </c>
      <c r="BA37" s="306">
        <f t="shared" si="42"/>
        <v>0</v>
      </c>
      <c r="BB37" s="560">
        <f>AZ37*$BB$23</f>
        <v>0</v>
      </c>
      <c r="BC37" s="560">
        <f>AZ37*$BC$23</f>
        <v>0</v>
      </c>
      <c r="BD37" s="566">
        <f t="shared" si="31"/>
        <v>0</v>
      </c>
      <c r="BE37" s="567">
        <f t="shared" si="32"/>
        <v>0</v>
      </c>
      <c r="BF37" s="568">
        <f>IFERROR(L37*$Z37*AA37/L$21,0)</f>
        <v>0</v>
      </c>
      <c r="BG37" s="566">
        <f t="shared" ref="BG37:BG56" si="57">IFERROR(BD37/W37,0)</f>
        <v>0</v>
      </c>
      <c r="BH37" s="567">
        <f t="shared" ref="BH37:BH56" si="58">IFERROR(BE37/X37,0)</f>
        <v>0</v>
      </c>
      <c r="BI37" s="568">
        <f t="shared" ref="BI37:BI56" si="59">IFERROR(BF37/Y37,0)</f>
        <v>0</v>
      </c>
      <c r="BJ37" s="283"/>
      <c r="BK37" s="350"/>
      <c r="BL37" s="565" t="s">
        <v>61</v>
      </c>
      <c r="BM37" s="566">
        <f>O117/1000</f>
        <v>0</v>
      </c>
      <c r="BN37" s="559">
        <f>BM37*$AN$23</f>
        <v>0</v>
      </c>
      <c r="BO37" s="560">
        <f t="shared" si="50"/>
        <v>0</v>
      </c>
      <c r="BP37" s="560">
        <f t="shared" si="51"/>
        <v>0</v>
      </c>
      <c r="BQ37" s="566">
        <f t="shared" si="36"/>
        <v>0</v>
      </c>
      <c r="BR37" s="567">
        <f t="shared" si="37"/>
        <v>0</v>
      </c>
      <c r="BS37" s="568">
        <f t="shared" si="38"/>
        <v>0</v>
      </c>
      <c r="BT37" s="566">
        <f t="shared" ref="BT37:BT56" si="60">IFERROR(BQ37/W37,0)</f>
        <v>0</v>
      </c>
      <c r="BU37" s="567">
        <f t="shared" ref="BU37:BU56" si="61">IFERROR(BR37/X37,0)</f>
        <v>0</v>
      </c>
      <c r="BV37" s="568">
        <f t="shared" ref="BV37:BV56" si="62">IFERROR(BS37/Y37,0)</f>
        <v>0</v>
      </c>
      <c r="BW37" s="283"/>
      <c r="BX37" s="283"/>
      <c r="BY37" s="283"/>
    </row>
    <row r="38" spans="3:77" ht="12.75" customHeight="1">
      <c r="C38" s="171" t="str">
        <f ca="1">+IF(OFFSET(Processes!B19,$D$11,0)="*","*",OFFSET(Processes!D19,$D$11,0))</f>
        <v>INDRDCOBNGAE1</v>
      </c>
      <c r="D38" s="171" t="str">
        <f ca="1">+OFFSET(Processes!E19,$D$11,0)</f>
        <v>Paper &amp; Pulp industry Heat High Temp. Boiler - Nat. Gas Existing 1</v>
      </c>
      <c r="E38" s="170" t="str">
        <f>+Processes!O19</f>
        <v>INDSNG1,INDSNG2,INDNGA</v>
      </c>
      <c r="F38" s="170" t="str">
        <f ca="1">+OFFSET(Processes!$M$12,$D$11,0) &amp; Processes!P19</f>
        <v>IRDCO</v>
      </c>
      <c r="G38" s="320">
        <f t="shared" si="18"/>
        <v>0</v>
      </c>
      <c r="H38" s="320">
        <f t="shared" si="19"/>
        <v>0</v>
      </c>
      <c r="I38" s="320">
        <f t="shared" si="20"/>
        <v>0</v>
      </c>
      <c r="J38" s="320">
        <f t="shared" si="21"/>
        <v>0</v>
      </c>
      <c r="K38" s="320">
        <f t="shared" si="22"/>
        <v>0</v>
      </c>
      <c r="L38" s="320">
        <f t="shared" si="23"/>
        <v>0</v>
      </c>
      <c r="M38" s="320">
        <f t="shared" si="24"/>
        <v>0</v>
      </c>
      <c r="N38" s="320">
        <f t="shared" si="25"/>
        <v>0</v>
      </c>
      <c r="O38" s="320">
        <f t="shared" si="26"/>
        <v>0</v>
      </c>
      <c r="P38" s="320">
        <f t="shared" si="1"/>
        <v>0</v>
      </c>
      <c r="Q38" s="320">
        <f t="shared" si="2"/>
        <v>0</v>
      </c>
      <c r="R38" s="320">
        <f t="shared" si="3"/>
        <v>0</v>
      </c>
      <c r="S38" s="321">
        <f t="shared" si="4"/>
        <v>0</v>
      </c>
      <c r="T38" s="321">
        <f t="shared" si="5"/>
        <v>0</v>
      </c>
      <c r="U38" s="321">
        <f t="shared" si="6"/>
        <v>0</v>
      </c>
      <c r="V38" s="321">
        <v>5</v>
      </c>
      <c r="W38" s="341">
        <f>I132</f>
        <v>0.96039999999999992</v>
      </c>
      <c r="X38" s="520">
        <f t="shared" si="53"/>
        <v>0.96039999999999992</v>
      </c>
      <c r="Y38" s="520">
        <f t="shared" si="53"/>
        <v>0.96039999999999992</v>
      </c>
      <c r="Z38" s="324">
        <f t="shared" si="54"/>
        <v>3.1536000000000002E-2</v>
      </c>
      <c r="AA38" s="390">
        <f t="shared" si="45"/>
        <v>0.5</v>
      </c>
      <c r="AB38" s="329">
        <v>20</v>
      </c>
      <c r="AC38" s="325"/>
      <c r="AD38" s="325"/>
      <c r="AE38" s="329"/>
      <c r="AG38" s="234">
        <f t="shared" si="8"/>
        <v>0</v>
      </c>
      <c r="AH38" s="234">
        <f t="shared" si="9"/>
        <v>0</v>
      </c>
      <c r="AI38" s="234">
        <f t="shared" si="10"/>
        <v>0</v>
      </c>
      <c r="AJ38" s="283"/>
      <c r="AK38" s="528" t="str">
        <f ca="1">F38</f>
        <v>IRDCO</v>
      </c>
      <c r="AL38" s="569" t="s">
        <v>97</v>
      </c>
      <c r="AM38" s="570">
        <f>(J78+I78)/1000</f>
        <v>0</v>
      </c>
      <c r="AN38" s="563">
        <f t="shared" si="46"/>
        <v>0</v>
      </c>
      <c r="AO38" s="563">
        <f>AM38*(1-$AN$23)</f>
        <v>0</v>
      </c>
      <c r="AP38" s="563"/>
      <c r="AQ38" s="562">
        <f t="shared" si="28"/>
        <v>0</v>
      </c>
      <c r="AR38" s="563">
        <f t="shared" si="29"/>
        <v>0</v>
      </c>
      <c r="AS38" s="571">
        <f t="shared" si="30"/>
        <v>0</v>
      </c>
      <c r="AT38" s="570">
        <f t="shared" si="56"/>
        <v>0</v>
      </c>
      <c r="AU38" s="572">
        <f t="shared" si="56"/>
        <v>0</v>
      </c>
      <c r="AV38" s="573">
        <f t="shared" si="56"/>
        <v>0</v>
      </c>
      <c r="AW38" s="283"/>
      <c r="AX38" s="528" t="str">
        <f t="shared" ca="1" si="12"/>
        <v>IRDCO</v>
      </c>
      <c r="AY38" s="569" t="s">
        <v>97</v>
      </c>
      <c r="AZ38" s="570">
        <f>(J98+I98)/1000</f>
        <v>0</v>
      </c>
      <c r="BA38" s="563">
        <f>AZ38*$AN$23</f>
        <v>0</v>
      </c>
      <c r="BB38" s="563">
        <f>AZ38*$BB$23</f>
        <v>0</v>
      </c>
      <c r="BC38" s="563">
        <f>AZ38*$BC$23</f>
        <v>0</v>
      </c>
      <c r="BD38" s="570">
        <f t="shared" si="31"/>
        <v>0</v>
      </c>
      <c r="BE38" s="572">
        <f t="shared" si="32"/>
        <v>0</v>
      </c>
      <c r="BF38" s="573">
        <f t="shared" si="33"/>
        <v>0</v>
      </c>
      <c r="BG38" s="570">
        <f t="shared" si="57"/>
        <v>0</v>
      </c>
      <c r="BH38" s="572">
        <f t="shared" si="58"/>
        <v>0</v>
      </c>
      <c r="BI38" s="573">
        <f t="shared" si="59"/>
        <v>0</v>
      </c>
      <c r="BJ38" s="283"/>
      <c r="BK38" s="528" t="str">
        <f ca="1">AK38</f>
        <v>IRDCO</v>
      </c>
      <c r="BL38" s="569" t="s">
        <v>97</v>
      </c>
      <c r="BM38" s="570">
        <f>(J118+I188)/1000</f>
        <v>0</v>
      </c>
      <c r="BN38" s="563">
        <f>BM38*$AN$23</f>
        <v>0</v>
      </c>
      <c r="BO38" s="563">
        <f t="shared" si="50"/>
        <v>0</v>
      </c>
      <c r="BP38" s="563">
        <f t="shared" si="51"/>
        <v>0</v>
      </c>
      <c r="BQ38" s="570">
        <f t="shared" si="36"/>
        <v>0</v>
      </c>
      <c r="BR38" s="572">
        <f t="shared" si="37"/>
        <v>0</v>
      </c>
      <c r="BS38" s="573">
        <f t="shared" si="38"/>
        <v>0</v>
      </c>
      <c r="BT38" s="570">
        <f t="shared" si="60"/>
        <v>0</v>
      </c>
      <c r="BU38" s="572">
        <f t="shared" si="61"/>
        <v>0</v>
      </c>
      <c r="BV38" s="573">
        <f t="shared" si="62"/>
        <v>0</v>
      </c>
      <c r="BW38" s="283"/>
      <c r="BX38" s="283"/>
      <c r="BY38" s="283"/>
    </row>
    <row r="39" spans="3:77" ht="12.75" customHeight="1">
      <c r="C39" s="171" t="str">
        <f ca="1">+IF(OFFSET(Processes!B20,$D$11,0)="*","*",OFFSET(Processes!D20,$D$11,0))</f>
        <v>INDRDCOBCOAE1</v>
      </c>
      <c r="D39" s="171" t="str">
        <f ca="1">+OFFSET(Processes!E20,$D$11,0)</f>
        <v>Paper &amp; Pulp industry Heat High Temp. Boiler - Coal Existing 1</v>
      </c>
      <c r="E39" s="170" t="str">
        <f>+Processes!O20</f>
        <v>INDCOA</v>
      </c>
      <c r="F39" s="170" t="str">
        <f ca="1">+OFFSET(Processes!$M$12,$D$11,0) &amp; Processes!P20</f>
        <v>IRDCO</v>
      </c>
      <c r="G39" s="320">
        <f t="shared" si="18"/>
        <v>0</v>
      </c>
      <c r="H39" s="320">
        <f t="shared" si="19"/>
        <v>0</v>
      </c>
      <c r="I39" s="320">
        <f t="shared" si="20"/>
        <v>0</v>
      </c>
      <c r="J39" s="320">
        <f t="shared" si="21"/>
        <v>0</v>
      </c>
      <c r="K39" s="320">
        <f t="shared" si="22"/>
        <v>0</v>
      </c>
      <c r="L39" s="320">
        <f t="shared" si="23"/>
        <v>0</v>
      </c>
      <c r="M39" s="320">
        <f t="shared" si="24"/>
        <v>0</v>
      </c>
      <c r="N39" s="320">
        <f t="shared" si="25"/>
        <v>0</v>
      </c>
      <c r="O39" s="320">
        <f t="shared" si="26"/>
        <v>0</v>
      </c>
      <c r="P39" s="320">
        <f t="shared" si="1"/>
        <v>0</v>
      </c>
      <c r="Q39" s="320">
        <f t="shared" si="2"/>
        <v>0</v>
      </c>
      <c r="R39" s="320">
        <f t="shared" si="3"/>
        <v>0</v>
      </c>
      <c r="S39" s="320">
        <f t="shared" si="4"/>
        <v>0</v>
      </c>
      <c r="T39" s="320">
        <f t="shared" si="5"/>
        <v>0</v>
      </c>
      <c r="U39" s="320">
        <f t="shared" si="6"/>
        <v>0</v>
      </c>
      <c r="V39" s="320">
        <v>5</v>
      </c>
      <c r="W39" s="341">
        <f>D132</f>
        <v>0.91237999999999997</v>
      </c>
      <c r="X39" s="520">
        <f t="shared" si="53"/>
        <v>0.91237999999999997</v>
      </c>
      <c r="Y39" s="520">
        <f t="shared" si="53"/>
        <v>0.91237999999999997</v>
      </c>
      <c r="Z39" s="324">
        <f t="shared" si="54"/>
        <v>3.1536000000000002E-2</v>
      </c>
      <c r="AA39" s="388">
        <f t="shared" si="45"/>
        <v>0.5</v>
      </c>
      <c r="AB39" s="327">
        <v>20</v>
      </c>
      <c r="AC39" s="324"/>
      <c r="AD39" s="324"/>
      <c r="AE39" s="329"/>
      <c r="AG39" s="234">
        <f t="shared" si="8"/>
        <v>0</v>
      </c>
      <c r="AH39" s="234">
        <f t="shared" si="9"/>
        <v>0</v>
      </c>
      <c r="AI39" s="234">
        <f t="shared" si="10"/>
        <v>0</v>
      </c>
      <c r="AJ39" s="283"/>
      <c r="AK39" s="288"/>
      <c r="AL39" s="557" t="s">
        <v>98</v>
      </c>
      <c r="AM39" s="558">
        <f>D78/1000</f>
        <v>0</v>
      </c>
      <c r="AN39" s="560">
        <f t="shared" si="46"/>
        <v>0</v>
      </c>
      <c r="AO39" s="560">
        <f>AM39*(1-$AN$23)</f>
        <v>0</v>
      </c>
      <c r="AP39" s="560"/>
      <c r="AQ39" s="580">
        <f t="shared" si="28"/>
        <v>0</v>
      </c>
      <c r="AR39" s="560">
        <f t="shared" si="29"/>
        <v>0</v>
      </c>
      <c r="AS39" s="561">
        <f t="shared" si="30"/>
        <v>0</v>
      </c>
      <c r="AT39" s="558">
        <f t="shared" si="56"/>
        <v>0</v>
      </c>
      <c r="AU39" s="559">
        <f t="shared" si="56"/>
        <v>0</v>
      </c>
      <c r="AV39" s="564">
        <f t="shared" si="56"/>
        <v>0</v>
      </c>
      <c r="AW39" s="283"/>
      <c r="AX39" s="288"/>
      <c r="AY39" s="557" t="s">
        <v>98</v>
      </c>
      <c r="AZ39" s="558">
        <f>D98/1000</f>
        <v>0</v>
      </c>
      <c r="BA39" s="560">
        <f>AZ39*$AN$23</f>
        <v>0</v>
      </c>
      <c r="BB39" s="560">
        <f>AZ39*$BB$23</f>
        <v>0</v>
      </c>
      <c r="BC39" s="560">
        <f>AZ39*$BC$23</f>
        <v>0</v>
      </c>
      <c r="BD39" s="558">
        <f t="shared" si="31"/>
        <v>0</v>
      </c>
      <c r="BE39" s="559">
        <f t="shared" si="32"/>
        <v>0</v>
      </c>
      <c r="BF39" s="564">
        <f t="shared" si="33"/>
        <v>0</v>
      </c>
      <c r="BG39" s="558">
        <f t="shared" si="57"/>
        <v>0</v>
      </c>
      <c r="BH39" s="559">
        <f t="shared" si="58"/>
        <v>0</v>
      </c>
      <c r="BI39" s="564">
        <f t="shared" si="59"/>
        <v>0</v>
      </c>
      <c r="BJ39" s="283"/>
      <c r="BK39" s="288"/>
      <c r="BL39" s="557" t="s">
        <v>98</v>
      </c>
      <c r="BM39" s="558">
        <f>D118/1000</f>
        <v>0</v>
      </c>
      <c r="BN39" s="560">
        <f>BM39*$AN$23</f>
        <v>0</v>
      </c>
      <c r="BO39" s="560">
        <f t="shared" si="50"/>
        <v>0</v>
      </c>
      <c r="BP39" s="560">
        <f t="shared" si="51"/>
        <v>0</v>
      </c>
      <c r="BQ39" s="558">
        <f t="shared" si="36"/>
        <v>0</v>
      </c>
      <c r="BR39" s="559">
        <f t="shared" si="37"/>
        <v>0</v>
      </c>
      <c r="BS39" s="564">
        <f t="shared" si="38"/>
        <v>0</v>
      </c>
      <c r="BT39" s="558">
        <f t="shared" si="60"/>
        <v>0</v>
      </c>
      <c r="BU39" s="559">
        <f t="shared" si="61"/>
        <v>0</v>
      </c>
      <c r="BV39" s="564">
        <f t="shared" si="62"/>
        <v>0</v>
      </c>
      <c r="BW39" s="283"/>
      <c r="BX39" s="283"/>
      <c r="BY39" s="283"/>
    </row>
    <row r="40" spans="3:77" ht="12.75" customHeight="1">
      <c r="C40" s="171" t="str">
        <f ca="1">+IF(OFFSET(Processes!B21,$D$11,0)="*","*",OFFSET(Processes!D21,$D$11,0))</f>
        <v>INDRDCOBDSLE1</v>
      </c>
      <c r="D40" s="171" t="str">
        <f ca="1">+OFFSET(Processes!E21,$D$11,0)</f>
        <v>Paper &amp; Pulp industry Heat High Temp. Boiler - Diesel Existing 1</v>
      </c>
      <c r="E40" s="170" t="str">
        <f>+Processes!O21</f>
        <v>INDDSB1,INDDSB2,INDDSL</v>
      </c>
      <c r="F40" s="170" t="str">
        <f ca="1">+OFFSET(Processes!$M$12,$D$11,0) &amp; Processes!P21</f>
        <v>IRDCO</v>
      </c>
      <c r="G40" s="320">
        <f t="shared" si="18"/>
        <v>0</v>
      </c>
      <c r="H40" s="320">
        <f t="shared" si="19"/>
        <v>0</v>
      </c>
      <c r="I40" s="320">
        <f t="shared" si="20"/>
        <v>0</v>
      </c>
      <c r="J40" s="320">
        <f t="shared" si="21"/>
        <v>0</v>
      </c>
      <c r="K40" s="320">
        <f t="shared" si="22"/>
        <v>0</v>
      </c>
      <c r="L40" s="320">
        <f t="shared" si="23"/>
        <v>0</v>
      </c>
      <c r="M40" s="320">
        <f t="shared" si="24"/>
        <v>0</v>
      </c>
      <c r="N40" s="320">
        <f t="shared" si="25"/>
        <v>0</v>
      </c>
      <c r="O40" s="320">
        <f t="shared" si="26"/>
        <v>0</v>
      </c>
      <c r="P40" s="320">
        <f t="shared" si="1"/>
        <v>0</v>
      </c>
      <c r="Q40" s="320">
        <f t="shared" si="2"/>
        <v>0</v>
      </c>
      <c r="R40" s="320">
        <f t="shared" si="3"/>
        <v>0</v>
      </c>
      <c r="S40" s="320">
        <f t="shared" si="4"/>
        <v>0</v>
      </c>
      <c r="T40" s="320">
        <f t="shared" si="5"/>
        <v>0</v>
      </c>
      <c r="U40" s="320">
        <f t="shared" si="6"/>
        <v>0</v>
      </c>
      <c r="V40" s="320">
        <v>5</v>
      </c>
      <c r="W40" s="341">
        <f>F132</f>
        <v>0.92198399999999991</v>
      </c>
      <c r="X40" s="520">
        <f t="shared" si="53"/>
        <v>0.92198399999999991</v>
      </c>
      <c r="Y40" s="520">
        <f t="shared" si="53"/>
        <v>0.92198399999999991</v>
      </c>
      <c r="Z40" s="324">
        <f t="shared" si="54"/>
        <v>3.1536000000000002E-2</v>
      </c>
      <c r="AA40" s="390">
        <f t="shared" si="45"/>
        <v>0.5</v>
      </c>
      <c r="AB40" s="329">
        <v>20</v>
      </c>
      <c r="AC40" s="324"/>
      <c r="AD40" s="324"/>
      <c r="AE40" s="329"/>
      <c r="AG40" s="234">
        <f t="shared" si="8"/>
        <v>0</v>
      </c>
      <c r="AH40" s="234">
        <f t="shared" si="9"/>
        <v>0</v>
      </c>
      <c r="AI40" s="234">
        <f t="shared" si="10"/>
        <v>0</v>
      </c>
      <c r="AJ40" s="283"/>
      <c r="AK40" s="288"/>
      <c r="AL40" s="557" t="s">
        <v>59</v>
      </c>
      <c r="AM40" s="558">
        <f>(F78+L78)/1000</f>
        <v>0</v>
      </c>
      <c r="AN40" s="560">
        <f t="shared" si="46"/>
        <v>0</v>
      </c>
      <c r="AO40" s="560">
        <f>AM40*(1-$AN$23)</f>
        <v>0</v>
      </c>
      <c r="AP40" s="560"/>
      <c r="AQ40" s="580">
        <f t="shared" si="28"/>
        <v>0</v>
      </c>
      <c r="AR40" s="560">
        <f t="shared" si="29"/>
        <v>0</v>
      </c>
      <c r="AS40" s="561">
        <f t="shared" si="30"/>
        <v>0</v>
      </c>
      <c r="AT40" s="558">
        <f t="shared" si="56"/>
        <v>0</v>
      </c>
      <c r="AU40" s="559">
        <f t="shared" si="56"/>
        <v>0</v>
      </c>
      <c r="AV40" s="564">
        <f t="shared" si="56"/>
        <v>0</v>
      </c>
      <c r="AW40" s="283"/>
      <c r="AX40" s="288"/>
      <c r="AY40" s="557" t="s">
        <v>59</v>
      </c>
      <c r="AZ40" s="558">
        <f>(F98+L98)/1000</f>
        <v>0</v>
      </c>
      <c r="BA40" s="560">
        <f t="shared" ref="BA40:BA46" si="63">AZ40*$AN$23</f>
        <v>0</v>
      </c>
      <c r="BB40" s="560">
        <f t="shared" ref="BB40:BB62" si="64">AZ40*$BB$23</f>
        <v>0</v>
      </c>
      <c r="BC40" s="560">
        <f t="shared" ref="BC40:BC62" si="65">AZ40*$BC$23</f>
        <v>0</v>
      </c>
      <c r="BD40" s="558">
        <f t="shared" si="31"/>
        <v>0</v>
      </c>
      <c r="BE40" s="559">
        <f t="shared" si="32"/>
        <v>0</v>
      </c>
      <c r="BF40" s="564">
        <f t="shared" si="33"/>
        <v>0</v>
      </c>
      <c r="BG40" s="558">
        <f t="shared" si="57"/>
        <v>0</v>
      </c>
      <c r="BH40" s="559">
        <f t="shared" si="58"/>
        <v>0</v>
      </c>
      <c r="BI40" s="564">
        <f t="shared" si="59"/>
        <v>0</v>
      </c>
      <c r="BJ40" s="283"/>
      <c r="BK40" s="288"/>
      <c r="BL40" s="557" t="s">
        <v>59</v>
      </c>
      <c r="BM40" s="558">
        <f>(F118+L118)/1000</f>
        <v>0</v>
      </c>
      <c r="BN40" s="560">
        <f>BM40*$AN$23</f>
        <v>0</v>
      </c>
      <c r="BO40" s="560">
        <f t="shared" si="50"/>
        <v>0</v>
      </c>
      <c r="BP40" s="560">
        <f t="shared" si="51"/>
        <v>0</v>
      </c>
      <c r="BQ40" s="558">
        <f t="shared" si="36"/>
        <v>0</v>
      </c>
      <c r="BR40" s="559">
        <f t="shared" si="37"/>
        <v>0</v>
      </c>
      <c r="BS40" s="564">
        <f t="shared" si="38"/>
        <v>0</v>
      </c>
      <c r="BT40" s="558">
        <f t="shared" si="60"/>
        <v>0</v>
      </c>
      <c r="BU40" s="559">
        <f t="shared" si="61"/>
        <v>0</v>
      </c>
      <c r="BV40" s="564">
        <f t="shared" si="62"/>
        <v>0</v>
      </c>
      <c r="BW40" s="283"/>
      <c r="BX40" s="283"/>
      <c r="BY40" s="283"/>
    </row>
    <row r="41" spans="3:77" ht="12.75" customHeight="1">
      <c r="C41" s="171" t="str">
        <f ca="1">+IF(OFFSET(Processes!B22,$D$11,0)="*","*",OFFSET(Processes!D22,$D$11,0))</f>
        <v>INDRDCOBWPEE1</v>
      </c>
      <c r="D41" s="171" t="str">
        <f ca="1">+OFFSET(Processes!E22,$D$11,0)</f>
        <v>Paper &amp; Pulp industry Heat High Temp. Boiler - Wood Pellets Existing 1</v>
      </c>
      <c r="E41" s="170" t="str">
        <f>+Processes!O22</f>
        <v>INDWPE</v>
      </c>
      <c r="F41" s="170" t="str">
        <f ca="1">+OFFSET(Processes!$M$12,$D$11,0) &amp; Processes!P22</f>
        <v>IRDCO</v>
      </c>
      <c r="G41" s="319">
        <f t="shared" si="18"/>
        <v>0</v>
      </c>
      <c r="H41" s="319">
        <f t="shared" si="19"/>
        <v>0</v>
      </c>
      <c r="I41" s="319">
        <f t="shared" si="20"/>
        <v>0</v>
      </c>
      <c r="J41" s="319">
        <f t="shared" si="21"/>
        <v>0</v>
      </c>
      <c r="K41" s="319">
        <f t="shared" si="22"/>
        <v>0</v>
      </c>
      <c r="L41" s="319">
        <f t="shared" si="23"/>
        <v>0</v>
      </c>
      <c r="M41" s="319">
        <f t="shared" si="24"/>
        <v>0</v>
      </c>
      <c r="N41" s="319">
        <f t="shared" si="25"/>
        <v>0</v>
      </c>
      <c r="O41" s="319">
        <f t="shared" si="26"/>
        <v>0</v>
      </c>
      <c r="P41" s="319">
        <f t="shared" si="1"/>
        <v>0</v>
      </c>
      <c r="Q41" s="319">
        <f t="shared" si="2"/>
        <v>0</v>
      </c>
      <c r="R41" s="319">
        <f t="shared" si="3"/>
        <v>0</v>
      </c>
      <c r="S41" s="319">
        <f t="shared" si="4"/>
        <v>0</v>
      </c>
      <c r="T41" s="319">
        <f t="shared" si="5"/>
        <v>0</v>
      </c>
      <c r="U41" s="319">
        <f t="shared" si="6"/>
        <v>0</v>
      </c>
      <c r="V41" s="319">
        <v>5</v>
      </c>
      <c r="W41" s="341">
        <f>K132</f>
        <v>0.81633999999999995</v>
      </c>
      <c r="X41" s="520">
        <f t="shared" si="53"/>
        <v>0.81633999999999995</v>
      </c>
      <c r="Y41" s="520">
        <f t="shared" si="53"/>
        <v>0.81633999999999995</v>
      </c>
      <c r="Z41" s="324">
        <f t="shared" si="54"/>
        <v>3.1536000000000002E-2</v>
      </c>
      <c r="AA41" s="390">
        <f t="shared" si="45"/>
        <v>0.5</v>
      </c>
      <c r="AB41" s="329">
        <v>20</v>
      </c>
      <c r="AC41" s="317">
        <v>0.5</v>
      </c>
      <c r="AD41" s="317">
        <v>0.5</v>
      </c>
      <c r="AE41" s="327">
        <v>5</v>
      </c>
      <c r="AG41" s="234">
        <f t="shared" si="8"/>
        <v>0</v>
      </c>
      <c r="AH41" s="234">
        <f t="shared" si="9"/>
        <v>0</v>
      </c>
      <c r="AI41" s="234">
        <f t="shared" si="10"/>
        <v>0</v>
      </c>
      <c r="AJ41" s="283"/>
      <c r="AK41" s="288"/>
      <c r="AL41" s="557" t="s">
        <v>99</v>
      </c>
      <c r="AM41" s="558">
        <f>M78/1000</f>
        <v>0</v>
      </c>
      <c r="AN41" s="560">
        <f t="shared" si="46"/>
        <v>0</v>
      </c>
      <c r="AO41" s="560">
        <f>AM41*(1-$AN$23)</f>
        <v>0</v>
      </c>
      <c r="AP41" s="560"/>
      <c r="AQ41" s="580">
        <f t="shared" si="28"/>
        <v>0</v>
      </c>
      <c r="AR41" s="560">
        <f t="shared" si="29"/>
        <v>0</v>
      </c>
      <c r="AS41" s="561">
        <f t="shared" si="30"/>
        <v>0</v>
      </c>
      <c r="AT41" s="558">
        <f t="shared" si="56"/>
        <v>0</v>
      </c>
      <c r="AU41" s="559">
        <f t="shared" si="56"/>
        <v>0</v>
      </c>
      <c r="AV41" s="564">
        <f t="shared" si="56"/>
        <v>0</v>
      </c>
      <c r="AW41" s="283"/>
      <c r="AX41" s="288"/>
      <c r="AY41" s="557" t="s">
        <v>99</v>
      </c>
      <c r="AZ41" s="558">
        <f>M98/1000</f>
        <v>0</v>
      </c>
      <c r="BA41" s="560">
        <f t="shared" si="63"/>
        <v>0</v>
      </c>
      <c r="BB41" s="560">
        <f t="shared" si="64"/>
        <v>0</v>
      </c>
      <c r="BC41" s="560">
        <f t="shared" si="65"/>
        <v>0</v>
      </c>
      <c r="BD41" s="558">
        <f t="shared" si="31"/>
        <v>0</v>
      </c>
      <c r="BE41" s="559">
        <f t="shared" si="32"/>
        <v>0</v>
      </c>
      <c r="BF41" s="564">
        <f t="shared" si="33"/>
        <v>0</v>
      </c>
      <c r="BG41" s="558">
        <f t="shared" si="57"/>
        <v>0</v>
      </c>
      <c r="BH41" s="559">
        <f t="shared" si="58"/>
        <v>0</v>
      </c>
      <c r="BI41" s="564">
        <f t="shared" si="59"/>
        <v>0</v>
      </c>
      <c r="BJ41" s="283"/>
      <c r="BK41" s="288"/>
      <c r="BL41" s="557" t="s">
        <v>99</v>
      </c>
      <c r="BM41" s="558">
        <f>M118/1000</f>
        <v>0</v>
      </c>
      <c r="BN41" s="560">
        <f>BM41*$AN$23</f>
        <v>0</v>
      </c>
      <c r="BO41" s="560">
        <f t="shared" si="50"/>
        <v>0</v>
      </c>
      <c r="BP41" s="560">
        <f t="shared" si="51"/>
        <v>0</v>
      </c>
      <c r="BQ41" s="558">
        <f t="shared" si="36"/>
        <v>0</v>
      </c>
      <c r="BR41" s="559">
        <f t="shared" si="37"/>
        <v>0</v>
      </c>
      <c r="BS41" s="564">
        <f t="shared" si="38"/>
        <v>0</v>
      </c>
      <c r="BT41" s="558">
        <f t="shared" si="60"/>
        <v>0</v>
      </c>
      <c r="BU41" s="559">
        <f t="shared" si="61"/>
        <v>0</v>
      </c>
      <c r="BV41" s="564">
        <f t="shared" si="62"/>
        <v>0</v>
      </c>
      <c r="BW41" s="283"/>
      <c r="BX41" s="283"/>
      <c r="BY41" s="283"/>
    </row>
    <row r="42" spans="3:77" ht="12.75" customHeight="1">
      <c r="C42" s="171" t="str">
        <f ca="1">+IF(OFFSET(Processes!B22,$D$11,0)="*","*",OFFSET(Processes!D22,$D$11,0))</f>
        <v>INDRDCOBWPEE1</v>
      </c>
      <c r="D42" s="171"/>
      <c r="E42" s="170" t="str">
        <f>+Processes!O23</f>
        <v>INDWCH</v>
      </c>
      <c r="F42" s="170"/>
      <c r="G42" s="319"/>
      <c r="H42" s="319"/>
      <c r="I42" s="319"/>
      <c r="J42" s="319"/>
      <c r="K42" s="319"/>
      <c r="L42" s="319"/>
      <c r="M42" s="319"/>
      <c r="N42" s="319"/>
      <c r="O42" s="319"/>
      <c r="P42" s="319">
        <f t="shared" si="1"/>
        <v>0</v>
      </c>
      <c r="Q42" s="319">
        <f t="shared" si="2"/>
        <v>0</v>
      </c>
      <c r="R42" s="319">
        <f t="shared" si="3"/>
        <v>0</v>
      </c>
      <c r="S42" s="319">
        <f t="shared" si="4"/>
        <v>0</v>
      </c>
      <c r="T42" s="319">
        <f t="shared" si="5"/>
        <v>0</v>
      </c>
      <c r="U42" s="319">
        <f t="shared" si="6"/>
        <v>0</v>
      </c>
      <c r="V42" s="319" t="str">
        <f>IF(S42&gt;0,0.001,"")</f>
        <v/>
      </c>
      <c r="W42" s="341"/>
      <c r="X42" s="520"/>
      <c r="Y42" s="520"/>
      <c r="Z42" s="324"/>
      <c r="AA42" s="390"/>
      <c r="AB42" s="329"/>
      <c r="AC42" s="317">
        <f>1-AC41</f>
        <v>0.5</v>
      </c>
      <c r="AD42" s="317">
        <f>1-AD41</f>
        <v>0.5</v>
      </c>
      <c r="AE42" s="327">
        <v>5</v>
      </c>
      <c r="AG42" s="234"/>
      <c r="AH42" s="234"/>
      <c r="AI42" s="234"/>
      <c r="AJ42" s="283"/>
      <c r="AK42" s="288"/>
      <c r="AL42" s="557" t="s">
        <v>107</v>
      </c>
      <c r="AM42" s="558"/>
      <c r="AN42" s="560"/>
      <c r="AO42" s="560"/>
      <c r="AP42" s="560"/>
      <c r="AQ42" s="580">
        <f t="shared" si="28"/>
        <v>0</v>
      </c>
      <c r="AR42" s="560">
        <f t="shared" si="29"/>
        <v>0</v>
      </c>
      <c r="AS42" s="561">
        <f t="shared" si="30"/>
        <v>0</v>
      </c>
      <c r="AT42" s="558"/>
      <c r="AU42" s="559"/>
      <c r="AV42" s="564"/>
      <c r="AW42" s="283"/>
      <c r="AX42" s="288"/>
      <c r="AY42" s="557" t="s">
        <v>107</v>
      </c>
      <c r="AZ42" s="558"/>
      <c r="BA42" s="560">
        <f t="shared" si="63"/>
        <v>0</v>
      </c>
      <c r="BB42" s="560">
        <f t="shared" si="64"/>
        <v>0</v>
      </c>
      <c r="BC42" s="560">
        <f t="shared" si="65"/>
        <v>0</v>
      </c>
      <c r="BD42" s="558">
        <f t="shared" si="31"/>
        <v>0</v>
      </c>
      <c r="BE42" s="559">
        <f t="shared" si="32"/>
        <v>0</v>
      </c>
      <c r="BF42" s="564">
        <f t="shared" si="33"/>
        <v>0</v>
      </c>
      <c r="BG42" s="558">
        <f t="shared" si="57"/>
        <v>0</v>
      </c>
      <c r="BH42" s="559">
        <f t="shared" si="58"/>
        <v>0</v>
      </c>
      <c r="BI42" s="564">
        <f t="shared" si="59"/>
        <v>0</v>
      </c>
      <c r="BJ42" s="283"/>
      <c r="BK42" s="288"/>
      <c r="BL42" s="557" t="s">
        <v>107</v>
      </c>
      <c r="BM42" s="558"/>
      <c r="BN42" s="560"/>
      <c r="BO42" s="560">
        <f t="shared" si="50"/>
        <v>0</v>
      </c>
      <c r="BP42" s="560">
        <f t="shared" si="51"/>
        <v>0</v>
      </c>
      <c r="BQ42" s="558">
        <f t="shared" si="36"/>
        <v>0</v>
      </c>
      <c r="BR42" s="559">
        <f t="shared" si="37"/>
        <v>0</v>
      </c>
      <c r="BS42" s="564">
        <f t="shared" si="38"/>
        <v>0</v>
      </c>
      <c r="BT42" s="558">
        <f t="shared" si="60"/>
        <v>0</v>
      </c>
      <c r="BU42" s="559">
        <f t="shared" si="61"/>
        <v>0</v>
      </c>
      <c r="BV42" s="564">
        <f t="shared" si="62"/>
        <v>0</v>
      </c>
      <c r="BW42" s="283"/>
      <c r="BX42" s="283"/>
      <c r="BY42" s="283"/>
    </row>
    <row r="43" spans="3:77" ht="12.75" customHeight="1">
      <c r="C43" s="171" t="str">
        <f ca="1">+IF(OFFSET(Processes!B24,$D$11,0)="*","*",OFFSET(Processes!D24,$D$11,0))</f>
        <v>INDRDCOBHFOE1</v>
      </c>
      <c r="D43" s="171" t="str">
        <f ca="1">+OFFSET(Processes!E24,$D$11,0)</f>
        <v>Paper &amp; Pulp industry Heat High Temp. Boiler - Heavy Fuel Oil Existing 1</v>
      </c>
      <c r="E43" s="170" t="str">
        <f>+Processes!O24</f>
        <v>INDHFO</v>
      </c>
      <c r="F43" s="170" t="str">
        <f ca="1">+OFFSET(Processes!$M$12,$D$11,0) &amp; Processes!P24</f>
        <v>IRDCO</v>
      </c>
      <c r="G43" s="320">
        <f t="shared" si="18"/>
        <v>0</v>
      </c>
      <c r="H43" s="320">
        <f t="shared" si="19"/>
        <v>0</v>
      </c>
      <c r="I43" s="320">
        <f t="shared" si="20"/>
        <v>0</v>
      </c>
      <c r="J43" s="320">
        <f t="shared" si="21"/>
        <v>0</v>
      </c>
      <c r="K43" s="320">
        <f t="shared" si="22"/>
        <v>0</v>
      </c>
      <c r="L43" s="320">
        <f t="shared" si="23"/>
        <v>0</v>
      </c>
      <c r="M43" s="320">
        <f t="shared" si="24"/>
        <v>0</v>
      </c>
      <c r="N43" s="320">
        <f t="shared" si="25"/>
        <v>0</v>
      </c>
      <c r="O43" s="320">
        <f t="shared" si="26"/>
        <v>0</v>
      </c>
      <c r="P43" s="320">
        <f t="shared" si="1"/>
        <v>0</v>
      </c>
      <c r="Q43" s="320">
        <f t="shared" si="2"/>
        <v>0</v>
      </c>
      <c r="R43" s="320">
        <f t="shared" si="3"/>
        <v>0</v>
      </c>
      <c r="S43" s="320">
        <f t="shared" si="4"/>
        <v>0</v>
      </c>
      <c r="T43" s="320">
        <f t="shared" si="5"/>
        <v>0</v>
      </c>
      <c r="U43" s="320">
        <f t="shared" si="6"/>
        <v>0</v>
      </c>
      <c r="V43" s="320">
        <v>5</v>
      </c>
      <c r="W43" s="341">
        <f>E132</f>
        <v>0.91237999999999997</v>
      </c>
      <c r="X43" s="520">
        <f t="shared" ref="X43:Y45" si="66">W43</f>
        <v>0.91237999999999997</v>
      </c>
      <c r="Y43" s="520">
        <f t="shared" si="66"/>
        <v>0.91237999999999997</v>
      </c>
      <c r="Z43" s="324">
        <f t="shared" si="54"/>
        <v>3.1536000000000002E-2</v>
      </c>
      <c r="AA43" s="390">
        <f t="shared" ref="AA43:AA50" si="67">$AA$26</f>
        <v>0.5</v>
      </c>
      <c r="AB43" s="329">
        <v>20</v>
      </c>
      <c r="AC43" s="317"/>
      <c r="AD43" s="317"/>
      <c r="AE43" s="329"/>
      <c r="AG43" s="234">
        <f t="shared" ref="AG43:AG50" si="68">((G43*Z43*AA43/W43)+(H43*Z43*AA43/X43))/$G$21</f>
        <v>0</v>
      </c>
      <c r="AH43" s="234">
        <f t="shared" ref="AH43:AH50" si="69">((J43*Z43*AA43/W43)+(K43*Z43*AA43/X43))/$J$21</f>
        <v>0</v>
      </c>
      <c r="AI43" s="234">
        <f t="shared" ref="AI43:AI50" si="70">((M43*AA43*Z43/W43)+(N43*Z43*AA43/X43))/$M$21</f>
        <v>0</v>
      </c>
      <c r="AJ43" s="283"/>
      <c r="AK43" s="288"/>
      <c r="AL43" s="557" t="s">
        <v>101</v>
      </c>
      <c r="AM43" s="558">
        <f>E78/1000</f>
        <v>0</v>
      </c>
      <c r="AN43" s="560">
        <f t="shared" ref="AN43:AN48" si="71">AM43*$AN$23</f>
        <v>0</v>
      </c>
      <c r="AO43" s="560">
        <f>AM43*(1-$AN$23)</f>
        <v>0</v>
      </c>
      <c r="AP43" s="560"/>
      <c r="AQ43" s="580">
        <f t="shared" si="28"/>
        <v>0</v>
      </c>
      <c r="AR43" s="560">
        <f t="shared" si="29"/>
        <v>0</v>
      </c>
      <c r="AS43" s="561">
        <f t="shared" si="30"/>
        <v>0</v>
      </c>
      <c r="AT43" s="558">
        <f t="shared" ref="AT43:AV50" si="72">IFERROR(AQ43/W43,0)</f>
        <v>0</v>
      </c>
      <c r="AU43" s="559">
        <f t="shared" si="72"/>
        <v>0</v>
      </c>
      <c r="AV43" s="564">
        <f t="shared" si="72"/>
        <v>0</v>
      </c>
      <c r="AW43" s="283"/>
      <c r="AX43" s="288"/>
      <c r="AY43" s="557" t="s">
        <v>101</v>
      </c>
      <c r="AZ43" s="558">
        <f>E98/1000</f>
        <v>0</v>
      </c>
      <c r="BA43" s="560">
        <f t="shared" si="63"/>
        <v>0</v>
      </c>
      <c r="BB43" s="560">
        <f t="shared" si="64"/>
        <v>0</v>
      </c>
      <c r="BC43" s="560">
        <f t="shared" si="65"/>
        <v>0</v>
      </c>
      <c r="BD43" s="558">
        <f t="shared" si="31"/>
        <v>0</v>
      </c>
      <c r="BE43" s="559">
        <f t="shared" si="32"/>
        <v>0</v>
      </c>
      <c r="BF43" s="564">
        <f t="shared" si="33"/>
        <v>0</v>
      </c>
      <c r="BG43" s="558">
        <f t="shared" si="57"/>
        <v>0</v>
      </c>
      <c r="BH43" s="559">
        <f t="shared" si="58"/>
        <v>0</v>
      </c>
      <c r="BI43" s="564">
        <f t="shared" si="59"/>
        <v>0</v>
      </c>
      <c r="BJ43" s="283"/>
      <c r="BK43" s="288"/>
      <c r="BL43" s="557" t="s">
        <v>101</v>
      </c>
      <c r="BM43" s="558">
        <f>E118/1000</f>
        <v>0</v>
      </c>
      <c r="BN43" s="560">
        <f t="shared" ref="BN43:BN50" si="73">BM43*$AN$23</f>
        <v>0</v>
      </c>
      <c r="BO43" s="560">
        <f t="shared" si="50"/>
        <v>0</v>
      </c>
      <c r="BP43" s="560">
        <f t="shared" si="51"/>
        <v>0</v>
      </c>
      <c r="BQ43" s="558">
        <f t="shared" si="36"/>
        <v>0</v>
      </c>
      <c r="BR43" s="559">
        <f t="shared" si="37"/>
        <v>0</v>
      </c>
      <c r="BS43" s="564">
        <f t="shared" si="38"/>
        <v>0</v>
      </c>
      <c r="BT43" s="558">
        <f t="shared" si="60"/>
        <v>0</v>
      </c>
      <c r="BU43" s="559">
        <f t="shared" si="61"/>
        <v>0</v>
      </c>
      <c r="BV43" s="564">
        <f t="shared" si="62"/>
        <v>0</v>
      </c>
      <c r="BW43" s="283"/>
      <c r="BX43" s="283"/>
      <c r="BY43" s="283"/>
    </row>
    <row r="44" spans="3:77" ht="12.75" customHeight="1">
      <c r="C44" s="171" t="str">
        <f ca="1">+IF(OFFSET(Processes!B25,$D$11,0)="*","*",OFFSET(Processes!D25,$D$11,0))</f>
        <v>INDRDCOBLPGE1</v>
      </c>
      <c r="D44" s="171" t="str">
        <f ca="1">+OFFSET(Processes!E25,$D$11,0)</f>
        <v>Paper &amp; Pulp industry Heat High Temp. Boiler - Liquified Petroleum Gas Existing 1</v>
      </c>
      <c r="E44" s="170" t="str">
        <f>+Processes!O25</f>
        <v>INDLPG</v>
      </c>
      <c r="F44" s="170" t="str">
        <f ca="1">+OFFSET(Processes!$M$12,$D$11,0) &amp; Processes!P25</f>
        <v>IRDCO</v>
      </c>
      <c r="G44" s="320">
        <f t="shared" si="18"/>
        <v>0</v>
      </c>
      <c r="H44" s="320">
        <f t="shared" si="19"/>
        <v>0</v>
      </c>
      <c r="I44" s="320">
        <f t="shared" si="20"/>
        <v>0</v>
      </c>
      <c r="J44" s="320">
        <f t="shared" si="21"/>
        <v>0</v>
      </c>
      <c r="K44" s="320">
        <f t="shared" si="22"/>
        <v>0</v>
      </c>
      <c r="L44" s="320">
        <f t="shared" si="23"/>
        <v>0</v>
      </c>
      <c r="M44" s="320">
        <f t="shared" si="24"/>
        <v>0</v>
      </c>
      <c r="N44" s="320">
        <f t="shared" si="25"/>
        <v>0</v>
      </c>
      <c r="O44" s="320">
        <f t="shared" si="26"/>
        <v>0</v>
      </c>
      <c r="P44" s="320">
        <f t="shared" si="1"/>
        <v>0</v>
      </c>
      <c r="Q44" s="320">
        <f t="shared" si="2"/>
        <v>0</v>
      </c>
      <c r="R44" s="320">
        <f t="shared" si="3"/>
        <v>0</v>
      </c>
      <c r="S44" s="320">
        <f t="shared" si="4"/>
        <v>0</v>
      </c>
      <c r="T44" s="320">
        <f t="shared" si="5"/>
        <v>0</v>
      </c>
      <c r="U44" s="320">
        <f t="shared" si="6"/>
        <v>0</v>
      </c>
      <c r="V44" s="320">
        <v>5</v>
      </c>
      <c r="W44" s="341">
        <f>H132</f>
        <v>0.96039999999999992</v>
      </c>
      <c r="X44" s="520">
        <f t="shared" si="66"/>
        <v>0.96039999999999992</v>
      </c>
      <c r="Y44" s="520">
        <f t="shared" si="66"/>
        <v>0.96039999999999992</v>
      </c>
      <c r="Z44" s="324">
        <f t="shared" si="54"/>
        <v>3.1536000000000002E-2</v>
      </c>
      <c r="AA44" s="390">
        <f t="shared" si="67"/>
        <v>0.5</v>
      </c>
      <c r="AB44" s="329">
        <v>20</v>
      </c>
      <c r="AC44" s="317"/>
      <c r="AD44" s="317"/>
      <c r="AE44" s="329"/>
      <c r="AG44" s="234">
        <f t="shared" si="68"/>
        <v>0</v>
      </c>
      <c r="AH44" s="234">
        <f t="shared" si="69"/>
        <v>0</v>
      </c>
      <c r="AI44" s="234">
        <f t="shared" si="70"/>
        <v>0</v>
      </c>
      <c r="AJ44" s="283"/>
      <c r="AK44" s="288"/>
      <c r="AL44" s="557" t="s">
        <v>53</v>
      </c>
      <c r="AM44" s="558">
        <f>H78/1000</f>
        <v>0</v>
      </c>
      <c r="AN44" s="560">
        <f t="shared" si="71"/>
        <v>0</v>
      </c>
      <c r="AO44" s="560">
        <f>AM44*(1-$AN$23)</f>
        <v>0</v>
      </c>
      <c r="AP44" s="560"/>
      <c r="AQ44" s="580">
        <f t="shared" si="28"/>
        <v>0</v>
      </c>
      <c r="AR44" s="560">
        <f t="shared" si="29"/>
        <v>0</v>
      </c>
      <c r="AS44" s="561">
        <f t="shared" si="30"/>
        <v>0</v>
      </c>
      <c r="AT44" s="558">
        <f t="shared" si="72"/>
        <v>0</v>
      </c>
      <c r="AU44" s="559">
        <f t="shared" si="72"/>
        <v>0</v>
      </c>
      <c r="AV44" s="564">
        <f t="shared" si="72"/>
        <v>0</v>
      </c>
      <c r="AW44" s="283"/>
      <c r="AX44" s="288"/>
      <c r="AY44" s="557" t="s">
        <v>53</v>
      </c>
      <c r="AZ44" s="558">
        <f>H98/1000</f>
        <v>0</v>
      </c>
      <c r="BA44" s="560">
        <f t="shared" si="63"/>
        <v>0</v>
      </c>
      <c r="BB44" s="560">
        <f t="shared" si="64"/>
        <v>0</v>
      </c>
      <c r="BC44" s="560">
        <f t="shared" si="65"/>
        <v>0</v>
      </c>
      <c r="BD44" s="558">
        <f t="shared" si="31"/>
        <v>0</v>
      </c>
      <c r="BE44" s="559">
        <f t="shared" si="32"/>
        <v>0</v>
      </c>
      <c r="BF44" s="564">
        <f t="shared" si="33"/>
        <v>0</v>
      </c>
      <c r="BG44" s="558">
        <f t="shared" si="57"/>
        <v>0</v>
      </c>
      <c r="BH44" s="559">
        <f t="shared" si="58"/>
        <v>0</v>
      </c>
      <c r="BI44" s="564">
        <f t="shared" si="59"/>
        <v>0</v>
      </c>
      <c r="BJ44" s="283"/>
      <c r="BK44" s="288"/>
      <c r="BL44" s="557" t="s">
        <v>53</v>
      </c>
      <c r="BM44" s="558">
        <f>H118/1000</f>
        <v>0</v>
      </c>
      <c r="BN44" s="560">
        <f t="shared" si="73"/>
        <v>0</v>
      </c>
      <c r="BO44" s="560">
        <f t="shared" si="50"/>
        <v>0</v>
      </c>
      <c r="BP44" s="560">
        <f t="shared" si="51"/>
        <v>0</v>
      </c>
      <c r="BQ44" s="558">
        <f t="shared" si="36"/>
        <v>0</v>
      </c>
      <c r="BR44" s="559">
        <f t="shared" si="37"/>
        <v>0</v>
      </c>
      <c r="BS44" s="564">
        <f t="shared" si="38"/>
        <v>0</v>
      </c>
      <c r="BT44" s="558">
        <f t="shared" si="60"/>
        <v>0</v>
      </c>
      <c r="BU44" s="559">
        <f t="shared" si="61"/>
        <v>0</v>
      </c>
      <c r="BV44" s="564">
        <f t="shared" si="62"/>
        <v>0</v>
      </c>
      <c r="BW44" s="283"/>
      <c r="BX44" s="283"/>
      <c r="BY44" s="283"/>
    </row>
    <row r="45" spans="3:77" ht="12.75" customHeight="1">
      <c r="C45" s="171" t="str">
        <f ca="1">+IF(OFFSET(Processes!B26,$D$11,0)="*","*",OFFSET(Processes!D26,$D$11,0))</f>
        <v>INDRDCOBWSTE1</v>
      </c>
      <c r="D45" s="171" t="str">
        <f ca="1">+OFFSET(Processes!E26,$D$11,0)</f>
        <v>Paper &amp; Pulp industry Heat High Temp. Boiler - Waste Existing 1</v>
      </c>
      <c r="E45" s="170" t="str">
        <f>+Processes!O26</f>
        <v>INDWST</v>
      </c>
      <c r="F45" s="170" t="str">
        <f ca="1">+OFFSET(Processes!$M$12,$D$11,0) &amp; Processes!P26</f>
        <v>IRDCO</v>
      </c>
      <c r="G45" s="320">
        <f t="shared" si="18"/>
        <v>0</v>
      </c>
      <c r="H45" s="320">
        <f t="shared" si="19"/>
        <v>0</v>
      </c>
      <c r="I45" s="320">
        <f t="shared" si="20"/>
        <v>0</v>
      </c>
      <c r="J45" s="320">
        <f t="shared" si="21"/>
        <v>0</v>
      </c>
      <c r="K45" s="320">
        <f t="shared" si="22"/>
        <v>0</v>
      </c>
      <c r="L45" s="320">
        <f t="shared" si="23"/>
        <v>0</v>
      </c>
      <c r="M45" s="320">
        <f t="shared" si="24"/>
        <v>0</v>
      </c>
      <c r="N45" s="320">
        <f t="shared" si="25"/>
        <v>0</v>
      </c>
      <c r="O45" s="320">
        <f t="shared" si="26"/>
        <v>0</v>
      </c>
      <c r="P45" s="320">
        <f t="shared" si="1"/>
        <v>0</v>
      </c>
      <c r="Q45" s="320">
        <f t="shared" si="2"/>
        <v>0</v>
      </c>
      <c r="R45" s="320">
        <f t="shared" si="3"/>
        <v>0</v>
      </c>
      <c r="S45" s="320">
        <f t="shared" si="4"/>
        <v>0</v>
      </c>
      <c r="T45" s="320">
        <f t="shared" si="5"/>
        <v>0</v>
      </c>
      <c r="U45" s="320">
        <f t="shared" si="6"/>
        <v>0</v>
      </c>
      <c r="V45" s="320">
        <v>5</v>
      </c>
      <c r="W45" s="341">
        <f>L132</f>
        <v>0.91237999999999997</v>
      </c>
      <c r="X45" s="520">
        <f t="shared" si="66"/>
        <v>0.91237999999999997</v>
      </c>
      <c r="Y45" s="520">
        <f t="shared" si="66"/>
        <v>0.91237999999999997</v>
      </c>
      <c r="Z45" s="324">
        <f t="shared" si="54"/>
        <v>3.1536000000000002E-2</v>
      </c>
      <c r="AA45" s="390">
        <f t="shared" si="67"/>
        <v>0.5</v>
      </c>
      <c r="AB45" s="329">
        <v>20</v>
      </c>
      <c r="AC45" s="324"/>
      <c r="AD45" s="324"/>
      <c r="AE45" s="329"/>
      <c r="AG45" s="234">
        <f t="shared" si="68"/>
        <v>0</v>
      </c>
      <c r="AH45" s="234">
        <f t="shared" si="69"/>
        <v>0</v>
      </c>
      <c r="AI45" s="234">
        <f t="shared" si="70"/>
        <v>0</v>
      </c>
      <c r="AJ45" s="283"/>
      <c r="AK45" s="288"/>
      <c r="AL45" s="557" t="s">
        <v>102</v>
      </c>
      <c r="AM45" s="558">
        <f>$N78/1000</f>
        <v>0</v>
      </c>
      <c r="AN45" s="559">
        <f t="shared" si="71"/>
        <v>0</v>
      </c>
      <c r="AO45" s="560">
        <f>AM45*(1-$AN$23)</f>
        <v>0</v>
      </c>
      <c r="AP45" s="560"/>
      <c r="AQ45" s="580">
        <f t="shared" si="28"/>
        <v>0</v>
      </c>
      <c r="AR45" s="560">
        <f t="shared" si="29"/>
        <v>0</v>
      </c>
      <c r="AS45" s="561">
        <f t="shared" si="30"/>
        <v>0</v>
      </c>
      <c r="AT45" s="558">
        <f t="shared" si="72"/>
        <v>0</v>
      </c>
      <c r="AU45" s="559">
        <f t="shared" si="72"/>
        <v>0</v>
      </c>
      <c r="AV45" s="564">
        <f t="shared" si="72"/>
        <v>0</v>
      </c>
      <c r="AW45" s="283"/>
      <c r="AX45" s="288"/>
      <c r="AY45" s="557" t="s">
        <v>102</v>
      </c>
      <c r="AZ45" s="558">
        <f>$N98/1000</f>
        <v>0</v>
      </c>
      <c r="BA45" s="560">
        <f t="shared" si="63"/>
        <v>0</v>
      </c>
      <c r="BB45" s="560">
        <f t="shared" si="64"/>
        <v>0</v>
      </c>
      <c r="BC45" s="560">
        <f t="shared" si="65"/>
        <v>0</v>
      </c>
      <c r="BD45" s="558">
        <f t="shared" si="31"/>
        <v>0</v>
      </c>
      <c r="BE45" s="559">
        <f t="shared" si="32"/>
        <v>0</v>
      </c>
      <c r="BF45" s="564">
        <f t="shared" si="33"/>
        <v>0</v>
      </c>
      <c r="BG45" s="558">
        <f t="shared" si="57"/>
        <v>0</v>
      </c>
      <c r="BH45" s="559">
        <f t="shared" si="58"/>
        <v>0</v>
      </c>
      <c r="BI45" s="564">
        <f t="shared" si="59"/>
        <v>0</v>
      </c>
      <c r="BJ45" s="283"/>
      <c r="BK45" s="288"/>
      <c r="BL45" s="557" t="s">
        <v>102</v>
      </c>
      <c r="BM45" s="558">
        <f>$N118/1000</f>
        <v>0</v>
      </c>
      <c r="BN45" s="559">
        <f t="shared" si="73"/>
        <v>0</v>
      </c>
      <c r="BO45" s="560">
        <f t="shared" si="50"/>
        <v>0</v>
      </c>
      <c r="BP45" s="560">
        <f t="shared" si="51"/>
        <v>0</v>
      </c>
      <c r="BQ45" s="558">
        <f t="shared" si="36"/>
        <v>0</v>
      </c>
      <c r="BR45" s="559">
        <f t="shared" si="37"/>
        <v>0</v>
      </c>
      <c r="BS45" s="564">
        <f t="shared" si="38"/>
        <v>0</v>
      </c>
      <c r="BT45" s="558">
        <f t="shared" si="60"/>
        <v>0</v>
      </c>
      <c r="BU45" s="559">
        <f t="shared" si="61"/>
        <v>0</v>
      </c>
      <c r="BV45" s="564">
        <f t="shared" si="62"/>
        <v>0</v>
      </c>
      <c r="BW45" s="283"/>
      <c r="BX45" s="283"/>
      <c r="BY45" s="283"/>
    </row>
    <row r="46" spans="3:77" ht="12.75" customHeight="1">
      <c r="C46" s="146" t="str">
        <f ca="1">+IF(OFFSET(Processes!B27,$D$11,0)="*","*",OFFSET(Processes!D27,$D$11,0))</f>
        <v>INDRDCOBELCE1</v>
      </c>
      <c r="D46" s="146" t="str">
        <f ca="1">+OFFSET(Processes!E27,$D$11,0)</f>
        <v>Paper &amp; Pulp industry Heat High Temp. Boiler - Electricity Existing 1</v>
      </c>
      <c r="E46" s="172" t="str">
        <f>+Processes!O27</f>
        <v>INDELC</v>
      </c>
      <c r="F46" s="172" t="str">
        <f ca="1">+OFFSET(Processes!$M$12,$D$11,0) &amp; Processes!P27</f>
        <v>IRDCO</v>
      </c>
      <c r="G46" s="322">
        <f t="shared" si="18"/>
        <v>0</v>
      </c>
      <c r="H46" s="322">
        <f t="shared" si="19"/>
        <v>0</v>
      </c>
      <c r="I46" s="322">
        <f t="shared" si="20"/>
        <v>0</v>
      </c>
      <c r="J46" s="322">
        <f t="shared" si="21"/>
        <v>0</v>
      </c>
      <c r="K46" s="322">
        <f t="shared" si="22"/>
        <v>0</v>
      </c>
      <c r="L46" s="322">
        <f t="shared" si="23"/>
        <v>0</v>
      </c>
      <c r="M46" s="322">
        <f t="shared" si="24"/>
        <v>0</v>
      </c>
      <c r="N46" s="322">
        <f t="shared" si="25"/>
        <v>0</v>
      </c>
      <c r="O46" s="322">
        <f t="shared" si="26"/>
        <v>0</v>
      </c>
      <c r="P46" s="322">
        <f t="shared" si="1"/>
        <v>0</v>
      </c>
      <c r="Q46" s="322">
        <f t="shared" si="2"/>
        <v>0</v>
      </c>
      <c r="R46" s="322">
        <f t="shared" si="3"/>
        <v>0</v>
      </c>
      <c r="S46" s="322">
        <f t="shared" si="4"/>
        <v>0</v>
      </c>
      <c r="T46" s="322">
        <f t="shared" si="5"/>
        <v>0</v>
      </c>
      <c r="U46" s="322">
        <f t="shared" si="6"/>
        <v>0</v>
      </c>
      <c r="V46" s="556">
        <v>5</v>
      </c>
      <c r="W46" s="343">
        <f>M132</f>
        <v>0.91237999999999997</v>
      </c>
      <c r="X46" s="521">
        <f t="shared" si="53"/>
        <v>0.91237999999999997</v>
      </c>
      <c r="Y46" s="521">
        <f t="shared" si="53"/>
        <v>0.91237999999999997</v>
      </c>
      <c r="Z46" s="318">
        <f t="shared" si="54"/>
        <v>3.1536000000000002E-2</v>
      </c>
      <c r="AA46" s="389">
        <f t="shared" si="67"/>
        <v>0.5</v>
      </c>
      <c r="AB46" s="328">
        <v>20</v>
      </c>
      <c r="AC46" s="318"/>
      <c r="AD46" s="318"/>
      <c r="AE46" s="328"/>
      <c r="AG46" s="234">
        <f t="shared" si="68"/>
        <v>0</v>
      </c>
      <c r="AH46" s="234">
        <f t="shared" si="69"/>
        <v>0</v>
      </c>
      <c r="AI46" s="234">
        <f t="shared" si="70"/>
        <v>0</v>
      </c>
      <c r="AJ46" s="283"/>
      <c r="AK46" s="353"/>
      <c r="AL46" s="565" t="s">
        <v>61</v>
      </c>
      <c r="AM46" s="566">
        <f>O78/1000</f>
        <v>0</v>
      </c>
      <c r="AN46" s="574">
        <f t="shared" si="71"/>
        <v>0</v>
      </c>
      <c r="AO46" s="574">
        <f>AM46*(1-$AN$23)</f>
        <v>0</v>
      </c>
      <c r="AP46" s="574"/>
      <c r="AQ46" s="584">
        <f t="shared" si="28"/>
        <v>0</v>
      </c>
      <c r="AR46" s="574">
        <f t="shared" si="29"/>
        <v>0</v>
      </c>
      <c r="AS46" s="575">
        <f t="shared" si="30"/>
        <v>0</v>
      </c>
      <c r="AT46" s="566">
        <f t="shared" si="72"/>
        <v>0</v>
      </c>
      <c r="AU46" s="567">
        <f t="shared" si="72"/>
        <v>0</v>
      </c>
      <c r="AV46" s="568">
        <f t="shared" si="72"/>
        <v>0</v>
      </c>
      <c r="AW46" s="283"/>
      <c r="AX46" s="353"/>
      <c r="AY46" s="565" t="s">
        <v>61</v>
      </c>
      <c r="AZ46" s="566">
        <f>O98/1000</f>
        <v>0</v>
      </c>
      <c r="BA46" s="560">
        <f t="shared" si="63"/>
        <v>0</v>
      </c>
      <c r="BB46" s="574">
        <f t="shared" si="64"/>
        <v>0</v>
      </c>
      <c r="BC46" s="574">
        <f t="shared" si="65"/>
        <v>0</v>
      </c>
      <c r="BD46" s="566">
        <f t="shared" si="31"/>
        <v>0</v>
      </c>
      <c r="BE46" s="567">
        <f t="shared" si="32"/>
        <v>0</v>
      </c>
      <c r="BF46" s="568">
        <f t="shared" si="33"/>
        <v>0</v>
      </c>
      <c r="BG46" s="566">
        <f t="shared" si="57"/>
        <v>0</v>
      </c>
      <c r="BH46" s="567">
        <f t="shared" si="58"/>
        <v>0</v>
      </c>
      <c r="BI46" s="568">
        <f t="shared" si="59"/>
        <v>0</v>
      </c>
      <c r="BJ46" s="283"/>
      <c r="BK46" s="353"/>
      <c r="BL46" s="565" t="s">
        <v>61</v>
      </c>
      <c r="BM46" s="566">
        <f>O118/1000</f>
        <v>0</v>
      </c>
      <c r="BN46" s="574">
        <f t="shared" si="73"/>
        <v>0</v>
      </c>
      <c r="BO46" s="574">
        <f t="shared" si="50"/>
        <v>0</v>
      </c>
      <c r="BP46" s="574">
        <f t="shared" si="51"/>
        <v>0</v>
      </c>
      <c r="BQ46" s="566">
        <f t="shared" si="36"/>
        <v>0</v>
      </c>
      <c r="BR46" s="567">
        <f t="shared" si="37"/>
        <v>0</v>
      </c>
      <c r="BS46" s="568">
        <f t="shared" si="38"/>
        <v>0</v>
      </c>
      <c r="BT46" s="566">
        <f t="shared" si="60"/>
        <v>0</v>
      </c>
      <c r="BU46" s="567">
        <f t="shared" si="61"/>
        <v>0</v>
      </c>
      <c r="BV46" s="568">
        <f t="shared" si="62"/>
        <v>0</v>
      </c>
      <c r="BW46" s="283"/>
      <c r="BX46" s="283"/>
      <c r="BY46" s="283"/>
    </row>
    <row r="47" spans="3:77" ht="12.75" customHeight="1">
      <c r="C47" s="171" t="str">
        <f ca="1">+IF(OFFSET(Processes!B28,$D$11,0)="*","*",OFFSET(Processes!D28,$D$11,0))</f>
        <v>INDRDSHBNGAE1</v>
      </c>
      <c r="D47" s="144" t="str">
        <f ca="1">+OFFSET(Processes!E28,$D$11,0)</f>
        <v>Paper &amp; Pulp industry Heat Room Boiler - Nat. Gas Existing 1</v>
      </c>
      <c r="E47" s="147" t="str">
        <f>+Processes!O28</f>
        <v>INDSNG1,INDSNG2,INDNGA</v>
      </c>
      <c r="F47" s="147" t="str">
        <f ca="1">+OFFSET(Processes!$M$12,$D$11,0) &amp; Processes!P28</f>
        <v>IRDSH</v>
      </c>
      <c r="G47" s="320">
        <f t="shared" si="18"/>
        <v>0</v>
      </c>
      <c r="H47" s="320">
        <f t="shared" si="19"/>
        <v>0</v>
      </c>
      <c r="I47" s="320">
        <f t="shared" si="20"/>
        <v>0</v>
      </c>
      <c r="J47" s="320">
        <f t="shared" si="21"/>
        <v>0</v>
      </c>
      <c r="K47" s="320">
        <f t="shared" si="22"/>
        <v>0</v>
      </c>
      <c r="L47" s="320">
        <f t="shared" si="23"/>
        <v>0</v>
      </c>
      <c r="M47" s="320">
        <f t="shared" si="24"/>
        <v>0</v>
      </c>
      <c r="N47" s="320">
        <f t="shared" si="25"/>
        <v>0</v>
      </c>
      <c r="O47" s="320">
        <f t="shared" si="26"/>
        <v>0</v>
      </c>
      <c r="P47" s="320">
        <f t="shared" si="1"/>
        <v>0</v>
      </c>
      <c r="Q47" s="320">
        <f t="shared" si="2"/>
        <v>0</v>
      </c>
      <c r="R47" s="320">
        <f t="shared" si="3"/>
        <v>0</v>
      </c>
      <c r="S47" s="320">
        <f t="shared" si="4"/>
        <v>0</v>
      </c>
      <c r="T47" s="320">
        <f t="shared" si="5"/>
        <v>0</v>
      </c>
      <c r="U47" s="320">
        <f t="shared" si="6"/>
        <v>0</v>
      </c>
      <c r="V47" s="320">
        <v>5</v>
      </c>
      <c r="W47" s="341">
        <f>I136</f>
        <v>1</v>
      </c>
      <c r="X47" s="520">
        <f t="shared" si="53"/>
        <v>1</v>
      </c>
      <c r="Y47" s="520">
        <f t="shared" si="53"/>
        <v>1</v>
      </c>
      <c r="Z47" s="317">
        <f t="shared" si="54"/>
        <v>3.1536000000000002E-2</v>
      </c>
      <c r="AA47" s="390">
        <f t="shared" si="67"/>
        <v>0.5</v>
      </c>
      <c r="AB47" s="329">
        <v>20</v>
      </c>
      <c r="AC47" s="324"/>
      <c r="AD47" s="317"/>
      <c r="AE47" s="329"/>
      <c r="AG47" s="234">
        <f t="shared" si="68"/>
        <v>0</v>
      </c>
      <c r="AH47" s="234">
        <f t="shared" si="69"/>
        <v>0</v>
      </c>
      <c r="AI47" s="234">
        <f t="shared" si="70"/>
        <v>0</v>
      </c>
      <c r="AJ47" s="283"/>
      <c r="AK47" s="528" t="str">
        <f ca="1">F47</f>
        <v>IRDSH</v>
      </c>
      <c r="AL47" s="569" t="s">
        <v>97</v>
      </c>
      <c r="AM47" s="570">
        <f>(J82+I82)/1000</f>
        <v>0</v>
      </c>
      <c r="AN47" s="572">
        <f t="shared" si="71"/>
        <v>0</v>
      </c>
      <c r="AO47" s="560">
        <f>AM47*$AO$23</f>
        <v>0</v>
      </c>
      <c r="AP47" s="560">
        <f>AM47*$AP$23</f>
        <v>0</v>
      </c>
      <c r="AQ47" s="580">
        <f t="shared" si="28"/>
        <v>0</v>
      </c>
      <c r="AR47" s="560">
        <f t="shared" si="29"/>
        <v>0</v>
      </c>
      <c r="AS47" s="561">
        <f t="shared" si="30"/>
        <v>0</v>
      </c>
      <c r="AT47" s="570">
        <f t="shared" si="72"/>
        <v>0</v>
      </c>
      <c r="AU47" s="572">
        <f t="shared" si="72"/>
        <v>0</v>
      </c>
      <c r="AV47" s="573">
        <f t="shared" si="72"/>
        <v>0</v>
      </c>
      <c r="AW47" s="283"/>
      <c r="AX47" s="528" t="str">
        <f t="shared" ca="1" si="12"/>
        <v>IRDSH</v>
      </c>
      <c r="AY47" s="569" t="s">
        <v>97</v>
      </c>
      <c r="AZ47" s="570">
        <f>(J102+I102)/1000</f>
        <v>0</v>
      </c>
      <c r="BA47" s="572">
        <f>AZ47*$AN$23</f>
        <v>0</v>
      </c>
      <c r="BB47" s="560">
        <f t="shared" si="64"/>
        <v>0</v>
      </c>
      <c r="BC47" s="560">
        <f t="shared" si="65"/>
        <v>0</v>
      </c>
      <c r="BD47" s="570">
        <f t="shared" si="31"/>
        <v>0</v>
      </c>
      <c r="BE47" s="572">
        <f t="shared" si="32"/>
        <v>0</v>
      </c>
      <c r="BF47" s="573">
        <f t="shared" si="33"/>
        <v>0</v>
      </c>
      <c r="BG47" s="570">
        <f t="shared" si="57"/>
        <v>0</v>
      </c>
      <c r="BH47" s="572">
        <f t="shared" si="58"/>
        <v>0</v>
      </c>
      <c r="BI47" s="573">
        <f t="shared" si="59"/>
        <v>0</v>
      </c>
      <c r="BJ47" s="283"/>
      <c r="BK47" s="528" t="str">
        <f ca="1">AK47</f>
        <v>IRDSH</v>
      </c>
      <c r="BL47" s="569" t="s">
        <v>97</v>
      </c>
      <c r="BM47" s="570">
        <f>(J122+I122)/1000</f>
        <v>0</v>
      </c>
      <c r="BN47" s="572">
        <f t="shared" si="73"/>
        <v>0</v>
      </c>
      <c r="BO47" s="560">
        <f t="shared" si="50"/>
        <v>0</v>
      </c>
      <c r="BP47" s="560">
        <f t="shared" si="51"/>
        <v>0</v>
      </c>
      <c r="BQ47" s="570">
        <f t="shared" si="36"/>
        <v>0</v>
      </c>
      <c r="BR47" s="572">
        <f t="shared" si="37"/>
        <v>0</v>
      </c>
      <c r="BS47" s="573">
        <f t="shared" si="38"/>
        <v>0</v>
      </c>
      <c r="BT47" s="570">
        <f t="shared" si="60"/>
        <v>0</v>
      </c>
      <c r="BU47" s="572">
        <f t="shared" si="61"/>
        <v>0</v>
      </c>
      <c r="BV47" s="573">
        <f t="shared" si="62"/>
        <v>0</v>
      </c>
      <c r="BW47" s="283"/>
      <c r="BX47" s="283"/>
      <c r="BY47" s="283"/>
    </row>
    <row r="48" spans="3:77" ht="12.75" customHeight="1">
      <c r="C48" s="171" t="str">
        <f ca="1">+IF(OFFSET(Processes!B29,$D$11,0)="*","*",OFFSET(Processes!D29,$D$11,0))</f>
        <v>INDRDSHBCOAE1</v>
      </c>
      <c r="D48" s="144" t="str">
        <f ca="1">+OFFSET(Processes!E29,$D$11,0)</f>
        <v>Paper &amp; Pulp industry Heat Room Boiler - Coal Existing 1</v>
      </c>
      <c r="E48" s="147" t="str">
        <f>+Processes!O29</f>
        <v>INDCOA</v>
      </c>
      <c r="F48" s="147" t="str">
        <f ca="1">+OFFSET(Processes!$M$12,$D$11,0) &amp; Processes!P29</f>
        <v>IRDSH</v>
      </c>
      <c r="G48" s="320">
        <f t="shared" si="18"/>
        <v>0</v>
      </c>
      <c r="H48" s="320">
        <f t="shared" si="19"/>
        <v>0</v>
      </c>
      <c r="I48" s="320">
        <f t="shared" si="20"/>
        <v>0</v>
      </c>
      <c r="J48" s="320">
        <f t="shared" si="21"/>
        <v>0</v>
      </c>
      <c r="K48" s="320">
        <f t="shared" si="22"/>
        <v>0</v>
      </c>
      <c r="L48" s="320">
        <f t="shared" si="23"/>
        <v>0</v>
      </c>
      <c r="M48" s="320">
        <f t="shared" si="24"/>
        <v>0</v>
      </c>
      <c r="N48" s="320">
        <f t="shared" si="25"/>
        <v>0</v>
      </c>
      <c r="O48" s="320">
        <f t="shared" si="26"/>
        <v>0</v>
      </c>
      <c r="P48" s="320">
        <f t="shared" si="1"/>
        <v>0</v>
      </c>
      <c r="Q48" s="320">
        <f t="shared" si="2"/>
        <v>0</v>
      </c>
      <c r="R48" s="320">
        <f t="shared" si="3"/>
        <v>0</v>
      </c>
      <c r="S48" s="320">
        <f t="shared" si="4"/>
        <v>0</v>
      </c>
      <c r="T48" s="320">
        <f t="shared" si="5"/>
        <v>0</v>
      </c>
      <c r="U48" s="320">
        <f t="shared" si="6"/>
        <v>0</v>
      </c>
      <c r="V48" s="320">
        <v>5</v>
      </c>
      <c r="W48" s="341">
        <f>D136</f>
        <v>0.95</v>
      </c>
      <c r="X48" s="520">
        <f t="shared" si="53"/>
        <v>0.95</v>
      </c>
      <c r="Y48" s="520">
        <f t="shared" si="53"/>
        <v>0.95</v>
      </c>
      <c r="Z48" s="317">
        <f t="shared" si="54"/>
        <v>3.1536000000000002E-2</v>
      </c>
      <c r="AA48" s="388">
        <f t="shared" si="67"/>
        <v>0.5</v>
      </c>
      <c r="AB48" s="327">
        <v>20</v>
      </c>
      <c r="AC48" s="324"/>
      <c r="AD48" s="317"/>
      <c r="AE48" s="329"/>
      <c r="AG48" s="234">
        <f t="shared" si="68"/>
        <v>0</v>
      </c>
      <c r="AH48" s="234">
        <f t="shared" si="69"/>
        <v>0</v>
      </c>
      <c r="AI48" s="234">
        <f t="shared" si="70"/>
        <v>0</v>
      </c>
      <c r="AJ48" s="283"/>
      <c r="AK48" s="354"/>
      <c r="AL48" s="557" t="s">
        <v>98</v>
      </c>
      <c r="AM48" s="558">
        <f>D82/1000</f>
        <v>0</v>
      </c>
      <c r="AN48" s="559">
        <f t="shared" si="71"/>
        <v>0</v>
      </c>
      <c r="AO48" s="560">
        <f>AM48*$AO$23</f>
        <v>0</v>
      </c>
      <c r="AP48" s="560">
        <f>AM48*$AP$23</f>
        <v>0</v>
      </c>
      <c r="AQ48" s="580">
        <f t="shared" si="28"/>
        <v>0</v>
      </c>
      <c r="AR48" s="560">
        <f t="shared" si="29"/>
        <v>0</v>
      </c>
      <c r="AS48" s="561">
        <f t="shared" si="30"/>
        <v>0</v>
      </c>
      <c r="AT48" s="558">
        <f t="shared" si="72"/>
        <v>0</v>
      </c>
      <c r="AU48" s="559">
        <f t="shared" si="72"/>
        <v>0</v>
      </c>
      <c r="AV48" s="564">
        <f t="shared" si="72"/>
        <v>0</v>
      </c>
      <c r="AW48" s="283"/>
      <c r="AX48" s="354"/>
      <c r="AY48" s="557" t="s">
        <v>98</v>
      </c>
      <c r="AZ48" s="558">
        <f>D102/1000</f>
        <v>0</v>
      </c>
      <c r="BA48" s="559">
        <f t="shared" ref="BA48:BA50" si="74">AZ48*$AN$23</f>
        <v>0</v>
      </c>
      <c r="BB48" s="560">
        <f t="shared" si="64"/>
        <v>0</v>
      </c>
      <c r="BC48" s="560">
        <f t="shared" si="65"/>
        <v>0</v>
      </c>
      <c r="BD48" s="558">
        <f t="shared" si="31"/>
        <v>0</v>
      </c>
      <c r="BE48" s="559">
        <f t="shared" si="32"/>
        <v>0</v>
      </c>
      <c r="BF48" s="564">
        <f t="shared" si="33"/>
        <v>0</v>
      </c>
      <c r="BG48" s="558">
        <f t="shared" si="57"/>
        <v>0</v>
      </c>
      <c r="BH48" s="559">
        <f t="shared" si="58"/>
        <v>0</v>
      </c>
      <c r="BI48" s="564">
        <f t="shared" si="59"/>
        <v>0</v>
      </c>
      <c r="BJ48" s="283"/>
      <c r="BK48" s="354"/>
      <c r="BL48" s="557" t="s">
        <v>98</v>
      </c>
      <c r="BM48" s="558">
        <f>D122/1000</f>
        <v>0</v>
      </c>
      <c r="BN48" s="559">
        <f t="shared" si="73"/>
        <v>0</v>
      </c>
      <c r="BO48" s="560">
        <f t="shared" si="50"/>
        <v>0</v>
      </c>
      <c r="BP48" s="560">
        <f t="shared" si="51"/>
        <v>0</v>
      </c>
      <c r="BQ48" s="558">
        <f t="shared" si="36"/>
        <v>0</v>
      </c>
      <c r="BR48" s="559">
        <f t="shared" si="37"/>
        <v>0</v>
      </c>
      <c r="BS48" s="564">
        <f t="shared" si="38"/>
        <v>0</v>
      </c>
      <c r="BT48" s="558">
        <f t="shared" si="60"/>
        <v>0</v>
      </c>
      <c r="BU48" s="559">
        <f t="shared" si="61"/>
        <v>0</v>
      </c>
      <c r="BV48" s="564">
        <f t="shared" si="62"/>
        <v>0</v>
      </c>
      <c r="BW48" s="283"/>
      <c r="BX48" s="283"/>
      <c r="BY48" s="283"/>
    </row>
    <row r="49" spans="3:77" ht="12.75" customHeight="1">
      <c r="C49" s="171" t="str">
        <f ca="1">+IF(OFFSET(Processes!B30,$D$11,0)="*","*",OFFSET(Processes!D30,$D$11,0))</f>
        <v>INDRDSHBDSLE1</v>
      </c>
      <c r="D49" s="144" t="str">
        <f ca="1">+OFFSET(Processes!E30,$D$11,0)</f>
        <v>Paper &amp; Pulp industry Heat Room Boiler - Diesel Existing 1</v>
      </c>
      <c r="E49" s="147" t="str">
        <f>+Processes!O30</f>
        <v>INDDSB1,INDDSB2,INDDSL</v>
      </c>
      <c r="F49" s="147" t="str">
        <f ca="1">+OFFSET(Processes!$M$12,$D$11,0) &amp; Processes!P30</f>
        <v>IRDSH</v>
      </c>
      <c r="G49" s="320">
        <f t="shared" si="18"/>
        <v>0</v>
      </c>
      <c r="H49" s="320">
        <f t="shared" si="19"/>
        <v>0</v>
      </c>
      <c r="I49" s="320">
        <f t="shared" si="20"/>
        <v>0</v>
      </c>
      <c r="J49" s="320">
        <f t="shared" si="21"/>
        <v>0</v>
      </c>
      <c r="K49" s="320">
        <f t="shared" si="22"/>
        <v>0</v>
      </c>
      <c r="L49" s="320">
        <f t="shared" si="23"/>
        <v>0</v>
      </c>
      <c r="M49" s="320">
        <f t="shared" si="24"/>
        <v>0</v>
      </c>
      <c r="N49" s="320">
        <f t="shared" si="25"/>
        <v>0</v>
      </c>
      <c r="O49" s="320">
        <f t="shared" si="26"/>
        <v>0</v>
      </c>
      <c r="P49" s="320">
        <f t="shared" si="1"/>
        <v>0</v>
      </c>
      <c r="Q49" s="320">
        <f t="shared" si="2"/>
        <v>0</v>
      </c>
      <c r="R49" s="320">
        <f t="shared" si="3"/>
        <v>0</v>
      </c>
      <c r="S49" s="320">
        <f t="shared" si="4"/>
        <v>0</v>
      </c>
      <c r="T49" s="320">
        <f t="shared" si="5"/>
        <v>0</v>
      </c>
      <c r="U49" s="320">
        <f t="shared" si="6"/>
        <v>0</v>
      </c>
      <c r="V49" s="320">
        <v>5</v>
      </c>
      <c r="W49" s="341">
        <f>F136</f>
        <v>0.96</v>
      </c>
      <c r="X49" s="520">
        <f t="shared" si="53"/>
        <v>0.96</v>
      </c>
      <c r="Y49" s="520">
        <f t="shared" si="53"/>
        <v>0.96</v>
      </c>
      <c r="Z49" s="317">
        <f t="shared" si="54"/>
        <v>3.1536000000000002E-2</v>
      </c>
      <c r="AA49" s="390">
        <f t="shared" si="67"/>
        <v>0.5</v>
      </c>
      <c r="AB49" s="329">
        <v>20</v>
      </c>
      <c r="AC49" s="324"/>
      <c r="AD49" s="317"/>
      <c r="AE49" s="329"/>
      <c r="AG49" s="234">
        <f t="shared" si="68"/>
        <v>0</v>
      </c>
      <c r="AH49" s="234">
        <f t="shared" si="69"/>
        <v>0</v>
      </c>
      <c r="AI49" s="234">
        <f t="shared" si="70"/>
        <v>0</v>
      </c>
      <c r="AJ49" s="283"/>
      <c r="AK49" s="354"/>
      <c r="AL49" s="557" t="s">
        <v>59</v>
      </c>
      <c r="AM49" s="558">
        <f>(F82+L82)/1000</f>
        <v>0</v>
      </c>
      <c r="AN49" s="559">
        <f t="shared" ref="AN49:AN62" si="75">AM49*$AN$23</f>
        <v>0</v>
      </c>
      <c r="AO49" s="560">
        <f t="shared" ref="AO49:AO62" si="76">AM49*$AO$23</f>
        <v>0</v>
      </c>
      <c r="AP49" s="560">
        <f t="shared" ref="AP49:AP62" si="77">AM49*$AP$23</f>
        <v>0</v>
      </c>
      <c r="AQ49" s="580">
        <f t="shared" si="28"/>
        <v>0</v>
      </c>
      <c r="AR49" s="560">
        <f t="shared" si="29"/>
        <v>0</v>
      </c>
      <c r="AS49" s="561">
        <f t="shared" si="30"/>
        <v>0</v>
      </c>
      <c r="AT49" s="558">
        <f t="shared" si="72"/>
        <v>0</v>
      </c>
      <c r="AU49" s="559">
        <f t="shared" si="72"/>
        <v>0</v>
      </c>
      <c r="AV49" s="564">
        <f t="shared" si="72"/>
        <v>0</v>
      </c>
      <c r="AW49" s="283"/>
      <c r="AX49" s="354"/>
      <c r="AY49" s="557" t="s">
        <v>59</v>
      </c>
      <c r="AZ49" s="558">
        <f>(F102+L102)/1000</f>
        <v>0</v>
      </c>
      <c r="BA49" s="559">
        <f t="shared" si="74"/>
        <v>0</v>
      </c>
      <c r="BB49" s="560">
        <f t="shared" si="64"/>
        <v>0</v>
      </c>
      <c r="BC49" s="560">
        <f t="shared" si="65"/>
        <v>0</v>
      </c>
      <c r="BD49" s="558">
        <f t="shared" si="31"/>
        <v>0</v>
      </c>
      <c r="BE49" s="559">
        <f t="shared" si="32"/>
        <v>0</v>
      </c>
      <c r="BF49" s="564">
        <f t="shared" si="33"/>
        <v>0</v>
      </c>
      <c r="BG49" s="558">
        <f t="shared" si="57"/>
        <v>0</v>
      </c>
      <c r="BH49" s="559">
        <f t="shared" si="58"/>
        <v>0</v>
      </c>
      <c r="BI49" s="564">
        <f t="shared" si="59"/>
        <v>0</v>
      </c>
      <c r="BJ49" s="283"/>
      <c r="BK49" s="354"/>
      <c r="BL49" s="557" t="s">
        <v>59</v>
      </c>
      <c r="BM49" s="558">
        <f>(F122+L122)/1000</f>
        <v>0</v>
      </c>
      <c r="BN49" s="559">
        <f t="shared" si="73"/>
        <v>0</v>
      </c>
      <c r="BO49" s="560">
        <f t="shared" si="50"/>
        <v>0</v>
      </c>
      <c r="BP49" s="560">
        <f t="shared" si="51"/>
        <v>0</v>
      </c>
      <c r="BQ49" s="558">
        <f t="shared" si="36"/>
        <v>0</v>
      </c>
      <c r="BR49" s="559">
        <f t="shared" si="37"/>
        <v>0</v>
      </c>
      <c r="BS49" s="564">
        <f t="shared" si="38"/>
        <v>0</v>
      </c>
      <c r="BT49" s="558">
        <f t="shared" si="60"/>
        <v>0</v>
      </c>
      <c r="BU49" s="559">
        <f t="shared" si="61"/>
        <v>0</v>
      </c>
      <c r="BV49" s="564">
        <f t="shared" si="62"/>
        <v>0</v>
      </c>
      <c r="BW49" s="283"/>
      <c r="BX49" s="283"/>
      <c r="BY49" s="283"/>
    </row>
    <row r="50" spans="3:77" ht="12.75" customHeight="1">
      <c r="C50" s="171" t="str">
        <f ca="1">+IF(OFFSET(Processes!B31,$D$11,0)="*","*",OFFSET(Processes!D31,$D$11,0))</f>
        <v>INDRDSHBWPEE1</v>
      </c>
      <c r="D50" s="144" t="str">
        <f ca="1">+OFFSET(Processes!E31,$D$11,0)</f>
        <v>Paper &amp; Pulp industry Heat Room Boiler - Wood Pellets Existing 1</v>
      </c>
      <c r="E50" s="147" t="str">
        <f>+Processes!O31</f>
        <v>INDWPE</v>
      </c>
      <c r="F50" s="147" t="str">
        <f ca="1">+OFFSET(Processes!$M$12,$D$11,0) &amp; Processes!P31</f>
        <v>IRDSH</v>
      </c>
      <c r="G50" s="319">
        <f t="shared" si="18"/>
        <v>0</v>
      </c>
      <c r="H50" s="319">
        <f t="shared" si="19"/>
        <v>0</v>
      </c>
      <c r="I50" s="319">
        <f t="shared" si="20"/>
        <v>0</v>
      </c>
      <c r="J50" s="319">
        <f t="shared" si="21"/>
        <v>0</v>
      </c>
      <c r="K50" s="319">
        <f t="shared" si="22"/>
        <v>0</v>
      </c>
      <c r="L50" s="319">
        <f t="shared" si="23"/>
        <v>0</v>
      </c>
      <c r="M50" s="319">
        <f t="shared" si="24"/>
        <v>0</v>
      </c>
      <c r="N50" s="319">
        <f t="shared" si="25"/>
        <v>0</v>
      </c>
      <c r="O50" s="319">
        <f t="shared" si="26"/>
        <v>0</v>
      </c>
      <c r="P50" s="319">
        <f t="shared" si="1"/>
        <v>0</v>
      </c>
      <c r="Q50" s="319">
        <f t="shared" si="2"/>
        <v>0</v>
      </c>
      <c r="R50" s="319">
        <f t="shared" si="3"/>
        <v>0</v>
      </c>
      <c r="S50" s="319">
        <f t="shared" si="4"/>
        <v>0</v>
      </c>
      <c r="T50" s="319">
        <f t="shared" si="5"/>
        <v>0</v>
      </c>
      <c r="U50" s="319">
        <f t="shared" si="6"/>
        <v>0</v>
      </c>
      <c r="V50" s="319">
        <v>5</v>
      </c>
      <c r="W50" s="341">
        <f>K136</f>
        <v>0.85</v>
      </c>
      <c r="X50" s="520">
        <f t="shared" si="53"/>
        <v>0.85</v>
      </c>
      <c r="Y50" s="520">
        <f t="shared" si="53"/>
        <v>0.85</v>
      </c>
      <c r="Z50" s="317">
        <f t="shared" si="54"/>
        <v>3.1536000000000002E-2</v>
      </c>
      <c r="AA50" s="390">
        <f t="shared" si="67"/>
        <v>0.5</v>
      </c>
      <c r="AB50" s="329">
        <v>20</v>
      </c>
      <c r="AC50" s="317">
        <v>0.5</v>
      </c>
      <c r="AD50" s="317">
        <v>0.5</v>
      </c>
      <c r="AE50" s="329">
        <v>5</v>
      </c>
      <c r="AG50" s="234">
        <f t="shared" si="68"/>
        <v>0</v>
      </c>
      <c r="AH50" s="234">
        <f t="shared" si="69"/>
        <v>0</v>
      </c>
      <c r="AI50" s="234">
        <f t="shared" si="70"/>
        <v>0</v>
      </c>
      <c r="AJ50" s="283"/>
      <c r="AK50" s="354"/>
      <c r="AL50" s="557" t="s">
        <v>99</v>
      </c>
      <c r="AM50" s="558">
        <f>M82/1000</f>
        <v>0</v>
      </c>
      <c r="AN50" s="559">
        <f t="shared" si="75"/>
        <v>0</v>
      </c>
      <c r="AO50" s="560">
        <f t="shared" si="76"/>
        <v>0</v>
      </c>
      <c r="AP50" s="560">
        <f t="shared" si="77"/>
        <v>0</v>
      </c>
      <c r="AQ50" s="580">
        <f t="shared" si="28"/>
        <v>0</v>
      </c>
      <c r="AR50" s="560">
        <f t="shared" si="29"/>
        <v>0</v>
      </c>
      <c r="AS50" s="561">
        <f t="shared" si="30"/>
        <v>0</v>
      </c>
      <c r="AT50" s="558">
        <f t="shared" si="72"/>
        <v>0</v>
      </c>
      <c r="AU50" s="559">
        <f t="shared" si="72"/>
        <v>0</v>
      </c>
      <c r="AV50" s="564">
        <f t="shared" si="72"/>
        <v>0</v>
      </c>
      <c r="AW50" s="283"/>
      <c r="AX50" s="354"/>
      <c r="AY50" s="557" t="s">
        <v>99</v>
      </c>
      <c r="AZ50" s="558">
        <f>M102/1000</f>
        <v>0</v>
      </c>
      <c r="BA50" s="559">
        <f t="shared" si="74"/>
        <v>0</v>
      </c>
      <c r="BB50" s="560">
        <f t="shared" si="64"/>
        <v>0</v>
      </c>
      <c r="BC50" s="560">
        <f t="shared" si="65"/>
        <v>0</v>
      </c>
      <c r="BD50" s="558">
        <f t="shared" si="31"/>
        <v>0</v>
      </c>
      <c r="BE50" s="559">
        <f t="shared" si="32"/>
        <v>0</v>
      </c>
      <c r="BF50" s="564">
        <f t="shared" si="33"/>
        <v>0</v>
      </c>
      <c r="BG50" s="558">
        <f t="shared" si="57"/>
        <v>0</v>
      </c>
      <c r="BH50" s="559">
        <f t="shared" si="58"/>
        <v>0</v>
      </c>
      <c r="BI50" s="564">
        <f t="shared" si="59"/>
        <v>0</v>
      </c>
      <c r="BJ50" s="283"/>
      <c r="BK50" s="354"/>
      <c r="BL50" s="557" t="s">
        <v>99</v>
      </c>
      <c r="BM50" s="558">
        <f>M122/1000</f>
        <v>0</v>
      </c>
      <c r="BN50" s="559">
        <f t="shared" si="73"/>
        <v>0</v>
      </c>
      <c r="BO50" s="560">
        <f t="shared" si="50"/>
        <v>0</v>
      </c>
      <c r="BP50" s="560">
        <f t="shared" si="51"/>
        <v>0</v>
      </c>
      <c r="BQ50" s="558">
        <f t="shared" si="36"/>
        <v>0</v>
      </c>
      <c r="BR50" s="559">
        <f t="shared" si="37"/>
        <v>0</v>
      </c>
      <c r="BS50" s="564">
        <f t="shared" si="38"/>
        <v>0</v>
      </c>
      <c r="BT50" s="558">
        <f t="shared" si="60"/>
        <v>0</v>
      </c>
      <c r="BU50" s="559">
        <f t="shared" si="61"/>
        <v>0</v>
      </c>
      <c r="BV50" s="564">
        <f t="shared" si="62"/>
        <v>0</v>
      </c>
      <c r="BW50" s="283"/>
      <c r="BX50" s="283"/>
      <c r="BY50" s="283"/>
    </row>
    <row r="51" spans="3:77" ht="12.75" customHeight="1">
      <c r="C51" s="171"/>
      <c r="D51" s="144"/>
      <c r="E51" s="147" t="str">
        <f>+Processes!O32</f>
        <v>INDWCH</v>
      </c>
      <c r="F51" s="147"/>
      <c r="G51" s="319"/>
      <c r="H51" s="319"/>
      <c r="I51" s="319"/>
      <c r="J51" s="319"/>
      <c r="K51" s="319"/>
      <c r="L51" s="319"/>
      <c r="M51" s="319"/>
      <c r="N51" s="319"/>
      <c r="O51" s="319"/>
      <c r="P51" s="319">
        <f t="shared" si="1"/>
        <v>0</v>
      </c>
      <c r="Q51" s="319">
        <f t="shared" si="2"/>
        <v>0</v>
      </c>
      <c r="R51" s="319">
        <f t="shared" si="3"/>
        <v>0</v>
      </c>
      <c r="S51" s="319">
        <f t="shared" si="4"/>
        <v>0</v>
      </c>
      <c r="T51" s="319">
        <f t="shared" si="5"/>
        <v>0</v>
      </c>
      <c r="U51" s="319">
        <f t="shared" si="6"/>
        <v>0</v>
      </c>
      <c r="V51" s="319" t="str">
        <f>IF(S51&gt;0,0.001,"")</f>
        <v/>
      </c>
      <c r="W51" s="341"/>
      <c r="X51" s="520"/>
      <c r="Y51" s="520"/>
      <c r="Z51" s="317"/>
      <c r="AA51" s="390"/>
      <c r="AB51" s="329"/>
      <c r="AC51" s="317">
        <f>1-AC50</f>
        <v>0.5</v>
      </c>
      <c r="AD51" s="317">
        <f>1-AD50</f>
        <v>0.5</v>
      </c>
      <c r="AE51" s="329">
        <v>5</v>
      </c>
      <c r="AG51" s="234"/>
      <c r="AH51" s="234"/>
      <c r="AI51" s="234"/>
      <c r="AJ51" s="283"/>
      <c r="AK51" s="354"/>
      <c r="AL51" s="557" t="s">
        <v>107</v>
      </c>
      <c r="AM51" s="558"/>
      <c r="AN51" s="559">
        <f t="shared" si="75"/>
        <v>0</v>
      </c>
      <c r="AO51" s="560">
        <f t="shared" si="76"/>
        <v>0</v>
      </c>
      <c r="AP51" s="560">
        <f t="shared" si="77"/>
        <v>0</v>
      </c>
      <c r="AQ51" s="580">
        <f t="shared" si="28"/>
        <v>0</v>
      </c>
      <c r="AR51" s="560">
        <f t="shared" si="29"/>
        <v>0</v>
      </c>
      <c r="AS51" s="561">
        <f t="shared" si="30"/>
        <v>0</v>
      </c>
      <c r="AT51" s="558"/>
      <c r="AU51" s="559"/>
      <c r="AV51" s="564"/>
      <c r="AW51" s="283"/>
      <c r="AX51" s="354"/>
      <c r="AY51" s="557" t="s">
        <v>107</v>
      </c>
      <c r="AZ51" s="558"/>
      <c r="BA51" s="559"/>
      <c r="BB51" s="560">
        <f t="shared" si="64"/>
        <v>0</v>
      </c>
      <c r="BC51" s="560">
        <f t="shared" si="65"/>
        <v>0</v>
      </c>
      <c r="BD51" s="558">
        <f t="shared" si="31"/>
        <v>0</v>
      </c>
      <c r="BE51" s="559">
        <f t="shared" si="32"/>
        <v>0</v>
      </c>
      <c r="BF51" s="564">
        <f t="shared" si="33"/>
        <v>0</v>
      </c>
      <c r="BG51" s="558">
        <f t="shared" si="57"/>
        <v>0</v>
      </c>
      <c r="BH51" s="559">
        <f t="shared" si="58"/>
        <v>0</v>
      </c>
      <c r="BI51" s="564">
        <f t="shared" si="59"/>
        <v>0</v>
      </c>
      <c r="BJ51" s="283"/>
      <c r="BK51" s="354"/>
      <c r="BL51" s="557" t="s">
        <v>107</v>
      </c>
      <c r="BM51" s="558"/>
      <c r="BN51" s="559"/>
      <c r="BO51" s="560">
        <f t="shared" si="50"/>
        <v>0</v>
      </c>
      <c r="BP51" s="560">
        <f t="shared" si="51"/>
        <v>0</v>
      </c>
      <c r="BQ51" s="558">
        <f t="shared" si="36"/>
        <v>0</v>
      </c>
      <c r="BR51" s="559">
        <f t="shared" si="37"/>
        <v>0</v>
      </c>
      <c r="BS51" s="564">
        <f t="shared" si="38"/>
        <v>0</v>
      </c>
      <c r="BT51" s="558">
        <f t="shared" si="60"/>
        <v>0</v>
      </c>
      <c r="BU51" s="559">
        <f t="shared" si="61"/>
        <v>0</v>
      </c>
      <c r="BV51" s="564">
        <f t="shared" si="62"/>
        <v>0</v>
      </c>
      <c r="BW51" s="283"/>
      <c r="BX51" s="283"/>
      <c r="BY51" s="283"/>
    </row>
    <row r="52" spans="3:77" ht="12.75" customHeight="1">
      <c r="C52" s="171" t="str">
        <f ca="1">+IF(OFFSET(Processes!B33,$D$11,0)="*","*",OFFSET(Processes!D33,$D$11,0))</f>
        <v>INDRDSHBBGAE1</v>
      </c>
      <c r="D52" s="144" t="str">
        <f ca="1">+OFFSET(Processes!E33,$D$11,0)</f>
        <v>Paper &amp; Pulp industry Heat Room Boiler - Biogas Existing 1</v>
      </c>
      <c r="E52" s="147" t="str">
        <f>+Processes!O33</f>
        <v>INDBGA</v>
      </c>
      <c r="F52" s="147" t="str">
        <f ca="1">+OFFSET(Processes!$M$12,$D$11,0) &amp; Processes!P33</f>
        <v>IRDSH</v>
      </c>
      <c r="G52" s="320">
        <f t="shared" si="18"/>
        <v>0</v>
      </c>
      <c r="H52" s="320">
        <f t="shared" si="19"/>
        <v>0</v>
      </c>
      <c r="I52" s="320">
        <f t="shared" si="20"/>
        <v>0</v>
      </c>
      <c r="J52" s="320">
        <f t="shared" si="21"/>
        <v>0</v>
      </c>
      <c r="K52" s="320">
        <f t="shared" si="22"/>
        <v>0</v>
      </c>
      <c r="L52" s="320">
        <f t="shared" si="23"/>
        <v>0</v>
      </c>
      <c r="M52" s="320">
        <f t="shared" si="24"/>
        <v>0</v>
      </c>
      <c r="N52" s="320">
        <f t="shared" si="25"/>
        <v>0</v>
      </c>
      <c r="O52" s="320">
        <f t="shared" si="26"/>
        <v>0</v>
      </c>
      <c r="P52" s="320">
        <f t="shared" si="1"/>
        <v>0</v>
      </c>
      <c r="Q52" s="320">
        <f t="shared" si="2"/>
        <v>0</v>
      </c>
      <c r="R52" s="320">
        <f t="shared" si="3"/>
        <v>0</v>
      </c>
      <c r="S52" s="320">
        <f t="shared" si="4"/>
        <v>0</v>
      </c>
      <c r="T52" s="320">
        <f t="shared" si="5"/>
        <v>0</v>
      </c>
      <c r="U52" s="320">
        <f t="shared" si="6"/>
        <v>0</v>
      </c>
      <c r="V52" s="320">
        <v>5</v>
      </c>
      <c r="W52" s="341">
        <f>J136</f>
        <v>1</v>
      </c>
      <c r="X52" s="520">
        <f t="shared" ref="X52:Y58" si="78">W52</f>
        <v>1</v>
      </c>
      <c r="Y52" s="520">
        <f t="shared" si="78"/>
        <v>1</v>
      </c>
      <c r="Z52" s="317">
        <f>3.6*8760/1000000</f>
        <v>3.1536000000000002E-2</v>
      </c>
      <c r="AA52" s="390">
        <f t="shared" ref="AA52:AA60" si="79">$AA$26</f>
        <v>0.5</v>
      </c>
      <c r="AB52" s="329">
        <v>20</v>
      </c>
      <c r="AC52" s="324"/>
      <c r="AD52" s="317"/>
      <c r="AE52" s="329"/>
      <c r="AG52" s="234">
        <f t="shared" ref="AG52:AG62" si="80">((G52*Z52*AA52/W52)+(H52*Z52*AA52/X52))/$G$21</f>
        <v>0</v>
      </c>
      <c r="AH52" s="234">
        <f t="shared" ref="AH52:AH62" si="81">((J52*Z52*AA52/W52)+(K52*Z52*AA52/X52))/$J$21</f>
        <v>0</v>
      </c>
      <c r="AI52" s="234">
        <f t="shared" ref="AI52:AI62" si="82">((M52*AA52*Z52/W52)+(N52*Z52*AA52/X52))/$M$21</f>
        <v>0</v>
      </c>
      <c r="AJ52" s="283"/>
      <c r="AK52" s="354"/>
      <c r="AL52" s="557" t="s">
        <v>100</v>
      </c>
      <c r="AM52" s="558">
        <f>K82/1000</f>
        <v>0</v>
      </c>
      <c r="AN52" s="559">
        <f t="shared" si="75"/>
        <v>0</v>
      </c>
      <c r="AO52" s="560">
        <f t="shared" si="76"/>
        <v>0</v>
      </c>
      <c r="AP52" s="560">
        <f t="shared" si="77"/>
        <v>0</v>
      </c>
      <c r="AQ52" s="580">
        <f t="shared" si="28"/>
        <v>0</v>
      </c>
      <c r="AR52" s="560">
        <f t="shared" si="29"/>
        <v>0</v>
      </c>
      <c r="AS52" s="561">
        <f t="shared" si="30"/>
        <v>0</v>
      </c>
      <c r="AT52" s="558">
        <f t="shared" ref="AT52:AV56" si="83">IFERROR(AQ52/W52,0)</f>
        <v>0</v>
      </c>
      <c r="AU52" s="559">
        <f t="shared" si="83"/>
        <v>0</v>
      </c>
      <c r="AV52" s="564">
        <f t="shared" si="83"/>
        <v>0</v>
      </c>
      <c r="AW52" s="283"/>
      <c r="AX52" s="354"/>
      <c r="AY52" s="557" t="s">
        <v>100</v>
      </c>
      <c r="AZ52" s="558">
        <f>K102/1000</f>
        <v>0</v>
      </c>
      <c r="BA52" s="559">
        <f>AZ52*$AN$23</f>
        <v>0</v>
      </c>
      <c r="BB52" s="560">
        <f t="shared" si="64"/>
        <v>0</v>
      </c>
      <c r="BC52" s="560">
        <f t="shared" si="65"/>
        <v>0</v>
      </c>
      <c r="BD52" s="558">
        <f t="shared" si="31"/>
        <v>0</v>
      </c>
      <c r="BE52" s="559">
        <f t="shared" si="32"/>
        <v>0</v>
      </c>
      <c r="BF52" s="564">
        <f t="shared" si="33"/>
        <v>0</v>
      </c>
      <c r="BG52" s="558">
        <f t="shared" si="57"/>
        <v>0</v>
      </c>
      <c r="BH52" s="559">
        <f t="shared" si="58"/>
        <v>0</v>
      </c>
      <c r="BI52" s="564">
        <f t="shared" si="59"/>
        <v>0</v>
      </c>
      <c r="BJ52" s="283"/>
      <c r="BK52" s="354"/>
      <c r="BL52" s="557" t="s">
        <v>100</v>
      </c>
      <c r="BM52" s="558">
        <f>K122/1000</f>
        <v>0</v>
      </c>
      <c r="BN52" s="559">
        <f>BM52*$AN$23</f>
        <v>0</v>
      </c>
      <c r="BO52" s="560">
        <f t="shared" si="50"/>
        <v>0</v>
      </c>
      <c r="BP52" s="560">
        <f t="shared" si="51"/>
        <v>0</v>
      </c>
      <c r="BQ52" s="558">
        <f t="shared" si="36"/>
        <v>0</v>
      </c>
      <c r="BR52" s="559">
        <f t="shared" si="37"/>
        <v>0</v>
      </c>
      <c r="BS52" s="564">
        <f t="shared" si="38"/>
        <v>0</v>
      </c>
      <c r="BT52" s="558">
        <f t="shared" si="60"/>
        <v>0</v>
      </c>
      <c r="BU52" s="559">
        <f t="shared" si="61"/>
        <v>0</v>
      </c>
      <c r="BV52" s="564">
        <f t="shared" si="62"/>
        <v>0</v>
      </c>
      <c r="BW52" s="283"/>
      <c r="BX52" s="283"/>
      <c r="BY52" s="283"/>
    </row>
    <row r="53" spans="3:77" ht="12.75" customHeight="1">
      <c r="C53" s="171" t="str">
        <f ca="1">+IF(OFFSET(Processes!B34,$D$11,0)="*","*",OFFSET(Processes!D34,$D$11,0))</f>
        <v>INDRDSHBHFOE1</v>
      </c>
      <c r="D53" s="144" t="str">
        <f ca="1">+OFFSET(Processes!E34,$D$11,0)</f>
        <v>Paper &amp; Pulp industry Heat Room Boiler - Heavy Fuel Oil Existing 1</v>
      </c>
      <c r="E53" s="147" t="str">
        <f>+Processes!O34</f>
        <v>INDHFO</v>
      </c>
      <c r="F53" s="147" t="str">
        <f ca="1">+OFFSET(Processes!$M$12,$D$11,0) &amp; Processes!P34</f>
        <v>IRDSH</v>
      </c>
      <c r="G53" s="320">
        <f t="shared" si="18"/>
        <v>0</v>
      </c>
      <c r="H53" s="320">
        <f t="shared" si="19"/>
        <v>0</v>
      </c>
      <c r="I53" s="320">
        <f t="shared" si="20"/>
        <v>0</v>
      </c>
      <c r="J53" s="320">
        <f t="shared" si="21"/>
        <v>0</v>
      </c>
      <c r="K53" s="320">
        <f t="shared" si="22"/>
        <v>0</v>
      </c>
      <c r="L53" s="320">
        <f t="shared" si="23"/>
        <v>0</v>
      </c>
      <c r="M53" s="320">
        <f t="shared" si="24"/>
        <v>0</v>
      </c>
      <c r="N53" s="320">
        <f t="shared" si="25"/>
        <v>0</v>
      </c>
      <c r="O53" s="320">
        <f t="shared" si="26"/>
        <v>0</v>
      </c>
      <c r="P53" s="320">
        <f t="shared" si="1"/>
        <v>0</v>
      </c>
      <c r="Q53" s="320">
        <f t="shared" si="2"/>
        <v>0</v>
      </c>
      <c r="R53" s="320">
        <f t="shared" si="3"/>
        <v>0</v>
      </c>
      <c r="S53" s="320">
        <f t="shared" si="4"/>
        <v>0</v>
      </c>
      <c r="T53" s="320">
        <f t="shared" si="5"/>
        <v>0</v>
      </c>
      <c r="U53" s="320">
        <f t="shared" si="6"/>
        <v>0</v>
      </c>
      <c r="V53" s="320">
        <v>5</v>
      </c>
      <c r="W53" s="341">
        <f>E136</f>
        <v>0.95</v>
      </c>
      <c r="X53" s="520">
        <f t="shared" si="78"/>
        <v>0.95</v>
      </c>
      <c r="Y53" s="520">
        <f t="shared" si="78"/>
        <v>0.95</v>
      </c>
      <c r="Z53" s="317">
        <f>3.6*8760/1000000</f>
        <v>3.1536000000000002E-2</v>
      </c>
      <c r="AA53" s="390">
        <f t="shared" si="79"/>
        <v>0.5</v>
      </c>
      <c r="AB53" s="329">
        <v>20</v>
      </c>
      <c r="AC53" s="317"/>
      <c r="AD53" s="317"/>
      <c r="AE53" s="329"/>
      <c r="AG53" s="234">
        <f t="shared" si="80"/>
        <v>0</v>
      </c>
      <c r="AH53" s="234">
        <f t="shared" si="81"/>
        <v>0</v>
      </c>
      <c r="AI53" s="234">
        <f t="shared" si="82"/>
        <v>0</v>
      </c>
      <c r="AJ53" s="283"/>
      <c r="AK53" s="354"/>
      <c r="AL53" s="557" t="s">
        <v>101</v>
      </c>
      <c r="AM53" s="558">
        <f>E82/1000</f>
        <v>0</v>
      </c>
      <c r="AN53" s="559">
        <f t="shared" si="75"/>
        <v>0</v>
      </c>
      <c r="AO53" s="560">
        <f t="shared" si="76"/>
        <v>0</v>
      </c>
      <c r="AP53" s="560">
        <f t="shared" si="77"/>
        <v>0</v>
      </c>
      <c r="AQ53" s="580">
        <f t="shared" si="28"/>
        <v>0</v>
      </c>
      <c r="AR53" s="560">
        <f t="shared" si="29"/>
        <v>0</v>
      </c>
      <c r="AS53" s="561">
        <f t="shared" si="30"/>
        <v>0</v>
      </c>
      <c r="AT53" s="558">
        <f t="shared" si="83"/>
        <v>0</v>
      </c>
      <c r="AU53" s="559">
        <f t="shared" si="83"/>
        <v>0</v>
      </c>
      <c r="AV53" s="564">
        <f t="shared" si="83"/>
        <v>0</v>
      </c>
      <c r="AW53" s="283"/>
      <c r="AX53" s="354"/>
      <c r="AY53" s="557" t="s">
        <v>101</v>
      </c>
      <c r="AZ53" s="558">
        <f>E102/1000</f>
        <v>0</v>
      </c>
      <c r="BA53" s="559">
        <f>AZ53*$AN$23</f>
        <v>0</v>
      </c>
      <c r="BB53" s="560">
        <f t="shared" si="64"/>
        <v>0</v>
      </c>
      <c r="BC53" s="560">
        <f t="shared" si="65"/>
        <v>0</v>
      </c>
      <c r="BD53" s="558">
        <f t="shared" si="31"/>
        <v>0</v>
      </c>
      <c r="BE53" s="559">
        <f t="shared" si="32"/>
        <v>0</v>
      </c>
      <c r="BF53" s="564">
        <f t="shared" si="33"/>
        <v>0</v>
      </c>
      <c r="BG53" s="558">
        <f t="shared" si="57"/>
        <v>0</v>
      </c>
      <c r="BH53" s="559">
        <f t="shared" si="58"/>
        <v>0</v>
      </c>
      <c r="BI53" s="564">
        <f t="shared" si="59"/>
        <v>0</v>
      </c>
      <c r="BJ53" s="283"/>
      <c r="BK53" s="354"/>
      <c r="BL53" s="557" t="s">
        <v>101</v>
      </c>
      <c r="BM53" s="558">
        <f>E122/1000</f>
        <v>0</v>
      </c>
      <c r="BN53" s="559">
        <f>BM53*$AN$23</f>
        <v>0</v>
      </c>
      <c r="BO53" s="560">
        <f t="shared" si="50"/>
        <v>0</v>
      </c>
      <c r="BP53" s="560">
        <f t="shared" si="51"/>
        <v>0</v>
      </c>
      <c r="BQ53" s="558">
        <f t="shared" si="36"/>
        <v>0</v>
      </c>
      <c r="BR53" s="559">
        <f t="shared" si="37"/>
        <v>0</v>
      </c>
      <c r="BS53" s="564">
        <f t="shared" si="38"/>
        <v>0</v>
      </c>
      <c r="BT53" s="558">
        <f t="shared" si="60"/>
        <v>0</v>
      </c>
      <c r="BU53" s="559">
        <f t="shared" si="61"/>
        <v>0</v>
      </c>
      <c r="BV53" s="564">
        <f t="shared" si="62"/>
        <v>0</v>
      </c>
      <c r="BW53" s="283"/>
      <c r="BX53" s="283"/>
      <c r="BY53" s="283"/>
    </row>
    <row r="54" spans="3:77" ht="12.75" customHeight="1">
      <c r="C54" s="171" t="str">
        <f ca="1">+IF(OFFSET(Processes!B35,$D$11,0)="*","*",OFFSET(Processes!D35,$D$11,0))</f>
        <v>INDRDSHBLPGE1</v>
      </c>
      <c r="D54" s="144" t="str">
        <f ca="1">+OFFSET(Processes!E35,$D$11,0)</f>
        <v>Paper &amp; Pulp industry Heat Room Boiler - Liquified Petroleum Gas Existing 1</v>
      </c>
      <c r="E54" s="147" t="str">
        <f>+Processes!O35</f>
        <v>INDLPG</v>
      </c>
      <c r="F54" s="147" t="str">
        <f ca="1">+OFFSET(Processes!$M$12,$D$11,0) &amp; Processes!P35</f>
        <v>IRDSH</v>
      </c>
      <c r="G54" s="320">
        <f t="shared" si="18"/>
        <v>0</v>
      </c>
      <c r="H54" s="320">
        <f t="shared" si="19"/>
        <v>0</v>
      </c>
      <c r="I54" s="320">
        <f t="shared" si="20"/>
        <v>0</v>
      </c>
      <c r="J54" s="320">
        <f t="shared" si="21"/>
        <v>0</v>
      </c>
      <c r="K54" s="320">
        <f t="shared" si="22"/>
        <v>0</v>
      </c>
      <c r="L54" s="320">
        <f t="shared" si="23"/>
        <v>0</v>
      </c>
      <c r="M54" s="320">
        <f t="shared" si="24"/>
        <v>0</v>
      </c>
      <c r="N54" s="320">
        <f t="shared" si="25"/>
        <v>0</v>
      </c>
      <c r="O54" s="320">
        <f t="shared" si="26"/>
        <v>0</v>
      </c>
      <c r="P54" s="320">
        <f t="shared" si="1"/>
        <v>0</v>
      </c>
      <c r="Q54" s="320">
        <f t="shared" si="2"/>
        <v>0</v>
      </c>
      <c r="R54" s="320">
        <f t="shared" si="3"/>
        <v>0</v>
      </c>
      <c r="S54" s="320">
        <f t="shared" si="4"/>
        <v>0</v>
      </c>
      <c r="T54" s="320">
        <f t="shared" si="5"/>
        <v>0</v>
      </c>
      <c r="U54" s="320">
        <f t="shared" si="6"/>
        <v>0</v>
      </c>
      <c r="V54" s="320">
        <v>5</v>
      </c>
      <c r="W54" s="341">
        <f>H136</f>
        <v>1</v>
      </c>
      <c r="X54" s="520">
        <f t="shared" si="78"/>
        <v>1</v>
      </c>
      <c r="Y54" s="520">
        <f t="shared" si="78"/>
        <v>1</v>
      </c>
      <c r="Z54" s="317">
        <f>3.6*8760/1000000</f>
        <v>3.1536000000000002E-2</v>
      </c>
      <c r="AA54" s="390">
        <f t="shared" si="79"/>
        <v>0.5</v>
      </c>
      <c r="AB54" s="329">
        <v>20</v>
      </c>
      <c r="AC54" s="317"/>
      <c r="AD54" s="317"/>
      <c r="AE54" s="329"/>
      <c r="AG54" s="234">
        <f t="shared" si="80"/>
        <v>0</v>
      </c>
      <c r="AH54" s="234">
        <f t="shared" si="81"/>
        <v>0</v>
      </c>
      <c r="AI54" s="234">
        <f t="shared" si="82"/>
        <v>0</v>
      </c>
      <c r="AJ54" s="283"/>
      <c r="AK54" s="354"/>
      <c r="AL54" s="557" t="s">
        <v>53</v>
      </c>
      <c r="AM54" s="558">
        <f>H82/1000</f>
        <v>0</v>
      </c>
      <c r="AN54" s="559">
        <f t="shared" si="75"/>
        <v>0</v>
      </c>
      <c r="AO54" s="560">
        <f t="shared" si="76"/>
        <v>0</v>
      </c>
      <c r="AP54" s="560">
        <f t="shared" si="77"/>
        <v>0</v>
      </c>
      <c r="AQ54" s="580">
        <f t="shared" si="28"/>
        <v>0</v>
      </c>
      <c r="AR54" s="560">
        <f t="shared" si="29"/>
        <v>0</v>
      </c>
      <c r="AS54" s="561">
        <f t="shared" si="30"/>
        <v>0</v>
      </c>
      <c r="AT54" s="558">
        <f t="shared" si="83"/>
        <v>0</v>
      </c>
      <c r="AU54" s="559">
        <f t="shared" si="83"/>
        <v>0</v>
      </c>
      <c r="AV54" s="564">
        <f t="shared" si="83"/>
        <v>0</v>
      </c>
      <c r="AW54" s="283"/>
      <c r="AX54" s="354"/>
      <c r="AY54" s="557" t="s">
        <v>53</v>
      </c>
      <c r="AZ54" s="558">
        <f>H102/1000</f>
        <v>0</v>
      </c>
      <c r="BA54" s="559">
        <f>AZ54*$AN$23</f>
        <v>0</v>
      </c>
      <c r="BB54" s="560">
        <f t="shared" si="64"/>
        <v>0</v>
      </c>
      <c r="BC54" s="560">
        <f t="shared" si="65"/>
        <v>0</v>
      </c>
      <c r="BD54" s="558">
        <f t="shared" si="31"/>
        <v>0</v>
      </c>
      <c r="BE54" s="559">
        <f t="shared" si="32"/>
        <v>0</v>
      </c>
      <c r="BF54" s="564">
        <f t="shared" si="33"/>
        <v>0</v>
      </c>
      <c r="BG54" s="558">
        <f t="shared" si="57"/>
        <v>0</v>
      </c>
      <c r="BH54" s="559">
        <f t="shared" si="58"/>
        <v>0</v>
      </c>
      <c r="BI54" s="564">
        <f t="shared" si="59"/>
        <v>0</v>
      </c>
      <c r="BJ54" s="283"/>
      <c r="BK54" s="354"/>
      <c r="BL54" s="557" t="s">
        <v>53</v>
      </c>
      <c r="BM54" s="558">
        <f>H122/1000</f>
        <v>0</v>
      </c>
      <c r="BN54" s="559">
        <f>BM54*$AN$23</f>
        <v>0</v>
      </c>
      <c r="BO54" s="560">
        <f t="shared" si="50"/>
        <v>0</v>
      </c>
      <c r="BP54" s="560">
        <f t="shared" si="51"/>
        <v>0</v>
      </c>
      <c r="BQ54" s="558">
        <f t="shared" si="36"/>
        <v>0</v>
      </c>
      <c r="BR54" s="559">
        <f t="shared" si="37"/>
        <v>0</v>
      </c>
      <c r="BS54" s="564">
        <f t="shared" si="38"/>
        <v>0</v>
      </c>
      <c r="BT54" s="558">
        <f t="shared" si="60"/>
        <v>0</v>
      </c>
      <c r="BU54" s="559">
        <f t="shared" si="61"/>
        <v>0</v>
      </c>
      <c r="BV54" s="564">
        <f t="shared" si="62"/>
        <v>0</v>
      </c>
      <c r="BW54" s="283"/>
      <c r="BX54" s="283"/>
      <c r="BY54" s="283"/>
    </row>
    <row r="55" spans="3:77" ht="12.75" customHeight="1">
      <c r="C55" s="171" t="str">
        <f ca="1">+IF(OFFSET(Processes!B36,$D$11,0)="*","*",OFFSET(Processes!D36,$D$11,0))</f>
        <v>INDRDSHBWSTE1</v>
      </c>
      <c r="D55" s="144" t="str">
        <f ca="1">+OFFSET(Processes!E36,$D$11,0)</f>
        <v>Paper &amp; Pulp industry Heat Room Boiler - Waste Existing 1</v>
      </c>
      <c r="E55" s="147" t="str">
        <f>+Processes!O36</f>
        <v>INDWST</v>
      </c>
      <c r="F55" s="147" t="str">
        <f ca="1">+OFFSET(Processes!$M$12,$D$11,0) &amp; Processes!P36</f>
        <v>IRDSH</v>
      </c>
      <c r="G55" s="320">
        <f t="shared" si="18"/>
        <v>0</v>
      </c>
      <c r="H55" s="320">
        <f t="shared" si="19"/>
        <v>0</v>
      </c>
      <c r="I55" s="320">
        <f t="shared" si="20"/>
        <v>0</v>
      </c>
      <c r="J55" s="320">
        <f t="shared" si="21"/>
        <v>0</v>
      </c>
      <c r="K55" s="320">
        <f t="shared" si="22"/>
        <v>0</v>
      </c>
      <c r="L55" s="320">
        <f t="shared" si="23"/>
        <v>0</v>
      </c>
      <c r="M55" s="320">
        <f t="shared" si="24"/>
        <v>0</v>
      </c>
      <c r="N55" s="320">
        <f t="shared" si="25"/>
        <v>0</v>
      </c>
      <c r="O55" s="320">
        <f t="shared" si="26"/>
        <v>0</v>
      </c>
      <c r="P55" s="320">
        <f t="shared" si="1"/>
        <v>0</v>
      </c>
      <c r="Q55" s="320">
        <f t="shared" si="2"/>
        <v>0</v>
      </c>
      <c r="R55" s="320">
        <f t="shared" si="3"/>
        <v>0</v>
      </c>
      <c r="S55" s="320">
        <f t="shared" si="4"/>
        <v>0</v>
      </c>
      <c r="T55" s="320">
        <f t="shared" si="5"/>
        <v>0</v>
      </c>
      <c r="U55" s="320">
        <f t="shared" si="6"/>
        <v>0</v>
      </c>
      <c r="V55" s="320">
        <v>5</v>
      </c>
      <c r="W55" s="341">
        <f>L136</f>
        <v>0.95</v>
      </c>
      <c r="X55" s="520">
        <f t="shared" si="78"/>
        <v>0.95</v>
      </c>
      <c r="Y55" s="520">
        <f t="shared" si="78"/>
        <v>0.95</v>
      </c>
      <c r="Z55" s="317">
        <f t="shared" ref="Z55:Z62" si="84">3.6*8760/1000000</f>
        <v>3.1536000000000002E-2</v>
      </c>
      <c r="AA55" s="390">
        <f t="shared" si="79"/>
        <v>0.5</v>
      </c>
      <c r="AB55" s="329">
        <v>20</v>
      </c>
      <c r="AC55" s="324"/>
      <c r="AD55" s="317"/>
      <c r="AE55" s="329"/>
      <c r="AG55" s="234">
        <f t="shared" si="80"/>
        <v>0</v>
      </c>
      <c r="AH55" s="234">
        <f t="shared" si="81"/>
        <v>0</v>
      </c>
      <c r="AI55" s="234">
        <f t="shared" si="82"/>
        <v>0</v>
      </c>
      <c r="AJ55" s="283"/>
      <c r="AK55" s="354"/>
      <c r="AL55" s="557" t="s">
        <v>102</v>
      </c>
      <c r="AM55" s="558">
        <f>$N82/1000</f>
        <v>0</v>
      </c>
      <c r="AN55" s="559">
        <f t="shared" si="75"/>
        <v>0</v>
      </c>
      <c r="AO55" s="560">
        <f t="shared" si="76"/>
        <v>0</v>
      </c>
      <c r="AP55" s="560">
        <f t="shared" si="77"/>
        <v>0</v>
      </c>
      <c r="AQ55" s="580">
        <f t="shared" si="28"/>
        <v>0</v>
      </c>
      <c r="AR55" s="560">
        <f t="shared" si="29"/>
        <v>0</v>
      </c>
      <c r="AS55" s="561">
        <f t="shared" si="30"/>
        <v>0</v>
      </c>
      <c r="AT55" s="558">
        <f t="shared" si="83"/>
        <v>0</v>
      </c>
      <c r="AU55" s="559">
        <f t="shared" si="83"/>
        <v>0</v>
      </c>
      <c r="AV55" s="564">
        <f t="shared" si="83"/>
        <v>0</v>
      </c>
      <c r="AW55" s="283"/>
      <c r="AX55" s="354"/>
      <c r="AY55" s="557" t="s">
        <v>102</v>
      </c>
      <c r="AZ55" s="558">
        <f>$N102/1000</f>
        <v>0</v>
      </c>
      <c r="BA55" s="559">
        <f>AZ55*$AN$23</f>
        <v>0</v>
      </c>
      <c r="BB55" s="560">
        <f t="shared" si="64"/>
        <v>0</v>
      </c>
      <c r="BC55" s="560">
        <f t="shared" si="65"/>
        <v>0</v>
      </c>
      <c r="BD55" s="558">
        <f t="shared" si="31"/>
        <v>0</v>
      </c>
      <c r="BE55" s="559">
        <f t="shared" si="32"/>
        <v>0</v>
      </c>
      <c r="BF55" s="564">
        <f t="shared" si="33"/>
        <v>0</v>
      </c>
      <c r="BG55" s="558">
        <f t="shared" si="57"/>
        <v>0</v>
      </c>
      <c r="BH55" s="559">
        <f t="shared" si="58"/>
        <v>0</v>
      </c>
      <c r="BI55" s="564">
        <f t="shared" si="59"/>
        <v>0</v>
      </c>
      <c r="BJ55" s="283"/>
      <c r="BK55" s="354"/>
      <c r="BL55" s="557" t="s">
        <v>102</v>
      </c>
      <c r="BM55" s="558">
        <f>$N122/1000</f>
        <v>0</v>
      </c>
      <c r="BN55" s="559">
        <f>BM55*$AN$23</f>
        <v>0</v>
      </c>
      <c r="BO55" s="560">
        <f t="shared" si="50"/>
        <v>0</v>
      </c>
      <c r="BP55" s="560">
        <f t="shared" si="51"/>
        <v>0</v>
      </c>
      <c r="BQ55" s="558">
        <f t="shared" si="36"/>
        <v>0</v>
      </c>
      <c r="BR55" s="559">
        <f t="shared" si="37"/>
        <v>0</v>
      </c>
      <c r="BS55" s="564">
        <f t="shared" si="38"/>
        <v>0</v>
      </c>
      <c r="BT55" s="558">
        <f t="shared" si="60"/>
        <v>0</v>
      </c>
      <c r="BU55" s="559">
        <f t="shared" si="61"/>
        <v>0</v>
      </c>
      <c r="BV55" s="564">
        <f t="shared" si="62"/>
        <v>0</v>
      </c>
      <c r="BW55" s="283"/>
      <c r="BX55" s="283"/>
      <c r="BY55" s="283"/>
    </row>
    <row r="56" spans="3:77" ht="12.75" customHeight="1">
      <c r="C56" s="171" t="str">
        <f ca="1">+IF(OFFSET(Processes!B37,$D$11,0)="*","*",OFFSET(Processes!D37,$D$11,0))</f>
        <v>INDRDSHBHETE1</v>
      </c>
      <c r="D56" s="144" t="str">
        <f ca="1">+OFFSET(Processes!E37,$D$11,0)</f>
        <v>Paper &amp; Pulp industry Heat Room Boiler - Dist. Heat Existing 1</v>
      </c>
      <c r="E56" s="147" t="str">
        <f>+Processes!O37</f>
        <v>INDHCE</v>
      </c>
      <c r="F56" s="147" t="str">
        <f ca="1">+OFFSET(Processes!$M$12,$D$11,0) &amp; Processes!P37</f>
        <v>IRDSH</v>
      </c>
      <c r="G56" s="319">
        <f t="shared" si="18"/>
        <v>1080.2270000000001</v>
      </c>
      <c r="H56" s="319">
        <f t="shared" si="19"/>
        <v>0</v>
      </c>
      <c r="I56" s="319">
        <f t="shared" si="20"/>
        <v>0</v>
      </c>
      <c r="J56" s="319">
        <f t="shared" si="21"/>
        <v>1706.2090000000001</v>
      </c>
      <c r="K56" s="319">
        <f t="shared" si="22"/>
        <v>0</v>
      </c>
      <c r="L56" s="319">
        <f t="shared" si="23"/>
        <v>0</v>
      </c>
      <c r="M56" s="319">
        <f t="shared" si="24"/>
        <v>1648.038</v>
      </c>
      <c r="N56" s="319">
        <f t="shared" si="25"/>
        <v>0</v>
      </c>
      <c r="O56" s="319">
        <f t="shared" si="26"/>
        <v>0</v>
      </c>
      <c r="P56" s="319">
        <f t="shared" si="1"/>
        <v>1648.038</v>
      </c>
      <c r="Q56" s="319">
        <f t="shared" si="2"/>
        <v>0</v>
      </c>
      <c r="R56" s="319">
        <f t="shared" si="3"/>
        <v>0</v>
      </c>
      <c r="S56" s="319">
        <f t="shared" si="4"/>
        <v>0</v>
      </c>
      <c r="T56" s="319">
        <f t="shared" si="5"/>
        <v>0</v>
      </c>
      <c r="U56" s="319">
        <f t="shared" si="6"/>
        <v>0</v>
      </c>
      <c r="V56" s="319">
        <v>5</v>
      </c>
      <c r="W56" s="341">
        <f>$N$136</f>
        <v>0.96</v>
      </c>
      <c r="X56" s="520">
        <f>$W$56</f>
        <v>0.96</v>
      </c>
      <c r="Y56" s="520">
        <f>$W$56</f>
        <v>0.96</v>
      </c>
      <c r="Z56" s="317">
        <f t="shared" si="84"/>
        <v>3.1536000000000002E-2</v>
      </c>
      <c r="AA56" s="390">
        <f t="shared" si="79"/>
        <v>0.5</v>
      </c>
      <c r="AB56" s="329">
        <v>20</v>
      </c>
      <c r="AC56" s="317"/>
      <c r="AD56" s="317"/>
      <c r="AE56" s="327"/>
      <c r="AG56" s="234">
        <f t="shared" si="80"/>
        <v>17.725003471528478</v>
      </c>
      <c r="AH56" s="234">
        <f t="shared" si="81"/>
        <v>27.747012698019809</v>
      </c>
      <c r="AI56" s="234">
        <f t="shared" si="82"/>
        <v>26.801014009900992</v>
      </c>
      <c r="AJ56" s="283"/>
      <c r="AK56" s="354"/>
      <c r="AL56" s="557" t="s">
        <v>103</v>
      </c>
      <c r="AM56" s="558">
        <f>P82/1000</f>
        <v>17.725000000000001</v>
      </c>
      <c r="AN56" s="611">
        <f>AM56</f>
        <v>17.725000000000001</v>
      </c>
      <c r="AO56" s="612">
        <v>0</v>
      </c>
      <c r="AP56" s="612">
        <v>0</v>
      </c>
      <c r="AQ56" s="580">
        <f t="shared" si="28"/>
        <v>17.016003332667339</v>
      </c>
      <c r="AR56" s="560">
        <f t="shared" si="29"/>
        <v>0</v>
      </c>
      <c r="AS56" s="561">
        <f t="shared" si="30"/>
        <v>0</v>
      </c>
      <c r="AT56" s="558">
        <f t="shared" si="83"/>
        <v>17.725003471528478</v>
      </c>
      <c r="AU56" s="559">
        <f t="shared" si="83"/>
        <v>0</v>
      </c>
      <c r="AV56" s="564">
        <f t="shared" si="83"/>
        <v>0</v>
      </c>
      <c r="AW56" s="283"/>
      <c r="AX56" s="354"/>
      <c r="AY56" s="557" t="s">
        <v>103</v>
      </c>
      <c r="AZ56" s="558">
        <f>P102/1000</f>
        <v>27.747</v>
      </c>
      <c r="BA56" s="611">
        <f>AZ56</f>
        <v>27.747</v>
      </c>
      <c r="BB56" s="612">
        <v>0</v>
      </c>
      <c r="BC56" s="612">
        <v>0</v>
      </c>
      <c r="BD56" s="558">
        <f t="shared" si="31"/>
        <v>26.637132190099013</v>
      </c>
      <c r="BE56" s="559">
        <f t="shared" si="32"/>
        <v>0</v>
      </c>
      <c r="BF56" s="564">
        <f t="shared" si="33"/>
        <v>0</v>
      </c>
      <c r="BG56" s="558">
        <f t="shared" si="57"/>
        <v>27.747012698019805</v>
      </c>
      <c r="BH56" s="559">
        <f t="shared" si="58"/>
        <v>0</v>
      </c>
      <c r="BI56" s="564">
        <f t="shared" si="59"/>
        <v>0</v>
      </c>
      <c r="BJ56" s="283"/>
      <c r="BK56" s="354"/>
      <c r="BL56" s="557" t="s">
        <v>103</v>
      </c>
      <c r="BM56" s="558">
        <f>P122/1000</f>
        <v>26.800999999999998</v>
      </c>
      <c r="BN56" s="611">
        <f>BM56</f>
        <v>26.800999999999998</v>
      </c>
      <c r="BO56" s="612">
        <v>0</v>
      </c>
      <c r="BP56" s="612">
        <v>0</v>
      </c>
      <c r="BQ56" s="558">
        <f t="shared" si="36"/>
        <v>25.728973449504952</v>
      </c>
      <c r="BR56" s="559">
        <f t="shared" si="37"/>
        <v>0</v>
      </c>
      <c r="BS56" s="564">
        <f t="shared" si="38"/>
        <v>0</v>
      </c>
      <c r="BT56" s="558">
        <f t="shared" si="60"/>
        <v>26.801014009900992</v>
      </c>
      <c r="BU56" s="559">
        <f t="shared" si="61"/>
        <v>0</v>
      </c>
      <c r="BV56" s="564">
        <f t="shared" si="62"/>
        <v>0</v>
      </c>
      <c r="BW56" s="283"/>
      <c r="BX56" s="283"/>
      <c r="BY56" s="283"/>
    </row>
    <row r="57" spans="3:77" ht="12.75" customHeight="1">
      <c r="C57" s="171" t="str">
        <f ca="1">+IF(OFFSET(Processes!B38,$D$11,0)="*","*",OFFSET(Processes!D38,$D$11,0))</f>
        <v>INDRDSHBHETE2</v>
      </c>
      <c r="D57" s="144" t="str">
        <f ca="1">+OFFSET(Processes!E38,$D$11,0)</f>
        <v>Paper &amp; Pulp industry Heat Room Boiler - Dist. Heat Existing 2</v>
      </c>
      <c r="E57" s="147" t="str">
        <f>+Processes!O38</f>
        <v>INDHDE</v>
      </c>
      <c r="F57" s="147" t="str">
        <f ca="1">+OFFSET(Processes!$M$12,$D$11,0) &amp; Processes!P38</f>
        <v>IRDSH</v>
      </c>
      <c r="G57" s="319"/>
      <c r="H57" s="319"/>
      <c r="I57" s="319"/>
      <c r="J57" s="319"/>
      <c r="K57" s="319"/>
      <c r="L57" s="319"/>
      <c r="M57" s="319"/>
      <c r="N57" s="319"/>
      <c r="O57" s="319"/>
      <c r="P57" s="319">
        <f t="shared" si="1"/>
        <v>0</v>
      </c>
      <c r="Q57" s="319">
        <f t="shared" si="2"/>
        <v>0</v>
      </c>
      <c r="R57" s="319">
        <f t="shared" si="3"/>
        <v>0</v>
      </c>
      <c r="S57" s="319">
        <f t="shared" si="4"/>
        <v>0</v>
      </c>
      <c r="T57" s="319">
        <f t="shared" si="5"/>
        <v>0</v>
      </c>
      <c r="U57" s="319">
        <f t="shared" si="6"/>
        <v>0</v>
      </c>
      <c r="V57" s="319">
        <v>5</v>
      </c>
      <c r="W57" s="341">
        <f>$N$136</f>
        <v>0.96</v>
      </c>
      <c r="X57" s="520">
        <f>$W$56</f>
        <v>0.96</v>
      </c>
      <c r="Y57" s="520">
        <f>$W$56</f>
        <v>0.96</v>
      </c>
      <c r="Z57" s="317">
        <f t="shared" si="84"/>
        <v>3.1536000000000002E-2</v>
      </c>
      <c r="AA57" s="390">
        <f t="shared" si="79"/>
        <v>0.5</v>
      </c>
      <c r="AB57" s="329">
        <v>20</v>
      </c>
      <c r="AC57" s="317"/>
      <c r="AD57" s="317"/>
      <c r="AE57" s="327"/>
      <c r="AG57" s="234">
        <f t="shared" si="80"/>
        <v>0</v>
      </c>
      <c r="AH57" s="234">
        <f t="shared" si="81"/>
        <v>0</v>
      </c>
      <c r="AI57" s="234">
        <f t="shared" si="82"/>
        <v>0</v>
      </c>
      <c r="AJ57" s="283"/>
      <c r="AK57" s="354"/>
      <c r="AL57" s="557" t="s">
        <v>104</v>
      </c>
      <c r="AM57" s="558"/>
      <c r="AN57" s="611">
        <f>AM57</f>
        <v>0</v>
      </c>
      <c r="AO57" s="612">
        <v>0</v>
      </c>
      <c r="AP57" s="612">
        <v>0</v>
      </c>
      <c r="AQ57" s="580">
        <f t="shared" si="28"/>
        <v>0</v>
      </c>
      <c r="AR57" s="560">
        <f t="shared" si="29"/>
        <v>0</v>
      </c>
      <c r="AS57" s="561">
        <f t="shared" si="30"/>
        <v>0</v>
      </c>
      <c r="AT57" s="558"/>
      <c r="AU57" s="559"/>
      <c r="AV57" s="564"/>
      <c r="AW57" s="283"/>
      <c r="AX57" s="354"/>
      <c r="AY57" s="557" t="s">
        <v>104</v>
      </c>
      <c r="AZ57" s="558"/>
      <c r="BA57" s="611">
        <f>AZ57</f>
        <v>0</v>
      </c>
      <c r="BB57" s="612">
        <v>0</v>
      </c>
      <c r="BC57" s="612">
        <v>0</v>
      </c>
      <c r="BD57" s="558">
        <f t="shared" si="31"/>
        <v>0</v>
      </c>
      <c r="BE57" s="559">
        <f t="shared" si="32"/>
        <v>0</v>
      </c>
      <c r="BF57" s="564">
        <f t="shared" si="33"/>
        <v>0</v>
      </c>
      <c r="BG57" s="558"/>
      <c r="BH57" s="559"/>
      <c r="BI57" s="564"/>
      <c r="BJ57" s="283"/>
      <c r="BK57" s="354"/>
      <c r="BL57" s="557" t="s">
        <v>104</v>
      </c>
      <c r="BM57" s="558"/>
      <c r="BN57" s="611">
        <f>BM57</f>
        <v>0</v>
      </c>
      <c r="BO57" s="612">
        <v>0</v>
      </c>
      <c r="BP57" s="612">
        <v>0</v>
      </c>
      <c r="BQ57" s="558">
        <f t="shared" si="36"/>
        <v>0</v>
      </c>
      <c r="BR57" s="559">
        <f t="shared" si="37"/>
        <v>0</v>
      </c>
      <c r="BS57" s="564">
        <f t="shared" si="38"/>
        <v>0</v>
      </c>
      <c r="BT57" s="558"/>
      <c r="BU57" s="559"/>
      <c r="BV57" s="564"/>
      <c r="BW57" s="283"/>
      <c r="BX57" s="283"/>
      <c r="BY57" s="283"/>
    </row>
    <row r="58" spans="3:77" ht="12.75" customHeight="1">
      <c r="C58" s="171" t="str">
        <f ca="1">+IF(OFFSET(Processes!B39,$D$11,0)="*","*",OFFSET(Processes!D39,$D$11,0))</f>
        <v>INDRDSHBELCE1</v>
      </c>
      <c r="D58" s="146" t="str">
        <f ca="1">+OFFSET(Processes!E39,$D$11,0)</f>
        <v>Paper &amp; Pulp industry Heat Room Boiler - Electricity Existing 1</v>
      </c>
      <c r="E58" s="170" t="str">
        <f>+Processes!O39</f>
        <v>INDELC</v>
      </c>
      <c r="F58" s="172" t="str">
        <f ca="1">+OFFSET(Processes!$M$12,$D$11,0) &amp; Processes!P39</f>
        <v>IRDSH</v>
      </c>
      <c r="G58" s="322">
        <f t="shared" si="18"/>
        <v>17.778000000000002</v>
      </c>
      <c r="H58" s="322">
        <f t="shared" si="19"/>
        <v>0</v>
      </c>
      <c r="I58" s="322">
        <f t="shared" si="20"/>
        <v>0</v>
      </c>
      <c r="J58" s="322">
        <f t="shared" si="21"/>
        <v>15.741999999999999</v>
      </c>
      <c r="K58" s="322">
        <f t="shared" si="22"/>
        <v>0</v>
      </c>
      <c r="L58" s="322">
        <f t="shared" si="23"/>
        <v>0</v>
      </c>
      <c r="M58" s="322">
        <f t="shared" si="24"/>
        <v>14.609</v>
      </c>
      <c r="N58" s="322">
        <f t="shared" si="25"/>
        <v>0</v>
      </c>
      <c r="O58" s="322">
        <f t="shared" si="26"/>
        <v>0</v>
      </c>
      <c r="P58" s="322">
        <f t="shared" si="1"/>
        <v>14.609</v>
      </c>
      <c r="Q58" s="322">
        <f t="shared" si="2"/>
        <v>0</v>
      </c>
      <c r="R58" s="322">
        <f t="shared" si="3"/>
        <v>0</v>
      </c>
      <c r="S58" s="322">
        <f t="shared" si="4"/>
        <v>0</v>
      </c>
      <c r="T58" s="322">
        <f t="shared" si="5"/>
        <v>0</v>
      </c>
      <c r="U58" s="322">
        <f t="shared" si="6"/>
        <v>0</v>
      </c>
      <c r="V58" s="556">
        <v>5</v>
      </c>
      <c r="W58" s="343">
        <f>M136</f>
        <v>0.95</v>
      </c>
      <c r="X58" s="521">
        <f t="shared" si="78"/>
        <v>0.95</v>
      </c>
      <c r="Y58" s="521">
        <f t="shared" si="78"/>
        <v>0.95</v>
      </c>
      <c r="Z58" s="324">
        <f t="shared" si="84"/>
        <v>3.1536000000000002E-2</v>
      </c>
      <c r="AA58" s="390">
        <f t="shared" si="79"/>
        <v>0.5</v>
      </c>
      <c r="AB58" s="329">
        <v>20</v>
      </c>
      <c r="AC58" s="324"/>
      <c r="AD58" s="317"/>
      <c r="AE58" s="329"/>
      <c r="AG58" s="234">
        <f t="shared" si="80"/>
        <v>0.29478259004153751</v>
      </c>
      <c r="AH58" s="234">
        <f t="shared" si="81"/>
        <v>0.25869708806670144</v>
      </c>
      <c r="AI58" s="234">
        <f t="shared" si="82"/>
        <v>0.24007786555497657</v>
      </c>
      <c r="AJ58" s="283"/>
      <c r="AK58" s="353"/>
      <c r="AL58" s="565" t="s">
        <v>61</v>
      </c>
      <c r="AM58" s="558">
        <f>O82/1000</f>
        <v>0.29477726867701354</v>
      </c>
      <c r="AN58" s="559">
        <f t="shared" si="75"/>
        <v>0.29477726867701354</v>
      </c>
      <c r="AO58" s="560">
        <f t="shared" si="76"/>
        <v>0</v>
      </c>
      <c r="AP58" s="560">
        <f t="shared" si="77"/>
        <v>0</v>
      </c>
      <c r="AQ58" s="580">
        <f t="shared" si="28"/>
        <v>0.28004346053946061</v>
      </c>
      <c r="AR58" s="560">
        <f t="shared" si="29"/>
        <v>0</v>
      </c>
      <c r="AS58" s="561">
        <f t="shared" si="30"/>
        <v>0</v>
      </c>
      <c r="AT58" s="558">
        <f t="shared" ref="AT58:AV62" si="85">IFERROR(AQ58/W58,0)</f>
        <v>0.29478259004153751</v>
      </c>
      <c r="AU58" s="559">
        <f t="shared" si="85"/>
        <v>0</v>
      </c>
      <c r="AV58" s="564">
        <f t="shared" si="85"/>
        <v>0</v>
      </c>
      <c r="AW58" s="283"/>
      <c r="AX58" s="353"/>
      <c r="AY58" s="565" t="s">
        <v>61</v>
      </c>
      <c r="AZ58" s="558">
        <f>O102/1000</f>
        <v>0.25869595834876569</v>
      </c>
      <c r="BA58" s="559">
        <f>AZ58*$AN$23</f>
        <v>0.25869595834876569</v>
      </c>
      <c r="BB58" s="560">
        <f t="shared" si="64"/>
        <v>0</v>
      </c>
      <c r="BC58" s="560">
        <f t="shared" si="65"/>
        <v>0</v>
      </c>
      <c r="BD58" s="558">
        <f t="shared" si="31"/>
        <v>0.24576223366336633</v>
      </c>
      <c r="BE58" s="559">
        <f t="shared" si="32"/>
        <v>0</v>
      </c>
      <c r="BF58" s="564">
        <f t="shared" si="33"/>
        <v>0</v>
      </c>
      <c r="BG58" s="558">
        <f t="shared" ref="BG58:BI62" si="86">IFERROR(BD58/W58,0)</f>
        <v>0.25869708806670139</v>
      </c>
      <c r="BH58" s="559">
        <f t="shared" si="86"/>
        <v>0</v>
      </c>
      <c r="BI58" s="564">
        <f t="shared" si="86"/>
        <v>0</v>
      </c>
      <c r="BJ58" s="283"/>
      <c r="BK58" s="353"/>
      <c r="BL58" s="565" t="s">
        <v>61</v>
      </c>
      <c r="BM58" s="558">
        <f>O122/1000</f>
        <v>0.24007295520355371</v>
      </c>
      <c r="BN58" s="559">
        <f>BM58*$AN$23</f>
        <v>0.24007295520355371</v>
      </c>
      <c r="BO58" s="560">
        <f t="shared" si="50"/>
        <v>0</v>
      </c>
      <c r="BP58" s="560">
        <f t="shared" si="51"/>
        <v>0</v>
      </c>
      <c r="BQ58" s="558">
        <f t="shared" si="36"/>
        <v>0.22807397227722773</v>
      </c>
      <c r="BR58" s="559">
        <f t="shared" si="37"/>
        <v>0</v>
      </c>
      <c r="BS58" s="564">
        <f t="shared" si="38"/>
        <v>0</v>
      </c>
      <c r="BT58" s="558">
        <f t="shared" ref="BT58:BV62" si="87">IFERROR(BQ58/W58,0)</f>
        <v>0.24007786555497657</v>
      </c>
      <c r="BU58" s="559">
        <f t="shared" si="87"/>
        <v>0</v>
      </c>
      <c r="BV58" s="564">
        <f t="shared" si="87"/>
        <v>0</v>
      </c>
      <c r="BW58" s="283"/>
      <c r="BX58" s="283"/>
      <c r="BY58" s="283"/>
    </row>
    <row r="59" spans="3:77" ht="12.75" customHeight="1">
      <c r="C59" s="173" t="str">
        <f ca="1">+IF(OFFSET(Processes!B40,$D$11,0)="*","*",OFFSET(Processes!D40,$D$11,0))</f>
        <v>INDRDLAAELCE1</v>
      </c>
      <c r="D59" s="144" t="str">
        <f ca="1">+OFFSET(Processes!E40,$D$11,0)</f>
        <v>Paper &amp; Pulp industry Electricity Light Appliance - Electricity Existing 1</v>
      </c>
      <c r="E59" s="174" t="str">
        <f>+Processes!O40</f>
        <v>INDELC</v>
      </c>
      <c r="F59" s="147" t="str">
        <f ca="1">+OFFSET(Processes!$M$12,$D$11,0) &amp; Processes!P40</f>
        <v>IRDLA</v>
      </c>
      <c r="G59" s="321">
        <f t="shared" si="18"/>
        <v>555.28099999999995</v>
      </c>
      <c r="H59" s="321">
        <f t="shared" si="19"/>
        <v>0</v>
      </c>
      <c r="I59" s="321">
        <f t="shared" si="20"/>
        <v>0</v>
      </c>
      <c r="J59" s="321">
        <f t="shared" si="21"/>
        <v>491.69499999999999</v>
      </c>
      <c r="K59" s="321">
        <f t="shared" si="22"/>
        <v>0</v>
      </c>
      <c r="L59" s="321">
        <f t="shared" si="23"/>
        <v>0</v>
      </c>
      <c r="M59" s="321">
        <f t="shared" si="24"/>
        <v>456.29899999999998</v>
      </c>
      <c r="N59" s="321">
        <f t="shared" si="25"/>
        <v>0</v>
      </c>
      <c r="O59" s="321">
        <f t="shared" si="26"/>
        <v>0</v>
      </c>
      <c r="P59" s="321">
        <f t="shared" si="1"/>
        <v>456.29899999999998</v>
      </c>
      <c r="Q59" s="321">
        <f t="shared" si="2"/>
        <v>0</v>
      </c>
      <c r="R59" s="321">
        <f t="shared" si="3"/>
        <v>0</v>
      </c>
      <c r="S59" s="321">
        <f t="shared" si="4"/>
        <v>0</v>
      </c>
      <c r="T59" s="321">
        <f t="shared" si="5"/>
        <v>0</v>
      </c>
      <c r="U59" s="321">
        <f t="shared" si="6"/>
        <v>0</v>
      </c>
      <c r="V59" s="321">
        <v>5</v>
      </c>
      <c r="W59" s="341">
        <v>1</v>
      </c>
      <c r="X59" s="520">
        <v>1</v>
      </c>
      <c r="Y59" s="520">
        <v>1</v>
      </c>
      <c r="Z59" s="325">
        <f t="shared" si="84"/>
        <v>3.1536000000000002E-2</v>
      </c>
      <c r="AA59" s="391">
        <f t="shared" si="79"/>
        <v>0.5</v>
      </c>
      <c r="AB59" s="330">
        <v>20</v>
      </c>
      <c r="AC59" s="325"/>
      <c r="AD59" s="325"/>
      <c r="AE59" s="330"/>
      <c r="AG59" s="234">
        <f t="shared" si="80"/>
        <v>8.7469238841158852</v>
      </c>
      <c r="AH59" s="234">
        <f t="shared" si="81"/>
        <v>7.6762839207920797</v>
      </c>
      <c r="AI59" s="234">
        <f t="shared" si="82"/>
        <v>7.1236857742574253</v>
      </c>
      <c r="AJ59" s="283"/>
      <c r="AK59" s="529" t="str">
        <f ca="1">F59</f>
        <v>IRDLA</v>
      </c>
      <c r="AL59" s="576" t="s">
        <v>61</v>
      </c>
      <c r="AM59" s="577">
        <f>O80/1000</f>
        <v>8.7469199999999994</v>
      </c>
      <c r="AN59" s="578">
        <f t="shared" si="75"/>
        <v>8.7469199999999994</v>
      </c>
      <c r="AO59" s="581">
        <f t="shared" si="76"/>
        <v>0</v>
      </c>
      <c r="AP59" s="581">
        <f t="shared" si="77"/>
        <v>0</v>
      </c>
      <c r="AQ59" s="582">
        <f t="shared" si="28"/>
        <v>8.7469238841158852</v>
      </c>
      <c r="AR59" s="581">
        <f t="shared" si="29"/>
        <v>0</v>
      </c>
      <c r="AS59" s="583">
        <f t="shared" si="30"/>
        <v>0</v>
      </c>
      <c r="AT59" s="577">
        <f t="shared" si="85"/>
        <v>8.7469238841158852</v>
      </c>
      <c r="AU59" s="578">
        <f t="shared" si="85"/>
        <v>0</v>
      </c>
      <c r="AV59" s="579">
        <f t="shared" si="85"/>
        <v>0</v>
      </c>
      <c r="AW59" s="283"/>
      <c r="AX59" s="529" t="str">
        <f t="shared" ca="1" si="12"/>
        <v>IRDLA</v>
      </c>
      <c r="AY59" s="576" t="s">
        <v>61</v>
      </c>
      <c r="AZ59" s="577">
        <f>O100/1000</f>
        <v>7.6762800000000002</v>
      </c>
      <c r="BA59" s="578">
        <f>AZ59*$AN$23</f>
        <v>7.6762800000000002</v>
      </c>
      <c r="BB59" s="581">
        <f t="shared" si="64"/>
        <v>0</v>
      </c>
      <c r="BC59" s="581">
        <f t="shared" si="65"/>
        <v>0</v>
      </c>
      <c r="BD59" s="577">
        <f t="shared" si="31"/>
        <v>7.6762839207920797</v>
      </c>
      <c r="BE59" s="578">
        <f t="shared" si="32"/>
        <v>0</v>
      </c>
      <c r="BF59" s="579">
        <f t="shared" si="33"/>
        <v>0</v>
      </c>
      <c r="BG59" s="577">
        <f t="shared" si="86"/>
        <v>7.6762839207920797</v>
      </c>
      <c r="BH59" s="578">
        <f t="shared" si="86"/>
        <v>0</v>
      </c>
      <c r="BI59" s="579">
        <f t="shared" si="86"/>
        <v>0</v>
      </c>
      <c r="BJ59" s="283"/>
      <c r="BK59" s="529" t="str">
        <f ca="1">AK59</f>
        <v>IRDLA</v>
      </c>
      <c r="BL59" s="576" t="s">
        <v>61</v>
      </c>
      <c r="BM59" s="577">
        <f>O120/1000</f>
        <v>7.1236800000000002</v>
      </c>
      <c r="BN59" s="578">
        <f>BM59*$AN$23</f>
        <v>7.1236800000000002</v>
      </c>
      <c r="BO59" s="581">
        <f t="shared" si="50"/>
        <v>0</v>
      </c>
      <c r="BP59" s="581">
        <f t="shared" si="51"/>
        <v>0</v>
      </c>
      <c r="BQ59" s="577">
        <f t="shared" si="36"/>
        <v>7.1236857742574253</v>
      </c>
      <c r="BR59" s="578">
        <f t="shared" si="37"/>
        <v>0</v>
      </c>
      <c r="BS59" s="579">
        <f t="shared" si="38"/>
        <v>0</v>
      </c>
      <c r="BT59" s="577">
        <f t="shared" si="87"/>
        <v>7.1236857742574253</v>
      </c>
      <c r="BU59" s="578">
        <f t="shared" si="87"/>
        <v>0</v>
      </c>
      <c r="BV59" s="579">
        <f t="shared" si="87"/>
        <v>0</v>
      </c>
      <c r="BW59" s="283"/>
      <c r="BX59" s="283"/>
      <c r="BY59" s="283"/>
    </row>
    <row r="60" spans="3:77" ht="12.75" customHeight="1">
      <c r="C60" s="146" t="str">
        <f ca="1">+IF(OFFSET(Processes!B41,$D$11,0)="*","*",OFFSET(Processes!D41,$D$11,0))</f>
        <v>INDRDEMMELCE1</v>
      </c>
      <c r="D60" s="146" t="str">
        <f ca="1">+OFFSET(Processes!E41,$D$11,0)</f>
        <v>Paper &amp; Pulp industry Electricity Motors - Electricity Existing 1</v>
      </c>
      <c r="E60" s="172" t="str">
        <f>+Processes!O41</f>
        <v>INDELC</v>
      </c>
      <c r="F60" s="172" t="str">
        <f ca="1">+OFFSET(Processes!$M$12,$D$11,0) &amp; Processes!P41</f>
        <v>IRDEM</v>
      </c>
      <c r="G60" s="322">
        <f t="shared" si="18"/>
        <v>4997.527</v>
      </c>
      <c r="H60" s="322">
        <f t="shared" si="19"/>
        <v>0</v>
      </c>
      <c r="I60" s="322">
        <f t="shared" si="20"/>
        <v>0</v>
      </c>
      <c r="J60" s="322">
        <f t="shared" si="21"/>
        <v>4425.2530000000006</v>
      </c>
      <c r="K60" s="322">
        <f t="shared" si="22"/>
        <v>0</v>
      </c>
      <c r="L60" s="322">
        <f t="shared" si="23"/>
        <v>0</v>
      </c>
      <c r="M60" s="322">
        <f t="shared" si="24"/>
        <v>4106.6880000000001</v>
      </c>
      <c r="N60" s="322">
        <f t="shared" si="25"/>
        <v>0</v>
      </c>
      <c r="O60" s="322">
        <f t="shared" si="26"/>
        <v>0</v>
      </c>
      <c r="P60" s="322">
        <f t="shared" si="1"/>
        <v>4106.6880000000001</v>
      </c>
      <c r="Q60" s="322">
        <f t="shared" si="2"/>
        <v>0</v>
      </c>
      <c r="R60" s="322">
        <f t="shared" si="3"/>
        <v>0</v>
      </c>
      <c r="S60" s="322">
        <f t="shared" si="4"/>
        <v>0</v>
      </c>
      <c r="T60" s="322">
        <f t="shared" si="5"/>
        <v>0</v>
      </c>
      <c r="U60" s="322">
        <f t="shared" si="6"/>
        <v>0</v>
      </c>
      <c r="V60" s="556">
        <v>5</v>
      </c>
      <c r="W60" s="343">
        <v>1</v>
      </c>
      <c r="X60" s="521">
        <v>1</v>
      </c>
      <c r="Y60" s="521">
        <v>1</v>
      </c>
      <c r="Z60" s="318">
        <f t="shared" si="84"/>
        <v>3.1536000000000002E-2</v>
      </c>
      <c r="AA60" s="389">
        <f t="shared" si="79"/>
        <v>0.5</v>
      </c>
      <c r="AB60" s="328">
        <v>20</v>
      </c>
      <c r="AC60" s="318"/>
      <c r="AD60" s="318"/>
      <c r="AE60" s="328"/>
      <c r="AG60" s="234">
        <f t="shared" si="80"/>
        <v>78.722283452547472</v>
      </c>
      <c r="AH60" s="234">
        <f t="shared" si="81"/>
        <v>69.08652406336634</v>
      </c>
      <c r="AI60" s="234">
        <f t="shared" si="82"/>
        <v>64.113125132673275</v>
      </c>
      <c r="AJ60" s="283"/>
      <c r="AK60" s="534" t="str">
        <f ca="1">F60</f>
        <v>IRDEM</v>
      </c>
      <c r="AL60" s="576" t="s">
        <v>61</v>
      </c>
      <c r="AM60" s="577">
        <f>O81/1000</f>
        <v>78.722279999999998</v>
      </c>
      <c r="AN60" s="578">
        <f t="shared" si="75"/>
        <v>78.722279999999998</v>
      </c>
      <c r="AO60" s="581">
        <f t="shared" si="76"/>
        <v>0</v>
      </c>
      <c r="AP60" s="581">
        <f t="shared" si="77"/>
        <v>0</v>
      </c>
      <c r="AQ60" s="582">
        <f t="shared" si="28"/>
        <v>78.722283452547472</v>
      </c>
      <c r="AR60" s="581">
        <f t="shared" si="29"/>
        <v>0</v>
      </c>
      <c r="AS60" s="583">
        <f t="shared" si="30"/>
        <v>0</v>
      </c>
      <c r="AT60" s="577">
        <f t="shared" si="85"/>
        <v>78.722283452547472</v>
      </c>
      <c r="AU60" s="578">
        <f t="shared" si="85"/>
        <v>0</v>
      </c>
      <c r="AV60" s="579">
        <f t="shared" si="85"/>
        <v>0</v>
      </c>
      <c r="AW60" s="283"/>
      <c r="AX60" s="534" t="str">
        <f t="shared" ca="1" si="12"/>
        <v>IRDEM</v>
      </c>
      <c r="AY60" s="576" t="s">
        <v>61</v>
      </c>
      <c r="AZ60" s="577">
        <f>O101/1000</f>
        <v>69.086520000000007</v>
      </c>
      <c r="BA60" s="578">
        <f>AZ60*$AN$23</f>
        <v>69.086520000000007</v>
      </c>
      <c r="BB60" s="581">
        <f t="shared" si="64"/>
        <v>0</v>
      </c>
      <c r="BC60" s="581">
        <f t="shared" si="65"/>
        <v>0</v>
      </c>
      <c r="BD60" s="577">
        <f t="shared" si="31"/>
        <v>69.08652406336634</v>
      </c>
      <c r="BE60" s="578">
        <f t="shared" si="32"/>
        <v>0</v>
      </c>
      <c r="BF60" s="579">
        <f t="shared" si="33"/>
        <v>0</v>
      </c>
      <c r="BG60" s="577">
        <f t="shared" si="86"/>
        <v>69.08652406336634</v>
      </c>
      <c r="BH60" s="578">
        <f t="shared" si="86"/>
        <v>0</v>
      </c>
      <c r="BI60" s="579">
        <f t="shared" si="86"/>
        <v>0</v>
      </c>
      <c r="BJ60" s="283"/>
      <c r="BK60" s="534" t="str">
        <f ca="1">AK60</f>
        <v>IRDEM</v>
      </c>
      <c r="BL60" s="576" t="s">
        <v>61</v>
      </c>
      <c r="BM60" s="577">
        <f>O121/1000</f>
        <v>64.113120000000009</v>
      </c>
      <c r="BN60" s="578">
        <f>BM60*$AN$23</f>
        <v>64.113120000000009</v>
      </c>
      <c r="BO60" s="581">
        <f t="shared" si="50"/>
        <v>0</v>
      </c>
      <c r="BP60" s="581">
        <f t="shared" si="51"/>
        <v>0</v>
      </c>
      <c r="BQ60" s="577">
        <f t="shared" si="36"/>
        <v>64.113125132673275</v>
      </c>
      <c r="BR60" s="578">
        <f t="shared" si="37"/>
        <v>0</v>
      </c>
      <c r="BS60" s="579">
        <f t="shared" si="38"/>
        <v>0</v>
      </c>
      <c r="BT60" s="577">
        <f t="shared" si="87"/>
        <v>64.113125132673275</v>
      </c>
      <c r="BU60" s="578">
        <f t="shared" si="87"/>
        <v>0</v>
      </c>
      <c r="BV60" s="579">
        <f t="shared" si="87"/>
        <v>0</v>
      </c>
      <c r="BW60" s="283"/>
      <c r="BX60" s="283"/>
      <c r="BY60" s="283"/>
    </row>
    <row r="61" spans="3:77" ht="12.75" customHeight="1">
      <c r="C61" s="171" t="str">
        <f ca="1">+IF(OFFSET(Processes!B42,$D$11,0)="*","*",OFFSET(Processes!D42,$D$11,0))</f>
        <v>INDRDTFTDSLE1</v>
      </c>
      <c r="D61" s="171" t="str">
        <f ca="1">+OFFSET(Processes!E42,$D$11,0)</f>
        <v>Paper &amp; Pulp industry Tractors, Trucks, Fishing boats, Forest machines - Diesel Existing 1</v>
      </c>
      <c r="E61" s="170" t="str">
        <f>+Processes!O42</f>
        <v>INDDSB1,INDDSB2,INDDSL</v>
      </c>
      <c r="F61" s="171" t="str">
        <f ca="1">+OFFSET(Processes!$M$12,$D$11,0) &amp; Processes!P42</f>
        <v>IRDTF</v>
      </c>
      <c r="G61" s="321">
        <f t="shared" si="18"/>
        <v>185.172</v>
      </c>
      <c r="H61" s="321">
        <f t="shared" si="19"/>
        <v>0</v>
      </c>
      <c r="I61" s="321">
        <f t="shared" si="20"/>
        <v>0</v>
      </c>
      <c r="J61" s="321">
        <f t="shared" si="21"/>
        <v>68.56</v>
      </c>
      <c r="K61" s="321">
        <f t="shared" si="22"/>
        <v>0</v>
      </c>
      <c r="L61" s="321">
        <f t="shared" si="23"/>
        <v>0</v>
      </c>
      <c r="M61" s="321">
        <f t="shared" si="24"/>
        <v>71.491</v>
      </c>
      <c r="N61" s="321">
        <f t="shared" si="25"/>
        <v>0</v>
      </c>
      <c r="O61" s="321">
        <f t="shared" si="26"/>
        <v>0</v>
      </c>
      <c r="P61" s="321">
        <f t="shared" si="1"/>
        <v>71.491</v>
      </c>
      <c r="Q61" s="321">
        <f t="shared" si="2"/>
        <v>0</v>
      </c>
      <c r="R61" s="321">
        <f t="shared" si="3"/>
        <v>0</v>
      </c>
      <c r="S61" s="321">
        <f t="shared" si="4"/>
        <v>0</v>
      </c>
      <c r="T61" s="321">
        <f t="shared" si="5"/>
        <v>0</v>
      </c>
      <c r="U61" s="321">
        <f t="shared" si="6"/>
        <v>0</v>
      </c>
      <c r="V61" s="321">
        <v>5</v>
      </c>
      <c r="W61" s="341">
        <v>1</v>
      </c>
      <c r="X61" s="520">
        <f t="shared" ref="X61:Y62" si="88">W61</f>
        <v>1</v>
      </c>
      <c r="Y61" s="520">
        <f t="shared" si="88"/>
        <v>1</v>
      </c>
      <c r="Z61" s="325">
        <f t="shared" si="84"/>
        <v>3.1536000000000002E-2</v>
      </c>
      <c r="AA61" s="391">
        <v>0.5</v>
      </c>
      <c r="AB61" s="330">
        <v>20</v>
      </c>
      <c r="AC61" s="325"/>
      <c r="AD61" s="325"/>
      <c r="AE61" s="330"/>
      <c r="AG61" s="234">
        <f t="shared" si="80"/>
        <v>2.9168752207792212</v>
      </c>
      <c r="AH61" s="234">
        <f t="shared" si="81"/>
        <v>1.070350574257426</v>
      </c>
      <c r="AI61" s="234">
        <f t="shared" si="82"/>
        <v>1.116108998019802</v>
      </c>
      <c r="AJ61" s="283"/>
      <c r="AK61" s="534" t="str">
        <f ca="1">F61</f>
        <v>IRDTF</v>
      </c>
      <c r="AL61" s="576" t="s">
        <v>59</v>
      </c>
      <c r="AM61" s="577">
        <f>(F79+L79)/1000</f>
        <v>2.9168600000000002</v>
      </c>
      <c r="AN61" s="578">
        <f t="shared" si="75"/>
        <v>2.9168600000000002</v>
      </c>
      <c r="AO61" s="581">
        <f t="shared" si="76"/>
        <v>0</v>
      </c>
      <c r="AP61" s="581">
        <f t="shared" si="77"/>
        <v>0</v>
      </c>
      <c r="AQ61" s="582">
        <f t="shared" si="28"/>
        <v>2.9168752207792212</v>
      </c>
      <c r="AR61" s="581">
        <f t="shared" si="29"/>
        <v>0</v>
      </c>
      <c r="AS61" s="583">
        <f t="shared" si="30"/>
        <v>0</v>
      </c>
      <c r="AT61" s="577">
        <f t="shared" si="85"/>
        <v>2.9168752207792212</v>
      </c>
      <c r="AU61" s="578">
        <f t="shared" si="85"/>
        <v>0</v>
      </c>
      <c r="AV61" s="579">
        <f t="shared" si="85"/>
        <v>0</v>
      </c>
      <c r="AW61" s="283"/>
      <c r="AX61" s="534" t="str">
        <f t="shared" ca="1" si="12"/>
        <v>IRDTF</v>
      </c>
      <c r="AY61" s="576" t="s">
        <v>59</v>
      </c>
      <c r="AZ61" s="577">
        <f>(F99+L99)/1000</f>
        <v>1.0703499999999999</v>
      </c>
      <c r="BA61" s="578">
        <f>AZ61*$AN$23</f>
        <v>1.0703499999999999</v>
      </c>
      <c r="BB61" s="581">
        <f t="shared" si="64"/>
        <v>0</v>
      </c>
      <c r="BC61" s="581">
        <f t="shared" si="65"/>
        <v>0</v>
      </c>
      <c r="BD61" s="577">
        <f t="shared" si="31"/>
        <v>1.070350574257426</v>
      </c>
      <c r="BE61" s="578">
        <f t="shared" si="32"/>
        <v>0</v>
      </c>
      <c r="BF61" s="579">
        <f t="shared" si="33"/>
        <v>0</v>
      </c>
      <c r="BG61" s="577">
        <f t="shared" si="86"/>
        <v>1.070350574257426</v>
      </c>
      <c r="BH61" s="578">
        <f t="shared" si="86"/>
        <v>0</v>
      </c>
      <c r="BI61" s="579">
        <f t="shared" si="86"/>
        <v>0</v>
      </c>
      <c r="BJ61" s="283"/>
      <c r="BK61" s="534" t="str">
        <f ca="1">AK61</f>
        <v>IRDTF</v>
      </c>
      <c r="BL61" s="576" t="s">
        <v>59</v>
      </c>
      <c r="BM61" s="577">
        <f>(F119+L119)/1000</f>
        <v>1.1161020000000001</v>
      </c>
      <c r="BN61" s="578">
        <f>BM61*$AN$23</f>
        <v>1.1161020000000001</v>
      </c>
      <c r="BO61" s="581">
        <f t="shared" si="50"/>
        <v>0</v>
      </c>
      <c r="BP61" s="581">
        <f t="shared" si="51"/>
        <v>0</v>
      </c>
      <c r="BQ61" s="577">
        <f t="shared" si="36"/>
        <v>1.116108998019802</v>
      </c>
      <c r="BR61" s="578">
        <f t="shared" si="37"/>
        <v>0</v>
      </c>
      <c r="BS61" s="579">
        <f t="shared" si="38"/>
        <v>0</v>
      </c>
      <c r="BT61" s="577">
        <f t="shared" si="87"/>
        <v>1.116108998019802</v>
      </c>
      <c r="BU61" s="578">
        <f t="shared" si="87"/>
        <v>0</v>
      </c>
      <c r="BV61" s="579">
        <f t="shared" si="87"/>
        <v>0</v>
      </c>
      <c r="BW61" s="283"/>
      <c r="BX61" s="283"/>
      <c r="BY61" s="283"/>
    </row>
    <row r="62" spans="3:77" ht="12.75" customHeight="1">
      <c r="C62" s="171" t="str">
        <f ca="1">+IF(OFFSET(Processes!B43,$D$11,0)="*","*",OFFSET(Processes!D43,$D$11,0))</f>
        <v>INDRDFLTLPGE1</v>
      </c>
      <c r="D62" s="171" t="str">
        <f ca="1">+OFFSET(Processes!E43,$D$11,0)</f>
        <v>Paper &amp; Pulp industry Forklifts - LPG Existing 1</v>
      </c>
      <c r="E62" s="170" t="str">
        <f>+Processes!O43</f>
        <v>INDLPG,INDSNG1,INDSNG2</v>
      </c>
      <c r="F62" s="171" t="str">
        <f ca="1">+OFFSET(Processes!$M$12,$D$11,0) &amp; Processes!P43</f>
        <v>IRDFL</v>
      </c>
      <c r="G62" s="321">
        <f t="shared" si="18"/>
        <v>17.534000000000002</v>
      </c>
      <c r="H62" s="321">
        <f t="shared" si="19"/>
        <v>0</v>
      </c>
      <c r="I62" s="321">
        <f>ROUNDUP(AP62/($Z62*$AA62)*I$21*Y62,3)</f>
        <v>0</v>
      </c>
      <c r="J62" s="321">
        <f t="shared" si="21"/>
        <v>32.690999999999995</v>
      </c>
      <c r="K62" s="321">
        <f t="shared" si="22"/>
        <v>0</v>
      </c>
      <c r="L62" s="321">
        <f t="shared" si="23"/>
        <v>0</v>
      </c>
      <c r="M62" s="321">
        <f t="shared" si="24"/>
        <v>4.1390000000000002</v>
      </c>
      <c r="N62" s="321">
        <f t="shared" si="25"/>
        <v>0</v>
      </c>
      <c r="O62" s="321">
        <f t="shared" si="26"/>
        <v>0</v>
      </c>
      <c r="P62" s="321">
        <f t="shared" si="1"/>
        <v>4.1390000000000002</v>
      </c>
      <c r="Q62" s="321">
        <f t="shared" si="2"/>
        <v>0</v>
      </c>
      <c r="R62" s="321">
        <f t="shared" si="3"/>
        <v>0</v>
      </c>
      <c r="S62" s="321">
        <f t="shared" si="4"/>
        <v>0</v>
      </c>
      <c r="T62" s="321">
        <f t="shared" si="5"/>
        <v>0</v>
      </c>
      <c r="U62" s="321">
        <f t="shared" si="6"/>
        <v>0</v>
      </c>
      <c r="V62" s="321">
        <v>5</v>
      </c>
      <c r="W62" s="341">
        <v>1</v>
      </c>
      <c r="X62" s="520">
        <f t="shared" si="88"/>
        <v>1</v>
      </c>
      <c r="Y62" s="520">
        <f t="shared" si="88"/>
        <v>1</v>
      </c>
      <c r="Z62" s="324">
        <f t="shared" si="84"/>
        <v>3.1536000000000002E-2</v>
      </c>
      <c r="AA62" s="390">
        <f>$AA$61</f>
        <v>0.5</v>
      </c>
      <c r="AB62" s="329">
        <v>20</v>
      </c>
      <c r="AC62" s="324"/>
      <c r="AD62" s="324"/>
      <c r="AE62" s="329"/>
      <c r="AG62" s="234">
        <f t="shared" si="80"/>
        <v>0.27619991208791217</v>
      </c>
      <c r="AH62" s="234">
        <f t="shared" si="81"/>
        <v>0.51036800792079207</v>
      </c>
      <c r="AI62" s="234">
        <f t="shared" si="82"/>
        <v>6.4617576237623764E-2</v>
      </c>
      <c r="AJ62" s="283"/>
      <c r="AK62" s="534" t="str">
        <f ca="1">F62</f>
        <v>IRDFL</v>
      </c>
      <c r="AL62" s="530" t="s">
        <v>53</v>
      </c>
      <c r="AM62" s="531">
        <f>H79/1000</f>
        <v>0.27618599999999999</v>
      </c>
      <c r="AN62" s="532">
        <f t="shared" si="75"/>
        <v>0.27618599999999999</v>
      </c>
      <c r="AO62" s="533">
        <f t="shared" si="76"/>
        <v>0</v>
      </c>
      <c r="AP62" s="533">
        <f t="shared" si="77"/>
        <v>0</v>
      </c>
      <c r="AQ62" s="543">
        <f t="shared" si="28"/>
        <v>0.27619991208791217</v>
      </c>
      <c r="AR62" s="533">
        <f t="shared" si="29"/>
        <v>0</v>
      </c>
      <c r="AS62" s="539">
        <f t="shared" si="30"/>
        <v>0</v>
      </c>
      <c r="AT62" s="544">
        <f t="shared" si="85"/>
        <v>0.27619991208791217</v>
      </c>
      <c r="AU62" s="535">
        <f t="shared" si="85"/>
        <v>0</v>
      </c>
      <c r="AV62" s="536">
        <f t="shared" si="85"/>
        <v>0</v>
      </c>
      <c r="AW62" s="283"/>
      <c r="AX62" s="534" t="str">
        <f t="shared" ca="1" si="12"/>
        <v>IRDFL</v>
      </c>
      <c r="AY62" s="530" t="s">
        <v>53</v>
      </c>
      <c r="AZ62" s="531">
        <f>H99/1000</f>
        <v>0.51036749999999997</v>
      </c>
      <c r="BA62" s="532">
        <f>AZ62*$AN$23</f>
        <v>0.51036749999999997</v>
      </c>
      <c r="BB62" s="533">
        <f t="shared" si="64"/>
        <v>0</v>
      </c>
      <c r="BC62" s="533">
        <f t="shared" si="65"/>
        <v>0</v>
      </c>
      <c r="BD62" s="544">
        <f t="shared" si="31"/>
        <v>0.51036800792079207</v>
      </c>
      <c r="BE62" s="535">
        <f t="shared" si="32"/>
        <v>0</v>
      </c>
      <c r="BF62" s="536">
        <f t="shared" si="33"/>
        <v>0</v>
      </c>
      <c r="BG62" s="544">
        <f t="shared" si="86"/>
        <v>0.51036800792079207</v>
      </c>
      <c r="BH62" s="535">
        <f t="shared" si="86"/>
        <v>0</v>
      </c>
      <c r="BI62" s="536">
        <f t="shared" si="86"/>
        <v>0</v>
      </c>
      <c r="BJ62" s="283"/>
      <c r="BK62" s="534" t="str">
        <f ca="1">AK62</f>
        <v>IRDFL</v>
      </c>
      <c r="BL62" s="530" t="s">
        <v>53</v>
      </c>
      <c r="BM62" s="531">
        <f>H119/1000</f>
        <v>6.4610999999999988E-2</v>
      </c>
      <c r="BN62" s="532">
        <f>BM62*$AN$23</f>
        <v>6.4610999999999988E-2</v>
      </c>
      <c r="BO62" s="533">
        <f t="shared" si="50"/>
        <v>0</v>
      </c>
      <c r="BP62" s="533">
        <f t="shared" si="51"/>
        <v>0</v>
      </c>
      <c r="BQ62" s="544">
        <f t="shared" si="36"/>
        <v>6.4617576237623764E-2</v>
      </c>
      <c r="BR62" s="535">
        <f t="shared" si="37"/>
        <v>0</v>
      </c>
      <c r="BS62" s="536">
        <f t="shared" si="38"/>
        <v>0</v>
      </c>
      <c r="BT62" s="544">
        <f t="shared" si="87"/>
        <v>6.4617576237623764E-2</v>
      </c>
      <c r="BU62" s="535">
        <f t="shared" si="87"/>
        <v>0</v>
      </c>
      <c r="BV62" s="536">
        <f t="shared" si="87"/>
        <v>0</v>
      </c>
      <c r="BW62" s="283"/>
      <c r="BX62" s="283"/>
      <c r="BY62" s="283"/>
    </row>
    <row r="63" spans="3:77" ht="12.75" customHeight="1">
      <c r="F63" s="80"/>
      <c r="G63" s="283"/>
      <c r="H63" s="283"/>
      <c r="I63" s="283"/>
      <c r="J63" s="283"/>
      <c r="K63" s="286"/>
      <c r="L63" s="286"/>
      <c r="M63" s="286"/>
      <c r="N63" s="283"/>
      <c r="O63" s="283"/>
      <c r="P63" s="283"/>
      <c r="Q63" s="283"/>
      <c r="R63" s="283"/>
      <c r="S63" s="283"/>
      <c r="T63" s="283"/>
      <c r="U63" s="283"/>
      <c r="V63" s="78"/>
      <c r="W63" s="78"/>
      <c r="X63" s="78"/>
      <c r="Y63" s="78"/>
      <c r="Z63" s="78"/>
      <c r="AA63" s="78"/>
      <c r="AB63" s="78"/>
      <c r="AC63" s="78"/>
      <c r="AD63" s="79"/>
      <c r="AE63" s="79"/>
      <c r="AF63" s="79"/>
      <c r="AG63" s="405"/>
      <c r="AH63" s="405"/>
      <c r="AI63" s="405"/>
      <c r="AJ63" s="82"/>
      <c r="AK63" s="82"/>
      <c r="AL63" s="82"/>
      <c r="AM63" s="82"/>
      <c r="AN63" s="82"/>
      <c r="AO63" s="82"/>
      <c r="AP63" s="82"/>
      <c r="AQ63" s="283"/>
      <c r="AR63" s="283"/>
      <c r="AS63" s="283"/>
      <c r="AT63" s="283"/>
      <c r="AU63" s="283"/>
      <c r="AV63" s="283"/>
      <c r="AW63" s="283"/>
      <c r="AX63" s="283"/>
      <c r="AY63" s="283"/>
      <c r="AZ63" s="283"/>
      <c r="BA63" s="283"/>
      <c r="BB63" s="283"/>
      <c r="BC63" s="283"/>
      <c r="BD63" s="283"/>
      <c r="BE63" s="283"/>
      <c r="BF63" s="283"/>
      <c r="BG63" s="283"/>
      <c r="BH63" s="283"/>
      <c r="BI63" s="283"/>
      <c r="BJ63" s="283"/>
      <c r="BK63" s="283"/>
      <c r="BL63" s="283"/>
      <c r="BM63" s="283"/>
      <c r="BN63" s="283"/>
      <c r="BO63" s="283"/>
      <c r="BP63" s="283"/>
    </row>
    <row r="64" spans="3:77" ht="12.75" customHeight="1">
      <c r="C64" s="285"/>
      <c r="D64" s="291"/>
      <c r="F64" s="80"/>
      <c r="G64" s="504"/>
      <c r="H64" s="505"/>
      <c r="I64" s="505"/>
      <c r="J64" s="285"/>
      <c r="K64" s="283"/>
      <c r="L64" s="283"/>
      <c r="M64" s="283"/>
      <c r="N64" s="283"/>
      <c r="O64" s="283"/>
      <c r="P64" s="283"/>
      <c r="Q64" s="283"/>
      <c r="R64" s="283"/>
      <c r="S64" s="283"/>
      <c r="T64" s="283"/>
      <c r="U64" s="283"/>
      <c r="V64" s="45"/>
      <c r="W64" s="285"/>
      <c r="X64" s="45"/>
      <c r="Y64" s="45"/>
      <c r="Z64" s="79"/>
      <c r="AA64" s="79"/>
      <c r="AB64" s="79"/>
      <c r="AC64" s="79"/>
      <c r="AD64" s="82"/>
      <c r="AE64" s="82"/>
      <c r="AF64" s="82"/>
      <c r="AG64" s="82"/>
      <c r="AH64" s="82"/>
      <c r="AI64" s="82"/>
      <c r="AJ64" s="283"/>
      <c r="AK64" s="283"/>
      <c r="AL64" s="283"/>
      <c r="AM64" s="283"/>
      <c r="AN64" s="283"/>
      <c r="AO64" s="283"/>
      <c r="AP64" s="283"/>
      <c r="AQ64" s="283"/>
      <c r="AR64" s="283"/>
      <c r="AS64" s="283"/>
      <c r="AT64" s="283"/>
      <c r="AU64" s="283"/>
      <c r="AV64" s="283"/>
      <c r="AW64" s="283"/>
      <c r="AX64" s="283"/>
      <c r="AY64" s="283"/>
      <c r="AZ64" s="283"/>
      <c r="BA64" s="283"/>
      <c r="BB64" s="283"/>
      <c r="BC64" s="283"/>
      <c r="BD64" s="283"/>
      <c r="BE64" s="283"/>
      <c r="BF64" s="283"/>
      <c r="BG64" s="283"/>
      <c r="BH64" s="283"/>
      <c r="BI64" s="283"/>
      <c r="BJ64" s="283"/>
      <c r="BK64" s="283"/>
      <c r="BL64" s="283"/>
      <c r="BM64" s="283"/>
      <c r="BN64" s="283"/>
      <c r="BO64" s="283"/>
      <c r="BP64" s="283"/>
    </row>
    <row r="65" spans="3:66" ht="12.75" customHeight="1">
      <c r="D65" s="47"/>
      <c r="F65" s="80"/>
      <c r="G65" s="286"/>
      <c r="H65" s="286"/>
      <c r="I65" s="286"/>
      <c r="J65" s="80"/>
      <c r="K65" s="283"/>
      <c r="L65" s="283"/>
      <c r="M65" s="283"/>
      <c r="N65" s="283"/>
      <c r="O65" s="283"/>
      <c r="P65" s="283"/>
      <c r="Q65" s="283"/>
      <c r="R65" s="283"/>
      <c r="S65" s="83"/>
      <c r="T65" s="83"/>
      <c r="U65" s="83"/>
      <c r="V65" s="83"/>
      <c r="W65" s="83"/>
      <c r="X65" s="83"/>
      <c r="Y65" s="83"/>
      <c r="Z65" s="83"/>
      <c r="AA65" s="83"/>
      <c r="AB65" s="83"/>
      <c r="AC65" s="83"/>
      <c r="AD65" s="1"/>
      <c r="AE65" s="83"/>
      <c r="AF65" s="83"/>
      <c r="AG65" s="83"/>
      <c r="AH65" s="78"/>
      <c r="AI65" s="78"/>
      <c r="AJ65" s="78"/>
      <c r="AK65" s="78"/>
      <c r="AL65" s="78"/>
      <c r="AM65" s="78"/>
      <c r="AN65" s="78"/>
      <c r="AO65" s="283"/>
      <c r="AP65" s="283"/>
      <c r="AQ65" s="283"/>
      <c r="AR65" s="283"/>
      <c r="AS65" s="283"/>
      <c r="AT65" s="283"/>
      <c r="AU65" s="283"/>
      <c r="AV65" s="283"/>
      <c r="AW65" s="283"/>
      <c r="AX65" s="283"/>
      <c r="AY65" s="283"/>
      <c r="AZ65" s="283"/>
      <c r="BA65" s="283"/>
      <c r="BB65" s="283"/>
      <c r="BC65" s="283"/>
      <c r="BD65" s="283"/>
      <c r="BE65" s="283"/>
      <c r="BF65" s="283"/>
      <c r="BG65" s="283"/>
      <c r="BH65" s="283"/>
      <c r="BI65" s="283"/>
      <c r="BJ65" s="283"/>
      <c r="BK65" s="283"/>
      <c r="BL65" s="283"/>
      <c r="BM65" s="283"/>
      <c r="BN65" s="283"/>
    </row>
    <row r="66" spans="3:66" ht="12.75" customHeight="1">
      <c r="F66" s="80"/>
      <c r="G66" s="83"/>
      <c r="H66" s="83"/>
      <c r="I66" s="83"/>
      <c r="J66" s="83"/>
      <c r="K66" s="83"/>
      <c r="L66" s="83"/>
      <c r="M66" s="83"/>
      <c r="N66" s="83"/>
      <c r="O66" s="83"/>
      <c r="P66" s="83"/>
      <c r="Q66" s="83"/>
      <c r="R66" s="83"/>
      <c r="S66" s="291"/>
      <c r="T66" s="283"/>
      <c r="U66" s="283"/>
      <c r="V66" s="45"/>
      <c r="W66" s="283"/>
      <c r="X66" s="78"/>
      <c r="Y66" s="78"/>
      <c r="Z66" s="78"/>
      <c r="AA66" s="45"/>
      <c r="AB66" s="78"/>
      <c r="AC66" s="82"/>
      <c r="AD66" s="79"/>
      <c r="AE66" s="79"/>
      <c r="AF66" s="506"/>
      <c r="AG66" s="285"/>
      <c r="AH66" s="285"/>
      <c r="AI66" s="285"/>
      <c r="AJ66" s="285"/>
      <c r="AK66" s="285"/>
      <c r="AL66" s="79"/>
      <c r="AM66" s="45"/>
      <c r="AN66" s="283"/>
      <c r="AO66" s="283"/>
      <c r="AP66" s="283"/>
      <c r="AQ66" s="283"/>
      <c r="AR66" s="283"/>
      <c r="AS66" s="283"/>
      <c r="AT66" s="283"/>
      <c r="AU66" s="283"/>
      <c r="AV66" s="283"/>
      <c r="AW66" s="283"/>
      <c r="AX66" s="283"/>
      <c r="AY66" s="283"/>
      <c r="AZ66" s="283"/>
      <c r="BA66" s="283"/>
      <c r="BB66" s="283"/>
      <c r="BC66" s="283"/>
      <c r="BD66" s="283"/>
      <c r="BE66" s="283"/>
      <c r="BF66" s="283"/>
      <c r="BG66" s="283"/>
      <c r="BH66" s="283"/>
      <c r="BI66" s="283"/>
      <c r="BJ66" s="283"/>
      <c r="BK66" s="283"/>
      <c r="BL66" s="283"/>
      <c r="BM66" s="283"/>
    </row>
    <row r="67" spans="3:66" ht="12.75" customHeight="1">
      <c r="D67" s="47"/>
      <c r="F67" s="80"/>
      <c r="G67" s="83"/>
      <c r="H67" s="83"/>
      <c r="I67" s="83"/>
      <c r="J67" s="83"/>
      <c r="K67" s="47"/>
      <c r="L67" s="291"/>
      <c r="M67" s="47"/>
      <c r="N67" s="47"/>
      <c r="O67" s="291"/>
      <c r="P67" s="47"/>
      <c r="Q67" s="47"/>
      <c r="R67" s="291"/>
      <c r="S67" s="25"/>
      <c r="U67" s="78"/>
      <c r="V67" s="78"/>
      <c r="W67" s="78"/>
      <c r="X67" s="45"/>
      <c r="Y67" s="79"/>
      <c r="Z67" s="79"/>
      <c r="AA67" s="79"/>
      <c r="AB67" s="111" t="s">
        <v>109</v>
      </c>
      <c r="AC67" s="81"/>
      <c r="AD67" s="111"/>
      <c r="AE67" s="111"/>
    </row>
    <row r="68" spans="3:66" ht="12.75" customHeight="1">
      <c r="L68" s="286"/>
      <c r="O68" s="283"/>
      <c r="Q68" s="86"/>
      <c r="R68" s="25"/>
      <c r="S68" s="25"/>
      <c r="T68" s="34"/>
      <c r="U68" s="34"/>
      <c r="V68" s="283"/>
      <c r="W68" s="283"/>
      <c r="X68" s="283"/>
      <c r="Y68" s="283"/>
      <c r="AA68" s="25"/>
      <c r="AB68" s="283"/>
      <c r="AC68" s="283"/>
    </row>
    <row r="69" spans="3:66" ht="12.75" customHeight="1">
      <c r="T69" s="283"/>
      <c r="U69" s="283"/>
      <c r="V69" s="283"/>
      <c r="W69" s="283"/>
      <c r="X69" s="283"/>
    </row>
    <row r="70" spans="3:66" ht="12.75" customHeight="1">
      <c r="C70" s="257" t="s">
        <v>488</v>
      </c>
      <c r="E70" s="25"/>
      <c r="F70" s="25"/>
      <c r="G70" s="25"/>
      <c r="H70" s="25"/>
      <c r="I70" s="25"/>
      <c r="J70" s="25"/>
      <c r="K70" s="25"/>
      <c r="O70" s="86"/>
      <c r="T70" s="283"/>
      <c r="U70" s="283"/>
      <c r="V70" s="283"/>
      <c r="W70" s="283"/>
      <c r="X70" s="283"/>
    </row>
    <row r="71" spans="3:66" ht="12.75" customHeight="1">
      <c r="O71" s="86"/>
      <c r="T71" s="283"/>
      <c r="U71" s="283"/>
      <c r="V71" s="283"/>
      <c r="W71" s="283"/>
      <c r="X71" s="283"/>
    </row>
    <row r="72" spans="3:66" ht="12.75" customHeight="1">
      <c r="C72" s="125" t="s">
        <v>145</v>
      </c>
      <c r="E72" s="25"/>
      <c r="F72" s="25"/>
      <c r="G72" s="25"/>
      <c r="H72" s="25"/>
      <c r="I72" s="25"/>
      <c r="J72" s="25"/>
      <c r="K72" s="25"/>
    </row>
    <row r="73" spans="3:66" ht="12.75" customHeight="1">
      <c r="D73" s="87" t="s">
        <v>147</v>
      </c>
      <c r="E73" s="88" t="str">
        <f t="array" ref="E73">+IF(AND(UPPER(TRANSPOSE(T78:T88))=UPPER(MID(D76:N76,4,99))),"Ok","ERROR")</f>
        <v>Ok</v>
      </c>
      <c r="F73" s="25"/>
      <c r="G73" s="25"/>
      <c r="H73" s="25"/>
      <c r="I73" s="25"/>
      <c r="J73" s="25"/>
      <c r="K73" s="25"/>
    </row>
    <row r="74" spans="3:66" ht="12.75" customHeight="1">
      <c r="C74" s="25" t="s">
        <v>203</v>
      </c>
      <c r="O74" s="86"/>
      <c r="T74" s="125" t="s">
        <v>490</v>
      </c>
      <c r="U74" s="125"/>
      <c r="W74" s="125"/>
    </row>
    <row r="75" spans="3:66" ht="12.75" customHeight="1">
      <c r="D75" s="89">
        <v>1</v>
      </c>
      <c r="E75" s="89">
        <f>+D75+1</f>
        <v>2</v>
      </c>
      <c r="F75" s="89">
        <f t="shared" ref="F75:P75" si="89">+E75+1</f>
        <v>3</v>
      </c>
      <c r="G75" s="89">
        <f t="shared" si="89"/>
        <v>4</v>
      </c>
      <c r="H75" s="89">
        <f t="shared" si="89"/>
        <v>5</v>
      </c>
      <c r="I75" s="89">
        <f t="shared" si="89"/>
        <v>6</v>
      </c>
      <c r="J75" s="89">
        <f t="shared" si="89"/>
        <v>7</v>
      </c>
      <c r="K75" s="89">
        <f t="shared" si="89"/>
        <v>8</v>
      </c>
      <c r="L75" s="89">
        <f t="shared" si="89"/>
        <v>9</v>
      </c>
      <c r="M75" s="89">
        <f t="shared" si="89"/>
        <v>10</v>
      </c>
      <c r="N75" s="89">
        <f t="shared" si="89"/>
        <v>11</v>
      </c>
      <c r="O75" s="89">
        <f t="shared" si="89"/>
        <v>12</v>
      </c>
      <c r="P75" s="89">
        <f t="shared" si="89"/>
        <v>13</v>
      </c>
      <c r="T75" s="46"/>
      <c r="U75" s="46"/>
      <c r="W75" s="46"/>
    </row>
    <row r="76" spans="3:66" ht="12.75" customHeight="1">
      <c r="C76" s="10" t="str">
        <f t="shared" ref="C76:D76" si="90">+D149</f>
        <v>Agg End-use</v>
      </c>
      <c r="D76" s="20" t="str">
        <f t="shared" si="90"/>
        <v>01 Coal</v>
      </c>
      <c r="E76" s="20" t="str">
        <f t="shared" ref="E76" si="91">+F149</f>
        <v>02 Fuel oil</v>
      </c>
      <c r="F76" s="20" t="str">
        <f t="shared" ref="F76" si="92">+G149</f>
        <v>03 Diesel</v>
      </c>
      <c r="G76" s="20" t="str">
        <f t="shared" ref="G76" si="93">+H149</f>
        <v>04 Gasoline</v>
      </c>
      <c r="H76" s="20" t="str">
        <f t="shared" ref="H76" si="94">+I149</f>
        <v>05 LPG</v>
      </c>
      <c r="I76" s="20" t="str">
        <f t="shared" ref="I76" si="95">+J149</f>
        <v>06 Manufactured Gases</v>
      </c>
      <c r="J76" s="20" t="str">
        <f t="shared" ref="J76" si="96">+K149</f>
        <v>07 Natural gas</v>
      </c>
      <c r="K76" s="20" t="str">
        <f t="shared" ref="K76" si="97">+L149</f>
        <v>08 Biogas</v>
      </c>
      <c r="L76" s="20" t="str">
        <f t="shared" ref="L76" si="98">+M149</f>
        <v>09 Biodiesel</v>
      </c>
      <c r="M76" s="20" t="str">
        <f t="shared" ref="M76" si="99">+N149</f>
        <v>10 Biomass</v>
      </c>
      <c r="N76" s="20" t="str">
        <f t="shared" ref="N76" si="100">+O149</f>
        <v>11 Waste</v>
      </c>
      <c r="O76" s="20" t="str">
        <f t="shared" ref="O76" si="101">+P149</f>
        <v>12 Electricity</v>
      </c>
      <c r="P76" s="20" t="str">
        <f t="shared" ref="P76" si="102">+Q149</f>
        <v>13 District heating</v>
      </c>
      <c r="T76" s="122" t="s">
        <v>146</v>
      </c>
      <c r="V76" s="123">
        <f>+'Energy matrix'!B3</f>
        <v>2010</v>
      </c>
    </row>
    <row r="77" spans="3:66" ht="12.75" customHeight="1">
      <c r="C77" s="13" t="str">
        <f>$D$150</f>
        <v>Process heat temperature</v>
      </c>
      <c r="D77" s="14">
        <f>+INDEX($E150:$Q150,1,D$75) * INDEX($V$78:$V$90,D$75,1)</f>
        <v>15931.112999999999</v>
      </c>
      <c r="E77" s="14">
        <f t="shared" ref="E77:P77" si="103">+INDEX($E150:$Q150,1,E$75) * INDEX($V$78:$V$90,E$75,1)</f>
        <v>806.96</v>
      </c>
      <c r="F77" s="14">
        <f t="shared" si="103"/>
        <v>0</v>
      </c>
      <c r="G77" s="14">
        <f t="shared" si="103"/>
        <v>0</v>
      </c>
      <c r="H77" s="14">
        <f t="shared" si="103"/>
        <v>92.061999999999998</v>
      </c>
      <c r="I77" s="14">
        <f t="shared" si="103"/>
        <v>0</v>
      </c>
      <c r="J77" s="14">
        <f t="shared" si="103"/>
        <v>94414.698000000004</v>
      </c>
      <c r="K77" s="14">
        <f t="shared" si="103"/>
        <v>943</v>
      </c>
      <c r="L77" s="14">
        <f t="shared" si="103"/>
        <v>0</v>
      </c>
      <c r="M77" s="14">
        <f t="shared" si="103"/>
        <v>39709</v>
      </c>
      <c r="N77" s="14">
        <f t="shared" si="103"/>
        <v>2134</v>
      </c>
      <c r="O77" s="14">
        <f t="shared" si="103"/>
        <v>0</v>
      </c>
      <c r="P77" s="14">
        <f t="shared" si="103"/>
        <v>0</v>
      </c>
      <c r="T77" s="48" t="s">
        <v>203</v>
      </c>
      <c r="U77" s="48"/>
      <c r="V77" s="124" t="str">
        <f>+INDEX('Energy matrix'!C4:N4,1,$D$2)</f>
        <v>Paper, pulp and printing</v>
      </c>
      <c r="W77" s="48"/>
    </row>
    <row r="78" spans="3:66" ht="12.75" customHeight="1">
      <c r="C78" s="13" t="str">
        <f>$D$151</f>
        <v>Cooling demand</v>
      </c>
      <c r="D78" s="14">
        <f>+INDEX($E151:$Q151,1,D$75) * INDEX($V$78:$V$90,D$75,1)</f>
        <v>0</v>
      </c>
      <c r="E78" s="14">
        <f t="shared" ref="E78:P78" si="104">+INDEX($E151:$Q151,1,E$75) * INDEX($V$78:$V$90,E$75,1)</f>
        <v>0</v>
      </c>
      <c r="F78" s="14">
        <f t="shared" si="104"/>
        <v>0</v>
      </c>
      <c r="G78" s="14">
        <f t="shared" si="104"/>
        <v>0</v>
      </c>
      <c r="H78" s="14">
        <f t="shared" si="104"/>
        <v>0</v>
      </c>
      <c r="I78" s="14">
        <f t="shared" si="104"/>
        <v>0</v>
      </c>
      <c r="J78" s="14">
        <f t="shared" si="104"/>
        <v>0</v>
      </c>
      <c r="K78" s="14">
        <f t="shared" si="104"/>
        <v>0</v>
      </c>
      <c r="L78" s="14">
        <f t="shared" si="104"/>
        <v>0</v>
      </c>
      <c r="M78" s="14">
        <f t="shared" si="104"/>
        <v>0</v>
      </c>
      <c r="N78" s="14">
        <f t="shared" si="104"/>
        <v>0</v>
      </c>
      <c r="O78" s="14">
        <f t="shared" si="104"/>
        <v>0</v>
      </c>
      <c r="P78" s="14">
        <f t="shared" si="104"/>
        <v>0</v>
      </c>
      <c r="T78" s="117" t="str">
        <f>+'Energy matrix'!B5</f>
        <v>Coal</v>
      </c>
      <c r="U78" s="117"/>
      <c r="V78" s="118">
        <f>+INDEX('Energy matrix'!C5:N5,1,$D$2)</f>
        <v>15931.112999999999</v>
      </c>
      <c r="W78" s="117"/>
    </row>
    <row r="79" spans="3:66" ht="12.75" customHeight="1">
      <c r="C79" s="13" t="str">
        <f>$D$152</f>
        <v>Haullage</v>
      </c>
      <c r="D79" s="19">
        <f>+INDEX($E152:$Q152,1,D$75) * INDEX($V$78:$V$90,D$75,1)</f>
        <v>0</v>
      </c>
      <c r="E79" s="19">
        <f t="shared" ref="E79:P79" si="105">+INDEX($E152:$Q152,1,E$75) * INDEX($V$78:$V$90,E$75,1)</f>
        <v>0</v>
      </c>
      <c r="F79" s="19">
        <f t="shared" si="105"/>
        <v>2916.86</v>
      </c>
      <c r="G79" s="19">
        <f t="shared" si="105"/>
        <v>0</v>
      </c>
      <c r="H79" s="19">
        <f t="shared" si="105"/>
        <v>276.18599999999998</v>
      </c>
      <c r="I79" s="19">
        <f t="shared" si="105"/>
        <v>0</v>
      </c>
      <c r="J79" s="19">
        <f t="shared" si="105"/>
        <v>0</v>
      </c>
      <c r="K79" s="19">
        <f t="shared" si="105"/>
        <v>0</v>
      </c>
      <c r="L79" s="19">
        <f t="shared" si="105"/>
        <v>0</v>
      </c>
      <c r="M79" s="19">
        <f t="shared" si="105"/>
        <v>0</v>
      </c>
      <c r="N79" s="19">
        <f t="shared" si="105"/>
        <v>0</v>
      </c>
      <c r="O79" s="19">
        <f t="shared" si="105"/>
        <v>0</v>
      </c>
      <c r="P79" s="19">
        <f t="shared" si="105"/>
        <v>0</v>
      </c>
      <c r="T79" s="117" t="str">
        <f>+'Energy matrix'!B6</f>
        <v>Fuel Oil</v>
      </c>
      <c r="U79" s="117"/>
      <c r="V79" s="118">
        <f>+INDEX('Energy matrix'!C6:N6,1,$D$2)</f>
        <v>806.96</v>
      </c>
      <c r="W79" s="117"/>
    </row>
    <row r="80" spans="3:66" ht="12.75" customHeight="1">
      <c r="C80" s="13" t="str">
        <f>$D$153</f>
        <v>Light and electronics</v>
      </c>
      <c r="D80" s="14">
        <f>+INDEX($E153:$Q153,1,D$75) * INDEX($V$78:$V$90,D$75,1)</f>
        <v>0</v>
      </c>
      <c r="E80" s="14">
        <f t="shared" ref="E80:P80" si="106">+INDEX($E153:$Q153,1,E$75) * INDEX($V$78:$V$90,E$75,1)</f>
        <v>0</v>
      </c>
      <c r="F80" s="14">
        <f t="shared" si="106"/>
        <v>0</v>
      </c>
      <c r="G80" s="14">
        <f t="shared" si="106"/>
        <v>0</v>
      </c>
      <c r="H80" s="14">
        <f t="shared" si="106"/>
        <v>0</v>
      </c>
      <c r="I80" s="14">
        <f t="shared" si="106"/>
        <v>0</v>
      </c>
      <c r="J80" s="14">
        <f t="shared" si="106"/>
        <v>0</v>
      </c>
      <c r="K80" s="14">
        <f t="shared" si="106"/>
        <v>0</v>
      </c>
      <c r="L80" s="14">
        <f t="shared" si="106"/>
        <v>0</v>
      </c>
      <c r="M80" s="14">
        <f t="shared" si="106"/>
        <v>0</v>
      </c>
      <c r="N80" s="14">
        <f t="shared" si="106"/>
        <v>0</v>
      </c>
      <c r="O80" s="14">
        <f t="shared" si="106"/>
        <v>8746.92</v>
      </c>
      <c r="P80" s="14">
        <f t="shared" si="106"/>
        <v>0</v>
      </c>
      <c r="T80" s="117" t="str">
        <f>+'Energy matrix'!B7</f>
        <v>Diesel</v>
      </c>
      <c r="U80" s="117"/>
      <c r="V80" s="118">
        <f>+INDEX('Energy matrix'!C7:N7,1,$D$2)</f>
        <v>2916.86</v>
      </c>
      <c r="W80" s="117"/>
    </row>
    <row r="81" spans="3:24" ht="12.75" customHeight="1">
      <c r="C81" s="13" t="str">
        <f>$D$154</f>
        <v>Electric motors</v>
      </c>
      <c r="D81" s="14">
        <f t="shared" ref="D81:P81" si="107">+INDEX($E154:$Q154,1,D$75) * INDEX($V$78:$V$90,D$75,1)</f>
        <v>0</v>
      </c>
      <c r="E81" s="14">
        <f t="shared" si="107"/>
        <v>0</v>
      </c>
      <c r="F81" s="14">
        <f t="shared" si="107"/>
        <v>0</v>
      </c>
      <c r="G81" s="14">
        <f t="shared" si="107"/>
        <v>0</v>
      </c>
      <c r="H81" s="14">
        <f t="shared" si="107"/>
        <v>0</v>
      </c>
      <c r="I81" s="14">
        <f t="shared" si="107"/>
        <v>0</v>
      </c>
      <c r="J81" s="14">
        <f t="shared" si="107"/>
        <v>0</v>
      </c>
      <c r="K81" s="14">
        <f t="shared" si="107"/>
        <v>0</v>
      </c>
      <c r="L81" s="14">
        <f t="shared" si="107"/>
        <v>0</v>
      </c>
      <c r="M81" s="14">
        <f t="shared" si="107"/>
        <v>0</v>
      </c>
      <c r="N81" s="14">
        <f t="shared" si="107"/>
        <v>0</v>
      </c>
      <c r="O81" s="14">
        <f t="shared" si="107"/>
        <v>78722.28</v>
      </c>
      <c r="P81" s="14">
        <f t="shared" si="107"/>
        <v>0</v>
      </c>
      <c r="T81" s="117" t="str">
        <f>+'Energy matrix'!B8</f>
        <v>Gasoline</v>
      </c>
      <c r="U81" s="117"/>
      <c r="V81" s="118">
        <f>+INDEX('Energy matrix'!C8:N8,1,$D$2)</f>
        <v>0</v>
      </c>
      <c r="W81" s="117"/>
    </row>
    <row r="82" spans="3:24" ht="12.75" customHeight="1">
      <c r="C82" s="13" t="str">
        <f>$D$155</f>
        <v>Spatial heating</v>
      </c>
      <c r="D82" s="14">
        <f t="shared" ref="D82:P82" si="108">+INDEX($E155:$Q155,1,D$75) * INDEX($V$78:$V$90,D$75,1)</f>
        <v>0</v>
      </c>
      <c r="E82" s="14">
        <f t="shared" si="108"/>
        <v>0</v>
      </c>
      <c r="F82" s="14">
        <f t="shared" si="108"/>
        <v>0</v>
      </c>
      <c r="G82" s="14">
        <f t="shared" si="108"/>
        <v>0</v>
      </c>
      <c r="H82" s="14">
        <f t="shared" si="108"/>
        <v>0</v>
      </c>
      <c r="I82" s="14">
        <f t="shared" si="108"/>
        <v>0</v>
      </c>
      <c r="J82" s="14">
        <f t="shared" si="108"/>
        <v>0</v>
      </c>
      <c r="K82" s="14">
        <f t="shared" si="108"/>
        <v>0</v>
      </c>
      <c r="L82" s="14">
        <f t="shared" si="108"/>
        <v>0</v>
      </c>
      <c r="M82" s="14">
        <f t="shared" si="108"/>
        <v>0</v>
      </c>
      <c r="N82" s="14">
        <f t="shared" si="108"/>
        <v>0</v>
      </c>
      <c r="O82" s="14">
        <f t="shared" si="108"/>
        <v>294.77726867701352</v>
      </c>
      <c r="P82" s="14">
        <f t="shared" si="108"/>
        <v>17725</v>
      </c>
      <c r="T82" s="117" t="str">
        <f>+'Energy matrix'!B9</f>
        <v>LPG</v>
      </c>
      <c r="U82" s="117"/>
      <c r="V82" s="118">
        <f>+INDEX('Energy matrix'!C9:N9,1,$D$2)</f>
        <v>368.24799999999999</v>
      </c>
      <c r="W82" s="117"/>
    </row>
    <row r="83" spans="3:24" ht="12.75" customHeight="1">
      <c r="C83" s="17" t="s">
        <v>57</v>
      </c>
      <c r="D83" s="18">
        <f t="shared" ref="D83:P83" si="109">SUM(D77:D82)</f>
        <v>15931.112999999999</v>
      </c>
      <c r="E83" s="18">
        <f t="shared" si="109"/>
        <v>806.96</v>
      </c>
      <c r="F83" s="18">
        <f t="shared" si="109"/>
        <v>2916.86</v>
      </c>
      <c r="G83" s="18">
        <f t="shared" si="109"/>
        <v>0</v>
      </c>
      <c r="H83" s="18">
        <f t="shared" si="109"/>
        <v>368.24799999999999</v>
      </c>
      <c r="I83" s="18">
        <f t="shared" si="109"/>
        <v>0</v>
      </c>
      <c r="J83" s="18">
        <f t="shared" si="109"/>
        <v>94414.698000000004</v>
      </c>
      <c r="K83" s="18">
        <f t="shared" si="109"/>
        <v>943</v>
      </c>
      <c r="L83" s="18">
        <f t="shared" si="109"/>
        <v>0</v>
      </c>
      <c r="M83" s="18">
        <f t="shared" si="109"/>
        <v>39709</v>
      </c>
      <c r="N83" s="18">
        <f t="shared" si="109"/>
        <v>2134</v>
      </c>
      <c r="O83" s="18">
        <f t="shared" si="109"/>
        <v>87763.977268677016</v>
      </c>
      <c r="P83" s="18">
        <f t="shared" si="109"/>
        <v>17725</v>
      </c>
      <c r="T83" s="117" t="str">
        <f>+'Energy matrix'!B10</f>
        <v>Manufactured Gases</v>
      </c>
      <c r="U83" s="117"/>
      <c r="V83" s="118">
        <f>+INDEX('Energy matrix'!C10:N10,1,$D$2)</f>
        <v>0</v>
      </c>
      <c r="W83" s="117"/>
    </row>
    <row r="84" spans="3:24" ht="12.75" customHeight="1">
      <c r="E84" s="25"/>
      <c r="F84" s="25"/>
      <c r="G84" s="25"/>
      <c r="H84" s="25"/>
      <c r="I84" s="25"/>
      <c r="J84" s="25"/>
      <c r="K84" s="25"/>
      <c r="O84" s="86"/>
      <c r="T84" s="117" t="str">
        <f>+'Energy matrix'!B11</f>
        <v>Natural gas</v>
      </c>
      <c r="U84" s="117"/>
      <c r="V84" s="118">
        <f>+INDEX('Energy matrix'!C11:N11,1,$D$2)</f>
        <v>94414.698000000004</v>
      </c>
      <c r="W84" s="117"/>
    </row>
    <row r="85" spans="3:24" ht="12.75" customHeight="1">
      <c r="E85" s="25"/>
      <c r="F85" s="25"/>
      <c r="G85" s="25"/>
      <c r="H85" s="25"/>
      <c r="I85" s="25"/>
      <c r="J85" s="25"/>
      <c r="K85" s="25"/>
      <c r="O85" s="86"/>
      <c r="T85" s="117" t="str">
        <f>+'Energy matrix'!B12</f>
        <v>Biogas</v>
      </c>
      <c r="U85" s="117"/>
      <c r="V85" s="118">
        <f>+INDEX('Energy matrix'!C12:N12,1,$D$2)</f>
        <v>943</v>
      </c>
      <c r="W85" s="117"/>
    </row>
    <row r="86" spans="3:24" ht="12.75" customHeight="1">
      <c r="O86" s="86"/>
      <c r="T86" s="117" t="str">
        <f>+'Energy matrix'!B13</f>
        <v>Biodiesel</v>
      </c>
      <c r="U86" s="117"/>
      <c r="V86" s="118">
        <f>+INDEX('Energy matrix'!C13:N13,1,$D$2)</f>
        <v>0</v>
      </c>
      <c r="W86" s="117"/>
    </row>
    <row r="87" spans="3:24" ht="12.75" customHeight="1">
      <c r="O87" s="86"/>
      <c r="T87" s="117" t="str">
        <f>+'Energy matrix'!B14</f>
        <v>Biomass</v>
      </c>
      <c r="U87" s="117"/>
      <c r="V87" s="118">
        <f>+INDEX('Energy matrix'!C14:N14,1,$D$2)</f>
        <v>39709</v>
      </c>
      <c r="W87" s="117"/>
    </row>
    <row r="88" spans="3:24" ht="12.75" customHeight="1">
      <c r="O88" s="86"/>
      <c r="T88" s="117" t="str">
        <f>+'Energy matrix'!B15</f>
        <v>Waste</v>
      </c>
      <c r="U88" s="117"/>
      <c r="V88" s="118">
        <f>+INDEX('Energy matrix'!C15:N15,1,$D$2)</f>
        <v>2134</v>
      </c>
      <c r="W88" s="117"/>
    </row>
    <row r="89" spans="3:24" ht="12.75" customHeight="1">
      <c r="O89" s="86"/>
      <c r="T89" s="117" t="str">
        <f>+'Energy matrix'!B16</f>
        <v>Electricity</v>
      </c>
      <c r="U89" s="117"/>
      <c r="V89" s="118">
        <f>+INDEX('Energy matrix'!C16:N16,1,$D$2)</f>
        <v>87469.2</v>
      </c>
      <c r="W89" s="117"/>
    </row>
    <row r="90" spans="3:24" s="283" customFormat="1" ht="12.75" customHeight="1">
      <c r="C90" s="257" t="s">
        <v>559</v>
      </c>
      <c r="O90" s="86"/>
      <c r="R90" s="285"/>
      <c r="S90" s="285"/>
      <c r="T90" s="117" t="str">
        <f>+'Energy matrix'!B17</f>
        <v>District Heating</v>
      </c>
      <c r="U90" s="117"/>
      <c r="V90" s="118">
        <f>+INDEX('Energy matrix'!C17:N17,1,$D$2)</f>
        <v>17725</v>
      </c>
      <c r="W90" s="117"/>
      <c r="X90" s="25"/>
    </row>
    <row r="91" spans="3:24" s="283" customFormat="1" ht="12.75" customHeight="1">
      <c r="E91" s="63"/>
      <c r="F91" s="63"/>
      <c r="G91" s="286"/>
      <c r="H91" s="286"/>
      <c r="I91" s="286"/>
      <c r="J91" s="286"/>
      <c r="K91" s="286"/>
      <c r="O91" s="86"/>
      <c r="R91" s="285"/>
      <c r="S91" s="285"/>
      <c r="T91" s="117" t="s">
        <v>57</v>
      </c>
      <c r="U91" s="117"/>
      <c r="V91" s="118">
        <f>SUM(V78:V90)</f>
        <v>262418.07900000003</v>
      </c>
      <c r="W91" s="117"/>
      <c r="X91" s="25"/>
    </row>
    <row r="92" spans="3:24" s="283" customFormat="1" ht="12.75" customHeight="1">
      <c r="C92" s="125" t="s">
        <v>145</v>
      </c>
      <c r="R92" s="285"/>
      <c r="S92" s="285"/>
      <c r="T92" s="258"/>
      <c r="U92" s="258"/>
      <c r="V92" s="259"/>
      <c r="W92" s="258"/>
      <c r="X92" s="25"/>
    </row>
    <row r="93" spans="3:24" s="283" customFormat="1" ht="12.75" customHeight="1">
      <c r="D93" s="87" t="s">
        <v>147</v>
      </c>
      <c r="E93" s="88" t="str">
        <f t="array" ref="E93">+IF(AND(UPPER(TRANSPOSE(T98:T108))=UPPER(MID(D96:N96,4,99))),"Ok","ERROR")</f>
        <v>Ok</v>
      </c>
      <c r="R93" s="285"/>
      <c r="S93" s="285"/>
      <c r="T93" s="258"/>
      <c r="U93" s="258"/>
      <c r="V93" s="259"/>
      <c r="W93" s="258"/>
      <c r="X93" s="25"/>
    </row>
    <row r="94" spans="3:24" s="283" customFormat="1" ht="12.75" customHeight="1">
      <c r="C94" s="283" t="s">
        <v>203</v>
      </c>
      <c r="E94" s="63"/>
      <c r="F94" s="63"/>
      <c r="G94" s="286"/>
      <c r="H94" s="286"/>
      <c r="I94" s="286"/>
      <c r="J94" s="286"/>
      <c r="K94" s="286"/>
      <c r="O94" s="86"/>
      <c r="R94" s="285"/>
      <c r="S94" s="285"/>
      <c r="T94" s="125" t="s">
        <v>558</v>
      </c>
      <c r="U94" s="125"/>
      <c r="W94" s="125"/>
    </row>
    <row r="95" spans="3:24" s="283" customFormat="1" ht="12.75" customHeight="1">
      <c r="D95" s="89">
        <v>1</v>
      </c>
      <c r="E95" s="89">
        <f>+D95+1</f>
        <v>2</v>
      </c>
      <c r="F95" s="89">
        <f t="shared" ref="F95:G95" si="110">+E95+1</f>
        <v>3</v>
      </c>
      <c r="G95" s="89">
        <f t="shared" si="110"/>
        <v>4</v>
      </c>
      <c r="H95" s="89">
        <f t="shared" ref="H95:I95" si="111">+G95+1</f>
        <v>5</v>
      </c>
      <c r="I95" s="89">
        <f t="shared" si="111"/>
        <v>6</v>
      </c>
      <c r="J95" s="89">
        <f t="shared" ref="J95:K95" si="112">+I95+1</f>
        <v>7</v>
      </c>
      <c r="K95" s="89">
        <f t="shared" si="112"/>
        <v>8</v>
      </c>
      <c r="L95" s="89">
        <f t="shared" ref="L95:M95" si="113">+K95+1</f>
        <v>9</v>
      </c>
      <c r="M95" s="89">
        <f t="shared" si="113"/>
        <v>10</v>
      </c>
      <c r="N95" s="89">
        <f t="shared" ref="N95:O95" si="114">+M95+1</f>
        <v>11</v>
      </c>
      <c r="O95" s="89">
        <f t="shared" si="114"/>
        <v>12</v>
      </c>
      <c r="P95" s="89">
        <f t="shared" ref="P95" si="115">+O95+1</f>
        <v>13</v>
      </c>
      <c r="R95" s="285"/>
      <c r="S95" s="285"/>
      <c r="T95" s="289"/>
      <c r="U95" s="289"/>
      <c r="W95" s="289"/>
    </row>
    <row r="96" spans="3:24" s="283" customFormat="1" ht="12.75" customHeight="1">
      <c r="C96" s="10" t="str">
        <f t="shared" ref="C96:E96" si="116">+D149</f>
        <v>Agg End-use</v>
      </c>
      <c r="D96" s="10" t="str">
        <f t="shared" si="116"/>
        <v>01 Coal</v>
      </c>
      <c r="E96" s="10" t="str">
        <f t="shared" si="116"/>
        <v>02 Fuel oil</v>
      </c>
      <c r="F96" s="10" t="str">
        <f t="shared" ref="F96" si="117">+G149</f>
        <v>03 Diesel</v>
      </c>
      <c r="G96" s="10" t="str">
        <f t="shared" ref="G96" si="118">+H149</f>
        <v>04 Gasoline</v>
      </c>
      <c r="H96" s="10" t="str">
        <f t="shared" ref="H96" si="119">+I149</f>
        <v>05 LPG</v>
      </c>
      <c r="I96" s="10" t="str">
        <f t="shared" ref="I96" si="120">+J149</f>
        <v>06 Manufactured Gases</v>
      </c>
      <c r="J96" s="10" t="str">
        <f t="shared" ref="J96" si="121">+K149</f>
        <v>07 Natural gas</v>
      </c>
      <c r="K96" s="10" t="str">
        <f t="shared" ref="K96" si="122">+L149</f>
        <v>08 Biogas</v>
      </c>
      <c r="L96" s="10" t="str">
        <f t="shared" ref="L96" si="123">+M149</f>
        <v>09 Biodiesel</v>
      </c>
      <c r="M96" s="10" t="str">
        <f t="shared" ref="M96" si="124">+N149</f>
        <v>10 Biomass</v>
      </c>
      <c r="N96" s="10" t="str">
        <f t="shared" ref="N96" si="125">+O149</f>
        <v>11 Waste</v>
      </c>
      <c r="O96" s="10" t="str">
        <f t="shared" ref="O96" si="126">+P149</f>
        <v>12 Electricity</v>
      </c>
      <c r="P96" s="10" t="str">
        <f t="shared" ref="P96" si="127">+Q149</f>
        <v>13 District heating</v>
      </c>
      <c r="R96" s="285"/>
      <c r="S96" s="285"/>
      <c r="T96" s="122" t="s">
        <v>146</v>
      </c>
      <c r="V96" s="123">
        <v>2015</v>
      </c>
    </row>
    <row r="97" spans="3:24" s="283" customFormat="1" ht="12.75" customHeight="1">
      <c r="C97" s="13" t="str">
        <f>$D$150</f>
        <v>Process heat temperature</v>
      </c>
      <c r="D97" s="14">
        <f>+INDEX($E150:$Q150,1,D$95) * INDEX($V$98:$V$110,D$95,1)</f>
        <v>15391.97</v>
      </c>
      <c r="E97" s="14">
        <f t="shared" ref="E97:P97" si="128">+INDEX($E150:$Q150,1,E$95) * INDEX($V$98:$V$110,E$95,1)</f>
        <v>366.61500000000001</v>
      </c>
      <c r="F97" s="14">
        <f t="shared" si="128"/>
        <v>0</v>
      </c>
      <c r="G97" s="14">
        <f t="shared" si="128"/>
        <v>0</v>
      </c>
      <c r="H97" s="14">
        <f t="shared" si="128"/>
        <v>170.1225</v>
      </c>
      <c r="I97" s="14">
        <f t="shared" si="128"/>
        <v>0</v>
      </c>
      <c r="J97" s="14">
        <f t="shared" si="128"/>
        <v>86829.3</v>
      </c>
      <c r="K97" s="14">
        <f t="shared" si="128"/>
        <v>924</v>
      </c>
      <c r="L97" s="14">
        <f t="shared" si="128"/>
        <v>127.155</v>
      </c>
      <c r="M97" s="14">
        <f t="shared" si="128"/>
        <v>22533</v>
      </c>
      <c r="N97" s="14">
        <f t="shared" si="128"/>
        <v>5482</v>
      </c>
      <c r="O97" s="14">
        <f t="shared" si="128"/>
        <v>0</v>
      </c>
      <c r="P97" s="14">
        <f t="shared" si="128"/>
        <v>0</v>
      </c>
      <c r="R97" s="285"/>
      <c r="S97" s="285"/>
      <c r="T97" s="48" t="s">
        <v>203</v>
      </c>
      <c r="U97" s="48"/>
      <c r="V97" s="124" t="str">
        <f>+INDEX('Energy matrix'!C25:N25,1,$D$2)</f>
        <v>Paper, pulp and printing</v>
      </c>
      <c r="W97" s="48"/>
    </row>
    <row r="98" spans="3:24" s="283" customFormat="1" ht="12.75" customHeight="1">
      <c r="C98" s="13" t="str">
        <f>$D$151</f>
        <v>Cooling demand</v>
      </c>
      <c r="D98" s="14">
        <f t="shared" ref="D98:P98" si="129">+INDEX($E151:$Q151,1,D$95) * INDEX($V$98:$V$110,D$95,1)</f>
        <v>0</v>
      </c>
      <c r="E98" s="14">
        <f t="shared" si="129"/>
        <v>0</v>
      </c>
      <c r="F98" s="14">
        <f t="shared" si="129"/>
        <v>0</v>
      </c>
      <c r="G98" s="14">
        <f t="shared" si="129"/>
        <v>0</v>
      </c>
      <c r="H98" s="14">
        <f t="shared" si="129"/>
        <v>0</v>
      </c>
      <c r="I98" s="14">
        <f t="shared" si="129"/>
        <v>0</v>
      </c>
      <c r="J98" s="14">
        <f t="shared" si="129"/>
        <v>0</v>
      </c>
      <c r="K98" s="14">
        <f t="shared" si="129"/>
        <v>0</v>
      </c>
      <c r="L98" s="14">
        <f t="shared" si="129"/>
        <v>0</v>
      </c>
      <c r="M98" s="14">
        <f t="shared" si="129"/>
        <v>0</v>
      </c>
      <c r="N98" s="14">
        <f t="shared" si="129"/>
        <v>0</v>
      </c>
      <c r="O98" s="14">
        <f t="shared" si="129"/>
        <v>0</v>
      </c>
      <c r="P98" s="14">
        <f t="shared" si="129"/>
        <v>0</v>
      </c>
      <c r="R98" s="285"/>
      <c r="S98" s="285"/>
      <c r="T98" s="117" t="str">
        <f>'Energy matrix'!B26</f>
        <v>Coal</v>
      </c>
      <c r="U98" s="117"/>
      <c r="V98" s="118">
        <f>+INDEX('Energy matrix'!C26:N26,1,$D$2)</f>
        <v>15391.97</v>
      </c>
      <c r="W98" s="117"/>
    </row>
    <row r="99" spans="3:24" s="283" customFormat="1" ht="12.75" customHeight="1">
      <c r="C99" s="13" t="str">
        <f>$D$152</f>
        <v>Haullage</v>
      </c>
      <c r="D99" s="14">
        <f t="shared" ref="D99:P99" si="130">+INDEX($E152:$Q152,1,D$95) * INDEX($V$98:$V$110,D$95,1)</f>
        <v>0</v>
      </c>
      <c r="E99" s="14">
        <f t="shared" si="130"/>
        <v>0</v>
      </c>
      <c r="F99" s="14">
        <f t="shared" si="130"/>
        <v>1070.3499999999999</v>
      </c>
      <c r="G99" s="14">
        <f t="shared" si="130"/>
        <v>0</v>
      </c>
      <c r="H99" s="14">
        <f t="shared" si="130"/>
        <v>510.36750000000001</v>
      </c>
      <c r="I99" s="14">
        <f t="shared" si="130"/>
        <v>0</v>
      </c>
      <c r="J99" s="14">
        <f t="shared" si="130"/>
        <v>0</v>
      </c>
      <c r="K99" s="14">
        <f t="shared" si="130"/>
        <v>0</v>
      </c>
      <c r="L99" s="14">
        <f t="shared" si="130"/>
        <v>0</v>
      </c>
      <c r="M99" s="14">
        <f t="shared" si="130"/>
        <v>0</v>
      </c>
      <c r="N99" s="14">
        <f t="shared" si="130"/>
        <v>0</v>
      </c>
      <c r="O99" s="14">
        <f t="shared" si="130"/>
        <v>0</v>
      </c>
      <c r="P99" s="14">
        <f t="shared" si="130"/>
        <v>0</v>
      </c>
      <c r="R99" s="285"/>
      <c r="S99" s="285"/>
      <c r="T99" s="117" t="str">
        <f>'Energy matrix'!B27</f>
        <v>Fuel Oil</v>
      </c>
      <c r="U99" s="117"/>
      <c r="V99" s="118">
        <f>+INDEX('Energy matrix'!C27:N27,1,$D$2)</f>
        <v>366.61500000000001</v>
      </c>
      <c r="W99" s="117"/>
    </row>
    <row r="100" spans="3:24" s="283" customFormat="1" ht="12.75" customHeight="1">
      <c r="C100" s="13" t="str">
        <f>$D$153</f>
        <v>Light and electronics</v>
      </c>
      <c r="D100" s="14">
        <f t="shared" ref="D100:P100" si="131">+INDEX($E153:$Q153,1,D$95) * INDEX($V$98:$V$110,D$95,1)</f>
        <v>0</v>
      </c>
      <c r="E100" s="14">
        <f t="shared" si="131"/>
        <v>0</v>
      </c>
      <c r="F100" s="14">
        <f t="shared" si="131"/>
        <v>0</v>
      </c>
      <c r="G100" s="14">
        <f t="shared" si="131"/>
        <v>0</v>
      </c>
      <c r="H100" s="14">
        <f t="shared" si="131"/>
        <v>0</v>
      </c>
      <c r="I100" s="14">
        <f t="shared" si="131"/>
        <v>0</v>
      </c>
      <c r="J100" s="14">
        <f t="shared" si="131"/>
        <v>0</v>
      </c>
      <c r="K100" s="14">
        <f t="shared" si="131"/>
        <v>0</v>
      </c>
      <c r="L100" s="14">
        <f t="shared" si="131"/>
        <v>0</v>
      </c>
      <c r="M100" s="14">
        <f t="shared" si="131"/>
        <v>0</v>
      </c>
      <c r="N100" s="14">
        <f t="shared" si="131"/>
        <v>0</v>
      </c>
      <c r="O100" s="14">
        <f t="shared" si="131"/>
        <v>7676.2800000000007</v>
      </c>
      <c r="P100" s="14">
        <f t="shared" si="131"/>
        <v>0</v>
      </c>
      <c r="R100" s="285"/>
      <c r="S100" s="285"/>
      <c r="T100" s="117" t="str">
        <f>'Energy matrix'!B28</f>
        <v>Diesel</v>
      </c>
      <c r="U100" s="117"/>
      <c r="V100" s="118">
        <f>+INDEX('Energy matrix'!C28:N28,1,$D$2)</f>
        <v>1070.3499999999999</v>
      </c>
      <c r="W100" s="117"/>
    </row>
    <row r="101" spans="3:24" s="283" customFormat="1" ht="12.75" customHeight="1">
      <c r="C101" s="13" t="str">
        <f>$D$154</f>
        <v>Electric motors</v>
      </c>
      <c r="D101" s="14">
        <f t="shared" ref="D101:P101" si="132">+INDEX($E154:$Q154,1,D$95) * INDEX($V$98:$V$110,D$95,1)</f>
        <v>0</v>
      </c>
      <c r="E101" s="14">
        <f t="shared" si="132"/>
        <v>0</v>
      </c>
      <c r="F101" s="14">
        <f t="shared" si="132"/>
        <v>0</v>
      </c>
      <c r="G101" s="14">
        <f t="shared" si="132"/>
        <v>0</v>
      </c>
      <c r="H101" s="14">
        <f t="shared" si="132"/>
        <v>0</v>
      </c>
      <c r="I101" s="14">
        <f t="shared" si="132"/>
        <v>0</v>
      </c>
      <c r="J101" s="14">
        <f t="shared" si="132"/>
        <v>0</v>
      </c>
      <c r="K101" s="14">
        <f t="shared" si="132"/>
        <v>0</v>
      </c>
      <c r="L101" s="14">
        <f t="shared" si="132"/>
        <v>0</v>
      </c>
      <c r="M101" s="14">
        <f t="shared" si="132"/>
        <v>0</v>
      </c>
      <c r="N101" s="14">
        <f t="shared" si="132"/>
        <v>0</v>
      </c>
      <c r="O101" s="14">
        <f t="shared" si="132"/>
        <v>69086.52</v>
      </c>
      <c r="P101" s="14">
        <f t="shared" si="132"/>
        <v>0</v>
      </c>
      <c r="R101" s="285"/>
      <c r="S101" s="285"/>
      <c r="T101" s="117" t="str">
        <f>'Energy matrix'!B29</f>
        <v>Gasoline</v>
      </c>
      <c r="U101" s="117"/>
      <c r="V101" s="118">
        <f>+INDEX('Energy matrix'!C29:N29,1,$D$2)</f>
        <v>0</v>
      </c>
      <c r="W101" s="117"/>
    </row>
    <row r="102" spans="3:24" s="283" customFormat="1" ht="12.75" customHeight="1">
      <c r="C102" s="13" t="str">
        <f>$D$155</f>
        <v>Spatial heating</v>
      </c>
      <c r="D102" s="14">
        <f t="shared" ref="D102:P102" si="133">+INDEX($E155:$Q155,1,D$95) * INDEX($V$98:$V$110,D$95,1)</f>
        <v>0</v>
      </c>
      <c r="E102" s="14">
        <f t="shared" si="133"/>
        <v>0</v>
      </c>
      <c r="F102" s="14">
        <f t="shared" si="133"/>
        <v>0</v>
      </c>
      <c r="G102" s="14">
        <f t="shared" si="133"/>
        <v>0</v>
      </c>
      <c r="H102" s="14">
        <f t="shared" si="133"/>
        <v>0</v>
      </c>
      <c r="I102" s="14">
        <f t="shared" si="133"/>
        <v>0</v>
      </c>
      <c r="J102" s="14">
        <f t="shared" si="133"/>
        <v>0</v>
      </c>
      <c r="K102" s="14">
        <f t="shared" si="133"/>
        <v>0</v>
      </c>
      <c r="L102" s="14">
        <f t="shared" si="133"/>
        <v>0</v>
      </c>
      <c r="M102" s="14">
        <f t="shared" si="133"/>
        <v>0</v>
      </c>
      <c r="N102" s="14">
        <f t="shared" si="133"/>
        <v>0</v>
      </c>
      <c r="O102" s="14">
        <f t="shared" si="133"/>
        <v>258.69595834876571</v>
      </c>
      <c r="P102" s="14">
        <f t="shared" si="133"/>
        <v>27747</v>
      </c>
      <c r="R102" s="285"/>
      <c r="S102" s="285"/>
      <c r="T102" s="117" t="str">
        <f>'Energy matrix'!B30</f>
        <v>LPG</v>
      </c>
      <c r="U102" s="117"/>
      <c r="V102" s="118">
        <f>+INDEX('Energy matrix'!C30:N30,1,$D$2)</f>
        <v>680.49</v>
      </c>
      <c r="W102" s="117"/>
    </row>
    <row r="103" spans="3:24" s="283" customFormat="1" ht="12.75" customHeight="1">
      <c r="C103" s="17" t="s">
        <v>57</v>
      </c>
      <c r="D103" s="18">
        <f>SUM(D97:D102)</f>
        <v>15391.97</v>
      </c>
      <c r="E103" s="18">
        <f t="shared" ref="E103:P103" si="134">SUM(E97:E102)</f>
        <v>366.61500000000001</v>
      </c>
      <c r="F103" s="18">
        <f t="shared" si="134"/>
        <v>1070.3499999999999</v>
      </c>
      <c r="G103" s="18">
        <f t="shared" si="134"/>
        <v>0</v>
      </c>
      <c r="H103" s="18">
        <f t="shared" si="134"/>
        <v>680.49</v>
      </c>
      <c r="I103" s="18">
        <f t="shared" si="134"/>
        <v>0</v>
      </c>
      <c r="J103" s="18">
        <f t="shared" si="134"/>
        <v>86829.3</v>
      </c>
      <c r="K103" s="18">
        <f t="shared" si="134"/>
        <v>924</v>
      </c>
      <c r="L103" s="18">
        <f t="shared" si="134"/>
        <v>127.155</v>
      </c>
      <c r="M103" s="18">
        <f t="shared" si="134"/>
        <v>22533</v>
      </c>
      <c r="N103" s="18">
        <f t="shared" si="134"/>
        <v>5482</v>
      </c>
      <c r="O103" s="18">
        <f t="shared" si="134"/>
        <v>77021.495958348765</v>
      </c>
      <c r="P103" s="18">
        <f t="shared" si="134"/>
        <v>27747</v>
      </c>
      <c r="R103" s="285"/>
      <c r="S103" s="285"/>
      <c r="T103" s="117" t="str">
        <f>'Energy matrix'!B31</f>
        <v>Manufactured Gases</v>
      </c>
      <c r="U103" s="117"/>
      <c r="V103" s="118">
        <f>+INDEX('Energy matrix'!C31:N31,1,$D$2)</f>
        <v>0</v>
      </c>
      <c r="W103" s="117"/>
    </row>
    <row r="104" spans="3:24" s="283" customFormat="1" ht="12.75" customHeight="1">
      <c r="O104" s="86"/>
      <c r="R104" s="285"/>
      <c r="S104" s="285"/>
      <c r="T104" s="117" t="str">
        <f>'Energy matrix'!B32</f>
        <v>Natural gas</v>
      </c>
      <c r="U104" s="117"/>
      <c r="V104" s="118">
        <f>+INDEX('Energy matrix'!C32:N32,1,$D$2)</f>
        <v>86829.3</v>
      </c>
      <c r="W104" s="117"/>
    </row>
    <row r="105" spans="3:24" s="283" customFormat="1" ht="12.75" customHeight="1">
      <c r="O105" s="86"/>
      <c r="R105" s="285"/>
      <c r="S105" s="285"/>
      <c r="T105" s="117" t="str">
        <f>'Energy matrix'!B33</f>
        <v>Biogas</v>
      </c>
      <c r="U105" s="117"/>
      <c r="V105" s="118">
        <f>+INDEX('Energy matrix'!C33:N33,1,$D$2)</f>
        <v>924</v>
      </c>
      <c r="W105" s="117"/>
    </row>
    <row r="106" spans="3:24" s="283" customFormat="1" ht="12.75" customHeight="1">
      <c r="E106" s="63"/>
      <c r="F106" s="63"/>
      <c r="G106" s="286"/>
      <c r="H106" s="286"/>
      <c r="I106" s="286"/>
      <c r="J106" s="286"/>
      <c r="K106" s="286"/>
      <c r="O106" s="86"/>
      <c r="R106" s="285"/>
      <c r="S106" s="285"/>
      <c r="T106" s="117" t="str">
        <f>'Energy matrix'!B34</f>
        <v>Biodiesel</v>
      </c>
      <c r="U106" s="117"/>
      <c r="V106" s="118">
        <f>+INDEX('Energy matrix'!C34:N34,1,$D$2)</f>
        <v>127.155</v>
      </c>
      <c r="W106" s="117"/>
    </row>
    <row r="107" spans="3:24" s="283" customFormat="1" ht="12.75" customHeight="1">
      <c r="E107" s="63"/>
      <c r="F107" s="63"/>
      <c r="G107" s="286"/>
      <c r="H107" s="286"/>
      <c r="I107" s="286"/>
      <c r="J107" s="286"/>
      <c r="K107" s="286"/>
      <c r="O107" s="86"/>
      <c r="R107" s="285"/>
      <c r="S107" s="285"/>
      <c r="T107" s="117" t="str">
        <f>'Energy matrix'!B35</f>
        <v>Biomass</v>
      </c>
      <c r="U107" s="117"/>
      <c r="V107" s="118">
        <f>+INDEX('Energy matrix'!C35:N35,1,$D$2)</f>
        <v>22533</v>
      </c>
      <c r="W107" s="117"/>
    </row>
    <row r="108" spans="3:24" s="283" customFormat="1" ht="12.75" customHeight="1">
      <c r="E108" s="63"/>
      <c r="F108" s="63"/>
      <c r="G108" s="286"/>
      <c r="H108" s="286"/>
      <c r="I108" s="286"/>
      <c r="J108" s="286"/>
      <c r="K108" s="286"/>
      <c r="O108" s="86"/>
      <c r="R108" s="285"/>
      <c r="S108" s="285"/>
      <c r="T108" s="117" t="str">
        <f>'Energy matrix'!B36</f>
        <v>Waste</v>
      </c>
      <c r="U108" s="117"/>
      <c r="V108" s="118">
        <f>+INDEX('Energy matrix'!C36:N36,1,$D$2)</f>
        <v>5482</v>
      </c>
      <c r="W108" s="117"/>
    </row>
    <row r="109" spans="3:24" s="283" customFormat="1" ht="12.75" customHeight="1">
      <c r="E109" s="63"/>
      <c r="F109" s="63"/>
      <c r="G109" s="286"/>
      <c r="H109" s="286"/>
      <c r="I109" s="286"/>
      <c r="J109" s="286"/>
      <c r="K109" s="286"/>
      <c r="O109" s="86"/>
      <c r="R109" s="285"/>
      <c r="S109" s="285"/>
      <c r="T109" s="117" t="str">
        <f>'Energy matrix'!B37</f>
        <v>Electricity</v>
      </c>
      <c r="U109" s="117"/>
      <c r="V109" s="118">
        <f>+INDEX('Energy matrix'!C37:N37,1,$D$2)</f>
        <v>76762.8</v>
      </c>
      <c r="W109" s="117"/>
    </row>
    <row r="110" spans="3:24" ht="12.75" customHeight="1">
      <c r="C110" s="257" t="s">
        <v>489</v>
      </c>
      <c r="E110" s="25"/>
      <c r="F110" s="25"/>
      <c r="G110" s="25"/>
      <c r="H110" s="25"/>
      <c r="I110" s="25"/>
      <c r="J110" s="25"/>
      <c r="K110" s="25"/>
      <c r="O110" s="86"/>
      <c r="T110" s="117" t="str">
        <f>'Energy matrix'!B38</f>
        <v>District Heating</v>
      </c>
      <c r="U110" s="117"/>
      <c r="V110" s="118">
        <f>+INDEX('Energy matrix'!C38:N38,1,$D$2)</f>
        <v>27747</v>
      </c>
      <c r="W110" s="117"/>
      <c r="X110" s="283"/>
    </row>
    <row r="111" spans="3:24" ht="12.75" customHeight="1">
      <c r="O111" s="86"/>
      <c r="T111" s="117" t="s">
        <v>57</v>
      </c>
      <c r="U111" s="117"/>
      <c r="V111" s="118">
        <f>SUM(V98:V110)</f>
        <v>237914.68</v>
      </c>
      <c r="W111" s="117"/>
      <c r="X111" s="283"/>
    </row>
    <row r="112" spans="3:24" ht="12.75" customHeight="1">
      <c r="C112" s="125" t="s">
        <v>145</v>
      </c>
      <c r="E112" s="25"/>
      <c r="F112" s="25"/>
      <c r="G112" s="25"/>
      <c r="H112" s="25"/>
      <c r="I112" s="25"/>
      <c r="J112" s="25"/>
      <c r="K112" s="25"/>
      <c r="T112" s="285"/>
      <c r="U112" s="285"/>
      <c r="V112" s="285"/>
      <c r="W112" s="285"/>
      <c r="X112" s="283"/>
    </row>
    <row r="113" spans="3:31" ht="12.75" customHeight="1">
      <c r="D113" s="87" t="s">
        <v>147</v>
      </c>
      <c r="E113" s="88" t="str">
        <f t="array" ref="E113">+IF(AND(UPPER(TRANSPOSE(T118:T128))=UPPER(MID(D116:N116,4,99))),"Ok","ERROR")</f>
        <v>Ok</v>
      </c>
      <c r="F113" s="25"/>
      <c r="G113" s="25"/>
      <c r="H113" s="25"/>
      <c r="I113" s="25"/>
      <c r="J113" s="25"/>
      <c r="K113" s="25"/>
      <c r="T113" s="285"/>
      <c r="U113" s="285"/>
      <c r="V113" s="285"/>
      <c r="W113" s="285"/>
      <c r="X113" s="283"/>
    </row>
    <row r="114" spans="3:31" ht="12.75" customHeight="1">
      <c r="C114" s="25" t="s">
        <v>203</v>
      </c>
      <c r="O114" s="86"/>
      <c r="T114" s="125" t="s">
        <v>491</v>
      </c>
      <c r="U114" s="125"/>
      <c r="W114" s="125"/>
    </row>
    <row r="115" spans="3:31" ht="12.75" customHeight="1">
      <c r="D115" s="89">
        <v>1</v>
      </c>
      <c r="E115" s="89">
        <f>+D115+1</f>
        <v>2</v>
      </c>
      <c r="F115" s="89">
        <f t="shared" ref="F115:P115" si="135">+E115+1</f>
        <v>3</v>
      </c>
      <c r="G115" s="89">
        <f t="shared" si="135"/>
        <v>4</v>
      </c>
      <c r="H115" s="89">
        <f t="shared" si="135"/>
        <v>5</v>
      </c>
      <c r="I115" s="89">
        <f t="shared" si="135"/>
        <v>6</v>
      </c>
      <c r="J115" s="89">
        <f t="shared" si="135"/>
        <v>7</v>
      </c>
      <c r="K115" s="89">
        <f t="shared" si="135"/>
        <v>8</v>
      </c>
      <c r="L115" s="89">
        <f t="shared" si="135"/>
        <v>9</v>
      </c>
      <c r="M115" s="89">
        <f t="shared" si="135"/>
        <v>10</v>
      </c>
      <c r="N115" s="89">
        <f t="shared" si="135"/>
        <v>11</v>
      </c>
      <c r="O115" s="89">
        <f t="shared" si="135"/>
        <v>12</v>
      </c>
      <c r="P115" s="89">
        <f t="shared" si="135"/>
        <v>13</v>
      </c>
      <c r="T115" s="46"/>
      <c r="U115" s="46"/>
      <c r="W115" s="46"/>
    </row>
    <row r="116" spans="3:31" ht="12.75" customHeight="1">
      <c r="C116" s="10" t="str">
        <f>+C76</f>
        <v>Agg End-use</v>
      </c>
      <c r="D116" s="10" t="str">
        <f t="shared" ref="D116:P116" si="136">+D76</f>
        <v>01 Coal</v>
      </c>
      <c r="E116" s="10" t="str">
        <f t="shared" si="136"/>
        <v>02 Fuel oil</v>
      </c>
      <c r="F116" s="10" t="str">
        <f t="shared" si="136"/>
        <v>03 Diesel</v>
      </c>
      <c r="G116" s="10" t="str">
        <f t="shared" si="136"/>
        <v>04 Gasoline</v>
      </c>
      <c r="H116" s="10" t="str">
        <f t="shared" si="136"/>
        <v>05 LPG</v>
      </c>
      <c r="I116" s="10" t="str">
        <f t="shared" si="136"/>
        <v>06 Manufactured Gases</v>
      </c>
      <c r="J116" s="10" t="str">
        <f t="shared" si="136"/>
        <v>07 Natural gas</v>
      </c>
      <c r="K116" s="10" t="str">
        <f t="shared" si="136"/>
        <v>08 Biogas</v>
      </c>
      <c r="L116" s="10" t="str">
        <f t="shared" si="136"/>
        <v>09 Biodiesel</v>
      </c>
      <c r="M116" s="10" t="str">
        <f t="shared" si="136"/>
        <v>10 Biomass</v>
      </c>
      <c r="N116" s="10" t="str">
        <f t="shared" si="136"/>
        <v>11 Waste</v>
      </c>
      <c r="O116" s="10" t="str">
        <f t="shared" si="136"/>
        <v>12 Electricity</v>
      </c>
      <c r="P116" s="10" t="str">
        <f t="shared" si="136"/>
        <v>13 District heating</v>
      </c>
      <c r="T116" s="122" t="s">
        <v>146</v>
      </c>
      <c r="V116" s="123">
        <f>+'Energy matrix'!B45</f>
        <v>2019</v>
      </c>
    </row>
    <row r="117" spans="3:31" ht="12.75" customHeight="1">
      <c r="C117" s="13" t="str">
        <f>$D$150</f>
        <v>Process heat temperature</v>
      </c>
      <c r="D117" s="14">
        <f>+INDEX($E150:$Q150,1,D$115) * INDEX($V$118:$V$130,D$115,1)</f>
        <v>10776.85</v>
      </c>
      <c r="E117" s="14">
        <f t="shared" ref="E117:P117" si="137">+INDEX($E150:$Q150,1,E$115) * INDEX($V$118:$V$130,E$115,1)</f>
        <v>403.43</v>
      </c>
      <c r="F117" s="14">
        <f t="shared" si="137"/>
        <v>0</v>
      </c>
      <c r="G117" s="14">
        <f t="shared" si="137"/>
        <v>0</v>
      </c>
      <c r="H117" s="14">
        <f t="shared" si="137"/>
        <v>21.536999999999999</v>
      </c>
      <c r="I117" s="14">
        <f t="shared" si="137"/>
        <v>0</v>
      </c>
      <c r="J117" s="14">
        <f t="shared" si="137"/>
        <v>78489.357000000004</v>
      </c>
      <c r="K117" s="14">
        <f t="shared" si="137"/>
        <v>1340</v>
      </c>
      <c r="L117" s="14">
        <f t="shared" si="137"/>
        <v>134.63</v>
      </c>
      <c r="M117" s="14">
        <f t="shared" si="137"/>
        <v>21064</v>
      </c>
      <c r="N117" s="14">
        <f t="shared" si="137"/>
        <v>12446</v>
      </c>
      <c r="O117" s="14">
        <f t="shared" si="137"/>
        <v>0</v>
      </c>
      <c r="P117" s="14">
        <f t="shared" si="137"/>
        <v>0</v>
      </c>
      <c r="T117" s="48" t="s">
        <v>203</v>
      </c>
      <c r="U117" s="48"/>
      <c r="V117" s="124" t="str">
        <f>+INDEX('Energy matrix'!C46:N46,1,$D$2)</f>
        <v>Paper, pulp and printing</v>
      </c>
      <c r="W117" s="48"/>
    </row>
    <row r="118" spans="3:31" ht="12.75" customHeight="1">
      <c r="C118" s="13" t="str">
        <f>$D$151</f>
        <v>Cooling demand</v>
      </c>
      <c r="D118" s="14">
        <f>+INDEX($E151:$Q151,1,D$115) * INDEX($V$118:$V$130,D$115,1)</f>
        <v>0</v>
      </c>
      <c r="E118" s="14">
        <f t="shared" ref="E118:P118" si="138">+INDEX($E151:$Q151,1,E$115) * INDEX($V$118:$V$130,E$115,1)</f>
        <v>0</v>
      </c>
      <c r="F118" s="14">
        <f t="shared" si="138"/>
        <v>0</v>
      </c>
      <c r="G118" s="14">
        <f t="shared" si="138"/>
        <v>0</v>
      </c>
      <c r="H118" s="14">
        <f t="shared" si="138"/>
        <v>0</v>
      </c>
      <c r="I118" s="14">
        <f t="shared" si="138"/>
        <v>0</v>
      </c>
      <c r="J118" s="14">
        <f t="shared" si="138"/>
        <v>0</v>
      </c>
      <c r="K118" s="14">
        <f t="shared" si="138"/>
        <v>0</v>
      </c>
      <c r="L118" s="14">
        <f t="shared" si="138"/>
        <v>0</v>
      </c>
      <c r="M118" s="14">
        <f t="shared" si="138"/>
        <v>0</v>
      </c>
      <c r="N118" s="14">
        <f t="shared" si="138"/>
        <v>0</v>
      </c>
      <c r="O118" s="14">
        <f t="shared" si="138"/>
        <v>0</v>
      </c>
      <c r="P118" s="14">
        <f t="shared" si="138"/>
        <v>0</v>
      </c>
      <c r="T118" s="117" t="str">
        <f>'Energy matrix'!B47</f>
        <v>Coal</v>
      </c>
      <c r="U118" s="117"/>
      <c r="V118" s="118">
        <f>+INDEX('Energy matrix'!C47:N47,1,$D$2)</f>
        <v>10776.85</v>
      </c>
      <c r="W118" s="117"/>
    </row>
    <row r="119" spans="3:31" ht="12.75" customHeight="1">
      <c r="C119" s="13" t="str">
        <f>$D$152</f>
        <v>Haullage</v>
      </c>
      <c r="D119" s="19">
        <f>+INDEX($E152:$Q152,1,D$115) * INDEX($V$118:$V$130,D$115,1)</f>
        <v>0</v>
      </c>
      <c r="E119" s="19">
        <f t="shared" ref="E119:P119" si="139">+INDEX($E152:$Q152,1,E$115) * INDEX($V$118:$V$130,E$115,1)</f>
        <v>0</v>
      </c>
      <c r="F119" s="19">
        <f t="shared" si="139"/>
        <v>1116.1020000000001</v>
      </c>
      <c r="G119" s="19">
        <f t="shared" si="139"/>
        <v>0</v>
      </c>
      <c r="H119" s="19">
        <f t="shared" si="139"/>
        <v>64.61099999999999</v>
      </c>
      <c r="I119" s="19">
        <f t="shared" si="139"/>
        <v>0</v>
      </c>
      <c r="J119" s="19">
        <f t="shared" si="139"/>
        <v>0</v>
      </c>
      <c r="K119" s="19">
        <f t="shared" si="139"/>
        <v>0</v>
      </c>
      <c r="L119" s="19">
        <f t="shared" si="139"/>
        <v>0</v>
      </c>
      <c r="M119" s="19">
        <f t="shared" si="139"/>
        <v>0</v>
      </c>
      <c r="N119" s="19">
        <f t="shared" si="139"/>
        <v>0</v>
      </c>
      <c r="O119" s="19">
        <f t="shared" si="139"/>
        <v>0</v>
      </c>
      <c r="P119" s="19">
        <f t="shared" si="139"/>
        <v>0</v>
      </c>
      <c r="T119" s="117" t="str">
        <f>'Energy matrix'!B48</f>
        <v>Fuel Oil</v>
      </c>
      <c r="U119" s="117"/>
      <c r="V119" s="118">
        <f>+INDEX('Energy matrix'!C48:N48,1,$D$2)</f>
        <v>403.43</v>
      </c>
      <c r="W119" s="117"/>
    </row>
    <row r="120" spans="3:31" ht="12.75" customHeight="1">
      <c r="C120" s="13" t="str">
        <f>$D$153</f>
        <v>Light and electronics</v>
      </c>
      <c r="D120" s="14">
        <f>+INDEX($E153:$Q153,1,D$115) * INDEX($V$118:$V$130,D$115,1)</f>
        <v>0</v>
      </c>
      <c r="E120" s="14">
        <f t="shared" ref="E120:P120" si="140">+INDEX($E153:$Q153,1,E$115) * INDEX($V$118:$V$130,E$115,1)</f>
        <v>0</v>
      </c>
      <c r="F120" s="14">
        <f t="shared" si="140"/>
        <v>0</v>
      </c>
      <c r="G120" s="14">
        <f t="shared" si="140"/>
        <v>0</v>
      </c>
      <c r="H120" s="14">
        <f t="shared" si="140"/>
        <v>0</v>
      </c>
      <c r="I120" s="14">
        <f t="shared" si="140"/>
        <v>0</v>
      </c>
      <c r="J120" s="14">
        <f t="shared" si="140"/>
        <v>0</v>
      </c>
      <c r="K120" s="14">
        <f t="shared" si="140"/>
        <v>0</v>
      </c>
      <c r="L120" s="14">
        <f t="shared" si="140"/>
        <v>0</v>
      </c>
      <c r="M120" s="14">
        <f t="shared" si="140"/>
        <v>0</v>
      </c>
      <c r="N120" s="14">
        <f t="shared" si="140"/>
        <v>0</v>
      </c>
      <c r="O120" s="14">
        <f t="shared" si="140"/>
        <v>7123.68</v>
      </c>
      <c r="P120" s="14">
        <f t="shared" si="140"/>
        <v>0</v>
      </c>
      <c r="T120" s="117" t="str">
        <f>'Energy matrix'!B49</f>
        <v>Diesel</v>
      </c>
      <c r="U120" s="117"/>
      <c r="V120" s="118">
        <f>+INDEX('Energy matrix'!C49:N49,1,$D$2)</f>
        <v>1116.1020000000001</v>
      </c>
      <c r="W120" s="117"/>
    </row>
    <row r="121" spans="3:31" ht="12.75" customHeight="1">
      <c r="C121" s="13" t="str">
        <f>$D$154</f>
        <v>Electric motors</v>
      </c>
      <c r="D121" s="14">
        <f t="shared" ref="D121:P122" si="141">+INDEX($E154:$Q154,1,D$115) * INDEX($V$118:$V$130,D$115,1)</f>
        <v>0</v>
      </c>
      <c r="E121" s="14">
        <f t="shared" si="141"/>
        <v>0</v>
      </c>
      <c r="F121" s="14">
        <f t="shared" si="141"/>
        <v>0</v>
      </c>
      <c r="G121" s="14">
        <f t="shared" si="141"/>
        <v>0</v>
      </c>
      <c r="H121" s="14">
        <f t="shared" si="141"/>
        <v>0</v>
      </c>
      <c r="I121" s="14">
        <f t="shared" si="141"/>
        <v>0</v>
      </c>
      <c r="J121" s="14">
        <f t="shared" si="141"/>
        <v>0</v>
      </c>
      <c r="K121" s="14">
        <f t="shared" si="141"/>
        <v>0</v>
      </c>
      <c r="L121" s="14">
        <f t="shared" si="141"/>
        <v>0</v>
      </c>
      <c r="M121" s="14">
        <f t="shared" si="141"/>
        <v>0</v>
      </c>
      <c r="N121" s="14">
        <f t="shared" si="141"/>
        <v>0</v>
      </c>
      <c r="O121" s="14">
        <f t="shared" si="141"/>
        <v>64113.120000000003</v>
      </c>
      <c r="P121" s="14">
        <f t="shared" si="141"/>
        <v>0</v>
      </c>
      <c r="T121" s="117" t="str">
        <f>'Energy matrix'!B50</f>
        <v>Gasoline</v>
      </c>
      <c r="U121" s="117"/>
      <c r="V121" s="118">
        <f>+INDEX('Energy matrix'!C50:N50,1,$D$2)</f>
        <v>0</v>
      </c>
      <c r="W121" s="117"/>
    </row>
    <row r="122" spans="3:31" ht="12.75" customHeight="1">
      <c r="C122" s="13" t="str">
        <f>$D$155</f>
        <v>Spatial heating</v>
      </c>
      <c r="D122" s="14">
        <f t="shared" si="141"/>
        <v>0</v>
      </c>
      <c r="E122" s="14">
        <f t="shared" si="141"/>
        <v>0</v>
      </c>
      <c r="F122" s="14">
        <f t="shared" si="141"/>
        <v>0</v>
      </c>
      <c r="G122" s="14">
        <f t="shared" si="141"/>
        <v>0</v>
      </c>
      <c r="H122" s="14">
        <f t="shared" si="141"/>
        <v>0</v>
      </c>
      <c r="I122" s="14">
        <f t="shared" si="141"/>
        <v>0</v>
      </c>
      <c r="J122" s="14">
        <f t="shared" si="141"/>
        <v>0</v>
      </c>
      <c r="K122" s="14">
        <f t="shared" si="141"/>
        <v>0</v>
      </c>
      <c r="L122" s="14">
        <f t="shared" si="141"/>
        <v>0</v>
      </c>
      <c r="M122" s="14">
        <f t="shared" si="141"/>
        <v>0</v>
      </c>
      <c r="N122" s="14">
        <f t="shared" si="141"/>
        <v>0</v>
      </c>
      <c r="O122" s="14">
        <f t="shared" si="141"/>
        <v>240.0729552035537</v>
      </c>
      <c r="P122" s="14">
        <f t="shared" si="141"/>
        <v>26801</v>
      </c>
      <c r="T122" s="117" t="str">
        <f>'Energy matrix'!B51</f>
        <v>LPG</v>
      </c>
      <c r="U122" s="117"/>
      <c r="V122" s="118">
        <f>+INDEX('Energy matrix'!C51:N51,1,$D$2)</f>
        <v>86.147999999999996</v>
      </c>
      <c r="W122" s="117"/>
    </row>
    <row r="123" spans="3:31" ht="12.75" customHeight="1">
      <c r="C123" s="17" t="s">
        <v>57</v>
      </c>
      <c r="D123" s="18">
        <f t="shared" ref="D123:P123" si="142">SUM(D117:D122)</f>
        <v>10776.85</v>
      </c>
      <c r="E123" s="18">
        <f t="shared" si="142"/>
        <v>403.43</v>
      </c>
      <c r="F123" s="18">
        <f t="shared" si="142"/>
        <v>1116.1020000000001</v>
      </c>
      <c r="G123" s="18">
        <f t="shared" si="142"/>
        <v>0</v>
      </c>
      <c r="H123" s="18">
        <f t="shared" si="142"/>
        <v>86.147999999999996</v>
      </c>
      <c r="I123" s="18">
        <f t="shared" si="142"/>
        <v>0</v>
      </c>
      <c r="J123" s="18">
        <f t="shared" si="142"/>
        <v>78489.357000000004</v>
      </c>
      <c r="K123" s="18">
        <f t="shared" si="142"/>
        <v>1340</v>
      </c>
      <c r="L123" s="18">
        <f t="shared" si="142"/>
        <v>134.63</v>
      </c>
      <c r="M123" s="18">
        <f t="shared" si="142"/>
        <v>21064</v>
      </c>
      <c r="N123" s="18">
        <f t="shared" si="142"/>
        <v>12446</v>
      </c>
      <c r="O123" s="18">
        <f t="shared" si="142"/>
        <v>71476.872955203551</v>
      </c>
      <c r="P123" s="18">
        <f t="shared" si="142"/>
        <v>26801</v>
      </c>
      <c r="T123" s="117" t="str">
        <f>'Energy matrix'!B52</f>
        <v>Manufactured Gases</v>
      </c>
      <c r="U123" s="117"/>
      <c r="V123" s="118">
        <f>+INDEX('Energy matrix'!C52:N52,1,$D$2)</f>
        <v>0</v>
      </c>
      <c r="W123" s="117"/>
    </row>
    <row r="124" spans="3:31" ht="12.75" customHeight="1">
      <c r="E124" s="25"/>
      <c r="F124" s="25"/>
      <c r="G124" s="25"/>
      <c r="H124" s="25"/>
      <c r="I124" s="25"/>
      <c r="J124" s="25"/>
      <c r="K124" s="25"/>
      <c r="O124" s="86"/>
      <c r="T124" s="117" t="str">
        <f>'Energy matrix'!B53</f>
        <v>Natural gas</v>
      </c>
      <c r="U124" s="117"/>
      <c r="V124" s="118">
        <f>+INDEX('Energy matrix'!C53:N53,1,$D$2)</f>
        <v>78489.357000000004</v>
      </c>
      <c r="W124" s="117"/>
    </row>
    <row r="125" spans="3:31" ht="12.75" customHeight="1">
      <c r="E125" s="25"/>
      <c r="F125" s="25"/>
      <c r="G125" s="25"/>
      <c r="H125" s="25"/>
      <c r="I125" s="25"/>
      <c r="J125" s="25"/>
      <c r="K125" s="25"/>
      <c r="O125" s="86"/>
      <c r="T125" s="117" t="str">
        <f>'Energy matrix'!B54</f>
        <v>Biogas</v>
      </c>
      <c r="U125" s="117"/>
      <c r="V125" s="118">
        <f>+INDEX('Energy matrix'!C54:N54,1,$D$2)</f>
        <v>1340</v>
      </c>
      <c r="W125" s="117"/>
    </row>
    <row r="126" spans="3:31" ht="12.75" customHeight="1">
      <c r="O126" s="86"/>
      <c r="T126" s="117" t="str">
        <f>'Energy matrix'!B55</f>
        <v>Biodiesel</v>
      </c>
      <c r="U126" s="117"/>
      <c r="V126" s="118">
        <f>+INDEX('Energy matrix'!C55:N55,1,$D$2)</f>
        <v>134.63</v>
      </c>
      <c r="W126" s="117"/>
    </row>
    <row r="127" spans="3:31" ht="12.75" customHeight="1">
      <c r="O127" s="86"/>
      <c r="T127" s="117" t="str">
        <f>'Energy matrix'!B56</f>
        <v>Biomass</v>
      </c>
      <c r="U127" s="117"/>
      <c r="V127" s="118">
        <f>+INDEX('Energy matrix'!C56:N56,1,$D$2)</f>
        <v>21064</v>
      </c>
      <c r="W127" s="117"/>
    </row>
    <row r="128" spans="3:31" ht="12.75" customHeight="1">
      <c r="C128" s="25" t="s">
        <v>287</v>
      </c>
      <c r="D128" s="503"/>
      <c r="F128" s="25"/>
      <c r="G128" s="25"/>
      <c r="H128" s="25"/>
      <c r="I128" s="25"/>
      <c r="J128" s="25"/>
      <c r="K128" s="25"/>
      <c r="O128" s="86"/>
      <c r="T128" s="117" t="str">
        <f>'Energy matrix'!B57</f>
        <v>Waste</v>
      </c>
      <c r="U128" s="117"/>
      <c r="V128" s="118">
        <f>+INDEX('Energy matrix'!C57:N57,1,$D$2)</f>
        <v>12446</v>
      </c>
      <c r="W128" s="117"/>
      <c r="AE128" s="34"/>
    </row>
    <row r="129" spans="3:32" ht="12.75" customHeight="1">
      <c r="E129" s="25"/>
      <c r="F129" s="25"/>
      <c r="G129" s="25"/>
      <c r="H129" s="25"/>
      <c r="I129" s="25"/>
      <c r="J129" s="25"/>
      <c r="K129" s="25"/>
      <c r="O129" s="86"/>
      <c r="T129" s="117" t="str">
        <f>'Energy matrix'!B58</f>
        <v>Electricity</v>
      </c>
      <c r="U129" s="117"/>
      <c r="V129" s="118">
        <f>+INDEX('Energy matrix'!C58:N58,1,$D$2)</f>
        <v>71236.800000000003</v>
      </c>
      <c r="W129" s="117"/>
      <c r="AF129" s="34"/>
    </row>
    <row r="130" spans="3:32" ht="12.75" customHeight="1">
      <c r="D130" s="21" t="s">
        <v>55</v>
      </c>
      <c r="E130" s="21" t="s">
        <v>85</v>
      </c>
      <c r="F130" s="21" t="s">
        <v>68</v>
      </c>
      <c r="G130" s="21" t="s">
        <v>79</v>
      </c>
      <c r="H130" s="21" t="s">
        <v>53</v>
      </c>
      <c r="I130" s="21" t="s">
        <v>51</v>
      </c>
      <c r="J130" s="21" t="s">
        <v>77</v>
      </c>
      <c r="K130" s="21" t="s">
        <v>78</v>
      </c>
      <c r="L130" s="21" t="s">
        <v>80</v>
      </c>
      <c r="M130" s="21" t="s">
        <v>50</v>
      </c>
      <c r="N130" s="21" t="s">
        <v>56</v>
      </c>
      <c r="O130" s="86"/>
      <c r="T130" s="117" t="str">
        <f>'Energy matrix'!B59</f>
        <v>District Heating</v>
      </c>
      <c r="U130" s="117"/>
      <c r="V130" s="118">
        <f>+INDEX('Energy matrix'!C59:N59,1,$D$2)</f>
        <v>26801</v>
      </c>
      <c r="W130" s="117"/>
      <c r="AF130" s="34"/>
    </row>
    <row r="131" spans="3:32" ht="12.75" customHeight="1">
      <c r="C131" s="13" t="str">
        <f>$D$150</f>
        <v>Process heat temperature</v>
      </c>
      <c r="D131" s="256">
        <f>D136*0.98</f>
        <v>0.93099999999999994</v>
      </c>
      <c r="E131" s="256">
        <f>E136*0.98</f>
        <v>0.93099999999999994</v>
      </c>
      <c r="F131" s="256">
        <f>F136*0.98</f>
        <v>0.94079999999999997</v>
      </c>
      <c r="G131" s="91"/>
      <c r="H131" s="256">
        <f t="shared" ref="H131:N131" si="143">H136*0.98</f>
        <v>0.98</v>
      </c>
      <c r="I131" s="256">
        <f t="shared" si="143"/>
        <v>0.98</v>
      </c>
      <c r="J131" s="256">
        <f t="shared" si="143"/>
        <v>0.98</v>
      </c>
      <c r="K131" s="256">
        <f t="shared" si="143"/>
        <v>0.83299999999999996</v>
      </c>
      <c r="L131" s="256">
        <f t="shared" si="143"/>
        <v>0.93099999999999994</v>
      </c>
      <c r="M131" s="256">
        <f t="shared" si="143"/>
        <v>0.93099999999999994</v>
      </c>
      <c r="N131" s="256">
        <f t="shared" si="143"/>
        <v>0.94079999999999997</v>
      </c>
      <c r="O131" s="86"/>
      <c r="T131" s="117" t="s">
        <v>57</v>
      </c>
      <c r="U131" s="117"/>
      <c r="V131" s="118">
        <f>SUM(V118:V130)</f>
        <v>223894.31700000001</v>
      </c>
      <c r="W131" s="117"/>
      <c r="AF131" s="34"/>
    </row>
    <row r="132" spans="3:32" ht="12.75" customHeight="1">
      <c r="C132" s="13" t="str">
        <f>$D$151</f>
        <v>Cooling demand</v>
      </c>
      <c r="D132" s="256">
        <f>D131*0.98</f>
        <v>0.91237999999999997</v>
      </c>
      <c r="E132" s="256">
        <f>E131*0.98</f>
        <v>0.91237999999999997</v>
      </c>
      <c r="F132" s="256">
        <f>F131*0.98</f>
        <v>0.92198399999999991</v>
      </c>
      <c r="G132" s="91"/>
      <c r="H132" s="256">
        <f t="shared" ref="H132:N132" si="144">H131*0.98</f>
        <v>0.96039999999999992</v>
      </c>
      <c r="I132" s="256">
        <f>I131*0.98</f>
        <v>0.96039999999999992</v>
      </c>
      <c r="J132" s="256">
        <f t="shared" si="144"/>
        <v>0.96039999999999992</v>
      </c>
      <c r="K132" s="256">
        <f t="shared" si="144"/>
        <v>0.81633999999999995</v>
      </c>
      <c r="L132" s="256">
        <f t="shared" si="144"/>
        <v>0.91237999999999997</v>
      </c>
      <c r="M132" s="256">
        <f t="shared" si="144"/>
        <v>0.91237999999999997</v>
      </c>
      <c r="N132" s="256">
        <f t="shared" si="144"/>
        <v>0.92198399999999991</v>
      </c>
      <c r="O132" s="86"/>
      <c r="T132" s="46"/>
      <c r="U132" s="46"/>
      <c r="W132" s="46"/>
      <c r="AF132" s="34"/>
    </row>
    <row r="133" spans="3:32" ht="12.75" customHeight="1">
      <c r="C133" s="13" t="str">
        <f>$D$152</f>
        <v>Haullage</v>
      </c>
      <c r="D133" s="92"/>
      <c r="E133" s="92"/>
      <c r="F133" s="92"/>
      <c r="G133" s="92"/>
      <c r="H133" s="92"/>
      <c r="I133" s="92"/>
      <c r="J133" s="92"/>
      <c r="K133" s="92"/>
      <c r="L133" s="92"/>
      <c r="M133" s="92"/>
      <c r="N133" s="92"/>
      <c r="O133" s="86"/>
      <c r="AF133" s="34"/>
    </row>
    <row r="134" spans="3:32" ht="12.75" customHeight="1">
      <c r="C134" s="13" t="str">
        <f>$D$153</f>
        <v>Light and electronics</v>
      </c>
      <c r="D134" s="93"/>
      <c r="E134" s="93"/>
      <c r="F134" s="90"/>
      <c r="G134" s="91"/>
      <c r="H134" s="93"/>
      <c r="I134" s="93"/>
      <c r="J134" s="93"/>
      <c r="K134" s="93"/>
      <c r="L134" s="93"/>
      <c r="M134" s="90">
        <v>1</v>
      </c>
      <c r="N134" s="90"/>
      <c r="O134" s="86"/>
      <c r="R134" s="25"/>
      <c r="S134" s="25"/>
      <c r="AF134" s="34"/>
    </row>
    <row r="135" spans="3:32" ht="12.75" customHeight="1">
      <c r="C135" s="13" t="str">
        <f>$D$154</f>
        <v>Electric motors</v>
      </c>
      <c r="D135" s="93"/>
      <c r="E135" s="93"/>
      <c r="F135" s="90"/>
      <c r="G135" s="91"/>
      <c r="H135" s="93"/>
      <c r="I135" s="93"/>
      <c r="J135" s="93"/>
      <c r="K135" s="93"/>
      <c r="L135" s="93"/>
      <c r="M135" s="90">
        <v>1</v>
      </c>
      <c r="N135" s="90"/>
      <c r="O135" s="86"/>
      <c r="R135" s="25"/>
      <c r="S135" s="25"/>
      <c r="AF135" s="34"/>
    </row>
    <row r="136" spans="3:32" ht="12.75" customHeight="1">
      <c r="C136" s="13" t="str">
        <f>$D$155</f>
        <v>Spatial heating</v>
      </c>
      <c r="D136" s="90">
        <v>0.95</v>
      </c>
      <c r="E136" s="90">
        <v>0.95</v>
      </c>
      <c r="F136" s="90">
        <v>0.96</v>
      </c>
      <c r="G136" s="91"/>
      <c r="H136" s="90">
        <v>1</v>
      </c>
      <c r="I136" s="90">
        <v>1</v>
      </c>
      <c r="J136" s="90">
        <v>1</v>
      </c>
      <c r="K136" s="256">
        <v>0.85</v>
      </c>
      <c r="L136" s="90">
        <v>0.95</v>
      </c>
      <c r="M136" s="90">
        <v>0.95</v>
      </c>
      <c r="N136" s="90">
        <v>0.96</v>
      </c>
      <c r="O136" s="86"/>
      <c r="R136" s="25"/>
      <c r="S136" s="25"/>
      <c r="AF136" s="34"/>
    </row>
    <row r="137" spans="3:32" ht="12.75" customHeight="1">
      <c r="D137" s="94"/>
      <c r="E137" s="94"/>
      <c r="F137" s="94"/>
      <c r="G137" s="95"/>
      <c r="H137" s="94"/>
      <c r="I137" s="94"/>
      <c r="J137" s="94"/>
      <c r="K137" s="94"/>
      <c r="L137" s="94"/>
      <c r="M137" s="94"/>
      <c r="N137" s="94"/>
      <c r="O137" s="86"/>
      <c r="R137" s="25"/>
      <c r="S137" s="25"/>
      <c r="AF137" s="34"/>
    </row>
    <row r="138" spans="3:32" ht="12.75" customHeight="1">
      <c r="O138" s="86"/>
      <c r="R138" s="25"/>
      <c r="S138" s="25"/>
      <c r="AF138" s="34"/>
    </row>
    <row r="139" spans="3:32" ht="12.75" customHeight="1">
      <c r="C139" s="61"/>
      <c r="D139" s="61"/>
      <c r="O139" s="86"/>
      <c r="R139" s="25"/>
      <c r="S139" s="25"/>
      <c r="AF139" s="34"/>
    </row>
    <row r="140" spans="3:32" ht="12.75" customHeight="1">
      <c r="C140" s="61"/>
      <c r="D140" s="61"/>
      <c r="R140" s="25"/>
      <c r="S140" s="25"/>
      <c r="AF140" s="34"/>
    </row>
    <row r="141" spans="3:32" ht="12.75" customHeight="1">
      <c r="R141" s="25"/>
      <c r="S141" s="25"/>
      <c r="AF141" s="34"/>
    </row>
    <row r="143" spans="3:32" s="442" customFormat="1" ht="15" thickBot="1">
      <c r="E143" s="443"/>
      <c r="F143" s="443"/>
      <c r="G143" s="444"/>
      <c r="H143" s="444"/>
      <c r="I143" s="444"/>
      <c r="J143" s="444"/>
      <c r="K143" s="444"/>
      <c r="R143" s="445"/>
      <c r="S143" s="445"/>
    </row>
    <row r="145" spans="3:27">
      <c r="E145" s="25"/>
      <c r="F145" s="25"/>
      <c r="G145" s="25"/>
      <c r="H145" s="25"/>
      <c r="I145" s="25"/>
      <c r="J145" s="25"/>
      <c r="K145" s="25"/>
      <c r="R145" s="25"/>
      <c r="T145" s="34"/>
    </row>
    <row r="146" spans="3:27" ht="21">
      <c r="C146" s="502" t="s">
        <v>487</v>
      </c>
      <c r="E146" s="25"/>
      <c r="G146" s="63"/>
      <c r="L146" s="36"/>
      <c r="R146" s="25"/>
      <c r="S146" s="25"/>
    </row>
    <row r="147" spans="3:27">
      <c r="D147" s="85"/>
      <c r="E147" s="50"/>
      <c r="F147" s="50"/>
      <c r="G147" s="50"/>
      <c r="H147" s="50"/>
      <c r="I147" s="50"/>
      <c r="J147" s="50"/>
      <c r="K147" s="50"/>
      <c r="L147" s="50"/>
      <c r="M147" s="50"/>
      <c r="N147" s="50"/>
      <c r="O147" s="50"/>
      <c r="P147" s="50"/>
      <c r="Q147" s="50"/>
      <c r="R147" s="50"/>
      <c r="T147" s="34"/>
    </row>
    <row r="148" spans="3:27">
      <c r="E148" s="50"/>
      <c r="F148" s="50"/>
      <c r="G148" s="50"/>
      <c r="H148" s="50"/>
      <c r="I148" s="50"/>
      <c r="J148" s="50"/>
      <c r="K148" s="50"/>
      <c r="L148" s="50"/>
      <c r="M148" s="50"/>
      <c r="N148" s="50"/>
      <c r="O148" s="50"/>
      <c r="P148" s="50"/>
      <c r="Q148" s="50"/>
      <c r="R148" s="50"/>
      <c r="T148" s="34"/>
    </row>
    <row r="149" spans="3:27">
      <c r="C149" s="10" t="s">
        <v>142</v>
      </c>
      <c r="D149" s="11" t="s">
        <v>143</v>
      </c>
      <c r="E149" s="20" t="s">
        <v>137</v>
      </c>
      <c r="F149" s="20" t="s">
        <v>138</v>
      </c>
      <c r="G149" s="20" t="s">
        <v>139</v>
      </c>
      <c r="H149" s="20" t="s">
        <v>140</v>
      </c>
      <c r="I149" s="20" t="s">
        <v>141</v>
      </c>
      <c r="J149" s="20" t="s">
        <v>550</v>
      </c>
      <c r="K149" s="20" t="s">
        <v>551</v>
      </c>
      <c r="L149" s="20" t="s">
        <v>552</v>
      </c>
      <c r="M149" s="20" t="s">
        <v>553</v>
      </c>
      <c r="N149" s="20" t="s">
        <v>554</v>
      </c>
      <c r="O149" s="20" t="s">
        <v>555</v>
      </c>
      <c r="P149" s="188" t="s">
        <v>556</v>
      </c>
      <c r="Q149" s="188" t="s">
        <v>557</v>
      </c>
      <c r="R149" s="25"/>
      <c r="S149" s="25"/>
      <c r="W149" s="283"/>
      <c r="X149" s="283"/>
      <c r="Z149" s="25"/>
      <c r="AA149" s="25"/>
    </row>
    <row r="150" spans="3:27">
      <c r="C150" s="12" t="str">
        <f>D6</f>
        <v>09 Paper, pulp and printing</v>
      </c>
      <c r="D150" s="13" t="s">
        <v>499</v>
      </c>
      <c r="E150" s="22">
        <v>1</v>
      </c>
      <c r="F150" s="22">
        <v>1</v>
      </c>
      <c r="G150" s="22"/>
      <c r="H150" s="22">
        <v>0</v>
      </c>
      <c r="I150" s="22">
        <v>0.25</v>
      </c>
      <c r="J150" s="22">
        <v>1</v>
      </c>
      <c r="K150" s="22">
        <v>1</v>
      </c>
      <c r="L150" s="22">
        <v>1</v>
      </c>
      <c r="M150" s="22">
        <v>1</v>
      </c>
      <c r="N150" s="22">
        <v>1</v>
      </c>
      <c r="O150" s="22">
        <v>1</v>
      </c>
      <c r="P150" s="22"/>
      <c r="Q150" s="22"/>
      <c r="R150" s="25"/>
      <c r="S150" s="25"/>
      <c r="W150" s="283"/>
      <c r="X150" s="283"/>
      <c r="Z150" s="25"/>
      <c r="AA150" s="25"/>
    </row>
    <row r="151" spans="3:27">
      <c r="C151" s="15"/>
      <c r="D151" s="13" t="s">
        <v>500</v>
      </c>
      <c r="E151" s="22"/>
      <c r="F151" s="22"/>
      <c r="G151" s="22"/>
      <c r="H151" s="22">
        <v>0</v>
      </c>
      <c r="I151" s="22"/>
      <c r="J151" s="22"/>
      <c r="K151" s="22"/>
      <c r="L151" s="22">
        <v>0</v>
      </c>
      <c r="M151" s="22">
        <v>0</v>
      </c>
      <c r="N151" s="608"/>
      <c r="O151" s="22">
        <v>0</v>
      </c>
      <c r="P151" s="22"/>
      <c r="Q151" s="22">
        <v>0</v>
      </c>
      <c r="R151" s="25"/>
      <c r="S151" s="25"/>
      <c r="W151" s="283"/>
      <c r="X151" s="283"/>
      <c r="Z151" s="25"/>
      <c r="AA151" s="25"/>
    </row>
    <row r="152" spans="3:27">
      <c r="C152" s="15"/>
      <c r="D152" s="13" t="s">
        <v>501</v>
      </c>
      <c r="E152" s="22">
        <v>0</v>
      </c>
      <c r="F152" s="22">
        <v>0</v>
      </c>
      <c r="G152" s="22">
        <v>1</v>
      </c>
      <c r="H152" s="609">
        <v>1</v>
      </c>
      <c r="I152" s="22">
        <v>0.75</v>
      </c>
      <c r="J152" s="22">
        <v>0</v>
      </c>
      <c r="K152" s="22">
        <v>0</v>
      </c>
      <c r="L152" s="22">
        <v>0</v>
      </c>
      <c r="M152" s="22">
        <v>0</v>
      </c>
      <c r="N152" s="22"/>
      <c r="O152" s="22">
        <v>0</v>
      </c>
      <c r="P152" s="22">
        <v>0</v>
      </c>
      <c r="Q152" s="22">
        <v>0</v>
      </c>
      <c r="R152" s="25"/>
      <c r="S152" s="25"/>
      <c r="W152" s="283"/>
      <c r="X152" s="283"/>
      <c r="Z152" s="25"/>
      <c r="AA152" s="25"/>
    </row>
    <row r="153" spans="3:27">
      <c r="C153" s="15"/>
      <c r="D153" s="13" t="s">
        <v>502</v>
      </c>
      <c r="E153" s="22">
        <v>0</v>
      </c>
      <c r="F153" s="22">
        <v>0</v>
      </c>
      <c r="G153" s="22">
        <v>0</v>
      </c>
      <c r="H153" s="22">
        <v>0</v>
      </c>
      <c r="I153" s="22">
        <v>0</v>
      </c>
      <c r="J153" s="22">
        <v>0</v>
      </c>
      <c r="K153" s="22">
        <v>0</v>
      </c>
      <c r="L153" s="22">
        <v>0</v>
      </c>
      <c r="M153" s="22">
        <v>0</v>
      </c>
      <c r="N153" s="22">
        <v>0</v>
      </c>
      <c r="O153" s="22">
        <v>0</v>
      </c>
      <c r="P153" s="22">
        <v>0.1</v>
      </c>
      <c r="Q153" s="22">
        <v>0</v>
      </c>
      <c r="R153" s="25"/>
      <c r="S153" s="25"/>
      <c r="W153" s="283"/>
      <c r="X153" s="283"/>
      <c r="Z153" s="25"/>
      <c r="AA153" s="25"/>
    </row>
    <row r="154" spans="3:27">
      <c r="C154" s="15"/>
      <c r="D154" s="13" t="s">
        <v>503</v>
      </c>
      <c r="E154" s="22">
        <v>0</v>
      </c>
      <c r="F154" s="22">
        <v>0</v>
      </c>
      <c r="G154" s="22">
        <v>0</v>
      </c>
      <c r="H154" s="22">
        <v>0</v>
      </c>
      <c r="I154" s="22">
        <v>0</v>
      </c>
      <c r="J154" s="22">
        <v>0</v>
      </c>
      <c r="K154" s="22">
        <v>0</v>
      </c>
      <c r="L154" s="22">
        <v>0</v>
      </c>
      <c r="M154" s="22">
        <v>0</v>
      </c>
      <c r="N154" s="22">
        <v>0</v>
      </c>
      <c r="O154" s="22">
        <v>0</v>
      </c>
      <c r="P154" s="22">
        <v>0.9</v>
      </c>
      <c r="Q154" s="22">
        <v>0</v>
      </c>
      <c r="R154" s="25"/>
      <c r="S154" s="25"/>
      <c r="W154" s="283"/>
      <c r="X154" s="283"/>
      <c r="Z154" s="25"/>
      <c r="AA154" s="25"/>
    </row>
    <row r="155" spans="3:27">
      <c r="C155" s="16"/>
      <c r="D155" s="13" t="s">
        <v>504</v>
      </c>
      <c r="E155" s="22"/>
      <c r="F155" s="22"/>
      <c r="G155" s="22"/>
      <c r="H155" s="22"/>
      <c r="I155" s="22"/>
      <c r="J155" s="22"/>
      <c r="K155" s="22"/>
      <c r="L155" s="22"/>
      <c r="M155" s="22"/>
      <c r="N155" s="22"/>
      <c r="O155" s="22"/>
      <c r="P155" s="22">
        <v>3.3700693350003606E-3</v>
      </c>
      <c r="Q155" s="22">
        <v>1</v>
      </c>
      <c r="R155" s="25"/>
      <c r="S155" s="25"/>
      <c r="W155" s="283"/>
      <c r="X155" s="283"/>
      <c r="Z155" s="25"/>
      <c r="AA155" s="25"/>
    </row>
    <row r="156" spans="3:27">
      <c r="C156" s="17" t="str">
        <f>C150</f>
        <v>09 Paper, pulp and printing</v>
      </c>
      <c r="D156" s="17"/>
      <c r="E156" s="23">
        <f>SUM(E150:E155)</f>
        <v>1</v>
      </c>
      <c r="F156" s="23">
        <f t="shared" ref="F156:I156" si="145">SUM(F150:F155)</f>
        <v>1</v>
      </c>
      <c r="G156" s="23">
        <f t="shared" si="145"/>
        <v>1</v>
      </c>
      <c r="H156" s="23">
        <f t="shared" si="145"/>
        <v>1</v>
      </c>
      <c r="I156" s="23">
        <f t="shared" si="145"/>
        <v>1</v>
      </c>
      <c r="J156" s="23">
        <f t="shared" ref="J156" si="146">SUM(J150:J155)</f>
        <v>1</v>
      </c>
      <c r="K156" s="23">
        <f t="shared" ref="K156:Q156" si="147">SUM(K150:K155)</f>
        <v>1</v>
      </c>
      <c r="L156" s="23">
        <f t="shared" si="147"/>
        <v>1</v>
      </c>
      <c r="M156" s="23">
        <f t="shared" si="147"/>
        <v>1</v>
      </c>
      <c r="N156" s="23">
        <f t="shared" si="147"/>
        <v>1</v>
      </c>
      <c r="O156" s="23">
        <f t="shared" si="147"/>
        <v>1</v>
      </c>
      <c r="P156" s="23">
        <f t="shared" si="147"/>
        <v>1.0033700693350003</v>
      </c>
      <c r="Q156" s="23">
        <f t="shared" si="147"/>
        <v>1</v>
      </c>
      <c r="R156" s="25"/>
      <c r="S156" s="25"/>
      <c r="W156" s="283"/>
      <c r="X156" s="283"/>
      <c r="Z156" s="25"/>
      <c r="AA156" s="25"/>
    </row>
    <row r="159" spans="3:27">
      <c r="D159" s="283"/>
    </row>
    <row r="160" spans="3:27">
      <c r="D160" s="283"/>
    </row>
    <row r="161" spans="4:4">
      <c r="D161" s="283"/>
    </row>
    <row r="162" spans="4:4">
      <c r="D162" s="283"/>
    </row>
    <row r="163" spans="4:4">
      <c r="D163" s="283"/>
    </row>
    <row r="164" spans="4:4">
      <c r="D164" s="283"/>
    </row>
    <row r="165" spans="4:4">
      <c r="D165" s="283"/>
    </row>
    <row r="166" spans="4:4">
      <c r="D166" s="283"/>
    </row>
    <row r="167" spans="4:4">
      <c r="D167" s="283"/>
    </row>
    <row r="168" spans="4:4">
      <c r="D168" s="283"/>
    </row>
    <row r="169" spans="4:4">
      <c r="D169" s="283"/>
    </row>
  </sheetData>
  <mergeCells count="3">
    <mergeCell ref="AK19:AK21"/>
    <mergeCell ref="AX19:AX21"/>
    <mergeCell ref="BK19:BK21"/>
  </mergeCells>
  <conditionalFormatting sqref="E73">
    <cfRule type="cellIs" dxfId="54" priority="73" operator="notEqual">
      <formula>"Ok"</formula>
    </cfRule>
  </conditionalFormatting>
  <conditionalFormatting sqref="A26:A60">
    <cfRule type="cellIs" dxfId="53" priority="74" stopIfTrue="1" operator="notEqual">
      <formula>0</formula>
    </cfRule>
  </conditionalFormatting>
  <conditionalFormatting sqref="D16">
    <cfRule type="expression" dxfId="52" priority="71">
      <formula>$D$16&lt;&gt;"Ok"</formula>
    </cfRule>
  </conditionalFormatting>
  <conditionalFormatting sqref="D18">
    <cfRule type="cellIs" dxfId="51" priority="69" operator="notEqual">
      <formula>"Ok"</formula>
    </cfRule>
  </conditionalFormatting>
  <conditionalFormatting sqref="E113">
    <cfRule type="cellIs" dxfId="50" priority="68" operator="notEqual">
      <formula>"Ok"</formula>
    </cfRule>
  </conditionalFormatting>
  <conditionalFormatting sqref="AT26:AU44 AT46:AU54 AT56:AU62">
    <cfRule type="expression" priority="51">
      <formula>AN26</formula>
    </cfRule>
  </conditionalFormatting>
  <conditionalFormatting sqref="AT45:AU45">
    <cfRule type="expression" priority="50">
      <formula>AN45</formula>
    </cfRule>
  </conditionalFormatting>
  <conditionalFormatting sqref="AT55:AU55">
    <cfRule type="expression" priority="49">
      <formula>AN55</formula>
    </cfRule>
  </conditionalFormatting>
  <conditionalFormatting sqref="BV26:BV44 BV46:BV54 BV56:BV62">
    <cfRule type="expression" priority="15">
      <formula>BP26</formula>
    </cfRule>
  </conditionalFormatting>
  <conditionalFormatting sqref="BT45:BU45">
    <cfRule type="expression" priority="17">
      <formula>BN45</formula>
    </cfRule>
  </conditionalFormatting>
  <conditionalFormatting sqref="E93">
    <cfRule type="cellIs" dxfId="49" priority="46" operator="notEqual">
      <formula>"Ok"</formula>
    </cfRule>
  </conditionalFormatting>
  <conditionalFormatting sqref="AV26:AV44 AV46:AV54 AV56:AV62">
    <cfRule type="expression" priority="33">
      <formula>AP26</formula>
    </cfRule>
  </conditionalFormatting>
  <conditionalFormatting sqref="AV45">
    <cfRule type="expression" priority="32">
      <formula>AP45</formula>
    </cfRule>
  </conditionalFormatting>
  <conditionalFormatting sqref="AV55">
    <cfRule type="expression" priority="31">
      <formula>AP55</formula>
    </cfRule>
  </conditionalFormatting>
  <conditionalFormatting sqref="BV45">
    <cfRule type="expression" priority="14">
      <formula>BP45</formula>
    </cfRule>
  </conditionalFormatting>
  <conditionalFormatting sqref="BV55">
    <cfRule type="expression" priority="13">
      <formula>BP55</formula>
    </cfRule>
  </conditionalFormatting>
  <conditionalFormatting sqref="BT26:BU44 BT46:BU54 BT56:BU62">
    <cfRule type="expression" priority="18">
      <formula>BN26</formula>
    </cfRule>
  </conditionalFormatting>
  <conditionalFormatting sqref="BT55:BU55">
    <cfRule type="expression" priority="16">
      <formula>BN55</formula>
    </cfRule>
  </conditionalFormatting>
  <conditionalFormatting sqref="BI26:BI44 BI46:BI54 BI56:BI62">
    <cfRule type="expression" priority="21">
      <formula>BC26</formula>
    </cfRule>
  </conditionalFormatting>
  <conditionalFormatting sqref="BI45">
    <cfRule type="expression" priority="20">
      <formula>BC45</formula>
    </cfRule>
  </conditionalFormatting>
  <conditionalFormatting sqref="BI55">
    <cfRule type="expression" priority="19">
      <formula>BC55</formula>
    </cfRule>
  </conditionalFormatting>
  <conditionalFormatting sqref="BG26:BH44 BG46:BH54 BG56:BH62">
    <cfRule type="expression" priority="24">
      <formula>BA26</formula>
    </cfRule>
  </conditionalFormatting>
  <conditionalFormatting sqref="BG45:BH45">
    <cfRule type="expression" priority="23">
      <formula>BA45</formula>
    </cfRule>
  </conditionalFormatting>
  <conditionalFormatting sqref="BG55:BH55">
    <cfRule type="expression" priority="22">
      <formula>BA55</formula>
    </cfRule>
  </conditionalFormatting>
  <conditionalFormatting sqref="BF26:BF44 BF46:BF54 BF56:BF62">
    <cfRule type="expression" priority="9">
      <formula>AZ26</formula>
    </cfRule>
  </conditionalFormatting>
  <conditionalFormatting sqref="BF45">
    <cfRule type="expression" priority="8">
      <formula>AZ45</formula>
    </cfRule>
  </conditionalFormatting>
  <conditionalFormatting sqref="BF55">
    <cfRule type="expression" priority="7">
      <formula>AZ55</formula>
    </cfRule>
  </conditionalFormatting>
  <conditionalFormatting sqref="BD26:BE44 BD46:BE54 BD56:BE62">
    <cfRule type="expression" priority="12">
      <formula>AX26</formula>
    </cfRule>
  </conditionalFormatting>
  <conditionalFormatting sqref="BD45:BE45">
    <cfRule type="expression" priority="11">
      <formula>AX45</formula>
    </cfRule>
  </conditionalFormatting>
  <conditionalFormatting sqref="BD55:BE55">
    <cfRule type="expression" priority="10">
      <formula>AX55</formula>
    </cfRule>
  </conditionalFormatting>
  <conditionalFormatting sqref="BS26:BS44 BS46:BS54 BS56:BS62">
    <cfRule type="expression" priority="3">
      <formula>BM26</formula>
    </cfRule>
  </conditionalFormatting>
  <conditionalFormatting sqref="BQ45:BR45">
    <cfRule type="expression" priority="5">
      <formula>BK45</formula>
    </cfRule>
  </conditionalFormatting>
  <conditionalFormatting sqref="BS45">
    <cfRule type="expression" priority="2">
      <formula>BM45</formula>
    </cfRule>
  </conditionalFormatting>
  <conditionalFormatting sqref="BS55">
    <cfRule type="expression" priority="1">
      <formula>BM55</formula>
    </cfRule>
  </conditionalFormatting>
  <conditionalFormatting sqref="BQ26:BR44 BQ46:BR54 BQ56:BR62">
    <cfRule type="expression" priority="6">
      <formula>BK26</formula>
    </cfRule>
  </conditionalFormatting>
  <conditionalFormatting sqref="BQ55:BR55">
    <cfRule type="expression" priority="4">
      <formula>BK55</formula>
    </cfRule>
  </conditionalFormatting>
  <pageMargins left="0.75" right="0.75" top="1" bottom="1" header="0.5" footer="0.5"/>
  <pageSetup paperSize="9" orientation="portrait" horizontalDpi="300" verticalDpi="300"/>
  <headerFooter alignWithMargins="0"/>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20">
    <tabColor rgb="FF00B050"/>
  </sheetPr>
  <dimension ref="C1:BY169"/>
  <sheetViews>
    <sheetView showGridLines="0" topLeftCell="AX8" zoomScale="125" zoomScaleNormal="125" workbookViewId="0">
      <selection activeCell="J58" sqref="J58"/>
    </sheetView>
  </sheetViews>
  <sheetFormatPr baseColWidth="10" defaultColWidth="9.1640625" defaultRowHeight="14"/>
  <cols>
    <col min="1" max="1" width="3.5" style="25" customWidth="1"/>
    <col min="2" max="2" width="24.5" style="25" customWidth="1"/>
    <col min="3" max="3" width="19.1640625" style="25" customWidth="1"/>
    <col min="4" max="4" width="57.5" style="25" customWidth="1"/>
    <col min="5" max="5" width="25.5" style="63" customWidth="1"/>
    <col min="6" max="6" width="11.83203125" style="63" bestFit="1" customWidth="1"/>
    <col min="7" max="11" width="10.83203125" style="36" customWidth="1"/>
    <col min="12" max="14" width="10.83203125" style="25" customWidth="1"/>
    <col min="15" max="15" width="8.83203125" style="25" customWidth="1"/>
    <col min="16" max="16" width="9" style="25" customWidth="1"/>
    <col min="17" max="17" width="9.83203125" style="25" customWidth="1"/>
    <col min="18" max="18" width="9.33203125" style="34" customWidth="1"/>
    <col min="19" max="19" width="9.1640625" style="34" customWidth="1"/>
    <col min="20" max="21" width="9.5" style="25" customWidth="1"/>
    <col min="22" max="22" width="10.83203125" style="25" customWidth="1"/>
    <col min="23" max="23" width="8.6640625" style="25" customWidth="1"/>
    <col min="24" max="24" width="8.1640625" style="25" customWidth="1"/>
    <col min="25" max="27" width="13.1640625" style="283" customWidth="1"/>
    <col min="28" max="28" width="11.6640625" style="25" customWidth="1"/>
    <col min="29" max="31" width="9.1640625" style="25"/>
    <col min="32" max="33" width="10.5" style="25" customWidth="1"/>
    <col min="34" max="40" width="9.1640625" style="25"/>
    <col min="41" max="41" width="10.33203125" style="25" customWidth="1"/>
    <col min="42" max="43" width="9.1640625" style="25"/>
    <col min="44" max="44" width="8.5" style="25" customWidth="1"/>
    <col min="45" max="16384" width="9.1640625" style="25"/>
  </cols>
  <sheetData>
    <row r="1" spans="3:28" ht="12.75" customHeight="1"/>
    <row r="2" spans="3:28" ht="12.75" customHeight="1">
      <c r="C2" s="62" t="s">
        <v>190</v>
      </c>
      <c r="D2" s="129">
        <v>10</v>
      </c>
      <c r="E2" s="70" t="s">
        <v>193</v>
      </c>
      <c r="F2" s="70"/>
      <c r="G2" s="70"/>
      <c r="H2" s="70"/>
    </row>
    <row r="3" spans="3:28" ht="12.75" customHeight="1">
      <c r="E3" s="25"/>
    </row>
    <row r="4" spans="3:28" ht="12.75" customHeight="1" thickBot="1">
      <c r="C4" s="62" t="s">
        <v>192</v>
      </c>
      <c r="D4" s="64" t="s">
        <v>135</v>
      </c>
      <c r="E4" s="25"/>
    </row>
    <row r="5" spans="3:28" ht="12.75" customHeight="1">
      <c r="C5" s="62" t="s">
        <v>195</v>
      </c>
      <c r="D5" s="70" t="str">
        <f>+INDEX(Commodities!$X$6:$X$17,D2)</f>
        <v>Wood products industry</v>
      </c>
      <c r="E5" s="25"/>
      <c r="F5" s="195"/>
      <c r="G5" s="196"/>
    </row>
    <row r="6" spans="3:28" ht="12.75" customHeight="1">
      <c r="C6" s="62"/>
      <c r="D6" s="70" t="str">
        <f>+INDEX(Commodities!$Y$6:$Y$17,D2)</f>
        <v>010 Wood and wood products</v>
      </c>
      <c r="E6" s="25"/>
      <c r="F6" s="200" t="str">
        <f ca="1">+"Give 'Index' in cell " &amp; SUBSTITUTE(CELL("address",D2),"$","") &amp; "."</f>
        <v>Give 'Index' in cell D2.</v>
      </c>
      <c r="G6" s="199"/>
    </row>
    <row r="7" spans="3:28" ht="12.75" customHeight="1">
      <c r="E7" s="25"/>
      <c r="F7" s="200" t="s">
        <v>215</v>
      </c>
      <c r="G7" s="199"/>
    </row>
    <row r="8" spans="3:28" ht="12.75" customHeight="1" thickBot="1">
      <c r="C8" s="62" t="s">
        <v>192</v>
      </c>
      <c r="D8" s="64" t="s">
        <v>136</v>
      </c>
      <c r="E8" s="25"/>
      <c r="F8" s="197"/>
      <c r="G8" s="198"/>
    </row>
    <row r="9" spans="3:28" ht="12.75" customHeight="1">
      <c r="C9" s="62" t="s">
        <v>195</v>
      </c>
      <c r="D9" s="70" t="str">
        <f ca="1">+OFFSET(Processes!$M$11,D11,0)</f>
        <v>010 Wood and wood products</v>
      </c>
      <c r="E9" s="25"/>
    </row>
    <row r="10" spans="3:28" ht="12.75" customHeight="1">
      <c r="C10" s="62" t="s">
        <v>148</v>
      </c>
      <c r="D10" s="70">
        <f>+ROW(Processes!$M$44) - ROW(Processes!$M$7)</f>
        <v>37</v>
      </c>
      <c r="E10" s="25"/>
    </row>
    <row r="11" spans="3:28" ht="12.75" customHeight="1">
      <c r="C11" s="62" t="s">
        <v>188</v>
      </c>
      <c r="D11" s="70">
        <f>+$D$10*$D$2-$D$10</f>
        <v>333</v>
      </c>
      <c r="E11" s="25"/>
    </row>
    <row r="12" spans="3:28" ht="12.75" customHeight="1">
      <c r="E12" s="25"/>
    </row>
    <row r="13" spans="3:28" ht="12.75" customHeight="1">
      <c r="C13" s="62" t="s">
        <v>192</v>
      </c>
      <c r="D13" s="64" t="s">
        <v>189</v>
      </c>
      <c r="E13" s="25"/>
      <c r="G13" s="112"/>
      <c r="H13" s="112"/>
      <c r="I13" s="112"/>
      <c r="J13" s="112"/>
      <c r="K13" s="112"/>
      <c r="L13" s="112"/>
      <c r="M13" s="112"/>
      <c r="N13" s="112"/>
    </row>
    <row r="14" spans="3:28" ht="12.75" customHeight="1">
      <c r="C14" s="62" t="s">
        <v>195</v>
      </c>
      <c r="D14" s="70" t="str">
        <f>+INDEX('Energy matrix'!$C$4:$N$4,1,D2)</f>
        <v>Wood and wood products</v>
      </c>
      <c r="E14" s="25"/>
    </row>
    <row r="15" spans="3:28" ht="12.75" customHeight="1">
      <c r="D15" s="285"/>
      <c r="E15" s="25"/>
      <c r="L15" s="36"/>
      <c r="M15" s="36"/>
      <c r="R15" s="25"/>
      <c r="S15" s="25"/>
      <c r="T15" s="34"/>
      <c r="U15" s="34"/>
    </row>
    <row r="16" spans="3:28" ht="12.75" customHeight="1">
      <c r="C16" s="285"/>
      <c r="D16" s="522"/>
      <c r="E16" s="285"/>
      <c r="L16" s="36"/>
      <c r="M16" s="36"/>
      <c r="R16" s="283"/>
      <c r="S16" s="25"/>
      <c r="U16" s="34"/>
      <c r="V16" s="34"/>
      <c r="Y16" s="25"/>
      <c r="AB16" s="283"/>
    </row>
    <row r="17" spans="3:77" ht="12.75" customHeight="1">
      <c r="C17" s="285"/>
      <c r="D17" s="427"/>
      <c r="E17" s="285"/>
      <c r="L17" s="286"/>
      <c r="M17" s="36"/>
      <c r="N17" s="36"/>
      <c r="O17" s="286"/>
      <c r="R17" s="283"/>
      <c r="S17" s="25"/>
      <c r="U17" s="283"/>
      <c r="X17" s="34"/>
      <c r="Y17" s="285"/>
      <c r="Z17" s="34"/>
      <c r="AA17" s="25"/>
      <c r="AD17" s="283"/>
      <c r="AE17" s="283"/>
      <c r="AF17" s="283"/>
    </row>
    <row r="18" spans="3:77" ht="12.75" customHeight="1">
      <c r="C18" s="285"/>
      <c r="D18" s="522"/>
      <c r="E18" s="285"/>
      <c r="G18" s="286"/>
      <c r="H18" s="286"/>
      <c r="I18" s="286"/>
      <c r="J18" s="286"/>
      <c r="K18" s="286"/>
      <c r="L18" s="286"/>
      <c r="M18" s="286"/>
      <c r="N18" s="286"/>
      <c r="O18" s="286"/>
      <c r="P18" s="286"/>
      <c r="Q18" s="283"/>
      <c r="R18" s="283"/>
      <c r="S18" s="283"/>
      <c r="T18" s="283"/>
      <c r="U18" s="283"/>
      <c r="V18" s="283"/>
      <c r="W18" s="283"/>
      <c r="X18" s="283"/>
      <c r="Z18" s="285"/>
      <c r="AA18" s="285"/>
      <c r="AB18" s="284"/>
      <c r="AC18" s="283"/>
      <c r="AD18" s="283"/>
      <c r="AE18" s="283"/>
      <c r="AF18" s="283"/>
      <c r="AG18" s="283"/>
      <c r="AH18" s="283"/>
      <c r="AI18" s="283"/>
      <c r="AJ18" s="283"/>
      <c r="AK18" s="283"/>
      <c r="AL18" s="283"/>
      <c r="AM18" s="283"/>
      <c r="AN18" s="283"/>
      <c r="AO18" s="283"/>
      <c r="AP18" s="283"/>
      <c r="AQ18" s="283"/>
      <c r="AR18" s="283"/>
      <c r="AS18" s="283"/>
      <c r="AT18" s="283"/>
      <c r="AU18" s="283"/>
      <c r="AV18" s="283"/>
      <c r="AW18" s="283"/>
      <c r="AX18" s="283"/>
      <c r="AY18" s="283"/>
      <c r="AZ18" s="283"/>
      <c r="BA18" s="283"/>
      <c r="BB18" s="283"/>
      <c r="BC18" s="283"/>
      <c r="BD18" s="283"/>
      <c r="BE18" s="283"/>
      <c r="BF18" s="283"/>
      <c r="BG18" s="283"/>
      <c r="BH18" s="283"/>
      <c r="BI18" s="283"/>
      <c r="BJ18" s="283"/>
      <c r="BK18" s="546"/>
      <c r="BL18" s="289"/>
      <c r="BM18" s="291"/>
      <c r="BN18" s="291"/>
      <c r="BO18" s="291"/>
      <c r="BP18" s="291"/>
      <c r="BQ18" s="289"/>
      <c r="BR18" s="289"/>
      <c r="BS18" s="289"/>
      <c r="BT18" s="289"/>
      <c r="BU18" s="289"/>
      <c r="BV18" s="289"/>
    </row>
    <row r="19" spans="3:77" ht="12.75" customHeight="1">
      <c r="C19" s="285"/>
      <c r="D19" s="285"/>
      <c r="E19" s="285"/>
      <c r="G19" s="510" t="s">
        <v>62</v>
      </c>
      <c r="H19" s="510"/>
      <c r="I19" s="517"/>
      <c r="J19" s="510"/>
      <c r="K19" s="510"/>
      <c r="L19" s="517"/>
      <c r="M19" s="510"/>
      <c r="N19" s="510"/>
      <c r="O19" s="510"/>
      <c r="P19" s="286"/>
      <c r="Q19" s="283"/>
      <c r="R19" s="283"/>
      <c r="S19" s="396"/>
      <c r="T19" s="283"/>
      <c r="U19" s="283"/>
      <c r="V19" s="283"/>
      <c r="W19" s="283"/>
      <c r="X19" s="283"/>
      <c r="AB19" s="337"/>
      <c r="AC19" s="283"/>
      <c r="AD19" s="283"/>
      <c r="AE19" s="283"/>
      <c r="AF19" s="283"/>
      <c r="AG19" s="283"/>
      <c r="AH19" s="283"/>
      <c r="AI19" s="283"/>
      <c r="AJ19" s="283"/>
      <c r="AK19" s="663">
        <v>2010</v>
      </c>
      <c r="AL19" s="348"/>
      <c r="AM19" s="335"/>
      <c r="AN19" s="335"/>
      <c r="AO19" s="335"/>
      <c r="AP19" s="335"/>
      <c r="AQ19" s="348"/>
      <c r="AR19" s="348"/>
      <c r="AS19" s="348"/>
      <c r="AT19" s="348"/>
      <c r="AU19" s="348"/>
      <c r="AV19" s="349"/>
      <c r="AW19" s="283"/>
      <c r="AX19" s="663">
        <v>2015</v>
      </c>
      <c r="AY19" s="348"/>
      <c r="AZ19" s="335"/>
      <c r="BA19" s="335"/>
      <c r="BB19" s="335"/>
      <c r="BC19" s="335"/>
      <c r="BD19" s="348"/>
      <c r="BE19" s="348"/>
      <c r="BF19" s="348"/>
      <c r="BG19" s="348"/>
      <c r="BH19" s="348"/>
      <c r="BI19" s="349"/>
      <c r="BJ19" s="283"/>
      <c r="BK19" s="663">
        <v>2019</v>
      </c>
      <c r="BL19" s="348"/>
      <c r="BM19" s="335"/>
      <c r="BN19" s="335"/>
      <c r="BO19" s="335"/>
      <c r="BP19" s="335"/>
      <c r="BQ19" s="348"/>
      <c r="BR19" s="348"/>
      <c r="BS19" s="348"/>
      <c r="BT19" s="348"/>
      <c r="BU19" s="348"/>
      <c r="BV19" s="349"/>
      <c r="BW19" s="283"/>
      <c r="BX19" s="283"/>
      <c r="BY19" s="283"/>
    </row>
    <row r="20" spans="3:77" ht="12.75" customHeight="1">
      <c r="E20" s="25"/>
      <c r="G20" s="511">
        <v>2010</v>
      </c>
      <c r="H20" s="511"/>
      <c r="I20" s="518"/>
      <c r="J20" s="511">
        <v>2015</v>
      </c>
      <c r="K20" s="511"/>
      <c r="L20" s="518"/>
      <c r="M20" s="511">
        <v>2019</v>
      </c>
      <c r="N20" s="511"/>
      <c r="O20" s="511"/>
      <c r="P20" s="294"/>
      <c r="Q20" s="295"/>
      <c r="R20" s="295"/>
      <c r="S20" s="294"/>
      <c r="T20" s="293"/>
      <c r="U20" s="293"/>
      <c r="V20" s="283"/>
      <c r="W20" s="283"/>
      <c r="X20" s="296"/>
      <c r="Y20" s="296"/>
      <c r="Z20" s="296"/>
      <c r="AA20" s="296"/>
      <c r="AB20" s="347"/>
      <c r="AC20" s="285"/>
      <c r="AD20" s="285"/>
      <c r="AE20" s="285"/>
      <c r="AF20" s="285"/>
      <c r="AG20" s="285"/>
      <c r="AH20" s="285"/>
      <c r="AI20" s="285"/>
      <c r="AJ20" s="285"/>
      <c r="AK20" s="664"/>
      <c r="AL20" s="289"/>
      <c r="AM20" s="289"/>
      <c r="AN20" s="289"/>
      <c r="AO20" s="289"/>
      <c r="AP20" s="289"/>
      <c r="AQ20" s="289"/>
      <c r="AR20" s="289"/>
      <c r="AS20" s="289"/>
      <c r="AT20" s="289"/>
      <c r="AU20" s="289"/>
      <c r="AV20" s="290"/>
      <c r="AW20" s="283"/>
      <c r="AX20" s="664"/>
      <c r="AY20" s="289"/>
      <c r="AZ20" s="289"/>
      <c r="BA20" s="289"/>
      <c r="BB20" s="289"/>
      <c r="BC20" s="289"/>
      <c r="BD20" s="289"/>
      <c r="BE20" s="289"/>
      <c r="BF20" s="289"/>
      <c r="BG20" s="289"/>
      <c r="BH20" s="289"/>
      <c r="BI20" s="290"/>
      <c r="BJ20" s="283"/>
      <c r="BK20" s="664"/>
      <c r="BL20" s="289"/>
      <c r="BM20" s="289"/>
      <c r="BN20" s="289"/>
      <c r="BO20" s="289"/>
      <c r="BP20" s="289"/>
      <c r="BQ20" s="289"/>
      <c r="BR20" s="289"/>
      <c r="BS20" s="289"/>
      <c r="BT20" s="289"/>
      <c r="BU20" s="289"/>
      <c r="BV20" s="290"/>
      <c r="BW20" s="283"/>
      <c r="BX20" s="283"/>
      <c r="BY20" s="283"/>
    </row>
    <row r="21" spans="3:77" ht="12.75" customHeight="1">
      <c r="E21" s="25"/>
      <c r="F21" s="65"/>
      <c r="G21" s="385">
        <f>IronSteel!G21</f>
        <v>1.0009999999999999</v>
      </c>
      <c r="H21" s="385">
        <f>IronSteel!H21</f>
        <v>1.0009999999999999</v>
      </c>
      <c r="I21" s="385">
        <f>IronSteel!I21</f>
        <v>1.0009999999999999</v>
      </c>
      <c r="J21" s="385">
        <v>1.01</v>
      </c>
      <c r="K21" s="385">
        <v>1.01</v>
      </c>
      <c r="L21" s="385">
        <v>1.01</v>
      </c>
      <c r="M21" s="385">
        <f>IronSteel!M21</f>
        <v>1.01</v>
      </c>
      <c r="N21" s="385">
        <f>IronSteel!N21</f>
        <v>1.01</v>
      </c>
      <c r="O21" s="385">
        <f>IronSteel!O21</f>
        <v>1.01</v>
      </c>
      <c r="P21" s="292"/>
      <c r="Q21" s="297"/>
      <c r="R21" s="297"/>
      <c r="S21" s="292"/>
      <c r="T21" s="292"/>
      <c r="U21" s="292"/>
      <c r="V21" s="283"/>
      <c r="W21" s="283"/>
      <c r="X21" s="296"/>
      <c r="Y21" s="296"/>
      <c r="Z21" s="296"/>
      <c r="AA21" s="296"/>
      <c r="AB21" s="337"/>
      <c r="AC21" s="285"/>
      <c r="AD21" s="285"/>
      <c r="AE21" s="285"/>
      <c r="AF21" s="285"/>
      <c r="AG21" s="285"/>
      <c r="AH21" s="285"/>
      <c r="AI21" s="285"/>
      <c r="AJ21" s="285"/>
      <c r="AK21" s="665"/>
      <c r="AL21" s="289"/>
      <c r="AM21" s="289"/>
      <c r="AN21" s="356" t="s">
        <v>96</v>
      </c>
      <c r="AO21" s="348"/>
      <c r="AP21" s="349"/>
      <c r="AQ21" s="289"/>
      <c r="AR21" s="289"/>
      <c r="AS21" s="289"/>
      <c r="AT21" s="289"/>
      <c r="AU21" s="289"/>
      <c r="AV21" s="290"/>
      <c r="AW21" s="283"/>
      <c r="AX21" s="665"/>
      <c r="AY21" s="289"/>
      <c r="AZ21" s="289"/>
      <c r="BA21" s="356" t="s">
        <v>96</v>
      </c>
      <c r="BB21" s="348"/>
      <c r="BC21" s="349"/>
      <c r="BD21" s="289"/>
      <c r="BE21" s="289"/>
      <c r="BF21" s="289"/>
      <c r="BG21" s="289"/>
      <c r="BH21" s="289"/>
      <c r="BI21" s="290"/>
      <c r="BJ21" s="283"/>
      <c r="BK21" s="665"/>
      <c r="BL21" s="289"/>
      <c r="BM21" s="289"/>
      <c r="BN21" s="356" t="s">
        <v>96</v>
      </c>
      <c r="BO21" s="348"/>
      <c r="BP21" s="349"/>
      <c r="BQ21" s="289"/>
      <c r="BR21" s="289"/>
      <c r="BS21" s="289"/>
      <c r="BT21" s="289"/>
      <c r="BU21" s="289"/>
      <c r="BV21" s="290"/>
      <c r="BW21" s="283"/>
      <c r="BX21" s="283"/>
      <c r="BY21" s="283"/>
    </row>
    <row r="22" spans="3:77" ht="12.75" customHeight="1">
      <c r="F22" s="72"/>
      <c r="G22" s="298"/>
      <c r="H22" s="298"/>
      <c r="I22" s="298"/>
      <c r="J22" s="286"/>
      <c r="K22" s="286"/>
      <c r="L22" s="286"/>
      <c r="M22" s="298"/>
      <c r="N22" s="298"/>
      <c r="O22" s="298"/>
      <c r="P22" s="286"/>
      <c r="Q22" s="312"/>
      <c r="R22" s="312"/>
      <c r="S22" s="312"/>
      <c r="T22" s="298"/>
      <c r="U22" s="298"/>
      <c r="V22" s="298"/>
      <c r="W22" s="298"/>
      <c r="X22" s="299"/>
      <c r="Y22" s="299"/>
      <c r="Z22" s="299"/>
      <c r="AA22" s="299"/>
      <c r="AB22" s="338"/>
      <c r="AC22" s="283"/>
      <c r="AD22" s="283"/>
      <c r="AE22" s="283"/>
      <c r="AF22" s="283"/>
      <c r="AG22" s="283"/>
      <c r="AH22" s="283"/>
      <c r="AI22" s="283"/>
      <c r="AJ22" s="283"/>
      <c r="AK22" s="545"/>
      <c r="AL22" s="289"/>
      <c r="AM22" s="289"/>
      <c r="AN22" s="288" t="s">
        <v>586</v>
      </c>
      <c r="AO22" s="289" t="s">
        <v>575</v>
      </c>
      <c r="AP22" s="290" t="s">
        <v>564</v>
      </c>
      <c r="AQ22" s="289"/>
      <c r="AR22" s="289"/>
      <c r="AS22" s="289"/>
      <c r="AT22" s="289"/>
      <c r="AU22" s="289"/>
      <c r="AV22" s="290"/>
      <c r="AW22" s="283"/>
      <c r="AX22" s="545"/>
      <c r="AY22" s="289"/>
      <c r="AZ22" s="289"/>
      <c r="BA22" s="288" t="s">
        <v>586</v>
      </c>
      <c r="BB22" s="289" t="s">
        <v>575</v>
      </c>
      <c r="BC22" s="290" t="s">
        <v>564</v>
      </c>
      <c r="BD22" s="289"/>
      <c r="BE22" s="289"/>
      <c r="BF22" s="289"/>
      <c r="BG22" s="289"/>
      <c r="BH22" s="289"/>
      <c r="BI22" s="290"/>
      <c r="BJ22" s="283"/>
      <c r="BK22" s="545"/>
      <c r="BL22" s="289"/>
      <c r="BM22" s="289"/>
      <c r="BN22" s="288" t="s">
        <v>586</v>
      </c>
      <c r="BO22" s="289" t="s">
        <v>575</v>
      </c>
      <c r="BP22" s="290" t="s">
        <v>564</v>
      </c>
      <c r="BQ22" s="289"/>
      <c r="BR22" s="289"/>
      <c r="BS22" s="289"/>
      <c r="BT22" s="289"/>
      <c r="BU22" s="289"/>
      <c r="BV22" s="290"/>
      <c r="BW22" s="283"/>
      <c r="BX22" s="283"/>
      <c r="BY22" s="283"/>
    </row>
    <row r="23" spans="3:77" ht="12.75" customHeight="1">
      <c r="F23" s="74" t="s">
        <v>8</v>
      </c>
      <c r="G23" s="300"/>
      <c r="H23" s="300"/>
      <c r="I23" s="300"/>
      <c r="J23" s="286"/>
      <c r="K23" s="286"/>
      <c r="L23" s="286"/>
      <c r="M23" s="300"/>
      <c r="N23" s="300"/>
      <c r="O23" s="300"/>
      <c r="P23" s="301"/>
      <c r="Q23" s="313"/>
      <c r="R23" s="313"/>
      <c r="S23" s="313"/>
      <c r="T23" s="300"/>
      <c r="U23" s="300"/>
      <c r="V23" s="300"/>
      <c r="W23" s="300"/>
      <c r="X23" s="299"/>
      <c r="Y23" s="299"/>
      <c r="Z23" s="299"/>
      <c r="AA23" s="299"/>
      <c r="AB23" s="339"/>
      <c r="AC23" s="283"/>
      <c r="AD23" s="283"/>
      <c r="AE23" s="283"/>
      <c r="AF23" s="283"/>
      <c r="AG23" s="283"/>
      <c r="AH23" s="283"/>
      <c r="AI23" s="283"/>
      <c r="AJ23" s="283"/>
      <c r="AK23" s="288"/>
      <c r="AL23" s="291"/>
      <c r="AM23" s="289"/>
      <c r="AN23" s="362" cm="1">
        <f t="array" ref="AN23">INDEX(RegSplit!$B$4:$AN$6,MATCH(AN22,RegSplit!$A$4:$A$6,0),MATCH($D$6&amp;AK19,RegSplit!$B$2:$AN$2&amp;RegSplit!$B$3:$AN$3,0))</f>
        <v>1</v>
      </c>
      <c r="AO23" s="523" cm="1">
        <f t="array" ref="AO23">INDEX(RegSplit!$B$4:$AN$6,MATCH(AO22,RegSplit!$A$4:$A$6,0),MATCH($D$6&amp;AK19,RegSplit!$B$2:$AN$2&amp;RegSplit!$B$3:$AN$3,0))</f>
        <v>0</v>
      </c>
      <c r="AP23" s="523" cm="1">
        <f t="array" ref="AP23">INDEX(RegSplit!$B$4:$AN$6,MATCH(AP22,RegSplit!$A$4:$A$6,0),MATCH($D$6&amp;AK19,RegSplit!$B$2:$AN$2&amp;RegSplit!$B$3:$AN$3,0))</f>
        <v>0</v>
      </c>
      <c r="AQ23" s="289"/>
      <c r="AR23" s="289"/>
      <c r="AS23" s="289"/>
      <c r="AT23" s="289"/>
      <c r="AU23" s="289"/>
      <c r="AV23" s="290"/>
      <c r="AW23" s="283"/>
      <c r="AX23" s="288"/>
      <c r="AY23" s="291"/>
      <c r="AZ23" s="289"/>
      <c r="BA23" s="362" cm="1">
        <f t="array" ref="BA23">INDEX(RegSplit!$B$4:$AN$6,MATCH(BA22,RegSplit!$A$4:$A$6,0),MATCH($D$6&amp;AX19,RegSplit!$B$2:$AN$2&amp;RegSplit!$B$3:$AN$3,0))</f>
        <v>1</v>
      </c>
      <c r="BB23" s="523" cm="1">
        <f t="array" ref="BB23">INDEX(RegSplit!$B$4:$AN$6,MATCH(BB22,RegSplit!$A$4:$A$6,0),MATCH($D$6&amp;AX19,RegSplit!$B$2:$AN$2&amp;RegSplit!$B$3:$AN$3,0))</f>
        <v>0</v>
      </c>
      <c r="BC23" s="523" cm="1">
        <f t="array" ref="BC23">INDEX(RegSplit!$B$4:$AN$6,MATCH(BC22,RegSplit!$A$4:$A$6,0),MATCH($D$6&amp;AX19,RegSplit!$B$2:$AN$2&amp;RegSplit!$B$3:$AN$3,0))</f>
        <v>0</v>
      </c>
      <c r="BD23" s="289"/>
      <c r="BE23" s="289"/>
      <c r="BF23" s="289"/>
      <c r="BG23" s="289"/>
      <c r="BH23" s="289"/>
      <c r="BI23" s="290"/>
      <c r="BJ23" s="283"/>
      <c r="BK23" s="288"/>
      <c r="BL23" s="291"/>
      <c r="BM23" s="289"/>
      <c r="BN23" s="362" cm="1">
        <f t="array" ref="BN23">INDEX(RegSplit!$B$4:$AN$6,MATCH(BN22,RegSplit!$A$4:$A$6,0),MATCH($D$6&amp;BK19,RegSplit!$B$2:$AN$2&amp;RegSplit!$B$3:$AN$3,0))</f>
        <v>1</v>
      </c>
      <c r="BO23" s="523" cm="1">
        <f t="array" ref="BO23">INDEX(RegSplit!$B$4:$AN$6,MATCH(BO22,RegSplit!$A$4:$A$6,0),MATCH($D$6&amp;BK19,RegSplit!$B$2:$AN$2&amp;RegSplit!$B$3:$AN$3,0))</f>
        <v>0</v>
      </c>
      <c r="BP23" s="523" cm="1">
        <f t="array" ref="BP23">INDEX(RegSplit!$B$4:$AN$6,MATCH(BP22,RegSplit!$A$4:$A$6,0),MATCH($D$6&amp;BK19,RegSplit!$B$2:$AN$2&amp;RegSplit!$B$3:$AN$3,0))</f>
        <v>0</v>
      </c>
      <c r="BQ23" s="289"/>
      <c r="BR23" s="289"/>
      <c r="BS23" s="289"/>
      <c r="BT23" s="289"/>
      <c r="BU23" s="289"/>
      <c r="BV23" s="290"/>
      <c r="BW23" s="283"/>
      <c r="BX23" s="283"/>
      <c r="BY23" s="283"/>
    </row>
    <row r="24" spans="3:77" ht="25.5" customHeight="1">
      <c r="C24" s="38" t="s">
        <v>2</v>
      </c>
      <c r="D24" s="38" t="s">
        <v>26</v>
      </c>
      <c r="E24" s="38" t="s">
        <v>14</v>
      </c>
      <c r="F24" s="38" t="s">
        <v>15</v>
      </c>
      <c r="G24" s="302" t="s">
        <v>587</v>
      </c>
      <c r="H24" s="314" t="s">
        <v>576</v>
      </c>
      <c r="I24" s="314" t="s">
        <v>565</v>
      </c>
      <c r="J24" s="302" t="s">
        <v>588</v>
      </c>
      <c r="K24" s="314" t="s">
        <v>577</v>
      </c>
      <c r="L24" s="314" t="s">
        <v>566</v>
      </c>
      <c r="M24" s="302" t="s">
        <v>589</v>
      </c>
      <c r="N24" s="314" t="s">
        <v>578</v>
      </c>
      <c r="O24" s="314" t="s">
        <v>567</v>
      </c>
      <c r="P24" s="302" t="s">
        <v>590</v>
      </c>
      <c r="Q24" s="314" t="s">
        <v>579</v>
      </c>
      <c r="R24" s="314" t="s">
        <v>568</v>
      </c>
      <c r="S24" s="302" t="s">
        <v>591</v>
      </c>
      <c r="T24" s="314" t="s">
        <v>580</v>
      </c>
      <c r="U24" s="314" t="s">
        <v>569</v>
      </c>
      <c r="V24" s="302" t="s">
        <v>319</v>
      </c>
      <c r="W24" s="549" t="s">
        <v>592</v>
      </c>
      <c r="X24" s="550" t="s">
        <v>581</v>
      </c>
      <c r="Y24" s="551" t="s">
        <v>570</v>
      </c>
      <c r="Z24" s="51" t="s">
        <v>0</v>
      </c>
      <c r="AA24" s="51" t="s">
        <v>318</v>
      </c>
      <c r="AB24" s="552" t="s">
        <v>58</v>
      </c>
      <c r="AC24" s="553" t="s">
        <v>106</v>
      </c>
      <c r="AD24" s="553" t="s">
        <v>288</v>
      </c>
      <c r="AE24" s="554" t="s">
        <v>111</v>
      </c>
      <c r="AG24" s="283"/>
      <c r="AH24" s="283"/>
      <c r="AI24" s="283"/>
      <c r="AJ24" s="283"/>
      <c r="AK24" s="288"/>
      <c r="AL24" s="289"/>
      <c r="AM24" s="540" t="s">
        <v>294</v>
      </c>
      <c r="AN24" s="541"/>
      <c r="AO24" s="348"/>
      <c r="AP24" s="349"/>
      <c r="AQ24" s="540" t="s">
        <v>96</v>
      </c>
      <c r="AR24" s="541"/>
      <c r="AS24" s="542"/>
      <c r="AT24" s="540" t="s">
        <v>295</v>
      </c>
      <c r="AU24" s="541"/>
      <c r="AV24" s="542"/>
      <c r="AW24" s="283"/>
      <c r="AX24" s="288"/>
      <c r="AY24" s="289"/>
      <c r="AZ24" s="540" t="s">
        <v>294</v>
      </c>
      <c r="BA24" s="541"/>
      <c r="BB24" s="348"/>
      <c r="BC24" s="349"/>
      <c r="BD24" s="540" t="s">
        <v>96</v>
      </c>
      <c r="BE24" s="541"/>
      <c r="BF24" s="542"/>
      <c r="BG24" s="540" t="s">
        <v>295</v>
      </c>
      <c r="BH24" s="541"/>
      <c r="BI24" s="542"/>
      <c r="BJ24" s="283"/>
      <c r="BK24" s="288"/>
      <c r="BL24" s="289"/>
      <c r="BM24" s="540" t="s">
        <v>294</v>
      </c>
      <c r="BN24" s="541"/>
      <c r="BO24" s="348"/>
      <c r="BP24" s="349"/>
      <c r="BQ24" s="540" t="s">
        <v>96</v>
      </c>
      <c r="BR24" s="541"/>
      <c r="BS24" s="542"/>
      <c r="BT24" s="540" t="s">
        <v>295</v>
      </c>
      <c r="BU24" s="541"/>
      <c r="BV24" s="542"/>
      <c r="BW24" s="283"/>
      <c r="BX24" s="283"/>
      <c r="BY24" s="283"/>
    </row>
    <row r="25" spans="3:77" ht="25" thickBot="1">
      <c r="C25" s="77" t="s">
        <v>27</v>
      </c>
      <c r="D25" s="77"/>
      <c r="E25" s="77"/>
      <c r="F25" s="77"/>
      <c r="G25" s="303" t="s">
        <v>46</v>
      </c>
      <c r="H25" s="303" t="s">
        <v>46</v>
      </c>
      <c r="I25" s="303"/>
      <c r="J25" s="303" t="s">
        <v>46</v>
      </c>
      <c r="K25" s="303" t="s">
        <v>46</v>
      </c>
      <c r="L25" s="303"/>
      <c r="M25" s="303" t="s">
        <v>46</v>
      </c>
      <c r="N25" s="303" t="s">
        <v>46</v>
      </c>
      <c r="O25" s="303"/>
      <c r="P25" s="303" t="s">
        <v>46</v>
      </c>
      <c r="Q25" s="303" t="s">
        <v>46</v>
      </c>
      <c r="R25" s="303"/>
      <c r="S25" s="303" t="s">
        <v>46</v>
      </c>
      <c r="T25" s="303" t="s">
        <v>46</v>
      </c>
      <c r="U25" s="303"/>
      <c r="V25" s="326" t="s">
        <v>112</v>
      </c>
      <c r="W25" s="323" t="s">
        <v>49</v>
      </c>
      <c r="X25" s="303" t="s">
        <v>49</v>
      </c>
      <c r="Y25" s="303"/>
      <c r="Z25" s="547" t="s">
        <v>93</v>
      </c>
      <c r="AA25" s="547"/>
      <c r="AB25" s="548" t="s">
        <v>291</v>
      </c>
      <c r="AC25" s="548"/>
      <c r="AD25" s="548"/>
      <c r="AE25" s="548" t="s">
        <v>112</v>
      </c>
      <c r="AG25" s="283">
        <v>2010</v>
      </c>
      <c r="AH25" s="283">
        <v>2012</v>
      </c>
      <c r="AI25" s="283">
        <v>2014</v>
      </c>
      <c r="AJ25" s="283"/>
      <c r="AK25" s="529"/>
      <c r="AL25" s="537" t="s">
        <v>44</v>
      </c>
      <c r="AM25" s="525" t="s">
        <v>105</v>
      </c>
      <c r="AN25" s="526" t="s">
        <v>586</v>
      </c>
      <c r="AO25" s="526" t="s">
        <v>575</v>
      </c>
      <c r="AP25" s="527" t="s">
        <v>564</v>
      </c>
      <c r="AQ25" s="525" t="s">
        <v>586</v>
      </c>
      <c r="AR25" s="526" t="s">
        <v>575</v>
      </c>
      <c r="AS25" s="527" t="s">
        <v>564</v>
      </c>
      <c r="AT25" s="525" t="s">
        <v>586</v>
      </c>
      <c r="AU25" s="526" t="s">
        <v>575</v>
      </c>
      <c r="AV25" s="527" t="s">
        <v>564</v>
      </c>
      <c r="AW25" s="283"/>
      <c r="AX25" s="529"/>
      <c r="AY25" s="537" t="s">
        <v>44</v>
      </c>
      <c r="AZ25" s="525" t="s">
        <v>292</v>
      </c>
      <c r="BA25" s="526" t="s">
        <v>586</v>
      </c>
      <c r="BB25" s="526" t="s">
        <v>575</v>
      </c>
      <c r="BC25" s="527" t="s">
        <v>564</v>
      </c>
      <c r="BD25" s="525" t="s">
        <v>586</v>
      </c>
      <c r="BE25" s="526" t="s">
        <v>575</v>
      </c>
      <c r="BF25" s="527" t="s">
        <v>564</v>
      </c>
      <c r="BG25" s="525" t="s">
        <v>586</v>
      </c>
      <c r="BH25" s="526" t="s">
        <v>575</v>
      </c>
      <c r="BI25" s="527" t="s">
        <v>564</v>
      </c>
      <c r="BJ25" s="283"/>
      <c r="BK25" s="529"/>
      <c r="BL25" s="537" t="s">
        <v>44</v>
      </c>
      <c r="BM25" s="525" t="s">
        <v>105</v>
      </c>
      <c r="BN25" s="526" t="s">
        <v>586</v>
      </c>
      <c r="BO25" s="526" t="s">
        <v>575</v>
      </c>
      <c r="BP25" s="527" t="s">
        <v>564</v>
      </c>
      <c r="BQ25" s="525" t="s">
        <v>586</v>
      </c>
      <c r="BR25" s="526" t="s">
        <v>575</v>
      </c>
      <c r="BS25" s="527" t="s">
        <v>564</v>
      </c>
      <c r="BT25" s="525" t="s">
        <v>586</v>
      </c>
      <c r="BU25" s="526" t="s">
        <v>575</v>
      </c>
      <c r="BV25" s="527" t="s">
        <v>564</v>
      </c>
      <c r="BW25" s="283"/>
      <c r="BX25" s="283"/>
      <c r="BY25" s="283"/>
    </row>
    <row r="26" spans="3:77" ht="12.75" customHeight="1">
      <c r="C26" s="144" t="str">
        <f ca="1">+IF(OFFSET(Processes!B7,$D$11,0)="*","*",OFFSET(Processes!D7,$D$11,0))</f>
        <v>INDWDPHBNGAE1</v>
      </c>
      <c r="D26" s="144" t="str">
        <f ca="1">+OFFSET(Processes!E7,$D$11,0)</f>
        <v>Wood products industry Heat Medium Temp. Boiler - Nat. Gas Existing 1</v>
      </c>
      <c r="E26" s="147" t="str">
        <f>+Processes!O7</f>
        <v>INDSNG1,INDSNG2,INDNGA</v>
      </c>
      <c r="F26" s="147" t="str">
        <f ca="1">+OFFSET(Processes!$M$12,$D$11,0) &amp; Processes!P7</f>
        <v>IWDPH</v>
      </c>
      <c r="G26" s="320">
        <f>ROUNDUP(AN26/($Z26*$AA26)*G$21*W26,3)</f>
        <v>393.01299999999998</v>
      </c>
      <c r="H26" s="320">
        <f t="shared" ref="H26:I26" si="0">ROUNDUP(AO26/($Z26*$AA26)*H$21*X26,3)</f>
        <v>0</v>
      </c>
      <c r="I26" s="320">
        <f t="shared" si="0"/>
        <v>0</v>
      </c>
      <c r="J26" s="320">
        <f>ROUNDUP(BA26/($Z26*$AA26)*J$21*W26,3)</f>
        <v>322.024</v>
      </c>
      <c r="K26" s="320">
        <f>ROUNDUP(BB26/($Z26*$AA26)*K$21*X26,3)</f>
        <v>0</v>
      </c>
      <c r="L26" s="320">
        <f>ROUNDUP(BC26/($Z26*$AA26)*L$21*Y26,3)</f>
        <v>0</v>
      </c>
      <c r="M26" s="320">
        <f>ROUNDUP(BN26/($Z26*$AA26)*M$21*W26,3)</f>
        <v>286.05199999999996</v>
      </c>
      <c r="N26" s="320">
        <f>ROUNDUP(BO26/($Z26*$AA26)*N$21*X26,3)</f>
        <v>0</v>
      </c>
      <c r="O26" s="320">
        <f>ROUNDUP(BP26/($Z26*$AA26)*O$21*Y26,3)</f>
        <v>0</v>
      </c>
      <c r="P26" s="320">
        <f t="shared" ref="P26:P62" si="1">M26</f>
        <v>286.05199999999996</v>
      </c>
      <c r="Q26" s="320">
        <f t="shared" ref="Q26:Q62" si="2">N26</f>
        <v>0</v>
      </c>
      <c r="R26" s="320">
        <f t="shared" ref="R26:R62" si="3">O26</f>
        <v>0</v>
      </c>
      <c r="S26" s="320">
        <f t="shared" ref="S26:S62" si="4">IF($AB26=20,0,M26/5)*IF(M26=0,0,1)</f>
        <v>0</v>
      </c>
      <c r="T26" s="320">
        <f t="shared" ref="T26:T62" si="5">IF($AB26=20,0,N26/5)*IF(N26=0,0,1)</f>
        <v>0</v>
      </c>
      <c r="U26" s="320">
        <f t="shared" ref="U26:U62" si="6">IF($AB26=20,0,O26/5)*IF(O26=0,0,1)</f>
        <v>0</v>
      </c>
      <c r="V26" s="320">
        <v>5</v>
      </c>
      <c r="W26" s="340">
        <f>I131</f>
        <v>0.98</v>
      </c>
      <c r="X26" s="555">
        <f t="shared" ref="X26:Y28" si="7">W26</f>
        <v>0.98</v>
      </c>
      <c r="Y26" s="555">
        <f t="shared" si="7"/>
        <v>0.98</v>
      </c>
      <c r="Z26" s="317">
        <f>3.6*8760/1000000</f>
        <v>3.1536000000000002E-2</v>
      </c>
      <c r="AA26" s="388">
        <v>0.5</v>
      </c>
      <c r="AB26" s="327">
        <v>20</v>
      </c>
      <c r="AC26" s="317"/>
      <c r="AD26" s="317"/>
      <c r="AE26" s="327"/>
      <c r="AG26" s="234">
        <f t="shared" ref="AG26:AG41" si="8">((G26*Z26*AA26/W26)+(H26*Z26*AA26/X26))/$G$21</f>
        <v>6.3171817814838231</v>
      </c>
      <c r="AH26" s="234">
        <f t="shared" ref="AH26:AH41" si="9">((J26*Z26*AA26/W26)+(K26*Z26*AA26/X26))/$J$21</f>
        <v>5.1300004364518088</v>
      </c>
      <c r="AI26" s="234">
        <f t="shared" ref="AI26:AI41" si="10">((M26*AA26*Z26/W26)+(N26*Z26*AA26/X26))/$M$21</f>
        <v>4.5569488139017986</v>
      </c>
      <c r="AJ26" s="283"/>
      <c r="AK26" s="528" t="str">
        <f ca="1">F26</f>
        <v>IWDPH</v>
      </c>
      <c r="AL26" s="348" t="s">
        <v>97</v>
      </c>
      <c r="AM26" s="311">
        <f>(J77+I77)/1000</f>
        <v>6.3171729999999995</v>
      </c>
      <c r="AN26" s="308">
        <f>AM26*$AN$23</f>
        <v>6.3171729999999995</v>
      </c>
      <c r="AO26" s="309">
        <f>AM26*$AO$23</f>
        <v>0</v>
      </c>
      <c r="AP26" s="309">
        <f>AM26*$AP$23</f>
        <v>0</v>
      </c>
      <c r="AQ26" s="310">
        <f>IFERROR(G26*$Z26*$AA26/G$21,0)</f>
        <v>6.1908381458541468</v>
      </c>
      <c r="AR26" s="309">
        <f>IFERROR(H26*$Z26*$AA26/H$21,0)</f>
        <v>0</v>
      </c>
      <c r="AS26" s="336">
        <f>IFERROR(I26*$Z26*$AA26/I$21,0)</f>
        <v>0</v>
      </c>
      <c r="AT26" s="311">
        <f t="shared" ref="AT26:AV29" si="11">IFERROR(AQ26/W26,0)</f>
        <v>6.3171817814838231</v>
      </c>
      <c r="AU26" s="308">
        <f t="shared" si="11"/>
        <v>0</v>
      </c>
      <c r="AV26" s="355">
        <f t="shared" si="11"/>
        <v>0</v>
      </c>
      <c r="AW26" s="283"/>
      <c r="AX26" s="528" t="str">
        <f t="shared" ref="AX26:AX62" ca="1" si="12">AK26</f>
        <v>IWDPH</v>
      </c>
      <c r="AY26" s="348" t="s">
        <v>97</v>
      </c>
      <c r="AZ26" s="311">
        <f>(J97+I97)/1000</f>
        <v>5.13</v>
      </c>
      <c r="BA26" s="308">
        <f>AZ26*$AN$23</f>
        <v>5.13</v>
      </c>
      <c r="BB26" s="309">
        <f>AZ26*$BB$23</f>
        <v>0</v>
      </c>
      <c r="BC26" s="309">
        <f>AZ26*$BC$23</f>
        <v>0</v>
      </c>
      <c r="BD26" s="311">
        <f t="shared" ref="BD26" si="13">IFERROR(J26*$Z26*AA26/J$21,0)</f>
        <v>5.0274004277227728</v>
      </c>
      <c r="BE26" s="308">
        <f t="shared" ref="BE26" si="14">IFERROR(K26*$Z26*AA26/K$21,0)</f>
        <v>0</v>
      </c>
      <c r="BF26" s="355">
        <f>IFERROR(L26*$Z26*AA26/L$21,0)</f>
        <v>0</v>
      </c>
      <c r="BG26" s="311">
        <f t="shared" ref="BG26:BG35" si="15">IFERROR(BD26/W26,0)</f>
        <v>5.1300004364518088</v>
      </c>
      <c r="BH26" s="308">
        <f t="shared" ref="BH26:BH35" si="16">IFERROR(BE26/X26,0)</f>
        <v>0</v>
      </c>
      <c r="BI26" s="355">
        <f t="shared" ref="BI26:BI35" si="17">IFERROR(BF26/Y26,0)</f>
        <v>0</v>
      </c>
      <c r="BJ26" s="283"/>
      <c r="BK26" s="528" t="str">
        <f ca="1">AK26</f>
        <v>IWDPH</v>
      </c>
      <c r="BL26" s="348" t="s">
        <v>97</v>
      </c>
      <c r="BM26" s="311">
        <f>(J117+I117)/1000</f>
        <v>4.5569449999999998</v>
      </c>
      <c r="BN26" s="308">
        <f>BM26*$AN$23</f>
        <v>4.5569449999999998</v>
      </c>
      <c r="BO26" s="309">
        <f>BM26*$BB$23</f>
        <v>0</v>
      </c>
      <c r="BP26" s="309">
        <f>BM26*$BC$23</f>
        <v>0</v>
      </c>
      <c r="BQ26" s="311">
        <f>IFERROR(M26*$Z26*$AA26/M$21,0)</f>
        <v>4.4658098376237616</v>
      </c>
      <c r="BR26" s="308">
        <f>IFERROR(N26*$Z26*$AA26/N$21,0)</f>
        <v>0</v>
      </c>
      <c r="BS26" s="355">
        <f>IFERROR(O26*$Z26*$AA26/O$21,0)</f>
        <v>0</v>
      </c>
      <c r="BT26" s="311">
        <f>IFERROR(BQ26/W26,0)</f>
        <v>4.5569488139017977</v>
      </c>
      <c r="BU26" s="308">
        <f>IFERROR(BR26/X26,0)</f>
        <v>0</v>
      </c>
      <c r="BV26" s="355">
        <f>IFERROR(BS26/Y26,0)</f>
        <v>0</v>
      </c>
      <c r="BW26" s="283"/>
      <c r="BX26" s="283"/>
      <c r="BY26" s="283"/>
    </row>
    <row r="27" spans="3:77" ht="12.75" customHeight="1">
      <c r="C27" s="144" t="str">
        <f ca="1">+IF(OFFSET(Processes!B8,$D$11,0)="*","*",OFFSET(Processes!D8,$D$11,0))</f>
        <v>INDWDPHBCOAE1</v>
      </c>
      <c r="D27" s="144" t="str">
        <f ca="1">+OFFSET(Processes!E8,$D$11,0)</f>
        <v>Wood products industry Heat Medium Temp. Boiler - Coal Existing 1</v>
      </c>
      <c r="E27" s="147" t="str">
        <f>+Processes!O8</f>
        <v>INDCOA</v>
      </c>
      <c r="F27" s="147" t="str">
        <f ca="1">+OFFSET(Processes!$M$12,$D$11,0) &amp; Processes!P8</f>
        <v>IWDPH</v>
      </c>
      <c r="G27" s="320">
        <f t="shared" ref="G27:G62" si="18">ROUNDUP(AN27/($Z27*$AA27)*G$21*W27,3)</f>
        <v>2.4830000000000001</v>
      </c>
      <c r="H27" s="320">
        <f t="shared" ref="H27:H62" si="19">ROUNDUP(AO27/($Z27*$AA27)*H$21*X27,3)</f>
        <v>0</v>
      </c>
      <c r="I27" s="320">
        <f t="shared" ref="I27:I61" si="20">ROUNDUP(AP27/($Z27*$AA27)*I$21*Y27,3)</f>
        <v>0</v>
      </c>
      <c r="J27" s="320">
        <f t="shared" ref="J27:J62" si="21">ROUNDUP(BA27/($Z27*$AA27)*J$21*W27,3)</f>
        <v>0</v>
      </c>
      <c r="K27" s="320">
        <f t="shared" ref="K27:K62" si="22">ROUNDUP(BB27/($Z27*$AA27)*K$21*X27,3)</f>
        <v>0</v>
      </c>
      <c r="L27" s="320">
        <f t="shared" ref="L27:L62" si="23">ROUNDUP(BC27/($Z27*$AA27)*L$21*Y27,3)</f>
        <v>0</v>
      </c>
      <c r="M27" s="320">
        <f t="shared" ref="M27:M62" si="24">ROUNDUP(BN27/($Z27*$AA27)*M$21*W27,3)</f>
        <v>0</v>
      </c>
      <c r="N27" s="320">
        <f t="shared" ref="N27:N62" si="25">ROUNDUP(BO27/($Z27*$AA27)*N$21*X27,3)</f>
        <v>0</v>
      </c>
      <c r="O27" s="320">
        <f t="shared" ref="O27:O62" si="26">ROUNDUP(BP27/($Z27*$AA27)*O$21*Y27,3)</f>
        <v>0</v>
      </c>
      <c r="P27" s="320">
        <f t="shared" si="1"/>
        <v>0</v>
      </c>
      <c r="Q27" s="320">
        <f t="shared" si="2"/>
        <v>0</v>
      </c>
      <c r="R27" s="320">
        <f t="shared" si="3"/>
        <v>0</v>
      </c>
      <c r="S27" s="320">
        <f t="shared" si="4"/>
        <v>0</v>
      </c>
      <c r="T27" s="320">
        <f t="shared" si="5"/>
        <v>0</v>
      </c>
      <c r="U27" s="320">
        <f t="shared" si="6"/>
        <v>0</v>
      </c>
      <c r="V27" s="320">
        <v>5</v>
      </c>
      <c r="W27" s="341">
        <f>D131</f>
        <v>0.93099999999999994</v>
      </c>
      <c r="X27" s="520">
        <f t="shared" si="7"/>
        <v>0.93099999999999994</v>
      </c>
      <c r="Y27" s="520">
        <f t="shared" si="7"/>
        <v>0.93099999999999994</v>
      </c>
      <c r="Z27" s="317">
        <f>3.6*8760/1000000</f>
        <v>3.1536000000000002E-2</v>
      </c>
      <c r="AA27" s="388">
        <f>$AA$26</f>
        <v>0.5</v>
      </c>
      <c r="AB27" s="327">
        <v>20</v>
      </c>
      <c r="AC27" s="317"/>
      <c r="AD27" s="317"/>
      <c r="AE27" s="327"/>
      <c r="AG27" s="234">
        <f t="shared" si="8"/>
        <v>4.2011633908518982E-2</v>
      </c>
      <c r="AH27" s="234">
        <f t="shared" si="9"/>
        <v>0</v>
      </c>
      <c r="AI27" s="234">
        <f t="shared" si="10"/>
        <v>0</v>
      </c>
      <c r="AJ27" s="283"/>
      <c r="AK27" s="288"/>
      <c r="AL27" s="289" t="s">
        <v>98</v>
      </c>
      <c r="AM27" s="305">
        <f>D77/1000</f>
        <v>4.2006000000000002E-2</v>
      </c>
      <c r="AN27" s="306">
        <f>AM27*$AN$23</f>
        <v>4.2006000000000002E-2</v>
      </c>
      <c r="AO27" s="307">
        <f t="shared" ref="AO27:AO29" si="27">AM27*$AO$23</f>
        <v>0</v>
      </c>
      <c r="AP27" s="307">
        <f>AM27*$AP$23</f>
        <v>0</v>
      </c>
      <c r="AQ27" s="304">
        <f t="shared" ref="AQ27:AQ62" si="28">IFERROR(G27*$Z27*$AA27/G$21,0)</f>
        <v>3.9112831168831172E-2</v>
      </c>
      <c r="AR27" s="307">
        <f t="shared" ref="AR27:AR62" si="29">IFERROR(H27*$Z27*$AA27/H$21,0)</f>
        <v>0</v>
      </c>
      <c r="AS27" s="538">
        <f t="shared" ref="AS27:AS62" si="30">IFERROR(I27*$Z27*$AA27/I$21,0)</f>
        <v>0</v>
      </c>
      <c r="AT27" s="305">
        <f t="shared" si="11"/>
        <v>4.2011633908518982E-2</v>
      </c>
      <c r="AU27" s="306">
        <f t="shared" si="11"/>
        <v>0</v>
      </c>
      <c r="AV27" s="351">
        <f t="shared" si="11"/>
        <v>0</v>
      </c>
      <c r="AW27" s="283"/>
      <c r="AX27" s="288"/>
      <c r="AY27" s="289" t="s">
        <v>98</v>
      </c>
      <c r="AZ27" s="305">
        <f>D97/1000</f>
        <v>0</v>
      </c>
      <c r="BA27" s="306">
        <f>AZ27*$AN$23</f>
        <v>0</v>
      </c>
      <c r="BB27" s="307">
        <f>AZ27*$BB$23</f>
        <v>0</v>
      </c>
      <c r="BC27" s="307">
        <f>AZ27*$BC$23</f>
        <v>0</v>
      </c>
      <c r="BD27" s="305">
        <f t="shared" ref="BD27:BD62" si="31">IFERROR(J27*$Z27*AA27/J$21,0)</f>
        <v>0</v>
      </c>
      <c r="BE27" s="306">
        <f t="shared" ref="BE27:BE62" si="32">IFERROR(K27*$Z27*AA27/K$21,0)</f>
        <v>0</v>
      </c>
      <c r="BF27" s="351">
        <f t="shared" ref="BF27:BF62" si="33">IFERROR(L27*$Z27*AA27/L$21,0)</f>
        <v>0</v>
      </c>
      <c r="BG27" s="305">
        <f t="shared" si="15"/>
        <v>0</v>
      </c>
      <c r="BH27" s="306">
        <f t="shared" si="16"/>
        <v>0</v>
      </c>
      <c r="BI27" s="351">
        <f t="shared" si="17"/>
        <v>0</v>
      </c>
      <c r="BJ27" s="283"/>
      <c r="BK27" s="288"/>
      <c r="BL27" s="289" t="s">
        <v>98</v>
      </c>
      <c r="BM27" s="305">
        <f>D117/1000</f>
        <v>0</v>
      </c>
      <c r="BN27" s="306">
        <f>BM27*$AN$23</f>
        <v>0</v>
      </c>
      <c r="BO27" s="307">
        <f t="shared" ref="BO27:BO29" si="34">BM27*$BB$23</f>
        <v>0</v>
      </c>
      <c r="BP27" s="307">
        <f t="shared" ref="BP27:BP29" si="35">BM27*$BC$23</f>
        <v>0</v>
      </c>
      <c r="BQ27" s="305">
        <f t="shared" ref="BQ27:BQ62" si="36">IFERROR(M27*$Z27*$AA27/M$21,0)</f>
        <v>0</v>
      </c>
      <c r="BR27" s="306">
        <f t="shared" ref="BR27:BR62" si="37">IFERROR(N27*$Z27*$AA27/N$21,0)</f>
        <v>0</v>
      </c>
      <c r="BS27" s="351">
        <f t="shared" ref="BS27:BS62" si="38">IFERROR(O27*$Z27*$AA27/O$21,0)</f>
        <v>0</v>
      </c>
      <c r="BT27" s="305">
        <f t="shared" ref="BT27:BT35" si="39">IFERROR(BQ27/W27,0)</f>
        <v>0</v>
      </c>
      <c r="BU27" s="306">
        <f t="shared" ref="BU27:BU35" si="40">IFERROR(BR27/X27,0)</f>
        <v>0</v>
      </c>
      <c r="BV27" s="351">
        <f t="shared" ref="BV27:BV35" si="41">IFERROR(BS27/Y27,0)</f>
        <v>0</v>
      </c>
      <c r="BW27" s="283"/>
      <c r="BX27" s="283"/>
      <c r="BY27" s="283"/>
    </row>
    <row r="28" spans="3:77" ht="12.75" customHeight="1">
      <c r="C28" s="144" t="str">
        <f ca="1">+IF(OFFSET(Processes!B9,$D$11,0)="*","*",OFFSET(Processes!D9,$D$11,0))</f>
        <v>INDWDPHBDSLE1</v>
      </c>
      <c r="D28" s="144" t="str">
        <f ca="1">+OFFSET(Processes!E9,$D$11,0)</f>
        <v>Wood products industry Heat Medium Temp. Boiler - Diesel Existing 1</v>
      </c>
      <c r="E28" s="147" t="str">
        <f>+Processes!O9</f>
        <v>INDDSB1,INDDSB2,INDDSL</v>
      </c>
      <c r="F28" s="147" t="str">
        <f ca="1">+OFFSET(Processes!$M$12,$D$11,0) &amp; Processes!P9</f>
        <v>IWDPH</v>
      </c>
      <c r="G28" s="320">
        <f t="shared" si="18"/>
        <v>0</v>
      </c>
      <c r="H28" s="320">
        <f t="shared" si="19"/>
        <v>0</v>
      </c>
      <c r="I28" s="320">
        <f t="shared" si="20"/>
        <v>0</v>
      </c>
      <c r="J28" s="320">
        <f t="shared" si="21"/>
        <v>0</v>
      </c>
      <c r="K28" s="320">
        <f t="shared" si="22"/>
        <v>0</v>
      </c>
      <c r="L28" s="320">
        <f t="shared" si="23"/>
        <v>0</v>
      </c>
      <c r="M28" s="320">
        <f t="shared" si="24"/>
        <v>3.246</v>
      </c>
      <c r="N28" s="320">
        <f t="shared" si="25"/>
        <v>0</v>
      </c>
      <c r="O28" s="320">
        <f t="shared" si="26"/>
        <v>0</v>
      </c>
      <c r="P28" s="320">
        <f t="shared" si="1"/>
        <v>3.246</v>
      </c>
      <c r="Q28" s="320">
        <f t="shared" si="2"/>
        <v>0</v>
      </c>
      <c r="R28" s="320">
        <f t="shared" si="3"/>
        <v>0</v>
      </c>
      <c r="S28" s="320">
        <f t="shared" si="4"/>
        <v>0</v>
      </c>
      <c r="T28" s="320">
        <f t="shared" si="5"/>
        <v>0</v>
      </c>
      <c r="U28" s="320">
        <f t="shared" si="6"/>
        <v>0</v>
      </c>
      <c r="V28" s="320">
        <v>5</v>
      </c>
      <c r="W28" s="341">
        <f>F131</f>
        <v>0.94079999999999997</v>
      </c>
      <c r="X28" s="520">
        <f t="shared" si="7"/>
        <v>0.94079999999999997</v>
      </c>
      <c r="Y28" s="520">
        <f t="shared" si="7"/>
        <v>0.94079999999999997</v>
      </c>
      <c r="Z28" s="317">
        <f>3.6*8760/1000000</f>
        <v>3.1536000000000002E-2</v>
      </c>
      <c r="AA28" s="388">
        <f>$AA$26</f>
        <v>0.5</v>
      </c>
      <c r="AB28" s="327">
        <v>20</v>
      </c>
      <c r="AC28" s="317"/>
      <c r="AD28" s="317"/>
      <c r="AE28" s="327"/>
      <c r="AG28" s="234">
        <f t="shared" si="8"/>
        <v>0</v>
      </c>
      <c r="AH28" s="234">
        <f t="shared" si="9"/>
        <v>0</v>
      </c>
      <c r="AI28" s="234">
        <f t="shared" si="10"/>
        <v>5.3864972721761974E-2</v>
      </c>
      <c r="AJ28" s="283"/>
      <c r="AK28" s="288"/>
      <c r="AL28" s="289" t="s">
        <v>59</v>
      </c>
      <c r="AM28" s="305">
        <f>(F77+L77)/1000</f>
        <v>0</v>
      </c>
      <c r="AN28" s="306">
        <f>AM28*$AN$23</f>
        <v>0</v>
      </c>
      <c r="AO28" s="307">
        <f t="shared" si="27"/>
        <v>0</v>
      </c>
      <c r="AP28" s="307">
        <f>AM28*$AP$23</f>
        <v>0</v>
      </c>
      <c r="AQ28" s="304">
        <f t="shared" si="28"/>
        <v>0</v>
      </c>
      <c r="AR28" s="307">
        <f t="shared" si="29"/>
        <v>0</v>
      </c>
      <c r="AS28" s="538">
        <f t="shared" si="30"/>
        <v>0</v>
      </c>
      <c r="AT28" s="305">
        <f t="shared" si="11"/>
        <v>0</v>
      </c>
      <c r="AU28" s="306">
        <f t="shared" si="11"/>
        <v>0</v>
      </c>
      <c r="AV28" s="351">
        <f t="shared" si="11"/>
        <v>0</v>
      </c>
      <c r="AW28" s="283"/>
      <c r="AX28" s="288"/>
      <c r="AY28" s="289" t="s">
        <v>59</v>
      </c>
      <c r="AZ28" s="305">
        <f>(F97+L97)/1000</f>
        <v>0</v>
      </c>
      <c r="BA28" s="306">
        <f t="shared" ref="BA28:BA37" si="42">AZ28*$AN$23</f>
        <v>0</v>
      </c>
      <c r="BB28" s="307">
        <f>AZ28*$BB$23</f>
        <v>0</v>
      </c>
      <c r="BC28" s="307">
        <f>AZ28*$BC$23</f>
        <v>0</v>
      </c>
      <c r="BD28" s="305">
        <f t="shared" si="31"/>
        <v>0</v>
      </c>
      <c r="BE28" s="306">
        <f t="shared" si="32"/>
        <v>0</v>
      </c>
      <c r="BF28" s="351">
        <f t="shared" si="33"/>
        <v>0</v>
      </c>
      <c r="BG28" s="305">
        <f t="shared" si="15"/>
        <v>0</v>
      </c>
      <c r="BH28" s="306">
        <f t="shared" si="16"/>
        <v>0</v>
      </c>
      <c r="BI28" s="351">
        <f t="shared" si="17"/>
        <v>0</v>
      </c>
      <c r="BJ28" s="283"/>
      <c r="BK28" s="288"/>
      <c r="BL28" s="289" t="s">
        <v>59</v>
      </c>
      <c r="BM28" s="305">
        <f>(F117+L117)/1000</f>
        <v>5.3851999999999997E-2</v>
      </c>
      <c r="BN28" s="306">
        <f>BM28*$AN$23</f>
        <v>5.3851999999999997E-2</v>
      </c>
      <c r="BO28" s="307">
        <f t="shared" si="34"/>
        <v>0</v>
      </c>
      <c r="BP28" s="307">
        <f t="shared" si="35"/>
        <v>0</v>
      </c>
      <c r="BQ28" s="305">
        <f t="shared" si="36"/>
        <v>5.0676166336633667E-2</v>
      </c>
      <c r="BR28" s="306">
        <f t="shared" si="37"/>
        <v>0</v>
      </c>
      <c r="BS28" s="351">
        <f t="shared" si="38"/>
        <v>0</v>
      </c>
      <c r="BT28" s="305">
        <f t="shared" si="39"/>
        <v>5.3864972721761981E-2</v>
      </c>
      <c r="BU28" s="306">
        <f t="shared" si="40"/>
        <v>0</v>
      </c>
      <c r="BV28" s="351">
        <f t="shared" si="41"/>
        <v>0</v>
      </c>
      <c r="BW28" s="283"/>
      <c r="BX28" s="283"/>
      <c r="BY28" s="283"/>
    </row>
    <row r="29" spans="3:77" ht="12.75" customHeight="1">
      <c r="C29" s="144" t="str">
        <f ca="1">+IF(OFFSET(Processes!B10,$D$11,0)="*","*",OFFSET(Processes!D10,$D$11,0))</f>
        <v>INDWDPHBWPEE1</v>
      </c>
      <c r="D29" s="144" t="str">
        <f ca="1">+OFFSET(Processes!E10,$D$11,0)</f>
        <v>Wood products industry Heat Medium Temp. Boiler - Wood Pellets Existing 1</v>
      </c>
      <c r="E29" s="147" t="str">
        <f>+Processes!O10</f>
        <v>INDWPE</v>
      </c>
      <c r="F29" s="147" t="str">
        <f ca="1">+OFFSET(Processes!$M$12,$D$11,0) &amp; Processes!P10</f>
        <v>IWDPH</v>
      </c>
      <c r="G29" s="319">
        <f t="shared" si="18"/>
        <v>2430.0040000000004</v>
      </c>
      <c r="H29" s="319">
        <f t="shared" si="19"/>
        <v>0</v>
      </c>
      <c r="I29" s="319">
        <f t="shared" si="20"/>
        <v>0</v>
      </c>
      <c r="J29" s="319">
        <f t="shared" si="21"/>
        <v>2682.2470000000003</v>
      </c>
      <c r="K29" s="319">
        <f t="shared" si="22"/>
        <v>0</v>
      </c>
      <c r="L29" s="319">
        <f t="shared" si="23"/>
        <v>0</v>
      </c>
      <c r="M29" s="319">
        <f t="shared" si="24"/>
        <v>2573.826</v>
      </c>
      <c r="N29" s="319">
        <f t="shared" si="25"/>
        <v>0</v>
      </c>
      <c r="O29" s="319">
        <f t="shared" si="26"/>
        <v>0</v>
      </c>
      <c r="P29" s="319">
        <f t="shared" si="1"/>
        <v>2573.826</v>
      </c>
      <c r="Q29" s="319">
        <f t="shared" si="2"/>
        <v>0</v>
      </c>
      <c r="R29" s="319">
        <f t="shared" si="3"/>
        <v>0</v>
      </c>
      <c r="S29" s="319">
        <f t="shared" si="4"/>
        <v>0</v>
      </c>
      <c r="T29" s="319">
        <f t="shared" si="5"/>
        <v>0</v>
      </c>
      <c r="U29" s="319">
        <f t="shared" si="6"/>
        <v>0</v>
      </c>
      <c r="V29" s="319">
        <v>5</v>
      </c>
      <c r="W29" s="341">
        <f>$K$131</f>
        <v>0.83299999999999996</v>
      </c>
      <c r="X29" s="520">
        <f>$W$29</f>
        <v>0.83299999999999996</v>
      </c>
      <c r="Y29" s="520">
        <f>$W$29</f>
        <v>0.83299999999999996</v>
      </c>
      <c r="Z29" s="317">
        <f>3.6*8760/1000000</f>
        <v>3.1536000000000002E-2</v>
      </c>
      <c r="AA29" s="388">
        <f>$AA$26</f>
        <v>0.5</v>
      </c>
      <c r="AB29" s="327">
        <v>20</v>
      </c>
      <c r="AC29" s="317">
        <v>0.5</v>
      </c>
      <c r="AD29" s="317">
        <v>0.5</v>
      </c>
      <c r="AE29" s="327">
        <v>5</v>
      </c>
      <c r="AG29" s="234">
        <f t="shared" si="8"/>
        <v>45.952010860687956</v>
      </c>
      <c r="AH29" s="234">
        <f t="shared" si="9"/>
        <v>50.270013782938925</v>
      </c>
      <c r="AI29" s="234">
        <f t="shared" si="10"/>
        <v>48.238014058692791</v>
      </c>
      <c r="AJ29" s="283"/>
      <c r="AK29" s="288"/>
      <c r="AL29" s="557" t="s">
        <v>99</v>
      </c>
      <c r="AM29" s="558">
        <f>M77/1000</f>
        <v>45.951999999999998</v>
      </c>
      <c r="AN29" s="559">
        <f>AM29*$AN$23</f>
        <v>45.951999999999998</v>
      </c>
      <c r="AO29" s="560">
        <f t="shared" si="27"/>
        <v>0</v>
      </c>
      <c r="AP29" s="560">
        <f>AM29*$AP$23</f>
        <v>0</v>
      </c>
      <c r="AQ29" s="580">
        <f t="shared" si="28"/>
        <v>38.278025046953061</v>
      </c>
      <c r="AR29" s="560">
        <f t="shared" si="29"/>
        <v>0</v>
      </c>
      <c r="AS29" s="561">
        <f t="shared" si="30"/>
        <v>0</v>
      </c>
      <c r="AT29" s="558">
        <f t="shared" si="11"/>
        <v>45.952010860687949</v>
      </c>
      <c r="AU29" s="559">
        <f t="shared" si="11"/>
        <v>0</v>
      </c>
      <c r="AV29" s="564">
        <f t="shared" si="11"/>
        <v>0</v>
      </c>
      <c r="AW29" s="283"/>
      <c r="AX29" s="288"/>
      <c r="AY29" s="557" t="s">
        <v>99</v>
      </c>
      <c r="AZ29" s="558">
        <f>M97/1000</f>
        <v>50.27</v>
      </c>
      <c r="BA29" s="306">
        <f t="shared" si="42"/>
        <v>50.27</v>
      </c>
      <c r="BB29" s="560">
        <f>AZ29*$BB$23</f>
        <v>0</v>
      </c>
      <c r="BC29" s="560">
        <f>AZ29*$BC$23</f>
        <v>0</v>
      </c>
      <c r="BD29" s="558">
        <f t="shared" si="31"/>
        <v>41.874921481188125</v>
      </c>
      <c r="BE29" s="559">
        <f t="shared" si="32"/>
        <v>0</v>
      </c>
      <c r="BF29" s="564">
        <f t="shared" si="33"/>
        <v>0</v>
      </c>
      <c r="BG29" s="558">
        <f t="shared" si="15"/>
        <v>50.270013782938925</v>
      </c>
      <c r="BH29" s="559">
        <f t="shared" si="16"/>
        <v>0</v>
      </c>
      <c r="BI29" s="564">
        <f t="shared" si="17"/>
        <v>0</v>
      </c>
      <c r="BJ29" s="283"/>
      <c r="BK29" s="288"/>
      <c r="BL29" s="557" t="s">
        <v>99</v>
      </c>
      <c r="BM29" s="558">
        <f>M117/1000</f>
        <v>48.238</v>
      </c>
      <c r="BN29" s="559">
        <f>BM29*$AN$23</f>
        <v>48.238</v>
      </c>
      <c r="BO29" s="560">
        <f t="shared" si="34"/>
        <v>0</v>
      </c>
      <c r="BP29" s="560">
        <f t="shared" si="35"/>
        <v>0</v>
      </c>
      <c r="BQ29" s="558">
        <f t="shared" si="36"/>
        <v>40.182265710891095</v>
      </c>
      <c r="BR29" s="559">
        <f t="shared" si="37"/>
        <v>0</v>
      </c>
      <c r="BS29" s="564">
        <f t="shared" si="38"/>
        <v>0</v>
      </c>
      <c r="BT29" s="558">
        <f t="shared" si="39"/>
        <v>48.238014058692791</v>
      </c>
      <c r="BU29" s="559">
        <f t="shared" si="40"/>
        <v>0</v>
      </c>
      <c r="BV29" s="564">
        <f t="shared" si="41"/>
        <v>0</v>
      </c>
      <c r="BW29" s="283"/>
      <c r="BX29" s="283"/>
      <c r="BY29" s="283"/>
    </row>
    <row r="30" spans="3:77" ht="12.75" customHeight="1">
      <c r="C30" s="144"/>
      <c r="D30" s="144"/>
      <c r="E30" s="147" t="str">
        <f>+Processes!O11</f>
        <v>INDWCH</v>
      </c>
      <c r="F30" s="170"/>
      <c r="G30" s="319"/>
      <c r="H30" s="319"/>
      <c r="I30" s="319"/>
      <c r="J30" s="319"/>
      <c r="K30" s="319"/>
      <c r="L30" s="319"/>
      <c r="M30" s="319"/>
      <c r="N30" s="319"/>
      <c r="O30" s="319"/>
      <c r="P30" s="319">
        <f t="shared" si="1"/>
        <v>0</v>
      </c>
      <c r="Q30" s="319">
        <f t="shared" si="2"/>
        <v>0</v>
      </c>
      <c r="R30" s="319">
        <f t="shared" si="3"/>
        <v>0</v>
      </c>
      <c r="S30" s="319">
        <f t="shared" si="4"/>
        <v>0</v>
      </c>
      <c r="T30" s="319">
        <f t="shared" si="5"/>
        <v>0</v>
      </c>
      <c r="U30" s="319">
        <f t="shared" si="6"/>
        <v>0</v>
      </c>
      <c r="V30" s="319" t="str">
        <f>IF(S30&gt;0,0.001,"")</f>
        <v/>
      </c>
      <c r="W30" s="341">
        <f>$K$131</f>
        <v>0.83299999999999996</v>
      </c>
      <c r="X30" s="520">
        <f>$W$29</f>
        <v>0.83299999999999996</v>
      </c>
      <c r="Y30" s="520">
        <f>$W$29</f>
        <v>0.83299999999999996</v>
      </c>
      <c r="Z30" s="316"/>
      <c r="AA30" s="388"/>
      <c r="AB30" s="327"/>
      <c r="AC30" s="317">
        <f>1-AC29</f>
        <v>0.5</v>
      </c>
      <c r="AD30" s="317">
        <f>1-AD29</f>
        <v>0.5</v>
      </c>
      <c r="AE30" s="327">
        <v>5</v>
      </c>
      <c r="AG30" s="234">
        <f t="shared" si="8"/>
        <v>0</v>
      </c>
      <c r="AH30" s="234">
        <f t="shared" si="9"/>
        <v>0</v>
      </c>
      <c r="AI30" s="234">
        <f t="shared" si="10"/>
        <v>0</v>
      </c>
      <c r="AJ30" s="283"/>
      <c r="AK30" s="352"/>
      <c r="AL30" s="557" t="s">
        <v>107</v>
      </c>
      <c r="AM30" s="558"/>
      <c r="AN30" s="559"/>
      <c r="AO30" s="560"/>
      <c r="AP30" s="560"/>
      <c r="AQ30" s="580">
        <f t="shared" si="28"/>
        <v>0</v>
      </c>
      <c r="AR30" s="560">
        <f t="shared" si="29"/>
        <v>0</v>
      </c>
      <c r="AS30" s="561">
        <f t="shared" si="30"/>
        <v>0</v>
      </c>
      <c r="AT30" s="558"/>
      <c r="AU30" s="559"/>
      <c r="AV30" s="564"/>
      <c r="AW30" s="283"/>
      <c r="AX30" s="352"/>
      <c r="AY30" s="557" t="s">
        <v>107</v>
      </c>
      <c r="AZ30" s="558"/>
      <c r="BA30" s="306">
        <f t="shared" si="42"/>
        <v>0</v>
      </c>
      <c r="BB30" s="560"/>
      <c r="BC30" s="560"/>
      <c r="BD30" s="558">
        <f t="shared" si="31"/>
        <v>0</v>
      </c>
      <c r="BE30" s="559">
        <f t="shared" si="32"/>
        <v>0</v>
      </c>
      <c r="BF30" s="564">
        <f t="shared" si="33"/>
        <v>0</v>
      </c>
      <c r="BG30" s="558">
        <f t="shared" si="15"/>
        <v>0</v>
      </c>
      <c r="BH30" s="559">
        <f t="shared" si="16"/>
        <v>0</v>
      </c>
      <c r="BI30" s="564">
        <f t="shared" si="17"/>
        <v>0</v>
      </c>
      <c r="BJ30" s="283"/>
      <c r="BK30" s="352"/>
      <c r="BL30" s="557" t="s">
        <v>107</v>
      </c>
      <c r="BM30" s="558"/>
      <c r="BN30" s="559"/>
      <c r="BO30" s="560"/>
      <c r="BP30" s="560"/>
      <c r="BQ30" s="558">
        <f t="shared" si="36"/>
        <v>0</v>
      </c>
      <c r="BR30" s="559">
        <f t="shared" si="37"/>
        <v>0</v>
      </c>
      <c r="BS30" s="564">
        <f t="shared" si="38"/>
        <v>0</v>
      </c>
      <c r="BT30" s="558">
        <f t="shared" si="39"/>
        <v>0</v>
      </c>
      <c r="BU30" s="559">
        <f t="shared" si="40"/>
        <v>0</v>
      </c>
      <c r="BV30" s="564">
        <f t="shared" si="41"/>
        <v>0</v>
      </c>
      <c r="BW30" s="283"/>
      <c r="BX30" s="283"/>
      <c r="BY30" s="283"/>
    </row>
    <row r="31" spans="3:77" ht="12.75" customHeight="1">
      <c r="C31" s="144" t="str">
        <f ca="1">+IF(OFFSET(Processes!B12,$D$11,0)="*","*",OFFSET(Processes!D12,$D$11,0))</f>
        <v>INDWDPHBBGAE1</v>
      </c>
      <c r="D31" s="144" t="str">
        <f ca="1">+OFFSET(Processes!E12,$D$11,0)</f>
        <v>Wood products industry Heat Medium Temp. Boiler - Biogas Existing 1</v>
      </c>
      <c r="E31" s="147" t="str">
        <f>+Processes!O12</f>
        <v>INDBGA</v>
      </c>
      <c r="F31" s="170" t="str">
        <f ca="1">+OFFSET(Processes!$M$12,$D$11,0) &amp; Processes!P12</f>
        <v>IWDPH</v>
      </c>
      <c r="G31" s="320">
        <f t="shared" si="18"/>
        <v>0</v>
      </c>
      <c r="H31" s="320">
        <f t="shared" si="19"/>
        <v>0</v>
      </c>
      <c r="I31" s="320">
        <f t="shared" si="20"/>
        <v>0</v>
      </c>
      <c r="J31" s="320">
        <f t="shared" si="21"/>
        <v>0.69099999999999995</v>
      </c>
      <c r="K31" s="320">
        <f t="shared" si="22"/>
        <v>0</v>
      </c>
      <c r="L31" s="320">
        <f t="shared" si="23"/>
        <v>0</v>
      </c>
      <c r="M31" s="320">
        <f t="shared" si="24"/>
        <v>0.314</v>
      </c>
      <c r="N31" s="320">
        <f t="shared" si="25"/>
        <v>0</v>
      </c>
      <c r="O31" s="320">
        <f t="shared" si="26"/>
        <v>0</v>
      </c>
      <c r="P31" s="320">
        <f t="shared" si="1"/>
        <v>0.314</v>
      </c>
      <c r="Q31" s="320">
        <f t="shared" si="2"/>
        <v>0</v>
      </c>
      <c r="R31" s="320">
        <f t="shared" si="3"/>
        <v>0</v>
      </c>
      <c r="S31" s="320">
        <f t="shared" si="4"/>
        <v>0</v>
      </c>
      <c r="T31" s="320">
        <f t="shared" si="5"/>
        <v>0</v>
      </c>
      <c r="U31" s="320">
        <f t="shared" si="6"/>
        <v>0</v>
      </c>
      <c r="V31" s="320">
        <v>5</v>
      </c>
      <c r="W31" s="341">
        <f>J131</f>
        <v>0.98</v>
      </c>
      <c r="X31" s="520">
        <f t="shared" ref="X31:Y34" si="43">W31</f>
        <v>0.98</v>
      </c>
      <c r="Y31" s="520">
        <f t="shared" si="43"/>
        <v>0.98</v>
      </c>
      <c r="Z31" s="317">
        <f t="shared" ref="Z31:Z36" si="44">3.6*8760/1000000</f>
        <v>3.1536000000000002E-2</v>
      </c>
      <c r="AA31" s="388">
        <f t="shared" ref="AA31:AA41" si="45">$AA$26</f>
        <v>0.5</v>
      </c>
      <c r="AB31" s="327">
        <v>20</v>
      </c>
      <c r="AC31" s="317"/>
      <c r="AD31" s="317"/>
      <c r="AE31" s="327"/>
      <c r="AG31" s="234">
        <f t="shared" si="8"/>
        <v>0</v>
      </c>
      <c r="AH31" s="234">
        <f t="shared" si="9"/>
        <v>1.1007969286724591E-2</v>
      </c>
      <c r="AI31" s="234">
        <f t="shared" si="10"/>
        <v>5.0021741766013341E-3</v>
      </c>
      <c r="AJ31" s="283"/>
      <c r="AK31" s="288"/>
      <c r="AL31" s="557" t="s">
        <v>100</v>
      </c>
      <c r="AM31" s="558">
        <f>K77/1000</f>
        <v>0</v>
      </c>
      <c r="AN31" s="559">
        <f t="shared" ref="AN31:AN41" si="46">AM31*$AN$23</f>
        <v>0</v>
      </c>
      <c r="AO31" s="560">
        <f t="shared" ref="AO31:AO33" si="47">AM31*$AO$23</f>
        <v>0</v>
      </c>
      <c r="AP31" s="560">
        <f t="shared" ref="AP31:AP37" si="48">AM31*$AP$23</f>
        <v>0</v>
      </c>
      <c r="AQ31" s="580">
        <f t="shared" si="28"/>
        <v>0</v>
      </c>
      <c r="AR31" s="560">
        <f t="shared" si="29"/>
        <v>0</v>
      </c>
      <c r="AS31" s="561">
        <f>IFERROR(I31*$Z31*$AA31/I$21,0)</f>
        <v>0</v>
      </c>
      <c r="AT31" s="558">
        <f t="shared" ref="AT31:AV34" si="49">IFERROR(AQ31/W31,0)</f>
        <v>0</v>
      </c>
      <c r="AU31" s="559">
        <f t="shared" si="49"/>
        <v>0</v>
      </c>
      <c r="AV31" s="564">
        <f t="shared" si="49"/>
        <v>0</v>
      </c>
      <c r="AW31" s="283"/>
      <c r="AX31" s="288"/>
      <c r="AY31" s="557" t="s">
        <v>100</v>
      </c>
      <c r="AZ31" s="558">
        <f>K97/1000</f>
        <v>1.0999999999999999E-2</v>
      </c>
      <c r="BA31" s="306">
        <f t="shared" si="42"/>
        <v>1.0999999999999999E-2</v>
      </c>
      <c r="BB31" s="560">
        <f>AZ31*$BB$23</f>
        <v>0</v>
      </c>
      <c r="BC31" s="560">
        <f>AZ31*$BC$23</f>
        <v>0</v>
      </c>
      <c r="BD31" s="558">
        <f t="shared" si="31"/>
        <v>1.0787809900990097E-2</v>
      </c>
      <c r="BE31" s="559">
        <f t="shared" si="32"/>
        <v>0</v>
      </c>
      <c r="BF31" s="564">
        <f t="shared" si="33"/>
        <v>0</v>
      </c>
      <c r="BG31" s="558">
        <f t="shared" si="15"/>
        <v>1.100796928672459E-2</v>
      </c>
      <c r="BH31" s="559">
        <f t="shared" si="16"/>
        <v>0</v>
      </c>
      <c r="BI31" s="564">
        <f t="shared" si="17"/>
        <v>0</v>
      </c>
      <c r="BJ31" s="283"/>
      <c r="BK31" s="288"/>
      <c r="BL31" s="557" t="s">
        <v>100</v>
      </c>
      <c r="BM31" s="558">
        <f>K117/1000</f>
        <v>5.0000000000000001E-3</v>
      </c>
      <c r="BN31" s="559">
        <f>BM31*$AN$23</f>
        <v>5.0000000000000001E-3</v>
      </c>
      <c r="BO31" s="560">
        <f>BM31*$BB$23</f>
        <v>0</v>
      </c>
      <c r="BP31" s="560">
        <f>BM31*$BC$23</f>
        <v>0</v>
      </c>
      <c r="BQ31" s="558">
        <f t="shared" si="36"/>
        <v>4.902130693069307E-3</v>
      </c>
      <c r="BR31" s="559">
        <f t="shared" si="37"/>
        <v>0</v>
      </c>
      <c r="BS31" s="564">
        <f t="shared" si="38"/>
        <v>0</v>
      </c>
      <c r="BT31" s="558">
        <f t="shared" si="39"/>
        <v>5.0021741766013341E-3</v>
      </c>
      <c r="BU31" s="559">
        <f t="shared" si="40"/>
        <v>0</v>
      </c>
      <c r="BV31" s="564">
        <f t="shared" si="41"/>
        <v>0</v>
      </c>
      <c r="BW31" s="283"/>
      <c r="BX31" s="283"/>
      <c r="BY31" s="283"/>
    </row>
    <row r="32" spans="3:77" ht="12.75" customHeight="1">
      <c r="C32" s="144" t="str">
        <f ca="1">+IF(OFFSET(Processes!B13,$D$11,0)="*","*",OFFSET(Processes!D13,$D$11,0))</f>
        <v>INDWDPHBHFOE1</v>
      </c>
      <c r="D32" s="144" t="str">
        <f ca="1">+OFFSET(Processes!E13,$D$11,0)</f>
        <v>Wood products industry Heat Medium Temp. Boiler - Heavy Fuel Oil Existing 1</v>
      </c>
      <c r="E32" s="147" t="str">
        <f>+Processes!O13</f>
        <v>INDHFO</v>
      </c>
      <c r="F32" s="170" t="str">
        <f ca="1">+OFFSET(Processes!$M$12,$D$11,0) &amp; Processes!P13</f>
        <v>IWDPH</v>
      </c>
      <c r="G32" s="320">
        <f t="shared" si="18"/>
        <v>54.847999999999999</v>
      </c>
      <c r="H32" s="320">
        <f t="shared" si="19"/>
        <v>0</v>
      </c>
      <c r="I32" s="320">
        <f t="shared" si="20"/>
        <v>0</v>
      </c>
      <c r="J32" s="320">
        <f t="shared" si="21"/>
        <v>2.4299999999999997</v>
      </c>
      <c r="K32" s="320">
        <f t="shared" si="22"/>
        <v>0</v>
      </c>
      <c r="L32" s="320">
        <f t="shared" si="23"/>
        <v>0</v>
      </c>
      <c r="M32" s="320">
        <f t="shared" si="24"/>
        <v>2.4059999999999997</v>
      </c>
      <c r="N32" s="320">
        <f t="shared" si="25"/>
        <v>0</v>
      </c>
      <c r="O32" s="320">
        <f t="shared" si="26"/>
        <v>0</v>
      </c>
      <c r="P32" s="320">
        <f t="shared" si="1"/>
        <v>2.4059999999999997</v>
      </c>
      <c r="Q32" s="320">
        <f t="shared" si="2"/>
        <v>0</v>
      </c>
      <c r="R32" s="320">
        <f t="shared" si="3"/>
        <v>0</v>
      </c>
      <c r="S32" s="320">
        <f t="shared" si="4"/>
        <v>0</v>
      </c>
      <c r="T32" s="320">
        <f t="shared" si="5"/>
        <v>0</v>
      </c>
      <c r="U32" s="320">
        <f t="shared" si="6"/>
        <v>0</v>
      </c>
      <c r="V32" s="320">
        <v>5</v>
      </c>
      <c r="W32" s="341">
        <f>E131</f>
        <v>0.93099999999999994</v>
      </c>
      <c r="X32" s="520">
        <f t="shared" si="43"/>
        <v>0.93099999999999994</v>
      </c>
      <c r="Y32" s="520">
        <f t="shared" si="43"/>
        <v>0.93099999999999994</v>
      </c>
      <c r="Z32" s="317">
        <f t="shared" si="44"/>
        <v>3.1536000000000002E-2</v>
      </c>
      <c r="AA32" s="388">
        <f t="shared" si="45"/>
        <v>0.5</v>
      </c>
      <c r="AB32" s="327">
        <v>20</v>
      </c>
      <c r="AC32" s="317"/>
      <c r="AD32" s="317"/>
      <c r="AE32" s="327"/>
      <c r="AG32" s="234">
        <f t="shared" si="8"/>
        <v>0.92801212106904929</v>
      </c>
      <c r="AH32" s="234">
        <f t="shared" si="9"/>
        <v>4.0748519105401407E-2</v>
      </c>
      <c r="AI32" s="234">
        <f t="shared" si="10"/>
        <v>4.0346064595718434E-2</v>
      </c>
      <c r="AJ32" s="283"/>
      <c r="AK32" s="288"/>
      <c r="AL32" s="557" t="s">
        <v>101</v>
      </c>
      <c r="AM32" s="558">
        <f>E77/1000</f>
        <v>0.92800400000000005</v>
      </c>
      <c r="AN32" s="559">
        <f t="shared" si="46"/>
        <v>0.92800400000000005</v>
      </c>
      <c r="AO32" s="560">
        <f>AM32*$AO$23</f>
        <v>0</v>
      </c>
      <c r="AP32" s="560">
        <f t="shared" si="48"/>
        <v>0</v>
      </c>
      <c r="AQ32" s="580">
        <f t="shared" si="28"/>
        <v>0.86397928471528485</v>
      </c>
      <c r="AR32" s="560">
        <f t="shared" si="29"/>
        <v>0</v>
      </c>
      <c r="AS32" s="561">
        <f t="shared" si="30"/>
        <v>0</v>
      </c>
      <c r="AT32" s="558">
        <f t="shared" si="49"/>
        <v>0.92801212106904929</v>
      </c>
      <c r="AU32" s="559">
        <f t="shared" si="49"/>
        <v>0</v>
      </c>
      <c r="AV32" s="564">
        <f t="shared" si="49"/>
        <v>0</v>
      </c>
      <c r="AW32" s="283"/>
      <c r="AX32" s="288"/>
      <c r="AY32" s="557" t="s">
        <v>101</v>
      </c>
      <c r="AZ32" s="558">
        <f>E97/1000</f>
        <v>4.0735E-2</v>
      </c>
      <c r="BA32" s="306">
        <f t="shared" si="42"/>
        <v>4.0735E-2</v>
      </c>
      <c r="BB32" s="560">
        <f>AZ32*$BB$23</f>
        <v>0</v>
      </c>
      <c r="BC32" s="560">
        <f>AZ32*$BC$23</f>
        <v>0</v>
      </c>
      <c r="BD32" s="558">
        <f>IFERROR(J32*$Z32*AA32/J$21,0)</f>
        <v>3.7936871287128707E-2</v>
      </c>
      <c r="BE32" s="559">
        <f t="shared" si="32"/>
        <v>0</v>
      </c>
      <c r="BF32" s="564">
        <f t="shared" si="33"/>
        <v>0</v>
      </c>
      <c r="BG32" s="558">
        <f t="shared" si="15"/>
        <v>4.0748519105401407E-2</v>
      </c>
      <c r="BH32" s="559">
        <f t="shared" si="16"/>
        <v>0</v>
      </c>
      <c r="BI32" s="564">
        <f t="shared" si="17"/>
        <v>0</v>
      </c>
      <c r="BJ32" s="283"/>
      <c r="BK32" s="288"/>
      <c r="BL32" s="557" t="s">
        <v>101</v>
      </c>
      <c r="BM32" s="558">
        <f>E117/1000</f>
        <v>4.0343000000000004E-2</v>
      </c>
      <c r="BN32" s="559">
        <f>BM32*$AN$23</f>
        <v>4.0343000000000004E-2</v>
      </c>
      <c r="BO32" s="560">
        <f t="shared" ref="BO32:BO62" si="50">BM32*$BB$23</f>
        <v>0</v>
      </c>
      <c r="BP32" s="560">
        <f t="shared" ref="BP32:BP62" si="51">BM32*$BC$23</f>
        <v>0</v>
      </c>
      <c r="BQ32" s="558">
        <f t="shared" si="36"/>
        <v>3.7562186138613861E-2</v>
      </c>
      <c r="BR32" s="559">
        <f t="shared" si="37"/>
        <v>0</v>
      </c>
      <c r="BS32" s="564">
        <f t="shared" si="38"/>
        <v>0</v>
      </c>
      <c r="BT32" s="558">
        <f t="shared" si="39"/>
        <v>4.0346064595718434E-2</v>
      </c>
      <c r="BU32" s="559">
        <f t="shared" si="40"/>
        <v>0</v>
      </c>
      <c r="BV32" s="564">
        <f t="shared" si="41"/>
        <v>0</v>
      </c>
      <c r="BW32" s="283"/>
      <c r="BX32" s="283"/>
      <c r="BY32" s="283"/>
    </row>
    <row r="33" spans="3:77" ht="12.75" customHeight="1">
      <c r="C33" s="144" t="str">
        <f ca="1">+IF(OFFSET(Processes!B14,$D$11,0)="*","*",OFFSET(Processes!D14,$D$11,0))</f>
        <v>INDWDPHBLPGE1</v>
      </c>
      <c r="D33" s="144" t="str">
        <f ca="1">+OFFSET(Processes!E14,$D$11,0)</f>
        <v>Wood products industry Heat Medium Temp. Boiler - Liquified Petroleum Gas Existing 1</v>
      </c>
      <c r="E33" s="147" t="str">
        <f>+Processes!O14</f>
        <v>INDLPG</v>
      </c>
      <c r="F33" s="170" t="str">
        <f ca="1">+OFFSET(Processes!$M$12,$D$11,0) &amp; Processes!P14</f>
        <v>IWDPH</v>
      </c>
      <c r="G33" s="320">
        <f t="shared" si="18"/>
        <v>0.71599999999999997</v>
      </c>
      <c r="H33" s="320">
        <f t="shared" si="19"/>
        <v>0</v>
      </c>
      <c r="I33" s="320">
        <f t="shared" si="20"/>
        <v>0</v>
      </c>
      <c r="J33" s="320">
        <f t="shared" si="21"/>
        <v>0.71199999999999997</v>
      </c>
      <c r="K33" s="320">
        <f t="shared" si="22"/>
        <v>0</v>
      </c>
      <c r="L33" s="320">
        <f t="shared" si="23"/>
        <v>0</v>
      </c>
      <c r="M33" s="320">
        <f t="shared" si="24"/>
        <v>0.67600000000000005</v>
      </c>
      <c r="N33" s="320">
        <f t="shared" si="25"/>
        <v>0</v>
      </c>
      <c r="O33" s="320">
        <f t="shared" si="26"/>
        <v>0</v>
      </c>
      <c r="P33" s="320">
        <f t="shared" si="1"/>
        <v>0.67600000000000005</v>
      </c>
      <c r="Q33" s="320">
        <f t="shared" si="2"/>
        <v>0</v>
      </c>
      <c r="R33" s="320">
        <f t="shared" si="3"/>
        <v>0</v>
      </c>
      <c r="S33" s="320">
        <f t="shared" si="4"/>
        <v>0</v>
      </c>
      <c r="T33" s="320">
        <f t="shared" si="5"/>
        <v>0</v>
      </c>
      <c r="U33" s="320">
        <f t="shared" si="6"/>
        <v>0</v>
      </c>
      <c r="V33" s="320">
        <v>5</v>
      </c>
      <c r="W33" s="341">
        <f>H131</f>
        <v>0.98</v>
      </c>
      <c r="X33" s="520">
        <f t="shared" si="43"/>
        <v>0.98</v>
      </c>
      <c r="Y33" s="520">
        <f t="shared" si="43"/>
        <v>0.98</v>
      </c>
      <c r="Z33" s="317">
        <f t="shared" si="44"/>
        <v>3.1536000000000002E-2</v>
      </c>
      <c r="AA33" s="388">
        <f t="shared" si="45"/>
        <v>0.5</v>
      </c>
      <c r="AB33" s="327">
        <v>20</v>
      </c>
      <c r="AC33" s="317"/>
      <c r="AD33" s="317"/>
      <c r="AE33" s="327"/>
      <c r="AG33" s="234">
        <f t="shared" si="8"/>
        <v>1.1508785092458564E-2</v>
      </c>
      <c r="AH33" s="234">
        <f t="shared" si="9"/>
        <v>1.1342509597898566E-2</v>
      </c>
      <c r="AI33" s="234">
        <f t="shared" si="10"/>
        <v>1.0769011921600324E-2</v>
      </c>
      <c r="AJ33" s="283"/>
      <c r="AK33" s="288"/>
      <c r="AL33" s="557" t="s">
        <v>53</v>
      </c>
      <c r="AM33" s="558">
        <f>H77/1000</f>
        <v>1.1507749999999999E-2</v>
      </c>
      <c r="AN33" s="559">
        <f t="shared" si="46"/>
        <v>1.1507749999999999E-2</v>
      </c>
      <c r="AO33" s="560">
        <f t="shared" si="47"/>
        <v>0</v>
      </c>
      <c r="AP33" s="560">
        <f t="shared" si="48"/>
        <v>0</v>
      </c>
      <c r="AQ33" s="580">
        <f t="shared" si="28"/>
        <v>1.1278609390609392E-2</v>
      </c>
      <c r="AR33" s="560">
        <f t="shared" si="29"/>
        <v>0</v>
      </c>
      <c r="AS33" s="561">
        <f t="shared" si="30"/>
        <v>0</v>
      </c>
      <c r="AT33" s="558">
        <f t="shared" si="49"/>
        <v>1.1508785092458564E-2</v>
      </c>
      <c r="AU33" s="559">
        <f t="shared" si="49"/>
        <v>0</v>
      </c>
      <c r="AV33" s="564">
        <f t="shared" si="49"/>
        <v>0</v>
      </c>
      <c r="AW33" s="283"/>
      <c r="AX33" s="288"/>
      <c r="AY33" s="557" t="s">
        <v>53</v>
      </c>
      <c r="AZ33" s="558">
        <f>H97/1000</f>
        <v>1.1341499999999999E-2</v>
      </c>
      <c r="BA33" s="306">
        <f t="shared" si="42"/>
        <v>1.1341499999999999E-2</v>
      </c>
      <c r="BB33" s="560">
        <f>AZ33*$BB$23</f>
        <v>0</v>
      </c>
      <c r="BC33" s="560">
        <f>AZ33*$BC$23</f>
        <v>0</v>
      </c>
      <c r="BD33" s="558">
        <f t="shared" si="31"/>
        <v>1.1115659405940595E-2</v>
      </c>
      <c r="BE33" s="559">
        <f t="shared" si="32"/>
        <v>0</v>
      </c>
      <c r="BF33" s="564">
        <f t="shared" si="33"/>
        <v>0</v>
      </c>
      <c r="BG33" s="558">
        <f t="shared" si="15"/>
        <v>1.1342509597898566E-2</v>
      </c>
      <c r="BH33" s="559">
        <f t="shared" si="16"/>
        <v>0</v>
      </c>
      <c r="BI33" s="564">
        <f t="shared" si="17"/>
        <v>0</v>
      </c>
      <c r="BJ33" s="283"/>
      <c r="BK33" s="288"/>
      <c r="BL33" s="557" t="s">
        <v>53</v>
      </c>
      <c r="BM33" s="558">
        <f>H117/1000</f>
        <v>1.07685E-2</v>
      </c>
      <c r="BN33" s="559">
        <f>BM33*$AN$23</f>
        <v>1.07685E-2</v>
      </c>
      <c r="BO33" s="560">
        <f t="shared" si="50"/>
        <v>0</v>
      </c>
      <c r="BP33" s="560">
        <f t="shared" si="51"/>
        <v>0</v>
      </c>
      <c r="BQ33" s="558">
        <f t="shared" si="36"/>
        <v>1.0553631683168318E-2</v>
      </c>
      <c r="BR33" s="559">
        <f t="shared" si="37"/>
        <v>0</v>
      </c>
      <c r="BS33" s="564">
        <f t="shared" si="38"/>
        <v>0</v>
      </c>
      <c r="BT33" s="558">
        <f t="shared" si="39"/>
        <v>1.0769011921600324E-2</v>
      </c>
      <c r="BU33" s="559">
        <f t="shared" si="40"/>
        <v>0</v>
      </c>
      <c r="BV33" s="564">
        <f t="shared" si="41"/>
        <v>0</v>
      </c>
      <c r="BW33" s="283"/>
      <c r="BX33" s="283"/>
      <c r="BY33" s="283"/>
    </row>
    <row r="34" spans="3:77" ht="12.75" customHeight="1">
      <c r="C34" s="144" t="str">
        <f ca="1">+IF(OFFSET(Processes!B15,$D$11,0)="*","*",OFFSET(Processes!D15,$D$11,0))</f>
        <v>INDWDPHBWSTE1</v>
      </c>
      <c r="D34" s="144" t="str">
        <f ca="1">+OFFSET(Processes!E15,$D$11,0)</f>
        <v>Wood products industry Heat Medium Temp. Boiler - Waste Existing 1</v>
      </c>
      <c r="E34" s="147" t="str">
        <f>+Processes!O15</f>
        <v>INDWST</v>
      </c>
      <c r="F34" s="170" t="str">
        <f ca="1">+OFFSET(Processes!$M$12,$D$11,0) &amp; Processes!P15</f>
        <v>IWDPH</v>
      </c>
      <c r="G34" s="320">
        <f t="shared" si="18"/>
        <v>0</v>
      </c>
      <c r="H34" s="320">
        <f t="shared" si="19"/>
        <v>0</v>
      </c>
      <c r="I34" s="320">
        <f t="shared" si="20"/>
        <v>0</v>
      </c>
      <c r="J34" s="320">
        <f t="shared" si="21"/>
        <v>1.1339999999999999</v>
      </c>
      <c r="K34" s="320">
        <f t="shared" si="22"/>
        <v>0</v>
      </c>
      <c r="L34" s="320">
        <f t="shared" si="23"/>
        <v>0</v>
      </c>
      <c r="M34" s="320">
        <f t="shared" si="24"/>
        <v>8.8859999999999992</v>
      </c>
      <c r="N34" s="320">
        <f t="shared" si="25"/>
        <v>0</v>
      </c>
      <c r="O34" s="320">
        <f t="shared" si="26"/>
        <v>0</v>
      </c>
      <c r="P34" s="320">
        <f t="shared" si="1"/>
        <v>8.8859999999999992</v>
      </c>
      <c r="Q34" s="320">
        <f t="shared" si="2"/>
        <v>0</v>
      </c>
      <c r="R34" s="320">
        <f t="shared" si="3"/>
        <v>0</v>
      </c>
      <c r="S34" s="320">
        <f t="shared" si="4"/>
        <v>0</v>
      </c>
      <c r="T34" s="320">
        <f t="shared" si="5"/>
        <v>0</v>
      </c>
      <c r="U34" s="320">
        <f t="shared" si="6"/>
        <v>0</v>
      </c>
      <c r="V34" s="320">
        <v>5</v>
      </c>
      <c r="W34" s="341">
        <f>L131</f>
        <v>0.93099999999999994</v>
      </c>
      <c r="X34" s="520">
        <f t="shared" si="43"/>
        <v>0.93099999999999994</v>
      </c>
      <c r="Y34" s="520">
        <f t="shared" si="43"/>
        <v>0.93099999999999994</v>
      </c>
      <c r="Z34" s="317">
        <f t="shared" si="44"/>
        <v>3.1536000000000002E-2</v>
      </c>
      <c r="AA34" s="388">
        <f t="shared" si="45"/>
        <v>0.5</v>
      </c>
      <c r="AB34" s="327">
        <v>20</v>
      </c>
      <c r="AC34" s="317"/>
      <c r="AD34" s="317"/>
      <c r="AE34" s="327"/>
      <c r="AG34" s="234">
        <f t="shared" si="8"/>
        <v>0</v>
      </c>
      <c r="AH34" s="234">
        <f t="shared" si="9"/>
        <v>1.9015975582520658E-2</v>
      </c>
      <c r="AI34" s="234">
        <f t="shared" si="10"/>
        <v>0.1490087822101222</v>
      </c>
      <c r="AJ34" s="283"/>
      <c r="AK34" s="288"/>
      <c r="AL34" s="557" t="s">
        <v>102</v>
      </c>
      <c r="AM34" s="558">
        <f>$N77/1000</f>
        <v>0</v>
      </c>
      <c r="AN34" s="559">
        <f t="shared" si="46"/>
        <v>0</v>
      </c>
      <c r="AO34" s="560">
        <f t="shared" ref="AO34" si="52">AM34*$AO$23</f>
        <v>0</v>
      </c>
      <c r="AP34" s="560">
        <f t="shared" si="48"/>
        <v>0</v>
      </c>
      <c r="AQ34" s="580">
        <f t="shared" si="28"/>
        <v>0</v>
      </c>
      <c r="AR34" s="560">
        <f t="shared" si="29"/>
        <v>0</v>
      </c>
      <c r="AS34" s="561">
        <f t="shared" si="30"/>
        <v>0</v>
      </c>
      <c r="AT34" s="558">
        <f t="shared" si="49"/>
        <v>0</v>
      </c>
      <c r="AU34" s="559">
        <f t="shared" si="49"/>
        <v>0</v>
      </c>
      <c r="AV34" s="564">
        <f t="shared" si="49"/>
        <v>0</v>
      </c>
      <c r="AW34" s="283"/>
      <c r="AX34" s="288"/>
      <c r="AY34" s="557" t="s">
        <v>102</v>
      </c>
      <c r="AZ34" s="558">
        <f>$N97/1000</f>
        <v>1.9E-2</v>
      </c>
      <c r="BA34" s="306">
        <f t="shared" si="42"/>
        <v>1.9E-2</v>
      </c>
      <c r="BB34" s="560">
        <f>AZ34*$BB$23</f>
        <v>0</v>
      </c>
      <c r="BC34" s="560">
        <f>AZ34*$BC$23</f>
        <v>0</v>
      </c>
      <c r="BD34" s="558">
        <f t="shared" si="31"/>
        <v>1.7703873267326732E-2</v>
      </c>
      <c r="BE34" s="559">
        <f t="shared" si="32"/>
        <v>0</v>
      </c>
      <c r="BF34" s="564">
        <f t="shared" si="33"/>
        <v>0</v>
      </c>
      <c r="BG34" s="558">
        <f t="shared" si="15"/>
        <v>1.9015975582520658E-2</v>
      </c>
      <c r="BH34" s="559">
        <f t="shared" si="16"/>
        <v>0</v>
      </c>
      <c r="BI34" s="564">
        <f t="shared" si="17"/>
        <v>0</v>
      </c>
      <c r="BJ34" s="283"/>
      <c r="BK34" s="288"/>
      <c r="BL34" s="557" t="s">
        <v>102</v>
      </c>
      <c r="BM34" s="558">
        <f>$N117/1000</f>
        <v>0.14899999999999999</v>
      </c>
      <c r="BN34" s="559">
        <f>BM34*$AN$23</f>
        <v>0.14899999999999999</v>
      </c>
      <c r="BO34" s="560">
        <f t="shared" si="50"/>
        <v>0</v>
      </c>
      <c r="BP34" s="560">
        <f t="shared" si="51"/>
        <v>0</v>
      </c>
      <c r="BQ34" s="558">
        <f t="shared" si="36"/>
        <v>0.13872717623762376</v>
      </c>
      <c r="BR34" s="559">
        <f t="shared" si="37"/>
        <v>0</v>
      </c>
      <c r="BS34" s="564">
        <f t="shared" si="38"/>
        <v>0</v>
      </c>
      <c r="BT34" s="558">
        <f t="shared" si="39"/>
        <v>0.1490087822101222</v>
      </c>
      <c r="BU34" s="559">
        <f t="shared" si="40"/>
        <v>0</v>
      </c>
      <c r="BV34" s="564">
        <f t="shared" si="41"/>
        <v>0</v>
      </c>
      <c r="BW34" s="283"/>
      <c r="BX34" s="283"/>
      <c r="BY34" s="283"/>
    </row>
    <row r="35" spans="3:77" ht="12.75" customHeight="1">
      <c r="C35" s="171" t="str">
        <f ca="1">+IF(OFFSET(Processes!B16,$D$11,0)="*","*",OFFSET(Processes!D16,$D$11,0))</f>
        <v>INDWDPHBHETE1</v>
      </c>
      <c r="D35" s="144" t="str">
        <f ca="1">+OFFSET(Processes!E16,$D$11,0)</f>
        <v>Wood products industry Heat Medium Temp. Boiler - Dist. Heat Existing 1</v>
      </c>
      <c r="E35" s="147" t="str">
        <f>+Processes!O16</f>
        <v>INDHCE</v>
      </c>
      <c r="F35" s="170" t="str">
        <f ca="1">+OFFSET(Processes!$M$12,$D$11,0) &amp; Processes!P16</f>
        <v>IWDPH</v>
      </c>
      <c r="G35" s="319">
        <f t="shared" si="18"/>
        <v>0</v>
      </c>
      <c r="H35" s="319">
        <f t="shared" si="19"/>
        <v>0</v>
      </c>
      <c r="I35" s="319">
        <f t="shared" si="20"/>
        <v>0</v>
      </c>
      <c r="J35" s="319">
        <f t="shared" si="21"/>
        <v>0</v>
      </c>
      <c r="K35" s="319">
        <f t="shared" si="22"/>
        <v>0</v>
      </c>
      <c r="L35" s="319">
        <f t="shared" si="23"/>
        <v>0</v>
      </c>
      <c r="M35" s="319">
        <f t="shared" si="24"/>
        <v>0</v>
      </c>
      <c r="N35" s="319">
        <f t="shared" si="25"/>
        <v>0</v>
      </c>
      <c r="O35" s="319">
        <f t="shared" si="26"/>
        <v>0</v>
      </c>
      <c r="P35" s="319">
        <f t="shared" si="1"/>
        <v>0</v>
      </c>
      <c r="Q35" s="319">
        <f t="shared" si="2"/>
        <v>0</v>
      </c>
      <c r="R35" s="319">
        <f t="shared" si="3"/>
        <v>0</v>
      </c>
      <c r="S35" s="319">
        <f t="shared" si="4"/>
        <v>0</v>
      </c>
      <c r="T35" s="319">
        <f t="shared" si="5"/>
        <v>0</v>
      </c>
      <c r="U35" s="319">
        <f t="shared" si="6"/>
        <v>0</v>
      </c>
      <c r="V35" s="319">
        <v>5</v>
      </c>
      <c r="W35" s="341">
        <f>$N$131</f>
        <v>0.94079999999999997</v>
      </c>
      <c r="X35" s="520">
        <f>$W$35</f>
        <v>0.94079999999999997</v>
      </c>
      <c r="Y35" s="520">
        <f>$W$35</f>
        <v>0.94079999999999997</v>
      </c>
      <c r="Z35" s="317">
        <f t="shared" si="44"/>
        <v>3.1536000000000002E-2</v>
      </c>
      <c r="AA35" s="388">
        <f t="shared" si="45"/>
        <v>0.5</v>
      </c>
      <c r="AB35" s="327">
        <v>20</v>
      </c>
      <c r="AC35" s="317"/>
      <c r="AD35" s="317"/>
      <c r="AE35" s="327"/>
      <c r="AG35" s="234">
        <f t="shared" si="8"/>
        <v>0</v>
      </c>
      <c r="AH35" s="234">
        <f t="shared" si="9"/>
        <v>0</v>
      </c>
      <c r="AI35" s="234">
        <f t="shared" si="10"/>
        <v>0</v>
      </c>
      <c r="AJ35" s="283"/>
      <c r="AK35" s="288"/>
      <c r="AL35" s="557" t="s">
        <v>103</v>
      </c>
      <c r="AM35" s="558">
        <f>P77/1000</f>
        <v>0</v>
      </c>
      <c r="AN35" s="611">
        <f>AM35</f>
        <v>0</v>
      </c>
      <c r="AO35" s="612">
        <v>0</v>
      </c>
      <c r="AP35" s="612">
        <v>0</v>
      </c>
      <c r="AQ35" s="580">
        <f t="shared" si="28"/>
        <v>0</v>
      </c>
      <c r="AR35" s="560">
        <f t="shared" si="29"/>
        <v>0</v>
      </c>
      <c r="AS35" s="561">
        <f t="shared" si="30"/>
        <v>0</v>
      </c>
      <c r="AT35" s="558">
        <f>AN35-AQ35</f>
        <v>0</v>
      </c>
      <c r="AU35" s="559">
        <f>AO35-AR35</f>
        <v>0</v>
      </c>
      <c r="AV35" s="564">
        <f>AP35-AS35</f>
        <v>0</v>
      </c>
      <c r="AW35" s="283"/>
      <c r="AX35" s="288"/>
      <c r="AY35" s="557" t="s">
        <v>103</v>
      </c>
      <c r="AZ35" s="558">
        <f>P97/1000</f>
        <v>0</v>
      </c>
      <c r="BA35" s="306">
        <f t="shared" si="42"/>
        <v>0</v>
      </c>
      <c r="BB35" s="612">
        <v>0</v>
      </c>
      <c r="BC35" s="612">
        <v>0</v>
      </c>
      <c r="BD35" s="558">
        <f t="shared" si="31"/>
        <v>0</v>
      </c>
      <c r="BE35" s="559">
        <f t="shared" si="32"/>
        <v>0</v>
      </c>
      <c r="BF35" s="564">
        <f t="shared" si="33"/>
        <v>0</v>
      </c>
      <c r="BG35" s="558">
        <f t="shared" si="15"/>
        <v>0</v>
      </c>
      <c r="BH35" s="559">
        <f t="shared" si="16"/>
        <v>0</v>
      </c>
      <c r="BI35" s="564">
        <f t="shared" si="17"/>
        <v>0</v>
      </c>
      <c r="BJ35" s="283"/>
      <c r="BK35" s="288"/>
      <c r="BL35" s="557" t="s">
        <v>103</v>
      </c>
      <c r="BM35" s="558">
        <f>P117/1000</f>
        <v>0</v>
      </c>
      <c r="BN35" s="611">
        <f>BM35</f>
        <v>0</v>
      </c>
      <c r="BO35" s="612">
        <v>0</v>
      </c>
      <c r="BP35" s="612">
        <v>0</v>
      </c>
      <c r="BQ35" s="558">
        <f t="shared" si="36"/>
        <v>0</v>
      </c>
      <c r="BR35" s="559">
        <f t="shared" si="37"/>
        <v>0</v>
      </c>
      <c r="BS35" s="564">
        <f t="shared" si="38"/>
        <v>0</v>
      </c>
      <c r="BT35" s="558">
        <f t="shared" si="39"/>
        <v>0</v>
      </c>
      <c r="BU35" s="559">
        <f t="shared" si="40"/>
        <v>0</v>
      </c>
      <c r="BV35" s="564">
        <f t="shared" si="41"/>
        <v>0</v>
      </c>
      <c r="BW35" s="283"/>
      <c r="BX35" s="283"/>
      <c r="BY35" s="283"/>
    </row>
    <row r="36" spans="3:77" ht="12.75" customHeight="1">
      <c r="C36" s="171" t="str">
        <f ca="1">+IF(OFFSET(Processes!B17,$D$11,0)="*","*",OFFSET(Processes!D17,$D$11,0))</f>
        <v>INDWDPHBHETE2</v>
      </c>
      <c r="D36" s="144" t="str">
        <f ca="1">+OFFSET(Processes!E17,$D$11,0)</f>
        <v>Wood products industry Heat Medium Temp. Boiler - Dist. Heat Existing 2</v>
      </c>
      <c r="E36" s="147" t="str">
        <f>+Processes!O17</f>
        <v>INDHDE</v>
      </c>
      <c r="F36" s="170" t="str">
        <f ca="1">+OFFSET(Processes!$M$12,$D$11,0) &amp; Processes!P17</f>
        <v>IWDPH</v>
      </c>
      <c r="G36" s="319"/>
      <c r="H36" s="319"/>
      <c r="I36" s="319"/>
      <c r="J36" s="319"/>
      <c r="K36" s="319"/>
      <c r="L36" s="319"/>
      <c r="M36" s="319"/>
      <c r="N36" s="319"/>
      <c r="O36" s="319"/>
      <c r="P36" s="319">
        <f t="shared" si="1"/>
        <v>0</v>
      </c>
      <c r="Q36" s="319">
        <f t="shared" si="2"/>
        <v>0</v>
      </c>
      <c r="R36" s="319">
        <f t="shared" si="3"/>
        <v>0</v>
      </c>
      <c r="S36" s="319">
        <f t="shared" si="4"/>
        <v>0</v>
      </c>
      <c r="T36" s="319">
        <f t="shared" si="5"/>
        <v>0</v>
      </c>
      <c r="U36" s="319">
        <f t="shared" si="6"/>
        <v>0</v>
      </c>
      <c r="V36" s="319">
        <v>5</v>
      </c>
      <c r="W36" s="341">
        <f>$N$131</f>
        <v>0.94079999999999997</v>
      </c>
      <c r="X36" s="520">
        <f>$W$35</f>
        <v>0.94079999999999997</v>
      </c>
      <c r="Y36" s="520">
        <f>$W$35</f>
        <v>0.94079999999999997</v>
      </c>
      <c r="Z36" s="317">
        <f t="shared" si="44"/>
        <v>3.1536000000000002E-2</v>
      </c>
      <c r="AA36" s="388">
        <f t="shared" si="45"/>
        <v>0.5</v>
      </c>
      <c r="AB36" s="327">
        <v>20</v>
      </c>
      <c r="AC36" s="317"/>
      <c r="AD36" s="317"/>
      <c r="AE36" s="327"/>
      <c r="AG36" s="234">
        <f t="shared" si="8"/>
        <v>0</v>
      </c>
      <c r="AH36" s="234">
        <f t="shared" si="9"/>
        <v>0</v>
      </c>
      <c r="AI36" s="234">
        <f t="shared" si="10"/>
        <v>0</v>
      </c>
      <c r="AJ36" s="283"/>
      <c r="AK36" s="288"/>
      <c r="AL36" s="557" t="s">
        <v>104</v>
      </c>
      <c r="AM36" s="558"/>
      <c r="AN36" s="611">
        <f>AM36</f>
        <v>0</v>
      </c>
      <c r="AO36" s="612">
        <v>0</v>
      </c>
      <c r="AP36" s="612">
        <v>0</v>
      </c>
      <c r="AQ36" s="580">
        <f t="shared" si="28"/>
        <v>0</v>
      </c>
      <c r="AR36" s="560">
        <f t="shared" si="29"/>
        <v>0</v>
      </c>
      <c r="AS36" s="561">
        <f t="shared" si="30"/>
        <v>0</v>
      </c>
      <c r="AT36" s="558"/>
      <c r="AU36" s="559"/>
      <c r="AV36" s="564"/>
      <c r="AW36" s="283"/>
      <c r="AX36" s="288"/>
      <c r="AY36" s="557" t="s">
        <v>104</v>
      </c>
      <c r="AZ36" s="558"/>
      <c r="BA36" s="306">
        <f t="shared" si="42"/>
        <v>0</v>
      </c>
      <c r="BB36" s="612">
        <v>0</v>
      </c>
      <c r="BC36" s="612">
        <v>0</v>
      </c>
      <c r="BD36" s="558">
        <f t="shared" si="31"/>
        <v>0</v>
      </c>
      <c r="BE36" s="559">
        <f t="shared" si="32"/>
        <v>0</v>
      </c>
      <c r="BF36" s="564">
        <f t="shared" si="33"/>
        <v>0</v>
      </c>
      <c r="BG36" s="558"/>
      <c r="BH36" s="559"/>
      <c r="BI36" s="564"/>
      <c r="BJ36" s="283"/>
      <c r="BK36" s="288"/>
      <c r="BL36" s="557" t="s">
        <v>104</v>
      </c>
      <c r="BM36" s="558"/>
      <c r="BN36" s="611">
        <f>BM36</f>
        <v>0</v>
      </c>
      <c r="BO36" s="612">
        <v>0</v>
      </c>
      <c r="BP36" s="612">
        <v>0</v>
      </c>
      <c r="BQ36" s="558">
        <f t="shared" si="36"/>
        <v>0</v>
      </c>
      <c r="BR36" s="559">
        <f t="shared" si="37"/>
        <v>0</v>
      </c>
      <c r="BS36" s="564">
        <f t="shared" si="38"/>
        <v>0</v>
      </c>
      <c r="BT36" s="558"/>
      <c r="BU36" s="559"/>
      <c r="BV36" s="564"/>
      <c r="BW36" s="283"/>
      <c r="BX36" s="283"/>
      <c r="BY36" s="283"/>
    </row>
    <row r="37" spans="3:77" ht="12.75" customHeight="1">
      <c r="C37" s="146" t="str">
        <f ca="1">+IF(OFFSET(Processes!B18,$D$11,0)="*","*",OFFSET(Processes!D18,$D$11,0))</f>
        <v>INDWDPHBELCE1</v>
      </c>
      <c r="D37" s="146" t="str">
        <f ca="1">+OFFSET(Processes!E18,$D$11,0)</f>
        <v>Wood products industry Heat Medium Temp. Boiler - Electricity Existing 1</v>
      </c>
      <c r="E37" s="172" t="str">
        <f>+Processes!O18</f>
        <v>INDELC</v>
      </c>
      <c r="F37" s="172" t="str">
        <f ca="1">+OFFSET(Processes!$M$12,$D$11,0) &amp; Processes!P18</f>
        <v>IWDPH</v>
      </c>
      <c r="G37" s="322">
        <f t="shared" si="18"/>
        <v>0</v>
      </c>
      <c r="H37" s="322">
        <f t="shared" si="19"/>
        <v>0</v>
      </c>
      <c r="I37" s="322">
        <f t="shared" si="20"/>
        <v>0</v>
      </c>
      <c r="J37" s="322">
        <f t="shared" si="21"/>
        <v>0</v>
      </c>
      <c r="K37" s="322">
        <f t="shared" si="22"/>
        <v>0</v>
      </c>
      <c r="L37" s="322">
        <f t="shared" si="23"/>
        <v>0</v>
      </c>
      <c r="M37" s="322">
        <f t="shared" si="24"/>
        <v>0</v>
      </c>
      <c r="N37" s="322">
        <f t="shared" si="25"/>
        <v>0</v>
      </c>
      <c r="O37" s="322">
        <f t="shared" si="26"/>
        <v>0</v>
      </c>
      <c r="P37" s="322">
        <f t="shared" si="1"/>
        <v>0</v>
      </c>
      <c r="Q37" s="322">
        <f t="shared" si="2"/>
        <v>0</v>
      </c>
      <c r="R37" s="322">
        <f t="shared" si="3"/>
        <v>0</v>
      </c>
      <c r="S37" s="322">
        <f t="shared" si="4"/>
        <v>0</v>
      </c>
      <c r="T37" s="322">
        <f t="shared" si="5"/>
        <v>0</v>
      </c>
      <c r="U37" s="322">
        <f t="shared" si="6"/>
        <v>0</v>
      </c>
      <c r="V37" s="556">
        <v>5</v>
      </c>
      <c r="W37" s="343">
        <f>M131</f>
        <v>0.93099999999999994</v>
      </c>
      <c r="X37" s="521">
        <f t="shared" ref="X37:Y50" si="53">W37</f>
        <v>0.93099999999999994</v>
      </c>
      <c r="Y37" s="521">
        <f t="shared" si="53"/>
        <v>0.93099999999999994</v>
      </c>
      <c r="Z37" s="318">
        <f t="shared" ref="Z37:Z50" si="54">3.6*8760/1000000</f>
        <v>3.1536000000000002E-2</v>
      </c>
      <c r="AA37" s="389">
        <f t="shared" si="45"/>
        <v>0.5</v>
      </c>
      <c r="AB37" s="328">
        <v>20</v>
      </c>
      <c r="AC37" s="324"/>
      <c r="AD37" s="317"/>
      <c r="AE37" s="328"/>
      <c r="AG37" s="234">
        <f t="shared" si="8"/>
        <v>0</v>
      </c>
      <c r="AH37" s="234">
        <f t="shared" si="9"/>
        <v>0</v>
      </c>
      <c r="AI37" s="234">
        <f t="shared" si="10"/>
        <v>0</v>
      </c>
      <c r="AJ37" s="283"/>
      <c r="AK37" s="350"/>
      <c r="AL37" s="565" t="s">
        <v>61</v>
      </c>
      <c r="AM37" s="566">
        <f>O77/1000</f>
        <v>0</v>
      </c>
      <c r="AN37" s="559">
        <f t="shared" si="46"/>
        <v>0</v>
      </c>
      <c r="AO37" s="560">
        <f t="shared" ref="AO37" si="55">AM37*$AO$23</f>
        <v>0</v>
      </c>
      <c r="AP37" s="560">
        <f t="shared" si="48"/>
        <v>0</v>
      </c>
      <c r="AQ37" s="580">
        <f t="shared" si="28"/>
        <v>0</v>
      </c>
      <c r="AR37" s="560">
        <f t="shared" si="29"/>
        <v>0</v>
      </c>
      <c r="AS37" s="561">
        <f t="shared" si="30"/>
        <v>0</v>
      </c>
      <c r="AT37" s="566">
        <f t="shared" ref="AT37:AV41" si="56">IFERROR(AQ37/W37,0)</f>
        <v>0</v>
      </c>
      <c r="AU37" s="567">
        <f t="shared" si="56"/>
        <v>0</v>
      </c>
      <c r="AV37" s="568">
        <f t="shared" si="56"/>
        <v>0</v>
      </c>
      <c r="AW37" s="283"/>
      <c r="AX37" s="350"/>
      <c r="AY37" s="565" t="s">
        <v>61</v>
      </c>
      <c r="AZ37" s="566">
        <f>O97/1000</f>
        <v>0</v>
      </c>
      <c r="BA37" s="306">
        <f t="shared" si="42"/>
        <v>0</v>
      </c>
      <c r="BB37" s="560">
        <f>AZ37*$BB$23</f>
        <v>0</v>
      </c>
      <c r="BC37" s="560">
        <f>AZ37*$BC$23</f>
        <v>0</v>
      </c>
      <c r="BD37" s="566">
        <f t="shared" si="31"/>
        <v>0</v>
      </c>
      <c r="BE37" s="567">
        <f t="shared" si="32"/>
        <v>0</v>
      </c>
      <c r="BF37" s="568">
        <f>IFERROR(L37*$Z37*AA37/L$21,0)</f>
        <v>0</v>
      </c>
      <c r="BG37" s="566">
        <f t="shared" ref="BG37:BG56" si="57">IFERROR(BD37/W37,0)</f>
        <v>0</v>
      </c>
      <c r="BH37" s="567">
        <f t="shared" ref="BH37:BH56" si="58">IFERROR(BE37/X37,0)</f>
        <v>0</v>
      </c>
      <c r="BI37" s="568">
        <f t="shared" ref="BI37:BI56" si="59">IFERROR(BF37/Y37,0)</f>
        <v>0</v>
      </c>
      <c r="BJ37" s="283"/>
      <c r="BK37" s="350"/>
      <c r="BL37" s="565" t="s">
        <v>61</v>
      </c>
      <c r="BM37" s="566">
        <f>O117/1000</f>
        <v>0</v>
      </c>
      <c r="BN37" s="559">
        <f>BM37*$AN$23</f>
        <v>0</v>
      </c>
      <c r="BO37" s="560">
        <f t="shared" si="50"/>
        <v>0</v>
      </c>
      <c r="BP37" s="560">
        <f t="shared" si="51"/>
        <v>0</v>
      </c>
      <c r="BQ37" s="566">
        <f t="shared" si="36"/>
        <v>0</v>
      </c>
      <c r="BR37" s="567">
        <f t="shared" si="37"/>
        <v>0</v>
      </c>
      <c r="BS37" s="568">
        <f t="shared" si="38"/>
        <v>0</v>
      </c>
      <c r="BT37" s="566">
        <f t="shared" ref="BT37:BT56" si="60">IFERROR(BQ37/W37,0)</f>
        <v>0</v>
      </c>
      <c r="BU37" s="567">
        <f t="shared" ref="BU37:BU56" si="61">IFERROR(BR37/X37,0)</f>
        <v>0</v>
      </c>
      <c r="BV37" s="568">
        <f t="shared" ref="BV37:BV56" si="62">IFERROR(BS37/Y37,0)</f>
        <v>0</v>
      </c>
      <c r="BW37" s="283"/>
      <c r="BX37" s="283"/>
      <c r="BY37" s="283"/>
    </row>
    <row r="38" spans="3:77" ht="12.75" customHeight="1">
      <c r="C38" s="171" t="str">
        <f ca="1">+IF(OFFSET(Processes!B19,$D$11,0)="*","*",OFFSET(Processes!D19,$D$11,0))</f>
        <v>INDWDCOBNGAE1</v>
      </c>
      <c r="D38" s="171" t="str">
        <f ca="1">+OFFSET(Processes!E19,$D$11,0)</f>
        <v>Wood products industry Heat High Temp. Boiler - Nat. Gas Existing 1</v>
      </c>
      <c r="E38" s="170" t="str">
        <f>+Processes!O19</f>
        <v>INDSNG1,INDSNG2,INDNGA</v>
      </c>
      <c r="F38" s="170" t="str">
        <f ca="1">+OFFSET(Processes!$M$12,$D$11,0) &amp; Processes!P19</f>
        <v>IWDCO</v>
      </c>
      <c r="G38" s="320">
        <f t="shared" si="18"/>
        <v>0</v>
      </c>
      <c r="H38" s="320">
        <f t="shared" si="19"/>
        <v>0</v>
      </c>
      <c r="I38" s="320">
        <f t="shared" si="20"/>
        <v>0</v>
      </c>
      <c r="J38" s="320">
        <f t="shared" si="21"/>
        <v>0</v>
      </c>
      <c r="K38" s="320">
        <f t="shared" si="22"/>
        <v>0</v>
      </c>
      <c r="L38" s="320">
        <f t="shared" si="23"/>
        <v>0</v>
      </c>
      <c r="M38" s="320">
        <f t="shared" si="24"/>
        <v>0</v>
      </c>
      <c r="N38" s="320">
        <f t="shared" si="25"/>
        <v>0</v>
      </c>
      <c r="O38" s="320">
        <f t="shared" si="26"/>
        <v>0</v>
      </c>
      <c r="P38" s="320">
        <f t="shared" si="1"/>
        <v>0</v>
      </c>
      <c r="Q38" s="320">
        <f t="shared" si="2"/>
        <v>0</v>
      </c>
      <c r="R38" s="320">
        <f t="shared" si="3"/>
        <v>0</v>
      </c>
      <c r="S38" s="321">
        <f t="shared" si="4"/>
        <v>0</v>
      </c>
      <c r="T38" s="321">
        <f t="shared" si="5"/>
        <v>0</v>
      </c>
      <c r="U38" s="321">
        <f t="shared" si="6"/>
        <v>0</v>
      </c>
      <c r="V38" s="321">
        <v>5</v>
      </c>
      <c r="W38" s="341">
        <f>I132</f>
        <v>0.96039999999999992</v>
      </c>
      <c r="X38" s="520">
        <f t="shared" si="53"/>
        <v>0.96039999999999992</v>
      </c>
      <c r="Y38" s="520">
        <f t="shared" si="53"/>
        <v>0.96039999999999992</v>
      </c>
      <c r="Z38" s="324">
        <f t="shared" si="54"/>
        <v>3.1536000000000002E-2</v>
      </c>
      <c r="AA38" s="390">
        <f t="shared" si="45"/>
        <v>0.5</v>
      </c>
      <c r="AB38" s="329">
        <v>20</v>
      </c>
      <c r="AC38" s="325"/>
      <c r="AD38" s="325"/>
      <c r="AE38" s="329"/>
      <c r="AG38" s="234">
        <f t="shared" si="8"/>
        <v>0</v>
      </c>
      <c r="AH38" s="234">
        <f t="shared" si="9"/>
        <v>0</v>
      </c>
      <c r="AI38" s="234">
        <f t="shared" si="10"/>
        <v>0</v>
      </c>
      <c r="AJ38" s="283"/>
      <c r="AK38" s="528" t="str">
        <f ca="1">F38</f>
        <v>IWDCO</v>
      </c>
      <c r="AL38" s="569" t="s">
        <v>97</v>
      </c>
      <c r="AM38" s="570">
        <f>(J78+I78)/1000</f>
        <v>0</v>
      </c>
      <c r="AN38" s="563">
        <f t="shared" si="46"/>
        <v>0</v>
      </c>
      <c r="AO38" s="563">
        <f>AM38*(1-$AN$23)</f>
        <v>0</v>
      </c>
      <c r="AP38" s="563"/>
      <c r="AQ38" s="562">
        <f t="shared" si="28"/>
        <v>0</v>
      </c>
      <c r="AR38" s="563">
        <f t="shared" si="29"/>
        <v>0</v>
      </c>
      <c r="AS38" s="571">
        <f t="shared" si="30"/>
        <v>0</v>
      </c>
      <c r="AT38" s="570">
        <f t="shared" si="56"/>
        <v>0</v>
      </c>
      <c r="AU38" s="572">
        <f t="shared" si="56"/>
        <v>0</v>
      </c>
      <c r="AV38" s="573">
        <f t="shared" si="56"/>
        <v>0</v>
      </c>
      <c r="AW38" s="283"/>
      <c r="AX38" s="528" t="str">
        <f t="shared" ca="1" si="12"/>
        <v>IWDCO</v>
      </c>
      <c r="AY38" s="569" t="s">
        <v>97</v>
      </c>
      <c r="AZ38" s="570">
        <f>(J98+I98)/1000</f>
        <v>0</v>
      </c>
      <c r="BA38" s="563">
        <f>AZ38*$AN$23</f>
        <v>0</v>
      </c>
      <c r="BB38" s="563">
        <f>AZ38*$BB$23</f>
        <v>0</v>
      </c>
      <c r="BC38" s="563">
        <f>AZ38*$BC$23</f>
        <v>0</v>
      </c>
      <c r="BD38" s="570">
        <f t="shared" si="31"/>
        <v>0</v>
      </c>
      <c r="BE38" s="572">
        <f t="shared" si="32"/>
        <v>0</v>
      </c>
      <c r="BF38" s="573">
        <f t="shared" si="33"/>
        <v>0</v>
      </c>
      <c r="BG38" s="570">
        <f t="shared" si="57"/>
        <v>0</v>
      </c>
      <c r="BH38" s="572">
        <f t="shared" si="58"/>
        <v>0</v>
      </c>
      <c r="BI38" s="573">
        <f t="shared" si="59"/>
        <v>0</v>
      </c>
      <c r="BJ38" s="283"/>
      <c r="BK38" s="528" t="str">
        <f ca="1">AK38</f>
        <v>IWDCO</v>
      </c>
      <c r="BL38" s="569" t="s">
        <v>97</v>
      </c>
      <c r="BM38" s="570">
        <f>(J118+I188)/1000</f>
        <v>0</v>
      </c>
      <c r="BN38" s="563">
        <f>BM38*$AN$23</f>
        <v>0</v>
      </c>
      <c r="BO38" s="563">
        <f t="shared" si="50"/>
        <v>0</v>
      </c>
      <c r="BP38" s="563">
        <f t="shared" si="51"/>
        <v>0</v>
      </c>
      <c r="BQ38" s="570">
        <f t="shared" si="36"/>
        <v>0</v>
      </c>
      <c r="BR38" s="572">
        <f t="shared" si="37"/>
        <v>0</v>
      </c>
      <c r="BS38" s="573">
        <f t="shared" si="38"/>
        <v>0</v>
      </c>
      <c r="BT38" s="570">
        <f t="shared" si="60"/>
        <v>0</v>
      </c>
      <c r="BU38" s="572">
        <f t="shared" si="61"/>
        <v>0</v>
      </c>
      <c r="BV38" s="573">
        <f t="shared" si="62"/>
        <v>0</v>
      </c>
      <c r="BW38" s="283"/>
      <c r="BX38" s="283"/>
      <c r="BY38" s="283"/>
    </row>
    <row r="39" spans="3:77" ht="12.75" customHeight="1">
      <c r="C39" s="171" t="str">
        <f ca="1">+IF(OFFSET(Processes!B20,$D$11,0)="*","*",OFFSET(Processes!D20,$D$11,0))</f>
        <v>INDWDCOBCOAE1</v>
      </c>
      <c r="D39" s="171" t="str">
        <f ca="1">+OFFSET(Processes!E20,$D$11,0)</f>
        <v>Wood products industry Heat High Temp. Boiler - Coal Existing 1</v>
      </c>
      <c r="E39" s="170" t="str">
        <f>+Processes!O20</f>
        <v>INDCOA</v>
      </c>
      <c r="F39" s="170" t="str">
        <f ca="1">+OFFSET(Processes!$M$12,$D$11,0) &amp; Processes!P20</f>
        <v>IWDCO</v>
      </c>
      <c r="G39" s="320">
        <f t="shared" si="18"/>
        <v>0</v>
      </c>
      <c r="H39" s="320">
        <f t="shared" si="19"/>
        <v>0</v>
      </c>
      <c r="I39" s="320">
        <f t="shared" si="20"/>
        <v>0</v>
      </c>
      <c r="J39" s="320">
        <f t="shared" si="21"/>
        <v>0</v>
      </c>
      <c r="K39" s="320">
        <f t="shared" si="22"/>
        <v>0</v>
      </c>
      <c r="L39" s="320">
        <f t="shared" si="23"/>
        <v>0</v>
      </c>
      <c r="M39" s="320">
        <f t="shared" si="24"/>
        <v>0</v>
      </c>
      <c r="N39" s="320">
        <f t="shared" si="25"/>
        <v>0</v>
      </c>
      <c r="O39" s="320">
        <f t="shared" si="26"/>
        <v>0</v>
      </c>
      <c r="P39" s="320">
        <f t="shared" si="1"/>
        <v>0</v>
      </c>
      <c r="Q39" s="320">
        <f t="shared" si="2"/>
        <v>0</v>
      </c>
      <c r="R39" s="320">
        <f t="shared" si="3"/>
        <v>0</v>
      </c>
      <c r="S39" s="320">
        <f t="shared" si="4"/>
        <v>0</v>
      </c>
      <c r="T39" s="320">
        <f t="shared" si="5"/>
        <v>0</v>
      </c>
      <c r="U39" s="320">
        <f t="shared" si="6"/>
        <v>0</v>
      </c>
      <c r="V39" s="320">
        <v>5</v>
      </c>
      <c r="W39" s="341">
        <f>D132</f>
        <v>0.91237999999999997</v>
      </c>
      <c r="X39" s="520">
        <f t="shared" si="53"/>
        <v>0.91237999999999997</v>
      </c>
      <c r="Y39" s="520">
        <f t="shared" si="53"/>
        <v>0.91237999999999997</v>
      </c>
      <c r="Z39" s="324">
        <f t="shared" si="54"/>
        <v>3.1536000000000002E-2</v>
      </c>
      <c r="AA39" s="388">
        <f t="shared" si="45"/>
        <v>0.5</v>
      </c>
      <c r="AB39" s="327">
        <v>20</v>
      </c>
      <c r="AC39" s="324"/>
      <c r="AD39" s="324"/>
      <c r="AE39" s="329"/>
      <c r="AG39" s="234">
        <f t="shared" si="8"/>
        <v>0</v>
      </c>
      <c r="AH39" s="234">
        <f t="shared" si="9"/>
        <v>0</v>
      </c>
      <c r="AI39" s="234">
        <f t="shared" si="10"/>
        <v>0</v>
      </c>
      <c r="AJ39" s="283"/>
      <c r="AK39" s="288"/>
      <c r="AL39" s="557" t="s">
        <v>98</v>
      </c>
      <c r="AM39" s="558">
        <f>D78/1000</f>
        <v>0</v>
      </c>
      <c r="AN39" s="560">
        <f t="shared" si="46"/>
        <v>0</v>
      </c>
      <c r="AO39" s="560">
        <f>AM39*(1-$AN$23)</f>
        <v>0</v>
      </c>
      <c r="AP39" s="560"/>
      <c r="AQ39" s="580">
        <f t="shared" si="28"/>
        <v>0</v>
      </c>
      <c r="AR39" s="560">
        <f t="shared" si="29"/>
        <v>0</v>
      </c>
      <c r="AS39" s="561">
        <f t="shared" si="30"/>
        <v>0</v>
      </c>
      <c r="AT39" s="558">
        <f t="shared" si="56"/>
        <v>0</v>
      </c>
      <c r="AU39" s="559">
        <f t="shared" si="56"/>
        <v>0</v>
      </c>
      <c r="AV39" s="564">
        <f t="shared" si="56"/>
        <v>0</v>
      </c>
      <c r="AW39" s="283"/>
      <c r="AX39" s="288"/>
      <c r="AY39" s="557" t="s">
        <v>98</v>
      </c>
      <c r="AZ39" s="558">
        <f>D98/1000</f>
        <v>0</v>
      </c>
      <c r="BA39" s="560">
        <f>AZ39*$AN$23</f>
        <v>0</v>
      </c>
      <c r="BB39" s="560">
        <f>AZ39*$BB$23</f>
        <v>0</v>
      </c>
      <c r="BC39" s="560">
        <f>AZ39*$BC$23</f>
        <v>0</v>
      </c>
      <c r="BD39" s="558">
        <f t="shared" si="31"/>
        <v>0</v>
      </c>
      <c r="BE39" s="559">
        <f t="shared" si="32"/>
        <v>0</v>
      </c>
      <c r="BF39" s="564">
        <f t="shared" si="33"/>
        <v>0</v>
      </c>
      <c r="BG39" s="558">
        <f t="shared" si="57"/>
        <v>0</v>
      </c>
      <c r="BH39" s="559">
        <f t="shared" si="58"/>
        <v>0</v>
      </c>
      <c r="BI39" s="564">
        <f t="shared" si="59"/>
        <v>0</v>
      </c>
      <c r="BJ39" s="283"/>
      <c r="BK39" s="288"/>
      <c r="BL39" s="557" t="s">
        <v>98</v>
      </c>
      <c r="BM39" s="558">
        <f>D118/1000</f>
        <v>0</v>
      </c>
      <c r="BN39" s="560">
        <f>BM39*$AN$23</f>
        <v>0</v>
      </c>
      <c r="BO39" s="560">
        <f t="shared" si="50"/>
        <v>0</v>
      </c>
      <c r="BP39" s="560">
        <f t="shared" si="51"/>
        <v>0</v>
      </c>
      <c r="BQ39" s="558">
        <f t="shared" si="36"/>
        <v>0</v>
      </c>
      <c r="BR39" s="559">
        <f t="shared" si="37"/>
        <v>0</v>
      </c>
      <c r="BS39" s="564">
        <f t="shared" si="38"/>
        <v>0</v>
      </c>
      <c r="BT39" s="558">
        <f t="shared" si="60"/>
        <v>0</v>
      </c>
      <c r="BU39" s="559">
        <f t="shared" si="61"/>
        <v>0</v>
      </c>
      <c r="BV39" s="564">
        <f t="shared" si="62"/>
        <v>0</v>
      </c>
      <c r="BW39" s="283"/>
      <c r="BX39" s="283"/>
      <c r="BY39" s="283"/>
    </row>
    <row r="40" spans="3:77" ht="12.75" customHeight="1">
      <c r="C40" s="171" t="str">
        <f ca="1">+IF(OFFSET(Processes!B21,$D$11,0)="*","*",OFFSET(Processes!D21,$D$11,0))</f>
        <v>INDWDCOBDSLE1</v>
      </c>
      <c r="D40" s="171" t="str">
        <f ca="1">+OFFSET(Processes!E21,$D$11,0)</f>
        <v>Wood products industry Heat High Temp. Boiler - Diesel Existing 1</v>
      </c>
      <c r="E40" s="170" t="str">
        <f>+Processes!O21</f>
        <v>INDDSB1,INDDSB2,INDDSL</v>
      </c>
      <c r="F40" s="170" t="str">
        <f ca="1">+OFFSET(Processes!$M$12,$D$11,0) &amp; Processes!P21</f>
        <v>IWDCO</v>
      </c>
      <c r="G40" s="320">
        <f t="shared" si="18"/>
        <v>0</v>
      </c>
      <c r="H40" s="320">
        <f t="shared" si="19"/>
        <v>0</v>
      </c>
      <c r="I40" s="320">
        <f t="shared" si="20"/>
        <v>0</v>
      </c>
      <c r="J40" s="320">
        <f t="shared" si="21"/>
        <v>0</v>
      </c>
      <c r="K40" s="320">
        <f t="shared" si="22"/>
        <v>0</v>
      </c>
      <c r="L40" s="320">
        <f t="shared" si="23"/>
        <v>0</v>
      </c>
      <c r="M40" s="320">
        <f t="shared" si="24"/>
        <v>0</v>
      </c>
      <c r="N40" s="320">
        <f t="shared" si="25"/>
        <v>0</v>
      </c>
      <c r="O40" s="320">
        <f t="shared" si="26"/>
        <v>0</v>
      </c>
      <c r="P40" s="320">
        <f t="shared" si="1"/>
        <v>0</v>
      </c>
      <c r="Q40" s="320">
        <f t="shared" si="2"/>
        <v>0</v>
      </c>
      <c r="R40" s="320">
        <f t="shared" si="3"/>
        <v>0</v>
      </c>
      <c r="S40" s="320">
        <f t="shared" si="4"/>
        <v>0</v>
      </c>
      <c r="T40" s="320">
        <f t="shared" si="5"/>
        <v>0</v>
      </c>
      <c r="U40" s="320">
        <f t="shared" si="6"/>
        <v>0</v>
      </c>
      <c r="V40" s="320">
        <v>5</v>
      </c>
      <c r="W40" s="341">
        <f>F132</f>
        <v>0.92198399999999991</v>
      </c>
      <c r="X40" s="520">
        <f t="shared" si="53"/>
        <v>0.92198399999999991</v>
      </c>
      <c r="Y40" s="520">
        <f t="shared" si="53"/>
        <v>0.92198399999999991</v>
      </c>
      <c r="Z40" s="324">
        <f t="shared" si="54"/>
        <v>3.1536000000000002E-2</v>
      </c>
      <c r="AA40" s="390">
        <f t="shared" si="45"/>
        <v>0.5</v>
      </c>
      <c r="AB40" s="329">
        <v>20</v>
      </c>
      <c r="AC40" s="324"/>
      <c r="AD40" s="324"/>
      <c r="AE40" s="329"/>
      <c r="AG40" s="234">
        <f t="shared" si="8"/>
        <v>0</v>
      </c>
      <c r="AH40" s="234">
        <f t="shared" si="9"/>
        <v>0</v>
      </c>
      <c r="AI40" s="234">
        <f t="shared" si="10"/>
        <v>0</v>
      </c>
      <c r="AJ40" s="283"/>
      <c r="AK40" s="288"/>
      <c r="AL40" s="557" t="s">
        <v>59</v>
      </c>
      <c r="AM40" s="558">
        <f>(F78+L78)/1000</f>
        <v>0</v>
      </c>
      <c r="AN40" s="560">
        <f t="shared" si="46"/>
        <v>0</v>
      </c>
      <c r="AO40" s="560">
        <f>AM40*(1-$AN$23)</f>
        <v>0</v>
      </c>
      <c r="AP40" s="560"/>
      <c r="AQ40" s="580">
        <f t="shared" si="28"/>
        <v>0</v>
      </c>
      <c r="AR40" s="560">
        <f t="shared" si="29"/>
        <v>0</v>
      </c>
      <c r="AS40" s="561">
        <f t="shared" si="30"/>
        <v>0</v>
      </c>
      <c r="AT40" s="558">
        <f t="shared" si="56"/>
        <v>0</v>
      </c>
      <c r="AU40" s="559">
        <f t="shared" si="56"/>
        <v>0</v>
      </c>
      <c r="AV40" s="564">
        <f t="shared" si="56"/>
        <v>0</v>
      </c>
      <c r="AW40" s="283"/>
      <c r="AX40" s="288"/>
      <c r="AY40" s="557" t="s">
        <v>59</v>
      </c>
      <c r="AZ40" s="558">
        <f>(F98+L98)/1000</f>
        <v>0</v>
      </c>
      <c r="BA40" s="560">
        <f t="shared" ref="BA40:BA46" si="63">AZ40*$AN$23</f>
        <v>0</v>
      </c>
      <c r="BB40" s="560">
        <f t="shared" ref="BB40:BB62" si="64">AZ40*$BB$23</f>
        <v>0</v>
      </c>
      <c r="BC40" s="560">
        <f t="shared" ref="BC40:BC62" si="65">AZ40*$BC$23</f>
        <v>0</v>
      </c>
      <c r="BD40" s="558">
        <f t="shared" si="31"/>
        <v>0</v>
      </c>
      <c r="BE40" s="559">
        <f t="shared" si="32"/>
        <v>0</v>
      </c>
      <c r="BF40" s="564">
        <f t="shared" si="33"/>
        <v>0</v>
      </c>
      <c r="BG40" s="558">
        <f t="shared" si="57"/>
        <v>0</v>
      </c>
      <c r="BH40" s="559">
        <f t="shared" si="58"/>
        <v>0</v>
      </c>
      <c r="BI40" s="564">
        <f t="shared" si="59"/>
        <v>0</v>
      </c>
      <c r="BJ40" s="283"/>
      <c r="BK40" s="288"/>
      <c r="BL40" s="557" t="s">
        <v>59</v>
      </c>
      <c r="BM40" s="558">
        <f>(F118+L118)/1000</f>
        <v>0</v>
      </c>
      <c r="BN40" s="560">
        <f>BM40*$AN$23</f>
        <v>0</v>
      </c>
      <c r="BO40" s="560">
        <f t="shared" si="50"/>
        <v>0</v>
      </c>
      <c r="BP40" s="560">
        <f t="shared" si="51"/>
        <v>0</v>
      </c>
      <c r="BQ40" s="558">
        <f t="shared" si="36"/>
        <v>0</v>
      </c>
      <c r="BR40" s="559">
        <f t="shared" si="37"/>
        <v>0</v>
      </c>
      <c r="BS40" s="564">
        <f t="shared" si="38"/>
        <v>0</v>
      </c>
      <c r="BT40" s="558">
        <f t="shared" si="60"/>
        <v>0</v>
      </c>
      <c r="BU40" s="559">
        <f t="shared" si="61"/>
        <v>0</v>
      </c>
      <c r="BV40" s="564">
        <f t="shared" si="62"/>
        <v>0</v>
      </c>
      <c r="BW40" s="283"/>
      <c r="BX40" s="283"/>
      <c r="BY40" s="283"/>
    </row>
    <row r="41" spans="3:77" ht="12.75" customHeight="1">
      <c r="C41" s="171" t="str">
        <f ca="1">+IF(OFFSET(Processes!B22,$D$11,0)="*","*",OFFSET(Processes!D22,$D$11,0))</f>
        <v>INDWDCOBWPEE1</v>
      </c>
      <c r="D41" s="171" t="str">
        <f ca="1">+OFFSET(Processes!E22,$D$11,0)</f>
        <v>Wood products industry Heat High Temp. Boiler - Wood Pellets Existing 1</v>
      </c>
      <c r="E41" s="170" t="str">
        <f>+Processes!O22</f>
        <v>INDWPE</v>
      </c>
      <c r="F41" s="170" t="str">
        <f ca="1">+OFFSET(Processes!$M$12,$D$11,0) &amp; Processes!P22</f>
        <v>IWDCO</v>
      </c>
      <c r="G41" s="319">
        <f t="shared" si="18"/>
        <v>0</v>
      </c>
      <c r="H41" s="319">
        <f t="shared" si="19"/>
        <v>0</v>
      </c>
      <c r="I41" s="319">
        <f t="shared" si="20"/>
        <v>0</v>
      </c>
      <c r="J41" s="319">
        <f t="shared" si="21"/>
        <v>0</v>
      </c>
      <c r="K41" s="319">
        <f t="shared" si="22"/>
        <v>0</v>
      </c>
      <c r="L41" s="319">
        <f t="shared" si="23"/>
        <v>0</v>
      </c>
      <c r="M41" s="319">
        <f t="shared" si="24"/>
        <v>0</v>
      </c>
      <c r="N41" s="319">
        <f t="shared" si="25"/>
        <v>0</v>
      </c>
      <c r="O41" s="319">
        <f t="shared" si="26"/>
        <v>0</v>
      </c>
      <c r="P41" s="319">
        <f t="shared" si="1"/>
        <v>0</v>
      </c>
      <c r="Q41" s="319">
        <f t="shared" si="2"/>
        <v>0</v>
      </c>
      <c r="R41" s="319">
        <f t="shared" si="3"/>
        <v>0</v>
      </c>
      <c r="S41" s="319">
        <f t="shared" si="4"/>
        <v>0</v>
      </c>
      <c r="T41" s="319">
        <f t="shared" si="5"/>
        <v>0</v>
      </c>
      <c r="U41" s="319">
        <f t="shared" si="6"/>
        <v>0</v>
      </c>
      <c r="V41" s="319">
        <v>5</v>
      </c>
      <c r="W41" s="341">
        <f>K132</f>
        <v>0.81633999999999995</v>
      </c>
      <c r="X41" s="520">
        <f t="shared" si="53"/>
        <v>0.81633999999999995</v>
      </c>
      <c r="Y41" s="520">
        <f t="shared" si="53"/>
        <v>0.81633999999999995</v>
      </c>
      <c r="Z41" s="324">
        <f t="shared" si="54"/>
        <v>3.1536000000000002E-2</v>
      </c>
      <c r="AA41" s="390">
        <f t="shared" si="45"/>
        <v>0.5</v>
      </c>
      <c r="AB41" s="329">
        <v>20</v>
      </c>
      <c r="AC41" s="317">
        <v>0.5</v>
      </c>
      <c r="AD41" s="317">
        <v>0.5</v>
      </c>
      <c r="AE41" s="327">
        <v>5</v>
      </c>
      <c r="AG41" s="234">
        <f t="shared" si="8"/>
        <v>0</v>
      </c>
      <c r="AH41" s="234">
        <f t="shared" si="9"/>
        <v>0</v>
      </c>
      <c r="AI41" s="234">
        <f t="shared" si="10"/>
        <v>0</v>
      </c>
      <c r="AJ41" s="283"/>
      <c r="AK41" s="288"/>
      <c r="AL41" s="557" t="s">
        <v>99</v>
      </c>
      <c r="AM41" s="558">
        <f>M78/1000</f>
        <v>0</v>
      </c>
      <c r="AN41" s="560">
        <f t="shared" si="46"/>
        <v>0</v>
      </c>
      <c r="AO41" s="560">
        <f>AM41*(1-$AN$23)</f>
        <v>0</v>
      </c>
      <c r="AP41" s="560"/>
      <c r="AQ41" s="580">
        <f t="shared" si="28"/>
        <v>0</v>
      </c>
      <c r="AR41" s="560">
        <f t="shared" si="29"/>
        <v>0</v>
      </c>
      <c r="AS41" s="561">
        <f t="shared" si="30"/>
        <v>0</v>
      </c>
      <c r="AT41" s="558">
        <f t="shared" si="56"/>
        <v>0</v>
      </c>
      <c r="AU41" s="559">
        <f t="shared" si="56"/>
        <v>0</v>
      </c>
      <c r="AV41" s="564">
        <f t="shared" si="56"/>
        <v>0</v>
      </c>
      <c r="AW41" s="283"/>
      <c r="AX41" s="288"/>
      <c r="AY41" s="557" t="s">
        <v>99</v>
      </c>
      <c r="AZ41" s="558">
        <f>M98/1000</f>
        <v>0</v>
      </c>
      <c r="BA41" s="560">
        <f t="shared" si="63"/>
        <v>0</v>
      </c>
      <c r="BB41" s="560">
        <f t="shared" si="64"/>
        <v>0</v>
      </c>
      <c r="BC41" s="560">
        <f t="shared" si="65"/>
        <v>0</v>
      </c>
      <c r="BD41" s="558">
        <f t="shared" si="31"/>
        <v>0</v>
      </c>
      <c r="BE41" s="559">
        <f t="shared" si="32"/>
        <v>0</v>
      </c>
      <c r="BF41" s="564">
        <f t="shared" si="33"/>
        <v>0</v>
      </c>
      <c r="BG41" s="558">
        <f t="shared" si="57"/>
        <v>0</v>
      </c>
      <c r="BH41" s="559">
        <f t="shared" si="58"/>
        <v>0</v>
      </c>
      <c r="BI41" s="564">
        <f t="shared" si="59"/>
        <v>0</v>
      </c>
      <c r="BJ41" s="283"/>
      <c r="BK41" s="288"/>
      <c r="BL41" s="557" t="s">
        <v>99</v>
      </c>
      <c r="BM41" s="558">
        <f>M118/1000</f>
        <v>0</v>
      </c>
      <c r="BN41" s="560">
        <f>BM41*$AN$23</f>
        <v>0</v>
      </c>
      <c r="BO41" s="560">
        <f t="shared" si="50"/>
        <v>0</v>
      </c>
      <c r="BP41" s="560">
        <f t="shared" si="51"/>
        <v>0</v>
      </c>
      <c r="BQ41" s="558">
        <f t="shared" si="36"/>
        <v>0</v>
      </c>
      <c r="BR41" s="559">
        <f t="shared" si="37"/>
        <v>0</v>
      </c>
      <c r="BS41" s="564">
        <f t="shared" si="38"/>
        <v>0</v>
      </c>
      <c r="BT41" s="558">
        <f t="shared" si="60"/>
        <v>0</v>
      </c>
      <c r="BU41" s="559">
        <f t="shared" si="61"/>
        <v>0</v>
      </c>
      <c r="BV41" s="564">
        <f t="shared" si="62"/>
        <v>0</v>
      </c>
      <c r="BW41" s="283"/>
      <c r="BX41" s="283"/>
      <c r="BY41" s="283"/>
    </row>
    <row r="42" spans="3:77" ht="12.75" customHeight="1">
      <c r="C42" s="171"/>
      <c r="D42" s="171"/>
      <c r="E42" s="170" t="str">
        <f>+Processes!O23</f>
        <v>INDWCH</v>
      </c>
      <c r="F42" s="170"/>
      <c r="G42" s="319"/>
      <c r="H42" s="319"/>
      <c r="I42" s="319"/>
      <c r="J42" s="319"/>
      <c r="K42" s="319"/>
      <c r="L42" s="319"/>
      <c r="M42" s="319"/>
      <c r="N42" s="319"/>
      <c r="O42" s="319"/>
      <c r="P42" s="319">
        <f t="shared" si="1"/>
        <v>0</v>
      </c>
      <c r="Q42" s="319">
        <f t="shared" si="2"/>
        <v>0</v>
      </c>
      <c r="R42" s="319">
        <f t="shared" si="3"/>
        <v>0</v>
      </c>
      <c r="S42" s="319">
        <f t="shared" si="4"/>
        <v>0</v>
      </c>
      <c r="T42" s="319">
        <f t="shared" si="5"/>
        <v>0</v>
      </c>
      <c r="U42" s="319">
        <f t="shared" si="6"/>
        <v>0</v>
      </c>
      <c r="V42" s="319" t="str">
        <f>IF(S42&gt;0,0.001,"")</f>
        <v/>
      </c>
      <c r="W42" s="341"/>
      <c r="X42" s="520"/>
      <c r="Y42" s="520"/>
      <c r="Z42" s="324"/>
      <c r="AA42" s="390"/>
      <c r="AB42" s="329"/>
      <c r="AC42" s="317">
        <f>1-AC41</f>
        <v>0.5</v>
      </c>
      <c r="AD42" s="317">
        <f>1-AD41</f>
        <v>0.5</v>
      </c>
      <c r="AE42" s="327">
        <v>5</v>
      </c>
      <c r="AG42" s="234"/>
      <c r="AH42" s="234"/>
      <c r="AI42" s="234"/>
      <c r="AJ42" s="283"/>
      <c r="AK42" s="288"/>
      <c r="AL42" s="557" t="s">
        <v>107</v>
      </c>
      <c r="AM42" s="558"/>
      <c r="AN42" s="560"/>
      <c r="AO42" s="560"/>
      <c r="AP42" s="560"/>
      <c r="AQ42" s="580">
        <f t="shared" si="28"/>
        <v>0</v>
      </c>
      <c r="AR42" s="560">
        <f t="shared" si="29"/>
        <v>0</v>
      </c>
      <c r="AS42" s="561">
        <f t="shared" si="30"/>
        <v>0</v>
      </c>
      <c r="AT42" s="558"/>
      <c r="AU42" s="559"/>
      <c r="AV42" s="564"/>
      <c r="AW42" s="283"/>
      <c r="AX42" s="288"/>
      <c r="AY42" s="557" t="s">
        <v>107</v>
      </c>
      <c r="AZ42" s="558"/>
      <c r="BA42" s="560">
        <f t="shared" si="63"/>
        <v>0</v>
      </c>
      <c r="BB42" s="560">
        <f t="shared" si="64"/>
        <v>0</v>
      </c>
      <c r="BC42" s="560">
        <f t="shared" si="65"/>
        <v>0</v>
      </c>
      <c r="BD42" s="558">
        <f t="shared" si="31"/>
        <v>0</v>
      </c>
      <c r="BE42" s="559">
        <f t="shared" si="32"/>
        <v>0</v>
      </c>
      <c r="BF42" s="564">
        <f t="shared" si="33"/>
        <v>0</v>
      </c>
      <c r="BG42" s="558">
        <f t="shared" si="57"/>
        <v>0</v>
      </c>
      <c r="BH42" s="559">
        <f t="shared" si="58"/>
        <v>0</v>
      </c>
      <c r="BI42" s="564">
        <f t="shared" si="59"/>
        <v>0</v>
      </c>
      <c r="BJ42" s="283"/>
      <c r="BK42" s="288"/>
      <c r="BL42" s="557" t="s">
        <v>107</v>
      </c>
      <c r="BM42" s="558"/>
      <c r="BN42" s="560"/>
      <c r="BO42" s="560">
        <f t="shared" si="50"/>
        <v>0</v>
      </c>
      <c r="BP42" s="560">
        <f t="shared" si="51"/>
        <v>0</v>
      </c>
      <c r="BQ42" s="558">
        <f t="shared" si="36"/>
        <v>0</v>
      </c>
      <c r="BR42" s="559">
        <f t="shared" si="37"/>
        <v>0</v>
      </c>
      <c r="BS42" s="564">
        <f t="shared" si="38"/>
        <v>0</v>
      </c>
      <c r="BT42" s="558">
        <f t="shared" si="60"/>
        <v>0</v>
      </c>
      <c r="BU42" s="559">
        <f t="shared" si="61"/>
        <v>0</v>
      </c>
      <c r="BV42" s="564">
        <f t="shared" si="62"/>
        <v>0</v>
      </c>
      <c r="BW42" s="283"/>
      <c r="BX42" s="283"/>
      <c r="BY42" s="283"/>
    </row>
    <row r="43" spans="3:77" ht="12.75" customHeight="1">
      <c r="C43" s="171" t="str">
        <f ca="1">+IF(OFFSET(Processes!B24,$D$11,0)="*","*",OFFSET(Processes!D24,$D$11,0))</f>
        <v>INDWDCOBHFOE1</v>
      </c>
      <c r="D43" s="171" t="str">
        <f ca="1">+OFFSET(Processes!E24,$D$11,0)</f>
        <v>Wood products industry Heat High Temp. Boiler - Heavy Fuel Oil Existing 1</v>
      </c>
      <c r="E43" s="170" t="str">
        <f>+Processes!O24</f>
        <v>INDHFO</v>
      </c>
      <c r="F43" s="170" t="str">
        <f ca="1">+OFFSET(Processes!$M$12,$D$11,0) &amp; Processes!P24</f>
        <v>IWDCO</v>
      </c>
      <c r="G43" s="320">
        <f t="shared" si="18"/>
        <v>0</v>
      </c>
      <c r="H43" s="320">
        <f t="shared" si="19"/>
        <v>0</v>
      </c>
      <c r="I43" s="320">
        <f t="shared" si="20"/>
        <v>0</v>
      </c>
      <c r="J43" s="320">
        <f t="shared" si="21"/>
        <v>0</v>
      </c>
      <c r="K43" s="320">
        <f t="shared" si="22"/>
        <v>0</v>
      </c>
      <c r="L43" s="320">
        <f t="shared" si="23"/>
        <v>0</v>
      </c>
      <c r="M43" s="320">
        <f t="shared" si="24"/>
        <v>0</v>
      </c>
      <c r="N43" s="320">
        <f t="shared" si="25"/>
        <v>0</v>
      </c>
      <c r="O43" s="320">
        <f t="shared" si="26"/>
        <v>0</v>
      </c>
      <c r="P43" s="320">
        <f t="shared" si="1"/>
        <v>0</v>
      </c>
      <c r="Q43" s="320">
        <f t="shared" si="2"/>
        <v>0</v>
      </c>
      <c r="R43" s="320">
        <f t="shared" si="3"/>
        <v>0</v>
      </c>
      <c r="S43" s="320">
        <f t="shared" si="4"/>
        <v>0</v>
      </c>
      <c r="T43" s="320">
        <f t="shared" si="5"/>
        <v>0</v>
      </c>
      <c r="U43" s="320">
        <f t="shared" si="6"/>
        <v>0</v>
      </c>
      <c r="V43" s="320">
        <v>5</v>
      </c>
      <c r="W43" s="341">
        <f>E132</f>
        <v>0.91237999999999997</v>
      </c>
      <c r="X43" s="520">
        <f t="shared" ref="X43:Y45" si="66">W43</f>
        <v>0.91237999999999997</v>
      </c>
      <c r="Y43" s="520">
        <f t="shared" si="66"/>
        <v>0.91237999999999997</v>
      </c>
      <c r="Z43" s="324">
        <f t="shared" si="54"/>
        <v>3.1536000000000002E-2</v>
      </c>
      <c r="AA43" s="390">
        <f t="shared" ref="AA43:AA50" si="67">$AA$26</f>
        <v>0.5</v>
      </c>
      <c r="AB43" s="329">
        <v>20</v>
      </c>
      <c r="AC43" s="317"/>
      <c r="AD43" s="317"/>
      <c r="AE43" s="329"/>
      <c r="AG43" s="234">
        <f t="shared" ref="AG43:AG50" si="68">((G43*Z43*AA43/W43)+(H43*Z43*AA43/X43))/$G$21</f>
        <v>0</v>
      </c>
      <c r="AH43" s="234">
        <f t="shared" ref="AH43:AH50" si="69">((J43*Z43*AA43/W43)+(K43*Z43*AA43/X43))/$J$21</f>
        <v>0</v>
      </c>
      <c r="AI43" s="234">
        <f t="shared" ref="AI43:AI50" si="70">((M43*AA43*Z43/W43)+(N43*Z43*AA43/X43))/$M$21</f>
        <v>0</v>
      </c>
      <c r="AJ43" s="283"/>
      <c r="AK43" s="288"/>
      <c r="AL43" s="557" t="s">
        <v>101</v>
      </c>
      <c r="AM43" s="558">
        <f>E78/1000</f>
        <v>0</v>
      </c>
      <c r="AN43" s="560">
        <f t="shared" ref="AN43:AN48" si="71">AM43*$AN$23</f>
        <v>0</v>
      </c>
      <c r="AO43" s="560">
        <f>AM43*(1-$AN$23)</f>
        <v>0</v>
      </c>
      <c r="AP43" s="560"/>
      <c r="AQ43" s="580">
        <f t="shared" si="28"/>
        <v>0</v>
      </c>
      <c r="AR43" s="560">
        <f t="shared" si="29"/>
        <v>0</v>
      </c>
      <c r="AS43" s="561">
        <f t="shared" si="30"/>
        <v>0</v>
      </c>
      <c r="AT43" s="558">
        <f t="shared" ref="AT43:AV50" si="72">IFERROR(AQ43/W43,0)</f>
        <v>0</v>
      </c>
      <c r="AU43" s="559">
        <f t="shared" si="72"/>
        <v>0</v>
      </c>
      <c r="AV43" s="564">
        <f t="shared" si="72"/>
        <v>0</v>
      </c>
      <c r="AW43" s="283"/>
      <c r="AX43" s="288"/>
      <c r="AY43" s="557" t="s">
        <v>101</v>
      </c>
      <c r="AZ43" s="558">
        <f>E98/1000</f>
        <v>0</v>
      </c>
      <c r="BA43" s="560">
        <f t="shared" si="63"/>
        <v>0</v>
      </c>
      <c r="BB43" s="560">
        <f t="shared" si="64"/>
        <v>0</v>
      </c>
      <c r="BC43" s="560">
        <f t="shared" si="65"/>
        <v>0</v>
      </c>
      <c r="BD43" s="558">
        <f t="shared" si="31"/>
        <v>0</v>
      </c>
      <c r="BE43" s="559">
        <f t="shared" si="32"/>
        <v>0</v>
      </c>
      <c r="BF43" s="564">
        <f t="shared" si="33"/>
        <v>0</v>
      </c>
      <c r="BG43" s="558">
        <f t="shared" si="57"/>
        <v>0</v>
      </c>
      <c r="BH43" s="559">
        <f t="shared" si="58"/>
        <v>0</v>
      </c>
      <c r="BI43" s="564">
        <f t="shared" si="59"/>
        <v>0</v>
      </c>
      <c r="BJ43" s="283"/>
      <c r="BK43" s="288"/>
      <c r="BL43" s="557" t="s">
        <v>101</v>
      </c>
      <c r="BM43" s="558">
        <f>E118/1000</f>
        <v>0</v>
      </c>
      <c r="BN43" s="560">
        <f t="shared" ref="BN43:BN50" si="73">BM43*$AN$23</f>
        <v>0</v>
      </c>
      <c r="BO43" s="560">
        <f t="shared" si="50"/>
        <v>0</v>
      </c>
      <c r="BP43" s="560">
        <f t="shared" si="51"/>
        <v>0</v>
      </c>
      <c r="BQ43" s="558">
        <f t="shared" si="36"/>
        <v>0</v>
      </c>
      <c r="BR43" s="559">
        <f t="shared" si="37"/>
        <v>0</v>
      </c>
      <c r="BS43" s="564">
        <f t="shared" si="38"/>
        <v>0</v>
      </c>
      <c r="BT43" s="558">
        <f t="shared" si="60"/>
        <v>0</v>
      </c>
      <c r="BU43" s="559">
        <f t="shared" si="61"/>
        <v>0</v>
      </c>
      <c r="BV43" s="564">
        <f t="shared" si="62"/>
        <v>0</v>
      </c>
      <c r="BW43" s="283"/>
      <c r="BX43" s="283"/>
      <c r="BY43" s="283"/>
    </row>
    <row r="44" spans="3:77" ht="12.75" customHeight="1">
      <c r="C44" s="171" t="str">
        <f ca="1">+IF(OFFSET(Processes!B25,$D$11,0)="*","*",OFFSET(Processes!D25,$D$11,0))</f>
        <v>INDWDCOBLPGE1</v>
      </c>
      <c r="D44" s="171" t="str">
        <f ca="1">+OFFSET(Processes!E25,$D$11,0)</f>
        <v>Wood products industry Heat High Temp. Boiler - Liquified Petroleum Gas Existing 1</v>
      </c>
      <c r="E44" s="170" t="str">
        <f>+Processes!O25</f>
        <v>INDLPG</v>
      </c>
      <c r="F44" s="170" t="str">
        <f ca="1">+OFFSET(Processes!$M$12,$D$11,0) &amp; Processes!P25</f>
        <v>IWDCO</v>
      </c>
      <c r="G44" s="320">
        <f t="shared" si="18"/>
        <v>0</v>
      </c>
      <c r="H44" s="320">
        <f t="shared" si="19"/>
        <v>0</v>
      </c>
      <c r="I44" s="320">
        <f t="shared" si="20"/>
        <v>0</v>
      </c>
      <c r="J44" s="320">
        <f t="shared" si="21"/>
        <v>0</v>
      </c>
      <c r="K44" s="320">
        <f t="shared" si="22"/>
        <v>0</v>
      </c>
      <c r="L44" s="320">
        <f t="shared" si="23"/>
        <v>0</v>
      </c>
      <c r="M44" s="320">
        <f t="shared" si="24"/>
        <v>0</v>
      </c>
      <c r="N44" s="320">
        <f t="shared" si="25"/>
        <v>0</v>
      </c>
      <c r="O44" s="320">
        <f t="shared" si="26"/>
        <v>0</v>
      </c>
      <c r="P44" s="320">
        <f t="shared" si="1"/>
        <v>0</v>
      </c>
      <c r="Q44" s="320">
        <f t="shared" si="2"/>
        <v>0</v>
      </c>
      <c r="R44" s="320">
        <f t="shared" si="3"/>
        <v>0</v>
      </c>
      <c r="S44" s="320">
        <f t="shared" si="4"/>
        <v>0</v>
      </c>
      <c r="T44" s="320">
        <f t="shared" si="5"/>
        <v>0</v>
      </c>
      <c r="U44" s="320">
        <f t="shared" si="6"/>
        <v>0</v>
      </c>
      <c r="V44" s="320">
        <v>5</v>
      </c>
      <c r="W44" s="341">
        <f>H132</f>
        <v>0.96039999999999992</v>
      </c>
      <c r="X44" s="520">
        <f t="shared" si="66"/>
        <v>0.96039999999999992</v>
      </c>
      <c r="Y44" s="520">
        <f t="shared" si="66"/>
        <v>0.96039999999999992</v>
      </c>
      <c r="Z44" s="324">
        <f t="shared" si="54"/>
        <v>3.1536000000000002E-2</v>
      </c>
      <c r="AA44" s="390">
        <f t="shared" si="67"/>
        <v>0.5</v>
      </c>
      <c r="AB44" s="329">
        <v>20</v>
      </c>
      <c r="AC44" s="317"/>
      <c r="AD44" s="317"/>
      <c r="AE44" s="329"/>
      <c r="AG44" s="234">
        <f t="shared" si="68"/>
        <v>0</v>
      </c>
      <c r="AH44" s="234">
        <f t="shared" si="69"/>
        <v>0</v>
      </c>
      <c r="AI44" s="234">
        <f t="shared" si="70"/>
        <v>0</v>
      </c>
      <c r="AJ44" s="283"/>
      <c r="AK44" s="288"/>
      <c r="AL44" s="557" t="s">
        <v>53</v>
      </c>
      <c r="AM44" s="558">
        <f>H78/1000</f>
        <v>0</v>
      </c>
      <c r="AN44" s="560">
        <f t="shared" si="71"/>
        <v>0</v>
      </c>
      <c r="AO44" s="560">
        <f>AM44*(1-$AN$23)</f>
        <v>0</v>
      </c>
      <c r="AP44" s="560"/>
      <c r="AQ44" s="580">
        <f t="shared" si="28"/>
        <v>0</v>
      </c>
      <c r="AR44" s="560">
        <f t="shared" si="29"/>
        <v>0</v>
      </c>
      <c r="AS44" s="561">
        <f t="shared" si="30"/>
        <v>0</v>
      </c>
      <c r="AT44" s="558">
        <f t="shared" si="72"/>
        <v>0</v>
      </c>
      <c r="AU44" s="559">
        <f t="shared" si="72"/>
        <v>0</v>
      </c>
      <c r="AV44" s="564">
        <f t="shared" si="72"/>
        <v>0</v>
      </c>
      <c r="AW44" s="283"/>
      <c r="AX44" s="288"/>
      <c r="AY44" s="557" t="s">
        <v>53</v>
      </c>
      <c r="AZ44" s="558">
        <f>H98/1000</f>
        <v>0</v>
      </c>
      <c r="BA44" s="560">
        <f t="shared" si="63"/>
        <v>0</v>
      </c>
      <c r="BB44" s="560">
        <f t="shared" si="64"/>
        <v>0</v>
      </c>
      <c r="BC44" s="560">
        <f t="shared" si="65"/>
        <v>0</v>
      </c>
      <c r="BD44" s="558">
        <f t="shared" si="31"/>
        <v>0</v>
      </c>
      <c r="BE44" s="559">
        <f t="shared" si="32"/>
        <v>0</v>
      </c>
      <c r="BF44" s="564">
        <f t="shared" si="33"/>
        <v>0</v>
      </c>
      <c r="BG44" s="558">
        <f t="shared" si="57"/>
        <v>0</v>
      </c>
      <c r="BH44" s="559">
        <f t="shared" si="58"/>
        <v>0</v>
      </c>
      <c r="BI44" s="564">
        <f t="shared" si="59"/>
        <v>0</v>
      </c>
      <c r="BJ44" s="283"/>
      <c r="BK44" s="288"/>
      <c r="BL44" s="557" t="s">
        <v>53</v>
      </c>
      <c r="BM44" s="558">
        <f>H118/1000</f>
        <v>0</v>
      </c>
      <c r="BN44" s="560">
        <f t="shared" si="73"/>
        <v>0</v>
      </c>
      <c r="BO44" s="560">
        <f t="shared" si="50"/>
        <v>0</v>
      </c>
      <c r="BP44" s="560">
        <f t="shared" si="51"/>
        <v>0</v>
      </c>
      <c r="BQ44" s="558">
        <f t="shared" si="36"/>
        <v>0</v>
      </c>
      <c r="BR44" s="559">
        <f t="shared" si="37"/>
        <v>0</v>
      </c>
      <c r="BS44" s="564">
        <f t="shared" si="38"/>
        <v>0</v>
      </c>
      <c r="BT44" s="558">
        <f t="shared" si="60"/>
        <v>0</v>
      </c>
      <c r="BU44" s="559">
        <f t="shared" si="61"/>
        <v>0</v>
      </c>
      <c r="BV44" s="564">
        <f t="shared" si="62"/>
        <v>0</v>
      </c>
      <c r="BW44" s="283"/>
      <c r="BX44" s="283"/>
      <c r="BY44" s="283"/>
    </row>
    <row r="45" spans="3:77" ht="12.75" customHeight="1">
      <c r="C45" s="171" t="str">
        <f ca="1">+IF(OFFSET(Processes!B26,$D$11,0)="*","*",OFFSET(Processes!D26,$D$11,0))</f>
        <v>INDWDCOBWSTE1</v>
      </c>
      <c r="D45" s="171" t="str">
        <f ca="1">+OFFSET(Processes!E26,$D$11,0)</f>
        <v>Wood products industry Heat High Temp. Boiler - Waste Existing 1</v>
      </c>
      <c r="E45" s="170" t="str">
        <f>+Processes!O26</f>
        <v>INDWST</v>
      </c>
      <c r="F45" s="170" t="str">
        <f ca="1">+OFFSET(Processes!$M$12,$D$11,0) &amp; Processes!P26</f>
        <v>IWDCO</v>
      </c>
      <c r="G45" s="320">
        <f t="shared" si="18"/>
        <v>0</v>
      </c>
      <c r="H45" s="320">
        <f t="shared" si="19"/>
        <v>0</v>
      </c>
      <c r="I45" s="320">
        <f t="shared" si="20"/>
        <v>0</v>
      </c>
      <c r="J45" s="320">
        <f t="shared" si="21"/>
        <v>0</v>
      </c>
      <c r="K45" s="320">
        <f t="shared" si="22"/>
        <v>0</v>
      </c>
      <c r="L45" s="320">
        <f t="shared" si="23"/>
        <v>0</v>
      </c>
      <c r="M45" s="320">
        <f t="shared" si="24"/>
        <v>0</v>
      </c>
      <c r="N45" s="320">
        <f t="shared" si="25"/>
        <v>0</v>
      </c>
      <c r="O45" s="320">
        <f t="shared" si="26"/>
        <v>0</v>
      </c>
      <c r="P45" s="320">
        <f t="shared" si="1"/>
        <v>0</v>
      </c>
      <c r="Q45" s="320">
        <f t="shared" si="2"/>
        <v>0</v>
      </c>
      <c r="R45" s="320">
        <f t="shared" si="3"/>
        <v>0</v>
      </c>
      <c r="S45" s="320">
        <f t="shared" si="4"/>
        <v>0</v>
      </c>
      <c r="T45" s="320">
        <f t="shared" si="5"/>
        <v>0</v>
      </c>
      <c r="U45" s="320">
        <f t="shared" si="6"/>
        <v>0</v>
      </c>
      <c r="V45" s="320">
        <v>5</v>
      </c>
      <c r="W45" s="341">
        <f>L132</f>
        <v>0.91237999999999997</v>
      </c>
      <c r="X45" s="520">
        <f t="shared" si="66"/>
        <v>0.91237999999999997</v>
      </c>
      <c r="Y45" s="520">
        <f t="shared" si="66"/>
        <v>0.91237999999999997</v>
      </c>
      <c r="Z45" s="324">
        <f t="shared" si="54"/>
        <v>3.1536000000000002E-2</v>
      </c>
      <c r="AA45" s="390">
        <f t="shared" si="67"/>
        <v>0.5</v>
      </c>
      <c r="AB45" s="329">
        <v>20</v>
      </c>
      <c r="AC45" s="324"/>
      <c r="AD45" s="324"/>
      <c r="AE45" s="329"/>
      <c r="AG45" s="234">
        <f t="shared" si="68"/>
        <v>0</v>
      </c>
      <c r="AH45" s="234">
        <f t="shared" si="69"/>
        <v>0</v>
      </c>
      <c r="AI45" s="234">
        <f t="shared" si="70"/>
        <v>0</v>
      </c>
      <c r="AJ45" s="283"/>
      <c r="AK45" s="288"/>
      <c r="AL45" s="557" t="s">
        <v>102</v>
      </c>
      <c r="AM45" s="558">
        <f>$N78/1000</f>
        <v>0</v>
      </c>
      <c r="AN45" s="559">
        <f t="shared" si="71"/>
        <v>0</v>
      </c>
      <c r="AO45" s="560">
        <f>AM45*(1-$AN$23)</f>
        <v>0</v>
      </c>
      <c r="AP45" s="560"/>
      <c r="AQ45" s="580">
        <f t="shared" si="28"/>
        <v>0</v>
      </c>
      <c r="AR45" s="560">
        <f t="shared" si="29"/>
        <v>0</v>
      </c>
      <c r="AS45" s="561">
        <f t="shared" si="30"/>
        <v>0</v>
      </c>
      <c r="AT45" s="558">
        <f t="shared" si="72"/>
        <v>0</v>
      </c>
      <c r="AU45" s="559">
        <f t="shared" si="72"/>
        <v>0</v>
      </c>
      <c r="AV45" s="564">
        <f t="shared" si="72"/>
        <v>0</v>
      </c>
      <c r="AW45" s="283"/>
      <c r="AX45" s="288"/>
      <c r="AY45" s="557" t="s">
        <v>102</v>
      </c>
      <c r="AZ45" s="558">
        <f>$N98/1000</f>
        <v>0</v>
      </c>
      <c r="BA45" s="560">
        <f t="shared" si="63"/>
        <v>0</v>
      </c>
      <c r="BB45" s="560">
        <f t="shared" si="64"/>
        <v>0</v>
      </c>
      <c r="BC45" s="560">
        <f t="shared" si="65"/>
        <v>0</v>
      </c>
      <c r="BD45" s="558">
        <f t="shared" si="31"/>
        <v>0</v>
      </c>
      <c r="BE45" s="559">
        <f t="shared" si="32"/>
        <v>0</v>
      </c>
      <c r="BF45" s="564">
        <f t="shared" si="33"/>
        <v>0</v>
      </c>
      <c r="BG45" s="558">
        <f t="shared" si="57"/>
        <v>0</v>
      </c>
      <c r="BH45" s="559">
        <f t="shared" si="58"/>
        <v>0</v>
      </c>
      <c r="BI45" s="564">
        <f t="shared" si="59"/>
        <v>0</v>
      </c>
      <c r="BJ45" s="283"/>
      <c r="BK45" s="288"/>
      <c r="BL45" s="557" t="s">
        <v>102</v>
      </c>
      <c r="BM45" s="558">
        <f>$N118/1000</f>
        <v>0</v>
      </c>
      <c r="BN45" s="559">
        <f t="shared" si="73"/>
        <v>0</v>
      </c>
      <c r="BO45" s="560">
        <f t="shared" si="50"/>
        <v>0</v>
      </c>
      <c r="BP45" s="560">
        <f t="shared" si="51"/>
        <v>0</v>
      </c>
      <c r="BQ45" s="558">
        <f t="shared" si="36"/>
        <v>0</v>
      </c>
      <c r="BR45" s="559">
        <f t="shared" si="37"/>
        <v>0</v>
      </c>
      <c r="BS45" s="564">
        <f t="shared" si="38"/>
        <v>0</v>
      </c>
      <c r="BT45" s="558">
        <f t="shared" si="60"/>
        <v>0</v>
      </c>
      <c r="BU45" s="559">
        <f t="shared" si="61"/>
        <v>0</v>
      </c>
      <c r="BV45" s="564">
        <f t="shared" si="62"/>
        <v>0</v>
      </c>
      <c r="BW45" s="283"/>
      <c r="BX45" s="283"/>
      <c r="BY45" s="283"/>
    </row>
    <row r="46" spans="3:77" ht="12.75" customHeight="1">
      <c r="C46" s="146" t="str">
        <f ca="1">+IF(OFFSET(Processes!B27,$D$11,0)="*","*",OFFSET(Processes!D27,$D$11,0))</f>
        <v>INDWDCOBELCE1</v>
      </c>
      <c r="D46" s="146" t="str">
        <f ca="1">+OFFSET(Processes!E27,$D$11,0)</f>
        <v>Wood products industry Heat High Temp. Boiler - Electricity Existing 1</v>
      </c>
      <c r="E46" s="172" t="str">
        <f>+Processes!O27</f>
        <v>INDELC</v>
      </c>
      <c r="F46" s="172" t="str">
        <f ca="1">+OFFSET(Processes!$M$12,$D$11,0) &amp; Processes!P27</f>
        <v>IWDCO</v>
      </c>
      <c r="G46" s="322">
        <f t="shared" si="18"/>
        <v>0</v>
      </c>
      <c r="H46" s="322">
        <f t="shared" si="19"/>
        <v>0</v>
      </c>
      <c r="I46" s="322">
        <f t="shared" si="20"/>
        <v>0</v>
      </c>
      <c r="J46" s="322">
        <f t="shared" si="21"/>
        <v>0</v>
      </c>
      <c r="K46" s="322">
        <f t="shared" si="22"/>
        <v>0</v>
      </c>
      <c r="L46" s="322">
        <f t="shared" si="23"/>
        <v>0</v>
      </c>
      <c r="M46" s="322">
        <f t="shared" si="24"/>
        <v>0</v>
      </c>
      <c r="N46" s="322">
        <f t="shared" si="25"/>
        <v>0</v>
      </c>
      <c r="O46" s="322">
        <f t="shared" si="26"/>
        <v>0</v>
      </c>
      <c r="P46" s="322">
        <f t="shared" si="1"/>
        <v>0</v>
      </c>
      <c r="Q46" s="322">
        <f t="shared" si="2"/>
        <v>0</v>
      </c>
      <c r="R46" s="322">
        <f t="shared" si="3"/>
        <v>0</v>
      </c>
      <c r="S46" s="322">
        <f t="shared" si="4"/>
        <v>0</v>
      </c>
      <c r="T46" s="322">
        <f t="shared" si="5"/>
        <v>0</v>
      </c>
      <c r="U46" s="322">
        <f t="shared" si="6"/>
        <v>0</v>
      </c>
      <c r="V46" s="556">
        <v>5</v>
      </c>
      <c r="W46" s="343">
        <f>M132</f>
        <v>0.91237999999999997</v>
      </c>
      <c r="X46" s="521">
        <f t="shared" si="53"/>
        <v>0.91237999999999997</v>
      </c>
      <c r="Y46" s="521">
        <f t="shared" si="53"/>
        <v>0.91237999999999997</v>
      </c>
      <c r="Z46" s="318">
        <f t="shared" si="54"/>
        <v>3.1536000000000002E-2</v>
      </c>
      <c r="AA46" s="389">
        <f t="shared" si="67"/>
        <v>0.5</v>
      </c>
      <c r="AB46" s="328">
        <v>20</v>
      </c>
      <c r="AC46" s="318"/>
      <c r="AD46" s="318"/>
      <c r="AE46" s="328"/>
      <c r="AG46" s="234">
        <f t="shared" si="68"/>
        <v>0</v>
      </c>
      <c r="AH46" s="234">
        <f t="shared" si="69"/>
        <v>0</v>
      </c>
      <c r="AI46" s="234">
        <f t="shared" si="70"/>
        <v>0</v>
      </c>
      <c r="AJ46" s="283"/>
      <c r="AK46" s="353"/>
      <c r="AL46" s="565" t="s">
        <v>61</v>
      </c>
      <c r="AM46" s="566">
        <f>O78/1000</f>
        <v>0</v>
      </c>
      <c r="AN46" s="574">
        <f t="shared" si="71"/>
        <v>0</v>
      </c>
      <c r="AO46" s="574">
        <f>AM46*(1-$AN$23)</f>
        <v>0</v>
      </c>
      <c r="AP46" s="574"/>
      <c r="AQ46" s="584">
        <f t="shared" si="28"/>
        <v>0</v>
      </c>
      <c r="AR46" s="574">
        <f t="shared" si="29"/>
        <v>0</v>
      </c>
      <c r="AS46" s="575">
        <f t="shared" si="30"/>
        <v>0</v>
      </c>
      <c r="AT46" s="566">
        <f t="shared" si="72"/>
        <v>0</v>
      </c>
      <c r="AU46" s="567">
        <f t="shared" si="72"/>
        <v>0</v>
      </c>
      <c r="AV46" s="568">
        <f t="shared" si="72"/>
        <v>0</v>
      </c>
      <c r="AW46" s="283"/>
      <c r="AX46" s="353"/>
      <c r="AY46" s="565" t="s">
        <v>61</v>
      </c>
      <c r="AZ46" s="566">
        <f>O98/1000</f>
        <v>0</v>
      </c>
      <c r="BA46" s="560">
        <f t="shared" si="63"/>
        <v>0</v>
      </c>
      <c r="BB46" s="574">
        <f t="shared" si="64"/>
        <v>0</v>
      </c>
      <c r="BC46" s="574">
        <f t="shared" si="65"/>
        <v>0</v>
      </c>
      <c r="BD46" s="566">
        <f t="shared" si="31"/>
        <v>0</v>
      </c>
      <c r="BE46" s="567">
        <f t="shared" si="32"/>
        <v>0</v>
      </c>
      <c r="BF46" s="568">
        <f t="shared" si="33"/>
        <v>0</v>
      </c>
      <c r="BG46" s="566">
        <f t="shared" si="57"/>
        <v>0</v>
      </c>
      <c r="BH46" s="567">
        <f t="shared" si="58"/>
        <v>0</v>
      </c>
      <c r="BI46" s="568">
        <f t="shared" si="59"/>
        <v>0</v>
      </c>
      <c r="BJ46" s="283"/>
      <c r="BK46" s="353"/>
      <c r="BL46" s="565" t="s">
        <v>61</v>
      </c>
      <c r="BM46" s="566">
        <f>O118/1000</f>
        <v>0</v>
      </c>
      <c r="BN46" s="574">
        <f t="shared" si="73"/>
        <v>0</v>
      </c>
      <c r="BO46" s="574">
        <f t="shared" si="50"/>
        <v>0</v>
      </c>
      <c r="BP46" s="574">
        <f t="shared" si="51"/>
        <v>0</v>
      </c>
      <c r="BQ46" s="566">
        <f t="shared" si="36"/>
        <v>0</v>
      </c>
      <c r="BR46" s="567">
        <f t="shared" si="37"/>
        <v>0</v>
      </c>
      <c r="BS46" s="568">
        <f t="shared" si="38"/>
        <v>0</v>
      </c>
      <c r="BT46" s="566">
        <f t="shared" si="60"/>
        <v>0</v>
      </c>
      <c r="BU46" s="567">
        <f t="shared" si="61"/>
        <v>0</v>
      </c>
      <c r="BV46" s="568">
        <f t="shared" si="62"/>
        <v>0</v>
      </c>
      <c r="BW46" s="283"/>
      <c r="BX46" s="283"/>
      <c r="BY46" s="283"/>
    </row>
    <row r="47" spans="3:77" ht="12.75" customHeight="1">
      <c r="C47" s="171" t="str">
        <f ca="1">+IF(OFFSET(Processes!B28,$D$11,0)="*","*",OFFSET(Processes!D28,$D$11,0))</f>
        <v>INDWDSHBNGAE1</v>
      </c>
      <c r="D47" s="144" t="str">
        <f ca="1">+OFFSET(Processes!E28,$D$11,0)</f>
        <v>Wood products industry Heat Room Boiler - Nat. Gas Existing 1</v>
      </c>
      <c r="E47" s="147" t="str">
        <f>+Processes!O28</f>
        <v>INDSNG1,INDSNG2,INDNGA</v>
      </c>
      <c r="F47" s="147" t="str">
        <f ca="1">+OFFSET(Processes!$M$12,$D$11,0) &amp; Processes!P28</f>
        <v>IWDSH</v>
      </c>
      <c r="G47" s="320">
        <f t="shared" si="18"/>
        <v>0</v>
      </c>
      <c r="H47" s="320">
        <f t="shared" si="19"/>
        <v>0</v>
      </c>
      <c r="I47" s="320">
        <f t="shared" si="20"/>
        <v>0</v>
      </c>
      <c r="J47" s="320">
        <f t="shared" si="21"/>
        <v>0</v>
      </c>
      <c r="K47" s="320">
        <f t="shared" si="22"/>
        <v>0</v>
      </c>
      <c r="L47" s="320">
        <f t="shared" si="23"/>
        <v>0</v>
      </c>
      <c r="M47" s="320">
        <f t="shared" si="24"/>
        <v>0</v>
      </c>
      <c r="N47" s="320">
        <f t="shared" si="25"/>
        <v>0</v>
      </c>
      <c r="O47" s="320">
        <f t="shared" si="26"/>
        <v>0</v>
      </c>
      <c r="P47" s="320">
        <f t="shared" si="1"/>
        <v>0</v>
      </c>
      <c r="Q47" s="320">
        <f t="shared" si="2"/>
        <v>0</v>
      </c>
      <c r="R47" s="320">
        <f t="shared" si="3"/>
        <v>0</v>
      </c>
      <c r="S47" s="320">
        <f t="shared" si="4"/>
        <v>0</v>
      </c>
      <c r="T47" s="320">
        <f t="shared" si="5"/>
        <v>0</v>
      </c>
      <c r="U47" s="320">
        <f t="shared" si="6"/>
        <v>0</v>
      </c>
      <c r="V47" s="320">
        <v>5</v>
      </c>
      <c r="W47" s="341">
        <f>I136</f>
        <v>1</v>
      </c>
      <c r="X47" s="520">
        <f t="shared" si="53"/>
        <v>1</v>
      </c>
      <c r="Y47" s="520">
        <f t="shared" si="53"/>
        <v>1</v>
      </c>
      <c r="Z47" s="317">
        <f t="shared" si="54"/>
        <v>3.1536000000000002E-2</v>
      </c>
      <c r="AA47" s="390">
        <f t="shared" si="67"/>
        <v>0.5</v>
      </c>
      <c r="AB47" s="329">
        <v>20</v>
      </c>
      <c r="AC47" s="324"/>
      <c r="AD47" s="317"/>
      <c r="AE47" s="329"/>
      <c r="AG47" s="234">
        <f t="shared" si="68"/>
        <v>0</v>
      </c>
      <c r="AH47" s="234">
        <f t="shared" si="69"/>
        <v>0</v>
      </c>
      <c r="AI47" s="234">
        <f t="shared" si="70"/>
        <v>0</v>
      </c>
      <c r="AJ47" s="283"/>
      <c r="AK47" s="528" t="str">
        <f ca="1">F47</f>
        <v>IWDSH</v>
      </c>
      <c r="AL47" s="569" t="s">
        <v>97</v>
      </c>
      <c r="AM47" s="570">
        <f>(J82+I82)/1000</f>
        <v>0</v>
      </c>
      <c r="AN47" s="572">
        <f t="shared" si="71"/>
        <v>0</v>
      </c>
      <c r="AO47" s="560">
        <f>AM47*$AO$23</f>
        <v>0</v>
      </c>
      <c r="AP47" s="560">
        <f>AM47*$AP$23</f>
        <v>0</v>
      </c>
      <c r="AQ47" s="580">
        <f t="shared" si="28"/>
        <v>0</v>
      </c>
      <c r="AR47" s="560">
        <f t="shared" si="29"/>
        <v>0</v>
      </c>
      <c r="AS47" s="561">
        <f t="shared" si="30"/>
        <v>0</v>
      </c>
      <c r="AT47" s="570">
        <f t="shared" si="72"/>
        <v>0</v>
      </c>
      <c r="AU47" s="572">
        <f t="shared" si="72"/>
        <v>0</v>
      </c>
      <c r="AV47" s="573">
        <f t="shared" si="72"/>
        <v>0</v>
      </c>
      <c r="AW47" s="283"/>
      <c r="AX47" s="528" t="str">
        <f t="shared" ca="1" si="12"/>
        <v>IWDSH</v>
      </c>
      <c r="AY47" s="569" t="s">
        <v>97</v>
      </c>
      <c r="AZ47" s="570">
        <f>(J102+I102)/1000</f>
        <v>0</v>
      </c>
      <c r="BA47" s="572">
        <f>AZ47*$AN$23</f>
        <v>0</v>
      </c>
      <c r="BB47" s="560">
        <f t="shared" si="64"/>
        <v>0</v>
      </c>
      <c r="BC47" s="560">
        <f t="shared" si="65"/>
        <v>0</v>
      </c>
      <c r="BD47" s="570">
        <f t="shared" si="31"/>
        <v>0</v>
      </c>
      <c r="BE47" s="572">
        <f t="shared" si="32"/>
        <v>0</v>
      </c>
      <c r="BF47" s="573">
        <f t="shared" si="33"/>
        <v>0</v>
      </c>
      <c r="BG47" s="570">
        <f t="shared" si="57"/>
        <v>0</v>
      </c>
      <c r="BH47" s="572">
        <f t="shared" si="58"/>
        <v>0</v>
      </c>
      <c r="BI47" s="573">
        <f t="shared" si="59"/>
        <v>0</v>
      </c>
      <c r="BJ47" s="283"/>
      <c r="BK47" s="528" t="str">
        <f ca="1">AK47</f>
        <v>IWDSH</v>
      </c>
      <c r="BL47" s="569" t="s">
        <v>97</v>
      </c>
      <c r="BM47" s="570">
        <f>(J122+I122)/1000</f>
        <v>0</v>
      </c>
      <c r="BN47" s="572">
        <f t="shared" si="73"/>
        <v>0</v>
      </c>
      <c r="BO47" s="560">
        <f t="shared" si="50"/>
        <v>0</v>
      </c>
      <c r="BP47" s="560">
        <f t="shared" si="51"/>
        <v>0</v>
      </c>
      <c r="BQ47" s="570">
        <f t="shared" si="36"/>
        <v>0</v>
      </c>
      <c r="BR47" s="572">
        <f t="shared" si="37"/>
        <v>0</v>
      </c>
      <c r="BS47" s="573">
        <f t="shared" si="38"/>
        <v>0</v>
      </c>
      <c r="BT47" s="570">
        <f t="shared" si="60"/>
        <v>0</v>
      </c>
      <c r="BU47" s="572">
        <f t="shared" si="61"/>
        <v>0</v>
      </c>
      <c r="BV47" s="573">
        <f t="shared" si="62"/>
        <v>0</v>
      </c>
      <c r="BW47" s="283"/>
      <c r="BX47" s="283"/>
      <c r="BY47" s="283"/>
    </row>
    <row r="48" spans="3:77" ht="12.75" customHeight="1">
      <c r="C48" s="171" t="str">
        <f ca="1">+IF(OFFSET(Processes!B29,$D$11,0)="*","*",OFFSET(Processes!D29,$D$11,0))</f>
        <v>INDWDSHBCOAE1</v>
      </c>
      <c r="D48" s="144" t="str">
        <f ca="1">+OFFSET(Processes!E29,$D$11,0)</f>
        <v>Wood products industry Heat Room Boiler - Coal Existing 1</v>
      </c>
      <c r="E48" s="147" t="str">
        <f>+Processes!O29</f>
        <v>INDCOA</v>
      </c>
      <c r="F48" s="147" t="str">
        <f ca="1">+OFFSET(Processes!$M$12,$D$11,0) &amp; Processes!P29</f>
        <v>IWDSH</v>
      </c>
      <c r="G48" s="320">
        <f t="shared" si="18"/>
        <v>0</v>
      </c>
      <c r="H48" s="320">
        <f t="shared" si="19"/>
        <v>0</v>
      </c>
      <c r="I48" s="320">
        <f t="shared" si="20"/>
        <v>0</v>
      </c>
      <c r="J48" s="320">
        <f t="shared" si="21"/>
        <v>0</v>
      </c>
      <c r="K48" s="320">
        <f t="shared" si="22"/>
        <v>0</v>
      </c>
      <c r="L48" s="320">
        <f t="shared" si="23"/>
        <v>0</v>
      </c>
      <c r="M48" s="320">
        <f t="shared" si="24"/>
        <v>0</v>
      </c>
      <c r="N48" s="320">
        <f t="shared" si="25"/>
        <v>0</v>
      </c>
      <c r="O48" s="320">
        <f t="shared" si="26"/>
        <v>0</v>
      </c>
      <c r="P48" s="320">
        <f t="shared" si="1"/>
        <v>0</v>
      </c>
      <c r="Q48" s="320">
        <f t="shared" si="2"/>
        <v>0</v>
      </c>
      <c r="R48" s="320">
        <f t="shared" si="3"/>
        <v>0</v>
      </c>
      <c r="S48" s="320">
        <f t="shared" si="4"/>
        <v>0</v>
      </c>
      <c r="T48" s="320">
        <f t="shared" si="5"/>
        <v>0</v>
      </c>
      <c r="U48" s="320">
        <f t="shared" si="6"/>
        <v>0</v>
      </c>
      <c r="V48" s="320">
        <v>5</v>
      </c>
      <c r="W48" s="341">
        <f>D136</f>
        <v>0.95</v>
      </c>
      <c r="X48" s="520">
        <f t="shared" si="53"/>
        <v>0.95</v>
      </c>
      <c r="Y48" s="520">
        <f t="shared" si="53"/>
        <v>0.95</v>
      </c>
      <c r="Z48" s="317">
        <f t="shared" si="54"/>
        <v>3.1536000000000002E-2</v>
      </c>
      <c r="AA48" s="388">
        <f t="shared" si="67"/>
        <v>0.5</v>
      </c>
      <c r="AB48" s="327">
        <v>20</v>
      </c>
      <c r="AC48" s="324"/>
      <c r="AD48" s="317"/>
      <c r="AE48" s="329"/>
      <c r="AG48" s="234">
        <f t="shared" si="68"/>
        <v>0</v>
      </c>
      <c r="AH48" s="234">
        <f t="shared" si="69"/>
        <v>0</v>
      </c>
      <c r="AI48" s="234">
        <f t="shared" si="70"/>
        <v>0</v>
      </c>
      <c r="AJ48" s="283"/>
      <c r="AK48" s="354"/>
      <c r="AL48" s="557" t="s">
        <v>98</v>
      </c>
      <c r="AM48" s="558">
        <f>D82/1000</f>
        <v>0</v>
      </c>
      <c r="AN48" s="559">
        <f t="shared" si="71"/>
        <v>0</v>
      </c>
      <c r="AO48" s="560">
        <f>AM48*$AO$23</f>
        <v>0</v>
      </c>
      <c r="AP48" s="560">
        <f>AM48*$AP$23</f>
        <v>0</v>
      </c>
      <c r="AQ48" s="580">
        <f t="shared" si="28"/>
        <v>0</v>
      </c>
      <c r="AR48" s="560">
        <f t="shared" si="29"/>
        <v>0</v>
      </c>
      <c r="AS48" s="561">
        <f t="shared" si="30"/>
        <v>0</v>
      </c>
      <c r="AT48" s="558">
        <f t="shared" si="72"/>
        <v>0</v>
      </c>
      <c r="AU48" s="559">
        <f t="shared" si="72"/>
        <v>0</v>
      </c>
      <c r="AV48" s="564">
        <f t="shared" si="72"/>
        <v>0</v>
      </c>
      <c r="AW48" s="283"/>
      <c r="AX48" s="354"/>
      <c r="AY48" s="557" t="s">
        <v>98</v>
      </c>
      <c r="AZ48" s="558">
        <f>D102/1000</f>
        <v>0</v>
      </c>
      <c r="BA48" s="559">
        <f t="shared" ref="BA48:BA50" si="74">AZ48*$AN$23</f>
        <v>0</v>
      </c>
      <c r="BB48" s="560">
        <f t="shared" si="64"/>
        <v>0</v>
      </c>
      <c r="BC48" s="560">
        <f t="shared" si="65"/>
        <v>0</v>
      </c>
      <c r="BD48" s="558">
        <f t="shared" si="31"/>
        <v>0</v>
      </c>
      <c r="BE48" s="559">
        <f t="shared" si="32"/>
        <v>0</v>
      </c>
      <c r="BF48" s="564">
        <f t="shared" si="33"/>
        <v>0</v>
      </c>
      <c r="BG48" s="558">
        <f t="shared" si="57"/>
        <v>0</v>
      </c>
      <c r="BH48" s="559">
        <f t="shared" si="58"/>
        <v>0</v>
      </c>
      <c r="BI48" s="564">
        <f t="shared" si="59"/>
        <v>0</v>
      </c>
      <c r="BJ48" s="283"/>
      <c r="BK48" s="354"/>
      <c r="BL48" s="557" t="s">
        <v>98</v>
      </c>
      <c r="BM48" s="558">
        <f>D122/1000</f>
        <v>0</v>
      </c>
      <c r="BN48" s="559">
        <f t="shared" si="73"/>
        <v>0</v>
      </c>
      <c r="BO48" s="560">
        <f t="shared" si="50"/>
        <v>0</v>
      </c>
      <c r="BP48" s="560">
        <f t="shared" si="51"/>
        <v>0</v>
      </c>
      <c r="BQ48" s="558">
        <f t="shared" si="36"/>
        <v>0</v>
      </c>
      <c r="BR48" s="559">
        <f t="shared" si="37"/>
        <v>0</v>
      </c>
      <c r="BS48" s="564">
        <f t="shared" si="38"/>
        <v>0</v>
      </c>
      <c r="BT48" s="558">
        <f t="shared" si="60"/>
        <v>0</v>
      </c>
      <c r="BU48" s="559">
        <f t="shared" si="61"/>
        <v>0</v>
      </c>
      <c r="BV48" s="564">
        <f t="shared" si="62"/>
        <v>0</v>
      </c>
      <c r="BW48" s="283"/>
      <c r="BX48" s="283"/>
      <c r="BY48" s="283"/>
    </row>
    <row r="49" spans="3:77" ht="12.75" customHeight="1">
      <c r="C49" s="171" t="str">
        <f ca="1">+IF(OFFSET(Processes!B30,$D$11,0)="*","*",OFFSET(Processes!D30,$D$11,0))</f>
        <v>INDWDSHBDSLE1</v>
      </c>
      <c r="D49" s="144" t="str">
        <f ca="1">+OFFSET(Processes!E30,$D$11,0)</f>
        <v>Wood products industry Heat Room Boiler - Diesel Existing 1</v>
      </c>
      <c r="E49" s="147" t="str">
        <f>+Processes!O30</f>
        <v>INDDSB1,INDDSB2,INDDSL</v>
      </c>
      <c r="F49" s="147" t="str">
        <f ca="1">+OFFSET(Processes!$M$12,$D$11,0) &amp; Processes!P30</f>
        <v>IWDSH</v>
      </c>
      <c r="G49" s="320">
        <f t="shared" si="18"/>
        <v>0</v>
      </c>
      <c r="H49" s="320">
        <f t="shared" si="19"/>
        <v>0</v>
      </c>
      <c r="I49" s="320">
        <f t="shared" si="20"/>
        <v>0</v>
      </c>
      <c r="J49" s="320">
        <f t="shared" si="21"/>
        <v>0</v>
      </c>
      <c r="K49" s="320">
        <f t="shared" si="22"/>
        <v>0</v>
      </c>
      <c r="L49" s="320">
        <f t="shared" si="23"/>
        <v>0</v>
      </c>
      <c r="M49" s="320">
        <f t="shared" si="24"/>
        <v>0</v>
      </c>
      <c r="N49" s="320">
        <f t="shared" si="25"/>
        <v>0</v>
      </c>
      <c r="O49" s="320">
        <f t="shared" si="26"/>
        <v>0</v>
      </c>
      <c r="P49" s="320">
        <f t="shared" si="1"/>
        <v>0</v>
      </c>
      <c r="Q49" s="320">
        <f t="shared" si="2"/>
        <v>0</v>
      </c>
      <c r="R49" s="320">
        <f t="shared" si="3"/>
        <v>0</v>
      </c>
      <c r="S49" s="320">
        <f t="shared" si="4"/>
        <v>0</v>
      </c>
      <c r="T49" s="320">
        <f t="shared" si="5"/>
        <v>0</v>
      </c>
      <c r="U49" s="320">
        <f t="shared" si="6"/>
        <v>0</v>
      </c>
      <c r="V49" s="320">
        <v>5</v>
      </c>
      <c r="W49" s="341">
        <f>F136</f>
        <v>0.96</v>
      </c>
      <c r="X49" s="520">
        <f t="shared" si="53"/>
        <v>0.96</v>
      </c>
      <c r="Y49" s="520">
        <f t="shared" si="53"/>
        <v>0.96</v>
      </c>
      <c r="Z49" s="317">
        <f t="shared" si="54"/>
        <v>3.1536000000000002E-2</v>
      </c>
      <c r="AA49" s="390">
        <f t="shared" si="67"/>
        <v>0.5</v>
      </c>
      <c r="AB49" s="329">
        <v>20</v>
      </c>
      <c r="AC49" s="324"/>
      <c r="AD49" s="317"/>
      <c r="AE49" s="329"/>
      <c r="AG49" s="234">
        <f t="shared" si="68"/>
        <v>0</v>
      </c>
      <c r="AH49" s="234">
        <f t="shared" si="69"/>
        <v>0</v>
      </c>
      <c r="AI49" s="234">
        <f t="shared" si="70"/>
        <v>0</v>
      </c>
      <c r="AJ49" s="283"/>
      <c r="AK49" s="354"/>
      <c r="AL49" s="557" t="s">
        <v>59</v>
      </c>
      <c r="AM49" s="558">
        <f>(F82+L82)/1000</f>
        <v>0</v>
      </c>
      <c r="AN49" s="559">
        <f t="shared" ref="AN49:AN62" si="75">AM49*$AN$23</f>
        <v>0</v>
      </c>
      <c r="AO49" s="560">
        <f t="shared" ref="AO49:AO62" si="76">AM49*$AO$23</f>
        <v>0</v>
      </c>
      <c r="AP49" s="560">
        <f t="shared" ref="AP49:AP62" si="77">AM49*$AP$23</f>
        <v>0</v>
      </c>
      <c r="AQ49" s="580">
        <f t="shared" si="28"/>
        <v>0</v>
      </c>
      <c r="AR49" s="560">
        <f t="shared" si="29"/>
        <v>0</v>
      </c>
      <c r="AS49" s="561">
        <f t="shared" si="30"/>
        <v>0</v>
      </c>
      <c r="AT49" s="558">
        <f t="shared" si="72"/>
        <v>0</v>
      </c>
      <c r="AU49" s="559">
        <f t="shared" si="72"/>
        <v>0</v>
      </c>
      <c r="AV49" s="564">
        <f t="shared" si="72"/>
        <v>0</v>
      </c>
      <c r="AW49" s="283"/>
      <c r="AX49" s="354"/>
      <c r="AY49" s="557" t="s">
        <v>59</v>
      </c>
      <c r="AZ49" s="558">
        <f>(F102+L102)/1000</f>
        <v>0</v>
      </c>
      <c r="BA49" s="559">
        <f t="shared" si="74"/>
        <v>0</v>
      </c>
      <c r="BB49" s="560">
        <f t="shared" si="64"/>
        <v>0</v>
      </c>
      <c r="BC49" s="560">
        <f t="shared" si="65"/>
        <v>0</v>
      </c>
      <c r="BD49" s="558">
        <f t="shared" si="31"/>
        <v>0</v>
      </c>
      <c r="BE49" s="559">
        <f t="shared" si="32"/>
        <v>0</v>
      </c>
      <c r="BF49" s="564">
        <f t="shared" si="33"/>
        <v>0</v>
      </c>
      <c r="BG49" s="558">
        <f t="shared" si="57"/>
        <v>0</v>
      </c>
      <c r="BH49" s="559">
        <f t="shared" si="58"/>
        <v>0</v>
      </c>
      <c r="BI49" s="564">
        <f t="shared" si="59"/>
        <v>0</v>
      </c>
      <c r="BJ49" s="283"/>
      <c r="BK49" s="354"/>
      <c r="BL49" s="557" t="s">
        <v>59</v>
      </c>
      <c r="BM49" s="558">
        <f>(F122+L122)/1000</f>
        <v>0</v>
      </c>
      <c r="BN49" s="559">
        <f t="shared" si="73"/>
        <v>0</v>
      </c>
      <c r="BO49" s="560">
        <f t="shared" si="50"/>
        <v>0</v>
      </c>
      <c r="BP49" s="560">
        <f t="shared" si="51"/>
        <v>0</v>
      </c>
      <c r="BQ49" s="558">
        <f t="shared" si="36"/>
        <v>0</v>
      </c>
      <c r="BR49" s="559">
        <f t="shared" si="37"/>
        <v>0</v>
      </c>
      <c r="BS49" s="564">
        <f t="shared" si="38"/>
        <v>0</v>
      </c>
      <c r="BT49" s="558">
        <f t="shared" si="60"/>
        <v>0</v>
      </c>
      <c r="BU49" s="559">
        <f t="shared" si="61"/>
        <v>0</v>
      </c>
      <c r="BV49" s="564">
        <f t="shared" si="62"/>
        <v>0</v>
      </c>
      <c r="BW49" s="283"/>
      <c r="BX49" s="283"/>
      <c r="BY49" s="283"/>
    </row>
    <row r="50" spans="3:77" ht="12.75" customHeight="1">
      <c r="C50" s="171" t="str">
        <f ca="1">+IF(OFFSET(Processes!B31,$D$11,0)="*","*",OFFSET(Processes!D31,$D$11,0))</f>
        <v>INDWDSHBWPEE1</v>
      </c>
      <c r="D50" s="144" t="str">
        <f ca="1">+OFFSET(Processes!E31,$D$11,0)</f>
        <v>Wood products industry Heat Room Boiler - Wood Pellets Existing 1</v>
      </c>
      <c r="E50" s="147" t="str">
        <f>+Processes!O31</f>
        <v>INDWPE</v>
      </c>
      <c r="F50" s="147" t="str">
        <f ca="1">+OFFSET(Processes!$M$12,$D$11,0) &amp; Processes!P31</f>
        <v>IWDSH</v>
      </c>
      <c r="G50" s="319">
        <f t="shared" si="18"/>
        <v>0</v>
      </c>
      <c r="H50" s="319">
        <f t="shared" si="19"/>
        <v>0</v>
      </c>
      <c r="I50" s="319">
        <f t="shared" si="20"/>
        <v>0</v>
      </c>
      <c r="J50" s="319">
        <f t="shared" si="21"/>
        <v>0</v>
      </c>
      <c r="K50" s="319">
        <f t="shared" si="22"/>
        <v>0</v>
      </c>
      <c r="L50" s="319">
        <f t="shared" si="23"/>
        <v>0</v>
      </c>
      <c r="M50" s="319">
        <f t="shared" si="24"/>
        <v>0</v>
      </c>
      <c r="N50" s="319">
        <f t="shared" si="25"/>
        <v>0</v>
      </c>
      <c r="O50" s="319">
        <f t="shared" si="26"/>
        <v>0</v>
      </c>
      <c r="P50" s="319">
        <f t="shared" si="1"/>
        <v>0</v>
      </c>
      <c r="Q50" s="319">
        <f t="shared" si="2"/>
        <v>0</v>
      </c>
      <c r="R50" s="319">
        <f t="shared" si="3"/>
        <v>0</v>
      </c>
      <c r="S50" s="319">
        <f t="shared" si="4"/>
        <v>0</v>
      </c>
      <c r="T50" s="319">
        <f t="shared" si="5"/>
        <v>0</v>
      </c>
      <c r="U50" s="319">
        <f t="shared" si="6"/>
        <v>0</v>
      </c>
      <c r="V50" s="319">
        <v>5</v>
      </c>
      <c r="W50" s="341">
        <f>K136</f>
        <v>0.85</v>
      </c>
      <c r="X50" s="520">
        <f t="shared" si="53"/>
        <v>0.85</v>
      </c>
      <c r="Y50" s="520">
        <f t="shared" si="53"/>
        <v>0.85</v>
      </c>
      <c r="Z50" s="317">
        <f t="shared" si="54"/>
        <v>3.1536000000000002E-2</v>
      </c>
      <c r="AA50" s="390">
        <f t="shared" si="67"/>
        <v>0.5</v>
      </c>
      <c r="AB50" s="329">
        <v>20</v>
      </c>
      <c r="AC50" s="317">
        <v>0.5</v>
      </c>
      <c r="AD50" s="317">
        <v>0.5</v>
      </c>
      <c r="AE50" s="329">
        <v>5</v>
      </c>
      <c r="AG50" s="234">
        <f t="shared" si="68"/>
        <v>0</v>
      </c>
      <c r="AH50" s="234">
        <f t="shared" si="69"/>
        <v>0</v>
      </c>
      <c r="AI50" s="234">
        <f t="shared" si="70"/>
        <v>0</v>
      </c>
      <c r="AJ50" s="283"/>
      <c r="AK50" s="354"/>
      <c r="AL50" s="557" t="s">
        <v>99</v>
      </c>
      <c r="AM50" s="558">
        <f>M82/1000</f>
        <v>0</v>
      </c>
      <c r="AN50" s="559">
        <f t="shared" si="75"/>
        <v>0</v>
      </c>
      <c r="AO50" s="560">
        <f t="shared" si="76"/>
        <v>0</v>
      </c>
      <c r="AP50" s="560">
        <f t="shared" si="77"/>
        <v>0</v>
      </c>
      <c r="AQ50" s="580">
        <f t="shared" si="28"/>
        <v>0</v>
      </c>
      <c r="AR50" s="560">
        <f t="shared" si="29"/>
        <v>0</v>
      </c>
      <c r="AS50" s="561">
        <f t="shared" si="30"/>
        <v>0</v>
      </c>
      <c r="AT50" s="558">
        <f t="shared" si="72"/>
        <v>0</v>
      </c>
      <c r="AU50" s="559">
        <f t="shared" si="72"/>
        <v>0</v>
      </c>
      <c r="AV50" s="564">
        <f t="shared" si="72"/>
        <v>0</v>
      </c>
      <c r="AW50" s="283"/>
      <c r="AX50" s="354"/>
      <c r="AY50" s="557" t="s">
        <v>99</v>
      </c>
      <c r="AZ50" s="558">
        <f>M102/1000</f>
        <v>0</v>
      </c>
      <c r="BA50" s="559">
        <f t="shared" si="74"/>
        <v>0</v>
      </c>
      <c r="BB50" s="560">
        <f t="shared" si="64"/>
        <v>0</v>
      </c>
      <c r="BC50" s="560">
        <f t="shared" si="65"/>
        <v>0</v>
      </c>
      <c r="BD50" s="558">
        <f t="shared" si="31"/>
        <v>0</v>
      </c>
      <c r="BE50" s="559">
        <f t="shared" si="32"/>
        <v>0</v>
      </c>
      <c r="BF50" s="564">
        <f t="shared" si="33"/>
        <v>0</v>
      </c>
      <c r="BG50" s="558">
        <f t="shared" si="57"/>
        <v>0</v>
      </c>
      <c r="BH50" s="559">
        <f t="shared" si="58"/>
        <v>0</v>
      </c>
      <c r="BI50" s="564">
        <f t="shared" si="59"/>
        <v>0</v>
      </c>
      <c r="BJ50" s="283"/>
      <c r="BK50" s="354"/>
      <c r="BL50" s="557" t="s">
        <v>99</v>
      </c>
      <c r="BM50" s="558">
        <f>M122/1000</f>
        <v>0</v>
      </c>
      <c r="BN50" s="559">
        <f t="shared" si="73"/>
        <v>0</v>
      </c>
      <c r="BO50" s="560">
        <f t="shared" si="50"/>
        <v>0</v>
      </c>
      <c r="BP50" s="560">
        <f t="shared" si="51"/>
        <v>0</v>
      </c>
      <c r="BQ50" s="558">
        <f t="shared" si="36"/>
        <v>0</v>
      </c>
      <c r="BR50" s="559">
        <f t="shared" si="37"/>
        <v>0</v>
      </c>
      <c r="BS50" s="564">
        <f t="shared" si="38"/>
        <v>0</v>
      </c>
      <c r="BT50" s="558">
        <f t="shared" si="60"/>
        <v>0</v>
      </c>
      <c r="BU50" s="559">
        <f t="shared" si="61"/>
        <v>0</v>
      </c>
      <c r="BV50" s="564">
        <f t="shared" si="62"/>
        <v>0</v>
      </c>
      <c r="BW50" s="283"/>
      <c r="BX50" s="283"/>
      <c r="BY50" s="283"/>
    </row>
    <row r="51" spans="3:77" ht="12.75" customHeight="1">
      <c r="C51" s="171"/>
      <c r="D51" s="144"/>
      <c r="E51" s="147" t="str">
        <f>+Processes!O32</f>
        <v>INDWCH</v>
      </c>
      <c r="F51" s="147"/>
      <c r="G51" s="319"/>
      <c r="H51" s="319"/>
      <c r="I51" s="319"/>
      <c r="J51" s="319"/>
      <c r="K51" s="319"/>
      <c r="L51" s="319"/>
      <c r="M51" s="319"/>
      <c r="N51" s="319"/>
      <c r="O51" s="319"/>
      <c r="P51" s="319">
        <f t="shared" si="1"/>
        <v>0</v>
      </c>
      <c r="Q51" s="319">
        <f t="shared" si="2"/>
        <v>0</v>
      </c>
      <c r="R51" s="319">
        <f t="shared" si="3"/>
        <v>0</v>
      </c>
      <c r="S51" s="319">
        <f t="shared" si="4"/>
        <v>0</v>
      </c>
      <c r="T51" s="319">
        <f t="shared" si="5"/>
        <v>0</v>
      </c>
      <c r="U51" s="319">
        <f t="shared" si="6"/>
        <v>0</v>
      </c>
      <c r="V51" s="319" t="str">
        <f>IF(S51&gt;0,0.001,"")</f>
        <v/>
      </c>
      <c r="W51" s="341"/>
      <c r="X51" s="520"/>
      <c r="Y51" s="520"/>
      <c r="Z51" s="317"/>
      <c r="AA51" s="390"/>
      <c r="AB51" s="329"/>
      <c r="AC51" s="317">
        <f>1-AC50</f>
        <v>0.5</v>
      </c>
      <c r="AD51" s="317">
        <f>1-AD50</f>
        <v>0.5</v>
      </c>
      <c r="AE51" s="329">
        <v>5</v>
      </c>
      <c r="AG51" s="234"/>
      <c r="AH51" s="234"/>
      <c r="AI51" s="234"/>
      <c r="AJ51" s="283"/>
      <c r="AK51" s="354"/>
      <c r="AL51" s="557" t="s">
        <v>107</v>
      </c>
      <c r="AM51" s="558"/>
      <c r="AN51" s="559">
        <f t="shared" si="75"/>
        <v>0</v>
      </c>
      <c r="AO51" s="560">
        <f t="shared" si="76"/>
        <v>0</v>
      </c>
      <c r="AP51" s="560">
        <f t="shared" si="77"/>
        <v>0</v>
      </c>
      <c r="AQ51" s="580">
        <f t="shared" si="28"/>
        <v>0</v>
      </c>
      <c r="AR51" s="560">
        <f t="shared" si="29"/>
        <v>0</v>
      </c>
      <c r="AS51" s="561">
        <f t="shared" si="30"/>
        <v>0</v>
      </c>
      <c r="AT51" s="558"/>
      <c r="AU51" s="559"/>
      <c r="AV51" s="564"/>
      <c r="AW51" s="283"/>
      <c r="AX51" s="354"/>
      <c r="AY51" s="557" t="s">
        <v>107</v>
      </c>
      <c r="AZ51" s="558"/>
      <c r="BA51" s="559"/>
      <c r="BB51" s="560">
        <f t="shared" si="64"/>
        <v>0</v>
      </c>
      <c r="BC51" s="560">
        <f t="shared" si="65"/>
        <v>0</v>
      </c>
      <c r="BD51" s="558">
        <f t="shared" si="31"/>
        <v>0</v>
      </c>
      <c r="BE51" s="559">
        <f t="shared" si="32"/>
        <v>0</v>
      </c>
      <c r="BF51" s="564">
        <f t="shared" si="33"/>
        <v>0</v>
      </c>
      <c r="BG51" s="558">
        <f t="shared" si="57"/>
        <v>0</v>
      </c>
      <c r="BH51" s="559">
        <f t="shared" si="58"/>
        <v>0</v>
      </c>
      <c r="BI51" s="564">
        <f t="shared" si="59"/>
        <v>0</v>
      </c>
      <c r="BJ51" s="283"/>
      <c r="BK51" s="354"/>
      <c r="BL51" s="557" t="s">
        <v>107</v>
      </c>
      <c r="BM51" s="558"/>
      <c r="BN51" s="559"/>
      <c r="BO51" s="560">
        <f t="shared" si="50"/>
        <v>0</v>
      </c>
      <c r="BP51" s="560">
        <f t="shared" si="51"/>
        <v>0</v>
      </c>
      <c r="BQ51" s="558">
        <f t="shared" si="36"/>
        <v>0</v>
      </c>
      <c r="BR51" s="559">
        <f t="shared" si="37"/>
        <v>0</v>
      </c>
      <c r="BS51" s="564">
        <f t="shared" si="38"/>
        <v>0</v>
      </c>
      <c r="BT51" s="558">
        <f t="shared" si="60"/>
        <v>0</v>
      </c>
      <c r="BU51" s="559">
        <f t="shared" si="61"/>
        <v>0</v>
      </c>
      <c r="BV51" s="564">
        <f t="shared" si="62"/>
        <v>0</v>
      </c>
      <c r="BW51" s="283"/>
      <c r="BX51" s="283"/>
      <c r="BY51" s="283"/>
    </row>
    <row r="52" spans="3:77" ht="12.75" customHeight="1">
      <c r="C52" s="171" t="str">
        <f ca="1">+IF(OFFSET(Processes!B33,$D$11,0)="*","*",OFFSET(Processes!D33,$D$11,0))</f>
        <v>INDWDSHBBGAE1</v>
      </c>
      <c r="D52" s="144" t="str">
        <f ca="1">+OFFSET(Processes!E33,$D$11,0)</f>
        <v>Wood products industry Heat Room Boiler - Biogas Existing 1</v>
      </c>
      <c r="E52" s="147" t="str">
        <f>+Processes!O33</f>
        <v>INDBGA</v>
      </c>
      <c r="F52" s="147" t="str">
        <f ca="1">+OFFSET(Processes!$M$12,$D$11,0) &amp; Processes!P33</f>
        <v>IWDSH</v>
      </c>
      <c r="G52" s="320">
        <f t="shared" si="18"/>
        <v>0</v>
      </c>
      <c r="H52" s="320">
        <f t="shared" si="19"/>
        <v>0</v>
      </c>
      <c r="I52" s="320">
        <f t="shared" si="20"/>
        <v>0</v>
      </c>
      <c r="J52" s="320">
        <f t="shared" si="21"/>
        <v>0</v>
      </c>
      <c r="K52" s="320">
        <f t="shared" si="22"/>
        <v>0</v>
      </c>
      <c r="L52" s="320">
        <f t="shared" si="23"/>
        <v>0</v>
      </c>
      <c r="M52" s="320">
        <f t="shared" si="24"/>
        <v>0</v>
      </c>
      <c r="N52" s="320">
        <f t="shared" si="25"/>
        <v>0</v>
      </c>
      <c r="O52" s="320">
        <f t="shared" si="26"/>
        <v>0</v>
      </c>
      <c r="P52" s="320">
        <f t="shared" si="1"/>
        <v>0</v>
      </c>
      <c r="Q52" s="320">
        <f t="shared" si="2"/>
        <v>0</v>
      </c>
      <c r="R52" s="320">
        <f t="shared" si="3"/>
        <v>0</v>
      </c>
      <c r="S52" s="320">
        <f t="shared" si="4"/>
        <v>0</v>
      </c>
      <c r="T52" s="320">
        <f t="shared" si="5"/>
        <v>0</v>
      </c>
      <c r="U52" s="320">
        <f t="shared" si="6"/>
        <v>0</v>
      </c>
      <c r="V52" s="320">
        <v>5</v>
      </c>
      <c r="W52" s="341">
        <f>J136</f>
        <v>1</v>
      </c>
      <c r="X52" s="520">
        <f t="shared" ref="X52:Y58" si="78">W52</f>
        <v>1</v>
      </c>
      <c r="Y52" s="520">
        <f t="shared" si="78"/>
        <v>1</v>
      </c>
      <c r="Z52" s="317">
        <f>3.6*8760/1000000</f>
        <v>3.1536000000000002E-2</v>
      </c>
      <c r="AA52" s="390">
        <f t="shared" ref="AA52:AA60" si="79">$AA$26</f>
        <v>0.5</v>
      </c>
      <c r="AB52" s="329">
        <v>20</v>
      </c>
      <c r="AC52" s="324"/>
      <c r="AD52" s="317"/>
      <c r="AE52" s="329"/>
      <c r="AG52" s="234">
        <f t="shared" ref="AG52:AG62" si="80">((G52*Z52*AA52/W52)+(H52*Z52*AA52/X52))/$G$21</f>
        <v>0</v>
      </c>
      <c r="AH52" s="234">
        <f t="shared" ref="AH52:AH62" si="81">((J52*Z52*AA52/W52)+(K52*Z52*AA52/X52))/$J$21</f>
        <v>0</v>
      </c>
      <c r="AI52" s="234">
        <f t="shared" ref="AI52:AI62" si="82">((M52*AA52*Z52/W52)+(N52*Z52*AA52/X52))/$M$21</f>
        <v>0</v>
      </c>
      <c r="AJ52" s="283"/>
      <c r="AK52" s="354"/>
      <c r="AL52" s="557" t="s">
        <v>100</v>
      </c>
      <c r="AM52" s="558">
        <f>K82/1000</f>
        <v>0</v>
      </c>
      <c r="AN52" s="559">
        <f t="shared" si="75"/>
        <v>0</v>
      </c>
      <c r="AO52" s="560">
        <f t="shared" si="76"/>
        <v>0</v>
      </c>
      <c r="AP52" s="560">
        <f t="shared" si="77"/>
        <v>0</v>
      </c>
      <c r="AQ52" s="580">
        <f t="shared" si="28"/>
        <v>0</v>
      </c>
      <c r="AR52" s="560">
        <f t="shared" si="29"/>
        <v>0</v>
      </c>
      <c r="AS52" s="561">
        <f t="shared" si="30"/>
        <v>0</v>
      </c>
      <c r="AT52" s="558">
        <f t="shared" ref="AT52:AV56" si="83">IFERROR(AQ52/W52,0)</f>
        <v>0</v>
      </c>
      <c r="AU52" s="559">
        <f t="shared" si="83"/>
        <v>0</v>
      </c>
      <c r="AV52" s="564">
        <f t="shared" si="83"/>
        <v>0</v>
      </c>
      <c r="AW52" s="283"/>
      <c r="AX52" s="354"/>
      <c r="AY52" s="557" t="s">
        <v>100</v>
      </c>
      <c r="AZ52" s="558">
        <f>K102/1000</f>
        <v>0</v>
      </c>
      <c r="BA52" s="559">
        <f>AZ52*$AN$23</f>
        <v>0</v>
      </c>
      <c r="BB52" s="560">
        <f t="shared" si="64"/>
        <v>0</v>
      </c>
      <c r="BC52" s="560">
        <f t="shared" si="65"/>
        <v>0</v>
      </c>
      <c r="BD52" s="558">
        <f t="shared" si="31"/>
        <v>0</v>
      </c>
      <c r="BE52" s="559">
        <f t="shared" si="32"/>
        <v>0</v>
      </c>
      <c r="BF52" s="564">
        <f t="shared" si="33"/>
        <v>0</v>
      </c>
      <c r="BG52" s="558">
        <f t="shared" si="57"/>
        <v>0</v>
      </c>
      <c r="BH52" s="559">
        <f t="shared" si="58"/>
        <v>0</v>
      </c>
      <c r="BI52" s="564">
        <f t="shared" si="59"/>
        <v>0</v>
      </c>
      <c r="BJ52" s="283"/>
      <c r="BK52" s="354"/>
      <c r="BL52" s="557" t="s">
        <v>100</v>
      </c>
      <c r="BM52" s="558">
        <f>K122/1000</f>
        <v>0</v>
      </c>
      <c r="BN52" s="559">
        <f>BM52*$AN$23</f>
        <v>0</v>
      </c>
      <c r="BO52" s="560">
        <f t="shared" si="50"/>
        <v>0</v>
      </c>
      <c r="BP52" s="560">
        <f t="shared" si="51"/>
        <v>0</v>
      </c>
      <c r="BQ52" s="558">
        <f t="shared" si="36"/>
        <v>0</v>
      </c>
      <c r="BR52" s="559">
        <f t="shared" si="37"/>
        <v>0</v>
      </c>
      <c r="BS52" s="564">
        <f t="shared" si="38"/>
        <v>0</v>
      </c>
      <c r="BT52" s="558">
        <f t="shared" si="60"/>
        <v>0</v>
      </c>
      <c r="BU52" s="559">
        <f t="shared" si="61"/>
        <v>0</v>
      </c>
      <c r="BV52" s="564">
        <f t="shared" si="62"/>
        <v>0</v>
      </c>
      <c r="BW52" s="283"/>
      <c r="BX52" s="283"/>
      <c r="BY52" s="283"/>
    </row>
    <row r="53" spans="3:77" ht="12.75" customHeight="1">
      <c r="C53" s="171" t="str">
        <f ca="1">+IF(OFFSET(Processes!B34,$D$11,0)="*","*",OFFSET(Processes!D34,$D$11,0))</f>
        <v>INDWDSHBHFOE1</v>
      </c>
      <c r="D53" s="144" t="str">
        <f ca="1">+OFFSET(Processes!E34,$D$11,0)</f>
        <v>Wood products industry Heat Room Boiler - Heavy Fuel Oil Existing 1</v>
      </c>
      <c r="E53" s="147" t="str">
        <f>+Processes!O34</f>
        <v>INDHFO</v>
      </c>
      <c r="F53" s="147" t="str">
        <f ca="1">+OFFSET(Processes!$M$12,$D$11,0) &amp; Processes!P34</f>
        <v>IWDSH</v>
      </c>
      <c r="G53" s="320">
        <f t="shared" si="18"/>
        <v>0</v>
      </c>
      <c r="H53" s="320">
        <f t="shared" si="19"/>
        <v>0</v>
      </c>
      <c r="I53" s="320">
        <f t="shared" si="20"/>
        <v>0</v>
      </c>
      <c r="J53" s="320">
        <f t="shared" si="21"/>
        <v>0</v>
      </c>
      <c r="K53" s="320">
        <f t="shared" si="22"/>
        <v>0</v>
      </c>
      <c r="L53" s="320">
        <f t="shared" si="23"/>
        <v>0</v>
      </c>
      <c r="M53" s="320">
        <f t="shared" si="24"/>
        <v>0</v>
      </c>
      <c r="N53" s="320">
        <f t="shared" si="25"/>
        <v>0</v>
      </c>
      <c r="O53" s="320">
        <f t="shared" si="26"/>
        <v>0</v>
      </c>
      <c r="P53" s="320">
        <f t="shared" si="1"/>
        <v>0</v>
      </c>
      <c r="Q53" s="320">
        <f t="shared" si="2"/>
        <v>0</v>
      </c>
      <c r="R53" s="320">
        <f t="shared" si="3"/>
        <v>0</v>
      </c>
      <c r="S53" s="320">
        <f t="shared" si="4"/>
        <v>0</v>
      </c>
      <c r="T53" s="320">
        <f t="shared" si="5"/>
        <v>0</v>
      </c>
      <c r="U53" s="320">
        <f t="shared" si="6"/>
        <v>0</v>
      </c>
      <c r="V53" s="320">
        <v>5</v>
      </c>
      <c r="W53" s="341">
        <f>E136</f>
        <v>0.95</v>
      </c>
      <c r="X53" s="520">
        <f t="shared" si="78"/>
        <v>0.95</v>
      </c>
      <c r="Y53" s="520">
        <f t="shared" si="78"/>
        <v>0.95</v>
      </c>
      <c r="Z53" s="317">
        <f>3.6*8760/1000000</f>
        <v>3.1536000000000002E-2</v>
      </c>
      <c r="AA53" s="390">
        <f t="shared" si="79"/>
        <v>0.5</v>
      </c>
      <c r="AB53" s="329">
        <v>20</v>
      </c>
      <c r="AC53" s="317"/>
      <c r="AD53" s="317"/>
      <c r="AE53" s="329"/>
      <c r="AG53" s="234">
        <f t="shared" si="80"/>
        <v>0</v>
      </c>
      <c r="AH53" s="234">
        <f t="shared" si="81"/>
        <v>0</v>
      </c>
      <c r="AI53" s="234">
        <f t="shared" si="82"/>
        <v>0</v>
      </c>
      <c r="AJ53" s="283"/>
      <c r="AK53" s="354"/>
      <c r="AL53" s="557" t="s">
        <v>101</v>
      </c>
      <c r="AM53" s="558">
        <f>E82/1000</f>
        <v>0</v>
      </c>
      <c r="AN53" s="559">
        <f t="shared" si="75"/>
        <v>0</v>
      </c>
      <c r="AO53" s="560">
        <f t="shared" si="76"/>
        <v>0</v>
      </c>
      <c r="AP53" s="560">
        <f t="shared" si="77"/>
        <v>0</v>
      </c>
      <c r="AQ53" s="580">
        <f t="shared" si="28"/>
        <v>0</v>
      </c>
      <c r="AR53" s="560">
        <f t="shared" si="29"/>
        <v>0</v>
      </c>
      <c r="AS53" s="561">
        <f t="shared" si="30"/>
        <v>0</v>
      </c>
      <c r="AT53" s="558">
        <f t="shared" si="83"/>
        <v>0</v>
      </c>
      <c r="AU53" s="559">
        <f t="shared" si="83"/>
        <v>0</v>
      </c>
      <c r="AV53" s="564">
        <f t="shared" si="83"/>
        <v>0</v>
      </c>
      <c r="AW53" s="283"/>
      <c r="AX53" s="354"/>
      <c r="AY53" s="557" t="s">
        <v>101</v>
      </c>
      <c r="AZ53" s="558">
        <f>E102/1000</f>
        <v>0</v>
      </c>
      <c r="BA53" s="559">
        <f>AZ53*$AN$23</f>
        <v>0</v>
      </c>
      <c r="BB53" s="560">
        <f t="shared" si="64"/>
        <v>0</v>
      </c>
      <c r="BC53" s="560">
        <f t="shared" si="65"/>
        <v>0</v>
      </c>
      <c r="BD53" s="558">
        <f t="shared" si="31"/>
        <v>0</v>
      </c>
      <c r="BE53" s="559">
        <f t="shared" si="32"/>
        <v>0</v>
      </c>
      <c r="BF53" s="564">
        <f t="shared" si="33"/>
        <v>0</v>
      </c>
      <c r="BG53" s="558">
        <f t="shared" si="57"/>
        <v>0</v>
      </c>
      <c r="BH53" s="559">
        <f t="shared" si="58"/>
        <v>0</v>
      </c>
      <c r="BI53" s="564">
        <f t="shared" si="59"/>
        <v>0</v>
      </c>
      <c r="BJ53" s="283"/>
      <c r="BK53" s="354"/>
      <c r="BL53" s="557" t="s">
        <v>101</v>
      </c>
      <c r="BM53" s="558">
        <f>E122/1000</f>
        <v>0</v>
      </c>
      <c r="BN53" s="559">
        <f>BM53*$AN$23</f>
        <v>0</v>
      </c>
      <c r="BO53" s="560">
        <f t="shared" si="50"/>
        <v>0</v>
      </c>
      <c r="BP53" s="560">
        <f t="shared" si="51"/>
        <v>0</v>
      </c>
      <c r="BQ53" s="558">
        <f t="shared" si="36"/>
        <v>0</v>
      </c>
      <c r="BR53" s="559">
        <f t="shared" si="37"/>
        <v>0</v>
      </c>
      <c r="BS53" s="564">
        <f t="shared" si="38"/>
        <v>0</v>
      </c>
      <c r="BT53" s="558">
        <f t="shared" si="60"/>
        <v>0</v>
      </c>
      <c r="BU53" s="559">
        <f t="shared" si="61"/>
        <v>0</v>
      </c>
      <c r="BV53" s="564">
        <f t="shared" si="62"/>
        <v>0</v>
      </c>
      <c r="BW53" s="283"/>
      <c r="BX53" s="283"/>
      <c r="BY53" s="283"/>
    </row>
    <row r="54" spans="3:77" ht="12.75" customHeight="1">
      <c r="C54" s="171" t="str">
        <f ca="1">+IF(OFFSET(Processes!B35,$D$11,0)="*","*",OFFSET(Processes!D35,$D$11,0))</f>
        <v>INDWDSHBLPGE1</v>
      </c>
      <c r="D54" s="144" t="str">
        <f ca="1">+OFFSET(Processes!E35,$D$11,0)</f>
        <v>Wood products industry Heat Room Boiler - Liquified Petroleum Gas Existing 1</v>
      </c>
      <c r="E54" s="147" t="str">
        <f>+Processes!O35</f>
        <v>INDLPG</v>
      </c>
      <c r="F54" s="147" t="str">
        <f ca="1">+OFFSET(Processes!$M$12,$D$11,0) &amp; Processes!P35</f>
        <v>IWDSH</v>
      </c>
      <c r="G54" s="320">
        <f t="shared" si="18"/>
        <v>0</v>
      </c>
      <c r="H54" s="320">
        <f t="shared" si="19"/>
        <v>0</v>
      </c>
      <c r="I54" s="320">
        <f t="shared" si="20"/>
        <v>0</v>
      </c>
      <c r="J54" s="320">
        <f t="shared" si="21"/>
        <v>0</v>
      </c>
      <c r="K54" s="320">
        <f t="shared" si="22"/>
        <v>0</v>
      </c>
      <c r="L54" s="320">
        <f t="shared" si="23"/>
        <v>0</v>
      </c>
      <c r="M54" s="320">
        <f t="shared" si="24"/>
        <v>0</v>
      </c>
      <c r="N54" s="320">
        <f t="shared" si="25"/>
        <v>0</v>
      </c>
      <c r="O54" s="320">
        <f t="shared" si="26"/>
        <v>0</v>
      </c>
      <c r="P54" s="320">
        <f t="shared" si="1"/>
        <v>0</v>
      </c>
      <c r="Q54" s="320">
        <f t="shared" si="2"/>
        <v>0</v>
      </c>
      <c r="R54" s="320">
        <f t="shared" si="3"/>
        <v>0</v>
      </c>
      <c r="S54" s="320">
        <f t="shared" si="4"/>
        <v>0</v>
      </c>
      <c r="T54" s="320">
        <f t="shared" si="5"/>
        <v>0</v>
      </c>
      <c r="U54" s="320">
        <f t="shared" si="6"/>
        <v>0</v>
      </c>
      <c r="V54" s="320">
        <v>5</v>
      </c>
      <c r="W54" s="341">
        <f>H136</f>
        <v>1</v>
      </c>
      <c r="X54" s="520">
        <f t="shared" si="78"/>
        <v>1</v>
      </c>
      <c r="Y54" s="520">
        <f t="shared" si="78"/>
        <v>1</v>
      </c>
      <c r="Z54" s="317">
        <f>3.6*8760/1000000</f>
        <v>3.1536000000000002E-2</v>
      </c>
      <c r="AA54" s="390">
        <f t="shared" si="79"/>
        <v>0.5</v>
      </c>
      <c r="AB54" s="329">
        <v>20</v>
      </c>
      <c r="AC54" s="317"/>
      <c r="AD54" s="317"/>
      <c r="AE54" s="329"/>
      <c r="AG54" s="234">
        <f t="shared" si="80"/>
        <v>0</v>
      </c>
      <c r="AH54" s="234">
        <f t="shared" si="81"/>
        <v>0</v>
      </c>
      <c r="AI54" s="234">
        <f t="shared" si="82"/>
        <v>0</v>
      </c>
      <c r="AJ54" s="283"/>
      <c r="AK54" s="354"/>
      <c r="AL54" s="557" t="s">
        <v>53</v>
      </c>
      <c r="AM54" s="558">
        <f>H82/1000</f>
        <v>0</v>
      </c>
      <c r="AN54" s="559">
        <f t="shared" si="75"/>
        <v>0</v>
      </c>
      <c r="AO54" s="560">
        <f t="shared" si="76"/>
        <v>0</v>
      </c>
      <c r="AP54" s="560">
        <f t="shared" si="77"/>
        <v>0</v>
      </c>
      <c r="AQ54" s="580">
        <f t="shared" si="28"/>
        <v>0</v>
      </c>
      <c r="AR54" s="560">
        <f t="shared" si="29"/>
        <v>0</v>
      </c>
      <c r="AS54" s="561">
        <f t="shared" si="30"/>
        <v>0</v>
      </c>
      <c r="AT54" s="558">
        <f t="shared" si="83"/>
        <v>0</v>
      </c>
      <c r="AU54" s="559">
        <f t="shared" si="83"/>
        <v>0</v>
      </c>
      <c r="AV54" s="564">
        <f t="shared" si="83"/>
        <v>0</v>
      </c>
      <c r="AW54" s="283"/>
      <c r="AX54" s="354"/>
      <c r="AY54" s="557" t="s">
        <v>53</v>
      </c>
      <c r="AZ54" s="558">
        <f>H102/1000</f>
        <v>0</v>
      </c>
      <c r="BA54" s="559">
        <f>AZ54*$AN$23</f>
        <v>0</v>
      </c>
      <c r="BB54" s="560">
        <f t="shared" si="64"/>
        <v>0</v>
      </c>
      <c r="BC54" s="560">
        <f t="shared" si="65"/>
        <v>0</v>
      </c>
      <c r="BD54" s="558">
        <f t="shared" si="31"/>
        <v>0</v>
      </c>
      <c r="BE54" s="559">
        <f t="shared" si="32"/>
        <v>0</v>
      </c>
      <c r="BF54" s="564">
        <f t="shared" si="33"/>
        <v>0</v>
      </c>
      <c r="BG54" s="558">
        <f t="shared" si="57"/>
        <v>0</v>
      </c>
      <c r="BH54" s="559">
        <f t="shared" si="58"/>
        <v>0</v>
      </c>
      <c r="BI54" s="564">
        <f t="shared" si="59"/>
        <v>0</v>
      </c>
      <c r="BJ54" s="283"/>
      <c r="BK54" s="354"/>
      <c r="BL54" s="557" t="s">
        <v>53</v>
      </c>
      <c r="BM54" s="558">
        <f>H122/1000</f>
        <v>0</v>
      </c>
      <c r="BN54" s="559">
        <f>BM54*$AN$23</f>
        <v>0</v>
      </c>
      <c r="BO54" s="560">
        <f t="shared" si="50"/>
        <v>0</v>
      </c>
      <c r="BP54" s="560">
        <f t="shared" si="51"/>
        <v>0</v>
      </c>
      <c r="BQ54" s="558">
        <f t="shared" si="36"/>
        <v>0</v>
      </c>
      <c r="BR54" s="559">
        <f t="shared" si="37"/>
        <v>0</v>
      </c>
      <c r="BS54" s="564">
        <f t="shared" si="38"/>
        <v>0</v>
      </c>
      <c r="BT54" s="558">
        <f t="shared" si="60"/>
        <v>0</v>
      </c>
      <c r="BU54" s="559">
        <f t="shared" si="61"/>
        <v>0</v>
      </c>
      <c r="BV54" s="564">
        <f t="shared" si="62"/>
        <v>0</v>
      </c>
      <c r="BW54" s="283"/>
      <c r="BX54" s="283"/>
      <c r="BY54" s="283"/>
    </row>
    <row r="55" spans="3:77" ht="12.75" customHeight="1">
      <c r="C55" s="171" t="str">
        <f ca="1">+IF(OFFSET(Processes!B36,$D$11,0)="*","*",OFFSET(Processes!D36,$D$11,0))</f>
        <v>INDWDSHBWSTE1</v>
      </c>
      <c r="D55" s="144" t="str">
        <f ca="1">+OFFSET(Processes!E36,$D$11,0)</f>
        <v>Wood products industry Heat Room Boiler - Waste Existing 1</v>
      </c>
      <c r="E55" s="147" t="str">
        <f>+Processes!O36</f>
        <v>INDWST</v>
      </c>
      <c r="F55" s="147" t="str">
        <f ca="1">+OFFSET(Processes!$M$12,$D$11,0) &amp; Processes!P36</f>
        <v>IWDSH</v>
      </c>
      <c r="G55" s="320">
        <f t="shared" si="18"/>
        <v>0</v>
      </c>
      <c r="H55" s="320">
        <f t="shared" si="19"/>
        <v>0</v>
      </c>
      <c r="I55" s="320">
        <f t="shared" si="20"/>
        <v>0</v>
      </c>
      <c r="J55" s="320">
        <f t="shared" si="21"/>
        <v>0</v>
      </c>
      <c r="K55" s="320">
        <f t="shared" si="22"/>
        <v>0</v>
      </c>
      <c r="L55" s="320">
        <f t="shared" si="23"/>
        <v>0</v>
      </c>
      <c r="M55" s="320">
        <f t="shared" si="24"/>
        <v>0</v>
      </c>
      <c r="N55" s="320">
        <f t="shared" si="25"/>
        <v>0</v>
      </c>
      <c r="O55" s="320">
        <f t="shared" si="26"/>
        <v>0</v>
      </c>
      <c r="P55" s="320">
        <f t="shared" si="1"/>
        <v>0</v>
      </c>
      <c r="Q55" s="320">
        <f t="shared" si="2"/>
        <v>0</v>
      </c>
      <c r="R55" s="320">
        <f t="shared" si="3"/>
        <v>0</v>
      </c>
      <c r="S55" s="320">
        <f t="shared" si="4"/>
        <v>0</v>
      </c>
      <c r="T55" s="320">
        <f t="shared" si="5"/>
        <v>0</v>
      </c>
      <c r="U55" s="320">
        <f t="shared" si="6"/>
        <v>0</v>
      </c>
      <c r="V55" s="320">
        <v>5</v>
      </c>
      <c r="W55" s="341">
        <f>L136</f>
        <v>0.95</v>
      </c>
      <c r="X55" s="520">
        <f t="shared" si="78"/>
        <v>0.95</v>
      </c>
      <c r="Y55" s="520">
        <f t="shared" si="78"/>
        <v>0.95</v>
      </c>
      <c r="Z55" s="317">
        <f t="shared" ref="Z55:Z62" si="84">3.6*8760/1000000</f>
        <v>3.1536000000000002E-2</v>
      </c>
      <c r="AA55" s="390">
        <f t="shared" si="79"/>
        <v>0.5</v>
      </c>
      <c r="AB55" s="329">
        <v>20</v>
      </c>
      <c r="AC55" s="324"/>
      <c r="AD55" s="317"/>
      <c r="AE55" s="329"/>
      <c r="AG55" s="234">
        <f t="shared" si="80"/>
        <v>0</v>
      </c>
      <c r="AH55" s="234">
        <f t="shared" si="81"/>
        <v>0</v>
      </c>
      <c r="AI55" s="234">
        <f t="shared" si="82"/>
        <v>0</v>
      </c>
      <c r="AJ55" s="283"/>
      <c r="AK55" s="354"/>
      <c r="AL55" s="557" t="s">
        <v>102</v>
      </c>
      <c r="AM55" s="558">
        <f>$N82/1000</f>
        <v>0</v>
      </c>
      <c r="AN55" s="559">
        <f t="shared" si="75"/>
        <v>0</v>
      </c>
      <c r="AO55" s="560">
        <f t="shared" si="76"/>
        <v>0</v>
      </c>
      <c r="AP55" s="560">
        <f t="shared" si="77"/>
        <v>0</v>
      </c>
      <c r="AQ55" s="580">
        <f t="shared" si="28"/>
        <v>0</v>
      </c>
      <c r="AR55" s="560">
        <f t="shared" si="29"/>
        <v>0</v>
      </c>
      <c r="AS55" s="561">
        <f t="shared" si="30"/>
        <v>0</v>
      </c>
      <c r="AT55" s="558">
        <f t="shared" si="83"/>
        <v>0</v>
      </c>
      <c r="AU55" s="559">
        <f t="shared" si="83"/>
        <v>0</v>
      </c>
      <c r="AV55" s="564">
        <f t="shared" si="83"/>
        <v>0</v>
      </c>
      <c r="AW55" s="283"/>
      <c r="AX55" s="354"/>
      <c r="AY55" s="557" t="s">
        <v>102</v>
      </c>
      <c r="AZ55" s="558">
        <f>$N102/1000</f>
        <v>0</v>
      </c>
      <c r="BA55" s="559">
        <f>AZ55*$AN$23</f>
        <v>0</v>
      </c>
      <c r="BB55" s="560">
        <f t="shared" si="64"/>
        <v>0</v>
      </c>
      <c r="BC55" s="560">
        <f t="shared" si="65"/>
        <v>0</v>
      </c>
      <c r="BD55" s="558">
        <f t="shared" si="31"/>
        <v>0</v>
      </c>
      <c r="BE55" s="559">
        <f t="shared" si="32"/>
        <v>0</v>
      </c>
      <c r="BF55" s="564">
        <f t="shared" si="33"/>
        <v>0</v>
      </c>
      <c r="BG55" s="558">
        <f t="shared" si="57"/>
        <v>0</v>
      </c>
      <c r="BH55" s="559">
        <f t="shared" si="58"/>
        <v>0</v>
      </c>
      <c r="BI55" s="564">
        <f t="shared" si="59"/>
        <v>0</v>
      </c>
      <c r="BJ55" s="283"/>
      <c r="BK55" s="354"/>
      <c r="BL55" s="557" t="s">
        <v>102</v>
      </c>
      <c r="BM55" s="558">
        <f>$N122/1000</f>
        <v>0</v>
      </c>
      <c r="BN55" s="559">
        <f>BM55*$AN$23</f>
        <v>0</v>
      </c>
      <c r="BO55" s="560">
        <f t="shared" si="50"/>
        <v>0</v>
      </c>
      <c r="BP55" s="560">
        <f t="shared" si="51"/>
        <v>0</v>
      </c>
      <c r="BQ55" s="558">
        <f t="shared" si="36"/>
        <v>0</v>
      </c>
      <c r="BR55" s="559">
        <f t="shared" si="37"/>
        <v>0</v>
      </c>
      <c r="BS55" s="564">
        <f t="shared" si="38"/>
        <v>0</v>
      </c>
      <c r="BT55" s="558">
        <f t="shared" si="60"/>
        <v>0</v>
      </c>
      <c r="BU55" s="559">
        <f t="shared" si="61"/>
        <v>0</v>
      </c>
      <c r="BV55" s="564">
        <f t="shared" si="62"/>
        <v>0</v>
      </c>
      <c r="BW55" s="283"/>
      <c r="BX55" s="283"/>
      <c r="BY55" s="283"/>
    </row>
    <row r="56" spans="3:77" ht="12.75" customHeight="1">
      <c r="C56" s="171" t="str">
        <f ca="1">+IF(OFFSET(Processes!B37,$D$11,0)="*","*",OFFSET(Processes!D37,$D$11,0))</f>
        <v>INDWDSHBHETE1</v>
      </c>
      <c r="D56" s="144" t="str">
        <f ca="1">+OFFSET(Processes!E37,$D$11,0)</f>
        <v>Wood products industry Heat Room Boiler - Dist. Heat Existing 1</v>
      </c>
      <c r="E56" s="147" t="str">
        <f>+Processes!O37</f>
        <v>INDHCE</v>
      </c>
      <c r="F56" s="147" t="str">
        <f ca="1">+OFFSET(Processes!$M$12,$D$11,0) &amp; Processes!P37</f>
        <v>IWDSH</v>
      </c>
      <c r="G56" s="319">
        <f t="shared" si="18"/>
        <v>254.989</v>
      </c>
      <c r="H56" s="319">
        <f t="shared" si="19"/>
        <v>0</v>
      </c>
      <c r="I56" s="319">
        <f t="shared" si="20"/>
        <v>0</v>
      </c>
      <c r="J56" s="319">
        <f t="shared" si="21"/>
        <v>174.51400000000001</v>
      </c>
      <c r="K56" s="319">
        <f t="shared" si="22"/>
        <v>0</v>
      </c>
      <c r="L56" s="319">
        <f t="shared" si="23"/>
        <v>0</v>
      </c>
      <c r="M56" s="319">
        <f t="shared" si="24"/>
        <v>136.94200000000001</v>
      </c>
      <c r="N56" s="319">
        <f t="shared" si="25"/>
        <v>0</v>
      </c>
      <c r="O56" s="319">
        <f t="shared" si="26"/>
        <v>0</v>
      </c>
      <c r="P56" s="319">
        <f t="shared" si="1"/>
        <v>136.94200000000001</v>
      </c>
      <c r="Q56" s="319">
        <f t="shared" si="2"/>
        <v>0</v>
      </c>
      <c r="R56" s="319">
        <f t="shared" si="3"/>
        <v>0</v>
      </c>
      <c r="S56" s="319">
        <f t="shared" si="4"/>
        <v>0</v>
      </c>
      <c r="T56" s="319">
        <f t="shared" si="5"/>
        <v>0</v>
      </c>
      <c r="U56" s="319">
        <f t="shared" si="6"/>
        <v>0</v>
      </c>
      <c r="V56" s="319">
        <v>5</v>
      </c>
      <c r="W56" s="341">
        <f>$N$136</f>
        <v>0.96</v>
      </c>
      <c r="X56" s="520">
        <f>$W$56</f>
        <v>0.96</v>
      </c>
      <c r="Y56" s="520">
        <f>$W$56</f>
        <v>0.96</v>
      </c>
      <c r="Z56" s="317">
        <f t="shared" si="84"/>
        <v>3.1536000000000002E-2</v>
      </c>
      <c r="AA56" s="390">
        <f t="shared" si="79"/>
        <v>0.5</v>
      </c>
      <c r="AB56" s="329">
        <v>20</v>
      </c>
      <c r="AC56" s="317"/>
      <c r="AD56" s="317"/>
      <c r="AE56" s="327"/>
      <c r="AG56" s="234">
        <f t="shared" si="80"/>
        <v>4.1840103146853158</v>
      </c>
      <c r="AH56" s="234">
        <f t="shared" si="81"/>
        <v>2.8380123267326733</v>
      </c>
      <c r="AI56" s="234">
        <f t="shared" si="82"/>
        <v>2.2270023267326731</v>
      </c>
      <c r="AJ56" s="283"/>
      <c r="AK56" s="354"/>
      <c r="AL56" s="557" t="s">
        <v>103</v>
      </c>
      <c r="AM56" s="558">
        <f>P82/1000</f>
        <v>4.1840000000000002</v>
      </c>
      <c r="AN56" s="611">
        <f>AM56</f>
        <v>4.1840000000000002</v>
      </c>
      <c r="AO56" s="612">
        <v>0</v>
      </c>
      <c r="AP56" s="612">
        <v>0</v>
      </c>
      <c r="AQ56" s="580">
        <f t="shared" si="28"/>
        <v>4.0166499020979032</v>
      </c>
      <c r="AR56" s="560">
        <f t="shared" si="29"/>
        <v>0</v>
      </c>
      <c r="AS56" s="561">
        <f t="shared" si="30"/>
        <v>0</v>
      </c>
      <c r="AT56" s="558">
        <f t="shared" si="83"/>
        <v>4.1840103146853158</v>
      </c>
      <c r="AU56" s="559">
        <f t="shared" si="83"/>
        <v>0</v>
      </c>
      <c r="AV56" s="564">
        <f t="shared" si="83"/>
        <v>0</v>
      </c>
      <c r="AW56" s="283"/>
      <c r="AX56" s="354"/>
      <c r="AY56" s="557" t="s">
        <v>103</v>
      </c>
      <c r="AZ56" s="558">
        <f>P102/1000</f>
        <v>2.8380000000000001</v>
      </c>
      <c r="BA56" s="611">
        <f>AZ56</f>
        <v>2.8380000000000001</v>
      </c>
      <c r="BB56" s="612">
        <v>0</v>
      </c>
      <c r="BC56" s="612">
        <v>0</v>
      </c>
      <c r="BD56" s="558">
        <f t="shared" si="31"/>
        <v>2.7244918336633663</v>
      </c>
      <c r="BE56" s="559">
        <f t="shared" si="32"/>
        <v>0</v>
      </c>
      <c r="BF56" s="564">
        <f t="shared" si="33"/>
        <v>0</v>
      </c>
      <c r="BG56" s="558">
        <f t="shared" si="57"/>
        <v>2.8380123267326733</v>
      </c>
      <c r="BH56" s="559">
        <f t="shared" si="58"/>
        <v>0</v>
      </c>
      <c r="BI56" s="564">
        <f t="shared" si="59"/>
        <v>0</v>
      </c>
      <c r="BJ56" s="283"/>
      <c r="BK56" s="354"/>
      <c r="BL56" s="557" t="s">
        <v>103</v>
      </c>
      <c r="BM56" s="558">
        <f>P122/1000</f>
        <v>2.2269999999999999</v>
      </c>
      <c r="BN56" s="611">
        <f>BM56</f>
        <v>2.2269999999999999</v>
      </c>
      <c r="BO56" s="612">
        <v>0</v>
      </c>
      <c r="BP56" s="612">
        <v>0</v>
      </c>
      <c r="BQ56" s="558">
        <f t="shared" si="36"/>
        <v>2.1379222336633665</v>
      </c>
      <c r="BR56" s="559">
        <f t="shared" si="37"/>
        <v>0</v>
      </c>
      <c r="BS56" s="564">
        <f t="shared" si="38"/>
        <v>0</v>
      </c>
      <c r="BT56" s="558">
        <f t="shared" si="60"/>
        <v>2.2270023267326735</v>
      </c>
      <c r="BU56" s="559">
        <f t="shared" si="61"/>
        <v>0</v>
      </c>
      <c r="BV56" s="564">
        <f t="shared" si="62"/>
        <v>0</v>
      </c>
      <c r="BW56" s="283"/>
      <c r="BX56" s="283"/>
      <c r="BY56" s="283"/>
    </row>
    <row r="57" spans="3:77" ht="12.75" customHeight="1">
      <c r="C57" s="171" t="str">
        <f ca="1">+IF(OFFSET(Processes!B38,$D$11,0)="*","*",OFFSET(Processes!D38,$D$11,0))</f>
        <v>INDWDSHBHETE2</v>
      </c>
      <c r="D57" s="144" t="str">
        <f ca="1">+OFFSET(Processes!E38,$D$11,0)</f>
        <v>Wood products industry Heat Room Boiler - Dist. Heat Existing 2</v>
      </c>
      <c r="E57" s="147" t="str">
        <f>+Processes!O38</f>
        <v>INDHDE</v>
      </c>
      <c r="F57" s="147" t="str">
        <f ca="1">+OFFSET(Processes!$M$12,$D$11,0) &amp; Processes!P38</f>
        <v>IWDSH</v>
      </c>
      <c r="G57" s="319"/>
      <c r="H57" s="319"/>
      <c r="I57" s="319"/>
      <c r="J57" s="319"/>
      <c r="K57" s="319"/>
      <c r="L57" s="319"/>
      <c r="M57" s="319"/>
      <c r="N57" s="319"/>
      <c r="O57" s="319"/>
      <c r="P57" s="319">
        <f t="shared" si="1"/>
        <v>0</v>
      </c>
      <c r="Q57" s="319">
        <f t="shared" si="2"/>
        <v>0</v>
      </c>
      <c r="R57" s="319">
        <f t="shared" si="3"/>
        <v>0</v>
      </c>
      <c r="S57" s="319">
        <f t="shared" si="4"/>
        <v>0</v>
      </c>
      <c r="T57" s="319">
        <f t="shared" si="5"/>
        <v>0</v>
      </c>
      <c r="U57" s="319">
        <f t="shared" si="6"/>
        <v>0</v>
      </c>
      <c r="V57" s="319">
        <v>5</v>
      </c>
      <c r="W57" s="341">
        <f>$N$136</f>
        <v>0.96</v>
      </c>
      <c r="X57" s="520">
        <f>$W$56</f>
        <v>0.96</v>
      </c>
      <c r="Y57" s="520">
        <f>$W$56</f>
        <v>0.96</v>
      </c>
      <c r="Z57" s="317">
        <f t="shared" si="84"/>
        <v>3.1536000000000002E-2</v>
      </c>
      <c r="AA57" s="390">
        <f t="shared" si="79"/>
        <v>0.5</v>
      </c>
      <c r="AB57" s="329">
        <v>20</v>
      </c>
      <c r="AC57" s="317"/>
      <c r="AD57" s="317"/>
      <c r="AE57" s="327"/>
      <c r="AG57" s="234">
        <f t="shared" si="80"/>
        <v>0</v>
      </c>
      <c r="AH57" s="234">
        <f t="shared" si="81"/>
        <v>0</v>
      </c>
      <c r="AI57" s="234">
        <f t="shared" si="82"/>
        <v>0</v>
      </c>
      <c r="AJ57" s="283"/>
      <c r="AK57" s="354"/>
      <c r="AL57" s="557" t="s">
        <v>104</v>
      </c>
      <c r="AM57" s="558"/>
      <c r="AN57" s="611">
        <f>AM57</f>
        <v>0</v>
      </c>
      <c r="AO57" s="612">
        <v>0</v>
      </c>
      <c r="AP57" s="612">
        <v>0</v>
      </c>
      <c r="AQ57" s="580">
        <f t="shared" si="28"/>
        <v>0</v>
      </c>
      <c r="AR57" s="560">
        <f t="shared" si="29"/>
        <v>0</v>
      </c>
      <c r="AS57" s="561">
        <f t="shared" si="30"/>
        <v>0</v>
      </c>
      <c r="AT57" s="558"/>
      <c r="AU57" s="559"/>
      <c r="AV57" s="564"/>
      <c r="AW57" s="283"/>
      <c r="AX57" s="354"/>
      <c r="AY57" s="557" t="s">
        <v>104</v>
      </c>
      <c r="AZ57" s="558"/>
      <c r="BA57" s="611">
        <f>AZ57</f>
        <v>0</v>
      </c>
      <c r="BB57" s="612">
        <v>0</v>
      </c>
      <c r="BC57" s="612">
        <v>0</v>
      </c>
      <c r="BD57" s="558">
        <f t="shared" si="31"/>
        <v>0</v>
      </c>
      <c r="BE57" s="559">
        <f t="shared" si="32"/>
        <v>0</v>
      </c>
      <c r="BF57" s="564">
        <f t="shared" si="33"/>
        <v>0</v>
      </c>
      <c r="BG57" s="558"/>
      <c r="BH57" s="559"/>
      <c r="BI57" s="564"/>
      <c r="BJ57" s="283"/>
      <c r="BK57" s="354"/>
      <c r="BL57" s="557" t="s">
        <v>104</v>
      </c>
      <c r="BM57" s="558"/>
      <c r="BN57" s="611">
        <f>BM57</f>
        <v>0</v>
      </c>
      <c r="BO57" s="612">
        <v>0</v>
      </c>
      <c r="BP57" s="612">
        <v>0</v>
      </c>
      <c r="BQ57" s="558">
        <f t="shared" si="36"/>
        <v>0</v>
      </c>
      <c r="BR57" s="559">
        <f t="shared" si="37"/>
        <v>0</v>
      </c>
      <c r="BS57" s="564">
        <f t="shared" si="38"/>
        <v>0</v>
      </c>
      <c r="BT57" s="558"/>
      <c r="BU57" s="559"/>
      <c r="BV57" s="564"/>
      <c r="BW57" s="283"/>
      <c r="BX57" s="283"/>
      <c r="BY57" s="283"/>
    </row>
    <row r="58" spans="3:77" ht="12.75" customHeight="1">
      <c r="C58" s="171" t="str">
        <f ca="1">+IF(OFFSET(Processes!B39,$D$11,0)="*","*",OFFSET(Processes!D39,$D$11,0))</f>
        <v>INDWDSHBELCE1</v>
      </c>
      <c r="D58" s="146" t="str">
        <f ca="1">+OFFSET(Processes!E39,$D$11,0)</f>
        <v>Wood products industry Heat Room Boiler - Electricity Existing 1</v>
      </c>
      <c r="E58" s="170" t="str">
        <f>+Processes!O39</f>
        <v>INDELC</v>
      </c>
      <c r="F58" s="172" t="str">
        <f ca="1">+OFFSET(Processes!$M$12,$D$11,0) &amp; Processes!P39</f>
        <v>IWDSH</v>
      </c>
      <c r="G58" s="322">
        <f t="shared" si="18"/>
        <v>3.3</v>
      </c>
      <c r="H58" s="322">
        <f t="shared" si="19"/>
        <v>0</v>
      </c>
      <c r="I58" s="322">
        <f t="shared" si="20"/>
        <v>0</v>
      </c>
      <c r="J58" s="322">
        <f t="shared" si="21"/>
        <v>3.3169999999999997</v>
      </c>
      <c r="K58" s="322">
        <f t="shared" si="22"/>
        <v>0</v>
      </c>
      <c r="L58" s="322">
        <f t="shared" si="23"/>
        <v>0</v>
      </c>
      <c r="M58" s="322">
        <f t="shared" si="24"/>
        <v>3.371</v>
      </c>
      <c r="N58" s="322">
        <f t="shared" si="25"/>
        <v>0</v>
      </c>
      <c r="O58" s="322">
        <f t="shared" si="26"/>
        <v>0</v>
      </c>
      <c r="P58" s="322">
        <f t="shared" si="1"/>
        <v>3.371</v>
      </c>
      <c r="Q58" s="322">
        <f t="shared" si="2"/>
        <v>0</v>
      </c>
      <c r="R58" s="322">
        <f t="shared" si="3"/>
        <v>0</v>
      </c>
      <c r="S58" s="322">
        <f t="shared" si="4"/>
        <v>0</v>
      </c>
      <c r="T58" s="322">
        <f t="shared" si="5"/>
        <v>0</v>
      </c>
      <c r="U58" s="322">
        <f t="shared" si="6"/>
        <v>0</v>
      </c>
      <c r="V58" s="556">
        <v>5</v>
      </c>
      <c r="W58" s="343">
        <f>M136</f>
        <v>0.95</v>
      </c>
      <c r="X58" s="521">
        <f t="shared" si="78"/>
        <v>0.95</v>
      </c>
      <c r="Y58" s="521">
        <f t="shared" si="78"/>
        <v>0.95</v>
      </c>
      <c r="Z58" s="324">
        <f t="shared" si="84"/>
        <v>3.1536000000000002E-2</v>
      </c>
      <c r="AA58" s="390">
        <f t="shared" si="79"/>
        <v>0.5</v>
      </c>
      <c r="AB58" s="329">
        <v>20</v>
      </c>
      <c r="AC58" s="324"/>
      <c r="AD58" s="317"/>
      <c r="AE58" s="329"/>
      <c r="AG58" s="234">
        <f t="shared" si="80"/>
        <v>5.4718334297281679E-2</v>
      </c>
      <c r="AH58" s="234">
        <f t="shared" si="81"/>
        <v>5.4510115685252734E-2</v>
      </c>
      <c r="AI58" s="234">
        <f t="shared" si="82"/>
        <v>5.5397527879103708E-2</v>
      </c>
      <c r="AJ58" s="283"/>
      <c r="AK58" s="353"/>
      <c r="AL58" s="565" t="s">
        <v>61</v>
      </c>
      <c r="AM58" s="558">
        <f>O82/1000</f>
        <v>5.4716445723065853E-2</v>
      </c>
      <c r="AN58" s="559">
        <f t="shared" si="75"/>
        <v>5.4716445723065853E-2</v>
      </c>
      <c r="AO58" s="560">
        <f t="shared" si="76"/>
        <v>0</v>
      </c>
      <c r="AP58" s="560">
        <f t="shared" si="77"/>
        <v>0</v>
      </c>
      <c r="AQ58" s="580">
        <f t="shared" si="28"/>
        <v>5.1982417582417589E-2</v>
      </c>
      <c r="AR58" s="560">
        <f t="shared" si="29"/>
        <v>0</v>
      </c>
      <c r="AS58" s="561">
        <f t="shared" si="30"/>
        <v>0</v>
      </c>
      <c r="AT58" s="558">
        <f t="shared" ref="AT58:AV62" si="85">IFERROR(AQ58/W58,0)</f>
        <v>5.4718334297281679E-2</v>
      </c>
      <c r="AU58" s="559">
        <f t="shared" si="85"/>
        <v>0</v>
      </c>
      <c r="AV58" s="564">
        <f t="shared" si="85"/>
        <v>0</v>
      </c>
      <c r="AW58" s="283"/>
      <c r="AX58" s="353"/>
      <c r="AY58" s="565" t="s">
        <v>61</v>
      </c>
      <c r="AZ58" s="558">
        <f>O102/1000</f>
        <v>5.4498065230157836E-2</v>
      </c>
      <c r="BA58" s="559">
        <f>AZ58*$AN$23</f>
        <v>5.4498065230157836E-2</v>
      </c>
      <c r="BB58" s="560">
        <f t="shared" si="64"/>
        <v>0</v>
      </c>
      <c r="BC58" s="560">
        <f t="shared" si="65"/>
        <v>0</v>
      </c>
      <c r="BD58" s="558">
        <f t="shared" si="31"/>
        <v>5.1784609900990097E-2</v>
      </c>
      <c r="BE58" s="559">
        <f t="shared" si="32"/>
        <v>0</v>
      </c>
      <c r="BF58" s="564">
        <f t="shared" si="33"/>
        <v>0</v>
      </c>
      <c r="BG58" s="558">
        <f t="shared" ref="BG58:BI62" si="86">IFERROR(BD58/W58,0)</f>
        <v>5.4510115685252734E-2</v>
      </c>
      <c r="BH58" s="559">
        <f t="shared" si="86"/>
        <v>0</v>
      </c>
      <c r="BI58" s="564">
        <f t="shared" si="86"/>
        <v>0</v>
      </c>
      <c r="BJ58" s="283"/>
      <c r="BK58" s="353"/>
      <c r="BL58" s="565" t="s">
        <v>61</v>
      </c>
      <c r="BM58" s="558">
        <f>O122/1000</f>
        <v>5.5383719451395926E-2</v>
      </c>
      <c r="BN58" s="559">
        <f>BM58*$AN$23</f>
        <v>5.5383719451395926E-2</v>
      </c>
      <c r="BO58" s="560">
        <f t="shared" si="50"/>
        <v>0</v>
      </c>
      <c r="BP58" s="560">
        <f t="shared" si="51"/>
        <v>0</v>
      </c>
      <c r="BQ58" s="558">
        <f t="shared" si="36"/>
        <v>5.2627651485148516E-2</v>
      </c>
      <c r="BR58" s="559">
        <f t="shared" si="37"/>
        <v>0</v>
      </c>
      <c r="BS58" s="564">
        <f t="shared" si="38"/>
        <v>0</v>
      </c>
      <c r="BT58" s="558">
        <f t="shared" ref="BT58:BV62" si="87">IFERROR(BQ58/W58,0)</f>
        <v>5.5397527879103702E-2</v>
      </c>
      <c r="BU58" s="559">
        <f t="shared" si="87"/>
        <v>0</v>
      </c>
      <c r="BV58" s="564">
        <f t="shared" si="87"/>
        <v>0</v>
      </c>
      <c r="BW58" s="283"/>
      <c r="BX58" s="283"/>
      <c r="BY58" s="283"/>
    </row>
    <row r="59" spans="3:77" ht="12.75" customHeight="1">
      <c r="C59" s="173" t="str">
        <f ca="1">+IF(OFFSET(Processes!B40,$D$11,0)="*","*",OFFSET(Processes!D40,$D$11,0))</f>
        <v>INDWDLAAELCE1</v>
      </c>
      <c r="D59" s="144" t="str">
        <f ca="1">+OFFSET(Processes!E40,$D$11,0)</f>
        <v>Wood products industry Electricity Light Appliance - Electricity Existing 1</v>
      </c>
      <c r="E59" s="174" t="str">
        <f>+Processes!O40</f>
        <v>INDELC</v>
      </c>
      <c r="F59" s="147" t="str">
        <f ca="1">+OFFSET(Processes!$M$12,$D$11,0) &amp; Processes!P40</f>
        <v>IWDLA</v>
      </c>
      <c r="G59" s="321">
        <f t="shared" si="18"/>
        <v>103.072</v>
      </c>
      <c r="H59" s="321">
        <f t="shared" si="19"/>
        <v>0</v>
      </c>
      <c r="I59" s="321">
        <f t="shared" si="20"/>
        <v>0</v>
      </c>
      <c r="J59" s="321">
        <f t="shared" si="21"/>
        <v>103.583</v>
      </c>
      <c r="K59" s="321">
        <f t="shared" si="22"/>
        <v>0</v>
      </c>
      <c r="L59" s="321">
        <f t="shared" si="23"/>
        <v>0</v>
      </c>
      <c r="M59" s="321">
        <f t="shared" si="24"/>
        <v>105.26600000000001</v>
      </c>
      <c r="N59" s="321">
        <f t="shared" si="25"/>
        <v>0</v>
      </c>
      <c r="O59" s="321">
        <f t="shared" si="26"/>
        <v>0</v>
      </c>
      <c r="P59" s="321">
        <f t="shared" si="1"/>
        <v>105.26600000000001</v>
      </c>
      <c r="Q59" s="321">
        <f t="shared" si="2"/>
        <v>0</v>
      </c>
      <c r="R59" s="321">
        <f t="shared" si="3"/>
        <v>0</v>
      </c>
      <c r="S59" s="321">
        <f t="shared" si="4"/>
        <v>0</v>
      </c>
      <c r="T59" s="321">
        <f t="shared" si="5"/>
        <v>0</v>
      </c>
      <c r="U59" s="321">
        <f t="shared" si="6"/>
        <v>0</v>
      </c>
      <c r="V59" s="321">
        <v>5</v>
      </c>
      <c r="W59" s="341">
        <v>1</v>
      </c>
      <c r="X59" s="520">
        <v>1</v>
      </c>
      <c r="Y59" s="520">
        <v>1</v>
      </c>
      <c r="Z59" s="325">
        <f t="shared" si="84"/>
        <v>3.1536000000000002E-2</v>
      </c>
      <c r="AA59" s="391">
        <f t="shared" si="79"/>
        <v>0.5</v>
      </c>
      <c r="AB59" s="330">
        <v>20</v>
      </c>
      <c r="AC59" s="325"/>
      <c r="AD59" s="325"/>
      <c r="AE59" s="330"/>
      <c r="AG59" s="234">
        <f t="shared" si="80"/>
        <v>1.6236156803196806</v>
      </c>
      <c r="AH59" s="234">
        <f t="shared" si="81"/>
        <v>1.6171254891089111</v>
      </c>
      <c r="AI59" s="234">
        <f t="shared" si="82"/>
        <v>1.643400285148515</v>
      </c>
      <c r="AJ59" s="283"/>
      <c r="AK59" s="529" t="str">
        <f ca="1">F59</f>
        <v>IWDLA</v>
      </c>
      <c r="AL59" s="576" t="s">
        <v>61</v>
      </c>
      <c r="AM59" s="577">
        <f>O80/1000</f>
        <v>1.6236000000000002</v>
      </c>
      <c r="AN59" s="578">
        <f t="shared" si="75"/>
        <v>1.6236000000000002</v>
      </c>
      <c r="AO59" s="581">
        <f t="shared" si="76"/>
        <v>0</v>
      </c>
      <c r="AP59" s="581">
        <f t="shared" si="77"/>
        <v>0</v>
      </c>
      <c r="AQ59" s="582">
        <f t="shared" si="28"/>
        <v>1.6236156803196806</v>
      </c>
      <c r="AR59" s="581">
        <f t="shared" si="29"/>
        <v>0</v>
      </c>
      <c r="AS59" s="583">
        <f t="shared" si="30"/>
        <v>0</v>
      </c>
      <c r="AT59" s="577">
        <f t="shared" si="85"/>
        <v>1.6236156803196806</v>
      </c>
      <c r="AU59" s="578">
        <f t="shared" si="85"/>
        <v>0</v>
      </c>
      <c r="AV59" s="579">
        <f t="shared" si="85"/>
        <v>0</v>
      </c>
      <c r="AW59" s="283"/>
      <c r="AX59" s="529" t="str">
        <f t="shared" ca="1" si="12"/>
        <v>IWDLA</v>
      </c>
      <c r="AY59" s="576" t="s">
        <v>61</v>
      </c>
      <c r="AZ59" s="577">
        <f>O100/1000</f>
        <v>1.6171200000000001</v>
      </c>
      <c r="BA59" s="578">
        <f>AZ59*$AN$23</f>
        <v>1.6171200000000001</v>
      </c>
      <c r="BB59" s="581">
        <f t="shared" si="64"/>
        <v>0</v>
      </c>
      <c r="BC59" s="581">
        <f t="shared" si="65"/>
        <v>0</v>
      </c>
      <c r="BD59" s="577">
        <f t="shared" si="31"/>
        <v>1.6171254891089111</v>
      </c>
      <c r="BE59" s="578">
        <f t="shared" si="32"/>
        <v>0</v>
      </c>
      <c r="BF59" s="579">
        <f t="shared" si="33"/>
        <v>0</v>
      </c>
      <c r="BG59" s="577">
        <f t="shared" si="86"/>
        <v>1.6171254891089111</v>
      </c>
      <c r="BH59" s="578">
        <f t="shared" si="86"/>
        <v>0</v>
      </c>
      <c r="BI59" s="579">
        <f t="shared" si="86"/>
        <v>0</v>
      </c>
      <c r="BJ59" s="283"/>
      <c r="BK59" s="529" t="str">
        <f ca="1">AK59</f>
        <v>IWDLA</v>
      </c>
      <c r="BL59" s="576" t="s">
        <v>61</v>
      </c>
      <c r="BM59" s="577">
        <f>O120/1000</f>
        <v>1.6434000000000002</v>
      </c>
      <c r="BN59" s="578">
        <f>BM59*$AN$23</f>
        <v>1.6434000000000002</v>
      </c>
      <c r="BO59" s="581">
        <f t="shared" si="50"/>
        <v>0</v>
      </c>
      <c r="BP59" s="581">
        <f t="shared" si="51"/>
        <v>0</v>
      </c>
      <c r="BQ59" s="577">
        <f t="shared" si="36"/>
        <v>1.643400285148515</v>
      </c>
      <c r="BR59" s="578">
        <f t="shared" si="37"/>
        <v>0</v>
      </c>
      <c r="BS59" s="579">
        <f t="shared" si="38"/>
        <v>0</v>
      </c>
      <c r="BT59" s="577">
        <f t="shared" si="87"/>
        <v>1.643400285148515</v>
      </c>
      <c r="BU59" s="578">
        <f t="shared" si="87"/>
        <v>0</v>
      </c>
      <c r="BV59" s="579">
        <f t="shared" si="87"/>
        <v>0</v>
      </c>
      <c r="BW59" s="283"/>
      <c r="BX59" s="283"/>
      <c r="BY59" s="283"/>
    </row>
    <row r="60" spans="3:77" ht="12.75" customHeight="1">
      <c r="C60" s="146" t="str">
        <f ca="1">+IF(OFFSET(Processes!B41,$D$11,0)="*","*",OFFSET(Processes!D41,$D$11,0))</f>
        <v>INDWDEMMELCE1</v>
      </c>
      <c r="D60" s="146" t="str">
        <f ca="1">+OFFSET(Processes!E41,$D$11,0)</f>
        <v>Wood products industry Electricity Motors - Electricity Existing 1</v>
      </c>
      <c r="E60" s="172" t="str">
        <f>+Processes!O41</f>
        <v>INDELC</v>
      </c>
      <c r="F60" s="172" t="str">
        <f ca="1">+OFFSET(Processes!$M$12,$D$11,0) &amp; Processes!P41</f>
        <v>IWDEM</v>
      </c>
      <c r="G60" s="322">
        <f t="shared" si="18"/>
        <v>927.64</v>
      </c>
      <c r="H60" s="322">
        <f t="shared" si="19"/>
        <v>0</v>
      </c>
      <c r="I60" s="322">
        <f t="shared" si="20"/>
        <v>0</v>
      </c>
      <c r="J60" s="322">
        <f t="shared" si="21"/>
        <v>932.24400000000003</v>
      </c>
      <c r="K60" s="322">
        <f t="shared" si="22"/>
        <v>0</v>
      </c>
      <c r="L60" s="322">
        <f t="shared" si="23"/>
        <v>0</v>
      </c>
      <c r="M60" s="322">
        <f t="shared" si="24"/>
        <v>947.39400000000001</v>
      </c>
      <c r="N60" s="322">
        <f t="shared" si="25"/>
        <v>0</v>
      </c>
      <c r="O60" s="322">
        <f t="shared" si="26"/>
        <v>0</v>
      </c>
      <c r="P60" s="322">
        <f t="shared" si="1"/>
        <v>947.39400000000001</v>
      </c>
      <c r="Q60" s="322">
        <f t="shared" si="2"/>
        <v>0</v>
      </c>
      <c r="R60" s="322">
        <f t="shared" si="3"/>
        <v>0</v>
      </c>
      <c r="S60" s="322">
        <f t="shared" si="4"/>
        <v>0</v>
      </c>
      <c r="T60" s="322">
        <f t="shared" si="5"/>
        <v>0</v>
      </c>
      <c r="U60" s="322">
        <f t="shared" si="6"/>
        <v>0</v>
      </c>
      <c r="V60" s="556">
        <v>5</v>
      </c>
      <c r="W60" s="343">
        <v>1</v>
      </c>
      <c r="X60" s="521">
        <v>1</v>
      </c>
      <c r="Y60" s="521">
        <v>1</v>
      </c>
      <c r="Z60" s="318">
        <f t="shared" si="84"/>
        <v>3.1536000000000002E-2</v>
      </c>
      <c r="AA60" s="389">
        <f t="shared" si="79"/>
        <v>0.5</v>
      </c>
      <c r="AB60" s="328">
        <v>20</v>
      </c>
      <c r="AC60" s="318"/>
      <c r="AD60" s="318"/>
      <c r="AE60" s="328"/>
      <c r="AG60" s="234">
        <f t="shared" si="80"/>
        <v>14.612415104895106</v>
      </c>
      <c r="AH60" s="234">
        <f t="shared" si="81"/>
        <v>14.554082566336636</v>
      </c>
      <c r="AI60" s="234">
        <f t="shared" si="82"/>
        <v>14.790602566336634</v>
      </c>
      <c r="AJ60" s="283"/>
      <c r="AK60" s="534" t="str">
        <f ca="1">F60</f>
        <v>IWDEM</v>
      </c>
      <c r="AL60" s="576" t="s">
        <v>61</v>
      </c>
      <c r="AM60" s="577">
        <f>O81/1000</f>
        <v>14.612399999999999</v>
      </c>
      <c r="AN60" s="578">
        <f t="shared" si="75"/>
        <v>14.612399999999999</v>
      </c>
      <c r="AO60" s="581">
        <f t="shared" si="76"/>
        <v>0</v>
      </c>
      <c r="AP60" s="581">
        <f t="shared" si="77"/>
        <v>0</v>
      </c>
      <c r="AQ60" s="582">
        <f t="shared" si="28"/>
        <v>14.612415104895106</v>
      </c>
      <c r="AR60" s="581">
        <f t="shared" si="29"/>
        <v>0</v>
      </c>
      <c r="AS60" s="583">
        <f t="shared" si="30"/>
        <v>0</v>
      </c>
      <c r="AT60" s="577">
        <f t="shared" si="85"/>
        <v>14.612415104895106</v>
      </c>
      <c r="AU60" s="578">
        <f t="shared" si="85"/>
        <v>0</v>
      </c>
      <c r="AV60" s="579">
        <f t="shared" si="85"/>
        <v>0</v>
      </c>
      <c r="AW60" s="283"/>
      <c r="AX60" s="534" t="str">
        <f t="shared" ca="1" si="12"/>
        <v>IWDEM</v>
      </c>
      <c r="AY60" s="576" t="s">
        <v>61</v>
      </c>
      <c r="AZ60" s="577">
        <f>O101/1000</f>
        <v>14.554080000000003</v>
      </c>
      <c r="BA60" s="578">
        <f>AZ60*$AN$23</f>
        <v>14.554080000000003</v>
      </c>
      <c r="BB60" s="581">
        <f t="shared" si="64"/>
        <v>0</v>
      </c>
      <c r="BC60" s="581">
        <f t="shared" si="65"/>
        <v>0</v>
      </c>
      <c r="BD60" s="577">
        <f t="shared" si="31"/>
        <v>14.554082566336636</v>
      </c>
      <c r="BE60" s="578">
        <f t="shared" si="32"/>
        <v>0</v>
      </c>
      <c r="BF60" s="579">
        <f t="shared" si="33"/>
        <v>0</v>
      </c>
      <c r="BG60" s="577">
        <f t="shared" si="86"/>
        <v>14.554082566336636</v>
      </c>
      <c r="BH60" s="578">
        <f t="shared" si="86"/>
        <v>0</v>
      </c>
      <c r="BI60" s="579">
        <f t="shared" si="86"/>
        <v>0</v>
      </c>
      <c r="BJ60" s="283"/>
      <c r="BK60" s="534" t="str">
        <f ca="1">AK60</f>
        <v>IWDEM</v>
      </c>
      <c r="BL60" s="576" t="s">
        <v>61</v>
      </c>
      <c r="BM60" s="577">
        <f>O121/1000</f>
        <v>14.7906</v>
      </c>
      <c r="BN60" s="578">
        <f>BM60*$AN$23</f>
        <v>14.7906</v>
      </c>
      <c r="BO60" s="581">
        <f t="shared" si="50"/>
        <v>0</v>
      </c>
      <c r="BP60" s="581">
        <f t="shared" si="51"/>
        <v>0</v>
      </c>
      <c r="BQ60" s="577">
        <f t="shared" si="36"/>
        <v>14.790602566336634</v>
      </c>
      <c r="BR60" s="578">
        <f t="shared" si="37"/>
        <v>0</v>
      </c>
      <c r="BS60" s="579">
        <f t="shared" si="38"/>
        <v>0</v>
      </c>
      <c r="BT60" s="577">
        <f t="shared" si="87"/>
        <v>14.790602566336634</v>
      </c>
      <c r="BU60" s="578">
        <f t="shared" si="87"/>
        <v>0</v>
      </c>
      <c r="BV60" s="579">
        <f t="shared" si="87"/>
        <v>0</v>
      </c>
      <c r="BW60" s="283"/>
      <c r="BX60" s="283"/>
      <c r="BY60" s="283"/>
    </row>
    <row r="61" spans="3:77" ht="12.75" customHeight="1">
      <c r="C61" s="171" t="str">
        <f ca="1">+IF(OFFSET(Processes!B42,$D$11,0)="*","*",OFFSET(Processes!D42,$D$11,0))</f>
        <v>INDWDTFTDSLE1</v>
      </c>
      <c r="D61" s="171" t="str">
        <f ca="1">+OFFSET(Processes!E42,$D$11,0)</f>
        <v>Wood products industry Tractors, Trucks, Fishing boats, Forest machines - Diesel Existing 1</v>
      </c>
      <c r="E61" s="170" t="str">
        <f>+Processes!O42</f>
        <v>INDDSB1,INDDSB2,INDDSL</v>
      </c>
      <c r="F61" s="171" t="str">
        <f ca="1">+OFFSET(Processes!$M$12,$D$11,0) &amp; Processes!P42</f>
        <v>IWDTF</v>
      </c>
      <c r="G61" s="321">
        <f t="shared" si="18"/>
        <v>111.64800000000001</v>
      </c>
      <c r="H61" s="321">
        <f t="shared" si="19"/>
        <v>0</v>
      </c>
      <c r="I61" s="321">
        <f t="shared" si="20"/>
        <v>0</v>
      </c>
      <c r="J61" s="321">
        <f t="shared" si="21"/>
        <v>30.167000000000002</v>
      </c>
      <c r="K61" s="321">
        <f t="shared" si="22"/>
        <v>0</v>
      </c>
      <c r="L61" s="321">
        <f t="shared" si="23"/>
        <v>0</v>
      </c>
      <c r="M61" s="321">
        <f t="shared" si="24"/>
        <v>35.745999999999995</v>
      </c>
      <c r="N61" s="321">
        <f t="shared" si="25"/>
        <v>0</v>
      </c>
      <c r="O61" s="321">
        <f t="shared" si="26"/>
        <v>0</v>
      </c>
      <c r="P61" s="321">
        <f t="shared" si="1"/>
        <v>35.745999999999995</v>
      </c>
      <c r="Q61" s="321">
        <f t="shared" si="2"/>
        <v>0</v>
      </c>
      <c r="R61" s="321">
        <f t="shared" si="3"/>
        <v>0</v>
      </c>
      <c r="S61" s="321">
        <f t="shared" si="4"/>
        <v>0</v>
      </c>
      <c r="T61" s="321">
        <f t="shared" si="5"/>
        <v>0</v>
      </c>
      <c r="U61" s="321">
        <f t="shared" si="6"/>
        <v>0</v>
      </c>
      <c r="V61" s="321">
        <v>5</v>
      </c>
      <c r="W61" s="341">
        <v>1</v>
      </c>
      <c r="X61" s="520">
        <f t="shared" ref="X61:Y62" si="88">W61</f>
        <v>1</v>
      </c>
      <c r="Y61" s="520">
        <f t="shared" si="88"/>
        <v>1</v>
      </c>
      <c r="Z61" s="325">
        <f t="shared" si="84"/>
        <v>3.1536000000000002E-2</v>
      </c>
      <c r="AA61" s="391">
        <v>0.5</v>
      </c>
      <c r="AB61" s="330">
        <v>20</v>
      </c>
      <c r="AC61" s="325"/>
      <c r="AD61" s="325"/>
      <c r="AE61" s="330"/>
      <c r="AG61" s="234">
        <f t="shared" si="80"/>
        <v>1.7587069570429574</v>
      </c>
      <c r="AH61" s="234">
        <f t="shared" si="81"/>
        <v>0.47096361980198026</v>
      </c>
      <c r="AI61" s="234">
        <f t="shared" si="82"/>
        <v>0.55806230495049503</v>
      </c>
      <c r="AJ61" s="283"/>
      <c r="AK61" s="534" t="str">
        <f ca="1">F61</f>
        <v>IWDTF</v>
      </c>
      <c r="AL61" s="576" t="s">
        <v>59</v>
      </c>
      <c r="AM61" s="577">
        <f>(F79+L79)/1000</f>
        <v>1.7586949999999999</v>
      </c>
      <c r="AN61" s="578">
        <f t="shared" si="75"/>
        <v>1.7586949999999999</v>
      </c>
      <c r="AO61" s="581">
        <f t="shared" si="76"/>
        <v>0</v>
      </c>
      <c r="AP61" s="581">
        <f t="shared" si="77"/>
        <v>0</v>
      </c>
      <c r="AQ61" s="582">
        <f t="shared" si="28"/>
        <v>1.7587069570429574</v>
      </c>
      <c r="AR61" s="581">
        <f t="shared" si="29"/>
        <v>0</v>
      </c>
      <c r="AS61" s="583">
        <f t="shared" si="30"/>
        <v>0</v>
      </c>
      <c r="AT61" s="577">
        <f t="shared" si="85"/>
        <v>1.7587069570429574</v>
      </c>
      <c r="AU61" s="578">
        <f t="shared" si="85"/>
        <v>0</v>
      </c>
      <c r="AV61" s="579">
        <f t="shared" si="85"/>
        <v>0</v>
      </c>
      <c r="AW61" s="283"/>
      <c r="AX61" s="534" t="str">
        <f t="shared" ca="1" si="12"/>
        <v>IWDTF</v>
      </c>
      <c r="AY61" s="576" t="s">
        <v>59</v>
      </c>
      <c r="AZ61" s="577">
        <f>(F99+L99)/1000</f>
        <v>0.47095399999999998</v>
      </c>
      <c r="BA61" s="578">
        <f>AZ61*$AN$23</f>
        <v>0.47095399999999998</v>
      </c>
      <c r="BB61" s="581">
        <f t="shared" si="64"/>
        <v>0</v>
      </c>
      <c r="BC61" s="581">
        <f t="shared" si="65"/>
        <v>0</v>
      </c>
      <c r="BD61" s="577">
        <f t="shared" si="31"/>
        <v>0.47096361980198026</v>
      </c>
      <c r="BE61" s="578">
        <f t="shared" si="32"/>
        <v>0</v>
      </c>
      <c r="BF61" s="579">
        <f t="shared" si="33"/>
        <v>0</v>
      </c>
      <c r="BG61" s="577">
        <f t="shared" si="86"/>
        <v>0.47096361980198026</v>
      </c>
      <c r="BH61" s="578">
        <f t="shared" si="86"/>
        <v>0</v>
      </c>
      <c r="BI61" s="579">
        <f t="shared" si="86"/>
        <v>0</v>
      </c>
      <c r="BJ61" s="283"/>
      <c r="BK61" s="534" t="str">
        <f ca="1">AK61</f>
        <v>IWDTF</v>
      </c>
      <c r="BL61" s="576" t="s">
        <v>59</v>
      </c>
      <c r="BM61" s="577">
        <f>(F119+L119)/1000</f>
        <v>0.55805100000000007</v>
      </c>
      <c r="BN61" s="578">
        <f>BM61*$AN$23</f>
        <v>0.55805100000000007</v>
      </c>
      <c r="BO61" s="581">
        <f t="shared" si="50"/>
        <v>0</v>
      </c>
      <c r="BP61" s="581">
        <f t="shared" si="51"/>
        <v>0</v>
      </c>
      <c r="BQ61" s="577">
        <f t="shared" si="36"/>
        <v>0.55806230495049503</v>
      </c>
      <c r="BR61" s="578">
        <f t="shared" si="37"/>
        <v>0</v>
      </c>
      <c r="BS61" s="579">
        <f t="shared" si="38"/>
        <v>0</v>
      </c>
      <c r="BT61" s="577">
        <f t="shared" si="87"/>
        <v>0.55806230495049503</v>
      </c>
      <c r="BU61" s="578">
        <f t="shared" si="87"/>
        <v>0</v>
      </c>
      <c r="BV61" s="579">
        <f t="shared" si="87"/>
        <v>0</v>
      </c>
      <c r="BW61" s="283"/>
      <c r="BX61" s="283"/>
      <c r="BY61" s="283"/>
    </row>
    <row r="62" spans="3:77" ht="12.75" customHeight="1">
      <c r="C62" s="171" t="str">
        <f ca="1">+IF(OFFSET(Processes!B43,$D$11,0)="*","*",OFFSET(Processes!D43,$D$11,0))</f>
        <v>INDWDFLTLPGE1</v>
      </c>
      <c r="D62" s="171" t="str">
        <f ca="1">+OFFSET(Processes!E43,$D$11,0)</f>
        <v>Wood products industry Forklifts - LPG Existing 1</v>
      </c>
      <c r="E62" s="170" t="str">
        <f>+Processes!O43</f>
        <v>INDLPG,INDSNG1,INDSNG2</v>
      </c>
      <c r="F62" s="171" t="str">
        <f ca="1">+OFFSET(Processes!$M$12,$D$11,0) &amp; Processes!P43</f>
        <v>IWDFL</v>
      </c>
      <c r="G62" s="321">
        <f t="shared" si="18"/>
        <v>2.1919999999999997</v>
      </c>
      <c r="H62" s="321">
        <f t="shared" si="19"/>
        <v>0</v>
      </c>
      <c r="I62" s="321">
        <f>ROUNDUP(AP62/($Z62*$AA62)*I$21*Y62,3)</f>
        <v>0</v>
      </c>
      <c r="J62" s="321">
        <f t="shared" si="21"/>
        <v>2.1799999999999997</v>
      </c>
      <c r="K62" s="321">
        <f t="shared" si="22"/>
        <v>0</v>
      </c>
      <c r="L62" s="321">
        <f t="shared" si="23"/>
        <v>0</v>
      </c>
      <c r="M62" s="321">
        <f t="shared" si="24"/>
        <v>2.0699999999999998</v>
      </c>
      <c r="N62" s="321">
        <f t="shared" si="25"/>
        <v>0</v>
      </c>
      <c r="O62" s="321">
        <f t="shared" si="26"/>
        <v>0</v>
      </c>
      <c r="P62" s="321">
        <f t="shared" si="1"/>
        <v>2.0699999999999998</v>
      </c>
      <c r="Q62" s="321">
        <f t="shared" si="2"/>
        <v>0</v>
      </c>
      <c r="R62" s="321">
        <f t="shared" si="3"/>
        <v>0</v>
      </c>
      <c r="S62" s="321">
        <f t="shared" si="4"/>
        <v>0</v>
      </c>
      <c r="T62" s="321">
        <f t="shared" si="5"/>
        <v>0</v>
      </c>
      <c r="U62" s="321">
        <f t="shared" si="6"/>
        <v>0</v>
      </c>
      <c r="V62" s="321">
        <v>5</v>
      </c>
      <c r="W62" s="341">
        <v>1</v>
      </c>
      <c r="X62" s="520">
        <f t="shared" si="88"/>
        <v>1</v>
      </c>
      <c r="Y62" s="520">
        <f t="shared" si="88"/>
        <v>1</v>
      </c>
      <c r="Z62" s="324">
        <f t="shared" si="84"/>
        <v>3.1536000000000002E-2</v>
      </c>
      <c r="AA62" s="390">
        <f>$AA$61</f>
        <v>0.5</v>
      </c>
      <c r="AB62" s="329">
        <v>20</v>
      </c>
      <c r="AC62" s="324"/>
      <c r="AD62" s="324"/>
      <c r="AE62" s="329"/>
      <c r="AG62" s="234">
        <f t="shared" si="80"/>
        <v>3.4528927072927075E-2</v>
      </c>
      <c r="AH62" s="234">
        <f t="shared" si="81"/>
        <v>3.4033900990099009E-2</v>
      </c>
      <c r="AI62" s="234">
        <f t="shared" si="82"/>
        <v>3.2316594059405936E-2</v>
      </c>
      <c r="AJ62" s="283"/>
      <c r="AK62" s="534" t="str">
        <f ca="1">F62</f>
        <v>IWDFL</v>
      </c>
      <c r="AL62" s="530" t="s">
        <v>53</v>
      </c>
      <c r="AM62" s="531">
        <f>H79/1000</f>
        <v>3.4523249999999998E-2</v>
      </c>
      <c r="AN62" s="532">
        <f t="shared" si="75"/>
        <v>3.4523249999999998E-2</v>
      </c>
      <c r="AO62" s="533">
        <f t="shared" si="76"/>
        <v>0</v>
      </c>
      <c r="AP62" s="533">
        <f t="shared" si="77"/>
        <v>0</v>
      </c>
      <c r="AQ62" s="543">
        <f t="shared" si="28"/>
        <v>3.4528927072927075E-2</v>
      </c>
      <c r="AR62" s="533">
        <f t="shared" si="29"/>
        <v>0</v>
      </c>
      <c r="AS62" s="539">
        <f t="shared" si="30"/>
        <v>0</v>
      </c>
      <c r="AT62" s="544">
        <f t="shared" si="85"/>
        <v>3.4528927072927075E-2</v>
      </c>
      <c r="AU62" s="535">
        <f t="shared" si="85"/>
        <v>0</v>
      </c>
      <c r="AV62" s="536">
        <f t="shared" si="85"/>
        <v>0</v>
      </c>
      <c r="AW62" s="283"/>
      <c r="AX62" s="534" t="str">
        <f t="shared" ca="1" si="12"/>
        <v>IWDFL</v>
      </c>
      <c r="AY62" s="530" t="s">
        <v>53</v>
      </c>
      <c r="AZ62" s="531">
        <f>H99/1000</f>
        <v>3.4024500000000006E-2</v>
      </c>
      <c r="BA62" s="532">
        <f>AZ62*$AN$23</f>
        <v>3.4024500000000006E-2</v>
      </c>
      <c r="BB62" s="533">
        <f t="shared" si="64"/>
        <v>0</v>
      </c>
      <c r="BC62" s="533">
        <f t="shared" si="65"/>
        <v>0</v>
      </c>
      <c r="BD62" s="544">
        <f t="shared" si="31"/>
        <v>3.4033900990099009E-2</v>
      </c>
      <c r="BE62" s="535">
        <f t="shared" si="32"/>
        <v>0</v>
      </c>
      <c r="BF62" s="536">
        <f t="shared" si="33"/>
        <v>0</v>
      </c>
      <c r="BG62" s="544">
        <f t="shared" si="86"/>
        <v>3.4033900990099009E-2</v>
      </c>
      <c r="BH62" s="535">
        <f t="shared" si="86"/>
        <v>0</v>
      </c>
      <c r="BI62" s="536">
        <f t="shared" si="86"/>
        <v>0</v>
      </c>
      <c r="BJ62" s="283"/>
      <c r="BK62" s="534" t="str">
        <f ca="1">AK62</f>
        <v>IWDFL</v>
      </c>
      <c r="BL62" s="530" t="s">
        <v>53</v>
      </c>
      <c r="BM62" s="531">
        <f>H119/1000</f>
        <v>3.2305499999999994E-2</v>
      </c>
      <c r="BN62" s="532">
        <f>BM62*$AN$23</f>
        <v>3.2305499999999994E-2</v>
      </c>
      <c r="BO62" s="533">
        <f t="shared" si="50"/>
        <v>0</v>
      </c>
      <c r="BP62" s="533">
        <f t="shared" si="51"/>
        <v>0</v>
      </c>
      <c r="BQ62" s="544">
        <f t="shared" si="36"/>
        <v>3.2316594059405936E-2</v>
      </c>
      <c r="BR62" s="535">
        <f t="shared" si="37"/>
        <v>0</v>
      </c>
      <c r="BS62" s="536">
        <f t="shared" si="38"/>
        <v>0</v>
      </c>
      <c r="BT62" s="544">
        <f t="shared" si="87"/>
        <v>3.2316594059405936E-2</v>
      </c>
      <c r="BU62" s="535">
        <f t="shared" si="87"/>
        <v>0</v>
      </c>
      <c r="BV62" s="536">
        <f t="shared" si="87"/>
        <v>0</v>
      </c>
      <c r="BW62" s="283"/>
      <c r="BX62" s="283"/>
      <c r="BY62" s="283"/>
    </row>
    <row r="63" spans="3:77" ht="12.75" customHeight="1">
      <c r="F63" s="80"/>
      <c r="G63" s="283"/>
      <c r="H63" s="283"/>
      <c r="I63" s="283"/>
      <c r="J63" s="283"/>
      <c r="K63" s="286"/>
      <c r="L63" s="286"/>
      <c r="M63" s="286"/>
      <c r="N63" s="283"/>
      <c r="O63" s="283"/>
      <c r="P63" s="283"/>
      <c r="Q63" s="283"/>
      <c r="R63" s="283"/>
      <c r="S63" s="283"/>
      <c r="T63" s="283"/>
      <c r="U63" s="283"/>
      <c r="V63" s="78"/>
      <c r="W63" s="78"/>
      <c r="X63" s="78"/>
      <c r="Y63" s="78"/>
      <c r="Z63" s="78"/>
      <c r="AA63" s="78"/>
      <c r="AB63" s="78"/>
      <c r="AC63" s="78"/>
      <c r="AD63" s="79"/>
      <c r="AE63" s="79"/>
      <c r="AF63" s="79"/>
      <c r="AG63" s="405"/>
      <c r="AH63" s="405"/>
      <c r="AI63" s="405"/>
      <c r="AJ63" s="82"/>
      <c r="AK63" s="82"/>
      <c r="AL63" s="82"/>
      <c r="AM63" s="82"/>
      <c r="AN63" s="82"/>
      <c r="AO63" s="82"/>
      <c r="AP63" s="82"/>
      <c r="AQ63" s="283"/>
      <c r="AR63" s="283"/>
      <c r="AS63" s="283"/>
      <c r="AT63" s="283"/>
      <c r="AU63" s="283"/>
      <c r="AV63" s="283"/>
      <c r="AW63" s="283"/>
      <c r="AX63" s="283"/>
      <c r="AY63" s="283"/>
      <c r="AZ63" s="283"/>
      <c r="BA63" s="283"/>
      <c r="BB63" s="283"/>
      <c r="BC63" s="283"/>
      <c r="BD63" s="283"/>
      <c r="BE63" s="283"/>
      <c r="BF63" s="283"/>
      <c r="BG63" s="283"/>
      <c r="BH63" s="283"/>
      <c r="BI63" s="283"/>
      <c r="BJ63" s="283"/>
      <c r="BK63" s="283"/>
      <c r="BL63" s="283"/>
      <c r="BM63" s="283"/>
      <c r="BN63" s="283"/>
      <c r="BO63" s="283"/>
      <c r="BP63" s="283"/>
    </row>
    <row r="64" spans="3:77" ht="12.75" customHeight="1">
      <c r="C64" s="285"/>
      <c r="D64" s="291"/>
      <c r="F64" s="80"/>
      <c r="G64" s="504"/>
      <c r="H64" s="505"/>
      <c r="I64" s="505"/>
      <c r="J64" s="285"/>
      <c r="K64" s="283"/>
      <c r="L64" s="283"/>
      <c r="M64" s="283"/>
      <c r="N64" s="283"/>
      <c r="O64" s="283"/>
      <c r="P64" s="283"/>
      <c r="Q64" s="283"/>
      <c r="R64" s="283"/>
      <c r="S64" s="283"/>
      <c r="T64" s="283"/>
      <c r="U64" s="283"/>
      <c r="V64" s="45"/>
      <c r="W64" s="285"/>
      <c r="X64" s="45"/>
      <c r="Y64" s="45"/>
      <c r="Z64" s="79"/>
      <c r="AA64" s="79"/>
      <c r="AB64" s="79"/>
      <c r="AC64" s="79"/>
      <c r="AD64" s="82"/>
      <c r="AE64" s="82"/>
      <c r="AF64" s="82"/>
      <c r="AG64" s="82"/>
      <c r="AH64" s="82"/>
      <c r="AI64" s="82"/>
      <c r="AJ64" s="283"/>
      <c r="AK64" s="283"/>
      <c r="AL64" s="283"/>
      <c r="AM64" s="283"/>
      <c r="AN64" s="283"/>
      <c r="AO64" s="283"/>
      <c r="AP64" s="283"/>
      <c r="AQ64" s="283"/>
      <c r="AR64" s="283"/>
      <c r="AS64" s="283"/>
      <c r="AT64" s="283"/>
      <c r="AU64" s="283"/>
      <c r="AV64" s="283"/>
      <c r="AW64" s="283"/>
      <c r="AX64" s="283"/>
      <c r="AY64" s="283"/>
      <c r="AZ64" s="283"/>
      <c r="BA64" s="283"/>
      <c r="BB64" s="283"/>
      <c r="BC64" s="283"/>
      <c r="BD64" s="283"/>
      <c r="BE64" s="283"/>
      <c r="BF64" s="283"/>
      <c r="BG64" s="283"/>
      <c r="BH64" s="283"/>
      <c r="BI64" s="283"/>
      <c r="BJ64" s="283"/>
      <c r="BK64" s="283"/>
      <c r="BL64" s="283"/>
      <c r="BM64" s="283"/>
      <c r="BN64" s="283"/>
      <c r="BO64" s="283"/>
      <c r="BP64" s="283"/>
    </row>
    <row r="65" spans="3:66" ht="12.75" customHeight="1">
      <c r="D65" s="47"/>
      <c r="F65" s="80"/>
      <c r="G65" s="286"/>
      <c r="H65" s="286"/>
      <c r="I65" s="286"/>
      <c r="J65" s="80"/>
      <c r="K65" s="283"/>
      <c r="L65" s="283"/>
      <c r="M65" s="283"/>
      <c r="N65" s="283"/>
      <c r="O65" s="283"/>
      <c r="P65" s="283"/>
      <c r="Q65" s="283"/>
      <c r="R65" s="283"/>
      <c r="S65" s="83"/>
      <c r="T65" s="83"/>
      <c r="U65" s="83"/>
      <c r="V65" s="83"/>
      <c r="W65" s="83"/>
      <c r="X65" s="83"/>
      <c r="Y65" s="83"/>
      <c r="Z65" s="83"/>
      <c r="AA65" s="83"/>
      <c r="AB65" s="83"/>
      <c r="AC65" s="83"/>
      <c r="AD65" s="1"/>
      <c r="AE65" s="1"/>
      <c r="AF65" s="1"/>
      <c r="AG65" s="1"/>
      <c r="AH65" s="83"/>
      <c r="AI65" s="78"/>
      <c r="AJ65" s="78"/>
      <c r="AK65" s="78"/>
      <c r="AL65" s="78"/>
      <c r="AM65" s="78"/>
      <c r="AN65" s="78"/>
      <c r="AO65" s="283"/>
      <c r="AP65" s="283"/>
      <c r="AQ65" s="283"/>
      <c r="AR65" s="283"/>
      <c r="AS65" s="283"/>
      <c r="AT65" s="283"/>
      <c r="AU65" s="283"/>
      <c r="AV65" s="283"/>
      <c r="AW65" s="283"/>
      <c r="AX65" s="283"/>
      <c r="AY65" s="283"/>
      <c r="AZ65" s="283"/>
      <c r="BA65" s="283"/>
      <c r="BB65" s="283"/>
      <c r="BC65" s="283"/>
      <c r="BD65" s="283"/>
      <c r="BE65" s="283"/>
      <c r="BF65" s="283"/>
      <c r="BG65" s="283"/>
      <c r="BH65" s="283"/>
      <c r="BI65" s="283"/>
      <c r="BJ65" s="283"/>
      <c r="BK65" s="283"/>
      <c r="BL65" s="283"/>
      <c r="BM65" s="283"/>
      <c r="BN65" s="283"/>
    </row>
    <row r="66" spans="3:66" ht="12.75" customHeight="1">
      <c r="F66" s="80"/>
      <c r="G66" s="83"/>
      <c r="H66" s="83"/>
      <c r="I66" s="83"/>
      <c r="J66" s="83"/>
      <c r="K66" s="83"/>
      <c r="L66" s="83"/>
      <c r="M66" s="83"/>
      <c r="N66" s="83"/>
      <c r="O66" s="83"/>
      <c r="P66" s="83"/>
      <c r="Q66" s="83"/>
      <c r="R66" s="83"/>
      <c r="S66" s="291"/>
      <c r="T66" s="283"/>
      <c r="U66" s="283"/>
      <c r="V66" s="45"/>
      <c r="W66" s="283"/>
      <c r="X66" s="78"/>
      <c r="Y66" s="78"/>
      <c r="Z66" s="78"/>
      <c r="AA66" s="45"/>
      <c r="AB66" s="78"/>
      <c r="AC66" s="82"/>
      <c r="AD66" s="111" t="s">
        <v>109</v>
      </c>
      <c r="AE66" s="82"/>
      <c r="AF66" s="507"/>
      <c r="AG66" s="506"/>
      <c r="AH66" s="506"/>
      <c r="AI66" s="506"/>
      <c r="AJ66" s="506"/>
      <c r="AK66" s="506"/>
      <c r="AL66" s="79"/>
      <c r="AM66" s="45"/>
      <c r="AN66" s="283"/>
      <c r="AO66" s="283"/>
      <c r="AP66" s="283"/>
      <c r="AQ66" s="283"/>
      <c r="AR66" s="283"/>
      <c r="AS66" s="283"/>
      <c r="AT66" s="283"/>
      <c r="AU66" s="283"/>
      <c r="AV66" s="283"/>
      <c r="AW66" s="283"/>
      <c r="AX66" s="283"/>
      <c r="AY66" s="283"/>
      <c r="AZ66" s="283"/>
      <c r="BA66" s="283"/>
      <c r="BB66" s="283"/>
      <c r="BC66" s="283"/>
      <c r="BD66" s="283"/>
      <c r="BE66" s="283"/>
      <c r="BF66" s="283"/>
      <c r="BG66" s="283"/>
      <c r="BH66" s="283"/>
      <c r="BI66" s="283"/>
      <c r="BJ66" s="283"/>
      <c r="BK66" s="283"/>
      <c r="BL66" s="283"/>
      <c r="BM66" s="283"/>
    </row>
    <row r="67" spans="3:66" ht="12.75" customHeight="1">
      <c r="D67" s="47"/>
      <c r="F67" s="80"/>
      <c r="G67" s="83"/>
      <c r="H67" s="83"/>
      <c r="I67" s="83"/>
      <c r="J67" s="83"/>
      <c r="K67" s="47"/>
      <c r="L67" s="291"/>
      <c r="M67" s="47"/>
      <c r="N67" s="47"/>
      <c r="O67" s="291"/>
      <c r="P67" s="47"/>
      <c r="Q67" s="47"/>
      <c r="R67" s="291"/>
      <c r="S67" s="25"/>
      <c r="U67" s="78"/>
      <c r="V67" s="78"/>
      <c r="W67" s="78"/>
      <c r="X67" s="45"/>
      <c r="Y67" s="79"/>
      <c r="Z67" s="79"/>
      <c r="AA67" s="79"/>
      <c r="AC67" s="283"/>
      <c r="AD67" s="283"/>
      <c r="AE67" s="283"/>
      <c r="AF67" s="79"/>
    </row>
    <row r="68" spans="3:66" ht="12.75" customHeight="1">
      <c r="L68" s="286"/>
      <c r="O68" s="283"/>
      <c r="Q68" s="86"/>
      <c r="R68" s="25"/>
      <c r="S68" s="25"/>
      <c r="T68" s="34"/>
      <c r="U68" s="34"/>
      <c r="V68" s="283"/>
      <c r="W68" s="283"/>
      <c r="X68" s="283"/>
      <c r="AB68" s="283"/>
      <c r="AC68" s="283"/>
    </row>
    <row r="69" spans="3:66" ht="12.75" customHeight="1">
      <c r="T69" s="283"/>
      <c r="U69" s="283"/>
      <c r="V69" s="283"/>
      <c r="W69" s="283"/>
      <c r="X69" s="283"/>
    </row>
    <row r="70" spans="3:66" ht="12.75" customHeight="1">
      <c r="C70" s="257" t="s">
        <v>488</v>
      </c>
      <c r="E70" s="25"/>
      <c r="F70" s="25"/>
      <c r="G70" s="25"/>
      <c r="H70" s="25"/>
      <c r="I70" s="25"/>
      <c r="J70" s="25"/>
      <c r="K70" s="25"/>
      <c r="O70" s="86"/>
      <c r="T70" s="283"/>
      <c r="U70" s="283"/>
      <c r="V70" s="283"/>
      <c r="W70" s="283"/>
      <c r="X70" s="283"/>
    </row>
    <row r="71" spans="3:66" ht="12.75" customHeight="1">
      <c r="O71" s="86"/>
      <c r="T71" s="283"/>
      <c r="U71" s="283"/>
      <c r="V71" s="283"/>
      <c r="W71" s="283"/>
      <c r="X71" s="283"/>
    </row>
    <row r="72" spans="3:66" ht="12.75" customHeight="1">
      <c r="C72" s="125" t="s">
        <v>145</v>
      </c>
      <c r="E72" s="25"/>
      <c r="F72" s="25"/>
      <c r="G72" s="25"/>
      <c r="H72" s="25"/>
      <c r="I72" s="25"/>
      <c r="J72" s="25"/>
      <c r="K72" s="25"/>
    </row>
    <row r="73" spans="3:66" ht="12.75" customHeight="1">
      <c r="D73" s="87" t="s">
        <v>147</v>
      </c>
      <c r="E73" s="88" t="str">
        <f t="array" ref="E73">+IF(AND(UPPER(TRANSPOSE(T78:T88))=UPPER(MID(D76:N76,4,99))),"Ok","ERROR")</f>
        <v>Ok</v>
      </c>
      <c r="F73" s="25"/>
      <c r="G73" s="25"/>
      <c r="H73" s="25"/>
      <c r="I73" s="25"/>
      <c r="J73" s="25"/>
      <c r="K73" s="25"/>
    </row>
    <row r="74" spans="3:66" ht="12.75" customHeight="1">
      <c r="C74" s="25" t="s">
        <v>203</v>
      </c>
      <c r="O74" s="86"/>
      <c r="T74" s="125" t="s">
        <v>490</v>
      </c>
      <c r="U74" s="125"/>
      <c r="W74" s="125"/>
    </row>
    <row r="75" spans="3:66" ht="12.75" customHeight="1">
      <c r="D75" s="89">
        <v>1</v>
      </c>
      <c r="E75" s="89">
        <f>+D75+1</f>
        <v>2</v>
      </c>
      <c r="F75" s="89">
        <f t="shared" ref="F75:P75" si="89">+E75+1</f>
        <v>3</v>
      </c>
      <c r="G75" s="89">
        <f t="shared" si="89"/>
        <v>4</v>
      </c>
      <c r="H75" s="89">
        <f t="shared" si="89"/>
        <v>5</v>
      </c>
      <c r="I75" s="89">
        <f t="shared" si="89"/>
        <v>6</v>
      </c>
      <c r="J75" s="89">
        <f t="shared" si="89"/>
        <v>7</v>
      </c>
      <c r="K75" s="89">
        <f t="shared" si="89"/>
        <v>8</v>
      </c>
      <c r="L75" s="89">
        <f t="shared" si="89"/>
        <v>9</v>
      </c>
      <c r="M75" s="89">
        <f t="shared" si="89"/>
        <v>10</v>
      </c>
      <c r="N75" s="89">
        <f t="shared" si="89"/>
        <v>11</v>
      </c>
      <c r="O75" s="89">
        <f t="shared" si="89"/>
        <v>12</v>
      </c>
      <c r="P75" s="89">
        <f t="shared" si="89"/>
        <v>13</v>
      </c>
      <c r="T75" s="46"/>
      <c r="U75" s="46"/>
      <c r="W75" s="46"/>
    </row>
    <row r="76" spans="3:66" ht="12.75" customHeight="1">
      <c r="C76" s="10" t="str">
        <f t="shared" ref="C76:D76" si="90">+D149</f>
        <v>Agg End-use</v>
      </c>
      <c r="D76" s="20" t="str">
        <f t="shared" si="90"/>
        <v>01 Coal</v>
      </c>
      <c r="E76" s="20" t="str">
        <f t="shared" ref="E76" si="91">+F149</f>
        <v>02 Fuel oil</v>
      </c>
      <c r="F76" s="20" t="str">
        <f t="shared" ref="F76" si="92">+G149</f>
        <v>03 Diesel</v>
      </c>
      <c r="G76" s="20" t="str">
        <f t="shared" ref="G76" si="93">+H149</f>
        <v>04 Gasoline</v>
      </c>
      <c r="H76" s="20" t="str">
        <f t="shared" ref="H76" si="94">+I149</f>
        <v>05 LPG</v>
      </c>
      <c r="I76" s="20" t="str">
        <f t="shared" ref="I76" si="95">+J149</f>
        <v>06 Manufactured Gases</v>
      </c>
      <c r="J76" s="20" t="str">
        <f t="shared" ref="J76" si="96">+K149</f>
        <v>07 Natural gas</v>
      </c>
      <c r="K76" s="20" t="str">
        <f t="shared" ref="K76" si="97">+L149</f>
        <v>08 Biogas</v>
      </c>
      <c r="L76" s="20" t="str">
        <f t="shared" ref="L76" si="98">+M149</f>
        <v>09 Biodiesel</v>
      </c>
      <c r="M76" s="20" t="str">
        <f t="shared" ref="M76" si="99">+N149</f>
        <v>10 Biomass</v>
      </c>
      <c r="N76" s="20" t="str">
        <f t="shared" ref="N76" si="100">+O149</f>
        <v>11 Waste</v>
      </c>
      <c r="O76" s="20" t="str">
        <f t="shared" ref="O76" si="101">+P149</f>
        <v>12 Electricity</v>
      </c>
      <c r="P76" s="20" t="str">
        <f t="shared" ref="P76" si="102">+Q149</f>
        <v>13 District heating</v>
      </c>
      <c r="T76" s="122" t="s">
        <v>146</v>
      </c>
      <c r="V76" s="123">
        <f>+'Energy matrix'!B3</f>
        <v>2010</v>
      </c>
    </row>
    <row r="77" spans="3:66" ht="12.75" customHeight="1">
      <c r="C77" s="13" t="str">
        <f>$D$150</f>
        <v>Process heat temperature</v>
      </c>
      <c r="D77" s="14">
        <f>+INDEX($E150:$Q150,1,D$75) * INDEX($V$78:$V$90,D$75,1)</f>
        <v>42.006</v>
      </c>
      <c r="E77" s="14">
        <f t="shared" ref="E77:P77" si="103">+INDEX($E150:$Q150,1,E$75) * INDEX($V$78:$V$90,E$75,1)</f>
        <v>928.00400000000002</v>
      </c>
      <c r="F77" s="14">
        <f t="shared" si="103"/>
        <v>0</v>
      </c>
      <c r="G77" s="14">
        <f t="shared" si="103"/>
        <v>0</v>
      </c>
      <c r="H77" s="14">
        <f t="shared" si="103"/>
        <v>11.50775</v>
      </c>
      <c r="I77" s="14">
        <f t="shared" si="103"/>
        <v>0</v>
      </c>
      <c r="J77" s="14">
        <f t="shared" si="103"/>
        <v>6317.1729999999998</v>
      </c>
      <c r="K77" s="14">
        <f t="shared" si="103"/>
        <v>0</v>
      </c>
      <c r="L77" s="14">
        <f t="shared" si="103"/>
        <v>0</v>
      </c>
      <c r="M77" s="14">
        <f t="shared" si="103"/>
        <v>45952</v>
      </c>
      <c r="N77" s="14">
        <f t="shared" si="103"/>
        <v>0</v>
      </c>
      <c r="O77" s="14">
        <f t="shared" si="103"/>
        <v>0</v>
      </c>
      <c r="P77" s="14">
        <f t="shared" si="103"/>
        <v>0</v>
      </c>
      <c r="T77" s="48" t="s">
        <v>203</v>
      </c>
      <c r="U77" s="48"/>
      <c r="V77" s="124" t="str">
        <f>+INDEX('Energy matrix'!C4:N4,1,$D$2)</f>
        <v>Wood and wood products</v>
      </c>
      <c r="W77" s="48"/>
    </row>
    <row r="78" spans="3:66" ht="12.75" customHeight="1">
      <c r="C78" s="13" t="str">
        <f>$D$151</f>
        <v>Cooling demand</v>
      </c>
      <c r="D78" s="14">
        <f>+INDEX($E151:$Q151,1,D$75) * INDEX($V$78:$V$90,D$75,1)</f>
        <v>0</v>
      </c>
      <c r="E78" s="14">
        <f t="shared" ref="E78:P78" si="104">+INDEX($E151:$Q151,1,E$75) * INDEX($V$78:$V$90,E$75,1)</f>
        <v>0</v>
      </c>
      <c r="F78" s="14">
        <f t="shared" si="104"/>
        <v>0</v>
      </c>
      <c r="G78" s="14">
        <f t="shared" si="104"/>
        <v>0</v>
      </c>
      <c r="H78" s="14">
        <f t="shared" si="104"/>
        <v>0</v>
      </c>
      <c r="I78" s="14">
        <f t="shared" si="104"/>
        <v>0</v>
      </c>
      <c r="J78" s="14">
        <f t="shared" si="104"/>
        <v>0</v>
      </c>
      <c r="K78" s="14">
        <f t="shared" si="104"/>
        <v>0</v>
      </c>
      <c r="L78" s="14">
        <f t="shared" si="104"/>
        <v>0</v>
      </c>
      <c r="M78" s="14">
        <f t="shared" si="104"/>
        <v>0</v>
      </c>
      <c r="N78" s="14">
        <f t="shared" si="104"/>
        <v>0</v>
      </c>
      <c r="O78" s="14">
        <f t="shared" si="104"/>
        <v>0</v>
      </c>
      <c r="P78" s="14">
        <f t="shared" si="104"/>
        <v>0</v>
      </c>
      <c r="T78" s="117" t="str">
        <f>+'Energy matrix'!B5</f>
        <v>Coal</v>
      </c>
      <c r="U78" s="117"/>
      <c r="V78" s="118">
        <f>+INDEX('Energy matrix'!C5:N5,1,$D$2)</f>
        <v>42.006</v>
      </c>
      <c r="W78" s="117"/>
    </row>
    <row r="79" spans="3:66" ht="12.75" customHeight="1">
      <c r="C79" s="13" t="str">
        <f>$D$152</f>
        <v>Haullage</v>
      </c>
      <c r="D79" s="19">
        <f>+INDEX($E152:$Q152,1,D$75) * INDEX($V$78:$V$90,D$75,1)</f>
        <v>0</v>
      </c>
      <c r="E79" s="19">
        <f t="shared" ref="E79:P79" si="105">+INDEX($E152:$Q152,1,E$75) * INDEX($V$78:$V$90,E$75,1)</f>
        <v>0</v>
      </c>
      <c r="F79" s="19">
        <f t="shared" si="105"/>
        <v>1758.6949999999999</v>
      </c>
      <c r="G79" s="19">
        <f t="shared" si="105"/>
        <v>0</v>
      </c>
      <c r="H79" s="19">
        <f t="shared" si="105"/>
        <v>34.523249999999997</v>
      </c>
      <c r="I79" s="19">
        <f t="shared" si="105"/>
        <v>0</v>
      </c>
      <c r="J79" s="19">
        <f t="shared" si="105"/>
        <v>0</v>
      </c>
      <c r="K79" s="19">
        <f t="shared" si="105"/>
        <v>0</v>
      </c>
      <c r="L79" s="19">
        <f t="shared" si="105"/>
        <v>0</v>
      </c>
      <c r="M79" s="19">
        <f t="shared" si="105"/>
        <v>0</v>
      </c>
      <c r="N79" s="19">
        <f t="shared" si="105"/>
        <v>0</v>
      </c>
      <c r="O79" s="19">
        <f t="shared" si="105"/>
        <v>0</v>
      </c>
      <c r="P79" s="19">
        <f t="shared" si="105"/>
        <v>0</v>
      </c>
      <c r="T79" s="117" t="str">
        <f>+'Energy matrix'!B6</f>
        <v>Fuel Oil</v>
      </c>
      <c r="U79" s="117"/>
      <c r="V79" s="118">
        <f>+INDEX('Energy matrix'!C6:N6,1,$D$2)</f>
        <v>928.00400000000002</v>
      </c>
      <c r="W79" s="117"/>
    </row>
    <row r="80" spans="3:66" ht="12.75" customHeight="1">
      <c r="C80" s="13" t="str">
        <f>$D$153</f>
        <v>Light and electronics</v>
      </c>
      <c r="D80" s="14">
        <f>+INDEX($E153:$Q153,1,D$75) * INDEX($V$78:$V$90,D$75,1)</f>
        <v>0</v>
      </c>
      <c r="E80" s="14">
        <f t="shared" ref="E80:P80" si="106">+INDEX($E153:$Q153,1,E$75) * INDEX($V$78:$V$90,E$75,1)</f>
        <v>0</v>
      </c>
      <c r="F80" s="14">
        <f t="shared" si="106"/>
        <v>0</v>
      </c>
      <c r="G80" s="14">
        <f t="shared" si="106"/>
        <v>0</v>
      </c>
      <c r="H80" s="14">
        <f t="shared" si="106"/>
        <v>0</v>
      </c>
      <c r="I80" s="14">
        <f t="shared" si="106"/>
        <v>0</v>
      </c>
      <c r="J80" s="14">
        <f t="shared" si="106"/>
        <v>0</v>
      </c>
      <c r="K80" s="14">
        <f t="shared" si="106"/>
        <v>0</v>
      </c>
      <c r="L80" s="14">
        <f t="shared" si="106"/>
        <v>0</v>
      </c>
      <c r="M80" s="14">
        <f t="shared" si="106"/>
        <v>0</v>
      </c>
      <c r="N80" s="14">
        <f t="shared" si="106"/>
        <v>0</v>
      </c>
      <c r="O80" s="14">
        <f t="shared" si="106"/>
        <v>1623.6000000000001</v>
      </c>
      <c r="P80" s="14">
        <f t="shared" si="106"/>
        <v>0</v>
      </c>
      <c r="T80" s="117" t="str">
        <f>+'Energy matrix'!B7</f>
        <v>Diesel</v>
      </c>
      <c r="U80" s="117"/>
      <c r="V80" s="118">
        <f>+INDEX('Energy matrix'!C7:N7,1,$D$2)</f>
        <v>1758.6949999999999</v>
      </c>
      <c r="W80" s="117"/>
    </row>
    <row r="81" spans="3:24" ht="12.75" customHeight="1">
      <c r="C81" s="13" t="str">
        <f>$D$154</f>
        <v>Electric motors</v>
      </c>
      <c r="D81" s="14">
        <f t="shared" ref="D81:P81" si="107">+INDEX($E154:$Q154,1,D$75) * INDEX($V$78:$V$90,D$75,1)</f>
        <v>0</v>
      </c>
      <c r="E81" s="14">
        <f t="shared" si="107"/>
        <v>0</v>
      </c>
      <c r="F81" s="14">
        <f t="shared" si="107"/>
        <v>0</v>
      </c>
      <c r="G81" s="14">
        <f t="shared" si="107"/>
        <v>0</v>
      </c>
      <c r="H81" s="14">
        <f t="shared" si="107"/>
        <v>0</v>
      </c>
      <c r="I81" s="14">
        <f t="shared" si="107"/>
        <v>0</v>
      </c>
      <c r="J81" s="14">
        <f t="shared" si="107"/>
        <v>0</v>
      </c>
      <c r="K81" s="14">
        <f t="shared" si="107"/>
        <v>0</v>
      </c>
      <c r="L81" s="14">
        <f t="shared" si="107"/>
        <v>0</v>
      </c>
      <c r="M81" s="14">
        <f t="shared" si="107"/>
        <v>0</v>
      </c>
      <c r="N81" s="14">
        <f t="shared" si="107"/>
        <v>0</v>
      </c>
      <c r="O81" s="14">
        <f t="shared" si="107"/>
        <v>14612.4</v>
      </c>
      <c r="P81" s="14">
        <f t="shared" si="107"/>
        <v>0</v>
      </c>
      <c r="T81" s="117" t="str">
        <f>+'Energy matrix'!B8</f>
        <v>Gasoline</v>
      </c>
      <c r="U81" s="117"/>
      <c r="V81" s="118">
        <f>+INDEX('Energy matrix'!C8:N8,1,$D$2)</f>
        <v>0</v>
      </c>
      <c r="W81" s="117"/>
    </row>
    <row r="82" spans="3:24" ht="12.75" customHeight="1">
      <c r="C82" s="13" t="str">
        <f>$D$155</f>
        <v>Spatial heating</v>
      </c>
      <c r="D82" s="14">
        <f t="shared" ref="D82:P82" si="108">+INDEX($E155:$Q155,1,D$75) * INDEX($V$78:$V$90,D$75,1)</f>
        <v>0</v>
      </c>
      <c r="E82" s="14">
        <f t="shared" si="108"/>
        <v>0</v>
      </c>
      <c r="F82" s="14">
        <f t="shared" si="108"/>
        <v>0</v>
      </c>
      <c r="G82" s="14">
        <f t="shared" si="108"/>
        <v>0</v>
      </c>
      <c r="H82" s="14">
        <f t="shared" si="108"/>
        <v>0</v>
      </c>
      <c r="I82" s="14">
        <f t="shared" si="108"/>
        <v>0</v>
      </c>
      <c r="J82" s="14">
        <f t="shared" si="108"/>
        <v>0</v>
      </c>
      <c r="K82" s="14">
        <f t="shared" si="108"/>
        <v>0</v>
      </c>
      <c r="L82" s="14">
        <f t="shared" si="108"/>
        <v>0</v>
      </c>
      <c r="M82" s="14">
        <f t="shared" si="108"/>
        <v>0</v>
      </c>
      <c r="N82" s="14">
        <f t="shared" si="108"/>
        <v>0</v>
      </c>
      <c r="O82" s="14">
        <f t="shared" si="108"/>
        <v>54.716445723065853</v>
      </c>
      <c r="P82" s="14">
        <f t="shared" si="108"/>
        <v>4184</v>
      </c>
      <c r="T82" s="117" t="str">
        <f>+'Energy matrix'!B9</f>
        <v>LPG</v>
      </c>
      <c r="U82" s="117"/>
      <c r="V82" s="118">
        <f>+INDEX('Energy matrix'!C9:N9,1,$D$2)</f>
        <v>46.030999999999999</v>
      </c>
      <c r="W82" s="117"/>
    </row>
    <row r="83" spans="3:24" ht="12.75" customHeight="1">
      <c r="C83" s="17" t="s">
        <v>57</v>
      </c>
      <c r="D83" s="18">
        <f t="shared" ref="D83:P83" si="109">SUM(D77:D82)</f>
        <v>42.006</v>
      </c>
      <c r="E83" s="18">
        <f t="shared" si="109"/>
        <v>928.00400000000002</v>
      </c>
      <c r="F83" s="18">
        <f t="shared" si="109"/>
        <v>1758.6949999999999</v>
      </c>
      <c r="G83" s="18">
        <f t="shared" si="109"/>
        <v>0</v>
      </c>
      <c r="H83" s="18">
        <f t="shared" si="109"/>
        <v>46.030999999999999</v>
      </c>
      <c r="I83" s="18">
        <f t="shared" si="109"/>
        <v>0</v>
      </c>
      <c r="J83" s="18">
        <f t="shared" si="109"/>
        <v>6317.1729999999998</v>
      </c>
      <c r="K83" s="18">
        <f t="shared" si="109"/>
        <v>0</v>
      </c>
      <c r="L83" s="18">
        <f t="shared" si="109"/>
        <v>0</v>
      </c>
      <c r="M83" s="18">
        <f t="shared" si="109"/>
        <v>45952</v>
      </c>
      <c r="N83" s="18">
        <f t="shared" si="109"/>
        <v>0</v>
      </c>
      <c r="O83" s="18">
        <f t="shared" si="109"/>
        <v>16290.716445723066</v>
      </c>
      <c r="P83" s="18">
        <f t="shared" si="109"/>
        <v>4184</v>
      </c>
      <c r="T83" s="117" t="str">
        <f>+'Energy matrix'!B10</f>
        <v>Manufactured Gases</v>
      </c>
      <c r="U83" s="117"/>
      <c r="V83" s="118">
        <f>+INDEX('Energy matrix'!C10:N10,1,$D$2)</f>
        <v>0</v>
      </c>
      <c r="W83" s="117"/>
    </row>
    <row r="84" spans="3:24" ht="12.75" customHeight="1">
      <c r="E84" s="25"/>
      <c r="F84" s="25"/>
      <c r="G84" s="25"/>
      <c r="H84" s="25"/>
      <c r="I84" s="25"/>
      <c r="J84" s="25"/>
      <c r="K84" s="25"/>
      <c r="O84" s="86"/>
      <c r="T84" s="117" t="str">
        <f>+'Energy matrix'!B11</f>
        <v>Natural gas</v>
      </c>
      <c r="U84" s="117"/>
      <c r="V84" s="118">
        <f>+INDEX('Energy matrix'!C11:N11,1,$D$2)</f>
        <v>6317.1729999999998</v>
      </c>
      <c r="W84" s="117"/>
    </row>
    <row r="85" spans="3:24" ht="12.75" customHeight="1">
      <c r="E85" s="25"/>
      <c r="F85" s="25"/>
      <c r="G85" s="25"/>
      <c r="H85" s="25"/>
      <c r="I85" s="25"/>
      <c r="J85" s="25"/>
      <c r="K85" s="25"/>
      <c r="O85" s="86"/>
      <c r="T85" s="117" t="str">
        <f>+'Energy matrix'!B12</f>
        <v>Biogas</v>
      </c>
      <c r="U85" s="117"/>
      <c r="V85" s="118">
        <f>+INDEX('Energy matrix'!C12:N12,1,$D$2)</f>
        <v>0</v>
      </c>
      <c r="W85" s="117"/>
    </row>
    <row r="86" spans="3:24" ht="12.75" customHeight="1">
      <c r="O86" s="86"/>
      <c r="T86" s="117" t="str">
        <f>+'Energy matrix'!B13</f>
        <v>Biodiesel</v>
      </c>
      <c r="U86" s="117"/>
      <c r="V86" s="118">
        <f>+INDEX('Energy matrix'!C13:N13,1,$D$2)</f>
        <v>0</v>
      </c>
      <c r="W86" s="117"/>
    </row>
    <row r="87" spans="3:24" ht="12.75" customHeight="1">
      <c r="O87" s="86"/>
      <c r="T87" s="117" t="str">
        <f>+'Energy matrix'!B14</f>
        <v>Biomass</v>
      </c>
      <c r="U87" s="117"/>
      <c r="V87" s="118">
        <f>+INDEX('Energy matrix'!C14:N14,1,$D$2)</f>
        <v>45952</v>
      </c>
      <c r="W87" s="117"/>
    </row>
    <row r="88" spans="3:24" ht="12.75" customHeight="1">
      <c r="O88" s="86"/>
      <c r="T88" s="117" t="str">
        <f>+'Energy matrix'!B15</f>
        <v>Waste</v>
      </c>
      <c r="U88" s="117"/>
      <c r="V88" s="118">
        <f>+INDEX('Energy matrix'!C15:N15,1,$D$2)</f>
        <v>0</v>
      </c>
      <c r="W88" s="117"/>
    </row>
    <row r="89" spans="3:24" ht="12.75" customHeight="1">
      <c r="O89" s="86"/>
      <c r="T89" s="117" t="str">
        <f>+'Energy matrix'!B16</f>
        <v>Electricity</v>
      </c>
      <c r="U89" s="117"/>
      <c r="V89" s="118">
        <f>+INDEX('Energy matrix'!C16:N16,1,$D$2)</f>
        <v>16236</v>
      </c>
      <c r="W89" s="117"/>
    </row>
    <row r="90" spans="3:24" s="283" customFormat="1" ht="12.75" customHeight="1">
      <c r="C90" s="257" t="s">
        <v>559</v>
      </c>
      <c r="O90" s="86"/>
      <c r="R90" s="285"/>
      <c r="S90" s="285"/>
      <c r="T90" s="117" t="str">
        <f>+'Energy matrix'!B17</f>
        <v>District Heating</v>
      </c>
      <c r="U90" s="117"/>
      <c r="V90" s="118">
        <f>+INDEX('Energy matrix'!C17:N17,1,$D$2)</f>
        <v>4184</v>
      </c>
      <c r="W90" s="117"/>
      <c r="X90" s="25"/>
    </row>
    <row r="91" spans="3:24" s="283" customFormat="1" ht="12.75" customHeight="1">
      <c r="E91" s="63"/>
      <c r="F91" s="63"/>
      <c r="G91" s="286"/>
      <c r="H91" s="286"/>
      <c r="I91" s="286"/>
      <c r="J91" s="286"/>
      <c r="K91" s="286"/>
      <c r="O91" s="86"/>
      <c r="R91" s="285"/>
      <c r="S91" s="285"/>
      <c r="T91" s="117" t="s">
        <v>57</v>
      </c>
      <c r="U91" s="117"/>
      <c r="V91" s="118">
        <f>SUM(V78:V90)</f>
        <v>75463.909</v>
      </c>
      <c r="W91" s="117"/>
      <c r="X91" s="25"/>
    </row>
    <row r="92" spans="3:24" s="283" customFormat="1" ht="12.75" customHeight="1">
      <c r="C92" s="125" t="s">
        <v>145</v>
      </c>
      <c r="R92" s="285"/>
      <c r="S92" s="285"/>
      <c r="T92" s="258"/>
      <c r="U92" s="258"/>
      <c r="V92" s="259"/>
      <c r="W92" s="258"/>
      <c r="X92" s="25"/>
    </row>
    <row r="93" spans="3:24" s="283" customFormat="1" ht="12.75" customHeight="1">
      <c r="D93" s="87" t="s">
        <v>147</v>
      </c>
      <c r="E93" s="88" t="str">
        <f t="array" ref="E93">+IF(AND(UPPER(TRANSPOSE(T98:T108))=UPPER(MID(D96:N96,4,99))),"Ok","ERROR")</f>
        <v>Ok</v>
      </c>
      <c r="R93" s="285"/>
      <c r="S93" s="285"/>
      <c r="T93" s="258"/>
      <c r="U93" s="258"/>
      <c r="V93" s="259"/>
      <c r="W93" s="258"/>
      <c r="X93" s="25"/>
    </row>
    <row r="94" spans="3:24" s="283" customFormat="1" ht="12.75" customHeight="1">
      <c r="C94" s="283" t="s">
        <v>203</v>
      </c>
      <c r="E94" s="63"/>
      <c r="F94" s="63"/>
      <c r="G94" s="286"/>
      <c r="H94" s="286"/>
      <c r="I94" s="286"/>
      <c r="J94" s="286"/>
      <c r="K94" s="286"/>
      <c r="O94" s="86"/>
      <c r="R94" s="285"/>
      <c r="S94" s="285"/>
      <c r="T94" s="125" t="s">
        <v>558</v>
      </c>
      <c r="U94" s="125"/>
      <c r="W94" s="125"/>
    </row>
    <row r="95" spans="3:24" s="283" customFormat="1" ht="12.75" customHeight="1">
      <c r="D95" s="89">
        <v>1</v>
      </c>
      <c r="E95" s="89">
        <f>+D95+1</f>
        <v>2</v>
      </c>
      <c r="F95" s="89">
        <f t="shared" ref="F95:G95" si="110">+E95+1</f>
        <v>3</v>
      </c>
      <c r="G95" s="89">
        <f t="shared" si="110"/>
        <v>4</v>
      </c>
      <c r="H95" s="89">
        <f t="shared" ref="H95:I95" si="111">+G95+1</f>
        <v>5</v>
      </c>
      <c r="I95" s="89">
        <f t="shared" si="111"/>
        <v>6</v>
      </c>
      <c r="J95" s="89">
        <f t="shared" ref="J95:K95" si="112">+I95+1</f>
        <v>7</v>
      </c>
      <c r="K95" s="89">
        <f t="shared" si="112"/>
        <v>8</v>
      </c>
      <c r="L95" s="89">
        <f t="shared" ref="L95:M95" si="113">+K95+1</f>
        <v>9</v>
      </c>
      <c r="M95" s="89">
        <f t="shared" si="113"/>
        <v>10</v>
      </c>
      <c r="N95" s="89">
        <f t="shared" ref="N95:O95" si="114">+M95+1</f>
        <v>11</v>
      </c>
      <c r="O95" s="89">
        <f t="shared" si="114"/>
        <v>12</v>
      </c>
      <c r="P95" s="89">
        <f t="shared" ref="P95" si="115">+O95+1</f>
        <v>13</v>
      </c>
      <c r="R95" s="285"/>
      <c r="S95" s="285"/>
      <c r="T95" s="289"/>
      <c r="U95" s="289"/>
      <c r="W95" s="289"/>
    </row>
    <row r="96" spans="3:24" s="283" customFormat="1" ht="12.75" customHeight="1">
      <c r="C96" s="10" t="str">
        <f t="shared" ref="C96:E96" si="116">+D149</f>
        <v>Agg End-use</v>
      </c>
      <c r="D96" s="10" t="str">
        <f t="shared" si="116"/>
        <v>01 Coal</v>
      </c>
      <c r="E96" s="10" t="str">
        <f t="shared" si="116"/>
        <v>02 Fuel oil</v>
      </c>
      <c r="F96" s="10" t="str">
        <f t="shared" ref="F96" si="117">+G149</f>
        <v>03 Diesel</v>
      </c>
      <c r="G96" s="10" t="str">
        <f t="shared" ref="G96" si="118">+H149</f>
        <v>04 Gasoline</v>
      </c>
      <c r="H96" s="10" t="str">
        <f t="shared" ref="H96" si="119">+I149</f>
        <v>05 LPG</v>
      </c>
      <c r="I96" s="10" t="str">
        <f t="shared" ref="I96" si="120">+J149</f>
        <v>06 Manufactured Gases</v>
      </c>
      <c r="J96" s="10" t="str">
        <f t="shared" ref="J96" si="121">+K149</f>
        <v>07 Natural gas</v>
      </c>
      <c r="K96" s="10" t="str">
        <f t="shared" ref="K96" si="122">+L149</f>
        <v>08 Biogas</v>
      </c>
      <c r="L96" s="10" t="str">
        <f t="shared" ref="L96" si="123">+M149</f>
        <v>09 Biodiesel</v>
      </c>
      <c r="M96" s="10" t="str">
        <f t="shared" ref="M96" si="124">+N149</f>
        <v>10 Biomass</v>
      </c>
      <c r="N96" s="10" t="str">
        <f t="shared" ref="N96" si="125">+O149</f>
        <v>11 Waste</v>
      </c>
      <c r="O96" s="10" t="str">
        <f t="shared" ref="O96" si="126">+P149</f>
        <v>12 Electricity</v>
      </c>
      <c r="P96" s="10" t="str">
        <f t="shared" ref="P96" si="127">+Q149</f>
        <v>13 District heating</v>
      </c>
      <c r="R96" s="285"/>
      <c r="S96" s="285"/>
      <c r="T96" s="122" t="s">
        <v>146</v>
      </c>
      <c r="V96" s="123">
        <v>2015</v>
      </c>
    </row>
    <row r="97" spans="3:24" s="283" customFormat="1" ht="12.75" customHeight="1">
      <c r="C97" s="13" t="str">
        <f>$D$150</f>
        <v>Process heat temperature</v>
      </c>
      <c r="D97" s="14">
        <f>+INDEX($E150:$Q150,1,D$95) * INDEX($V$98:$V$110,D$95,1)</f>
        <v>0</v>
      </c>
      <c r="E97" s="14">
        <f t="shared" ref="E97:P97" si="128">+INDEX($E150:$Q150,1,E$95) * INDEX($V$98:$V$110,E$95,1)</f>
        <v>40.734999999999999</v>
      </c>
      <c r="F97" s="14">
        <f t="shared" si="128"/>
        <v>0</v>
      </c>
      <c r="G97" s="14">
        <f t="shared" si="128"/>
        <v>0</v>
      </c>
      <c r="H97" s="14">
        <f t="shared" si="128"/>
        <v>11.3415</v>
      </c>
      <c r="I97" s="14">
        <f t="shared" si="128"/>
        <v>0</v>
      </c>
      <c r="J97" s="14">
        <f t="shared" si="128"/>
        <v>5130</v>
      </c>
      <c r="K97" s="14">
        <f t="shared" si="128"/>
        <v>11</v>
      </c>
      <c r="L97" s="14">
        <f t="shared" si="128"/>
        <v>0</v>
      </c>
      <c r="M97" s="14">
        <f t="shared" si="128"/>
        <v>50270</v>
      </c>
      <c r="N97" s="14">
        <f t="shared" si="128"/>
        <v>19</v>
      </c>
      <c r="O97" s="14">
        <f t="shared" si="128"/>
        <v>0</v>
      </c>
      <c r="P97" s="14">
        <f t="shared" si="128"/>
        <v>0</v>
      </c>
      <c r="R97" s="285"/>
      <c r="S97" s="285"/>
      <c r="T97" s="48" t="s">
        <v>203</v>
      </c>
      <c r="U97" s="48"/>
      <c r="V97" s="124" t="str">
        <f>+INDEX('Energy matrix'!C25:N25,1,$D$2)</f>
        <v>Wood and wood products</v>
      </c>
      <c r="W97" s="48"/>
    </row>
    <row r="98" spans="3:24" s="283" customFormat="1" ht="12.75" customHeight="1">
      <c r="C98" s="13" t="str">
        <f>$D$151</f>
        <v>Cooling demand</v>
      </c>
      <c r="D98" s="14">
        <f t="shared" ref="D98:P98" si="129">+INDEX($E151:$Q151,1,D$95) * INDEX($V$98:$V$110,D$95,1)</f>
        <v>0</v>
      </c>
      <c r="E98" s="14">
        <f t="shared" si="129"/>
        <v>0</v>
      </c>
      <c r="F98" s="14">
        <f t="shared" si="129"/>
        <v>0</v>
      </c>
      <c r="G98" s="14">
        <f t="shared" si="129"/>
        <v>0</v>
      </c>
      <c r="H98" s="14">
        <f t="shared" si="129"/>
        <v>0</v>
      </c>
      <c r="I98" s="14">
        <f t="shared" si="129"/>
        <v>0</v>
      </c>
      <c r="J98" s="14">
        <f t="shared" si="129"/>
        <v>0</v>
      </c>
      <c r="K98" s="14">
        <f t="shared" si="129"/>
        <v>0</v>
      </c>
      <c r="L98" s="14">
        <f t="shared" si="129"/>
        <v>0</v>
      </c>
      <c r="M98" s="14">
        <f t="shared" si="129"/>
        <v>0</v>
      </c>
      <c r="N98" s="14">
        <f t="shared" si="129"/>
        <v>0</v>
      </c>
      <c r="O98" s="14">
        <f t="shared" si="129"/>
        <v>0</v>
      </c>
      <c r="P98" s="14">
        <f t="shared" si="129"/>
        <v>0</v>
      </c>
      <c r="R98" s="285"/>
      <c r="S98" s="285"/>
      <c r="T98" s="117" t="str">
        <f>'Energy matrix'!B26</f>
        <v>Coal</v>
      </c>
      <c r="U98" s="117"/>
      <c r="V98" s="118">
        <f>+INDEX('Energy matrix'!C26:N26,1,$D$2)</f>
        <v>0</v>
      </c>
      <c r="W98" s="117"/>
    </row>
    <row r="99" spans="3:24" s="283" customFormat="1" ht="12.75" customHeight="1">
      <c r="C99" s="13" t="str">
        <f>$D$152</f>
        <v>Haullage</v>
      </c>
      <c r="D99" s="14">
        <f t="shared" ref="D99:P99" si="130">+INDEX($E152:$Q152,1,D$95) * INDEX($V$98:$V$110,D$95,1)</f>
        <v>0</v>
      </c>
      <c r="E99" s="14">
        <f t="shared" si="130"/>
        <v>0</v>
      </c>
      <c r="F99" s="14">
        <f t="shared" si="130"/>
        <v>470.95400000000001</v>
      </c>
      <c r="G99" s="14">
        <f t="shared" si="130"/>
        <v>0</v>
      </c>
      <c r="H99" s="14">
        <f t="shared" si="130"/>
        <v>34.024500000000003</v>
      </c>
      <c r="I99" s="14">
        <f t="shared" si="130"/>
        <v>0</v>
      </c>
      <c r="J99" s="14">
        <f t="shared" si="130"/>
        <v>0</v>
      </c>
      <c r="K99" s="14">
        <f t="shared" si="130"/>
        <v>0</v>
      </c>
      <c r="L99" s="14">
        <f t="shared" si="130"/>
        <v>0</v>
      </c>
      <c r="M99" s="14">
        <f t="shared" si="130"/>
        <v>0</v>
      </c>
      <c r="N99" s="14">
        <f t="shared" si="130"/>
        <v>0</v>
      </c>
      <c r="O99" s="14">
        <f t="shared" si="130"/>
        <v>0</v>
      </c>
      <c r="P99" s="14">
        <f t="shared" si="130"/>
        <v>0</v>
      </c>
      <c r="R99" s="285"/>
      <c r="S99" s="285"/>
      <c r="T99" s="117" t="str">
        <f>'Energy matrix'!B27</f>
        <v>Fuel Oil</v>
      </c>
      <c r="U99" s="117"/>
      <c r="V99" s="118">
        <f>+INDEX('Energy matrix'!C27:N27,1,$D$2)</f>
        <v>40.734999999999999</v>
      </c>
      <c r="W99" s="117"/>
    </row>
    <row r="100" spans="3:24" s="283" customFormat="1" ht="12.75" customHeight="1">
      <c r="C100" s="13" t="str">
        <f>$D$153</f>
        <v>Light and electronics</v>
      </c>
      <c r="D100" s="14">
        <f t="shared" ref="D100:P100" si="131">+INDEX($E153:$Q153,1,D$95) * INDEX($V$98:$V$110,D$95,1)</f>
        <v>0</v>
      </c>
      <c r="E100" s="14">
        <f t="shared" si="131"/>
        <v>0</v>
      </c>
      <c r="F100" s="14">
        <f t="shared" si="131"/>
        <v>0</v>
      </c>
      <c r="G100" s="14">
        <f t="shared" si="131"/>
        <v>0</v>
      </c>
      <c r="H100" s="14">
        <f t="shared" si="131"/>
        <v>0</v>
      </c>
      <c r="I100" s="14">
        <f t="shared" si="131"/>
        <v>0</v>
      </c>
      <c r="J100" s="14">
        <f t="shared" si="131"/>
        <v>0</v>
      </c>
      <c r="K100" s="14">
        <f t="shared" si="131"/>
        <v>0</v>
      </c>
      <c r="L100" s="14">
        <f t="shared" si="131"/>
        <v>0</v>
      </c>
      <c r="M100" s="14">
        <f t="shared" si="131"/>
        <v>0</v>
      </c>
      <c r="N100" s="14">
        <f t="shared" si="131"/>
        <v>0</v>
      </c>
      <c r="O100" s="14">
        <f t="shared" si="131"/>
        <v>1617.1200000000001</v>
      </c>
      <c r="P100" s="14">
        <f t="shared" si="131"/>
        <v>0</v>
      </c>
      <c r="R100" s="285"/>
      <c r="S100" s="285"/>
      <c r="T100" s="117" t="str">
        <f>'Energy matrix'!B28</f>
        <v>Diesel</v>
      </c>
      <c r="U100" s="117"/>
      <c r="V100" s="118">
        <f>+INDEX('Energy matrix'!C28:N28,1,$D$2)</f>
        <v>470.95400000000001</v>
      </c>
      <c r="W100" s="117"/>
    </row>
    <row r="101" spans="3:24" s="283" customFormat="1" ht="12.75" customHeight="1">
      <c r="C101" s="13" t="str">
        <f>$D$154</f>
        <v>Electric motors</v>
      </c>
      <c r="D101" s="14">
        <f t="shared" ref="D101:P101" si="132">+INDEX($E154:$Q154,1,D$95) * INDEX($V$98:$V$110,D$95,1)</f>
        <v>0</v>
      </c>
      <c r="E101" s="14">
        <f t="shared" si="132"/>
        <v>0</v>
      </c>
      <c r="F101" s="14">
        <f t="shared" si="132"/>
        <v>0</v>
      </c>
      <c r="G101" s="14">
        <f t="shared" si="132"/>
        <v>0</v>
      </c>
      <c r="H101" s="14">
        <f t="shared" si="132"/>
        <v>0</v>
      </c>
      <c r="I101" s="14">
        <f t="shared" si="132"/>
        <v>0</v>
      </c>
      <c r="J101" s="14">
        <f t="shared" si="132"/>
        <v>0</v>
      </c>
      <c r="K101" s="14">
        <f t="shared" si="132"/>
        <v>0</v>
      </c>
      <c r="L101" s="14">
        <f t="shared" si="132"/>
        <v>0</v>
      </c>
      <c r="M101" s="14">
        <f t="shared" si="132"/>
        <v>0</v>
      </c>
      <c r="N101" s="14">
        <f t="shared" si="132"/>
        <v>0</v>
      </c>
      <c r="O101" s="14">
        <f t="shared" si="132"/>
        <v>14554.080000000002</v>
      </c>
      <c r="P101" s="14">
        <f t="shared" si="132"/>
        <v>0</v>
      </c>
      <c r="R101" s="285"/>
      <c r="S101" s="285"/>
      <c r="T101" s="117" t="str">
        <f>'Energy matrix'!B29</f>
        <v>Gasoline</v>
      </c>
      <c r="U101" s="117"/>
      <c r="V101" s="118">
        <f>+INDEX('Energy matrix'!C29:N29,1,$D$2)</f>
        <v>0</v>
      </c>
      <c r="W101" s="117"/>
    </row>
    <row r="102" spans="3:24" s="283" customFormat="1" ht="12.75" customHeight="1">
      <c r="C102" s="13" t="str">
        <f>$D$155</f>
        <v>Spatial heating</v>
      </c>
      <c r="D102" s="14">
        <f t="shared" ref="D102:P102" si="133">+INDEX($E155:$Q155,1,D$95) * INDEX($V$98:$V$110,D$95,1)</f>
        <v>0</v>
      </c>
      <c r="E102" s="14">
        <f t="shared" si="133"/>
        <v>0</v>
      </c>
      <c r="F102" s="14">
        <f t="shared" si="133"/>
        <v>0</v>
      </c>
      <c r="G102" s="14">
        <f t="shared" si="133"/>
        <v>0</v>
      </c>
      <c r="H102" s="14">
        <f t="shared" si="133"/>
        <v>0</v>
      </c>
      <c r="I102" s="14">
        <f t="shared" si="133"/>
        <v>0</v>
      </c>
      <c r="J102" s="14">
        <f t="shared" si="133"/>
        <v>0</v>
      </c>
      <c r="K102" s="14">
        <f t="shared" si="133"/>
        <v>0</v>
      </c>
      <c r="L102" s="14">
        <f t="shared" si="133"/>
        <v>0</v>
      </c>
      <c r="M102" s="14">
        <f t="shared" si="133"/>
        <v>0</v>
      </c>
      <c r="N102" s="14">
        <f t="shared" si="133"/>
        <v>0</v>
      </c>
      <c r="O102" s="14">
        <f t="shared" si="133"/>
        <v>54.498065230157835</v>
      </c>
      <c r="P102" s="14">
        <f t="shared" si="133"/>
        <v>2838</v>
      </c>
      <c r="R102" s="285"/>
      <c r="S102" s="285"/>
      <c r="T102" s="117" t="str">
        <f>'Energy matrix'!B30</f>
        <v>LPG</v>
      </c>
      <c r="U102" s="117"/>
      <c r="V102" s="118">
        <f>+INDEX('Energy matrix'!C30:N30,1,$D$2)</f>
        <v>45.366</v>
      </c>
      <c r="W102" s="117"/>
    </row>
    <row r="103" spans="3:24" s="283" customFormat="1" ht="12.75" customHeight="1">
      <c r="C103" s="17" t="s">
        <v>57</v>
      </c>
      <c r="D103" s="18">
        <f>SUM(D97:D102)</f>
        <v>0</v>
      </c>
      <c r="E103" s="18">
        <f t="shared" ref="E103:P103" si="134">SUM(E97:E102)</f>
        <v>40.734999999999999</v>
      </c>
      <c r="F103" s="18">
        <f t="shared" si="134"/>
        <v>470.95400000000001</v>
      </c>
      <c r="G103" s="18">
        <f t="shared" si="134"/>
        <v>0</v>
      </c>
      <c r="H103" s="18">
        <f t="shared" si="134"/>
        <v>45.366</v>
      </c>
      <c r="I103" s="18">
        <f t="shared" si="134"/>
        <v>0</v>
      </c>
      <c r="J103" s="18">
        <f t="shared" si="134"/>
        <v>5130</v>
      </c>
      <c r="K103" s="18">
        <f t="shared" si="134"/>
        <v>11</v>
      </c>
      <c r="L103" s="18">
        <f t="shared" si="134"/>
        <v>0</v>
      </c>
      <c r="M103" s="18">
        <f t="shared" si="134"/>
        <v>50270</v>
      </c>
      <c r="N103" s="18">
        <f t="shared" si="134"/>
        <v>19</v>
      </c>
      <c r="O103" s="18">
        <f t="shared" si="134"/>
        <v>16225.698065230161</v>
      </c>
      <c r="P103" s="18">
        <f t="shared" si="134"/>
        <v>2838</v>
      </c>
      <c r="R103" s="285"/>
      <c r="S103" s="285"/>
      <c r="T103" s="117" t="str">
        <f>'Energy matrix'!B31</f>
        <v>Manufactured Gases</v>
      </c>
      <c r="U103" s="117"/>
      <c r="V103" s="118">
        <f>+INDEX('Energy matrix'!C31:N31,1,$D$2)</f>
        <v>0</v>
      </c>
      <c r="W103" s="117"/>
    </row>
    <row r="104" spans="3:24" s="283" customFormat="1" ht="12.75" customHeight="1">
      <c r="O104" s="86"/>
      <c r="R104" s="285"/>
      <c r="S104" s="285"/>
      <c r="T104" s="117" t="str">
        <f>'Energy matrix'!B32</f>
        <v>Natural gas</v>
      </c>
      <c r="U104" s="117"/>
      <c r="V104" s="118">
        <f>+INDEX('Energy matrix'!C32:N32,1,$D$2)</f>
        <v>5130</v>
      </c>
      <c r="W104" s="117"/>
    </row>
    <row r="105" spans="3:24" s="283" customFormat="1" ht="12.75" customHeight="1">
      <c r="O105" s="86"/>
      <c r="R105" s="285"/>
      <c r="S105" s="285"/>
      <c r="T105" s="117" t="str">
        <f>'Energy matrix'!B33</f>
        <v>Biogas</v>
      </c>
      <c r="U105" s="117"/>
      <c r="V105" s="118">
        <f>+INDEX('Energy matrix'!C33:N33,1,$D$2)</f>
        <v>11</v>
      </c>
      <c r="W105" s="117"/>
    </row>
    <row r="106" spans="3:24" s="283" customFormat="1" ht="12.75" customHeight="1">
      <c r="E106" s="63"/>
      <c r="F106" s="63"/>
      <c r="G106" s="286"/>
      <c r="H106" s="286"/>
      <c r="I106" s="286"/>
      <c r="J106" s="286"/>
      <c r="K106" s="286"/>
      <c r="O106" s="86"/>
      <c r="R106" s="285"/>
      <c r="S106" s="285"/>
      <c r="T106" s="117" t="str">
        <f>'Energy matrix'!B34</f>
        <v>Biodiesel</v>
      </c>
      <c r="U106" s="117"/>
      <c r="V106" s="118">
        <f>+INDEX('Energy matrix'!C34:N34,1,$D$2)</f>
        <v>0</v>
      </c>
      <c r="W106" s="117"/>
    </row>
    <row r="107" spans="3:24" s="283" customFormat="1" ht="12.75" customHeight="1">
      <c r="E107" s="63"/>
      <c r="F107" s="63"/>
      <c r="G107" s="286"/>
      <c r="H107" s="286"/>
      <c r="I107" s="286"/>
      <c r="J107" s="286"/>
      <c r="K107" s="286"/>
      <c r="O107" s="86"/>
      <c r="R107" s="285"/>
      <c r="S107" s="285"/>
      <c r="T107" s="117" t="str">
        <f>'Energy matrix'!B35</f>
        <v>Biomass</v>
      </c>
      <c r="U107" s="117"/>
      <c r="V107" s="118">
        <f>+INDEX('Energy matrix'!C35:N35,1,$D$2)</f>
        <v>50270</v>
      </c>
      <c r="W107" s="117"/>
    </row>
    <row r="108" spans="3:24" s="283" customFormat="1" ht="12.75" customHeight="1">
      <c r="E108" s="63"/>
      <c r="F108" s="63"/>
      <c r="G108" s="286"/>
      <c r="H108" s="286"/>
      <c r="I108" s="286"/>
      <c r="J108" s="286"/>
      <c r="K108" s="286"/>
      <c r="O108" s="86"/>
      <c r="R108" s="285"/>
      <c r="S108" s="285"/>
      <c r="T108" s="117" t="str">
        <f>'Energy matrix'!B36</f>
        <v>Waste</v>
      </c>
      <c r="U108" s="117"/>
      <c r="V108" s="118">
        <f>+INDEX('Energy matrix'!C36:N36,1,$D$2)</f>
        <v>19</v>
      </c>
      <c r="W108" s="117"/>
    </row>
    <row r="109" spans="3:24" s="283" customFormat="1" ht="12.75" customHeight="1">
      <c r="E109" s="63"/>
      <c r="F109" s="63"/>
      <c r="G109" s="286"/>
      <c r="H109" s="286"/>
      <c r="I109" s="286"/>
      <c r="J109" s="286"/>
      <c r="K109" s="286"/>
      <c r="O109" s="86"/>
      <c r="R109" s="285"/>
      <c r="S109" s="285"/>
      <c r="T109" s="117" t="str">
        <f>'Energy matrix'!B37</f>
        <v>Electricity</v>
      </c>
      <c r="U109" s="117"/>
      <c r="V109" s="118">
        <f>+INDEX('Energy matrix'!C37:N37,1,$D$2)</f>
        <v>16171.2</v>
      </c>
      <c r="W109" s="117"/>
    </row>
    <row r="110" spans="3:24" ht="12.75" customHeight="1">
      <c r="C110" s="257" t="s">
        <v>489</v>
      </c>
      <c r="E110" s="25"/>
      <c r="F110" s="25"/>
      <c r="G110" s="25"/>
      <c r="H110" s="25"/>
      <c r="I110" s="25"/>
      <c r="J110" s="25"/>
      <c r="K110" s="25"/>
      <c r="O110" s="86"/>
      <c r="T110" s="117" t="str">
        <f>'Energy matrix'!B38</f>
        <v>District Heating</v>
      </c>
      <c r="U110" s="117"/>
      <c r="V110" s="118">
        <f>+INDEX('Energy matrix'!C38:N38,1,$D$2)</f>
        <v>2838</v>
      </c>
      <c r="W110" s="117"/>
      <c r="X110" s="283"/>
    </row>
    <row r="111" spans="3:24" ht="12.75" customHeight="1">
      <c r="O111" s="86"/>
      <c r="T111" s="117" t="s">
        <v>57</v>
      </c>
      <c r="U111" s="117"/>
      <c r="V111" s="118">
        <f>SUM(V98:V110)</f>
        <v>74996.255000000005</v>
      </c>
      <c r="W111" s="117"/>
      <c r="X111" s="283"/>
    </row>
    <row r="112" spans="3:24" ht="12.75" customHeight="1">
      <c r="C112" s="125" t="s">
        <v>145</v>
      </c>
      <c r="E112" s="25"/>
      <c r="F112" s="25"/>
      <c r="G112" s="25"/>
      <c r="H112" s="25"/>
      <c r="I112" s="25"/>
      <c r="J112" s="25"/>
      <c r="K112" s="25"/>
      <c r="T112" s="285"/>
      <c r="U112" s="285"/>
      <c r="V112" s="285"/>
      <c r="W112" s="285"/>
      <c r="X112" s="283"/>
    </row>
    <row r="113" spans="3:31" ht="12.75" customHeight="1">
      <c r="D113" s="87" t="s">
        <v>147</v>
      </c>
      <c r="E113" s="88" t="str">
        <f t="array" ref="E113">+IF(AND(UPPER(TRANSPOSE(T118:T128))=UPPER(MID(D116:N116,4,99))),"Ok","ERROR")</f>
        <v>Ok</v>
      </c>
      <c r="F113" s="25"/>
      <c r="G113" s="25"/>
      <c r="H113" s="25"/>
      <c r="I113" s="25"/>
      <c r="J113" s="25"/>
      <c r="K113" s="25"/>
      <c r="T113" s="285"/>
      <c r="U113" s="285"/>
      <c r="V113" s="285"/>
      <c r="W113" s="285"/>
      <c r="X113" s="283"/>
    </row>
    <row r="114" spans="3:31" ht="12.75" customHeight="1">
      <c r="C114" s="25" t="s">
        <v>203</v>
      </c>
      <c r="O114" s="86"/>
      <c r="T114" s="125" t="s">
        <v>491</v>
      </c>
      <c r="U114" s="125"/>
      <c r="W114" s="125"/>
    </row>
    <row r="115" spans="3:31" ht="12.75" customHeight="1">
      <c r="D115" s="89">
        <v>1</v>
      </c>
      <c r="E115" s="89">
        <f>+D115+1</f>
        <v>2</v>
      </c>
      <c r="F115" s="89">
        <f t="shared" ref="F115:P115" si="135">+E115+1</f>
        <v>3</v>
      </c>
      <c r="G115" s="89">
        <f t="shared" si="135"/>
        <v>4</v>
      </c>
      <c r="H115" s="89">
        <f t="shared" si="135"/>
        <v>5</v>
      </c>
      <c r="I115" s="89">
        <f t="shared" si="135"/>
        <v>6</v>
      </c>
      <c r="J115" s="89">
        <f t="shared" si="135"/>
        <v>7</v>
      </c>
      <c r="K115" s="89">
        <f t="shared" si="135"/>
        <v>8</v>
      </c>
      <c r="L115" s="89">
        <f t="shared" si="135"/>
        <v>9</v>
      </c>
      <c r="M115" s="89">
        <f t="shared" si="135"/>
        <v>10</v>
      </c>
      <c r="N115" s="89">
        <f t="shared" si="135"/>
        <v>11</v>
      </c>
      <c r="O115" s="89">
        <f t="shared" si="135"/>
        <v>12</v>
      </c>
      <c r="P115" s="89">
        <f t="shared" si="135"/>
        <v>13</v>
      </c>
      <c r="T115" s="46"/>
      <c r="U115" s="46"/>
      <c r="W115" s="46"/>
    </row>
    <row r="116" spans="3:31" ht="12.75" customHeight="1">
      <c r="C116" s="10" t="str">
        <f>+C76</f>
        <v>Agg End-use</v>
      </c>
      <c r="D116" s="10" t="str">
        <f t="shared" ref="D116:P116" si="136">+D76</f>
        <v>01 Coal</v>
      </c>
      <c r="E116" s="10" t="str">
        <f t="shared" si="136"/>
        <v>02 Fuel oil</v>
      </c>
      <c r="F116" s="10" t="str">
        <f t="shared" si="136"/>
        <v>03 Diesel</v>
      </c>
      <c r="G116" s="10" t="str">
        <f t="shared" si="136"/>
        <v>04 Gasoline</v>
      </c>
      <c r="H116" s="10" t="str">
        <f t="shared" si="136"/>
        <v>05 LPG</v>
      </c>
      <c r="I116" s="10" t="str">
        <f t="shared" si="136"/>
        <v>06 Manufactured Gases</v>
      </c>
      <c r="J116" s="10" t="str">
        <f t="shared" si="136"/>
        <v>07 Natural gas</v>
      </c>
      <c r="K116" s="10" t="str">
        <f t="shared" si="136"/>
        <v>08 Biogas</v>
      </c>
      <c r="L116" s="10" t="str">
        <f t="shared" si="136"/>
        <v>09 Biodiesel</v>
      </c>
      <c r="M116" s="10" t="str">
        <f t="shared" si="136"/>
        <v>10 Biomass</v>
      </c>
      <c r="N116" s="10" t="str">
        <f t="shared" si="136"/>
        <v>11 Waste</v>
      </c>
      <c r="O116" s="10" t="str">
        <f t="shared" si="136"/>
        <v>12 Electricity</v>
      </c>
      <c r="P116" s="10" t="str">
        <f t="shared" si="136"/>
        <v>13 District heating</v>
      </c>
      <c r="T116" s="122" t="s">
        <v>146</v>
      </c>
      <c r="V116" s="123">
        <f>+'Energy matrix'!B45</f>
        <v>2019</v>
      </c>
    </row>
    <row r="117" spans="3:31" ht="12.75" customHeight="1">
      <c r="C117" s="13" t="str">
        <f>$D$150</f>
        <v>Process heat temperature</v>
      </c>
      <c r="D117" s="14">
        <f>+INDEX($E150:$Q150,1,D$115) * INDEX($V$118:$V$130,D$115,1)</f>
        <v>0</v>
      </c>
      <c r="E117" s="14">
        <f t="shared" ref="E117:P117" si="137">+INDEX($E150:$Q150,1,E$115) * INDEX($V$118:$V$130,E$115,1)</f>
        <v>40.343000000000004</v>
      </c>
      <c r="F117" s="14">
        <f t="shared" si="137"/>
        <v>0</v>
      </c>
      <c r="G117" s="14">
        <f t="shared" si="137"/>
        <v>0</v>
      </c>
      <c r="H117" s="14">
        <f t="shared" si="137"/>
        <v>10.7685</v>
      </c>
      <c r="I117" s="14">
        <f t="shared" si="137"/>
        <v>0</v>
      </c>
      <c r="J117" s="14">
        <f t="shared" si="137"/>
        <v>4556.9449999999997</v>
      </c>
      <c r="K117" s="14">
        <f t="shared" si="137"/>
        <v>5</v>
      </c>
      <c r="L117" s="14">
        <f t="shared" si="137"/>
        <v>53.851999999999997</v>
      </c>
      <c r="M117" s="14">
        <f t="shared" si="137"/>
        <v>48238</v>
      </c>
      <c r="N117" s="14">
        <f t="shared" si="137"/>
        <v>149</v>
      </c>
      <c r="O117" s="14">
        <f t="shared" si="137"/>
        <v>0</v>
      </c>
      <c r="P117" s="14">
        <f t="shared" si="137"/>
        <v>0</v>
      </c>
      <c r="T117" s="48" t="s">
        <v>203</v>
      </c>
      <c r="U117" s="48"/>
      <c r="V117" s="124" t="str">
        <f>+INDEX('Energy matrix'!C46:N46,1,$D$2)</f>
        <v>Wood and wood products</v>
      </c>
      <c r="W117" s="48"/>
    </row>
    <row r="118" spans="3:31" ht="12.75" customHeight="1">
      <c r="C118" s="13" t="str">
        <f>$D$151</f>
        <v>Cooling demand</v>
      </c>
      <c r="D118" s="14">
        <f>+INDEX($E151:$Q151,1,D$115) * INDEX($V$118:$V$130,D$115,1)</f>
        <v>0</v>
      </c>
      <c r="E118" s="14">
        <f t="shared" ref="E118:P118" si="138">+INDEX($E151:$Q151,1,E$115) * INDEX($V$118:$V$130,E$115,1)</f>
        <v>0</v>
      </c>
      <c r="F118" s="14">
        <f t="shared" si="138"/>
        <v>0</v>
      </c>
      <c r="G118" s="14">
        <f t="shared" si="138"/>
        <v>0</v>
      </c>
      <c r="H118" s="14">
        <f t="shared" si="138"/>
        <v>0</v>
      </c>
      <c r="I118" s="14">
        <f t="shared" si="138"/>
        <v>0</v>
      </c>
      <c r="J118" s="14">
        <f t="shared" si="138"/>
        <v>0</v>
      </c>
      <c r="K118" s="14">
        <f t="shared" si="138"/>
        <v>0</v>
      </c>
      <c r="L118" s="14">
        <f t="shared" si="138"/>
        <v>0</v>
      </c>
      <c r="M118" s="14">
        <f t="shared" si="138"/>
        <v>0</v>
      </c>
      <c r="N118" s="14">
        <f t="shared" si="138"/>
        <v>0</v>
      </c>
      <c r="O118" s="14">
        <f t="shared" si="138"/>
        <v>0</v>
      </c>
      <c r="P118" s="14">
        <f t="shared" si="138"/>
        <v>0</v>
      </c>
      <c r="T118" s="117" t="str">
        <f>'Energy matrix'!B47</f>
        <v>Coal</v>
      </c>
      <c r="U118" s="117"/>
      <c r="V118" s="118">
        <f>+INDEX('Energy matrix'!C47:N47,1,$D$2)</f>
        <v>0</v>
      </c>
      <c r="W118" s="117"/>
    </row>
    <row r="119" spans="3:31" ht="12.75" customHeight="1">
      <c r="C119" s="13" t="str">
        <f>$D$152</f>
        <v>Haullage</v>
      </c>
      <c r="D119" s="19">
        <f>+INDEX($E152:$Q152,1,D$115) * INDEX($V$118:$V$130,D$115,1)</f>
        <v>0</v>
      </c>
      <c r="E119" s="19">
        <f t="shared" ref="E119:P119" si="139">+INDEX($E152:$Q152,1,E$115) * INDEX($V$118:$V$130,E$115,1)</f>
        <v>0</v>
      </c>
      <c r="F119" s="19">
        <f t="shared" si="139"/>
        <v>558.05100000000004</v>
      </c>
      <c r="G119" s="19">
        <f t="shared" si="139"/>
        <v>0</v>
      </c>
      <c r="H119" s="19">
        <f t="shared" si="139"/>
        <v>32.305499999999995</v>
      </c>
      <c r="I119" s="19">
        <f t="shared" si="139"/>
        <v>0</v>
      </c>
      <c r="J119" s="19">
        <f t="shared" si="139"/>
        <v>0</v>
      </c>
      <c r="K119" s="19">
        <f t="shared" si="139"/>
        <v>0</v>
      </c>
      <c r="L119" s="19">
        <f t="shared" si="139"/>
        <v>0</v>
      </c>
      <c r="M119" s="19">
        <f t="shared" si="139"/>
        <v>0</v>
      </c>
      <c r="N119" s="19">
        <f t="shared" si="139"/>
        <v>0</v>
      </c>
      <c r="O119" s="19">
        <f t="shared" si="139"/>
        <v>0</v>
      </c>
      <c r="P119" s="19">
        <f t="shared" si="139"/>
        <v>0</v>
      </c>
      <c r="T119" s="117" t="str">
        <f>'Energy matrix'!B48</f>
        <v>Fuel Oil</v>
      </c>
      <c r="U119" s="117"/>
      <c r="V119" s="118">
        <f>+INDEX('Energy matrix'!C48:N48,1,$D$2)</f>
        <v>40.343000000000004</v>
      </c>
      <c r="W119" s="117"/>
    </row>
    <row r="120" spans="3:31" ht="12.75" customHeight="1">
      <c r="C120" s="13" t="str">
        <f>$D$153</f>
        <v>Light and electronics</v>
      </c>
      <c r="D120" s="14">
        <f>+INDEX($E153:$Q153,1,D$115) * INDEX($V$118:$V$130,D$115,1)</f>
        <v>0</v>
      </c>
      <c r="E120" s="14">
        <f t="shared" ref="E120:P120" si="140">+INDEX($E153:$Q153,1,E$115) * INDEX($V$118:$V$130,E$115,1)</f>
        <v>0</v>
      </c>
      <c r="F120" s="14">
        <f t="shared" si="140"/>
        <v>0</v>
      </c>
      <c r="G120" s="14">
        <f t="shared" si="140"/>
        <v>0</v>
      </c>
      <c r="H120" s="14">
        <f t="shared" si="140"/>
        <v>0</v>
      </c>
      <c r="I120" s="14">
        <f t="shared" si="140"/>
        <v>0</v>
      </c>
      <c r="J120" s="14">
        <f t="shared" si="140"/>
        <v>0</v>
      </c>
      <c r="K120" s="14">
        <f t="shared" si="140"/>
        <v>0</v>
      </c>
      <c r="L120" s="14">
        <f t="shared" si="140"/>
        <v>0</v>
      </c>
      <c r="M120" s="14">
        <f t="shared" si="140"/>
        <v>0</v>
      </c>
      <c r="N120" s="14">
        <f t="shared" si="140"/>
        <v>0</v>
      </c>
      <c r="O120" s="14">
        <f t="shared" si="140"/>
        <v>1643.4</v>
      </c>
      <c r="P120" s="14">
        <f t="shared" si="140"/>
        <v>0</v>
      </c>
      <c r="T120" s="117" t="str">
        <f>'Energy matrix'!B49</f>
        <v>Diesel</v>
      </c>
      <c r="U120" s="117"/>
      <c r="V120" s="118">
        <f>+INDEX('Energy matrix'!C49:N49,1,$D$2)</f>
        <v>558.05100000000004</v>
      </c>
      <c r="W120" s="117"/>
    </row>
    <row r="121" spans="3:31" ht="12.75" customHeight="1">
      <c r="C121" s="13" t="str">
        <f>$D$154</f>
        <v>Electric motors</v>
      </c>
      <c r="D121" s="14">
        <f t="shared" ref="D121:P122" si="141">+INDEX($E154:$Q154,1,D$115) * INDEX($V$118:$V$130,D$115,1)</f>
        <v>0</v>
      </c>
      <c r="E121" s="14">
        <f t="shared" si="141"/>
        <v>0</v>
      </c>
      <c r="F121" s="14">
        <f t="shared" si="141"/>
        <v>0</v>
      </c>
      <c r="G121" s="14">
        <f t="shared" si="141"/>
        <v>0</v>
      </c>
      <c r="H121" s="14">
        <f t="shared" si="141"/>
        <v>0</v>
      </c>
      <c r="I121" s="14">
        <f t="shared" si="141"/>
        <v>0</v>
      </c>
      <c r="J121" s="14">
        <f t="shared" si="141"/>
        <v>0</v>
      </c>
      <c r="K121" s="14">
        <f t="shared" si="141"/>
        <v>0</v>
      </c>
      <c r="L121" s="14">
        <f t="shared" si="141"/>
        <v>0</v>
      </c>
      <c r="M121" s="14">
        <f t="shared" si="141"/>
        <v>0</v>
      </c>
      <c r="N121" s="14">
        <f t="shared" si="141"/>
        <v>0</v>
      </c>
      <c r="O121" s="14">
        <f t="shared" si="141"/>
        <v>14790.6</v>
      </c>
      <c r="P121" s="14">
        <f t="shared" si="141"/>
        <v>0</v>
      </c>
      <c r="T121" s="117" t="str">
        <f>'Energy matrix'!B50</f>
        <v>Gasoline</v>
      </c>
      <c r="U121" s="117"/>
      <c r="V121" s="118">
        <f>+INDEX('Energy matrix'!C50:N50,1,$D$2)</f>
        <v>0</v>
      </c>
      <c r="W121" s="117"/>
    </row>
    <row r="122" spans="3:31" ht="12.75" customHeight="1">
      <c r="C122" s="13" t="str">
        <f>$D$155</f>
        <v>Spatial heating</v>
      </c>
      <c r="D122" s="14">
        <f t="shared" si="141"/>
        <v>0</v>
      </c>
      <c r="E122" s="14">
        <f t="shared" si="141"/>
        <v>0</v>
      </c>
      <c r="F122" s="14">
        <f t="shared" si="141"/>
        <v>0</v>
      </c>
      <c r="G122" s="14">
        <f t="shared" si="141"/>
        <v>0</v>
      </c>
      <c r="H122" s="14">
        <f t="shared" si="141"/>
        <v>0</v>
      </c>
      <c r="I122" s="14">
        <f t="shared" si="141"/>
        <v>0</v>
      </c>
      <c r="J122" s="14">
        <f t="shared" si="141"/>
        <v>0</v>
      </c>
      <c r="K122" s="14">
        <f t="shared" si="141"/>
        <v>0</v>
      </c>
      <c r="L122" s="14">
        <f t="shared" si="141"/>
        <v>0</v>
      </c>
      <c r="M122" s="14">
        <f t="shared" si="141"/>
        <v>0</v>
      </c>
      <c r="N122" s="14">
        <f t="shared" si="141"/>
        <v>0</v>
      </c>
      <c r="O122" s="14">
        <f t="shared" si="141"/>
        <v>55.383719451395926</v>
      </c>
      <c r="P122" s="14">
        <f t="shared" si="141"/>
        <v>2227</v>
      </c>
      <c r="T122" s="117" t="str">
        <f>'Energy matrix'!B51</f>
        <v>LPG</v>
      </c>
      <c r="U122" s="117"/>
      <c r="V122" s="118">
        <f>+INDEX('Energy matrix'!C51:N51,1,$D$2)</f>
        <v>43.073999999999998</v>
      </c>
      <c r="W122" s="117"/>
    </row>
    <row r="123" spans="3:31" ht="12.75" customHeight="1">
      <c r="C123" s="17" t="s">
        <v>57</v>
      </c>
      <c r="D123" s="18">
        <f t="shared" ref="D123:P123" si="142">SUM(D117:D122)</f>
        <v>0</v>
      </c>
      <c r="E123" s="18">
        <f t="shared" si="142"/>
        <v>40.343000000000004</v>
      </c>
      <c r="F123" s="18">
        <f t="shared" si="142"/>
        <v>558.05100000000004</v>
      </c>
      <c r="G123" s="18">
        <f t="shared" si="142"/>
        <v>0</v>
      </c>
      <c r="H123" s="18">
        <f t="shared" si="142"/>
        <v>43.073999999999998</v>
      </c>
      <c r="I123" s="18">
        <f t="shared" si="142"/>
        <v>0</v>
      </c>
      <c r="J123" s="18">
        <f t="shared" si="142"/>
        <v>4556.9449999999997</v>
      </c>
      <c r="K123" s="18">
        <f t="shared" si="142"/>
        <v>5</v>
      </c>
      <c r="L123" s="18">
        <f t="shared" si="142"/>
        <v>53.851999999999997</v>
      </c>
      <c r="M123" s="18">
        <f t="shared" si="142"/>
        <v>48238</v>
      </c>
      <c r="N123" s="18">
        <f t="shared" si="142"/>
        <v>149</v>
      </c>
      <c r="O123" s="18">
        <f t="shared" si="142"/>
        <v>16489.383719451394</v>
      </c>
      <c r="P123" s="18">
        <f t="shared" si="142"/>
        <v>2227</v>
      </c>
      <c r="T123" s="117" t="str">
        <f>'Energy matrix'!B52</f>
        <v>Manufactured Gases</v>
      </c>
      <c r="U123" s="117"/>
      <c r="V123" s="118">
        <f>+INDEX('Energy matrix'!C52:N52,1,$D$2)</f>
        <v>0</v>
      </c>
      <c r="W123" s="117"/>
    </row>
    <row r="124" spans="3:31" ht="12.75" customHeight="1">
      <c r="E124" s="25"/>
      <c r="F124" s="25"/>
      <c r="G124" s="25"/>
      <c r="H124" s="25"/>
      <c r="I124" s="25"/>
      <c r="J124" s="25"/>
      <c r="K124" s="25"/>
      <c r="O124" s="86"/>
      <c r="T124" s="117" t="str">
        <f>'Energy matrix'!B53</f>
        <v>Natural gas</v>
      </c>
      <c r="U124" s="117"/>
      <c r="V124" s="118">
        <f>+INDEX('Energy matrix'!C53:N53,1,$D$2)</f>
        <v>4556.9449999999997</v>
      </c>
      <c r="W124" s="117"/>
    </row>
    <row r="125" spans="3:31" ht="12.75" customHeight="1">
      <c r="E125" s="25"/>
      <c r="F125" s="25"/>
      <c r="G125" s="25"/>
      <c r="H125" s="25"/>
      <c r="I125" s="25"/>
      <c r="J125" s="25"/>
      <c r="K125" s="25"/>
      <c r="O125" s="86"/>
      <c r="T125" s="117" t="str">
        <f>'Energy matrix'!B54</f>
        <v>Biogas</v>
      </c>
      <c r="U125" s="117"/>
      <c r="V125" s="118">
        <f>+INDEX('Energy matrix'!C54:N54,1,$D$2)</f>
        <v>5</v>
      </c>
      <c r="W125" s="117"/>
    </row>
    <row r="126" spans="3:31" ht="12.75" customHeight="1">
      <c r="O126" s="86"/>
      <c r="T126" s="117" t="str">
        <f>'Energy matrix'!B55</f>
        <v>Biodiesel</v>
      </c>
      <c r="U126" s="117"/>
      <c r="V126" s="118">
        <f>+INDEX('Energy matrix'!C55:N55,1,$D$2)</f>
        <v>53.851999999999997</v>
      </c>
      <c r="W126" s="117"/>
    </row>
    <row r="127" spans="3:31" ht="12.75" customHeight="1">
      <c r="O127" s="86"/>
      <c r="T127" s="117" t="str">
        <f>'Energy matrix'!B56</f>
        <v>Biomass</v>
      </c>
      <c r="U127" s="117"/>
      <c r="V127" s="118">
        <f>+INDEX('Energy matrix'!C56:N56,1,$D$2)</f>
        <v>48238</v>
      </c>
      <c r="W127" s="117"/>
    </row>
    <row r="128" spans="3:31" ht="12.75" customHeight="1">
      <c r="C128" s="25" t="s">
        <v>287</v>
      </c>
      <c r="D128" s="503"/>
      <c r="F128" s="25"/>
      <c r="G128" s="25"/>
      <c r="H128" s="25"/>
      <c r="I128" s="25"/>
      <c r="J128" s="25"/>
      <c r="K128" s="25"/>
      <c r="O128" s="86"/>
      <c r="T128" s="117" t="str">
        <f>'Energy matrix'!B57</f>
        <v>Waste</v>
      </c>
      <c r="U128" s="117"/>
      <c r="V128" s="118">
        <f>+INDEX('Energy matrix'!C57:N57,1,$D$2)</f>
        <v>149</v>
      </c>
      <c r="W128" s="117"/>
      <c r="AE128" s="34"/>
    </row>
    <row r="129" spans="3:32" ht="12.75" customHeight="1">
      <c r="E129" s="25"/>
      <c r="F129" s="25"/>
      <c r="G129" s="25"/>
      <c r="H129" s="25"/>
      <c r="I129" s="25"/>
      <c r="J129" s="25"/>
      <c r="K129" s="25"/>
      <c r="O129" s="86"/>
      <c r="T129" s="117" t="str">
        <f>'Energy matrix'!B58</f>
        <v>Electricity</v>
      </c>
      <c r="U129" s="117"/>
      <c r="V129" s="118">
        <f>+INDEX('Energy matrix'!C58:N58,1,$D$2)</f>
        <v>16434</v>
      </c>
      <c r="W129" s="117"/>
      <c r="AF129" s="34"/>
    </row>
    <row r="130" spans="3:32" ht="12.75" customHeight="1">
      <c r="D130" s="21" t="s">
        <v>55</v>
      </c>
      <c r="E130" s="21" t="s">
        <v>85</v>
      </c>
      <c r="F130" s="21" t="s">
        <v>68</v>
      </c>
      <c r="G130" s="21" t="s">
        <v>79</v>
      </c>
      <c r="H130" s="21" t="s">
        <v>53</v>
      </c>
      <c r="I130" s="21" t="s">
        <v>51</v>
      </c>
      <c r="J130" s="21" t="s">
        <v>77</v>
      </c>
      <c r="K130" s="21" t="s">
        <v>78</v>
      </c>
      <c r="L130" s="21" t="s">
        <v>80</v>
      </c>
      <c r="M130" s="21" t="s">
        <v>50</v>
      </c>
      <c r="N130" s="21" t="s">
        <v>56</v>
      </c>
      <c r="O130" s="86"/>
      <c r="T130" s="117" t="str">
        <f>'Energy matrix'!B59</f>
        <v>District Heating</v>
      </c>
      <c r="U130" s="117"/>
      <c r="V130" s="118">
        <f>+INDEX('Energy matrix'!C59:N59,1,$D$2)</f>
        <v>2227</v>
      </c>
      <c r="W130" s="117"/>
      <c r="AF130" s="34"/>
    </row>
    <row r="131" spans="3:32" ht="12.75" customHeight="1">
      <c r="C131" s="13" t="str">
        <f>$D$150</f>
        <v>Process heat temperature</v>
      </c>
      <c r="D131" s="256">
        <f>D136*0.98</f>
        <v>0.93099999999999994</v>
      </c>
      <c r="E131" s="256">
        <f>E136*0.98</f>
        <v>0.93099999999999994</v>
      </c>
      <c r="F131" s="256">
        <f>F136*0.98</f>
        <v>0.94079999999999997</v>
      </c>
      <c r="G131" s="91"/>
      <c r="H131" s="256">
        <f t="shared" ref="H131:N131" si="143">H136*0.98</f>
        <v>0.98</v>
      </c>
      <c r="I131" s="256">
        <f t="shared" si="143"/>
        <v>0.98</v>
      </c>
      <c r="J131" s="256">
        <f t="shared" si="143"/>
        <v>0.98</v>
      </c>
      <c r="K131" s="256">
        <f t="shared" si="143"/>
        <v>0.83299999999999996</v>
      </c>
      <c r="L131" s="256">
        <f t="shared" si="143"/>
        <v>0.93099999999999994</v>
      </c>
      <c r="M131" s="256">
        <f t="shared" si="143"/>
        <v>0.93099999999999994</v>
      </c>
      <c r="N131" s="256">
        <f t="shared" si="143"/>
        <v>0.94079999999999997</v>
      </c>
      <c r="O131" s="86"/>
      <c r="T131" s="117" t="s">
        <v>57</v>
      </c>
      <c r="U131" s="117"/>
      <c r="V131" s="118">
        <f>SUM(V118:V130)</f>
        <v>72305.264999999999</v>
      </c>
      <c r="W131" s="117"/>
      <c r="AF131" s="34"/>
    </row>
    <row r="132" spans="3:32" ht="12.75" customHeight="1">
      <c r="C132" s="13" t="str">
        <f>$D$151</f>
        <v>Cooling demand</v>
      </c>
      <c r="D132" s="256">
        <f>D131*0.98</f>
        <v>0.91237999999999997</v>
      </c>
      <c r="E132" s="256">
        <f>E131*0.98</f>
        <v>0.91237999999999997</v>
      </c>
      <c r="F132" s="256">
        <f>F131*0.98</f>
        <v>0.92198399999999991</v>
      </c>
      <c r="G132" s="91"/>
      <c r="H132" s="256">
        <f t="shared" ref="H132:N132" si="144">H131*0.98</f>
        <v>0.96039999999999992</v>
      </c>
      <c r="I132" s="256">
        <f>I131*0.98</f>
        <v>0.96039999999999992</v>
      </c>
      <c r="J132" s="256">
        <f t="shared" si="144"/>
        <v>0.96039999999999992</v>
      </c>
      <c r="K132" s="256">
        <f t="shared" si="144"/>
        <v>0.81633999999999995</v>
      </c>
      <c r="L132" s="256">
        <f t="shared" si="144"/>
        <v>0.91237999999999997</v>
      </c>
      <c r="M132" s="256">
        <f t="shared" si="144"/>
        <v>0.91237999999999997</v>
      </c>
      <c r="N132" s="256">
        <f t="shared" si="144"/>
        <v>0.92198399999999991</v>
      </c>
      <c r="O132" s="86"/>
      <c r="T132" s="46"/>
      <c r="U132" s="46"/>
      <c r="W132" s="46"/>
      <c r="AF132" s="34"/>
    </row>
    <row r="133" spans="3:32" ht="12.75" customHeight="1">
      <c r="C133" s="13" t="str">
        <f>$D$152</f>
        <v>Haullage</v>
      </c>
      <c r="D133" s="92"/>
      <c r="E133" s="92"/>
      <c r="F133" s="92"/>
      <c r="G133" s="92"/>
      <c r="H133" s="92"/>
      <c r="I133" s="92"/>
      <c r="J133" s="92"/>
      <c r="K133" s="92"/>
      <c r="L133" s="92"/>
      <c r="M133" s="92"/>
      <c r="N133" s="92"/>
      <c r="O133" s="86"/>
      <c r="AF133" s="34"/>
    </row>
    <row r="134" spans="3:32" ht="12.75" customHeight="1">
      <c r="C134" s="13" t="str">
        <f>$D$153</f>
        <v>Light and electronics</v>
      </c>
      <c r="D134" s="93"/>
      <c r="E134" s="93"/>
      <c r="F134" s="90"/>
      <c r="G134" s="91"/>
      <c r="H134" s="93"/>
      <c r="I134" s="93"/>
      <c r="J134" s="93"/>
      <c r="K134" s="93"/>
      <c r="L134" s="93"/>
      <c r="M134" s="90">
        <v>1</v>
      </c>
      <c r="N134" s="90"/>
      <c r="O134" s="86"/>
      <c r="R134" s="25"/>
      <c r="S134" s="25"/>
      <c r="AF134" s="34"/>
    </row>
    <row r="135" spans="3:32" ht="12.75" customHeight="1">
      <c r="C135" s="13" t="str">
        <f>$D$154</f>
        <v>Electric motors</v>
      </c>
      <c r="D135" s="93"/>
      <c r="E135" s="93"/>
      <c r="F135" s="90"/>
      <c r="G135" s="91"/>
      <c r="H135" s="93"/>
      <c r="I135" s="93"/>
      <c r="J135" s="93"/>
      <c r="K135" s="93"/>
      <c r="L135" s="93"/>
      <c r="M135" s="90">
        <v>1</v>
      </c>
      <c r="N135" s="90"/>
      <c r="O135" s="86"/>
      <c r="R135" s="25"/>
      <c r="S135" s="25"/>
      <c r="AF135" s="34"/>
    </row>
    <row r="136" spans="3:32" ht="12.75" customHeight="1">
      <c r="C136" s="13" t="str">
        <f>$D$155</f>
        <v>Spatial heating</v>
      </c>
      <c r="D136" s="90">
        <v>0.95</v>
      </c>
      <c r="E136" s="90">
        <v>0.95</v>
      </c>
      <c r="F136" s="90">
        <v>0.96</v>
      </c>
      <c r="G136" s="91"/>
      <c r="H136" s="90">
        <v>1</v>
      </c>
      <c r="I136" s="90">
        <v>1</v>
      </c>
      <c r="J136" s="90">
        <v>1</v>
      </c>
      <c r="K136" s="256">
        <v>0.85</v>
      </c>
      <c r="L136" s="90">
        <v>0.95</v>
      </c>
      <c r="M136" s="90">
        <v>0.95</v>
      </c>
      <c r="N136" s="90">
        <v>0.96</v>
      </c>
      <c r="O136" s="86"/>
      <c r="R136" s="25"/>
      <c r="S136" s="25"/>
      <c r="AF136" s="34"/>
    </row>
    <row r="137" spans="3:32" ht="12.75" customHeight="1">
      <c r="D137" s="94"/>
      <c r="E137" s="94"/>
      <c r="F137" s="94"/>
      <c r="G137" s="95"/>
      <c r="H137" s="94"/>
      <c r="I137" s="94"/>
      <c r="J137" s="94"/>
      <c r="K137" s="94"/>
      <c r="L137" s="94"/>
      <c r="M137" s="94"/>
      <c r="N137" s="94"/>
      <c r="O137" s="86"/>
      <c r="R137" s="25"/>
      <c r="S137" s="25"/>
      <c r="AF137" s="34"/>
    </row>
    <row r="138" spans="3:32" ht="12.75" customHeight="1">
      <c r="O138" s="86"/>
      <c r="R138" s="25"/>
      <c r="S138" s="25"/>
      <c r="AF138" s="34"/>
    </row>
    <row r="139" spans="3:32" ht="12.75" customHeight="1">
      <c r="C139" s="61"/>
      <c r="D139" s="61"/>
      <c r="O139" s="86"/>
      <c r="R139" s="25"/>
      <c r="S139" s="25"/>
      <c r="AF139" s="34"/>
    </row>
    <row r="140" spans="3:32" ht="12.75" customHeight="1">
      <c r="C140" s="61"/>
      <c r="D140" s="61"/>
      <c r="R140" s="25"/>
      <c r="S140" s="25"/>
      <c r="AF140" s="34"/>
    </row>
    <row r="141" spans="3:32" ht="12.75" customHeight="1">
      <c r="R141" s="25"/>
      <c r="S141" s="25"/>
      <c r="AF141" s="34"/>
    </row>
    <row r="143" spans="3:32" s="442" customFormat="1" ht="15" thickBot="1">
      <c r="E143" s="443"/>
      <c r="F143" s="443"/>
      <c r="G143" s="444"/>
      <c r="H143" s="444"/>
      <c r="I143" s="444"/>
      <c r="J143" s="444"/>
      <c r="K143" s="444"/>
      <c r="R143" s="445"/>
      <c r="S143" s="445"/>
    </row>
    <row r="145" spans="3:27">
      <c r="E145" s="25"/>
      <c r="F145" s="25"/>
      <c r="G145" s="25"/>
      <c r="H145" s="25"/>
      <c r="I145" s="25"/>
      <c r="J145" s="25"/>
      <c r="K145" s="25"/>
      <c r="R145" s="25"/>
      <c r="T145" s="34"/>
      <c r="Y145" s="25"/>
    </row>
    <row r="146" spans="3:27" ht="21">
      <c r="C146" s="502" t="s">
        <v>487</v>
      </c>
      <c r="E146" s="25"/>
      <c r="G146" s="63"/>
      <c r="L146" s="36"/>
      <c r="R146" s="25"/>
      <c r="S146" s="25"/>
      <c r="Y146" s="25"/>
    </row>
    <row r="147" spans="3:27">
      <c r="D147" s="85"/>
      <c r="E147" s="50"/>
      <c r="F147" s="50"/>
      <c r="G147" s="50"/>
      <c r="H147" s="50"/>
      <c r="I147" s="50"/>
      <c r="J147" s="50"/>
      <c r="K147" s="50"/>
      <c r="L147" s="50"/>
      <c r="M147" s="50"/>
      <c r="N147" s="50"/>
      <c r="O147" s="50"/>
      <c r="P147" s="50"/>
      <c r="Q147" s="50"/>
      <c r="R147" s="50"/>
      <c r="T147" s="34"/>
      <c r="Y147" s="25"/>
    </row>
    <row r="148" spans="3:27">
      <c r="E148" s="50"/>
      <c r="F148" s="50"/>
      <c r="G148" s="50"/>
      <c r="H148" s="50"/>
      <c r="I148" s="50"/>
      <c r="J148" s="50"/>
      <c r="K148" s="50"/>
      <c r="L148" s="50"/>
      <c r="M148" s="50"/>
      <c r="N148" s="50"/>
      <c r="O148" s="50"/>
      <c r="P148" s="50"/>
      <c r="Q148" s="50"/>
      <c r="R148" s="50"/>
      <c r="T148" s="34"/>
      <c r="Y148" s="25"/>
    </row>
    <row r="149" spans="3:27">
      <c r="C149" s="10" t="s">
        <v>142</v>
      </c>
      <c r="D149" s="11" t="s">
        <v>143</v>
      </c>
      <c r="E149" s="20" t="s">
        <v>137</v>
      </c>
      <c r="F149" s="20" t="s">
        <v>138</v>
      </c>
      <c r="G149" s="20" t="s">
        <v>139</v>
      </c>
      <c r="H149" s="20" t="s">
        <v>140</v>
      </c>
      <c r="I149" s="20" t="s">
        <v>141</v>
      </c>
      <c r="J149" s="20" t="s">
        <v>550</v>
      </c>
      <c r="K149" s="20" t="s">
        <v>551</v>
      </c>
      <c r="L149" s="20" t="s">
        <v>552</v>
      </c>
      <c r="M149" s="20" t="s">
        <v>553</v>
      </c>
      <c r="N149" s="20" t="s">
        <v>554</v>
      </c>
      <c r="O149" s="20" t="s">
        <v>555</v>
      </c>
      <c r="P149" s="188" t="s">
        <v>556</v>
      </c>
      <c r="Q149" s="188" t="s">
        <v>557</v>
      </c>
      <c r="R149" s="25"/>
      <c r="S149" s="25"/>
      <c r="W149" s="283"/>
      <c r="X149" s="283"/>
      <c r="Y149" s="25"/>
      <c r="Z149" s="25"/>
      <c r="AA149" s="25"/>
    </row>
    <row r="150" spans="3:27">
      <c r="C150" s="12" t="str">
        <f>D6</f>
        <v>010 Wood and wood products</v>
      </c>
      <c r="D150" s="13" t="s">
        <v>499</v>
      </c>
      <c r="E150" s="22">
        <v>1</v>
      </c>
      <c r="F150" s="22">
        <v>1</v>
      </c>
      <c r="G150" s="22"/>
      <c r="H150" s="22">
        <v>0</v>
      </c>
      <c r="I150" s="22">
        <v>0.25</v>
      </c>
      <c r="J150" s="22">
        <v>1</v>
      </c>
      <c r="K150" s="22">
        <v>1</v>
      </c>
      <c r="L150" s="22">
        <v>1</v>
      </c>
      <c r="M150" s="22">
        <v>1</v>
      </c>
      <c r="N150" s="22">
        <v>1</v>
      </c>
      <c r="O150" s="22">
        <v>1</v>
      </c>
      <c r="P150" s="22"/>
      <c r="Q150" s="22"/>
      <c r="R150" s="25"/>
      <c r="S150" s="25"/>
      <c r="W150" s="283"/>
      <c r="X150" s="283"/>
      <c r="Y150" s="25"/>
      <c r="Z150" s="25"/>
      <c r="AA150" s="25"/>
    </row>
    <row r="151" spans="3:27">
      <c r="C151" s="15"/>
      <c r="D151" s="13" t="s">
        <v>500</v>
      </c>
      <c r="E151" s="22"/>
      <c r="F151" s="22"/>
      <c r="G151" s="22"/>
      <c r="H151" s="22">
        <v>0</v>
      </c>
      <c r="I151" s="22"/>
      <c r="J151" s="22"/>
      <c r="K151" s="22"/>
      <c r="L151" s="22">
        <v>0</v>
      </c>
      <c r="M151" s="22">
        <v>0</v>
      </c>
      <c r="N151" s="608"/>
      <c r="O151" s="22">
        <v>0</v>
      </c>
      <c r="P151" s="22"/>
      <c r="Q151" s="22">
        <v>0</v>
      </c>
      <c r="R151" s="25"/>
      <c r="S151" s="25"/>
      <c r="W151" s="283"/>
      <c r="X151" s="283"/>
      <c r="Y151" s="25"/>
      <c r="Z151" s="25"/>
      <c r="AA151" s="25"/>
    </row>
    <row r="152" spans="3:27">
      <c r="C152" s="15"/>
      <c r="D152" s="13" t="s">
        <v>501</v>
      </c>
      <c r="E152" s="22">
        <v>0</v>
      </c>
      <c r="F152" s="22">
        <v>0</v>
      </c>
      <c r="G152" s="22">
        <v>1</v>
      </c>
      <c r="H152" s="609">
        <v>1</v>
      </c>
      <c r="I152" s="22">
        <v>0.75</v>
      </c>
      <c r="J152" s="22">
        <v>0</v>
      </c>
      <c r="K152" s="22">
        <v>0</v>
      </c>
      <c r="L152" s="22">
        <v>0</v>
      </c>
      <c r="M152" s="22">
        <v>0</v>
      </c>
      <c r="N152" s="22"/>
      <c r="O152" s="22">
        <v>0</v>
      </c>
      <c r="P152" s="22">
        <v>0</v>
      </c>
      <c r="Q152" s="22">
        <v>0</v>
      </c>
      <c r="R152" s="25"/>
      <c r="S152" s="25"/>
      <c r="W152" s="283"/>
      <c r="X152" s="283"/>
      <c r="Y152" s="25"/>
      <c r="Z152" s="25"/>
      <c r="AA152" s="25"/>
    </row>
    <row r="153" spans="3:27">
      <c r="C153" s="15"/>
      <c r="D153" s="13" t="s">
        <v>502</v>
      </c>
      <c r="E153" s="22">
        <v>0</v>
      </c>
      <c r="F153" s="22">
        <v>0</v>
      </c>
      <c r="G153" s="22">
        <v>0</v>
      </c>
      <c r="H153" s="22">
        <v>0</v>
      </c>
      <c r="I153" s="22">
        <v>0</v>
      </c>
      <c r="J153" s="22">
        <v>0</v>
      </c>
      <c r="K153" s="22">
        <v>0</v>
      </c>
      <c r="L153" s="22">
        <v>0</v>
      </c>
      <c r="M153" s="22">
        <v>0</v>
      </c>
      <c r="N153" s="22">
        <v>0</v>
      </c>
      <c r="O153" s="22">
        <v>0</v>
      </c>
      <c r="P153" s="22">
        <v>0.1</v>
      </c>
      <c r="Q153" s="22">
        <v>0</v>
      </c>
      <c r="R153" s="25"/>
      <c r="S153" s="25"/>
      <c r="W153" s="283"/>
      <c r="X153" s="283"/>
      <c r="Y153" s="25"/>
      <c r="Z153" s="25"/>
      <c r="AA153" s="25"/>
    </row>
    <row r="154" spans="3:27">
      <c r="C154" s="15"/>
      <c r="D154" s="13" t="s">
        <v>503</v>
      </c>
      <c r="E154" s="22">
        <v>0</v>
      </c>
      <c r="F154" s="22">
        <v>0</v>
      </c>
      <c r="G154" s="22">
        <v>0</v>
      </c>
      <c r="H154" s="22">
        <v>0</v>
      </c>
      <c r="I154" s="22">
        <v>0</v>
      </c>
      <c r="J154" s="22">
        <v>0</v>
      </c>
      <c r="K154" s="22">
        <v>0</v>
      </c>
      <c r="L154" s="22">
        <v>0</v>
      </c>
      <c r="M154" s="22">
        <v>0</v>
      </c>
      <c r="N154" s="22">
        <v>0</v>
      </c>
      <c r="O154" s="22">
        <v>0</v>
      </c>
      <c r="P154" s="22">
        <v>0.9</v>
      </c>
      <c r="Q154" s="22">
        <v>0</v>
      </c>
      <c r="R154" s="25"/>
      <c r="S154" s="25"/>
      <c r="W154" s="283"/>
      <c r="X154" s="283"/>
      <c r="Y154" s="25"/>
      <c r="Z154" s="25"/>
      <c r="AA154" s="25"/>
    </row>
    <row r="155" spans="3:27">
      <c r="C155" s="16"/>
      <c r="D155" s="13" t="s">
        <v>504</v>
      </c>
      <c r="E155" s="22"/>
      <c r="F155" s="22"/>
      <c r="G155" s="22"/>
      <c r="H155" s="22"/>
      <c r="I155" s="22"/>
      <c r="J155" s="22"/>
      <c r="K155" s="22"/>
      <c r="L155" s="22"/>
      <c r="M155" s="22"/>
      <c r="N155" s="22"/>
      <c r="O155" s="22"/>
      <c r="P155" s="22">
        <v>3.3700693350003606E-3</v>
      </c>
      <c r="Q155" s="22">
        <v>1</v>
      </c>
      <c r="R155" s="25"/>
      <c r="S155" s="25"/>
      <c r="W155" s="283"/>
      <c r="X155" s="283"/>
      <c r="Y155" s="25"/>
      <c r="Z155" s="25"/>
      <c r="AA155" s="25"/>
    </row>
    <row r="156" spans="3:27">
      <c r="C156" s="17" t="str">
        <f>C150</f>
        <v>010 Wood and wood products</v>
      </c>
      <c r="D156" s="17"/>
      <c r="E156" s="23">
        <f>SUM(E150:E155)</f>
        <v>1</v>
      </c>
      <c r="F156" s="23">
        <f t="shared" ref="F156:I156" si="145">SUM(F150:F155)</f>
        <v>1</v>
      </c>
      <c r="G156" s="23">
        <f t="shared" si="145"/>
        <v>1</v>
      </c>
      <c r="H156" s="23">
        <f t="shared" si="145"/>
        <v>1</v>
      </c>
      <c r="I156" s="23">
        <f t="shared" si="145"/>
        <v>1</v>
      </c>
      <c r="J156" s="23">
        <f t="shared" ref="J156" si="146">SUM(J150:J155)</f>
        <v>1</v>
      </c>
      <c r="K156" s="23">
        <f t="shared" ref="K156:Q156" si="147">SUM(K150:K155)</f>
        <v>1</v>
      </c>
      <c r="L156" s="23">
        <f t="shared" si="147"/>
        <v>1</v>
      </c>
      <c r="M156" s="23">
        <f t="shared" si="147"/>
        <v>1</v>
      </c>
      <c r="N156" s="23">
        <f t="shared" si="147"/>
        <v>1</v>
      </c>
      <c r="O156" s="23">
        <f t="shared" si="147"/>
        <v>1</v>
      </c>
      <c r="P156" s="23">
        <f t="shared" si="147"/>
        <v>1.0033700693350003</v>
      </c>
      <c r="Q156" s="23">
        <f t="shared" si="147"/>
        <v>1</v>
      </c>
      <c r="R156" s="25"/>
      <c r="S156" s="25"/>
      <c r="W156" s="283"/>
      <c r="X156" s="283"/>
      <c r="Y156" s="25"/>
      <c r="Z156" s="25"/>
      <c r="AA156" s="25"/>
    </row>
    <row r="159" spans="3:27">
      <c r="D159" s="283"/>
    </row>
    <row r="160" spans="3:27">
      <c r="D160" s="283"/>
    </row>
    <row r="161" spans="4:4">
      <c r="D161" s="283"/>
    </row>
    <row r="162" spans="4:4">
      <c r="D162" s="283"/>
    </row>
    <row r="163" spans="4:4">
      <c r="D163" s="283"/>
    </row>
    <row r="164" spans="4:4">
      <c r="D164" s="283"/>
    </row>
    <row r="165" spans="4:4">
      <c r="D165" s="283"/>
    </row>
    <row r="166" spans="4:4">
      <c r="D166" s="283"/>
    </row>
    <row r="167" spans="4:4">
      <c r="D167" s="283"/>
    </row>
    <row r="168" spans="4:4">
      <c r="D168" s="283"/>
    </row>
    <row r="169" spans="4:4">
      <c r="D169" s="283"/>
    </row>
  </sheetData>
  <mergeCells count="3">
    <mergeCell ref="AK19:AK21"/>
    <mergeCell ref="AX19:AX21"/>
    <mergeCell ref="BK19:BK21"/>
  </mergeCells>
  <conditionalFormatting sqref="E73">
    <cfRule type="cellIs" dxfId="48" priority="73" operator="notEqual">
      <formula>"Ok"</formula>
    </cfRule>
  </conditionalFormatting>
  <conditionalFormatting sqref="A26:A60">
    <cfRule type="cellIs" dxfId="47" priority="74" stopIfTrue="1" operator="notEqual">
      <formula>0</formula>
    </cfRule>
  </conditionalFormatting>
  <conditionalFormatting sqref="D16">
    <cfRule type="expression" dxfId="46" priority="71">
      <formula>$D$16&lt;&gt;"Ok"</formula>
    </cfRule>
  </conditionalFormatting>
  <conditionalFormatting sqref="D18">
    <cfRule type="cellIs" dxfId="45" priority="69" operator="notEqual">
      <formula>"Ok"</formula>
    </cfRule>
  </conditionalFormatting>
  <conditionalFormatting sqref="E113">
    <cfRule type="cellIs" dxfId="44" priority="68" operator="notEqual">
      <formula>"Ok"</formula>
    </cfRule>
  </conditionalFormatting>
  <conditionalFormatting sqref="AT26:AU44 AT46:AU54 AT56:AU62">
    <cfRule type="expression" priority="51">
      <formula>AN26</formula>
    </cfRule>
  </conditionalFormatting>
  <conditionalFormatting sqref="AT45:AU45">
    <cfRule type="expression" priority="50">
      <formula>AN45</formula>
    </cfRule>
  </conditionalFormatting>
  <conditionalFormatting sqref="AT55:AU55">
    <cfRule type="expression" priority="49">
      <formula>AN55</formula>
    </cfRule>
  </conditionalFormatting>
  <conditionalFormatting sqref="BV26:BV44 BV46:BV54 BV56:BV62">
    <cfRule type="expression" priority="15">
      <formula>BP26</formula>
    </cfRule>
  </conditionalFormatting>
  <conditionalFormatting sqref="BT45:BU45">
    <cfRule type="expression" priority="17">
      <formula>BN45</formula>
    </cfRule>
  </conditionalFormatting>
  <conditionalFormatting sqref="E93">
    <cfRule type="cellIs" dxfId="43" priority="46" operator="notEqual">
      <formula>"Ok"</formula>
    </cfRule>
  </conditionalFormatting>
  <conditionalFormatting sqref="AV26:AV44 AV46:AV54 AV56:AV62">
    <cfRule type="expression" priority="33">
      <formula>AP26</formula>
    </cfRule>
  </conditionalFormatting>
  <conditionalFormatting sqref="AV45">
    <cfRule type="expression" priority="32">
      <formula>AP45</formula>
    </cfRule>
  </conditionalFormatting>
  <conditionalFormatting sqref="AV55">
    <cfRule type="expression" priority="31">
      <formula>AP55</formula>
    </cfRule>
  </conditionalFormatting>
  <conditionalFormatting sqref="BV45">
    <cfRule type="expression" priority="14">
      <formula>BP45</formula>
    </cfRule>
  </conditionalFormatting>
  <conditionalFormatting sqref="BV55">
    <cfRule type="expression" priority="13">
      <formula>BP55</formula>
    </cfRule>
  </conditionalFormatting>
  <conditionalFormatting sqref="BT26:BU44 BT46:BU54 BT56:BU62">
    <cfRule type="expression" priority="18">
      <formula>BN26</formula>
    </cfRule>
  </conditionalFormatting>
  <conditionalFormatting sqref="BT55:BU55">
    <cfRule type="expression" priority="16">
      <formula>BN55</formula>
    </cfRule>
  </conditionalFormatting>
  <conditionalFormatting sqref="BI26:BI44 BI46:BI54 BI56:BI62">
    <cfRule type="expression" priority="21">
      <formula>BC26</formula>
    </cfRule>
  </conditionalFormatting>
  <conditionalFormatting sqref="BI45">
    <cfRule type="expression" priority="20">
      <formula>BC45</formula>
    </cfRule>
  </conditionalFormatting>
  <conditionalFormatting sqref="BI55">
    <cfRule type="expression" priority="19">
      <formula>BC55</formula>
    </cfRule>
  </conditionalFormatting>
  <conditionalFormatting sqref="BG26:BH44 BG46:BH54 BG56:BH62">
    <cfRule type="expression" priority="24">
      <formula>BA26</formula>
    </cfRule>
  </conditionalFormatting>
  <conditionalFormatting sqref="BG45:BH45">
    <cfRule type="expression" priority="23">
      <formula>BA45</formula>
    </cfRule>
  </conditionalFormatting>
  <conditionalFormatting sqref="BG55:BH55">
    <cfRule type="expression" priority="22">
      <formula>BA55</formula>
    </cfRule>
  </conditionalFormatting>
  <conditionalFormatting sqref="BF26:BF44 BF46:BF54 BF56:BF62">
    <cfRule type="expression" priority="9">
      <formula>AZ26</formula>
    </cfRule>
  </conditionalFormatting>
  <conditionalFormatting sqref="BF45">
    <cfRule type="expression" priority="8">
      <formula>AZ45</formula>
    </cfRule>
  </conditionalFormatting>
  <conditionalFormatting sqref="BF55">
    <cfRule type="expression" priority="7">
      <formula>AZ55</formula>
    </cfRule>
  </conditionalFormatting>
  <conditionalFormatting sqref="BD26:BE44 BD46:BE54 BD56:BE62">
    <cfRule type="expression" priority="12">
      <formula>AX26</formula>
    </cfRule>
  </conditionalFormatting>
  <conditionalFormatting sqref="BD45:BE45">
    <cfRule type="expression" priority="11">
      <formula>AX45</formula>
    </cfRule>
  </conditionalFormatting>
  <conditionalFormatting sqref="BD55:BE55">
    <cfRule type="expression" priority="10">
      <formula>AX55</formula>
    </cfRule>
  </conditionalFormatting>
  <conditionalFormatting sqref="BS26:BS44 BS46:BS54 BS56:BS62">
    <cfRule type="expression" priority="3">
      <formula>BM26</formula>
    </cfRule>
  </conditionalFormatting>
  <conditionalFormatting sqref="BQ45:BR45">
    <cfRule type="expression" priority="5">
      <formula>BK45</formula>
    </cfRule>
  </conditionalFormatting>
  <conditionalFormatting sqref="BS45">
    <cfRule type="expression" priority="2">
      <formula>BM45</formula>
    </cfRule>
  </conditionalFormatting>
  <conditionalFormatting sqref="BS55">
    <cfRule type="expression" priority="1">
      <formula>BM55</formula>
    </cfRule>
  </conditionalFormatting>
  <conditionalFormatting sqref="BQ26:BR44 BQ46:BR54 BQ56:BR62">
    <cfRule type="expression" priority="6">
      <formula>BK26</formula>
    </cfRule>
  </conditionalFormatting>
  <conditionalFormatting sqref="BQ55:BR55">
    <cfRule type="expression" priority="4">
      <formula>BK55</formula>
    </cfRule>
  </conditionalFormatting>
  <pageMargins left="0.75" right="0.75" top="1" bottom="1" header="0.5" footer="0.5"/>
  <pageSetup paperSize="9" orientation="portrait" horizontalDpi="300" verticalDpi="300"/>
  <headerFooter alignWithMargins="0"/>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tabColor rgb="FF00B050"/>
  </sheetPr>
  <dimension ref="C1:BY169"/>
  <sheetViews>
    <sheetView showGridLines="0" topLeftCell="A3" zoomScale="125" zoomScaleNormal="125" workbookViewId="0">
      <selection activeCell="J58" sqref="J58"/>
    </sheetView>
  </sheetViews>
  <sheetFormatPr baseColWidth="10" defaultColWidth="9.1640625" defaultRowHeight="14"/>
  <cols>
    <col min="1" max="1" width="3.5" style="25" customWidth="1"/>
    <col min="2" max="2" width="24.5" style="25" customWidth="1"/>
    <col min="3" max="3" width="19.1640625" style="25" customWidth="1"/>
    <col min="4" max="4" width="57.5" style="25" customWidth="1"/>
    <col min="5" max="5" width="25.5" style="63" customWidth="1"/>
    <col min="6" max="6" width="11.83203125" style="63" bestFit="1" customWidth="1"/>
    <col min="7" max="11" width="10.83203125" style="36" customWidth="1"/>
    <col min="12" max="14" width="10.83203125" style="25" customWidth="1"/>
    <col min="15" max="15" width="8.83203125" style="25" customWidth="1"/>
    <col min="16" max="16" width="9" style="25" customWidth="1"/>
    <col min="17" max="17" width="9.83203125" style="25" customWidth="1"/>
    <col min="18" max="18" width="9.33203125" style="34" customWidth="1"/>
    <col min="19" max="19" width="9.1640625" style="34" customWidth="1"/>
    <col min="20" max="21" width="9.5" style="25" customWidth="1"/>
    <col min="22" max="22" width="10.83203125" style="25" customWidth="1"/>
    <col min="23" max="23" width="8.6640625" style="25" customWidth="1"/>
    <col min="24" max="24" width="8.1640625" style="25" customWidth="1"/>
    <col min="25" max="25" width="11.6640625" style="25" customWidth="1"/>
    <col min="26" max="26" width="8.5" style="25" customWidth="1"/>
    <col min="27" max="28" width="8.5" style="283" customWidth="1"/>
    <col min="29" max="31" width="9.1640625" style="25"/>
    <col min="32" max="33" width="10.5" style="25" customWidth="1"/>
    <col min="34" max="40" width="9.1640625" style="25"/>
    <col min="41" max="41" width="10.33203125" style="25" customWidth="1"/>
    <col min="42" max="43" width="9.1640625" style="25"/>
    <col min="44" max="44" width="8.5" style="25" customWidth="1"/>
    <col min="45" max="16384" width="9.1640625" style="25"/>
  </cols>
  <sheetData>
    <row r="1" spans="3:29" ht="12.75" customHeight="1"/>
    <row r="2" spans="3:29" ht="12.75" customHeight="1">
      <c r="C2" s="62" t="s">
        <v>190</v>
      </c>
      <c r="D2" s="129">
        <v>3</v>
      </c>
      <c r="E2" s="70" t="s">
        <v>193</v>
      </c>
      <c r="F2" s="70"/>
      <c r="G2" s="70"/>
      <c r="H2" s="70"/>
    </row>
    <row r="3" spans="3:29" ht="12.75" customHeight="1">
      <c r="E3" s="25"/>
    </row>
    <row r="4" spans="3:29" ht="12.75" customHeight="1" thickBot="1">
      <c r="C4" s="62" t="s">
        <v>192</v>
      </c>
      <c r="D4" s="64" t="s">
        <v>135</v>
      </c>
      <c r="E4" s="25"/>
    </row>
    <row r="5" spans="3:29" ht="12.75" customHeight="1">
      <c r="C5" s="62" t="s">
        <v>195</v>
      </c>
      <c r="D5" s="70" t="str">
        <f>+INDEX(Commodities!$X$6:$X$17,D2)</f>
        <v>Aluminium industry</v>
      </c>
      <c r="E5" s="25"/>
      <c r="F5" s="195"/>
      <c r="G5" s="196"/>
    </row>
    <row r="6" spans="3:29" ht="12.75" customHeight="1">
      <c r="C6" s="62"/>
      <c r="D6" s="70" t="str">
        <f>+INDEX(Commodities!$Y$6:$Y$17,D2)</f>
        <v>03 Non-ferrous metal</v>
      </c>
      <c r="E6" s="25"/>
      <c r="F6" s="200" t="str">
        <f ca="1">+"Give 'Index' in cell " &amp; SUBSTITUTE(CELL("address",D2),"$","") &amp; "."</f>
        <v>Give 'Index' in cell D2.</v>
      </c>
      <c r="G6" s="199"/>
    </row>
    <row r="7" spans="3:29" ht="12.75" customHeight="1">
      <c r="E7" s="25"/>
      <c r="F7" s="200" t="s">
        <v>215</v>
      </c>
      <c r="G7" s="199"/>
    </row>
    <row r="8" spans="3:29" ht="12.75" customHeight="1" thickBot="1">
      <c r="C8" s="62" t="s">
        <v>192</v>
      </c>
      <c r="D8" s="64" t="s">
        <v>136</v>
      </c>
      <c r="E8" s="25"/>
      <c r="F8" s="197"/>
      <c r="G8" s="198"/>
    </row>
    <row r="9" spans="3:29" ht="12.75" customHeight="1">
      <c r="C9" s="62" t="s">
        <v>195</v>
      </c>
      <c r="D9" s="70" t="str">
        <f ca="1">+OFFSET(Processes!$M$11,D11,0)</f>
        <v>03 Non-ferrous metal</v>
      </c>
      <c r="E9" s="25"/>
    </row>
    <row r="10" spans="3:29" ht="12.75" customHeight="1">
      <c r="C10" s="62" t="s">
        <v>148</v>
      </c>
      <c r="D10" s="70">
        <f>+ROW(Processes!$M$44) - ROW(Processes!$M$7)</f>
        <v>37</v>
      </c>
      <c r="E10" s="25"/>
    </row>
    <row r="11" spans="3:29" ht="12.75" customHeight="1">
      <c r="C11" s="62" t="s">
        <v>188</v>
      </c>
      <c r="D11" s="70">
        <f>+$D$10*$D$2-$D$10</f>
        <v>74</v>
      </c>
      <c r="E11" s="25"/>
    </row>
    <row r="12" spans="3:29" ht="12.75" customHeight="1">
      <c r="E12" s="25"/>
    </row>
    <row r="13" spans="3:29" ht="12.75" customHeight="1">
      <c r="C13" s="62" t="s">
        <v>192</v>
      </c>
      <c r="D13" s="64" t="s">
        <v>189</v>
      </c>
      <c r="E13" s="25"/>
      <c r="G13" s="112"/>
      <c r="H13" s="112"/>
      <c r="I13" s="112"/>
      <c r="J13" s="112"/>
      <c r="K13" s="112"/>
      <c r="L13" s="112"/>
      <c r="M13" s="112"/>
      <c r="N13" s="112"/>
    </row>
    <row r="14" spans="3:29" ht="12.75" customHeight="1">
      <c r="C14" s="62" t="s">
        <v>195</v>
      </c>
      <c r="D14" s="70" t="str">
        <f>+INDEX('Energy matrix'!$C$4:$N$4,1,D2)</f>
        <v>Non-ferrous metal</v>
      </c>
      <c r="E14" s="25"/>
    </row>
    <row r="15" spans="3:29" ht="12.75" customHeight="1">
      <c r="D15" s="285"/>
      <c r="E15" s="25"/>
      <c r="L15" s="36"/>
      <c r="M15" s="36"/>
      <c r="R15" s="25"/>
      <c r="S15" s="25"/>
      <c r="T15" s="34"/>
      <c r="U15" s="34"/>
    </row>
    <row r="16" spans="3:29" ht="12.75" customHeight="1">
      <c r="C16" s="285"/>
      <c r="D16" s="522"/>
      <c r="E16" s="285"/>
      <c r="L16" s="36"/>
      <c r="M16" s="36"/>
      <c r="R16" s="283"/>
      <c r="S16" s="25"/>
      <c r="U16" s="34"/>
      <c r="V16" s="34"/>
      <c r="AA16" s="25"/>
      <c r="AC16" s="283"/>
    </row>
    <row r="17" spans="3:77" ht="12.75" customHeight="1">
      <c r="C17" s="285"/>
      <c r="D17" s="427"/>
      <c r="E17" s="285"/>
      <c r="L17" s="286"/>
      <c r="M17" s="36"/>
      <c r="N17" s="36"/>
      <c r="O17" s="286"/>
      <c r="R17" s="283"/>
      <c r="S17" s="25"/>
      <c r="U17" s="283"/>
      <c r="X17" s="34"/>
      <c r="Y17" s="285"/>
      <c r="Z17" s="34"/>
      <c r="AA17" s="25"/>
      <c r="AB17" s="25"/>
      <c r="AF17" s="283"/>
      <c r="AG17" s="283"/>
    </row>
    <row r="18" spans="3:77" ht="12.75" customHeight="1">
      <c r="C18" s="285"/>
      <c r="D18" s="522"/>
      <c r="E18" s="285"/>
      <c r="G18" s="286"/>
      <c r="H18" s="286"/>
      <c r="I18" s="286"/>
      <c r="J18" s="286"/>
      <c r="K18" s="286"/>
      <c r="L18" s="286"/>
      <c r="M18" s="286"/>
      <c r="N18" s="286"/>
      <c r="O18" s="286"/>
      <c r="P18" s="286"/>
      <c r="Q18" s="283"/>
      <c r="R18" s="283"/>
      <c r="S18" s="283"/>
      <c r="T18" s="283"/>
      <c r="U18" s="283"/>
      <c r="V18" s="283"/>
      <c r="W18" s="283"/>
      <c r="X18" s="283"/>
      <c r="Y18" s="283"/>
      <c r="Z18" s="285"/>
      <c r="AA18" s="285"/>
      <c r="AB18" s="284"/>
      <c r="AC18" s="283"/>
      <c r="AD18" s="283"/>
      <c r="AE18" s="283"/>
      <c r="AF18" s="283"/>
      <c r="AG18" s="283"/>
      <c r="AH18" s="283"/>
      <c r="AI18" s="283"/>
      <c r="AJ18" s="283"/>
      <c r="AK18" s="283"/>
      <c r="AL18" s="283"/>
      <c r="AM18" s="283"/>
      <c r="AN18" s="283"/>
      <c r="AO18" s="283"/>
      <c r="AP18" s="283"/>
      <c r="AQ18" s="283"/>
      <c r="AR18" s="283"/>
      <c r="AS18" s="283"/>
      <c r="AT18" s="283"/>
      <c r="AU18" s="283"/>
      <c r="AV18" s="283"/>
      <c r="AW18" s="283"/>
      <c r="AX18" s="283"/>
      <c r="AY18" s="283"/>
      <c r="AZ18" s="283"/>
      <c r="BA18" s="283"/>
      <c r="BB18" s="283"/>
      <c r="BC18" s="283"/>
      <c r="BD18" s="283"/>
      <c r="BE18" s="283"/>
      <c r="BF18" s="283"/>
      <c r="BG18" s="283"/>
      <c r="BH18" s="283"/>
      <c r="BI18" s="283"/>
      <c r="BJ18" s="283"/>
      <c r="BK18" s="546"/>
      <c r="BL18" s="289"/>
      <c r="BM18" s="291"/>
      <c r="BN18" s="291"/>
      <c r="BO18" s="291"/>
      <c r="BP18" s="291"/>
      <c r="BQ18" s="289"/>
      <c r="BR18" s="289"/>
      <c r="BS18" s="289"/>
      <c r="BT18" s="289"/>
      <c r="BU18" s="289"/>
      <c r="BV18" s="289"/>
    </row>
    <row r="19" spans="3:77" ht="12.75" customHeight="1">
      <c r="C19" s="285"/>
      <c r="D19" s="285"/>
      <c r="E19" s="285"/>
      <c r="G19" s="510" t="s">
        <v>62</v>
      </c>
      <c r="H19" s="510"/>
      <c r="I19" s="517"/>
      <c r="J19" s="510"/>
      <c r="K19" s="510"/>
      <c r="L19" s="517"/>
      <c r="M19" s="510"/>
      <c r="N19" s="510"/>
      <c r="O19" s="510"/>
      <c r="P19" s="286"/>
      <c r="Q19" s="283"/>
      <c r="R19" s="283"/>
      <c r="S19" s="396"/>
      <c r="T19" s="283"/>
      <c r="U19" s="283"/>
      <c r="V19" s="283"/>
      <c r="W19" s="283"/>
      <c r="X19" s="283"/>
      <c r="Y19" s="283"/>
      <c r="Z19" s="283"/>
      <c r="AB19" s="337"/>
      <c r="AC19" s="283"/>
      <c r="AD19" s="283"/>
      <c r="AE19" s="283"/>
      <c r="AF19" s="283"/>
      <c r="AG19" s="283"/>
      <c r="AH19" s="283"/>
      <c r="AI19" s="283"/>
      <c r="AJ19" s="283"/>
      <c r="AK19" s="663">
        <v>2010</v>
      </c>
      <c r="AL19" s="348"/>
      <c r="AM19" s="335"/>
      <c r="AN19" s="335"/>
      <c r="AO19" s="335"/>
      <c r="AP19" s="335"/>
      <c r="AQ19" s="348"/>
      <c r="AR19" s="348"/>
      <c r="AS19" s="348"/>
      <c r="AT19" s="348"/>
      <c r="AU19" s="348"/>
      <c r="AV19" s="349"/>
      <c r="AW19" s="283"/>
      <c r="AX19" s="663">
        <v>2015</v>
      </c>
      <c r="AY19" s="348"/>
      <c r="AZ19" s="335"/>
      <c r="BA19" s="335"/>
      <c r="BB19" s="335"/>
      <c r="BC19" s="335"/>
      <c r="BD19" s="348"/>
      <c r="BE19" s="348"/>
      <c r="BF19" s="348"/>
      <c r="BG19" s="348"/>
      <c r="BH19" s="348"/>
      <c r="BI19" s="349"/>
      <c r="BJ19" s="283"/>
      <c r="BK19" s="663">
        <v>2019</v>
      </c>
      <c r="BL19" s="348"/>
      <c r="BM19" s="335"/>
      <c r="BN19" s="335"/>
      <c r="BO19" s="335"/>
      <c r="BP19" s="335"/>
      <c r="BQ19" s="348"/>
      <c r="BR19" s="348"/>
      <c r="BS19" s="348"/>
      <c r="BT19" s="348"/>
      <c r="BU19" s="348"/>
      <c r="BV19" s="349"/>
      <c r="BW19" s="283"/>
      <c r="BX19" s="283"/>
      <c r="BY19" s="283"/>
    </row>
    <row r="20" spans="3:77" ht="12.75" customHeight="1">
      <c r="E20" s="25"/>
      <c r="G20" s="511">
        <v>2010</v>
      </c>
      <c r="H20" s="511"/>
      <c r="I20" s="518"/>
      <c r="J20" s="511">
        <v>2015</v>
      </c>
      <c r="K20" s="511"/>
      <c r="L20" s="518"/>
      <c r="M20" s="511">
        <v>2019</v>
      </c>
      <c r="N20" s="511"/>
      <c r="O20" s="511"/>
      <c r="P20" s="294"/>
      <c r="Q20" s="295"/>
      <c r="R20" s="295"/>
      <c r="S20" s="294"/>
      <c r="T20" s="293"/>
      <c r="U20" s="293"/>
      <c r="V20" s="283"/>
      <c r="W20" s="283"/>
      <c r="X20" s="296"/>
      <c r="Y20" s="296"/>
      <c r="Z20" s="296"/>
      <c r="AA20" s="296"/>
      <c r="AB20" s="347"/>
      <c r="AC20" s="285"/>
      <c r="AD20" s="285"/>
      <c r="AE20" s="285"/>
      <c r="AF20" s="285"/>
      <c r="AG20" s="285"/>
      <c r="AH20" s="285"/>
      <c r="AI20" s="285"/>
      <c r="AJ20" s="285"/>
      <c r="AK20" s="664"/>
      <c r="AL20" s="289"/>
      <c r="AM20" s="289"/>
      <c r="AN20" s="289"/>
      <c r="AO20" s="289"/>
      <c r="AP20" s="289"/>
      <c r="AQ20" s="289"/>
      <c r="AR20" s="289"/>
      <c r="AS20" s="289"/>
      <c r="AT20" s="289"/>
      <c r="AU20" s="289"/>
      <c r="AV20" s="290"/>
      <c r="AW20" s="283"/>
      <c r="AX20" s="664"/>
      <c r="AY20" s="289"/>
      <c r="AZ20" s="289"/>
      <c r="BA20" s="289"/>
      <c r="BB20" s="289"/>
      <c r="BC20" s="289"/>
      <c r="BD20" s="289"/>
      <c r="BE20" s="289"/>
      <c r="BF20" s="289"/>
      <c r="BG20" s="289"/>
      <c r="BH20" s="289"/>
      <c r="BI20" s="290"/>
      <c r="BJ20" s="283"/>
      <c r="BK20" s="664"/>
      <c r="BL20" s="289"/>
      <c r="BM20" s="289"/>
      <c r="BN20" s="289"/>
      <c r="BO20" s="289"/>
      <c r="BP20" s="289"/>
      <c r="BQ20" s="289"/>
      <c r="BR20" s="289"/>
      <c r="BS20" s="289"/>
      <c r="BT20" s="289"/>
      <c r="BU20" s="289"/>
      <c r="BV20" s="290"/>
      <c r="BW20" s="283"/>
      <c r="BX20" s="283"/>
      <c r="BY20" s="283"/>
    </row>
    <row r="21" spans="3:77" ht="12.75" customHeight="1">
      <c r="E21" s="25"/>
      <c r="F21" s="65"/>
      <c r="G21" s="385">
        <f>IronSteel!G21</f>
        <v>1.0009999999999999</v>
      </c>
      <c r="H21" s="385">
        <f>IronSteel!H21</f>
        <v>1.0009999999999999</v>
      </c>
      <c r="I21" s="385">
        <f>IronSteel!I21</f>
        <v>1.0009999999999999</v>
      </c>
      <c r="J21" s="385">
        <v>1.01</v>
      </c>
      <c r="K21" s="385">
        <v>1.01</v>
      </c>
      <c r="L21" s="385">
        <v>1.01</v>
      </c>
      <c r="M21" s="385">
        <f>IronSteel!M21</f>
        <v>1.01</v>
      </c>
      <c r="N21" s="385">
        <f>IronSteel!N21</f>
        <v>1.01</v>
      </c>
      <c r="O21" s="385">
        <f>IronSteel!O21</f>
        <v>1.01</v>
      </c>
      <c r="P21" s="292"/>
      <c r="Q21" s="297"/>
      <c r="R21" s="297"/>
      <c r="S21" s="292"/>
      <c r="T21" s="292"/>
      <c r="U21" s="292"/>
      <c r="V21" s="283"/>
      <c r="W21" s="283"/>
      <c r="X21" s="296"/>
      <c r="Y21" s="296"/>
      <c r="Z21" s="296"/>
      <c r="AA21" s="296"/>
      <c r="AB21" s="337"/>
      <c r="AC21" s="285"/>
      <c r="AD21" s="285"/>
      <c r="AE21" s="285"/>
      <c r="AF21" s="283"/>
      <c r="AG21" s="283"/>
      <c r="AH21" s="283"/>
      <c r="AI21" s="283"/>
      <c r="AJ21" s="283"/>
      <c r="AK21" s="665"/>
      <c r="AL21" s="289"/>
      <c r="AM21" s="289"/>
      <c r="AN21" s="356" t="s">
        <v>96</v>
      </c>
      <c r="AO21" s="348"/>
      <c r="AP21" s="349"/>
      <c r="AQ21" s="289"/>
      <c r="AR21" s="289"/>
      <c r="AS21" s="289"/>
      <c r="AT21" s="289"/>
      <c r="AU21" s="289"/>
      <c r="AV21" s="290"/>
      <c r="AW21" s="283"/>
      <c r="AX21" s="665"/>
      <c r="AY21" s="289"/>
      <c r="AZ21" s="289"/>
      <c r="BA21" s="356" t="s">
        <v>96</v>
      </c>
      <c r="BB21" s="348"/>
      <c r="BC21" s="349"/>
      <c r="BD21" s="289"/>
      <c r="BE21" s="289"/>
      <c r="BF21" s="289"/>
      <c r="BG21" s="289"/>
      <c r="BH21" s="289"/>
      <c r="BI21" s="290"/>
      <c r="BJ21" s="283"/>
      <c r="BK21" s="665"/>
      <c r="BL21" s="289"/>
      <c r="BM21" s="289"/>
      <c r="BN21" s="356" t="s">
        <v>96</v>
      </c>
      <c r="BO21" s="348"/>
      <c r="BP21" s="349"/>
      <c r="BQ21" s="289"/>
      <c r="BR21" s="289"/>
      <c r="BS21" s="289"/>
      <c r="BT21" s="289"/>
      <c r="BU21" s="289"/>
      <c r="BV21" s="290"/>
      <c r="BW21" s="283"/>
      <c r="BX21" s="283"/>
      <c r="BY21" s="283"/>
    </row>
    <row r="22" spans="3:77" ht="12.75" customHeight="1">
      <c r="F22" s="72"/>
      <c r="G22" s="298"/>
      <c r="H22" s="298"/>
      <c r="I22" s="298"/>
      <c r="J22" s="286"/>
      <c r="K22" s="286"/>
      <c r="L22" s="286"/>
      <c r="M22" s="298"/>
      <c r="N22" s="298"/>
      <c r="O22" s="298"/>
      <c r="P22" s="286"/>
      <c r="Q22" s="312"/>
      <c r="R22" s="312"/>
      <c r="S22" s="312"/>
      <c r="T22" s="298"/>
      <c r="U22" s="298"/>
      <c r="V22" s="298"/>
      <c r="W22" s="298"/>
      <c r="X22" s="299"/>
      <c r="Y22" s="299"/>
      <c r="Z22" s="299"/>
      <c r="AA22" s="299"/>
      <c r="AB22" s="338"/>
      <c r="AC22" s="283"/>
      <c r="AD22" s="283"/>
      <c r="AE22" s="283"/>
      <c r="AF22" s="283"/>
      <c r="AG22" s="283"/>
      <c r="AH22" s="283"/>
      <c r="AI22" s="283"/>
      <c r="AJ22" s="283"/>
      <c r="AK22" s="545"/>
      <c r="AL22" s="289"/>
      <c r="AM22" s="289"/>
      <c r="AN22" s="288" t="s">
        <v>586</v>
      </c>
      <c r="AO22" s="289" t="s">
        <v>575</v>
      </c>
      <c r="AP22" s="290" t="s">
        <v>564</v>
      </c>
      <c r="AQ22" s="289"/>
      <c r="AR22" s="289"/>
      <c r="AS22" s="289"/>
      <c r="AT22" s="289"/>
      <c r="AU22" s="289"/>
      <c r="AV22" s="290"/>
      <c r="AW22" s="283"/>
      <c r="AX22" s="545"/>
      <c r="AY22" s="289"/>
      <c r="AZ22" s="289"/>
      <c r="BA22" s="288" t="s">
        <v>586</v>
      </c>
      <c r="BB22" s="289" t="s">
        <v>575</v>
      </c>
      <c r="BC22" s="290" t="s">
        <v>564</v>
      </c>
      <c r="BD22" s="289"/>
      <c r="BE22" s="289"/>
      <c r="BF22" s="289"/>
      <c r="BG22" s="289"/>
      <c r="BH22" s="289"/>
      <c r="BI22" s="290"/>
      <c r="BJ22" s="283"/>
      <c r="BK22" s="545"/>
      <c r="BL22" s="289"/>
      <c r="BM22" s="289"/>
      <c r="BN22" s="288" t="s">
        <v>586</v>
      </c>
      <c r="BO22" s="289" t="s">
        <v>575</v>
      </c>
      <c r="BP22" s="290" t="s">
        <v>564</v>
      </c>
      <c r="BQ22" s="289"/>
      <c r="BR22" s="289"/>
      <c r="BS22" s="289"/>
      <c r="BT22" s="289"/>
      <c r="BU22" s="289"/>
      <c r="BV22" s="290"/>
      <c r="BW22" s="283"/>
      <c r="BX22" s="283"/>
      <c r="BY22" s="283"/>
    </row>
    <row r="23" spans="3:77" ht="12.75" customHeight="1">
      <c r="F23" s="74" t="s">
        <v>8</v>
      </c>
      <c r="G23" s="300"/>
      <c r="H23" s="300"/>
      <c r="I23" s="300"/>
      <c r="J23" s="286"/>
      <c r="K23" s="286"/>
      <c r="L23" s="286"/>
      <c r="M23" s="300"/>
      <c r="N23" s="300"/>
      <c r="O23" s="300"/>
      <c r="P23" s="301"/>
      <c r="Q23" s="313"/>
      <c r="R23" s="313"/>
      <c r="S23" s="313"/>
      <c r="T23" s="300"/>
      <c r="U23" s="300"/>
      <c r="V23" s="300"/>
      <c r="W23" s="300"/>
      <c r="X23" s="299"/>
      <c r="Y23" s="299"/>
      <c r="Z23" s="299"/>
      <c r="AA23" s="299"/>
      <c r="AB23" s="339"/>
      <c r="AC23" s="283"/>
      <c r="AD23" s="283"/>
      <c r="AE23" s="283"/>
      <c r="AF23" s="283"/>
      <c r="AG23" s="283"/>
      <c r="AH23" s="283"/>
      <c r="AI23" s="283"/>
      <c r="AJ23" s="283"/>
      <c r="AK23" s="288"/>
      <c r="AL23" s="291"/>
      <c r="AM23" s="289"/>
      <c r="AN23" s="362" cm="1">
        <f t="array" ref="AN23">INDEX(RegSplit!$B$4:$AN$6,MATCH(AN22,RegSplit!$A$4:$A$6,0),MATCH($D$6&amp;AK19,RegSplit!$B$2:$AN$2&amp;RegSplit!$B$3:$AN$3,0))</f>
        <v>1</v>
      </c>
      <c r="AO23" s="523" cm="1">
        <f t="array" ref="AO23">INDEX(RegSplit!$B$4:$AN$6,MATCH(AO22,RegSplit!$A$4:$A$6,0),MATCH($D$6&amp;AK19,RegSplit!$B$2:$AN$2&amp;RegSplit!$B$3:$AN$3,0))</f>
        <v>0</v>
      </c>
      <c r="AP23" s="523" cm="1">
        <f t="array" ref="AP23">INDEX(RegSplit!$B$4:$AN$6,MATCH(AP22,RegSplit!$A$4:$A$6,0),MATCH($D$6&amp;AK19,RegSplit!$B$2:$AN$2&amp;RegSplit!$B$3:$AN$3,0))</f>
        <v>0</v>
      </c>
      <c r="AQ23" s="289"/>
      <c r="AR23" s="289"/>
      <c r="AS23" s="289"/>
      <c r="AT23" s="289"/>
      <c r="AU23" s="289"/>
      <c r="AV23" s="290"/>
      <c r="AW23" s="283"/>
      <c r="AX23" s="288"/>
      <c r="AY23" s="291"/>
      <c r="AZ23" s="289"/>
      <c r="BA23" s="362" cm="1">
        <f t="array" ref="BA23">INDEX(RegSplit!$B$4:$AN$6,MATCH(BA22,RegSplit!$A$4:$A$6,0),MATCH($D$6&amp;AX19,RegSplit!$B$2:$AN$2&amp;RegSplit!$B$3:$AN$3,0))</f>
        <v>1</v>
      </c>
      <c r="BB23" s="523" cm="1">
        <f t="array" ref="BB23">INDEX(RegSplit!$B$4:$AN$6,MATCH(BB22,RegSplit!$A$4:$A$6,0),MATCH($D$6&amp;AX19,RegSplit!$B$2:$AN$2&amp;RegSplit!$B$3:$AN$3,0))</f>
        <v>0</v>
      </c>
      <c r="BC23" s="523" cm="1">
        <f t="array" ref="BC23">INDEX(RegSplit!$B$4:$AN$6,MATCH(BC22,RegSplit!$A$4:$A$6,0),MATCH($D$6&amp;AX19,RegSplit!$B$2:$AN$2&amp;RegSplit!$B$3:$AN$3,0))</f>
        <v>0</v>
      </c>
      <c r="BD23" s="289"/>
      <c r="BE23" s="289"/>
      <c r="BF23" s="289"/>
      <c r="BG23" s="289"/>
      <c r="BH23" s="289"/>
      <c r="BI23" s="290"/>
      <c r="BJ23" s="283"/>
      <c r="BK23" s="288"/>
      <c r="BL23" s="291"/>
      <c r="BM23" s="289"/>
      <c r="BN23" s="362" cm="1">
        <f t="array" ref="BN23">INDEX(RegSplit!$B$4:$AN$6,MATCH(BN22,RegSplit!$A$4:$A$6,0),MATCH($D$6&amp;BK19,RegSplit!$B$2:$AN$2&amp;RegSplit!$B$3:$AN$3,0))</f>
        <v>1</v>
      </c>
      <c r="BO23" s="523" cm="1">
        <f t="array" ref="BO23">INDEX(RegSplit!$B$4:$AN$6,MATCH(BO22,RegSplit!$A$4:$A$6,0),MATCH($D$6&amp;BK19,RegSplit!$B$2:$AN$2&amp;RegSplit!$B$3:$AN$3,0))</f>
        <v>0</v>
      </c>
      <c r="BP23" s="523" cm="1">
        <f t="array" ref="BP23">INDEX(RegSplit!$B$4:$AN$6,MATCH(BP22,RegSplit!$A$4:$A$6,0),MATCH($D$6&amp;BK19,RegSplit!$B$2:$AN$2&amp;RegSplit!$B$3:$AN$3,0))</f>
        <v>0</v>
      </c>
      <c r="BQ23" s="289"/>
      <c r="BR23" s="289"/>
      <c r="BS23" s="289"/>
      <c r="BT23" s="289"/>
      <c r="BU23" s="289"/>
      <c r="BV23" s="290"/>
      <c r="BW23" s="283"/>
      <c r="BX23" s="283"/>
      <c r="BY23" s="283"/>
    </row>
    <row r="24" spans="3:77" ht="25.5" customHeight="1">
      <c r="C24" s="38" t="s">
        <v>2</v>
      </c>
      <c r="D24" s="38" t="s">
        <v>26</v>
      </c>
      <c r="E24" s="38" t="s">
        <v>14</v>
      </c>
      <c r="F24" s="38" t="s">
        <v>15</v>
      </c>
      <c r="G24" s="302" t="s">
        <v>587</v>
      </c>
      <c r="H24" s="314" t="s">
        <v>576</v>
      </c>
      <c r="I24" s="314" t="s">
        <v>565</v>
      </c>
      <c r="J24" s="302" t="s">
        <v>588</v>
      </c>
      <c r="K24" s="314" t="s">
        <v>577</v>
      </c>
      <c r="L24" s="314" t="s">
        <v>566</v>
      </c>
      <c r="M24" s="302" t="s">
        <v>589</v>
      </c>
      <c r="N24" s="314" t="s">
        <v>578</v>
      </c>
      <c r="O24" s="314" t="s">
        <v>567</v>
      </c>
      <c r="P24" s="302" t="s">
        <v>590</v>
      </c>
      <c r="Q24" s="314" t="s">
        <v>579</v>
      </c>
      <c r="R24" s="314" t="s">
        <v>568</v>
      </c>
      <c r="S24" s="302" t="s">
        <v>591</v>
      </c>
      <c r="T24" s="314" t="s">
        <v>580</v>
      </c>
      <c r="U24" s="314" t="s">
        <v>569</v>
      </c>
      <c r="V24" s="302" t="s">
        <v>319</v>
      </c>
      <c r="W24" s="549" t="s">
        <v>592</v>
      </c>
      <c r="X24" s="550" t="s">
        <v>581</v>
      </c>
      <c r="Y24" s="551" t="s">
        <v>570</v>
      </c>
      <c r="Z24" s="51" t="s">
        <v>0</v>
      </c>
      <c r="AA24" s="51" t="s">
        <v>318</v>
      </c>
      <c r="AB24" s="552" t="s">
        <v>58</v>
      </c>
      <c r="AC24" s="553" t="s">
        <v>106</v>
      </c>
      <c r="AD24" s="553" t="s">
        <v>288</v>
      </c>
      <c r="AE24" s="554" t="s">
        <v>111</v>
      </c>
      <c r="AG24" s="283"/>
      <c r="AH24" s="283"/>
      <c r="AI24" s="283"/>
      <c r="AJ24" s="283"/>
      <c r="AK24" s="288"/>
      <c r="AL24" s="289"/>
      <c r="AM24" s="540" t="s">
        <v>294</v>
      </c>
      <c r="AN24" s="541"/>
      <c r="AO24" s="348"/>
      <c r="AP24" s="349"/>
      <c r="AQ24" s="540" t="s">
        <v>96</v>
      </c>
      <c r="AR24" s="541"/>
      <c r="AS24" s="542"/>
      <c r="AT24" s="540" t="s">
        <v>295</v>
      </c>
      <c r="AU24" s="541"/>
      <c r="AV24" s="542"/>
      <c r="AW24" s="283"/>
      <c r="AX24" s="288"/>
      <c r="AY24" s="289"/>
      <c r="AZ24" s="540" t="s">
        <v>294</v>
      </c>
      <c r="BA24" s="541"/>
      <c r="BB24" s="348"/>
      <c r="BC24" s="349"/>
      <c r="BD24" s="540" t="s">
        <v>96</v>
      </c>
      <c r="BE24" s="541"/>
      <c r="BF24" s="542"/>
      <c r="BG24" s="540" t="s">
        <v>295</v>
      </c>
      <c r="BH24" s="541"/>
      <c r="BI24" s="542"/>
      <c r="BJ24" s="283"/>
      <c r="BK24" s="288"/>
      <c r="BL24" s="289"/>
      <c r="BM24" s="540" t="s">
        <v>294</v>
      </c>
      <c r="BN24" s="541"/>
      <c r="BO24" s="348"/>
      <c r="BP24" s="349"/>
      <c r="BQ24" s="540" t="s">
        <v>96</v>
      </c>
      <c r="BR24" s="541"/>
      <c r="BS24" s="542"/>
      <c r="BT24" s="540" t="s">
        <v>295</v>
      </c>
      <c r="BU24" s="541"/>
      <c r="BV24" s="542"/>
      <c r="BW24" s="283"/>
      <c r="BX24" s="283"/>
      <c r="BY24" s="283"/>
    </row>
    <row r="25" spans="3:77" ht="25" thickBot="1">
      <c r="C25" s="77" t="s">
        <v>27</v>
      </c>
      <c r="D25" s="77"/>
      <c r="E25" s="77"/>
      <c r="F25" s="77"/>
      <c r="G25" s="303" t="s">
        <v>46</v>
      </c>
      <c r="H25" s="303" t="s">
        <v>46</v>
      </c>
      <c r="I25" s="303"/>
      <c r="J25" s="303" t="s">
        <v>46</v>
      </c>
      <c r="K25" s="303" t="s">
        <v>46</v>
      </c>
      <c r="L25" s="303"/>
      <c r="M25" s="303" t="s">
        <v>46</v>
      </c>
      <c r="N25" s="303" t="s">
        <v>46</v>
      </c>
      <c r="O25" s="303"/>
      <c r="P25" s="303" t="s">
        <v>46</v>
      </c>
      <c r="Q25" s="303" t="s">
        <v>46</v>
      </c>
      <c r="R25" s="303"/>
      <c r="S25" s="303" t="s">
        <v>46</v>
      </c>
      <c r="T25" s="303" t="s">
        <v>46</v>
      </c>
      <c r="U25" s="303"/>
      <c r="V25" s="326" t="s">
        <v>112</v>
      </c>
      <c r="W25" s="323" t="s">
        <v>49</v>
      </c>
      <c r="X25" s="303" t="s">
        <v>49</v>
      </c>
      <c r="Y25" s="303"/>
      <c r="Z25" s="547" t="s">
        <v>93</v>
      </c>
      <c r="AA25" s="547"/>
      <c r="AB25" s="548" t="s">
        <v>291</v>
      </c>
      <c r="AC25" s="548"/>
      <c r="AD25" s="548"/>
      <c r="AE25" s="548" t="s">
        <v>112</v>
      </c>
      <c r="AG25" s="283">
        <v>2010</v>
      </c>
      <c r="AH25" s="283">
        <v>2012</v>
      </c>
      <c r="AI25" s="283">
        <v>2014</v>
      </c>
      <c r="AJ25" s="283"/>
      <c r="AK25" s="529"/>
      <c r="AL25" s="537" t="s">
        <v>44</v>
      </c>
      <c r="AM25" s="525" t="s">
        <v>105</v>
      </c>
      <c r="AN25" s="526" t="s">
        <v>586</v>
      </c>
      <c r="AO25" s="526" t="s">
        <v>575</v>
      </c>
      <c r="AP25" s="527" t="s">
        <v>564</v>
      </c>
      <c r="AQ25" s="525" t="s">
        <v>586</v>
      </c>
      <c r="AR25" s="526" t="s">
        <v>575</v>
      </c>
      <c r="AS25" s="527" t="s">
        <v>564</v>
      </c>
      <c r="AT25" s="525" t="s">
        <v>586</v>
      </c>
      <c r="AU25" s="526" t="s">
        <v>575</v>
      </c>
      <c r="AV25" s="527" t="s">
        <v>564</v>
      </c>
      <c r="AW25" s="283"/>
      <c r="AX25" s="529"/>
      <c r="AY25" s="537" t="s">
        <v>44</v>
      </c>
      <c r="AZ25" s="525" t="s">
        <v>292</v>
      </c>
      <c r="BA25" s="526" t="s">
        <v>586</v>
      </c>
      <c r="BB25" s="526" t="s">
        <v>575</v>
      </c>
      <c r="BC25" s="527" t="s">
        <v>564</v>
      </c>
      <c r="BD25" s="525" t="s">
        <v>586</v>
      </c>
      <c r="BE25" s="526" t="s">
        <v>575</v>
      </c>
      <c r="BF25" s="527" t="s">
        <v>564</v>
      </c>
      <c r="BG25" s="525" t="s">
        <v>586</v>
      </c>
      <c r="BH25" s="526" t="s">
        <v>575</v>
      </c>
      <c r="BI25" s="527" t="s">
        <v>564</v>
      </c>
      <c r="BJ25" s="283"/>
      <c r="BK25" s="529"/>
      <c r="BL25" s="537" t="s">
        <v>44</v>
      </c>
      <c r="BM25" s="525" t="s">
        <v>105</v>
      </c>
      <c r="BN25" s="526" t="s">
        <v>586</v>
      </c>
      <c r="BO25" s="526" t="s">
        <v>575</v>
      </c>
      <c r="BP25" s="527" t="s">
        <v>564</v>
      </c>
      <c r="BQ25" s="525" t="s">
        <v>586</v>
      </c>
      <c r="BR25" s="526" t="s">
        <v>575</v>
      </c>
      <c r="BS25" s="527" t="s">
        <v>564</v>
      </c>
      <c r="BT25" s="525" t="s">
        <v>586</v>
      </c>
      <c r="BU25" s="526" t="s">
        <v>575</v>
      </c>
      <c r="BV25" s="527" t="s">
        <v>564</v>
      </c>
      <c r="BW25" s="283"/>
      <c r="BX25" s="283"/>
      <c r="BY25" s="283"/>
    </row>
    <row r="26" spans="3:77" ht="12.75" customHeight="1">
      <c r="C26" s="144" t="str">
        <f ca="1">+IF(OFFSET(Processes!B7,$D$11,0)="*","*",OFFSET(Processes!D7,$D$11,0))</f>
        <v>INDADPHBNGAE1</v>
      </c>
      <c r="D26" s="144" t="str">
        <f ca="1">+OFFSET(Processes!E7,$D$11,0)</f>
        <v>Aluminium industry Heat Medium Temp. Boiler - Nat. Gas Existing 1</v>
      </c>
      <c r="E26" s="147" t="str">
        <f>+Processes!O7</f>
        <v>INDSNG1,INDSNG2,INDNGA</v>
      </c>
      <c r="F26" s="147" t="str">
        <f ca="1">+OFFSET(Processes!$M$12,$D$11,0) &amp; Processes!P7</f>
        <v>IADPH</v>
      </c>
      <c r="G26" s="320">
        <f>ROUNDUP(AN26/($Z26*$AA26)*G$21*W26,3)</f>
        <v>2002.69</v>
      </c>
      <c r="H26" s="320">
        <f t="shared" ref="H26:I26" si="0">ROUNDUP(AO26/($Z26*$AA26)*H$21*X26,3)</f>
        <v>0</v>
      </c>
      <c r="I26" s="320">
        <f t="shared" si="0"/>
        <v>0</v>
      </c>
      <c r="J26" s="320">
        <f>ROUNDUP(BA26/($Z26*$AA26)*J$21*W26,3)</f>
        <v>2124.4550000000004</v>
      </c>
      <c r="K26" s="320">
        <f>ROUNDUP(BB26/($Z26*$AA26)*K$21*X26,3)</f>
        <v>0</v>
      </c>
      <c r="L26" s="320">
        <f>ROUNDUP(BC26/($Z26*$AA26)*L$21*Y26,3)</f>
        <v>0</v>
      </c>
      <c r="M26" s="320">
        <f>ROUNDUP(BN26/($Z26*$AA26)*M$21*W26,3)</f>
        <v>2226.183</v>
      </c>
      <c r="N26" s="320">
        <f>ROUNDUP(BO26/($Z26*$AA26)*N$21*X26,3)</f>
        <v>0</v>
      </c>
      <c r="O26" s="320">
        <f>ROUNDUP(BP26/($Z26*$AA26)*O$21*Y26,3)</f>
        <v>0</v>
      </c>
      <c r="P26" s="320">
        <f t="shared" ref="P26:P62" si="1">M26</f>
        <v>2226.183</v>
      </c>
      <c r="Q26" s="320">
        <f t="shared" ref="Q26:Q62" si="2">N26</f>
        <v>0</v>
      </c>
      <c r="R26" s="320">
        <f t="shared" ref="R26:R62" si="3">O26</f>
        <v>0</v>
      </c>
      <c r="S26" s="320">
        <f t="shared" ref="S26:S62" si="4">IF($AB26=20,0,M26/5)*IF(M26=0,0,1)</f>
        <v>0</v>
      </c>
      <c r="T26" s="320">
        <f t="shared" ref="T26:T62" si="5">IF($AB26=20,0,N26/5)*IF(N26=0,0,1)</f>
        <v>0</v>
      </c>
      <c r="U26" s="320">
        <f t="shared" ref="U26:U62" si="6">IF($AB26=20,0,O26/5)*IF(O26=0,0,1)</f>
        <v>0</v>
      </c>
      <c r="V26" s="320">
        <v>5</v>
      </c>
      <c r="W26" s="340">
        <f>I131</f>
        <v>0.98</v>
      </c>
      <c r="X26" s="555">
        <f t="shared" ref="X26:Y28" si="7">W26</f>
        <v>0.98</v>
      </c>
      <c r="Y26" s="555">
        <f t="shared" si="7"/>
        <v>0.98</v>
      </c>
      <c r="Z26" s="317">
        <f>3.6*8760/1000000</f>
        <v>3.1536000000000002E-2</v>
      </c>
      <c r="AA26" s="388">
        <v>0.5</v>
      </c>
      <c r="AB26" s="327">
        <v>20</v>
      </c>
      <c r="AC26" s="317"/>
      <c r="AD26" s="317"/>
      <c r="AE26" s="327"/>
      <c r="AG26" s="234">
        <f t="shared" ref="AG26:AG41" si="8">((G26*Z26*AA26/W26)+(H26*Z26*AA26/X26))/$G$21</f>
        <v>32.190682705050051</v>
      </c>
      <c r="AH26" s="234">
        <f t="shared" ref="AH26:AH41" si="9">((J26*Z26*AA26/W26)+(K26*Z26*AA26/X26))/$J$21</f>
        <v>33.84361127500506</v>
      </c>
      <c r="AI26" s="234">
        <f t="shared" ref="AI26:AI41" si="10">((M26*AA26*Z26/W26)+(N26*Z26*AA26/X26))/$M$21</f>
        <v>35.464188264295814</v>
      </c>
      <c r="AJ26" s="234"/>
      <c r="AK26" s="528" t="str">
        <f ca="1">F26</f>
        <v>IADPH</v>
      </c>
      <c r="AL26" s="348" t="s">
        <v>97</v>
      </c>
      <c r="AM26" s="311">
        <f>(J77+I77)/1000</f>
        <v>32.190674000000001</v>
      </c>
      <c r="AN26" s="308">
        <f>AM26*$AN$23</f>
        <v>32.190674000000001</v>
      </c>
      <c r="AO26" s="309">
        <f>AM26*$AO$23</f>
        <v>0</v>
      </c>
      <c r="AP26" s="309">
        <f>AM26*$AP$23</f>
        <v>0</v>
      </c>
      <c r="AQ26" s="310">
        <f>IFERROR(G26*$Z26*$AA26/G$21,0)</f>
        <v>31.546869050949056</v>
      </c>
      <c r="AR26" s="309">
        <f>IFERROR(H26*$Z26*$AA26/H$21,0)</f>
        <v>0</v>
      </c>
      <c r="AS26" s="336">
        <f>IFERROR(I26*$Z26*$AA26/I$21,0)</f>
        <v>0</v>
      </c>
      <c r="AT26" s="311">
        <f t="shared" ref="AT26:AV29" si="11">IFERROR(AQ26/W26,0)</f>
        <v>32.190682705050058</v>
      </c>
      <c r="AU26" s="308">
        <f t="shared" si="11"/>
        <v>0</v>
      </c>
      <c r="AV26" s="355">
        <f t="shared" si="11"/>
        <v>0</v>
      </c>
      <c r="AW26" s="283"/>
      <c r="AX26" s="528" t="str">
        <f t="shared" ref="AX26:AX62" ca="1" si="12">AK26</f>
        <v>IADPH</v>
      </c>
      <c r="AY26" s="348" t="s">
        <v>97</v>
      </c>
      <c r="AZ26" s="311">
        <f>(J97+I97)/1000</f>
        <v>33.843599999999995</v>
      </c>
      <c r="BA26" s="308">
        <f>AZ26*$AN$23</f>
        <v>33.843599999999995</v>
      </c>
      <c r="BB26" s="309">
        <f>AZ26*$BB$23</f>
        <v>0</v>
      </c>
      <c r="BC26" s="309">
        <f>AZ26*$BC$23</f>
        <v>0</v>
      </c>
      <c r="BD26" s="311">
        <f t="shared" ref="BD26" si="13">IFERROR(J26*$Z26*AA26/J$21,0)</f>
        <v>33.166739049504962</v>
      </c>
      <c r="BE26" s="308">
        <f t="shared" ref="BE26" si="14">IFERROR(K26*$Z26*AA26/K$21,0)</f>
        <v>0</v>
      </c>
      <c r="BF26" s="355">
        <f>IFERROR(L26*$Z26*AA26/L$21,0)</f>
        <v>0</v>
      </c>
      <c r="BG26" s="311">
        <f t="shared" ref="BG26:BG35" si="15">IFERROR(BD26/W26,0)</f>
        <v>33.843611275005067</v>
      </c>
      <c r="BH26" s="308">
        <f t="shared" ref="BH26:BH35" si="16">IFERROR(BE26/X26,0)</f>
        <v>0</v>
      </c>
      <c r="BI26" s="355">
        <f t="shared" ref="BI26:BI35" si="17">IFERROR(BF26/Y26,0)</f>
        <v>0</v>
      </c>
      <c r="BJ26" s="283"/>
      <c r="BK26" s="528" t="str">
        <f ca="1">AK26</f>
        <v>IADPH</v>
      </c>
      <c r="BL26" s="348" t="s">
        <v>97</v>
      </c>
      <c r="BM26" s="311">
        <f>(J117+I117)/1000</f>
        <v>35.464179999999999</v>
      </c>
      <c r="BN26" s="308">
        <f>BM26*$AN$23</f>
        <v>35.464179999999999</v>
      </c>
      <c r="BO26" s="309">
        <f>BM26*$BB$23</f>
        <v>0</v>
      </c>
      <c r="BP26" s="309">
        <f>BM26*$BC$23</f>
        <v>0</v>
      </c>
      <c r="BQ26" s="311">
        <f>IFERROR(M26*$Z26*$AA26/M$21,0)</f>
        <v>34.754904499009903</v>
      </c>
      <c r="BR26" s="308">
        <f>IFERROR(N26*$Z26*$AA26/N$21,0)</f>
        <v>0</v>
      </c>
      <c r="BS26" s="355">
        <f>IFERROR(O26*$Z26*$AA26/O$21,0)</f>
        <v>0</v>
      </c>
      <c r="BT26" s="311">
        <f>IFERROR(BQ26/W26,0)</f>
        <v>35.464188264295821</v>
      </c>
      <c r="BU26" s="308">
        <f>IFERROR(BR26/X26,0)</f>
        <v>0</v>
      </c>
      <c r="BV26" s="355">
        <f>IFERROR(BS26/Y26,0)</f>
        <v>0</v>
      </c>
      <c r="BW26" s="283"/>
      <c r="BX26" s="283"/>
      <c r="BY26" s="283"/>
    </row>
    <row r="27" spans="3:77" ht="12.75" customHeight="1">
      <c r="C27" s="144" t="str">
        <f ca="1">+IF(OFFSET(Processes!B8,$D$11,0)="*","*",OFFSET(Processes!D8,$D$11,0))</f>
        <v>INDADPHBCOAE1</v>
      </c>
      <c r="D27" s="144" t="str">
        <f ca="1">+OFFSET(Processes!E8,$D$11,0)</f>
        <v>Aluminium industry Heat Medium Temp. Boiler - Coal Existing 1</v>
      </c>
      <c r="E27" s="147" t="str">
        <f>+Processes!O8</f>
        <v>INDCOA</v>
      </c>
      <c r="F27" s="147" t="str">
        <f ca="1">+OFFSET(Processes!$M$12,$D$11,0) &amp; Processes!P8</f>
        <v>IADPH</v>
      </c>
      <c r="G27" s="320">
        <f t="shared" ref="G27:G62" si="18">ROUNDUP(AN27/($Z27*$AA27)*G$21*W27,3)</f>
        <v>61.683999999999997</v>
      </c>
      <c r="H27" s="320">
        <f t="shared" ref="H27:H62" si="19">ROUNDUP(AO27/($Z27*$AA27)*H$21*X27,3)</f>
        <v>0</v>
      </c>
      <c r="I27" s="320">
        <f t="shared" ref="I27:I61" si="20">ROUNDUP(AP27/($Z27*$AA27)*I$21*Y27,3)</f>
        <v>0</v>
      </c>
      <c r="J27" s="320">
        <f t="shared" ref="J27:J62" si="21">ROUNDUP(BA27/($Z27*$AA27)*J$21*W27,3)</f>
        <v>80.093000000000004</v>
      </c>
      <c r="K27" s="320">
        <f t="shared" ref="K27:K62" si="22">ROUNDUP(BB27/($Z27*$AA27)*K$21*X27,3)</f>
        <v>0</v>
      </c>
      <c r="L27" s="320">
        <f t="shared" ref="L27:L62" si="23">ROUNDUP(BC27/($Z27*$AA27)*L$21*Y27,3)</f>
        <v>0</v>
      </c>
      <c r="M27" s="320">
        <f t="shared" ref="M27:M62" si="24">ROUNDUP(BN27/($Z27*$AA27)*M$21*W27,3)</f>
        <v>65.454999999999998</v>
      </c>
      <c r="N27" s="320">
        <f t="shared" ref="N27:N62" si="25">ROUNDUP(BO27/($Z27*$AA27)*N$21*X27,3)</f>
        <v>0</v>
      </c>
      <c r="O27" s="320">
        <f t="shared" ref="O27:O62" si="26">ROUNDUP(BP27/($Z27*$AA27)*O$21*Y27,3)</f>
        <v>0</v>
      </c>
      <c r="P27" s="320">
        <f t="shared" si="1"/>
        <v>65.454999999999998</v>
      </c>
      <c r="Q27" s="320">
        <f t="shared" si="2"/>
        <v>0</v>
      </c>
      <c r="R27" s="320">
        <f t="shared" si="3"/>
        <v>0</v>
      </c>
      <c r="S27" s="320">
        <f t="shared" si="4"/>
        <v>0</v>
      </c>
      <c r="T27" s="320">
        <f t="shared" si="5"/>
        <v>0</v>
      </c>
      <c r="U27" s="320">
        <f t="shared" si="6"/>
        <v>0</v>
      </c>
      <c r="V27" s="320">
        <v>5</v>
      </c>
      <c r="W27" s="341">
        <f>D131</f>
        <v>0.93099999999999994</v>
      </c>
      <c r="X27" s="520">
        <f t="shared" si="7"/>
        <v>0.93099999999999994</v>
      </c>
      <c r="Y27" s="520">
        <f t="shared" si="7"/>
        <v>0.93099999999999994</v>
      </c>
      <c r="Z27" s="317">
        <f>3.6*8760/1000000</f>
        <v>3.1536000000000002E-2</v>
      </c>
      <c r="AA27" s="388">
        <f>$AA$26</f>
        <v>0.5</v>
      </c>
      <c r="AB27" s="327">
        <v>20</v>
      </c>
      <c r="AC27" s="317"/>
      <c r="AD27" s="317"/>
      <c r="AE27" s="327"/>
      <c r="AG27" s="234">
        <f t="shared" si="8"/>
        <v>1.0436752420511821</v>
      </c>
      <c r="AH27" s="234">
        <f t="shared" si="9"/>
        <v>1.3430745435016112</v>
      </c>
      <c r="AI27" s="234">
        <f t="shared" si="10"/>
        <v>1.0976108304708023</v>
      </c>
      <c r="AJ27" s="234"/>
      <c r="AK27" s="288"/>
      <c r="AL27" s="289" t="s">
        <v>98</v>
      </c>
      <c r="AM27" s="305">
        <f>D77/1000</f>
        <v>1.043671</v>
      </c>
      <c r="AN27" s="306">
        <f>AM27*$AN$23</f>
        <v>1.043671</v>
      </c>
      <c r="AO27" s="307">
        <f t="shared" ref="AO27:AO29" si="27">AM27*$AO$23</f>
        <v>0</v>
      </c>
      <c r="AP27" s="307">
        <f>AM27*$AP$23</f>
        <v>0</v>
      </c>
      <c r="AQ27" s="304">
        <f t="shared" ref="AQ27:AQ62" si="28">IFERROR(G27*$Z27*$AA27/G$21,0)</f>
        <v>0.97166165034965046</v>
      </c>
      <c r="AR27" s="307">
        <f t="shared" ref="AR27:AR62" si="29">IFERROR(H27*$Z27*$AA27/H$21,0)</f>
        <v>0</v>
      </c>
      <c r="AS27" s="538">
        <f t="shared" ref="AS27:AS62" si="30">IFERROR(I27*$Z27*$AA27/I$21,0)</f>
        <v>0</v>
      </c>
      <c r="AT27" s="305">
        <f t="shared" si="11"/>
        <v>1.0436752420511821</v>
      </c>
      <c r="AU27" s="306">
        <f t="shared" si="11"/>
        <v>0</v>
      </c>
      <c r="AV27" s="351">
        <f t="shared" si="11"/>
        <v>0</v>
      </c>
      <c r="AW27" s="283"/>
      <c r="AX27" s="288"/>
      <c r="AY27" s="289" t="s">
        <v>98</v>
      </c>
      <c r="AZ27" s="305">
        <f>D97/1000</f>
        <v>1.3430580000000001</v>
      </c>
      <c r="BA27" s="306">
        <f>AZ27*$AN$23</f>
        <v>1.3430580000000001</v>
      </c>
      <c r="BB27" s="307">
        <f>AZ27*$BB$23</f>
        <v>0</v>
      </c>
      <c r="BC27" s="307">
        <f>AZ27*$BC$23</f>
        <v>0</v>
      </c>
      <c r="BD27" s="305">
        <f t="shared" ref="BD27:BD62" si="31">IFERROR(J27*$Z27*AA27/J$21,0)</f>
        <v>1.2504024</v>
      </c>
      <c r="BE27" s="306">
        <f t="shared" ref="BE27:BE62" si="32">IFERROR(K27*$Z27*AA27/K$21,0)</f>
        <v>0</v>
      </c>
      <c r="BF27" s="351">
        <f t="shared" ref="BF27:BF62" si="33">IFERROR(L27*$Z27*AA27/L$21,0)</f>
        <v>0</v>
      </c>
      <c r="BG27" s="305">
        <f t="shared" si="15"/>
        <v>1.3430745435016114</v>
      </c>
      <c r="BH27" s="306">
        <f t="shared" si="16"/>
        <v>0</v>
      </c>
      <c r="BI27" s="351">
        <f t="shared" si="17"/>
        <v>0</v>
      </c>
      <c r="BJ27" s="283"/>
      <c r="BK27" s="288"/>
      <c r="BL27" s="289" t="s">
        <v>98</v>
      </c>
      <c r="BM27" s="305">
        <f>D117/1000</f>
        <v>1.0975979999999999</v>
      </c>
      <c r="BN27" s="306">
        <f>BM27*$AN$23</f>
        <v>1.0975979999999999</v>
      </c>
      <c r="BO27" s="307">
        <f t="shared" ref="BO27:BO29" si="34">BM27*$BB$23</f>
        <v>0</v>
      </c>
      <c r="BP27" s="307">
        <f t="shared" ref="BP27:BP29" si="35">BM27*$BC$23</f>
        <v>0</v>
      </c>
      <c r="BQ27" s="305">
        <f t="shared" ref="BQ27:BQ62" si="36">IFERROR(M27*$Z27*$AA27/M$21,0)</f>
        <v>1.0218756831683169</v>
      </c>
      <c r="BR27" s="306">
        <f t="shared" ref="BR27:BR62" si="37">IFERROR(N27*$Z27*$AA27/N$21,0)</f>
        <v>0</v>
      </c>
      <c r="BS27" s="351">
        <f t="shared" ref="BS27:BS62" si="38">IFERROR(O27*$Z27*$AA27/O$21,0)</f>
        <v>0</v>
      </c>
      <c r="BT27" s="305">
        <f t="shared" ref="BT27:BT35" si="39">IFERROR(BQ27/W27,0)</f>
        <v>1.0976108304708023</v>
      </c>
      <c r="BU27" s="306">
        <f t="shared" ref="BU27:BU35" si="40">IFERROR(BR27/X27,0)</f>
        <v>0</v>
      </c>
      <c r="BV27" s="351">
        <f t="shared" ref="BV27:BV35" si="41">IFERROR(BS27/Y27,0)</f>
        <v>0</v>
      </c>
      <c r="BW27" s="283"/>
      <c r="BX27" s="283"/>
      <c r="BY27" s="283"/>
    </row>
    <row r="28" spans="3:77" ht="12.75" customHeight="1">
      <c r="C28" s="144" t="str">
        <f ca="1">+IF(OFFSET(Processes!B9,$D$11,0)="*","*",OFFSET(Processes!D9,$D$11,0))</f>
        <v>INDADPHBDSLE1</v>
      </c>
      <c r="D28" s="144" t="str">
        <f ca="1">+OFFSET(Processes!E9,$D$11,0)</f>
        <v>Aluminium industry Heat Medium Temp. Boiler - Diesel Existing 1</v>
      </c>
      <c r="E28" s="147" t="str">
        <f>+Processes!O9</f>
        <v>INDDSB1,INDDSB2,INDDSL</v>
      </c>
      <c r="F28" s="147" t="str">
        <f ca="1">+OFFSET(Processes!$M$12,$D$11,0) &amp; Processes!P9</f>
        <v>IADPH</v>
      </c>
      <c r="G28" s="320">
        <f t="shared" si="18"/>
        <v>0</v>
      </c>
      <c r="H28" s="320">
        <f t="shared" si="19"/>
        <v>0</v>
      </c>
      <c r="I28" s="320">
        <f t="shared" si="20"/>
        <v>0</v>
      </c>
      <c r="J28" s="320">
        <f t="shared" si="21"/>
        <v>0</v>
      </c>
      <c r="K28" s="320">
        <f t="shared" si="22"/>
        <v>0</v>
      </c>
      <c r="L28" s="320">
        <f t="shared" si="23"/>
        <v>0</v>
      </c>
      <c r="M28" s="320">
        <f t="shared" si="24"/>
        <v>0</v>
      </c>
      <c r="N28" s="320">
        <f t="shared" si="25"/>
        <v>0</v>
      </c>
      <c r="O28" s="320">
        <f t="shared" si="26"/>
        <v>0</v>
      </c>
      <c r="P28" s="320">
        <f t="shared" si="1"/>
        <v>0</v>
      </c>
      <c r="Q28" s="320">
        <f t="shared" si="2"/>
        <v>0</v>
      </c>
      <c r="R28" s="320">
        <f t="shared" si="3"/>
        <v>0</v>
      </c>
      <c r="S28" s="320">
        <f t="shared" si="4"/>
        <v>0</v>
      </c>
      <c r="T28" s="320">
        <f t="shared" si="5"/>
        <v>0</v>
      </c>
      <c r="U28" s="320">
        <f t="shared" si="6"/>
        <v>0</v>
      </c>
      <c r="V28" s="320">
        <v>5</v>
      </c>
      <c r="W28" s="341">
        <f>F131</f>
        <v>0.94079999999999997</v>
      </c>
      <c r="X28" s="520">
        <f t="shared" si="7"/>
        <v>0.94079999999999997</v>
      </c>
      <c r="Y28" s="520">
        <f t="shared" si="7"/>
        <v>0.94079999999999997</v>
      </c>
      <c r="Z28" s="317">
        <f>3.6*8760/1000000</f>
        <v>3.1536000000000002E-2</v>
      </c>
      <c r="AA28" s="388">
        <f>$AA$26</f>
        <v>0.5</v>
      </c>
      <c r="AB28" s="327">
        <v>20</v>
      </c>
      <c r="AC28" s="317"/>
      <c r="AD28" s="317"/>
      <c r="AE28" s="327"/>
      <c r="AG28" s="234">
        <f t="shared" si="8"/>
        <v>0</v>
      </c>
      <c r="AH28" s="234">
        <f t="shared" si="9"/>
        <v>0</v>
      </c>
      <c r="AI28" s="234">
        <f t="shared" si="10"/>
        <v>0</v>
      </c>
      <c r="AJ28" s="234"/>
      <c r="AK28" s="288"/>
      <c r="AL28" s="289" t="s">
        <v>59</v>
      </c>
      <c r="AM28" s="305">
        <f>(F77+L77)/1000</f>
        <v>0</v>
      </c>
      <c r="AN28" s="306">
        <f>AM28*$AN$23</f>
        <v>0</v>
      </c>
      <c r="AO28" s="307">
        <f t="shared" si="27"/>
        <v>0</v>
      </c>
      <c r="AP28" s="307">
        <f>AM28*$AP$23</f>
        <v>0</v>
      </c>
      <c r="AQ28" s="304">
        <f t="shared" si="28"/>
        <v>0</v>
      </c>
      <c r="AR28" s="307">
        <f t="shared" si="29"/>
        <v>0</v>
      </c>
      <c r="AS28" s="538">
        <f t="shared" si="30"/>
        <v>0</v>
      </c>
      <c r="AT28" s="305">
        <f t="shared" si="11"/>
        <v>0</v>
      </c>
      <c r="AU28" s="306">
        <f t="shared" si="11"/>
        <v>0</v>
      </c>
      <c r="AV28" s="351">
        <f t="shared" si="11"/>
        <v>0</v>
      </c>
      <c r="AW28" s="283"/>
      <c r="AX28" s="288"/>
      <c r="AY28" s="289" t="s">
        <v>59</v>
      </c>
      <c r="AZ28" s="305">
        <f>(F97+L97)/1000</f>
        <v>0</v>
      </c>
      <c r="BA28" s="306">
        <f t="shared" ref="BA28:BA37" si="42">AZ28*$AN$23</f>
        <v>0</v>
      </c>
      <c r="BB28" s="307">
        <f>AZ28*$BB$23</f>
        <v>0</v>
      </c>
      <c r="BC28" s="307">
        <f>AZ28*$BC$23</f>
        <v>0</v>
      </c>
      <c r="BD28" s="305">
        <f t="shared" si="31"/>
        <v>0</v>
      </c>
      <c r="BE28" s="306">
        <f t="shared" si="32"/>
        <v>0</v>
      </c>
      <c r="BF28" s="351">
        <f t="shared" si="33"/>
        <v>0</v>
      </c>
      <c r="BG28" s="305">
        <f t="shared" si="15"/>
        <v>0</v>
      </c>
      <c r="BH28" s="306">
        <f t="shared" si="16"/>
        <v>0</v>
      </c>
      <c r="BI28" s="351">
        <f t="shared" si="17"/>
        <v>0</v>
      </c>
      <c r="BJ28" s="283"/>
      <c r="BK28" s="288"/>
      <c r="BL28" s="289" t="s">
        <v>59</v>
      </c>
      <c r="BM28" s="305">
        <f>(F117+L117)/1000</f>
        <v>0</v>
      </c>
      <c r="BN28" s="306">
        <f>BM28*$AN$23</f>
        <v>0</v>
      </c>
      <c r="BO28" s="307">
        <f t="shared" si="34"/>
        <v>0</v>
      </c>
      <c r="BP28" s="307">
        <f t="shared" si="35"/>
        <v>0</v>
      </c>
      <c r="BQ28" s="305">
        <f t="shared" si="36"/>
        <v>0</v>
      </c>
      <c r="BR28" s="306">
        <f t="shared" si="37"/>
        <v>0</v>
      </c>
      <c r="BS28" s="351">
        <f t="shared" si="38"/>
        <v>0</v>
      </c>
      <c r="BT28" s="305">
        <f t="shared" si="39"/>
        <v>0</v>
      </c>
      <c r="BU28" s="306">
        <f t="shared" si="40"/>
        <v>0</v>
      </c>
      <c r="BV28" s="351">
        <f t="shared" si="41"/>
        <v>0</v>
      </c>
      <c r="BW28" s="283"/>
      <c r="BX28" s="283"/>
      <c r="BY28" s="283"/>
    </row>
    <row r="29" spans="3:77" ht="12.75" customHeight="1">
      <c r="C29" s="144" t="str">
        <f ca="1">+IF(OFFSET(Processes!B10,$D$11,0)="*","*",OFFSET(Processes!D10,$D$11,0))</f>
        <v>INDADPHBWPEE1</v>
      </c>
      <c r="D29" s="144" t="str">
        <f ca="1">+OFFSET(Processes!E10,$D$11,0)</f>
        <v>Aluminium industry Heat Medium Temp. Boiler - Wood Pellets Existing 1</v>
      </c>
      <c r="E29" s="147" t="str">
        <f>+Processes!O10</f>
        <v>INDWPE</v>
      </c>
      <c r="F29" s="147" t="str">
        <f ca="1">+OFFSET(Processes!$M$12,$D$11,0) &amp; Processes!P10</f>
        <v>IADPH</v>
      </c>
      <c r="G29" s="319">
        <f t="shared" si="18"/>
        <v>0</v>
      </c>
      <c r="H29" s="319">
        <f t="shared" si="19"/>
        <v>0</v>
      </c>
      <c r="I29" s="319">
        <f t="shared" si="20"/>
        <v>0</v>
      </c>
      <c r="J29" s="319">
        <f t="shared" si="21"/>
        <v>0</v>
      </c>
      <c r="K29" s="319">
        <f t="shared" si="22"/>
        <v>0</v>
      </c>
      <c r="L29" s="319">
        <f t="shared" si="23"/>
        <v>0</v>
      </c>
      <c r="M29" s="319">
        <f t="shared" si="24"/>
        <v>0</v>
      </c>
      <c r="N29" s="319">
        <f t="shared" si="25"/>
        <v>0</v>
      </c>
      <c r="O29" s="319">
        <f t="shared" si="26"/>
        <v>0</v>
      </c>
      <c r="P29" s="319">
        <f t="shared" si="1"/>
        <v>0</v>
      </c>
      <c r="Q29" s="319">
        <f t="shared" si="2"/>
        <v>0</v>
      </c>
      <c r="R29" s="319">
        <f t="shared" si="3"/>
        <v>0</v>
      </c>
      <c r="S29" s="319">
        <f t="shared" si="4"/>
        <v>0</v>
      </c>
      <c r="T29" s="319">
        <f t="shared" si="5"/>
        <v>0</v>
      </c>
      <c r="U29" s="319">
        <f t="shared" si="6"/>
        <v>0</v>
      </c>
      <c r="V29" s="319">
        <v>5</v>
      </c>
      <c r="W29" s="341">
        <f>$K$131</f>
        <v>0.83299999999999996</v>
      </c>
      <c r="X29" s="520">
        <f>$W$29</f>
        <v>0.83299999999999996</v>
      </c>
      <c r="Y29" s="520">
        <f>$W$29</f>
        <v>0.83299999999999996</v>
      </c>
      <c r="Z29" s="317">
        <f>3.6*8760/1000000</f>
        <v>3.1536000000000002E-2</v>
      </c>
      <c r="AA29" s="388">
        <f>$AA$26</f>
        <v>0.5</v>
      </c>
      <c r="AB29" s="327">
        <v>20</v>
      </c>
      <c r="AC29" s="317">
        <v>0.5</v>
      </c>
      <c r="AD29" s="317">
        <v>0.5</v>
      </c>
      <c r="AE29" s="327">
        <v>5</v>
      </c>
      <c r="AG29" s="234">
        <f t="shared" si="8"/>
        <v>0</v>
      </c>
      <c r="AH29" s="234">
        <f t="shared" si="9"/>
        <v>0</v>
      </c>
      <c r="AI29" s="234">
        <f t="shared" si="10"/>
        <v>0</v>
      </c>
      <c r="AJ29" s="234"/>
      <c r="AK29" s="288"/>
      <c r="AL29" s="557" t="s">
        <v>99</v>
      </c>
      <c r="AM29" s="558">
        <f>M77/1000</f>
        <v>0</v>
      </c>
      <c r="AN29" s="559">
        <f>AM29*$AN$23</f>
        <v>0</v>
      </c>
      <c r="AO29" s="560">
        <f t="shared" si="27"/>
        <v>0</v>
      </c>
      <c r="AP29" s="560">
        <f>AM29*$AP$23</f>
        <v>0</v>
      </c>
      <c r="AQ29" s="580">
        <f t="shared" si="28"/>
        <v>0</v>
      </c>
      <c r="AR29" s="560">
        <f t="shared" si="29"/>
        <v>0</v>
      </c>
      <c r="AS29" s="561">
        <f t="shared" si="30"/>
        <v>0</v>
      </c>
      <c r="AT29" s="558">
        <f t="shared" si="11"/>
        <v>0</v>
      </c>
      <c r="AU29" s="559">
        <f t="shared" si="11"/>
        <v>0</v>
      </c>
      <c r="AV29" s="564">
        <f t="shared" si="11"/>
        <v>0</v>
      </c>
      <c r="AW29" s="283"/>
      <c r="AX29" s="288"/>
      <c r="AY29" s="557" t="s">
        <v>99</v>
      </c>
      <c r="AZ29" s="558">
        <f>M97/1000</f>
        <v>0</v>
      </c>
      <c r="BA29" s="306">
        <f t="shared" si="42"/>
        <v>0</v>
      </c>
      <c r="BB29" s="560">
        <f>AZ29*$BB$23</f>
        <v>0</v>
      </c>
      <c r="BC29" s="560">
        <f>AZ29*$BC$23</f>
        <v>0</v>
      </c>
      <c r="BD29" s="558">
        <f t="shared" si="31"/>
        <v>0</v>
      </c>
      <c r="BE29" s="559">
        <f t="shared" si="32"/>
        <v>0</v>
      </c>
      <c r="BF29" s="564">
        <f t="shared" si="33"/>
        <v>0</v>
      </c>
      <c r="BG29" s="558">
        <f t="shared" si="15"/>
        <v>0</v>
      </c>
      <c r="BH29" s="559">
        <f t="shared" si="16"/>
        <v>0</v>
      </c>
      <c r="BI29" s="564">
        <f t="shared" si="17"/>
        <v>0</v>
      </c>
      <c r="BJ29" s="283"/>
      <c r="BK29" s="288"/>
      <c r="BL29" s="557" t="s">
        <v>99</v>
      </c>
      <c r="BM29" s="558">
        <f>M117/1000</f>
        <v>0</v>
      </c>
      <c r="BN29" s="559">
        <f>BM29*$AN$23</f>
        <v>0</v>
      </c>
      <c r="BO29" s="560">
        <f t="shared" si="34"/>
        <v>0</v>
      </c>
      <c r="BP29" s="560">
        <f t="shared" si="35"/>
        <v>0</v>
      </c>
      <c r="BQ29" s="558">
        <f t="shared" si="36"/>
        <v>0</v>
      </c>
      <c r="BR29" s="559">
        <f t="shared" si="37"/>
        <v>0</v>
      </c>
      <c r="BS29" s="564">
        <f t="shared" si="38"/>
        <v>0</v>
      </c>
      <c r="BT29" s="558">
        <f t="shared" si="39"/>
        <v>0</v>
      </c>
      <c r="BU29" s="559">
        <f t="shared" si="40"/>
        <v>0</v>
      </c>
      <c r="BV29" s="564">
        <f t="shared" si="41"/>
        <v>0</v>
      </c>
      <c r="BW29" s="283"/>
      <c r="BX29" s="283"/>
      <c r="BY29" s="283"/>
    </row>
    <row r="30" spans="3:77" ht="12.75" customHeight="1">
      <c r="C30" s="144"/>
      <c r="D30" s="144"/>
      <c r="E30" s="147" t="str">
        <f>+Processes!O11</f>
        <v>INDWCH</v>
      </c>
      <c r="F30" s="170"/>
      <c r="G30" s="319"/>
      <c r="H30" s="319"/>
      <c r="I30" s="319"/>
      <c r="J30" s="319"/>
      <c r="K30" s="319"/>
      <c r="L30" s="319"/>
      <c r="M30" s="319"/>
      <c r="N30" s="319"/>
      <c r="O30" s="319"/>
      <c r="P30" s="319">
        <f t="shared" si="1"/>
        <v>0</v>
      </c>
      <c r="Q30" s="319">
        <f t="shared" si="2"/>
        <v>0</v>
      </c>
      <c r="R30" s="319">
        <f t="shared" si="3"/>
        <v>0</v>
      </c>
      <c r="S30" s="319">
        <f t="shared" si="4"/>
        <v>0</v>
      </c>
      <c r="T30" s="319">
        <f t="shared" si="5"/>
        <v>0</v>
      </c>
      <c r="U30" s="319">
        <f t="shared" si="6"/>
        <v>0</v>
      </c>
      <c r="V30" s="319" t="str">
        <f>IF(S30&gt;0,0.001,"")</f>
        <v/>
      </c>
      <c r="W30" s="341">
        <f>$K$131</f>
        <v>0.83299999999999996</v>
      </c>
      <c r="X30" s="520">
        <f>$W$29</f>
        <v>0.83299999999999996</v>
      </c>
      <c r="Y30" s="520">
        <f>$W$29</f>
        <v>0.83299999999999996</v>
      </c>
      <c r="Z30" s="316"/>
      <c r="AA30" s="388"/>
      <c r="AB30" s="327"/>
      <c r="AC30" s="317">
        <f>1-AC29</f>
        <v>0.5</v>
      </c>
      <c r="AD30" s="317">
        <f>1-AD29</f>
        <v>0.5</v>
      </c>
      <c r="AE30" s="327">
        <v>5</v>
      </c>
      <c r="AG30" s="234">
        <f t="shared" si="8"/>
        <v>0</v>
      </c>
      <c r="AH30" s="234">
        <f t="shared" si="9"/>
        <v>0</v>
      </c>
      <c r="AI30" s="234">
        <f t="shared" si="10"/>
        <v>0</v>
      </c>
      <c r="AJ30" s="234"/>
      <c r="AK30" s="352"/>
      <c r="AL30" s="557" t="s">
        <v>107</v>
      </c>
      <c r="AM30" s="558"/>
      <c r="AN30" s="559"/>
      <c r="AO30" s="560"/>
      <c r="AP30" s="560"/>
      <c r="AQ30" s="580">
        <f t="shared" si="28"/>
        <v>0</v>
      </c>
      <c r="AR30" s="560">
        <f t="shared" si="29"/>
        <v>0</v>
      </c>
      <c r="AS30" s="561">
        <f t="shared" si="30"/>
        <v>0</v>
      </c>
      <c r="AT30" s="558"/>
      <c r="AU30" s="559"/>
      <c r="AV30" s="564"/>
      <c r="AW30" s="283"/>
      <c r="AX30" s="352"/>
      <c r="AY30" s="557" t="s">
        <v>107</v>
      </c>
      <c r="AZ30" s="558"/>
      <c r="BA30" s="306">
        <f t="shared" si="42"/>
        <v>0</v>
      </c>
      <c r="BB30" s="560"/>
      <c r="BC30" s="560"/>
      <c r="BD30" s="558">
        <f t="shared" si="31"/>
        <v>0</v>
      </c>
      <c r="BE30" s="559">
        <f t="shared" si="32"/>
        <v>0</v>
      </c>
      <c r="BF30" s="564">
        <f t="shared" si="33"/>
        <v>0</v>
      </c>
      <c r="BG30" s="558">
        <f t="shared" si="15"/>
        <v>0</v>
      </c>
      <c r="BH30" s="559">
        <f t="shared" si="16"/>
        <v>0</v>
      </c>
      <c r="BI30" s="564">
        <f t="shared" si="17"/>
        <v>0</v>
      </c>
      <c r="BJ30" s="283"/>
      <c r="BK30" s="352"/>
      <c r="BL30" s="557" t="s">
        <v>107</v>
      </c>
      <c r="BM30" s="558"/>
      <c r="BN30" s="559"/>
      <c r="BO30" s="560"/>
      <c r="BP30" s="560"/>
      <c r="BQ30" s="558">
        <f t="shared" si="36"/>
        <v>0</v>
      </c>
      <c r="BR30" s="559">
        <f t="shared" si="37"/>
        <v>0</v>
      </c>
      <c r="BS30" s="564">
        <f t="shared" si="38"/>
        <v>0</v>
      </c>
      <c r="BT30" s="558">
        <f t="shared" si="39"/>
        <v>0</v>
      </c>
      <c r="BU30" s="559">
        <f t="shared" si="40"/>
        <v>0</v>
      </c>
      <c r="BV30" s="564">
        <f t="shared" si="41"/>
        <v>0</v>
      </c>
      <c r="BW30" s="283"/>
      <c r="BX30" s="283"/>
      <c r="BY30" s="283"/>
    </row>
    <row r="31" spans="3:77" ht="12.75" customHeight="1">
      <c r="C31" s="144" t="str">
        <f ca="1">+IF(OFFSET(Processes!B12,$D$11,0)="*","*",OFFSET(Processes!D12,$D$11,0))</f>
        <v>INDADPHBBGAE1</v>
      </c>
      <c r="D31" s="144" t="str">
        <f ca="1">+OFFSET(Processes!E12,$D$11,0)</f>
        <v>Aluminium industry Heat Medium Temp. Boiler - Biogas Existing 1</v>
      </c>
      <c r="E31" s="147" t="str">
        <f>+Processes!O12</f>
        <v>INDBGA</v>
      </c>
      <c r="F31" s="170" t="str">
        <f ca="1">+OFFSET(Processes!$M$12,$D$11,0) &amp; Processes!P12</f>
        <v>IADPH</v>
      </c>
      <c r="G31" s="320">
        <f t="shared" si="18"/>
        <v>1.0579999999999998</v>
      </c>
      <c r="H31" s="320">
        <f t="shared" si="19"/>
        <v>0</v>
      </c>
      <c r="I31" s="320">
        <f t="shared" si="20"/>
        <v>0</v>
      </c>
      <c r="J31" s="320">
        <f t="shared" si="21"/>
        <v>0.81699999999999995</v>
      </c>
      <c r="K31" s="320">
        <f t="shared" si="22"/>
        <v>0</v>
      </c>
      <c r="L31" s="320">
        <f t="shared" si="23"/>
        <v>0</v>
      </c>
      <c r="M31" s="320">
        <f t="shared" si="24"/>
        <v>0.628</v>
      </c>
      <c r="N31" s="320">
        <f t="shared" si="25"/>
        <v>0</v>
      </c>
      <c r="O31" s="320">
        <f t="shared" si="26"/>
        <v>0</v>
      </c>
      <c r="P31" s="320">
        <f t="shared" si="1"/>
        <v>0.628</v>
      </c>
      <c r="Q31" s="320">
        <f t="shared" si="2"/>
        <v>0</v>
      </c>
      <c r="R31" s="320">
        <f t="shared" si="3"/>
        <v>0</v>
      </c>
      <c r="S31" s="320">
        <f t="shared" si="4"/>
        <v>0</v>
      </c>
      <c r="T31" s="320">
        <f t="shared" si="5"/>
        <v>0</v>
      </c>
      <c r="U31" s="320">
        <f t="shared" si="6"/>
        <v>0</v>
      </c>
      <c r="V31" s="320">
        <v>5</v>
      </c>
      <c r="W31" s="341">
        <f>J131</f>
        <v>0.98</v>
      </c>
      <c r="X31" s="520">
        <f t="shared" ref="X31:Y34" si="43">W31</f>
        <v>0.98</v>
      </c>
      <c r="Y31" s="520">
        <f t="shared" si="43"/>
        <v>0.98</v>
      </c>
      <c r="Z31" s="317">
        <f t="shared" ref="Z31:Z36" si="44">3.6*8760/1000000</f>
        <v>3.1536000000000002E-2</v>
      </c>
      <c r="AA31" s="388">
        <f t="shared" ref="AA31:AA41" si="45">$AA$26</f>
        <v>0.5</v>
      </c>
      <c r="AB31" s="327">
        <v>20</v>
      </c>
      <c r="AC31" s="317"/>
      <c r="AD31" s="317"/>
      <c r="AE31" s="327"/>
      <c r="AG31" s="234">
        <f t="shared" si="8"/>
        <v>1.7005998083549103E-2</v>
      </c>
      <c r="AH31" s="234">
        <f t="shared" si="9"/>
        <v>1.3015211153768438E-2</v>
      </c>
      <c r="AI31" s="234">
        <f t="shared" si="10"/>
        <v>1.0004348353202668E-2</v>
      </c>
      <c r="AJ31" s="234"/>
      <c r="AK31" s="288"/>
      <c r="AL31" s="557" t="s">
        <v>100</v>
      </c>
      <c r="AM31" s="558">
        <f>K77/1000</f>
        <v>1.7000000000000001E-2</v>
      </c>
      <c r="AN31" s="559">
        <f t="shared" ref="AN31:AN41" si="46">AM31*$AN$23</f>
        <v>1.7000000000000001E-2</v>
      </c>
      <c r="AO31" s="560">
        <f t="shared" ref="AO31:AO33" si="47">AM31*$AO$23</f>
        <v>0</v>
      </c>
      <c r="AP31" s="560">
        <f t="shared" ref="AP31:AP37" si="48">AM31*$AP$23</f>
        <v>0</v>
      </c>
      <c r="AQ31" s="580">
        <f t="shared" si="28"/>
        <v>1.6665878121878121E-2</v>
      </c>
      <c r="AR31" s="560">
        <f t="shared" si="29"/>
        <v>0</v>
      </c>
      <c r="AS31" s="561">
        <f>IFERROR(I31*$Z31*$AA31/I$21,0)</f>
        <v>0</v>
      </c>
      <c r="AT31" s="558">
        <f t="shared" ref="AT31:AV34" si="49">IFERROR(AQ31/W31,0)</f>
        <v>1.7005998083549103E-2</v>
      </c>
      <c r="AU31" s="559">
        <f t="shared" si="49"/>
        <v>0</v>
      </c>
      <c r="AV31" s="564">
        <f t="shared" si="49"/>
        <v>0</v>
      </c>
      <c r="AW31" s="283"/>
      <c r="AX31" s="288"/>
      <c r="AY31" s="557" t="s">
        <v>100</v>
      </c>
      <c r="AZ31" s="558">
        <f>K97/1000</f>
        <v>1.2999999999999999E-2</v>
      </c>
      <c r="BA31" s="306">
        <f t="shared" si="42"/>
        <v>1.2999999999999999E-2</v>
      </c>
      <c r="BB31" s="560">
        <f>AZ31*$BB$23</f>
        <v>0</v>
      </c>
      <c r="BC31" s="560">
        <f>AZ31*$BC$23</f>
        <v>0</v>
      </c>
      <c r="BD31" s="558">
        <f t="shared" si="31"/>
        <v>1.2754906930693069E-2</v>
      </c>
      <c r="BE31" s="559">
        <f t="shared" si="32"/>
        <v>0</v>
      </c>
      <c r="BF31" s="564">
        <f t="shared" si="33"/>
        <v>0</v>
      </c>
      <c r="BG31" s="558">
        <f t="shared" si="15"/>
        <v>1.3015211153768438E-2</v>
      </c>
      <c r="BH31" s="559">
        <f t="shared" si="16"/>
        <v>0</v>
      </c>
      <c r="BI31" s="564">
        <f t="shared" si="17"/>
        <v>0</v>
      </c>
      <c r="BJ31" s="283"/>
      <c r="BK31" s="288"/>
      <c r="BL31" s="557" t="s">
        <v>100</v>
      </c>
      <c r="BM31" s="558">
        <f>K117/1000</f>
        <v>0.01</v>
      </c>
      <c r="BN31" s="559">
        <f>BM31*$AN$23</f>
        <v>0.01</v>
      </c>
      <c r="BO31" s="560">
        <f>BM31*$BB$23</f>
        <v>0</v>
      </c>
      <c r="BP31" s="560">
        <f>BM31*$BC$23</f>
        <v>0</v>
      </c>
      <c r="BQ31" s="558">
        <f t="shared" si="36"/>
        <v>9.804261386138614E-3</v>
      </c>
      <c r="BR31" s="559">
        <f t="shared" si="37"/>
        <v>0</v>
      </c>
      <c r="BS31" s="564">
        <f t="shared" si="38"/>
        <v>0</v>
      </c>
      <c r="BT31" s="558">
        <f t="shared" si="39"/>
        <v>1.0004348353202668E-2</v>
      </c>
      <c r="BU31" s="559">
        <f t="shared" si="40"/>
        <v>0</v>
      </c>
      <c r="BV31" s="564">
        <f t="shared" si="41"/>
        <v>0</v>
      </c>
      <c r="BW31" s="283"/>
      <c r="BX31" s="283"/>
      <c r="BY31" s="283"/>
    </row>
    <row r="32" spans="3:77" ht="12.75" customHeight="1">
      <c r="C32" s="144" t="str">
        <f ca="1">+IF(OFFSET(Processes!B13,$D$11,0)="*","*",OFFSET(Processes!D13,$D$11,0))</f>
        <v>INDADPHBHFOE1</v>
      </c>
      <c r="D32" s="144" t="str">
        <f ca="1">+OFFSET(Processes!E13,$D$11,0)</f>
        <v>Aluminium industry Heat Medium Temp. Boiler - Heavy Fuel Oil Existing 1</v>
      </c>
      <c r="E32" s="147" t="str">
        <f>+Processes!O13</f>
        <v>INDHFO</v>
      </c>
      <c r="F32" s="170" t="str">
        <f ca="1">+OFFSET(Processes!$M$12,$D$11,0) &amp; Processes!P13</f>
        <v>IADPH</v>
      </c>
      <c r="G32" s="320">
        <f t="shared" si="18"/>
        <v>57.232999999999997</v>
      </c>
      <c r="H32" s="320">
        <f t="shared" si="19"/>
        <v>0</v>
      </c>
      <c r="I32" s="320">
        <f t="shared" si="20"/>
        <v>0</v>
      </c>
      <c r="J32" s="320">
        <f t="shared" si="21"/>
        <v>72.876000000000005</v>
      </c>
      <c r="K32" s="320">
        <f t="shared" si="22"/>
        <v>0</v>
      </c>
      <c r="L32" s="320">
        <f t="shared" si="23"/>
        <v>0</v>
      </c>
      <c r="M32" s="320">
        <f t="shared" si="24"/>
        <v>40.899000000000001</v>
      </c>
      <c r="N32" s="320">
        <f t="shared" si="25"/>
        <v>0</v>
      </c>
      <c r="O32" s="320">
        <f t="shared" si="26"/>
        <v>0</v>
      </c>
      <c r="P32" s="320">
        <f t="shared" si="1"/>
        <v>40.899000000000001</v>
      </c>
      <c r="Q32" s="320">
        <f t="shared" si="2"/>
        <v>0</v>
      </c>
      <c r="R32" s="320">
        <f t="shared" si="3"/>
        <v>0</v>
      </c>
      <c r="S32" s="320">
        <f t="shared" si="4"/>
        <v>0</v>
      </c>
      <c r="T32" s="320">
        <f t="shared" si="5"/>
        <v>0</v>
      </c>
      <c r="U32" s="320">
        <f t="shared" si="6"/>
        <v>0</v>
      </c>
      <c r="V32" s="320">
        <v>5</v>
      </c>
      <c r="W32" s="341">
        <f>E131</f>
        <v>0.93099999999999994</v>
      </c>
      <c r="X32" s="520">
        <f t="shared" si="43"/>
        <v>0.93099999999999994</v>
      </c>
      <c r="Y32" s="520">
        <f t="shared" si="43"/>
        <v>0.93099999999999994</v>
      </c>
      <c r="Z32" s="317">
        <f t="shared" si="44"/>
        <v>3.1536000000000002E-2</v>
      </c>
      <c r="AA32" s="388">
        <f t="shared" si="45"/>
        <v>0.5</v>
      </c>
      <c r="AB32" s="327">
        <v>20</v>
      </c>
      <c r="AC32" s="317"/>
      <c r="AD32" s="317"/>
      <c r="AE32" s="327"/>
      <c r="AG32" s="234">
        <f t="shared" si="8"/>
        <v>0.96836562363522638</v>
      </c>
      <c r="AH32" s="234">
        <f t="shared" si="9"/>
        <v>1.2220531186523595</v>
      </c>
      <c r="AI32" s="234">
        <f t="shared" si="10"/>
        <v>0.68583279131350305</v>
      </c>
      <c r="AJ32" s="234"/>
      <c r="AK32" s="288"/>
      <c r="AL32" s="557" t="s">
        <v>101</v>
      </c>
      <c r="AM32" s="558">
        <f>E77/1000</f>
        <v>0.96835199999999999</v>
      </c>
      <c r="AN32" s="559">
        <f t="shared" si="46"/>
        <v>0.96835199999999999</v>
      </c>
      <c r="AO32" s="560">
        <f>AM32*$AO$23</f>
        <v>0</v>
      </c>
      <c r="AP32" s="560">
        <f t="shared" si="48"/>
        <v>0</v>
      </c>
      <c r="AQ32" s="580">
        <f t="shared" si="28"/>
        <v>0.9015483956043957</v>
      </c>
      <c r="AR32" s="560">
        <f t="shared" si="29"/>
        <v>0</v>
      </c>
      <c r="AS32" s="561">
        <f t="shared" si="30"/>
        <v>0</v>
      </c>
      <c r="AT32" s="558">
        <f t="shared" si="49"/>
        <v>0.96836562363522638</v>
      </c>
      <c r="AU32" s="559">
        <f t="shared" si="49"/>
        <v>0</v>
      </c>
      <c r="AV32" s="564">
        <f t="shared" si="49"/>
        <v>0</v>
      </c>
      <c r="AW32" s="283"/>
      <c r="AX32" s="288"/>
      <c r="AY32" s="557" t="s">
        <v>101</v>
      </c>
      <c r="AZ32" s="558">
        <f>E97/1000</f>
        <v>1.2220499999999999</v>
      </c>
      <c r="BA32" s="306">
        <f t="shared" si="42"/>
        <v>1.2220499999999999</v>
      </c>
      <c r="BB32" s="560">
        <f>AZ32*$BB$23</f>
        <v>0</v>
      </c>
      <c r="BC32" s="560">
        <f>AZ32*$BC$23</f>
        <v>0</v>
      </c>
      <c r="BD32" s="558">
        <f>IFERROR(J32*$Z32*AA32/J$21,0)</f>
        <v>1.1377314534653467</v>
      </c>
      <c r="BE32" s="559">
        <f t="shared" si="32"/>
        <v>0</v>
      </c>
      <c r="BF32" s="564">
        <f t="shared" si="33"/>
        <v>0</v>
      </c>
      <c r="BG32" s="558">
        <f t="shared" si="15"/>
        <v>1.2220531186523595</v>
      </c>
      <c r="BH32" s="559">
        <f t="shared" si="16"/>
        <v>0</v>
      </c>
      <c r="BI32" s="564">
        <f t="shared" si="17"/>
        <v>0</v>
      </c>
      <c r="BJ32" s="283"/>
      <c r="BK32" s="288"/>
      <c r="BL32" s="557" t="s">
        <v>101</v>
      </c>
      <c r="BM32" s="558">
        <f>E117/1000</f>
        <v>0.68583099999999997</v>
      </c>
      <c r="BN32" s="559">
        <f>BM32*$AN$23</f>
        <v>0.68583099999999997</v>
      </c>
      <c r="BO32" s="560">
        <f t="shared" ref="BO32:BO62" si="50">BM32*$BB$23</f>
        <v>0</v>
      </c>
      <c r="BP32" s="560">
        <f t="shared" ref="BP32:BP62" si="51">BM32*$BC$23</f>
        <v>0</v>
      </c>
      <c r="BQ32" s="558">
        <f t="shared" si="36"/>
        <v>0.63851032871287128</v>
      </c>
      <c r="BR32" s="559">
        <f t="shared" si="37"/>
        <v>0</v>
      </c>
      <c r="BS32" s="564">
        <f t="shared" si="38"/>
        <v>0</v>
      </c>
      <c r="BT32" s="558">
        <f t="shared" si="39"/>
        <v>0.68583279131350305</v>
      </c>
      <c r="BU32" s="559">
        <f t="shared" si="40"/>
        <v>0</v>
      </c>
      <c r="BV32" s="564">
        <f t="shared" si="41"/>
        <v>0</v>
      </c>
      <c r="BW32" s="283"/>
      <c r="BX32" s="283"/>
      <c r="BY32" s="283"/>
    </row>
    <row r="33" spans="3:77" ht="12.75" customHeight="1">
      <c r="C33" s="144" t="str">
        <f ca="1">+IF(OFFSET(Processes!B14,$D$11,0)="*","*",OFFSET(Processes!D14,$D$11,0))</f>
        <v>INDADPHBLPGE1</v>
      </c>
      <c r="D33" s="144" t="str">
        <f ca="1">+OFFSET(Processes!E14,$D$11,0)</f>
        <v>Aluminium industry Heat Medium Temp. Boiler - Liquified Petroleum Gas Existing 1</v>
      </c>
      <c r="E33" s="147" t="str">
        <f>+Processes!O14</f>
        <v>INDLPG</v>
      </c>
      <c r="F33" s="170" t="str">
        <f ca="1">+OFFSET(Processes!$M$12,$D$11,0) &amp; Processes!P14</f>
        <v>IADPH</v>
      </c>
      <c r="G33" s="320">
        <f t="shared" si="18"/>
        <v>0</v>
      </c>
      <c r="H33" s="320">
        <f t="shared" si="19"/>
        <v>0</v>
      </c>
      <c r="I33" s="320">
        <f t="shared" si="20"/>
        <v>0</v>
      </c>
      <c r="J33" s="320">
        <f t="shared" si="21"/>
        <v>0</v>
      </c>
      <c r="K33" s="320">
        <f t="shared" si="22"/>
        <v>0</v>
      </c>
      <c r="L33" s="320">
        <f t="shared" si="23"/>
        <v>0</v>
      </c>
      <c r="M33" s="320">
        <f t="shared" si="24"/>
        <v>0</v>
      </c>
      <c r="N33" s="320">
        <f t="shared" si="25"/>
        <v>0</v>
      </c>
      <c r="O33" s="320">
        <f t="shared" si="26"/>
        <v>0</v>
      </c>
      <c r="P33" s="320">
        <f t="shared" si="1"/>
        <v>0</v>
      </c>
      <c r="Q33" s="320">
        <f t="shared" si="2"/>
        <v>0</v>
      </c>
      <c r="R33" s="320">
        <f t="shared" si="3"/>
        <v>0</v>
      </c>
      <c r="S33" s="320">
        <f t="shared" si="4"/>
        <v>0</v>
      </c>
      <c r="T33" s="320">
        <f t="shared" si="5"/>
        <v>0</v>
      </c>
      <c r="U33" s="320">
        <f t="shared" si="6"/>
        <v>0</v>
      </c>
      <c r="V33" s="320">
        <v>5</v>
      </c>
      <c r="W33" s="341">
        <f>H131</f>
        <v>0.98</v>
      </c>
      <c r="X33" s="520">
        <f t="shared" si="43"/>
        <v>0.98</v>
      </c>
      <c r="Y33" s="520">
        <f t="shared" si="43"/>
        <v>0.98</v>
      </c>
      <c r="Z33" s="317">
        <f t="shared" si="44"/>
        <v>3.1536000000000002E-2</v>
      </c>
      <c r="AA33" s="388">
        <f t="shared" si="45"/>
        <v>0.5</v>
      </c>
      <c r="AB33" s="327">
        <v>20</v>
      </c>
      <c r="AC33" s="317"/>
      <c r="AD33" s="317"/>
      <c r="AE33" s="327"/>
      <c r="AG33" s="234">
        <f t="shared" si="8"/>
        <v>0</v>
      </c>
      <c r="AH33" s="234">
        <f t="shared" si="9"/>
        <v>0</v>
      </c>
      <c r="AI33" s="234">
        <f t="shared" si="10"/>
        <v>0</v>
      </c>
      <c r="AJ33" s="234"/>
      <c r="AK33" s="288"/>
      <c r="AL33" s="557" t="s">
        <v>53</v>
      </c>
      <c r="AM33" s="558">
        <f>H77/1000</f>
        <v>0</v>
      </c>
      <c r="AN33" s="559">
        <f t="shared" si="46"/>
        <v>0</v>
      </c>
      <c r="AO33" s="560">
        <f t="shared" si="47"/>
        <v>0</v>
      </c>
      <c r="AP33" s="560">
        <f t="shared" si="48"/>
        <v>0</v>
      </c>
      <c r="AQ33" s="580">
        <f t="shared" si="28"/>
        <v>0</v>
      </c>
      <c r="AR33" s="560">
        <f t="shared" si="29"/>
        <v>0</v>
      </c>
      <c r="AS33" s="561">
        <f t="shared" si="30"/>
        <v>0</v>
      </c>
      <c r="AT33" s="558">
        <f t="shared" si="49"/>
        <v>0</v>
      </c>
      <c r="AU33" s="559">
        <f t="shared" si="49"/>
        <v>0</v>
      </c>
      <c r="AV33" s="564">
        <f t="shared" si="49"/>
        <v>0</v>
      </c>
      <c r="AW33" s="283"/>
      <c r="AX33" s="288"/>
      <c r="AY33" s="557" t="s">
        <v>53</v>
      </c>
      <c r="AZ33" s="558">
        <f>H97/1000</f>
        <v>0</v>
      </c>
      <c r="BA33" s="306">
        <f t="shared" si="42"/>
        <v>0</v>
      </c>
      <c r="BB33" s="560">
        <f>AZ33*$BB$23</f>
        <v>0</v>
      </c>
      <c r="BC33" s="560">
        <f>AZ33*$BC$23</f>
        <v>0</v>
      </c>
      <c r="BD33" s="558">
        <f t="shared" si="31"/>
        <v>0</v>
      </c>
      <c r="BE33" s="559">
        <f t="shared" si="32"/>
        <v>0</v>
      </c>
      <c r="BF33" s="564">
        <f t="shared" si="33"/>
        <v>0</v>
      </c>
      <c r="BG33" s="558">
        <f t="shared" si="15"/>
        <v>0</v>
      </c>
      <c r="BH33" s="559">
        <f t="shared" si="16"/>
        <v>0</v>
      </c>
      <c r="BI33" s="564">
        <f t="shared" si="17"/>
        <v>0</v>
      </c>
      <c r="BJ33" s="283"/>
      <c r="BK33" s="288"/>
      <c r="BL33" s="557" t="s">
        <v>53</v>
      </c>
      <c r="BM33" s="558">
        <f>H117/1000</f>
        <v>0</v>
      </c>
      <c r="BN33" s="559">
        <f>BM33*$AN$23</f>
        <v>0</v>
      </c>
      <c r="BO33" s="560">
        <f t="shared" si="50"/>
        <v>0</v>
      </c>
      <c r="BP33" s="560">
        <f t="shared" si="51"/>
        <v>0</v>
      </c>
      <c r="BQ33" s="558">
        <f t="shared" si="36"/>
        <v>0</v>
      </c>
      <c r="BR33" s="559">
        <f t="shared" si="37"/>
        <v>0</v>
      </c>
      <c r="BS33" s="564">
        <f t="shared" si="38"/>
        <v>0</v>
      </c>
      <c r="BT33" s="558">
        <f t="shared" si="39"/>
        <v>0</v>
      </c>
      <c r="BU33" s="559">
        <f t="shared" si="40"/>
        <v>0</v>
      </c>
      <c r="BV33" s="564">
        <f t="shared" si="41"/>
        <v>0</v>
      </c>
      <c r="BW33" s="283"/>
      <c r="BX33" s="283"/>
      <c r="BY33" s="283"/>
    </row>
    <row r="34" spans="3:77" ht="12.75" customHeight="1">
      <c r="C34" s="144" t="str">
        <f ca="1">+IF(OFFSET(Processes!B15,$D$11,0)="*","*",OFFSET(Processes!D15,$D$11,0))</f>
        <v>INDADPHBWSTE1</v>
      </c>
      <c r="D34" s="144" t="str">
        <f ca="1">+OFFSET(Processes!E15,$D$11,0)</f>
        <v>Aluminium industry Heat Medium Temp. Boiler - Waste Existing 1</v>
      </c>
      <c r="E34" s="147" t="str">
        <f>+Processes!O15</f>
        <v>INDWST</v>
      </c>
      <c r="F34" s="170" t="str">
        <f ca="1">+OFFSET(Processes!$M$12,$D$11,0) &amp; Processes!P15</f>
        <v>IADPH</v>
      </c>
      <c r="G34" s="320">
        <f t="shared" si="18"/>
        <v>18.441000000000003</v>
      </c>
      <c r="H34" s="320">
        <f t="shared" si="19"/>
        <v>0</v>
      </c>
      <c r="I34" s="320">
        <f t="shared" si="20"/>
        <v>0</v>
      </c>
      <c r="J34" s="320">
        <f t="shared" si="21"/>
        <v>15.266999999999999</v>
      </c>
      <c r="K34" s="320">
        <f t="shared" si="22"/>
        <v>0</v>
      </c>
      <c r="L34" s="320">
        <f t="shared" si="23"/>
        <v>0</v>
      </c>
      <c r="M34" s="320">
        <f t="shared" si="24"/>
        <v>14.193</v>
      </c>
      <c r="N34" s="320">
        <f t="shared" si="25"/>
        <v>0</v>
      </c>
      <c r="O34" s="320">
        <f t="shared" si="26"/>
        <v>0</v>
      </c>
      <c r="P34" s="320">
        <f t="shared" si="1"/>
        <v>14.193</v>
      </c>
      <c r="Q34" s="320">
        <f t="shared" si="2"/>
        <v>0</v>
      </c>
      <c r="R34" s="320">
        <f t="shared" si="3"/>
        <v>0</v>
      </c>
      <c r="S34" s="320">
        <f t="shared" si="4"/>
        <v>0</v>
      </c>
      <c r="T34" s="320">
        <f t="shared" si="5"/>
        <v>0</v>
      </c>
      <c r="U34" s="320">
        <f t="shared" si="6"/>
        <v>0</v>
      </c>
      <c r="V34" s="320">
        <v>5</v>
      </c>
      <c r="W34" s="341">
        <f>L131</f>
        <v>0.93099999999999994</v>
      </c>
      <c r="X34" s="520">
        <f t="shared" si="43"/>
        <v>0.93099999999999994</v>
      </c>
      <c r="Y34" s="520">
        <f t="shared" si="43"/>
        <v>0.93099999999999994</v>
      </c>
      <c r="Z34" s="317">
        <f t="shared" si="44"/>
        <v>3.1536000000000002E-2</v>
      </c>
      <c r="AA34" s="388">
        <f t="shared" si="45"/>
        <v>0.5</v>
      </c>
      <c r="AB34" s="327">
        <v>20</v>
      </c>
      <c r="AC34" s="317"/>
      <c r="AD34" s="317"/>
      <c r="AE34" s="327"/>
      <c r="AG34" s="234">
        <f t="shared" si="8"/>
        <v>0.31201632738904495</v>
      </c>
      <c r="AH34" s="234">
        <f t="shared" si="9"/>
        <v>0.25601137497208371</v>
      </c>
      <c r="AI34" s="234">
        <f t="shared" si="10"/>
        <v>0.2380015356637705</v>
      </c>
      <c r="AJ34" s="234"/>
      <c r="AK34" s="288"/>
      <c r="AL34" s="557" t="s">
        <v>102</v>
      </c>
      <c r="AM34" s="558">
        <f>$N77/1000</f>
        <v>0.312</v>
      </c>
      <c r="AN34" s="559">
        <f t="shared" si="46"/>
        <v>0.312</v>
      </c>
      <c r="AO34" s="560">
        <f t="shared" ref="AO34" si="52">AM34*$AO$23</f>
        <v>0</v>
      </c>
      <c r="AP34" s="560">
        <f t="shared" si="48"/>
        <v>0</v>
      </c>
      <c r="AQ34" s="580">
        <f t="shared" si="28"/>
        <v>0.29048720079920087</v>
      </c>
      <c r="AR34" s="560">
        <f t="shared" si="29"/>
        <v>0</v>
      </c>
      <c r="AS34" s="561">
        <f t="shared" si="30"/>
        <v>0</v>
      </c>
      <c r="AT34" s="558">
        <f t="shared" si="49"/>
        <v>0.312016327389045</v>
      </c>
      <c r="AU34" s="559">
        <f t="shared" si="49"/>
        <v>0</v>
      </c>
      <c r="AV34" s="564">
        <f t="shared" si="49"/>
        <v>0</v>
      </c>
      <c r="AW34" s="283"/>
      <c r="AX34" s="288"/>
      <c r="AY34" s="557" t="s">
        <v>102</v>
      </c>
      <c r="AZ34" s="558">
        <f>$N97/1000</f>
        <v>0.25600000000000001</v>
      </c>
      <c r="BA34" s="306">
        <f t="shared" si="42"/>
        <v>0.25600000000000001</v>
      </c>
      <c r="BB34" s="560">
        <f>AZ34*$BB$23</f>
        <v>0</v>
      </c>
      <c r="BC34" s="560">
        <f>AZ34*$BC$23</f>
        <v>0</v>
      </c>
      <c r="BD34" s="558">
        <f t="shared" si="31"/>
        <v>0.23834659009900991</v>
      </c>
      <c r="BE34" s="559">
        <f t="shared" si="32"/>
        <v>0</v>
      </c>
      <c r="BF34" s="564">
        <f t="shared" si="33"/>
        <v>0</v>
      </c>
      <c r="BG34" s="558">
        <f t="shared" si="15"/>
        <v>0.25601137497208371</v>
      </c>
      <c r="BH34" s="559">
        <f t="shared" si="16"/>
        <v>0</v>
      </c>
      <c r="BI34" s="564">
        <f t="shared" si="17"/>
        <v>0</v>
      </c>
      <c r="BJ34" s="283"/>
      <c r="BK34" s="288"/>
      <c r="BL34" s="557" t="s">
        <v>102</v>
      </c>
      <c r="BM34" s="558">
        <f>$N117/1000</f>
        <v>0.23799999999999999</v>
      </c>
      <c r="BN34" s="559">
        <f>BM34*$AN$23</f>
        <v>0.23799999999999999</v>
      </c>
      <c r="BO34" s="560">
        <f t="shared" si="50"/>
        <v>0</v>
      </c>
      <c r="BP34" s="560">
        <f t="shared" si="51"/>
        <v>0</v>
      </c>
      <c r="BQ34" s="558">
        <f t="shared" si="36"/>
        <v>0.22157942970297032</v>
      </c>
      <c r="BR34" s="559">
        <f t="shared" si="37"/>
        <v>0</v>
      </c>
      <c r="BS34" s="564">
        <f t="shared" si="38"/>
        <v>0</v>
      </c>
      <c r="BT34" s="558">
        <f t="shared" si="39"/>
        <v>0.2380015356637705</v>
      </c>
      <c r="BU34" s="559">
        <f t="shared" si="40"/>
        <v>0</v>
      </c>
      <c r="BV34" s="564">
        <f t="shared" si="41"/>
        <v>0</v>
      </c>
      <c r="BW34" s="283"/>
      <c r="BX34" s="283"/>
      <c r="BY34" s="283"/>
    </row>
    <row r="35" spans="3:77" ht="12.75" customHeight="1">
      <c r="C35" s="171" t="str">
        <f ca="1">+IF(OFFSET(Processes!B16,$D$11,0)="*","*",OFFSET(Processes!D16,$D$11,0))</f>
        <v>INDADPHBHETE1</v>
      </c>
      <c r="D35" s="144" t="str">
        <f ca="1">+OFFSET(Processes!E16,$D$11,0)</f>
        <v>Aluminium industry Heat Medium Temp. Boiler - Dist. Heat Existing 1</v>
      </c>
      <c r="E35" s="147" t="str">
        <f>+Processes!O16</f>
        <v>INDHCE</v>
      </c>
      <c r="F35" s="170" t="str">
        <f ca="1">+OFFSET(Processes!$M$12,$D$11,0) &amp; Processes!P16</f>
        <v>IADPH</v>
      </c>
      <c r="G35" s="319">
        <f t="shared" si="18"/>
        <v>0</v>
      </c>
      <c r="H35" s="319">
        <f t="shared" si="19"/>
        <v>0</v>
      </c>
      <c r="I35" s="319">
        <f t="shared" si="20"/>
        <v>0</v>
      </c>
      <c r="J35" s="319">
        <f t="shared" si="21"/>
        <v>0</v>
      </c>
      <c r="K35" s="319">
        <f t="shared" si="22"/>
        <v>0</v>
      </c>
      <c r="L35" s="319">
        <f t="shared" si="23"/>
        <v>0</v>
      </c>
      <c r="M35" s="319">
        <f t="shared" si="24"/>
        <v>0</v>
      </c>
      <c r="N35" s="319">
        <f t="shared" si="25"/>
        <v>0</v>
      </c>
      <c r="O35" s="319">
        <f t="shared" si="26"/>
        <v>0</v>
      </c>
      <c r="P35" s="319">
        <f t="shared" si="1"/>
        <v>0</v>
      </c>
      <c r="Q35" s="319">
        <f t="shared" si="2"/>
        <v>0</v>
      </c>
      <c r="R35" s="319">
        <f t="shared" si="3"/>
        <v>0</v>
      </c>
      <c r="S35" s="319">
        <f t="shared" si="4"/>
        <v>0</v>
      </c>
      <c r="T35" s="319">
        <f t="shared" si="5"/>
        <v>0</v>
      </c>
      <c r="U35" s="319">
        <f t="shared" si="6"/>
        <v>0</v>
      </c>
      <c r="V35" s="319">
        <v>5</v>
      </c>
      <c r="W35" s="341">
        <f>$N$131</f>
        <v>0.94079999999999997</v>
      </c>
      <c r="X35" s="520">
        <f>$W$35</f>
        <v>0.94079999999999997</v>
      </c>
      <c r="Y35" s="520">
        <f>$W$35</f>
        <v>0.94079999999999997</v>
      </c>
      <c r="Z35" s="317">
        <f t="shared" si="44"/>
        <v>3.1536000000000002E-2</v>
      </c>
      <c r="AA35" s="388">
        <f t="shared" si="45"/>
        <v>0.5</v>
      </c>
      <c r="AB35" s="327">
        <v>20</v>
      </c>
      <c r="AC35" s="317"/>
      <c r="AD35" s="317"/>
      <c r="AE35" s="327"/>
      <c r="AG35" s="234">
        <f t="shared" si="8"/>
        <v>0</v>
      </c>
      <c r="AH35" s="234">
        <f t="shared" si="9"/>
        <v>0</v>
      </c>
      <c r="AI35" s="234">
        <f t="shared" si="10"/>
        <v>0</v>
      </c>
      <c r="AJ35" s="234"/>
      <c r="AK35" s="288"/>
      <c r="AL35" s="557" t="s">
        <v>103</v>
      </c>
      <c r="AM35" s="558">
        <f>P77/1000</f>
        <v>0</v>
      </c>
      <c r="AN35" s="611">
        <f>AM35</f>
        <v>0</v>
      </c>
      <c r="AO35" s="612">
        <v>0</v>
      </c>
      <c r="AP35" s="612">
        <v>0</v>
      </c>
      <c r="AQ35" s="580">
        <f t="shared" si="28"/>
        <v>0</v>
      </c>
      <c r="AR35" s="560">
        <f t="shared" si="29"/>
        <v>0</v>
      </c>
      <c r="AS35" s="561">
        <f t="shared" si="30"/>
        <v>0</v>
      </c>
      <c r="AT35" s="558">
        <f>AN35-AQ35</f>
        <v>0</v>
      </c>
      <c r="AU35" s="559">
        <f>AO35-AR35</f>
        <v>0</v>
      </c>
      <c r="AV35" s="564">
        <f>AP35-AS35</f>
        <v>0</v>
      </c>
      <c r="AW35" s="283"/>
      <c r="AX35" s="288"/>
      <c r="AY35" s="557" t="s">
        <v>103</v>
      </c>
      <c r="AZ35" s="558">
        <f>P97/1000</f>
        <v>0</v>
      </c>
      <c r="BA35" s="306">
        <f t="shared" si="42"/>
        <v>0</v>
      </c>
      <c r="BB35" s="612">
        <v>0</v>
      </c>
      <c r="BC35" s="612">
        <v>0</v>
      </c>
      <c r="BD35" s="558">
        <f t="shared" si="31"/>
        <v>0</v>
      </c>
      <c r="BE35" s="559">
        <f t="shared" si="32"/>
        <v>0</v>
      </c>
      <c r="BF35" s="564">
        <f t="shared" si="33"/>
        <v>0</v>
      </c>
      <c r="BG35" s="558">
        <f t="shared" si="15"/>
        <v>0</v>
      </c>
      <c r="BH35" s="559">
        <f t="shared" si="16"/>
        <v>0</v>
      </c>
      <c r="BI35" s="564">
        <f t="shared" si="17"/>
        <v>0</v>
      </c>
      <c r="BJ35" s="283"/>
      <c r="BK35" s="288"/>
      <c r="BL35" s="557" t="s">
        <v>103</v>
      </c>
      <c r="BM35" s="558">
        <f>P117/1000</f>
        <v>0</v>
      </c>
      <c r="BN35" s="611">
        <f>BM35</f>
        <v>0</v>
      </c>
      <c r="BO35" s="612">
        <v>0</v>
      </c>
      <c r="BP35" s="612">
        <v>0</v>
      </c>
      <c r="BQ35" s="558">
        <f t="shared" si="36"/>
        <v>0</v>
      </c>
      <c r="BR35" s="559">
        <f t="shared" si="37"/>
        <v>0</v>
      </c>
      <c r="BS35" s="564">
        <f t="shared" si="38"/>
        <v>0</v>
      </c>
      <c r="BT35" s="558">
        <f t="shared" si="39"/>
        <v>0</v>
      </c>
      <c r="BU35" s="559">
        <f t="shared" si="40"/>
        <v>0</v>
      </c>
      <c r="BV35" s="564">
        <f t="shared" si="41"/>
        <v>0</v>
      </c>
      <c r="BW35" s="283"/>
      <c r="BX35" s="283"/>
      <c r="BY35" s="283"/>
    </row>
    <row r="36" spans="3:77" ht="12.75" customHeight="1">
      <c r="C36" s="171" t="str">
        <f ca="1">+IF(OFFSET(Processes!B17,$D$11,0)="*","*",OFFSET(Processes!D17,$D$11,0))</f>
        <v>INDADPHBHETE2</v>
      </c>
      <c r="D36" s="144" t="str">
        <f ca="1">+OFFSET(Processes!E17,$D$11,0)</f>
        <v>Aluminium industry Heat Medium Temp. Boiler - Dist. Heat Existing 2</v>
      </c>
      <c r="E36" s="147" t="str">
        <f>+Processes!O17</f>
        <v>INDHDE</v>
      </c>
      <c r="F36" s="170" t="str">
        <f ca="1">+OFFSET(Processes!$M$12,$D$11,0) &amp; Processes!P17</f>
        <v>IADPH</v>
      </c>
      <c r="G36" s="319"/>
      <c r="H36" s="319"/>
      <c r="I36" s="319"/>
      <c r="J36" s="319"/>
      <c r="K36" s="319"/>
      <c r="L36" s="319"/>
      <c r="M36" s="319"/>
      <c r="N36" s="319"/>
      <c r="O36" s="319"/>
      <c r="P36" s="319">
        <f t="shared" si="1"/>
        <v>0</v>
      </c>
      <c r="Q36" s="319">
        <f t="shared" si="2"/>
        <v>0</v>
      </c>
      <c r="R36" s="319">
        <f t="shared" si="3"/>
        <v>0</v>
      </c>
      <c r="S36" s="319">
        <f t="shared" si="4"/>
        <v>0</v>
      </c>
      <c r="T36" s="319">
        <f t="shared" si="5"/>
        <v>0</v>
      </c>
      <c r="U36" s="319">
        <f t="shared" si="6"/>
        <v>0</v>
      </c>
      <c r="V36" s="319">
        <v>5</v>
      </c>
      <c r="W36" s="341">
        <f>$N$131</f>
        <v>0.94079999999999997</v>
      </c>
      <c r="X36" s="520">
        <f>$W$35</f>
        <v>0.94079999999999997</v>
      </c>
      <c r="Y36" s="520">
        <f>$W$35</f>
        <v>0.94079999999999997</v>
      </c>
      <c r="Z36" s="317">
        <f t="shared" si="44"/>
        <v>3.1536000000000002E-2</v>
      </c>
      <c r="AA36" s="388">
        <f t="shared" si="45"/>
        <v>0.5</v>
      </c>
      <c r="AB36" s="327">
        <v>20</v>
      </c>
      <c r="AC36" s="317"/>
      <c r="AD36" s="317"/>
      <c r="AE36" s="327"/>
      <c r="AG36" s="234">
        <f t="shared" si="8"/>
        <v>0</v>
      </c>
      <c r="AH36" s="234">
        <f t="shared" si="9"/>
        <v>0</v>
      </c>
      <c r="AI36" s="234">
        <f t="shared" si="10"/>
        <v>0</v>
      </c>
      <c r="AJ36" s="234"/>
      <c r="AK36" s="288"/>
      <c r="AL36" s="557" t="s">
        <v>104</v>
      </c>
      <c r="AM36" s="558"/>
      <c r="AN36" s="611">
        <f>AM36</f>
        <v>0</v>
      </c>
      <c r="AO36" s="612">
        <v>0</v>
      </c>
      <c r="AP36" s="612">
        <v>0</v>
      </c>
      <c r="AQ36" s="580">
        <f t="shared" si="28"/>
        <v>0</v>
      </c>
      <c r="AR36" s="560">
        <f t="shared" si="29"/>
        <v>0</v>
      </c>
      <c r="AS36" s="561">
        <f t="shared" si="30"/>
        <v>0</v>
      </c>
      <c r="AT36" s="558"/>
      <c r="AU36" s="559"/>
      <c r="AV36" s="564"/>
      <c r="AW36" s="283"/>
      <c r="AX36" s="288"/>
      <c r="AY36" s="557" t="s">
        <v>104</v>
      </c>
      <c r="AZ36" s="558"/>
      <c r="BA36" s="306">
        <f t="shared" si="42"/>
        <v>0</v>
      </c>
      <c r="BB36" s="612">
        <v>0</v>
      </c>
      <c r="BC36" s="612">
        <v>0</v>
      </c>
      <c r="BD36" s="558">
        <f t="shared" si="31"/>
        <v>0</v>
      </c>
      <c r="BE36" s="559">
        <f t="shared" si="32"/>
        <v>0</v>
      </c>
      <c r="BF36" s="564">
        <f t="shared" si="33"/>
        <v>0</v>
      </c>
      <c r="BG36" s="558"/>
      <c r="BH36" s="559"/>
      <c r="BI36" s="564"/>
      <c r="BJ36" s="283"/>
      <c r="BK36" s="288"/>
      <c r="BL36" s="557" t="s">
        <v>104</v>
      </c>
      <c r="BM36" s="558"/>
      <c r="BN36" s="611">
        <f>BM36</f>
        <v>0</v>
      </c>
      <c r="BO36" s="612">
        <v>0</v>
      </c>
      <c r="BP36" s="612">
        <v>0</v>
      </c>
      <c r="BQ36" s="558">
        <f t="shared" si="36"/>
        <v>0</v>
      </c>
      <c r="BR36" s="559">
        <f t="shared" si="37"/>
        <v>0</v>
      </c>
      <c r="BS36" s="564">
        <f t="shared" si="38"/>
        <v>0</v>
      </c>
      <c r="BT36" s="558"/>
      <c r="BU36" s="559"/>
      <c r="BV36" s="564"/>
      <c r="BW36" s="283"/>
      <c r="BX36" s="283"/>
      <c r="BY36" s="283"/>
    </row>
    <row r="37" spans="3:77" ht="12.75" customHeight="1">
      <c r="C37" s="146" t="str">
        <f ca="1">+IF(OFFSET(Processes!B18,$D$11,0)="*","*",OFFSET(Processes!D18,$D$11,0))</f>
        <v>INDADPHBELCE1</v>
      </c>
      <c r="D37" s="146" t="str">
        <f ca="1">+OFFSET(Processes!E18,$D$11,0)</f>
        <v>Aluminium industry Heat Medium Temp. Boiler - Electricity Existing 1</v>
      </c>
      <c r="E37" s="172" t="str">
        <f>+Processes!O18</f>
        <v>INDELC</v>
      </c>
      <c r="F37" s="172" t="str">
        <f ca="1">+OFFSET(Processes!$M$12,$D$11,0) &amp; Processes!P18</f>
        <v>IADPH</v>
      </c>
      <c r="G37" s="322">
        <f t="shared" si="18"/>
        <v>1741.9449999999999</v>
      </c>
      <c r="H37" s="322">
        <f t="shared" si="19"/>
        <v>0</v>
      </c>
      <c r="I37" s="322">
        <f t="shared" si="20"/>
        <v>0</v>
      </c>
      <c r="J37" s="322">
        <f t="shared" si="21"/>
        <v>2044.337</v>
      </c>
      <c r="K37" s="322">
        <f t="shared" si="22"/>
        <v>0</v>
      </c>
      <c r="L37" s="322">
        <f t="shared" si="23"/>
        <v>0</v>
      </c>
      <c r="M37" s="322">
        <f t="shared" si="24"/>
        <v>1966.279</v>
      </c>
      <c r="N37" s="322">
        <f t="shared" si="25"/>
        <v>0</v>
      </c>
      <c r="O37" s="322">
        <f t="shared" si="26"/>
        <v>0</v>
      </c>
      <c r="P37" s="322">
        <f t="shared" si="1"/>
        <v>1966.279</v>
      </c>
      <c r="Q37" s="322">
        <f t="shared" si="2"/>
        <v>0</v>
      </c>
      <c r="R37" s="322">
        <f t="shared" si="3"/>
        <v>0</v>
      </c>
      <c r="S37" s="322">
        <f t="shared" si="4"/>
        <v>0</v>
      </c>
      <c r="T37" s="322">
        <f t="shared" si="5"/>
        <v>0</v>
      </c>
      <c r="U37" s="322">
        <f t="shared" si="6"/>
        <v>0</v>
      </c>
      <c r="V37" s="556">
        <v>5</v>
      </c>
      <c r="W37" s="343">
        <f>M131</f>
        <v>0.93099999999999994</v>
      </c>
      <c r="X37" s="521">
        <f t="shared" ref="X37:Y50" si="53">W37</f>
        <v>0.93099999999999994</v>
      </c>
      <c r="Y37" s="521">
        <f t="shared" si="53"/>
        <v>0.93099999999999994</v>
      </c>
      <c r="Z37" s="318">
        <f t="shared" ref="Z37:Z50" si="54">3.6*8760/1000000</f>
        <v>3.1536000000000002E-2</v>
      </c>
      <c r="AA37" s="389">
        <f t="shared" si="45"/>
        <v>0.5</v>
      </c>
      <c r="AB37" s="328">
        <v>20</v>
      </c>
      <c r="AC37" s="324"/>
      <c r="AD37" s="317"/>
      <c r="AE37" s="328"/>
      <c r="AG37" s="234">
        <f t="shared" si="8"/>
        <v>29.473200011588844</v>
      </c>
      <c r="AH37" s="234">
        <f t="shared" si="9"/>
        <v>34.281360206740338</v>
      </c>
      <c r="AI37" s="234">
        <f t="shared" si="10"/>
        <v>32.972410451872257</v>
      </c>
      <c r="AJ37" s="234"/>
      <c r="AK37" s="350"/>
      <c r="AL37" s="565" t="s">
        <v>61</v>
      </c>
      <c r="AM37" s="566">
        <f>O77/1000</f>
        <v>29.473200000000002</v>
      </c>
      <c r="AN37" s="559">
        <f t="shared" si="46"/>
        <v>29.473200000000002</v>
      </c>
      <c r="AO37" s="560">
        <f t="shared" ref="AO37" si="55">AM37*$AO$23</f>
        <v>0</v>
      </c>
      <c r="AP37" s="560">
        <f t="shared" si="48"/>
        <v>0</v>
      </c>
      <c r="AQ37" s="580">
        <f t="shared" si="28"/>
        <v>27.439549210789213</v>
      </c>
      <c r="AR37" s="560">
        <f t="shared" si="29"/>
        <v>0</v>
      </c>
      <c r="AS37" s="561">
        <f t="shared" si="30"/>
        <v>0</v>
      </c>
      <c r="AT37" s="566">
        <f t="shared" ref="AT37:AV41" si="56">IFERROR(AQ37/W37,0)</f>
        <v>29.473200011588844</v>
      </c>
      <c r="AU37" s="567">
        <f t="shared" si="56"/>
        <v>0</v>
      </c>
      <c r="AV37" s="568">
        <f t="shared" si="56"/>
        <v>0</v>
      </c>
      <c r="AW37" s="283"/>
      <c r="AX37" s="350"/>
      <c r="AY37" s="565" t="s">
        <v>61</v>
      </c>
      <c r="AZ37" s="566">
        <f>O97/1000</f>
        <v>34.281359999999999</v>
      </c>
      <c r="BA37" s="306">
        <f t="shared" si="42"/>
        <v>34.281359999999999</v>
      </c>
      <c r="BB37" s="560">
        <f>AZ37*$BB$23</f>
        <v>0</v>
      </c>
      <c r="BC37" s="560">
        <f>AZ37*$BC$23</f>
        <v>0</v>
      </c>
      <c r="BD37" s="566">
        <f t="shared" si="31"/>
        <v>31.915946352475249</v>
      </c>
      <c r="BE37" s="567">
        <f t="shared" si="32"/>
        <v>0</v>
      </c>
      <c r="BF37" s="568">
        <f>IFERROR(L37*$Z37*AA37/L$21,0)</f>
        <v>0</v>
      </c>
      <c r="BG37" s="566">
        <f t="shared" ref="BG37:BG56" si="57">IFERROR(BD37/W37,0)</f>
        <v>34.281360206740331</v>
      </c>
      <c r="BH37" s="567">
        <f t="shared" ref="BH37:BH56" si="58">IFERROR(BE37/X37,0)</f>
        <v>0</v>
      </c>
      <c r="BI37" s="568">
        <f t="shared" ref="BI37:BI56" si="59">IFERROR(BF37/Y37,0)</f>
        <v>0</v>
      </c>
      <c r="BJ37" s="283"/>
      <c r="BK37" s="350"/>
      <c r="BL37" s="565" t="s">
        <v>61</v>
      </c>
      <c r="BM37" s="566">
        <f>O117/1000</f>
        <v>32.9724</v>
      </c>
      <c r="BN37" s="559">
        <f>BM37*$AN$23</f>
        <v>32.9724</v>
      </c>
      <c r="BO37" s="560">
        <f t="shared" si="50"/>
        <v>0</v>
      </c>
      <c r="BP37" s="560">
        <f t="shared" si="51"/>
        <v>0</v>
      </c>
      <c r="BQ37" s="566">
        <f t="shared" si="36"/>
        <v>30.697314130693073</v>
      </c>
      <c r="BR37" s="567">
        <f t="shared" si="37"/>
        <v>0</v>
      </c>
      <c r="BS37" s="568">
        <f t="shared" si="38"/>
        <v>0</v>
      </c>
      <c r="BT37" s="566">
        <f t="shared" ref="BT37:BT56" si="60">IFERROR(BQ37/W37,0)</f>
        <v>32.972410451872264</v>
      </c>
      <c r="BU37" s="567">
        <f t="shared" ref="BU37:BU56" si="61">IFERROR(BR37/X37,0)</f>
        <v>0</v>
      </c>
      <c r="BV37" s="568">
        <f t="shared" ref="BV37:BV56" si="62">IFERROR(BS37/Y37,0)</f>
        <v>0</v>
      </c>
      <c r="BW37" s="283"/>
      <c r="BX37" s="283"/>
      <c r="BY37" s="283"/>
    </row>
    <row r="38" spans="3:77" ht="12.75" customHeight="1">
      <c r="C38" s="171" t="str">
        <f ca="1">+IF(OFFSET(Processes!B19,$D$11,0)="*","*",OFFSET(Processes!D19,$D$11,0))</f>
        <v>INDADCOBNGAE1</v>
      </c>
      <c r="D38" s="171" t="str">
        <f ca="1">+OFFSET(Processes!E19,$D$11,0)</f>
        <v>Aluminium industry Heat High Temp. Boiler - Nat. Gas Existing 1</v>
      </c>
      <c r="E38" s="170" t="str">
        <f>+Processes!O19</f>
        <v>INDSNG1,INDSNG2,INDNGA</v>
      </c>
      <c r="F38" s="170" t="str">
        <f ca="1">+OFFSET(Processes!$M$12,$D$11,0) &amp; Processes!P19</f>
        <v>IADCO</v>
      </c>
      <c r="G38" s="320">
        <f t="shared" si="18"/>
        <v>0</v>
      </c>
      <c r="H38" s="320">
        <f t="shared" si="19"/>
        <v>0</v>
      </c>
      <c r="I38" s="320">
        <f t="shared" si="20"/>
        <v>0</v>
      </c>
      <c r="J38" s="320">
        <f t="shared" si="21"/>
        <v>0</v>
      </c>
      <c r="K38" s="320">
        <f t="shared" si="22"/>
        <v>0</v>
      </c>
      <c r="L38" s="320">
        <f t="shared" si="23"/>
        <v>0</v>
      </c>
      <c r="M38" s="320">
        <f t="shared" si="24"/>
        <v>0</v>
      </c>
      <c r="N38" s="320">
        <f t="shared" si="25"/>
        <v>0</v>
      </c>
      <c r="O38" s="320">
        <f t="shared" si="26"/>
        <v>0</v>
      </c>
      <c r="P38" s="320">
        <f t="shared" si="1"/>
        <v>0</v>
      </c>
      <c r="Q38" s="320">
        <f t="shared" si="2"/>
        <v>0</v>
      </c>
      <c r="R38" s="320">
        <f t="shared" si="3"/>
        <v>0</v>
      </c>
      <c r="S38" s="321">
        <f t="shared" si="4"/>
        <v>0</v>
      </c>
      <c r="T38" s="321">
        <f t="shared" si="5"/>
        <v>0</v>
      </c>
      <c r="U38" s="321">
        <f t="shared" si="6"/>
        <v>0</v>
      </c>
      <c r="V38" s="321">
        <v>5</v>
      </c>
      <c r="W38" s="341">
        <f>I132</f>
        <v>0.96039999999999992</v>
      </c>
      <c r="X38" s="520">
        <f t="shared" si="53"/>
        <v>0.96039999999999992</v>
      </c>
      <c r="Y38" s="520">
        <f t="shared" si="53"/>
        <v>0.96039999999999992</v>
      </c>
      <c r="Z38" s="324">
        <f t="shared" si="54"/>
        <v>3.1536000000000002E-2</v>
      </c>
      <c r="AA38" s="390">
        <f t="shared" si="45"/>
        <v>0.5</v>
      </c>
      <c r="AB38" s="329">
        <v>20</v>
      </c>
      <c r="AC38" s="325"/>
      <c r="AD38" s="325"/>
      <c r="AE38" s="329"/>
      <c r="AG38" s="234">
        <f t="shared" si="8"/>
        <v>0</v>
      </c>
      <c r="AH38" s="234">
        <f t="shared" si="9"/>
        <v>0</v>
      </c>
      <c r="AI38" s="234">
        <f t="shared" si="10"/>
        <v>0</v>
      </c>
      <c r="AJ38" s="234"/>
      <c r="AK38" s="528" t="str">
        <f ca="1">F38</f>
        <v>IADCO</v>
      </c>
      <c r="AL38" s="569" t="s">
        <v>97</v>
      </c>
      <c r="AM38" s="570">
        <f>(J78+I78)/1000</f>
        <v>0</v>
      </c>
      <c r="AN38" s="563">
        <f t="shared" si="46"/>
        <v>0</v>
      </c>
      <c r="AO38" s="563">
        <f>AM38*(1-$AN$23)</f>
        <v>0</v>
      </c>
      <c r="AP38" s="563"/>
      <c r="AQ38" s="562">
        <f t="shared" si="28"/>
        <v>0</v>
      </c>
      <c r="AR38" s="563">
        <f t="shared" si="29"/>
        <v>0</v>
      </c>
      <c r="AS38" s="571">
        <f t="shared" si="30"/>
        <v>0</v>
      </c>
      <c r="AT38" s="570">
        <f t="shared" si="56"/>
        <v>0</v>
      </c>
      <c r="AU38" s="572">
        <f t="shared" si="56"/>
        <v>0</v>
      </c>
      <c r="AV38" s="573">
        <f t="shared" si="56"/>
        <v>0</v>
      </c>
      <c r="AW38" s="283"/>
      <c r="AX38" s="528" t="str">
        <f t="shared" ca="1" si="12"/>
        <v>IADCO</v>
      </c>
      <c r="AY38" s="569" t="s">
        <v>97</v>
      </c>
      <c r="AZ38" s="570">
        <f>(J98+I98)/1000</f>
        <v>0</v>
      </c>
      <c r="BA38" s="563">
        <f>AZ38*$AN$23</f>
        <v>0</v>
      </c>
      <c r="BB38" s="563">
        <f>AZ38*$BB$23</f>
        <v>0</v>
      </c>
      <c r="BC38" s="563">
        <f>AZ38*$BC$23</f>
        <v>0</v>
      </c>
      <c r="BD38" s="570">
        <f t="shared" si="31"/>
        <v>0</v>
      </c>
      <c r="BE38" s="572">
        <f t="shared" si="32"/>
        <v>0</v>
      </c>
      <c r="BF38" s="573">
        <f t="shared" si="33"/>
        <v>0</v>
      </c>
      <c r="BG38" s="570">
        <f t="shared" si="57"/>
        <v>0</v>
      </c>
      <c r="BH38" s="572">
        <f t="shared" si="58"/>
        <v>0</v>
      </c>
      <c r="BI38" s="573">
        <f t="shared" si="59"/>
        <v>0</v>
      </c>
      <c r="BJ38" s="283"/>
      <c r="BK38" s="528" t="str">
        <f ca="1">AK38</f>
        <v>IADCO</v>
      </c>
      <c r="BL38" s="569" t="s">
        <v>97</v>
      </c>
      <c r="BM38" s="570">
        <f>(J118+I188)/1000</f>
        <v>0</v>
      </c>
      <c r="BN38" s="563">
        <f>BM38*$AN$23</f>
        <v>0</v>
      </c>
      <c r="BO38" s="563">
        <f t="shared" si="50"/>
        <v>0</v>
      </c>
      <c r="BP38" s="563">
        <f t="shared" si="51"/>
        <v>0</v>
      </c>
      <c r="BQ38" s="570">
        <f t="shared" si="36"/>
        <v>0</v>
      </c>
      <c r="BR38" s="572">
        <f t="shared" si="37"/>
        <v>0</v>
      </c>
      <c r="BS38" s="573">
        <f t="shared" si="38"/>
        <v>0</v>
      </c>
      <c r="BT38" s="570">
        <f t="shared" si="60"/>
        <v>0</v>
      </c>
      <c r="BU38" s="572">
        <f t="shared" si="61"/>
        <v>0</v>
      </c>
      <c r="BV38" s="573">
        <f t="shared" si="62"/>
        <v>0</v>
      </c>
      <c r="BW38" s="283"/>
      <c r="BX38" s="283"/>
      <c r="BY38" s="283"/>
    </row>
    <row r="39" spans="3:77" ht="12.75" customHeight="1">
      <c r="C39" s="171" t="str">
        <f ca="1">+IF(OFFSET(Processes!B20,$D$11,0)="*","*",OFFSET(Processes!D20,$D$11,0))</f>
        <v>INDADCOBCOAE1</v>
      </c>
      <c r="D39" s="171" t="str">
        <f ca="1">+OFFSET(Processes!E20,$D$11,0)</f>
        <v>Aluminium industry Heat High Temp. Boiler - Coal Existing 1</v>
      </c>
      <c r="E39" s="170" t="str">
        <f>+Processes!O20</f>
        <v>INDCOA</v>
      </c>
      <c r="F39" s="170" t="str">
        <f ca="1">+OFFSET(Processes!$M$12,$D$11,0) &amp; Processes!P20</f>
        <v>IADCO</v>
      </c>
      <c r="G39" s="320">
        <f t="shared" si="18"/>
        <v>0</v>
      </c>
      <c r="H39" s="320">
        <f t="shared" si="19"/>
        <v>0</v>
      </c>
      <c r="I39" s="320">
        <f t="shared" si="20"/>
        <v>0</v>
      </c>
      <c r="J39" s="320">
        <f t="shared" si="21"/>
        <v>0</v>
      </c>
      <c r="K39" s="320">
        <f t="shared" si="22"/>
        <v>0</v>
      </c>
      <c r="L39" s="320">
        <f t="shared" si="23"/>
        <v>0</v>
      </c>
      <c r="M39" s="320">
        <f t="shared" si="24"/>
        <v>0</v>
      </c>
      <c r="N39" s="320">
        <f t="shared" si="25"/>
        <v>0</v>
      </c>
      <c r="O39" s="320">
        <f t="shared" si="26"/>
        <v>0</v>
      </c>
      <c r="P39" s="320">
        <f t="shared" si="1"/>
        <v>0</v>
      </c>
      <c r="Q39" s="320">
        <f t="shared" si="2"/>
        <v>0</v>
      </c>
      <c r="R39" s="320">
        <f t="shared" si="3"/>
        <v>0</v>
      </c>
      <c r="S39" s="320">
        <f t="shared" si="4"/>
        <v>0</v>
      </c>
      <c r="T39" s="320">
        <f t="shared" si="5"/>
        <v>0</v>
      </c>
      <c r="U39" s="320">
        <f t="shared" si="6"/>
        <v>0</v>
      </c>
      <c r="V39" s="320">
        <v>5</v>
      </c>
      <c r="W39" s="341">
        <f>D132</f>
        <v>0.91237999999999997</v>
      </c>
      <c r="X39" s="520">
        <f t="shared" si="53"/>
        <v>0.91237999999999997</v>
      </c>
      <c r="Y39" s="520">
        <f t="shared" si="53"/>
        <v>0.91237999999999997</v>
      </c>
      <c r="Z39" s="324">
        <f t="shared" si="54"/>
        <v>3.1536000000000002E-2</v>
      </c>
      <c r="AA39" s="388">
        <f t="shared" si="45"/>
        <v>0.5</v>
      </c>
      <c r="AB39" s="327">
        <v>20</v>
      </c>
      <c r="AC39" s="324"/>
      <c r="AD39" s="324"/>
      <c r="AE39" s="329"/>
      <c r="AG39" s="234">
        <f t="shared" si="8"/>
        <v>0</v>
      </c>
      <c r="AH39" s="234">
        <f t="shared" si="9"/>
        <v>0</v>
      </c>
      <c r="AI39" s="234">
        <f t="shared" si="10"/>
        <v>0</v>
      </c>
      <c r="AJ39" s="234"/>
      <c r="AK39" s="288"/>
      <c r="AL39" s="557" t="s">
        <v>98</v>
      </c>
      <c r="AM39" s="558">
        <f>D78/1000</f>
        <v>0</v>
      </c>
      <c r="AN39" s="560">
        <f t="shared" si="46"/>
        <v>0</v>
      </c>
      <c r="AO39" s="560">
        <f>AM39*(1-$AN$23)</f>
        <v>0</v>
      </c>
      <c r="AP39" s="560"/>
      <c r="AQ39" s="580">
        <f t="shared" si="28"/>
        <v>0</v>
      </c>
      <c r="AR39" s="560">
        <f t="shared" si="29"/>
        <v>0</v>
      </c>
      <c r="AS39" s="561">
        <f t="shared" si="30"/>
        <v>0</v>
      </c>
      <c r="AT39" s="558">
        <f t="shared" si="56"/>
        <v>0</v>
      </c>
      <c r="AU39" s="559">
        <f t="shared" si="56"/>
        <v>0</v>
      </c>
      <c r="AV39" s="564">
        <f t="shared" si="56"/>
        <v>0</v>
      </c>
      <c r="AW39" s="283"/>
      <c r="AX39" s="288"/>
      <c r="AY39" s="557" t="s">
        <v>98</v>
      </c>
      <c r="AZ39" s="558">
        <f>D98/1000</f>
        <v>0</v>
      </c>
      <c r="BA39" s="560">
        <f>AZ39*$AN$23</f>
        <v>0</v>
      </c>
      <c r="BB39" s="560">
        <f>AZ39*$BB$23</f>
        <v>0</v>
      </c>
      <c r="BC39" s="560">
        <f>AZ39*$BC$23</f>
        <v>0</v>
      </c>
      <c r="BD39" s="558">
        <f t="shared" si="31"/>
        <v>0</v>
      </c>
      <c r="BE39" s="559">
        <f t="shared" si="32"/>
        <v>0</v>
      </c>
      <c r="BF39" s="564">
        <f t="shared" si="33"/>
        <v>0</v>
      </c>
      <c r="BG39" s="558">
        <f t="shared" si="57"/>
        <v>0</v>
      </c>
      <c r="BH39" s="559">
        <f t="shared" si="58"/>
        <v>0</v>
      </c>
      <c r="BI39" s="564">
        <f t="shared" si="59"/>
        <v>0</v>
      </c>
      <c r="BJ39" s="283"/>
      <c r="BK39" s="288"/>
      <c r="BL39" s="557" t="s">
        <v>98</v>
      </c>
      <c r="BM39" s="558">
        <f>D118/1000</f>
        <v>0</v>
      </c>
      <c r="BN39" s="560">
        <f>BM39*$AN$23</f>
        <v>0</v>
      </c>
      <c r="BO39" s="560">
        <f t="shared" si="50"/>
        <v>0</v>
      </c>
      <c r="BP39" s="560">
        <f t="shared" si="51"/>
        <v>0</v>
      </c>
      <c r="BQ39" s="558">
        <f t="shared" si="36"/>
        <v>0</v>
      </c>
      <c r="BR39" s="559">
        <f t="shared" si="37"/>
        <v>0</v>
      </c>
      <c r="BS39" s="564">
        <f t="shared" si="38"/>
        <v>0</v>
      </c>
      <c r="BT39" s="558">
        <f t="shared" si="60"/>
        <v>0</v>
      </c>
      <c r="BU39" s="559">
        <f t="shared" si="61"/>
        <v>0</v>
      </c>
      <c r="BV39" s="564">
        <f t="shared" si="62"/>
        <v>0</v>
      </c>
      <c r="BW39" s="283"/>
      <c r="BX39" s="283"/>
      <c r="BY39" s="283"/>
    </row>
    <row r="40" spans="3:77" ht="12.75" customHeight="1">
      <c r="C40" s="171" t="str">
        <f ca="1">+IF(OFFSET(Processes!B21,$D$11,0)="*","*",OFFSET(Processes!D21,$D$11,0))</f>
        <v>INDADCOBDSLE1</v>
      </c>
      <c r="D40" s="171" t="str">
        <f ca="1">+OFFSET(Processes!E21,$D$11,0)</f>
        <v>Aluminium industry Heat High Temp. Boiler - Diesel Existing 1</v>
      </c>
      <c r="E40" s="170" t="str">
        <f>+Processes!O21</f>
        <v>INDDSB1,INDDSB2,INDDSL</v>
      </c>
      <c r="F40" s="170" t="str">
        <f ca="1">+OFFSET(Processes!$M$12,$D$11,0) &amp; Processes!P21</f>
        <v>IADCO</v>
      </c>
      <c r="G40" s="320">
        <f t="shared" si="18"/>
        <v>0</v>
      </c>
      <c r="H40" s="320">
        <f t="shared" si="19"/>
        <v>0</v>
      </c>
      <c r="I40" s="320">
        <f t="shared" si="20"/>
        <v>0</v>
      </c>
      <c r="J40" s="320">
        <f t="shared" si="21"/>
        <v>0</v>
      </c>
      <c r="K40" s="320">
        <f t="shared" si="22"/>
        <v>0</v>
      </c>
      <c r="L40" s="320">
        <f t="shared" si="23"/>
        <v>0</v>
      </c>
      <c r="M40" s="320">
        <f t="shared" si="24"/>
        <v>0</v>
      </c>
      <c r="N40" s="320">
        <f t="shared" si="25"/>
        <v>0</v>
      </c>
      <c r="O40" s="320">
        <f t="shared" si="26"/>
        <v>0</v>
      </c>
      <c r="P40" s="320">
        <f t="shared" si="1"/>
        <v>0</v>
      </c>
      <c r="Q40" s="320">
        <f t="shared" si="2"/>
        <v>0</v>
      </c>
      <c r="R40" s="320">
        <f t="shared" si="3"/>
        <v>0</v>
      </c>
      <c r="S40" s="320">
        <f t="shared" si="4"/>
        <v>0</v>
      </c>
      <c r="T40" s="320">
        <f t="shared" si="5"/>
        <v>0</v>
      </c>
      <c r="U40" s="320">
        <f t="shared" si="6"/>
        <v>0</v>
      </c>
      <c r="V40" s="320">
        <v>5</v>
      </c>
      <c r="W40" s="341">
        <f>F132</f>
        <v>0.92198399999999991</v>
      </c>
      <c r="X40" s="520">
        <f t="shared" si="53"/>
        <v>0.92198399999999991</v>
      </c>
      <c r="Y40" s="520">
        <f t="shared" si="53"/>
        <v>0.92198399999999991</v>
      </c>
      <c r="Z40" s="324">
        <f t="shared" si="54"/>
        <v>3.1536000000000002E-2</v>
      </c>
      <c r="AA40" s="390">
        <f t="shared" si="45"/>
        <v>0.5</v>
      </c>
      <c r="AB40" s="329">
        <v>20</v>
      </c>
      <c r="AC40" s="324"/>
      <c r="AD40" s="324"/>
      <c r="AE40" s="329"/>
      <c r="AG40" s="234">
        <f t="shared" si="8"/>
        <v>0</v>
      </c>
      <c r="AH40" s="234">
        <f t="shared" si="9"/>
        <v>0</v>
      </c>
      <c r="AI40" s="234">
        <f t="shared" si="10"/>
        <v>0</v>
      </c>
      <c r="AJ40" s="234"/>
      <c r="AK40" s="288"/>
      <c r="AL40" s="557" t="s">
        <v>59</v>
      </c>
      <c r="AM40" s="558">
        <f>(F78+L78)/1000</f>
        <v>0</v>
      </c>
      <c r="AN40" s="560">
        <f t="shared" si="46"/>
        <v>0</v>
      </c>
      <c r="AO40" s="560">
        <f>AM40*(1-$AN$23)</f>
        <v>0</v>
      </c>
      <c r="AP40" s="560"/>
      <c r="AQ40" s="580">
        <f t="shared" si="28"/>
        <v>0</v>
      </c>
      <c r="AR40" s="560">
        <f t="shared" si="29"/>
        <v>0</v>
      </c>
      <c r="AS40" s="561">
        <f t="shared" si="30"/>
        <v>0</v>
      </c>
      <c r="AT40" s="558">
        <f t="shared" si="56"/>
        <v>0</v>
      </c>
      <c r="AU40" s="559">
        <f t="shared" si="56"/>
        <v>0</v>
      </c>
      <c r="AV40" s="564">
        <f t="shared" si="56"/>
        <v>0</v>
      </c>
      <c r="AW40" s="283"/>
      <c r="AX40" s="288"/>
      <c r="AY40" s="557" t="s">
        <v>59</v>
      </c>
      <c r="AZ40" s="558">
        <f>(F98+L98)/1000</f>
        <v>0</v>
      </c>
      <c r="BA40" s="560">
        <f t="shared" ref="BA40:BA46" si="63">AZ40*$AN$23</f>
        <v>0</v>
      </c>
      <c r="BB40" s="560">
        <f t="shared" ref="BB40:BB62" si="64">AZ40*$BB$23</f>
        <v>0</v>
      </c>
      <c r="BC40" s="560">
        <f t="shared" ref="BC40:BC62" si="65">AZ40*$BC$23</f>
        <v>0</v>
      </c>
      <c r="BD40" s="558">
        <f t="shared" si="31"/>
        <v>0</v>
      </c>
      <c r="BE40" s="559">
        <f t="shared" si="32"/>
        <v>0</v>
      </c>
      <c r="BF40" s="564">
        <f t="shared" si="33"/>
        <v>0</v>
      </c>
      <c r="BG40" s="558">
        <f t="shared" si="57"/>
        <v>0</v>
      </c>
      <c r="BH40" s="559">
        <f t="shared" si="58"/>
        <v>0</v>
      </c>
      <c r="BI40" s="564">
        <f t="shared" si="59"/>
        <v>0</v>
      </c>
      <c r="BJ40" s="283"/>
      <c r="BK40" s="288"/>
      <c r="BL40" s="557" t="s">
        <v>59</v>
      </c>
      <c r="BM40" s="558">
        <f>(F118+L118)/1000</f>
        <v>0</v>
      </c>
      <c r="BN40" s="560">
        <f>BM40*$AN$23</f>
        <v>0</v>
      </c>
      <c r="BO40" s="560">
        <f t="shared" si="50"/>
        <v>0</v>
      </c>
      <c r="BP40" s="560">
        <f t="shared" si="51"/>
        <v>0</v>
      </c>
      <c r="BQ40" s="558">
        <f t="shared" si="36"/>
        <v>0</v>
      </c>
      <c r="BR40" s="559">
        <f t="shared" si="37"/>
        <v>0</v>
      </c>
      <c r="BS40" s="564">
        <f t="shared" si="38"/>
        <v>0</v>
      </c>
      <c r="BT40" s="558">
        <f t="shared" si="60"/>
        <v>0</v>
      </c>
      <c r="BU40" s="559">
        <f t="shared" si="61"/>
        <v>0</v>
      </c>
      <c r="BV40" s="564">
        <f t="shared" si="62"/>
        <v>0</v>
      </c>
      <c r="BW40" s="283"/>
      <c r="BX40" s="283"/>
      <c r="BY40" s="283"/>
    </row>
    <row r="41" spans="3:77" ht="12.75" customHeight="1">
      <c r="C41" s="171" t="str">
        <f ca="1">+IF(OFFSET(Processes!B22,$D$11,0)="*","*",OFFSET(Processes!D22,$D$11,0))</f>
        <v>INDADCOBWPEE1</v>
      </c>
      <c r="D41" s="171" t="str">
        <f ca="1">+OFFSET(Processes!E22,$D$11,0)</f>
        <v>Aluminium industry Heat High Temp. Boiler - Wood Pellets Existing 1</v>
      </c>
      <c r="E41" s="170" t="str">
        <f>+Processes!O22</f>
        <v>INDWPE</v>
      </c>
      <c r="F41" s="170" t="str">
        <f ca="1">+OFFSET(Processes!$M$12,$D$11,0) &amp; Processes!P22</f>
        <v>IADCO</v>
      </c>
      <c r="G41" s="319">
        <f t="shared" si="18"/>
        <v>0</v>
      </c>
      <c r="H41" s="319">
        <f t="shared" si="19"/>
        <v>0</v>
      </c>
      <c r="I41" s="319">
        <f t="shared" si="20"/>
        <v>0</v>
      </c>
      <c r="J41" s="319">
        <f t="shared" si="21"/>
        <v>0</v>
      </c>
      <c r="K41" s="319">
        <f t="shared" si="22"/>
        <v>0</v>
      </c>
      <c r="L41" s="319">
        <f t="shared" si="23"/>
        <v>0</v>
      </c>
      <c r="M41" s="319">
        <f t="shared" si="24"/>
        <v>0</v>
      </c>
      <c r="N41" s="319">
        <f t="shared" si="25"/>
        <v>0</v>
      </c>
      <c r="O41" s="319">
        <f t="shared" si="26"/>
        <v>0</v>
      </c>
      <c r="P41" s="319">
        <f t="shared" si="1"/>
        <v>0</v>
      </c>
      <c r="Q41" s="319">
        <f t="shared" si="2"/>
        <v>0</v>
      </c>
      <c r="R41" s="319">
        <f t="shared" si="3"/>
        <v>0</v>
      </c>
      <c r="S41" s="319">
        <f t="shared" si="4"/>
        <v>0</v>
      </c>
      <c r="T41" s="319">
        <f t="shared" si="5"/>
        <v>0</v>
      </c>
      <c r="U41" s="319">
        <f t="shared" si="6"/>
        <v>0</v>
      </c>
      <c r="V41" s="319">
        <v>5</v>
      </c>
      <c r="W41" s="341">
        <f>K132</f>
        <v>0.81633999999999995</v>
      </c>
      <c r="X41" s="520">
        <f t="shared" si="53"/>
        <v>0.81633999999999995</v>
      </c>
      <c r="Y41" s="520">
        <f t="shared" si="53"/>
        <v>0.81633999999999995</v>
      </c>
      <c r="Z41" s="324">
        <f t="shared" si="54"/>
        <v>3.1536000000000002E-2</v>
      </c>
      <c r="AA41" s="390">
        <f t="shared" si="45"/>
        <v>0.5</v>
      </c>
      <c r="AB41" s="329">
        <v>20</v>
      </c>
      <c r="AC41" s="317">
        <v>0.5</v>
      </c>
      <c r="AD41" s="317">
        <v>0.5</v>
      </c>
      <c r="AE41" s="327">
        <v>5</v>
      </c>
      <c r="AG41" s="234">
        <f t="shared" si="8"/>
        <v>0</v>
      </c>
      <c r="AH41" s="234">
        <f t="shared" si="9"/>
        <v>0</v>
      </c>
      <c r="AI41" s="234">
        <f t="shared" si="10"/>
        <v>0</v>
      </c>
      <c r="AJ41" s="234"/>
      <c r="AK41" s="288"/>
      <c r="AL41" s="557" t="s">
        <v>99</v>
      </c>
      <c r="AM41" s="558">
        <f>M78/1000</f>
        <v>0</v>
      </c>
      <c r="AN41" s="560">
        <f t="shared" si="46"/>
        <v>0</v>
      </c>
      <c r="AO41" s="560">
        <f>AM41*(1-$AN$23)</f>
        <v>0</v>
      </c>
      <c r="AP41" s="560"/>
      <c r="AQ41" s="580">
        <f t="shared" si="28"/>
        <v>0</v>
      </c>
      <c r="AR41" s="560">
        <f t="shared" si="29"/>
        <v>0</v>
      </c>
      <c r="AS41" s="561">
        <f t="shared" si="30"/>
        <v>0</v>
      </c>
      <c r="AT41" s="558">
        <f t="shared" si="56"/>
        <v>0</v>
      </c>
      <c r="AU41" s="559">
        <f t="shared" si="56"/>
        <v>0</v>
      </c>
      <c r="AV41" s="564">
        <f t="shared" si="56"/>
        <v>0</v>
      </c>
      <c r="AW41" s="283"/>
      <c r="AX41" s="288"/>
      <c r="AY41" s="557" t="s">
        <v>99</v>
      </c>
      <c r="AZ41" s="558">
        <f>M98/1000</f>
        <v>0</v>
      </c>
      <c r="BA41" s="560">
        <f t="shared" si="63"/>
        <v>0</v>
      </c>
      <c r="BB41" s="560">
        <f t="shared" si="64"/>
        <v>0</v>
      </c>
      <c r="BC41" s="560">
        <f t="shared" si="65"/>
        <v>0</v>
      </c>
      <c r="BD41" s="558">
        <f t="shared" si="31"/>
        <v>0</v>
      </c>
      <c r="BE41" s="559">
        <f t="shared" si="32"/>
        <v>0</v>
      </c>
      <c r="BF41" s="564">
        <f t="shared" si="33"/>
        <v>0</v>
      </c>
      <c r="BG41" s="558">
        <f t="shared" si="57"/>
        <v>0</v>
      </c>
      <c r="BH41" s="559">
        <f t="shared" si="58"/>
        <v>0</v>
      </c>
      <c r="BI41" s="564">
        <f t="shared" si="59"/>
        <v>0</v>
      </c>
      <c r="BJ41" s="283"/>
      <c r="BK41" s="288"/>
      <c r="BL41" s="557" t="s">
        <v>99</v>
      </c>
      <c r="BM41" s="558">
        <f>M118/1000</f>
        <v>0</v>
      </c>
      <c r="BN41" s="560">
        <f>BM41*$AN$23</f>
        <v>0</v>
      </c>
      <c r="BO41" s="560">
        <f t="shared" si="50"/>
        <v>0</v>
      </c>
      <c r="BP41" s="560">
        <f t="shared" si="51"/>
        <v>0</v>
      </c>
      <c r="BQ41" s="558">
        <f t="shared" si="36"/>
        <v>0</v>
      </c>
      <c r="BR41" s="559">
        <f t="shared" si="37"/>
        <v>0</v>
      </c>
      <c r="BS41" s="564">
        <f t="shared" si="38"/>
        <v>0</v>
      </c>
      <c r="BT41" s="558">
        <f t="shared" si="60"/>
        <v>0</v>
      </c>
      <c r="BU41" s="559">
        <f t="shared" si="61"/>
        <v>0</v>
      </c>
      <c r="BV41" s="564">
        <f t="shared" si="62"/>
        <v>0</v>
      </c>
      <c r="BW41" s="283"/>
      <c r="BX41" s="283"/>
      <c r="BY41" s="283"/>
    </row>
    <row r="42" spans="3:77" ht="12.75" customHeight="1">
      <c r="C42" s="171"/>
      <c r="D42" s="171"/>
      <c r="E42" s="170" t="str">
        <f>+Processes!O23</f>
        <v>INDWCH</v>
      </c>
      <c r="F42" s="170"/>
      <c r="G42" s="319"/>
      <c r="H42" s="319"/>
      <c r="I42" s="319"/>
      <c r="J42" s="319"/>
      <c r="K42" s="319"/>
      <c r="L42" s="319"/>
      <c r="M42" s="319"/>
      <c r="N42" s="319"/>
      <c r="O42" s="319"/>
      <c r="P42" s="319">
        <f t="shared" si="1"/>
        <v>0</v>
      </c>
      <c r="Q42" s="319">
        <f t="shared" si="2"/>
        <v>0</v>
      </c>
      <c r="R42" s="319">
        <f t="shared" si="3"/>
        <v>0</v>
      </c>
      <c r="S42" s="319">
        <f t="shared" si="4"/>
        <v>0</v>
      </c>
      <c r="T42" s="319">
        <f t="shared" si="5"/>
        <v>0</v>
      </c>
      <c r="U42" s="319">
        <f t="shared" si="6"/>
        <v>0</v>
      </c>
      <c r="V42" s="319" t="str">
        <f>IF(S42&gt;0,0.001,"")</f>
        <v/>
      </c>
      <c r="W42" s="341"/>
      <c r="X42" s="520"/>
      <c r="Y42" s="520"/>
      <c r="Z42" s="324"/>
      <c r="AA42" s="390"/>
      <c r="AB42" s="329"/>
      <c r="AC42" s="317">
        <f>1-AC41</f>
        <v>0.5</v>
      </c>
      <c r="AD42" s="317">
        <f>1-AD41</f>
        <v>0.5</v>
      </c>
      <c r="AE42" s="327">
        <v>5</v>
      </c>
      <c r="AG42" s="234"/>
      <c r="AH42" s="234"/>
      <c r="AI42" s="234"/>
      <c r="AJ42" s="234"/>
      <c r="AK42" s="288"/>
      <c r="AL42" s="557" t="s">
        <v>107</v>
      </c>
      <c r="AM42" s="558"/>
      <c r="AN42" s="560"/>
      <c r="AO42" s="560"/>
      <c r="AP42" s="560"/>
      <c r="AQ42" s="580">
        <f t="shared" si="28"/>
        <v>0</v>
      </c>
      <c r="AR42" s="560">
        <f t="shared" si="29"/>
        <v>0</v>
      </c>
      <c r="AS42" s="561">
        <f t="shared" si="30"/>
        <v>0</v>
      </c>
      <c r="AT42" s="558"/>
      <c r="AU42" s="559"/>
      <c r="AV42" s="564"/>
      <c r="AW42" s="283"/>
      <c r="AX42" s="288"/>
      <c r="AY42" s="557" t="s">
        <v>107</v>
      </c>
      <c r="AZ42" s="558"/>
      <c r="BA42" s="560">
        <f t="shared" si="63"/>
        <v>0</v>
      </c>
      <c r="BB42" s="560">
        <f t="shared" si="64"/>
        <v>0</v>
      </c>
      <c r="BC42" s="560">
        <f t="shared" si="65"/>
        <v>0</v>
      </c>
      <c r="BD42" s="558">
        <f t="shared" si="31"/>
        <v>0</v>
      </c>
      <c r="BE42" s="559">
        <f t="shared" si="32"/>
        <v>0</v>
      </c>
      <c r="BF42" s="564">
        <f t="shared" si="33"/>
        <v>0</v>
      </c>
      <c r="BG42" s="558">
        <f t="shared" si="57"/>
        <v>0</v>
      </c>
      <c r="BH42" s="559">
        <f t="shared" si="58"/>
        <v>0</v>
      </c>
      <c r="BI42" s="564">
        <f t="shared" si="59"/>
        <v>0</v>
      </c>
      <c r="BJ42" s="283"/>
      <c r="BK42" s="288"/>
      <c r="BL42" s="557" t="s">
        <v>107</v>
      </c>
      <c r="BM42" s="558"/>
      <c r="BN42" s="560"/>
      <c r="BO42" s="560">
        <f t="shared" si="50"/>
        <v>0</v>
      </c>
      <c r="BP42" s="560">
        <f t="shared" si="51"/>
        <v>0</v>
      </c>
      <c r="BQ42" s="558">
        <f t="shared" si="36"/>
        <v>0</v>
      </c>
      <c r="BR42" s="559">
        <f t="shared" si="37"/>
        <v>0</v>
      </c>
      <c r="BS42" s="564">
        <f t="shared" si="38"/>
        <v>0</v>
      </c>
      <c r="BT42" s="558">
        <f t="shared" si="60"/>
        <v>0</v>
      </c>
      <c r="BU42" s="559">
        <f t="shared" si="61"/>
        <v>0</v>
      </c>
      <c r="BV42" s="564">
        <f t="shared" si="62"/>
        <v>0</v>
      </c>
      <c r="BW42" s="283"/>
      <c r="BX42" s="283"/>
      <c r="BY42" s="283"/>
    </row>
    <row r="43" spans="3:77" ht="12.75" customHeight="1">
      <c r="C43" s="171" t="str">
        <f ca="1">+IF(OFFSET(Processes!B24,$D$11,0)="*","*",OFFSET(Processes!D24,$D$11,0))</f>
        <v>INDADCOBHFOE1</v>
      </c>
      <c r="D43" s="171" t="str">
        <f ca="1">+OFFSET(Processes!E24,$D$11,0)</f>
        <v>Aluminium industry Heat High Temp. Boiler - Heavy Fuel Oil Existing 1</v>
      </c>
      <c r="E43" s="170" t="str">
        <f>+Processes!O24</f>
        <v>INDHFO</v>
      </c>
      <c r="F43" s="170" t="str">
        <f ca="1">+OFFSET(Processes!$M$12,$D$11,0) &amp; Processes!P24</f>
        <v>IADCO</v>
      </c>
      <c r="G43" s="320">
        <f t="shared" si="18"/>
        <v>0</v>
      </c>
      <c r="H43" s="320">
        <f t="shared" si="19"/>
        <v>0</v>
      </c>
      <c r="I43" s="320">
        <f t="shared" si="20"/>
        <v>0</v>
      </c>
      <c r="J43" s="320">
        <f t="shared" si="21"/>
        <v>0</v>
      </c>
      <c r="K43" s="320">
        <f t="shared" si="22"/>
        <v>0</v>
      </c>
      <c r="L43" s="320">
        <f t="shared" si="23"/>
        <v>0</v>
      </c>
      <c r="M43" s="320">
        <f t="shared" si="24"/>
        <v>0</v>
      </c>
      <c r="N43" s="320">
        <f t="shared" si="25"/>
        <v>0</v>
      </c>
      <c r="O43" s="320">
        <f t="shared" si="26"/>
        <v>0</v>
      </c>
      <c r="P43" s="320">
        <f t="shared" si="1"/>
        <v>0</v>
      </c>
      <c r="Q43" s="320">
        <f t="shared" si="2"/>
        <v>0</v>
      </c>
      <c r="R43" s="320">
        <f t="shared" si="3"/>
        <v>0</v>
      </c>
      <c r="S43" s="320">
        <f t="shared" si="4"/>
        <v>0</v>
      </c>
      <c r="T43" s="320">
        <f t="shared" si="5"/>
        <v>0</v>
      </c>
      <c r="U43" s="320">
        <f t="shared" si="6"/>
        <v>0</v>
      </c>
      <c r="V43" s="320">
        <v>5</v>
      </c>
      <c r="W43" s="341">
        <f>E132</f>
        <v>0.91237999999999997</v>
      </c>
      <c r="X43" s="520">
        <f t="shared" ref="X43:Y45" si="66">W43</f>
        <v>0.91237999999999997</v>
      </c>
      <c r="Y43" s="520">
        <f t="shared" si="66"/>
        <v>0.91237999999999997</v>
      </c>
      <c r="Z43" s="324">
        <f t="shared" si="54"/>
        <v>3.1536000000000002E-2</v>
      </c>
      <c r="AA43" s="390">
        <f t="shared" ref="AA43:AA50" si="67">$AA$26</f>
        <v>0.5</v>
      </c>
      <c r="AB43" s="329">
        <v>20</v>
      </c>
      <c r="AC43" s="317"/>
      <c r="AD43" s="317"/>
      <c r="AE43" s="329"/>
      <c r="AG43" s="234">
        <f t="shared" ref="AG43:AG50" si="68">((G43*Z43*AA43/W43)+(H43*Z43*AA43/X43))/$G$21</f>
        <v>0</v>
      </c>
      <c r="AH43" s="234">
        <f t="shared" ref="AH43:AH50" si="69">((J43*Z43*AA43/W43)+(K43*Z43*AA43/X43))/$J$21</f>
        <v>0</v>
      </c>
      <c r="AI43" s="234">
        <f t="shared" ref="AI43:AI50" si="70">((M43*AA43*Z43/W43)+(N43*Z43*AA43/X43))/$M$21</f>
        <v>0</v>
      </c>
      <c r="AJ43" s="234"/>
      <c r="AK43" s="288"/>
      <c r="AL43" s="557" t="s">
        <v>101</v>
      </c>
      <c r="AM43" s="558">
        <f>E78/1000</f>
        <v>0</v>
      </c>
      <c r="AN43" s="560">
        <f t="shared" ref="AN43:AN48" si="71">AM43*$AN$23</f>
        <v>0</v>
      </c>
      <c r="AO43" s="560">
        <f>AM43*(1-$AN$23)</f>
        <v>0</v>
      </c>
      <c r="AP43" s="560"/>
      <c r="AQ43" s="580">
        <f t="shared" si="28"/>
        <v>0</v>
      </c>
      <c r="AR43" s="560">
        <f t="shared" si="29"/>
        <v>0</v>
      </c>
      <c r="AS43" s="561">
        <f t="shared" si="30"/>
        <v>0</v>
      </c>
      <c r="AT43" s="558">
        <f t="shared" ref="AT43:AV50" si="72">IFERROR(AQ43/W43,0)</f>
        <v>0</v>
      </c>
      <c r="AU43" s="559">
        <f t="shared" si="72"/>
        <v>0</v>
      </c>
      <c r="AV43" s="564">
        <f t="shared" si="72"/>
        <v>0</v>
      </c>
      <c r="AW43" s="283"/>
      <c r="AX43" s="288"/>
      <c r="AY43" s="557" t="s">
        <v>101</v>
      </c>
      <c r="AZ43" s="558">
        <f>E98/1000</f>
        <v>0</v>
      </c>
      <c r="BA43" s="560">
        <f t="shared" si="63"/>
        <v>0</v>
      </c>
      <c r="BB43" s="560">
        <f t="shared" si="64"/>
        <v>0</v>
      </c>
      <c r="BC43" s="560">
        <f t="shared" si="65"/>
        <v>0</v>
      </c>
      <c r="BD43" s="558">
        <f t="shared" si="31"/>
        <v>0</v>
      </c>
      <c r="BE43" s="559">
        <f t="shared" si="32"/>
        <v>0</v>
      </c>
      <c r="BF43" s="564">
        <f t="shared" si="33"/>
        <v>0</v>
      </c>
      <c r="BG43" s="558">
        <f t="shared" si="57"/>
        <v>0</v>
      </c>
      <c r="BH43" s="559">
        <f t="shared" si="58"/>
        <v>0</v>
      </c>
      <c r="BI43" s="564">
        <f t="shared" si="59"/>
        <v>0</v>
      </c>
      <c r="BJ43" s="283"/>
      <c r="BK43" s="288"/>
      <c r="BL43" s="557" t="s">
        <v>101</v>
      </c>
      <c r="BM43" s="558">
        <f>E118/1000</f>
        <v>0</v>
      </c>
      <c r="BN43" s="560">
        <f t="shared" ref="BN43:BN50" si="73">BM43*$AN$23</f>
        <v>0</v>
      </c>
      <c r="BO43" s="560">
        <f t="shared" si="50"/>
        <v>0</v>
      </c>
      <c r="BP43" s="560">
        <f t="shared" si="51"/>
        <v>0</v>
      </c>
      <c r="BQ43" s="558">
        <f t="shared" si="36"/>
        <v>0</v>
      </c>
      <c r="BR43" s="559">
        <f t="shared" si="37"/>
        <v>0</v>
      </c>
      <c r="BS43" s="564">
        <f t="shared" si="38"/>
        <v>0</v>
      </c>
      <c r="BT43" s="558">
        <f t="shared" si="60"/>
        <v>0</v>
      </c>
      <c r="BU43" s="559">
        <f t="shared" si="61"/>
        <v>0</v>
      </c>
      <c r="BV43" s="564">
        <f t="shared" si="62"/>
        <v>0</v>
      </c>
      <c r="BW43" s="283"/>
      <c r="BX43" s="283"/>
      <c r="BY43" s="283"/>
    </row>
    <row r="44" spans="3:77" ht="12.75" customHeight="1">
      <c r="C44" s="171" t="str">
        <f ca="1">+IF(OFFSET(Processes!B25,$D$11,0)="*","*",OFFSET(Processes!D25,$D$11,0))</f>
        <v>INDADCOBLPGE1</v>
      </c>
      <c r="D44" s="171" t="str">
        <f ca="1">+OFFSET(Processes!E25,$D$11,0)</f>
        <v>Aluminium industry Heat High Temp. Boiler - Liquified Petroleum Gas Existing 1</v>
      </c>
      <c r="E44" s="170" t="str">
        <f>+Processes!O25</f>
        <v>INDLPG</v>
      </c>
      <c r="F44" s="170" t="str">
        <f ca="1">+OFFSET(Processes!$M$12,$D$11,0) &amp; Processes!P25</f>
        <v>IADCO</v>
      </c>
      <c r="G44" s="320">
        <f t="shared" si="18"/>
        <v>0</v>
      </c>
      <c r="H44" s="320">
        <f t="shared" si="19"/>
        <v>0</v>
      </c>
      <c r="I44" s="320">
        <f t="shared" si="20"/>
        <v>0</v>
      </c>
      <c r="J44" s="320">
        <f t="shared" si="21"/>
        <v>0</v>
      </c>
      <c r="K44" s="320">
        <f t="shared" si="22"/>
        <v>0</v>
      </c>
      <c r="L44" s="320">
        <f t="shared" si="23"/>
        <v>0</v>
      </c>
      <c r="M44" s="320">
        <f t="shared" si="24"/>
        <v>0</v>
      </c>
      <c r="N44" s="320">
        <f t="shared" si="25"/>
        <v>0</v>
      </c>
      <c r="O44" s="320">
        <f t="shared" si="26"/>
        <v>0</v>
      </c>
      <c r="P44" s="320">
        <f t="shared" si="1"/>
        <v>0</v>
      </c>
      <c r="Q44" s="320">
        <f t="shared" si="2"/>
        <v>0</v>
      </c>
      <c r="R44" s="320">
        <f t="shared" si="3"/>
        <v>0</v>
      </c>
      <c r="S44" s="320">
        <f t="shared" si="4"/>
        <v>0</v>
      </c>
      <c r="T44" s="320">
        <f t="shared" si="5"/>
        <v>0</v>
      </c>
      <c r="U44" s="320">
        <f t="shared" si="6"/>
        <v>0</v>
      </c>
      <c r="V44" s="320">
        <v>5</v>
      </c>
      <c r="W44" s="341">
        <f>H132</f>
        <v>0.96039999999999992</v>
      </c>
      <c r="X44" s="520">
        <f t="shared" si="66"/>
        <v>0.96039999999999992</v>
      </c>
      <c r="Y44" s="520">
        <f t="shared" si="66"/>
        <v>0.96039999999999992</v>
      </c>
      <c r="Z44" s="324">
        <f t="shared" si="54"/>
        <v>3.1536000000000002E-2</v>
      </c>
      <c r="AA44" s="390">
        <f t="shared" si="67"/>
        <v>0.5</v>
      </c>
      <c r="AB44" s="329">
        <v>20</v>
      </c>
      <c r="AC44" s="317"/>
      <c r="AD44" s="317"/>
      <c r="AE44" s="329"/>
      <c r="AG44" s="234">
        <f t="shared" si="68"/>
        <v>0</v>
      </c>
      <c r="AH44" s="234">
        <f t="shared" si="69"/>
        <v>0</v>
      </c>
      <c r="AI44" s="234">
        <f t="shared" si="70"/>
        <v>0</v>
      </c>
      <c r="AJ44" s="234"/>
      <c r="AK44" s="288"/>
      <c r="AL44" s="557" t="s">
        <v>53</v>
      </c>
      <c r="AM44" s="558">
        <f>H78/1000</f>
        <v>0</v>
      </c>
      <c r="AN44" s="560">
        <f t="shared" si="71"/>
        <v>0</v>
      </c>
      <c r="AO44" s="560">
        <f>AM44*(1-$AN$23)</f>
        <v>0</v>
      </c>
      <c r="AP44" s="560"/>
      <c r="AQ44" s="580">
        <f t="shared" si="28"/>
        <v>0</v>
      </c>
      <c r="AR44" s="560">
        <f t="shared" si="29"/>
        <v>0</v>
      </c>
      <c r="AS44" s="561">
        <f t="shared" si="30"/>
        <v>0</v>
      </c>
      <c r="AT44" s="558">
        <f t="shared" si="72"/>
        <v>0</v>
      </c>
      <c r="AU44" s="559">
        <f t="shared" si="72"/>
        <v>0</v>
      </c>
      <c r="AV44" s="564">
        <f t="shared" si="72"/>
        <v>0</v>
      </c>
      <c r="AW44" s="283"/>
      <c r="AX44" s="288"/>
      <c r="AY44" s="557" t="s">
        <v>53</v>
      </c>
      <c r="AZ44" s="558">
        <f>H98/1000</f>
        <v>0</v>
      </c>
      <c r="BA44" s="560">
        <f t="shared" si="63"/>
        <v>0</v>
      </c>
      <c r="BB44" s="560">
        <f t="shared" si="64"/>
        <v>0</v>
      </c>
      <c r="BC44" s="560">
        <f t="shared" si="65"/>
        <v>0</v>
      </c>
      <c r="BD44" s="558">
        <f t="shared" si="31"/>
        <v>0</v>
      </c>
      <c r="BE44" s="559">
        <f t="shared" si="32"/>
        <v>0</v>
      </c>
      <c r="BF44" s="564">
        <f t="shared" si="33"/>
        <v>0</v>
      </c>
      <c r="BG44" s="558">
        <f t="shared" si="57"/>
        <v>0</v>
      </c>
      <c r="BH44" s="559">
        <f t="shared" si="58"/>
        <v>0</v>
      </c>
      <c r="BI44" s="564">
        <f t="shared" si="59"/>
        <v>0</v>
      </c>
      <c r="BJ44" s="283"/>
      <c r="BK44" s="288"/>
      <c r="BL44" s="557" t="s">
        <v>53</v>
      </c>
      <c r="BM44" s="558">
        <f>H118/1000</f>
        <v>0</v>
      </c>
      <c r="BN44" s="560">
        <f t="shared" si="73"/>
        <v>0</v>
      </c>
      <c r="BO44" s="560">
        <f t="shared" si="50"/>
        <v>0</v>
      </c>
      <c r="BP44" s="560">
        <f t="shared" si="51"/>
        <v>0</v>
      </c>
      <c r="BQ44" s="558">
        <f t="shared" si="36"/>
        <v>0</v>
      </c>
      <c r="BR44" s="559">
        <f t="shared" si="37"/>
        <v>0</v>
      </c>
      <c r="BS44" s="564">
        <f t="shared" si="38"/>
        <v>0</v>
      </c>
      <c r="BT44" s="558">
        <f t="shared" si="60"/>
        <v>0</v>
      </c>
      <c r="BU44" s="559">
        <f t="shared" si="61"/>
        <v>0</v>
      </c>
      <c r="BV44" s="564">
        <f t="shared" si="62"/>
        <v>0</v>
      </c>
      <c r="BW44" s="283"/>
      <c r="BX44" s="283"/>
      <c r="BY44" s="283"/>
    </row>
    <row r="45" spans="3:77" ht="12.75" customHeight="1">
      <c r="C45" s="171" t="str">
        <f ca="1">+IF(OFFSET(Processes!B26,$D$11,0)="*","*",OFFSET(Processes!D26,$D$11,0))</f>
        <v>INDADCOBWSTE1</v>
      </c>
      <c r="D45" s="171" t="str">
        <f ca="1">+OFFSET(Processes!E26,$D$11,0)</f>
        <v>Aluminium industry Heat High Temp. Boiler - Waste Existing 1</v>
      </c>
      <c r="E45" s="170" t="str">
        <f>+Processes!O26</f>
        <v>INDWST</v>
      </c>
      <c r="F45" s="170" t="str">
        <f ca="1">+OFFSET(Processes!$M$12,$D$11,0) &amp; Processes!P26</f>
        <v>IADCO</v>
      </c>
      <c r="G45" s="320">
        <f t="shared" si="18"/>
        <v>0</v>
      </c>
      <c r="H45" s="320">
        <f t="shared" si="19"/>
        <v>0</v>
      </c>
      <c r="I45" s="320">
        <f t="shared" si="20"/>
        <v>0</v>
      </c>
      <c r="J45" s="320">
        <f t="shared" si="21"/>
        <v>0</v>
      </c>
      <c r="K45" s="320">
        <f t="shared" si="22"/>
        <v>0</v>
      </c>
      <c r="L45" s="320">
        <f t="shared" si="23"/>
        <v>0</v>
      </c>
      <c r="M45" s="320">
        <f t="shared" si="24"/>
        <v>0</v>
      </c>
      <c r="N45" s="320">
        <f t="shared" si="25"/>
        <v>0</v>
      </c>
      <c r="O45" s="320">
        <f t="shared" si="26"/>
        <v>0</v>
      </c>
      <c r="P45" s="320">
        <f t="shared" si="1"/>
        <v>0</v>
      </c>
      <c r="Q45" s="320">
        <f t="shared" si="2"/>
        <v>0</v>
      </c>
      <c r="R45" s="320">
        <f t="shared" si="3"/>
        <v>0</v>
      </c>
      <c r="S45" s="320">
        <f t="shared" si="4"/>
        <v>0</v>
      </c>
      <c r="T45" s="320">
        <f t="shared" si="5"/>
        <v>0</v>
      </c>
      <c r="U45" s="320">
        <f t="shared" si="6"/>
        <v>0</v>
      </c>
      <c r="V45" s="320">
        <v>5</v>
      </c>
      <c r="W45" s="341">
        <f>L132</f>
        <v>0.91237999999999997</v>
      </c>
      <c r="X45" s="520">
        <f t="shared" si="66"/>
        <v>0.91237999999999997</v>
      </c>
      <c r="Y45" s="520">
        <f t="shared" si="66"/>
        <v>0.91237999999999997</v>
      </c>
      <c r="Z45" s="324">
        <f t="shared" si="54"/>
        <v>3.1536000000000002E-2</v>
      </c>
      <c r="AA45" s="390">
        <f t="shared" si="67"/>
        <v>0.5</v>
      </c>
      <c r="AB45" s="329">
        <v>20</v>
      </c>
      <c r="AC45" s="324"/>
      <c r="AD45" s="324"/>
      <c r="AE45" s="329"/>
      <c r="AG45" s="234">
        <f t="shared" si="68"/>
        <v>0</v>
      </c>
      <c r="AH45" s="234">
        <f t="shared" si="69"/>
        <v>0</v>
      </c>
      <c r="AI45" s="234">
        <f t="shared" si="70"/>
        <v>0</v>
      </c>
      <c r="AJ45" s="234"/>
      <c r="AK45" s="288"/>
      <c r="AL45" s="557" t="s">
        <v>102</v>
      </c>
      <c r="AM45" s="558">
        <f>$N78/1000</f>
        <v>0</v>
      </c>
      <c r="AN45" s="559">
        <f t="shared" si="71"/>
        <v>0</v>
      </c>
      <c r="AO45" s="560">
        <f>AM45*(1-$AN$23)</f>
        <v>0</v>
      </c>
      <c r="AP45" s="560"/>
      <c r="AQ45" s="580">
        <f t="shared" si="28"/>
        <v>0</v>
      </c>
      <c r="AR45" s="560">
        <f t="shared" si="29"/>
        <v>0</v>
      </c>
      <c r="AS45" s="561">
        <f t="shared" si="30"/>
        <v>0</v>
      </c>
      <c r="AT45" s="558">
        <f t="shared" si="72"/>
        <v>0</v>
      </c>
      <c r="AU45" s="559">
        <f t="shared" si="72"/>
        <v>0</v>
      </c>
      <c r="AV45" s="564">
        <f t="shared" si="72"/>
        <v>0</v>
      </c>
      <c r="AW45" s="283"/>
      <c r="AX45" s="288"/>
      <c r="AY45" s="557" t="s">
        <v>102</v>
      </c>
      <c r="AZ45" s="558">
        <f>$N98/1000</f>
        <v>0</v>
      </c>
      <c r="BA45" s="560">
        <f t="shared" si="63"/>
        <v>0</v>
      </c>
      <c r="BB45" s="560">
        <f t="shared" si="64"/>
        <v>0</v>
      </c>
      <c r="BC45" s="560">
        <f t="shared" si="65"/>
        <v>0</v>
      </c>
      <c r="BD45" s="558">
        <f t="shared" si="31"/>
        <v>0</v>
      </c>
      <c r="BE45" s="559">
        <f t="shared" si="32"/>
        <v>0</v>
      </c>
      <c r="BF45" s="564">
        <f t="shared" si="33"/>
        <v>0</v>
      </c>
      <c r="BG45" s="558">
        <f t="shared" si="57"/>
        <v>0</v>
      </c>
      <c r="BH45" s="559">
        <f t="shared" si="58"/>
        <v>0</v>
      </c>
      <c r="BI45" s="564">
        <f t="shared" si="59"/>
        <v>0</v>
      </c>
      <c r="BJ45" s="283"/>
      <c r="BK45" s="288"/>
      <c r="BL45" s="557" t="s">
        <v>102</v>
      </c>
      <c r="BM45" s="558">
        <f>$N118/1000</f>
        <v>0</v>
      </c>
      <c r="BN45" s="559">
        <f t="shared" si="73"/>
        <v>0</v>
      </c>
      <c r="BO45" s="560">
        <f t="shared" si="50"/>
        <v>0</v>
      </c>
      <c r="BP45" s="560">
        <f t="shared" si="51"/>
        <v>0</v>
      </c>
      <c r="BQ45" s="558">
        <f t="shared" si="36"/>
        <v>0</v>
      </c>
      <c r="BR45" s="559">
        <f t="shared" si="37"/>
        <v>0</v>
      </c>
      <c r="BS45" s="564">
        <f t="shared" si="38"/>
        <v>0</v>
      </c>
      <c r="BT45" s="558">
        <f t="shared" si="60"/>
        <v>0</v>
      </c>
      <c r="BU45" s="559">
        <f t="shared" si="61"/>
        <v>0</v>
      </c>
      <c r="BV45" s="564">
        <f t="shared" si="62"/>
        <v>0</v>
      </c>
      <c r="BW45" s="283"/>
      <c r="BX45" s="283"/>
      <c r="BY45" s="283"/>
    </row>
    <row r="46" spans="3:77" ht="12.75" customHeight="1">
      <c r="C46" s="146" t="str">
        <f ca="1">+IF(OFFSET(Processes!B27,$D$11,0)="*","*",OFFSET(Processes!D27,$D$11,0))</f>
        <v>INDADCOBELCE1</v>
      </c>
      <c r="D46" s="146" t="str">
        <f ca="1">+OFFSET(Processes!E27,$D$11,0)</f>
        <v>Aluminium industry Heat High Temp. Boiler - Electricity Existing 1</v>
      </c>
      <c r="E46" s="172" t="str">
        <f>+Processes!O27</f>
        <v>INDELC</v>
      </c>
      <c r="F46" s="172" t="str">
        <f ca="1">+OFFSET(Processes!$M$12,$D$11,0) &amp; Processes!P27</f>
        <v>IADCO</v>
      </c>
      <c r="G46" s="322">
        <f t="shared" si="18"/>
        <v>0</v>
      </c>
      <c r="H46" s="322">
        <f t="shared" si="19"/>
        <v>0</v>
      </c>
      <c r="I46" s="322">
        <f t="shared" si="20"/>
        <v>0</v>
      </c>
      <c r="J46" s="322">
        <f t="shared" si="21"/>
        <v>0</v>
      </c>
      <c r="K46" s="322">
        <f t="shared" si="22"/>
        <v>0</v>
      </c>
      <c r="L46" s="322">
        <f t="shared" si="23"/>
        <v>0</v>
      </c>
      <c r="M46" s="322">
        <f t="shared" si="24"/>
        <v>0</v>
      </c>
      <c r="N46" s="322">
        <f t="shared" si="25"/>
        <v>0</v>
      </c>
      <c r="O46" s="322">
        <f t="shared" si="26"/>
        <v>0</v>
      </c>
      <c r="P46" s="322">
        <f t="shared" si="1"/>
        <v>0</v>
      </c>
      <c r="Q46" s="322">
        <f t="shared" si="2"/>
        <v>0</v>
      </c>
      <c r="R46" s="322">
        <f t="shared" si="3"/>
        <v>0</v>
      </c>
      <c r="S46" s="322">
        <f t="shared" si="4"/>
        <v>0</v>
      </c>
      <c r="T46" s="322">
        <f t="shared" si="5"/>
        <v>0</v>
      </c>
      <c r="U46" s="322">
        <f t="shared" si="6"/>
        <v>0</v>
      </c>
      <c r="V46" s="556">
        <v>5</v>
      </c>
      <c r="W46" s="343">
        <f>M132</f>
        <v>0.91237999999999997</v>
      </c>
      <c r="X46" s="521">
        <f t="shared" si="53"/>
        <v>0.91237999999999997</v>
      </c>
      <c r="Y46" s="521">
        <f t="shared" si="53"/>
        <v>0.91237999999999997</v>
      </c>
      <c r="Z46" s="318">
        <f t="shared" si="54"/>
        <v>3.1536000000000002E-2</v>
      </c>
      <c r="AA46" s="389">
        <f t="shared" si="67"/>
        <v>0.5</v>
      </c>
      <c r="AB46" s="328">
        <v>20</v>
      </c>
      <c r="AC46" s="318"/>
      <c r="AD46" s="318"/>
      <c r="AE46" s="328"/>
      <c r="AG46" s="234">
        <f t="shared" si="68"/>
        <v>0</v>
      </c>
      <c r="AH46" s="234">
        <f t="shared" si="69"/>
        <v>0</v>
      </c>
      <c r="AI46" s="234">
        <f t="shared" si="70"/>
        <v>0</v>
      </c>
      <c r="AJ46" s="234"/>
      <c r="AK46" s="353"/>
      <c r="AL46" s="565" t="s">
        <v>61</v>
      </c>
      <c r="AM46" s="566">
        <f>O78/1000</f>
        <v>0</v>
      </c>
      <c r="AN46" s="574">
        <f t="shared" si="71"/>
        <v>0</v>
      </c>
      <c r="AO46" s="574">
        <f>AM46*(1-$AN$23)</f>
        <v>0</v>
      </c>
      <c r="AP46" s="574"/>
      <c r="AQ46" s="584">
        <f t="shared" si="28"/>
        <v>0</v>
      </c>
      <c r="AR46" s="574">
        <f t="shared" si="29"/>
        <v>0</v>
      </c>
      <c r="AS46" s="575">
        <f t="shared" si="30"/>
        <v>0</v>
      </c>
      <c r="AT46" s="566">
        <f t="shared" si="72"/>
        <v>0</v>
      </c>
      <c r="AU46" s="567">
        <f t="shared" si="72"/>
        <v>0</v>
      </c>
      <c r="AV46" s="568">
        <f t="shared" si="72"/>
        <v>0</v>
      </c>
      <c r="AW46" s="283"/>
      <c r="AX46" s="353"/>
      <c r="AY46" s="565" t="s">
        <v>61</v>
      </c>
      <c r="AZ46" s="566">
        <f>O98/1000</f>
        <v>0</v>
      </c>
      <c r="BA46" s="560">
        <f t="shared" si="63"/>
        <v>0</v>
      </c>
      <c r="BB46" s="574">
        <f t="shared" si="64"/>
        <v>0</v>
      </c>
      <c r="BC46" s="574">
        <f t="shared" si="65"/>
        <v>0</v>
      </c>
      <c r="BD46" s="566">
        <f t="shared" si="31"/>
        <v>0</v>
      </c>
      <c r="BE46" s="567">
        <f t="shared" si="32"/>
        <v>0</v>
      </c>
      <c r="BF46" s="568">
        <f t="shared" si="33"/>
        <v>0</v>
      </c>
      <c r="BG46" s="566">
        <f t="shared" si="57"/>
        <v>0</v>
      </c>
      <c r="BH46" s="567">
        <f t="shared" si="58"/>
        <v>0</v>
      </c>
      <c r="BI46" s="568">
        <f t="shared" si="59"/>
        <v>0</v>
      </c>
      <c r="BJ46" s="283"/>
      <c r="BK46" s="353"/>
      <c r="BL46" s="565" t="s">
        <v>61</v>
      </c>
      <c r="BM46" s="566">
        <f>O118/1000</f>
        <v>0</v>
      </c>
      <c r="BN46" s="574">
        <f t="shared" si="73"/>
        <v>0</v>
      </c>
      <c r="BO46" s="574">
        <f t="shared" si="50"/>
        <v>0</v>
      </c>
      <c r="BP46" s="574">
        <f t="shared" si="51"/>
        <v>0</v>
      </c>
      <c r="BQ46" s="566">
        <f t="shared" si="36"/>
        <v>0</v>
      </c>
      <c r="BR46" s="567">
        <f t="shared" si="37"/>
        <v>0</v>
      </c>
      <c r="BS46" s="568">
        <f t="shared" si="38"/>
        <v>0</v>
      </c>
      <c r="BT46" s="566">
        <f t="shared" si="60"/>
        <v>0</v>
      </c>
      <c r="BU46" s="567">
        <f t="shared" si="61"/>
        <v>0</v>
      </c>
      <c r="BV46" s="568">
        <f t="shared" si="62"/>
        <v>0</v>
      </c>
      <c r="BW46" s="283"/>
      <c r="BX46" s="283"/>
      <c r="BY46" s="283"/>
    </row>
    <row r="47" spans="3:77" ht="12.75" customHeight="1">
      <c r="C47" s="171" t="str">
        <f ca="1">+IF(OFFSET(Processes!B28,$D$11,0)="*","*",OFFSET(Processes!D28,$D$11,0))</f>
        <v>INDADSHBNGAE1</v>
      </c>
      <c r="D47" s="144" t="str">
        <f ca="1">+OFFSET(Processes!E28,$D$11,0)</f>
        <v>Aluminium industry Heat Room Boiler - Nat. Gas Existing 1</v>
      </c>
      <c r="E47" s="147" t="str">
        <f>+Processes!O28</f>
        <v>INDSNG1,INDSNG2,INDNGA</v>
      </c>
      <c r="F47" s="147" t="str">
        <f ca="1">+OFFSET(Processes!$M$12,$D$11,0) &amp; Processes!P28</f>
        <v>IADSH</v>
      </c>
      <c r="G47" s="320">
        <f t="shared" si="18"/>
        <v>0</v>
      </c>
      <c r="H47" s="320">
        <f t="shared" si="19"/>
        <v>0</v>
      </c>
      <c r="I47" s="320">
        <f t="shared" si="20"/>
        <v>0</v>
      </c>
      <c r="J47" s="320">
        <f t="shared" si="21"/>
        <v>0</v>
      </c>
      <c r="K47" s="320">
        <f t="shared" si="22"/>
        <v>0</v>
      </c>
      <c r="L47" s="320">
        <f t="shared" si="23"/>
        <v>0</v>
      </c>
      <c r="M47" s="320">
        <f t="shared" si="24"/>
        <v>0</v>
      </c>
      <c r="N47" s="320">
        <f t="shared" si="25"/>
        <v>0</v>
      </c>
      <c r="O47" s="320">
        <f t="shared" si="26"/>
        <v>0</v>
      </c>
      <c r="P47" s="320">
        <f t="shared" si="1"/>
        <v>0</v>
      </c>
      <c r="Q47" s="320">
        <f t="shared" si="2"/>
        <v>0</v>
      </c>
      <c r="R47" s="320">
        <f t="shared" si="3"/>
        <v>0</v>
      </c>
      <c r="S47" s="320">
        <f t="shared" si="4"/>
        <v>0</v>
      </c>
      <c r="T47" s="320">
        <f t="shared" si="5"/>
        <v>0</v>
      </c>
      <c r="U47" s="320">
        <f t="shared" si="6"/>
        <v>0</v>
      </c>
      <c r="V47" s="320">
        <v>5</v>
      </c>
      <c r="W47" s="341">
        <f>I136</f>
        <v>1</v>
      </c>
      <c r="X47" s="520">
        <f t="shared" si="53"/>
        <v>1</v>
      </c>
      <c r="Y47" s="520">
        <f t="shared" si="53"/>
        <v>1</v>
      </c>
      <c r="Z47" s="317">
        <f t="shared" si="54"/>
        <v>3.1536000000000002E-2</v>
      </c>
      <c r="AA47" s="390">
        <f t="shared" si="67"/>
        <v>0.5</v>
      </c>
      <c r="AB47" s="329">
        <v>20</v>
      </c>
      <c r="AC47" s="324"/>
      <c r="AD47" s="317"/>
      <c r="AE47" s="329"/>
      <c r="AG47" s="234">
        <f t="shared" si="68"/>
        <v>0</v>
      </c>
      <c r="AH47" s="234">
        <f t="shared" si="69"/>
        <v>0</v>
      </c>
      <c r="AI47" s="234">
        <f t="shared" si="70"/>
        <v>0</v>
      </c>
      <c r="AJ47" s="234"/>
      <c r="AK47" s="528" t="str">
        <f ca="1">F47</f>
        <v>IADSH</v>
      </c>
      <c r="AL47" s="569" t="s">
        <v>97</v>
      </c>
      <c r="AM47" s="570">
        <f>(J82+I82)/1000</f>
        <v>0</v>
      </c>
      <c r="AN47" s="572">
        <f t="shared" si="71"/>
        <v>0</v>
      </c>
      <c r="AO47" s="560">
        <f>AM47*$AO$23</f>
        <v>0</v>
      </c>
      <c r="AP47" s="560">
        <f>AM47*$AP$23</f>
        <v>0</v>
      </c>
      <c r="AQ47" s="580">
        <f t="shared" si="28"/>
        <v>0</v>
      </c>
      <c r="AR47" s="560">
        <f t="shared" si="29"/>
        <v>0</v>
      </c>
      <c r="AS47" s="561">
        <f t="shared" si="30"/>
        <v>0</v>
      </c>
      <c r="AT47" s="570">
        <f t="shared" si="72"/>
        <v>0</v>
      </c>
      <c r="AU47" s="572">
        <f t="shared" si="72"/>
        <v>0</v>
      </c>
      <c r="AV47" s="573">
        <f t="shared" si="72"/>
        <v>0</v>
      </c>
      <c r="AW47" s="283"/>
      <c r="AX47" s="528" t="str">
        <f t="shared" ca="1" si="12"/>
        <v>IADSH</v>
      </c>
      <c r="AY47" s="569" t="s">
        <v>97</v>
      </c>
      <c r="AZ47" s="570">
        <f>(J102+I102)/1000</f>
        <v>0</v>
      </c>
      <c r="BA47" s="572">
        <f>AZ47*$AN$23</f>
        <v>0</v>
      </c>
      <c r="BB47" s="560">
        <f t="shared" si="64"/>
        <v>0</v>
      </c>
      <c r="BC47" s="560">
        <f t="shared" si="65"/>
        <v>0</v>
      </c>
      <c r="BD47" s="570">
        <f t="shared" si="31"/>
        <v>0</v>
      </c>
      <c r="BE47" s="572">
        <f t="shared" si="32"/>
        <v>0</v>
      </c>
      <c r="BF47" s="573">
        <f t="shared" si="33"/>
        <v>0</v>
      </c>
      <c r="BG47" s="570">
        <f t="shared" si="57"/>
        <v>0</v>
      </c>
      <c r="BH47" s="572">
        <f t="shared" si="58"/>
        <v>0</v>
      </c>
      <c r="BI47" s="573">
        <f t="shared" si="59"/>
        <v>0</v>
      </c>
      <c r="BJ47" s="283"/>
      <c r="BK47" s="528" t="str">
        <f ca="1">AK47</f>
        <v>IADSH</v>
      </c>
      <c r="BL47" s="569" t="s">
        <v>97</v>
      </c>
      <c r="BM47" s="570">
        <f>(J122+I122)/1000</f>
        <v>0</v>
      </c>
      <c r="BN47" s="572">
        <f t="shared" si="73"/>
        <v>0</v>
      </c>
      <c r="BO47" s="560">
        <f t="shared" si="50"/>
        <v>0</v>
      </c>
      <c r="BP47" s="560">
        <f t="shared" si="51"/>
        <v>0</v>
      </c>
      <c r="BQ47" s="570">
        <f t="shared" si="36"/>
        <v>0</v>
      </c>
      <c r="BR47" s="572">
        <f t="shared" si="37"/>
        <v>0</v>
      </c>
      <c r="BS47" s="573">
        <f t="shared" si="38"/>
        <v>0</v>
      </c>
      <c r="BT47" s="570">
        <f t="shared" si="60"/>
        <v>0</v>
      </c>
      <c r="BU47" s="572">
        <f t="shared" si="61"/>
        <v>0</v>
      </c>
      <c r="BV47" s="573">
        <f t="shared" si="62"/>
        <v>0</v>
      </c>
      <c r="BW47" s="283"/>
      <c r="BX47" s="283"/>
      <c r="BY47" s="283"/>
    </row>
    <row r="48" spans="3:77" ht="12.75" customHeight="1">
      <c r="C48" s="171" t="str">
        <f ca="1">+IF(OFFSET(Processes!B29,$D$11,0)="*","*",OFFSET(Processes!D29,$D$11,0))</f>
        <v>INDADSHBCOAE1</v>
      </c>
      <c r="D48" s="144" t="str">
        <f ca="1">+OFFSET(Processes!E29,$D$11,0)</f>
        <v>Aluminium industry Heat Room Boiler - Coal Existing 1</v>
      </c>
      <c r="E48" s="147" t="str">
        <f>+Processes!O29</f>
        <v>INDCOA</v>
      </c>
      <c r="F48" s="147" t="str">
        <f ca="1">+OFFSET(Processes!$M$12,$D$11,0) &amp; Processes!P29</f>
        <v>IADSH</v>
      </c>
      <c r="G48" s="320">
        <f t="shared" si="18"/>
        <v>0</v>
      </c>
      <c r="H48" s="320">
        <f t="shared" si="19"/>
        <v>0</v>
      </c>
      <c r="I48" s="320">
        <f t="shared" si="20"/>
        <v>0</v>
      </c>
      <c r="J48" s="320">
        <f t="shared" si="21"/>
        <v>0</v>
      </c>
      <c r="K48" s="320">
        <f t="shared" si="22"/>
        <v>0</v>
      </c>
      <c r="L48" s="320">
        <f t="shared" si="23"/>
        <v>0</v>
      </c>
      <c r="M48" s="320">
        <f t="shared" si="24"/>
        <v>0</v>
      </c>
      <c r="N48" s="320">
        <f t="shared" si="25"/>
        <v>0</v>
      </c>
      <c r="O48" s="320">
        <f t="shared" si="26"/>
        <v>0</v>
      </c>
      <c r="P48" s="320">
        <f t="shared" si="1"/>
        <v>0</v>
      </c>
      <c r="Q48" s="320">
        <f t="shared" si="2"/>
        <v>0</v>
      </c>
      <c r="R48" s="320">
        <f t="shared" si="3"/>
        <v>0</v>
      </c>
      <c r="S48" s="320">
        <f t="shared" si="4"/>
        <v>0</v>
      </c>
      <c r="T48" s="320">
        <f t="shared" si="5"/>
        <v>0</v>
      </c>
      <c r="U48" s="320">
        <f t="shared" si="6"/>
        <v>0</v>
      </c>
      <c r="V48" s="320">
        <v>5</v>
      </c>
      <c r="W48" s="341">
        <f>D136</f>
        <v>0.95</v>
      </c>
      <c r="X48" s="520">
        <f t="shared" si="53"/>
        <v>0.95</v>
      </c>
      <c r="Y48" s="520">
        <f t="shared" si="53"/>
        <v>0.95</v>
      </c>
      <c r="Z48" s="317">
        <f t="shared" si="54"/>
        <v>3.1536000000000002E-2</v>
      </c>
      <c r="AA48" s="388">
        <f t="shared" si="67"/>
        <v>0.5</v>
      </c>
      <c r="AB48" s="327">
        <v>20</v>
      </c>
      <c r="AC48" s="324"/>
      <c r="AD48" s="317"/>
      <c r="AE48" s="329"/>
      <c r="AG48" s="234">
        <f t="shared" si="68"/>
        <v>0</v>
      </c>
      <c r="AH48" s="234">
        <f t="shared" si="69"/>
        <v>0</v>
      </c>
      <c r="AI48" s="234">
        <f t="shared" si="70"/>
        <v>0</v>
      </c>
      <c r="AJ48" s="234"/>
      <c r="AK48" s="354"/>
      <c r="AL48" s="557" t="s">
        <v>98</v>
      </c>
      <c r="AM48" s="558">
        <f>D82/1000</f>
        <v>0</v>
      </c>
      <c r="AN48" s="559">
        <f t="shared" si="71"/>
        <v>0</v>
      </c>
      <c r="AO48" s="560">
        <f>AM48*$AO$23</f>
        <v>0</v>
      </c>
      <c r="AP48" s="560">
        <f>AM48*$AP$23</f>
        <v>0</v>
      </c>
      <c r="AQ48" s="580">
        <f t="shared" si="28"/>
        <v>0</v>
      </c>
      <c r="AR48" s="560">
        <f t="shared" si="29"/>
        <v>0</v>
      </c>
      <c r="AS48" s="561">
        <f t="shared" si="30"/>
        <v>0</v>
      </c>
      <c r="AT48" s="558">
        <f t="shared" si="72"/>
        <v>0</v>
      </c>
      <c r="AU48" s="559">
        <f t="shared" si="72"/>
        <v>0</v>
      </c>
      <c r="AV48" s="564">
        <f t="shared" si="72"/>
        <v>0</v>
      </c>
      <c r="AW48" s="283"/>
      <c r="AX48" s="354"/>
      <c r="AY48" s="557" t="s">
        <v>98</v>
      </c>
      <c r="AZ48" s="558">
        <f>D102/1000</f>
        <v>0</v>
      </c>
      <c r="BA48" s="559">
        <f t="shared" ref="BA48:BA50" si="74">AZ48*$AN$23</f>
        <v>0</v>
      </c>
      <c r="BB48" s="560">
        <f t="shared" si="64"/>
        <v>0</v>
      </c>
      <c r="BC48" s="560">
        <f t="shared" si="65"/>
        <v>0</v>
      </c>
      <c r="BD48" s="558">
        <f t="shared" si="31"/>
        <v>0</v>
      </c>
      <c r="BE48" s="559">
        <f t="shared" si="32"/>
        <v>0</v>
      </c>
      <c r="BF48" s="564">
        <f t="shared" si="33"/>
        <v>0</v>
      </c>
      <c r="BG48" s="558">
        <f t="shared" si="57"/>
        <v>0</v>
      </c>
      <c r="BH48" s="559">
        <f t="shared" si="58"/>
        <v>0</v>
      </c>
      <c r="BI48" s="564">
        <f t="shared" si="59"/>
        <v>0</v>
      </c>
      <c r="BJ48" s="283"/>
      <c r="BK48" s="354"/>
      <c r="BL48" s="557" t="s">
        <v>98</v>
      </c>
      <c r="BM48" s="558">
        <f>D122/1000</f>
        <v>0</v>
      </c>
      <c r="BN48" s="559">
        <f t="shared" si="73"/>
        <v>0</v>
      </c>
      <c r="BO48" s="560">
        <f t="shared" si="50"/>
        <v>0</v>
      </c>
      <c r="BP48" s="560">
        <f t="shared" si="51"/>
        <v>0</v>
      </c>
      <c r="BQ48" s="558">
        <f t="shared" si="36"/>
        <v>0</v>
      </c>
      <c r="BR48" s="559">
        <f t="shared" si="37"/>
        <v>0</v>
      </c>
      <c r="BS48" s="564">
        <f t="shared" si="38"/>
        <v>0</v>
      </c>
      <c r="BT48" s="558">
        <f t="shared" si="60"/>
        <v>0</v>
      </c>
      <c r="BU48" s="559">
        <f t="shared" si="61"/>
        <v>0</v>
      </c>
      <c r="BV48" s="564">
        <f t="shared" si="62"/>
        <v>0</v>
      </c>
      <c r="BW48" s="283"/>
      <c r="BX48" s="283"/>
      <c r="BY48" s="283"/>
    </row>
    <row r="49" spans="3:77" ht="12.75" customHeight="1">
      <c r="C49" s="171" t="str">
        <f ca="1">+IF(OFFSET(Processes!B30,$D$11,0)="*","*",OFFSET(Processes!D30,$D$11,0))</f>
        <v>INDADSHBDSLE1</v>
      </c>
      <c r="D49" s="144" t="str">
        <f ca="1">+OFFSET(Processes!E30,$D$11,0)</f>
        <v>Aluminium industry Heat Room Boiler - Diesel Existing 1</v>
      </c>
      <c r="E49" s="147" t="str">
        <f>+Processes!O30</f>
        <v>INDDSB1,INDDSB2,INDDSL</v>
      </c>
      <c r="F49" s="147" t="str">
        <f ca="1">+OFFSET(Processes!$M$12,$D$11,0) &amp; Processes!P30</f>
        <v>IADSH</v>
      </c>
      <c r="G49" s="320">
        <f t="shared" si="18"/>
        <v>0</v>
      </c>
      <c r="H49" s="320">
        <f t="shared" si="19"/>
        <v>0</v>
      </c>
      <c r="I49" s="320">
        <f t="shared" si="20"/>
        <v>0</v>
      </c>
      <c r="J49" s="320">
        <f t="shared" si="21"/>
        <v>0</v>
      </c>
      <c r="K49" s="320">
        <f t="shared" si="22"/>
        <v>0</v>
      </c>
      <c r="L49" s="320">
        <f t="shared" si="23"/>
        <v>0</v>
      </c>
      <c r="M49" s="320">
        <f t="shared" si="24"/>
        <v>0</v>
      </c>
      <c r="N49" s="320">
        <f t="shared" si="25"/>
        <v>0</v>
      </c>
      <c r="O49" s="320">
        <f t="shared" si="26"/>
        <v>0</v>
      </c>
      <c r="P49" s="320">
        <f t="shared" si="1"/>
        <v>0</v>
      </c>
      <c r="Q49" s="320">
        <f t="shared" si="2"/>
        <v>0</v>
      </c>
      <c r="R49" s="320">
        <f t="shared" si="3"/>
        <v>0</v>
      </c>
      <c r="S49" s="320">
        <f t="shared" si="4"/>
        <v>0</v>
      </c>
      <c r="T49" s="320">
        <f t="shared" si="5"/>
        <v>0</v>
      </c>
      <c r="U49" s="320">
        <f t="shared" si="6"/>
        <v>0</v>
      </c>
      <c r="V49" s="320">
        <v>5</v>
      </c>
      <c r="W49" s="341">
        <f>F136</f>
        <v>0.96</v>
      </c>
      <c r="X49" s="520">
        <f t="shared" si="53"/>
        <v>0.96</v>
      </c>
      <c r="Y49" s="520">
        <f t="shared" si="53"/>
        <v>0.96</v>
      </c>
      <c r="Z49" s="317">
        <f t="shared" si="54"/>
        <v>3.1536000000000002E-2</v>
      </c>
      <c r="AA49" s="390">
        <f t="shared" si="67"/>
        <v>0.5</v>
      </c>
      <c r="AB49" s="329">
        <v>20</v>
      </c>
      <c r="AC49" s="324"/>
      <c r="AD49" s="317"/>
      <c r="AE49" s="329"/>
      <c r="AG49" s="234">
        <f t="shared" si="68"/>
        <v>0</v>
      </c>
      <c r="AH49" s="234">
        <f t="shared" si="69"/>
        <v>0</v>
      </c>
      <c r="AI49" s="234">
        <f t="shared" si="70"/>
        <v>0</v>
      </c>
      <c r="AJ49" s="234"/>
      <c r="AK49" s="354"/>
      <c r="AL49" s="557" t="s">
        <v>59</v>
      </c>
      <c r="AM49" s="558">
        <f>(F82+L82)/1000</f>
        <v>0</v>
      </c>
      <c r="AN49" s="559">
        <f t="shared" ref="AN49:AN62" si="75">AM49*$AN$23</f>
        <v>0</v>
      </c>
      <c r="AO49" s="560">
        <f t="shared" ref="AO49:AO62" si="76">AM49*$AO$23</f>
        <v>0</v>
      </c>
      <c r="AP49" s="560">
        <f t="shared" ref="AP49:AP62" si="77">AM49*$AP$23</f>
        <v>0</v>
      </c>
      <c r="AQ49" s="580">
        <f t="shared" si="28"/>
        <v>0</v>
      </c>
      <c r="AR49" s="560">
        <f t="shared" si="29"/>
        <v>0</v>
      </c>
      <c r="AS49" s="561">
        <f t="shared" si="30"/>
        <v>0</v>
      </c>
      <c r="AT49" s="558">
        <f t="shared" si="72"/>
        <v>0</v>
      </c>
      <c r="AU49" s="559">
        <f t="shared" si="72"/>
        <v>0</v>
      </c>
      <c r="AV49" s="564">
        <f t="shared" si="72"/>
        <v>0</v>
      </c>
      <c r="AW49" s="283"/>
      <c r="AX49" s="354"/>
      <c r="AY49" s="557" t="s">
        <v>59</v>
      </c>
      <c r="AZ49" s="558">
        <f>(F102+L102)/1000</f>
        <v>0</v>
      </c>
      <c r="BA49" s="559">
        <f t="shared" si="74"/>
        <v>0</v>
      </c>
      <c r="BB49" s="560">
        <f t="shared" si="64"/>
        <v>0</v>
      </c>
      <c r="BC49" s="560">
        <f t="shared" si="65"/>
        <v>0</v>
      </c>
      <c r="BD49" s="558">
        <f t="shared" si="31"/>
        <v>0</v>
      </c>
      <c r="BE49" s="559">
        <f t="shared" si="32"/>
        <v>0</v>
      </c>
      <c r="BF49" s="564">
        <f t="shared" si="33"/>
        <v>0</v>
      </c>
      <c r="BG49" s="558">
        <f t="shared" si="57"/>
        <v>0</v>
      </c>
      <c r="BH49" s="559">
        <f t="shared" si="58"/>
        <v>0</v>
      </c>
      <c r="BI49" s="564">
        <f t="shared" si="59"/>
        <v>0</v>
      </c>
      <c r="BJ49" s="283"/>
      <c r="BK49" s="354"/>
      <c r="BL49" s="557" t="s">
        <v>59</v>
      </c>
      <c r="BM49" s="558">
        <f>(F122+L122)/1000</f>
        <v>0</v>
      </c>
      <c r="BN49" s="559">
        <f t="shared" si="73"/>
        <v>0</v>
      </c>
      <c r="BO49" s="560">
        <f t="shared" si="50"/>
        <v>0</v>
      </c>
      <c r="BP49" s="560">
        <f t="shared" si="51"/>
        <v>0</v>
      </c>
      <c r="BQ49" s="558">
        <f t="shared" si="36"/>
        <v>0</v>
      </c>
      <c r="BR49" s="559">
        <f t="shared" si="37"/>
        <v>0</v>
      </c>
      <c r="BS49" s="564">
        <f t="shared" si="38"/>
        <v>0</v>
      </c>
      <c r="BT49" s="558">
        <f t="shared" si="60"/>
        <v>0</v>
      </c>
      <c r="BU49" s="559">
        <f t="shared" si="61"/>
        <v>0</v>
      </c>
      <c r="BV49" s="564">
        <f t="shared" si="62"/>
        <v>0</v>
      </c>
      <c r="BW49" s="283"/>
      <c r="BX49" s="283"/>
      <c r="BY49" s="283"/>
    </row>
    <row r="50" spans="3:77" ht="12.75" customHeight="1">
      <c r="C50" s="171" t="str">
        <f ca="1">+IF(OFFSET(Processes!B31,$D$11,0)="*","*",OFFSET(Processes!D31,$D$11,0))</f>
        <v>INDADSHBWPEE1</v>
      </c>
      <c r="D50" s="144" t="str">
        <f ca="1">+OFFSET(Processes!E31,$D$11,0)</f>
        <v>Aluminium industry Heat Room Boiler - Wood Pellets Existing 1</v>
      </c>
      <c r="E50" s="147" t="str">
        <f>+Processes!O31</f>
        <v>INDWPE</v>
      </c>
      <c r="F50" s="147" t="str">
        <f ca="1">+OFFSET(Processes!$M$12,$D$11,0) &amp; Processes!P31</f>
        <v>IADSH</v>
      </c>
      <c r="G50" s="319">
        <f t="shared" si="18"/>
        <v>0</v>
      </c>
      <c r="H50" s="319">
        <f t="shared" si="19"/>
        <v>0</v>
      </c>
      <c r="I50" s="319">
        <f t="shared" si="20"/>
        <v>0</v>
      </c>
      <c r="J50" s="319">
        <f t="shared" si="21"/>
        <v>0</v>
      </c>
      <c r="K50" s="319">
        <f t="shared" si="22"/>
        <v>0</v>
      </c>
      <c r="L50" s="319">
        <f t="shared" si="23"/>
        <v>0</v>
      </c>
      <c r="M50" s="319">
        <f t="shared" si="24"/>
        <v>0</v>
      </c>
      <c r="N50" s="319">
        <f t="shared" si="25"/>
        <v>0</v>
      </c>
      <c r="O50" s="319">
        <f t="shared" si="26"/>
        <v>0</v>
      </c>
      <c r="P50" s="319">
        <f t="shared" si="1"/>
        <v>0</v>
      </c>
      <c r="Q50" s="319">
        <f t="shared" si="2"/>
        <v>0</v>
      </c>
      <c r="R50" s="319">
        <f t="shared" si="3"/>
        <v>0</v>
      </c>
      <c r="S50" s="319">
        <f t="shared" si="4"/>
        <v>0</v>
      </c>
      <c r="T50" s="319">
        <f t="shared" si="5"/>
        <v>0</v>
      </c>
      <c r="U50" s="319">
        <f t="shared" si="6"/>
        <v>0</v>
      </c>
      <c r="V50" s="319">
        <v>5</v>
      </c>
      <c r="W50" s="341">
        <f>K136</f>
        <v>0.85</v>
      </c>
      <c r="X50" s="520">
        <f t="shared" si="53"/>
        <v>0.85</v>
      </c>
      <c r="Y50" s="520">
        <f t="shared" si="53"/>
        <v>0.85</v>
      </c>
      <c r="Z50" s="317">
        <f t="shared" si="54"/>
        <v>3.1536000000000002E-2</v>
      </c>
      <c r="AA50" s="390">
        <f t="shared" si="67"/>
        <v>0.5</v>
      </c>
      <c r="AB50" s="329">
        <v>20</v>
      </c>
      <c r="AC50" s="317">
        <v>0.5</v>
      </c>
      <c r="AD50" s="317">
        <v>0.5</v>
      </c>
      <c r="AE50" s="329">
        <v>5</v>
      </c>
      <c r="AG50" s="234">
        <f t="shared" si="68"/>
        <v>0</v>
      </c>
      <c r="AH50" s="234">
        <f t="shared" si="69"/>
        <v>0</v>
      </c>
      <c r="AI50" s="234">
        <f t="shared" si="70"/>
        <v>0</v>
      </c>
      <c r="AJ50" s="234"/>
      <c r="AK50" s="354"/>
      <c r="AL50" s="557" t="s">
        <v>99</v>
      </c>
      <c r="AM50" s="558">
        <f>M82/1000</f>
        <v>0</v>
      </c>
      <c r="AN50" s="559">
        <f t="shared" si="75"/>
        <v>0</v>
      </c>
      <c r="AO50" s="560">
        <f t="shared" si="76"/>
        <v>0</v>
      </c>
      <c r="AP50" s="560">
        <f t="shared" si="77"/>
        <v>0</v>
      </c>
      <c r="AQ50" s="580">
        <f t="shared" si="28"/>
        <v>0</v>
      </c>
      <c r="AR50" s="560">
        <f t="shared" si="29"/>
        <v>0</v>
      </c>
      <c r="AS50" s="561">
        <f t="shared" si="30"/>
        <v>0</v>
      </c>
      <c r="AT50" s="558">
        <f t="shared" si="72"/>
        <v>0</v>
      </c>
      <c r="AU50" s="559">
        <f t="shared" si="72"/>
        <v>0</v>
      </c>
      <c r="AV50" s="564">
        <f t="shared" si="72"/>
        <v>0</v>
      </c>
      <c r="AW50" s="283"/>
      <c r="AX50" s="354"/>
      <c r="AY50" s="557" t="s">
        <v>99</v>
      </c>
      <c r="AZ50" s="558">
        <f>M102/1000</f>
        <v>0</v>
      </c>
      <c r="BA50" s="559">
        <f t="shared" si="74"/>
        <v>0</v>
      </c>
      <c r="BB50" s="560">
        <f t="shared" si="64"/>
        <v>0</v>
      </c>
      <c r="BC50" s="560">
        <f t="shared" si="65"/>
        <v>0</v>
      </c>
      <c r="BD50" s="558">
        <f t="shared" si="31"/>
        <v>0</v>
      </c>
      <c r="BE50" s="559">
        <f t="shared" si="32"/>
        <v>0</v>
      </c>
      <c r="BF50" s="564">
        <f t="shared" si="33"/>
        <v>0</v>
      </c>
      <c r="BG50" s="558">
        <f t="shared" si="57"/>
        <v>0</v>
      </c>
      <c r="BH50" s="559">
        <f t="shared" si="58"/>
        <v>0</v>
      </c>
      <c r="BI50" s="564">
        <f t="shared" si="59"/>
        <v>0</v>
      </c>
      <c r="BJ50" s="283"/>
      <c r="BK50" s="354"/>
      <c r="BL50" s="557" t="s">
        <v>99</v>
      </c>
      <c r="BM50" s="558">
        <f>M122/1000</f>
        <v>0</v>
      </c>
      <c r="BN50" s="559">
        <f t="shared" si="73"/>
        <v>0</v>
      </c>
      <c r="BO50" s="560">
        <f t="shared" si="50"/>
        <v>0</v>
      </c>
      <c r="BP50" s="560">
        <f t="shared" si="51"/>
        <v>0</v>
      </c>
      <c r="BQ50" s="558">
        <f t="shared" si="36"/>
        <v>0</v>
      </c>
      <c r="BR50" s="559">
        <f t="shared" si="37"/>
        <v>0</v>
      </c>
      <c r="BS50" s="564">
        <f t="shared" si="38"/>
        <v>0</v>
      </c>
      <c r="BT50" s="558">
        <f t="shared" si="60"/>
        <v>0</v>
      </c>
      <c r="BU50" s="559">
        <f t="shared" si="61"/>
        <v>0</v>
      </c>
      <c r="BV50" s="564">
        <f t="shared" si="62"/>
        <v>0</v>
      </c>
      <c r="BW50" s="283"/>
      <c r="BX50" s="283"/>
      <c r="BY50" s="283"/>
    </row>
    <row r="51" spans="3:77" ht="12.75" customHeight="1">
      <c r="C51" s="171"/>
      <c r="D51" s="144"/>
      <c r="E51" s="147" t="str">
        <f>+Processes!O32</f>
        <v>INDWCH</v>
      </c>
      <c r="F51" s="147"/>
      <c r="G51" s="319"/>
      <c r="H51" s="319"/>
      <c r="I51" s="319"/>
      <c r="J51" s="319"/>
      <c r="K51" s="319"/>
      <c r="L51" s="319"/>
      <c r="M51" s="319"/>
      <c r="N51" s="319"/>
      <c r="O51" s="319"/>
      <c r="P51" s="319">
        <f t="shared" si="1"/>
        <v>0</v>
      </c>
      <c r="Q51" s="319">
        <f t="shared" si="2"/>
        <v>0</v>
      </c>
      <c r="R51" s="319">
        <f t="shared" si="3"/>
        <v>0</v>
      </c>
      <c r="S51" s="319">
        <f t="shared" si="4"/>
        <v>0</v>
      </c>
      <c r="T51" s="319">
        <f t="shared" si="5"/>
        <v>0</v>
      </c>
      <c r="U51" s="319">
        <f t="shared" si="6"/>
        <v>0</v>
      </c>
      <c r="V51" s="319" t="str">
        <f>IF(S51&gt;0,0.001,"")</f>
        <v/>
      </c>
      <c r="W51" s="341"/>
      <c r="X51" s="520"/>
      <c r="Y51" s="520"/>
      <c r="Z51" s="317"/>
      <c r="AA51" s="390"/>
      <c r="AB51" s="329"/>
      <c r="AC51" s="317">
        <f>1-AC50</f>
        <v>0.5</v>
      </c>
      <c r="AD51" s="317">
        <f>1-AD50</f>
        <v>0.5</v>
      </c>
      <c r="AE51" s="329">
        <v>5</v>
      </c>
      <c r="AG51" s="234"/>
      <c r="AH51" s="234"/>
      <c r="AI51" s="234"/>
      <c r="AJ51" s="234"/>
      <c r="AK51" s="354"/>
      <c r="AL51" s="557" t="s">
        <v>107</v>
      </c>
      <c r="AM51" s="558"/>
      <c r="AN51" s="559">
        <f t="shared" si="75"/>
        <v>0</v>
      </c>
      <c r="AO51" s="560">
        <f t="shared" si="76"/>
        <v>0</v>
      </c>
      <c r="AP51" s="560">
        <f t="shared" si="77"/>
        <v>0</v>
      </c>
      <c r="AQ51" s="580">
        <f t="shared" si="28"/>
        <v>0</v>
      </c>
      <c r="AR51" s="560">
        <f t="shared" si="29"/>
        <v>0</v>
      </c>
      <c r="AS51" s="561">
        <f t="shared" si="30"/>
        <v>0</v>
      </c>
      <c r="AT51" s="558"/>
      <c r="AU51" s="559"/>
      <c r="AV51" s="564"/>
      <c r="AW51" s="283"/>
      <c r="AX51" s="354"/>
      <c r="AY51" s="557" t="s">
        <v>107</v>
      </c>
      <c r="AZ51" s="558"/>
      <c r="BA51" s="559"/>
      <c r="BB51" s="560">
        <f t="shared" si="64"/>
        <v>0</v>
      </c>
      <c r="BC51" s="560">
        <f t="shared" si="65"/>
        <v>0</v>
      </c>
      <c r="BD51" s="558">
        <f t="shared" si="31"/>
        <v>0</v>
      </c>
      <c r="BE51" s="559">
        <f t="shared" si="32"/>
        <v>0</v>
      </c>
      <c r="BF51" s="564">
        <f t="shared" si="33"/>
        <v>0</v>
      </c>
      <c r="BG51" s="558">
        <f t="shared" si="57"/>
        <v>0</v>
      </c>
      <c r="BH51" s="559">
        <f t="shared" si="58"/>
        <v>0</v>
      </c>
      <c r="BI51" s="564">
        <f t="shared" si="59"/>
        <v>0</v>
      </c>
      <c r="BJ51" s="283"/>
      <c r="BK51" s="354"/>
      <c r="BL51" s="557" t="s">
        <v>107</v>
      </c>
      <c r="BM51" s="558"/>
      <c r="BN51" s="559"/>
      <c r="BO51" s="560">
        <f t="shared" si="50"/>
        <v>0</v>
      </c>
      <c r="BP51" s="560">
        <f t="shared" si="51"/>
        <v>0</v>
      </c>
      <c r="BQ51" s="558">
        <f t="shared" si="36"/>
        <v>0</v>
      </c>
      <c r="BR51" s="559">
        <f t="shared" si="37"/>
        <v>0</v>
      </c>
      <c r="BS51" s="564">
        <f t="shared" si="38"/>
        <v>0</v>
      </c>
      <c r="BT51" s="558">
        <f t="shared" si="60"/>
        <v>0</v>
      </c>
      <c r="BU51" s="559">
        <f t="shared" si="61"/>
        <v>0</v>
      </c>
      <c r="BV51" s="564">
        <f t="shared" si="62"/>
        <v>0</v>
      </c>
      <c r="BW51" s="283"/>
      <c r="BX51" s="283"/>
      <c r="BY51" s="283"/>
    </row>
    <row r="52" spans="3:77" ht="12.75" customHeight="1">
      <c r="C52" s="171" t="str">
        <f ca="1">+IF(OFFSET(Processes!B33,$D$11,0)="*","*",OFFSET(Processes!D33,$D$11,0))</f>
        <v>INDADSHBBGAE1</v>
      </c>
      <c r="D52" s="144" t="str">
        <f ca="1">+OFFSET(Processes!E33,$D$11,0)</f>
        <v>Aluminium industry Heat Room Boiler - Biogas Existing 1</v>
      </c>
      <c r="E52" s="147" t="str">
        <f>+Processes!O33</f>
        <v>INDBGA</v>
      </c>
      <c r="F52" s="147" t="str">
        <f ca="1">+OFFSET(Processes!$M$12,$D$11,0) &amp; Processes!P33</f>
        <v>IADSH</v>
      </c>
      <c r="G52" s="320">
        <f t="shared" si="18"/>
        <v>0</v>
      </c>
      <c r="H52" s="320">
        <f t="shared" si="19"/>
        <v>0</v>
      </c>
      <c r="I52" s="320">
        <f t="shared" si="20"/>
        <v>0</v>
      </c>
      <c r="J52" s="320">
        <f t="shared" si="21"/>
        <v>0</v>
      </c>
      <c r="K52" s="320">
        <f t="shared" si="22"/>
        <v>0</v>
      </c>
      <c r="L52" s="320">
        <f t="shared" si="23"/>
        <v>0</v>
      </c>
      <c r="M52" s="320">
        <f t="shared" si="24"/>
        <v>0</v>
      </c>
      <c r="N52" s="320">
        <f t="shared" si="25"/>
        <v>0</v>
      </c>
      <c r="O52" s="320">
        <f t="shared" si="26"/>
        <v>0</v>
      </c>
      <c r="P52" s="320">
        <f t="shared" si="1"/>
        <v>0</v>
      </c>
      <c r="Q52" s="320">
        <f t="shared" si="2"/>
        <v>0</v>
      </c>
      <c r="R52" s="320">
        <f t="shared" si="3"/>
        <v>0</v>
      </c>
      <c r="S52" s="320">
        <f t="shared" si="4"/>
        <v>0</v>
      </c>
      <c r="T52" s="320">
        <f t="shared" si="5"/>
        <v>0</v>
      </c>
      <c r="U52" s="320">
        <f t="shared" si="6"/>
        <v>0</v>
      </c>
      <c r="V52" s="320">
        <v>5</v>
      </c>
      <c r="W52" s="341">
        <f>J136</f>
        <v>1</v>
      </c>
      <c r="X52" s="520">
        <f t="shared" ref="X52:Y58" si="78">W52</f>
        <v>1</v>
      </c>
      <c r="Y52" s="520">
        <f t="shared" si="78"/>
        <v>1</v>
      </c>
      <c r="Z52" s="317">
        <f>3.6*8760/1000000</f>
        <v>3.1536000000000002E-2</v>
      </c>
      <c r="AA52" s="390">
        <f t="shared" ref="AA52:AA60" si="79">$AA$26</f>
        <v>0.5</v>
      </c>
      <c r="AB52" s="329">
        <v>20</v>
      </c>
      <c r="AC52" s="324"/>
      <c r="AD52" s="317"/>
      <c r="AE52" s="329"/>
      <c r="AG52" s="234">
        <f t="shared" ref="AG52:AG62" si="80">((G52*Z52*AA52/W52)+(H52*Z52*AA52/X52))/$G$21</f>
        <v>0</v>
      </c>
      <c r="AH52" s="234">
        <f t="shared" ref="AH52:AH62" si="81">((J52*Z52*AA52/W52)+(K52*Z52*AA52/X52))/$J$21</f>
        <v>0</v>
      </c>
      <c r="AI52" s="234">
        <f t="shared" ref="AI52:AI62" si="82">((M52*AA52*Z52/W52)+(N52*Z52*AA52/X52))/$M$21</f>
        <v>0</v>
      </c>
      <c r="AJ52" s="234"/>
      <c r="AK52" s="354"/>
      <c r="AL52" s="557" t="s">
        <v>100</v>
      </c>
      <c r="AM52" s="558">
        <f>K82/1000</f>
        <v>0</v>
      </c>
      <c r="AN52" s="559">
        <f t="shared" si="75"/>
        <v>0</v>
      </c>
      <c r="AO52" s="560">
        <f t="shared" si="76"/>
        <v>0</v>
      </c>
      <c r="AP52" s="560">
        <f t="shared" si="77"/>
        <v>0</v>
      </c>
      <c r="AQ52" s="580">
        <f t="shared" si="28"/>
        <v>0</v>
      </c>
      <c r="AR52" s="560">
        <f t="shared" si="29"/>
        <v>0</v>
      </c>
      <c r="AS52" s="561">
        <f t="shared" si="30"/>
        <v>0</v>
      </c>
      <c r="AT52" s="558">
        <f t="shared" ref="AT52:AV56" si="83">IFERROR(AQ52/W52,0)</f>
        <v>0</v>
      </c>
      <c r="AU52" s="559">
        <f t="shared" si="83"/>
        <v>0</v>
      </c>
      <c r="AV52" s="564">
        <f t="shared" si="83"/>
        <v>0</v>
      </c>
      <c r="AW52" s="283"/>
      <c r="AX52" s="354"/>
      <c r="AY52" s="557" t="s">
        <v>100</v>
      </c>
      <c r="AZ52" s="558">
        <f>K102/1000</f>
        <v>0</v>
      </c>
      <c r="BA52" s="559">
        <f>AZ52*$AN$23</f>
        <v>0</v>
      </c>
      <c r="BB52" s="560">
        <f t="shared" si="64"/>
        <v>0</v>
      </c>
      <c r="BC52" s="560">
        <f t="shared" si="65"/>
        <v>0</v>
      </c>
      <c r="BD52" s="558">
        <f t="shared" si="31"/>
        <v>0</v>
      </c>
      <c r="BE52" s="559">
        <f t="shared" si="32"/>
        <v>0</v>
      </c>
      <c r="BF52" s="564">
        <f t="shared" si="33"/>
        <v>0</v>
      </c>
      <c r="BG52" s="558">
        <f t="shared" si="57"/>
        <v>0</v>
      </c>
      <c r="BH52" s="559">
        <f t="shared" si="58"/>
        <v>0</v>
      </c>
      <c r="BI52" s="564">
        <f t="shared" si="59"/>
        <v>0</v>
      </c>
      <c r="BJ52" s="283"/>
      <c r="BK52" s="354"/>
      <c r="BL52" s="557" t="s">
        <v>100</v>
      </c>
      <c r="BM52" s="558">
        <f>K122/1000</f>
        <v>0</v>
      </c>
      <c r="BN52" s="559">
        <f>BM52*$AN$23</f>
        <v>0</v>
      </c>
      <c r="BO52" s="560">
        <f t="shared" si="50"/>
        <v>0</v>
      </c>
      <c r="BP52" s="560">
        <f t="shared" si="51"/>
        <v>0</v>
      </c>
      <c r="BQ52" s="558">
        <f t="shared" si="36"/>
        <v>0</v>
      </c>
      <c r="BR52" s="559">
        <f t="shared" si="37"/>
        <v>0</v>
      </c>
      <c r="BS52" s="564">
        <f t="shared" si="38"/>
        <v>0</v>
      </c>
      <c r="BT52" s="558">
        <f t="shared" si="60"/>
        <v>0</v>
      </c>
      <c r="BU52" s="559">
        <f t="shared" si="61"/>
        <v>0</v>
      </c>
      <c r="BV52" s="564">
        <f t="shared" si="62"/>
        <v>0</v>
      </c>
      <c r="BW52" s="283"/>
      <c r="BX52" s="283"/>
      <c r="BY52" s="283"/>
    </row>
    <row r="53" spans="3:77" ht="12.75" customHeight="1">
      <c r="C53" s="171" t="str">
        <f ca="1">+IF(OFFSET(Processes!B34,$D$11,0)="*","*",OFFSET(Processes!D34,$D$11,0))</f>
        <v>INDADSHBHFOE1</v>
      </c>
      <c r="D53" s="144" t="str">
        <f ca="1">+OFFSET(Processes!E34,$D$11,0)</f>
        <v>Aluminium industry Heat Room Boiler - Heavy Fuel Oil Existing 1</v>
      </c>
      <c r="E53" s="147" t="str">
        <f>+Processes!O34</f>
        <v>INDHFO</v>
      </c>
      <c r="F53" s="147" t="str">
        <f ca="1">+OFFSET(Processes!$M$12,$D$11,0) &amp; Processes!P34</f>
        <v>IADSH</v>
      </c>
      <c r="G53" s="320">
        <f t="shared" si="18"/>
        <v>0</v>
      </c>
      <c r="H53" s="320">
        <f t="shared" si="19"/>
        <v>0</v>
      </c>
      <c r="I53" s="320">
        <f t="shared" si="20"/>
        <v>0</v>
      </c>
      <c r="J53" s="320">
        <f t="shared" si="21"/>
        <v>0</v>
      </c>
      <c r="K53" s="320">
        <f t="shared" si="22"/>
        <v>0</v>
      </c>
      <c r="L53" s="320">
        <f t="shared" si="23"/>
        <v>0</v>
      </c>
      <c r="M53" s="320">
        <f t="shared" si="24"/>
        <v>0</v>
      </c>
      <c r="N53" s="320">
        <f t="shared" si="25"/>
        <v>0</v>
      </c>
      <c r="O53" s="320">
        <f t="shared" si="26"/>
        <v>0</v>
      </c>
      <c r="P53" s="320">
        <f t="shared" si="1"/>
        <v>0</v>
      </c>
      <c r="Q53" s="320">
        <f t="shared" si="2"/>
        <v>0</v>
      </c>
      <c r="R53" s="320">
        <f t="shared" si="3"/>
        <v>0</v>
      </c>
      <c r="S53" s="320">
        <f t="shared" si="4"/>
        <v>0</v>
      </c>
      <c r="T53" s="320">
        <f t="shared" si="5"/>
        <v>0</v>
      </c>
      <c r="U53" s="320">
        <f t="shared" si="6"/>
        <v>0</v>
      </c>
      <c r="V53" s="320">
        <v>5</v>
      </c>
      <c r="W53" s="341">
        <f>E136</f>
        <v>0.95</v>
      </c>
      <c r="X53" s="520">
        <f t="shared" si="78"/>
        <v>0.95</v>
      </c>
      <c r="Y53" s="520">
        <f t="shared" si="78"/>
        <v>0.95</v>
      </c>
      <c r="Z53" s="317">
        <f>3.6*8760/1000000</f>
        <v>3.1536000000000002E-2</v>
      </c>
      <c r="AA53" s="390">
        <f t="shared" si="79"/>
        <v>0.5</v>
      </c>
      <c r="AB53" s="329">
        <v>20</v>
      </c>
      <c r="AC53" s="317"/>
      <c r="AD53" s="317"/>
      <c r="AE53" s="329"/>
      <c r="AG53" s="234">
        <f t="shared" si="80"/>
        <v>0</v>
      </c>
      <c r="AH53" s="234">
        <f t="shared" si="81"/>
        <v>0</v>
      </c>
      <c r="AI53" s="234">
        <f t="shared" si="82"/>
        <v>0</v>
      </c>
      <c r="AJ53" s="234"/>
      <c r="AK53" s="354"/>
      <c r="AL53" s="557" t="s">
        <v>101</v>
      </c>
      <c r="AM53" s="558">
        <f>E82/1000</f>
        <v>0</v>
      </c>
      <c r="AN53" s="559">
        <f t="shared" si="75"/>
        <v>0</v>
      </c>
      <c r="AO53" s="560">
        <f t="shared" si="76"/>
        <v>0</v>
      </c>
      <c r="AP53" s="560">
        <f t="shared" si="77"/>
        <v>0</v>
      </c>
      <c r="AQ53" s="580">
        <f t="shared" si="28"/>
        <v>0</v>
      </c>
      <c r="AR53" s="560">
        <f t="shared" si="29"/>
        <v>0</v>
      </c>
      <c r="AS53" s="561">
        <f t="shared" si="30"/>
        <v>0</v>
      </c>
      <c r="AT53" s="558">
        <f t="shared" si="83"/>
        <v>0</v>
      </c>
      <c r="AU53" s="559">
        <f t="shared" si="83"/>
        <v>0</v>
      </c>
      <c r="AV53" s="564">
        <f t="shared" si="83"/>
        <v>0</v>
      </c>
      <c r="AW53" s="283"/>
      <c r="AX53" s="354"/>
      <c r="AY53" s="557" t="s">
        <v>101</v>
      </c>
      <c r="AZ53" s="558">
        <f>E102/1000</f>
        <v>0</v>
      </c>
      <c r="BA53" s="559">
        <f>AZ53*$AN$23</f>
        <v>0</v>
      </c>
      <c r="BB53" s="560">
        <f t="shared" si="64"/>
        <v>0</v>
      </c>
      <c r="BC53" s="560">
        <f t="shared" si="65"/>
        <v>0</v>
      </c>
      <c r="BD53" s="558">
        <f t="shared" si="31"/>
        <v>0</v>
      </c>
      <c r="BE53" s="559">
        <f t="shared" si="32"/>
        <v>0</v>
      </c>
      <c r="BF53" s="564">
        <f t="shared" si="33"/>
        <v>0</v>
      </c>
      <c r="BG53" s="558">
        <f t="shared" si="57"/>
        <v>0</v>
      </c>
      <c r="BH53" s="559">
        <f t="shared" si="58"/>
        <v>0</v>
      </c>
      <c r="BI53" s="564">
        <f t="shared" si="59"/>
        <v>0</v>
      </c>
      <c r="BJ53" s="283"/>
      <c r="BK53" s="354"/>
      <c r="BL53" s="557" t="s">
        <v>101</v>
      </c>
      <c r="BM53" s="558">
        <f>E122/1000</f>
        <v>0</v>
      </c>
      <c r="BN53" s="559">
        <f>BM53*$AN$23</f>
        <v>0</v>
      </c>
      <c r="BO53" s="560">
        <f t="shared" si="50"/>
        <v>0</v>
      </c>
      <c r="BP53" s="560">
        <f t="shared" si="51"/>
        <v>0</v>
      </c>
      <c r="BQ53" s="558">
        <f t="shared" si="36"/>
        <v>0</v>
      </c>
      <c r="BR53" s="559">
        <f t="shared" si="37"/>
        <v>0</v>
      </c>
      <c r="BS53" s="564">
        <f t="shared" si="38"/>
        <v>0</v>
      </c>
      <c r="BT53" s="558">
        <f t="shared" si="60"/>
        <v>0</v>
      </c>
      <c r="BU53" s="559">
        <f t="shared" si="61"/>
        <v>0</v>
      </c>
      <c r="BV53" s="564">
        <f t="shared" si="62"/>
        <v>0</v>
      </c>
      <c r="BW53" s="283"/>
      <c r="BX53" s="283"/>
      <c r="BY53" s="283"/>
    </row>
    <row r="54" spans="3:77" ht="12.75" customHeight="1">
      <c r="C54" s="171" t="str">
        <f ca="1">+IF(OFFSET(Processes!B35,$D$11,0)="*","*",OFFSET(Processes!D35,$D$11,0))</f>
        <v>INDADSHBLPGE1</v>
      </c>
      <c r="D54" s="144" t="str">
        <f ca="1">+OFFSET(Processes!E35,$D$11,0)</f>
        <v>Aluminium industry Heat Room Boiler - Liquified Petroleum Gas Existing 1</v>
      </c>
      <c r="E54" s="147" t="str">
        <f>+Processes!O35</f>
        <v>INDLPG</v>
      </c>
      <c r="F54" s="147" t="str">
        <f ca="1">+OFFSET(Processes!$M$12,$D$11,0) &amp; Processes!P35</f>
        <v>IADSH</v>
      </c>
      <c r="G54" s="320">
        <f t="shared" si="18"/>
        <v>0</v>
      </c>
      <c r="H54" s="320">
        <f t="shared" si="19"/>
        <v>0</v>
      </c>
      <c r="I54" s="320">
        <f t="shared" si="20"/>
        <v>0</v>
      </c>
      <c r="J54" s="320">
        <f t="shared" si="21"/>
        <v>0</v>
      </c>
      <c r="K54" s="320">
        <f t="shared" si="22"/>
        <v>0</v>
      </c>
      <c r="L54" s="320">
        <f t="shared" si="23"/>
        <v>0</v>
      </c>
      <c r="M54" s="320">
        <f t="shared" si="24"/>
        <v>0</v>
      </c>
      <c r="N54" s="320">
        <f t="shared" si="25"/>
        <v>0</v>
      </c>
      <c r="O54" s="320">
        <f t="shared" si="26"/>
        <v>0</v>
      </c>
      <c r="P54" s="320">
        <f t="shared" si="1"/>
        <v>0</v>
      </c>
      <c r="Q54" s="320">
        <f t="shared" si="2"/>
        <v>0</v>
      </c>
      <c r="R54" s="320">
        <f t="shared" si="3"/>
        <v>0</v>
      </c>
      <c r="S54" s="320">
        <f t="shared" si="4"/>
        <v>0</v>
      </c>
      <c r="T54" s="320">
        <f t="shared" si="5"/>
        <v>0</v>
      </c>
      <c r="U54" s="320">
        <f t="shared" si="6"/>
        <v>0</v>
      </c>
      <c r="V54" s="320">
        <v>5</v>
      </c>
      <c r="W54" s="341">
        <f>H136</f>
        <v>1</v>
      </c>
      <c r="X54" s="520">
        <f t="shared" si="78"/>
        <v>1</v>
      </c>
      <c r="Y54" s="520">
        <f t="shared" si="78"/>
        <v>1</v>
      </c>
      <c r="Z54" s="317">
        <f>3.6*8760/1000000</f>
        <v>3.1536000000000002E-2</v>
      </c>
      <c r="AA54" s="390">
        <f t="shared" si="79"/>
        <v>0.5</v>
      </c>
      <c r="AB54" s="329">
        <v>20</v>
      </c>
      <c r="AC54" s="317"/>
      <c r="AD54" s="317"/>
      <c r="AE54" s="329"/>
      <c r="AG54" s="234">
        <f t="shared" si="80"/>
        <v>0</v>
      </c>
      <c r="AH54" s="234">
        <f t="shared" si="81"/>
        <v>0</v>
      </c>
      <c r="AI54" s="234">
        <f t="shared" si="82"/>
        <v>0</v>
      </c>
      <c r="AJ54" s="234"/>
      <c r="AK54" s="354"/>
      <c r="AL54" s="557" t="s">
        <v>53</v>
      </c>
      <c r="AM54" s="558">
        <f>H82/1000</f>
        <v>0</v>
      </c>
      <c r="AN54" s="559">
        <f t="shared" si="75"/>
        <v>0</v>
      </c>
      <c r="AO54" s="560">
        <f t="shared" si="76"/>
        <v>0</v>
      </c>
      <c r="AP54" s="560">
        <f t="shared" si="77"/>
        <v>0</v>
      </c>
      <c r="AQ54" s="580">
        <f t="shared" si="28"/>
        <v>0</v>
      </c>
      <c r="AR54" s="560">
        <f t="shared" si="29"/>
        <v>0</v>
      </c>
      <c r="AS54" s="561">
        <f t="shared" si="30"/>
        <v>0</v>
      </c>
      <c r="AT54" s="558">
        <f t="shared" si="83"/>
        <v>0</v>
      </c>
      <c r="AU54" s="559">
        <f t="shared" si="83"/>
        <v>0</v>
      </c>
      <c r="AV54" s="564">
        <f t="shared" si="83"/>
        <v>0</v>
      </c>
      <c r="AW54" s="283"/>
      <c r="AX54" s="354"/>
      <c r="AY54" s="557" t="s">
        <v>53</v>
      </c>
      <c r="AZ54" s="558">
        <f>H102/1000</f>
        <v>0</v>
      </c>
      <c r="BA54" s="559">
        <f>AZ54*$AN$23</f>
        <v>0</v>
      </c>
      <c r="BB54" s="560">
        <f t="shared" si="64"/>
        <v>0</v>
      </c>
      <c r="BC54" s="560">
        <f t="shared" si="65"/>
        <v>0</v>
      </c>
      <c r="BD54" s="558">
        <f t="shared" si="31"/>
        <v>0</v>
      </c>
      <c r="BE54" s="559">
        <f t="shared" si="32"/>
        <v>0</v>
      </c>
      <c r="BF54" s="564">
        <f t="shared" si="33"/>
        <v>0</v>
      </c>
      <c r="BG54" s="558">
        <f t="shared" si="57"/>
        <v>0</v>
      </c>
      <c r="BH54" s="559">
        <f t="shared" si="58"/>
        <v>0</v>
      </c>
      <c r="BI54" s="564">
        <f t="shared" si="59"/>
        <v>0</v>
      </c>
      <c r="BJ54" s="283"/>
      <c r="BK54" s="354"/>
      <c r="BL54" s="557" t="s">
        <v>53</v>
      </c>
      <c r="BM54" s="558">
        <f>H122/1000</f>
        <v>0</v>
      </c>
      <c r="BN54" s="559">
        <f>BM54*$AN$23</f>
        <v>0</v>
      </c>
      <c r="BO54" s="560">
        <f t="shared" si="50"/>
        <v>0</v>
      </c>
      <c r="BP54" s="560">
        <f t="shared" si="51"/>
        <v>0</v>
      </c>
      <c r="BQ54" s="558">
        <f t="shared" si="36"/>
        <v>0</v>
      </c>
      <c r="BR54" s="559">
        <f t="shared" si="37"/>
        <v>0</v>
      </c>
      <c r="BS54" s="564">
        <f t="shared" si="38"/>
        <v>0</v>
      </c>
      <c r="BT54" s="558">
        <f t="shared" si="60"/>
        <v>0</v>
      </c>
      <c r="BU54" s="559">
        <f t="shared" si="61"/>
        <v>0</v>
      </c>
      <c r="BV54" s="564">
        <f t="shared" si="62"/>
        <v>0</v>
      </c>
      <c r="BW54" s="283"/>
      <c r="BX54" s="283"/>
      <c r="BY54" s="283"/>
    </row>
    <row r="55" spans="3:77" ht="12.75" customHeight="1">
      <c r="C55" s="171" t="str">
        <f ca="1">+IF(OFFSET(Processes!B36,$D$11,0)="*","*",OFFSET(Processes!D36,$D$11,0))</f>
        <v>INDADSHBWSTE1</v>
      </c>
      <c r="D55" s="144" t="str">
        <f ca="1">+OFFSET(Processes!E36,$D$11,0)</f>
        <v>Aluminium industry Heat Room Boiler - Waste Existing 1</v>
      </c>
      <c r="E55" s="147" t="str">
        <f>+Processes!O36</f>
        <v>INDWST</v>
      </c>
      <c r="F55" s="147" t="str">
        <f ca="1">+OFFSET(Processes!$M$12,$D$11,0) &amp; Processes!P36</f>
        <v>IADSH</v>
      </c>
      <c r="G55" s="320">
        <f t="shared" si="18"/>
        <v>0</v>
      </c>
      <c r="H55" s="320">
        <f t="shared" si="19"/>
        <v>0</v>
      </c>
      <c r="I55" s="320">
        <f t="shared" si="20"/>
        <v>0</v>
      </c>
      <c r="J55" s="320">
        <f t="shared" si="21"/>
        <v>0</v>
      </c>
      <c r="K55" s="320">
        <f t="shared" si="22"/>
        <v>0</v>
      </c>
      <c r="L55" s="320">
        <f t="shared" si="23"/>
        <v>0</v>
      </c>
      <c r="M55" s="320">
        <f t="shared" si="24"/>
        <v>0</v>
      </c>
      <c r="N55" s="320">
        <f t="shared" si="25"/>
        <v>0</v>
      </c>
      <c r="O55" s="320">
        <f t="shared" si="26"/>
        <v>0</v>
      </c>
      <c r="P55" s="320">
        <f t="shared" si="1"/>
        <v>0</v>
      </c>
      <c r="Q55" s="320">
        <f t="shared" si="2"/>
        <v>0</v>
      </c>
      <c r="R55" s="320">
        <f t="shared" si="3"/>
        <v>0</v>
      </c>
      <c r="S55" s="320">
        <f t="shared" si="4"/>
        <v>0</v>
      </c>
      <c r="T55" s="320">
        <f t="shared" si="5"/>
        <v>0</v>
      </c>
      <c r="U55" s="320">
        <f t="shared" si="6"/>
        <v>0</v>
      </c>
      <c r="V55" s="320">
        <v>5</v>
      </c>
      <c r="W55" s="341">
        <f>L136</f>
        <v>0.95</v>
      </c>
      <c r="X55" s="520">
        <f t="shared" si="78"/>
        <v>0.95</v>
      </c>
      <c r="Y55" s="520">
        <f t="shared" si="78"/>
        <v>0.95</v>
      </c>
      <c r="Z55" s="317">
        <f t="shared" ref="Z55:Z62" si="84">3.6*8760/1000000</f>
        <v>3.1536000000000002E-2</v>
      </c>
      <c r="AA55" s="390">
        <f t="shared" si="79"/>
        <v>0.5</v>
      </c>
      <c r="AB55" s="329">
        <v>20</v>
      </c>
      <c r="AC55" s="324"/>
      <c r="AD55" s="317"/>
      <c r="AE55" s="329"/>
      <c r="AG55" s="234">
        <f t="shared" si="80"/>
        <v>0</v>
      </c>
      <c r="AH55" s="234">
        <f t="shared" si="81"/>
        <v>0</v>
      </c>
      <c r="AI55" s="234">
        <f t="shared" si="82"/>
        <v>0</v>
      </c>
      <c r="AJ55" s="234"/>
      <c r="AK55" s="354"/>
      <c r="AL55" s="557" t="s">
        <v>102</v>
      </c>
      <c r="AM55" s="558">
        <f>$N82/1000</f>
        <v>0</v>
      </c>
      <c r="AN55" s="559">
        <f t="shared" si="75"/>
        <v>0</v>
      </c>
      <c r="AO55" s="560">
        <f t="shared" si="76"/>
        <v>0</v>
      </c>
      <c r="AP55" s="560">
        <f t="shared" si="77"/>
        <v>0</v>
      </c>
      <c r="AQ55" s="580">
        <f t="shared" si="28"/>
        <v>0</v>
      </c>
      <c r="AR55" s="560">
        <f t="shared" si="29"/>
        <v>0</v>
      </c>
      <c r="AS55" s="561">
        <f t="shared" si="30"/>
        <v>0</v>
      </c>
      <c r="AT55" s="558">
        <f t="shared" si="83"/>
        <v>0</v>
      </c>
      <c r="AU55" s="559">
        <f t="shared" si="83"/>
        <v>0</v>
      </c>
      <c r="AV55" s="564">
        <f t="shared" si="83"/>
        <v>0</v>
      </c>
      <c r="AW55" s="283"/>
      <c r="AX55" s="354"/>
      <c r="AY55" s="557" t="s">
        <v>102</v>
      </c>
      <c r="AZ55" s="558">
        <f>$N102/1000</f>
        <v>0</v>
      </c>
      <c r="BA55" s="559">
        <f>AZ55*$AN$23</f>
        <v>0</v>
      </c>
      <c r="BB55" s="560">
        <f t="shared" si="64"/>
        <v>0</v>
      </c>
      <c r="BC55" s="560">
        <f t="shared" si="65"/>
        <v>0</v>
      </c>
      <c r="BD55" s="558">
        <f t="shared" si="31"/>
        <v>0</v>
      </c>
      <c r="BE55" s="559">
        <f t="shared" si="32"/>
        <v>0</v>
      </c>
      <c r="BF55" s="564">
        <f t="shared" si="33"/>
        <v>0</v>
      </c>
      <c r="BG55" s="558">
        <f t="shared" si="57"/>
        <v>0</v>
      </c>
      <c r="BH55" s="559">
        <f t="shared" si="58"/>
        <v>0</v>
      </c>
      <c r="BI55" s="564">
        <f t="shared" si="59"/>
        <v>0</v>
      </c>
      <c r="BJ55" s="283"/>
      <c r="BK55" s="354"/>
      <c r="BL55" s="557" t="s">
        <v>102</v>
      </c>
      <c r="BM55" s="558">
        <f>$N122/1000</f>
        <v>0</v>
      </c>
      <c r="BN55" s="559">
        <f>BM55*$AN$23</f>
        <v>0</v>
      </c>
      <c r="BO55" s="560">
        <f t="shared" si="50"/>
        <v>0</v>
      </c>
      <c r="BP55" s="560">
        <f t="shared" si="51"/>
        <v>0</v>
      </c>
      <c r="BQ55" s="558">
        <f t="shared" si="36"/>
        <v>0</v>
      </c>
      <c r="BR55" s="559">
        <f t="shared" si="37"/>
        <v>0</v>
      </c>
      <c r="BS55" s="564">
        <f t="shared" si="38"/>
        <v>0</v>
      </c>
      <c r="BT55" s="558">
        <f t="shared" si="60"/>
        <v>0</v>
      </c>
      <c r="BU55" s="559">
        <f t="shared" si="61"/>
        <v>0</v>
      </c>
      <c r="BV55" s="564">
        <f t="shared" si="62"/>
        <v>0</v>
      </c>
      <c r="BW55" s="283"/>
      <c r="BX55" s="283"/>
      <c r="BY55" s="283"/>
    </row>
    <row r="56" spans="3:77" ht="12.75" customHeight="1">
      <c r="C56" s="171" t="str">
        <f ca="1">+IF(OFFSET(Processes!B37,$D$11,0)="*","*",OFFSET(Processes!D37,$D$11,0))</f>
        <v>INDADSHBHETE1</v>
      </c>
      <c r="D56" s="144" t="str">
        <f ca="1">+OFFSET(Processes!E37,$D$11,0)</f>
        <v>Aluminium industry Heat Room Boiler - Dist. Heat Existing 1</v>
      </c>
      <c r="E56" s="147" t="str">
        <f>+Processes!O37</f>
        <v>INDHCE</v>
      </c>
      <c r="F56" s="147" t="str">
        <f ca="1">+OFFSET(Processes!$M$12,$D$11,0) &amp; Processes!P37</f>
        <v>IADSH</v>
      </c>
      <c r="G56" s="319">
        <f t="shared" si="18"/>
        <v>156.68700000000001</v>
      </c>
      <c r="H56" s="319">
        <f t="shared" si="19"/>
        <v>0</v>
      </c>
      <c r="I56" s="319">
        <f t="shared" si="20"/>
        <v>0</v>
      </c>
      <c r="J56" s="319">
        <f t="shared" si="21"/>
        <v>68.195000000000007</v>
      </c>
      <c r="K56" s="319">
        <f t="shared" si="22"/>
        <v>0</v>
      </c>
      <c r="L56" s="319">
        <f t="shared" si="23"/>
        <v>0</v>
      </c>
      <c r="M56" s="319">
        <f t="shared" si="24"/>
        <v>69.548000000000002</v>
      </c>
      <c r="N56" s="319">
        <f t="shared" si="25"/>
        <v>0</v>
      </c>
      <c r="O56" s="319">
        <f t="shared" si="26"/>
        <v>0</v>
      </c>
      <c r="P56" s="319">
        <f t="shared" si="1"/>
        <v>69.548000000000002</v>
      </c>
      <c r="Q56" s="319">
        <f t="shared" si="2"/>
        <v>0</v>
      </c>
      <c r="R56" s="319">
        <f t="shared" si="3"/>
        <v>0</v>
      </c>
      <c r="S56" s="319">
        <f t="shared" si="4"/>
        <v>0</v>
      </c>
      <c r="T56" s="319">
        <f t="shared" si="5"/>
        <v>0</v>
      </c>
      <c r="U56" s="319">
        <f t="shared" si="6"/>
        <v>0</v>
      </c>
      <c r="V56" s="319">
        <v>5</v>
      </c>
      <c r="W56" s="341">
        <f>$N$136</f>
        <v>0.96</v>
      </c>
      <c r="X56" s="520">
        <f>$W$56</f>
        <v>0.96</v>
      </c>
      <c r="Y56" s="520">
        <f>$W$56</f>
        <v>0.96</v>
      </c>
      <c r="Z56" s="317">
        <f t="shared" si="84"/>
        <v>3.1536000000000002E-2</v>
      </c>
      <c r="AA56" s="390">
        <f t="shared" si="79"/>
        <v>0.5</v>
      </c>
      <c r="AB56" s="329">
        <v>20</v>
      </c>
      <c r="AC56" s="317"/>
      <c r="AD56" s="317"/>
      <c r="AE56" s="327"/>
      <c r="AG56" s="234">
        <f t="shared" si="80"/>
        <v>2.5710129620379627</v>
      </c>
      <c r="AH56" s="234">
        <f t="shared" si="81"/>
        <v>1.1090127475247527</v>
      </c>
      <c r="AI56" s="234">
        <f t="shared" si="82"/>
        <v>1.1310157425742575</v>
      </c>
      <c r="AJ56" s="234"/>
      <c r="AK56" s="354"/>
      <c r="AL56" s="557" t="s">
        <v>103</v>
      </c>
      <c r="AM56" s="558">
        <f>P82/1000</f>
        <v>2.5710000000000002</v>
      </c>
      <c r="AN56" s="611">
        <f>AM56</f>
        <v>2.5710000000000002</v>
      </c>
      <c r="AO56" s="612">
        <v>0</v>
      </c>
      <c r="AP56" s="612">
        <v>0</v>
      </c>
      <c r="AQ56" s="580">
        <f t="shared" si="28"/>
        <v>2.4681724435564441</v>
      </c>
      <c r="AR56" s="560">
        <f t="shared" si="29"/>
        <v>0</v>
      </c>
      <c r="AS56" s="561">
        <f t="shared" si="30"/>
        <v>0</v>
      </c>
      <c r="AT56" s="558">
        <f t="shared" si="83"/>
        <v>2.5710129620379627</v>
      </c>
      <c r="AU56" s="559">
        <f t="shared" si="83"/>
        <v>0</v>
      </c>
      <c r="AV56" s="564">
        <f t="shared" si="83"/>
        <v>0</v>
      </c>
      <c r="AW56" s="283"/>
      <c r="AX56" s="354"/>
      <c r="AY56" s="557" t="s">
        <v>103</v>
      </c>
      <c r="AZ56" s="558">
        <f>P102/1000</f>
        <v>1.109</v>
      </c>
      <c r="BA56" s="611">
        <f>AZ56</f>
        <v>1.109</v>
      </c>
      <c r="BB56" s="612">
        <v>0</v>
      </c>
      <c r="BC56" s="612">
        <v>0</v>
      </c>
      <c r="BD56" s="558">
        <f t="shared" si="31"/>
        <v>1.0646522376237626</v>
      </c>
      <c r="BE56" s="559">
        <f t="shared" si="32"/>
        <v>0</v>
      </c>
      <c r="BF56" s="564">
        <f t="shared" si="33"/>
        <v>0</v>
      </c>
      <c r="BG56" s="558">
        <f t="shared" si="57"/>
        <v>1.1090127475247527</v>
      </c>
      <c r="BH56" s="559">
        <f t="shared" si="58"/>
        <v>0</v>
      </c>
      <c r="BI56" s="564">
        <f t="shared" si="59"/>
        <v>0</v>
      </c>
      <c r="BJ56" s="283"/>
      <c r="BK56" s="354"/>
      <c r="BL56" s="557" t="s">
        <v>103</v>
      </c>
      <c r="BM56" s="558">
        <f>P122/1000</f>
        <v>1.131</v>
      </c>
      <c r="BN56" s="611">
        <f>BM56</f>
        <v>1.131</v>
      </c>
      <c r="BO56" s="612">
        <v>0</v>
      </c>
      <c r="BP56" s="612">
        <v>0</v>
      </c>
      <c r="BQ56" s="558">
        <f t="shared" si="36"/>
        <v>1.0857751128712871</v>
      </c>
      <c r="BR56" s="559">
        <f t="shared" si="37"/>
        <v>0</v>
      </c>
      <c r="BS56" s="564">
        <f t="shared" si="38"/>
        <v>0</v>
      </c>
      <c r="BT56" s="558">
        <f t="shared" si="60"/>
        <v>1.1310157425742575</v>
      </c>
      <c r="BU56" s="559">
        <f t="shared" si="61"/>
        <v>0</v>
      </c>
      <c r="BV56" s="564">
        <f t="shared" si="62"/>
        <v>0</v>
      </c>
      <c r="BW56" s="283"/>
      <c r="BX56" s="283"/>
      <c r="BY56" s="283"/>
    </row>
    <row r="57" spans="3:77" ht="12.75" customHeight="1">
      <c r="C57" s="171" t="str">
        <f ca="1">+IF(OFFSET(Processes!B38,$D$11,0)="*","*",OFFSET(Processes!D38,$D$11,0))</f>
        <v>INDADSHBHETE2</v>
      </c>
      <c r="D57" s="144" t="str">
        <f ca="1">+OFFSET(Processes!E38,$D$11,0)</f>
        <v>Aluminium industry Heat Room Boiler - Dist. Heat Existing 2</v>
      </c>
      <c r="E57" s="147" t="str">
        <f>+Processes!O38</f>
        <v>INDHDE</v>
      </c>
      <c r="F57" s="147" t="str">
        <f ca="1">+OFFSET(Processes!$M$12,$D$11,0) &amp; Processes!P38</f>
        <v>IADSH</v>
      </c>
      <c r="G57" s="319"/>
      <c r="H57" s="319"/>
      <c r="I57" s="319"/>
      <c r="J57" s="319"/>
      <c r="K57" s="319"/>
      <c r="L57" s="319"/>
      <c r="M57" s="319"/>
      <c r="N57" s="319"/>
      <c r="O57" s="319"/>
      <c r="P57" s="319">
        <f t="shared" si="1"/>
        <v>0</v>
      </c>
      <c r="Q57" s="319">
        <f t="shared" si="2"/>
        <v>0</v>
      </c>
      <c r="R57" s="319">
        <f t="shared" si="3"/>
        <v>0</v>
      </c>
      <c r="S57" s="319">
        <f t="shared" si="4"/>
        <v>0</v>
      </c>
      <c r="T57" s="319">
        <f t="shared" si="5"/>
        <v>0</v>
      </c>
      <c r="U57" s="319">
        <f t="shared" si="6"/>
        <v>0</v>
      </c>
      <c r="V57" s="319">
        <v>5</v>
      </c>
      <c r="W57" s="341">
        <f>$N$136</f>
        <v>0.96</v>
      </c>
      <c r="X57" s="520">
        <f>$W$56</f>
        <v>0.96</v>
      </c>
      <c r="Y57" s="520">
        <f>$W$56</f>
        <v>0.96</v>
      </c>
      <c r="Z57" s="317">
        <f t="shared" si="84"/>
        <v>3.1536000000000002E-2</v>
      </c>
      <c r="AA57" s="390">
        <f t="shared" si="79"/>
        <v>0.5</v>
      </c>
      <c r="AB57" s="329">
        <v>20</v>
      </c>
      <c r="AC57" s="317"/>
      <c r="AD57" s="317"/>
      <c r="AE57" s="327"/>
      <c r="AG57" s="234">
        <f t="shared" si="80"/>
        <v>0</v>
      </c>
      <c r="AH57" s="234">
        <f t="shared" si="81"/>
        <v>0</v>
      </c>
      <c r="AI57" s="234">
        <f t="shared" si="82"/>
        <v>0</v>
      </c>
      <c r="AJ57" s="234"/>
      <c r="AK57" s="354"/>
      <c r="AL57" s="557" t="s">
        <v>104</v>
      </c>
      <c r="AM57" s="558"/>
      <c r="AN57" s="611">
        <f>AM57</f>
        <v>0</v>
      </c>
      <c r="AO57" s="612">
        <v>0</v>
      </c>
      <c r="AP57" s="612">
        <v>0</v>
      </c>
      <c r="AQ57" s="580">
        <f t="shared" si="28"/>
        <v>0</v>
      </c>
      <c r="AR57" s="560">
        <f t="shared" si="29"/>
        <v>0</v>
      </c>
      <c r="AS57" s="561">
        <f t="shared" si="30"/>
        <v>0</v>
      </c>
      <c r="AT57" s="558"/>
      <c r="AU57" s="559"/>
      <c r="AV57" s="564"/>
      <c r="AW57" s="283"/>
      <c r="AX57" s="354"/>
      <c r="AY57" s="557" t="s">
        <v>104</v>
      </c>
      <c r="AZ57" s="558"/>
      <c r="BA57" s="611">
        <f>AZ57</f>
        <v>0</v>
      </c>
      <c r="BB57" s="612">
        <v>0</v>
      </c>
      <c r="BC57" s="612">
        <v>0</v>
      </c>
      <c r="BD57" s="558">
        <f t="shared" si="31"/>
        <v>0</v>
      </c>
      <c r="BE57" s="559">
        <f t="shared" si="32"/>
        <v>0</v>
      </c>
      <c r="BF57" s="564">
        <f t="shared" si="33"/>
        <v>0</v>
      </c>
      <c r="BG57" s="558"/>
      <c r="BH57" s="559"/>
      <c r="BI57" s="564"/>
      <c r="BJ57" s="283"/>
      <c r="BK57" s="354"/>
      <c r="BL57" s="557" t="s">
        <v>104</v>
      </c>
      <c r="BM57" s="558"/>
      <c r="BN57" s="611">
        <f>BM57</f>
        <v>0</v>
      </c>
      <c r="BO57" s="612">
        <v>0</v>
      </c>
      <c r="BP57" s="612">
        <v>0</v>
      </c>
      <c r="BQ57" s="558">
        <f t="shared" si="36"/>
        <v>0</v>
      </c>
      <c r="BR57" s="559">
        <f t="shared" si="37"/>
        <v>0</v>
      </c>
      <c r="BS57" s="564">
        <f t="shared" si="38"/>
        <v>0</v>
      </c>
      <c r="BT57" s="558"/>
      <c r="BU57" s="559"/>
      <c r="BV57" s="564"/>
      <c r="BW57" s="283"/>
      <c r="BX57" s="283"/>
      <c r="BY57" s="283"/>
    </row>
    <row r="58" spans="3:77" ht="12.75" customHeight="1">
      <c r="C58" s="171" t="str">
        <f ca="1">+IF(OFFSET(Processes!B39,$D$11,0)="*","*",OFFSET(Processes!D39,$D$11,0))</f>
        <v>INDADSHBELCE1</v>
      </c>
      <c r="D58" s="146" t="str">
        <f ca="1">+OFFSET(Processes!E39,$D$11,0)</f>
        <v>Aluminium industry Heat Room Boiler - Electricity Existing 1</v>
      </c>
      <c r="E58" s="170" t="str">
        <f>+Processes!O39</f>
        <v>INDELC</v>
      </c>
      <c r="F58" s="172" t="str">
        <f ca="1">+OFFSET(Processes!$M$12,$D$11,0) &amp; Processes!P39</f>
        <v>IADSH</v>
      </c>
      <c r="G58" s="322">
        <f t="shared" si="18"/>
        <v>44.437999999999995</v>
      </c>
      <c r="H58" s="322">
        <f t="shared" si="19"/>
        <v>0</v>
      </c>
      <c r="I58" s="322">
        <f t="shared" si="20"/>
        <v>0</v>
      </c>
      <c r="J58" s="322">
        <f t="shared" si="21"/>
        <v>52.152000000000001</v>
      </c>
      <c r="K58" s="322">
        <f t="shared" si="22"/>
        <v>0</v>
      </c>
      <c r="L58" s="322">
        <f t="shared" si="23"/>
        <v>0</v>
      </c>
      <c r="M58" s="322">
        <f t="shared" si="24"/>
        <v>50.160999999999994</v>
      </c>
      <c r="N58" s="322">
        <f t="shared" si="25"/>
        <v>0</v>
      </c>
      <c r="O58" s="322">
        <f t="shared" si="26"/>
        <v>0</v>
      </c>
      <c r="P58" s="322">
        <f t="shared" si="1"/>
        <v>50.160999999999994</v>
      </c>
      <c r="Q58" s="322">
        <f t="shared" si="2"/>
        <v>0</v>
      </c>
      <c r="R58" s="322">
        <f t="shared" si="3"/>
        <v>0</v>
      </c>
      <c r="S58" s="322">
        <f t="shared" si="4"/>
        <v>0</v>
      </c>
      <c r="T58" s="322">
        <f t="shared" si="5"/>
        <v>0</v>
      </c>
      <c r="U58" s="322">
        <f t="shared" si="6"/>
        <v>0</v>
      </c>
      <c r="V58" s="556">
        <v>5</v>
      </c>
      <c r="W58" s="343">
        <f>M136</f>
        <v>0.95</v>
      </c>
      <c r="X58" s="521">
        <f t="shared" si="78"/>
        <v>0.95</v>
      </c>
      <c r="Y58" s="521">
        <f t="shared" si="78"/>
        <v>0.95</v>
      </c>
      <c r="Z58" s="324">
        <f t="shared" si="84"/>
        <v>3.1536000000000002E-2</v>
      </c>
      <c r="AA58" s="390">
        <f t="shared" si="79"/>
        <v>0.5</v>
      </c>
      <c r="AB58" s="329">
        <v>20</v>
      </c>
      <c r="AC58" s="324"/>
      <c r="AD58" s="317"/>
      <c r="AE58" s="329"/>
      <c r="AG58" s="234">
        <f t="shared" si="80"/>
        <v>0.73684040590987965</v>
      </c>
      <c r="AH58" s="234">
        <f t="shared" si="81"/>
        <v>0.85704297655028661</v>
      </c>
      <c r="AI58" s="234">
        <f t="shared" si="82"/>
        <v>0.82432376029181853</v>
      </c>
      <c r="AJ58" s="234"/>
      <c r="AK58" s="353"/>
      <c r="AL58" s="565" t="s">
        <v>61</v>
      </c>
      <c r="AM58" s="558">
        <f>O82/1000</f>
        <v>0.73682999999999987</v>
      </c>
      <c r="AN58" s="559">
        <f t="shared" si="75"/>
        <v>0.73682999999999987</v>
      </c>
      <c r="AO58" s="560">
        <f t="shared" si="76"/>
        <v>0</v>
      </c>
      <c r="AP58" s="560">
        <f t="shared" si="77"/>
        <v>0</v>
      </c>
      <c r="AQ58" s="580">
        <f t="shared" si="28"/>
        <v>0.69999838561438565</v>
      </c>
      <c r="AR58" s="560">
        <f t="shared" si="29"/>
        <v>0</v>
      </c>
      <c r="AS58" s="561">
        <f t="shared" si="30"/>
        <v>0</v>
      </c>
      <c r="AT58" s="558">
        <f t="shared" ref="AT58:AV62" si="85">IFERROR(AQ58/W58,0)</f>
        <v>0.73684040590987965</v>
      </c>
      <c r="AU58" s="559">
        <f t="shared" si="85"/>
        <v>0</v>
      </c>
      <c r="AV58" s="564">
        <f t="shared" si="85"/>
        <v>0</v>
      </c>
      <c r="AW58" s="283"/>
      <c r="AX58" s="353"/>
      <c r="AY58" s="565" t="s">
        <v>61</v>
      </c>
      <c r="AZ58" s="558">
        <f>O102/1000</f>
        <v>0.85703399999999996</v>
      </c>
      <c r="BA58" s="559">
        <f>AZ58*$AN$23</f>
        <v>0.85703399999999996</v>
      </c>
      <c r="BB58" s="560">
        <f t="shared" si="64"/>
        <v>0</v>
      </c>
      <c r="BC58" s="560">
        <f t="shared" si="65"/>
        <v>0</v>
      </c>
      <c r="BD58" s="558">
        <f t="shared" si="31"/>
        <v>0.81419082772277229</v>
      </c>
      <c r="BE58" s="559">
        <f t="shared" si="32"/>
        <v>0</v>
      </c>
      <c r="BF58" s="564">
        <f t="shared" si="33"/>
        <v>0</v>
      </c>
      <c r="BG58" s="558">
        <f t="shared" ref="BG58:BI62" si="86">IFERROR(BD58/W58,0)</f>
        <v>0.85704297655028672</v>
      </c>
      <c r="BH58" s="559">
        <f t="shared" si="86"/>
        <v>0</v>
      </c>
      <c r="BI58" s="564">
        <f t="shared" si="86"/>
        <v>0</v>
      </c>
      <c r="BJ58" s="283"/>
      <c r="BK58" s="353"/>
      <c r="BL58" s="565" t="s">
        <v>61</v>
      </c>
      <c r="BM58" s="558">
        <f>O122/1000</f>
        <v>0.82430999999999999</v>
      </c>
      <c r="BN58" s="559">
        <f>BM58*$AN$23</f>
        <v>0.82430999999999999</v>
      </c>
      <c r="BO58" s="560">
        <f t="shared" si="50"/>
        <v>0</v>
      </c>
      <c r="BP58" s="560">
        <f t="shared" si="51"/>
        <v>0</v>
      </c>
      <c r="BQ58" s="558">
        <f t="shared" si="36"/>
        <v>0.7831075722772276</v>
      </c>
      <c r="BR58" s="559">
        <f t="shared" si="37"/>
        <v>0</v>
      </c>
      <c r="BS58" s="564">
        <f t="shared" si="38"/>
        <v>0</v>
      </c>
      <c r="BT58" s="558">
        <f t="shared" ref="BT58:BV62" si="87">IFERROR(BQ58/W58,0)</f>
        <v>0.82432376029181853</v>
      </c>
      <c r="BU58" s="559">
        <f t="shared" si="87"/>
        <v>0</v>
      </c>
      <c r="BV58" s="564">
        <f t="shared" si="87"/>
        <v>0</v>
      </c>
      <c r="BW58" s="283"/>
      <c r="BX58" s="283"/>
      <c r="BY58" s="283"/>
    </row>
    <row r="59" spans="3:77" ht="12.75" customHeight="1">
      <c r="C59" s="173" t="str">
        <f ca="1">+IF(OFFSET(Processes!B40,$D$11,0)="*","*",OFFSET(Processes!D40,$D$11,0))</f>
        <v>INDADLAAELCE1</v>
      </c>
      <c r="D59" s="144" t="str">
        <f ca="1">+OFFSET(Processes!E40,$D$11,0)</f>
        <v>Aluminium industry Electricity Light Appliance - Electricity Existing 1</v>
      </c>
      <c r="E59" s="174" t="str">
        <f>+Processes!O40</f>
        <v>INDELC</v>
      </c>
      <c r="F59" s="147" t="str">
        <f ca="1">+OFFSET(Processes!$M$12,$D$11,0) &amp; Processes!P40</f>
        <v>IADLA</v>
      </c>
      <c r="G59" s="321">
        <f t="shared" si="18"/>
        <v>202.697</v>
      </c>
      <c r="H59" s="321">
        <f t="shared" si="19"/>
        <v>0</v>
      </c>
      <c r="I59" s="321">
        <f t="shared" si="20"/>
        <v>0</v>
      </c>
      <c r="J59" s="321">
        <f t="shared" si="21"/>
        <v>237.88400000000001</v>
      </c>
      <c r="K59" s="321">
        <f t="shared" si="22"/>
        <v>0</v>
      </c>
      <c r="L59" s="321">
        <f t="shared" si="23"/>
        <v>0</v>
      </c>
      <c r="M59" s="321">
        <f t="shared" si="24"/>
        <v>228.80100000000002</v>
      </c>
      <c r="N59" s="321">
        <f t="shared" si="25"/>
        <v>0</v>
      </c>
      <c r="O59" s="321">
        <f t="shared" si="26"/>
        <v>0</v>
      </c>
      <c r="P59" s="321">
        <f t="shared" si="1"/>
        <v>228.80100000000002</v>
      </c>
      <c r="Q59" s="321">
        <f t="shared" si="2"/>
        <v>0</v>
      </c>
      <c r="R59" s="321">
        <f t="shared" si="3"/>
        <v>0</v>
      </c>
      <c r="S59" s="321">
        <f t="shared" si="4"/>
        <v>0</v>
      </c>
      <c r="T59" s="321">
        <f t="shared" si="5"/>
        <v>0</v>
      </c>
      <c r="U59" s="321">
        <f t="shared" si="6"/>
        <v>0</v>
      </c>
      <c r="V59" s="321">
        <v>5</v>
      </c>
      <c r="W59" s="341">
        <v>1</v>
      </c>
      <c r="X59" s="520">
        <v>1</v>
      </c>
      <c r="Y59" s="520">
        <v>1</v>
      </c>
      <c r="Z59" s="325">
        <f t="shared" si="84"/>
        <v>3.1536000000000002E-2</v>
      </c>
      <c r="AA59" s="391">
        <f t="shared" si="79"/>
        <v>0.5</v>
      </c>
      <c r="AB59" s="330">
        <v>20</v>
      </c>
      <c r="AC59" s="325"/>
      <c r="AD59" s="325"/>
      <c r="AE59" s="330"/>
      <c r="AG59" s="234">
        <f t="shared" si="80"/>
        <v>3.1929333626373633</v>
      </c>
      <c r="AH59" s="234">
        <f t="shared" si="81"/>
        <v>3.7138167445544559</v>
      </c>
      <c r="AI59" s="234">
        <f t="shared" si="82"/>
        <v>3.5720140277227728</v>
      </c>
      <c r="AJ59" s="234"/>
      <c r="AK59" s="529" t="str">
        <f ca="1">F59</f>
        <v>IADLA</v>
      </c>
      <c r="AL59" s="576" t="s">
        <v>61</v>
      </c>
      <c r="AM59" s="577">
        <f>O80/1000</f>
        <v>3.1929300000000005</v>
      </c>
      <c r="AN59" s="578">
        <f t="shared" si="75"/>
        <v>3.1929300000000005</v>
      </c>
      <c r="AO59" s="581">
        <f t="shared" si="76"/>
        <v>0</v>
      </c>
      <c r="AP59" s="581">
        <f t="shared" si="77"/>
        <v>0</v>
      </c>
      <c r="AQ59" s="582">
        <f t="shared" si="28"/>
        <v>3.1929333626373633</v>
      </c>
      <c r="AR59" s="581">
        <f t="shared" si="29"/>
        <v>0</v>
      </c>
      <c r="AS59" s="583">
        <f t="shared" si="30"/>
        <v>0</v>
      </c>
      <c r="AT59" s="577">
        <f t="shared" si="85"/>
        <v>3.1929333626373633</v>
      </c>
      <c r="AU59" s="578">
        <f t="shared" si="85"/>
        <v>0</v>
      </c>
      <c r="AV59" s="579">
        <f t="shared" si="85"/>
        <v>0</v>
      </c>
      <c r="AW59" s="283"/>
      <c r="AX59" s="529" t="str">
        <f t="shared" ca="1" si="12"/>
        <v>IADLA</v>
      </c>
      <c r="AY59" s="576" t="s">
        <v>61</v>
      </c>
      <c r="AZ59" s="577">
        <f>O100/1000</f>
        <v>3.7138139999999997</v>
      </c>
      <c r="BA59" s="578">
        <f>AZ59*$AN$23</f>
        <v>3.7138139999999997</v>
      </c>
      <c r="BB59" s="581">
        <f t="shared" si="64"/>
        <v>0</v>
      </c>
      <c r="BC59" s="581">
        <f t="shared" si="65"/>
        <v>0</v>
      </c>
      <c r="BD59" s="577">
        <f t="shared" si="31"/>
        <v>3.7138167445544559</v>
      </c>
      <c r="BE59" s="578">
        <f t="shared" si="32"/>
        <v>0</v>
      </c>
      <c r="BF59" s="579">
        <f t="shared" si="33"/>
        <v>0</v>
      </c>
      <c r="BG59" s="577">
        <f t="shared" si="86"/>
        <v>3.7138167445544559</v>
      </c>
      <c r="BH59" s="578">
        <f t="shared" si="86"/>
        <v>0</v>
      </c>
      <c r="BI59" s="579">
        <f t="shared" si="86"/>
        <v>0</v>
      </c>
      <c r="BJ59" s="283"/>
      <c r="BK59" s="529" t="str">
        <f ca="1">AK59</f>
        <v>IADLA</v>
      </c>
      <c r="BL59" s="576" t="s">
        <v>61</v>
      </c>
      <c r="BM59" s="577">
        <f>O120/1000</f>
        <v>3.5720100000000001</v>
      </c>
      <c r="BN59" s="578">
        <f>BM59*$AN$23</f>
        <v>3.5720100000000001</v>
      </c>
      <c r="BO59" s="581">
        <f t="shared" si="50"/>
        <v>0</v>
      </c>
      <c r="BP59" s="581">
        <f t="shared" si="51"/>
        <v>0</v>
      </c>
      <c r="BQ59" s="577">
        <f t="shared" si="36"/>
        <v>3.5720140277227728</v>
      </c>
      <c r="BR59" s="578">
        <f t="shared" si="37"/>
        <v>0</v>
      </c>
      <c r="BS59" s="579">
        <f t="shared" si="38"/>
        <v>0</v>
      </c>
      <c r="BT59" s="577">
        <f t="shared" si="87"/>
        <v>3.5720140277227728</v>
      </c>
      <c r="BU59" s="578">
        <f t="shared" si="87"/>
        <v>0</v>
      </c>
      <c r="BV59" s="579">
        <f t="shared" si="87"/>
        <v>0</v>
      </c>
      <c r="BW59" s="283"/>
      <c r="BX59" s="283"/>
      <c r="BY59" s="283"/>
    </row>
    <row r="60" spans="3:77" ht="12.75" customHeight="1">
      <c r="C60" s="146" t="str">
        <f ca="1">+IF(OFFSET(Processes!B41,$D$11,0)="*","*",OFFSET(Processes!D41,$D$11,0))</f>
        <v>INDADEMMELCE1</v>
      </c>
      <c r="D60" s="146" t="str">
        <f ca="1">+OFFSET(Processes!E41,$D$11,0)</f>
        <v>Aluminium industry Electricity Motors - Electricity Existing 1</v>
      </c>
      <c r="E60" s="172" t="str">
        <f>+Processes!O41</f>
        <v>INDELC</v>
      </c>
      <c r="F60" s="172" t="str">
        <f ca="1">+OFFSET(Processes!$M$12,$D$11,0) &amp; Processes!P41</f>
        <v>IADEM</v>
      </c>
      <c r="G60" s="322">
        <f t="shared" si="18"/>
        <v>997.89199999999994</v>
      </c>
      <c r="H60" s="322">
        <f t="shared" si="19"/>
        <v>0</v>
      </c>
      <c r="I60" s="322">
        <f t="shared" si="20"/>
        <v>0</v>
      </c>
      <c r="J60" s="322">
        <f t="shared" si="21"/>
        <v>1171.1209999999999</v>
      </c>
      <c r="K60" s="322">
        <f t="shared" si="22"/>
        <v>0</v>
      </c>
      <c r="L60" s="322">
        <f t="shared" si="23"/>
        <v>0</v>
      </c>
      <c r="M60" s="322">
        <f t="shared" si="24"/>
        <v>1126.404</v>
      </c>
      <c r="N60" s="322">
        <f t="shared" si="25"/>
        <v>0</v>
      </c>
      <c r="O60" s="322">
        <f t="shared" si="26"/>
        <v>0</v>
      </c>
      <c r="P60" s="322">
        <f t="shared" si="1"/>
        <v>1126.404</v>
      </c>
      <c r="Q60" s="322">
        <f t="shared" si="2"/>
        <v>0</v>
      </c>
      <c r="R60" s="322">
        <f t="shared" si="3"/>
        <v>0</v>
      </c>
      <c r="S60" s="322">
        <f t="shared" si="4"/>
        <v>0</v>
      </c>
      <c r="T60" s="322">
        <f t="shared" si="5"/>
        <v>0</v>
      </c>
      <c r="U60" s="322">
        <f t="shared" si="6"/>
        <v>0</v>
      </c>
      <c r="V60" s="556">
        <v>5</v>
      </c>
      <c r="W60" s="343">
        <v>1</v>
      </c>
      <c r="X60" s="521">
        <v>1</v>
      </c>
      <c r="Y60" s="521">
        <v>1</v>
      </c>
      <c r="Z60" s="318">
        <f t="shared" si="84"/>
        <v>3.1536000000000002E-2</v>
      </c>
      <c r="AA60" s="389">
        <f t="shared" si="79"/>
        <v>0.5</v>
      </c>
      <c r="AB60" s="328">
        <v>20</v>
      </c>
      <c r="AC60" s="318"/>
      <c r="AD60" s="318"/>
      <c r="AE60" s="328"/>
      <c r="AG60" s="234">
        <f t="shared" si="80"/>
        <v>15.719042013986016</v>
      </c>
      <c r="AH60" s="234">
        <f t="shared" si="81"/>
        <v>18.283401908910889</v>
      </c>
      <c r="AI60" s="234">
        <f t="shared" si="82"/>
        <v>17.585285417821783</v>
      </c>
      <c r="AJ60" s="234"/>
      <c r="AK60" s="534" t="str">
        <f ca="1">F60</f>
        <v>IADEM</v>
      </c>
      <c r="AL60" s="576" t="s">
        <v>61</v>
      </c>
      <c r="AM60" s="577">
        <f>O81/1000</f>
        <v>15.719040000000001</v>
      </c>
      <c r="AN60" s="578">
        <f t="shared" si="75"/>
        <v>15.719040000000001</v>
      </c>
      <c r="AO60" s="581">
        <f t="shared" si="76"/>
        <v>0</v>
      </c>
      <c r="AP60" s="581">
        <f t="shared" si="77"/>
        <v>0</v>
      </c>
      <c r="AQ60" s="582">
        <f t="shared" si="28"/>
        <v>15.719042013986016</v>
      </c>
      <c r="AR60" s="581">
        <f t="shared" si="29"/>
        <v>0</v>
      </c>
      <c r="AS60" s="583">
        <f t="shared" si="30"/>
        <v>0</v>
      </c>
      <c r="AT60" s="577">
        <f t="shared" si="85"/>
        <v>15.719042013986016</v>
      </c>
      <c r="AU60" s="578">
        <f t="shared" si="85"/>
        <v>0</v>
      </c>
      <c r="AV60" s="579">
        <f t="shared" si="85"/>
        <v>0</v>
      </c>
      <c r="AW60" s="283"/>
      <c r="AX60" s="534" t="str">
        <f t="shared" ca="1" si="12"/>
        <v>IADEM</v>
      </c>
      <c r="AY60" s="576" t="s">
        <v>61</v>
      </c>
      <c r="AZ60" s="577">
        <f>O101/1000</f>
        <v>18.283391999999999</v>
      </c>
      <c r="BA60" s="578">
        <f>AZ60*$AN$23</f>
        <v>18.283391999999999</v>
      </c>
      <c r="BB60" s="581">
        <f t="shared" si="64"/>
        <v>0</v>
      </c>
      <c r="BC60" s="581">
        <f t="shared" si="65"/>
        <v>0</v>
      </c>
      <c r="BD60" s="577">
        <f t="shared" si="31"/>
        <v>18.283401908910889</v>
      </c>
      <c r="BE60" s="578">
        <f t="shared" si="32"/>
        <v>0</v>
      </c>
      <c r="BF60" s="579">
        <f t="shared" si="33"/>
        <v>0</v>
      </c>
      <c r="BG60" s="577">
        <f t="shared" si="86"/>
        <v>18.283401908910889</v>
      </c>
      <c r="BH60" s="578">
        <f t="shared" si="86"/>
        <v>0</v>
      </c>
      <c r="BI60" s="579">
        <f t="shared" si="86"/>
        <v>0</v>
      </c>
      <c r="BJ60" s="283"/>
      <c r="BK60" s="534" t="str">
        <f ca="1">AK60</f>
        <v>IADEM</v>
      </c>
      <c r="BL60" s="576" t="s">
        <v>61</v>
      </c>
      <c r="BM60" s="577">
        <f>O121/1000</f>
        <v>17.585279999999997</v>
      </c>
      <c r="BN60" s="578">
        <f>BM60*$AN$23</f>
        <v>17.585279999999997</v>
      </c>
      <c r="BO60" s="581">
        <f t="shared" si="50"/>
        <v>0</v>
      </c>
      <c r="BP60" s="581">
        <f t="shared" si="51"/>
        <v>0</v>
      </c>
      <c r="BQ60" s="577">
        <f t="shared" si="36"/>
        <v>17.585285417821783</v>
      </c>
      <c r="BR60" s="578">
        <f t="shared" si="37"/>
        <v>0</v>
      </c>
      <c r="BS60" s="579">
        <f t="shared" si="38"/>
        <v>0</v>
      </c>
      <c r="BT60" s="577">
        <f t="shared" si="87"/>
        <v>17.585285417821783</v>
      </c>
      <c r="BU60" s="578">
        <f t="shared" si="87"/>
        <v>0</v>
      </c>
      <c r="BV60" s="579">
        <f t="shared" si="87"/>
        <v>0</v>
      </c>
      <c r="BW60" s="283"/>
      <c r="BX60" s="283"/>
      <c r="BY60" s="283"/>
    </row>
    <row r="61" spans="3:77" ht="12.75" customHeight="1">
      <c r="C61" s="171" t="str">
        <f ca="1">+IF(OFFSET(Processes!B42,$D$11,0)="*","*",OFFSET(Processes!D42,$D$11,0))</f>
        <v>INDADTFTDSLE1</v>
      </c>
      <c r="D61" s="171" t="str">
        <f ca="1">+OFFSET(Processes!E42,$D$11,0)</f>
        <v>Aluminium industry Tractors, Trucks, Fishing boats, Forest machines - Diesel Existing 1</v>
      </c>
      <c r="E61" s="170" t="str">
        <f>+Processes!O42</f>
        <v>INDDSB1,INDDSB2,INDDSL</v>
      </c>
      <c r="F61" s="171" t="str">
        <f ca="1">+OFFSET(Processes!$M$12,$D$11,0) &amp; Processes!P42</f>
        <v>IADTF</v>
      </c>
      <c r="G61" s="321">
        <f t="shared" si="18"/>
        <v>87.14</v>
      </c>
      <c r="H61" s="321">
        <f t="shared" si="19"/>
        <v>0</v>
      </c>
      <c r="I61" s="321">
        <f t="shared" si="20"/>
        <v>0</v>
      </c>
      <c r="J61" s="321">
        <f t="shared" si="21"/>
        <v>41.135999999999996</v>
      </c>
      <c r="K61" s="321">
        <f t="shared" si="22"/>
        <v>0</v>
      </c>
      <c r="L61" s="321">
        <f t="shared" si="23"/>
        <v>0</v>
      </c>
      <c r="M61" s="321">
        <f t="shared" si="24"/>
        <v>30.247</v>
      </c>
      <c r="N61" s="321">
        <f t="shared" si="25"/>
        <v>0</v>
      </c>
      <c r="O61" s="321">
        <f t="shared" si="26"/>
        <v>0</v>
      </c>
      <c r="P61" s="321">
        <f t="shared" si="1"/>
        <v>30.247</v>
      </c>
      <c r="Q61" s="321">
        <f t="shared" si="2"/>
        <v>0</v>
      </c>
      <c r="R61" s="321">
        <f t="shared" si="3"/>
        <v>0</v>
      </c>
      <c r="S61" s="321">
        <f t="shared" si="4"/>
        <v>0</v>
      </c>
      <c r="T61" s="321">
        <f t="shared" si="5"/>
        <v>0</v>
      </c>
      <c r="U61" s="321">
        <f t="shared" si="6"/>
        <v>0</v>
      </c>
      <c r="V61" s="321">
        <v>5</v>
      </c>
      <c r="W61" s="341">
        <v>1</v>
      </c>
      <c r="X61" s="520">
        <f t="shared" ref="X61:Y62" si="88">W61</f>
        <v>1</v>
      </c>
      <c r="Y61" s="520">
        <f t="shared" si="88"/>
        <v>1</v>
      </c>
      <c r="Z61" s="325">
        <f t="shared" si="84"/>
        <v>3.1536000000000002E-2</v>
      </c>
      <c r="AA61" s="391">
        <v>0.5</v>
      </c>
      <c r="AB61" s="330">
        <v>20</v>
      </c>
      <c r="AC61" s="325"/>
      <c r="AD61" s="325"/>
      <c r="AE61" s="330"/>
      <c r="AG61" s="234">
        <f t="shared" si="80"/>
        <v>1.3726508691308694</v>
      </c>
      <c r="AH61" s="234">
        <f t="shared" si="81"/>
        <v>0.64221034455445536</v>
      </c>
      <c r="AI61" s="234">
        <f t="shared" si="82"/>
        <v>0.47221257029702973</v>
      </c>
      <c r="AJ61" s="234"/>
      <c r="AK61" s="534" t="str">
        <f ca="1">F61</f>
        <v>IADTF</v>
      </c>
      <c r="AL61" s="576" t="s">
        <v>59</v>
      </c>
      <c r="AM61" s="577">
        <f>(F79+L79)/1000</f>
        <v>1.3726400000000001</v>
      </c>
      <c r="AN61" s="578">
        <f t="shared" si="75"/>
        <v>1.3726400000000001</v>
      </c>
      <c r="AO61" s="581">
        <f t="shared" si="76"/>
        <v>0</v>
      </c>
      <c r="AP61" s="581">
        <f t="shared" si="77"/>
        <v>0</v>
      </c>
      <c r="AQ61" s="582">
        <f t="shared" si="28"/>
        <v>1.3726508691308694</v>
      </c>
      <c r="AR61" s="581">
        <f t="shared" si="29"/>
        <v>0</v>
      </c>
      <c r="AS61" s="583">
        <f t="shared" si="30"/>
        <v>0</v>
      </c>
      <c r="AT61" s="577">
        <f t="shared" si="85"/>
        <v>1.3726508691308694</v>
      </c>
      <c r="AU61" s="578">
        <f t="shared" si="85"/>
        <v>0</v>
      </c>
      <c r="AV61" s="579">
        <f t="shared" si="85"/>
        <v>0</v>
      </c>
      <c r="AW61" s="283"/>
      <c r="AX61" s="534" t="str">
        <f t="shared" ca="1" si="12"/>
        <v>IADTF</v>
      </c>
      <c r="AY61" s="576" t="s">
        <v>59</v>
      </c>
      <c r="AZ61" s="577">
        <f>(F99+L99)/1000</f>
        <v>0.64221000000000006</v>
      </c>
      <c r="BA61" s="578">
        <f>AZ61*$AN$23</f>
        <v>0.64221000000000006</v>
      </c>
      <c r="BB61" s="581">
        <f t="shared" si="64"/>
        <v>0</v>
      </c>
      <c r="BC61" s="581">
        <f t="shared" si="65"/>
        <v>0</v>
      </c>
      <c r="BD61" s="577">
        <f t="shared" si="31"/>
        <v>0.64221034455445536</v>
      </c>
      <c r="BE61" s="578">
        <f t="shared" si="32"/>
        <v>0</v>
      </c>
      <c r="BF61" s="579">
        <f t="shared" si="33"/>
        <v>0</v>
      </c>
      <c r="BG61" s="577">
        <f t="shared" si="86"/>
        <v>0.64221034455445536</v>
      </c>
      <c r="BH61" s="578">
        <f t="shared" si="86"/>
        <v>0</v>
      </c>
      <c r="BI61" s="579">
        <f t="shared" si="86"/>
        <v>0</v>
      </c>
      <c r="BJ61" s="283"/>
      <c r="BK61" s="534" t="str">
        <f ca="1">AK61</f>
        <v>IADTF</v>
      </c>
      <c r="BL61" s="576" t="s">
        <v>59</v>
      </c>
      <c r="BM61" s="577">
        <f>(F119+L119)/1000</f>
        <v>0.47219699999999998</v>
      </c>
      <c r="BN61" s="578">
        <f>BM61*$AN$23</f>
        <v>0.47219699999999998</v>
      </c>
      <c r="BO61" s="581">
        <f t="shared" si="50"/>
        <v>0</v>
      </c>
      <c r="BP61" s="581">
        <f t="shared" si="51"/>
        <v>0</v>
      </c>
      <c r="BQ61" s="577">
        <f t="shared" si="36"/>
        <v>0.47221257029702973</v>
      </c>
      <c r="BR61" s="578">
        <f t="shared" si="37"/>
        <v>0</v>
      </c>
      <c r="BS61" s="579">
        <f t="shared" si="38"/>
        <v>0</v>
      </c>
      <c r="BT61" s="577">
        <f t="shared" si="87"/>
        <v>0.47221257029702973</v>
      </c>
      <c r="BU61" s="578">
        <f t="shared" si="87"/>
        <v>0</v>
      </c>
      <c r="BV61" s="579">
        <f t="shared" si="87"/>
        <v>0</v>
      </c>
      <c r="BW61" s="283"/>
      <c r="BX61" s="283"/>
      <c r="BY61" s="283"/>
    </row>
    <row r="62" spans="3:77" ht="12.75" customHeight="1">
      <c r="C62" s="171" t="str">
        <f ca="1">+IF(OFFSET(Processes!B43,$D$11,0)="*","*",OFFSET(Processes!D43,$D$11,0))</f>
        <v>INDADFLTLPGE1</v>
      </c>
      <c r="D62" s="171" t="str">
        <f ca="1">+OFFSET(Processes!E43,$D$11,0)</f>
        <v>Aluminium industry Forklifts - LPG Existing 1</v>
      </c>
      <c r="E62" s="170" t="str">
        <f>+Processes!O43</f>
        <v>INDLPG,INDSNG1,INDSNG2</v>
      </c>
      <c r="F62" s="171" t="str">
        <f ca="1">+OFFSET(Processes!$M$12,$D$11,0) &amp; Processes!P43</f>
        <v>IADFL</v>
      </c>
      <c r="G62" s="321">
        <f t="shared" si="18"/>
        <v>11.689</v>
      </c>
      <c r="H62" s="321">
        <f t="shared" si="19"/>
        <v>0</v>
      </c>
      <c r="I62" s="321">
        <f>ROUNDUP(AP62/($Z62*$AA62)*I$21*Y62,3)</f>
        <v>0</v>
      </c>
      <c r="J62" s="321">
        <f t="shared" si="21"/>
        <v>5.8120000000000003</v>
      </c>
      <c r="K62" s="321">
        <f t="shared" si="22"/>
        <v>0</v>
      </c>
      <c r="L62" s="321">
        <f t="shared" si="23"/>
        <v>0</v>
      </c>
      <c r="M62" s="321">
        <f t="shared" si="24"/>
        <v>5.5190000000000001</v>
      </c>
      <c r="N62" s="321">
        <f t="shared" si="25"/>
        <v>0</v>
      </c>
      <c r="O62" s="321">
        <f t="shared" si="26"/>
        <v>0</v>
      </c>
      <c r="P62" s="321">
        <f t="shared" si="1"/>
        <v>5.5190000000000001</v>
      </c>
      <c r="Q62" s="321">
        <f t="shared" si="2"/>
        <v>0</v>
      </c>
      <c r="R62" s="321">
        <f t="shared" si="3"/>
        <v>0</v>
      </c>
      <c r="S62" s="321">
        <f t="shared" si="4"/>
        <v>0</v>
      </c>
      <c r="T62" s="321">
        <f t="shared" si="5"/>
        <v>0</v>
      </c>
      <c r="U62" s="321">
        <f t="shared" si="6"/>
        <v>0</v>
      </c>
      <c r="V62" s="321">
        <v>5</v>
      </c>
      <c r="W62" s="341">
        <v>1</v>
      </c>
      <c r="X62" s="520">
        <f t="shared" si="88"/>
        <v>1</v>
      </c>
      <c r="Y62" s="520">
        <f t="shared" si="88"/>
        <v>1</v>
      </c>
      <c r="Z62" s="324">
        <f t="shared" si="84"/>
        <v>3.1536000000000002E-2</v>
      </c>
      <c r="AA62" s="390">
        <f>$AA$61</f>
        <v>0.5</v>
      </c>
      <c r="AB62" s="329">
        <v>20</v>
      </c>
      <c r="AC62" s="324"/>
      <c r="AD62" s="324"/>
      <c r="AE62" s="329"/>
      <c r="AG62" s="234">
        <f t="shared" si="80"/>
        <v>0.18412802397602401</v>
      </c>
      <c r="AH62" s="234">
        <f t="shared" si="81"/>
        <v>9.0736253465346542E-2</v>
      </c>
      <c r="AI62" s="234">
        <f t="shared" si="82"/>
        <v>8.616197227722773E-2</v>
      </c>
      <c r="AJ62" s="234"/>
      <c r="AK62" s="534" t="str">
        <f ca="1">F62</f>
        <v>IADFL</v>
      </c>
      <c r="AL62" s="530" t="s">
        <v>53</v>
      </c>
      <c r="AM62" s="531">
        <f>H79/1000</f>
        <v>0.18412399999999998</v>
      </c>
      <c r="AN62" s="532">
        <f t="shared" si="75"/>
        <v>0.18412399999999998</v>
      </c>
      <c r="AO62" s="533">
        <f t="shared" si="76"/>
        <v>0</v>
      </c>
      <c r="AP62" s="533">
        <f t="shared" si="77"/>
        <v>0</v>
      </c>
      <c r="AQ62" s="543">
        <f t="shared" si="28"/>
        <v>0.18412802397602401</v>
      </c>
      <c r="AR62" s="533">
        <f t="shared" si="29"/>
        <v>0</v>
      </c>
      <c r="AS62" s="539">
        <f t="shared" si="30"/>
        <v>0</v>
      </c>
      <c r="AT62" s="544">
        <f t="shared" si="85"/>
        <v>0.18412802397602401</v>
      </c>
      <c r="AU62" s="535">
        <f t="shared" si="85"/>
        <v>0</v>
      </c>
      <c r="AV62" s="536">
        <f t="shared" si="85"/>
        <v>0</v>
      </c>
      <c r="AW62" s="283"/>
      <c r="AX62" s="534" t="str">
        <f t="shared" ca="1" si="12"/>
        <v>IADFL</v>
      </c>
      <c r="AY62" s="530" t="s">
        <v>53</v>
      </c>
      <c r="AZ62" s="531">
        <f>H99/1000</f>
        <v>9.0731999999999993E-2</v>
      </c>
      <c r="BA62" s="532">
        <f>AZ62*$AN$23</f>
        <v>9.0731999999999993E-2</v>
      </c>
      <c r="BB62" s="533">
        <f t="shared" si="64"/>
        <v>0</v>
      </c>
      <c r="BC62" s="533">
        <f t="shared" si="65"/>
        <v>0</v>
      </c>
      <c r="BD62" s="544">
        <f t="shared" si="31"/>
        <v>9.0736253465346542E-2</v>
      </c>
      <c r="BE62" s="535">
        <f t="shared" si="32"/>
        <v>0</v>
      </c>
      <c r="BF62" s="536">
        <f t="shared" si="33"/>
        <v>0</v>
      </c>
      <c r="BG62" s="544">
        <f t="shared" si="86"/>
        <v>9.0736253465346542E-2</v>
      </c>
      <c r="BH62" s="535">
        <f t="shared" si="86"/>
        <v>0</v>
      </c>
      <c r="BI62" s="536">
        <f t="shared" si="86"/>
        <v>0</v>
      </c>
      <c r="BJ62" s="283"/>
      <c r="BK62" s="534" t="str">
        <f ca="1">AK62</f>
        <v>IADFL</v>
      </c>
      <c r="BL62" s="530" t="s">
        <v>53</v>
      </c>
      <c r="BM62" s="531">
        <f>H119/1000</f>
        <v>8.6148000000000002E-2</v>
      </c>
      <c r="BN62" s="532">
        <f>BM62*$AN$23</f>
        <v>8.6148000000000002E-2</v>
      </c>
      <c r="BO62" s="533">
        <f t="shared" si="50"/>
        <v>0</v>
      </c>
      <c r="BP62" s="533">
        <f t="shared" si="51"/>
        <v>0</v>
      </c>
      <c r="BQ62" s="544">
        <f t="shared" si="36"/>
        <v>8.616197227722773E-2</v>
      </c>
      <c r="BR62" s="535">
        <f t="shared" si="37"/>
        <v>0</v>
      </c>
      <c r="BS62" s="536">
        <f t="shared" si="38"/>
        <v>0</v>
      </c>
      <c r="BT62" s="544">
        <f t="shared" si="87"/>
        <v>8.616197227722773E-2</v>
      </c>
      <c r="BU62" s="535">
        <f t="shared" si="87"/>
        <v>0</v>
      </c>
      <c r="BV62" s="536">
        <f t="shared" si="87"/>
        <v>0</v>
      </c>
      <c r="BW62" s="283"/>
      <c r="BX62" s="283"/>
      <c r="BY62" s="283"/>
    </row>
    <row r="63" spans="3:77" ht="12.75" customHeight="1">
      <c r="F63" s="80"/>
      <c r="G63" s="283"/>
      <c r="H63" s="283"/>
      <c r="I63" s="283"/>
      <c r="J63" s="283"/>
      <c r="K63" s="286"/>
      <c r="L63" s="286"/>
      <c r="M63" s="286"/>
      <c r="N63" s="283"/>
      <c r="O63" s="283"/>
      <c r="P63" s="283"/>
      <c r="Q63" s="283"/>
      <c r="R63" s="283"/>
      <c r="S63" s="283"/>
      <c r="T63" s="283"/>
      <c r="U63" s="283"/>
      <c r="V63" s="78"/>
      <c r="W63" s="78"/>
      <c r="X63" s="78"/>
      <c r="Y63" s="78"/>
      <c r="Z63" s="78"/>
      <c r="AA63" s="78"/>
      <c r="AB63" s="78"/>
      <c r="AC63" s="78"/>
      <c r="AD63" s="79"/>
      <c r="AE63" s="79"/>
      <c r="AF63" s="79"/>
      <c r="AG63" s="405"/>
      <c r="AH63" s="405"/>
      <c r="AI63" s="405"/>
      <c r="AJ63" s="82"/>
      <c r="AK63" s="82"/>
      <c r="AL63" s="82"/>
      <c r="AM63" s="82"/>
      <c r="AN63" s="82"/>
      <c r="AO63" s="82"/>
      <c r="AP63" s="82"/>
      <c r="AQ63" s="283"/>
      <c r="AR63" s="283"/>
      <c r="AS63" s="283"/>
      <c r="AT63" s="283"/>
      <c r="AU63" s="283"/>
      <c r="AV63" s="283"/>
      <c r="AW63" s="283"/>
      <c r="AX63" s="283"/>
      <c r="AY63" s="283"/>
      <c r="AZ63" s="283"/>
      <c r="BA63" s="283"/>
      <c r="BB63" s="283"/>
      <c r="BC63" s="283"/>
      <c r="BD63" s="283"/>
      <c r="BE63" s="283"/>
      <c r="BF63" s="283"/>
      <c r="BG63" s="283"/>
      <c r="BH63" s="283"/>
      <c r="BI63" s="283"/>
      <c r="BJ63" s="283"/>
      <c r="BK63" s="283"/>
      <c r="BL63" s="283"/>
      <c r="BM63" s="283"/>
      <c r="BN63" s="283"/>
      <c r="BO63" s="283"/>
      <c r="BP63" s="283"/>
    </row>
    <row r="64" spans="3:77" ht="12.75" customHeight="1">
      <c r="C64" s="285"/>
      <c r="D64" s="291"/>
      <c r="F64" s="80"/>
      <c r="G64" s="504"/>
      <c r="H64" s="505"/>
      <c r="I64" s="505"/>
      <c r="J64" s="285"/>
      <c r="K64" s="283"/>
      <c r="L64" s="283"/>
      <c r="M64" s="283"/>
      <c r="N64" s="283"/>
      <c r="O64" s="283"/>
      <c r="P64" s="283"/>
      <c r="Q64" s="283"/>
      <c r="R64" s="283"/>
      <c r="S64" s="283"/>
      <c r="T64" s="283"/>
      <c r="U64" s="283"/>
      <c r="V64" s="45"/>
      <c r="W64" s="285"/>
      <c r="X64" s="45"/>
      <c r="Y64" s="45"/>
      <c r="Z64" s="79"/>
      <c r="AA64" s="79"/>
      <c r="AB64" s="79"/>
      <c r="AC64" s="79"/>
      <c r="AD64" s="82"/>
      <c r="AE64" s="82"/>
      <c r="AF64" s="82"/>
      <c r="AG64" s="82"/>
      <c r="AH64" s="82"/>
      <c r="AI64" s="82"/>
      <c r="AJ64" s="283"/>
      <c r="AK64" s="283"/>
      <c r="AL64" s="283"/>
      <c r="AM64" s="283"/>
      <c r="AN64" s="283"/>
      <c r="AO64" s="283"/>
      <c r="AP64" s="283"/>
      <c r="AQ64" s="283"/>
      <c r="AR64" s="283"/>
      <c r="AS64" s="283"/>
      <c r="AT64" s="283"/>
      <c r="AU64" s="283"/>
      <c r="AV64" s="283"/>
      <c r="AW64" s="283"/>
      <c r="AX64" s="283"/>
      <c r="AY64" s="283"/>
      <c r="AZ64" s="283"/>
      <c r="BA64" s="283"/>
      <c r="BB64" s="283"/>
      <c r="BC64" s="283"/>
      <c r="BD64" s="283"/>
      <c r="BE64" s="283"/>
      <c r="BF64" s="283"/>
      <c r="BG64" s="283"/>
      <c r="BH64" s="283"/>
      <c r="BI64" s="283"/>
      <c r="BJ64" s="283"/>
      <c r="BK64" s="283"/>
      <c r="BL64" s="283"/>
      <c r="BM64" s="283"/>
      <c r="BN64" s="283"/>
      <c r="BO64" s="283"/>
      <c r="BP64" s="283"/>
    </row>
    <row r="65" spans="3:66" ht="12.75" customHeight="1">
      <c r="D65" s="47"/>
      <c r="F65" s="80"/>
      <c r="G65" s="286"/>
      <c r="H65" s="286"/>
      <c r="I65" s="286"/>
      <c r="J65" s="80"/>
      <c r="K65" s="283"/>
      <c r="L65" s="283"/>
      <c r="M65" s="283"/>
      <c r="N65" s="283"/>
      <c r="O65" s="283"/>
      <c r="P65" s="283"/>
      <c r="Q65" s="283"/>
      <c r="R65" s="283"/>
      <c r="S65" s="83"/>
      <c r="T65" s="83"/>
      <c r="U65" s="83"/>
      <c r="V65" s="83"/>
      <c r="W65" s="83"/>
      <c r="X65" s="83"/>
      <c r="Y65" s="83"/>
      <c r="Z65" s="83"/>
      <c r="AA65" s="83"/>
      <c r="AB65" s="83"/>
      <c r="AC65" s="83"/>
      <c r="AD65" s="1"/>
      <c r="AE65" s="83"/>
      <c r="AF65" s="283"/>
      <c r="AG65" s="283"/>
      <c r="AH65" s="283"/>
      <c r="AI65" s="78"/>
      <c r="AJ65" s="78"/>
      <c r="AK65" s="78"/>
      <c r="AL65" s="78"/>
      <c r="AM65" s="78"/>
      <c r="AN65" s="78"/>
      <c r="AO65" s="283"/>
      <c r="AP65" s="283"/>
      <c r="AQ65" s="283"/>
      <c r="AR65" s="283"/>
      <c r="AS65" s="283"/>
      <c r="AT65" s="283"/>
      <c r="AU65" s="283"/>
      <c r="AV65" s="283"/>
      <c r="AW65" s="283"/>
      <c r="AX65" s="283"/>
      <c r="AY65" s="283"/>
      <c r="AZ65" s="283"/>
      <c r="BA65" s="283"/>
      <c r="BB65" s="283"/>
      <c r="BC65" s="283"/>
      <c r="BD65" s="283"/>
      <c r="BE65" s="283"/>
      <c r="BF65" s="283"/>
      <c r="BG65" s="283"/>
      <c r="BH65" s="283"/>
      <c r="BI65" s="283"/>
      <c r="BJ65" s="283"/>
      <c r="BK65" s="283"/>
      <c r="BL65" s="283"/>
      <c r="BM65" s="283"/>
      <c r="BN65" s="283"/>
    </row>
    <row r="66" spans="3:66" ht="12.75" customHeight="1">
      <c r="F66" s="80"/>
      <c r="G66" s="83"/>
      <c r="H66" s="83"/>
      <c r="I66" s="83"/>
      <c r="J66" s="83"/>
      <c r="K66" s="83"/>
      <c r="L66" s="83"/>
      <c r="M66" s="83"/>
      <c r="N66" s="83"/>
      <c r="O66" s="83"/>
      <c r="P66" s="83"/>
      <c r="Q66" s="83"/>
      <c r="R66" s="83"/>
      <c r="S66" s="291"/>
      <c r="T66" s="283"/>
      <c r="U66" s="283"/>
      <c r="V66" s="45"/>
      <c r="W66" s="283"/>
      <c r="X66" s="78"/>
      <c r="Y66" s="78"/>
      <c r="Z66" s="78"/>
      <c r="AA66" s="45"/>
      <c r="AB66" s="78"/>
      <c r="AC66" s="82"/>
      <c r="AD66" s="79"/>
      <c r="AE66" s="78"/>
      <c r="AF66" s="508"/>
      <c r="AG66" s="508"/>
      <c r="AH66" s="506"/>
      <c r="AI66" s="506"/>
      <c r="AJ66" s="506"/>
      <c r="AK66" s="506"/>
      <c r="AL66" s="79"/>
      <c r="AM66" s="45"/>
      <c r="AN66" s="283"/>
      <c r="AO66" s="283"/>
      <c r="AP66" s="283"/>
      <c r="AQ66" s="283"/>
      <c r="AR66" s="283"/>
      <c r="AS66" s="283"/>
      <c r="AT66" s="283"/>
      <c r="AU66" s="283"/>
      <c r="AV66" s="283"/>
      <c r="AW66" s="283"/>
      <c r="AX66" s="283"/>
      <c r="AY66" s="283"/>
      <c r="AZ66" s="283"/>
      <c r="BA66" s="283"/>
      <c r="BB66" s="283"/>
      <c r="BC66" s="283"/>
      <c r="BD66" s="283"/>
      <c r="BE66" s="283"/>
      <c r="BF66" s="283"/>
      <c r="BG66" s="283"/>
      <c r="BH66" s="283"/>
      <c r="BI66" s="283"/>
      <c r="BJ66" s="283"/>
      <c r="BK66" s="283"/>
      <c r="BL66" s="283"/>
      <c r="BM66" s="283"/>
    </row>
    <row r="67" spans="3:66" ht="12.75" customHeight="1">
      <c r="D67" s="47"/>
      <c r="F67" s="80"/>
      <c r="G67" s="83"/>
      <c r="H67" s="83"/>
      <c r="I67" s="83"/>
      <c r="J67" s="83"/>
      <c r="K67" s="47"/>
      <c r="L67" s="291"/>
      <c r="M67" s="47"/>
      <c r="N67" s="47"/>
      <c r="O67" s="291"/>
      <c r="P67" s="47"/>
      <c r="Q67" s="47"/>
      <c r="R67" s="291"/>
      <c r="S67" s="25"/>
      <c r="U67" s="78"/>
      <c r="V67" s="78"/>
      <c r="W67" s="78"/>
      <c r="X67" s="45"/>
      <c r="Y67" s="79"/>
      <c r="Z67" s="79"/>
      <c r="AA67" s="79"/>
      <c r="AB67" s="25"/>
      <c r="AC67" s="111" t="s">
        <v>109</v>
      </c>
      <c r="AE67" s="283"/>
      <c r="AF67" s="283"/>
    </row>
    <row r="68" spans="3:66" ht="12.75" customHeight="1">
      <c r="L68" s="286"/>
      <c r="O68" s="283"/>
      <c r="Q68" s="86"/>
      <c r="R68" s="25"/>
      <c r="S68" s="25"/>
      <c r="T68" s="34"/>
      <c r="U68" s="34"/>
      <c r="V68" s="283"/>
      <c r="W68" s="283"/>
      <c r="X68" s="283"/>
      <c r="Y68" s="283"/>
      <c r="Z68" s="283"/>
      <c r="AA68" s="25"/>
      <c r="AB68" s="25"/>
      <c r="AC68" s="283"/>
      <c r="AD68" s="283"/>
    </row>
    <row r="69" spans="3:66" ht="12.75" customHeight="1">
      <c r="T69" s="283"/>
      <c r="U69" s="283"/>
      <c r="V69" s="283"/>
      <c r="W69" s="283"/>
      <c r="X69" s="283"/>
    </row>
    <row r="70" spans="3:66" ht="12.75" customHeight="1">
      <c r="C70" s="257" t="s">
        <v>488</v>
      </c>
      <c r="E70" s="25"/>
      <c r="F70" s="25"/>
      <c r="G70" s="25"/>
      <c r="H70" s="25"/>
      <c r="I70" s="25"/>
      <c r="J70" s="25"/>
      <c r="K70" s="25"/>
      <c r="O70" s="86"/>
      <c r="T70" s="283"/>
      <c r="U70" s="283"/>
      <c r="V70" s="283"/>
      <c r="W70" s="283"/>
      <c r="X70" s="283"/>
    </row>
    <row r="71" spans="3:66" ht="12.75" customHeight="1">
      <c r="O71" s="86"/>
      <c r="T71" s="283"/>
      <c r="U71" s="283"/>
      <c r="V71" s="283"/>
      <c r="W71" s="283"/>
      <c r="X71" s="283"/>
    </row>
    <row r="72" spans="3:66" ht="12.75" customHeight="1">
      <c r="C72" s="125" t="s">
        <v>145</v>
      </c>
      <c r="E72" s="25"/>
      <c r="F72" s="25"/>
      <c r="G72" s="25"/>
      <c r="H72" s="25"/>
      <c r="I72" s="25"/>
      <c r="J72" s="25"/>
      <c r="K72" s="25"/>
    </row>
    <row r="73" spans="3:66" ht="12.75" customHeight="1">
      <c r="D73" s="87" t="s">
        <v>147</v>
      </c>
      <c r="E73" s="88" t="str">
        <f t="array" ref="E73">+IF(AND(UPPER(TRANSPOSE(T78:T88))=UPPER(MID(D76:N76,4,99))),"Ok","ERROR")</f>
        <v>Ok</v>
      </c>
      <c r="F73" s="25"/>
      <c r="G73" s="25"/>
      <c r="H73" s="25"/>
      <c r="I73" s="25"/>
      <c r="J73" s="25"/>
      <c r="K73" s="25"/>
    </row>
    <row r="74" spans="3:66" ht="12.75" customHeight="1">
      <c r="C74" s="25" t="s">
        <v>203</v>
      </c>
      <c r="O74" s="86"/>
      <c r="T74" s="125" t="s">
        <v>490</v>
      </c>
      <c r="U74" s="125"/>
      <c r="W74" s="125"/>
    </row>
    <row r="75" spans="3:66" ht="12.75" customHeight="1">
      <c r="D75" s="89">
        <v>1</v>
      </c>
      <c r="E75" s="89">
        <f>+D75+1</f>
        <v>2</v>
      </c>
      <c r="F75" s="89">
        <f t="shared" ref="F75:P75" si="89">+E75+1</f>
        <v>3</v>
      </c>
      <c r="G75" s="89">
        <f t="shared" si="89"/>
        <v>4</v>
      </c>
      <c r="H75" s="89">
        <f t="shared" si="89"/>
        <v>5</v>
      </c>
      <c r="I75" s="89">
        <f t="shared" si="89"/>
        <v>6</v>
      </c>
      <c r="J75" s="89">
        <f t="shared" si="89"/>
        <v>7</v>
      </c>
      <c r="K75" s="89">
        <f t="shared" si="89"/>
        <v>8</v>
      </c>
      <c r="L75" s="89">
        <f t="shared" si="89"/>
        <v>9</v>
      </c>
      <c r="M75" s="89">
        <f t="shared" si="89"/>
        <v>10</v>
      </c>
      <c r="N75" s="89">
        <f t="shared" si="89"/>
        <v>11</v>
      </c>
      <c r="O75" s="89">
        <f t="shared" si="89"/>
        <v>12</v>
      </c>
      <c r="P75" s="89">
        <f t="shared" si="89"/>
        <v>13</v>
      </c>
      <c r="T75" s="46"/>
      <c r="U75" s="46"/>
      <c r="W75" s="46"/>
    </row>
    <row r="76" spans="3:66" ht="12.75" customHeight="1">
      <c r="C76" s="10" t="str">
        <f t="shared" ref="C76:D76" si="90">+D149</f>
        <v>Agg End-use</v>
      </c>
      <c r="D76" s="20" t="str">
        <f t="shared" si="90"/>
        <v>01 Coal</v>
      </c>
      <c r="E76" s="20" t="str">
        <f t="shared" ref="E76" si="91">+F149</f>
        <v>02 Fuel oil</v>
      </c>
      <c r="F76" s="20" t="str">
        <f t="shared" ref="F76" si="92">+G149</f>
        <v>03 Diesel</v>
      </c>
      <c r="G76" s="20" t="str">
        <f t="shared" ref="G76" si="93">+H149</f>
        <v>04 Gasoline</v>
      </c>
      <c r="H76" s="20" t="str">
        <f t="shared" ref="H76" si="94">+I149</f>
        <v>05 LPG</v>
      </c>
      <c r="I76" s="20" t="str">
        <f t="shared" ref="I76" si="95">+J149</f>
        <v>06 Manufactured Gases</v>
      </c>
      <c r="J76" s="20" t="str">
        <f t="shared" ref="J76" si="96">+K149</f>
        <v>07 Natural gas</v>
      </c>
      <c r="K76" s="20" t="str">
        <f t="shared" ref="K76" si="97">+L149</f>
        <v>08 Biogas</v>
      </c>
      <c r="L76" s="20" t="str">
        <f t="shared" ref="L76" si="98">+M149</f>
        <v>09 Biodiesel</v>
      </c>
      <c r="M76" s="20" t="str">
        <f t="shared" ref="M76" si="99">+N149</f>
        <v>10 Biomass</v>
      </c>
      <c r="N76" s="20" t="str">
        <f t="shared" ref="N76" si="100">+O149</f>
        <v>11 Waste</v>
      </c>
      <c r="O76" s="20" t="str">
        <f t="shared" ref="O76" si="101">+P149</f>
        <v>12 Electricity</v>
      </c>
      <c r="P76" s="20" t="str">
        <f t="shared" ref="P76" si="102">+Q149</f>
        <v>13 District heating</v>
      </c>
      <c r="T76" s="122" t="s">
        <v>146</v>
      </c>
      <c r="V76" s="123">
        <f>+'Energy matrix'!B3</f>
        <v>2010</v>
      </c>
    </row>
    <row r="77" spans="3:66" ht="12.75" customHeight="1">
      <c r="C77" s="13" t="str">
        <f>$D$150</f>
        <v>Process heat temperature</v>
      </c>
      <c r="D77" s="14">
        <f>+INDEX($E150:$Q150,1,D$75) * INDEX($V$78:$V$90,D$75,1)</f>
        <v>1043.671</v>
      </c>
      <c r="E77" s="14">
        <f t="shared" ref="E77:P77" si="103">+INDEX($E150:$Q150,1,E$75) * INDEX($V$78:$V$90,E$75,1)</f>
        <v>968.35199999999998</v>
      </c>
      <c r="F77" s="14">
        <f t="shared" si="103"/>
        <v>0</v>
      </c>
      <c r="G77" s="14">
        <f t="shared" si="103"/>
        <v>0</v>
      </c>
      <c r="H77" s="14">
        <f t="shared" si="103"/>
        <v>0</v>
      </c>
      <c r="I77" s="14">
        <f t="shared" si="103"/>
        <v>0</v>
      </c>
      <c r="J77" s="14">
        <f t="shared" si="103"/>
        <v>32190.673999999999</v>
      </c>
      <c r="K77" s="14">
        <f t="shared" si="103"/>
        <v>17</v>
      </c>
      <c r="L77" s="14">
        <f t="shared" si="103"/>
        <v>0</v>
      </c>
      <c r="M77" s="14">
        <f t="shared" si="103"/>
        <v>0</v>
      </c>
      <c r="N77" s="14">
        <f t="shared" si="103"/>
        <v>312</v>
      </c>
      <c r="O77" s="14">
        <f t="shared" si="103"/>
        <v>29473.200000000001</v>
      </c>
      <c r="P77" s="14">
        <f t="shared" si="103"/>
        <v>0</v>
      </c>
      <c r="T77" s="48" t="s">
        <v>203</v>
      </c>
      <c r="U77" s="48"/>
      <c r="V77" s="124" t="str">
        <f>+INDEX('Energy matrix'!C4:N4,1,$D$2)</f>
        <v>Non-ferrous metal</v>
      </c>
      <c r="W77" s="48"/>
    </row>
    <row r="78" spans="3:66" ht="12.75" customHeight="1">
      <c r="C78" s="13" t="str">
        <f>$D$151</f>
        <v>Cooling demand</v>
      </c>
      <c r="D78" s="14">
        <f>+INDEX($E151:$Q151,1,D$75) * INDEX($V$78:$V$90,D$75,1)</f>
        <v>0</v>
      </c>
      <c r="E78" s="14">
        <f t="shared" ref="E78:P78" si="104">+INDEX($E151:$Q151,1,E$75) * INDEX($V$78:$V$90,E$75,1)</f>
        <v>0</v>
      </c>
      <c r="F78" s="14">
        <f t="shared" si="104"/>
        <v>0</v>
      </c>
      <c r="G78" s="14">
        <f t="shared" si="104"/>
        <v>0</v>
      </c>
      <c r="H78" s="14">
        <f t="shared" si="104"/>
        <v>0</v>
      </c>
      <c r="I78" s="14">
        <f t="shared" si="104"/>
        <v>0</v>
      </c>
      <c r="J78" s="14">
        <f t="shared" si="104"/>
        <v>0</v>
      </c>
      <c r="K78" s="14">
        <f t="shared" si="104"/>
        <v>0</v>
      </c>
      <c r="L78" s="14">
        <f t="shared" si="104"/>
        <v>0</v>
      </c>
      <c r="M78" s="14">
        <f t="shared" si="104"/>
        <v>0</v>
      </c>
      <c r="N78" s="14">
        <f t="shared" si="104"/>
        <v>0</v>
      </c>
      <c r="O78" s="14">
        <f t="shared" si="104"/>
        <v>0</v>
      </c>
      <c r="P78" s="14">
        <f t="shared" si="104"/>
        <v>0</v>
      </c>
      <c r="T78" s="117" t="str">
        <f>+'Energy matrix'!B5</f>
        <v>Coal</v>
      </c>
      <c r="U78" s="117"/>
      <c r="V78" s="118">
        <f>+INDEX('Energy matrix'!C5:N5,1,$D$2)</f>
        <v>1043.671</v>
      </c>
      <c r="W78" s="117"/>
    </row>
    <row r="79" spans="3:66" ht="12.75" customHeight="1">
      <c r="C79" s="13" t="str">
        <f>$D$152</f>
        <v>Haullage</v>
      </c>
      <c r="D79" s="19">
        <f>+INDEX($E152:$Q152,1,D$75) * INDEX($V$78:$V$90,D$75,1)</f>
        <v>0</v>
      </c>
      <c r="E79" s="19">
        <f t="shared" ref="E79:P79" si="105">+INDEX($E152:$Q152,1,E$75) * INDEX($V$78:$V$90,E$75,1)</f>
        <v>0</v>
      </c>
      <c r="F79" s="19">
        <f t="shared" si="105"/>
        <v>1372.64</v>
      </c>
      <c r="G79" s="19">
        <f t="shared" si="105"/>
        <v>0</v>
      </c>
      <c r="H79" s="19">
        <f t="shared" si="105"/>
        <v>184.124</v>
      </c>
      <c r="I79" s="19">
        <f t="shared" si="105"/>
        <v>0</v>
      </c>
      <c r="J79" s="19">
        <f t="shared" si="105"/>
        <v>0</v>
      </c>
      <c r="K79" s="19">
        <f t="shared" si="105"/>
        <v>0</v>
      </c>
      <c r="L79" s="19">
        <f t="shared" si="105"/>
        <v>0</v>
      </c>
      <c r="M79" s="19">
        <f t="shared" si="105"/>
        <v>0</v>
      </c>
      <c r="N79" s="19">
        <f t="shared" si="105"/>
        <v>0</v>
      </c>
      <c r="O79" s="19">
        <f t="shared" si="105"/>
        <v>0</v>
      </c>
      <c r="P79" s="19">
        <f t="shared" si="105"/>
        <v>0</v>
      </c>
      <c r="T79" s="117" t="str">
        <f>+'Energy matrix'!B6</f>
        <v>Fuel Oil</v>
      </c>
      <c r="U79" s="117"/>
      <c r="V79" s="118">
        <f>+INDEX('Energy matrix'!C6:N6,1,$D$2)</f>
        <v>968.35199999999998</v>
      </c>
      <c r="W79" s="117"/>
    </row>
    <row r="80" spans="3:66" ht="12.75" customHeight="1">
      <c r="C80" s="13" t="str">
        <f>$D$153</f>
        <v>Light and electronics</v>
      </c>
      <c r="D80" s="14">
        <f>+INDEX($E153:$Q153,1,D$75) * INDEX($V$78:$V$90,D$75,1)</f>
        <v>0</v>
      </c>
      <c r="E80" s="14">
        <f t="shared" ref="E80:P80" si="106">+INDEX($E153:$Q153,1,E$75) * INDEX($V$78:$V$90,E$75,1)</f>
        <v>0</v>
      </c>
      <c r="F80" s="14">
        <f t="shared" si="106"/>
        <v>0</v>
      </c>
      <c r="G80" s="14">
        <f t="shared" si="106"/>
        <v>0</v>
      </c>
      <c r="H80" s="14">
        <f t="shared" si="106"/>
        <v>0</v>
      </c>
      <c r="I80" s="14">
        <f t="shared" si="106"/>
        <v>0</v>
      </c>
      <c r="J80" s="14">
        <f t="shared" si="106"/>
        <v>0</v>
      </c>
      <c r="K80" s="14">
        <f t="shared" si="106"/>
        <v>0</v>
      </c>
      <c r="L80" s="14">
        <f t="shared" si="106"/>
        <v>0</v>
      </c>
      <c r="M80" s="14">
        <f t="shared" si="106"/>
        <v>0</v>
      </c>
      <c r="N80" s="14">
        <f t="shared" si="106"/>
        <v>0</v>
      </c>
      <c r="O80" s="14">
        <f t="shared" si="106"/>
        <v>3192.9300000000003</v>
      </c>
      <c r="P80" s="14">
        <f t="shared" si="106"/>
        <v>0</v>
      </c>
      <c r="T80" s="117" t="str">
        <f>+'Energy matrix'!B7</f>
        <v>Diesel</v>
      </c>
      <c r="U80" s="117"/>
      <c r="V80" s="118">
        <f>+INDEX('Energy matrix'!C7:N7,1,$D$2)</f>
        <v>1372.64</v>
      </c>
      <c r="W80" s="117"/>
    </row>
    <row r="81" spans="3:24" ht="12.75" customHeight="1">
      <c r="C81" s="13" t="str">
        <f>$D$154</f>
        <v>Electric motors</v>
      </c>
      <c r="D81" s="14">
        <f t="shared" ref="D81:P81" si="107">+INDEX($E154:$Q154,1,D$75) * INDEX($V$78:$V$90,D$75,1)</f>
        <v>0</v>
      </c>
      <c r="E81" s="14">
        <f t="shared" si="107"/>
        <v>0</v>
      </c>
      <c r="F81" s="14">
        <f t="shared" si="107"/>
        <v>0</v>
      </c>
      <c r="G81" s="14">
        <f t="shared" si="107"/>
        <v>0</v>
      </c>
      <c r="H81" s="14">
        <f t="shared" si="107"/>
        <v>0</v>
      </c>
      <c r="I81" s="14">
        <f t="shared" si="107"/>
        <v>0</v>
      </c>
      <c r="J81" s="14">
        <f t="shared" si="107"/>
        <v>0</v>
      </c>
      <c r="K81" s="14">
        <f t="shared" si="107"/>
        <v>0</v>
      </c>
      <c r="L81" s="14">
        <f t="shared" si="107"/>
        <v>0</v>
      </c>
      <c r="M81" s="14">
        <f t="shared" si="107"/>
        <v>0</v>
      </c>
      <c r="N81" s="14">
        <f t="shared" si="107"/>
        <v>0</v>
      </c>
      <c r="O81" s="14">
        <f t="shared" si="107"/>
        <v>15719.04</v>
      </c>
      <c r="P81" s="14">
        <f t="shared" si="107"/>
        <v>0</v>
      </c>
      <c r="T81" s="117" t="str">
        <f>+'Energy matrix'!B8</f>
        <v>Gasoline</v>
      </c>
      <c r="U81" s="117"/>
      <c r="V81" s="118">
        <f>+INDEX('Energy matrix'!C8:N8,1,$D$2)</f>
        <v>0</v>
      </c>
      <c r="W81" s="117"/>
    </row>
    <row r="82" spans="3:24" ht="12.75" customHeight="1">
      <c r="C82" s="13" t="str">
        <f>$D$155</f>
        <v>Spatial heating</v>
      </c>
      <c r="D82" s="14">
        <f t="shared" ref="D82:P82" si="108">+INDEX($E155:$Q155,1,D$75) * INDEX($V$78:$V$90,D$75,1)</f>
        <v>0</v>
      </c>
      <c r="E82" s="14">
        <f t="shared" si="108"/>
        <v>0</v>
      </c>
      <c r="F82" s="14">
        <f t="shared" si="108"/>
        <v>0</v>
      </c>
      <c r="G82" s="14">
        <f t="shared" si="108"/>
        <v>0</v>
      </c>
      <c r="H82" s="14">
        <f t="shared" si="108"/>
        <v>0</v>
      </c>
      <c r="I82" s="14">
        <f t="shared" si="108"/>
        <v>0</v>
      </c>
      <c r="J82" s="14">
        <f t="shared" si="108"/>
        <v>0</v>
      </c>
      <c r="K82" s="14">
        <f t="shared" si="108"/>
        <v>0</v>
      </c>
      <c r="L82" s="14">
        <f t="shared" si="108"/>
        <v>0</v>
      </c>
      <c r="M82" s="14">
        <f t="shared" si="108"/>
        <v>0</v>
      </c>
      <c r="N82" s="14">
        <f t="shared" si="108"/>
        <v>0</v>
      </c>
      <c r="O82" s="14">
        <f t="shared" si="108"/>
        <v>736.82999999999993</v>
      </c>
      <c r="P82" s="14">
        <f t="shared" si="108"/>
        <v>2571</v>
      </c>
      <c r="T82" s="117" t="str">
        <f>+'Energy matrix'!B9</f>
        <v>LPG</v>
      </c>
      <c r="U82" s="117"/>
      <c r="V82" s="118">
        <f>+INDEX('Energy matrix'!C9:N9,1,$D$2)</f>
        <v>184.124</v>
      </c>
      <c r="W82" s="117"/>
    </row>
    <row r="83" spans="3:24" ht="12.75" customHeight="1">
      <c r="C83" s="17" t="s">
        <v>57</v>
      </c>
      <c r="D83" s="18">
        <f t="shared" ref="D83:P83" si="109">SUM(D77:D82)</f>
        <v>1043.671</v>
      </c>
      <c r="E83" s="18">
        <f t="shared" si="109"/>
        <v>968.35199999999998</v>
      </c>
      <c r="F83" s="18">
        <f t="shared" si="109"/>
        <v>1372.64</v>
      </c>
      <c r="G83" s="18">
        <f t="shared" si="109"/>
        <v>0</v>
      </c>
      <c r="H83" s="18">
        <f t="shared" si="109"/>
        <v>184.124</v>
      </c>
      <c r="I83" s="18">
        <f t="shared" si="109"/>
        <v>0</v>
      </c>
      <c r="J83" s="18">
        <f t="shared" si="109"/>
        <v>32190.673999999999</v>
      </c>
      <c r="K83" s="18">
        <f t="shared" si="109"/>
        <v>17</v>
      </c>
      <c r="L83" s="18">
        <f t="shared" si="109"/>
        <v>0</v>
      </c>
      <c r="M83" s="18">
        <f t="shared" si="109"/>
        <v>0</v>
      </c>
      <c r="N83" s="18">
        <f t="shared" si="109"/>
        <v>312</v>
      </c>
      <c r="O83" s="18">
        <f t="shared" si="109"/>
        <v>49122</v>
      </c>
      <c r="P83" s="18">
        <f t="shared" si="109"/>
        <v>2571</v>
      </c>
      <c r="T83" s="117" t="str">
        <f>+'Energy matrix'!B10</f>
        <v>Manufactured Gases</v>
      </c>
      <c r="U83" s="117"/>
      <c r="V83" s="118">
        <f>+INDEX('Energy matrix'!C10:N10,1,$D$2)</f>
        <v>0</v>
      </c>
      <c r="W83" s="117"/>
    </row>
    <row r="84" spans="3:24" ht="12.75" customHeight="1">
      <c r="E84" s="25"/>
      <c r="F84" s="25"/>
      <c r="G84" s="25"/>
      <c r="H84" s="25"/>
      <c r="I84" s="25"/>
      <c r="J84" s="25"/>
      <c r="K84" s="25"/>
      <c r="O84" s="86"/>
      <c r="T84" s="117" t="str">
        <f>+'Energy matrix'!B11</f>
        <v>Natural gas</v>
      </c>
      <c r="U84" s="117"/>
      <c r="V84" s="118">
        <f>+INDEX('Energy matrix'!C11:N11,1,$D$2)</f>
        <v>32190.673999999999</v>
      </c>
      <c r="W84" s="117"/>
    </row>
    <row r="85" spans="3:24" ht="12.75" customHeight="1">
      <c r="E85" s="25"/>
      <c r="F85" s="25"/>
      <c r="G85" s="25"/>
      <c r="H85" s="25"/>
      <c r="I85" s="25"/>
      <c r="J85" s="25"/>
      <c r="K85" s="25"/>
      <c r="O85" s="86"/>
      <c r="T85" s="117" t="str">
        <f>+'Energy matrix'!B12</f>
        <v>Biogas</v>
      </c>
      <c r="U85" s="117"/>
      <c r="V85" s="118">
        <f>+INDEX('Energy matrix'!C12:N12,1,$D$2)</f>
        <v>17</v>
      </c>
      <c r="W85" s="117"/>
    </row>
    <row r="86" spans="3:24" ht="12.75" customHeight="1">
      <c r="O86" s="86"/>
      <c r="T86" s="117" t="str">
        <f>+'Energy matrix'!B13</f>
        <v>Biodiesel</v>
      </c>
      <c r="U86" s="117"/>
      <c r="V86" s="118">
        <f>+INDEX('Energy matrix'!C13:N13,1,$D$2)</f>
        <v>0</v>
      </c>
      <c r="W86" s="117"/>
    </row>
    <row r="87" spans="3:24" ht="12.75" customHeight="1">
      <c r="O87" s="86"/>
      <c r="T87" s="117" t="str">
        <f>+'Energy matrix'!B14</f>
        <v>Biomass</v>
      </c>
      <c r="U87" s="117"/>
      <c r="V87" s="118">
        <f>+INDEX('Energy matrix'!C14:N14,1,$D$2)</f>
        <v>0</v>
      </c>
      <c r="W87" s="117"/>
    </row>
    <row r="88" spans="3:24" ht="12.75" customHeight="1">
      <c r="O88" s="86"/>
      <c r="T88" s="117" t="str">
        <f>+'Energy matrix'!B15</f>
        <v>Waste</v>
      </c>
      <c r="U88" s="117"/>
      <c r="V88" s="118">
        <f>+INDEX('Energy matrix'!C15:N15,1,$D$2)</f>
        <v>312</v>
      </c>
      <c r="W88" s="117"/>
    </row>
    <row r="89" spans="3:24" ht="12.75" customHeight="1">
      <c r="O89" s="86"/>
      <c r="T89" s="117" t="str">
        <f>+'Energy matrix'!B16</f>
        <v>Electricity</v>
      </c>
      <c r="U89" s="117"/>
      <c r="V89" s="118">
        <f>+INDEX('Energy matrix'!C16:N16,1,$D$2)</f>
        <v>49122</v>
      </c>
      <c r="W89" s="117"/>
    </row>
    <row r="90" spans="3:24" s="283" customFormat="1" ht="12.75" customHeight="1">
      <c r="C90" s="257" t="s">
        <v>559</v>
      </c>
      <c r="O90" s="86"/>
      <c r="R90" s="285"/>
      <c r="S90" s="285"/>
      <c r="T90" s="117" t="str">
        <f>+'Energy matrix'!B17</f>
        <v>District Heating</v>
      </c>
      <c r="U90" s="117"/>
      <c r="V90" s="118">
        <f>+INDEX('Energy matrix'!C17:N17,1,$D$2)</f>
        <v>2571</v>
      </c>
      <c r="W90" s="117"/>
      <c r="X90" s="25"/>
    </row>
    <row r="91" spans="3:24" s="283" customFormat="1" ht="12.75" customHeight="1">
      <c r="E91" s="63"/>
      <c r="F91" s="63"/>
      <c r="G91" s="286"/>
      <c r="H91" s="286"/>
      <c r="I91" s="286"/>
      <c r="J91" s="286"/>
      <c r="K91" s="286"/>
      <c r="O91" s="86"/>
      <c r="R91" s="285"/>
      <c r="S91" s="285"/>
      <c r="T91" s="117" t="s">
        <v>57</v>
      </c>
      <c r="U91" s="117"/>
      <c r="V91" s="118">
        <f>SUM(V78:V90)</f>
        <v>87781.460999999996</v>
      </c>
      <c r="W91" s="117"/>
      <c r="X91" s="25"/>
    </row>
    <row r="92" spans="3:24" s="283" customFormat="1" ht="12.75" customHeight="1">
      <c r="C92" s="125" t="s">
        <v>145</v>
      </c>
      <c r="R92" s="285"/>
      <c r="S92" s="285"/>
      <c r="T92" s="258"/>
      <c r="U92" s="258"/>
      <c r="V92" s="259"/>
      <c r="W92" s="258"/>
      <c r="X92" s="25"/>
    </row>
    <row r="93" spans="3:24" s="283" customFormat="1" ht="12.75" customHeight="1">
      <c r="D93" s="87" t="s">
        <v>147</v>
      </c>
      <c r="E93" s="88" t="str">
        <f t="array" ref="E93">+IF(AND(UPPER(TRANSPOSE(T98:T108))=UPPER(MID(D96:N96,4,99))),"Ok","ERROR")</f>
        <v>Ok</v>
      </c>
      <c r="R93" s="285"/>
      <c r="S93" s="285"/>
      <c r="T93" s="258"/>
      <c r="U93" s="258"/>
      <c r="V93" s="259"/>
      <c r="W93" s="258"/>
      <c r="X93" s="25"/>
    </row>
    <row r="94" spans="3:24" s="283" customFormat="1" ht="12.75" customHeight="1">
      <c r="C94" s="283" t="s">
        <v>203</v>
      </c>
      <c r="E94" s="63"/>
      <c r="F94" s="63"/>
      <c r="G94" s="286"/>
      <c r="H94" s="286"/>
      <c r="I94" s="286"/>
      <c r="J94" s="286"/>
      <c r="K94" s="286"/>
      <c r="O94" s="86"/>
      <c r="R94" s="285"/>
      <c r="S94" s="285"/>
      <c r="T94" s="125" t="s">
        <v>558</v>
      </c>
      <c r="U94" s="125"/>
      <c r="W94" s="125"/>
    </row>
    <row r="95" spans="3:24" s="283" customFormat="1" ht="12.75" customHeight="1">
      <c r="D95" s="89">
        <v>1</v>
      </c>
      <c r="E95" s="89">
        <f>+D95+1</f>
        <v>2</v>
      </c>
      <c r="F95" s="89">
        <f t="shared" ref="F95:G95" si="110">+E95+1</f>
        <v>3</v>
      </c>
      <c r="G95" s="89">
        <f t="shared" si="110"/>
        <v>4</v>
      </c>
      <c r="H95" s="89">
        <f t="shared" ref="H95:I95" si="111">+G95+1</f>
        <v>5</v>
      </c>
      <c r="I95" s="89">
        <f t="shared" si="111"/>
        <v>6</v>
      </c>
      <c r="J95" s="89">
        <f t="shared" ref="J95:K95" si="112">+I95+1</f>
        <v>7</v>
      </c>
      <c r="K95" s="89">
        <f t="shared" si="112"/>
        <v>8</v>
      </c>
      <c r="L95" s="89">
        <f t="shared" ref="L95:M95" si="113">+K95+1</f>
        <v>9</v>
      </c>
      <c r="M95" s="89">
        <f t="shared" si="113"/>
        <v>10</v>
      </c>
      <c r="N95" s="89">
        <f t="shared" ref="N95:O95" si="114">+M95+1</f>
        <v>11</v>
      </c>
      <c r="O95" s="89">
        <f t="shared" si="114"/>
        <v>12</v>
      </c>
      <c r="P95" s="89">
        <f t="shared" ref="P95" si="115">+O95+1</f>
        <v>13</v>
      </c>
      <c r="R95" s="285"/>
      <c r="S95" s="285"/>
      <c r="T95" s="289"/>
      <c r="U95" s="289"/>
      <c r="W95" s="289"/>
    </row>
    <row r="96" spans="3:24" s="283" customFormat="1" ht="12.75" customHeight="1">
      <c r="C96" s="10" t="str">
        <f t="shared" ref="C96:E96" si="116">+D149</f>
        <v>Agg End-use</v>
      </c>
      <c r="D96" s="10" t="str">
        <f t="shared" si="116"/>
        <v>01 Coal</v>
      </c>
      <c r="E96" s="10" t="str">
        <f t="shared" si="116"/>
        <v>02 Fuel oil</v>
      </c>
      <c r="F96" s="10" t="str">
        <f t="shared" ref="F96" si="117">+G149</f>
        <v>03 Diesel</v>
      </c>
      <c r="G96" s="10" t="str">
        <f t="shared" ref="G96" si="118">+H149</f>
        <v>04 Gasoline</v>
      </c>
      <c r="H96" s="10" t="str">
        <f t="shared" ref="H96" si="119">+I149</f>
        <v>05 LPG</v>
      </c>
      <c r="I96" s="10" t="str">
        <f t="shared" ref="I96" si="120">+J149</f>
        <v>06 Manufactured Gases</v>
      </c>
      <c r="J96" s="10" t="str">
        <f t="shared" ref="J96" si="121">+K149</f>
        <v>07 Natural gas</v>
      </c>
      <c r="K96" s="10" t="str">
        <f t="shared" ref="K96" si="122">+L149</f>
        <v>08 Biogas</v>
      </c>
      <c r="L96" s="10" t="str">
        <f t="shared" ref="L96" si="123">+M149</f>
        <v>09 Biodiesel</v>
      </c>
      <c r="M96" s="10" t="str">
        <f t="shared" ref="M96" si="124">+N149</f>
        <v>10 Biomass</v>
      </c>
      <c r="N96" s="10" t="str">
        <f t="shared" ref="N96" si="125">+O149</f>
        <v>11 Waste</v>
      </c>
      <c r="O96" s="10" t="str">
        <f t="shared" ref="O96" si="126">+P149</f>
        <v>12 Electricity</v>
      </c>
      <c r="P96" s="10" t="str">
        <f t="shared" ref="P96" si="127">+Q149</f>
        <v>13 District heating</v>
      </c>
      <c r="R96" s="285"/>
      <c r="S96" s="285"/>
      <c r="T96" s="122" t="s">
        <v>146</v>
      </c>
      <c r="V96" s="123">
        <v>2015</v>
      </c>
    </row>
    <row r="97" spans="3:24" s="283" customFormat="1" ht="12.75" customHeight="1">
      <c r="C97" s="13" t="str">
        <f>$D$150</f>
        <v>Process heat temperature</v>
      </c>
      <c r="D97" s="14">
        <f>+INDEX($E150:$Q150,1,D$95) * INDEX($V$98:$V$110,D$95,1)</f>
        <v>1343.058</v>
      </c>
      <c r="E97" s="14">
        <f t="shared" ref="E97:P97" si="128">+INDEX($E150:$Q150,1,E$95) * INDEX($V$98:$V$110,E$95,1)</f>
        <v>1222.05</v>
      </c>
      <c r="F97" s="14">
        <f t="shared" si="128"/>
        <v>0</v>
      </c>
      <c r="G97" s="14">
        <f t="shared" si="128"/>
        <v>0</v>
      </c>
      <c r="H97" s="14">
        <f t="shared" si="128"/>
        <v>0</v>
      </c>
      <c r="I97" s="14">
        <f t="shared" si="128"/>
        <v>0</v>
      </c>
      <c r="J97" s="14">
        <f t="shared" si="128"/>
        <v>33843.599999999999</v>
      </c>
      <c r="K97" s="14">
        <f t="shared" si="128"/>
        <v>13</v>
      </c>
      <c r="L97" s="14">
        <f t="shared" si="128"/>
        <v>0</v>
      </c>
      <c r="M97" s="14">
        <f t="shared" si="128"/>
        <v>0</v>
      </c>
      <c r="N97" s="14">
        <f t="shared" si="128"/>
        <v>256</v>
      </c>
      <c r="O97" s="14">
        <f t="shared" si="128"/>
        <v>34281.360000000001</v>
      </c>
      <c r="P97" s="14">
        <f t="shared" si="128"/>
        <v>0</v>
      </c>
      <c r="R97" s="285"/>
      <c r="S97" s="285"/>
      <c r="T97" s="48" t="s">
        <v>203</v>
      </c>
      <c r="U97" s="48"/>
      <c r="V97" s="124" t="str">
        <f>+INDEX('Energy matrix'!C25:N25,1,$D$2)</f>
        <v>Non-ferrous metal</v>
      </c>
      <c r="W97" s="48"/>
    </row>
    <row r="98" spans="3:24" s="283" customFormat="1" ht="12.75" customHeight="1">
      <c r="C98" s="13" t="str">
        <f>$D$151</f>
        <v>Cooling demand</v>
      </c>
      <c r="D98" s="14">
        <f t="shared" ref="D98:P98" si="129">+INDEX($E151:$Q151,1,D$95) * INDEX($V$98:$V$110,D$95,1)</f>
        <v>0</v>
      </c>
      <c r="E98" s="14">
        <f t="shared" si="129"/>
        <v>0</v>
      </c>
      <c r="F98" s="14">
        <f t="shared" si="129"/>
        <v>0</v>
      </c>
      <c r="G98" s="14">
        <f t="shared" si="129"/>
        <v>0</v>
      </c>
      <c r="H98" s="14">
        <f t="shared" si="129"/>
        <v>0</v>
      </c>
      <c r="I98" s="14">
        <f t="shared" si="129"/>
        <v>0</v>
      </c>
      <c r="J98" s="14">
        <f t="shared" si="129"/>
        <v>0</v>
      </c>
      <c r="K98" s="14">
        <f t="shared" si="129"/>
        <v>0</v>
      </c>
      <c r="L98" s="14">
        <f t="shared" si="129"/>
        <v>0</v>
      </c>
      <c r="M98" s="14">
        <f t="shared" si="129"/>
        <v>0</v>
      </c>
      <c r="N98" s="14">
        <f t="shared" si="129"/>
        <v>0</v>
      </c>
      <c r="O98" s="14">
        <f t="shared" si="129"/>
        <v>0</v>
      </c>
      <c r="P98" s="14">
        <f t="shared" si="129"/>
        <v>0</v>
      </c>
      <c r="R98" s="285"/>
      <c r="S98" s="285"/>
      <c r="T98" s="117" t="str">
        <f>'Energy matrix'!B26</f>
        <v>Coal</v>
      </c>
      <c r="U98" s="117"/>
      <c r="V98" s="118">
        <f>+INDEX('Energy matrix'!C26:N26,1,$D$2)</f>
        <v>1343.058</v>
      </c>
      <c r="W98" s="117"/>
    </row>
    <row r="99" spans="3:24" s="283" customFormat="1" ht="12.75" customHeight="1">
      <c r="C99" s="13" t="str">
        <f>$D$152</f>
        <v>Haullage</v>
      </c>
      <c r="D99" s="14">
        <f t="shared" ref="D99:P99" si="130">+INDEX($E152:$Q152,1,D$95) * INDEX($V$98:$V$110,D$95,1)</f>
        <v>0</v>
      </c>
      <c r="E99" s="14">
        <f t="shared" si="130"/>
        <v>0</v>
      </c>
      <c r="F99" s="14">
        <f t="shared" si="130"/>
        <v>642.21</v>
      </c>
      <c r="G99" s="14">
        <f t="shared" si="130"/>
        <v>0</v>
      </c>
      <c r="H99" s="14">
        <f t="shared" si="130"/>
        <v>90.731999999999999</v>
      </c>
      <c r="I99" s="14">
        <f t="shared" si="130"/>
        <v>0</v>
      </c>
      <c r="J99" s="14">
        <f t="shared" si="130"/>
        <v>0</v>
      </c>
      <c r="K99" s="14">
        <f t="shared" si="130"/>
        <v>0</v>
      </c>
      <c r="L99" s="14">
        <f t="shared" si="130"/>
        <v>0</v>
      </c>
      <c r="M99" s="14">
        <f t="shared" si="130"/>
        <v>0</v>
      </c>
      <c r="N99" s="14">
        <f t="shared" si="130"/>
        <v>0</v>
      </c>
      <c r="O99" s="14">
        <f t="shared" si="130"/>
        <v>0</v>
      </c>
      <c r="P99" s="14">
        <f t="shared" si="130"/>
        <v>0</v>
      </c>
      <c r="R99" s="285"/>
      <c r="S99" s="285"/>
      <c r="T99" s="117" t="str">
        <f>'Energy matrix'!B27</f>
        <v>Fuel Oil</v>
      </c>
      <c r="U99" s="117"/>
      <c r="V99" s="118">
        <f>+INDEX('Energy matrix'!C27:N27,1,$D$2)</f>
        <v>1222.05</v>
      </c>
      <c r="W99" s="117"/>
    </row>
    <row r="100" spans="3:24" s="283" customFormat="1" ht="12.75" customHeight="1">
      <c r="C100" s="13" t="str">
        <f>$D$153</f>
        <v>Light and electronics</v>
      </c>
      <c r="D100" s="14">
        <f t="shared" ref="D100:P100" si="131">+INDEX($E153:$Q153,1,D$95) * INDEX($V$98:$V$110,D$95,1)</f>
        <v>0</v>
      </c>
      <c r="E100" s="14">
        <f t="shared" si="131"/>
        <v>0</v>
      </c>
      <c r="F100" s="14">
        <f t="shared" si="131"/>
        <v>0</v>
      </c>
      <c r="G100" s="14">
        <f t="shared" si="131"/>
        <v>0</v>
      </c>
      <c r="H100" s="14">
        <f t="shared" si="131"/>
        <v>0</v>
      </c>
      <c r="I100" s="14">
        <f t="shared" si="131"/>
        <v>0</v>
      </c>
      <c r="J100" s="14">
        <f t="shared" si="131"/>
        <v>0</v>
      </c>
      <c r="K100" s="14">
        <f t="shared" si="131"/>
        <v>0</v>
      </c>
      <c r="L100" s="14">
        <f t="shared" si="131"/>
        <v>0</v>
      </c>
      <c r="M100" s="14">
        <f t="shared" si="131"/>
        <v>0</v>
      </c>
      <c r="N100" s="14">
        <f t="shared" si="131"/>
        <v>0</v>
      </c>
      <c r="O100" s="14">
        <f t="shared" si="131"/>
        <v>3713.8139999999999</v>
      </c>
      <c r="P100" s="14">
        <f t="shared" si="131"/>
        <v>0</v>
      </c>
      <c r="R100" s="285"/>
      <c r="S100" s="285"/>
      <c r="T100" s="117" t="str">
        <f>'Energy matrix'!B28</f>
        <v>Diesel</v>
      </c>
      <c r="U100" s="117"/>
      <c r="V100" s="118">
        <f>+INDEX('Energy matrix'!C28:N28,1,$D$2)</f>
        <v>642.21</v>
      </c>
      <c r="W100" s="117"/>
    </row>
    <row r="101" spans="3:24" s="283" customFormat="1" ht="12.75" customHeight="1">
      <c r="C101" s="13" t="str">
        <f>$D$154</f>
        <v>Electric motors</v>
      </c>
      <c r="D101" s="14">
        <f t="shared" ref="D101:P101" si="132">+INDEX($E154:$Q154,1,D$95) * INDEX($V$98:$V$110,D$95,1)</f>
        <v>0</v>
      </c>
      <c r="E101" s="14">
        <f t="shared" si="132"/>
        <v>0</v>
      </c>
      <c r="F101" s="14">
        <f t="shared" si="132"/>
        <v>0</v>
      </c>
      <c r="G101" s="14">
        <f t="shared" si="132"/>
        <v>0</v>
      </c>
      <c r="H101" s="14">
        <f t="shared" si="132"/>
        <v>0</v>
      </c>
      <c r="I101" s="14">
        <f t="shared" si="132"/>
        <v>0</v>
      </c>
      <c r="J101" s="14">
        <f t="shared" si="132"/>
        <v>0</v>
      </c>
      <c r="K101" s="14">
        <f t="shared" si="132"/>
        <v>0</v>
      </c>
      <c r="L101" s="14">
        <f t="shared" si="132"/>
        <v>0</v>
      </c>
      <c r="M101" s="14">
        <f t="shared" si="132"/>
        <v>0</v>
      </c>
      <c r="N101" s="14">
        <f t="shared" si="132"/>
        <v>0</v>
      </c>
      <c r="O101" s="14">
        <f t="shared" si="132"/>
        <v>18283.392</v>
      </c>
      <c r="P101" s="14">
        <f t="shared" si="132"/>
        <v>0</v>
      </c>
      <c r="R101" s="285"/>
      <c r="S101" s="285"/>
      <c r="T101" s="117" t="str">
        <f>'Energy matrix'!B29</f>
        <v>Gasoline</v>
      </c>
      <c r="U101" s="117"/>
      <c r="V101" s="118">
        <f>+INDEX('Energy matrix'!C29:N29,1,$D$2)</f>
        <v>0</v>
      </c>
      <c r="W101" s="117"/>
    </row>
    <row r="102" spans="3:24" s="283" customFormat="1" ht="12.75" customHeight="1">
      <c r="C102" s="13" t="str">
        <f>$D$155</f>
        <v>Spatial heating</v>
      </c>
      <c r="D102" s="14">
        <f t="shared" ref="D102:P102" si="133">+INDEX($E155:$Q155,1,D$95) * INDEX($V$98:$V$110,D$95,1)</f>
        <v>0</v>
      </c>
      <c r="E102" s="14">
        <f t="shared" si="133"/>
        <v>0</v>
      </c>
      <c r="F102" s="14">
        <f t="shared" si="133"/>
        <v>0</v>
      </c>
      <c r="G102" s="14">
        <f t="shared" si="133"/>
        <v>0</v>
      </c>
      <c r="H102" s="14">
        <f t="shared" si="133"/>
        <v>0</v>
      </c>
      <c r="I102" s="14">
        <f t="shared" si="133"/>
        <v>0</v>
      </c>
      <c r="J102" s="14">
        <f t="shared" si="133"/>
        <v>0</v>
      </c>
      <c r="K102" s="14">
        <f t="shared" si="133"/>
        <v>0</v>
      </c>
      <c r="L102" s="14">
        <f t="shared" si="133"/>
        <v>0</v>
      </c>
      <c r="M102" s="14">
        <f t="shared" si="133"/>
        <v>0</v>
      </c>
      <c r="N102" s="14">
        <f t="shared" si="133"/>
        <v>0</v>
      </c>
      <c r="O102" s="14">
        <f t="shared" si="133"/>
        <v>857.03399999999999</v>
      </c>
      <c r="P102" s="14">
        <f t="shared" si="133"/>
        <v>1109</v>
      </c>
      <c r="R102" s="285"/>
      <c r="S102" s="285"/>
      <c r="T102" s="117" t="str">
        <f>'Energy matrix'!B30</f>
        <v>LPG</v>
      </c>
      <c r="U102" s="117"/>
      <c r="V102" s="118">
        <f>+INDEX('Energy matrix'!C30:N30,1,$D$2)</f>
        <v>90.731999999999999</v>
      </c>
      <c r="W102" s="117"/>
    </row>
    <row r="103" spans="3:24" s="283" customFormat="1" ht="12.75" customHeight="1">
      <c r="C103" s="17" t="s">
        <v>57</v>
      </c>
      <c r="D103" s="18">
        <f>SUM(D97:D102)</f>
        <v>1343.058</v>
      </c>
      <c r="E103" s="18">
        <f t="shared" ref="E103:P103" si="134">SUM(E97:E102)</f>
        <v>1222.05</v>
      </c>
      <c r="F103" s="18">
        <f t="shared" si="134"/>
        <v>642.21</v>
      </c>
      <c r="G103" s="18">
        <f t="shared" si="134"/>
        <v>0</v>
      </c>
      <c r="H103" s="18">
        <f t="shared" si="134"/>
        <v>90.731999999999999</v>
      </c>
      <c r="I103" s="18">
        <f t="shared" si="134"/>
        <v>0</v>
      </c>
      <c r="J103" s="18">
        <f t="shared" si="134"/>
        <v>33843.599999999999</v>
      </c>
      <c r="K103" s="18">
        <f t="shared" si="134"/>
        <v>13</v>
      </c>
      <c r="L103" s="18">
        <f t="shared" si="134"/>
        <v>0</v>
      </c>
      <c r="M103" s="18">
        <f t="shared" si="134"/>
        <v>0</v>
      </c>
      <c r="N103" s="18">
        <f t="shared" si="134"/>
        <v>256</v>
      </c>
      <c r="O103" s="18">
        <f t="shared" si="134"/>
        <v>57135.6</v>
      </c>
      <c r="P103" s="18">
        <f t="shared" si="134"/>
        <v>1109</v>
      </c>
      <c r="R103" s="285"/>
      <c r="S103" s="285"/>
      <c r="T103" s="117" t="str">
        <f>'Energy matrix'!B31</f>
        <v>Manufactured Gases</v>
      </c>
      <c r="U103" s="117"/>
      <c r="V103" s="118">
        <f>+INDEX('Energy matrix'!C31:N31,1,$D$2)</f>
        <v>0</v>
      </c>
      <c r="W103" s="117"/>
    </row>
    <row r="104" spans="3:24" s="283" customFormat="1" ht="12.75" customHeight="1">
      <c r="O104" s="86"/>
      <c r="R104" s="285"/>
      <c r="S104" s="285"/>
      <c r="T104" s="117" t="str">
        <f>'Energy matrix'!B32</f>
        <v>Natural gas</v>
      </c>
      <c r="U104" s="117"/>
      <c r="V104" s="118">
        <f>+INDEX('Energy matrix'!C32:N32,1,$D$2)</f>
        <v>33843.599999999999</v>
      </c>
      <c r="W104" s="117"/>
    </row>
    <row r="105" spans="3:24" s="283" customFormat="1" ht="12.75" customHeight="1">
      <c r="O105" s="86"/>
      <c r="R105" s="285"/>
      <c r="S105" s="285"/>
      <c r="T105" s="117" t="str">
        <f>'Energy matrix'!B33</f>
        <v>Biogas</v>
      </c>
      <c r="U105" s="117"/>
      <c r="V105" s="118">
        <f>+INDEX('Energy matrix'!C33:N33,1,$D$2)</f>
        <v>13</v>
      </c>
      <c r="W105" s="117"/>
    </row>
    <row r="106" spans="3:24" s="283" customFormat="1" ht="12.75" customHeight="1">
      <c r="E106" s="63"/>
      <c r="F106" s="63"/>
      <c r="G106" s="286"/>
      <c r="H106" s="286"/>
      <c r="I106" s="286"/>
      <c r="J106" s="286"/>
      <c r="K106" s="286"/>
      <c r="O106" s="86"/>
      <c r="R106" s="285"/>
      <c r="S106" s="285"/>
      <c r="T106" s="117" t="str">
        <f>'Energy matrix'!B34</f>
        <v>Biodiesel</v>
      </c>
      <c r="U106" s="117"/>
      <c r="V106" s="118">
        <f>+INDEX('Energy matrix'!C34:N34,1,$D$2)</f>
        <v>0</v>
      </c>
      <c r="W106" s="117"/>
    </row>
    <row r="107" spans="3:24" s="283" customFormat="1" ht="12.75" customHeight="1">
      <c r="E107" s="63"/>
      <c r="F107" s="63"/>
      <c r="G107" s="286"/>
      <c r="H107" s="286"/>
      <c r="I107" s="286"/>
      <c r="J107" s="286"/>
      <c r="K107" s="286"/>
      <c r="O107" s="86"/>
      <c r="R107" s="285"/>
      <c r="S107" s="285"/>
      <c r="T107" s="117" t="str">
        <f>'Energy matrix'!B35</f>
        <v>Biomass</v>
      </c>
      <c r="U107" s="117"/>
      <c r="V107" s="118">
        <f>+INDEX('Energy matrix'!C35:N35,1,$D$2)</f>
        <v>0</v>
      </c>
      <c r="W107" s="117"/>
    </row>
    <row r="108" spans="3:24" s="283" customFormat="1" ht="12.75" customHeight="1">
      <c r="E108" s="63"/>
      <c r="F108" s="63"/>
      <c r="G108" s="286"/>
      <c r="H108" s="286"/>
      <c r="I108" s="286"/>
      <c r="J108" s="286"/>
      <c r="K108" s="286"/>
      <c r="O108" s="86"/>
      <c r="R108" s="285"/>
      <c r="S108" s="285"/>
      <c r="T108" s="117" t="str">
        <f>'Energy matrix'!B36</f>
        <v>Waste</v>
      </c>
      <c r="U108" s="117"/>
      <c r="V108" s="118">
        <f>+INDEX('Energy matrix'!C36:N36,1,$D$2)</f>
        <v>256</v>
      </c>
      <c r="W108" s="117"/>
    </row>
    <row r="109" spans="3:24" s="283" customFormat="1" ht="12.75" customHeight="1">
      <c r="E109" s="63"/>
      <c r="F109" s="63"/>
      <c r="G109" s="286"/>
      <c r="H109" s="286"/>
      <c r="I109" s="286"/>
      <c r="J109" s="286"/>
      <c r="K109" s="286"/>
      <c r="O109" s="86"/>
      <c r="R109" s="285"/>
      <c r="S109" s="285"/>
      <c r="T109" s="117" t="str">
        <f>'Energy matrix'!B37</f>
        <v>Electricity</v>
      </c>
      <c r="U109" s="117"/>
      <c r="V109" s="118">
        <f>+INDEX('Energy matrix'!C37:N37,1,$D$2)</f>
        <v>57135.6</v>
      </c>
      <c r="W109" s="117"/>
    </row>
    <row r="110" spans="3:24" ht="12.75" customHeight="1">
      <c r="C110" s="257" t="s">
        <v>489</v>
      </c>
      <c r="E110" s="25"/>
      <c r="F110" s="25"/>
      <c r="G110" s="25"/>
      <c r="H110" s="25"/>
      <c r="I110" s="25"/>
      <c r="J110" s="25"/>
      <c r="K110" s="25"/>
      <c r="O110" s="86"/>
      <c r="T110" s="117" t="str">
        <f>'Energy matrix'!B38</f>
        <v>District Heating</v>
      </c>
      <c r="U110" s="117"/>
      <c r="V110" s="118">
        <f>+INDEX('Energy matrix'!C38:N38,1,$D$2)</f>
        <v>1109</v>
      </c>
      <c r="W110" s="117"/>
      <c r="X110" s="283"/>
    </row>
    <row r="111" spans="3:24" ht="12.75" customHeight="1">
      <c r="O111" s="86"/>
      <c r="T111" s="117" t="s">
        <v>57</v>
      </c>
      <c r="U111" s="117"/>
      <c r="V111" s="118">
        <f>SUM(V98:V110)</f>
        <v>95655.25</v>
      </c>
      <c r="W111" s="117"/>
      <c r="X111" s="283"/>
    </row>
    <row r="112" spans="3:24" ht="12.75" customHeight="1">
      <c r="C112" s="125" t="s">
        <v>145</v>
      </c>
      <c r="E112" s="25"/>
      <c r="F112" s="25"/>
      <c r="G112" s="25"/>
      <c r="H112" s="25"/>
      <c r="I112" s="25"/>
      <c r="J112" s="25"/>
      <c r="K112" s="25"/>
      <c r="T112" s="285"/>
      <c r="U112" s="285"/>
      <c r="V112" s="285"/>
      <c r="W112" s="285"/>
      <c r="X112" s="283"/>
    </row>
    <row r="113" spans="3:31" ht="12.75" customHeight="1">
      <c r="D113" s="87" t="s">
        <v>147</v>
      </c>
      <c r="E113" s="88" t="str">
        <f t="array" ref="E113">+IF(AND(UPPER(TRANSPOSE(T118:T128))=UPPER(MID(D116:N116,4,99))),"Ok","ERROR")</f>
        <v>Ok</v>
      </c>
      <c r="F113" s="25"/>
      <c r="G113" s="25"/>
      <c r="H113" s="25"/>
      <c r="I113" s="25"/>
      <c r="J113" s="25"/>
      <c r="K113" s="25"/>
      <c r="T113" s="285"/>
      <c r="U113" s="285"/>
      <c r="V113" s="285"/>
      <c r="W113" s="285"/>
      <c r="X113" s="283"/>
    </row>
    <row r="114" spans="3:31" ht="12.75" customHeight="1">
      <c r="C114" s="25" t="s">
        <v>203</v>
      </c>
      <c r="O114" s="86"/>
      <c r="T114" s="125" t="s">
        <v>491</v>
      </c>
      <c r="U114" s="125"/>
      <c r="W114" s="125"/>
    </row>
    <row r="115" spans="3:31" ht="12.75" customHeight="1">
      <c r="D115" s="89">
        <v>1</v>
      </c>
      <c r="E115" s="89">
        <f>+D115+1</f>
        <v>2</v>
      </c>
      <c r="F115" s="89">
        <f t="shared" ref="F115:P115" si="135">+E115+1</f>
        <v>3</v>
      </c>
      <c r="G115" s="89">
        <f t="shared" si="135"/>
        <v>4</v>
      </c>
      <c r="H115" s="89">
        <f t="shared" si="135"/>
        <v>5</v>
      </c>
      <c r="I115" s="89">
        <f t="shared" si="135"/>
        <v>6</v>
      </c>
      <c r="J115" s="89">
        <f t="shared" si="135"/>
        <v>7</v>
      </c>
      <c r="K115" s="89">
        <f t="shared" si="135"/>
        <v>8</v>
      </c>
      <c r="L115" s="89">
        <f t="shared" si="135"/>
        <v>9</v>
      </c>
      <c r="M115" s="89">
        <f t="shared" si="135"/>
        <v>10</v>
      </c>
      <c r="N115" s="89">
        <f t="shared" si="135"/>
        <v>11</v>
      </c>
      <c r="O115" s="89">
        <f t="shared" si="135"/>
        <v>12</v>
      </c>
      <c r="P115" s="89">
        <f t="shared" si="135"/>
        <v>13</v>
      </c>
      <c r="T115" s="46"/>
      <c r="U115" s="46"/>
      <c r="W115" s="46"/>
    </row>
    <row r="116" spans="3:31" ht="12.75" customHeight="1">
      <c r="C116" s="10" t="str">
        <f>+C76</f>
        <v>Agg End-use</v>
      </c>
      <c r="D116" s="10" t="str">
        <f t="shared" ref="D116:P116" si="136">+D76</f>
        <v>01 Coal</v>
      </c>
      <c r="E116" s="10" t="str">
        <f t="shared" si="136"/>
        <v>02 Fuel oil</v>
      </c>
      <c r="F116" s="10" t="str">
        <f t="shared" si="136"/>
        <v>03 Diesel</v>
      </c>
      <c r="G116" s="10" t="str">
        <f t="shared" si="136"/>
        <v>04 Gasoline</v>
      </c>
      <c r="H116" s="10" t="str">
        <f t="shared" si="136"/>
        <v>05 LPG</v>
      </c>
      <c r="I116" s="10" t="str">
        <f t="shared" si="136"/>
        <v>06 Manufactured Gases</v>
      </c>
      <c r="J116" s="10" t="str">
        <f t="shared" si="136"/>
        <v>07 Natural gas</v>
      </c>
      <c r="K116" s="10" t="str">
        <f t="shared" si="136"/>
        <v>08 Biogas</v>
      </c>
      <c r="L116" s="10" t="str">
        <f t="shared" si="136"/>
        <v>09 Biodiesel</v>
      </c>
      <c r="M116" s="10" t="str">
        <f t="shared" si="136"/>
        <v>10 Biomass</v>
      </c>
      <c r="N116" s="10" t="str">
        <f t="shared" si="136"/>
        <v>11 Waste</v>
      </c>
      <c r="O116" s="10" t="str">
        <f t="shared" si="136"/>
        <v>12 Electricity</v>
      </c>
      <c r="P116" s="10" t="str">
        <f t="shared" si="136"/>
        <v>13 District heating</v>
      </c>
      <c r="T116" s="122" t="s">
        <v>146</v>
      </c>
      <c r="V116" s="123">
        <f>+'Energy matrix'!B45</f>
        <v>2019</v>
      </c>
    </row>
    <row r="117" spans="3:31" ht="12.75" customHeight="1">
      <c r="C117" s="13" t="str">
        <f>$D$150</f>
        <v>Process heat temperature</v>
      </c>
      <c r="D117" s="14">
        <f>+INDEX($E150:$Q150,1,D$115) * INDEX($V$118:$V$130,D$115,1)</f>
        <v>1097.598</v>
      </c>
      <c r="E117" s="14">
        <f t="shared" ref="E117:P117" si="137">+INDEX($E150:$Q150,1,E$115) * INDEX($V$118:$V$130,E$115,1)</f>
        <v>685.83100000000002</v>
      </c>
      <c r="F117" s="14">
        <f t="shared" si="137"/>
        <v>0</v>
      </c>
      <c r="G117" s="14">
        <f t="shared" si="137"/>
        <v>0</v>
      </c>
      <c r="H117" s="14">
        <f t="shared" si="137"/>
        <v>0</v>
      </c>
      <c r="I117" s="14">
        <f t="shared" si="137"/>
        <v>0</v>
      </c>
      <c r="J117" s="14">
        <f t="shared" si="137"/>
        <v>35464.18</v>
      </c>
      <c r="K117" s="14">
        <f t="shared" si="137"/>
        <v>10</v>
      </c>
      <c r="L117" s="14">
        <f t="shared" si="137"/>
        <v>0</v>
      </c>
      <c r="M117" s="14">
        <f t="shared" si="137"/>
        <v>0</v>
      </c>
      <c r="N117" s="14">
        <f t="shared" si="137"/>
        <v>238</v>
      </c>
      <c r="O117" s="14">
        <f t="shared" si="137"/>
        <v>32972.400000000001</v>
      </c>
      <c r="P117" s="14">
        <f t="shared" si="137"/>
        <v>0</v>
      </c>
      <c r="T117" s="48" t="s">
        <v>203</v>
      </c>
      <c r="U117" s="48"/>
      <c r="V117" s="124" t="str">
        <f>+INDEX('Energy matrix'!C46:N46,1,$D$2)</f>
        <v>Non-ferrous metal</v>
      </c>
      <c r="W117" s="48"/>
    </row>
    <row r="118" spans="3:31" ht="12.75" customHeight="1">
      <c r="C118" s="13" t="str">
        <f>$D$151</f>
        <v>Cooling demand</v>
      </c>
      <c r="D118" s="14">
        <f>+INDEX($E151:$Q151,1,D$115) * INDEX($V$118:$V$130,D$115,1)</f>
        <v>0</v>
      </c>
      <c r="E118" s="14">
        <f t="shared" ref="E118:P118" si="138">+INDEX($E151:$Q151,1,E$115) * INDEX($V$118:$V$130,E$115,1)</f>
        <v>0</v>
      </c>
      <c r="F118" s="14">
        <f t="shared" si="138"/>
        <v>0</v>
      </c>
      <c r="G118" s="14">
        <f t="shared" si="138"/>
        <v>0</v>
      </c>
      <c r="H118" s="14">
        <f t="shared" si="138"/>
        <v>0</v>
      </c>
      <c r="I118" s="14">
        <f t="shared" si="138"/>
        <v>0</v>
      </c>
      <c r="J118" s="14">
        <f t="shared" si="138"/>
        <v>0</v>
      </c>
      <c r="K118" s="14">
        <f t="shared" si="138"/>
        <v>0</v>
      </c>
      <c r="L118" s="14">
        <f t="shared" si="138"/>
        <v>0</v>
      </c>
      <c r="M118" s="14">
        <f t="shared" si="138"/>
        <v>0</v>
      </c>
      <c r="N118" s="14">
        <f t="shared" si="138"/>
        <v>0</v>
      </c>
      <c r="O118" s="14">
        <f t="shared" si="138"/>
        <v>0</v>
      </c>
      <c r="P118" s="14">
        <f t="shared" si="138"/>
        <v>0</v>
      </c>
      <c r="T118" s="117" t="str">
        <f>'Energy matrix'!B47</f>
        <v>Coal</v>
      </c>
      <c r="U118" s="117"/>
      <c r="V118" s="118">
        <f>+INDEX('Energy matrix'!C47:N47,1,$D$2)</f>
        <v>1097.598</v>
      </c>
      <c r="W118" s="117"/>
    </row>
    <row r="119" spans="3:31" ht="12.75" customHeight="1">
      <c r="C119" s="13" t="str">
        <f>$D$152</f>
        <v>Haullage</v>
      </c>
      <c r="D119" s="19">
        <f>+INDEX($E152:$Q152,1,D$115) * INDEX($V$118:$V$130,D$115,1)</f>
        <v>0</v>
      </c>
      <c r="E119" s="19">
        <f t="shared" ref="E119:P119" si="139">+INDEX($E152:$Q152,1,E$115) * INDEX($V$118:$V$130,E$115,1)</f>
        <v>0</v>
      </c>
      <c r="F119" s="19">
        <f t="shared" si="139"/>
        <v>472.197</v>
      </c>
      <c r="G119" s="19">
        <f t="shared" si="139"/>
        <v>0</v>
      </c>
      <c r="H119" s="19">
        <f t="shared" si="139"/>
        <v>86.147999999999996</v>
      </c>
      <c r="I119" s="19">
        <f t="shared" si="139"/>
        <v>0</v>
      </c>
      <c r="J119" s="19">
        <f t="shared" si="139"/>
        <v>0</v>
      </c>
      <c r="K119" s="19">
        <f t="shared" si="139"/>
        <v>0</v>
      </c>
      <c r="L119" s="19">
        <f t="shared" si="139"/>
        <v>0</v>
      </c>
      <c r="M119" s="19">
        <f t="shared" si="139"/>
        <v>0</v>
      </c>
      <c r="N119" s="19">
        <f t="shared" si="139"/>
        <v>0</v>
      </c>
      <c r="O119" s="19">
        <f t="shared" si="139"/>
        <v>0</v>
      </c>
      <c r="P119" s="19">
        <f t="shared" si="139"/>
        <v>0</v>
      </c>
      <c r="T119" s="117" t="str">
        <f>'Energy matrix'!B48</f>
        <v>Fuel Oil</v>
      </c>
      <c r="U119" s="117"/>
      <c r="V119" s="118">
        <f>+INDEX('Energy matrix'!C48:N48,1,$D$2)</f>
        <v>685.83100000000002</v>
      </c>
      <c r="W119" s="117"/>
    </row>
    <row r="120" spans="3:31" ht="12.75" customHeight="1">
      <c r="C120" s="13" t="str">
        <f>$D$153</f>
        <v>Light and electronics</v>
      </c>
      <c r="D120" s="14">
        <f>+INDEX($E153:$Q153,1,D$115) * INDEX($V$118:$V$130,D$115,1)</f>
        <v>0</v>
      </c>
      <c r="E120" s="14">
        <f t="shared" ref="E120:P120" si="140">+INDEX($E153:$Q153,1,E$115) * INDEX($V$118:$V$130,E$115,1)</f>
        <v>0</v>
      </c>
      <c r="F120" s="14">
        <f t="shared" si="140"/>
        <v>0</v>
      </c>
      <c r="G120" s="14">
        <f t="shared" si="140"/>
        <v>0</v>
      </c>
      <c r="H120" s="14">
        <f t="shared" si="140"/>
        <v>0</v>
      </c>
      <c r="I120" s="14">
        <f t="shared" si="140"/>
        <v>0</v>
      </c>
      <c r="J120" s="14">
        <f t="shared" si="140"/>
        <v>0</v>
      </c>
      <c r="K120" s="14">
        <f t="shared" si="140"/>
        <v>0</v>
      </c>
      <c r="L120" s="14">
        <f t="shared" si="140"/>
        <v>0</v>
      </c>
      <c r="M120" s="14">
        <f t="shared" si="140"/>
        <v>0</v>
      </c>
      <c r="N120" s="14">
        <f t="shared" si="140"/>
        <v>0</v>
      </c>
      <c r="O120" s="14">
        <f t="shared" si="140"/>
        <v>3572.01</v>
      </c>
      <c r="P120" s="14">
        <f t="shared" si="140"/>
        <v>0</v>
      </c>
      <c r="T120" s="117" t="str">
        <f>'Energy matrix'!B49</f>
        <v>Diesel</v>
      </c>
      <c r="U120" s="117"/>
      <c r="V120" s="118">
        <f>+INDEX('Energy matrix'!C49:N49,1,$D$2)</f>
        <v>472.197</v>
      </c>
      <c r="W120" s="117"/>
    </row>
    <row r="121" spans="3:31" ht="12.75" customHeight="1">
      <c r="C121" s="13" t="str">
        <f>$D$154</f>
        <v>Electric motors</v>
      </c>
      <c r="D121" s="14">
        <f t="shared" ref="D121:P122" si="141">+INDEX($E154:$Q154,1,D$115) * INDEX($V$118:$V$130,D$115,1)</f>
        <v>0</v>
      </c>
      <c r="E121" s="14">
        <f t="shared" si="141"/>
        <v>0</v>
      </c>
      <c r="F121" s="14">
        <f t="shared" si="141"/>
        <v>0</v>
      </c>
      <c r="G121" s="14">
        <f t="shared" si="141"/>
        <v>0</v>
      </c>
      <c r="H121" s="14">
        <f t="shared" si="141"/>
        <v>0</v>
      </c>
      <c r="I121" s="14">
        <f t="shared" si="141"/>
        <v>0</v>
      </c>
      <c r="J121" s="14">
        <f t="shared" si="141"/>
        <v>0</v>
      </c>
      <c r="K121" s="14">
        <f t="shared" si="141"/>
        <v>0</v>
      </c>
      <c r="L121" s="14">
        <f t="shared" si="141"/>
        <v>0</v>
      </c>
      <c r="M121" s="14">
        <f t="shared" si="141"/>
        <v>0</v>
      </c>
      <c r="N121" s="14">
        <f t="shared" si="141"/>
        <v>0</v>
      </c>
      <c r="O121" s="14">
        <f t="shared" si="141"/>
        <v>17585.28</v>
      </c>
      <c r="P121" s="14">
        <f t="shared" si="141"/>
        <v>0</v>
      </c>
      <c r="T121" s="117" t="str">
        <f>'Energy matrix'!B50</f>
        <v>Gasoline</v>
      </c>
      <c r="U121" s="117"/>
      <c r="V121" s="118">
        <f>+INDEX('Energy matrix'!C50:N50,1,$D$2)</f>
        <v>0</v>
      </c>
      <c r="W121" s="117"/>
    </row>
    <row r="122" spans="3:31" ht="12.75" customHeight="1">
      <c r="C122" s="13" t="str">
        <f>$D$155</f>
        <v>Spatial heating</v>
      </c>
      <c r="D122" s="14">
        <f t="shared" si="141"/>
        <v>0</v>
      </c>
      <c r="E122" s="14">
        <f t="shared" si="141"/>
        <v>0</v>
      </c>
      <c r="F122" s="14">
        <f t="shared" si="141"/>
        <v>0</v>
      </c>
      <c r="G122" s="14">
        <f t="shared" si="141"/>
        <v>0</v>
      </c>
      <c r="H122" s="14">
        <f t="shared" si="141"/>
        <v>0</v>
      </c>
      <c r="I122" s="14">
        <f t="shared" si="141"/>
        <v>0</v>
      </c>
      <c r="J122" s="14">
        <f t="shared" si="141"/>
        <v>0</v>
      </c>
      <c r="K122" s="14">
        <f t="shared" si="141"/>
        <v>0</v>
      </c>
      <c r="L122" s="14">
        <f t="shared" si="141"/>
        <v>0</v>
      </c>
      <c r="M122" s="14">
        <f t="shared" si="141"/>
        <v>0</v>
      </c>
      <c r="N122" s="14">
        <f t="shared" si="141"/>
        <v>0</v>
      </c>
      <c r="O122" s="14">
        <f t="shared" si="141"/>
        <v>824.31</v>
      </c>
      <c r="P122" s="14">
        <f t="shared" si="141"/>
        <v>1131</v>
      </c>
      <c r="T122" s="117" t="str">
        <f>'Energy matrix'!B51</f>
        <v>LPG</v>
      </c>
      <c r="U122" s="117"/>
      <c r="V122" s="118">
        <f>+INDEX('Energy matrix'!C51:N51,1,$D$2)</f>
        <v>86.147999999999996</v>
      </c>
      <c r="W122" s="117"/>
    </row>
    <row r="123" spans="3:31" ht="12.75" customHeight="1">
      <c r="C123" s="17" t="s">
        <v>57</v>
      </c>
      <c r="D123" s="18">
        <f t="shared" ref="D123:P123" si="142">SUM(D117:D122)</f>
        <v>1097.598</v>
      </c>
      <c r="E123" s="18">
        <f t="shared" si="142"/>
        <v>685.83100000000002</v>
      </c>
      <c r="F123" s="18">
        <f t="shared" si="142"/>
        <v>472.197</v>
      </c>
      <c r="G123" s="18">
        <f t="shared" si="142"/>
        <v>0</v>
      </c>
      <c r="H123" s="18">
        <f t="shared" si="142"/>
        <v>86.147999999999996</v>
      </c>
      <c r="I123" s="18">
        <f t="shared" si="142"/>
        <v>0</v>
      </c>
      <c r="J123" s="18">
        <f t="shared" si="142"/>
        <v>35464.18</v>
      </c>
      <c r="K123" s="18">
        <f t="shared" si="142"/>
        <v>10</v>
      </c>
      <c r="L123" s="18">
        <f t="shared" si="142"/>
        <v>0</v>
      </c>
      <c r="M123" s="18">
        <f t="shared" si="142"/>
        <v>0</v>
      </c>
      <c r="N123" s="18">
        <f t="shared" si="142"/>
        <v>238</v>
      </c>
      <c r="O123" s="18">
        <f t="shared" si="142"/>
        <v>54954</v>
      </c>
      <c r="P123" s="18">
        <f t="shared" si="142"/>
        <v>1131</v>
      </c>
      <c r="T123" s="117" t="str">
        <f>'Energy matrix'!B52</f>
        <v>Manufactured Gases</v>
      </c>
      <c r="U123" s="117"/>
      <c r="V123" s="118">
        <f>+INDEX('Energy matrix'!C52:N52,1,$D$2)</f>
        <v>0</v>
      </c>
      <c r="W123" s="117"/>
    </row>
    <row r="124" spans="3:31" ht="12.75" customHeight="1">
      <c r="E124" s="25"/>
      <c r="F124" s="25"/>
      <c r="G124" s="25"/>
      <c r="H124" s="25"/>
      <c r="I124" s="25"/>
      <c r="J124" s="25"/>
      <c r="K124" s="25"/>
      <c r="O124" s="86"/>
      <c r="T124" s="117" t="str">
        <f>'Energy matrix'!B53</f>
        <v>Natural gas</v>
      </c>
      <c r="U124" s="117"/>
      <c r="V124" s="118">
        <f>+INDEX('Energy matrix'!C53:N53,1,$D$2)</f>
        <v>35464.18</v>
      </c>
      <c r="W124" s="117"/>
    </row>
    <row r="125" spans="3:31" ht="12.75" customHeight="1">
      <c r="E125" s="25"/>
      <c r="F125" s="25"/>
      <c r="G125" s="25"/>
      <c r="H125" s="25"/>
      <c r="I125" s="25"/>
      <c r="J125" s="25"/>
      <c r="K125" s="25"/>
      <c r="O125" s="86"/>
      <c r="T125" s="117" t="str">
        <f>'Energy matrix'!B54</f>
        <v>Biogas</v>
      </c>
      <c r="U125" s="117"/>
      <c r="V125" s="118">
        <f>+INDEX('Energy matrix'!C54:N54,1,$D$2)</f>
        <v>10</v>
      </c>
      <c r="W125" s="117"/>
    </row>
    <row r="126" spans="3:31" ht="12.75" customHeight="1">
      <c r="O126" s="86"/>
      <c r="T126" s="117" t="str">
        <f>'Energy matrix'!B55</f>
        <v>Biodiesel</v>
      </c>
      <c r="U126" s="117"/>
      <c r="V126" s="118">
        <f>+INDEX('Energy matrix'!C55:N55,1,$D$2)</f>
        <v>0</v>
      </c>
      <c r="W126" s="117"/>
    </row>
    <row r="127" spans="3:31" ht="12.75" customHeight="1">
      <c r="O127" s="86"/>
      <c r="T127" s="117" t="str">
        <f>'Energy matrix'!B56</f>
        <v>Biomass</v>
      </c>
      <c r="U127" s="117"/>
      <c r="V127" s="118">
        <f>+INDEX('Energy matrix'!C56:N56,1,$D$2)</f>
        <v>0</v>
      </c>
      <c r="W127" s="117"/>
    </row>
    <row r="128" spans="3:31" ht="12.75" customHeight="1">
      <c r="C128" s="25" t="s">
        <v>287</v>
      </c>
      <c r="D128" s="503"/>
      <c r="F128" s="25"/>
      <c r="G128" s="25"/>
      <c r="H128" s="25"/>
      <c r="I128" s="25"/>
      <c r="J128" s="25"/>
      <c r="K128" s="25"/>
      <c r="O128" s="86"/>
      <c r="T128" s="117" t="str">
        <f>'Energy matrix'!B57</f>
        <v>Waste</v>
      </c>
      <c r="U128" s="117"/>
      <c r="V128" s="118">
        <f>+INDEX('Energy matrix'!C57:N57,1,$D$2)</f>
        <v>238</v>
      </c>
      <c r="W128" s="117"/>
      <c r="AE128" s="34"/>
    </row>
    <row r="129" spans="3:32" ht="12.75" customHeight="1">
      <c r="E129" s="25"/>
      <c r="F129" s="25"/>
      <c r="G129" s="25"/>
      <c r="H129" s="25"/>
      <c r="I129" s="25"/>
      <c r="J129" s="25"/>
      <c r="K129" s="25"/>
      <c r="O129" s="86"/>
      <c r="T129" s="117" t="str">
        <f>'Energy matrix'!B58</f>
        <v>Electricity</v>
      </c>
      <c r="U129" s="117"/>
      <c r="V129" s="118">
        <f>+INDEX('Energy matrix'!C58:N58,1,$D$2)</f>
        <v>54954</v>
      </c>
      <c r="W129" s="117"/>
      <c r="AF129" s="34"/>
    </row>
    <row r="130" spans="3:32" ht="12.75" customHeight="1">
      <c r="D130" s="21" t="s">
        <v>55</v>
      </c>
      <c r="E130" s="21" t="s">
        <v>85</v>
      </c>
      <c r="F130" s="21" t="s">
        <v>68</v>
      </c>
      <c r="G130" s="21" t="s">
        <v>79</v>
      </c>
      <c r="H130" s="21" t="s">
        <v>53</v>
      </c>
      <c r="I130" s="21" t="s">
        <v>51</v>
      </c>
      <c r="J130" s="21" t="s">
        <v>77</v>
      </c>
      <c r="K130" s="21" t="s">
        <v>78</v>
      </c>
      <c r="L130" s="21" t="s">
        <v>80</v>
      </c>
      <c r="M130" s="21" t="s">
        <v>50</v>
      </c>
      <c r="N130" s="21" t="s">
        <v>56</v>
      </c>
      <c r="O130" s="86"/>
      <c r="T130" s="117" t="str">
        <f>'Energy matrix'!B59</f>
        <v>District Heating</v>
      </c>
      <c r="U130" s="117"/>
      <c r="V130" s="118">
        <f>+INDEX('Energy matrix'!C59:N59,1,$D$2)</f>
        <v>1131</v>
      </c>
      <c r="W130" s="117"/>
      <c r="AF130" s="34"/>
    </row>
    <row r="131" spans="3:32" ht="12.75" customHeight="1">
      <c r="C131" s="13" t="str">
        <f>$D$150</f>
        <v>Process heat temperature</v>
      </c>
      <c r="D131" s="256">
        <f>D136*0.98</f>
        <v>0.93099999999999994</v>
      </c>
      <c r="E131" s="256">
        <f>E136*0.98</f>
        <v>0.93099999999999994</v>
      </c>
      <c r="F131" s="256">
        <f>F136*0.98</f>
        <v>0.94079999999999997</v>
      </c>
      <c r="G131" s="91"/>
      <c r="H131" s="256">
        <f t="shared" ref="H131:N131" si="143">H136*0.98</f>
        <v>0.98</v>
      </c>
      <c r="I131" s="256">
        <f t="shared" si="143"/>
        <v>0.98</v>
      </c>
      <c r="J131" s="256">
        <f t="shared" si="143"/>
        <v>0.98</v>
      </c>
      <c r="K131" s="256">
        <f t="shared" si="143"/>
        <v>0.83299999999999996</v>
      </c>
      <c r="L131" s="256">
        <f t="shared" si="143"/>
        <v>0.93099999999999994</v>
      </c>
      <c r="M131" s="256">
        <f t="shared" si="143"/>
        <v>0.93099999999999994</v>
      </c>
      <c r="N131" s="256">
        <f t="shared" si="143"/>
        <v>0.94079999999999997</v>
      </c>
      <c r="O131" s="86"/>
      <c r="T131" s="117" t="s">
        <v>57</v>
      </c>
      <c r="U131" s="117"/>
      <c r="V131" s="118">
        <f>SUM(V118:V130)</f>
        <v>94138.953999999998</v>
      </c>
      <c r="W131" s="117"/>
      <c r="AF131" s="34"/>
    </row>
    <row r="132" spans="3:32" ht="12.75" customHeight="1">
      <c r="C132" s="13" t="str">
        <f>$D$151</f>
        <v>Cooling demand</v>
      </c>
      <c r="D132" s="256">
        <f>D131*0.98</f>
        <v>0.91237999999999997</v>
      </c>
      <c r="E132" s="256">
        <f>E131*0.98</f>
        <v>0.91237999999999997</v>
      </c>
      <c r="F132" s="256">
        <f>F131*0.98</f>
        <v>0.92198399999999991</v>
      </c>
      <c r="G132" s="91"/>
      <c r="H132" s="256">
        <f t="shared" ref="H132:N132" si="144">H131*0.98</f>
        <v>0.96039999999999992</v>
      </c>
      <c r="I132" s="256">
        <f>I131*0.98</f>
        <v>0.96039999999999992</v>
      </c>
      <c r="J132" s="256">
        <f t="shared" si="144"/>
        <v>0.96039999999999992</v>
      </c>
      <c r="K132" s="256">
        <f t="shared" si="144"/>
        <v>0.81633999999999995</v>
      </c>
      <c r="L132" s="256">
        <f t="shared" si="144"/>
        <v>0.91237999999999997</v>
      </c>
      <c r="M132" s="256">
        <f t="shared" si="144"/>
        <v>0.91237999999999997</v>
      </c>
      <c r="N132" s="256">
        <f t="shared" si="144"/>
        <v>0.92198399999999991</v>
      </c>
      <c r="O132" s="86"/>
      <c r="T132" s="46"/>
      <c r="U132" s="46"/>
      <c r="W132" s="46"/>
      <c r="AF132" s="34"/>
    </row>
    <row r="133" spans="3:32" ht="12.75" customHeight="1">
      <c r="C133" s="13" t="str">
        <f>$D$152</f>
        <v>Haullage</v>
      </c>
      <c r="D133" s="92"/>
      <c r="E133" s="92"/>
      <c r="F133" s="92"/>
      <c r="G133" s="92"/>
      <c r="H133" s="92"/>
      <c r="I133" s="92"/>
      <c r="J133" s="92"/>
      <c r="K133" s="92"/>
      <c r="L133" s="92"/>
      <c r="M133" s="92"/>
      <c r="N133" s="92"/>
      <c r="O133" s="86"/>
      <c r="AF133" s="34"/>
    </row>
    <row r="134" spans="3:32" ht="12.75" customHeight="1">
      <c r="C134" s="13" t="str">
        <f>$D$153</f>
        <v>Light and electronics</v>
      </c>
      <c r="D134" s="93"/>
      <c r="E134" s="93"/>
      <c r="F134" s="90"/>
      <c r="G134" s="91"/>
      <c r="H134" s="93"/>
      <c r="I134" s="93"/>
      <c r="J134" s="93"/>
      <c r="K134" s="93"/>
      <c r="L134" s="93"/>
      <c r="M134" s="90">
        <v>1</v>
      </c>
      <c r="N134" s="90"/>
      <c r="O134" s="86"/>
      <c r="R134" s="25"/>
      <c r="S134" s="25"/>
      <c r="AF134" s="34"/>
    </row>
    <row r="135" spans="3:32" ht="12.75" customHeight="1">
      <c r="C135" s="13" t="str">
        <f>$D$154</f>
        <v>Electric motors</v>
      </c>
      <c r="D135" s="93"/>
      <c r="E135" s="93"/>
      <c r="F135" s="90"/>
      <c r="G135" s="91"/>
      <c r="H135" s="93"/>
      <c r="I135" s="93"/>
      <c r="J135" s="93"/>
      <c r="K135" s="93"/>
      <c r="L135" s="93"/>
      <c r="M135" s="90">
        <v>1</v>
      </c>
      <c r="N135" s="90"/>
      <c r="O135" s="86"/>
      <c r="R135" s="25"/>
      <c r="S135" s="25"/>
      <c r="AF135" s="34"/>
    </row>
    <row r="136" spans="3:32" ht="12.75" customHeight="1">
      <c r="C136" s="13" t="str">
        <f>$D$155</f>
        <v>Spatial heating</v>
      </c>
      <c r="D136" s="90">
        <v>0.95</v>
      </c>
      <c r="E136" s="90">
        <v>0.95</v>
      </c>
      <c r="F136" s="90">
        <v>0.96</v>
      </c>
      <c r="G136" s="91"/>
      <c r="H136" s="90">
        <v>1</v>
      </c>
      <c r="I136" s="90">
        <v>1</v>
      </c>
      <c r="J136" s="90">
        <v>1</v>
      </c>
      <c r="K136" s="256">
        <v>0.85</v>
      </c>
      <c r="L136" s="90">
        <v>0.95</v>
      </c>
      <c r="M136" s="90">
        <v>0.95</v>
      </c>
      <c r="N136" s="90">
        <v>0.96</v>
      </c>
      <c r="O136" s="86"/>
      <c r="R136" s="25"/>
      <c r="S136" s="25"/>
      <c r="AF136" s="34"/>
    </row>
    <row r="137" spans="3:32" ht="12.75" customHeight="1">
      <c r="D137" s="94"/>
      <c r="E137" s="94"/>
      <c r="F137" s="94"/>
      <c r="G137" s="95"/>
      <c r="H137" s="94"/>
      <c r="I137" s="94"/>
      <c r="J137" s="94"/>
      <c r="K137" s="94"/>
      <c r="L137" s="94"/>
      <c r="M137" s="94"/>
      <c r="N137" s="94"/>
      <c r="O137" s="86"/>
      <c r="R137" s="25"/>
      <c r="S137" s="25"/>
      <c r="AF137" s="34"/>
    </row>
    <row r="138" spans="3:32" ht="12.75" customHeight="1">
      <c r="O138" s="86"/>
      <c r="R138" s="25"/>
      <c r="S138" s="25"/>
      <c r="AF138" s="34"/>
    </row>
    <row r="139" spans="3:32" ht="12.75" customHeight="1">
      <c r="C139" s="61"/>
      <c r="D139" s="61"/>
      <c r="O139" s="86"/>
      <c r="R139" s="25"/>
      <c r="S139" s="25"/>
      <c r="AF139" s="34"/>
    </row>
    <row r="140" spans="3:32" ht="12.75" customHeight="1">
      <c r="C140" s="61"/>
      <c r="D140" s="61"/>
      <c r="R140" s="25"/>
      <c r="S140" s="25"/>
      <c r="AF140" s="34"/>
    </row>
    <row r="141" spans="3:32" ht="12.75" customHeight="1">
      <c r="R141" s="25"/>
      <c r="S141" s="25"/>
      <c r="AF141" s="34"/>
    </row>
    <row r="143" spans="3:32" s="442" customFormat="1" ht="15" thickBot="1">
      <c r="E143" s="443"/>
      <c r="F143" s="443"/>
      <c r="G143" s="444"/>
      <c r="H143" s="444"/>
      <c r="I143" s="444"/>
      <c r="J143" s="444"/>
      <c r="K143" s="444"/>
      <c r="R143" s="445"/>
      <c r="S143" s="445"/>
    </row>
    <row r="145" spans="3:28">
      <c r="E145" s="25"/>
      <c r="F145" s="25"/>
      <c r="G145" s="25"/>
      <c r="H145" s="25"/>
      <c r="I145" s="25"/>
      <c r="J145" s="25"/>
      <c r="K145" s="25"/>
      <c r="R145" s="25"/>
      <c r="T145" s="34"/>
    </row>
    <row r="146" spans="3:28" ht="21">
      <c r="C146" s="502" t="s">
        <v>487</v>
      </c>
      <c r="E146" s="25"/>
      <c r="G146" s="63"/>
      <c r="L146" s="36"/>
      <c r="R146" s="25"/>
      <c r="S146" s="25"/>
    </row>
    <row r="147" spans="3:28">
      <c r="D147" s="85"/>
      <c r="E147" s="50"/>
      <c r="F147" s="50"/>
      <c r="G147" s="50"/>
      <c r="H147" s="50"/>
      <c r="I147" s="50"/>
      <c r="J147" s="50"/>
      <c r="K147" s="50"/>
      <c r="L147" s="50"/>
      <c r="M147" s="50"/>
      <c r="N147" s="50"/>
      <c r="O147" s="50"/>
      <c r="P147" s="50"/>
      <c r="Q147" s="50"/>
      <c r="R147" s="50"/>
      <c r="T147" s="34"/>
    </row>
    <row r="148" spans="3:28">
      <c r="E148" s="50"/>
      <c r="F148" s="50"/>
      <c r="G148" s="50"/>
      <c r="H148" s="50"/>
      <c r="I148" s="50"/>
      <c r="J148" s="50"/>
      <c r="K148" s="50"/>
      <c r="L148" s="50"/>
      <c r="M148" s="50"/>
      <c r="N148" s="50"/>
      <c r="O148" s="50"/>
      <c r="P148" s="50"/>
      <c r="Q148" s="50"/>
      <c r="R148" s="50"/>
      <c r="T148" s="34"/>
    </row>
    <row r="149" spans="3:28">
      <c r="C149" s="10" t="s">
        <v>142</v>
      </c>
      <c r="D149" s="11" t="s">
        <v>143</v>
      </c>
      <c r="E149" s="20" t="s">
        <v>137</v>
      </c>
      <c r="F149" s="20" t="s">
        <v>138</v>
      </c>
      <c r="G149" s="20" t="s">
        <v>139</v>
      </c>
      <c r="H149" s="20" t="s">
        <v>140</v>
      </c>
      <c r="I149" s="20" t="s">
        <v>141</v>
      </c>
      <c r="J149" s="20" t="s">
        <v>550</v>
      </c>
      <c r="K149" s="20" t="s">
        <v>551</v>
      </c>
      <c r="L149" s="20" t="s">
        <v>552</v>
      </c>
      <c r="M149" s="20" t="s">
        <v>553</v>
      </c>
      <c r="N149" s="20" t="s">
        <v>554</v>
      </c>
      <c r="O149" s="20" t="s">
        <v>555</v>
      </c>
      <c r="P149" s="188" t="s">
        <v>556</v>
      </c>
      <c r="Q149" s="188" t="s">
        <v>557</v>
      </c>
      <c r="R149" s="25"/>
      <c r="S149" s="25"/>
      <c r="X149" s="283"/>
      <c r="Y149" s="283"/>
      <c r="AA149" s="25"/>
      <c r="AB149" s="25"/>
    </row>
    <row r="150" spans="3:28">
      <c r="C150" s="12" t="str">
        <f>D6</f>
        <v>03 Non-ferrous metal</v>
      </c>
      <c r="D150" s="13" t="s">
        <v>499</v>
      </c>
      <c r="E150" s="22">
        <v>1</v>
      </c>
      <c r="F150" s="22">
        <v>1</v>
      </c>
      <c r="G150" s="22"/>
      <c r="H150" s="22">
        <v>0</v>
      </c>
      <c r="I150" s="22"/>
      <c r="J150" s="22">
        <v>1</v>
      </c>
      <c r="K150" s="22">
        <v>1</v>
      </c>
      <c r="L150" s="22">
        <v>1</v>
      </c>
      <c r="M150" s="22">
        <v>1</v>
      </c>
      <c r="N150" s="22">
        <v>1</v>
      </c>
      <c r="O150" s="22">
        <v>1</v>
      </c>
      <c r="P150" s="22">
        <v>0.6</v>
      </c>
      <c r="Q150" s="22"/>
      <c r="R150" s="25"/>
      <c r="S150" s="25"/>
      <c r="X150" s="283"/>
      <c r="Y150" s="283"/>
      <c r="AA150" s="25"/>
      <c r="AB150" s="25"/>
    </row>
    <row r="151" spans="3:28">
      <c r="C151" s="15"/>
      <c r="D151" s="13" t="s">
        <v>500</v>
      </c>
      <c r="E151" s="22"/>
      <c r="F151" s="22"/>
      <c r="G151" s="22"/>
      <c r="H151" s="22">
        <v>0</v>
      </c>
      <c r="I151" s="22"/>
      <c r="J151" s="22"/>
      <c r="K151" s="22"/>
      <c r="L151" s="22">
        <v>0</v>
      </c>
      <c r="M151" s="22">
        <v>0</v>
      </c>
      <c r="N151" s="608"/>
      <c r="O151" s="22">
        <v>0</v>
      </c>
      <c r="P151" s="22">
        <v>0</v>
      </c>
      <c r="Q151" s="22">
        <v>0</v>
      </c>
      <c r="R151" s="25"/>
      <c r="S151" s="25"/>
      <c r="X151" s="283"/>
      <c r="Y151" s="283"/>
      <c r="AA151" s="25"/>
      <c r="AB151" s="25"/>
    </row>
    <row r="152" spans="3:28">
      <c r="C152" s="15"/>
      <c r="D152" s="13" t="s">
        <v>501</v>
      </c>
      <c r="E152" s="22">
        <v>0</v>
      </c>
      <c r="F152" s="22">
        <v>0</v>
      </c>
      <c r="G152" s="22">
        <v>1</v>
      </c>
      <c r="H152" s="609">
        <v>1</v>
      </c>
      <c r="I152" s="22">
        <v>1</v>
      </c>
      <c r="J152" s="22">
        <v>0</v>
      </c>
      <c r="K152" s="22">
        <v>0</v>
      </c>
      <c r="L152" s="22">
        <v>0</v>
      </c>
      <c r="M152" s="22">
        <v>0</v>
      </c>
      <c r="N152" s="22"/>
      <c r="O152" s="22">
        <v>0</v>
      </c>
      <c r="P152" s="22">
        <v>0</v>
      </c>
      <c r="Q152" s="22">
        <v>0</v>
      </c>
      <c r="R152" s="25"/>
      <c r="S152" s="25"/>
      <c r="X152" s="283"/>
      <c r="Y152" s="283"/>
      <c r="AA152" s="25"/>
      <c r="AB152" s="25"/>
    </row>
    <row r="153" spans="3:28">
      <c r="C153" s="15"/>
      <c r="D153" s="13" t="s">
        <v>502</v>
      </c>
      <c r="E153" s="22">
        <v>0</v>
      </c>
      <c r="F153" s="22">
        <v>0</v>
      </c>
      <c r="G153" s="22">
        <v>0</v>
      </c>
      <c r="H153" s="22">
        <v>0</v>
      </c>
      <c r="I153" s="22">
        <v>0</v>
      </c>
      <c r="J153" s="22">
        <v>0</v>
      </c>
      <c r="K153" s="22">
        <v>0</v>
      </c>
      <c r="L153" s="22">
        <v>0</v>
      </c>
      <c r="M153" s="22">
        <v>0</v>
      </c>
      <c r="N153" s="22">
        <v>0</v>
      </c>
      <c r="O153" s="22">
        <v>0</v>
      </c>
      <c r="P153" s="22">
        <v>6.5000000000000002E-2</v>
      </c>
      <c r="Q153" s="22">
        <v>0</v>
      </c>
      <c r="R153" s="25"/>
      <c r="S153" s="25"/>
      <c r="X153" s="283"/>
      <c r="Y153" s="283"/>
      <c r="AA153" s="25"/>
      <c r="AB153" s="25"/>
    </row>
    <row r="154" spans="3:28">
      <c r="C154" s="15"/>
      <c r="D154" s="13" t="s">
        <v>503</v>
      </c>
      <c r="E154" s="22">
        <v>0</v>
      </c>
      <c r="F154" s="22">
        <v>0</v>
      </c>
      <c r="G154" s="22">
        <v>0</v>
      </c>
      <c r="H154" s="22">
        <v>0</v>
      </c>
      <c r="I154" s="22">
        <v>0</v>
      </c>
      <c r="J154" s="22">
        <v>0</v>
      </c>
      <c r="K154" s="22">
        <v>0</v>
      </c>
      <c r="L154" s="22">
        <v>0</v>
      </c>
      <c r="M154" s="22">
        <v>0</v>
      </c>
      <c r="N154" s="22">
        <v>0</v>
      </c>
      <c r="O154" s="22">
        <v>0</v>
      </c>
      <c r="P154" s="22">
        <v>0.32</v>
      </c>
      <c r="Q154" s="22">
        <v>0</v>
      </c>
      <c r="R154" s="25"/>
      <c r="S154" s="25"/>
      <c r="X154" s="283"/>
      <c r="Y154" s="283"/>
      <c r="AA154" s="25"/>
      <c r="AB154" s="25"/>
    </row>
    <row r="155" spans="3:28">
      <c r="C155" s="16"/>
      <c r="D155" s="13" t="s">
        <v>504</v>
      </c>
      <c r="E155" s="22"/>
      <c r="F155" s="22"/>
      <c r="G155" s="22"/>
      <c r="H155" s="22"/>
      <c r="I155" s="22"/>
      <c r="J155" s="22"/>
      <c r="K155" s="22"/>
      <c r="L155" s="22"/>
      <c r="M155" s="22"/>
      <c r="N155" s="22"/>
      <c r="O155" s="22"/>
      <c r="P155" s="22">
        <v>1.4999999999999999E-2</v>
      </c>
      <c r="Q155" s="22">
        <v>1</v>
      </c>
      <c r="R155" s="25"/>
      <c r="S155" s="25"/>
      <c r="X155" s="283"/>
      <c r="Y155" s="283"/>
      <c r="AA155" s="25"/>
      <c r="AB155" s="25"/>
    </row>
    <row r="156" spans="3:28">
      <c r="C156" s="17" t="str">
        <f>C150</f>
        <v>03 Non-ferrous metal</v>
      </c>
      <c r="D156" s="17"/>
      <c r="E156" s="23">
        <f>SUM(E150:E155)</f>
        <v>1</v>
      </c>
      <c r="F156" s="23">
        <f t="shared" ref="F156:I156" si="145">SUM(F150:F155)</f>
        <v>1</v>
      </c>
      <c r="G156" s="23">
        <f t="shared" si="145"/>
        <v>1</v>
      </c>
      <c r="H156" s="23">
        <f t="shared" si="145"/>
        <v>1</v>
      </c>
      <c r="I156" s="23">
        <f t="shared" si="145"/>
        <v>1</v>
      </c>
      <c r="J156" s="23">
        <f t="shared" ref="J156" si="146">SUM(J150:J155)</f>
        <v>1</v>
      </c>
      <c r="K156" s="23">
        <f t="shared" ref="K156:Q156" si="147">SUM(K150:K155)</f>
        <v>1</v>
      </c>
      <c r="L156" s="23">
        <f t="shared" si="147"/>
        <v>1</v>
      </c>
      <c r="M156" s="23">
        <f t="shared" si="147"/>
        <v>1</v>
      </c>
      <c r="N156" s="23">
        <f t="shared" si="147"/>
        <v>1</v>
      </c>
      <c r="O156" s="23">
        <f t="shared" si="147"/>
        <v>1</v>
      </c>
      <c r="P156" s="23">
        <f t="shared" si="147"/>
        <v>1</v>
      </c>
      <c r="Q156" s="23">
        <f t="shared" si="147"/>
        <v>1</v>
      </c>
      <c r="R156" s="25"/>
      <c r="S156" s="25"/>
      <c r="X156" s="283"/>
      <c r="Y156" s="283"/>
      <c r="AA156" s="25"/>
      <c r="AB156" s="25"/>
    </row>
    <row r="159" spans="3:28">
      <c r="D159" s="283"/>
    </row>
    <row r="160" spans="3:28">
      <c r="D160" s="283"/>
    </row>
    <row r="161" spans="4:4">
      <c r="D161" s="283"/>
    </row>
    <row r="162" spans="4:4">
      <c r="D162" s="283"/>
    </row>
    <row r="163" spans="4:4">
      <c r="D163" s="283"/>
    </row>
    <row r="164" spans="4:4">
      <c r="D164" s="283"/>
    </row>
    <row r="165" spans="4:4">
      <c r="D165" s="283"/>
    </row>
    <row r="166" spans="4:4">
      <c r="D166" s="283"/>
    </row>
    <row r="167" spans="4:4">
      <c r="D167" s="283"/>
    </row>
    <row r="168" spans="4:4">
      <c r="D168" s="283"/>
    </row>
    <row r="169" spans="4:4">
      <c r="D169" s="283"/>
    </row>
  </sheetData>
  <mergeCells count="3">
    <mergeCell ref="AK19:AK21"/>
    <mergeCell ref="AX19:AX21"/>
    <mergeCell ref="BK19:BK21"/>
  </mergeCells>
  <conditionalFormatting sqref="E73">
    <cfRule type="cellIs" dxfId="42" priority="73" operator="notEqual">
      <formula>"Ok"</formula>
    </cfRule>
  </conditionalFormatting>
  <conditionalFormatting sqref="A26:A60">
    <cfRule type="cellIs" dxfId="41" priority="74" stopIfTrue="1" operator="notEqual">
      <formula>0</formula>
    </cfRule>
  </conditionalFormatting>
  <conditionalFormatting sqref="D16">
    <cfRule type="expression" dxfId="40" priority="71">
      <formula>$D$16&lt;&gt;"Ok"</formula>
    </cfRule>
  </conditionalFormatting>
  <conditionalFormatting sqref="D18">
    <cfRule type="cellIs" dxfId="39" priority="69" operator="notEqual">
      <formula>"Ok"</formula>
    </cfRule>
  </conditionalFormatting>
  <conditionalFormatting sqref="E113">
    <cfRule type="cellIs" dxfId="38" priority="68" operator="notEqual">
      <formula>"Ok"</formula>
    </cfRule>
  </conditionalFormatting>
  <conditionalFormatting sqref="AT26:AU44 AT46:AU54 AT56:AU62">
    <cfRule type="expression" priority="51">
      <formula>AN26</formula>
    </cfRule>
  </conditionalFormatting>
  <conditionalFormatting sqref="AT45:AU45">
    <cfRule type="expression" priority="50">
      <formula>AN45</formula>
    </cfRule>
  </conditionalFormatting>
  <conditionalFormatting sqref="AT55:AU55">
    <cfRule type="expression" priority="49">
      <formula>AN55</formula>
    </cfRule>
  </conditionalFormatting>
  <conditionalFormatting sqref="BV26:BV44 BV46:BV54 BV56:BV62">
    <cfRule type="expression" priority="15">
      <formula>BP26</formula>
    </cfRule>
  </conditionalFormatting>
  <conditionalFormatting sqref="BT45:BU45">
    <cfRule type="expression" priority="17">
      <formula>BN45</formula>
    </cfRule>
  </conditionalFormatting>
  <conditionalFormatting sqref="E93">
    <cfRule type="cellIs" dxfId="37" priority="46" operator="notEqual">
      <formula>"Ok"</formula>
    </cfRule>
  </conditionalFormatting>
  <conditionalFormatting sqref="AV26:AV44 AV46:AV54 AV56:AV62">
    <cfRule type="expression" priority="33">
      <formula>AP26</formula>
    </cfRule>
  </conditionalFormatting>
  <conditionalFormatting sqref="AV45">
    <cfRule type="expression" priority="32">
      <formula>AP45</formula>
    </cfRule>
  </conditionalFormatting>
  <conditionalFormatting sqref="AV55">
    <cfRule type="expression" priority="31">
      <formula>AP55</formula>
    </cfRule>
  </conditionalFormatting>
  <conditionalFormatting sqref="BV45">
    <cfRule type="expression" priority="14">
      <formula>BP45</formula>
    </cfRule>
  </conditionalFormatting>
  <conditionalFormatting sqref="BV55">
    <cfRule type="expression" priority="13">
      <formula>BP55</formula>
    </cfRule>
  </conditionalFormatting>
  <conditionalFormatting sqref="BT26:BU44 BT46:BU54 BT56:BU62">
    <cfRule type="expression" priority="18">
      <formula>BN26</formula>
    </cfRule>
  </conditionalFormatting>
  <conditionalFormatting sqref="BT55:BU55">
    <cfRule type="expression" priority="16">
      <formula>BN55</formula>
    </cfRule>
  </conditionalFormatting>
  <conditionalFormatting sqref="BI26:BI44 BI46:BI54 BI56:BI62">
    <cfRule type="expression" priority="21">
      <formula>BC26</formula>
    </cfRule>
  </conditionalFormatting>
  <conditionalFormatting sqref="BI45">
    <cfRule type="expression" priority="20">
      <formula>BC45</formula>
    </cfRule>
  </conditionalFormatting>
  <conditionalFormatting sqref="BI55">
    <cfRule type="expression" priority="19">
      <formula>BC55</formula>
    </cfRule>
  </conditionalFormatting>
  <conditionalFormatting sqref="BG26:BH44 BG46:BH54 BG56:BH62">
    <cfRule type="expression" priority="24">
      <formula>BA26</formula>
    </cfRule>
  </conditionalFormatting>
  <conditionalFormatting sqref="BG45:BH45">
    <cfRule type="expression" priority="23">
      <formula>BA45</formula>
    </cfRule>
  </conditionalFormatting>
  <conditionalFormatting sqref="BG55:BH55">
    <cfRule type="expression" priority="22">
      <formula>BA55</formula>
    </cfRule>
  </conditionalFormatting>
  <conditionalFormatting sqref="BF26:BF44 BF46:BF54 BF56:BF62">
    <cfRule type="expression" priority="9">
      <formula>AZ26</formula>
    </cfRule>
  </conditionalFormatting>
  <conditionalFormatting sqref="BF45">
    <cfRule type="expression" priority="8">
      <formula>AZ45</formula>
    </cfRule>
  </conditionalFormatting>
  <conditionalFormatting sqref="BF55">
    <cfRule type="expression" priority="7">
      <formula>AZ55</formula>
    </cfRule>
  </conditionalFormatting>
  <conditionalFormatting sqref="BD26:BE44 BD46:BE54 BD56:BE62">
    <cfRule type="expression" priority="12">
      <formula>AX26</formula>
    </cfRule>
  </conditionalFormatting>
  <conditionalFormatting sqref="BD45:BE45">
    <cfRule type="expression" priority="11">
      <formula>AX45</formula>
    </cfRule>
  </conditionalFormatting>
  <conditionalFormatting sqref="BD55:BE55">
    <cfRule type="expression" priority="10">
      <formula>AX55</formula>
    </cfRule>
  </conditionalFormatting>
  <conditionalFormatting sqref="BS26:BS44 BS46:BS54 BS56:BS62">
    <cfRule type="expression" priority="3">
      <formula>BM26</formula>
    </cfRule>
  </conditionalFormatting>
  <conditionalFormatting sqref="BQ45:BR45">
    <cfRule type="expression" priority="5">
      <formula>BK45</formula>
    </cfRule>
  </conditionalFormatting>
  <conditionalFormatting sqref="BS45">
    <cfRule type="expression" priority="2">
      <formula>BM45</formula>
    </cfRule>
  </conditionalFormatting>
  <conditionalFormatting sqref="BS55">
    <cfRule type="expression" priority="1">
      <formula>BM55</formula>
    </cfRule>
  </conditionalFormatting>
  <conditionalFormatting sqref="BQ26:BR44 BQ46:BR54 BQ56:BR62">
    <cfRule type="expression" priority="6">
      <formula>BK26</formula>
    </cfRule>
  </conditionalFormatting>
  <conditionalFormatting sqref="BQ55:BR55">
    <cfRule type="expression" priority="4">
      <formula>BK55</formula>
    </cfRule>
  </conditionalFormatting>
  <pageMargins left="0.75" right="0.75" top="1" bottom="1" header="0.5" footer="0.5"/>
  <pageSetup paperSize="9" orientation="portrait" horizontalDpi="300" verticalDpi="300"/>
  <headerFooter alignWithMargins="0"/>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5">
    <tabColor rgb="FF00B050"/>
  </sheetPr>
  <dimension ref="C1:BY169"/>
  <sheetViews>
    <sheetView showGridLines="0" topLeftCell="A118" zoomScale="125" zoomScaleNormal="125" workbookViewId="0">
      <selection activeCell="J58" sqref="J58"/>
    </sheetView>
  </sheetViews>
  <sheetFormatPr baseColWidth="10" defaultColWidth="9.1640625" defaultRowHeight="14"/>
  <cols>
    <col min="1" max="1" width="3.5" style="25" customWidth="1"/>
    <col min="2" max="2" width="24.5" style="25" customWidth="1"/>
    <col min="3" max="3" width="19.1640625" style="25" customWidth="1"/>
    <col min="4" max="4" width="57.5" style="25" customWidth="1"/>
    <col min="5" max="5" width="25.5" style="63" customWidth="1"/>
    <col min="6" max="6" width="11.83203125" style="63" bestFit="1" customWidth="1"/>
    <col min="7" max="11" width="10.83203125" style="36" customWidth="1"/>
    <col min="12" max="14" width="10.83203125" style="25" customWidth="1"/>
    <col min="15" max="15" width="8.83203125" style="25" customWidth="1"/>
    <col min="16" max="16" width="9" style="25" customWidth="1"/>
    <col min="17" max="17" width="9.83203125" style="25" customWidth="1"/>
    <col min="18" max="18" width="9.33203125" style="34" customWidth="1"/>
    <col min="19" max="19" width="9.1640625" style="34" customWidth="1"/>
    <col min="20" max="21" width="9.5" style="25" customWidth="1"/>
    <col min="22" max="22" width="11.33203125" style="25" customWidth="1"/>
    <col min="23" max="23" width="8.6640625" style="25" customWidth="1"/>
    <col min="24" max="24" width="8.1640625" style="25" customWidth="1"/>
    <col min="25" max="27" width="13.1640625" style="283" customWidth="1"/>
    <col min="28" max="31" width="9.1640625" style="25"/>
    <col min="32" max="33" width="10.5" style="25" customWidth="1"/>
    <col min="34" max="40" width="9.1640625" style="25"/>
    <col min="41" max="41" width="10.33203125" style="25" customWidth="1"/>
    <col min="42" max="43" width="9.1640625" style="25"/>
    <col min="44" max="44" width="8.5" style="25" customWidth="1"/>
    <col min="45" max="16384" width="9.1640625" style="25"/>
  </cols>
  <sheetData>
    <row r="1" spans="3:28" ht="12.75" customHeight="1"/>
    <row r="2" spans="3:28" ht="12.75" customHeight="1">
      <c r="C2" s="62" t="s">
        <v>190</v>
      </c>
      <c r="D2" s="129">
        <v>5</v>
      </c>
      <c r="E2" s="70" t="s">
        <v>193</v>
      </c>
      <c r="F2" s="70"/>
      <c r="G2" s="70"/>
      <c r="H2" s="70"/>
    </row>
    <row r="3" spans="3:28" ht="12.75" customHeight="1">
      <c r="E3" s="25"/>
    </row>
    <row r="4" spans="3:28" ht="12.75" customHeight="1" thickBot="1">
      <c r="C4" s="62" t="s">
        <v>192</v>
      </c>
      <c r="D4" s="64" t="s">
        <v>135</v>
      </c>
      <c r="E4" s="25"/>
    </row>
    <row r="5" spans="3:28" ht="12.75" customHeight="1">
      <c r="C5" s="62" t="s">
        <v>195</v>
      </c>
      <c r="D5" s="70" t="str">
        <f>+INDEX(Commodities!$X$6:$X$17,D2)</f>
        <v>Transport industry</v>
      </c>
      <c r="E5" s="25"/>
      <c r="F5" s="195"/>
      <c r="G5" s="196"/>
    </row>
    <row r="6" spans="3:28" ht="12.75" customHeight="1">
      <c r="C6" s="62"/>
      <c r="D6" s="70" t="str">
        <f>+INDEX(Commodities!$Y$6:$Y$17,D2)</f>
        <v>05 Transport equipment</v>
      </c>
      <c r="E6" s="25"/>
      <c r="F6" s="200" t="str">
        <f ca="1">+"Give 'Index' in cell " &amp; SUBSTITUTE(CELL("address",D2),"$","") &amp; "."</f>
        <v>Give 'Index' in cell D2.</v>
      </c>
      <c r="G6" s="199"/>
    </row>
    <row r="7" spans="3:28" ht="12.75" customHeight="1">
      <c r="E7" s="25"/>
      <c r="F7" s="200" t="s">
        <v>215</v>
      </c>
      <c r="G7" s="199"/>
    </row>
    <row r="8" spans="3:28" ht="12.75" customHeight="1" thickBot="1">
      <c r="C8" s="62" t="s">
        <v>192</v>
      </c>
      <c r="D8" s="64" t="s">
        <v>136</v>
      </c>
      <c r="E8" s="25"/>
      <c r="F8" s="197"/>
      <c r="G8" s="198"/>
    </row>
    <row r="9" spans="3:28" ht="12.75" customHeight="1">
      <c r="C9" s="62" t="s">
        <v>195</v>
      </c>
      <c r="D9" s="70" t="str">
        <f ca="1">+OFFSET(Processes!$M$11,D11,0)</f>
        <v>05 Transport equipment</v>
      </c>
      <c r="E9" s="25"/>
    </row>
    <row r="10" spans="3:28" ht="12.75" customHeight="1">
      <c r="C10" s="62" t="s">
        <v>148</v>
      </c>
      <c r="D10" s="70">
        <f>+ROW(Processes!$M$44) - ROW(Processes!$M$7)</f>
        <v>37</v>
      </c>
      <c r="E10" s="25"/>
    </row>
    <row r="11" spans="3:28" ht="12.75" customHeight="1">
      <c r="C11" s="62" t="s">
        <v>188</v>
      </c>
      <c r="D11" s="70">
        <f>+$D$10*$D$2-$D$10</f>
        <v>148</v>
      </c>
      <c r="E11" s="25"/>
    </row>
    <row r="12" spans="3:28" ht="12.75" customHeight="1">
      <c r="E12" s="25"/>
    </row>
    <row r="13" spans="3:28" ht="12.75" customHeight="1">
      <c r="C13" s="62" t="s">
        <v>192</v>
      </c>
      <c r="D13" s="64" t="s">
        <v>189</v>
      </c>
      <c r="E13" s="25"/>
      <c r="G13" s="112"/>
      <c r="H13" s="112"/>
      <c r="I13" s="112"/>
      <c r="J13" s="112"/>
      <c r="K13" s="112"/>
      <c r="L13" s="112"/>
      <c r="M13" s="112"/>
      <c r="N13" s="112"/>
    </row>
    <row r="14" spans="3:28" ht="12.75" customHeight="1">
      <c r="C14" s="62" t="s">
        <v>195</v>
      </c>
      <c r="D14" s="70" t="str">
        <f>+INDEX('Energy matrix'!$C$4:$N$4,1,D2)</f>
        <v>Transport equipment</v>
      </c>
      <c r="E14" s="25"/>
    </row>
    <row r="15" spans="3:28" ht="12.75" customHeight="1">
      <c r="D15" s="285"/>
      <c r="E15" s="25"/>
      <c r="L15" s="36"/>
      <c r="M15" s="36"/>
      <c r="R15" s="25"/>
      <c r="S15" s="25"/>
      <c r="T15" s="34"/>
      <c r="U15" s="34"/>
    </row>
    <row r="16" spans="3:28" ht="12.75" customHeight="1">
      <c r="C16" s="285"/>
      <c r="D16" s="522"/>
      <c r="E16" s="285"/>
      <c r="L16" s="36"/>
      <c r="M16" s="36"/>
      <c r="R16" s="283"/>
      <c r="S16" s="25"/>
      <c r="U16" s="34"/>
      <c r="V16" s="34"/>
      <c r="Y16" s="25"/>
      <c r="AB16" s="283"/>
    </row>
    <row r="17" spans="3:77" ht="12.75" customHeight="1">
      <c r="C17" s="285"/>
      <c r="D17" s="427"/>
      <c r="E17" s="285"/>
      <c r="L17" s="286"/>
      <c r="M17" s="36"/>
      <c r="N17" s="36"/>
      <c r="O17" s="286"/>
      <c r="R17" s="283"/>
      <c r="S17" s="25"/>
      <c r="U17" s="283"/>
      <c r="X17" s="34"/>
      <c r="Y17" s="285"/>
      <c r="Z17" s="34"/>
      <c r="AA17" s="25"/>
      <c r="AD17" s="283"/>
      <c r="AE17" s="283"/>
      <c r="AF17" s="283"/>
    </row>
    <row r="18" spans="3:77" ht="12.75" customHeight="1">
      <c r="C18" s="285"/>
      <c r="D18" s="522"/>
      <c r="E18" s="285"/>
      <c r="G18" s="286"/>
      <c r="H18" s="286"/>
      <c r="I18" s="286"/>
      <c r="J18" s="286"/>
      <c r="K18" s="286"/>
      <c r="L18" s="286"/>
      <c r="M18" s="286"/>
      <c r="N18" s="286"/>
      <c r="O18" s="286"/>
      <c r="P18" s="286"/>
      <c r="Q18" s="283"/>
      <c r="R18" s="283"/>
      <c r="S18" s="283"/>
      <c r="T18" s="283"/>
      <c r="U18" s="283"/>
      <c r="V18" s="283"/>
      <c r="W18" s="283"/>
      <c r="X18" s="283"/>
      <c r="Z18" s="285"/>
      <c r="AA18" s="285"/>
      <c r="AB18" s="284"/>
      <c r="AC18" s="283"/>
      <c r="AD18" s="283"/>
      <c r="AE18" s="283"/>
      <c r="AF18" s="283"/>
      <c r="AG18" s="283"/>
      <c r="AH18" s="283"/>
      <c r="AI18" s="283"/>
      <c r="AJ18" s="283"/>
      <c r="AK18" s="283"/>
      <c r="AL18" s="283"/>
      <c r="AM18" s="283"/>
      <c r="AN18" s="283"/>
      <c r="AO18" s="283"/>
      <c r="AP18" s="283"/>
      <c r="AQ18" s="283"/>
      <c r="AR18" s="283"/>
      <c r="AS18" s="283"/>
      <c r="AT18" s="283"/>
      <c r="AU18" s="283"/>
      <c r="AV18" s="283"/>
      <c r="AW18" s="283"/>
      <c r="AX18" s="283"/>
      <c r="AY18" s="283"/>
      <c r="AZ18" s="283"/>
      <c r="BA18" s="283"/>
      <c r="BB18" s="283"/>
      <c r="BC18" s="283"/>
      <c r="BD18" s="283"/>
      <c r="BE18" s="283"/>
      <c r="BF18" s="283"/>
      <c r="BG18" s="283"/>
      <c r="BH18" s="283"/>
      <c r="BI18" s="283"/>
      <c r="BJ18" s="283"/>
      <c r="BK18" s="546"/>
      <c r="BL18" s="289"/>
      <c r="BM18" s="291"/>
      <c r="BN18" s="291"/>
      <c r="BO18" s="291"/>
      <c r="BP18" s="291"/>
      <c r="BQ18" s="289"/>
      <c r="BR18" s="289"/>
      <c r="BS18" s="289"/>
      <c r="BT18" s="289"/>
      <c r="BU18" s="289"/>
      <c r="BV18" s="289"/>
    </row>
    <row r="19" spans="3:77" ht="12.75" customHeight="1">
      <c r="C19" s="285"/>
      <c r="D19" s="285"/>
      <c r="E19" s="285"/>
      <c r="G19" s="512" t="s">
        <v>62</v>
      </c>
      <c r="H19" s="513"/>
      <c r="I19" s="513"/>
      <c r="J19" s="513"/>
      <c r="K19" s="513"/>
      <c r="L19" s="513"/>
      <c r="M19" s="513"/>
      <c r="N19" s="514"/>
      <c r="O19" s="514"/>
      <c r="P19" s="286"/>
      <c r="Q19" s="283"/>
      <c r="R19" s="283"/>
      <c r="S19" s="396"/>
      <c r="T19" s="283"/>
      <c r="U19" s="283"/>
      <c r="V19" s="283"/>
      <c r="W19" s="283"/>
      <c r="X19" s="283"/>
      <c r="AB19" s="337"/>
      <c r="AC19" s="283"/>
      <c r="AD19" s="283"/>
      <c r="AE19" s="283"/>
      <c r="AF19" s="283"/>
      <c r="AG19" s="283"/>
      <c r="AH19" s="283"/>
      <c r="AI19" s="283"/>
      <c r="AJ19" s="283"/>
      <c r="AK19" s="663">
        <v>2010</v>
      </c>
      <c r="AL19" s="348"/>
      <c r="AM19" s="335"/>
      <c r="AN19" s="335"/>
      <c r="AO19" s="335"/>
      <c r="AP19" s="335"/>
      <c r="AQ19" s="348"/>
      <c r="AR19" s="348"/>
      <c r="AS19" s="348"/>
      <c r="AT19" s="348"/>
      <c r="AU19" s="348"/>
      <c r="AV19" s="349"/>
      <c r="AW19" s="283"/>
      <c r="AX19" s="663">
        <v>2015</v>
      </c>
      <c r="AY19" s="348"/>
      <c r="AZ19" s="335"/>
      <c r="BA19" s="335"/>
      <c r="BB19" s="335"/>
      <c r="BC19" s="335"/>
      <c r="BD19" s="348"/>
      <c r="BE19" s="348"/>
      <c r="BF19" s="348"/>
      <c r="BG19" s="348"/>
      <c r="BH19" s="348"/>
      <c r="BI19" s="349"/>
      <c r="BJ19" s="283"/>
      <c r="BK19" s="663">
        <v>2019</v>
      </c>
      <c r="BL19" s="348"/>
      <c r="BM19" s="335"/>
      <c r="BN19" s="335"/>
      <c r="BO19" s="335"/>
      <c r="BP19" s="335"/>
      <c r="BQ19" s="348"/>
      <c r="BR19" s="348"/>
      <c r="BS19" s="348"/>
      <c r="BT19" s="348"/>
      <c r="BU19" s="348"/>
      <c r="BV19" s="349"/>
      <c r="BW19" s="283"/>
      <c r="BX19" s="283"/>
      <c r="BY19" s="283"/>
    </row>
    <row r="20" spans="3:77" ht="12.75" customHeight="1">
      <c r="E20" s="25"/>
      <c r="G20" s="515">
        <v>2010</v>
      </c>
      <c r="H20" s="516"/>
      <c r="I20" s="519"/>
      <c r="J20" s="515">
        <v>2015</v>
      </c>
      <c r="K20" s="516"/>
      <c r="L20" s="519"/>
      <c r="M20" s="515">
        <v>2019</v>
      </c>
      <c r="N20" s="516"/>
      <c r="O20" s="516"/>
      <c r="P20" s="294"/>
      <c r="Q20" s="295"/>
      <c r="R20" s="295"/>
      <c r="S20" s="294"/>
      <c r="T20" s="293"/>
      <c r="U20" s="293"/>
      <c r="V20" s="283"/>
      <c r="W20" s="283"/>
      <c r="X20" s="296"/>
      <c r="Y20" s="296"/>
      <c r="Z20" s="296"/>
      <c r="AA20" s="296"/>
      <c r="AB20" s="347"/>
      <c r="AC20" s="285"/>
      <c r="AD20" s="285"/>
      <c r="AE20" s="285"/>
      <c r="AF20" s="285"/>
      <c r="AG20" s="285"/>
      <c r="AH20" s="283"/>
      <c r="AI20" s="283"/>
      <c r="AJ20" s="283"/>
      <c r="AK20" s="664"/>
      <c r="AL20" s="289"/>
      <c r="AM20" s="289"/>
      <c r="AN20" s="289"/>
      <c r="AO20" s="289"/>
      <c r="AP20" s="289"/>
      <c r="AQ20" s="289"/>
      <c r="AR20" s="289"/>
      <c r="AS20" s="289"/>
      <c r="AT20" s="289"/>
      <c r="AU20" s="289"/>
      <c r="AV20" s="290"/>
      <c r="AW20" s="283"/>
      <c r="AX20" s="664"/>
      <c r="AY20" s="289"/>
      <c r="AZ20" s="289"/>
      <c r="BA20" s="289"/>
      <c r="BB20" s="289"/>
      <c r="BC20" s="289"/>
      <c r="BD20" s="289"/>
      <c r="BE20" s="289"/>
      <c r="BF20" s="289"/>
      <c r="BG20" s="289"/>
      <c r="BH20" s="289"/>
      <c r="BI20" s="290"/>
      <c r="BJ20" s="283"/>
      <c r="BK20" s="664"/>
      <c r="BL20" s="289"/>
      <c r="BM20" s="289"/>
      <c r="BN20" s="289"/>
      <c r="BO20" s="289"/>
      <c r="BP20" s="289"/>
      <c r="BQ20" s="289"/>
      <c r="BR20" s="289"/>
      <c r="BS20" s="289"/>
      <c r="BT20" s="289"/>
      <c r="BU20" s="289"/>
      <c r="BV20" s="290"/>
      <c r="BW20" s="283"/>
      <c r="BX20" s="283"/>
      <c r="BY20" s="283"/>
    </row>
    <row r="21" spans="3:77" ht="12.75" customHeight="1">
      <c r="E21" s="25"/>
      <c r="F21" s="65"/>
      <c r="G21" s="385">
        <f>IronSteel!G21</f>
        <v>1.0009999999999999</v>
      </c>
      <c r="H21" s="385">
        <f>IronSteel!H21</f>
        <v>1.0009999999999999</v>
      </c>
      <c r="I21" s="385">
        <f>IronSteel!I21</f>
        <v>1.0009999999999999</v>
      </c>
      <c r="J21" s="385">
        <v>1.01</v>
      </c>
      <c r="K21" s="385">
        <v>1.01</v>
      </c>
      <c r="L21" s="385">
        <v>1.01</v>
      </c>
      <c r="M21" s="385">
        <f>IronSteel!M21</f>
        <v>1.01</v>
      </c>
      <c r="N21" s="385">
        <f>IronSteel!N21</f>
        <v>1.01</v>
      </c>
      <c r="O21" s="385">
        <f>IronSteel!O21</f>
        <v>1.01</v>
      </c>
      <c r="P21" s="292"/>
      <c r="Q21" s="297"/>
      <c r="R21" s="297"/>
      <c r="S21" s="292"/>
      <c r="T21" s="292"/>
      <c r="U21" s="292"/>
      <c r="V21" s="283"/>
      <c r="W21" s="283"/>
      <c r="X21" s="296"/>
      <c r="Y21" s="296"/>
      <c r="Z21" s="296"/>
      <c r="AA21" s="296"/>
      <c r="AB21" s="337"/>
      <c r="AC21" s="285"/>
      <c r="AD21" s="285"/>
      <c r="AE21" s="285"/>
      <c r="AF21" s="285"/>
      <c r="AG21" s="285"/>
      <c r="AH21" s="283"/>
      <c r="AI21" s="283"/>
      <c r="AJ21" s="283"/>
      <c r="AK21" s="665"/>
      <c r="AL21" s="289"/>
      <c r="AM21" s="289"/>
      <c r="AN21" s="356" t="s">
        <v>96</v>
      </c>
      <c r="AO21" s="348"/>
      <c r="AP21" s="349"/>
      <c r="AQ21" s="289"/>
      <c r="AR21" s="289"/>
      <c r="AS21" s="289"/>
      <c r="AT21" s="289"/>
      <c r="AU21" s="289"/>
      <c r="AV21" s="290"/>
      <c r="AW21" s="283"/>
      <c r="AX21" s="665"/>
      <c r="AY21" s="289"/>
      <c r="AZ21" s="289"/>
      <c r="BA21" s="356" t="s">
        <v>96</v>
      </c>
      <c r="BB21" s="348"/>
      <c r="BC21" s="349"/>
      <c r="BD21" s="289"/>
      <c r="BE21" s="289"/>
      <c r="BF21" s="289"/>
      <c r="BG21" s="289"/>
      <c r="BH21" s="289"/>
      <c r="BI21" s="290"/>
      <c r="BJ21" s="283"/>
      <c r="BK21" s="665"/>
      <c r="BL21" s="289"/>
      <c r="BM21" s="289"/>
      <c r="BN21" s="356" t="s">
        <v>96</v>
      </c>
      <c r="BO21" s="348"/>
      <c r="BP21" s="349"/>
      <c r="BQ21" s="289"/>
      <c r="BR21" s="289"/>
      <c r="BS21" s="289"/>
      <c r="BT21" s="289"/>
      <c r="BU21" s="289"/>
      <c r="BV21" s="290"/>
      <c r="BW21" s="283"/>
      <c r="BX21" s="283"/>
      <c r="BY21" s="283"/>
    </row>
    <row r="22" spans="3:77" ht="12.75" customHeight="1">
      <c r="F22" s="72"/>
      <c r="G22" s="298"/>
      <c r="H22" s="298"/>
      <c r="I22" s="298"/>
      <c r="J22" s="286"/>
      <c r="K22" s="286"/>
      <c r="L22" s="286"/>
      <c r="M22" s="298"/>
      <c r="N22" s="298"/>
      <c r="O22" s="298"/>
      <c r="P22" s="286"/>
      <c r="Q22" s="312"/>
      <c r="R22" s="312"/>
      <c r="S22" s="312"/>
      <c r="T22" s="298"/>
      <c r="U22" s="298"/>
      <c r="V22" s="298"/>
      <c r="W22" s="298"/>
      <c r="X22" s="299"/>
      <c r="Y22" s="299"/>
      <c r="Z22" s="299"/>
      <c r="AA22" s="299"/>
      <c r="AB22" s="338"/>
      <c r="AC22" s="283"/>
      <c r="AD22" s="283"/>
      <c r="AE22" s="283"/>
      <c r="AF22" s="283"/>
      <c r="AG22" s="283"/>
      <c r="AH22" s="283"/>
      <c r="AI22" s="283"/>
      <c r="AJ22" s="283"/>
      <c r="AK22" s="545"/>
      <c r="AL22" s="289"/>
      <c r="AM22" s="289"/>
      <c r="AN22" s="288" t="s">
        <v>586</v>
      </c>
      <c r="AO22" s="289" t="s">
        <v>575</v>
      </c>
      <c r="AP22" s="290" t="s">
        <v>564</v>
      </c>
      <c r="AQ22" s="289"/>
      <c r="AR22" s="289"/>
      <c r="AS22" s="289"/>
      <c r="AT22" s="289"/>
      <c r="AU22" s="289"/>
      <c r="AV22" s="290"/>
      <c r="AW22" s="283"/>
      <c r="AX22" s="545"/>
      <c r="AY22" s="289"/>
      <c r="AZ22" s="289"/>
      <c r="BA22" s="288" t="s">
        <v>586</v>
      </c>
      <c r="BB22" s="289" t="s">
        <v>575</v>
      </c>
      <c r="BC22" s="290" t="s">
        <v>564</v>
      </c>
      <c r="BD22" s="289"/>
      <c r="BE22" s="289"/>
      <c r="BF22" s="289"/>
      <c r="BG22" s="289"/>
      <c r="BH22" s="289"/>
      <c r="BI22" s="290"/>
      <c r="BJ22" s="283"/>
      <c r="BK22" s="545"/>
      <c r="BL22" s="289"/>
      <c r="BM22" s="289"/>
      <c r="BN22" s="288" t="s">
        <v>586</v>
      </c>
      <c r="BO22" s="289" t="s">
        <v>575</v>
      </c>
      <c r="BP22" s="290" t="s">
        <v>564</v>
      </c>
      <c r="BQ22" s="289"/>
      <c r="BR22" s="289"/>
      <c r="BS22" s="289"/>
      <c r="BT22" s="289"/>
      <c r="BU22" s="289"/>
      <c r="BV22" s="290"/>
      <c r="BW22" s="283"/>
      <c r="BX22" s="283"/>
      <c r="BY22" s="283"/>
    </row>
    <row r="23" spans="3:77" ht="12.75" customHeight="1">
      <c r="F23" s="74" t="s">
        <v>8</v>
      </c>
      <c r="G23" s="300"/>
      <c r="H23" s="300"/>
      <c r="I23" s="300"/>
      <c r="J23" s="286"/>
      <c r="K23" s="286"/>
      <c r="L23" s="286"/>
      <c r="M23" s="300"/>
      <c r="N23" s="300"/>
      <c r="O23" s="300"/>
      <c r="P23" s="301"/>
      <c r="Q23" s="313"/>
      <c r="R23" s="313"/>
      <c r="S23" s="313"/>
      <c r="T23" s="300"/>
      <c r="U23" s="300"/>
      <c r="V23" s="300"/>
      <c r="W23" s="300"/>
      <c r="X23" s="299"/>
      <c r="Y23" s="299"/>
      <c r="Z23" s="299"/>
      <c r="AA23" s="299"/>
      <c r="AB23" s="339"/>
      <c r="AC23" s="283"/>
      <c r="AD23" s="283"/>
      <c r="AE23" s="283"/>
      <c r="AF23" s="283"/>
      <c r="AG23" s="283"/>
      <c r="AH23" s="283"/>
      <c r="AI23" s="283"/>
      <c r="AJ23" s="283"/>
      <c r="AK23" s="288"/>
      <c r="AL23" s="291"/>
      <c r="AM23" s="289"/>
      <c r="AN23" s="362" cm="1">
        <f t="array" ref="AN23">INDEX(RegSplit!$B$4:$AN$6,MATCH(AN22,RegSplit!$A$4:$A$6,0),MATCH($D$6&amp;AK19,RegSplit!$B$2:$AN$2&amp;RegSplit!$B$3:$AN$3,0))</f>
        <v>1</v>
      </c>
      <c r="AO23" s="523" cm="1">
        <f t="array" ref="AO23">INDEX(RegSplit!$B$4:$AN$6,MATCH(AO22,RegSplit!$A$4:$A$6,0),MATCH($D$6&amp;AK19,RegSplit!$B$2:$AN$2&amp;RegSplit!$B$3:$AN$3,0))</f>
        <v>0</v>
      </c>
      <c r="AP23" s="523" cm="1">
        <f t="array" ref="AP23">INDEX(RegSplit!$B$4:$AN$6,MATCH(AP22,RegSplit!$A$4:$A$6,0),MATCH($D$6&amp;AK19,RegSplit!$B$2:$AN$2&amp;RegSplit!$B$3:$AN$3,0))</f>
        <v>0</v>
      </c>
      <c r="AQ23" s="289"/>
      <c r="AR23" s="289"/>
      <c r="AS23" s="289"/>
      <c r="AT23" s="289"/>
      <c r="AU23" s="289"/>
      <c r="AV23" s="290"/>
      <c r="AW23" s="283"/>
      <c r="AX23" s="288"/>
      <c r="AY23" s="291"/>
      <c r="AZ23" s="289"/>
      <c r="BA23" s="362" cm="1">
        <f t="array" ref="BA23">INDEX(RegSplit!$B$4:$AN$6,MATCH(BA22,RegSplit!$A$4:$A$6,0),MATCH($D$6&amp;AX19,RegSplit!$B$2:$AN$2&amp;RegSplit!$B$3:$AN$3,0))</f>
        <v>1</v>
      </c>
      <c r="BB23" s="523" cm="1">
        <f t="array" ref="BB23">INDEX(RegSplit!$B$4:$AN$6,MATCH(BB22,RegSplit!$A$4:$A$6,0),MATCH($D$6&amp;AX19,RegSplit!$B$2:$AN$2&amp;RegSplit!$B$3:$AN$3,0))</f>
        <v>0</v>
      </c>
      <c r="BC23" s="523" cm="1">
        <f t="array" ref="BC23">INDEX(RegSplit!$B$4:$AN$6,MATCH(BC22,RegSplit!$A$4:$A$6,0),MATCH($D$6&amp;AX19,RegSplit!$B$2:$AN$2&amp;RegSplit!$B$3:$AN$3,0))</f>
        <v>0</v>
      </c>
      <c r="BD23" s="289"/>
      <c r="BE23" s="289"/>
      <c r="BF23" s="289"/>
      <c r="BG23" s="289"/>
      <c r="BH23" s="289"/>
      <c r="BI23" s="290"/>
      <c r="BJ23" s="283"/>
      <c r="BK23" s="288"/>
      <c r="BL23" s="291"/>
      <c r="BM23" s="289"/>
      <c r="BN23" s="362" cm="1">
        <f t="array" ref="BN23">INDEX(RegSplit!$B$4:$AN$6,MATCH(BN22,RegSplit!$A$4:$A$6,0),MATCH($D$6&amp;BK19,RegSplit!$B$2:$AN$2&amp;RegSplit!$B$3:$AN$3,0))</f>
        <v>1</v>
      </c>
      <c r="BO23" s="523" cm="1">
        <f t="array" ref="BO23">INDEX(RegSplit!$B$4:$AN$6,MATCH(BO22,RegSplit!$A$4:$A$6,0),MATCH($D$6&amp;BK19,RegSplit!$B$2:$AN$2&amp;RegSplit!$B$3:$AN$3,0))</f>
        <v>0</v>
      </c>
      <c r="BP23" s="523" cm="1">
        <f t="array" ref="BP23">INDEX(RegSplit!$B$4:$AN$6,MATCH(BP22,RegSplit!$A$4:$A$6,0),MATCH($D$6&amp;BK19,RegSplit!$B$2:$AN$2&amp;RegSplit!$B$3:$AN$3,0))</f>
        <v>0</v>
      </c>
      <c r="BQ23" s="289"/>
      <c r="BR23" s="289"/>
      <c r="BS23" s="289"/>
      <c r="BT23" s="289"/>
      <c r="BU23" s="289"/>
      <c r="BV23" s="290"/>
      <c r="BW23" s="283"/>
      <c r="BX23" s="283"/>
      <c r="BY23" s="283"/>
    </row>
    <row r="24" spans="3:77" ht="25.5" customHeight="1">
      <c r="C24" s="38" t="s">
        <v>2</v>
      </c>
      <c r="D24" s="38" t="s">
        <v>26</v>
      </c>
      <c r="E24" s="38" t="s">
        <v>14</v>
      </c>
      <c r="F24" s="38" t="s">
        <v>15</v>
      </c>
      <c r="G24" s="302" t="s">
        <v>587</v>
      </c>
      <c r="H24" s="314" t="s">
        <v>576</v>
      </c>
      <c r="I24" s="314" t="s">
        <v>565</v>
      </c>
      <c r="J24" s="302" t="s">
        <v>588</v>
      </c>
      <c r="K24" s="314" t="s">
        <v>577</v>
      </c>
      <c r="L24" s="314" t="s">
        <v>566</v>
      </c>
      <c r="M24" s="302" t="s">
        <v>589</v>
      </c>
      <c r="N24" s="314" t="s">
        <v>578</v>
      </c>
      <c r="O24" s="314" t="s">
        <v>567</v>
      </c>
      <c r="P24" s="302" t="s">
        <v>590</v>
      </c>
      <c r="Q24" s="314" t="s">
        <v>579</v>
      </c>
      <c r="R24" s="314" t="s">
        <v>568</v>
      </c>
      <c r="S24" s="302" t="s">
        <v>591</v>
      </c>
      <c r="T24" s="314" t="s">
        <v>580</v>
      </c>
      <c r="U24" s="314" t="s">
        <v>569</v>
      </c>
      <c r="V24" s="302" t="s">
        <v>319</v>
      </c>
      <c r="W24" s="549" t="s">
        <v>592</v>
      </c>
      <c r="X24" s="550" t="s">
        <v>581</v>
      </c>
      <c r="Y24" s="551" t="s">
        <v>570</v>
      </c>
      <c r="Z24" s="51" t="s">
        <v>0</v>
      </c>
      <c r="AA24" s="51" t="s">
        <v>318</v>
      </c>
      <c r="AB24" s="552" t="s">
        <v>58</v>
      </c>
      <c r="AC24" s="553" t="s">
        <v>106</v>
      </c>
      <c r="AD24" s="553" t="s">
        <v>288</v>
      </c>
      <c r="AE24" s="554" t="s">
        <v>111</v>
      </c>
      <c r="AG24" s="283"/>
      <c r="AH24" s="283"/>
      <c r="AI24" s="283"/>
      <c r="AJ24" s="283"/>
      <c r="AK24" s="288"/>
      <c r="AL24" s="289"/>
      <c r="AM24" s="540" t="s">
        <v>294</v>
      </c>
      <c r="AN24" s="541"/>
      <c r="AO24" s="348"/>
      <c r="AP24" s="349"/>
      <c r="AQ24" s="540" t="s">
        <v>96</v>
      </c>
      <c r="AR24" s="541"/>
      <c r="AS24" s="542"/>
      <c r="AT24" s="540" t="s">
        <v>295</v>
      </c>
      <c r="AU24" s="541"/>
      <c r="AV24" s="542"/>
      <c r="AW24" s="283"/>
      <c r="AX24" s="288"/>
      <c r="AY24" s="289"/>
      <c r="AZ24" s="540" t="s">
        <v>294</v>
      </c>
      <c r="BA24" s="541"/>
      <c r="BB24" s="348"/>
      <c r="BC24" s="349"/>
      <c r="BD24" s="540" t="s">
        <v>96</v>
      </c>
      <c r="BE24" s="541"/>
      <c r="BF24" s="542"/>
      <c r="BG24" s="540" t="s">
        <v>295</v>
      </c>
      <c r="BH24" s="541"/>
      <c r="BI24" s="542"/>
      <c r="BJ24" s="283"/>
      <c r="BK24" s="288"/>
      <c r="BL24" s="289"/>
      <c r="BM24" s="540" t="s">
        <v>294</v>
      </c>
      <c r="BN24" s="541"/>
      <c r="BO24" s="348"/>
      <c r="BP24" s="349"/>
      <c r="BQ24" s="540" t="s">
        <v>96</v>
      </c>
      <c r="BR24" s="541"/>
      <c r="BS24" s="542"/>
      <c r="BT24" s="540" t="s">
        <v>295</v>
      </c>
      <c r="BU24" s="541"/>
      <c r="BV24" s="542"/>
      <c r="BW24" s="283"/>
      <c r="BX24" s="283"/>
      <c r="BY24" s="283"/>
    </row>
    <row r="25" spans="3:77" ht="25" thickBot="1">
      <c r="C25" s="77" t="s">
        <v>27</v>
      </c>
      <c r="D25" s="77"/>
      <c r="E25" s="77"/>
      <c r="F25" s="77"/>
      <c r="G25" s="303" t="s">
        <v>46</v>
      </c>
      <c r="H25" s="303" t="s">
        <v>46</v>
      </c>
      <c r="I25" s="303"/>
      <c r="J25" s="303" t="s">
        <v>46</v>
      </c>
      <c r="K25" s="303" t="s">
        <v>46</v>
      </c>
      <c r="L25" s="303"/>
      <c r="M25" s="303" t="s">
        <v>46</v>
      </c>
      <c r="N25" s="303" t="s">
        <v>46</v>
      </c>
      <c r="O25" s="303"/>
      <c r="P25" s="303" t="s">
        <v>46</v>
      </c>
      <c r="Q25" s="303" t="s">
        <v>46</v>
      </c>
      <c r="R25" s="303"/>
      <c r="S25" s="303" t="s">
        <v>46</v>
      </c>
      <c r="T25" s="303" t="s">
        <v>46</v>
      </c>
      <c r="U25" s="303"/>
      <c r="V25" s="326" t="s">
        <v>112</v>
      </c>
      <c r="W25" s="323" t="s">
        <v>49</v>
      </c>
      <c r="X25" s="303" t="s">
        <v>49</v>
      </c>
      <c r="Y25" s="303"/>
      <c r="Z25" s="547" t="s">
        <v>93</v>
      </c>
      <c r="AA25" s="547"/>
      <c r="AB25" s="548" t="s">
        <v>291</v>
      </c>
      <c r="AC25" s="548"/>
      <c r="AD25" s="548"/>
      <c r="AE25" s="548" t="s">
        <v>112</v>
      </c>
      <c r="AG25" s="283">
        <v>2010</v>
      </c>
      <c r="AH25" s="283">
        <v>2012</v>
      </c>
      <c r="AI25" s="283">
        <v>2014</v>
      </c>
      <c r="AJ25" s="283"/>
      <c r="AK25" s="529"/>
      <c r="AL25" s="537" t="s">
        <v>44</v>
      </c>
      <c r="AM25" s="525" t="s">
        <v>105</v>
      </c>
      <c r="AN25" s="526" t="s">
        <v>586</v>
      </c>
      <c r="AO25" s="526" t="s">
        <v>575</v>
      </c>
      <c r="AP25" s="527" t="s">
        <v>564</v>
      </c>
      <c r="AQ25" s="525" t="s">
        <v>586</v>
      </c>
      <c r="AR25" s="526" t="s">
        <v>575</v>
      </c>
      <c r="AS25" s="527" t="s">
        <v>564</v>
      </c>
      <c r="AT25" s="525" t="s">
        <v>586</v>
      </c>
      <c r="AU25" s="526" t="s">
        <v>575</v>
      </c>
      <c r="AV25" s="527" t="s">
        <v>564</v>
      </c>
      <c r="AW25" s="283"/>
      <c r="AX25" s="529"/>
      <c r="AY25" s="537" t="s">
        <v>44</v>
      </c>
      <c r="AZ25" s="525" t="s">
        <v>292</v>
      </c>
      <c r="BA25" s="526" t="s">
        <v>586</v>
      </c>
      <c r="BB25" s="526" t="s">
        <v>575</v>
      </c>
      <c r="BC25" s="527" t="s">
        <v>564</v>
      </c>
      <c r="BD25" s="525" t="s">
        <v>586</v>
      </c>
      <c r="BE25" s="526" t="s">
        <v>575</v>
      </c>
      <c r="BF25" s="527" t="s">
        <v>564</v>
      </c>
      <c r="BG25" s="525" t="s">
        <v>586</v>
      </c>
      <c r="BH25" s="526" t="s">
        <v>575</v>
      </c>
      <c r="BI25" s="527" t="s">
        <v>564</v>
      </c>
      <c r="BJ25" s="283"/>
      <c r="BK25" s="529"/>
      <c r="BL25" s="537" t="s">
        <v>44</v>
      </c>
      <c r="BM25" s="525" t="s">
        <v>105</v>
      </c>
      <c r="BN25" s="526" t="s">
        <v>586</v>
      </c>
      <c r="BO25" s="526" t="s">
        <v>575</v>
      </c>
      <c r="BP25" s="527" t="s">
        <v>564</v>
      </c>
      <c r="BQ25" s="525" t="s">
        <v>586</v>
      </c>
      <c r="BR25" s="526" t="s">
        <v>575</v>
      </c>
      <c r="BS25" s="527" t="s">
        <v>564</v>
      </c>
      <c r="BT25" s="525" t="s">
        <v>586</v>
      </c>
      <c r="BU25" s="526" t="s">
        <v>575</v>
      </c>
      <c r="BV25" s="527" t="s">
        <v>564</v>
      </c>
      <c r="BW25" s="283"/>
      <c r="BX25" s="283"/>
      <c r="BY25" s="283"/>
    </row>
    <row r="26" spans="3:77" ht="12.75" customHeight="1">
      <c r="C26" s="144" t="str">
        <f ca="1">+IF(OFFSET(Processes!B7,$D$11,0)="*","*",OFFSET(Processes!D7,$D$11,0))</f>
        <v>INDTDPHBNGAE1</v>
      </c>
      <c r="D26" s="144" t="str">
        <f ca="1">+OFFSET(Processes!E7,$D$11,0)</f>
        <v>Transport industry Heat Medium Temp. Boiler - Nat. Gas Existing 1</v>
      </c>
      <c r="E26" s="147" t="str">
        <f>+Processes!O7</f>
        <v>INDSNG1,INDSNG2,INDNGA</v>
      </c>
      <c r="F26" s="147" t="str">
        <f ca="1">+OFFSET(Processes!$M$12,$D$11,0) &amp; Processes!P7</f>
        <v>ITDPH</v>
      </c>
      <c r="G26" s="320">
        <f>ROUNDUP(AN26/($Z26*$AA26)*G$21*W26,3)</f>
        <v>2150.7510000000002</v>
      </c>
      <c r="H26" s="320">
        <f t="shared" ref="H26:I26" si="0">ROUNDUP(AO26/($Z26*$AA26)*H$21*X26,3)</f>
        <v>0</v>
      </c>
      <c r="I26" s="320">
        <f t="shared" si="0"/>
        <v>0</v>
      </c>
      <c r="J26" s="320">
        <f>ROUNDUP(BA26/($Z26*$AA26)*J$21*W26,3)</f>
        <v>2165.855</v>
      </c>
      <c r="K26" s="320">
        <f>ROUNDUP(BB26/($Z26*$AA26)*K$21*X26,3)</f>
        <v>0</v>
      </c>
      <c r="L26" s="320">
        <f>ROUNDUP(BC26/($Z26*$AA26)*L$21*Y26,3)</f>
        <v>0</v>
      </c>
      <c r="M26" s="320">
        <f>ROUNDUP(BN26/($Z26*$AA26)*M$21*W26,3)</f>
        <v>2139.5480000000002</v>
      </c>
      <c r="N26" s="320">
        <f>ROUNDUP(BO26/($Z26*$AA26)*N$21*X26,3)</f>
        <v>0</v>
      </c>
      <c r="O26" s="320">
        <f>ROUNDUP(BP26/($Z26*$AA26)*O$21*Y26,3)</f>
        <v>0</v>
      </c>
      <c r="P26" s="320">
        <f t="shared" ref="P26:P62" si="1">M26</f>
        <v>2139.5480000000002</v>
      </c>
      <c r="Q26" s="320">
        <f t="shared" ref="Q26:Q62" si="2">N26</f>
        <v>0</v>
      </c>
      <c r="R26" s="320">
        <f t="shared" ref="R26:R62" si="3">O26</f>
        <v>0</v>
      </c>
      <c r="S26" s="320">
        <f t="shared" ref="S26:S62" si="4">IF($AB26=20,0,M26/5)*IF(M26=0,0,1)</f>
        <v>0</v>
      </c>
      <c r="T26" s="320">
        <f t="shared" ref="T26:T62" si="5">IF($AB26=20,0,N26/5)*IF(N26=0,0,1)</f>
        <v>0</v>
      </c>
      <c r="U26" s="320">
        <f t="shared" ref="U26:U62" si="6">IF($AB26=20,0,O26/5)*IF(O26=0,0,1)</f>
        <v>0</v>
      </c>
      <c r="V26" s="320">
        <v>5</v>
      </c>
      <c r="W26" s="340">
        <f>I131</f>
        <v>0.98</v>
      </c>
      <c r="X26" s="555">
        <f t="shared" ref="X26:Y28" si="7">W26</f>
        <v>0.98</v>
      </c>
      <c r="Y26" s="555">
        <f t="shared" si="7"/>
        <v>0.98</v>
      </c>
      <c r="Z26" s="317">
        <f>3.6*8760/1000000</f>
        <v>3.1536000000000002E-2</v>
      </c>
      <c r="AA26" s="388">
        <v>0.5</v>
      </c>
      <c r="AB26" s="327">
        <v>20</v>
      </c>
      <c r="AC26" s="317"/>
      <c r="AD26" s="317"/>
      <c r="AE26" s="327"/>
      <c r="AG26" s="234">
        <f t="shared" ref="AG26:AG41" si="8">((G26*Z26*AA26/W26)+(H26*Z26*AA26/X26))/$G$21</f>
        <v>34.570574087137366</v>
      </c>
      <c r="AH26" s="234">
        <f t="shared" ref="AH26:AH41" si="9">((J26*Z26*AA26/W26)+(K26*Z26*AA26/X26))/$J$21</f>
        <v>34.503133602748029</v>
      </c>
      <c r="AI26" s="234">
        <f t="shared" ref="AI26:AI41" si="10">((M26*AA26*Z26/W26)+(N26*Z26*AA26/X26))/$M$21</f>
        <v>34.084050175793095</v>
      </c>
      <c r="AJ26" s="283"/>
      <c r="AK26" s="528" t="str">
        <f ca="1">F26</f>
        <v>ITDPH</v>
      </c>
      <c r="AL26" s="348" t="s">
        <v>97</v>
      </c>
      <c r="AM26" s="311">
        <f>(J77+I77)/1000</f>
        <v>34.570567799999999</v>
      </c>
      <c r="AN26" s="308">
        <f>AM26*$AN$23</f>
        <v>34.570567799999999</v>
      </c>
      <c r="AO26" s="309">
        <f>AM26*$AO$23</f>
        <v>0</v>
      </c>
      <c r="AP26" s="309">
        <f>AM26*$AP$23</f>
        <v>0</v>
      </c>
      <c r="AQ26" s="310">
        <f>IFERROR(G26*$Z26*$AA26/G$21,0)</f>
        <v>33.879162605394619</v>
      </c>
      <c r="AR26" s="309">
        <f>IFERROR(H26*$Z26*$AA26/H$21,0)</f>
        <v>0</v>
      </c>
      <c r="AS26" s="336">
        <f>IFERROR(I26*$Z26*$AA26/I$21,0)</f>
        <v>0</v>
      </c>
      <c r="AT26" s="311">
        <f t="shared" ref="AT26:AV29" si="11">IFERROR(AQ26/W26,0)</f>
        <v>34.570574087137366</v>
      </c>
      <c r="AU26" s="308">
        <f t="shared" si="11"/>
        <v>0</v>
      </c>
      <c r="AV26" s="355">
        <f t="shared" si="11"/>
        <v>0</v>
      </c>
      <c r="AW26" s="283"/>
      <c r="AX26" s="528" t="str">
        <f t="shared" ref="AX26:AX62" ca="1" si="12">AK26</f>
        <v>ITDPH</v>
      </c>
      <c r="AY26" s="348" t="s">
        <v>97</v>
      </c>
      <c r="AZ26" s="311">
        <f>(J97+I97)/1000</f>
        <v>34.503120000000003</v>
      </c>
      <c r="BA26" s="308">
        <f>AZ26*$AN$23</f>
        <v>34.503120000000003</v>
      </c>
      <c r="BB26" s="309">
        <f>AZ26*$BB$23</f>
        <v>0</v>
      </c>
      <c r="BC26" s="309">
        <f>AZ26*$BC$23</f>
        <v>0</v>
      </c>
      <c r="BD26" s="311">
        <f t="shared" ref="BD26" si="13">IFERROR(J26*$Z26*AA26/J$21,0)</f>
        <v>33.813070930693073</v>
      </c>
      <c r="BE26" s="308">
        <f t="shared" ref="BE26" si="14">IFERROR(K26*$Z26*AA26/K$21,0)</f>
        <v>0</v>
      </c>
      <c r="BF26" s="355">
        <f>IFERROR(L26*$Z26*AA26/L$21,0)</f>
        <v>0</v>
      </c>
      <c r="BG26" s="311">
        <f t="shared" ref="BG26:BG35" si="15">IFERROR(BD26/W26,0)</f>
        <v>34.503133602748036</v>
      </c>
      <c r="BH26" s="308">
        <f t="shared" ref="BH26:BH35" si="16">IFERROR(BE26/X26,0)</f>
        <v>0</v>
      </c>
      <c r="BI26" s="355">
        <f t="shared" ref="BI26:BI35" si="17">IFERROR(BF26/Y26,0)</f>
        <v>0</v>
      </c>
      <c r="BJ26" s="283"/>
      <c r="BK26" s="528" t="str">
        <f ca="1">AK26</f>
        <v>ITDPH</v>
      </c>
      <c r="BL26" s="348" t="s">
        <v>97</v>
      </c>
      <c r="BM26" s="311">
        <f>(J117+I117)/1000</f>
        <v>34.084044900000002</v>
      </c>
      <c r="BN26" s="308">
        <f>BM26*$AN$23</f>
        <v>34.084044900000002</v>
      </c>
      <c r="BO26" s="309">
        <f>BM26*$BB$23</f>
        <v>0</v>
      </c>
      <c r="BP26" s="309">
        <f>BM26*$BC$23</f>
        <v>0</v>
      </c>
      <c r="BQ26" s="311">
        <f>IFERROR(M26*$Z26*$AA26/M$21,0)</f>
        <v>33.402369172277233</v>
      </c>
      <c r="BR26" s="308">
        <f>IFERROR(N26*$Z26*$AA26/N$21,0)</f>
        <v>0</v>
      </c>
      <c r="BS26" s="355">
        <f>IFERROR(O26*$Z26*$AA26/O$21,0)</f>
        <v>0</v>
      </c>
      <c r="BT26" s="311">
        <f>IFERROR(BQ26/W26,0)</f>
        <v>34.084050175793095</v>
      </c>
      <c r="BU26" s="308">
        <f>IFERROR(BR26/X26,0)</f>
        <v>0</v>
      </c>
      <c r="BV26" s="355">
        <f>IFERROR(BS26/Y26,0)</f>
        <v>0</v>
      </c>
      <c r="BW26" s="283"/>
      <c r="BX26" s="283"/>
      <c r="BY26" s="283"/>
    </row>
    <row r="27" spans="3:77" ht="12.75" customHeight="1">
      <c r="C27" s="144" t="str">
        <f ca="1">+IF(OFFSET(Processes!B8,$D$11,0)="*","*",OFFSET(Processes!D8,$D$11,0))</f>
        <v>INDTDPHBCOAE1</v>
      </c>
      <c r="D27" s="144" t="str">
        <f ca="1">+OFFSET(Processes!E8,$D$11,0)</f>
        <v>Transport industry Heat Medium Temp. Boiler - Coal Existing 1</v>
      </c>
      <c r="E27" s="147" t="str">
        <f>+Processes!O8</f>
        <v>INDCOA</v>
      </c>
      <c r="F27" s="147" t="str">
        <f ca="1">+OFFSET(Processes!$M$12,$D$11,0) &amp; Processes!P8</f>
        <v>ITDPH</v>
      </c>
      <c r="G27" s="320">
        <f t="shared" ref="G27:G62" si="18">ROUNDUP(AN27/($Z27*$AA27)*G$21*W27,3)</f>
        <v>40.64</v>
      </c>
      <c r="H27" s="320">
        <f t="shared" ref="H27:H62" si="19">ROUNDUP(AO27/($Z27*$AA27)*H$21*X27,3)</f>
        <v>0</v>
      </c>
      <c r="I27" s="320">
        <f t="shared" ref="I27:I61" si="20">ROUNDUP(AP27/($Z27*$AA27)*I$21*Y27,3)</f>
        <v>0</v>
      </c>
      <c r="J27" s="320">
        <f t="shared" ref="J27:J62" si="21">ROUNDUP(BA27/($Z27*$AA27)*J$21*W27,3)</f>
        <v>7.5630000000000006</v>
      </c>
      <c r="K27" s="320">
        <f t="shared" ref="K27:K62" si="22">ROUNDUP(BB27/($Z27*$AA27)*K$21*X27,3)</f>
        <v>0</v>
      </c>
      <c r="L27" s="320">
        <f t="shared" ref="L27:L62" si="23">ROUNDUP(BC27/($Z27*$AA27)*L$21*Y27,3)</f>
        <v>0</v>
      </c>
      <c r="M27" s="320">
        <f t="shared" ref="M27:M62" si="24">ROUNDUP(BN27/($Z27*$AA27)*M$21*W27,3)</f>
        <v>427.09299999999996</v>
      </c>
      <c r="N27" s="320">
        <f t="shared" ref="N27:N62" si="25">ROUNDUP(BO27/($Z27*$AA27)*N$21*X27,3)</f>
        <v>0</v>
      </c>
      <c r="O27" s="320">
        <f t="shared" ref="O27:O62" si="26">ROUNDUP(BP27/($Z27*$AA27)*O$21*Y27,3)</f>
        <v>0</v>
      </c>
      <c r="P27" s="320">
        <f t="shared" si="1"/>
        <v>427.09299999999996</v>
      </c>
      <c r="Q27" s="320">
        <f t="shared" si="2"/>
        <v>0</v>
      </c>
      <c r="R27" s="320">
        <f t="shared" si="3"/>
        <v>0</v>
      </c>
      <c r="S27" s="320">
        <f t="shared" si="4"/>
        <v>0</v>
      </c>
      <c r="T27" s="320">
        <f t="shared" si="5"/>
        <v>0</v>
      </c>
      <c r="U27" s="320">
        <f t="shared" si="6"/>
        <v>0</v>
      </c>
      <c r="V27" s="320">
        <v>5</v>
      </c>
      <c r="W27" s="341">
        <f>D131</f>
        <v>0.93099999999999994</v>
      </c>
      <c r="X27" s="520">
        <f t="shared" si="7"/>
        <v>0.93099999999999994</v>
      </c>
      <c r="Y27" s="520">
        <f t="shared" si="7"/>
        <v>0.93099999999999994</v>
      </c>
      <c r="Z27" s="317">
        <f>3.6*8760/1000000</f>
        <v>3.1536000000000002E-2</v>
      </c>
      <c r="AA27" s="388">
        <f>$AA$26</f>
        <v>0.5</v>
      </c>
      <c r="AB27" s="327">
        <v>20</v>
      </c>
      <c r="AC27" s="317"/>
      <c r="AD27" s="317"/>
      <c r="AE27" s="327"/>
      <c r="AG27" s="234">
        <f t="shared" si="8"/>
        <v>0.68761691584462825</v>
      </c>
      <c r="AH27" s="234">
        <f t="shared" si="9"/>
        <v>0.12682347736384811</v>
      </c>
      <c r="AI27" s="234">
        <f t="shared" si="10"/>
        <v>7.1618959960013182</v>
      </c>
      <c r="AJ27" s="283"/>
      <c r="AK27" s="288"/>
      <c r="AL27" s="289" t="s">
        <v>98</v>
      </c>
      <c r="AM27" s="305">
        <f>D77/1000</f>
        <v>0.68759999999999999</v>
      </c>
      <c r="AN27" s="306">
        <f>AM27*$AN$23</f>
        <v>0.68759999999999999</v>
      </c>
      <c r="AO27" s="307">
        <f t="shared" ref="AO27:AO29" si="27">AM27*$AO$23</f>
        <v>0</v>
      </c>
      <c r="AP27" s="307">
        <f>AM27*$AP$23</f>
        <v>0</v>
      </c>
      <c r="AQ27" s="304">
        <f t="shared" ref="AQ27:AQ62" si="28">IFERROR(G27*$Z27*$AA27/G$21,0)</f>
        <v>0.64017134865134884</v>
      </c>
      <c r="AR27" s="307">
        <f t="shared" ref="AR27:AR62" si="29">IFERROR(H27*$Z27*$AA27/H$21,0)</f>
        <v>0</v>
      </c>
      <c r="AS27" s="538">
        <f t="shared" ref="AS27:AS62" si="30">IFERROR(I27*$Z27*$AA27/I$21,0)</f>
        <v>0</v>
      </c>
      <c r="AT27" s="305">
        <f t="shared" si="11"/>
        <v>0.68761691584462825</v>
      </c>
      <c r="AU27" s="306">
        <f t="shared" si="11"/>
        <v>0</v>
      </c>
      <c r="AV27" s="351">
        <f t="shared" si="11"/>
        <v>0</v>
      </c>
      <c r="AW27" s="283"/>
      <c r="AX27" s="288"/>
      <c r="AY27" s="289" t="s">
        <v>98</v>
      </c>
      <c r="AZ27" s="305">
        <f>D97/1000</f>
        <v>0.12681600000000001</v>
      </c>
      <c r="BA27" s="306">
        <f>AZ27*$AN$23</f>
        <v>0.12681600000000001</v>
      </c>
      <c r="BB27" s="307">
        <f>AZ27*$BB$23</f>
        <v>0</v>
      </c>
      <c r="BC27" s="307">
        <f>AZ27*$BC$23</f>
        <v>0</v>
      </c>
      <c r="BD27" s="305">
        <f t="shared" ref="BD27:BD62" si="31">IFERROR(J27*$Z27*AA27/J$21,0)</f>
        <v>0.11807265742574259</v>
      </c>
      <c r="BE27" s="306">
        <f t="shared" ref="BE27:BE62" si="32">IFERROR(K27*$Z27*AA27/K$21,0)</f>
        <v>0</v>
      </c>
      <c r="BF27" s="351">
        <f t="shared" ref="BF27:BF62" si="33">IFERROR(L27*$Z27*AA27/L$21,0)</f>
        <v>0</v>
      </c>
      <c r="BG27" s="305">
        <f t="shared" si="15"/>
        <v>0.12682347736384811</v>
      </c>
      <c r="BH27" s="306">
        <f t="shared" si="16"/>
        <v>0</v>
      </c>
      <c r="BI27" s="351">
        <f t="shared" si="17"/>
        <v>0</v>
      </c>
      <c r="BJ27" s="283"/>
      <c r="BK27" s="288"/>
      <c r="BL27" s="289" t="s">
        <v>98</v>
      </c>
      <c r="BM27" s="305">
        <f>D117/1000</f>
        <v>7.16188</v>
      </c>
      <c r="BN27" s="306">
        <f>BM27*$AN$23</f>
        <v>7.16188</v>
      </c>
      <c r="BO27" s="307">
        <f t="shared" ref="BO27:BO29" si="34">BM27*$BB$23</f>
        <v>0</v>
      </c>
      <c r="BP27" s="307">
        <f t="shared" ref="BP27:BP29" si="35">BM27*$BC$23</f>
        <v>0</v>
      </c>
      <c r="BQ27" s="305">
        <f t="shared" ref="BQ27:BQ62" si="36">IFERROR(M27*$Z27*$AA27/M$21,0)</f>
        <v>6.6677251722772271</v>
      </c>
      <c r="BR27" s="306">
        <f t="shared" ref="BR27:BR62" si="37">IFERROR(N27*$Z27*$AA27/N$21,0)</f>
        <v>0</v>
      </c>
      <c r="BS27" s="351">
        <f t="shared" ref="BS27:BS62" si="38">IFERROR(O27*$Z27*$AA27/O$21,0)</f>
        <v>0</v>
      </c>
      <c r="BT27" s="305">
        <f t="shared" ref="BT27:BT35" si="39">IFERROR(BQ27/W27,0)</f>
        <v>7.1618959960013182</v>
      </c>
      <c r="BU27" s="306">
        <f t="shared" ref="BU27:BU35" si="40">IFERROR(BR27/X27,0)</f>
        <v>0</v>
      </c>
      <c r="BV27" s="351">
        <f t="shared" ref="BV27:BV35" si="41">IFERROR(BS27/Y27,0)</f>
        <v>0</v>
      </c>
      <c r="BW27" s="283"/>
      <c r="BX27" s="283"/>
      <c r="BY27" s="283"/>
    </row>
    <row r="28" spans="3:77" ht="12.75" customHeight="1">
      <c r="C28" s="144" t="str">
        <f ca="1">+IF(OFFSET(Processes!B9,$D$11,0)="*","*",OFFSET(Processes!D9,$D$11,0))</f>
        <v>INDTDPHBDSLE1</v>
      </c>
      <c r="D28" s="144" t="str">
        <f ca="1">+OFFSET(Processes!E9,$D$11,0)</f>
        <v>Transport industry Heat Medium Temp. Boiler - Diesel Existing 1</v>
      </c>
      <c r="E28" s="147" t="str">
        <f>+Processes!O9</f>
        <v>INDDSB1,INDDSB2,INDDSL</v>
      </c>
      <c r="F28" s="147" t="str">
        <f ca="1">+OFFSET(Processes!$M$12,$D$11,0) &amp; Processes!P9</f>
        <v>ITDPH</v>
      </c>
      <c r="G28" s="320">
        <f t="shared" si="18"/>
        <v>6.0369999999999999</v>
      </c>
      <c r="H28" s="320">
        <f t="shared" si="19"/>
        <v>0</v>
      </c>
      <c r="I28" s="320">
        <f t="shared" si="20"/>
        <v>0</v>
      </c>
      <c r="J28" s="320">
        <f t="shared" si="21"/>
        <v>3.0659999999999998</v>
      </c>
      <c r="K28" s="320">
        <f t="shared" si="22"/>
        <v>0</v>
      </c>
      <c r="L28" s="320">
        <f t="shared" si="23"/>
        <v>0</v>
      </c>
      <c r="M28" s="320">
        <f t="shared" si="24"/>
        <v>1.623</v>
      </c>
      <c r="N28" s="320">
        <f t="shared" si="25"/>
        <v>0</v>
      </c>
      <c r="O28" s="320">
        <f t="shared" si="26"/>
        <v>0</v>
      </c>
      <c r="P28" s="320">
        <f t="shared" si="1"/>
        <v>1.623</v>
      </c>
      <c r="Q28" s="320">
        <f t="shared" si="2"/>
        <v>0</v>
      </c>
      <c r="R28" s="320">
        <f t="shared" si="3"/>
        <v>0</v>
      </c>
      <c r="S28" s="320">
        <f t="shared" si="4"/>
        <v>0</v>
      </c>
      <c r="T28" s="320">
        <f t="shared" si="5"/>
        <v>0</v>
      </c>
      <c r="U28" s="320">
        <f t="shared" si="6"/>
        <v>0</v>
      </c>
      <c r="V28" s="320">
        <v>5</v>
      </c>
      <c r="W28" s="341">
        <f>F131</f>
        <v>0.94079999999999997</v>
      </c>
      <c r="X28" s="520">
        <f t="shared" si="7"/>
        <v>0.94079999999999997</v>
      </c>
      <c r="Y28" s="520">
        <f t="shared" si="7"/>
        <v>0.94079999999999997</v>
      </c>
      <c r="Z28" s="317">
        <f>3.6*8760/1000000</f>
        <v>3.1536000000000002E-2</v>
      </c>
      <c r="AA28" s="388">
        <f>$AA$26</f>
        <v>0.5</v>
      </c>
      <c r="AB28" s="327">
        <v>20</v>
      </c>
      <c r="AC28" s="317"/>
      <c r="AD28" s="317"/>
      <c r="AE28" s="327"/>
      <c r="AG28" s="234">
        <f t="shared" si="8"/>
        <v>0.10108027176904728</v>
      </c>
      <c r="AH28" s="234">
        <f t="shared" si="9"/>
        <v>5.0878005657708628E-2</v>
      </c>
      <c r="AI28" s="234">
        <f t="shared" si="10"/>
        <v>2.6932486360880987E-2</v>
      </c>
      <c r="AJ28" s="283"/>
      <c r="AK28" s="288"/>
      <c r="AL28" s="289" t="s">
        <v>59</v>
      </c>
      <c r="AM28" s="305">
        <f>(F77+L77)/1000</f>
        <v>0.101076</v>
      </c>
      <c r="AN28" s="306">
        <f>AM28*$AN$23</f>
        <v>0.101076</v>
      </c>
      <c r="AO28" s="307">
        <f t="shared" si="27"/>
        <v>0</v>
      </c>
      <c r="AP28" s="307">
        <f>AM28*$AP$23</f>
        <v>0</v>
      </c>
      <c r="AQ28" s="304">
        <f t="shared" si="28"/>
        <v>9.5096319680319688E-2</v>
      </c>
      <c r="AR28" s="307">
        <f t="shared" si="29"/>
        <v>0</v>
      </c>
      <c r="AS28" s="538">
        <f t="shared" si="30"/>
        <v>0</v>
      </c>
      <c r="AT28" s="305">
        <f t="shared" si="11"/>
        <v>0.1010802717690473</v>
      </c>
      <c r="AU28" s="306">
        <f t="shared" si="11"/>
        <v>0</v>
      </c>
      <c r="AV28" s="351">
        <f t="shared" si="11"/>
        <v>0</v>
      </c>
      <c r="AW28" s="283"/>
      <c r="AX28" s="288"/>
      <c r="AY28" s="289" t="s">
        <v>59</v>
      </c>
      <c r="AZ28" s="305">
        <f>(F97+L97)/1000</f>
        <v>5.0862000000000004E-2</v>
      </c>
      <c r="BA28" s="306">
        <f t="shared" ref="BA28:BA37" si="42">AZ28*$AN$23</f>
        <v>5.0862000000000004E-2</v>
      </c>
      <c r="BB28" s="307">
        <f>AZ28*$BB$23</f>
        <v>0</v>
      </c>
      <c r="BC28" s="307">
        <f>AZ28*$BC$23</f>
        <v>0</v>
      </c>
      <c r="BD28" s="305">
        <f t="shared" si="31"/>
        <v>4.7866027722772271E-2</v>
      </c>
      <c r="BE28" s="306">
        <f t="shared" si="32"/>
        <v>0</v>
      </c>
      <c r="BF28" s="351">
        <f t="shared" si="33"/>
        <v>0</v>
      </c>
      <c r="BG28" s="305">
        <f t="shared" si="15"/>
        <v>5.0878005657708621E-2</v>
      </c>
      <c r="BH28" s="306">
        <f t="shared" si="16"/>
        <v>0</v>
      </c>
      <c r="BI28" s="351">
        <f t="shared" si="17"/>
        <v>0</v>
      </c>
      <c r="BJ28" s="283"/>
      <c r="BK28" s="288"/>
      <c r="BL28" s="289" t="s">
        <v>59</v>
      </c>
      <c r="BM28" s="305">
        <f>(F117+L117)/1000</f>
        <v>2.6925999999999999E-2</v>
      </c>
      <c r="BN28" s="306">
        <f>BM28*$AN$23</f>
        <v>2.6925999999999999E-2</v>
      </c>
      <c r="BO28" s="307">
        <f t="shared" si="34"/>
        <v>0</v>
      </c>
      <c r="BP28" s="307">
        <f t="shared" si="35"/>
        <v>0</v>
      </c>
      <c r="BQ28" s="305">
        <f t="shared" si="36"/>
        <v>2.5338083168316834E-2</v>
      </c>
      <c r="BR28" s="306">
        <f t="shared" si="37"/>
        <v>0</v>
      </c>
      <c r="BS28" s="351">
        <f t="shared" si="38"/>
        <v>0</v>
      </c>
      <c r="BT28" s="305">
        <f t="shared" si="39"/>
        <v>2.693248636088099E-2</v>
      </c>
      <c r="BU28" s="306">
        <f t="shared" si="40"/>
        <v>0</v>
      </c>
      <c r="BV28" s="351">
        <f t="shared" si="41"/>
        <v>0</v>
      </c>
      <c r="BW28" s="283"/>
      <c r="BX28" s="283"/>
      <c r="BY28" s="283"/>
    </row>
    <row r="29" spans="3:77" ht="12.75" customHeight="1">
      <c r="C29" s="144" t="str">
        <f ca="1">+IF(OFFSET(Processes!B10,$D$11,0)="*","*",OFFSET(Processes!D10,$D$11,0))</f>
        <v>INDTDPHBWPEE1</v>
      </c>
      <c r="D29" s="144" t="str">
        <f ca="1">+OFFSET(Processes!E10,$D$11,0)</f>
        <v>Transport industry Heat Medium Temp. Boiler - Wood Pellets Existing 1</v>
      </c>
      <c r="E29" s="147" t="str">
        <f>+Processes!O10</f>
        <v>INDWPE</v>
      </c>
      <c r="F29" s="147" t="str">
        <f ca="1">+OFFSET(Processes!$M$12,$D$11,0) &amp; Processes!P10</f>
        <v>ITDPH</v>
      </c>
      <c r="G29" s="319">
        <f t="shared" si="18"/>
        <v>12.638999999999999</v>
      </c>
      <c r="H29" s="319">
        <f t="shared" si="19"/>
        <v>0</v>
      </c>
      <c r="I29" s="319">
        <f t="shared" si="20"/>
        <v>0</v>
      </c>
      <c r="J29" s="319">
        <f t="shared" si="21"/>
        <v>12.006</v>
      </c>
      <c r="K29" s="319">
        <f t="shared" si="22"/>
        <v>0</v>
      </c>
      <c r="L29" s="319">
        <f t="shared" si="23"/>
        <v>0</v>
      </c>
      <c r="M29" s="319">
        <f t="shared" si="24"/>
        <v>16.968</v>
      </c>
      <c r="N29" s="319">
        <f t="shared" si="25"/>
        <v>0</v>
      </c>
      <c r="O29" s="319">
        <f t="shared" si="26"/>
        <v>0</v>
      </c>
      <c r="P29" s="319">
        <f t="shared" si="1"/>
        <v>16.968</v>
      </c>
      <c r="Q29" s="319">
        <f t="shared" si="2"/>
        <v>0</v>
      </c>
      <c r="R29" s="319">
        <f t="shared" si="3"/>
        <v>0</v>
      </c>
      <c r="S29" s="319">
        <f t="shared" si="4"/>
        <v>0</v>
      </c>
      <c r="T29" s="319">
        <f t="shared" si="5"/>
        <v>0</v>
      </c>
      <c r="U29" s="319">
        <f t="shared" si="6"/>
        <v>0</v>
      </c>
      <c r="V29" s="319">
        <v>5</v>
      </c>
      <c r="W29" s="341">
        <f>$K$131</f>
        <v>0.83299999999999996</v>
      </c>
      <c r="X29" s="520">
        <f>$W$29</f>
        <v>0.83299999999999996</v>
      </c>
      <c r="Y29" s="520">
        <f>$W$29</f>
        <v>0.83299999999999996</v>
      </c>
      <c r="Z29" s="317">
        <f>3.6*8760/1000000</f>
        <v>3.1536000000000002E-2</v>
      </c>
      <c r="AA29" s="388">
        <f>$AA$26</f>
        <v>0.5</v>
      </c>
      <c r="AB29" s="327">
        <v>20</v>
      </c>
      <c r="AC29" s="317">
        <v>0.5</v>
      </c>
      <c r="AD29" s="317">
        <v>0.5</v>
      </c>
      <c r="AE29" s="327">
        <v>5</v>
      </c>
      <c r="AG29" s="234">
        <f t="shared" si="8"/>
        <v>0.23900679392636179</v>
      </c>
      <c r="AH29" s="234">
        <f t="shared" si="9"/>
        <v>0.22501350005348678</v>
      </c>
      <c r="AI29" s="234">
        <f t="shared" si="10"/>
        <v>0.31801008403361347</v>
      </c>
      <c r="AJ29" s="283"/>
      <c r="AK29" s="288"/>
      <c r="AL29" s="557" t="s">
        <v>99</v>
      </c>
      <c r="AM29" s="558">
        <f>M77/1000</f>
        <v>0.23899999999999999</v>
      </c>
      <c r="AN29" s="559">
        <f>AM29*$AN$23</f>
        <v>0.23899999999999999</v>
      </c>
      <c r="AO29" s="560">
        <f t="shared" si="27"/>
        <v>0</v>
      </c>
      <c r="AP29" s="560">
        <f>AM29*$AP$23</f>
        <v>0</v>
      </c>
      <c r="AQ29" s="580">
        <f t="shared" si="28"/>
        <v>0.19909265934065934</v>
      </c>
      <c r="AR29" s="560">
        <f t="shared" si="29"/>
        <v>0</v>
      </c>
      <c r="AS29" s="561">
        <f t="shared" si="30"/>
        <v>0</v>
      </c>
      <c r="AT29" s="558">
        <f t="shared" si="11"/>
        <v>0.23900679392636176</v>
      </c>
      <c r="AU29" s="559">
        <f t="shared" si="11"/>
        <v>0</v>
      </c>
      <c r="AV29" s="564">
        <f t="shared" si="11"/>
        <v>0</v>
      </c>
      <c r="AW29" s="283"/>
      <c r="AX29" s="288"/>
      <c r="AY29" s="557" t="s">
        <v>99</v>
      </c>
      <c r="AZ29" s="558">
        <f>M97/1000</f>
        <v>0.22500000000000001</v>
      </c>
      <c r="BA29" s="306">
        <f t="shared" si="42"/>
        <v>0.22500000000000001</v>
      </c>
      <c r="BB29" s="560">
        <f>AZ29*$BB$23</f>
        <v>0</v>
      </c>
      <c r="BC29" s="560">
        <f>AZ29*$BC$23</f>
        <v>0</v>
      </c>
      <c r="BD29" s="558">
        <f t="shared" si="31"/>
        <v>0.18743624554455449</v>
      </c>
      <c r="BE29" s="559">
        <f t="shared" si="32"/>
        <v>0</v>
      </c>
      <c r="BF29" s="564">
        <f t="shared" si="33"/>
        <v>0</v>
      </c>
      <c r="BG29" s="558">
        <f t="shared" si="15"/>
        <v>0.22501350005348678</v>
      </c>
      <c r="BH29" s="559">
        <f t="shared" si="16"/>
        <v>0</v>
      </c>
      <c r="BI29" s="564">
        <f t="shared" si="17"/>
        <v>0</v>
      </c>
      <c r="BJ29" s="283"/>
      <c r="BK29" s="288"/>
      <c r="BL29" s="557" t="s">
        <v>99</v>
      </c>
      <c r="BM29" s="558">
        <f>M117/1000</f>
        <v>0.318</v>
      </c>
      <c r="BN29" s="559">
        <f>BM29*$AN$23</f>
        <v>0.318</v>
      </c>
      <c r="BO29" s="560">
        <f t="shared" si="34"/>
        <v>0</v>
      </c>
      <c r="BP29" s="560">
        <f t="shared" si="35"/>
        <v>0</v>
      </c>
      <c r="BQ29" s="558">
        <f t="shared" si="36"/>
        <v>0.26490240000000004</v>
      </c>
      <c r="BR29" s="559">
        <f t="shared" si="37"/>
        <v>0</v>
      </c>
      <c r="BS29" s="564">
        <f t="shared" si="38"/>
        <v>0</v>
      </c>
      <c r="BT29" s="558">
        <f t="shared" si="39"/>
        <v>0.31801008403361353</v>
      </c>
      <c r="BU29" s="559">
        <f t="shared" si="40"/>
        <v>0</v>
      </c>
      <c r="BV29" s="564">
        <f t="shared" si="41"/>
        <v>0</v>
      </c>
      <c r="BW29" s="283"/>
      <c r="BX29" s="283"/>
      <c r="BY29" s="283"/>
    </row>
    <row r="30" spans="3:77" ht="12.75" customHeight="1">
      <c r="C30" s="144"/>
      <c r="D30" s="144"/>
      <c r="E30" s="147" t="str">
        <f>+Processes!O11</f>
        <v>INDWCH</v>
      </c>
      <c r="F30" s="170"/>
      <c r="G30" s="319"/>
      <c r="H30" s="319"/>
      <c r="I30" s="319"/>
      <c r="J30" s="319"/>
      <c r="K30" s="319"/>
      <c r="L30" s="319"/>
      <c r="M30" s="319"/>
      <c r="N30" s="319"/>
      <c r="O30" s="319"/>
      <c r="P30" s="319">
        <f t="shared" si="1"/>
        <v>0</v>
      </c>
      <c r="Q30" s="319">
        <f t="shared" si="2"/>
        <v>0</v>
      </c>
      <c r="R30" s="319">
        <f t="shared" si="3"/>
        <v>0</v>
      </c>
      <c r="S30" s="319">
        <f t="shared" si="4"/>
        <v>0</v>
      </c>
      <c r="T30" s="319">
        <f t="shared" si="5"/>
        <v>0</v>
      </c>
      <c r="U30" s="319">
        <f t="shared" si="6"/>
        <v>0</v>
      </c>
      <c r="V30" s="319" t="str">
        <f>IF(S30&gt;0,0.001,"")</f>
        <v/>
      </c>
      <c r="W30" s="341">
        <f>$K$131</f>
        <v>0.83299999999999996</v>
      </c>
      <c r="X30" s="520">
        <f>$W$29</f>
        <v>0.83299999999999996</v>
      </c>
      <c r="Y30" s="520">
        <f>$W$29</f>
        <v>0.83299999999999996</v>
      </c>
      <c r="Z30" s="316"/>
      <c r="AA30" s="388"/>
      <c r="AB30" s="327"/>
      <c r="AC30" s="317">
        <f>1-AC29</f>
        <v>0.5</v>
      </c>
      <c r="AD30" s="317">
        <f>1-AD29</f>
        <v>0.5</v>
      </c>
      <c r="AE30" s="327">
        <v>5</v>
      </c>
      <c r="AG30" s="234">
        <f t="shared" si="8"/>
        <v>0</v>
      </c>
      <c r="AH30" s="234">
        <f t="shared" si="9"/>
        <v>0</v>
      </c>
      <c r="AI30" s="234">
        <f t="shared" si="10"/>
        <v>0</v>
      </c>
      <c r="AJ30" s="283"/>
      <c r="AK30" s="352"/>
      <c r="AL30" s="557" t="s">
        <v>107</v>
      </c>
      <c r="AM30" s="558"/>
      <c r="AN30" s="559"/>
      <c r="AO30" s="560"/>
      <c r="AP30" s="560"/>
      <c r="AQ30" s="580">
        <f t="shared" si="28"/>
        <v>0</v>
      </c>
      <c r="AR30" s="560">
        <f t="shared" si="29"/>
        <v>0</v>
      </c>
      <c r="AS30" s="561">
        <f t="shared" si="30"/>
        <v>0</v>
      </c>
      <c r="AT30" s="558"/>
      <c r="AU30" s="559"/>
      <c r="AV30" s="564"/>
      <c r="AW30" s="283"/>
      <c r="AX30" s="352"/>
      <c r="AY30" s="557" t="s">
        <v>107</v>
      </c>
      <c r="AZ30" s="558"/>
      <c r="BA30" s="306">
        <f t="shared" si="42"/>
        <v>0</v>
      </c>
      <c r="BB30" s="560"/>
      <c r="BC30" s="560"/>
      <c r="BD30" s="558">
        <f t="shared" si="31"/>
        <v>0</v>
      </c>
      <c r="BE30" s="559">
        <f t="shared" si="32"/>
        <v>0</v>
      </c>
      <c r="BF30" s="564">
        <f t="shared" si="33"/>
        <v>0</v>
      </c>
      <c r="BG30" s="558">
        <f t="shared" si="15"/>
        <v>0</v>
      </c>
      <c r="BH30" s="559">
        <f t="shared" si="16"/>
        <v>0</v>
      </c>
      <c r="BI30" s="564">
        <f t="shared" si="17"/>
        <v>0</v>
      </c>
      <c r="BJ30" s="283"/>
      <c r="BK30" s="352"/>
      <c r="BL30" s="557" t="s">
        <v>107</v>
      </c>
      <c r="BM30" s="558"/>
      <c r="BN30" s="559"/>
      <c r="BO30" s="560"/>
      <c r="BP30" s="560"/>
      <c r="BQ30" s="558">
        <f t="shared" si="36"/>
        <v>0</v>
      </c>
      <c r="BR30" s="559">
        <f t="shared" si="37"/>
        <v>0</v>
      </c>
      <c r="BS30" s="564">
        <f t="shared" si="38"/>
        <v>0</v>
      </c>
      <c r="BT30" s="558">
        <f t="shared" si="39"/>
        <v>0</v>
      </c>
      <c r="BU30" s="559">
        <f t="shared" si="40"/>
        <v>0</v>
      </c>
      <c r="BV30" s="564">
        <f t="shared" si="41"/>
        <v>0</v>
      </c>
      <c r="BW30" s="283"/>
      <c r="BX30" s="283"/>
      <c r="BY30" s="283"/>
    </row>
    <row r="31" spans="3:77" ht="12.75" customHeight="1">
      <c r="C31" s="144" t="str">
        <f ca="1">+IF(OFFSET(Processes!B12,$D$11,0)="*","*",OFFSET(Processes!D12,$D$11,0))</f>
        <v>INDTDPHBBGAE1</v>
      </c>
      <c r="D31" s="144" t="str">
        <f ca="1">+OFFSET(Processes!E12,$D$11,0)</f>
        <v>Transport industry Heat Medium Temp. Boiler - Biogas Existing 1</v>
      </c>
      <c r="E31" s="147" t="str">
        <f>+Processes!O12</f>
        <v>INDBGA</v>
      </c>
      <c r="F31" s="170" t="str">
        <f ca="1">+OFFSET(Processes!$M$12,$D$11,0) &amp; Processes!P12</f>
        <v>ITDPH</v>
      </c>
      <c r="G31" s="320">
        <f t="shared" si="18"/>
        <v>0</v>
      </c>
      <c r="H31" s="320">
        <f t="shared" si="19"/>
        <v>0</v>
      </c>
      <c r="I31" s="320">
        <f t="shared" si="20"/>
        <v>0</v>
      </c>
      <c r="J31" s="320">
        <f t="shared" si="21"/>
        <v>0</v>
      </c>
      <c r="K31" s="320">
        <f t="shared" si="22"/>
        <v>0</v>
      </c>
      <c r="L31" s="320">
        <f t="shared" si="23"/>
        <v>0</v>
      </c>
      <c r="M31" s="320">
        <f t="shared" si="24"/>
        <v>7.4700000000000006</v>
      </c>
      <c r="N31" s="320">
        <f t="shared" si="25"/>
        <v>0</v>
      </c>
      <c r="O31" s="320">
        <f t="shared" si="26"/>
        <v>0</v>
      </c>
      <c r="P31" s="320">
        <f t="shared" si="1"/>
        <v>7.4700000000000006</v>
      </c>
      <c r="Q31" s="320">
        <f t="shared" si="2"/>
        <v>0</v>
      </c>
      <c r="R31" s="320">
        <f t="shared" si="3"/>
        <v>0</v>
      </c>
      <c r="S31" s="320">
        <f t="shared" si="4"/>
        <v>0</v>
      </c>
      <c r="T31" s="320">
        <f t="shared" si="5"/>
        <v>0</v>
      </c>
      <c r="U31" s="320">
        <f t="shared" si="6"/>
        <v>0</v>
      </c>
      <c r="V31" s="320">
        <v>5</v>
      </c>
      <c r="W31" s="341">
        <f>J131</f>
        <v>0.98</v>
      </c>
      <c r="X31" s="520">
        <f t="shared" ref="X31:Y34" si="43">W31</f>
        <v>0.98</v>
      </c>
      <c r="Y31" s="520">
        <f t="shared" si="43"/>
        <v>0.98</v>
      </c>
      <c r="Z31" s="317">
        <f t="shared" ref="Z31:Z36" si="44">3.6*8760/1000000</f>
        <v>3.1536000000000002E-2</v>
      </c>
      <c r="AA31" s="388">
        <f t="shared" ref="AA31:AA41" si="45">$AA$26</f>
        <v>0.5</v>
      </c>
      <c r="AB31" s="327">
        <v>20</v>
      </c>
      <c r="AC31" s="317"/>
      <c r="AD31" s="317"/>
      <c r="AE31" s="327"/>
      <c r="AG31" s="234">
        <f t="shared" si="8"/>
        <v>0</v>
      </c>
      <c r="AH31" s="234">
        <f t="shared" si="9"/>
        <v>0</v>
      </c>
      <c r="AI31" s="234">
        <f t="shared" si="10"/>
        <v>0.11900076783188525</v>
      </c>
      <c r="AJ31" s="283"/>
      <c r="AK31" s="288"/>
      <c r="AL31" s="557" t="s">
        <v>100</v>
      </c>
      <c r="AM31" s="558">
        <f>K77/1000</f>
        <v>0</v>
      </c>
      <c r="AN31" s="559">
        <f t="shared" ref="AN31:AN41" si="46">AM31*$AN$23</f>
        <v>0</v>
      </c>
      <c r="AO31" s="560">
        <f t="shared" ref="AO31:AO33" si="47">AM31*$AO$23</f>
        <v>0</v>
      </c>
      <c r="AP31" s="560">
        <f t="shared" ref="AP31:AP37" si="48">AM31*$AP$23</f>
        <v>0</v>
      </c>
      <c r="AQ31" s="580">
        <f t="shared" si="28"/>
        <v>0</v>
      </c>
      <c r="AR31" s="560">
        <f t="shared" si="29"/>
        <v>0</v>
      </c>
      <c r="AS31" s="561">
        <f>IFERROR(I31*$Z31*$AA31/I$21,0)</f>
        <v>0</v>
      </c>
      <c r="AT31" s="558">
        <f t="shared" ref="AT31:AV34" si="49">IFERROR(AQ31/W31,0)</f>
        <v>0</v>
      </c>
      <c r="AU31" s="559">
        <f t="shared" si="49"/>
        <v>0</v>
      </c>
      <c r="AV31" s="564">
        <f t="shared" si="49"/>
        <v>0</v>
      </c>
      <c r="AW31" s="283"/>
      <c r="AX31" s="288"/>
      <c r="AY31" s="557" t="s">
        <v>100</v>
      </c>
      <c r="AZ31" s="558">
        <f>K97/1000</f>
        <v>0</v>
      </c>
      <c r="BA31" s="306">
        <f t="shared" si="42"/>
        <v>0</v>
      </c>
      <c r="BB31" s="560">
        <f>AZ31*$BB$23</f>
        <v>0</v>
      </c>
      <c r="BC31" s="560">
        <f>AZ31*$BC$23</f>
        <v>0</v>
      </c>
      <c r="BD31" s="558">
        <f t="shared" si="31"/>
        <v>0</v>
      </c>
      <c r="BE31" s="559">
        <f t="shared" si="32"/>
        <v>0</v>
      </c>
      <c r="BF31" s="564">
        <f t="shared" si="33"/>
        <v>0</v>
      </c>
      <c r="BG31" s="558">
        <f t="shared" si="15"/>
        <v>0</v>
      </c>
      <c r="BH31" s="559">
        <f t="shared" si="16"/>
        <v>0</v>
      </c>
      <c r="BI31" s="564">
        <f t="shared" si="17"/>
        <v>0</v>
      </c>
      <c r="BJ31" s="283"/>
      <c r="BK31" s="288"/>
      <c r="BL31" s="557" t="s">
        <v>100</v>
      </c>
      <c r="BM31" s="558">
        <f>K117/1000</f>
        <v>0.11899999999999999</v>
      </c>
      <c r="BN31" s="559">
        <f>BM31*$AN$23</f>
        <v>0.11899999999999999</v>
      </c>
      <c r="BO31" s="560">
        <f>BM31*$BB$23</f>
        <v>0</v>
      </c>
      <c r="BP31" s="560">
        <f>BM31*$BC$23</f>
        <v>0</v>
      </c>
      <c r="BQ31" s="558">
        <f t="shared" si="36"/>
        <v>0.11662075247524753</v>
      </c>
      <c r="BR31" s="559">
        <f t="shared" si="37"/>
        <v>0</v>
      </c>
      <c r="BS31" s="564">
        <f t="shared" si="38"/>
        <v>0</v>
      </c>
      <c r="BT31" s="558">
        <f t="shared" si="39"/>
        <v>0.11900076783188523</v>
      </c>
      <c r="BU31" s="559">
        <f t="shared" si="40"/>
        <v>0</v>
      </c>
      <c r="BV31" s="564">
        <f t="shared" si="41"/>
        <v>0</v>
      </c>
      <c r="BW31" s="283"/>
      <c r="BX31" s="283"/>
      <c r="BY31" s="283"/>
    </row>
    <row r="32" spans="3:77" ht="12.75" customHeight="1">
      <c r="C32" s="144" t="str">
        <f ca="1">+IF(OFFSET(Processes!B13,$D$11,0)="*","*",OFFSET(Processes!D13,$D$11,0))</f>
        <v>INDTDPHBHFOE1</v>
      </c>
      <c r="D32" s="144" t="str">
        <f ca="1">+OFFSET(Processes!E13,$D$11,0)</f>
        <v>Transport industry Heat Medium Temp. Boiler - Heavy Fuel Oil Existing 1</v>
      </c>
      <c r="E32" s="147" t="str">
        <f>+Processes!O13</f>
        <v>INDHFO</v>
      </c>
      <c r="F32" s="170" t="str">
        <f ca="1">+OFFSET(Processes!$M$12,$D$11,0) &amp; Processes!P13</f>
        <v>ITDPH</v>
      </c>
      <c r="G32" s="320">
        <f t="shared" si="18"/>
        <v>0</v>
      </c>
      <c r="H32" s="320">
        <f t="shared" si="19"/>
        <v>0</v>
      </c>
      <c r="I32" s="320">
        <f t="shared" si="20"/>
        <v>0</v>
      </c>
      <c r="J32" s="320">
        <f t="shared" si="21"/>
        <v>0</v>
      </c>
      <c r="K32" s="320">
        <f t="shared" si="22"/>
        <v>0</v>
      </c>
      <c r="L32" s="320">
        <f t="shared" si="23"/>
        <v>0</v>
      </c>
      <c r="M32" s="320">
        <f t="shared" si="24"/>
        <v>0</v>
      </c>
      <c r="N32" s="320">
        <f t="shared" si="25"/>
        <v>0</v>
      </c>
      <c r="O32" s="320">
        <f t="shared" si="26"/>
        <v>0</v>
      </c>
      <c r="P32" s="320">
        <f t="shared" si="1"/>
        <v>0</v>
      </c>
      <c r="Q32" s="320">
        <f t="shared" si="2"/>
        <v>0</v>
      </c>
      <c r="R32" s="320">
        <f t="shared" si="3"/>
        <v>0</v>
      </c>
      <c r="S32" s="320">
        <f t="shared" si="4"/>
        <v>0</v>
      </c>
      <c r="T32" s="320">
        <f t="shared" si="5"/>
        <v>0</v>
      </c>
      <c r="U32" s="320">
        <f t="shared" si="6"/>
        <v>0</v>
      </c>
      <c r="V32" s="320">
        <v>5</v>
      </c>
      <c r="W32" s="341">
        <f>E131</f>
        <v>0.93099999999999994</v>
      </c>
      <c r="X32" s="520">
        <f t="shared" si="43"/>
        <v>0.93099999999999994</v>
      </c>
      <c r="Y32" s="520">
        <f t="shared" si="43"/>
        <v>0.93099999999999994</v>
      </c>
      <c r="Z32" s="317">
        <f t="shared" si="44"/>
        <v>3.1536000000000002E-2</v>
      </c>
      <c r="AA32" s="388">
        <f t="shared" si="45"/>
        <v>0.5</v>
      </c>
      <c r="AB32" s="327">
        <v>20</v>
      </c>
      <c r="AC32" s="317"/>
      <c r="AD32" s="317"/>
      <c r="AE32" s="327"/>
      <c r="AG32" s="234">
        <f t="shared" si="8"/>
        <v>0</v>
      </c>
      <c r="AH32" s="234">
        <f t="shared" si="9"/>
        <v>0</v>
      </c>
      <c r="AI32" s="234">
        <f t="shared" si="10"/>
        <v>0</v>
      </c>
      <c r="AJ32" s="283"/>
      <c r="AK32" s="288"/>
      <c r="AL32" s="557" t="s">
        <v>101</v>
      </c>
      <c r="AM32" s="558">
        <f>E77/1000</f>
        <v>0</v>
      </c>
      <c r="AN32" s="559">
        <f t="shared" si="46"/>
        <v>0</v>
      </c>
      <c r="AO32" s="560">
        <f>AM32*$AO$23</f>
        <v>0</v>
      </c>
      <c r="AP32" s="560">
        <f t="shared" si="48"/>
        <v>0</v>
      </c>
      <c r="AQ32" s="580">
        <f t="shared" si="28"/>
        <v>0</v>
      </c>
      <c r="AR32" s="560">
        <f t="shared" si="29"/>
        <v>0</v>
      </c>
      <c r="AS32" s="561">
        <f t="shared" si="30"/>
        <v>0</v>
      </c>
      <c r="AT32" s="558">
        <f t="shared" si="49"/>
        <v>0</v>
      </c>
      <c r="AU32" s="559">
        <f t="shared" si="49"/>
        <v>0</v>
      </c>
      <c r="AV32" s="564">
        <f t="shared" si="49"/>
        <v>0</v>
      </c>
      <c r="AW32" s="283"/>
      <c r="AX32" s="288"/>
      <c r="AY32" s="557" t="s">
        <v>101</v>
      </c>
      <c r="AZ32" s="558">
        <f>E97/1000</f>
        <v>0</v>
      </c>
      <c r="BA32" s="306">
        <f t="shared" si="42"/>
        <v>0</v>
      </c>
      <c r="BB32" s="560">
        <f>AZ32*$BB$23</f>
        <v>0</v>
      </c>
      <c r="BC32" s="560">
        <f>AZ32*$BC$23</f>
        <v>0</v>
      </c>
      <c r="BD32" s="558">
        <f>IFERROR(J32*$Z32*AA32/J$21,0)</f>
        <v>0</v>
      </c>
      <c r="BE32" s="559">
        <f t="shared" si="32"/>
        <v>0</v>
      </c>
      <c r="BF32" s="564">
        <f t="shared" si="33"/>
        <v>0</v>
      </c>
      <c r="BG32" s="558">
        <f t="shared" si="15"/>
        <v>0</v>
      </c>
      <c r="BH32" s="559">
        <f t="shared" si="16"/>
        <v>0</v>
      </c>
      <c r="BI32" s="564">
        <f t="shared" si="17"/>
        <v>0</v>
      </c>
      <c r="BJ32" s="283"/>
      <c r="BK32" s="288"/>
      <c r="BL32" s="557" t="s">
        <v>101</v>
      </c>
      <c r="BM32" s="558">
        <f>E117/1000</f>
        <v>0</v>
      </c>
      <c r="BN32" s="559">
        <f>BM32*$AN$23</f>
        <v>0</v>
      </c>
      <c r="BO32" s="560">
        <f t="shared" ref="BO32:BO62" si="50">BM32*$BB$23</f>
        <v>0</v>
      </c>
      <c r="BP32" s="560">
        <f t="shared" ref="BP32:BP62" si="51">BM32*$BC$23</f>
        <v>0</v>
      </c>
      <c r="BQ32" s="558">
        <f t="shared" si="36"/>
        <v>0</v>
      </c>
      <c r="BR32" s="559">
        <f t="shared" si="37"/>
        <v>0</v>
      </c>
      <c r="BS32" s="564">
        <f t="shared" si="38"/>
        <v>0</v>
      </c>
      <c r="BT32" s="558">
        <f t="shared" si="39"/>
        <v>0</v>
      </c>
      <c r="BU32" s="559">
        <f t="shared" si="40"/>
        <v>0</v>
      </c>
      <c r="BV32" s="564">
        <f t="shared" si="41"/>
        <v>0</v>
      </c>
      <c r="BW32" s="283"/>
      <c r="BX32" s="283"/>
      <c r="BY32" s="283"/>
    </row>
    <row r="33" spans="3:77" ht="12.75" customHeight="1">
      <c r="C33" s="144" t="str">
        <f ca="1">+IF(OFFSET(Processes!B14,$D$11,0)="*","*",OFFSET(Processes!D14,$D$11,0))</f>
        <v>INDTDPHBLPGE1</v>
      </c>
      <c r="D33" s="144" t="str">
        <f ca="1">+OFFSET(Processes!E14,$D$11,0)</f>
        <v>Transport industry Heat Medium Temp. Boiler - Liquified Petroleum Gas Existing 1</v>
      </c>
      <c r="E33" s="147" t="str">
        <f>+Processes!O14</f>
        <v>INDLPG</v>
      </c>
      <c r="F33" s="170" t="str">
        <f ca="1">+OFFSET(Processes!$M$12,$D$11,0) &amp; Processes!P14</f>
        <v>ITDPH</v>
      </c>
      <c r="G33" s="320">
        <f t="shared" si="18"/>
        <v>3.58</v>
      </c>
      <c r="H33" s="320">
        <f t="shared" si="19"/>
        <v>0</v>
      </c>
      <c r="I33" s="320">
        <f t="shared" si="20"/>
        <v>0</v>
      </c>
      <c r="J33" s="320">
        <f t="shared" si="21"/>
        <v>2.1359999999999997</v>
      </c>
      <c r="K33" s="320">
        <f t="shared" si="22"/>
        <v>0</v>
      </c>
      <c r="L33" s="320">
        <f t="shared" si="23"/>
        <v>0</v>
      </c>
      <c r="M33" s="320">
        <f t="shared" si="24"/>
        <v>3.38</v>
      </c>
      <c r="N33" s="320">
        <f t="shared" si="25"/>
        <v>0</v>
      </c>
      <c r="O33" s="320">
        <f t="shared" si="26"/>
        <v>0</v>
      </c>
      <c r="P33" s="320">
        <f t="shared" si="1"/>
        <v>3.38</v>
      </c>
      <c r="Q33" s="320">
        <f t="shared" si="2"/>
        <v>0</v>
      </c>
      <c r="R33" s="320">
        <f t="shared" si="3"/>
        <v>0</v>
      </c>
      <c r="S33" s="320">
        <f t="shared" si="4"/>
        <v>0</v>
      </c>
      <c r="T33" s="320">
        <f t="shared" si="5"/>
        <v>0</v>
      </c>
      <c r="U33" s="320">
        <f t="shared" si="6"/>
        <v>0</v>
      </c>
      <c r="V33" s="320">
        <v>5</v>
      </c>
      <c r="W33" s="341">
        <f>H131</f>
        <v>0.98</v>
      </c>
      <c r="X33" s="520">
        <f t="shared" si="43"/>
        <v>0.98</v>
      </c>
      <c r="Y33" s="520">
        <f t="shared" si="43"/>
        <v>0.98</v>
      </c>
      <c r="Z33" s="317">
        <f t="shared" si="44"/>
        <v>3.1536000000000002E-2</v>
      </c>
      <c r="AA33" s="388">
        <f t="shared" si="45"/>
        <v>0.5</v>
      </c>
      <c r="AB33" s="327">
        <v>20</v>
      </c>
      <c r="AC33" s="317"/>
      <c r="AD33" s="317"/>
      <c r="AE33" s="327"/>
      <c r="AG33" s="234">
        <f t="shared" si="8"/>
        <v>5.7543925462292825E-2</v>
      </c>
      <c r="AH33" s="234">
        <f t="shared" si="9"/>
        <v>3.4027528793695687E-2</v>
      </c>
      <c r="AI33" s="234">
        <f t="shared" si="10"/>
        <v>5.3845059608001622E-2</v>
      </c>
      <c r="AJ33" s="283"/>
      <c r="AK33" s="288"/>
      <c r="AL33" s="557" t="s">
        <v>53</v>
      </c>
      <c r="AM33" s="558">
        <f>H77/1000</f>
        <v>5.753875E-2</v>
      </c>
      <c r="AN33" s="559">
        <f t="shared" si="46"/>
        <v>5.753875E-2</v>
      </c>
      <c r="AO33" s="560">
        <f t="shared" si="47"/>
        <v>0</v>
      </c>
      <c r="AP33" s="560">
        <f t="shared" si="48"/>
        <v>0</v>
      </c>
      <c r="AQ33" s="580">
        <f t="shared" si="28"/>
        <v>5.6393046953046963E-2</v>
      </c>
      <c r="AR33" s="560">
        <f t="shared" si="29"/>
        <v>0</v>
      </c>
      <c r="AS33" s="561">
        <f t="shared" si="30"/>
        <v>0</v>
      </c>
      <c r="AT33" s="558">
        <f t="shared" si="49"/>
        <v>5.7543925462292818E-2</v>
      </c>
      <c r="AU33" s="559">
        <f t="shared" si="49"/>
        <v>0</v>
      </c>
      <c r="AV33" s="564">
        <f t="shared" si="49"/>
        <v>0</v>
      </c>
      <c r="AW33" s="283"/>
      <c r="AX33" s="288"/>
      <c r="AY33" s="557" t="s">
        <v>53</v>
      </c>
      <c r="AZ33" s="558">
        <f>H97/1000</f>
        <v>3.4024500000000006E-2</v>
      </c>
      <c r="BA33" s="306">
        <f t="shared" si="42"/>
        <v>3.4024500000000006E-2</v>
      </c>
      <c r="BB33" s="560">
        <f>AZ33*$BB$23</f>
        <v>0</v>
      </c>
      <c r="BC33" s="560">
        <f>AZ33*$BC$23</f>
        <v>0</v>
      </c>
      <c r="BD33" s="558">
        <f t="shared" si="31"/>
        <v>3.3346978217821774E-2</v>
      </c>
      <c r="BE33" s="559">
        <f t="shared" si="32"/>
        <v>0</v>
      </c>
      <c r="BF33" s="564">
        <f t="shared" si="33"/>
        <v>0</v>
      </c>
      <c r="BG33" s="558">
        <f t="shared" si="15"/>
        <v>3.4027528793695687E-2</v>
      </c>
      <c r="BH33" s="559">
        <f t="shared" si="16"/>
        <v>0</v>
      </c>
      <c r="BI33" s="564">
        <f t="shared" si="17"/>
        <v>0</v>
      </c>
      <c r="BJ33" s="283"/>
      <c r="BK33" s="288"/>
      <c r="BL33" s="557" t="s">
        <v>53</v>
      </c>
      <c r="BM33" s="558">
        <f>H117/1000</f>
        <v>5.3842500000000001E-2</v>
      </c>
      <c r="BN33" s="559">
        <f>BM33*$AN$23</f>
        <v>5.3842500000000001E-2</v>
      </c>
      <c r="BO33" s="560">
        <f t="shared" si="50"/>
        <v>0</v>
      </c>
      <c r="BP33" s="560">
        <f t="shared" si="51"/>
        <v>0</v>
      </c>
      <c r="BQ33" s="558">
        <f t="shared" si="36"/>
        <v>5.2768158415841586E-2</v>
      </c>
      <c r="BR33" s="559">
        <f t="shared" si="37"/>
        <v>0</v>
      </c>
      <c r="BS33" s="564">
        <f t="shared" si="38"/>
        <v>0</v>
      </c>
      <c r="BT33" s="558">
        <f t="shared" si="39"/>
        <v>5.3845059608001622E-2</v>
      </c>
      <c r="BU33" s="559">
        <f t="shared" si="40"/>
        <v>0</v>
      </c>
      <c r="BV33" s="564">
        <f t="shared" si="41"/>
        <v>0</v>
      </c>
      <c r="BW33" s="283"/>
      <c r="BX33" s="283"/>
      <c r="BY33" s="283"/>
    </row>
    <row r="34" spans="3:77" ht="12.75" customHeight="1">
      <c r="C34" s="144" t="str">
        <f ca="1">+IF(OFFSET(Processes!B15,$D$11,0)="*","*",OFFSET(Processes!D15,$D$11,0))</f>
        <v>INDTDPHBWSTE1</v>
      </c>
      <c r="D34" s="144" t="str">
        <f ca="1">+OFFSET(Processes!E15,$D$11,0)</f>
        <v>Transport industry Heat Medium Temp. Boiler - Waste Existing 1</v>
      </c>
      <c r="E34" s="147" t="str">
        <f>+Processes!O15</f>
        <v>INDWST</v>
      </c>
      <c r="F34" s="170" t="str">
        <f ca="1">+OFFSET(Processes!$M$12,$D$11,0) &amp; Processes!P15</f>
        <v>ITDPH</v>
      </c>
      <c r="G34" s="320">
        <f t="shared" si="18"/>
        <v>0</v>
      </c>
      <c r="H34" s="320">
        <f t="shared" si="19"/>
        <v>0</v>
      </c>
      <c r="I34" s="320">
        <f t="shared" si="20"/>
        <v>0</v>
      </c>
      <c r="J34" s="320">
        <f t="shared" si="21"/>
        <v>0.12</v>
      </c>
      <c r="K34" s="320">
        <f t="shared" si="22"/>
        <v>0</v>
      </c>
      <c r="L34" s="320">
        <f t="shared" si="23"/>
        <v>0</v>
      </c>
      <c r="M34" s="320">
        <f t="shared" si="24"/>
        <v>0</v>
      </c>
      <c r="N34" s="320">
        <f t="shared" si="25"/>
        <v>0</v>
      </c>
      <c r="O34" s="320">
        <f t="shared" si="26"/>
        <v>0</v>
      </c>
      <c r="P34" s="320">
        <f t="shared" si="1"/>
        <v>0</v>
      </c>
      <c r="Q34" s="320">
        <f t="shared" si="2"/>
        <v>0</v>
      </c>
      <c r="R34" s="320">
        <f t="shared" si="3"/>
        <v>0</v>
      </c>
      <c r="S34" s="320">
        <f t="shared" si="4"/>
        <v>0</v>
      </c>
      <c r="T34" s="320">
        <f t="shared" si="5"/>
        <v>0</v>
      </c>
      <c r="U34" s="320">
        <f t="shared" si="6"/>
        <v>0</v>
      </c>
      <c r="V34" s="320">
        <v>5</v>
      </c>
      <c r="W34" s="341">
        <f>L131</f>
        <v>0.93099999999999994</v>
      </c>
      <c r="X34" s="520">
        <f t="shared" si="43"/>
        <v>0.93099999999999994</v>
      </c>
      <c r="Y34" s="520">
        <f t="shared" si="43"/>
        <v>0.93099999999999994</v>
      </c>
      <c r="Z34" s="317">
        <f t="shared" si="44"/>
        <v>3.1536000000000002E-2</v>
      </c>
      <c r="AA34" s="388">
        <f t="shared" si="45"/>
        <v>0.5</v>
      </c>
      <c r="AB34" s="327">
        <v>20</v>
      </c>
      <c r="AC34" s="317"/>
      <c r="AD34" s="317"/>
      <c r="AE34" s="327"/>
      <c r="AG34" s="234">
        <f t="shared" si="8"/>
        <v>0</v>
      </c>
      <c r="AH34" s="234">
        <f t="shared" si="9"/>
        <v>2.0122725484148845E-3</v>
      </c>
      <c r="AI34" s="234">
        <f t="shared" si="10"/>
        <v>0</v>
      </c>
      <c r="AJ34" s="283"/>
      <c r="AK34" s="288"/>
      <c r="AL34" s="557" t="s">
        <v>102</v>
      </c>
      <c r="AM34" s="558">
        <f>$N77/1000</f>
        <v>0</v>
      </c>
      <c r="AN34" s="559">
        <f t="shared" si="46"/>
        <v>0</v>
      </c>
      <c r="AO34" s="560">
        <f t="shared" ref="AO34" si="52">AM34*$AO$23</f>
        <v>0</v>
      </c>
      <c r="AP34" s="560">
        <f t="shared" si="48"/>
        <v>0</v>
      </c>
      <c r="AQ34" s="580">
        <f t="shared" si="28"/>
        <v>0</v>
      </c>
      <c r="AR34" s="560">
        <f t="shared" si="29"/>
        <v>0</v>
      </c>
      <c r="AS34" s="561">
        <f t="shared" si="30"/>
        <v>0</v>
      </c>
      <c r="AT34" s="558">
        <f t="shared" si="49"/>
        <v>0</v>
      </c>
      <c r="AU34" s="559">
        <f t="shared" si="49"/>
        <v>0</v>
      </c>
      <c r="AV34" s="564">
        <f t="shared" si="49"/>
        <v>0</v>
      </c>
      <c r="AW34" s="283"/>
      <c r="AX34" s="288"/>
      <c r="AY34" s="557" t="s">
        <v>102</v>
      </c>
      <c r="AZ34" s="558">
        <f>$N97/1000</f>
        <v>2E-3</v>
      </c>
      <c r="BA34" s="306">
        <f t="shared" si="42"/>
        <v>2E-3</v>
      </c>
      <c r="BB34" s="560">
        <f>AZ34*$BB$23</f>
        <v>0</v>
      </c>
      <c r="BC34" s="560">
        <f>AZ34*$BC$23</f>
        <v>0</v>
      </c>
      <c r="BD34" s="558">
        <f t="shared" si="31"/>
        <v>1.8734257425742573E-3</v>
      </c>
      <c r="BE34" s="559">
        <f t="shared" si="32"/>
        <v>0</v>
      </c>
      <c r="BF34" s="564">
        <f t="shared" si="33"/>
        <v>0</v>
      </c>
      <c r="BG34" s="558">
        <f t="shared" si="15"/>
        <v>2.0122725484148845E-3</v>
      </c>
      <c r="BH34" s="559">
        <f t="shared" si="16"/>
        <v>0</v>
      </c>
      <c r="BI34" s="564">
        <f t="shared" si="17"/>
        <v>0</v>
      </c>
      <c r="BJ34" s="283"/>
      <c r="BK34" s="288"/>
      <c r="BL34" s="557" t="s">
        <v>102</v>
      </c>
      <c r="BM34" s="558">
        <f>$N117/1000</f>
        <v>0</v>
      </c>
      <c r="BN34" s="559">
        <f>BM34*$AN$23</f>
        <v>0</v>
      </c>
      <c r="BO34" s="560">
        <f t="shared" si="50"/>
        <v>0</v>
      </c>
      <c r="BP34" s="560">
        <f t="shared" si="51"/>
        <v>0</v>
      </c>
      <c r="BQ34" s="558">
        <f t="shared" si="36"/>
        <v>0</v>
      </c>
      <c r="BR34" s="559">
        <f t="shared" si="37"/>
        <v>0</v>
      </c>
      <c r="BS34" s="564">
        <f t="shared" si="38"/>
        <v>0</v>
      </c>
      <c r="BT34" s="558">
        <f t="shared" si="39"/>
        <v>0</v>
      </c>
      <c r="BU34" s="559">
        <f t="shared" si="40"/>
        <v>0</v>
      </c>
      <c r="BV34" s="564">
        <f t="shared" si="41"/>
        <v>0</v>
      </c>
      <c r="BW34" s="283"/>
      <c r="BX34" s="283"/>
      <c r="BY34" s="283"/>
    </row>
    <row r="35" spans="3:77" ht="12.75" customHeight="1">
      <c r="C35" s="171" t="str">
        <f ca="1">+IF(OFFSET(Processes!B16,$D$11,0)="*","*",OFFSET(Processes!D16,$D$11,0))</f>
        <v>INDTDPHBHETE1</v>
      </c>
      <c r="D35" s="144" t="str">
        <f ca="1">+OFFSET(Processes!E16,$D$11,0)</f>
        <v>Transport industry Heat Medium Temp. Boiler - Dist. Heat Existing 1</v>
      </c>
      <c r="E35" s="147" t="str">
        <f>+Processes!O16</f>
        <v>INDHCE</v>
      </c>
      <c r="F35" s="170" t="str">
        <f ca="1">+OFFSET(Processes!$M$12,$D$11,0) &amp; Processes!P16</f>
        <v>ITDPH</v>
      </c>
      <c r="G35" s="319">
        <f t="shared" si="18"/>
        <v>0</v>
      </c>
      <c r="H35" s="319">
        <f t="shared" si="19"/>
        <v>0</v>
      </c>
      <c r="I35" s="319">
        <f t="shared" si="20"/>
        <v>0</v>
      </c>
      <c r="J35" s="319">
        <f t="shared" si="21"/>
        <v>0</v>
      </c>
      <c r="K35" s="319">
        <f t="shared" si="22"/>
        <v>0</v>
      </c>
      <c r="L35" s="319">
        <f t="shared" si="23"/>
        <v>0</v>
      </c>
      <c r="M35" s="319">
        <f t="shared" si="24"/>
        <v>0</v>
      </c>
      <c r="N35" s="319">
        <f t="shared" si="25"/>
        <v>0</v>
      </c>
      <c r="O35" s="319">
        <f t="shared" si="26"/>
        <v>0</v>
      </c>
      <c r="P35" s="319">
        <f t="shared" si="1"/>
        <v>0</v>
      </c>
      <c r="Q35" s="319">
        <f t="shared" si="2"/>
        <v>0</v>
      </c>
      <c r="R35" s="319">
        <f t="shared" si="3"/>
        <v>0</v>
      </c>
      <c r="S35" s="319">
        <f t="shared" si="4"/>
        <v>0</v>
      </c>
      <c r="T35" s="319">
        <f t="shared" si="5"/>
        <v>0</v>
      </c>
      <c r="U35" s="319">
        <f t="shared" si="6"/>
        <v>0</v>
      </c>
      <c r="V35" s="319">
        <v>5</v>
      </c>
      <c r="W35" s="341">
        <f>$N$131</f>
        <v>0.94079999999999997</v>
      </c>
      <c r="X35" s="520">
        <f>$W$35</f>
        <v>0.94079999999999997</v>
      </c>
      <c r="Y35" s="520">
        <f>$W$35</f>
        <v>0.94079999999999997</v>
      </c>
      <c r="Z35" s="317">
        <f t="shared" si="44"/>
        <v>3.1536000000000002E-2</v>
      </c>
      <c r="AA35" s="388">
        <f t="shared" si="45"/>
        <v>0.5</v>
      </c>
      <c r="AB35" s="327">
        <v>20</v>
      </c>
      <c r="AC35" s="317"/>
      <c r="AD35" s="317"/>
      <c r="AE35" s="327"/>
      <c r="AG35" s="234">
        <f t="shared" si="8"/>
        <v>0</v>
      </c>
      <c r="AH35" s="234">
        <f t="shared" si="9"/>
        <v>0</v>
      </c>
      <c r="AI35" s="234">
        <f t="shared" si="10"/>
        <v>0</v>
      </c>
      <c r="AJ35" s="283"/>
      <c r="AK35" s="288"/>
      <c r="AL35" s="557" t="s">
        <v>103</v>
      </c>
      <c r="AM35" s="558">
        <f>P77/1000</f>
        <v>0</v>
      </c>
      <c r="AN35" s="611">
        <f>AM35</f>
        <v>0</v>
      </c>
      <c r="AO35" s="612">
        <v>0</v>
      </c>
      <c r="AP35" s="612">
        <v>0</v>
      </c>
      <c r="AQ35" s="580">
        <f t="shared" si="28"/>
        <v>0</v>
      </c>
      <c r="AR35" s="560">
        <f t="shared" si="29"/>
        <v>0</v>
      </c>
      <c r="AS35" s="561">
        <f t="shared" si="30"/>
        <v>0</v>
      </c>
      <c r="AT35" s="558">
        <f>AN35-AQ35</f>
        <v>0</v>
      </c>
      <c r="AU35" s="559">
        <f>AO35-AR35</f>
        <v>0</v>
      </c>
      <c r="AV35" s="564">
        <f>AP35-AS35</f>
        <v>0</v>
      </c>
      <c r="AW35" s="283"/>
      <c r="AX35" s="288"/>
      <c r="AY35" s="557" t="s">
        <v>103</v>
      </c>
      <c r="AZ35" s="558">
        <f>P97/1000</f>
        <v>0</v>
      </c>
      <c r="BA35" s="306">
        <f t="shared" si="42"/>
        <v>0</v>
      </c>
      <c r="BB35" s="612">
        <v>0</v>
      </c>
      <c r="BC35" s="612">
        <v>0</v>
      </c>
      <c r="BD35" s="558">
        <f t="shared" si="31"/>
        <v>0</v>
      </c>
      <c r="BE35" s="559">
        <f t="shared" si="32"/>
        <v>0</v>
      </c>
      <c r="BF35" s="564">
        <f t="shared" si="33"/>
        <v>0</v>
      </c>
      <c r="BG35" s="558">
        <f t="shared" si="15"/>
        <v>0</v>
      </c>
      <c r="BH35" s="559">
        <f t="shared" si="16"/>
        <v>0</v>
      </c>
      <c r="BI35" s="564">
        <f t="shared" si="17"/>
        <v>0</v>
      </c>
      <c r="BJ35" s="283"/>
      <c r="BK35" s="288"/>
      <c r="BL35" s="557" t="s">
        <v>103</v>
      </c>
      <c r="BM35" s="558">
        <f>P117/1000</f>
        <v>0</v>
      </c>
      <c r="BN35" s="611">
        <f>BM35</f>
        <v>0</v>
      </c>
      <c r="BO35" s="612">
        <v>0</v>
      </c>
      <c r="BP35" s="612">
        <v>0</v>
      </c>
      <c r="BQ35" s="558">
        <f t="shared" si="36"/>
        <v>0</v>
      </c>
      <c r="BR35" s="559">
        <f t="shared" si="37"/>
        <v>0</v>
      </c>
      <c r="BS35" s="564">
        <f t="shared" si="38"/>
        <v>0</v>
      </c>
      <c r="BT35" s="558">
        <f t="shared" si="39"/>
        <v>0</v>
      </c>
      <c r="BU35" s="559">
        <f t="shared" si="40"/>
        <v>0</v>
      </c>
      <c r="BV35" s="564">
        <f t="shared" si="41"/>
        <v>0</v>
      </c>
      <c r="BW35" s="283"/>
      <c r="BX35" s="283"/>
      <c r="BY35" s="283"/>
    </row>
    <row r="36" spans="3:77" ht="12.75" customHeight="1">
      <c r="C36" s="171" t="str">
        <f ca="1">+IF(OFFSET(Processes!B17,$D$11,0)="*","*",OFFSET(Processes!D17,$D$11,0))</f>
        <v>INDTDPHBHETE2</v>
      </c>
      <c r="D36" s="144" t="str">
        <f ca="1">+OFFSET(Processes!E17,$D$11,0)</f>
        <v>Transport industry Heat Medium Temp. Boiler - Dist. Heat Existing 2</v>
      </c>
      <c r="E36" s="147" t="str">
        <f>+Processes!O17</f>
        <v>INDHDE</v>
      </c>
      <c r="F36" s="170" t="str">
        <f ca="1">+OFFSET(Processes!$M$12,$D$11,0) &amp; Processes!P17</f>
        <v>ITDPH</v>
      </c>
      <c r="G36" s="319"/>
      <c r="H36" s="319"/>
      <c r="I36" s="319"/>
      <c r="J36" s="319"/>
      <c r="K36" s="319"/>
      <c r="L36" s="319"/>
      <c r="M36" s="319"/>
      <c r="N36" s="319"/>
      <c r="O36" s="319"/>
      <c r="P36" s="319">
        <f t="shared" si="1"/>
        <v>0</v>
      </c>
      <c r="Q36" s="319">
        <f t="shared" si="2"/>
        <v>0</v>
      </c>
      <c r="R36" s="319">
        <f t="shared" si="3"/>
        <v>0</v>
      </c>
      <c r="S36" s="319">
        <f t="shared" si="4"/>
        <v>0</v>
      </c>
      <c r="T36" s="319">
        <f t="shared" si="5"/>
        <v>0</v>
      </c>
      <c r="U36" s="319">
        <f t="shared" si="6"/>
        <v>0</v>
      </c>
      <c r="V36" s="319">
        <v>5</v>
      </c>
      <c r="W36" s="341">
        <f>$N$131</f>
        <v>0.94079999999999997</v>
      </c>
      <c r="X36" s="520">
        <f>$W$35</f>
        <v>0.94079999999999997</v>
      </c>
      <c r="Y36" s="520">
        <f>$W$35</f>
        <v>0.94079999999999997</v>
      </c>
      <c r="Z36" s="317">
        <f t="shared" si="44"/>
        <v>3.1536000000000002E-2</v>
      </c>
      <c r="AA36" s="388">
        <f t="shared" si="45"/>
        <v>0.5</v>
      </c>
      <c r="AB36" s="327">
        <v>20</v>
      </c>
      <c r="AC36" s="317"/>
      <c r="AD36" s="317"/>
      <c r="AE36" s="327"/>
      <c r="AG36" s="234">
        <f t="shared" si="8"/>
        <v>0</v>
      </c>
      <c r="AH36" s="234">
        <f t="shared" si="9"/>
        <v>0</v>
      </c>
      <c r="AI36" s="234">
        <f t="shared" si="10"/>
        <v>0</v>
      </c>
      <c r="AJ36" s="283"/>
      <c r="AK36" s="288"/>
      <c r="AL36" s="557" t="s">
        <v>104</v>
      </c>
      <c r="AM36" s="558"/>
      <c r="AN36" s="611">
        <f>AM36</f>
        <v>0</v>
      </c>
      <c r="AO36" s="612">
        <v>0</v>
      </c>
      <c r="AP36" s="612">
        <v>0</v>
      </c>
      <c r="AQ36" s="580">
        <f t="shared" si="28"/>
        <v>0</v>
      </c>
      <c r="AR36" s="560">
        <f t="shared" si="29"/>
        <v>0</v>
      </c>
      <c r="AS36" s="561">
        <f t="shared" si="30"/>
        <v>0</v>
      </c>
      <c r="AT36" s="558"/>
      <c r="AU36" s="559"/>
      <c r="AV36" s="564"/>
      <c r="AW36" s="283"/>
      <c r="AX36" s="288"/>
      <c r="AY36" s="557" t="s">
        <v>104</v>
      </c>
      <c r="AZ36" s="558"/>
      <c r="BA36" s="306">
        <f t="shared" si="42"/>
        <v>0</v>
      </c>
      <c r="BB36" s="612">
        <v>0</v>
      </c>
      <c r="BC36" s="612">
        <v>0</v>
      </c>
      <c r="BD36" s="558">
        <f t="shared" si="31"/>
        <v>0</v>
      </c>
      <c r="BE36" s="559">
        <f t="shared" si="32"/>
        <v>0</v>
      </c>
      <c r="BF36" s="564">
        <f t="shared" si="33"/>
        <v>0</v>
      </c>
      <c r="BG36" s="558"/>
      <c r="BH36" s="559"/>
      <c r="BI36" s="564"/>
      <c r="BJ36" s="283"/>
      <c r="BK36" s="288"/>
      <c r="BL36" s="557" t="s">
        <v>104</v>
      </c>
      <c r="BM36" s="558"/>
      <c r="BN36" s="611">
        <f>BM36</f>
        <v>0</v>
      </c>
      <c r="BO36" s="612">
        <v>0</v>
      </c>
      <c r="BP36" s="612">
        <v>0</v>
      </c>
      <c r="BQ36" s="558">
        <f t="shared" si="36"/>
        <v>0</v>
      </c>
      <c r="BR36" s="559">
        <f t="shared" si="37"/>
        <v>0</v>
      </c>
      <c r="BS36" s="564">
        <f t="shared" si="38"/>
        <v>0</v>
      </c>
      <c r="BT36" s="558"/>
      <c r="BU36" s="559"/>
      <c r="BV36" s="564"/>
      <c r="BW36" s="283"/>
      <c r="BX36" s="283"/>
      <c r="BY36" s="283"/>
    </row>
    <row r="37" spans="3:77" ht="12.75" customHeight="1">
      <c r="C37" s="146" t="str">
        <f ca="1">+IF(OFFSET(Processes!B18,$D$11,0)="*","*",OFFSET(Processes!D18,$D$11,0))</f>
        <v>INDTDPHBELCE1</v>
      </c>
      <c r="D37" s="146" t="str">
        <f ca="1">+OFFSET(Processes!E18,$D$11,0)</f>
        <v>Transport industry Heat Medium Temp. Boiler - Electricity Existing 1</v>
      </c>
      <c r="E37" s="172" t="str">
        <f>+Processes!O18</f>
        <v>INDELC</v>
      </c>
      <c r="F37" s="172" t="str">
        <f ca="1">+OFFSET(Processes!$M$12,$D$11,0) &amp; Processes!P18</f>
        <v>ITDPH</v>
      </c>
      <c r="G37" s="322">
        <f t="shared" si="18"/>
        <v>341.58499999999998</v>
      </c>
      <c r="H37" s="322">
        <f t="shared" si="19"/>
        <v>0</v>
      </c>
      <c r="I37" s="322">
        <f t="shared" si="20"/>
        <v>0</v>
      </c>
      <c r="J37" s="322">
        <f t="shared" si="21"/>
        <v>357.73699999999997</v>
      </c>
      <c r="K37" s="322">
        <f t="shared" si="22"/>
        <v>0</v>
      </c>
      <c r="L37" s="322">
        <f t="shared" si="23"/>
        <v>0</v>
      </c>
      <c r="M37" s="322">
        <f t="shared" si="24"/>
        <v>328.03999999999996</v>
      </c>
      <c r="N37" s="322">
        <f t="shared" si="25"/>
        <v>0</v>
      </c>
      <c r="O37" s="322">
        <f t="shared" si="26"/>
        <v>0</v>
      </c>
      <c r="P37" s="322">
        <f t="shared" si="1"/>
        <v>328.03999999999996</v>
      </c>
      <c r="Q37" s="322">
        <f t="shared" si="2"/>
        <v>0</v>
      </c>
      <c r="R37" s="322">
        <f t="shared" si="3"/>
        <v>0</v>
      </c>
      <c r="S37" s="322">
        <f t="shared" si="4"/>
        <v>0</v>
      </c>
      <c r="T37" s="322">
        <f t="shared" si="5"/>
        <v>0</v>
      </c>
      <c r="U37" s="322">
        <f t="shared" si="6"/>
        <v>0</v>
      </c>
      <c r="V37" s="556">
        <v>5</v>
      </c>
      <c r="W37" s="343">
        <f>M131</f>
        <v>0.93099999999999994</v>
      </c>
      <c r="X37" s="521">
        <f t="shared" ref="X37:Y50" si="53">W37</f>
        <v>0.93099999999999994</v>
      </c>
      <c r="Y37" s="521">
        <f t="shared" si="53"/>
        <v>0.93099999999999994</v>
      </c>
      <c r="Z37" s="318">
        <f t="shared" ref="Z37:Z50" si="54">3.6*8760/1000000</f>
        <v>3.1536000000000002E-2</v>
      </c>
      <c r="AA37" s="389">
        <f t="shared" si="45"/>
        <v>0.5</v>
      </c>
      <c r="AB37" s="328">
        <v>20</v>
      </c>
      <c r="AC37" s="324"/>
      <c r="AD37" s="317"/>
      <c r="AE37" s="328"/>
      <c r="AG37" s="234">
        <f t="shared" si="8"/>
        <v>5.7795183119780331</v>
      </c>
      <c r="AH37" s="234">
        <f t="shared" si="9"/>
        <v>5.9988695387691298</v>
      </c>
      <c r="AI37" s="234">
        <f t="shared" si="10"/>
        <v>5.5008823898501564</v>
      </c>
      <c r="AJ37" s="283"/>
      <c r="AK37" s="350"/>
      <c r="AL37" s="565" t="s">
        <v>61</v>
      </c>
      <c r="AM37" s="566">
        <f>O77/1000</f>
        <v>5.7795119999999995</v>
      </c>
      <c r="AN37" s="559">
        <f t="shared" si="46"/>
        <v>5.7795119999999995</v>
      </c>
      <c r="AO37" s="560">
        <f t="shared" ref="AO37" si="55">AM37*$AO$23</f>
        <v>0</v>
      </c>
      <c r="AP37" s="560">
        <f t="shared" si="48"/>
        <v>0</v>
      </c>
      <c r="AQ37" s="580">
        <f t="shared" si="28"/>
        <v>5.380731548451549</v>
      </c>
      <c r="AR37" s="560">
        <f t="shared" si="29"/>
        <v>0</v>
      </c>
      <c r="AS37" s="561">
        <f t="shared" si="30"/>
        <v>0</v>
      </c>
      <c r="AT37" s="566">
        <f t="shared" ref="AT37:AV41" si="56">IFERROR(AQ37/W37,0)</f>
        <v>5.779518311978034</v>
      </c>
      <c r="AU37" s="567">
        <f t="shared" si="56"/>
        <v>0</v>
      </c>
      <c r="AV37" s="568">
        <f t="shared" si="56"/>
        <v>0</v>
      </c>
      <c r="AW37" s="283"/>
      <c r="AX37" s="350"/>
      <c r="AY37" s="565" t="s">
        <v>61</v>
      </c>
      <c r="AZ37" s="566">
        <f>O97/1000</f>
        <v>5.9988599999999996</v>
      </c>
      <c r="BA37" s="306">
        <f t="shared" si="42"/>
        <v>5.9988599999999996</v>
      </c>
      <c r="BB37" s="560">
        <f>AZ37*$BB$23</f>
        <v>0</v>
      </c>
      <c r="BC37" s="560">
        <f>AZ37*$BC$23</f>
        <v>0</v>
      </c>
      <c r="BD37" s="566">
        <f t="shared" si="31"/>
        <v>5.584947540594059</v>
      </c>
      <c r="BE37" s="567">
        <f t="shared" si="32"/>
        <v>0</v>
      </c>
      <c r="BF37" s="568">
        <f>IFERROR(L37*$Z37*AA37/L$21,0)</f>
        <v>0</v>
      </c>
      <c r="BG37" s="566">
        <f t="shared" ref="BG37:BG56" si="57">IFERROR(BD37/W37,0)</f>
        <v>5.9988695387691289</v>
      </c>
      <c r="BH37" s="567">
        <f t="shared" ref="BH37:BH56" si="58">IFERROR(BE37/X37,0)</f>
        <v>0</v>
      </c>
      <c r="BI37" s="568">
        <f t="shared" ref="BI37:BI56" si="59">IFERROR(BF37/Y37,0)</f>
        <v>0</v>
      </c>
      <c r="BJ37" s="283"/>
      <c r="BK37" s="350"/>
      <c r="BL37" s="565" t="s">
        <v>61</v>
      </c>
      <c r="BM37" s="566">
        <f>O117/1000</f>
        <v>5.5008720000000002</v>
      </c>
      <c r="BN37" s="559">
        <f>BM37*$AN$23</f>
        <v>5.5008720000000002</v>
      </c>
      <c r="BO37" s="560">
        <f t="shared" si="50"/>
        <v>0</v>
      </c>
      <c r="BP37" s="560">
        <f t="shared" si="51"/>
        <v>0</v>
      </c>
      <c r="BQ37" s="566">
        <f t="shared" si="36"/>
        <v>5.1213215049504948</v>
      </c>
      <c r="BR37" s="567">
        <f t="shared" si="37"/>
        <v>0</v>
      </c>
      <c r="BS37" s="568">
        <f t="shared" si="38"/>
        <v>0</v>
      </c>
      <c r="BT37" s="566">
        <f t="shared" ref="BT37:BT56" si="60">IFERROR(BQ37/W37,0)</f>
        <v>5.5008823898501555</v>
      </c>
      <c r="BU37" s="567">
        <f t="shared" ref="BU37:BU56" si="61">IFERROR(BR37/X37,0)</f>
        <v>0</v>
      </c>
      <c r="BV37" s="568">
        <f t="shared" ref="BV37:BV56" si="62">IFERROR(BS37/Y37,0)</f>
        <v>0</v>
      </c>
      <c r="BW37" s="283"/>
      <c r="BX37" s="283"/>
      <c r="BY37" s="283"/>
    </row>
    <row r="38" spans="3:77" ht="12.75" customHeight="1">
      <c r="C38" s="171" t="str">
        <f ca="1">+IF(OFFSET(Processes!B19,$D$11,0)="*","*",OFFSET(Processes!D19,$D$11,0))</f>
        <v>INDTDCOBNGAE1</v>
      </c>
      <c r="D38" s="171" t="str">
        <f ca="1">+OFFSET(Processes!E19,$D$11,0)</f>
        <v>Transport industry Heat High Temp. Boiler - Nat. Gas Existing 1</v>
      </c>
      <c r="E38" s="170" t="str">
        <f>+Processes!O19</f>
        <v>INDSNG1,INDSNG2,INDNGA</v>
      </c>
      <c r="F38" s="170" t="str">
        <f ca="1">+OFFSET(Processes!$M$12,$D$11,0) &amp; Processes!P19</f>
        <v>ITDCO</v>
      </c>
      <c r="G38" s="320">
        <f t="shared" si="18"/>
        <v>0</v>
      </c>
      <c r="H38" s="320">
        <f t="shared" si="19"/>
        <v>0</v>
      </c>
      <c r="I38" s="320">
        <f t="shared" si="20"/>
        <v>0</v>
      </c>
      <c r="J38" s="320">
        <f t="shared" si="21"/>
        <v>0</v>
      </c>
      <c r="K38" s="320">
        <f t="shared" si="22"/>
        <v>0</v>
      </c>
      <c r="L38" s="320">
        <f t="shared" si="23"/>
        <v>0</v>
      </c>
      <c r="M38" s="320">
        <f t="shared" si="24"/>
        <v>0</v>
      </c>
      <c r="N38" s="320">
        <f t="shared" si="25"/>
        <v>0</v>
      </c>
      <c r="O38" s="320">
        <f t="shared" si="26"/>
        <v>0</v>
      </c>
      <c r="P38" s="320">
        <f t="shared" si="1"/>
        <v>0</v>
      </c>
      <c r="Q38" s="320">
        <f t="shared" si="2"/>
        <v>0</v>
      </c>
      <c r="R38" s="320">
        <f t="shared" si="3"/>
        <v>0</v>
      </c>
      <c r="S38" s="321">
        <f t="shared" si="4"/>
        <v>0</v>
      </c>
      <c r="T38" s="321">
        <f t="shared" si="5"/>
        <v>0</v>
      </c>
      <c r="U38" s="321">
        <f t="shared" si="6"/>
        <v>0</v>
      </c>
      <c r="V38" s="321">
        <v>5</v>
      </c>
      <c r="W38" s="341">
        <f>I132</f>
        <v>0.96039999999999992</v>
      </c>
      <c r="X38" s="520">
        <f t="shared" si="53"/>
        <v>0.96039999999999992</v>
      </c>
      <c r="Y38" s="520">
        <f t="shared" si="53"/>
        <v>0.96039999999999992</v>
      </c>
      <c r="Z38" s="324">
        <f t="shared" si="54"/>
        <v>3.1536000000000002E-2</v>
      </c>
      <c r="AA38" s="390">
        <f t="shared" si="45"/>
        <v>0.5</v>
      </c>
      <c r="AB38" s="329">
        <v>20</v>
      </c>
      <c r="AC38" s="325"/>
      <c r="AD38" s="325"/>
      <c r="AE38" s="329"/>
      <c r="AG38" s="234">
        <f t="shared" si="8"/>
        <v>0</v>
      </c>
      <c r="AH38" s="234">
        <f t="shared" si="9"/>
        <v>0</v>
      </c>
      <c r="AI38" s="234">
        <f t="shared" si="10"/>
        <v>0</v>
      </c>
      <c r="AJ38" s="283"/>
      <c r="AK38" s="528" t="str">
        <f ca="1">F38</f>
        <v>ITDCO</v>
      </c>
      <c r="AL38" s="569" t="s">
        <v>97</v>
      </c>
      <c r="AM38" s="570">
        <f>(J78+I78)/1000</f>
        <v>0</v>
      </c>
      <c r="AN38" s="563">
        <f t="shared" si="46"/>
        <v>0</v>
      </c>
      <c r="AO38" s="563">
        <f>AM38*(1-$AN$23)</f>
        <v>0</v>
      </c>
      <c r="AP38" s="563"/>
      <c r="AQ38" s="562">
        <f t="shared" si="28"/>
        <v>0</v>
      </c>
      <c r="AR38" s="563">
        <f t="shared" si="29"/>
        <v>0</v>
      </c>
      <c r="AS38" s="571">
        <f t="shared" si="30"/>
        <v>0</v>
      </c>
      <c r="AT38" s="570">
        <f t="shared" si="56"/>
        <v>0</v>
      </c>
      <c r="AU38" s="572">
        <f t="shared" si="56"/>
        <v>0</v>
      </c>
      <c r="AV38" s="573">
        <f t="shared" si="56"/>
        <v>0</v>
      </c>
      <c r="AW38" s="283"/>
      <c r="AX38" s="528" t="str">
        <f t="shared" ca="1" si="12"/>
        <v>ITDCO</v>
      </c>
      <c r="AY38" s="569" t="s">
        <v>97</v>
      </c>
      <c r="AZ38" s="570">
        <f>(J98+I98)/1000</f>
        <v>0</v>
      </c>
      <c r="BA38" s="563">
        <f>AZ38*$AN$23</f>
        <v>0</v>
      </c>
      <c r="BB38" s="563">
        <f>AZ38*$BB$23</f>
        <v>0</v>
      </c>
      <c r="BC38" s="563">
        <f>AZ38*$BC$23</f>
        <v>0</v>
      </c>
      <c r="BD38" s="570">
        <f t="shared" si="31"/>
        <v>0</v>
      </c>
      <c r="BE38" s="572">
        <f t="shared" si="32"/>
        <v>0</v>
      </c>
      <c r="BF38" s="573">
        <f t="shared" si="33"/>
        <v>0</v>
      </c>
      <c r="BG38" s="570">
        <f t="shared" si="57"/>
        <v>0</v>
      </c>
      <c r="BH38" s="572">
        <f t="shared" si="58"/>
        <v>0</v>
      </c>
      <c r="BI38" s="573">
        <f t="shared" si="59"/>
        <v>0</v>
      </c>
      <c r="BJ38" s="283"/>
      <c r="BK38" s="528" t="str">
        <f ca="1">AK38</f>
        <v>ITDCO</v>
      </c>
      <c r="BL38" s="569" t="s">
        <v>97</v>
      </c>
      <c r="BM38" s="570">
        <f>(J118+I188)/1000</f>
        <v>0</v>
      </c>
      <c r="BN38" s="563">
        <f>BM38*$AN$23</f>
        <v>0</v>
      </c>
      <c r="BO38" s="563">
        <f t="shared" si="50"/>
        <v>0</v>
      </c>
      <c r="BP38" s="563">
        <f t="shared" si="51"/>
        <v>0</v>
      </c>
      <c r="BQ38" s="570">
        <f t="shared" si="36"/>
        <v>0</v>
      </c>
      <c r="BR38" s="572">
        <f t="shared" si="37"/>
        <v>0</v>
      </c>
      <c r="BS38" s="573">
        <f t="shared" si="38"/>
        <v>0</v>
      </c>
      <c r="BT38" s="570">
        <f t="shared" si="60"/>
        <v>0</v>
      </c>
      <c r="BU38" s="572">
        <f t="shared" si="61"/>
        <v>0</v>
      </c>
      <c r="BV38" s="573">
        <f t="shared" si="62"/>
        <v>0</v>
      </c>
      <c r="BW38" s="283"/>
      <c r="BX38" s="283"/>
      <c r="BY38" s="283"/>
    </row>
    <row r="39" spans="3:77" ht="12.75" customHeight="1">
      <c r="C39" s="171" t="str">
        <f ca="1">+IF(OFFSET(Processes!B20,$D$11,0)="*","*",OFFSET(Processes!D20,$D$11,0))</f>
        <v>INDTDCOBCOAE1</v>
      </c>
      <c r="D39" s="171" t="str">
        <f ca="1">+OFFSET(Processes!E20,$D$11,0)</f>
        <v>Transport industry Heat High Temp. Boiler - Coal Existing 1</v>
      </c>
      <c r="E39" s="170" t="str">
        <f>+Processes!O20</f>
        <v>INDCOA</v>
      </c>
      <c r="F39" s="170" t="str">
        <f ca="1">+OFFSET(Processes!$M$12,$D$11,0) &amp; Processes!P20</f>
        <v>ITDCO</v>
      </c>
      <c r="G39" s="320">
        <f t="shared" si="18"/>
        <v>0</v>
      </c>
      <c r="H39" s="320">
        <f t="shared" si="19"/>
        <v>0</v>
      </c>
      <c r="I39" s="320">
        <f t="shared" si="20"/>
        <v>0</v>
      </c>
      <c r="J39" s="320">
        <f t="shared" si="21"/>
        <v>0</v>
      </c>
      <c r="K39" s="320">
        <f t="shared" si="22"/>
        <v>0</v>
      </c>
      <c r="L39" s="320">
        <f t="shared" si="23"/>
        <v>0</v>
      </c>
      <c r="M39" s="320">
        <f t="shared" si="24"/>
        <v>0</v>
      </c>
      <c r="N39" s="320">
        <f t="shared" si="25"/>
        <v>0</v>
      </c>
      <c r="O39" s="320">
        <f t="shared" si="26"/>
        <v>0</v>
      </c>
      <c r="P39" s="320">
        <f t="shared" si="1"/>
        <v>0</v>
      </c>
      <c r="Q39" s="320">
        <f t="shared" si="2"/>
        <v>0</v>
      </c>
      <c r="R39" s="320">
        <f t="shared" si="3"/>
        <v>0</v>
      </c>
      <c r="S39" s="320">
        <f t="shared" si="4"/>
        <v>0</v>
      </c>
      <c r="T39" s="320">
        <f t="shared" si="5"/>
        <v>0</v>
      </c>
      <c r="U39" s="320">
        <f t="shared" si="6"/>
        <v>0</v>
      </c>
      <c r="V39" s="320">
        <v>5</v>
      </c>
      <c r="W39" s="341">
        <f>D132</f>
        <v>0.91237999999999997</v>
      </c>
      <c r="X39" s="520">
        <f t="shared" si="53"/>
        <v>0.91237999999999997</v>
      </c>
      <c r="Y39" s="520">
        <f t="shared" si="53"/>
        <v>0.91237999999999997</v>
      </c>
      <c r="Z39" s="324">
        <f t="shared" si="54"/>
        <v>3.1536000000000002E-2</v>
      </c>
      <c r="AA39" s="388">
        <f t="shared" si="45"/>
        <v>0.5</v>
      </c>
      <c r="AB39" s="327">
        <v>20</v>
      </c>
      <c r="AC39" s="324"/>
      <c r="AD39" s="324"/>
      <c r="AE39" s="329"/>
      <c r="AG39" s="234">
        <f t="shared" si="8"/>
        <v>0</v>
      </c>
      <c r="AH39" s="234">
        <f t="shared" si="9"/>
        <v>0</v>
      </c>
      <c r="AI39" s="234">
        <f t="shared" si="10"/>
        <v>0</v>
      </c>
      <c r="AJ39" s="283"/>
      <c r="AK39" s="288"/>
      <c r="AL39" s="557" t="s">
        <v>98</v>
      </c>
      <c r="AM39" s="558">
        <f>D78/1000</f>
        <v>0</v>
      </c>
      <c r="AN39" s="560">
        <f t="shared" si="46"/>
        <v>0</v>
      </c>
      <c r="AO39" s="560">
        <f>AM39*(1-$AN$23)</f>
        <v>0</v>
      </c>
      <c r="AP39" s="560"/>
      <c r="AQ39" s="580">
        <f t="shared" si="28"/>
        <v>0</v>
      </c>
      <c r="AR39" s="560">
        <f t="shared" si="29"/>
        <v>0</v>
      </c>
      <c r="AS39" s="561">
        <f t="shared" si="30"/>
        <v>0</v>
      </c>
      <c r="AT39" s="558">
        <f t="shared" si="56"/>
        <v>0</v>
      </c>
      <c r="AU39" s="559">
        <f t="shared" si="56"/>
        <v>0</v>
      </c>
      <c r="AV39" s="564">
        <f t="shared" si="56"/>
        <v>0</v>
      </c>
      <c r="AW39" s="283"/>
      <c r="AX39" s="288"/>
      <c r="AY39" s="557" t="s">
        <v>98</v>
      </c>
      <c r="AZ39" s="558">
        <f>D98/1000</f>
        <v>0</v>
      </c>
      <c r="BA39" s="560">
        <f>AZ39*$AN$23</f>
        <v>0</v>
      </c>
      <c r="BB39" s="560">
        <f>AZ39*$BB$23</f>
        <v>0</v>
      </c>
      <c r="BC39" s="560">
        <f>AZ39*$BC$23</f>
        <v>0</v>
      </c>
      <c r="BD39" s="558">
        <f t="shared" si="31"/>
        <v>0</v>
      </c>
      <c r="BE39" s="559">
        <f t="shared" si="32"/>
        <v>0</v>
      </c>
      <c r="BF39" s="564">
        <f t="shared" si="33"/>
        <v>0</v>
      </c>
      <c r="BG39" s="558">
        <f t="shared" si="57"/>
        <v>0</v>
      </c>
      <c r="BH39" s="559">
        <f t="shared" si="58"/>
        <v>0</v>
      </c>
      <c r="BI39" s="564">
        <f t="shared" si="59"/>
        <v>0</v>
      </c>
      <c r="BJ39" s="283"/>
      <c r="BK39" s="288"/>
      <c r="BL39" s="557" t="s">
        <v>98</v>
      </c>
      <c r="BM39" s="558">
        <f>D118/1000</f>
        <v>0</v>
      </c>
      <c r="BN39" s="560">
        <f>BM39*$AN$23</f>
        <v>0</v>
      </c>
      <c r="BO39" s="560">
        <f t="shared" si="50"/>
        <v>0</v>
      </c>
      <c r="BP39" s="560">
        <f t="shared" si="51"/>
        <v>0</v>
      </c>
      <c r="BQ39" s="558">
        <f t="shared" si="36"/>
        <v>0</v>
      </c>
      <c r="BR39" s="559">
        <f t="shared" si="37"/>
        <v>0</v>
      </c>
      <c r="BS39" s="564">
        <f t="shared" si="38"/>
        <v>0</v>
      </c>
      <c r="BT39" s="558">
        <f t="shared" si="60"/>
        <v>0</v>
      </c>
      <c r="BU39" s="559">
        <f t="shared" si="61"/>
        <v>0</v>
      </c>
      <c r="BV39" s="564">
        <f t="shared" si="62"/>
        <v>0</v>
      </c>
      <c r="BW39" s="283"/>
      <c r="BX39" s="283"/>
      <c r="BY39" s="283"/>
    </row>
    <row r="40" spans="3:77" ht="12.75" customHeight="1">
      <c r="C40" s="171" t="str">
        <f ca="1">+IF(OFFSET(Processes!B21,$D$11,0)="*","*",OFFSET(Processes!D21,$D$11,0))</f>
        <v>INDTDCOBDSLE1</v>
      </c>
      <c r="D40" s="171" t="str">
        <f ca="1">+OFFSET(Processes!E21,$D$11,0)</f>
        <v>Transport industry Heat High Temp. Boiler - Diesel Existing 1</v>
      </c>
      <c r="E40" s="170" t="str">
        <f>+Processes!O21</f>
        <v>INDDSB1,INDDSB2,INDDSL</v>
      </c>
      <c r="F40" s="170" t="str">
        <f ca="1">+OFFSET(Processes!$M$12,$D$11,0) &amp; Processes!P21</f>
        <v>ITDCO</v>
      </c>
      <c r="G40" s="320">
        <f t="shared" si="18"/>
        <v>0</v>
      </c>
      <c r="H40" s="320">
        <f t="shared" si="19"/>
        <v>0</v>
      </c>
      <c r="I40" s="320">
        <f t="shared" si="20"/>
        <v>0</v>
      </c>
      <c r="J40" s="320">
        <f t="shared" si="21"/>
        <v>0</v>
      </c>
      <c r="K40" s="320">
        <f t="shared" si="22"/>
        <v>0</v>
      </c>
      <c r="L40" s="320">
        <f t="shared" si="23"/>
        <v>0</v>
      </c>
      <c r="M40" s="320">
        <f t="shared" si="24"/>
        <v>0</v>
      </c>
      <c r="N40" s="320">
        <f t="shared" si="25"/>
        <v>0</v>
      </c>
      <c r="O40" s="320">
        <f t="shared" si="26"/>
        <v>0</v>
      </c>
      <c r="P40" s="320">
        <f t="shared" si="1"/>
        <v>0</v>
      </c>
      <c r="Q40" s="320">
        <f t="shared" si="2"/>
        <v>0</v>
      </c>
      <c r="R40" s="320">
        <f t="shared" si="3"/>
        <v>0</v>
      </c>
      <c r="S40" s="320">
        <f t="shared" si="4"/>
        <v>0</v>
      </c>
      <c r="T40" s="320">
        <f t="shared" si="5"/>
        <v>0</v>
      </c>
      <c r="U40" s="320">
        <f t="shared" si="6"/>
        <v>0</v>
      </c>
      <c r="V40" s="320">
        <v>5</v>
      </c>
      <c r="W40" s="341">
        <f>F132</f>
        <v>0.92198399999999991</v>
      </c>
      <c r="X40" s="520">
        <f t="shared" si="53"/>
        <v>0.92198399999999991</v>
      </c>
      <c r="Y40" s="520">
        <f t="shared" si="53"/>
        <v>0.92198399999999991</v>
      </c>
      <c r="Z40" s="324">
        <f t="shared" si="54"/>
        <v>3.1536000000000002E-2</v>
      </c>
      <c r="AA40" s="390">
        <f t="shared" si="45"/>
        <v>0.5</v>
      </c>
      <c r="AB40" s="329">
        <v>20</v>
      </c>
      <c r="AC40" s="324"/>
      <c r="AD40" s="324"/>
      <c r="AE40" s="329"/>
      <c r="AG40" s="234">
        <f t="shared" si="8"/>
        <v>0</v>
      </c>
      <c r="AH40" s="234">
        <f t="shared" si="9"/>
        <v>0</v>
      </c>
      <c r="AI40" s="234">
        <f t="shared" si="10"/>
        <v>0</v>
      </c>
      <c r="AJ40" s="283"/>
      <c r="AK40" s="288"/>
      <c r="AL40" s="557" t="s">
        <v>59</v>
      </c>
      <c r="AM40" s="558">
        <f>(F78+L78)/1000</f>
        <v>0</v>
      </c>
      <c r="AN40" s="560">
        <f t="shared" si="46"/>
        <v>0</v>
      </c>
      <c r="AO40" s="560">
        <f>AM40*(1-$AN$23)</f>
        <v>0</v>
      </c>
      <c r="AP40" s="560"/>
      <c r="AQ40" s="580">
        <f t="shared" si="28"/>
        <v>0</v>
      </c>
      <c r="AR40" s="560">
        <f t="shared" si="29"/>
        <v>0</v>
      </c>
      <c r="AS40" s="561">
        <f t="shared" si="30"/>
        <v>0</v>
      </c>
      <c r="AT40" s="558">
        <f t="shared" si="56"/>
        <v>0</v>
      </c>
      <c r="AU40" s="559">
        <f t="shared" si="56"/>
        <v>0</v>
      </c>
      <c r="AV40" s="564">
        <f t="shared" si="56"/>
        <v>0</v>
      </c>
      <c r="AW40" s="283"/>
      <c r="AX40" s="288"/>
      <c r="AY40" s="557" t="s">
        <v>59</v>
      </c>
      <c r="AZ40" s="558">
        <f>(F98+L98)/1000</f>
        <v>0</v>
      </c>
      <c r="BA40" s="560">
        <f t="shared" ref="BA40:BA46" si="63">AZ40*$AN$23</f>
        <v>0</v>
      </c>
      <c r="BB40" s="560">
        <f t="shared" ref="BB40:BB62" si="64">AZ40*$BB$23</f>
        <v>0</v>
      </c>
      <c r="BC40" s="560">
        <f t="shared" ref="BC40:BC62" si="65">AZ40*$BC$23</f>
        <v>0</v>
      </c>
      <c r="BD40" s="558">
        <f t="shared" si="31"/>
        <v>0</v>
      </c>
      <c r="BE40" s="559">
        <f t="shared" si="32"/>
        <v>0</v>
      </c>
      <c r="BF40" s="564">
        <f t="shared" si="33"/>
        <v>0</v>
      </c>
      <c r="BG40" s="558">
        <f t="shared" si="57"/>
        <v>0</v>
      </c>
      <c r="BH40" s="559">
        <f t="shared" si="58"/>
        <v>0</v>
      </c>
      <c r="BI40" s="564">
        <f t="shared" si="59"/>
        <v>0</v>
      </c>
      <c r="BJ40" s="283"/>
      <c r="BK40" s="288"/>
      <c r="BL40" s="557" t="s">
        <v>59</v>
      </c>
      <c r="BM40" s="558">
        <f>(F118+L118)/1000</f>
        <v>0</v>
      </c>
      <c r="BN40" s="560">
        <f>BM40*$AN$23</f>
        <v>0</v>
      </c>
      <c r="BO40" s="560">
        <f t="shared" si="50"/>
        <v>0</v>
      </c>
      <c r="BP40" s="560">
        <f t="shared" si="51"/>
        <v>0</v>
      </c>
      <c r="BQ40" s="558">
        <f t="shared" si="36"/>
        <v>0</v>
      </c>
      <c r="BR40" s="559">
        <f t="shared" si="37"/>
        <v>0</v>
      </c>
      <c r="BS40" s="564">
        <f t="shared" si="38"/>
        <v>0</v>
      </c>
      <c r="BT40" s="558">
        <f t="shared" si="60"/>
        <v>0</v>
      </c>
      <c r="BU40" s="559">
        <f t="shared" si="61"/>
        <v>0</v>
      </c>
      <c r="BV40" s="564">
        <f t="shared" si="62"/>
        <v>0</v>
      </c>
      <c r="BW40" s="283"/>
      <c r="BX40" s="283"/>
      <c r="BY40" s="283"/>
    </row>
    <row r="41" spans="3:77" ht="12.75" customHeight="1">
      <c r="C41" s="171" t="str">
        <f ca="1">+IF(OFFSET(Processes!B22,$D$11,0)="*","*",OFFSET(Processes!D22,$D$11,0))</f>
        <v>INDTDCOBWPEE1</v>
      </c>
      <c r="D41" s="171" t="str">
        <f ca="1">+OFFSET(Processes!E22,$D$11,0)</f>
        <v>Transport industry Heat High Temp. Boiler - Wood Pellets Existing 1</v>
      </c>
      <c r="E41" s="170" t="str">
        <f>+Processes!O22</f>
        <v>INDWPE</v>
      </c>
      <c r="F41" s="170" t="str">
        <f ca="1">+OFFSET(Processes!$M$12,$D$11,0) &amp; Processes!P22</f>
        <v>ITDCO</v>
      </c>
      <c r="G41" s="319">
        <f t="shared" si="18"/>
        <v>0</v>
      </c>
      <c r="H41" s="319">
        <f t="shared" si="19"/>
        <v>0</v>
      </c>
      <c r="I41" s="319">
        <f t="shared" si="20"/>
        <v>0</v>
      </c>
      <c r="J41" s="319">
        <f t="shared" si="21"/>
        <v>0</v>
      </c>
      <c r="K41" s="319">
        <f t="shared" si="22"/>
        <v>0</v>
      </c>
      <c r="L41" s="319">
        <f t="shared" si="23"/>
        <v>0</v>
      </c>
      <c r="M41" s="319">
        <f t="shared" si="24"/>
        <v>0</v>
      </c>
      <c r="N41" s="319">
        <f t="shared" si="25"/>
        <v>0</v>
      </c>
      <c r="O41" s="319">
        <f t="shared" si="26"/>
        <v>0</v>
      </c>
      <c r="P41" s="319">
        <f t="shared" si="1"/>
        <v>0</v>
      </c>
      <c r="Q41" s="319">
        <f t="shared" si="2"/>
        <v>0</v>
      </c>
      <c r="R41" s="319">
        <f t="shared" si="3"/>
        <v>0</v>
      </c>
      <c r="S41" s="319">
        <f t="shared" si="4"/>
        <v>0</v>
      </c>
      <c r="T41" s="319">
        <f t="shared" si="5"/>
        <v>0</v>
      </c>
      <c r="U41" s="319">
        <f t="shared" si="6"/>
        <v>0</v>
      </c>
      <c r="V41" s="319">
        <v>5</v>
      </c>
      <c r="W41" s="341">
        <f>K132</f>
        <v>0.81633999999999995</v>
      </c>
      <c r="X41" s="520">
        <f t="shared" si="53"/>
        <v>0.81633999999999995</v>
      </c>
      <c r="Y41" s="520">
        <f t="shared" si="53"/>
        <v>0.81633999999999995</v>
      </c>
      <c r="Z41" s="324">
        <f t="shared" si="54"/>
        <v>3.1536000000000002E-2</v>
      </c>
      <c r="AA41" s="390">
        <f t="shared" si="45"/>
        <v>0.5</v>
      </c>
      <c r="AB41" s="329">
        <v>20</v>
      </c>
      <c r="AC41" s="317">
        <v>0.5</v>
      </c>
      <c r="AD41" s="317">
        <v>0.5</v>
      </c>
      <c r="AE41" s="327">
        <v>5</v>
      </c>
      <c r="AG41" s="234">
        <f t="shared" si="8"/>
        <v>0</v>
      </c>
      <c r="AH41" s="234">
        <f t="shared" si="9"/>
        <v>0</v>
      </c>
      <c r="AI41" s="234">
        <f t="shared" si="10"/>
        <v>0</v>
      </c>
      <c r="AJ41" s="283"/>
      <c r="AK41" s="288"/>
      <c r="AL41" s="557" t="s">
        <v>99</v>
      </c>
      <c r="AM41" s="558">
        <f>M78/1000</f>
        <v>0</v>
      </c>
      <c r="AN41" s="560">
        <f t="shared" si="46"/>
        <v>0</v>
      </c>
      <c r="AO41" s="560">
        <f>AM41*(1-$AN$23)</f>
        <v>0</v>
      </c>
      <c r="AP41" s="560"/>
      <c r="AQ41" s="580">
        <f t="shared" si="28"/>
        <v>0</v>
      </c>
      <c r="AR41" s="560">
        <f t="shared" si="29"/>
        <v>0</v>
      </c>
      <c r="AS41" s="561">
        <f t="shared" si="30"/>
        <v>0</v>
      </c>
      <c r="AT41" s="558">
        <f t="shared" si="56"/>
        <v>0</v>
      </c>
      <c r="AU41" s="559">
        <f t="shared" si="56"/>
        <v>0</v>
      </c>
      <c r="AV41" s="564">
        <f t="shared" si="56"/>
        <v>0</v>
      </c>
      <c r="AW41" s="283"/>
      <c r="AX41" s="288"/>
      <c r="AY41" s="557" t="s">
        <v>99</v>
      </c>
      <c r="AZ41" s="558">
        <f>M98/1000</f>
        <v>0</v>
      </c>
      <c r="BA41" s="560">
        <f t="shared" si="63"/>
        <v>0</v>
      </c>
      <c r="BB41" s="560">
        <f t="shared" si="64"/>
        <v>0</v>
      </c>
      <c r="BC41" s="560">
        <f t="shared" si="65"/>
        <v>0</v>
      </c>
      <c r="BD41" s="558">
        <f t="shared" si="31"/>
        <v>0</v>
      </c>
      <c r="BE41" s="559">
        <f t="shared" si="32"/>
        <v>0</v>
      </c>
      <c r="BF41" s="564">
        <f t="shared" si="33"/>
        <v>0</v>
      </c>
      <c r="BG41" s="558">
        <f t="shared" si="57"/>
        <v>0</v>
      </c>
      <c r="BH41" s="559">
        <f t="shared" si="58"/>
        <v>0</v>
      </c>
      <c r="BI41" s="564">
        <f t="shared" si="59"/>
        <v>0</v>
      </c>
      <c r="BJ41" s="283"/>
      <c r="BK41" s="288"/>
      <c r="BL41" s="557" t="s">
        <v>99</v>
      </c>
      <c r="BM41" s="558">
        <f>M118/1000</f>
        <v>0</v>
      </c>
      <c r="BN41" s="560">
        <f>BM41*$AN$23</f>
        <v>0</v>
      </c>
      <c r="BO41" s="560">
        <f t="shared" si="50"/>
        <v>0</v>
      </c>
      <c r="BP41" s="560">
        <f t="shared" si="51"/>
        <v>0</v>
      </c>
      <c r="BQ41" s="558">
        <f t="shared" si="36"/>
        <v>0</v>
      </c>
      <c r="BR41" s="559">
        <f t="shared" si="37"/>
        <v>0</v>
      </c>
      <c r="BS41" s="564">
        <f t="shared" si="38"/>
        <v>0</v>
      </c>
      <c r="BT41" s="558">
        <f t="shared" si="60"/>
        <v>0</v>
      </c>
      <c r="BU41" s="559">
        <f t="shared" si="61"/>
        <v>0</v>
      </c>
      <c r="BV41" s="564">
        <f t="shared" si="62"/>
        <v>0</v>
      </c>
      <c r="BW41" s="283"/>
      <c r="BX41" s="283"/>
      <c r="BY41" s="283"/>
    </row>
    <row r="42" spans="3:77" ht="12.75" customHeight="1">
      <c r="C42" s="171"/>
      <c r="D42" s="171"/>
      <c r="E42" s="170" t="str">
        <f>+Processes!O23</f>
        <v>INDWCH</v>
      </c>
      <c r="F42" s="170"/>
      <c r="G42" s="319"/>
      <c r="H42" s="319"/>
      <c r="I42" s="319"/>
      <c r="J42" s="319"/>
      <c r="K42" s="319"/>
      <c r="L42" s="319"/>
      <c r="M42" s="319"/>
      <c r="N42" s="319"/>
      <c r="O42" s="319"/>
      <c r="P42" s="319">
        <f t="shared" si="1"/>
        <v>0</v>
      </c>
      <c r="Q42" s="319">
        <f t="shared" si="2"/>
        <v>0</v>
      </c>
      <c r="R42" s="319">
        <f t="shared" si="3"/>
        <v>0</v>
      </c>
      <c r="S42" s="319">
        <f t="shared" si="4"/>
        <v>0</v>
      </c>
      <c r="T42" s="319">
        <f t="shared" si="5"/>
        <v>0</v>
      </c>
      <c r="U42" s="319">
        <f t="shared" si="6"/>
        <v>0</v>
      </c>
      <c r="V42" s="319" t="str">
        <f>IF(S42&gt;0,0.001,"")</f>
        <v/>
      </c>
      <c r="W42" s="341"/>
      <c r="X42" s="520"/>
      <c r="Y42" s="520"/>
      <c r="Z42" s="324"/>
      <c r="AA42" s="390"/>
      <c r="AB42" s="329"/>
      <c r="AC42" s="317">
        <f>1-AC41</f>
        <v>0.5</v>
      </c>
      <c r="AD42" s="317">
        <f>1-AD41</f>
        <v>0.5</v>
      </c>
      <c r="AE42" s="327">
        <v>5</v>
      </c>
      <c r="AG42" s="234"/>
      <c r="AH42" s="234"/>
      <c r="AI42" s="234"/>
      <c r="AJ42" s="283"/>
      <c r="AK42" s="288"/>
      <c r="AL42" s="557" t="s">
        <v>107</v>
      </c>
      <c r="AM42" s="558"/>
      <c r="AN42" s="560"/>
      <c r="AO42" s="560"/>
      <c r="AP42" s="560"/>
      <c r="AQ42" s="580">
        <f t="shared" si="28"/>
        <v>0</v>
      </c>
      <c r="AR42" s="560">
        <f t="shared" si="29"/>
        <v>0</v>
      </c>
      <c r="AS42" s="561">
        <f t="shared" si="30"/>
        <v>0</v>
      </c>
      <c r="AT42" s="558"/>
      <c r="AU42" s="559"/>
      <c r="AV42" s="564"/>
      <c r="AW42" s="283"/>
      <c r="AX42" s="288"/>
      <c r="AY42" s="557" t="s">
        <v>107</v>
      </c>
      <c r="AZ42" s="558"/>
      <c r="BA42" s="560">
        <f t="shared" si="63"/>
        <v>0</v>
      </c>
      <c r="BB42" s="560">
        <f t="shared" si="64"/>
        <v>0</v>
      </c>
      <c r="BC42" s="560">
        <f t="shared" si="65"/>
        <v>0</v>
      </c>
      <c r="BD42" s="558">
        <f t="shared" si="31"/>
        <v>0</v>
      </c>
      <c r="BE42" s="559">
        <f t="shared" si="32"/>
        <v>0</v>
      </c>
      <c r="BF42" s="564">
        <f t="shared" si="33"/>
        <v>0</v>
      </c>
      <c r="BG42" s="558">
        <f t="shared" si="57"/>
        <v>0</v>
      </c>
      <c r="BH42" s="559">
        <f t="shared" si="58"/>
        <v>0</v>
      </c>
      <c r="BI42" s="564">
        <f t="shared" si="59"/>
        <v>0</v>
      </c>
      <c r="BJ42" s="283"/>
      <c r="BK42" s="288"/>
      <c r="BL42" s="557" t="s">
        <v>107</v>
      </c>
      <c r="BM42" s="558"/>
      <c r="BN42" s="560"/>
      <c r="BO42" s="560">
        <f t="shared" si="50"/>
        <v>0</v>
      </c>
      <c r="BP42" s="560">
        <f t="shared" si="51"/>
        <v>0</v>
      </c>
      <c r="BQ42" s="558">
        <f t="shared" si="36"/>
        <v>0</v>
      </c>
      <c r="BR42" s="559">
        <f t="shared" si="37"/>
        <v>0</v>
      </c>
      <c r="BS42" s="564">
        <f t="shared" si="38"/>
        <v>0</v>
      </c>
      <c r="BT42" s="558">
        <f t="shared" si="60"/>
        <v>0</v>
      </c>
      <c r="BU42" s="559">
        <f t="shared" si="61"/>
        <v>0</v>
      </c>
      <c r="BV42" s="564">
        <f t="shared" si="62"/>
        <v>0</v>
      </c>
      <c r="BW42" s="283"/>
      <c r="BX42" s="283"/>
      <c r="BY42" s="283"/>
    </row>
    <row r="43" spans="3:77" ht="12.75" customHeight="1">
      <c r="C43" s="171" t="str">
        <f ca="1">+IF(OFFSET(Processes!B24,$D$11,0)="*","*",OFFSET(Processes!D24,$D$11,0))</f>
        <v>INDTDCOBHFOE1</v>
      </c>
      <c r="D43" s="171" t="str">
        <f ca="1">+OFFSET(Processes!E24,$D$11,0)</f>
        <v>Transport industry Heat High Temp. Boiler - Heavy Fuel Oil Existing 1</v>
      </c>
      <c r="E43" s="170" t="str">
        <f>+Processes!O24</f>
        <v>INDHFO</v>
      </c>
      <c r="F43" s="170" t="str">
        <f ca="1">+OFFSET(Processes!$M$12,$D$11,0) &amp; Processes!P24</f>
        <v>ITDCO</v>
      </c>
      <c r="G43" s="320">
        <f t="shared" si="18"/>
        <v>0</v>
      </c>
      <c r="H43" s="320">
        <f t="shared" si="19"/>
        <v>0</v>
      </c>
      <c r="I43" s="320">
        <f t="shared" si="20"/>
        <v>0</v>
      </c>
      <c r="J43" s="320">
        <f t="shared" si="21"/>
        <v>0</v>
      </c>
      <c r="K43" s="320">
        <f t="shared" si="22"/>
        <v>0</v>
      </c>
      <c r="L43" s="320">
        <f t="shared" si="23"/>
        <v>0</v>
      </c>
      <c r="M43" s="320">
        <f t="shared" si="24"/>
        <v>0</v>
      </c>
      <c r="N43" s="320">
        <f t="shared" si="25"/>
        <v>0</v>
      </c>
      <c r="O43" s="320">
        <f t="shared" si="26"/>
        <v>0</v>
      </c>
      <c r="P43" s="320">
        <f t="shared" si="1"/>
        <v>0</v>
      </c>
      <c r="Q43" s="320">
        <f t="shared" si="2"/>
        <v>0</v>
      </c>
      <c r="R43" s="320">
        <f t="shared" si="3"/>
        <v>0</v>
      </c>
      <c r="S43" s="320">
        <f t="shared" si="4"/>
        <v>0</v>
      </c>
      <c r="T43" s="320">
        <f t="shared" si="5"/>
        <v>0</v>
      </c>
      <c r="U43" s="320">
        <f t="shared" si="6"/>
        <v>0</v>
      </c>
      <c r="V43" s="320">
        <v>5</v>
      </c>
      <c r="W43" s="341">
        <f>E132</f>
        <v>0.91237999999999997</v>
      </c>
      <c r="X43" s="520">
        <f t="shared" ref="X43:Y45" si="66">W43</f>
        <v>0.91237999999999997</v>
      </c>
      <c r="Y43" s="520">
        <f t="shared" si="66"/>
        <v>0.91237999999999997</v>
      </c>
      <c r="Z43" s="324">
        <f t="shared" si="54"/>
        <v>3.1536000000000002E-2</v>
      </c>
      <c r="AA43" s="390">
        <f t="shared" ref="AA43:AA50" si="67">$AA$26</f>
        <v>0.5</v>
      </c>
      <c r="AB43" s="329">
        <v>20</v>
      </c>
      <c r="AC43" s="317"/>
      <c r="AD43" s="317"/>
      <c r="AE43" s="329"/>
      <c r="AG43" s="234">
        <f t="shared" ref="AG43:AG50" si="68">((G43*Z43*AA43/W43)+(H43*Z43*AA43/X43))/$G$21</f>
        <v>0</v>
      </c>
      <c r="AH43" s="234">
        <f t="shared" ref="AH43:AH50" si="69">((J43*Z43*AA43/W43)+(K43*Z43*AA43/X43))/$J$21</f>
        <v>0</v>
      </c>
      <c r="AI43" s="234">
        <f t="shared" ref="AI43:AI50" si="70">((M43*AA43*Z43/W43)+(N43*Z43*AA43/X43))/$M$21</f>
        <v>0</v>
      </c>
      <c r="AJ43" s="283"/>
      <c r="AK43" s="288"/>
      <c r="AL43" s="557" t="s">
        <v>101</v>
      </c>
      <c r="AM43" s="558">
        <f>E78/1000</f>
        <v>0</v>
      </c>
      <c r="AN43" s="560">
        <f t="shared" ref="AN43:AN48" si="71">AM43*$AN$23</f>
        <v>0</v>
      </c>
      <c r="AO43" s="560">
        <f>AM43*(1-$AN$23)</f>
        <v>0</v>
      </c>
      <c r="AP43" s="560"/>
      <c r="AQ43" s="580">
        <f t="shared" si="28"/>
        <v>0</v>
      </c>
      <c r="AR43" s="560">
        <f t="shared" si="29"/>
        <v>0</v>
      </c>
      <c r="AS43" s="561">
        <f t="shared" si="30"/>
        <v>0</v>
      </c>
      <c r="AT43" s="558">
        <f t="shared" ref="AT43:AV50" si="72">IFERROR(AQ43/W43,0)</f>
        <v>0</v>
      </c>
      <c r="AU43" s="559">
        <f t="shared" si="72"/>
        <v>0</v>
      </c>
      <c r="AV43" s="564">
        <f t="shared" si="72"/>
        <v>0</v>
      </c>
      <c r="AW43" s="283"/>
      <c r="AX43" s="288"/>
      <c r="AY43" s="557" t="s">
        <v>101</v>
      </c>
      <c r="AZ43" s="558">
        <f>E98/1000</f>
        <v>0</v>
      </c>
      <c r="BA43" s="560">
        <f t="shared" si="63"/>
        <v>0</v>
      </c>
      <c r="BB43" s="560">
        <f t="shared" si="64"/>
        <v>0</v>
      </c>
      <c r="BC43" s="560">
        <f t="shared" si="65"/>
        <v>0</v>
      </c>
      <c r="BD43" s="558">
        <f t="shared" si="31"/>
        <v>0</v>
      </c>
      <c r="BE43" s="559">
        <f t="shared" si="32"/>
        <v>0</v>
      </c>
      <c r="BF43" s="564">
        <f t="shared" si="33"/>
        <v>0</v>
      </c>
      <c r="BG43" s="558">
        <f t="shared" si="57"/>
        <v>0</v>
      </c>
      <c r="BH43" s="559">
        <f t="shared" si="58"/>
        <v>0</v>
      </c>
      <c r="BI43" s="564">
        <f t="shared" si="59"/>
        <v>0</v>
      </c>
      <c r="BJ43" s="283"/>
      <c r="BK43" s="288"/>
      <c r="BL43" s="557" t="s">
        <v>101</v>
      </c>
      <c r="BM43" s="558">
        <f>E118/1000</f>
        <v>0</v>
      </c>
      <c r="BN43" s="560">
        <f t="shared" ref="BN43:BN50" si="73">BM43*$AN$23</f>
        <v>0</v>
      </c>
      <c r="BO43" s="560">
        <f t="shared" si="50"/>
        <v>0</v>
      </c>
      <c r="BP43" s="560">
        <f t="shared" si="51"/>
        <v>0</v>
      </c>
      <c r="BQ43" s="558">
        <f t="shared" si="36"/>
        <v>0</v>
      </c>
      <c r="BR43" s="559">
        <f t="shared" si="37"/>
        <v>0</v>
      </c>
      <c r="BS43" s="564">
        <f t="shared" si="38"/>
        <v>0</v>
      </c>
      <c r="BT43" s="558">
        <f t="shared" si="60"/>
        <v>0</v>
      </c>
      <c r="BU43" s="559">
        <f t="shared" si="61"/>
        <v>0</v>
      </c>
      <c r="BV43" s="564">
        <f t="shared" si="62"/>
        <v>0</v>
      </c>
      <c r="BW43" s="283"/>
      <c r="BX43" s="283"/>
      <c r="BY43" s="283"/>
    </row>
    <row r="44" spans="3:77" ht="12.75" customHeight="1">
      <c r="C44" s="171" t="str">
        <f ca="1">+IF(OFFSET(Processes!B25,$D$11,0)="*","*",OFFSET(Processes!D25,$D$11,0))</f>
        <v>INDTDCOBLPGE1</v>
      </c>
      <c r="D44" s="171" t="str">
        <f ca="1">+OFFSET(Processes!E25,$D$11,0)</f>
        <v>Transport industry Heat High Temp. Boiler - Liquified Petroleum Gas Existing 1</v>
      </c>
      <c r="E44" s="170" t="str">
        <f>+Processes!O25</f>
        <v>INDLPG</v>
      </c>
      <c r="F44" s="170" t="str">
        <f ca="1">+OFFSET(Processes!$M$12,$D$11,0) &amp; Processes!P25</f>
        <v>ITDCO</v>
      </c>
      <c r="G44" s="320">
        <f t="shared" si="18"/>
        <v>0</v>
      </c>
      <c r="H44" s="320">
        <f t="shared" si="19"/>
        <v>0</v>
      </c>
      <c r="I44" s="320">
        <f t="shared" si="20"/>
        <v>0</v>
      </c>
      <c r="J44" s="320">
        <f t="shared" si="21"/>
        <v>0</v>
      </c>
      <c r="K44" s="320">
        <f t="shared" si="22"/>
        <v>0</v>
      </c>
      <c r="L44" s="320">
        <f t="shared" si="23"/>
        <v>0</v>
      </c>
      <c r="M44" s="320">
        <f t="shared" si="24"/>
        <v>0</v>
      </c>
      <c r="N44" s="320">
        <f t="shared" si="25"/>
        <v>0</v>
      </c>
      <c r="O44" s="320">
        <f t="shared" si="26"/>
        <v>0</v>
      </c>
      <c r="P44" s="320">
        <f t="shared" si="1"/>
        <v>0</v>
      </c>
      <c r="Q44" s="320">
        <f t="shared" si="2"/>
        <v>0</v>
      </c>
      <c r="R44" s="320">
        <f t="shared" si="3"/>
        <v>0</v>
      </c>
      <c r="S44" s="320">
        <f t="shared" si="4"/>
        <v>0</v>
      </c>
      <c r="T44" s="320">
        <f t="shared" si="5"/>
        <v>0</v>
      </c>
      <c r="U44" s="320">
        <f t="shared" si="6"/>
        <v>0</v>
      </c>
      <c r="V44" s="320">
        <v>5</v>
      </c>
      <c r="W44" s="341">
        <f>H132</f>
        <v>0.96039999999999992</v>
      </c>
      <c r="X44" s="520">
        <f t="shared" si="66"/>
        <v>0.96039999999999992</v>
      </c>
      <c r="Y44" s="520">
        <f t="shared" si="66"/>
        <v>0.96039999999999992</v>
      </c>
      <c r="Z44" s="324">
        <f t="shared" si="54"/>
        <v>3.1536000000000002E-2</v>
      </c>
      <c r="AA44" s="390">
        <f t="shared" si="67"/>
        <v>0.5</v>
      </c>
      <c r="AB44" s="329">
        <v>20</v>
      </c>
      <c r="AC44" s="317"/>
      <c r="AD44" s="317"/>
      <c r="AE44" s="329"/>
      <c r="AG44" s="234">
        <f t="shared" si="68"/>
        <v>0</v>
      </c>
      <c r="AH44" s="234">
        <f t="shared" si="69"/>
        <v>0</v>
      </c>
      <c r="AI44" s="234">
        <f t="shared" si="70"/>
        <v>0</v>
      </c>
      <c r="AJ44" s="283"/>
      <c r="AK44" s="288"/>
      <c r="AL44" s="557" t="s">
        <v>53</v>
      </c>
      <c r="AM44" s="558">
        <f>H78/1000</f>
        <v>0</v>
      </c>
      <c r="AN44" s="560">
        <f t="shared" si="71"/>
        <v>0</v>
      </c>
      <c r="AO44" s="560">
        <f>AM44*(1-$AN$23)</f>
        <v>0</v>
      </c>
      <c r="AP44" s="560"/>
      <c r="AQ44" s="580">
        <f t="shared" si="28"/>
        <v>0</v>
      </c>
      <c r="AR44" s="560">
        <f t="shared" si="29"/>
        <v>0</v>
      </c>
      <c r="AS44" s="561">
        <f t="shared" si="30"/>
        <v>0</v>
      </c>
      <c r="AT44" s="558">
        <f t="shared" si="72"/>
        <v>0</v>
      </c>
      <c r="AU44" s="559">
        <f t="shared" si="72"/>
        <v>0</v>
      </c>
      <c r="AV44" s="564">
        <f t="shared" si="72"/>
        <v>0</v>
      </c>
      <c r="AW44" s="283"/>
      <c r="AX44" s="288"/>
      <c r="AY44" s="557" t="s">
        <v>53</v>
      </c>
      <c r="AZ44" s="558">
        <f>H98/1000</f>
        <v>0</v>
      </c>
      <c r="BA44" s="560">
        <f t="shared" si="63"/>
        <v>0</v>
      </c>
      <c r="BB44" s="560">
        <f t="shared" si="64"/>
        <v>0</v>
      </c>
      <c r="BC44" s="560">
        <f t="shared" si="65"/>
        <v>0</v>
      </c>
      <c r="BD44" s="558">
        <f t="shared" si="31"/>
        <v>0</v>
      </c>
      <c r="BE44" s="559">
        <f t="shared" si="32"/>
        <v>0</v>
      </c>
      <c r="BF44" s="564">
        <f t="shared" si="33"/>
        <v>0</v>
      </c>
      <c r="BG44" s="558">
        <f t="shared" si="57"/>
        <v>0</v>
      </c>
      <c r="BH44" s="559">
        <f t="shared" si="58"/>
        <v>0</v>
      </c>
      <c r="BI44" s="564">
        <f t="shared" si="59"/>
        <v>0</v>
      </c>
      <c r="BJ44" s="283"/>
      <c r="BK44" s="288"/>
      <c r="BL44" s="557" t="s">
        <v>53</v>
      </c>
      <c r="BM44" s="558">
        <f>H118/1000</f>
        <v>0</v>
      </c>
      <c r="BN44" s="560">
        <f t="shared" si="73"/>
        <v>0</v>
      </c>
      <c r="BO44" s="560">
        <f t="shared" si="50"/>
        <v>0</v>
      </c>
      <c r="BP44" s="560">
        <f t="shared" si="51"/>
        <v>0</v>
      </c>
      <c r="BQ44" s="558">
        <f t="shared" si="36"/>
        <v>0</v>
      </c>
      <c r="BR44" s="559">
        <f t="shared" si="37"/>
        <v>0</v>
      </c>
      <c r="BS44" s="564">
        <f t="shared" si="38"/>
        <v>0</v>
      </c>
      <c r="BT44" s="558">
        <f t="shared" si="60"/>
        <v>0</v>
      </c>
      <c r="BU44" s="559">
        <f t="shared" si="61"/>
        <v>0</v>
      </c>
      <c r="BV44" s="564">
        <f t="shared" si="62"/>
        <v>0</v>
      </c>
      <c r="BW44" s="283"/>
      <c r="BX44" s="283"/>
      <c r="BY44" s="283"/>
    </row>
    <row r="45" spans="3:77" ht="12.75" customHeight="1">
      <c r="C45" s="171" t="str">
        <f ca="1">+IF(OFFSET(Processes!B26,$D$11,0)="*","*",OFFSET(Processes!D26,$D$11,0))</f>
        <v>INDTDCOBWSTE1</v>
      </c>
      <c r="D45" s="171" t="str">
        <f ca="1">+OFFSET(Processes!E26,$D$11,0)</f>
        <v>Transport industry Heat High Temp. Boiler - Waste Existing 1</v>
      </c>
      <c r="E45" s="170" t="str">
        <f>+Processes!O26</f>
        <v>INDWST</v>
      </c>
      <c r="F45" s="170" t="str">
        <f ca="1">+OFFSET(Processes!$M$12,$D$11,0) &amp; Processes!P26</f>
        <v>ITDCO</v>
      </c>
      <c r="G45" s="320">
        <f t="shared" si="18"/>
        <v>0</v>
      </c>
      <c r="H45" s="320">
        <f t="shared" si="19"/>
        <v>0</v>
      </c>
      <c r="I45" s="320">
        <f t="shared" si="20"/>
        <v>0</v>
      </c>
      <c r="J45" s="320">
        <f t="shared" si="21"/>
        <v>0</v>
      </c>
      <c r="K45" s="320">
        <f t="shared" si="22"/>
        <v>0</v>
      </c>
      <c r="L45" s="320">
        <f t="shared" si="23"/>
        <v>0</v>
      </c>
      <c r="M45" s="320">
        <f t="shared" si="24"/>
        <v>0</v>
      </c>
      <c r="N45" s="320">
        <f t="shared" si="25"/>
        <v>0</v>
      </c>
      <c r="O45" s="320">
        <f t="shared" si="26"/>
        <v>0</v>
      </c>
      <c r="P45" s="320">
        <f t="shared" si="1"/>
        <v>0</v>
      </c>
      <c r="Q45" s="320">
        <f t="shared" si="2"/>
        <v>0</v>
      </c>
      <c r="R45" s="320">
        <f t="shared" si="3"/>
        <v>0</v>
      </c>
      <c r="S45" s="320">
        <f t="shared" si="4"/>
        <v>0</v>
      </c>
      <c r="T45" s="320">
        <f t="shared" si="5"/>
        <v>0</v>
      </c>
      <c r="U45" s="320">
        <f t="shared" si="6"/>
        <v>0</v>
      </c>
      <c r="V45" s="320">
        <v>5</v>
      </c>
      <c r="W45" s="341">
        <f>L132</f>
        <v>0.91237999999999997</v>
      </c>
      <c r="X45" s="520">
        <f t="shared" si="66"/>
        <v>0.91237999999999997</v>
      </c>
      <c r="Y45" s="520">
        <f t="shared" si="66"/>
        <v>0.91237999999999997</v>
      </c>
      <c r="Z45" s="324">
        <f t="shared" si="54"/>
        <v>3.1536000000000002E-2</v>
      </c>
      <c r="AA45" s="390">
        <f t="shared" si="67"/>
        <v>0.5</v>
      </c>
      <c r="AB45" s="329">
        <v>20</v>
      </c>
      <c r="AC45" s="324"/>
      <c r="AD45" s="324"/>
      <c r="AE45" s="329"/>
      <c r="AG45" s="234">
        <f t="shared" si="68"/>
        <v>0</v>
      </c>
      <c r="AH45" s="234">
        <f t="shared" si="69"/>
        <v>0</v>
      </c>
      <c r="AI45" s="234">
        <f t="shared" si="70"/>
        <v>0</v>
      </c>
      <c r="AJ45" s="283"/>
      <c r="AK45" s="288"/>
      <c r="AL45" s="557" t="s">
        <v>102</v>
      </c>
      <c r="AM45" s="558">
        <f>$N78/1000</f>
        <v>0</v>
      </c>
      <c r="AN45" s="559">
        <f t="shared" si="71"/>
        <v>0</v>
      </c>
      <c r="AO45" s="560">
        <f>AM45*(1-$AN$23)</f>
        <v>0</v>
      </c>
      <c r="AP45" s="560"/>
      <c r="AQ45" s="580">
        <f t="shared" si="28"/>
        <v>0</v>
      </c>
      <c r="AR45" s="560">
        <f t="shared" si="29"/>
        <v>0</v>
      </c>
      <c r="AS45" s="561">
        <f t="shared" si="30"/>
        <v>0</v>
      </c>
      <c r="AT45" s="558">
        <f t="shared" si="72"/>
        <v>0</v>
      </c>
      <c r="AU45" s="559">
        <f t="shared" si="72"/>
        <v>0</v>
      </c>
      <c r="AV45" s="564">
        <f t="shared" si="72"/>
        <v>0</v>
      </c>
      <c r="AW45" s="283"/>
      <c r="AX45" s="288"/>
      <c r="AY45" s="557" t="s">
        <v>102</v>
      </c>
      <c r="AZ45" s="558">
        <f>$N98/1000</f>
        <v>0</v>
      </c>
      <c r="BA45" s="560">
        <f t="shared" si="63"/>
        <v>0</v>
      </c>
      <c r="BB45" s="560">
        <f t="shared" si="64"/>
        <v>0</v>
      </c>
      <c r="BC45" s="560">
        <f t="shared" si="65"/>
        <v>0</v>
      </c>
      <c r="BD45" s="558">
        <f t="shared" si="31"/>
        <v>0</v>
      </c>
      <c r="BE45" s="559">
        <f t="shared" si="32"/>
        <v>0</v>
      </c>
      <c r="BF45" s="564">
        <f t="shared" si="33"/>
        <v>0</v>
      </c>
      <c r="BG45" s="558">
        <f t="shared" si="57"/>
        <v>0</v>
      </c>
      <c r="BH45" s="559">
        <f t="shared" si="58"/>
        <v>0</v>
      </c>
      <c r="BI45" s="564">
        <f t="shared" si="59"/>
        <v>0</v>
      </c>
      <c r="BJ45" s="283"/>
      <c r="BK45" s="288"/>
      <c r="BL45" s="557" t="s">
        <v>102</v>
      </c>
      <c r="BM45" s="558">
        <f>$N118/1000</f>
        <v>0</v>
      </c>
      <c r="BN45" s="559">
        <f t="shared" si="73"/>
        <v>0</v>
      </c>
      <c r="BO45" s="560">
        <f t="shared" si="50"/>
        <v>0</v>
      </c>
      <c r="BP45" s="560">
        <f t="shared" si="51"/>
        <v>0</v>
      </c>
      <c r="BQ45" s="558">
        <f t="shared" si="36"/>
        <v>0</v>
      </c>
      <c r="BR45" s="559">
        <f t="shared" si="37"/>
        <v>0</v>
      </c>
      <c r="BS45" s="564">
        <f t="shared" si="38"/>
        <v>0</v>
      </c>
      <c r="BT45" s="558">
        <f t="shared" si="60"/>
        <v>0</v>
      </c>
      <c r="BU45" s="559">
        <f t="shared" si="61"/>
        <v>0</v>
      </c>
      <c r="BV45" s="564">
        <f t="shared" si="62"/>
        <v>0</v>
      </c>
      <c r="BW45" s="283"/>
      <c r="BX45" s="283"/>
      <c r="BY45" s="283"/>
    </row>
    <row r="46" spans="3:77" ht="12.75" customHeight="1">
      <c r="C46" s="146" t="str">
        <f ca="1">+IF(OFFSET(Processes!B27,$D$11,0)="*","*",OFFSET(Processes!D27,$D$11,0))</f>
        <v>INDTDCOBELCE1</v>
      </c>
      <c r="D46" s="146" t="str">
        <f ca="1">+OFFSET(Processes!E27,$D$11,0)</f>
        <v>Transport industry Heat High Temp. Boiler - Electricity Existing 1</v>
      </c>
      <c r="E46" s="172" t="str">
        <f>+Processes!O27</f>
        <v>INDELC</v>
      </c>
      <c r="F46" s="172" t="str">
        <f ca="1">+OFFSET(Processes!$M$12,$D$11,0) &amp; Processes!P27</f>
        <v>ITDCO</v>
      </c>
      <c r="G46" s="322">
        <f t="shared" si="18"/>
        <v>371.94799999999998</v>
      </c>
      <c r="H46" s="322">
        <f t="shared" si="19"/>
        <v>0</v>
      </c>
      <c r="I46" s="322">
        <f t="shared" si="20"/>
        <v>0</v>
      </c>
      <c r="J46" s="322">
        <f t="shared" si="21"/>
        <v>389.536</v>
      </c>
      <c r="K46" s="322">
        <f t="shared" si="22"/>
        <v>0</v>
      </c>
      <c r="L46" s="322">
        <f t="shared" si="23"/>
        <v>0</v>
      </c>
      <c r="M46" s="322">
        <f t="shared" si="24"/>
        <v>357.19899999999996</v>
      </c>
      <c r="N46" s="322">
        <f t="shared" si="25"/>
        <v>0</v>
      </c>
      <c r="O46" s="322">
        <f t="shared" si="26"/>
        <v>0</v>
      </c>
      <c r="P46" s="322">
        <f t="shared" si="1"/>
        <v>357.19899999999996</v>
      </c>
      <c r="Q46" s="322">
        <f t="shared" si="2"/>
        <v>0</v>
      </c>
      <c r="R46" s="322">
        <f t="shared" si="3"/>
        <v>0</v>
      </c>
      <c r="S46" s="322">
        <f t="shared" si="4"/>
        <v>0</v>
      </c>
      <c r="T46" s="322">
        <f t="shared" si="5"/>
        <v>0</v>
      </c>
      <c r="U46" s="322">
        <f t="shared" si="6"/>
        <v>0</v>
      </c>
      <c r="V46" s="556">
        <v>5</v>
      </c>
      <c r="W46" s="343">
        <f>M132</f>
        <v>0.91237999999999997</v>
      </c>
      <c r="X46" s="521">
        <f t="shared" si="53"/>
        <v>0.91237999999999997</v>
      </c>
      <c r="Y46" s="521">
        <f t="shared" si="53"/>
        <v>0.91237999999999997</v>
      </c>
      <c r="Z46" s="318">
        <f t="shared" si="54"/>
        <v>3.1536000000000002E-2</v>
      </c>
      <c r="AA46" s="389">
        <f t="shared" si="67"/>
        <v>0.5</v>
      </c>
      <c r="AB46" s="328">
        <v>20</v>
      </c>
      <c r="AC46" s="318"/>
      <c r="AD46" s="318"/>
      <c r="AE46" s="328"/>
      <c r="AG46" s="234">
        <f t="shared" si="68"/>
        <v>6.4216850949747339</v>
      </c>
      <c r="AH46" s="234">
        <f t="shared" si="69"/>
        <v>6.6654132603685419</v>
      </c>
      <c r="AI46" s="234">
        <f t="shared" si="70"/>
        <v>6.1120896430378249</v>
      </c>
      <c r="AJ46" s="283"/>
      <c r="AK46" s="353"/>
      <c r="AL46" s="565" t="s">
        <v>61</v>
      </c>
      <c r="AM46" s="566">
        <f>O78/1000</f>
        <v>6.4216800000000003</v>
      </c>
      <c r="AN46" s="574">
        <f t="shared" si="71"/>
        <v>6.4216800000000003</v>
      </c>
      <c r="AO46" s="574">
        <f>AM46*(1-$AN$23)</f>
        <v>0</v>
      </c>
      <c r="AP46" s="574"/>
      <c r="AQ46" s="584">
        <f t="shared" si="28"/>
        <v>5.8590170469530474</v>
      </c>
      <c r="AR46" s="574">
        <f t="shared" si="29"/>
        <v>0</v>
      </c>
      <c r="AS46" s="575">
        <f t="shared" si="30"/>
        <v>0</v>
      </c>
      <c r="AT46" s="566">
        <f t="shared" si="72"/>
        <v>6.4216850949747339</v>
      </c>
      <c r="AU46" s="567">
        <f t="shared" si="72"/>
        <v>0</v>
      </c>
      <c r="AV46" s="568">
        <f t="shared" si="72"/>
        <v>0</v>
      </c>
      <c r="AW46" s="283"/>
      <c r="AX46" s="353"/>
      <c r="AY46" s="565" t="s">
        <v>61</v>
      </c>
      <c r="AZ46" s="566">
        <f>O98/1000</f>
        <v>6.6654000000000009</v>
      </c>
      <c r="BA46" s="560">
        <f t="shared" si="63"/>
        <v>6.6654000000000009</v>
      </c>
      <c r="BB46" s="574">
        <f t="shared" si="64"/>
        <v>0</v>
      </c>
      <c r="BC46" s="574">
        <f t="shared" si="65"/>
        <v>0</v>
      </c>
      <c r="BD46" s="566">
        <f t="shared" si="31"/>
        <v>6.0813897504950498</v>
      </c>
      <c r="BE46" s="567">
        <f t="shared" si="32"/>
        <v>0</v>
      </c>
      <c r="BF46" s="568">
        <f t="shared" si="33"/>
        <v>0</v>
      </c>
      <c r="BG46" s="566">
        <f t="shared" si="57"/>
        <v>6.6654132603685419</v>
      </c>
      <c r="BH46" s="567">
        <f t="shared" si="58"/>
        <v>0</v>
      </c>
      <c r="BI46" s="568">
        <f t="shared" si="59"/>
        <v>0</v>
      </c>
      <c r="BJ46" s="283"/>
      <c r="BK46" s="353"/>
      <c r="BL46" s="565" t="s">
        <v>61</v>
      </c>
      <c r="BM46" s="566">
        <f>O118/1000</f>
        <v>6.1120800000000006</v>
      </c>
      <c r="BN46" s="574">
        <f t="shared" si="73"/>
        <v>6.1120800000000006</v>
      </c>
      <c r="BO46" s="574">
        <f t="shared" si="50"/>
        <v>0</v>
      </c>
      <c r="BP46" s="574">
        <f t="shared" si="51"/>
        <v>0</v>
      </c>
      <c r="BQ46" s="566">
        <f t="shared" si="36"/>
        <v>5.5765483485148506</v>
      </c>
      <c r="BR46" s="567">
        <f t="shared" si="37"/>
        <v>0</v>
      </c>
      <c r="BS46" s="568">
        <f t="shared" si="38"/>
        <v>0</v>
      </c>
      <c r="BT46" s="566">
        <f t="shared" si="60"/>
        <v>6.1120896430378249</v>
      </c>
      <c r="BU46" s="567">
        <f t="shared" si="61"/>
        <v>0</v>
      </c>
      <c r="BV46" s="568">
        <f t="shared" si="62"/>
        <v>0</v>
      </c>
      <c r="BW46" s="283"/>
      <c r="BX46" s="283"/>
      <c r="BY46" s="283"/>
    </row>
    <row r="47" spans="3:77" ht="12.75" customHeight="1">
      <c r="C47" s="171" t="str">
        <f ca="1">+IF(OFFSET(Processes!B28,$D$11,0)="*","*",OFFSET(Processes!D28,$D$11,0))</f>
        <v>INDTDSHBNGAE1</v>
      </c>
      <c r="D47" s="144" t="str">
        <f ca="1">+OFFSET(Processes!E28,$D$11,0)</f>
        <v>Transport industry Heat Room Boiler - Nat. Gas Existing 1</v>
      </c>
      <c r="E47" s="147" t="str">
        <f>+Processes!O28</f>
        <v>INDSNG1,INDSNG2,INDNGA</v>
      </c>
      <c r="F47" s="147" t="str">
        <f ca="1">+OFFSET(Processes!$M$12,$D$11,0) &amp; Processes!P28</f>
        <v>ITDSH</v>
      </c>
      <c r="G47" s="320">
        <f t="shared" si="18"/>
        <v>241.38</v>
      </c>
      <c r="H47" s="320">
        <f t="shared" si="19"/>
        <v>0</v>
      </c>
      <c r="I47" s="320">
        <f t="shared" si="20"/>
        <v>0</v>
      </c>
      <c r="J47" s="320">
        <f t="shared" si="21"/>
        <v>233.71899999999999</v>
      </c>
      <c r="K47" s="320">
        <f t="shared" si="22"/>
        <v>0</v>
      </c>
      <c r="L47" s="320">
        <f t="shared" si="23"/>
        <v>0</v>
      </c>
      <c r="M47" s="320">
        <f t="shared" si="24"/>
        <v>234.47</v>
      </c>
      <c r="N47" s="320">
        <f t="shared" si="25"/>
        <v>0</v>
      </c>
      <c r="O47" s="320">
        <f t="shared" si="26"/>
        <v>0</v>
      </c>
      <c r="P47" s="320">
        <f t="shared" si="1"/>
        <v>234.47</v>
      </c>
      <c r="Q47" s="320">
        <f t="shared" si="2"/>
        <v>0</v>
      </c>
      <c r="R47" s="320">
        <f t="shared" si="3"/>
        <v>0</v>
      </c>
      <c r="S47" s="320">
        <f t="shared" si="4"/>
        <v>0</v>
      </c>
      <c r="T47" s="320">
        <f t="shared" si="5"/>
        <v>0</v>
      </c>
      <c r="U47" s="320">
        <f t="shared" si="6"/>
        <v>0</v>
      </c>
      <c r="V47" s="320">
        <v>5</v>
      </c>
      <c r="W47" s="341">
        <f>I136</f>
        <v>1</v>
      </c>
      <c r="X47" s="520">
        <f t="shared" si="53"/>
        <v>1</v>
      </c>
      <c r="Y47" s="520">
        <f t="shared" si="53"/>
        <v>1</v>
      </c>
      <c r="Z47" s="317">
        <f t="shared" si="54"/>
        <v>3.1536000000000002E-2</v>
      </c>
      <c r="AA47" s="390">
        <f t="shared" si="67"/>
        <v>0.5</v>
      </c>
      <c r="AB47" s="329">
        <v>20</v>
      </c>
      <c r="AC47" s="324"/>
      <c r="AD47" s="317"/>
      <c r="AE47" s="329"/>
      <c r="AG47" s="234">
        <f t="shared" si="68"/>
        <v>3.8022775624375629</v>
      </c>
      <c r="AH47" s="234">
        <f t="shared" si="69"/>
        <v>3.6487932594059407</v>
      </c>
      <c r="AI47" s="234">
        <f t="shared" si="70"/>
        <v>3.6605177821782178</v>
      </c>
      <c r="AJ47" s="283"/>
      <c r="AK47" s="528" t="str">
        <f ca="1">F47</f>
        <v>ITDSH</v>
      </c>
      <c r="AL47" s="569" t="s">
        <v>97</v>
      </c>
      <c r="AM47" s="570">
        <f>(J82+I82)/1000</f>
        <v>3.8022741999999998</v>
      </c>
      <c r="AN47" s="572">
        <f t="shared" si="71"/>
        <v>3.8022741999999998</v>
      </c>
      <c r="AO47" s="560">
        <f>AM47*$AO$23</f>
        <v>0</v>
      </c>
      <c r="AP47" s="560">
        <f>AM47*$AP$23</f>
        <v>0</v>
      </c>
      <c r="AQ47" s="580">
        <f t="shared" si="28"/>
        <v>3.8022775624375629</v>
      </c>
      <c r="AR47" s="560">
        <f t="shared" si="29"/>
        <v>0</v>
      </c>
      <c r="AS47" s="561">
        <f t="shared" si="30"/>
        <v>0</v>
      </c>
      <c r="AT47" s="570">
        <f t="shared" si="72"/>
        <v>3.8022775624375629</v>
      </c>
      <c r="AU47" s="572">
        <f t="shared" si="72"/>
        <v>0</v>
      </c>
      <c r="AV47" s="573">
        <f t="shared" si="72"/>
        <v>0</v>
      </c>
      <c r="AW47" s="283"/>
      <c r="AX47" s="528" t="str">
        <f t="shared" ca="1" si="12"/>
        <v>ITDSH</v>
      </c>
      <c r="AY47" s="569" t="s">
        <v>97</v>
      </c>
      <c r="AZ47" s="570">
        <f>(J102+I102)/1000</f>
        <v>3.6487800000000008</v>
      </c>
      <c r="BA47" s="572">
        <f>AZ47*$AN$23</f>
        <v>3.6487800000000008</v>
      </c>
      <c r="BB47" s="560">
        <f t="shared" si="64"/>
        <v>0</v>
      </c>
      <c r="BC47" s="560">
        <f t="shared" si="65"/>
        <v>0</v>
      </c>
      <c r="BD47" s="570">
        <f t="shared" si="31"/>
        <v>3.6487932594059407</v>
      </c>
      <c r="BE47" s="572">
        <f t="shared" si="32"/>
        <v>0</v>
      </c>
      <c r="BF47" s="573">
        <f t="shared" si="33"/>
        <v>0</v>
      </c>
      <c r="BG47" s="570">
        <f t="shared" si="57"/>
        <v>3.6487932594059407</v>
      </c>
      <c r="BH47" s="572">
        <f t="shared" si="58"/>
        <v>0</v>
      </c>
      <c r="BI47" s="573">
        <f t="shared" si="59"/>
        <v>0</v>
      </c>
      <c r="BJ47" s="283"/>
      <c r="BK47" s="528" t="str">
        <f ca="1">AK47</f>
        <v>ITDSH</v>
      </c>
      <c r="BL47" s="569" t="s">
        <v>97</v>
      </c>
      <c r="BM47" s="570">
        <f>(J122+I122)/1000</f>
        <v>3.6605161000000002</v>
      </c>
      <c r="BN47" s="572">
        <f t="shared" si="73"/>
        <v>3.6605161000000002</v>
      </c>
      <c r="BO47" s="560">
        <f t="shared" si="50"/>
        <v>0</v>
      </c>
      <c r="BP47" s="560">
        <f t="shared" si="51"/>
        <v>0</v>
      </c>
      <c r="BQ47" s="570">
        <f t="shared" si="36"/>
        <v>3.6605177821782178</v>
      </c>
      <c r="BR47" s="572">
        <f t="shared" si="37"/>
        <v>0</v>
      </c>
      <c r="BS47" s="573">
        <f t="shared" si="38"/>
        <v>0</v>
      </c>
      <c r="BT47" s="570">
        <f t="shared" si="60"/>
        <v>3.6605177821782178</v>
      </c>
      <c r="BU47" s="572">
        <f t="shared" si="61"/>
        <v>0</v>
      </c>
      <c r="BV47" s="573">
        <f t="shared" si="62"/>
        <v>0</v>
      </c>
      <c r="BW47" s="283"/>
      <c r="BX47" s="283"/>
      <c r="BY47" s="283"/>
    </row>
    <row r="48" spans="3:77" ht="12.75" customHeight="1">
      <c r="C48" s="171" t="str">
        <f ca="1">+IF(OFFSET(Processes!B29,$D$11,0)="*","*",OFFSET(Processes!D29,$D$11,0))</f>
        <v>INDTDSHBCOAE1</v>
      </c>
      <c r="D48" s="144" t="str">
        <f ca="1">+OFFSET(Processes!E29,$D$11,0)</f>
        <v>Transport industry Heat Room Boiler - Coal Existing 1</v>
      </c>
      <c r="E48" s="147" t="str">
        <f>+Processes!O29</f>
        <v>INDCOA</v>
      </c>
      <c r="F48" s="147" t="str">
        <f ca="1">+OFFSET(Processes!$M$12,$D$11,0) &amp; Processes!P29</f>
        <v>ITDSH</v>
      </c>
      <c r="G48" s="320">
        <f t="shared" si="18"/>
        <v>0</v>
      </c>
      <c r="H48" s="320">
        <f t="shared" si="19"/>
        <v>0</v>
      </c>
      <c r="I48" s="320">
        <f t="shared" si="20"/>
        <v>0</v>
      </c>
      <c r="J48" s="320">
        <f t="shared" si="21"/>
        <v>0</v>
      </c>
      <c r="K48" s="320">
        <f t="shared" si="22"/>
        <v>0</v>
      </c>
      <c r="L48" s="320">
        <f t="shared" si="23"/>
        <v>0</v>
      </c>
      <c r="M48" s="320">
        <f t="shared" si="24"/>
        <v>0</v>
      </c>
      <c r="N48" s="320">
        <f t="shared" si="25"/>
        <v>0</v>
      </c>
      <c r="O48" s="320">
        <f t="shared" si="26"/>
        <v>0</v>
      </c>
      <c r="P48" s="320">
        <f t="shared" si="1"/>
        <v>0</v>
      </c>
      <c r="Q48" s="320">
        <f t="shared" si="2"/>
        <v>0</v>
      </c>
      <c r="R48" s="320">
        <f t="shared" si="3"/>
        <v>0</v>
      </c>
      <c r="S48" s="320">
        <f t="shared" si="4"/>
        <v>0</v>
      </c>
      <c r="T48" s="320">
        <f t="shared" si="5"/>
        <v>0</v>
      </c>
      <c r="U48" s="320">
        <f t="shared" si="6"/>
        <v>0</v>
      </c>
      <c r="V48" s="320">
        <v>5</v>
      </c>
      <c r="W48" s="341">
        <f>D136</f>
        <v>0.95</v>
      </c>
      <c r="X48" s="520">
        <f t="shared" si="53"/>
        <v>0.95</v>
      </c>
      <c r="Y48" s="520">
        <f t="shared" si="53"/>
        <v>0.95</v>
      </c>
      <c r="Z48" s="317">
        <f t="shared" si="54"/>
        <v>3.1536000000000002E-2</v>
      </c>
      <c r="AA48" s="388">
        <f t="shared" si="67"/>
        <v>0.5</v>
      </c>
      <c r="AB48" s="327">
        <v>20</v>
      </c>
      <c r="AC48" s="324"/>
      <c r="AD48" s="317"/>
      <c r="AE48" s="329"/>
      <c r="AG48" s="234">
        <f t="shared" si="68"/>
        <v>0</v>
      </c>
      <c r="AH48" s="234">
        <f t="shared" si="69"/>
        <v>0</v>
      </c>
      <c r="AI48" s="234">
        <f t="shared" si="70"/>
        <v>0</v>
      </c>
      <c r="AJ48" s="283"/>
      <c r="AK48" s="354"/>
      <c r="AL48" s="557" t="s">
        <v>98</v>
      </c>
      <c r="AM48" s="558">
        <f>D82/1000</f>
        <v>0</v>
      </c>
      <c r="AN48" s="559">
        <f t="shared" si="71"/>
        <v>0</v>
      </c>
      <c r="AO48" s="560">
        <f>AM48*$AO$23</f>
        <v>0</v>
      </c>
      <c r="AP48" s="560">
        <f>AM48*$AP$23</f>
        <v>0</v>
      </c>
      <c r="AQ48" s="580">
        <f t="shared" si="28"/>
        <v>0</v>
      </c>
      <c r="AR48" s="560">
        <f t="shared" si="29"/>
        <v>0</v>
      </c>
      <c r="AS48" s="561">
        <f t="shared" si="30"/>
        <v>0</v>
      </c>
      <c r="AT48" s="558">
        <f t="shared" si="72"/>
        <v>0</v>
      </c>
      <c r="AU48" s="559">
        <f t="shared" si="72"/>
        <v>0</v>
      </c>
      <c r="AV48" s="564">
        <f t="shared" si="72"/>
        <v>0</v>
      </c>
      <c r="AW48" s="283"/>
      <c r="AX48" s="354"/>
      <c r="AY48" s="557" t="s">
        <v>98</v>
      </c>
      <c r="AZ48" s="558">
        <f>D102/1000</f>
        <v>0</v>
      </c>
      <c r="BA48" s="559">
        <f t="shared" ref="BA48:BA50" si="74">AZ48*$AN$23</f>
        <v>0</v>
      </c>
      <c r="BB48" s="560">
        <f t="shared" si="64"/>
        <v>0</v>
      </c>
      <c r="BC48" s="560">
        <f t="shared" si="65"/>
        <v>0</v>
      </c>
      <c r="BD48" s="558">
        <f t="shared" si="31"/>
        <v>0</v>
      </c>
      <c r="BE48" s="559">
        <f t="shared" si="32"/>
        <v>0</v>
      </c>
      <c r="BF48" s="564">
        <f t="shared" si="33"/>
        <v>0</v>
      </c>
      <c r="BG48" s="558">
        <f t="shared" si="57"/>
        <v>0</v>
      </c>
      <c r="BH48" s="559">
        <f t="shared" si="58"/>
        <v>0</v>
      </c>
      <c r="BI48" s="564">
        <f t="shared" si="59"/>
        <v>0</v>
      </c>
      <c r="BJ48" s="283"/>
      <c r="BK48" s="354"/>
      <c r="BL48" s="557" t="s">
        <v>98</v>
      </c>
      <c r="BM48" s="558">
        <f>D122/1000</f>
        <v>0</v>
      </c>
      <c r="BN48" s="559">
        <f t="shared" si="73"/>
        <v>0</v>
      </c>
      <c r="BO48" s="560">
        <f t="shared" si="50"/>
        <v>0</v>
      </c>
      <c r="BP48" s="560">
        <f t="shared" si="51"/>
        <v>0</v>
      </c>
      <c r="BQ48" s="558">
        <f t="shared" si="36"/>
        <v>0</v>
      </c>
      <c r="BR48" s="559">
        <f t="shared" si="37"/>
        <v>0</v>
      </c>
      <c r="BS48" s="564">
        <f t="shared" si="38"/>
        <v>0</v>
      </c>
      <c r="BT48" s="558">
        <f t="shared" si="60"/>
        <v>0</v>
      </c>
      <c r="BU48" s="559">
        <f t="shared" si="61"/>
        <v>0</v>
      </c>
      <c r="BV48" s="564">
        <f t="shared" si="62"/>
        <v>0</v>
      </c>
      <c r="BW48" s="283"/>
      <c r="BX48" s="283"/>
      <c r="BY48" s="283"/>
    </row>
    <row r="49" spans="3:77" ht="12.75" customHeight="1">
      <c r="C49" s="171" t="str">
        <f ca="1">+IF(OFFSET(Processes!B30,$D$11,0)="*","*",OFFSET(Processes!D30,$D$11,0))</f>
        <v>INDTDSHBDSLE1</v>
      </c>
      <c r="D49" s="144" t="str">
        <f ca="1">+OFFSET(Processes!E30,$D$11,0)</f>
        <v>Transport industry Heat Room Boiler - Diesel Existing 1</v>
      </c>
      <c r="E49" s="147" t="str">
        <f>+Processes!O30</f>
        <v>INDDSB1,INDDSB2,INDDSL</v>
      </c>
      <c r="F49" s="147" t="str">
        <f ca="1">+OFFSET(Processes!$M$12,$D$11,0) &amp; Processes!P30</f>
        <v>ITDSH</v>
      </c>
      <c r="G49" s="320">
        <f t="shared" si="18"/>
        <v>0</v>
      </c>
      <c r="H49" s="320">
        <f t="shared" si="19"/>
        <v>0</v>
      </c>
      <c r="I49" s="320">
        <f t="shared" si="20"/>
        <v>0</v>
      </c>
      <c r="J49" s="320">
        <f t="shared" si="21"/>
        <v>0</v>
      </c>
      <c r="K49" s="320">
        <f t="shared" si="22"/>
        <v>0</v>
      </c>
      <c r="L49" s="320">
        <f t="shared" si="23"/>
        <v>0</v>
      </c>
      <c r="M49" s="320">
        <f t="shared" si="24"/>
        <v>0</v>
      </c>
      <c r="N49" s="320">
        <f t="shared" si="25"/>
        <v>0</v>
      </c>
      <c r="O49" s="320">
        <f t="shared" si="26"/>
        <v>0</v>
      </c>
      <c r="P49" s="320">
        <f t="shared" si="1"/>
        <v>0</v>
      </c>
      <c r="Q49" s="320">
        <f t="shared" si="2"/>
        <v>0</v>
      </c>
      <c r="R49" s="320">
        <f t="shared" si="3"/>
        <v>0</v>
      </c>
      <c r="S49" s="320">
        <f t="shared" si="4"/>
        <v>0</v>
      </c>
      <c r="T49" s="320">
        <f t="shared" si="5"/>
        <v>0</v>
      </c>
      <c r="U49" s="320">
        <f t="shared" si="6"/>
        <v>0</v>
      </c>
      <c r="V49" s="320">
        <v>5</v>
      </c>
      <c r="W49" s="341">
        <f>F136</f>
        <v>0.96</v>
      </c>
      <c r="X49" s="520">
        <f t="shared" si="53"/>
        <v>0.96</v>
      </c>
      <c r="Y49" s="520">
        <f t="shared" si="53"/>
        <v>0.96</v>
      </c>
      <c r="Z49" s="317">
        <f t="shared" si="54"/>
        <v>3.1536000000000002E-2</v>
      </c>
      <c r="AA49" s="390">
        <f t="shared" si="67"/>
        <v>0.5</v>
      </c>
      <c r="AB49" s="329">
        <v>20</v>
      </c>
      <c r="AC49" s="324"/>
      <c r="AD49" s="317"/>
      <c r="AE49" s="329"/>
      <c r="AG49" s="234">
        <f t="shared" si="68"/>
        <v>0</v>
      </c>
      <c r="AH49" s="234">
        <f t="shared" si="69"/>
        <v>0</v>
      </c>
      <c r="AI49" s="234">
        <f t="shared" si="70"/>
        <v>0</v>
      </c>
      <c r="AJ49" s="283"/>
      <c r="AK49" s="354"/>
      <c r="AL49" s="557" t="s">
        <v>59</v>
      </c>
      <c r="AM49" s="558">
        <f>(F82+L82)/1000</f>
        <v>0</v>
      </c>
      <c r="AN49" s="559">
        <f t="shared" ref="AN49:AN62" si="75">AM49*$AN$23</f>
        <v>0</v>
      </c>
      <c r="AO49" s="560">
        <f t="shared" ref="AO49:AO62" si="76">AM49*$AO$23</f>
        <v>0</v>
      </c>
      <c r="AP49" s="560">
        <f t="shared" ref="AP49:AP62" si="77">AM49*$AP$23</f>
        <v>0</v>
      </c>
      <c r="AQ49" s="580">
        <f t="shared" si="28"/>
        <v>0</v>
      </c>
      <c r="AR49" s="560">
        <f t="shared" si="29"/>
        <v>0</v>
      </c>
      <c r="AS49" s="561">
        <f t="shared" si="30"/>
        <v>0</v>
      </c>
      <c r="AT49" s="558">
        <f t="shared" si="72"/>
        <v>0</v>
      </c>
      <c r="AU49" s="559">
        <f t="shared" si="72"/>
        <v>0</v>
      </c>
      <c r="AV49" s="564">
        <f t="shared" si="72"/>
        <v>0</v>
      </c>
      <c r="AW49" s="283"/>
      <c r="AX49" s="354"/>
      <c r="AY49" s="557" t="s">
        <v>59</v>
      </c>
      <c r="AZ49" s="558">
        <f>(F102+L102)/1000</f>
        <v>0</v>
      </c>
      <c r="BA49" s="559">
        <f t="shared" si="74"/>
        <v>0</v>
      </c>
      <c r="BB49" s="560">
        <f t="shared" si="64"/>
        <v>0</v>
      </c>
      <c r="BC49" s="560">
        <f t="shared" si="65"/>
        <v>0</v>
      </c>
      <c r="BD49" s="558">
        <f t="shared" si="31"/>
        <v>0</v>
      </c>
      <c r="BE49" s="559">
        <f t="shared" si="32"/>
        <v>0</v>
      </c>
      <c r="BF49" s="564">
        <f t="shared" si="33"/>
        <v>0</v>
      </c>
      <c r="BG49" s="558">
        <f t="shared" si="57"/>
        <v>0</v>
      </c>
      <c r="BH49" s="559">
        <f t="shared" si="58"/>
        <v>0</v>
      </c>
      <c r="BI49" s="564">
        <f t="shared" si="59"/>
        <v>0</v>
      </c>
      <c r="BJ49" s="283"/>
      <c r="BK49" s="354"/>
      <c r="BL49" s="557" t="s">
        <v>59</v>
      </c>
      <c r="BM49" s="558">
        <f>(F122+L122)/1000</f>
        <v>0</v>
      </c>
      <c r="BN49" s="559">
        <f t="shared" si="73"/>
        <v>0</v>
      </c>
      <c r="BO49" s="560">
        <f t="shared" si="50"/>
        <v>0</v>
      </c>
      <c r="BP49" s="560">
        <f t="shared" si="51"/>
        <v>0</v>
      </c>
      <c r="BQ49" s="558">
        <f t="shared" si="36"/>
        <v>0</v>
      </c>
      <c r="BR49" s="559">
        <f t="shared" si="37"/>
        <v>0</v>
      </c>
      <c r="BS49" s="564">
        <f t="shared" si="38"/>
        <v>0</v>
      </c>
      <c r="BT49" s="558">
        <f t="shared" si="60"/>
        <v>0</v>
      </c>
      <c r="BU49" s="559">
        <f t="shared" si="61"/>
        <v>0</v>
      </c>
      <c r="BV49" s="564">
        <f t="shared" si="62"/>
        <v>0</v>
      </c>
      <c r="BW49" s="283"/>
      <c r="BX49" s="283"/>
      <c r="BY49" s="283"/>
    </row>
    <row r="50" spans="3:77" ht="12.75" customHeight="1">
      <c r="C50" s="171" t="str">
        <f ca="1">+IF(OFFSET(Processes!B31,$D$11,0)="*","*",OFFSET(Processes!D31,$D$11,0))</f>
        <v>INDTDSHBWPEE1</v>
      </c>
      <c r="D50" s="144" t="str">
        <f ca="1">+OFFSET(Processes!E31,$D$11,0)</f>
        <v>Transport industry Heat Room Boiler - Wood Pellets Existing 1</v>
      </c>
      <c r="E50" s="147" t="str">
        <f>+Processes!O31</f>
        <v>INDWPE</v>
      </c>
      <c r="F50" s="147" t="str">
        <f ca="1">+OFFSET(Processes!$M$12,$D$11,0) &amp; Processes!P31</f>
        <v>ITDSH</v>
      </c>
      <c r="G50" s="319">
        <f t="shared" si="18"/>
        <v>0</v>
      </c>
      <c r="H50" s="319">
        <f t="shared" si="19"/>
        <v>0</v>
      </c>
      <c r="I50" s="319">
        <f t="shared" si="20"/>
        <v>0</v>
      </c>
      <c r="J50" s="319">
        <f t="shared" si="21"/>
        <v>0</v>
      </c>
      <c r="K50" s="319">
        <f t="shared" si="22"/>
        <v>0</v>
      </c>
      <c r="L50" s="319">
        <f t="shared" si="23"/>
        <v>0</v>
      </c>
      <c r="M50" s="319">
        <f t="shared" si="24"/>
        <v>0</v>
      </c>
      <c r="N50" s="319">
        <f t="shared" si="25"/>
        <v>0</v>
      </c>
      <c r="O50" s="319">
        <f t="shared" si="26"/>
        <v>0</v>
      </c>
      <c r="P50" s="319">
        <f t="shared" si="1"/>
        <v>0</v>
      </c>
      <c r="Q50" s="319">
        <f t="shared" si="2"/>
        <v>0</v>
      </c>
      <c r="R50" s="319">
        <f t="shared" si="3"/>
        <v>0</v>
      </c>
      <c r="S50" s="319">
        <f t="shared" si="4"/>
        <v>0</v>
      </c>
      <c r="T50" s="319">
        <f t="shared" si="5"/>
        <v>0</v>
      </c>
      <c r="U50" s="319">
        <f t="shared" si="6"/>
        <v>0</v>
      </c>
      <c r="V50" s="319">
        <v>5</v>
      </c>
      <c r="W50" s="341">
        <f>K136</f>
        <v>0.85</v>
      </c>
      <c r="X50" s="520">
        <f t="shared" si="53"/>
        <v>0.85</v>
      </c>
      <c r="Y50" s="520">
        <f t="shared" si="53"/>
        <v>0.85</v>
      </c>
      <c r="Z50" s="317">
        <f t="shared" si="54"/>
        <v>3.1536000000000002E-2</v>
      </c>
      <c r="AA50" s="390">
        <f t="shared" si="67"/>
        <v>0.5</v>
      </c>
      <c r="AB50" s="329">
        <v>20</v>
      </c>
      <c r="AC50" s="317">
        <v>0.5</v>
      </c>
      <c r="AD50" s="317">
        <v>0.5</v>
      </c>
      <c r="AE50" s="329">
        <v>5</v>
      </c>
      <c r="AG50" s="234">
        <f t="shared" si="68"/>
        <v>0</v>
      </c>
      <c r="AH50" s="234">
        <f t="shared" si="69"/>
        <v>0</v>
      </c>
      <c r="AI50" s="234">
        <f t="shared" si="70"/>
        <v>0</v>
      </c>
      <c r="AJ50" s="283"/>
      <c r="AK50" s="354"/>
      <c r="AL50" s="557" t="s">
        <v>99</v>
      </c>
      <c r="AM50" s="558">
        <f>M82/1000</f>
        <v>0</v>
      </c>
      <c r="AN50" s="559">
        <f t="shared" si="75"/>
        <v>0</v>
      </c>
      <c r="AO50" s="560">
        <f t="shared" si="76"/>
        <v>0</v>
      </c>
      <c r="AP50" s="560">
        <f t="shared" si="77"/>
        <v>0</v>
      </c>
      <c r="AQ50" s="580">
        <f t="shared" si="28"/>
        <v>0</v>
      </c>
      <c r="AR50" s="560">
        <f t="shared" si="29"/>
        <v>0</v>
      </c>
      <c r="AS50" s="561">
        <f t="shared" si="30"/>
        <v>0</v>
      </c>
      <c r="AT50" s="558">
        <f t="shared" si="72"/>
        <v>0</v>
      </c>
      <c r="AU50" s="559">
        <f t="shared" si="72"/>
        <v>0</v>
      </c>
      <c r="AV50" s="564">
        <f t="shared" si="72"/>
        <v>0</v>
      </c>
      <c r="AW50" s="283"/>
      <c r="AX50" s="354"/>
      <c r="AY50" s="557" t="s">
        <v>99</v>
      </c>
      <c r="AZ50" s="558">
        <f>M102/1000</f>
        <v>0</v>
      </c>
      <c r="BA50" s="559">
        <f t="shared" si="74"/>
        <v>0</v>
      </c>
      <c r="BB50" s="560">
        <f t="shared" si="64"/>
        <v>0</v>
      </c>
      <c r="BC50" s="560">
        <f t="shared" si="65"/>
        <v>0</v>
      </c>
      <c r="BD50" s="558">
        <f t="shared" si="31"/>
        <v>0</v>
      </c>
      <c r="BE50" s="559">
        <f t="shared" si="32"/>
        <v>0</v>
      </c>
      <c r="BF50" s="564">
        <f t="shared" si="33"/>
        <v>0</v>
      </c>
      <c r="BG50" s="558">
        <f t="shared" si="57"/>
        <v>0</v>
      </c>
      <c r="BH50" s="559">
        <f t="shared" si="58"/>
        <v>0</v>
      </c>
      <c r="BI50" s="564">
        <f t="shared" si="59"/>
        <v>0</v>
      </c>
      <c r="BJ50" s="283"/>
      <c r="BK50" s="354"/>
      <c r="BL50" s="557" t="s">
        <v>99</v>
      </c>
      <c r="BM50" s="558">
        <f>M122/1000</f>
        <v>0</v>
      </c>
      <c r="BN50" s="559">
        <f t="shared" si="73"/>
        <v>0</v>
      </c>
      <c r="BO50" s="560">
        <f t="shared" si="50"/>
        <v>0</v>
      </c>
      <c r="BP50" s="560">
        <f t="shared" si="51"/>
        <v>0</v>
      </c>
      <c r="BQ50" s="558">
        <f t="shared" si="36"/>
        <v>0</v>
      </c>
      <c r="BR50" s="559">
        <f t="shared" si="37"/>
        <v>0</v>
      </c>
      <c r="BS50" s="564">
        <f t="shared" si="38"/>
        <v>0</v>
      </c>
      <c r="BT50" s="558">
        <f t="shared" si="60"/>
        <v>0</v>
      </c>
      <c r="BU50" s="559">
        <f t="shared" si="61"/>
        <v>0</v>
      </c>
      <c r="BV50" s="564">
        <f t="shared" si="62"/>
        <v>0</v>
      </c>
      <c r="BW50" s="283"/>
      <c r="BX50" s="283"/>
      <c r="BY50" s="283"/>
    </row>
    <row r="51" spans="3:77" ht="12.75" customHeight="1">
      <c r="C51" s="171"/>
      <c r="D51" s="144"/>
      <c r="E51" s="147" t="str">
        <f>+Processes!O32</f>
        <v>INDWCH</v>
      </c>
      <c r="F51" s="147"/>
      <c r="G51" s="319"/>
      <c r="H51" s="319"/>
      <c r="I51" s="319"/>
      <c r="J51" s="319"/>
      <c r="K51" s="319"/>
      <c r="L51" s="319"/>
      <c r="M51" s="319"/>
      <c r="N51" s="319"/>
      <c r="O51" s="319"/>
      <c r="P51" s="319">
        <f t="shared" si="1"/>
        <v>0</v>
      </c>
      <c r="Q51" s="319">
        <f t="shared" si="2"/>
        <v>0</v>
      </c>
      <c r="R51" s="319">
        <f t="shared" si="3"/>
        <v>0</v>
      </c>
      <c r="S51" s="319">
        <f t="shared" si="4"/>
        <v>0</v>
      </c>
      <c r="T51" s="319">
        <f t="shared" si="5"/>
        <v>0</v>
      </c>
      <c r="U51" s="319">
        <f t="shared" si="6"/>
        <v>0</v>
      </c>
      <c r="V51" s="319" t="str">
        <f>IF(S51&gt;0,0.001,"")</f>
        <v/>
      </c>
      <c r="W51" s="341"/>
      <c r="X51" s="520"/>
      <c r="Y51" s="520"/>
      <c r="Z51" s="317"/>
      <c r="AA51" s="390"/>
      <c r="AB51" s="329"/>
      <c r="AC51" s="317">
        <f>1-AC50</f>
        <v>0.5</v>
      </c>
      <c r="AD51" s="317">
        <f>1-AD50</f>
        <v>0.5</v>
      </c>
      <c r="AE51" s="329">
        <v>5</v>
      </c>
      <c r="AG51" s="234"/>
      <c r="AH51" s="234"/>
      <c r="AI51" s="234"/>
      <c r="AJ51" s="283"/>
      <c r="AK51" s="354"/>
      <c r="AL51" s="557" t="s">
        <v>107</v>
      </c>
      <c r="AM51" s="558"/>
      <c r="AN51" s="559">
        <f t="shared" si="75"/>
        <v>0</v>
      </c>
      <c r="AO51" s="560">
        <f t="shared" si="76"/>
        <v>0</v>
      </c>
      <c r="AP51" s="560">
        <f t="shared" si="77"/>
        <v>0</v>
      </c>
      <c r="AQ51" s="580">
        <f t="shared" si="28"/>
        <v>0</v>
      </c>
      <c r="AR51" s="560">
        <f t="shared" si="29"/>
        <v>0</v>
      </c>
      <c r="AS51" s="561">
        <f t="shared" si="30"/>
        <v>0</v>
      </c>
      <c r="AT51" s="558"/>
      <c r="AU51" s="559"/>
      <c r="AV51" s="564"/>
      <c r="AW51" s="283"/>
      <c r="AX51" s="354"/>
      <c r="AY51" s="557" t="s">
        <v>107</v>
      </c>
      <c r="AZ51" s="558"/>
      <c r="BA51" s="559"/>
      <c r="BB51" s="560">
        <f t="shared" si="64"/>
        <v>0</v>
      </c>
      <c r="BC51" s="560">
        <f t="shared" si="65"/>
        <v>0</v>
      </c>
      <c r="BD51" s="558">
        <f t="shared" si="31"/>
        <v>0</v>
      </c>
      <c r="BE51" s="559">
        <f t="shared" si="32"/>
        <v>0</v>
      </c>
      <c r="BF51" s="564">
        <f t="shared" si="33"/>
        <v>0</v>
      </c>
      <c r="BG51" s="558">
        <f t="shared" si="57"/>
        <v>0</v>
      </c>
      <c r="BH51" s="559">
        <f t="shared" si="58"/>
        <v>0</v>
      </c>
      <c r="BI51" s="564">
        <f t="shared" si="59"/>
        <v>0</v>
      </c>
      <c r="BJ51" s="283"/>
      <c r="BK51" s="354"/>
      <c r="BL51" s="557" t="s">
        <v>107</v>
      </c>
      <c r="BM51" s="558"/>
      <c r="BN51" s="559"/>
      <c r="BO51" s="560">
        <f t="shared" si="50"/>
        <v>0</v>
      </c>
      <c r="BP51" s="560">
        <f t="shared" si="51"/>
        <v>0</v>
      </c>
      <c r="BQ51" s="558">
        <f t="shared" si="36"/>
        <v>0</v>
      </c>
      <c r="BR51" s="559">
        <f t="shared" si="37"/>
        <v>0</v>
      </c>
      <c r="BS51" s="564">
        <f t="shared" si="38"/>
        <v>0</v>
      </c>
      <c r="BT51" s="558">
        <f t="shared" si="60"/>
        <v>0</v>
      </c>
      <c r="BU51" s="559">
        <f t="shared" si="61"/>
        <v>0</v>
      </c>
      <c r="BV51" s="564">
        <f t="shared" si="62"/>
        <v>0</v>
      </c>
      <c r="BW51" s="283"/>
      <c r="BX51" s="283"/>
      <c r="BY51" s="283"/>
    </row>
    <row r="52" spans="3:77" ht="12.75" customHeight="1">
      <c r="C52" s="171" t="str">
        <f ca="1">+IF(OFFSET(Processes!B33,$D$11,0)="*","*",OFFSET(Processes!D33,$D$11,0))</f>
        <v>INDTDSHBBGAE1</v>
      </c>
      <c r="D52" s="144" t="str">
        <f ca="1">+OFFSET(Processes!E33,$D$11,0)</f>
        <v>Transport industry Heat Room Boiler - Biogas Existing 1</v>
      </c>
      <c r="E52" s="147" t="str">
        <f>+Processes!O33</f>
        <v>INDBGA</v>
      </c>
      <c r="F52" s="147" t="str">
        <f ca="1">+OFFSET(Processes!$M$12,$D$11,0) &amp; Processes!P33</f>
        <v>ITDSH</v>
      </c>
      <c r="G52" s="320">
        <f t="shared" si="18"/>
        <v>0</v>
      </c>
      <c r="H52" s="320">
        <f t="shared" si="19"/>
        <v>0</v>
      </c>
      <c r="I52" s="320">
        <f t="shared" si="20"/>
        <v>0</v>
      </c>
      <c r="J52" s="320">
        <f t="shared" si="21"/>
        <v>0</v>
      </c>
      <c r="K52" s="320">
        <f t="shared" si="22"/>
        <v>0</v>
      </c>
      <c r="L52" s="320">
        <f t="shared" si="23"/>
        <v>0</v>
      </c>
      <c r="M52" s="320">
        <f t="shared" si="24"/>
        <v>0</v>
      </c>
      <c r="N52" s="320">
        <f t="shared" si="25"/>
        <v>0</v>
      </c>
      <c r="O52" s="320">
        <f t="shared" si="26"/>
        <v>0</v>
      </c>
      <c r="P52" s="320">
        <f t="shared" si="1"/>
        <v>0</v>
      </c>
      <c r="Q52" s="320">
        <f t="shared" si="2"/>
        <v>0</v>
      </c>
      <c r="R52" s="320">
        <f t="shared" si="3"/>
        <v>0</v>
      </c>
      <c r="S52" s="320">
        <f t="shared" si="4"/>
        <v>0</v>
      </c>
      <c r="T52" s="320">
        <f t="shared" si="5"/>
        <v>0</v>
      </c>
      <c r="U52" s="320">
        <f t="shared" si="6"/>
        <v>0</v>
      </c>
      <c r="V52" s="320">
        <v>5</v>
      </c>
      <c r="W52" s="341">
        <f>J136</f>
        <v>1</v>
      </c>
      <c r="X52" s="520">
        <f t="shared" ref="X52:Y58" si="78">W52</f>
        <v>1</v>
      </c>
      <c r="Y52" s="520">
        <f t="shared" si="78"/>
        <v>1</v>
      </c>
      <c r="Z52" s="317">
        <f>3.6*8760/1000000</f>
        <v>3.1536000000000002E-2</v>
      </c>
      <c r="AA52" s="390">
        <f t="shared" ref="AA52:AA60" si="79">$AA$26</f>
        <v>0.5</v>
      </c>
      <c r="AB52" s="329">
        <v>20</v>
      </c>
      <c r="AC52" s="324"/>
      <c r="AD52" s="317"/>
      <c r="AE52" s="329"/>
      <c r="AG52" s="234">
        <f t="shared" ref="AG52:AG62" si="80">((G52*Z52*AA52/W52)+(H52*Z52*AA52/X52))/$G$21</f>
        <v>0</v>
      </c>
      <c r="AH52" s="234">
        <f t="shared" ref="AH52:AH62" si="81">((J52*Z52*AA52/W52)+(K52*Z52*AA52/X52))/$J$21</f>
        <v>0</v>
      </c>
      <c r="AI52" s="234">
        <f t="shared" ref="AI52:AI62" si="82">((M52*AA52*Z52/W52)+(N52*Z52*AA52/X52))/$M$21</f>
        <v>0</v>
      </c>
      <c r="AJ52" s="283"/>
      <c r="AK52" s="354"/>
      <c r="AL52" s="557" t="s">
        <v>100</v>
      </c>
      <c r="AM52" s="558">
        <f>K82/1000</f>
        <v>0</v>
      </c>
      <c r="AN52" s="559">
        <f t="shared" si="75"/>
        <v>0</v>
      </c>
      <c r="AO52" s="560">
        <f t="shared" si="76"/>
        <v>0</v>
      </c>
      <c r="AP52" s="560">
        <f t="shared" si="77"/>
        <v>0</v>
      </c>
      <c r="AQ52" s="580">
        <f t="shared" si="28"/>
        <v>0</v>
      </c>
      <c r="AR52" s="560">
        <f t="shared" si="29"/>
        <v>0</v>
      </c>
      <c r="AS52" s="561">
        <f t="shared" si="30"/>
        <v>0</v>
      </c>
      <c r="AT52" s="558">
        <f t="shared" ref="AT52:AV56" si="83">IFERROR(AQ52/W52,0)</f>
        <v>0</v>
      </c>
      <c r="AU52" s="559">
        <f t="shared" si="83"/>
        <v>0</v>
      </c>
      <c r="AV52" s="564">
        <f t="shared" si="83"/>
        <v>0</v>
      </c>
      <c r="AW52" s="283"/>
      <c r="AX52" s="354"/>
      <c r="AY52" s="557" t="s">
        <v>100</v>
      </c>
      <c r="AZ52" s="558">
        <f>K102/1000</f>
        <v>0</v>
      </c>
      <c r="BA52" s="559">
        <f>AZ52*$AN$23</f>
        <v>0</v>
      </c>
      <c r="BB52" s="560">
        <f t="shared" si="64"/>
        <v>0</v>
      </c>
      <c r="BC52" s="560">
        <f t="shared" si="65"/>
        <v>0</v>
      </c>
      <c r="BD52" s="558">
        <f t="shared" si="31"/>
        <v>0</v>
      </c>
      <c r="BE52" s="559">
        <f t="shared" si="32"/>
        <v>0</v>
      </c>
      <c r="BF52" s="564">
        <f t="shared" si="33"/>
        <v>0</v>
      </c>
      <c r="BG52" s="558">
        <f t="shared" si="57"/>
        <v>0</v>
      </c>
      <c r="BH52" s="559">
        <f t="shared" si="58"/>
        <v>0</v>
      </c>
      <c r="BI52" s="564">
        <f t="shared" si="59"/>
        <v>0</v>
      </c>
      <c r="BJ52" s="283"/>
      <c r="BK52" s="354"/>
      <c r="BL52" s="557" t="s">
        <v>100</v>
      </c>
      <c r="BM52" s="558">
        <f>K122/1000</f>
        <v>0</v>
      </c>
      <c r="BN52" s="559">
        <f>BM52*$AN$23</f>
        <v>0</v>
      </c>
      <c r="BO52" s="560">
        <f t="shared" si="50"/>
        <v>0</v>
      </c>
      <c r="BP52" s="560">
        <f t="shared" si="51"/>
        <v>0</v>
      </c>
      <c r="BQ52" s="558">
        <f t="shared" si="36"/>
        <v>0</v>
      </c>
      <c r="BR52" s="559">
        <f t="shared" si="37"/>
        <v>0</v>
      </c>
      <c r="BS52" s="564">
        <f t="shared" si="38"/>
        <v>0</v>
      </c>
      <c r="BT52" s="558">
        <f t="shared" si="60"/>
        <v>0</v>
      </c>
      <c r="BU52" s="559">
        <f t="shared" si="61"/>
        <v>0</v>
      </c>
      <c r="BV52" s="564">
        <f t="shared" si="62"/>
        <v>0</v>
      </c>
      <c r="BW52" s="283"/>
      <c r="BX52" s="283"/>
      <c r="BY52" s="283"/>
    </row>
    <row r="53" spans="3:77" ht="12.75" customHeight="1">
      <c r="C53" s="171" t="str">
        <f ca="1">+IF(OFFSET(Processes!B34,$D$11,0)="*","*",OFFSET(Processes!D34,$D$11,0))</f>
        <v>INDTDSHBHFOE1</v>
      </c>
      <c r="D53" s="144" t="str">
        <f ca="1">+OFFSET(Processes!E34,$D$11,0)</f>
        <v>Transport industry Heat Room Boiler - Heavy Fuel Oil Existing 1</v>
      </c>
      <c r="E53" s="147" t="str">
        <f>+Processes!O34</f>
        <v>INDHFO</v>
      </c>
      <c r="F53" s="147" t="str">
        <f ca="1">+OFFSET(Processes!$M$12,$D$11,0) &amp; Processes!P34</f>
        <v>ITDSH</v>
      </c>
      <c r="G53" s="320">
        <f t="shared" si="18"/>
        <v>0</v>
      </c>
      <c r="H53" s="320">
        <f t="shared" si="19"/>
        <v>0</v>
      </c>
      <c r="I53" s="320">
        <f t="shared" si="20"/>
        <v>0</v>
      </c>
      <c r="J53" s="320">
        <f t="shared" si="21"/>
        <v>0</v>
      </c>
      <c r="K53" s="320">
        <f t="shared" si="22"/>
        <v>0</v>
      </c>
      <c r="L53" s="320">
        <f t="shared" si="23"/>
        <v>0</v>
      </c>
      <c r="M53" s="320">
        <f t="shared" si="24"/>
        <v>0</v>
      </c>
      <c r="N53" s="320">
        <f t="shared" si="25"/>
        <v>0</v>
      </c>
      <c r="O53" s="320">
        <f t="shared" si="26"/>
        <v>0</v>
      </c>
      <c r="P53" s="320">
        <f t="shared" si="1"/>
        <v>0</v>
      </c>
      <c r="Q53" s="320">
        <f t="shared" si="2"/>
        <v>0</v>
      </c>
      <c r="R53" s="320">
        <f t="shared" si="3"/>
        <v>0</v>
      </c>
      <c r="S53" s="320">
        <f t="shared" si="4"/>
        <v>0</v>
      </c>
      <c r="T53" s="320">
        <f t="shared" si="5"/>
        <v>0</v>
      </c>
      <c r="U53" s="320">
        <f t="shared" si="6"/>
        <v>0</v>
      </c>
      <c r="V53" s="320">
        <v>5</v>
      </c>
      <c r="W53" s="341">
        <f>E136</f>
        <v>0.95</v>
      </c>
      <c r="X53" s="520">
        <f t="shared" si="78"/>
        <v>0.95</v>
      </c>
      <c r="Y53" s="520">
        <f t="shared" si="78"/>
        <v>0.95</v>
      </c>
      <c r="Z53" s="317">
        <f>3.6*8760/1000000</f>
        <v>3.1536000000000002E-2</v>
      </c>
      <c r="AA53" s="390">
        <f t="shared" si="79"/>
        <v>0.5</v>
      </c>
      <c r="AB53" s="329">
        <v>20</v>
      </c>
      <c r="AC53" s="317"/>
      <c r="AD53" s="317"/>
      <c r="AE53" s="329"/>
      <c r="AG53" s="234">
        <f t="shared" si="80"/>
        <v>0</v>
      </c>
      <c r="AH53" s="234">
        <f t="shared" si="81"/>
        <v>0</v>
      </c>
      <c r="AI53" s="234">
        <f t="shared" si="82"/>
        <v>0</v>
      </c>
      <c r="AJ53" s="283"/>
      <c r="AK53" s="354"/>
      <c r="AL53" s="557" t="s">
        <v>101</v>
      </c>
      <c r="AM53" s="558">
        <f>E82/1000</f>
        <v>0</v>
      </c>
      <c r="AN53" s="559">
        <f t="shared" si="75"/>
        <v>0</v>
      </c>
      <c r="AO53" s="560">
        <f t="shared" si="76"/>
        <v>0</v>
      </c>
      <c r="AP53" s="560">
        <f t="shared" si="77"/>
        <v>0</v>
      </c>
      <c r="AQ53" s="580">
        <f t="shared" si="28"/>
        <v>0</v>
      </c>
      <c r="AR53" s="560">
        <f t="shared" si="29"/>
        <v>0</v>
      </c>
      <c r="AS53" s="561">
        <f t="shared" si="30"/>
        <v>0</v>
      </c>
      <c r="AT53" s="558">
        <f t="shared" si="83"/>
        <v>0</v>
      </c>
      <c r="AU53" s="559">
        <f t="shared" si="83"/>
        <v>0</v>
      </c>
      <c r="AV53" s="564">
        <f t="shared" si="83"/>
        <v>0</v>
      </c>
      <c r="AW53" s="283"/>
      <c r="AX53" s="354"/>
      <c r="AY53" s="557" t="s">
        <v>101</v>
      </c>
      <c r="AZ53" s="558">
        <f>E102/1000</f>
        <v>0</v>
      </c>
      <c r="BA53" s="559">
        <f>AZ53*$AN$23</f>
        <v>0</v>
      </c>
      <c r="BB53" s="560">
        <f t="shared" si="64"/>
        <v>0</v>
      </c>
      <c r="BC53" s="560">
        <f t="shared" si="65"/>
        <v>0</v>
      </c>
      <c r="BD53" s="558">
        <f t="shared" si="31"/>
        <v>0</v>
      </c>
      <c r="BE53" s="559">
        <f t="shared" si="32"/>
        <v>0</v>
      </c>
      <c r="BF53" s="564">
        <f t="shared" si="33"/>
        <v>0</v>
      </c>
      <c r="BG53" s="558">
        <f t="shared" si="57"/>
        <v>0</v>
      </c>
      <c r="BH53" s="559">
        <f t="shared" si="58"/>
        <v>0</v>
      </c>
      <c r="BI53" s="564">
        <f t="shared" si="59"/>
        <v>0</v>
      </c>
      <c r="BJ53" s="283"/>
      <c r="BK53" s="354"/>
      <c r="BL53" s="557" t="s">
        <v>101</v>
      </c>
      <c r="BM53" s="558">
        <f>E122/1000</f>
        <v>0</v>
      </c>
      <c r="BN53" s="559">
        <f>BM53*$AN$23</f>
        <v>0</v>
      </c>
      <c r="BO53" s="560">
        <f t="shared" si="50"/>
        <v>0</v>
      </c>
      <c r="BP53" s="560">
        <f t="shared" si="51"/>
        <v>0</v>
      </c>
      <c r="BQ53" s="558">
        <f t="shared" si="36"/>
        <v>0</v>
      </c>
      <c r="BR53" s="559">
        <f t="shared" si="37"/>
        <v>0</v>
      </c>
      <c r="BS53" s="564">
        <f t="shared" si="38"/>
        <v>0</v>
      </c>
      <c r="BT53" s="558">
        <f t="shared" si="60"/>
        <v>0</v>
      </c>
      <c r="BU53" s="559">
        <f t="shared" si="61"/>
        <v>0</v>
      </c>
      <c r="BV53" s="564">
        <f t="shared" si="62"/>
        <v>0</v>
      </c>
      <c r="BW53" s="283"/>
      <c r="BX53" s="283"/>
      <c r="BY53" s="283"/>
    </row>
    <row r="54" spans="3:77" ht="12.75" customHeight="1">
      <c r="C54" s="171" t="str">
        <f ca="1">+IF(OFFSET(Processes!B35,$D$11,0)="*","*",OFFSET(Processes!D35,$D$11,0))</f>
        <v>INDTDSHBLPGE1</v>
      </c>
      <c r="D54" s="144" t="str">
        <f ca="1">+OFFSET(Processes!E35,$D$11,0)</f>
        <v>Transport industry Heat Room Boiler - Liquified Petroleum Gas Existing 1</v>
      </c>
      <c r="E54" s="147" t="str">
        <f>+Processes!O35</f>
        <v>INDLPG</v>
      </c>
      <c r="F54" s="147" t="str">
        <f ca="1">+OFFSET(Processes!$M$12,$D$11,0) &amp; Processes!P35</f>
        <v>ITDSH</v>
      </c>
      <c r="G54" s="320">
        <f t="shared" si="18"/>
        <v>0</v>
      </c>
      <c r="H54" s="320">
        <f t="shared" si="19"/>
        <v>0</v>
      </c>
      <c r="I54" s="320">
        <f t="shared" si="20"/>
        <v>0</v>
      </c>
      <c r="J54" s="320">
        <f t="shared" si="21"/>
        <v>0</v>
      </c>
      <c r="K54" s="320">
        <f t="shared" si="22"/>
        <v>0</v>
      </c>
      <c r="L54" s="320">
        <f t="shared" si="23"/>
        <v>0</v>
      </c>
      <c r="M54" s="320">
        <f t="shared" si="24"/>
        <v>0</v>
      </c>
      <c r="N54" s="320">
        <f t="shared" si="25"/>
        <v>0</v>
      </c>
      <c r="O54" s="320">
        <f t="shared" si="26"/>
        <v>0</v>
      </c>
      <c r="P54" s="320">
        <f t="shared" si="1"/>
        <v>0</v>
      </c>
      <c r="Q54" s="320">
        <f t="shared" si="2"/>
        <v>0</v>
      </c>
      <c r="R54" s="320">
        <f t="shared" si="3"/>
        <v>0</v>
      </c>
      <c r="S54" s="320">
        <f t="shared" si="4"/>
        <v>0</v>
      </c>
      <c r="T54" s="320">
        <f t="shared" si="5"/>
        <v>0</v>
      </c>
      <c r="U54" s="320">
        <f t="shared" si="6"/>
        <v>0</v>
      </c>
      <c r="V54" s="320">
        <v>5</v>
      </c>
      <c r="W54" s="341">
        <f>H136</f>
        <v>1</v>
      </c>
      <c r="X54" s="520">
        <f t="shared" si="78"/>
        <v>1</v>
      </c>
      <c r="Y54" s="520">
        <f t="shared" si="78"/>
        <v>1</v>
      </c>
      <c r="Z54" s="317">
        <f>3.6*8760/1000000</f>
        <v>3.1536000000000002E-2</v>
      </c>
      <c r="AA54" s="390">
        <f t="shared" si="79"/>
        <v>0.5</v>
      </c>
      <c r="AB54" s="329">
        <v>20</v>
      </c>
      <c r="AC54" s="317"/>
      <c r="AD54" s="317"/>
      <c r="AE54" s="329"/>
      <c r="AG54" s="234">
        <f t="shared" si="80"/>
        <v>0</v>
      </c>
      <c r="AH54" s="234">
        <f t="shared" si="81"/>
        <v>0</v>
      </c>
      <c r="AI54" s="234">
        <f t="shared" si="82"/>
        <v>0</v>
      </c>
      <c r="AJ54" s="283"/>
      <c r="AK54" s="354"/>
      <c r="AL54" s="557" t="s">
        <v>53</v>
      </c>
      <c r="AM54" s="558">
        <f>H82/1000</f>
        <v>0</v>
      </c>
      <c r="AN54" s="559">
        <f t="shared" si="75"/>
        <v>0</v>
      </c>
      <c r="AO54" s="560">
        <f t="shared" si="76"/>
        <v>0</v>
      </c>
      <c r="AP54" s="560">
        <f t="shared" si="77"/>
        <v>0</v>
      </c>
      <c r="AQ54" s="580">
        <f t="shared" si="28"/>
        <v>0</v>
      </c>
      <c r="AR54" s="560">
        <f t="shared" si="29"/>
        <v>0</v>
      </c>
      <c r="AS54" s="561">
        <f t="shared" si="30"/>
        <v>0</v>
      </c>
      <c r="AT54" s="558">
        <f t="shared" si="83"/>
        <v>0</v>
      </c>
      <c r="AU54" s="559">
        <f t="shared" si="83"/>
        <v>0</v>
      </c>
      <c r="AV54" s="564">
        <f t="shared" si="83"/>
        <v>0</v>
      </c>
      <c r="AW54" s="283"/>
      <c r="AX54" s="354"/>
      <c r="AY54" s="557" t="s">
        <v>53</v>
      </c>
      <c r="AZ54" s="558">
        <f>H102/1000</f>
        <v>0</v>
      </c>
      <c r="BA54" s="559">
        <f>AZ54*$AN$23</f>
        <v>0</v>
      </c>
      <c r="BB54" s="560">
        <f t="shared" si="64"/>
        <v>0</v>
      </c>
      <c r="BC54" s="560">
        <f t="shared" si="65"/>
        <v>0</v>
      </c>
      <c r="BD54" s="558">
        <f t="shared" si="31"/>
        <v>0</v>
      </c>
      <c r="BE54" s="559">
        <f t="shared" si="32"/>
        <v>0</v>
      </c>
      <c r="BF54" s="564">
        <f t="shared" si="33"/>
        <v>0</v>
      </c>
      <c r="BG54" s="558">
        <f t="shared" si="57"/>
        <v>0</v>
      </c>
      <c r="BH54" s="559">
        <f t="shared" si="58"/>
        <v>0</v>
      </c>
      <c r="BI54" s="564">
        <f t="shared" si="59"/>
        <v>0</v>
      </c>
      <c r="BJ54" s="283"/>
      <c r="BK54" s="354"/>
      <c r="BL54" s="557" t="s">
        <v>53</v>
      </c>
      <c r="BM54" s="558">
        <f>H122/1000</f>
        <v>0</v>
      </c>
      <c r="BN54" s="559">
        <f>BM54*$AN$23</f>
        <v>0</v>
      </c>
      <c r="BO54" s="560">
        <f t="shared" si="50"/>
        <v>0</v>
      </c>
      <c r="BP54" s="560">
        <f t="shared" si="51"/>
        <v>0</v>
      </c>
      <c r="BQ54" s="558">
        <f t="shared" si="36"/>
        <v>0</v>
      </c>
      <c r="BR54" s="559">
        <f t="shared" si="37"/>
        <v>0</v>
      </c>
      <c r="BS54" s="564">
        <f t="shared" si="38"/>
        <v>0</v>
      </c>
      <c r="BT54" s="558">
        <f t="shared" si="60"/>
        <v>0</v>
      </c>
      <c r="BU54" s="559">
        <f t="shared" si="61"/>
        <v>0</v>
      </c>
      <c r="BV54" s="564">
        <f t="shared" si="62"/>
        <v>0</v>
      </c>
      <c r="BW54" s="283"/>
      <c r="BX54" s="283"/>
      <c r="BY54" s="283"/>
    </row>
    <row r="55" spans="3:77" ht="12.75" customHeight="1">
      <c r="C55" s="171" t="str">
        <f ca="1">+IF(OFFSET(Processes!B36,$D$11,0)="*","*",OFFSET(Processes!D36,$D$11,0))</f>
        <v>INDTDSHBWSTE1</v>
      </c>
      <c r="D55" s="144" t="str">
        <f ca="1">+OFFSET(Processes!E36,$D$11,0)</f>
        <v>Transport industry Heat Room Boiler - Waste Existing 1</v>
      </c>
      <c r="E55" s="147" t="str">
        <f>+Processes!O36</f>
        <v>INDWST</v>
      </c>
      <c r="F55" s="147" t="str">
        <f ca="1">+OFFSET(Processes!$M$12,$D$11,0) &amp; Processes!P36</f>
        <v>ITDSH</v>
      </c>
      <c r="G55" s="320">
        <f t="shared" si="18"/>
        <v>0</v>
      </c>
      <c r="H55" s="320">
        <f t="shared" si="19"/>
        <v>0</v>
      </c>
      <c r="I55" s="320">
        <f t="shared" si="20"/>
        <v>0</v>
      </c>
      <c r="J55" s="320">
        <f t="shared" si="21"/>
        <v>0</v>
      </c>
      <c r="K55" s="320">
        <f t="shared" si="22"/>
        <v>0</v>
      </c>
      <c r="L55" s="320">
        <f t="shared" si="23"/>
        <v>0</v>
      </c>
      <c r="M55" s="320">
        <f t="shared" si="24"/>
        <v>0</v>
      </c>
      <c r="N55" s="320">
        <f t="shared" si="25"/>
        <v>0</v>
      </c>
      <c r="O55" s="320">
        <f t="shared" si="26"/>
        <v>0</v>
      </c>
      <c r="P55" s="320">
        <f t="shared" si="1"/>
        <v>0</v>
      </c>
      <c r="Q55" s="320">
        <f t="shared" si="2"/>
        <v>0</v>
      </c>
      <c r="R55" s="320">
        <f t="shared" si="3"/>
        <v>0</v>
      </c>
      <c r="S55" s="320">
        <f t="shared" si="4"/>
        <v>0</v>
      </c>
      <c r="T55" s="320">
        <f t="shared" si="5"/>
        <v>0</v>
      </c>
      <c r="U55" s="320">
        <f t="shared" si="6"/>
        <v>0</v>
      </c>
      <c r="V55" s="320">
        <v>5</v>
      </c>
      <c r="W55" s="341">
        <f>L136</f>
        <v>0.95</v>
      </c>
      <c r="X55" s="520">
        <f t="shared" si="78"/>
        <v>0.95</v>
      </c>
      <c r="Y55" s="520">
        <f t="shared" si="78"/>
        <v>0.95</v>
      </c>
      <c r="Z55" s="317">
        <f t="shared" ref="Z55:Z62" si="84">3.6*8760/1000000</f>
        <v>3.1536000000000002E-2</v>
      </c>
      <c r="AA55" s="390">
        <f t="shared" si="79"/>
        <v>0.5</v>
      </c>
      <c r="AB55" s="329">
        <v>20</v>
      </c>
      <c r="AC55" s="324"/>
      <c r="AD55" s="317"/>
      <c r="AE55" s="329"/>
      <c r="AG55" s="234">
        <f t="shared" si="80"/>
        <v>0</v>
      </c>
      <c r="AH55" s="234">
        <f t="shared" si="81"/>
        <v>0</v>
      </c>
      <c r="AI55" s="234">
        <f t="shared" si="82"/>
        <v>0</v>
      </c>
      <c r="AJ55" s="283"/>
      <c r="AK55" s="354"/>
      <c r="AL55" s="557" t="s">
        <v>102</v>
      </c>
      <c r="AM55" s="558">
        <f>$N82/1000</f>
        <v>0</v>
      </c>
      <c r="AN55" s="559">
        <f t="shared" si="75"/>
        <v>0</v>
      </c>
      <c r="AO55" s="560">
        <f t="shared" si="76"/>
        <v>0</v>
      </c>
      <c r="AP55" s="560">
        <f t="shared" si="77"/>
        <v>0</v>
      </c>
      <c r="AQ55" s="580">
        <f t="shared" si="28"/>
        <v>0</v>
      </c>
      <c r="AR55" s="560">
        <f t="shared" si="29"/>
        <v>0</v>
      </c>
      <c r="AS55" s="561">
        <f t="shared" si="30"/>
        <v>0</v>
      </c>
      <c r="AT55" s="558">
        <f t="shared" si="83"/>
        <v>0</v>
      </c>
      <c r="AU55" s="559">
        <f t="shared" si="83"/>
        <v>0</v>
      </c>
      <c r="AV55" s="564">
        <f t="shared" si="83"/>
        <v>0</v>
      </c>
      <c r="AW55" s="283"/>
      <c r="AX55" s="354"/>
      <c r="AY55" s="557" t="s">
        <v>102</v>
      </c>
      <c r="AZ55" s="558">
        <f>$N102/1000</f>
        <v>0</v>
      </c>
      <c r="BA55" s="559">
        <f>AZ55*$AN$23</f>
        <v>0</v>
      </c>
      <c r="BB55" s="560">
        <f t="shared" si="64"/>
        <v>0</v>
      </c>
      <c r="BC55" s="560">
        <f t="shared" si="65"/>
        <v>0</v>
      </c>
      <c r="BD55" s="558">
        <f t="shared" si="31"/>
        <v>0</v>
      </c>
      <c r="BE55" s="559">
        <f t="shared" si="32"/>
        <v>0</v>
      </c>
      <c r="BF55" s="564">
        <f t="shared" si="33"/>
        <v>0</v>
      </c>
      <c r="BG55" s="558">
        <f t="shared" si="57"/>
        <v>0</v>
      </c>
      <c r="BH55" s="559">
        <f t="shared" si="58"/>
        <v>0</v>
      </c>
      <c r="BI55" s="564">
        <f t="shared" si="59"/>
        <v>0</v>
      </c>
      <c r="BJ55" s="283"/>
      <c r="BK55" s="354"/>
      <c r="BL55" s="557" t="s">
        <v>102</v>
      </c>
      <c r="BM55" s="558">
        <f>$N122/1000</f>
        <v>0</v>
      </c>
      <c r="BN55" s="559">
        <f>BM55*$AN$23</f>
        <v>0</v>
      </c>
      <c r="BO55" s="560">
        <f t="shared" si="50"/>
        <v>0</v>
      </c>
      <c r="BP55" s="560">
        <f t="shared" si="51"/>
        <v>0</v>
      </c>
      <c r="BQ55" s="558">
        <f t="shared" si="36"/>
        <v>0</v>
      </c>
      <c r="BR55" s="559">
        <f t="shared" si="37"/>
        <v>0</v>
      </c>
      <c r="BS55" s="564">
        <f t="shared" si="38"/>
        <v>0</v>
      </c>
      <c r="BT55" s="558">
        <f t="shared" si="60"/>
        <v>0</v>
      </c>
      <c r="BU55" s="559">
        <f t="shared" si="61"/>
        <v>0</v>
      </c>
      <c r="BV55" s="564">
        <f t="shared" si="62"/>
        <v>0</v>
      </c>
      <c r="BW55" s="283"/>
      <c r="BX55" s="283"/>
      <c r="BY55" s="283"/>
    </row>
    <row r="56" spans="3:77" ht="15.75" customHeight="1">
      <c r="C56" s="171" t="str">
        <f ca="1">+IF(OFFSET(Processes!B37,$D$11,0)="*","*",OFFSET(Processes!D37,$D$11,0))</f>
        <v>INDTDSHBHETE1</v>
      </c>
      <c r="D56" s="144" t="str">
        <f ca="1">+OFFSET(Processes!E37,$D$11,0)</f>
        <v>Transport industry Heat Room Boiler - Dist. Heat Existing 1</v>
      </c>
      <c r="E56" s="147" t="str">
        <f>+Processes!O37</f>
        <v>INDHCE</v>
      </c>
      <c r="F56" s="147" t="str">
        <f ca="1">+OFFSET(Processes!$M$12,$D$11,0) &amp; Processes!P37</f>
        <v>ITDSH</v>
      </c>
      <c r="G56" s="319">
        <f t="shared" si="18"/>
        <v>17.09</v>
      </c>
      <c r="H56" s="319">
        <f t="shared" si="19"/>
        <v>0</v>
      </c>
      <c r="I56" s="319">
        <f t="shared" si="20"/>
        <v>0</v>
      </c>
      <c r="J56" s="319">
        <f t="shared" si="21"/>
        <v>14.542</v>
      </c>
      <c r="K56" s="319">
        <f t="shared" si="22"/>
        <v>0</v>
      </c>
      <c r="L56" s="319">
        <f t="shared" si="23"/>
        <v>0</v>
      </c>
      <c r="M56" s="319">
        <f t="shared" si="24"/>
        <v>13.12</v>
      </c>
      <c r="N56" s="319">
        <f t="shared" si="25"/>
        <v>0</v>
      </c>
      <c r="O56" s="319">
        <f t="shared" si="26"/>
        <v>0</v>
      </c>
      <c r="P56" s="319">
        <f t="shared" si="1"/>
        <v>13.12</v>
      </c>
      <c r="Q56" s="319">
        <f t="shared" si="2"/>
        <v>0</v>
      </c>
      <c r="R56" s="319">
        <f t="shared" si="3"/>
        <v>0</v>
      </c>
      <c r="S56" s="319">
        <f t="shared" si="4"/>
        <v>0</v>
      </c>
      <c r="T56" s="319">
        <f t="shared" si="5"/>
        <v>0</v>
      </c>
      <c r="U56" s="319">
        <f t="shared" si="6"/>
        <v>0</v>
      </c>
      <c r="V56" s="319">
        <v>5</v>
      </c>
      <c r="W56" s="341">
        <f>$N$136</f>
        <v>0.96</v>
      </c>
      <c r="X56" s="520">
        <f>$W$56</f>
        <v>0.96</v>
      </c>
      <c r="Y56" s="520">
        <f>$W$56</f>
        <v>0.96</v>
      </c>
      <c r="Z56" s="317">
        <f t="shared" si="84"/>
        <v>3.1536000000000002E-2</v>
      </c>
      <c r="AA56" s="390">
        <f t="shared" si="79"/>
        <v>0.5</v>
      </c>
      <c r="AB56" s="329">
        <v>20</v>
      </c>
      <c r="AC56" s="317"/>
      <c r="AD56" s="317"/>
      <c r="AE56" s="327"/>
      <c r="AG56" s="234">
        <f t="shared" si="80"/>
        <v>0.28042282717282724</v>
      </c>
      <c r="AH56" s="234">
        <f t="shared" si="81"/>
        <v>0.23648747524752478</v>
      </c>
      <c r="AI56" s="234">
        <f t="shared" si="82"/>
        <v>0.21336237623762377</v>
      </c>
      <c r="AJ56" s="283"/>
      <c r="AK56" s="354"/>
      <c r="AL56" s="557" t="s">
        <v>103</v>
      </c>
      <c r="AM56" s="558">
        <f>P82/1000</f>
        <v>0.28040959222286788</v>
      </c>
      <c r="AN56" s="611">
        <f>AM56</f>
        <v>0.28040959222286788</v>
      </c>
      <c r="AO56" s="612">
        <v>0</v>
      </c>
      <c r="AP56" s="612">
        <v>0</v>
      </c>
      <c r="AQ56" s="580">
        <f t="shared" si="28"/>
        <v>0.26920591408591416</v>
      </c>
      <c r="AR56" s="560">
        <f t="shared" si="29"/>
        <v>0</v>
      </c>
      <c r="AS56" s="561">
        <f t="shared" si="30"/>
        <v>0</v>
      </c>
      <c r="AT56" s="558">
        <f t="shared" si="83"/>
        <v>0.28042282717282724</v>
      </c>
      <c r="AU56" s="559">
        <f t="shared" si="83"/>
        <v>0</v>
      </c>
      <c r="AV56" s="564">
        <f t="shared" si="83"/>
        <v>0</v>
      </c>
      <c r="AW56" s="283"/>
      <c r="AX56" s="354"/>
      <c r="AY56" s="557" t="s">
        <v>103</v>
      </c>
      <c r="AZ56" s="558">
        <f>P102/1000</f>
        <v>0.23647517848248381</v>
      </c>
      <c r="BA56" s="611">
        <f>AZ56</f>
        <v>0.23647517848248381</v>
      </c>
      <c r="BB56" s="612">
        <v>0</v>
      </c>
      <c r="BC56" s="612">
        <v>0</v>
      </c>
      <c r="BD56" s="558">
        <f t="shared" si="31"/>
        <v>0.22702797623762377</v>
      </c>
      <c r="BE56" s="559">
        <f t="shared" si="32"/>
        <v>0</v>
      </c>
      <c r="BF56" s="564">
        <f t="shared" si="33"/>
        <v>0</v>
      </c>
      <c r="BG56" s="558">
        <f t="shared" si="57"/>
        <v>0.23648747524752478</v>
      </c>
      <c r="BH56" s="559">
        <f t="shared" si="58"/>
        <v>0</v>
      </c>
      <c r="BI56" s="564">
        <f t="shared" si="59"/>
        <v>0</v>
      </c>
      <c r="BJ56" s="283"/>
      <c r="BK56" s="354"/>
      <c r="BL56" s="557" t="s">
        <v>103</v>
      </c>
      <c r="BM56" s="558">
        <f>P122/1000</f>
        <v>0.21335550701477668</v>
      </c>
      <c r="BN56" s="611">
        <f>BM56</f>
        <v>0.21335550701477668</v>
      </c>
      <c r="BO56" s="612">
        <v>0</v>
      </c>
      <c r="BP56" s="612">
        <v>0</v>
      </c>
      <c r="BQ56" s="558">
        <f t="shared" si="36"/>
        <v>0.20482788118811882</v>
      </c>
      <c r="BR56" s="559">
        <f t="shared" si="37"/>
        <v>0</v>
      </c>
      <c r="BS56" s="564">
        <f t="shared" si="38"/>
        <v>0</v>
      </c>
      <c r="BT56" s="558">
        <f t="shared" si="60"/>
        <v>0.21336237623762377</v>
      </c>
      <c r="BU56" s="559">
        <f t="shared" si="61"/>
        <v>0</v>
      </c>
      <c r="BV56" s="564">
        <f t="shared" si="62"/>
        <v>0</v>
      </c>
      <c r="BW56" s="283"/>
      <c r="BX56" s="283"/>
      <c r="BY56" s="283"/>
    </row>
    <row r="57" spans="3:77" ht="12.75" customHeight="1">
      <c r="C57" s="171" t="str">
        <f ca="1">+IF(OFFSET(Processes!B38,$D$11,0)="*","*",OFFSET(Processes!D38,$D$11,0))</f>
        <v>INDTDSHBHETE2</v>
      </c>
      <c r="D57" s="144" t="str">
        <f ca="1">+OFFSET(Processes!E38,$D$11,0)</f>
        <v>Transport industry Heat Room Boiler - Dist. Heat Existing 2</v>
      </c>
      <c r="E57" s="147" t="str">
        <f>+Processes!O38</f>
        <v>INDHDE</v>
      </c>
      <c r="F57" s="147" t="str">
        <f ca="1">+OFFSET(Processes!$M$12,$D$11,0) &amp; Processes!P38</f>
        <v>ITDSH</v>
      </c>
      <c r="G57" s="319"/>
      <c r="H57" s="319"/>
      <c r="I57" s="319"/>
      <c r="J57" s="319"/>
      <c r="K57" s="319"/>
      <c r="L57" s="319"/>
      <c r="M57" s="319"/>
      <c r="N57" s="319"/>
      <c r="O57" s="319"/>
      <c r="P57" s="319">
        <f t="shared" si="1"/>
        <v>0</v>
      </c>
      <c r="Q57" s="319">
        <f t="shared" si="2"/>
        <v>0</v>
      </c>
      <c r="R57" s="319">
        <f t="shared" si="3"/>
        <v>0</v>
      </c>
      <c r="S57" s="319">
        <f t="shared" si="4"/>
        <v>0</v>
      </c>
      <c r="T57" s="319">
        <f t="shared" si="5"/>
        <v>0</v>
      </c>
      <c r="U57" s="319">
        <f t="shared" si="6"/>
        <v>0</v>
      </c>
      <c r="V57" s="319">
        <v>5</v>
      </c>
      <c r="W57" s="341">
        <f>$N$136</f>
        <v>0.96</v>
      </c>
      <c r="X57" s="520">
        <f>$W$56</f>
        <v>0.96</v>
      </c>
      <c r="Y57" s="520">
        <f>$W$56</f>
        <v>0.96</v>
      </c>
      <c r="Z57" s="317">
        <f t="shared" si="84"/>
        <v>3.1536000000000002E-2</v>
      </c>
      <c r="AA57" s="390">
        <f t="shared" si="79"/>
        <v>0.5</v>
      </c>
      <c r="AB57" s="329">
        <v>20</v>
      </c>
      <c r="AC57" s="317"/>
      <c r="AD57" s="317"/>
      <c r="AE57" s="327"/>
      <c r="AG57" s="234">
        <f t="shared" si="80"/>
        <v>0</v>
      </c>
      <c r="AH57" s="234">
        <f t="shared" si="81"/>
        <v>0</v>
      </c>
      <c r="AI57" s="234">
        <f t="shared" si="82"/>
        <v>0</v>
      </c>
      <c r="AJ57" s="283"/>
      <c r="AK57" s="354"/>
      <c r="AL57" s="557" t="s">
        <v>104</v>
      </c>
      <c r="AM57" s="558"/>
      <c r="AN57" s="611">
        <f>AM57</f>
        <v>0</v>
      </c>
      <c r="AO57" s="612">
        <v>0</v>
      </c>
      <c r="AP57" s="612">
        <v>0</v>
      </c>
      <c r="AQ57" s="580">
        <f t="shared" si="28"/>
        <v>0</v>
      </c>
      <c r="AR57" s="560">
        <f t="shared" si="29"/>
        <v>0</v>
      </c>
      <c r="AS57" s="561">
        <f t="shared" si="30"/>
        <v>0</v>
      </c>
      <c r="AT57" s="558"/>
      <c r="AU57" s="559"/>
      <c r="AV57" s="564"/>
      <c r="AW57" s="283"/>
      <c r="AX57" s="354"/>
      <c r="AY57" s="557" t="s">
        <v>104</v>
      </c>
      <c r="AZ57" s="558"/>
      <c r="BA57" s="611">
        <f>AZ57</f>
        <v>0</v>
      </c>
      <c r="BB57" s="612">
        <v>0</v>
      </c>
      <c r="BC57" s="612">
        <v>0</v>
      </c>
      <c r="BD57" s="558">
        <f t="shared" si="31"/>
        <v>0</v>
      </c>
      <c r="BE57" s="559">
        <f t="shared" si="32"/>
        <v>0</v>
      </c>
      <c r="BF57" s="564">
        <f t="shared" si="33"/>
        <v>0</v>
      </c>
      <c r="BG57" s="558"/>
      <c r="BH57" s="559"/>
      <c r="BI57" s="564"/>
      <c r="BJ57" s="283"/>
      <c r="BK57" s="354"/>
      <c r="BL57" s="557" t="s">
        <v>104</v>
      </c>
      <c r="BM57" s="558"/>
      <c r="BN57" s="611">
        <f>BM57</f>
        <v>0</v>
      </c>
      <c r="BO57" s="612">
        <v>0</v>
      </c>
      <c r="BP57" s="612">
        <v>0</v>
      </c>
      <c r="BQ57" s="558">
        <f t="shared" si="36"/>
        <v>0</v>
      </c>
      <c r="BR57" s="559">
        <f t="shared" si="37"/>
        <v>0</v>
      </c>
      <c r="BS57" s="564">
        <f t="shared" si="38"/>
        <v>0</v>
      </c>
      <c r="BT57" s="558"/>
      <c r="BU57" s="559"/>
      <c r="BV57" s="564"/>
      <c r="BW57" s="283"/>
      <c r="BX57" s="283"/>
      <c r="BY57" s="283"/>
    </row>
    <row r="58" spans="3:77" ht="12.75" customHeight="1">
      <c r="C58" s="171" t="str">
        <f ca="1">+IF(OFFSET(Processes!B39,$D$11,0)="*","*",OFFSET(Processes!D39,$D$11,0))</f>
        <v>INDTDSHBELCE1</v>
      </c>
      <c r="D58" s="146" t="str">
        <f ca="1">+OFFSET(Processes!E39,$D$11,0)</f>
        <v>Transport industry Heat Room Boiler - Electricity Existing 1</v>
      </c>
      <c r="E58" s="170" t="str">
        <f>+Processes!O39</f>
        <v>INDELC</v>
      </c>
      <c r="F58" s="172" t="str">
        <f ca="1">+OFFSET(Processes!$M$12,$D$11,0) &amp; Processes!P39</f>
        <v>ITDSH</v>
      </c>
      <c r="G58" s="322">
        <f t="shared" si="18"/>
        <v>38.728999999999999</v>
      </c>
      <c r="H58" s="322">
        <f t="shared" si="19"/>
        <v>0</v>
      </c>
      <c r="I58" s="322">
        <f t="shared" si="20"/>
        <v>0</v>
      </c>
      <c r="J58" s="322">
        <f t="shared" si="21"/>
        <v>40.559999999999995</v>
      </c>
      <c r="K58" s="322">
        <f t="shared" si="22"/>
        <v>0</v>
      </c>
      <c r="L58" s="322">
        <f t="shared" si="23"/>
        <v>0</v>
      </c>
      <c r="M58" s="322">
        <f t="shared" si="24"/>
        <v>37.192999999999998</v>
      </c>
      <c r="N58" s="322">
        <f t="shared" si="25"/>
        <v>0</v>
      </c>
      <c r="O58" s="322">
        <f t="shared" si="26"/>
        <v>0</v>
      </c>
      <c r="P58" s="322">
        <f t="shared" si="1"/>
        <v>37.192999999999998</v>
      </c>
      <c r="Q58" s="322">
        <f t="shared" si="2"/>
        <v>0</v>
      </c>
      <c r="R58" s="322">
        <f t="shared" si="3"/>
        <v>0</v>
      </c>
      <c r="S58" s="322">
        <f t="shared" si="4"/>
        <v>0</v>
      </c>
      <c r="T58" s="322">
        <f t="shared" si="5"/>
        <v>0</v>
      </c>
      <c r="U58" s="322">
        <f t="shared" si="6"/>
        <v>0</v>
      </c>
      <c r="V58" s="556">
        <v>5</v>
      </c>
      <c r="W58" s="343">
        <f>M136</f>
        <v>0.95</v>
      </c>
      <c r="X58" s="521">
        <f t="shared" si="78"/>
        <v>0.95</v>
      </c>
      <c r="Y58" s="521">
        <f t="shared" si="78"/>
        <v>0.95</v>
      </c>
      <c r="Z58" s="324">
        <f t="shared" si="84"/>
        <v>3.1536000000000002E-2</v>
      </c>
      <c r="AA58" s="390">
        <f t="shared" si="79"/>
        <v>0.5</v>
      </c>
      <c r="AB58" s="329">
        <v>20</v>
      </c>
      <c r="AC58" s="324"/>
      <c r="AD58" s="317"/>
      <c r="AE58" s="329"/>
      <c r="AG58" s="234">
        <f t="shared" si="80"/>
        <v>0.64217768757558247</v>
      </c>
      <c r="AH58" s="234">
        <f t="shared" si="81"/>
        <v>0.66654515893694621</v>
      </c>
      <c r="AI58" s="234">
        <f t="shared" si="82"/>
        <v>0.61121336529442416</v>
      </c>
      <c r="AJ58" s="283"/>
      <c r="AK58" s="353"/>
      <c r="AL58" s="565" t="s">
        <v>61</v>
      </c>
      <c r="AM58" s="558">
        <f>O82/1000</f>
        <v>0.64216799999999996</v>
      </c>
      <c r="AN58" s="559">
        <f t="shared" si="75"/>
        <v>0.64216799999999996</v>
      </c>
      <c r="AO58" s="560">
        <f t="shared" si="76"/>
        <v>0</v>
      </c>
      <c r="AP58" s="560">
        <f t="shared" si="77"/>
        <v>0</v>
      </c>
      <c r="AQ58" s="580">
        <f t="shared" si="28"/>
        <v>0.61006880319680334</v>
      </c>
      <c r="AR58" s="560">
        <f t="shared" si="29"/>
        <v>0</v>
      </c>
      <c r="AS58" s="561">
        <f t="shared" si="30"/>
        <v>0</v>
      </c>
      <c r="AT58" s="558">
        <f t="shared" ref="AT58:AV62" si="85">IFERROR(AQ58/W58,0)</f>
        <v>0.64217768757558247</v>
      </c>
      <c r="AU58" s="559">
        <f t="shared" si="85"/>
        <v>0</v>
      </c>
      <c r="AV58" s="564">
        <f t="shared" si="85"/>
        <v>0</v>
      </c>
      <c r="AW58" s="283"/>
      <c r="AX58" s="353"/>
      <c r="AY58" s="565" t="s">
        <v>61</v>
      </c>
      <c r="AZ58" s="558">
        <f>O102/1000</f>
        <v>0.66653999999999991</v>
      </c>
      <c r="BA58" s="559">
        <f>AZ58*$AN$23</f>
        <v>0.66653999999999991</v>
      </c>
      <c r="BB58" s="560">
        <f t="shared" si="64"/>
        <v>0</v>
      </c>
      <c r="BC58" s="560">
        <f t="shared" si="65"/>
        <v>0</v>
      </c>
      <c r="BD58" s="558">
        <f t="shared" si="31"/>
        <v>0.63321790099009889</v>
      </c>
      <c r="BE58" s="559">
        <f t="shared" si="32"/>
        <v>0</v>
      </c>
      <c r="BF58" s="564">
        <f t="shared" si="33"/>
        <v>0</v>
      </c>
      <c r="BG58" s="558">
        <f t="shared" ref="BG58:BI62" si="86">IFERROR(BD58/W58,0)</f>
        <v>0.66654515893694621</v>
      </c>
      <c r="BH58" s="559">
        <f t="shared" si="86"/>
        <v>0</v>
      </c>
      <c r="BI58" s="564">
        <f t="shared" si="86"/>
        <v>0</v>
      </c>
      <c r="BJ58" s="283"/>
      <c r="BK58" s="353"/>
      <c r="BL58" s="565" t="s">
        <v>61</v>
      </c>
      <c r="BM58" s="558">
        <f>O122/1000</f>
        <v>0.61120800000000008</v>
      </c>
      <c r="BN58" s="559">
        <f>BM58*$AN$23</f>
        <v>0.61120800000000008</v>
      </c>
      <c r="BO58" s="560">
        <f t="shared" si="50"/>
        <v>0</v>
      </c>
      <c r="BP58" s="560">
        <f t="shared" si="51"/>
        <v>0</v>
      </c>
      <c r="BQ58" s="558">
        <f t="shared" si="36"/>
        <v>0.5806526970297029</v>
      </c>
      <c r="BR58" s="559">
        <f t="shared" si="37"/>
        <v>0</v>
      </c>
      <c r="BS58" s="564">
        <f t="shared" si="38"/>
        <v>0</v>
      </c>
      <c r="BT58" s="558">
        <f t="shared" ref="BT58:BV62" si="87">IFERROR(BQ58/W58,0)</f>
        <v>0.61121336529442416</v>
      </c>
      <c r="BU58" s="559">
        <f t="shared" si="87"/>
        <v>0</v>
      </c>
      <c r="BV58" s="564">
        <f t="shared" si="87"/>
        <v>0</v>
      </c>
      <c r="BW58" s="283"/>
      <c r="BX58" s="283"/>
      <c r="BY58" s="283"/>
    </row>
    <row r="59" spans="3:77" ht="12.75" customHeight="1">
      <c r="C59" s="173" t="str">
        <f ca="1">+IF(OFFSET(Processes!B40,$D$11,0)="*","*",OFFSET(Processes!D40,$D$11,0))</f>
        <v>INDTDLAAELCE1</v>
      </c>
      <c r="D59" s="144" t="str">
        <f ca="1">+OFFSET(Processes!E40,$D$11,0)</f>
        <v>Transport industry Electricity Light Appliance - Electricity Existing 1</v>
      </c>
      <c r="E59" s="174" t="str">
        <f>+Processes!O40</f>
        <v>INDELC</v>
      </c>
      <c r="F59" s="147" t="str">
        <f ca="1">+OFFSET(Processes!$M$12,$D$11,0) &amp; Processes!P40</f>
        <v>ITDLA</v>
      </c>
      <c r="G59" s="321">
        <f t="shared" si="18"/>
        <v>407.66799999999995</v>
      </c>
      <c r="H59" s="321">
        <f t="shared" si="19"/>
        <v>0</v>
      </c>
      <c r="I59" s="321">
        <f t="shared" si="20"/>
        <v>0</v>
      </c>
      <c r="J59" s="321">
        <f t="shared" si="21"/>
        <v>426.94499999999999</v>
      </c>
      <c r="K59" s="321">
        <f t="shared" si="22"/>
        <v>0</v>
      </c>
      <c r="L59" s="321">
        <f t="shared" si="23"/>
        <v>0</v>
      </c>
      <c r="M59" s="321">
        <f t="shared" si="24"/>
        <v>391.50199999999995</v>
      </c>
      <c r="N59" s="321">
        <f t="shared" si="25"/>
        <v>0</v>
      </c>
      <c r="O59" s="321">
        <f t="shared" si="26"/>
        <v>0</v>
      </c>
      <c r="P59" s="321">
        <f t="shared" si="1"/>
        <v>391.50199999999995</v>
      </c>
      <c r="Q59" s="321">
        <f t="shared" si="2"/>
        <v>0</v>
      </c>
      <c r="R59" s="321">
        <f t="shared" si="3"/>
        <v>0</v>
      </c>
      <c r="S59" s="321">
        <f t="shared" si="4"/>
        <v>0</v>
      </c>
      <c r="T59" s="321">
        <f t="shared" si="5"/>
        <v>0</v>
      </c>
      <c r="U59" s="321">
        <f t="shared" si="6"/>
        <v>0</v>
      </c>
      <c r="V59" s="321">
        <v>5</v>
      </c>
      <c r="W59" s="341">
        <v>1</v>
      </c>
      <c r="X59" s="520">
        <v>1</v>
      </c>
      <c r="Y59" s="520">
        <v>1</v>
      </c>
      <c r="Z59" s="325">
        <f t="shared" si="84"/>
        <v>3.1536000000000002E-2</v>
      </c>
      <c r="AA59" s="391">
        <f t="shared" si="79"/>
        <v>0.5</v>
      </c>
      <c r="AB59" s="330">
        <v>20</v>
      </c>
      <c r="AC59" s="325"/>
      <c r="AD59" s="325"/>
      <c r="AE59" s="330"/>
      <c r="AG59" s="234">
        <f t="shared" si="80"/>
        <v>6.4216873366633367</v>
      </c>
      <c r="AH59" s="234">
        <f t="shared" si="81"/>
        <v>6.6654146138613868</v>
      </c>
      <c r="AI59" s="234">
        <f t="shared" si="82"/>
        <v>6.1120827089108909</v>
      </c>
      <c r="AJ59" s="283"/>
      <c r="AK59" s="529" t="str">
        <f ca="1">F59</f>
        <v>ITDLA</v>
      </c>
      <c r="AL59" s="576" t="s">
        <v>61</v>
      </c>
      <c r="AM59" s="577">
        <f>O80/1000</f>
        <v>6.4216800000000003</v>
      </c>
      <c r="AN59" s="578">
        <f t="shared" si="75"/>
        <v>6.4216800000000003</v>
      </c>
      <c r="AO59" s="581">
        <f t="shared" si="76"/>
        <v>0</v>
      </c>
      <c r="AP59" s="581">
        <f t="shared" si="77"/>
        <v>0</v>
      </c>
      <c r="AQ59" s="582">
        <f t="shared" si="28"/>
        <v>6.4216873366633367</v>
      </c>
      <c r="AR59" s="581">
        <f t="shared" si="29"/>
        <v>0</v>
      </c>
      <c r="AS59" s="583">
        <f t="shared" si="30"/>
        <v>0</v>
      </c>
      <c r="AT59" s="577">
        <f t="shared" si="85"/>
        <v>6.4216873366633367</v>
      </c>
      <c r="AU59" s="578">
        <f t="shared" si="85"/>
        <v>0</v>
      </c>
      <c r="AV59" s="579">
        <f t="shared" si="85"/>
        <v>0</v>
      </c>
      <c r="AW59" s="283"/>
      <c r="AX59" s="529" t="str">
        <f t="shared" ca="1" si="12"/>
        <v>ITDLA</v>
      </c>
      <c r="AY59" s="576" t="s">
        <v>61</v>
      </c>
      <c r="AZ59" s="577">
        <f>O100/1000</f>
        <v>6.6654000000000009</v>
      </c>
      <c r="BA59" s="578">
        <f>AZ59*$AN$23</f>
        <v>6.6654000000000009</v>
      </c>
      <c r="BB59" s="581">
        <f t="shared" si="64"/>
        <v>0</v>
      </c>
      <c r="BC59" s="581">
        <f t="shared" si="65"/>
        <v>0</v>
      </c>
      <c r="BD59" s="577">
        <f t="shared" si="31"/>
        <v>6.6654146138613868</v>
      </c>
      <c r="BE59" s="578">
        <f t="shared" si="32"/>
        <v>0</v>
      </c>
      <c r="BF59" s="579">
        <f t="shared" si="33"/>
        <v>0</v>
      </c>
      <c r="BG59" s="577">
        <f t="shared" si="86"/>
        <v>6.6654146138613868</v>
      </c>
      <c r="BH59" s="578">
        <f t="shared" si="86"/>
        <v>0</v>
      </c>
      <c r="BI59" s="579">
        <f t="shared" si="86"/>
        <v>0</v>
      </c>
      <c r="BJ59" s="283"/>
      <c r="BK59" s="529" t="str">
        <f ca="1">AK59</f>
        <v>ITDLA</v>
      </c>
      <c r="BL59" s="576" t="s">
        <v>61</v>
      </c>
      <c r="BM59" s="577">
        <f>O120/1000</f>
        <v>6.1120800000000006</v>
      </c>
      <c r="BN59" s="578">
        <f>BM59*$AN$23</f>
        <v>6.1120800000000006</v>
      </c>
      <c r="BO59" s="581">
        <f t="shared" si="50"/>
        <v>0</v>
      </c>
      <c r="BP59" s="581">
        <f t="shared" si="51"/>
        <v>0</v>
      </c>
      <c r="BQ59" s="577">
        <f t="shared" si="36"/>
        <v>6.1120827089108909</v>
      </c>
      <c r="BR59" s="578">
        <f t="shared" si="37"/>
        <v>0</v>
      </c>
      <c r="BS59" s="579">
        <f t="shared" si="38"/>
        <v>0</v>
      </c>
      <c r="BT59" s="577">
        <f t="shared" si="87"/>
        <v>6.1120827089108909</v>
      </c>
      <c r="BU59" s="578">
        <f t="shared" si="87"/>
        <v>0</v>
      </c>
      <c r="BV59" s="579">
        <f t="shared" si="87"/>
        <v>0</v>
      </c>
      <c r="BW59" s="283"/>
      <c r="BX59" s="283"/>
      <c r="BY59" s="283"/>
    </row>
    <row r="60" spans="3:77" ht="12.75" customHeight="1">
      <c r="C60" s="146" t="str">
        <f ca="1">+IF(OFFSET(Processes!B41,$D$11,0)="*","*",OFFSET(Processes!D41,$D$11,0))</f>
        <v>INDTDEMMELCE1</v>
      </c>
      <c r="D60" s="146" t="str">
        <f ca="1">+OFFSET(Processes!E41,$D$11,0)</f>
        <v>Transport industry Electricity Motors - Electricity Existing 1</v>
      </c>
      <c r="E60" s="172" t="str">
        <f>+Processes!O41</f>
        <v>INDELC</v>
      </c>
      <c r="F60" s="172" t="str">
        <f ca="1">+OFFSET(Processes!$M$12,$D$11,0) &amp; Processes!P41</f>
        <v>ITDEM</v>
      </c>
      <c r="G60" s="322">
        <f t="shared" si="18"/>
        <v>1997.5709999999999</v>
      </c>
      <c r="H60" s="322">
        <f t="shared" si="19"/>
        <v>0</v>
      </c>
      <c r="I60" s="322">
        <f t="shared" si="20"/>
        <v>0</v>
      </c>
      <c r="J60" s="322">
        <f t="shared" si="21"/>
        <v>2092.0260000000003</v>
      </c>
      <c r="K60" s="322">
        <f t="shared" si="22"/>
        <v>0</v>
      </c>
      <c r="L60" s="322">
        <f t="shared" si="23"/>
        <v>0</v>
      </c>
      <c r="M60" s="322">
        <f t="shared" si="24"/>
        <v>1918.3589999999999</v>
      </c>
      <c r="N60" s="322">
        <f t="shared" si="25"/>
        <v>0</v>
      </c>
      <c r="O60" s="322">
        <f t="shared" si="26"/>
        <v>0</v>
      </c>
      <c r="P60" s="322">
        <f t="shared" si="1"/>
        <v>1918.3589999999999</v>
      </c>
      <c r="Q60" s="322">
        <f t="shared" si="2"/>
        <v>0</v>
      </c>
      <c r="R60" s="322">
        <f t="shared" si="3"/>
        <v>0</v>
      </c>
      <c r="S60" s="322">
        <f t="shared" si="4"/>
        <v>0</v>
      </c>
      <c r="T60" s="322">
        <f t="shared" si="5"/>
        <v>0</v>
      </c>
      <c r="U60" s="322">
        <f t="shared" si="6"/>
        <v>0</v>
      </c>
      <c r="V60" s="556">
        <v>5</v>
      </c>
      <c r="W60" s="343">
        <v>1</v>
      </c>
      <c r="X60" s="521">
        <v>1</v>
      </c>
      <c r="Y60" s="521">
        <v>1</v>
      </c>
      <c r="Z60" s="318">
        <f t="shared" si="84"/>
        <v>3.1536000000000002E-2</v>
      </c>
      <c r="AA60" s="389">
        <f t="shared" si="79"/>
        <v>0.5</v>
      </c>
      <c r="AB60" s="328">
        <v>20</v>
      </c>
      <c r="AC60" s="318"/>
      <c r="AD60" s="318"/>
      <c r="AE60" s="328"/>
      <c r="AG60" s="234">
        <f t="shared" si="80"/>
        <v>31.466233294705301</v>
      </c>
      <c r="AH60" s="234">
        <f t="shared" si="81"/>
        <v>32.66046135445545</v>
      </c>
      <c r="AI60" s="234">
        <f t="shared" si="82"/>
        <v>29.949192784158416</v>
      </c>
      <c r="AJ60" s="283"/>
      <c r="AK60" s="534" t="str">
        <f ca="1">F60</f>
        <v>ITDEM</v>
      </c>
      <c r="AL60" s="576" t="s">
        <v>61</v>
      </c>
      <c r="AM60" s="577">
        <f>O81/1000</f>
        <v>31.466232000000002</v>
      </c>
      <c r="AN60" s="578">
        <f t="shared" si="75"/>
        <v>31.466232000000002</v>
      </c>
      <c r="AO60" s="581">
        <f t="shared" si="76"/>
        <v>0</v>
      </c>
      <c r="AP60" s="581">
        <f t="shared" si="77"/>
        <v>0</v>
      </c>
      <c r="AQ60" s="582">
        <f t="shared" si="28"/>
        <v>31.466233294705301</v>
      </c>
      <c r="AR60" s="581">
        <f t="shared" si="29"/>
        <v>0</v>
      </c>
      <c r="AS60" s="583">
        <f t="shared" si="30"/>
        <v>0</v>
      </c>
      <c r="AT60" s="577">
        <f t="shared" si="85"/>
        <v>31.466233294705301</v>
      </c>
      <c r="AU60" s="578">
        <f t="shared" si="85"/>
        <v>0</v>
      </c>
      <c r="AV60" s="579">
        <f t="shared" si="85"/>
        <v>0</v>
      </c>
      <c r="AW60" s="283"/>
      <c r="AX60" s="534" t="str">
        <f t="shared" ca="1" si="12"/>
        <v>ITDEM</v>
      </c>
      <c r="AY60" s="576" t="s">
        <v>61</v>
      </c>
      <c r="AZ60" s="577">
        <f>O101/1000</f>
        <v>32.66046</v>
      </c>
      <c r="BA60" s="578">
        <f>AZ60*$AN$23</f>
        <v>32.66046</v>
      </c>
      <c r="BB60" s="581">
        <f t="shared" si="64"/>
        <v>0</v>
      </c>
      <c r="BC60" s="581">
        <f t="shared" si="65"/>
        <v>0</v>
      </c>
      <c r="BD60" s="577">
        <f t="shared" si="31"/>
        <v>32.66046135445545</v>
      </c>
      <c r="BE60" s="578">
        <f t="shared" si="32"/>
        <v>0</v>
      </c>
      <c r="BF60" s="579">
        <f t="shared" si="33"/>
        <v>0</v>
      </c>
      <c r="BG60" s="577">
        <f t="shared" si="86"/>
        <v>32.66046135445545</v>
      </c>
      <c r="BH60" s="578">
        <f t="shared" si="86"/>
        <v>0</v>
      </c>
      <c r="BI60" s="579">
        <f t="shared" si="86"/>
        <v>0</v>
      </c>
      <c r="BJ60" s="283"/>
      <c r="BK60" s="534" t="str">
        <f ca="1">AK60</f>
        <v>ITDEM</v>
      </c>
      <c r="BL60" s="576" t="s">
        <v>61</v>
      </c>
      <c r="BM60" s="577">
        <f>O121/1000</f>
        <v>29.949192</v>
      </c>
      <c r="BN60" s="578">
        <f>BM60*$AN$23</f>
        <v>29.949192</v>
      </c>
      <c r="BO60" s="581">
        <f t="shared" si="50"/>
        <v>0</v>
      </c>
      <c r="BP60" s="581">
        <f t="shared" si="51"/>
        <v>0</v>
      </c>
      <c r="BQ60" s="577">
        <f t="shared" si="36"/>
        <v>29.949192784158416</v>
      </c>
      <c r="BR60" s="578">
        <f t="shared" si="37"/>
        <v>0</v>
      </c>
      <c r="BS60" s="579">
        <f t="shared" si="38"/>
        <v>0</v>
      </c>
      <c r="BT60" s="577">
        <f t="shared" si="87"/>
        <v>29.949192784158416</v>
      </c>
      <c r="BU60" s="578">
        <f t="shared" si="87"/>
        <v>0</v>
      </c>
      <c r="BV60" s="579">
        <f t="shared" si="87"/>
        <v>0</v>
      </c>
      <c r="BW60" s="283"/>
      <c r="BX60" s="283"/>
      <c r="BY60" s="283"/>
    </row>
    <row r="61" spans="3:77" ht="12.75" customHeight="1">
      <c r="C61" s="171" t="str">
        <f ca="1">+IF(OFFSET(Processes!B42,$D$11,0)="*","*",OFFSET(Processes!D42,$D$11,0))</f>
        <v>INDTDTFTDSLE1</v>
      </c>
      <c r="D61" s="171" t="str">
        <f ca="1">+OFFSET(Processes!E42,$D$11,0)</f>
        <v>Transport industry Tractors, Trucks, Fishing boats, Forest machines - Diesel Existing 1</v>
      </c>
      <c r="E61" s="170" t="str">
        <f>+Processes!O42</f>
        <v>INDDSB1,INDDSB2,INDDSL</v>
      </c>
      <c r="F61" s="171" t="str">
        <f ca="1">+OFFSET(Processes!$M$12,$D$11,0) &amp; Processes!P42</f>
        <v>ITDTF</v>
      </c>
      <c r="G61" s="321">
        <f t="shared" si="18"/>
        <v>239.63400000000001</v>
      </c>
      <c r="H61" s="321">
        <f t="shared" si="19"/>
        <v>0</v>
      </c>
      <c r="I61" s="321">
        <f t="shared" si="20"/>
        <v>0</v>
      </c>
      <c r="J61" s="321">
        <f t="shared" si="21"/>
        <v>104.212</v>
      </c>
      <c r="K61" s="321">
        <f t="shared" si="22"/>
        <v>0</v>
      </c>
      <c r="L61" s="321">
        <f t="shared" si="23"/>
        <v>0</v>
      </c>
      <c r="M61" s="321">
        <f t="shared" si="24"/>
        <v>87.989000000000004</v>
      </c>
      <c r="N61" s="321">
        <f t="shared" si="25"/>
        <v>0</v>
      </c>
      <c r="O61" s="321">
        <f t="shared" si="26"/>
        <v>0</v>
      </c>
      <c r="P61" s="321">
        <f t="shared" si="1"/>
        <v>87.989000000000004</v>
      </c>
      <c r="Q61" s="321">
        <f t="shared" si="2"/>
        <v>0</v>
      </c>
      <c r="R61" s="321">
        <f t="shared" si="3"/>
        <v>0</v>
      </c>
      <c r="S61" s="321">
        <f t="shared" si="4"/>
        <v>0</v>
      </c>
      <c r="T61" s="321">
        <f t="shared" si="5"/>
        <v>0</v>
      </c>
      <c r="U61" s="321">
        <f t="shared" si="6"/>
        <v>0</v>
      </c>
      <c r="V61" s="321">
        <v>5</v>
      </c>
      <c r="W61" s="341">
        <v>1</v>
      </c>
      <c r="X61" s="520">
        <f t="shared" ref="X61:Y62" si="88">W61</f>
        <v>1</v>
      </c>
      <c r="Y61" s="520">
        <f t="shared" si="88"/>
        <v>1</v>
      </c>
      <c r="Z61" s="325">
        <f t="shared" si="84"/>
        <v>3.1536000000000002E-2</v>
      </c>
      <c r="AA61" s="391">
        <v>0.5</v>
      </c>
      <c r="AB61" s="330">
        <v>20</v>
      </c>
      <c r="AC61" s="325"/>
      <c r="AD61" s="325"/>
      <c r="AE61" s="330"/>
      <c r="AG61" s="234">
        <f t="shared" si="80"/>
        <v>3.7747741378621384</v>
      </c>
      <c r="AH61" s="234">
        <f t="shared" si="81"/>
        <v>1.6269453623762378</v>
      </c>
      <c r="AI61" s="234">
        <f t="shared" si="82"/>
        <v>1.3736738138613862</v>
      </c>
      <c r="AJ61" s="283"/>
      <c r="AK61" s="534" t="str">
        <f ca="1">F61</f>
        <v>ITDTF</v>
      </c>
      <c r="AL61" s="576" t="s">
        <v>59</v>
      </c>
      <c r="AM61" s="577">
        <f>(F79+L79)/1000</f>
        <v>3.7747600000000001</v>
      </c>
      <c r="AN61" s="578">
        <f t="shared" si="75"/>
        <v>3.7747600000000001</v>
      </c>
      <c r="AO61" s="581">
        <f t="shared" si="76"/>
        <v>0</v>
      </c>
      <c r="AP61" s="581">
        <f t="shared" si="77"/>
        <v>0</v>
      </c>
      <c r="AQ61" s="582">
        <f t="shared" si="28"/>
        <v>3.7747741378621384</v>
      </c>
      <c r="AR61" s="581">
        <f t="shared" si="29"/>
        <v>0</v>
      </c>
      <c r="AS61" s="583">
        <f t="shared" si="30"/>
        <v>0</v>
      </c>
      <c r="AT61" s="577">
        <f t="shared" si="85"/>
        <v>3.7747741378621384</v>
      </c>
      <c r="AU61" s="578">
        <f t="shared" si="85"/>
        <v>0</v>
      </c>
      <c r="AV61" s="579">
        <f t="shared" si="85"/>
        <v>0</v>
      </c>
      <c r="AW61" s="283"/>
      <c r="AX61" s="534" t="str">
        <f t="shared" ca="1" si="12"/>
        <v>ITDTF</v>
      </c>
      <c r="AY61" s="576" t="s">
        <v>59</v>
      </c>
      <c r="AZ61" s="577">
        <f>(F99+L99)/1000</f>
        <v>1.626932</v>
      </c>
      <c r="BA61" s="578">
        <f>AZ61*$AN$23</f>
        <v>1.626932</v>
      </c>
      <c r="BB61" s="581">
        <f t="shared" si="64"/>
        <v>0</v>
      </c>
      <c r="BC61" s="581">
        <f t="shared" si="65"/>
        <v>0</v>
      </c>
      <c r="BD61" s="577">
        <f t="shared" si="31"/>
        <v>1.6269453623762378</v>
      </c>
      <c r="BE61" s="578">
        <f t="shared" si="32"/>
        <v>0</v>
      </c>
      <c r="BF61" s="579">
        <f t="shared" si="33"/>
        <v>0</v>
      </c>
      <c r="BG61" s="577">
        <f t="shared" si="86"/>
        <v>1.6269453623762378</v>
      </c>
      <c r="BH61" s="578">
        <f t="shared" si="86"/>
        <v>0</v>
      </c>
      <c r="BI61" s="579">
        <f t="shared" si="86"/>
        <v>0</v>
      </c>
      <c r="BJ61" s="283"/>
      <c r="BK61" s="534" t="str">
        <f ca="1">AK61</f>
        <v>ITDTF</v>
      </c>
      <c r="BL61" s="576" t="s">
        <v>59</v>
      </c>
      <c r="BM61" s="577">
        <f>(F119+L119)/1000</f>
        <v>1.373664</v>
      </c>
      <c r="BN61" s="578">
        <f>BM61*$AN$23</f>
        <v>1.373664</v>
      </c>
      <c r="BO61" s="581">
        <f t="shared" si="50"/>
        <v>0</v>
      </c>
      <c r="BP61" s="581">
        <f t="shared" si="51"/>
        <v>0</v>
      </c>
      <c r="BQ61" s="577">
        <f t="shared" si="36"/>
        <v>1.3736738138613862</v>
      </c>
      <c r="BR61" s="578">
        <f t="shared" si="37"/>
        <v>0</v>
      </c>
      <c r="BS61" s="579">
        <f t="shared" si="38"/>
        <v>0</v>
      </c>
      <c r="BT61" s="577">
        <f t="shared" si="87"/>
        <v>1.3736738138613862</v>
      </c>
      <c r="BU61" s="578">
        <f t="shared" si="87"/>
        <v>0</v>
      </c>
      <c r="BV61" s="579">
        <f t="shared" si="87"/>
        <v>0</v>
      </c>
      <c r="BW61" s="283"/>
      <c r="BX61" s="283"/>
      <c r="BY61" s="283"/>
    </row>
    <row r="62" spans="3:77" ht="12.75" customHeight="1">
      <c r="C62" s="171" t="str">
        <f ca="1">+IF(OFFSET(Processes!B43,$D$11,0)="*","*",OFFSET(Processes!D43,$D$11,0))</f>
        <v>INDTDFLTLPGE1</v>
      </c>
      <c r="D62" s="171" t="str">
        <f ca="1">+OFFSET(Processes!E43,$D$11,0)</f>
        <v>Transport industry Forklifts - LPG Existing 1</v>
      </c>
      <c r="E62" s="170" t="str">
        <f>+Processes!O43</f>
        <v>INDLPG,INDSNG1,INDSNG2</v>
      </c>
      <c r="F62" s="171" t="str">
        <f ca="1">+OFFSET(Processes!$M$12,$D$11,0) &amp; Processes!P43</f>
        <v>ITDFL</v>
      </c>
      <c r="G62" s="321">
        <f t="shared" si="18"/>
        <v>10.959</v>
      </c>
      <c r="H62" s="321">
        <f t="shared" si="19"/>
        <v>0</v>
      </c>
      <c r="I62" s="321">
        <f>ROUNDUP(AP62/($Z62*$AA62)*I$21*Y62,3)</f>
        <v>0</v>
      </c>
      <c r="J62" s="321">
        <f t="shared" si="21"/>
        <v>6.5390000000000006</v>
      </c>
      <c r="K62" s="321">
        <f t="shared" si="22"/>
        <v>0</v>
      </c>
      <c r="L62" s="321">
        <f t="shared" si="23"/>
        <v>0</v>
      </c>
      <c r="M62" s="321">
        <f t="shared" si="24"/>
        <v>10.347</v>
      </c>
      <c r="N62" s="321">
        <f t="shared" si="25"/>
        <v>0</v>
      </c>
      <c r="O62" s="321">
        <f t="shared" si="26"/>
        <v>0</v>
      </c>
      <c r="P62" s="321">
        <f t="shared" si="1"/>
        <v>10.347</v>
      </c>
      <c r="Q62" s="321">
        <f t="shared" si="2"/>
        <v>0</v>
      </c>
      <c r="R62" s="321">
        <f t="shared" si="3"/>
        <v>0</v>
      </c>
      <c r="S62" s="321">
        <f t="shared" si="4"/>
        <v>0</v>
      </c>
      <c r="T62" s="321">
        <f t="shared" si="5"/>
        <v>0</v>
      </c>
      <c r="U62" s="321">
        <f t="shared" si="6"/>
        <v>0</v>
      </c>
      <c r="V62" s="321">
        <v>5</v>
      </c>
      <c r="W62" s="341">
        <v>1</v>
      </c>
      <c r="X62" s="520">
        <f t="shared" si="88"/>
        <v>1</v>
      </c>
      <c r="Y62" s="520">
        <f t="shared" si="88"/>
        <v>1</v>
      </c>
      <c r="Z62" s="324">
        <f t="shared" si="84"/>
        <v>3.1536000000000002E-2</v>
      </c>
      <c r="AA62" s="390">
        <f>$AA$61</f>
        <v>0.5</v>
      </c>
      <c r="AB62" s="329">
        <v>20</v>
      </c>
      <c r="AC62" s="324"/>
      <c r="AD62" s="324"/>
      <c r="AE62" s="329"/>
      <c r="AG62" s="234">
        <f t="shared" si="80"/>
        <v>0.17262888311688313</v>
      </c>
      <c r="AH62" s="234">
        <f t="shared" si="81"/>
        <v>0.10208609108910892</v>
      </c>
      <c r="AI62" s="234">
        <f t="shared" si="82"/>
        <v>0.16153613465346536</v>
      </c>
      <c r="AJ62" s="283"/>
      <c r="AK62" s="534" t="str">
        <f ca="1">F62</f>
        <v>ITDFL</v>
      </c>
      <c r="AL62" s="530" t="s">
        <v>53</v>
      </c>
      <c r="AM62" s="531">
        <f>H79/1000</f>
        <v>0.17261625</v>
      </c>
      <c r="AN62" s="532">
        <f t="shared" si="75"/>
        <v>0.17261625</v>
      </c>
      <c r="AO62" s="533">
        <f t="shared" si="76"/>
        <v>0</v>
      </c>
      <c r="AP62" s="533">
        <f t="shared" si="77"/>
        <v>0</v>
      </c>
      <c r="AQ62" s="543">
        <f t="shared" si="28"/>
        <v>0.17262888311688313</v>
      </c>
      <c r="AR62" s="533">
        <f t="shared" si="29"/>
        <v>0</v>
      </c>
      <c r="AS62" s="539">
        <f t="shared" si="30"/>
        <v>0</v>
      </c>
      <c r="AT62" s="544">
        <f t="shared" si="85"/>
        <v>0.17262888311688313</v>
      </c>
      <c r="AU62" s="535">
        <f t="shared" si="85"/>
        <v>0</v>
      </c>
      <c r="AV62" s="536">
        <f t="shared" si="85"/>
        <v>0</v>
      </c>
      <c r="AW62" s="283"/>
      <c r="AX62" s="534" t="str">
        <f t="shared" ca="1" si="12"/>
        <v>ITDFL</v>
      </c>
      <c r="AY62" s="530" t="s">
        <v>53</v>
      </c>
      <c r="AZ62" s="531">
        <f>H99/1000</f>
        <v>0.10207350000000001</v>
      </c>
      <c r="BA62" s="532">
        <f>AZ62*$AN$23</f>
        <v>0.10207350000000001</v>
      </c>
      <c r="BB62" s="533">
        <f t="shared" si="64"/>
        <v>0</v>
      </c>
      <c r="BC62" s="533">
        <f t="shared" si="65"/>
        <v>0</v>
      </c>
      <c r="BD62" s="544">
        <f t="shared" si="31"/>
        <v>0.10208609108910892</v>
      </c>
      <c r="BE62" s="535">
        <f t="shared" si="32"/>
        <v>0</v>
      </c>
      <c r="BF62" s="536">
        <f t="shared" si="33"/>
        <v>0</v>
      </c>
      <c r="BG62" s="544">
        <f t="shared" si="86"/>
        <v>0.10208609108910892</v>
      </c>
      <c r="BH62" s="535">
        <f t="shared" si="86"/>
        <v>0</v>
      </c>
      <c r="BI62" s="536">
        <f t="shared" si="86"/>
        <v>0</v>
      </c>
      <c r="BJ62" s="283"/>
      <c r="BK62" s="534" t="str">
        <f ca="1">AK62</f>
        <v>ITDFL</v>
      </c>
      <c r="BL62" s="530" t="s">
        <v>53</v>
      </c>
      <c r="BM62" s="531">
        <f>H119/1000</f>
        <v>0.16152749999999999</v>
      </c>
      <c r="BN62" s="532">
        <f>BM62*$AN$23</f>
        <v>0.16152749999999999</v>
      </c>
      <c r="BO62" s="533">
        <f t="shared" si="50"/>
        <v>0</v>
      </c>
      <c r="BP62" s="533">
        <f t="shared" si="51"/>
        <v>0</v>
      </c>
      <c r="BQ62" s="544">
        <f t="shared" si="36"/>
        <v>0.16153613465346536</v>
      </c>
      <c r="BR62" s="535">
        <f t="shared" si="37"/>
        <v>0</v>
      </c>
      <c r="BS62" s="536">
        <f t="shared" si="38"/>
        <v>0</v>
      </c>
      <c r="BT62" s="544">
        <f t="shared" si="87"/>
        <v>0.16153613465346536</v>
      </c>
      <c r="BU62" s="535">
        <f t="shared" si="87"/>
        <v>0</v>
      </c>
      <c r="BV62" s="536">
        <f t="shared" si="87"/>
        <v>0</v>
      </c>
      <c r="BW62" s="283"/>
      <c r="BX62" s="283"/>
      <c r="BY62" s="283"/>
    </row>
    <row r="63" spans="3:77" ht="12.75" customHeight="1">
      <c r="F63" s="80"/>
      <c r="G63" s="283"/>
      <c r="H63" s="283"/>
      <c r="I63" s="283"/>
      <c r="J63" s="283"/>
      <c r="K63" s="286"/>
      <c r="L63" s="286"/>
      <c r="M63" s="286"/>
      <c r="N63" s="283"/>
      <c r="O63" s="283"/>
      <c r="P63" s="283"/>
      <c r="Q63" s="283"/>
      <c r="R63" s="283"/>
      <c r="S63" s="283"/>
      <c r="T63" s="283"/>
      <c r="U63" s="283"/>
      <c r="V63" s="78"/>
      <c r="W63" s="78"/>
      <c r="X63" s="78"/>
      <c r="Y63" s="78"/>
      <c r="Z63" s="78"/>
      <c r="AA63" s="78"/>
      <c r="AB63" s="78"/>
      <c r="AC63" s="78"/>
      <c r="AD63" s="79"/>
      <c r="AE63" s="79"/>
      <c r="AF63" s="79"/>
      <c r="AG63" s="405"/>
      <c r="AH63" s="405"/>
      <c r="AI63" s="405"/>
      <c r="AJ63" s="82"/>
      <c r="AK63" s="82"/>
      <c r="AL63" s="82"/>
      <c r="AM63" s="82"/>
      <c r="AN63" s="82"/>
      <c r="AO63" s="82"/>
      <c r="AP63" s="82"/>
      <c r="AQ63" s="283"/>
      <c r="AR63" s="283"/>
      <c r="AS63" s="283"/>
      <c r="AT63" s="283"/>
      <c r="AU63" s="283"/>
      <c r="AV63" s="283"/>
      <c r="AW63" s="283"/>
      <c r="AX63" s="283"/>
      <c r="AY63" s="283"/>
      <c r="AZ63" s="283"/>
      <c r="BA63" s="283"/>
      <c r="BB63" s="283"/>
      <c r="BC63" s="283"/>
      <c r="BD63" s="283"/>
      <c r="BE63" s="283"/>
      <c r="BF63" s="283"/>
      <c r="BG63" s="283"/>
      <c r="BH63" s="283"/>
      <c r="BI63" s="283"/>
      <c r="BJ63" s="283"/>
      <c r="BK63" s="283"/>
      <c r="BL63" s="283"/>
      <c r="BM63" s="283"/>
      <c r="BN63" s="283"/>
      <c r="BO63" s="283"/>
      <c r="BP63" s="283"/>
    </row>
    <row r="64" spans="3:77" ht="12.75" customHeight="1">
      <c r="C64" s="285"/>
      <c r="D64" s="291"/>
      <c r="F64" s="80"/>
      <c r="G64" s="504"/>
      <c r="H64" s="505"/>
      <c r="I64" s="505"/>
      <c r="J64" s="285"/>
      <c r="K64" s="283"/>
      <c r="L64" s="283"/>
      <c r="M64" s="283"/>
      <c r="N64" s="283"/>
      <c r="O64" s="283"/>
      <c r="P64" s="283"/>
      <c r="Q64" s="283"/>
      <c r="R64" s="283"/>
      <c r="S64" s="283"/>
      <c r="T64" s="283"/>
      <c r="U64" s="283"/>
      <c r="V64" s="45"/>
      <c r="W64" s="285"/>
      <c r="X64" s="45"/>
      <c r="Y64" s="45"/>
      <c r="Z64" s="79"/>
      <c r="AA64" s="79"/>
      <c r="AB64" s="79"/>
      <c r="AC64" s="79"/>
      <c r="AD64" s="82"/>
      <c r="AE64" s="82"/>
      <c r="AF64" s="82"/>
      <c r="AG64" s="82"/>
      <c r="AH64" s="82"/>
      <c r="AI64" s="82"/>
      <c r="AJ64" s="283"/>
      <c r="AK64" s="283"/>
      <c r="AL64" s="283"/>
      <c r="AM64" s="283"/>
      <c r="AN64" s="283"/>
      <c r="AO64" s="283"/>
      <c r="AP64" s="283"/>
      <c r="AQ64" s="283"/>
      <c r="AR64" s="283"/>
      <c r="AS64" s="283"/>
      <c r="AT64" s="283"/>
      <c r="AU64" s="283"/>
      <c r="AV64" s="283"/>
      <c r="AW64" s="283"/>
      <c r="AX64" s="283"/>
      <c r="AY64" s="283"/>
      <c r="AZ64" s="283"/>
      <c r="BA64" s="283"/>
      <c r="BB64" s="283"/>
      <c r="BC64" s="283"/>
      <c r="BD64" s="283"/>
      <c r="BE64" s="283"/>
      <c r="BF64" s="283"/>
      <c r="BG64" s="283"/>
      <c r="BH64" s="283"/>
      <c r="BI64" s="283"/>
      <c r="BJ64" s="283"/>
      <c r="BK64" s="283"/>
      <c r="BL64" s="283"/>
      <c r="BM64" s="283"/>
      <c r="BN64" s="283"/>
      <c r="BO64" s="283"/>
      <c r="BP64" s="283"/>
    </row>
    <row r="65" spans="3:66" ht="12.75" customHeight="1">
      <c r="D65" s="47"/>
      <c r="F65" s="80"/>
      <c r="G65" s="286"/>
      <c r="H65" s="286"/>
      <c r="I65" s="286"/>
      <c r="J65" s="80"/>
      <c r="K65" s="283"/>
      <c r="L65" s="283"/>
      <c r="M65" s="283"/>
      <c r="N65" s="283"/>
      <c r="O65" s="283"/>
      <c r="P65" s="283"/>
      <c r="Q65" s="283"/>
      <c r="R65" s="283"/>
      <c r="S65" s="83"/>
      <c r="T65" s="83"/>
      <c r="U65" s="83"/>
      <c r="V65" s="83"/>
      <c r="W65" s="83"/>
      <c r="X65" s="83"/>
      <c r="Y65" s="83"/>
      <c r="Z65" s="83"/>
      <c r="AA65" s="83"/>
      <c r="AB65" s="83"/>
      <c r="AC65" s="83"/>
      <c r="AD65" s="1"/>
      <c r="AE65" s="1"/>
      <c r="AF65" s="1"/>
      <c r="AG65" s="1"/>
      <c r="AH65" s="78"/>
      <c r="AI65" s="78"/>
      <c r="AJ65" s="78"/>
      <c r="AK65" s="78"/>
      <c r="AL65" s="78"/>
      <c r="AM65" s="78"/>
      <c r="AN65" s="78"/>
      <c r="AO65" s="283"/>
      <c r="AP65" s="283"/>
      <c r="AQ65" s="283"/>
      <c r="AR65" s="283"/>
      <c r="AS65" s="283"/>
      <c r="AT65" s="283"/>
      <c r="AU65" s="283"/>
      <c r="AV65" s="283"/>
      <c r="AW65" s="283"/>
      <c r="AX65" s="283"/>
      <c r="AY65" s="283"/>
      <c r="AZ65" s="283"/>
      <c r="BA65" s="283"/>
      <c r="BB65" s="283"/>
      <c r="BC65" s="283"/>
      <c r="BD65" s="283"/>
      <c r="BE65" s="283"/>
      <c r="BF65" s="283"/>
      <c r="BG65" s="283"/>
      <c r="BH65" s="283"/>
      <c r="BI65" s="283"/>
      <c r="BJ65" s="283"/>
      <c r="BK65" s="283"/>
      <c r="BL65" s="283"/>
      <c r="BM65" s="283"/>
      <c r="BN65" s="283"/>
    </row>
    <row r="66" spans="3:66" ht="12.75" customHeight="1">
      <c r="F66" s="80"/>
      <c r="G66" s="83"/>
      <c r="H66" s="83"/>
      <c r="I66" s="83"/>
      <c r="J66" s="83"/>
      <c r="K66" s="83"/>
      <c r="L66" s="83"/>
      <c r="M66" s="83"/>
      <c r="N66" s="83"/>
      <c r="O66" s="83"/>
      <c r="P66" s="83"/>
      <c r="Q66" s="83"/>
      <c r="R66" s="83"/>
      <c r="S66" s="291"/>
      <c r="T66" s="283"/>
      <c r="U66" s="283"/>
      <c r="V66" s="45"/>
      <c r="W66" s="283"/>
      <c r="X66" s="78"/>
      <c r="Y66" s="78"/>
      <c r="Z66" s="78"/>
      <c r="AA66" s="45"/>
      <c r="AB66" s="78"/>
      <c r="AC66" s="82"/>
      <c r="AD66" s="111" t="s">
        <v>109</v>
      </c>
      <c r="AE66" s="82"/>
      <c r="AF66" s="507"/>
      <c r="AG66" s="509"/>
      <c r="AH66" s="506"/>
      <c r="AI66" s="506"/>
      <c r="AJ66" s="506"/>
      <c r="AK66" s="506"/>
      <c r="AL66" s="79"/>
      <c r="AM66" s="45"/>
      <c r="AN66" s="283"/>
      <c r="AO66" s="283"/>
      <c r="AP66" s="283"/>
      <c r="AQ66" s="283"/>
      <c r="AR66" s="283"/>
      <c r="AS66" s="283"/>
      <c r="AT66" s="283"/>
      <c r="AU66" s="283"/>
      <c r="AV66" s="283"/>
      <c r="AW66" s="283"/>
      <c r="AX66" s="283"/>
      <c r="AY66" s="283"/>
      <c r="AZ66" s="283"/>
      <c r="BA66" s="283"/>
      <c r="BB66" s="283"/>
      <c r="BC66" s="283"/>
      <c r="BD66" s="283"/>
      <c r="BE66" s="283"/>
      <c r="BF66" s="283"/>
      <c r="BG66" s="283"/>
      <c r="BH66" s="283"/>
      <c r="BI66" s="283"/>
      <c r="BJ66" s="283"/>
      <c r="BK66" s="283"/>
      <c r="BL66" s="283"/>
      <c r="BM66" s="283"/>
    </row>
    <row r="67" spans="3:66" ht="12.75" customHeight="1">
      <c r="D67" s="47"/>
      <c r="F67" s="80"/>
      <c r="G67" s="83"/>
      <c r="H67" s="83"/>
      <c r="I67" s="83"/>
      <c r="J67" s="83"/>
      <c r="K67" s="47"/>
      <c r="L67" s="291"/>
      <c r="M67" s="47"/>
      <c r="N67" s="47"/>
      <c r="O67" s="291"/>
      <c r="P67" s="47"/>
      <c r="Q67" s="47"/>
      <c r="R67" s="291"/>
      <c r="S67" s="25"/>
      <c r="U67" s="78"/>
      <c r="V67" s="78"/>
      <c r="W67" s="78"/>
      <c r="X67" s="45"/>
      <c r="Y67" s="79"/>
      <c r="Z67" s="79"/>
      <c r="AA67" s="79"/>
      <c r="AC67" s="283"/>
      <c r="AD67" s="283"/>
      <c r="AE67" s="283"/>
    </row>
    <row r="68" spans="3:66" ht="12.75" customHeight="1">
      <c r="L68" s="286"/>
      <c r="O68" s="283"/>
      <c r="Q68" s="86"/>
      <c r="R68" s="25"/>
      <c r="S68" s="25"/>
      <c r="T68" s="34"/>
      <c r="U68" s="34"/>
      <c r="V68" s="283"/>
      <c r="W68" s="283"/>
      <c r="X68" s="283"/>
      <c r="AB68" s="283"/>
      <c r="AC68" s="283"/>
    </row>
    <row r="69" spans="3:66" ht="12.75" customHeight="1">
      <c r="T69" s="283"/>
      <c r="U69" s="283"/>
      <c r="V69" s="283"/>
      <c r="W69" s="283"/>
      <c r="X69" s="283"/>
    </row>
    <row r="70" spans="3:66" ht="12.75" customHeight="1">
      <c r="C70" s="257" t="s">
        <v>488</v>
      </c>
      <c r="E70" s="25"/>
      <c r="F70" s="25"/>
      <c r="G70" s="25"/>
      <c r="H70" s="25"/>
      <c r="I70" s="25"/>
      <c r="J70" s="25"/>
      <c r="K70" s="25"/>
      <c r="O70" s="86"/>
      <c r="T70" s="283"/>
      <c r="U70" s="283"/>
      <c r="V70" s="283"/>
      <c r="W70" s="283"/>
      <c r="X70" s="283"/>
    </row>
    <row r="71" spans="3:66" ht="12.75" customHeight="1">
      <c r="O71" s="86"/>
      <c r="T71" s="283"/>
      <c r="U71" s="283"/>
      <c r="V71" s="283"/>
      <c r="W71" s="283"/>
      <c r="X71" s="283"/>
    </row>
    <row r="72" spans="3:66" ht="12.75" customHeight="1">
      <c r="C72" s="125" t="s">
        <v>145</v>
      </c>
      <c r="E72" s="25"/>
      <c r="F72" s="25"/>
      <c r="G72" s="25"/>
      <c r="H72" s="25"/>
      <c r="I72" s="25"/>
      <c r="J72" s="25"/>
      <c r="K72" s="25"/>
    </row>
    <row r="73" spans="3:66" ht="12.75" customHeight="1">
      <c r="D73" s="87" t="s">
        <v>147</v>
      </c>
      <c r="E73" s="88" t="str">
        <f t="array" ref="E73">+IF(AND(UPPER(TRANSPOSE(T78:T88))=UPPER(MID(D76:N76,4,99))),"Ok","ERROR")</f>
        <v>Ok</v>
      </c>
      <c r="F73" s="25"/>
      <c r="G73" s="25"/>
      <c r="H73" s="25"/>
      <c r="I73" s="25"/>
      <c r="J73" s="25"/>
      <c r="K73" s="25"/>
    </row>
    <row r="74" spans="3:66" ht="12.75" customHeight="1">
      <c r="C74" s="25" t="s">
        <v>203</v>
      </c>
      <c r="O74" s="86"/>
      <c r="T74" s="125" t="s">
        <v>490</v>
      </c>
      <c r="U74" s="125"/>
      <c r="W74" s="125"/>
    </row>
    <row r="75" spans="3:66" ht="12.75" customHeight="1">
      <c r="D75" s="89">
        <v>1</v>
      </c>
      <c r="E75" s="89">
        <f>+D75+1</f>
        <v>2</v>
      </c>
      <c r="F75" s="89">
        <f t="shared" ref="F75:P75" si="89">+E75+1</f>
        <v>3</v>
      </c>
      <c r="G75" s="89">
        <f t="shared" si="89"/>
        <v>4</v>
      </c>
      <c r="H75" s="89">
        <f t="shared" si="89"/>
        <v>5</v>
      </c>
      <c r="I75" s="89">
        <f t="shared" si="89"/>
        <v>6</v>
      </c>
      <c r="J75" s="89">
        <f t="shared" si="89"/>
        <v>7</v>
      </c>
      <c r="K75" s="89">
        <f t="shared" si="89"/>
        <v>8</v>
      </c>
      <c r="L75" s="89">
        <f t="shared" si="89"/>
        <v>9</v>
      </c>
      <c r="M75" s="89">
        <f t="shared" si="89"/>
        <v>10</v>
      </c>
      <c r="N75" s="89">
        <f t="shared" si="89"/>
        <v>11</v>
      </c>
      <c r="O75" s="89">
        <f t="shared" si="89"/>
        <v>12</v>
      </c>
      <c r="P75" s="89">
        <f t="shared" si="89"/>
        <v>13</v>
      </c>
      <c r="T75" s="46"/>
      <c r="U75" s="46"/>
      <c r="W75" s="46"/>
    </row>
    <row r="76" spans="3:66" ht="12.75" customHeight="1">
      <c r="C76" s="10" t="str">
        <f t="shared" ref="C76:D76" si="90">+D149</f>
        <v>Agg End-use</v>
      </c>
      <c r="D76" s="20" t="str">
        <f t="shared" si="90"/>
        <v>01 Coal</v>
      </c>
      <c r="E76" s="20" t="str">
        <f t="shared" ref="E76" si="91">+F149</f>
        <v>02 Fuel oil</v>
      </c>
      <c r="F76" s="20" t="str">
        <f t="shared" ref="F76" si="92">+G149</f>
        <v>03 Diesel</v>
      </c>
      <c r="G76" s="20" t="str">
        <f t="shared" ref="G76" si="93">+H149</f>
        <v>04 Gasoline</v>
      </c>
      <c r="H76" s="20" t="str">
        <f t="shared" ref="H76" si="94">+I149</f>
        <v>05 LPG</v>
      </c>
      <c r="I76" s="20" t="str">
        <f t="shared" ref="I76" si="95">+J149</f>
        <v>06 Manufactured Gases</v>
      </c>
      <c r="J76" s="20" t="str">
        <f t="shared" ref="J76" si="96">+K149</f>
        <v>07 Natural gas</v>
      </c>
      <c r="K76" s="20" t="str">
        <f t="shared" ref="K76" si="97">+L149</f>
        <v>08 Biogas</v>
      </c>
      <c r="L76" s="20" t="str">
        <f t="shared" ref="L76" si="98">+M149</f>
        <v>09 Biodiesel</v>
      </c>
      <c r="M76" s="20" t="str">
        <f t="shared" ref="M76" si="99">+N149</f>
        <v>10 Biomass</v>
      </c>
      <c r="N76" s="20" t="str">
        <f t="shared" ref="N76" si="100">+O149</f>
        <v>11 Waste</v>
      </c>
      <c r="O76" s="20" t="str">
        <f t="shared" ref="O76" si="101">+P149</f>
        <v>12 Electricity</v>
      </c>
      <c r="P76" s="20" t="str">
        <f t="shared" ref="P76" si="102">+Q149</f>
        <v>13 District heating</v>
      </c>
      <c r="T76" s="122" t="s">
        <v>146</v>
      </c>
      <c r="V76" s="123">
        <f>+'Energy matrix'!B3</f>
        <v>2010</v>
      </c>
    </row>
    <row r="77" spans="3:66" ht="12.75" customHeight="1">
      <c r="C77" s="13" t="str">
        <f>$D$150</f>
        <v>Process heat temperature</v>
      </c>
      <c r="D77" s="14">
        <f>+INDEX($E150:$Q150,1,D$75) * INDEX($V$78:$V$90,D$75,1)</f>
        <v>687.6</v>
      </c>
      <c r="E77" s="14">
        <f t="shared" ref="E77:P77" si="103">+INDEX($E150:$Q150,1,E$75) * INDEX($V$78:$V$90,E$75,1)</f>
        <v>0</v>
      </c>
      <c r="F77" s="14">
        <f t="shared" si="103"/>
        <v>0</v>
      </c>
      <c r="G77" s="14">
        <f t="shared" si="103"/>
        <v>0</v>
      </c>
      <c r="H77" s="14">
        <f t="shared" si="103"/>
        <v>57.53875</v>
      </c>
      <c r="I77" s="14">
        <f t="shared" si="103"/>
        <v>350.1</v>
      </c>
      <c r="J77" s="14">
        <f t="shared" si="103"/>
        <v>34220.467799999999</v>
      </c>
      <c r="K77" s="14">
        <f t="shared" si="103"/>
        <v>0</v>
      </c>
      <c r="L77" s="14">
        <f t="shared" si="103"/>
        <v>101.07599999999999</v>
      </c>
      <c r="M77" s="14">
        <f t="shared" si="103"/>
        <v>239</v>
      </c>
      <c r="N77" s="14">
        <f t="shared" si="103"/>
        <v>0</v>
      </c>
      <c r="O77" s="14">
        <f t="shared" si="103"/>
        <v>5779.5119999999997</v>
      </c>
      <c r="P77" s="14">
        <f t="shared" si="103"/>
        <v>0</v>
      </c>
      <c r="T77" s="48" t="s">
        <v>203</v>
      </c>
      <c r="U77" s="48"/>
      <c r="V77" s="124" t="str">
        <f>+INDEX('Energy matrix'!C4:N4,1,$D$2)</f>
        <v>Transport equipment</v>
      </c>
      <c r="W77" s="48"/>
    </row>
    <row r="78" spans="3:66" ht="12.75" customHeight="1">
      <c r="C78" s="13" t="str">
        <f>$D$151</f>
        <v>Cooling demand</v>
      </c>
      <c r="D78" s="14">
        <f>+INDEX($E151:$Q151,1,D$75) * INDEX($V$78:$V$90,D$75,1)</f>
        <v>0</v>
      </c>
      <c r="E78" s="14">
        <f t="shared" ref="E78:P78" si="104">+INDEX($E151:$Q151,1,E$75) * INDEX($V$78:$V$90,E$75,1)</f>
        <v>0</v>
      </c>
      <c r="F78" s="14">
        <f t="shared" si="104"/>
        <v>0</v>
      </c>
      <c r="G78" s="14">
        <f t="shared" si="104"/>
        <v>0</v>
      </c>
      <c r="H78" s="14">
        <f t="shared" si="104"/>
        <v>0</v>
      </c>
      <c r="I78" s="14">
        <f t="shared" si="104"/>
        <v>0</v>
      </c>
      <c r="J78" s="14">
        <f t="shared" si="104"/>
        <v>0</v>
      </c>
      <c r="K78" s="14">
        <f t="shared" si="104"/>
        <v>0</v>
      </c>
      <c r="L78" s="14">
        <f t="shared" si="104"/>
        <v>0</v>
      </c>
      <c r="M78" s="14">
        <f t="shared" si="104"/>
        <v>0</v>
      </c>
      <c r="N78" s="14">
        <f t="shared" si="104"/>
        <v>0</v>
      </c>
      <c r="O78" s="14">
        <f t="shared" si="104"/>
        <v>6421.68</v>
      </c>
      <c r="P78" s="14">
        <f t="shared" si="104"/>
        <v>0</v>
      </c>
      <c r="T78" s="117" t="str">
        <f>+'Energy matrix'!B5</f>
        <v>Coal</v>
      </c>
      <c r="U78" s="117"/>
      <c r="V78" s="118">
        <f>+INDEX('Energy matrix'!C5:N5,1,$D$2)</f>
        <v>687.6</v>
      </c>
      <c r="W78" s="117"/>
    </row>
    <row r="79" spans="3:66" ht="12.75" customHeight="1">
      <c r="C79" s="13" t="str">
        <f>$D$152</f>
        <v>Haullage</v>
      </c>
      <c r="D79" s="19">
        <f>+INDEX($E152:$Q152,1,D$75) * INDEX($V$78:$V$90,D$75,1)</f>
        <v>0</v>
      </c>
      <c r="E79" s="19">
        <f t="shared" ref="E79:P79" si="105">+INDEX($E152:$Q152,1,E$75) * INDEX($V$78:$V$90,E$75,1)</f>
        <v>0</v>
      </c>
      <c r="F79" s="19">
        <f t="shared" si="105"/>
        <v>3774.76</v>
      </c>
      <c r="G79" s="19">
        <f t="shared" si="105"/>
        <v>0</v>
      </c>
      <c r="H79" s="19">
        <f t="shared" si="105"/>
        <v>172.61625000000001</v>
      </c>
      <c r="I79" s="19">
        <f t="shared" si="105"/>
        <v>0</v>
      </c>
      <c r="J79" s="19">
        <f t="shared" si="105"/>
        <v>0</v>
      </c>
      <c r="K79" s="19">
        <f t="shared" si="105"/>
        <v>0</v>
      </c>
      <c r="L79" s="19">
        <f t="shared" si="105"/>
        <v>0</v>
      </c>
      <c r="M79" s="19">
        <f t="shared" si="105"/>
        <v>0</v>
      </c>
      <c r="N79" s="19">
        <f t="shared" si="105"/>
        <v>0</v>
      </c>
      <c r="O79" s="19">
        <f t="shared" si="105"/>
        <v>0</v>
      </c>
      <c r="P79" s="19">
        <f t="shared" si="105"/>
        <v>0</v>
      </c>
      <c r="T79" s="117" t="str">
        <f>+'Energy matrix'!B6</f>
        <v>Fuel Oil</v>
      </c>
      <c r="U79" s="117"/>
      <c r="V79" s="118">
        <f>+INDEX('Energy matrix'!C6:N6,1,$D$2)</f>
        <v>0</v>
      </c>
      <c r="W79" s="117"/>
    </row>
    <row r="80" spans="3:66" ht="12.75" customHeight="1">
      <c r="C80" s="13" t="str">
        <f>$D$153</f>
        <v>Light and electronics</v>
      </c>
      <c r="D80" s="14">
        <f>+INDEX($E153:$Q153,1,D$75) * INDEX($V$78:$V$90,D$75,1)</f>
        <v>0</v>
      </c>
      <c r="E80" s="14">
        <f t="shared" ref="E80:P80" si="106">+INDEX($E153:$Q153,1,E$75) * INDEX($V$78:$V$90,E$75,1)</f>
        <v>0</v>
      </c>
      <c r="F80" s="14">
        <f t="shared" si="106"/>
        <v>0</v>
      </c>
      <c r="G80" s="14">
        <f t="shared" si="106"/>
        <v>0</v>
      </c>
      <c r="H80" s="14">
        <f t="shared" si="106"/>
        <v>0</v>
      </c>
      <c r="I80" s="14">
        <f t="shared" si="106"/>
        <v>0</v>
      </c>
      <c r="J80" s="14">
        <f t="shared" si="106"/>
        <v>0</v>
      </c>
      <c r="K80" s="14">
        <f t="shared" si="106"/>
        <v>0</v>
      </c>
      <c r="L80" s="14">
        <f t="shared" si="106"/>
        <v>0</v>
      </c>
      <c r="M80" s="14">
        <f t="shared" si="106"/>
        <v>0</v>
      </c>
      <c r="N80" s="14">
        <f t="shared" si="106"/>
        <v>0</v>
      </c>
      <c r="O80" s="14">
        <f t="shared" si="106"/>
        <v>6421.68</v>
      </c>
      <c r="P80" s="14">
        <f t="shared" si="106"/>
        <v>7629.4920106605232</v>
      </c>
      <c r="T80" s="117" t="str">
        <f>+'Energy matrix'!B7</f>
        <v>Diesel</v>
      </c>
      <c r="U80" s="117"/>
      <c r="V80" s="118">
        <f>+INDEX('Energy matrix'!C7:N7,1,$D$2)</f>
        <v>3774.76</v>
      </c>
      <c r="W80" s="117"/>
    </row>
    <row r="81" spans="3:24" ht="12.75" customHeight="1">
      <c r="C81" s="13" t="str">
        <f>$D$154</f>
        <v>Electric motors</v>
      </c>
      <c r="D81" s="14">
        <f t="shared" ref="D81:P81" si="107">+INDEX($E154:$Q154,1,D$75) * INDEX($V$78:$V$90,D$75,1)</f>
        <v>0</v>
      </c>
      <c r="E81" s="14">
        <f t="shared" si="107"/>
        <v>0</v>
      </c>
      <c r="F81" s="14">
        <f t="shared" si="107"/>
        <v>0</v>
      </c>
      <c r="G81" s="14">
        <f t="shared" si="107"/>
        <v>0</v>
      </c>
      <c r="H81" s="14">
        <f t="shared" si="107"/>
        <v>0</v>
      </c>
      <c r="I81" s="14">
        <f t="shared" si="107"/>
        <v>0</v>
      </c>
      <c r="J81" s="14">
        <f t="shared" si="107"/>
        <v>0</v>
      </c>
      <c r="K81" s="14">
        <f t="shared" si="107"/>
        <v>0</v>
      </c>
      <c r="L81" s="14">
        <f t="shared" si="107"/>
        <v>0</v>
      </c>
      <c r="M81" s="14">
        <f t="shared" si="107"/>
        <v>0</v>
      </c>
      <c r="N81" s="14">
        <f t="shared" si="107"/>
        <v>0</v>
      </c>
      <c r="O81" s="14">
        <f t="shared" si="107"/>
        <v>31466.232</v>
      </c>
      <c r="P81" s="14">
        <f t="shared" si="107"/>
        <v>8027.0983971166079</v>
      </c>
      <c r="T81" s="117" t="str">
        <f>+'Energy matrix'!B8</f>
        <v>Gasoline</v>
      </c>
      <c r="U81" s="117"/>
      <c r="V81" s="118">
        <f>+INDEX('Energy matrix'!C8:N8,1,$D$2)</f>
        <v>0</v>
      </c>
      <c r="W81" s="117"/>
    </row>
    <row r="82" spans="3:24" ht="12.75" customHeight="1">
      <c r="C82" s="13" t="str">
        <f>$D$155</f>
        <v>Spatial heating</v>
      </c>
      <c r="D82" s="14">
        <f t="shared" ref="D82:P82" si="108">+INDEX($E155:$Q155,1,D$75) * INDEX($V$78:$V$90,D$75,1)</f>
        <v>0</v>
      </c>
      <c r="E82" s="14">
        <f t="shared" si="108"/>
        <v>0</v>
      </c>
      <c r="F82" s="14">
        <f t="shared" si="108"/>
        <v>0</v>
      </c>
      <c r="G82" s="14">
        <f t="shared" si="108"/>
        <v>0</v>
      </c>
      <c r="H82" s="14">
        <f t="shared" si="108"/>
        <v>0</v>
      </c>
      <c r="I82" s="14">
        <f t="shared" si="108"/>
        <v>0</v>
      </c>
      <c r="J82" s="14">
        <f t="shared" si="108"/>
        <v>3802.2741999999998</v>
      </c>
      <c r="K82" s="14">
        <f t="shared" si="108"/>
        <v>0</v>
      </c>
      <c r="L82" s="14">
        <f t="shared" si="108"/>
        <v>0</v>
      </c>
      <c r="M82" s="14">
        <f t="shared" si="108"/>
        <v>0</v>
      </c>
      <c r="N82" s="14">
        <f t="shared" si="108"/>
        <v>0</v>
      </c>
      <c r="O82" s="14">
        <f t="shared" si="108"/>
        <v>642.16800000000001</v>
      </c>
      <c r="P82" s="14">
        <f t="shared" si="108"/>
        <v>280.4095922228679</v>
      </c>
      <c r="T82" s="117" t="str">
        <f>+'Energy matrix'!B9</f>
        <v>LPG</v>
      </c>
      <c r="U82" s="117"/>
      <c r="V82" s="118">
        <f>+INDEX('Energy matrix'!C9:N9,1,$D$2)</f>
        <v>230.155</v>
      </c>
      <c r="W82" s="117"/>
    </row>
    <row r="83" spans="3:24" ht="12.75" customHeight="1">
      <c r="C83" s="17" t="s">
        <v>57</v>
      </c>
      <c r="D83" s="18">
        <f t="shared" ref="D83:P83" si="109">SUM(D77:D82)</f>
        <v>687.6</v>
      </c>
      <c r="E83" s="18">
        <f t="shared" si="109"/>
        <v>0</v>
      </c>
      <c r="F83" s="18">
        <f t="shared" si="109"/>
        <v>3774.76</v>
      </c>
      <c r="G83" s="18">
        <f t="shared" si="109"/>
        <v>0</v>
      </c>
      <c r="H83" s="18">
        <f t="shared" si="109"/>
        <v>230.155</v>
      </c>
      <c r="I83" s="18">
        <f t="shared" si="109"/>
        <v>350.1</v>
      </c>
      <c r="J83" s="18">
        <f t="shared" si="109"/>
        <v>38022.741999999998</v>
      </c>
      <c r="K83" s="18">
        <f t="shared" si="109"/>
        <v>0</v>
      </c>
      <c r="L83" s="18">
        <f t="shared" si="109"/>
        <v>101.07599999999999</v>
      </c>
      <c r="M83" s="18">
        <f t="shared" si="109"/>
        <v>239</v>
      </c>
      <c r="N83" s="18">
        <f t="shared" si="109"/>
        <v>0</v>
      </c>
      <c r="O83" s="18">
        <f t="shared" si="109"/>
        <v>50731.271999999997</v>
      </c>
      <c r="P83" s="18">
        <f t="shared" si="109"/>
        <v>15936.999999999998</v>
      </c>
      <c r="T83" s="117" t="str">
        <f>+'Energy matrix'!B10</f>
        <v>Manufactured Gases</v>
      </c>
      <c r="U83" s="117"/>
      <c r="V83" s="118">
        <f>+INDEX('Energy matrix'!C10:N10,1,$D$2)</f>
        <v>350.1</v>
      </c>
      <c r="W83" s="117"/>
    </row>
    <row r="84" spans="3:24" ht="12.75" customHeight="1">
      <c r="E84" s="25"/>
      <c r="F84" s="25"/>
      <c r="G84" s="25"/>
      <c r="H84" s="25"/>
      <c r="I84" s="25"/>
      <c r="J84" s="25"/>
      <c r="K84" s="25"/>
      <c r="O84" s="86"/>
      <c r="T84" s="117" t="str">
        <f>+'Energy matrix'!B11</f>
        <v>Natural gas</v>
      </c>
      <c r="U84" s="117"/>
      <c r="V84" s="118">
        <f>+INDEX('Energy matrix'!C11:N11,1,$D$2)</f>
        <v>38022.741999999998</v>
      </c>
      <c r="W84" s="117"/>
    </row>
    <row r="85" spans="3:24" ht="12.75" customHeight="1">
      <c r="E85" s="25"/>
      <c r="F85" s="25"/>
      <c r="G85" s="25"/>
      <c r="H85" s="25"/>
      <c r="I85" s="25"/>
      <c r="J85" s="25"/>
      <c r="K85" s="25"/>
      <c r="O85" s="86"/>
      <c r="T85" s="117" t="str">
        <f>+'Energy matrix'!B12</f>
        <v>Biogas</v>
      </c>
      <c r="U85" s="117"/>
      <c r="V85" s="118">
        <f>+INDEX('Energy matrix'!C12:N12,1,$D$2)</f>
        <v>0</v>
      </c>
      <c r="W85" s="117"/>
    </row>
    <row r="86" spans="3:24" ht="12.75" customHeight="1">
      <c r="O86" s="86"/>
      <c r="T86" s="117" t="str">
        <f>+'Energy matrix'!B13</f>
        <v>Biodiesel</v>
      </c>
      <c r="U86" s="117"/>
      <c r="V86" s="118">
        <f>+INDEX('Energy matrix'!C13:N13,1,$D$2)</f>
        <v>101.07599999999999</v>
      </c>
      <c r="W86" s="117"/>
    </row>
    <row r="87" spans="3:24" ht="12.75" customHeight="1">
      <c r="O87" s="86"/>
      <c r="T87" s="117" t="str">
        <f>+'Energy matrix'!B14</f>
        <v>Biomass</v>
      </c>
      <c r="U87" s="117"/>
      <c r="V87" s="118">
        <f>+INDEX('Energy matrix'!C14:N14,1,$D$2)</f>
        <v>239</v>
      </c>
      <c r="W87" s="117"/>
    </row>
    <row r="88" spans="3:24" ht="12.75" customHeight="1">
      <c r="O88" s="86"/>
      <c r="T88" s="117" t="str">
        <f>+'Energy matrix'!B15</f>
        <v>Waste</v>
      </c>
      <c r="U88" s="117"/>
      <c r="V88" s="118">
        <f>+INDEX('Energy matrix'!C15:N15,1,$D$2)</f>
        <v>0</v>
      </c>
      <c r="W88" s="117"/>
    </row>
    <row r="89" spans="3:24" ht="12.75" customHeight="1">
      <c r="O89" s="86"/>
      <c r="T89" s="117" t="str">
        <f>+'Energy matrix'!B16</f>
        <v>Electricity</v>
      </c>
      <c r="U89" s="117"/>
      <c r="V89" s="118">
        <f>+INDEX('Energy matrix'!C16:N16,1,$D$2)</f>
        <v>64216.800000000003</v>
      </c>
      <c r="W89" s="117"/>
    </row>
    <row r="90" spans="3:24" s="283" customFormat="1" ht="12.75" customHeight="1">
      <c r="C90" s="257" t="s">
        <v>559</v>
      </c>
      <c r="O90" s="86"/>
      <c r="R90" s="285"/>
      <c r="S90" s="285"/>
      <c r="T90" s="117" t="str">
        <f>+'Energy matrix'!B17</f>
        <v>District Heating</v>
      </c>
      <c r="U90" s="117"/>
      <c r="V90" s="118">
        <f>+INDEX('Energy matrix'!C17:N17,1,$D$2)</f>
        <v>15937</v>
      </c>
      <c r="W90" s="117"/>
      <c r="X90" s="25"/>
    </row>
    <row r="91" spans="3:24" s="283" customFormat="1" ht="12.75" customHeight="1">
      <c r="E91" s="63"/>
      <c r="F91" s="63"/>
      <c r="G91" s="286"/>
      <c r="H91" s="286"/>
      <c r="I91" s="286"/>
      <c r="J91" s="286"/>
      <c r="K91" s="286"/>
      <c r="O91" s="86"/>
      <c r="R91" s="285"/>
      <c r="S91" s="285"/>
      <c r="T91" s="117" t="s">
        <v>57</v>
      </c>
      <c r="U91" s="117"/>
      <c r="V91" s="118">
        <f>SUM(V78:V90)</f>
        <v>123559.23300000001</v>
      </c>
      <c r="W91" s="117"/>
      <c r="X91" s="25"/>
    </row>
    <row r="92" spans="3:24" s="283" customFormat="1" ht="12.75" customHeight="1">
      <c r="C92" s="125" t="s">
        <v>145</v>
      </c>
      <c r="R92" s="285"/>
      <c r="S92" s="285"/>
      <c r="T92" s="258"/>
      <c r="U92" s="258"/>
      <c r="V92" s="259"/>
      <c r="W92" s="258"/>
      <c r="X92" s="25"/>
    </row>
    <row r="93" spans="3:24" s="283" customFormat="1" ht="12.75" customHeight="1">
      <c r="D93" s="87" t="s">
        <v>147</v>
      </c>
      <c r="E93" s="88" t="str">
        <f t="array" ref="E93">+IF(AND(UPPER(TRANSPOSE(T98:T108))=UPPER(MID(D96:N96,4,99))),"Ok","ERROR")</f>
        <v>Ok</v>
      </c>
      <c r="R93" s="285"/>
      <c r="S93" s="285"/>
      <c r="T93" s="258"/>
      <c r="U93" s="258"/>
      <c r="V93" s="259"/>
      <c r="W93" s="258"/>
      <c r="X93" s="25"/>
    </row>
    <row r="94" spans="3:24" s="283" customFormat="1" ht="12.75" customHeight="1">
      <c r="C94" s="283" t="s">
        <v>203</v>
      </c>
      <c r="E94" s="63"/>
      <c r="F94" s="63"/>
      <c r="G94" s="286"/>
      <c r="H94" s="286"/>
      <c r="I94" s="286"/>
      <c r="J94" s="286"/>
      <c r="K94" s="286"/>
      <c r="O94" s="86"/>
      <c r="R94" s="285"/>
      <c r="S94" s="285"/>
      <c r="T94" s="125" t="s">
        <v>558</v>
      </c>
      <c r="U94" s="125"/>
      <c r="W94" s="125"/>
    </row>
    <row r="95" spans="3:24" s="283" customFormat="1" ht="12.75" customHeight="1">
      <c r="D95" s="89">
        <v>1</v>
      </c>
      <c r="E95" s="89">
        <f>+D95+1</f>
        <v>2</v>
      </c>
      <c r="F95" s="89">
        <f t="shared" ref="F95:G95" si="110">+E95+1</f>
        <v>3</v>
      </c>
      <c r="G95" s="89">
        <f t="shared" si="110"/>
        <v>4</v>
      </c>
      <c r="H95" s="89">
        <f t="shared" ref="H95:I95" si="111">+G95+1</f>
        <v>5</v>
      </c>
      <c r="I95" s="89">
        <f t="shared" si="111"/>
        <v>6</v>
      </c>
      <c r="J95" s="89">
        <f t="shared" ref="J95:K95" si="112">+I95+1</f>
        <v>7</v>
      </c>
      <c r="K95" s="89">
        <f t="shared" si="112"/>
        <v>8</v>
      </c>
      <c r="L95" s="89">
        <f t="shared" ref="L95:M95" si="113">+K95+1</f>
        <v>9</v>
      </c>
      <c r="M95" s="89">
        <f t="shared" si="113"/>
        <v>10</v>
      </c>
      <c r="N95" s="89">
        <f t="shared" ref="N95:O95" si="114">+M95+1</f>
        <v>11</v>
      </c>
      <c r="O95" s="89">
        <f t="shared" si="114"/>
        <v>12</v>
      </c>
      <c r="P95" s="89">
        <f t="shared" ref="P95" si="115">+O95+1</f>
        <v>13</v>
      </c>
      <c r="R95" s="285"/>
      <c r="S95" s="285"/>
      <c r="T95" s="289"/>
      <c r="U95" s="289"/>
      <c r="W95" s="289"/>
    </row>
    <row r="96" spans="3:24" s="283" customFormat="1" ht="12.75" customHeight="1">
      <c r="C96" s="10" t="str">
        <f t="shared" ref="C96:E96" si="116">+D149</f>
        <v>Agg End-use</v>
      </c>
      <c r="D96" s="10" t="str">
        <f t="shared" si="116"/>
        <v>01 Coal</v>
      </c>
      <c r="E96" s="10" t="str">
        <f t="shared" si="116"/>
        <v>02 Fuel oil</v>
      </c>
      <c r="F96" s="10" t="str">
        <f t="shared" ref="F96" si="117">+G149</f>
        <v>03 Diesel</v>
      </c>
      <c r="G96" s="10" t="str">
        <f t="shared" ref="G96" si="118">+H149</f>
        <v>04 Gasoline</v>
      </c>
      <c r="H96" s="10" t="str">
        <f t="shared" ref="H96" si="119">+I149</f>
        <v>05 LPG</v>
      </c>
      <c r="I96" s="10" t="str">
        <f t="shared" ref="I96" si="120">+J149</f>
        <v>06 Manufactured Gases</v>
      </c>
      <c r="J96" s="10" t="str">
        <f t="shared" ref="J96" si="121">+K149</f>
        <v>07 Natural gas</v>
      </c>
      <c r="K96" s="10" t="str">
        <f t="shared" ref="K96" si="122">+L149</f>
        <v>08 Biogas</v>
      </c>
      <c r="L96" s="10" t="str">
        <f t="shared" ref="L96" si="123">+M149</f>
        <v>09 Biodiesel</v>
      </c>
      <c r="M96" s="10" t="str">
        <f t="shared" ref="M96" si="124">+N149</f>
        <v>10 Biomass</v>
      </c>
      <c r="N96" s="10" t="str">
        <f t="shared" ref="N96" si="125">+O149</f>
        <v>11 Waste</v>
      </c>
      <c r="O96" s="10" t="str">
        <f t="shared" ref="O96" si="126">+P149</f>
        <v>12 Electricity</v>
      </c>
      <c r="P96" s="10" t="str">
        <f t="shared" ref="P96" si="127">+Q149</f>
        <v>13 District heating</v>
      </c>
      <c r="R96" s="285"/>
      <c r="S96" s="285"/>
      <c r="T96" s="122" t="s">
        <v>146</v>
      </c>
      <c r="V96" s="123">
        <v>2015</v>
      </c>
    </row>
    <row r="97" spans="3:24" s="283" customFormat="1" ht="12.75" customHeight="1">
      <c r="C97" s="13" t="str">
        <f>$D$150</f>
        <v>Process heat temperature</v>
      </c>
      <c r="D97" s="14">
        <f>+INDEX($E150:$Q150,1,D$95) * INDEX($V$98:$V$110,D$95,1)</f>
        <v>126.816</v>
      </c>
      <c r="E97" s="14">
        <f t="shared" ref="E97:P97" si="128">+INDEX($E150:$Q150,1,E$95) * INDEX($V$98:$V$110,E$95,1)</f>
        <v>0</v>
      </c>
      <c r="F97" s="14">
        <f t="shared" si="128"/>
        <v>0</v>
      </c>
      <c r="G97" s="14">
        <f t="shared" si="128"/>
        <v>0</v>
      </c>
      <c r="H97" s="14">
        <f t="shared" si="128"/>
        <v>34.024500000000003</v>
      </c>
      <c r="I97" s="14">
        <f t="shared" si="128"/>
        <v>1664.1</v>
      </c>
      <c r="J97" s="14">
        <f t="shared" si="128"/>
        <v>32839.020000000004</v>
      </c>
      <c r="K97" s="14">
        <f t="shared" si="128"/>
        <v>0</v>
      </c>
      <c r="L97" s="14">
        <f t="shared" si="128"/>
        <v>50.862000000000002</v>
      </c>
      <c r="M97" s="14">
        <f t="shared" si="128"/>
        <v>225</v>
      </c>
      <c r="N97" s="14">
        <f t="shared" si="128"/>
        <v>2</v>
      </c>
      <c r="O97" s="14">
        <f t="shared" si="128"/>
        <v>5998.86</v>
      </c>
      <c r="P97" s="14">
        <f t="shared" si="128"/>
        <v>0</v>
      </c>
      <c r="R97" s="285"/>
      <c r="S97" s="285"/>
      <c r="T97" s="48" t="s">
        <v>203</v>
      </c>
      <c r="U97" s="48"/>
      <c r="V97" s="124" t="str">
        <f>+INDEX('Energy matrix'!C25:N25,1,$D$2)</f>
        <v>Transport equipment</v>
      </c>
      <c r="W97" s="48"/>
    </row>
    <row r="98" spans="3:24" s="283" customFormat="1" ht="12.75" customHeight="1">
      <c r="C98" s="13" t="str">
        <f>$D$151</f>
        <v>Cooling demand</v>
      </c>
      <c r="D98" s="14">
        <f t="shared" ref="D98:P98" si="129">+INDEX($E151:$Q151,1,D$95) * INDEX($V$98:$V$110,D$95,1)</f>
        <v>0</v>
      </c>
      <c r="E98" s="14">
        <f t="shared" si="129"/>
        <v>0</v>
      </c>
      <c r="F98" s="14">
        <f t="shared" si="129"/>
        <v>0</v>
      </c>
      <c r="G98" s="14">
        <f t="shared" si="129"/>
        <v>0</v>
      </c>
      <c r="H98" s="14">
        <f t="shared" si="129"/>
        <v>0</v>
      </c>
      <c r="I98" s="14">
        <f t="shared" si="129"/>
        <v>0</v>
      </c>
      <c r="J98" s="14">
        <f t="shared" si="129"/>
        <v>0</v>
      </c>
      <c r="K98" s="14">
        <f t="shared" si="129"/>
        <v>0</v>
      </c>
      <c r="L98" s="14">
        <f t="shared" si="129"/>
        <v>0</v>
      </c>
      <c r="M98" s="14">
        <f t="shared" si="129"/>
        <v>0</v>
      </c>
      <c r="N98" s="14">
        <f t="shared" si="129"/>
        <v>0</v>
      </c>
      <c r="O98" s="14">
        <f t="shared" si="129"/>
        <v>6665.4000000000005</v>
      </c>
      <c r="P98" s="14">
        <f t="shared" si="129"/>
        <v>0</v>
      </c>
      <c r="R98" s="285"/>
      <c r="S98" s="285"/>
      <c r="T98" s="117" t="str">
        <f>'Energy matrix'!B26</f>
        <v>Coal</v>
      </c>
      <c r="U98" s="117"/>
      <c r="V98" s="118">
        <f>+INDEX('Energy matrix'!C26:N26,1,$D$2)</f>
        <v>126.816</v>
      </c>
      <c r="W98" s="117"/>
    </row>
    <row r="99" spans="3:24" s="283" customFormat="1" ht="12.75" customHeight="1">
      <c r="C99" s="13" t="str">
        <f>$D$152</f>
        <v>Haullage</v>
      </c>
      <c r="D99" s="14">
        <f t="shared" ref="D99:P99" si="130">+INDEX($E152:$Q152,1,D$95) * INDEX($V$98:$V$110,D$95,1)</f>
        <v>0</v>
      </c>
      <c r="E99" s="14">
        <f t="shared" si="130"/>
        <v>0</v>
      </c>
      <c r="F99" s="14">
        <f t="shared" si="130"/>
        <v>1626.932</v>
      </c>
      <c r="G99" s="14">
        <f t="shared" si="130"/>
        <v>0</v>
      </c>
      <c r="H99" s="14">
        <f t="shared" si="130"/>
        <v>102.07350000000001</v>
      </c>
      <c r="I99" s="14">
        <f t="shared" si="130"/>
        <v>0</v>
      </c>
      <c r="J99" s="14">
        <f t="shared" si="130"/>
        <v>0</v>
      </c>
      <c r="K99" s="14">
        <f t="shared" si="130"/>
        <v>0</v>
      </c>
      <c r="L99" s="14">
        <f t="shared" si="130"/>
        <v>0</v>
      </c>
      <c r="M99" s="14">
        <f t="shared" si="130"/>
        <v>0</v>
      </c>
      <c r="N99" s="14">
        <f t="shared" si="130"/>
        <v>0</v>
      </c>
      <c r="O99" s="14">
        <f t="shared" si="130"/>
        <v>0</v>
      </c>
      <c r="P99" s="14">
        <f t="shared" si="130"/>
        <v>0</v>
      </c>
      <c r="R99" s="285"/>
      <c r="S99" s="285"/>
      <c r="T99" s="117" t="str">
        <f>'Energy matrix'!B27</f>
        <v>Fuel Oil</v>
      </c>
      <c r="U99" s="117"/>
      <c r="V99" s="118">
        <f>+INDEX('Energy matrix'!C27:N27,1,$D$2)</f>
        <v>0</v>
      </c>
      <c r="W99" s="117"/>
    </row>
    <row r="100" spans="3:24" s="283" customFormat="1" ht="12.75" customHeight="1">
      <c r="C100" s="13" t="str">
        <f>$D$153</f>
        <v>Light and electronics</v>
      </c>
      <c r="D100" s="14">
        <f t="shared" ref="D100:P100" si="131">+INDEX($E153:$Q153,1,D$95) * INDEX($V$98:$V$110,D$95,1)</f>
        <v>0</v>
      </c>
      <c r="E100" s="14">
        <f t="shared" si="131"/>
        <v>0</v>
      </c>
      <c r="F100" s="14">
        <f t="shared" si="131"/>
        <v>0</v>
      </c>
      <c r="G100" s="14">
        <f t="shared" si="131"/>
        <v>0</v>
      </c>
      <c r="H100" s="14">
        <f t="shared" si="131"/>
        <v>0</v>
      </c>
      <c r="I100" s="14">
        <f t="shared" si="131"/>
        <v>0</v>
      </c>
      <c r="J100" s="14">
        <f t="shared" si="131"/>
        <v>0</v>
      </c>
      <c r="K100" s="14">
        <f t="shared" si="131"/>
        <v>0</v>
      </c>
      <c r="L100" s="14">
        <f t="shared" si="131"/>
        <v>0</v>
      </c>
      <c r="M100" s="14">
        <f t="shared" si="131"/>
        <v>0</v>
      </c>
      <c r="N100" s="14">
        <f t="shared" si="131"/>
        <v>0</v>
      </c>
      <c r="O100" s="14">
        <f t="shared" si="131"/>
        <v>6665.4000000000005</v>
      </c>
      <c r="P100" s="14">
        <f t="shared" si="131"/>
        <v>6434.1075875809393</v>
      </c>
      <c r="R100" s="285"/>
      <c r="S100" s="285"/>
      <c r="T100" s="117" t="str">
        <f>'Energy matrix'!B28</f>
        <v>Diesel</v>
      </c>
      <c r="U100" s="117"/>
      <c r="V100" s="118">
        <f>+INDEX('Energy matrix'!C28:N28,1,$D$2)</f>
        <v>1626.932</v>
      </c>
      <c r="W100" s="117"/>
    </row>
    <row r="101" spans="3:24" s="283" customFormat="1" ht="12.75" customHeight="1">
      <c r="C101" s="13" t="str">
        <f>$D$154</f>
        <v>Electric motors</v>
      </c>
      <c r="D101" s="14">
        <f t="shared" ref="D101:P101" si="132">+INDEX($E154:$Q154,1,D$95) * INDEX($V$98:$V$110,D$95,1)</f>
        <v>0</v>
      </c>
      <c r="E101" s="14">
        <f t="shared" si="132"/>
        <v>0</v>
      </c>
      <c r="F101" s="14">
        <f t="shared" si="132"/>
        <v>0</v>
      </c>
      <c r="G101" s="14">
        <f t="shared" si="132"/>
        <v>0</v>
      </c>
      <c r="H101" s="14">
        <f t="shared" si="132"/>
        <v>0</v>
      </c>
      <c r="I101" s="14">
        <f t="shared" si="132"/>
        <v>0</v>
      </c>
      <c r="J101" s="14">
        <f t="shared" si="132"/>
        <v>0</v>
      </c>
      <c r="K101" s="14">
        <f t="shared" si="132"/>
        <v>0</v>
      </c>
      <c r="L101" s="14">
        <f t="shared" si="132"/>
        <v>0</v>
      </c>
      <c r="M101" s="14">
        <f t="shared" si="132"/>
        <v>0</v>
      </c>
      <c r="N101" s="14">
        <f t="shared" si="132"/>
        <v>0</v>
      </c>
      <c r="O101" s="14">
        <f t="shared" si="132"/>
        <v>32660.46</v>
      </c>
      <c r="P101" s="14">
        <f t="shared" si="132"/>
        <v>6769.4172339365759</v>
      </c>
      <c r="R101" s="285"/>
      <c r="S101" s="285"/>
      <c r="T101" s="117" t="str">
        <f>'Energy matrix'!B29</f>
        <v>Gasoline</v>
      </c>
      <c r="U101" s="117"/>
      <c r="V101" s="118">
        <f>+INDEX('Energy matrix'!C29:N29,1,$D$2)</f>
        <v>0</v>
      </c>
      <c r="W101" s="117"/>
    </row>
    <row r="102" spans="3:24" s="283" customFormat="1" ht="12.75" customHeight="1">
      <c r="C102" s="13" t="str">
        <f>$D$155</f>
        <v>Spatial heating</v>
      </c>
      <c r="D102" s="14">
        <f t="shared" ref="D102:P102" si="133">+INDEX($E155:$Q155,1,D$95) * INDEX($V$98:$V$110,D$95,1)</f>
        <v>0</v>
      </c>
      <c r="E102" s="14">
        <f t="shared" si="133"/>
        <v>0</v>
      </c>
      <c r="F102" s="14">
        <f t="shared" si="133"/>
        <v>0</v>
      </c>
      <c r="G102" s="14">
        <f t="shared" si="133"/>
        <v>0</v>
      </c>
      <c r="H102" s="14">
        <f t="shared" si="133"/>
        <v>0</v>
      </c>
      <c r="I102" s="14">
        <f t="shared" si="133"/>
        <v>0</v>
      </c>
      <c r="J102" s="14">
        <f t="shared" si="133"/>
        <v>3648.7800000000007</v>
      </c>
      <c r="K102" s="14">
        <f t="shared" si="133"/>
        <v>0</v>
      </c>
      <c r="L102" s="14">
        <f t="shared" si="133"/>
        <v>0</v>
      </c>
      <c r="M102" s="14">
        <f t="shared" si="133"/>
        <v>0</v>
      </c>
      <c r="N102" s="14">
        <f t="shared" si="133"/>
        <v>0</v>
      </c>
      <c r="O102" s="14">
        <f t="shared" si="133"/>
        <v>666.54</v>
      </c>
      <c r="P102" s="14">
        <f t="shared" si="133"/>
        <v>236.47517848248381</v>
      </c>
      <c r="R102" s="285"/>
      <c r="S102" s="285"/>
      <c r="T102" s="117" t="str">
        <f>'Energy matrix'!B30</f>
        <v>LPG</v>
      </c>
      <c r="U102" s="117"/>
      <c r="V102" s="118">
        <f>+INDEX('Energy matrix'!C30:N30,1,$D$2)</f>
        <v>136.09800000000001</v>
      </c>
      <c r="W102" s="117"/>
    </row>
    <row r="103" spans="3:24" s="283" customFormat="1" ht="12.75" customHeight="1">
      <c r="C103" s="17" t="s">
        <v>57</v>
      </c>
      <c r="D103" s="18">
        <f>SUM(D97:D102)</f>
        <v>126.816</v>
      </c>
      <c r="E103" s="18">
        <f t="shared" ref="E103:P103" si="134">SUM(E97:E102)</f>
        <v>0</v>
      </c>
      <c r="F103" s="18">
        <f t="shared" si="134"/>
        <v>1626.932</v>
      </c>
      <c r="G103" s="18">
        <f t="shared" si="134"/>
        <v>0</v>
      </c>
      <c r="H103" s="18">
        <f t="shared" si="134"/>
        <v>136.09800000000001</v>
      </c>
      <c r="I103" s="18">
        <f t="shared" si="134"/>
        <v>1664.1</v>
      </c>
      <c r="J103" s="18">
        <f t="shared" si="134"/>
        <v>36487.800000000003</v>
      </c>
      <c r="K103" s="18">
        <f t="shared" si="134"/>
        <v>0</v>
      </c>
      <c r="L103" s="18">
        <f t="shared" si="134"/>
        <v>50.862000000000002</v>
      </c>
      <c r="M103" s="18">
        <f t="shared" si="134"/>
        <v>225</v>
      </c>
      <c r="N103" s="18">
        <f t="shared" si="134"/>
        <v>2</v>
      </c>
      <c r="O103" s="18">
        <f t="shared" si="134"/>
        <v>52656.659999999996</v>
      </c>
      <c r="P103" s="18">
        <f t="shared" si="134"/>
        <v>13440</v>
      </c>
      <c r="R103" s="285"/>
      <c r="S103" s="285"/>
      <c r="T103" s="117" t="str">
        <f>'Energy matrix'!B31</f>
        <v>Manufactured Gases</v>
      </c>
      <c r="U103" s="117"/>
      <c r="V103" s="118">
        <f>+INDEX('Energy matrix'!C31:N31,1,$D$2)</f>
        <v>1664.1</v>
      </c>
      <c r="W103" s="117"/>
    </row>
    <row r="104" spans="3:24" s="283" customFormat="1" ht="12.75" customHeight="1">
      <c r="O104" s="86"/>
      <c r="R104" s="285"/>
      <c r="S104" s="285"/>
      <c r="T104" s="117" t="str">
        <f>'Energy matrix'!B32</f>
        <v>Natural gas</v>
      </c>
      <c r="U104" s="117"/>
      <c r="V104" s="118">
        <f>+INDEX('Energy matrix'!C32:N32,1,$D$2)</f>
        <v>36487.800000000003</v>
      </c>
      <c r="W104" s="117"/>
    </row>
    <row r="105" spans="3:24" s="283" customFormat="1" ht="12.75" customHeight="1">
      <c r="O105" s="86"/>
      <c r="R105" s="285"/>
      <c r="S105" s="285"/>
      <c r="T105" s="117" t="str">
        <f>'Energy matrix'!B33</f>
        <v>Biogas</v>
      </c>
      <c r="U105" s="117"/>
      <c r="V105" s="118">
        <f>+INDEX('Energy matrix'!C33:N33,1,$D$2)</f>
        <v>0</v>
      </c>
      <c r="W105" s="117"/>
    </row>
    <row r="106" spans="3:24" s="283" customFormat="1" ht="12.75" customHeight="1">
      <c r="E106" s="63"/>
      <c r="F106" s="63"/>
      <c r="G106" s="286"/>
      <c r="H106" s="286"/>
      <c r="I106" s="286"/>
      <c r="J106" s="286"/>
      <c r="K106" s="286"/>
      <c r="O106" s="86"/>
      <c r="R106" s="285"/>
      <c r="S106" s="285"/>
      <c r="T106" s="117" t="str">
        <f>'Energy matrix'!B34</f>
        <v>Biodiesel</v>
      </c>
      <c r="U106" s="117"/>
      <c r="V106" s="118">
        <f>+INDEX('Energy matrix'!C34:N34,1,$D$2)</f>
        <v>50.862000000000002</v>
      </c>
      <c r="W106" s="117"/>
    </row>
    <row r="107" spans="3:24" s="283" customFormat="1" ht="12.75" customHeight="1">
      <c r="E107" s="63"/>
      <c r="F107" s="63"/>
      <c r="G107" s="286"/>
      <c r="H107" s="286"/>
      <c r="I107" s="286"/>
      <c r="J107" s="286"/>
      <c r="K107" s="286"/>
      <c r="O107" s="86"/>
      <c r="R107" s="285"/>
      <c r="S107" s="285"/>
      <c r="T107" s="117" t="str">
        <f>'Energy matrix'!B35</f>
        <v>Biomass</v>
      </c>
      <c r="U107" s="117"/>
      <c r="V107" s="118">
        <f>+INDEX('Energy matrix'!C35:N35,1,$D$2)</f>
        <v>225</v>
      </c>
      <c r="W107" s="117"/>
    </row>
    <row r="108" spans="3:24" s="283" customFormat="1" ht="12.75" customHeight="1">
      <c r="E108" s="63"/>
      <c r="F108" s="63"/>
      <c r="G108" s="286"/>
      <c r="H108" s="286"/>
      <c r="I108" s="286"/>
      <c r="J108" s="286"/>
      <c r="K108" s="286"/>
      <c r="O108" s="86"/>
      <c r="R108" s="285"/>
      <c r="S108" s="285"/>
      <c r="T108" s="117" t="str">
        <f>'Energy matrix'!B36</f>
        <v>Waste</v>
      </c>
      <c r="U108" s="117"/>
      <c r="V108" s="118">
        <f>+INDEX('Energy matrix'!C36:N36,1,$D$2)</f>
        <v>2</v>
      </c>
      <c r="W108" s="117"/>
    </row>
    <row r="109" spans="3:24" s="283" customFormat="1" ht="12.75" customHeight="1">
      <c r="E109" s="63"/>
      <c r="F109" s="63"/>
      <c r="G109" s="286"/>
      <c r="H109" s="286"/>
      <c r="I109" s="286"/>
      <c r="J109" s="286"/>
      <c r="K109" s="286"/>
      <c r="O109" s="86"/>
      <c r="R109" s="285"/>
      <c r="S109" s="285"/>
      <c r="T109" s="117" t="str">
        <f>'Energy matrix'!B37</f>
        <v>Electricity</v>
      </c>
      <c r="U109" s="117"/>
      <c r="V109" s="118">
        <f>+INDEX('Energy matrix'!C37:N37,1,$D$2)</f>
        <v>66654</v>
      </c>
      <c r="W109" s="117"/>
    </row>
    <row r="110" spans="3:24" ht="12.75" customHeight="1">
      <c r="C110" s="257" t="s">
        <v>489</v>
      </c>
      <c r="E110" s="25"/>
      <c r="F110" s="25"/>
      <c r="G110" s="25"/>
      <c r="H110" s="25"/>
      <c r="I110" s="25"/>
      <c r="J110" s="25"/>
      <c r="K110" s="25"/>
      <c r="O110" s="86"/>
      <c r="T110" s="117" t="str">
        <f>'Energy matrix'!B38</f>
        <v>District Heating</v>
      </c>
      <c r="U110" s="117"/>
      <c r="V110" s="118">
        <f>+INDEX('Energy matrix'!C38:N38,1,$D$2)</f>
        <v>13440</v>
      </c>
      <c r="W110" s="117"/>
      <c r="X110" s="283"/>
    </row>
    <row r="111" spans="3:24" ht="12.75" customHeight="1">
      <c r="O111" s="86"/>
      <c r="T111" s="117" t="s">
        <v>57</v>
      </c>
      <c r="U111" s="117"/>
      <c r="V111" s="118">
        <f>SUM(V98:V110)</f>
        <v>120413.60800000001</v>
      </c>
      <c r="W111" s="117"/>
      <c r="X111" s="283"/>
    </row>
    <row r="112" spans="3:24" ht="12.75" customHeight="1">
      <c r="C112" s="125" t="s">
        <v>145</v>
      </c>
      <c r="E112" s="25"/>
      <c r="F112" s="25"/>
      <c r="G112" s="25"/>
      <c r="H112" s="25"/>
      <c r="I112" s="25"/>
      <c r="J112" s="25"/>
      <c r="K112" s="25"/>
      <c r="T112" s="285"/>
      <c r="U112" s="285"/>
      <c r="V112" s="285"/>
      <c r="W112" s="285"/>
      <c r="X112" s="283"/>
    </row>
    <row r="113" spans="3:31" ht="12.75" customHeight="1">
      <c r="D113" s="87" t="s">
        <v>147</v>
      </c>
      <c r="E113" s="88" t="str">
        <f t="array" ref="E113">+IF(AND(UPPER(TRANSPOSE(T118:T128))=UPPER(MID(D116:N116,4,99))),"Ok","ERROR")</f>
        <v>Ok</v>
      </c>
      <c r="F113" s="25"/>
      <c r="G113" s="25"/>
      <c r="H113" s="25"/>
      <c r="I113" s="25"/>
      <c r="J113" s="25"/>
      <c r="K113" s="25"/>
      <c r="T113" s="285"/>
      <c r="U113" s="285"/>
      <c r="V113" s="285"/>
      <c r="W113" s="285"/>
      <c r="X113" s="283"/>
    </row>
    <row r="114" spans="3:31" ht="12.75" customHeight="1">
      <c r="C114" s="25" t="s">
        <v>203</v>
      </c>
      <c r="O114" s="86"/>
      <c r="T114" s="125" t="s">
        <v>491</v>
      </c>
      <c r="U114" s="125"/>
      <c r="W114" s="125"/>
    </row>
    <row r="115" spans="3:31" ht="12.75" customHeight="1">
      <c r="D115" s="89">
        <v>1</v>
      </c>
      <c r="E115" s="89">
        <f>+D115+1</f>
        <v>2</v>
      </c>
      <c r="F115" s="89">
        <f t="shared" ref="F115:P115" si="135">+E115+1</f>
        <v>3</v>
      </c>
      <c r="G115" s="89">
        <f t="shared" si="135"/>
        <v>4</v>
      </c>
      <c r="H115" s="89">
        <f t="shared" si="135"/>
        <v>5</v>
      </c>
      <c r="I115" s="89">
        <f t="shared" si="135"/>
        <v>6</v>
      </c>
      <c r="J115" s="89">
        <f t="shared" si="135"/>
        <v>7</v>
      </c>
      <c r="K115" s="89">
        <f t="shared" si="135"/>
        <v>8</v>
      </c>
      <c r="L115" s="89">
        <f t="shared" si="135"/>
        <v>9</v>
      </c>
      <c r="M115" s="89">
        <f t="shared" si="135"/>
        <v>10</v>
      </c>
      <c r="N115" s="89">
        <f t="shared" si="135"/>
        <v>11</v>
      </c>
      <c r="O115" s="89">
        <f t="shared" si="135"/>
        <v>12</v>
      </c>
      <c r="P115" s="89">
        <f t="shared" si="135"/>
        <v>13</v>
      </c>
      <c r="T115" s="46"/>
      <c r="U115" s="46"/>
      <c r="W115" s="46"/>
    </row>
    <row r="116" spans="3:31" ht="12.75" customHeight="1">
      <c r="C116" s="10" t="str">
        <f>+C76</f>
        <v>Agg End-use</v>
      </c>
      <c r="D116" s="10" t="str">
        <f t="shared" ref="D116:P116" si="136">+D76</f>
        <v>01 Coal</v>
      </c>
      <c r="E116" s="10" t="str">
        <f t="shared" si="136"/>
        <v>02 Fuel oil</v>
      </c>
      <c r="F116" s="10" t="str">
        <f t="shared" si="136"/>
        <v>03 Diesel</v>
      </c>
      <c r="G116" s="10" t="str">
        <f t="shared" si="136"/>
        <v>04 Gasoline</v>
      </c>
      <c r="H116" s="10" t="str">
        <f t="shared" si="136"/>
        <v>05 LPG</v>
      </c>
      <c r="I116" s="10" t="str">
        <f t="shared" si="136"/>
        <v>06 Manufactured Gases</v>
      </c>
      <c r="J116" s="10" t="str">
        <f t="shared" si="136"/>
        <v>07 Natural gas</v>
      </c>
      <c r="K116" s="10" t="str">
        <f t="shared" si="136"/>
        <v>08 Biogas</v>
      </c>
      <c r="L116" s="10" t="str">
        <f t="shared" si="136"/>
        <v>09 Biodiesel</v>
      </c>
      <c r="M116" s="10" t="str">
        <f t="shared" si="136"/>
        <v>10 Biomass</v>
      </c>
      <c r="N116" s="10" t="str">
        <f t="shared" si="136"/>
        <v>11 Waste</v>
      </c>
      <c r="O116" s="10" t="str">
        <f t="shared" si="136"/>
        <v>12 Electricity</v>
      </c>
      <c r="P116" s="10" t="str">
        <f t="shared" si="136"/>
        <v>13 District heating</v>
      </c>
      <c r="T116" s="122" t="s">
        <v>146</v>
      </c>
      <c r="V116" s="123">
        <f>+'Energy matrix'!B45</f>
        <v>2019</v>
      </c>
    </row>
    <row r="117" spans="3:31" ht="12.75" customHeight="1">
      <c r="C117" s="13" t="str">
        <f>$D$150</f>
        <v>Process heat temperature</v>
      </c>
      <c r="D117" s="14">
        <f>+INDEX($E150:$Q150,1,D$115) * INDEX($V$118:$V$130,D$115,1)</f>
        <v>7161.88</v>
      </c>
      <c r="E117" s="14">
        <f t="shared" ref="E117:P117" si="137">+INDEX($E150:$Q150,1,E$115) * INDEX($V$118:$V$130,E$115,1)</f>
        <v>0</v>
      </c>
      <c r="F117" s="14">
        <f t="shared" si="137"/>
        <v>0</v>
      </c>
      <c r="G117" s="14">
        <f t="shared" si="137"/>
        <v>0</v>
      </c>
      <c r="H117" s="14">
        <f t="shared" si="137"/>
        <v>53.842500000000001</v>
      </c>
      <c r="I117" s="14">
        <f t="shared" si="137"/>
        <v>1139.4000000000001</v>
      </c>
      <c r="J117" s="14">
        <f t="shared" si="137"/>
        <v>32944.644899999999</v>
      </c>
      <c r="K117" s="14">
        <f t="shared" si="137"/>
        <v>119</v>
      </c>
      <c r="L117" s="14">
        <f t="shared" si="137"/>
        <v>26.925999999999998</v>
      </c>
      <c r="M117" s="14">
        <f t="shared" si="137"/>
        <v>318</v>
      </c>
      <c r="N117" s="14">
        <f t="shared" si="137"/>
        <v>0</v>
      </c>
      <c r="O117" s="14">
        <f t="shared" si="137"/>
        <v>5500.8720000000003</v>
      </c>
      <c r="P117" s="14">
        <f t="shared" si="137"/>
        <v>0</v>
      </c>
      <c r="T117" s="48" t="s">
        <v>203</v>
      </c>
      <c r="U117" s="48"/>
      <c r="V117" s="124" t="str">
        <f>+INDEX('Energy matrix'!C46:N46,1,$D$2)</f>
        <v>Transport equipment</v>
      </c>
      <c r="W117" s="48"/>
    </row>
    <row r="118" spans="3:31" ht="12.75" customHeight="1">
      <c r="C118" s="13" t="str">
        <f>$D$151</f>
        <v>Cooling demand</v>
      </c>
      <c r="D118" s="14">
        <f>+INDEX($E151:$Q151,1,D$115) * INDEX($V$118:$V$130,D$115,1)</f>
        <v>0</v>
      </c>
      <c r="E118" s="14">
        <f t="shared" ref="E118:P118" si="138">+INDEX($E151:$Q151,1,E$115) * INDEX($V$118:$V$130,E$115,1)</f>
        <v>0</v>
      </c>
      <c r="F118" s="14">
        <f t="shared" si="138"/>
        <v>0</v>
      </c>
      <c r="G118" s="14">
        <f t="shared" si="138"/>
        <v>0</v>
      </c>
      <c r="H118" s="14">
        <f t="shared" si="138"/>
        <v>0</v>
      </c>
      <c r="I118" s="14">
        <f t="shared" si="138"/>
        <v>0</v>
      </c>
      <c r="J118" s="14">
        <f t="shared" si="138"/>
        <v>0</v>
      </c>
      <c r="K118" s="14">
        <f t="shared" si="138"/>
        <v>0</v>
      </c>
      <c r="L118" s="14">
        <f t="shared" si="138"/>
        <v>0</v>
      </c>
      <c r="M118" s="14">
        <f t="shared" si="138"/>
        <v>0</v>
      </c>
      <c r="N118" s="14">
        <f t="shared" si="138"/>
        <v>0</v>
      </c>
      <c r="O118" s="14">
        <f t="shared" si="138"/>
        <v>6112.0800000000008</v>
      </c>
      <c r="P118" s="14">
        <f t="shared" si="138"/>
        <v>0</v>
      </c>
      <c r="T118" s="117" t="str">
        <f>'Energy matrix'!B47</f>
        <v>Coal</v>
      </c>
      <c r="U118" s="117"/>
      <c r="V118" s="118">
        <f>+INDEX('Energy matrix'!C47:N47,1,$D$2)</f>
        <v>7161.88</v>
      </c>
      <c r="W118" s="117"/>
    </row>
    <row r="119" spans="3:31" ht="12.75" customHeight="1">
      <c r="C119" s="13" t="str">
        <f>$D$152</f>
        <v>Haullage</v>
      </c>
      <c r="D119" s="19">
        <f>+INDEX($E152:$Q152,1,D$115) * INDEX($V$118:$V$130,D$115,1)</f>
        <v>0</v>
      </c>
      <c r="E119" s="19">
        <f t="shared" ref="E119:P119" si="139">+INDEX($E152:$Q152,1,E$115) * INDEX($V$118:$V$130,E$115,1)</f>
        <v>0</v>
      </c>
      <c r="F119" s="19">
        <f t="shared" si="139"/>
        <v>1373.664</v>
      </c>
      <c r="G119" s="19">
        <f t="shared" si="139"/>
        <v>0</v>
      </c>
      <c r="H119" s="19">
        <f t="shared" si="139"/>
        <v>161.5275</v>
      </c>
      <c r="I119" s="19">
        <f t="shared" si="139"/>
        <v>0</v>
      </c>
      <c r="J119" s="19">
        <f t="shared" si="139"/>
        <v>0</v>
      </c>
      <c r="K119" s="19">
        <f t="shared" si="139"/>
        <v>0</v>
      </c>
      <c r="L119" s="19">
        <f t="shared" si="139"/>
        <v>0</v>
      </c>
      <c r="M119" s="19">
        <f t="shared" si="139"/>
        <v>0</v>
      </c>
      <c r="N119" s="19">
        <f t="shared" si="139"/>
        <v>0</v>
      </c>
      <c r="O119" s="19">
        <f t="shared" si="139"/>
        <v>0</v>
      </c>
      <c r="P119" s="19">
        <f t="shared" si="139"/>
        <v>0</v>
      </c>
      <c r="T119" s="117" t="str">
        <f>'Energy matrix'!B48</f>
        <v>Fuel Oil</v>
      </c>
      <c r="U119" s="117"/>
      <c r="V119" s="118">
        <f>+INDEX('Energy matrix'!C48:N48,1,$D$2)</f>
        <v>0</v>
      </c>
      <c r="W119" s="117"/>
    </row>
    <row r="120" spans="3:31" ht="12.75" customHeight="1">
      <c r="C120" s="13" t="str">
        <f>$D$153</f>
        <v>Light and electronics</v>
      </c>
      <c r="D120" s="14">
        <f>+INDEX($E153:$Q153,1,D$115) * INDEX($V$118:$V$130,D$115,1)</f>
        <v>0</v>
      </c>
      <c r="E120" s="14">
        <f t="shared" ref="E120:P120" si="140">+INDEX($E153:$Q153,1,E$115) * INDEX($V$118:$V$130,E$115,1)</f>
        <v>0</v>
      </c>
      <c r="F120" s="14">
        <f t="shared" si="140"/>
        <v>0</v>
      </c>
      <c r="G120" s="14">
        <f t="shared" si="140"/>
        <v>0</v>
      </c>
      <c r="H120" s="14">
        <f t="shared" si="140"/>
        <v>0</v>
      </c>
      <c r="I120" s="14">
        <f t="shared" si="140"/>
        <v>0</v>
      </c>
      <c r="J120" s="14">
        <f t="shared" si="140"/>
        <v>0</v>
      </c>
      <c r="K120" s="14">
        <f t="shared" si="140"/>
        <v>0</v>
      </c>
      <c r="L120" s="14">
        <f t="shared" si="140"/>
        <v>0</v>
      </c>
      <c r="M120" s="14">
        <f t="shared" si="140"/>
        <v>0</v>
      </c>
      <c r="N120" s="14">
        <f t="shared" si="140"/>
        <v>0</v>
      </c>
      <c r="O120" s="14">
        <f t="shared" si="140"/>
        <v>6112.0800000000008</v>
      </c>
      <c r="P120" s="14">
        <f t="shared" si="140"/>
        <v>5805.0586761165532</v>
      </c>
      <c r="T120" s="117" t="str">
        <f>'Energy matrix'!B49</f>
        <v>Diesel</v>
      </c>
      <c r="U120" s="117"/>
      <c r="V120" s="118">
        <f>+INDEX('Energy matrix'!C49:N49,1,$D$2)</f>
        <v>1373.664</v>
      </c>
      <c r="W120" s="117"/>
    </row>
    <row r="121" spans="3:31" ht="12.75" customHeight="1">
      <c r="C121" s="13" t="str">
        <f>$D$154</f>
        <v>Electric motors</v>
      </c>
      <c r="D121" s="14">
        <f t="shared" ref="D121:P122" si="141">+INDEX($E154:$Q154,1,D$115) * INDEX($V$118:$V$130,D$115,1)</f>
        <v>0</v>
      </c>
      <c r="E121" s="14">
        <f t="shared" si="141"/>
        <v>0</v>
      </c>
      <c r="F121" s="14">
        <f t="shared" si="141"/>
        <v>0</v>
      </c>
      <c r="G121" s="14">
        <f t="shared" si="141"/>
        <v>0</v>
      </c>
      <c r="H121" s="14">
        <f t="shared" si="141"/>
        <v>0</v>
      </c>
      <c r="I121" s="14">
        <f t="shared" si="141"/>
        <v>0</v>
      </c>
      <c r="J121" s="14">
        <f t="shared" si="141"/>
        <v>0</v>
      </c>
      <c r="K121" s="14">
        <f t="shared" si="141"/>
        <v>0</v>
      </c>
      <c r="L121" s="14">
        <f t="shared" si="141"/>
        <v>0</v>
      </c>
      <c r="M121" s="14">
        <f t="shared" si="141"/>
        <v>0</v>
      </c>
      <c r="N121" s="14">
        <f t="shared" si="141"/>
        <v>0</v>
      </c>
      <c r="O121" s="14">
        <f t="shared" si="141"/>
        <v>29949.191999999999</v>
      </c>
      <c r="P121" s="14">
        <f t="shared" si="141"/>
        <v>6107.58581686867</v>
      </c>
      <c r="T121" s="117" t="str">
        <f>'Energy matrix'!B50</f>
        <v>Gasoline</v>
      </c>
      <c r="U121" s="117"/>
      <c r="V121" s="118">
        <f>+INDEX('Energy matrix'!C50:N50,1,$D$2)</f>
        <v>0</v>
      </c>
      <c r="W121" s="117"/>
    </row>
    <row r="122" spans="3:31" ht="12.75" customHeight="1">
      <c r="C122" s="13" t="str">
        <f>$D$155</f>
        <v>Spatial heating</v>
      </c>
      <c r="D122" s="14">
        <f t="shared" si="141"/>
        <v>0</v>
      </c>
      <c r="E122" s="14">
        <f t="shared" si="141"/>
        <v>0</v>
      </c>
      <c r="F122" s="14">
        <f t="shared" si="141"/>
        <v>0</v>
      </c>
      <c r="G122" s="14">
        <f t="shared" si="141"/>
        <v>0</v>
      </c>
      <c r="H122" s="14">
        <f t="shared" si="141"/>
        <v>0</v>
      </c>
      <c r="I122" s="14">
        <f t="shared" si="141"/>
        <v>0</v>
      </c>
      <c r="J122" s="14">
        <f t="shared" si="141"/>
        <v>3660.5161000000003</v>
      </c>
      <c r="K122" s="14">
        <f t="shared" si="141"/>
        <v>0</v>
      </c>
      <c r="L122" s="14">
        <f t="shared" si="141"/>
        <v>0</v>
      </c>
      <c r="M122" s="14">
        <f t="shared" si="141"/>
        <v>0</v>
      </c>
      <c r="N122" s="14">
        <f t="shared" si="141"/>
        <v>0</v>
      </c>
      <c r="O122" s="14">
        <f t="shared" si="141"/>
        <v>611.20800000000008</v>
      </c>
      <c r="P122" s="14">
        <f t="shared" si="141"/>
        <v>213.35550701477669</v>
      </c>
      <c r="T122" s="117" t="str">
        <f>'Energy matrix'!B51</f>
        <v>LPG</v>
      </c>
      <c r="U122" s="117"/>
      <c r="V122" s="118">
        <f>+INDEX('Energy matrix'!C51:N51,1,$D$2)</f>
        <v>215.37</v>
      </c>
      <c r="W122" s="117"/>
    </row>
    <row r="123" spans="3:31" ht="12.75" customHeight="1">
      <c r="C123" s="17" t="s">
        <v>57</v>
      </c>
      <c r="D123" s="18">
        <f t="shared" ref="D123:P123" si="142">SUM(D117:D122)</f>
        <v>7161.88</v>
      </c>
      <c r="E123" s="18">
        <f t="shared" si="142"/>
        <v>0</v>
      </c>
      <c r="F123" s="18">
        <f t="shared" si="142"/>
        <v>1373.664</v>
      </c>
      <c r="G123" s="18">
        <f t="shared" si="142"/>
        <v>0</v>
      </c>
      <c r="H123" s="18">
        <f t="shared" si="142"/>
        <v>215.37</v>
      </c>
      <c r="I123" s="18">
        <f t="shared" si="142"/>
        <v>1139.4000000000001</v>
      </c>
      <c r="J123" s="18">
        <f t="shared" si="142"/>
        <v>36605.161</v>
      </c>
      <c r="K123" s="18">
        <f t="shared" si="142"/>
        <v>119</v>
      </c>
      <c r="L123" s="18">
        <f t="shared" si="142"/>
        <v>26.925999999999998</v>
      </c>
      <c r="M123" s="18">
        <f t="shared" si="142"/>
        <v>318</v>
      </c>
      <c r="N123" s="18">
        <f t="shared" si="142"/>
        <v>0</v>
      </c>
      <c r="O123" s="18">
        <f t="shared" si="142"/>
        <v>48285.432000000001</v>
      </c>
      <c r="P123" s="18">
        <f t="shared" si="142"/>
        <v>12125.999999999998</v>
      </c>
      <c r="T123" s="117" t="str">
        <f>'Energy matrix'!B52</f>
        <v>Manufactured Gases</v>
      </c>
      <c r="U123" s="117"/>
      <c r="V123" s="118">
        <f>+INDEX('Energy matrix'!C52:N52,1,$D$2)</f>
        <v>1139.4000000000001</v>
      </c>
      <c r="W123" s="117"/>
    </row>
    <row r="124" spans="3:31" ht="12.75" customHeight="1">
      <c r="E124" s="25"/>
      <c r="F124" s="25"/>
      <c r="G124" s="25"/>
      <c r="H124" s="25"/>
      <c r="I124" s="25"/>
      <c r="J124" s="25"/>
      <c r="K124" s="25"/>
      <c r="O124" s="86"/>
      <c r="T124" s="117" t="str">
        <f>'Energy matrix'!B53</f>
        <v>Natural gas</v>
      </c>
      <c r="U124" s="117"/>
      <c r="V124" s="118">
        <f>+INDEX('Energy matrix'!C53:N53,1,$D$2)</f>
        <v>36605.161</v>
      </c>
      <c r="W124" s="117"/>
    </row>
    <row r="125" spans="3:31" ht="12.75" customHeight="1">
      <c r="E125" s="25"/>
      <c r="F125" s="25"/>
      <c r="G125" s="25"/>
      <c r="H125" s="25"/>
      <c r="I125" s="25"/>
      <c r="J125" s="25"/>
      <c r="K125" s="25"/>
      <c r="O125" s="86"/>
      <c r="T125" s="117" t="str">
        <f>'Energy matrix'!B54</f>
        <v>Biogas</v>
      </c>
      <c r="U125" s="117"/>
      <c r="V125" s="118">
        <f>+INDEX('Energy matrix'!C54:N54,1,$D$2)</f>
        <v>119</v>
      </c>
      <c r="W125" s="117"/>
    </row>
    <row r="126" spans="3:31" ht="12.75" customHeight="1">
      <c r="O126" s="86"/>
      <c r="T126" s="117" t="str">
        <f>'Energy matrix'!B55</f>
        <v>Biodiesel</v>
      </c>
      <c r="U126" s="117"/>
      <c r="V126" s="118">
        <f>+INDEX('Energy matrix'!C55:N55,1,$D$2)</f>
        <v>26.925999999999998</v>
      </c>
      <c r="W126" s="117"/>
    </row>
    <row r="127" spans="3:31" ht="12.75" customHeight="1">
      <c r="O127" s="86"/>
      <c r="T127" s="117" t="str">
        <f>'Energy matrix'!B56</f>
        <v>Biomass</v>
      </c>
      <c r="U127" s="117"/>
      <c r="V127" s="118">
        <f>+INDEX('Energy matrix'!C56:N56,1,$D$2)</f>
        <v>318</v>
      </c>
      <c r="W127" s="117"/>
    </row>
    <row r="128" spans="3:31" ht="12.75" customHeight="1">
      <c r="C128" s="25" t="s">
        <v>287</v>
      </c>
      <c r="D128" s="503"/>
      <c r="F128" s="25"/>
      <c r="G128" s="25"/>
      <c r="H128" s="25"/>
      <c r="I128" s="25"/>
      <c r="J128" s="25"/>
      <c r="K128" s="25"/>
      <c r="O128" s="86"/>
      <c r="T128" s="117" t="str">
        <f>'Energy matrix'!B57</f>
        <v>Waste</v>
      </c>
      <c r="U128" s="117"/>
      <c r="V128" s="118">
        <f>+INDEX('Energy matrix'!C57:N57,1,$D$2)</f>
        <v>0</v>
      </c>
      <c r="W128" s="117"/>
      <c r="AE128" s="34"/>
    </row>
    <row r="129" spans="3:32" ht="12.75" customHeight="1">
      <c r="E129" s="25"/>
      <c r="F129" s="25"/>
      <c r="G129" s="25"/>
      <c r="H129" s="25"/>
      <c r="I129" s="25"/>
      <c r="J129" s="25"/>
      <c r="K129" s="25"/>
      <c r="O129" s="86"/>
      <c r="T129" s="117" t="str">
        <f>'Energy matrix'!B58</f>
        <v>Electricity</v>
      </c>
      <c r="U129" s="117"/>
      <c r="V129" s="118">
        <f>+INDEX('Energy matrix'!C58:N58,1,$D$2)</f>
        <v>61120.800000000003</v>
      </c>
      <c r="W129" s="117"/>
      <c r="AF129" s="34"/>
    </row>
    <row r="130" spans="3:32" ht="12.75" customHeight="1">
      <c r="D130" s="21" t="s">
        <v>55</v>
      </c>
      <c r="E130" s="21" t="s">
        <v>85</v>
      </c>
      <c r="F130" s="21" t="s">
        <v>68</v>
      </c>
      <c r="G130" s="21" t="s">
        <v>79</v>
      </c>
      <c r="H130" s="21" t="s">
        <v>53</v>
      </c>
      <c r="I130" s="21" t="s">
        <v>51</v>
      </c>
      <c r="J130" s="21" t="s">
        <v>77</v>
      </c>
      <c r="K130" s="21" t="s">
        <v>78</v>
      </c>
      <c r="L130" s="21" t="s">
        <v>80</v>
      </c>
      <c r="M130" s="21" t="s">
        <v>50</v>
      </c>
      <c r="N130" s="21" t="s">
        <v>56</v>
      </c>
      <c r="O130" s="86"/>
      <c r="T130" s="117" t="str">
        <f>'Energy matrix'!B59</f>
        <v>District Heating</v>
      </c>
      <c r="U130" s="117"/>
      <c r="V130" s="118">
        <f>+INDEX('Energy matrix'!C59:N59,1,$D$2)</f>
        <v>12126</v>
      </c>
      <c r="W130" s="117"/>
      <c r="AF130" s="34"/>
    </row>
    <row r="131" spans="3:32" ht="12.75" customHeight="1">
      <c r="C131" s="13" t="str">
        <f>$D$150</f>
        <v>Process heat temperature</v>
      </c>
      <c r="D131" s="256">
        <f>D136*0.98</f>
        <v>0.93099999999999994</v>
      </c>
      <c r="E131" s="256">
        <f>E136*0.98</f>
        <v>0.93099999999999994</v>
      </c>
      <c r="F131" s="256">
        <f>F136*0.98</f>
        <v>0.94079999999999997</v>
      </c>
      <c r="G131" s="91"/>
      <c r="H131" s="256">
        <f t="shared" ref="H131:N131" si="143">H136*0.98</f>
        <v>0.98</v>
      </c>
      <c r="I131" s="256">
        <f t="shared" si="143"/>
        <v>0.98</v>
      </c>
      <c r="J131" s="256">
        <f t="shared" si="143"/>
        <v>0.98</v>
      </c>
      <c r="K131" s="256">
        <f t="shared" si="143"/>
        <v>0.83299999999999996</v>
      </c>
      <c r="L131" s="256">
        <f t="shared" si="143"/>
        <v>0.93099999999999994</v>
      </c>
      <c r="M131" s="256">
        <f t="shared" si="143"/>
        <v>0.93099999999999994</v>
      </c>
      <c r="N131" s="256">
        <f t="shared" si="143"/>
        <v>0.94079999999999997</v>
      </c>
      <c r="O131" s="86"/>
      <c r="T131" s="117" t="s">
        <v>57</v>
      </c>
      <c r="U131" s="117"/>
      <c r="V131" s="118">
        <f>SUM(V118:V130)</f>
        <v>120206.201</v>
      </c>
      <c r="W131" s="117"/>
      <c r="AF131" s="34"/>
    </row>
    <row r="132" spans="3:32" ht="12.75" customHeight="1">
      <c r="C132" s="13" t="str">
        <f>$D$151</f>
        <v>Cooling demand</v>
      </c>
      <c r="D132" s="256">
        <f>D131*0.98</f>
        <v>0.91237999999999997</v>
      </c>
      <c r="E132" s="256">
        <f>E131*0.98</f>
        <v>0.91237999999999997</v>
      </c>
      <c r="F132" s="256">
        <f>F131*0.98</f>
        <v>0.92198399999999991</v>
      </c>
      <c r="G132" s="91"/>
      <c r="H132" s="256">
        <f t="shared" ref="H132:N132" si="144">H131*0.98</f>
        <v>0.96039999999999992</v>
      </c>
      <c r="I132" s="256">
        <f>I131*0.98</f>
        <v>0.96039999999999992</v>
      </c>
      <c r="J132" s="256">
        <f t="shared" si="144"/>
        <v>0.96039999999999992</v>
      </c>
      <c r="K132" s="256">
        <f t="shared" si="144"/>
        <v>0.81633999999999995</v>
      </c>
      <c r="L132" s="256">
        <f t="shared" si="144"/>
        <v>0.91237999999999997</v>
      </c>
      <c r="M132" s="256">
        <f t="shared" si="144"/>
        <v>0.91237999999999997</v>
      </c>
      <c r="N132" s="256">
        <f t="shared" si="144"/>
        <v>0.92198399999999991</v>
      </c>
      <c r="O132" s="86"/>
      <c r="T132" s="46"/>
      <c r="U132" s="46"/>
      <c r="W132" s="46"/>
      <c r="AF132" s="34"/>
    </row>
    <row r="133" spans="3:32" ht="12.75" customHeight="1">
      <c r="C133" s="13" t="str">
        <f>$D$152</f>
        <v>Haullage</v>
      </c>
      <c r="D133" s="92"/>
      <c r="E133" s="92"/>
      <c r="F133" s="92"/>
      <c r="G133" s="92"/>
      <c r="H133" s="92"/>
      <c r="I133" s="92"/>
      <c r="J133" s="92"/>
      <c r="K133" s="92"/>
      <c r="L133" s="92"/>
      <c r="M133" s="92"/>
      <c r="N133" s="92"/>
      <c r="O133" s="86"/>
      <c r="AF133" s="34"/>
    </row>
    <row r="134" spans="3:32" ht="12.75" customHeight="1">
      <c r="C134" s="13" t="str">
        <f>$D$153</f>
        <v>Light and electronics</v>
      </c>
      <c r="D134" s="93"/>
      <c r="E134" s="93"/>
      <c r="F134" s="90"/>
      <c r="G134" s="91"/>
      <c r="H134" s="93"/>
      <c r="I134" s="93"/>
      <c r="J134" s="93"/>
      <c r="K134" s="93"/>
      <c r="L134" s="93"/>
      <c r="M134" s="90">
        <v>1</v>
      </c>
      <c r="N134" s="90"/>
      <c r="O134" s="86"/>
      <c r="R134" s="25"/>
      <c r="S134" s="25"/>
      <c r="AF134" s="34"/>
    </row>
    <row r="135" spans="3:32" ht="12.75" customHeight="1">
      <c r="C135" s="13" t="str">
        <f>$D$154</f>
        <v>Electric motors</v>
      </c>
      <c r="D135" s="93"/>
      <c r="E135" s="93"/>
      <c r="F135" s="90"/>
      <c r="G135" s="91"/>
      <c r="H135" s="93"/>
      <c r="I135" s="93"/>
      <c r="J135" s="93"/>
      <c r="K135" s="93"/>
      <c r="L135" s="93"/>
      <c r="M135" s="90">
        <v>1</v>
      </c>
      <c r="N135" s="90"/>
      <c r="O135" s="86"/>
      <c r="R135" s="25"/>
      <c r="S135" s="25"/>
      <c r="AF135" s="34"/>
    </row>
    <row r="136" spans="3:32" ht="12.75" customHeight="1">
      <c r="C136" s="13" t="str">
        <f>$D$155</f>
        <v>Spatial heating</v>
      </c>
      <c r="D136" s="90">
        <v>0.95</v>
      </c>
      <c r="E136" s="90">
        <v>0.95</v>
      </c>
      <c r="F136" s="90">
        <v>0.96</v>
      </c>
      <c r="G136" s="91"/>
      <c r="H136" s="90">
        <v>1</v>
      </c>
      <c r="I136" s="90">
        <v>1</v>
      </c>
      <c r="J136" s="90">
        <v>1</v>
      </c>
      <c r="K136" s="256">
        <v>0.85</v>
      </c>
      <c r="L136" s="90">
        <v>0.95</v>
      </c>
      <c r="M136" s="90">
        <v>0.95</v>
      </c>
      <c r="N136" s="90">
        <v>0.96</v>
      </c>
      <c r="O136" s="86"/>
      <c r="R136" s="25"/>
      <c r="S136" s="25"/>
      <c r="AF136" s="34"/>
    </row>
    <row r="137" spans="3:32" ht="12.75" customHeight="1">
      <c r="D137" s="94"/>
      <c r="E137" s="94"/>
      <c r="F137" s="94"/>
      <c r="G137" s="95"/>
      <c r="H137" s="94"/>
      <c r="I137" s="94"/>
      <c r="J137" s="94"/>
      <c r="K137" s="94"/>
      <c r="L137" s="94"/>
      <c r="M137" s="94"/>
      <c r="N137" s="94"/>
      <c r="O137" s="86"/>
      <c r="R137" s="25"/>
      <c r="S137" s="25"/>
      <c r="AF137" s="34"/>
    </row>
    <row r="138" spans="3:32" ht="12.75" customHeight="1">
      <c r="O138" s="86"/>
      <c r="R138" s="25"/>
      <c r="S138" s="25"/>
      <c r="AF138" s="34"/>
    </row>
    <row r="139" spans="3:32" ht="12.75" customHeight="1">
      <c r="C139" s="61"/>
      <c r="D139" s="61"/>
      <c r="O139" s="86"/>
      <c r="R139" s="25"/>
      <c r="S139" s="25"/>
      <c r="AF139" s="34"/>
    </row>
    <row r="140" spans="3:32" ht="12.75" customHeight="1">
      <c r="C140" s="61"/>
      <c r="D140" s="61"/>
      <c r="R140" s="25"/>
      <c r="S140" s="25"/>
      <c r="AF140" s="34"/>
    </row>
    <row r="141" spans="3:32" ht="12.75" customHeight="1">
      <c r="R141" s="25"/>
      <c r="S141" s="25"/>
      <c r="AF141" s="34"/>
    </row>
    <row r="143" spans="3:32" s="442" customFormat="1" ht="15" thickBot="1">
      <c r="E143" s="443"/>
      <c r="F143" s="443"/>
      <c r="G143" s="444"/>
      <c r="H143" s="444"/>
      <c r="I143" s="444"/>
      <c r="J143" s="444"/>
      <c r="K143" s="444"/>
      <c r="R143" s="445"/>
      <c r="S143" s="445"/>
    </row>
    <row r="145" spans="3:27">
      <c r="E145" s="25"/>
      <c r="F145" s="25"/>
      <c r="G145" s="25"/>
      <c r="H145" s="25"/>
      <c r="I145" s="25"/>
      <c r="J145" s="25"/>
      <c r="K145" s="25"/>
      <c r="R145" s="25"/>
      <c r="T145" s="34"/>
      <c r="Y145" s="25"/>
    </row>
    <row r="146" spans="3:27" ht="21">
      <c r="C146" s="502" t="s">
        <v>487</v>
      </c>
      <c r="E146" s="25"/>
      <c r="G146" s="63"/>
      <c r="L146" s="36"/>
      <c r="R146" s="25"/>
      <c r="S146" s="25"/>
      <c r="Y146" s="25"/>
    </row>
    <row r="147" spans="3:27">
      <c r="D147" s="85"/>
      <c r="E147" s="50"/>
      <c r="F147" s="50"/>
      <c r="G147" s="50"/>
      <c r="H147" s="50"/>
      <c r="I147" s="50"/>
      <c r="J147" s="50"/>
      <c r="K147" s="50"/>
      <c r="L147" s="50"/>
      <c r="M147" s="50"/>
      <c r="N147" s="50"/>
      <c r="O147" s="50"/>
      <c r="P147" s="50"/>
      <c r="Q147" s="50"/>
      <c r="R147" s="50"/>
      <c r="T147" s="34"/>
      <c r="Y147" s="25"/>
    </row>
    <row r="148" spans="3:27">
      <c r="E148" s="50"/>
      <c r="F148" s="50"/>
      <c r="G148" s="50"/>
      <c r="H148" s="50"/>
      <c r="I148" s="50"/>
      <c r="J148" s="50"/>
      <c r="K148" s="50"/>
      <c r="L148" s="50"/>
      <c r="M148" s="50"/>
      <c r="N148" s="50"/>
      <c r="O148" s="50"/>
      <c r="P148" s="50"/>
      <c r="Q148" s="50"/>
      <c r="R148" s="50"/>
      <c r="T148" s="34"/>
      <c r="Y148" s="25"/>
    </row>
    <row r="149" spans="3:27">
      <c r="C149" s="10" t="s">
        <v>142</v>
      </c>
      <c r="D149" s="11" t="s">
        <v>143</v>
      </c>
      <c r="E149" s="20" t="s">
        <v>137</v>
      </c>
      <c r="F149" s="20" t="s">
        <v>138</v>
      </c>
      <c r="G149" s="20" t="s">
        <v>139</v>
      </c>
      <c r="H149" s="20" t="s">
        <v>140</v>
      </c>
      <c r="I149" s="20" t="s">
        <v>141</v>
      </c>
      <c r="J149" s="20" t="s">
        <v>550</v>
      </c>
      <c r="K149" s="20" t="s">
        <v>551</v>
      </c>
      <c r="L149" s="20" t="s">
        <v>552</v>
      </c>
      <c r="M149" s="20" t="s">
        <v>553</v>
      </c>
      <c r="N149" s="20" t="s">
        <v>554</v>
      </c>
      <c r="O149" s="20" t="s">
        <v>555</v>
      </c>
      <c r="P149" s="188" t="s">
        <v>556</v>
      </c>
      <c r="Q149" s="188" t="s">
        <v>557</v>
      </c>
      <c r="R149" s="25"/>
      <c r="S149" s="25"/>
      <c r="W149" s="283"/>
      <c r="X149" s="283"/>
      <c r="Y149" s="25"/>
      <c r="Z149" s="25"/>
      <c r="AA149" s="25"/>
    </row>
    <row r="150" spans="3:27">
      <c r="C150" s="12" t="str">
        <f>D6</f>
        <v>05 Transport equipment</v>
      </c>
      <c r="D150" s="13" t="s">
        <v>499</v>
      </c>
      <c r="E150" s="22">
        <v>1</v>
      </c>
      <c r="F150" s="22">
        <v>1</v>
      </c>
      <c r="G150" s="22"/>
      <c r="H150" s="22">
        <v>0</v>
      </c>
      <c r="I150" s="22">
        <v>0.25</v>
      </c>
      <c r="J150" s="22">
        <v>1</v>
      </c>
      <c r="K150" s="22">
        <v>0.9</v>
      </c>
      <c r="L150" s="22">
        <v>1</v>
      </c>
      <c r="M150" s="22">
        <v>1</v>
      </c>
      <c r="N150" s="22">
        <v>1</v>
      </c>
      <c r="O150" s="22">
        <v>1</v>
      </c>
      <c r="P150" s="22">
        <v>0.09</v>
      </c>
      <c r="Q150" s="22">
        <v>0</v>
      </c>
      <c r="R150" s="25"/>
      <c r="S150" s="25"/>
      <c r="W150" s="283"/>
      <c r="X150" s="283"/>
      <c r="Y150" s="25"/>
      <c r="Z150" s="25"/>
      <c r="AA150" s="25"/>
    </row>
    <row r="151" spans="3:27">
      <c r="C151" s="15"/>
      <c r="D151" s="13" t="s">
        <v>500</v>
      </c>
      <c r="E151" s="22"/>
      <c r="F151" s="22"/>
      <c r="G151" s="22"/>
      <c r="H151" s="22">
        <v>0</v>
      </c>
      <c r="I151" s="22"/>
      <c r="J151" s="22"/>
      <c r="K151" s="22"/>
      <c r="L151" s="22">
        <v>0</v>
      </c>
      <c r="M151" s="22">
        <v>0</v>
      </c>
      <c r="N151" s="608"/>
      <c r="O151" s="22">
        <v>0</v>
      </c>
      <c r="P151" s="22">
        <v>0.1</v>
      </c>
      <c r="Q151" s="22">
        <v>0</v>
      </c>
      <c r="R151" s="25"/>
      <c r="S151" s="25"/>
      <c r="W151" s="283"/>
      <c r="X151" s="283"/>
      <c r="Y151" s="25"/>
      <c r="Z151" s="25"/>
      <c r="AA151" s="25"/>
    </row>
    <row r="152" spans="3:27">
      <c r="C152" s="15"/>
      <c r="D152" s="13" t="s">
        <v>501</v>
      </c>
      <c r="E152" s="22">
        <v>0</v>
      </c>
      <c r="F152" s="22">
        <v>0</v>
      </c>
      <c r="G152" s="22">
        <v>1</v>
      </c>
      <c r="H152" s="609">
        <v>1</v>
      </c>
      <c r="I152" s="22">
        <v>0.75</v>
      </c>
      <c r="J152" s="22">
        <v>0</v>
      </c>
      <c r="K152" s="22">
        <v>0</v>
      </c>
      <c r="L152" s="22">
        <v>0</v>
      </c>
      <c r="M152" s="22">
        <v>0</v>
      </c>
      <c r="N152" s="22"/>
      <c r="O152" s="22">
        <v>0</v>
      </c>
      <c r="P152" s="22">
        <v>0</v>
      </c>
      <c r="Q152" s="22">
        <v>0</v>
      </c>
      <c r="R152" s="25"/>
      <c r="S152" s="25"/>
      <c r="W152" s="283"/>
      <c r="X152" s="283"/>
      <c r="Y152" s="25"/>
      <c r="Z152" s="25"/>
      <c r="AA152" s="25"/>
    </row>
    <row r="153" spans="3:27">
      <c r="C153" s="15"/>
      <c r="D153" s="13" t="s">
        <v>502</v>
      </c>
      <c r="E153" s="22">
        <v>0</v>
      </c>
      <c r="F153" s="22">
        <v>0</v>
      </c>
      <c r="G153" s="22">
        <v>0</v>
      </c>
      <c r="H153" s="22">
        <v>0</v>
      </c>
      <c r="I153" s="22">
        <v>0</v>
      </c>
      <c r="J153" s="22">
        <v>0</v>
      </c>
      <c r="K153" s="22">
        <v>0</v>
      </c>
      <c r="L153" s="22">
        <v>0</v>
      </c>
      <c r="M153" s="22">
        <v>0</v>
      </c>
      <c r="N153" s="22">
        <v>0</v>
      </c>
      <c r="O153" s="22">
        <v>0</v>
      </c>
      <c r="P153" s="22">
        <v>0.1</v>
      </c>
      <c r="Q153" s="22">
        <v>0.47872824312358181</v>
      </c>
      <c r="R153" s="25"/>
      <c r="S153" s="25"/>
      <c r="W153" s="283"/>
      <c r="X153" s="283"/>
      <c r="Y153" s="25"/>
      <c r="Z153" s="25"/>
      <c r="AA153" s="25"/>
    </row>
    <row r="154" spans="3:27">
      <c r="C154" s="15"/>
      <c r="D154" s="13" t="s">
        <v>503</v>
      </c>
      <c r="E154" s="22">
        <v>0</v>
      </c>
      <c r="F154" s="22">
        <v>0</v>
      </c>
      <c r="G154" s="22">
        <v>0</v>
      </c>
      <c r="H154" s="22">
        <v>0</v>
      </c>
      <c r="I154" s="22">
        <v>0</v>
      </c>
      <c r="J154" s="22">
        <v>0</v>
      </c>
      <c r="K154" s="22">
        <v>0</v>
      </c>
      <c r="L154" s="22">
        <v>0</v>
      </c>
      <c r="M154" s="22">
        <v>0</v>
      </c>
      <c r="N154" s="22">
        <v>0</v>
      </c>
      <c r="O154" s="22">
        <v>0</v>
      </c>
      <c r="P154" s="22">
        <v>0.49</v>
      </c>
      <c r="Q154" s="22">
        <v>0.50367687752504287</v>
      </c>
      <c r="R154" s="25"/>
      <c r="S154" s="25"/>
      <c r="W154" s="283"/>
      <c r="X154" s="283"/>
      <c r="Y154" s="25"/>
      <c r="Z154" s="25"/>
      <c r="AA154" s="25"/>
    </row>
    <row r="155" spans="3:27">
      <c r="C155" s="16"/>
      <c r="D155" s="13" t="s">
        <v>504</v>
      </c>
      <c r="E155" s="22"/>
      <c r="F155" s="22"/>
      <c r="G155" s="22"/>
      <c r="H155" s="22"/>
      <c r="I155" s="22"/>
      <c r="J155" s="22"/>
      <c r="K155" s="22">
        <v>0.1</v>
      </c>
      <c r="L155" s="22"/>
      <c r="M155" s="22"/>
      <c r="N155" s="22"/>
      <c r="O155" s="22"/>
      <c r="P155" s="22">
        <v>0.01</v>
      </c>
      <c r="Q155" s="22">
        <v>1.7594879351375284E-2</v>
      </c>
      <c r="R155" s="25"/>
      <c r="S155" s="25"/>
      <c r="W155" s="283"/>
      <c r="X155" s="283"/>
      <c r="Y155" s="25"/>
      <c r="Z155" s="25"/>
      <c r="AA155" s="25"/>
    </row>
    <row r="156" spans="3:27">
      <c r="C156" s="17" t="str">
        <f>C150</f>
        <v>05 Transport equipment</v>
      </c>
      <c r="D156" s="17"/>
      <c r="E156" s="23">
        <f>SUM(E150:E155)</f>
        <v>1</v>
      </c>
      <c r="F156" s="23">
        <f t="shared" ref="F156:I156" si="145">SUM(F150:F155)</f>
        <v>1</v>
      </c>
      <c r="G156" s="23">
        <f t="shared" si="145"/>
        <v>1</v>
      </c>
      <c r="H156" s="23">
        <f t="shared" si="145"/>
        <v>1</v>
      </c>
      <c r="I156" s="23">
        <f t="shared" si="145"/>
        <v>1</v>
      </c>
      <c r="J156" s="23">
        <f t="shared" ref="J156" si="146">SUM(J150:J155)</f>
        <v>1</v>
      </c>
      <c r="K156" s="23">
        <f t="shared" ref="K156:Q156" si="147">SUM(K150:K155)</f>
        <v>1</v>
      </c>
      <c r="L156" s="23">
        <f t="shared" si="147"/>
        <v>1</v>
      </c>
      <c r="M156" s="23">
        <f t="shared" si="147"/>
        <v>1</v>
      </c>
      <c r="N156" s="23">
        <f t="shared" si="147"/>
        <v>1</v>
      </c>
      <c r="O156" s="23">
        <f t="shared" si="147"/>
        <v>1</v>
      </c>
      <c r="P156" s="23">
        <f t="shared" si="147"/>
        <v>0.79</v>
      </c>
      <c r="Q156" s="23">
        <f t="shared" si="147"/>
        <v>0.99999999999999989</v>
      </c>
      <c r="R156" s="25"/>
      <c r="S156" s="25"/>
      <c r="W156" s="283"/>
      <c r="X156" s="283"/>
      <c r="Y156" s="25"/>
      <c r="Z156" s="25"/>
      <c r="AA156" s="25"/>
    </row>
    <row r="159" spans="3:27">
      <c r="D159" s="283"/>
    </row>
    <row r="160" spans="3:27">
      <c r="D160" s="283"/>
    </row>
    <row r="161" spans="4:4">
      <c r="D161" s="283"/>
    </row>
    <row r="162" spans="4:4">
      <c r="D162" s="283"/>
    </row>
    <row r="163" spans="4:4">
      <c r="D163" s="283"/>
    </row>
    <row r="164" spans="4:4">
      <c r="D164" s="283"/>
    </row>
    <row r="165" spans="4:4">
      <c r="D165" s="283"/>
    </row>
    <row r="166" spans="4:4">
      <c r="D166" s="283"/>
    </row>
    <row r="167" spans="4:4">
      <c r="D167" s="283"/>
    </row>
    <row r="168" spans="4:4">
      <c r="D168" s="283"/>
    </row>
    <row r="169" spans="4:4">
      <c r="D169" s="283"/>
    </row>
  </sheetData>
  <mergeCells count="3">
    <mergeCell ref="AK19:AK21"/>
    <mergeCell ref="AX19:AX21"/>
    <mergeCell ref="BK19:BK21"/>
  </mergeCells>
  <conditionalFormatting sqref="E73">
    <cfRule type="cellIs" dxfId="36" priority="73" operator="notEqual">
      <formula>"Ok"</formula>
    </cfRule>
  </conditionalFormatting>
  <conditionalFormatting sqref="A26:A60">
    <cfRule type="cellIs" dxfId="35" priority="74" stopIfTrue="1" operator="notEqual">
      <formula>0</formula>
    </cfRule>
  </conditionalFormatting>
  <conditionalFormatting sqref="D16">
    <cfRule type="expression" dxfId="34" priority="71">
      <formula>$D$16&lt;&gt;"Ok"</formula>
    </cfRule>
  </conditionalFormatting>
  <conditionalFormatting sqref="D18">
    <cfRule type="cellIs" dxfId="33" priority="69" operator="notEqual">
      <formula>"Ok"</formula>
    </cfRule>
  </conditionalFormatting>
  <conditionalFormatting sqref="E113">
    <cfRule type="cellIs" dxfId="32" priority="68" operator="notEqual">
      <formula>"Ok"</formula>
    </cfRule>
  </conditionalFormatting>
  <conditionalFormatting sqref="AT26:AU44 AT46:AU54 AT56:AU62">
    <cfRule type="expression" priority="51">
      <formula>AN26</formula>
    </cfRule>
  </conditionalFormatting>
  <conditionalFormatting sqref="AT45:AU45">
    <cfRule type="expression" priority="50">
      <formula>AN45</formula>
    </cfRule>
  </conditionalFormatting>
  <conditionalFormatting sqref="AT55:AU55">
    <cfRule type="expression" priority="49">
      <formula>AN55</formula>
    </cfRule>
  </conditionalFormatting>
  <conditionalFormatting sqref="BV26:BV44 BV46:BV54 BV56:BV62">
    <cfRule type="expression" priority="15">
      <formula>BP26</formula>
    </cfRule>
  </conditionalFormatting>
  <conditionalFormatting sqref="BT45:BU45">
    <cfRule type="expression" priority="17">
      <formula>BN45</formula>
    </cfRule>
  </conditionalFormatting>
  <conditionalFormatting sqref="E93">
    <cfRule type="cellIs" dxfId="31" priority="46" operator="notEqual">
      <formula>"Ok"</formula>
    </cfRule>
  </conditionalFormatting>
  <conditionalFormatting sqref="AV26:AV44 AV46:AV54 AV56:AV62">
    <cfRule type="expression" priority="33">
      <formula>AP26</formula>
    </cfRule>
  </conditionalFormatting>
  <conditionalFormatting sqref="AV45">
    <cfRule type="expression" priority="32">
      <formula>AP45</formula>
    </cfRule>
  </conditionalFormatting>
  <conditionalFormatting sqref="AV55">
    <cfRule type="expression" priority="31">
      <formula>AP55</formula>
    </cfRule>
  </conditionalFormatting>
  <conditionalFormatting sqref="BV45">
    <cfRule type="expression" priority="14">
      <formula>BP45</formula>
    </cfRule>
  </conditionalFormatting>
  <conditionalFormatting sqref="BV55">
    <cfRule type="expression" priority="13">
      <formula>BP55</formula>
    </cfRule>
  </conditionalFormatting>
  <conditionalFormatting sqref="BT26:BU44 BT46:BU54 BT56:BU62">
    <cfRule type="expression" priority="18">
      <formula>BN26</formula>
    </cfRule>
  </conditionalFormatting>
  <conditionalFormatting sqref="BT55:BU55">
    <cfRule type="expression" priority="16">
      <formula>BN55</formula>
    </cfRule>
  </conditionalFormatting>
  <conditionalFormatting sqref="BI26:BI44 BI46:BI54 BI56:BI62">
    <cfRule type="expression" priority="21">
      <formula>BC26</formula>
    </cfRule>
  </conditionalFormatting>
  <conditionalFormatting sqref="BI45">
    <cfRule type="expression" priority="20">
      <formula>BC45</formula>
    </cfRule>
  </conditionalFormatting>
  <conditionalFormatting sqref="BI55">
    <cfRule type="expression" priority="19">
      <formula>BC55</formula>
    </cfRule>
  </conditionalFormatting>
  <conditionalFormatting sqref="BG26:BH44 BG46:BH54 BG56:BH62">
    <cfRule type="expression" priority="24">
      <formula>BA26</formula>
    </cfRule>
  </conditionalFormatting>
  <conditionalFormatting sqref="BG45:BH45">
    <cfRule type="expression" priority="23">
      <formula>BA45</formula>
    </cfRule>
  </conditionalFormatting>
  <conditionalFormatting sqref="BG55:BH55">
    <cfRule type="expression" priority="22">
      <formula>BA55</formula>
    </cfRule>
  </conditionalFormatting>
  <conditionalFormatting sqref="BF26:BF44 BF46:BF54 BF56:BF62">
    <cfRule type="expression" priority="9">
      <formula>AZ26</formula>
    </cfRule>
  </conditionalFormatting>
  <conditionalFormatting sqref="BF45">
    <cfRule type="expression" priority="8">
      <formula>AZ45</formula>
    </cfRule>
  </conditionalFormatting>
  <conditionalFormatting sqref="BF55">
    <cfRule type="expression" priority="7">
      <formula>AZ55</formula>
    </cfRule>
  </conditionalFormatting>
  <conditionalFormatting sqref="BD26:BE44 BD46:BE54 BD56:BE62">
    <cfRule type="expression" priority="12">
      <formula>AX26</formula>
    </cfRule>
  </conditionalFormatting>
  <conditionalFormatting sqref="BD45:BE45">
    <cfRule type="expression" priority="11">
      <formula>AX45</formula>
    </cfRule>
  </conditionalFormatting>
  <conditionalFormatting sqref="BD55:BE55">
    <cfRule type="expression" priority="10">
      <formula>AX55</formula>
    </cfRule>
  </conditionalFormatting>
  <conditionalFormatting sqref="BS26:BS44 BS46:BS54 BS56:BS62">
    <cfRule type="expression" priority="3">
      <formula>BM26</formula>
    </cfRule>
  </conditionalFormatting>
  <conditionalFormatting sqref="BQ45:BR45">
    <cfRule type="expression" priority="5">
      <formula>BK45</formula>
    </cfRule>
  </conditionalFormatting>
  <conditionalFormatting sqref="BS45">
    <cfRule type="expression" priority="2">
      <formula>BM45</formula>
    </cfRule>
  </conditionalFormatting>
  <conditionalFormatting sqref="BS55">
    <cfRule type="expression" priority="1">
      <formula>BM55</formula>
    </cfRule>
  </conditionalFormatting>
  <conditionalFormatting sqref="BQ26:BR44 BQ46:BR54 BQ56:BR62">
    <cfRule type="expression" priority="6">
      <formula>BK26</formula>
    </cfRule>
  </conditionalFormatting>
  <conditionalFormatting sqref="BQ55:BR55">
    <cfRule type="expression" priority="4">
      <formula>BK55</formula>
    </cfRule>
  </conditionalFormatting>
  <pageMargins left="0.75" right="0.75" top="1" bottom="1" header="0.5" footer="0.5"/>
  <pageSetup paperSize="9" orientation="portrait" horizontalDpi="300" verticalDpi="300" r:id="rId1"/>
  <headerFooter alignWithMargins="0"/>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6">
    <tabColor rgb="FF00B050"/>
  </sheetPr>
  <dimension ref="C1:BY169"/>
  <sheetViews>
    <sheetView showGridLines="0" topLeftCell="U45" zoomScale="125" zoomScaleNormal="125" workbookViewId="0">
      <selection activeCell="J58" sqref="J58"/>
    </sheetView>
  </sheetViews>
  <sheetFormatPr baseColWidth="10" defaultColWidth="9.1640625" defaultRowHeight="14"/>
  <cols>
    <col min="1" max="1" width="3.5" style="25" customWidth="1"/>
    <col min="2" max="2" width="24.5" style="25" customWidth="1"/>
    <col min="3" max="3" width="19.1640625" style="25" customWidth="1"/>
    <col min="4" max="4" width="57.5" style="25" customWidth="1"/>
    <col min="5" max="5" width="25.5" style="63" customWidth="1"/>
    <col min="6" max="6" width="11.83203125" style="63" bestFit="1" customWidth="1"/>
    <col min="7" max="11" width="10.83203125" style="36" customWidth="1"/>
    <col min="12" max="14" width="10.83203125" style="25" customWidth="1"/>
    <col min="15" max="15" width="8.83203125" style="25" customWidth="1"/>
    <col min="16" max="16" width="9" style="25" customWidth="1"/>
    <col min="17" max="17" width="9.83203125" style="25" customWidth="1"/>
    <col min="18" max="18" width="9.33203125" style="34" customWidth="1"/>
    <col min="19" max="19" width="9.1640625" style="34" customWidth="1"/>
    <col min="20" max="21" width="9.5" style="25" customWidth="1"/>
    <col min="22" max="22" width="10.83203125" style="25" customWidth="1"/>
    <col min="23" max="23" width="8.6640625" style="25" customWidth="1"/>
    <col min="24" max="24" width="8.1640625" style="25" customWidth="1"/>
    <col min="25" max="25" width="11.6640625" style="25" customWidth="1"/>
    <col min="26" max="26" width="8.5" style="25" customWidth="1"/>
    <col min="27" max="28" width="8.5" style="283" customWidth="1"/>
    <col min="29" max="31" width="9.1640625" style="25"/>
    <col min="32" max="33" width="10.5" style="25" customWidth="1"/>
    <col min="34" max="40" width="9.1640625" style="25"/>
    <col min="41" max="41" width="10.33203125" style="25" customWidth="1"/>
    <col min="42" max="43" width="9.1640625" style="25"/>
    <col min="44" max="44" width="8.5" style="25" customWidth="1"/>
    <col min="45" max="16384" width="9.1640625" style="25"/>
  </cols>
  <sheetData>
    <row r="1" spans="3:29" ht="12.75" customHeight="1"/>
    <row r="2" spans="3:29" ht="12.75" customHeight="1">
      <c r="C2" s="62" t="s">
        <v>190</v>
      </c>
      <c r="D2" s="129">
        <v>6</v>
      </c>
      <c r="E2" s="70" t="s">
        <v>193</v>
      </c>
      <c r="F2" s="70"/>
      <c r="G2" s="70"/>
      <c r="H2" s="70"/>
    </row>
    <row r="3" spans="3:29" ht="12.75" customHeight="1">
      <c r="E3" s="25"/>
    </row>
    <row r="4" spans="3:29" ht="12.75" customHeight="1" thickBot="1">
      <c r="C4" s="62" t="s">
        <v>192</v>
      </c>
      <c r="D4" s="64" t="s">
        <v>135</v>
      </c>
      <c r="E4" s="25"/>
    </row>
    <row r="5" spans="3:29" ht="12.75" customHeight="1">
      <c r="C5" s="62" t="s">
        <v>195</v>
      </c>
      <c r="D5" s="70" t="str">
        <f>+INDEX(Commodities!$X$6:$X$17,D2)</f>
        <v>Machinery industry</v>
      </c>
      <c r="E5" s="25"/>
      <c r="F5" s="195"/>
      <c r="G5" s="196"/>
    </row>
    <row r="6" spans="3:29" ht="12.75" customHeight="1">
      <c r="C6" s="62"/>
      <c r="D6" s="70" t="str">
        <f>+INDEX(Commodities!$Y$6:$Y$17,D2)</f>
        <v>06 Machinery</v>
      </c>
      <c r="E6" s="25"/>
      <c r="F6" s="200" t="str">
        <f ca="1">+"Give 'Index' in cell " &amp; SUBSTITUTE(CELL("address",D2),"$","") &amp; "."</f>
        <v>Give 'Index' in cell D2.</v>
      </c>
      <c r="G6" s="199"/>
    </row>
    <row r="7" spans="3:29" ht="12.75" customHeight="1">
      <c r="E7" s="25"/>
      <c r="F7" s="200" t="s">
        <v>215</v>
      </c>
      <c r="G7" s="199"/>
    </row>
    <row r="8" spans="3:29" ht="12.75" customHeight="1" thickBot="1">
      <c r="C8" s="62" t="s">
        <v>192</v>
      </c>
      <c r="D8" s="64" t="s">
        <v>136</v>
      </c>
      <c r="E8" s="25"/>
      <c r="F8" s="197"/>
      <c r="G8" s="198"/>
    </row>
    <row r="9" spans="3:29" ht="12.75" customHeight="1">
      <c r="C9" s="62" t="s">
        <v>195</v>
      </c>
      <c r="D9" s="70" t="str">
        <f ca="1">+OFFSET(Processes!$M$11,D11,0)</f>
        <v>06 Machinery</v>
      </c>
      <c r="E9" s="25"/>
    </row>
    <row r="10" spans="3:29" ht="12.75" customHeight="1">
      <c r="C10" s="62" t="s">
        <v>148</v>
      </c>
      <c r="D10" s="70">
        <f>+ROW(Processes!$M$44) - ROW(Processes!$M$7)</f>
        <v>37</v>
      </c>
      <c r="E10" s="25"/>
    </row>
    <row r="11" spans="3:29" ht="12.75" customHeight="1">
      <c r="C11" s="62" t="s">
        <v>188</v>
      </c>
      <c r="D11" s="70">
        <f>+$D$10*$D$2-$D$10</f>
        <v>185</v>
      </c>
      <c r="E11" s="25"/>
    </row>
    <row r="12" spans="3:29" ht="12.75" customHeight="1">
      <c r="E12" s="25"/>
    </row>
    <row r="13" spans="3:29" ht="12.75" customHeight="1">
      <c r="C13" s="62" t="s">
        <v>192</v>
      </c>
      <c r="D13" s="64" t="s">
        <v>189</v>
      </c>
      <c r="E13" s="25"/>
      <c r="G13" s="112"/>
      <c r="H13" s="112"/>
      <c r="I13" s="112"/>
      <c r="J13" s="112"/>
      <c r="K13" s="112"/>
      <c r="L13" s="112"/>
      <c r="M13" s="112"/>
      <c r="N13" s="112"/>
    </row>
    <row r="14" spans="3:29" ht="12.75" customHeight="1">
      <c r="C14" s="62" t="s">
        <v>195</v>
      </c>
      <c r="D14" s="70" t="str">
        <f>+INDEX('Energy matrix'!$C$4:$N$4,1,D2)</f>
        <v>Machinery</v>
      </c>
      <c r="E14" s="25"/>
    </row>
    <row r="15" spans="3:29" ht="12.75" customHeight="1">
      <c r="D15" s="285"/>
      <c r="E15" s="25"/>
      <c r="L15" s="36"/>
      <c r="M15" s="36"/>
      <c r="R15" s="25"/>
      <c r="S15" s="25"/>
      <c r="T15" s="34"/>
      <c r="U15" s="34"/>
    </row>
    <row r="16" spans="3:29" ht="12.75" customHeight="1">
      <c r="C16" s="285"/>
      <c r="D16" s="522"/>
      <c r="E16" s="285"/>
      <c r="L16" s="36"/>
      <c r="M16" s="36"/>
      <c r="R16" s="283"/>
      <c r="S16" s="25"/>
      <c r="U16" s="34"/>
      <c r="V16" s="34"/>
      <c r="AA16" s="25"/>
      <c r="AC16" s="283"/>
    </row>
    <row r="17" spans="3:77" ht="12.75" customHeight="1">
      <c r="C17" s="285"/>
      <c r="D17" s="427"/>
      <c r="E17" s="285"/>
      <c r="L17" s="286"/>
      <c r="M17" s="36"/>
      <c r="N17" s="36"/>
      <c r="O17" s="286"/>
      <c r="R17" s="283"/>
      <c r="S17" s="25"/>
      <c r="U17" s="283"/>
      <c r="X17" s="34"/>
      <c r="Y17" s="285"/>
      <c r="Z17" s="34"/>
      <c r="AA17" s="25"/>
      <c r="AB17" s="25"/>
      <c r="AF17" s="283"/>
      <c r="AG17" s="283"/>
    </row>
    <row r="18" spans="3:77" ht="12.75" customHeight="1">
      <c r="C18" s="285"/>
      <c r="D18" s="522"/>
      <c r="E18" s="285"/>
      <c r="G18" s="286"/>
      <c r="H18" s="286"/>
      <c r="I18" s="286"/>
      <c r="J18" s="286"/>
      <c r="K18" s="286"/>
      <c r="L18" s="286"/>
      <c r="M18" s="286"/>
      <c r="N18" s="286"/>
      <c r="O18" s="286"/>
      <c r="P18" s="286"/>
      <c r="Q18" s="283"/>
      <c r="R18" s="283"/>
      <c r="S18" s="283"/>
      <c r="T18" s="283"/>
      <c r="U18" s="283"/>
      <c r="V18" s="283"/>
      <c r="W18" s="283"/>
      <c r="X18" s="283"/>
      <c r="Y18" s="283"/>
      <c r="Z18" s="285"/>
      <c r="AA18" s="285"/>
      <c r="AB18" s="284"/>
      <c r="AC18" s="283"/>
      <c r="AD18" s="283"/>
      <c r="AE18" s="283"/>
      <c r="AF18" s="283"/>
      <c r="AG18" s="283"/>
      <c r="AH18" s="283"/>
      <c r="AI18" s="283"/>
      <c r="AJ18" s="283"/>
      <c r="AK18" s="283"/>
      <c r="AL18" s="283"/>
      <c r="AM18" s="283"/>
      <c r="AN18" s="283"/>
      <c r="AO18" s="283"/>
      <c r="AP18" s="283"/>
      <c r="AQ18" s="283"/>
      <c r="AR18" s="283"/>
      <c r="AS18" s="283"/>
      <c r="AT18" s="283"/>
      <c r="AU18" s="283"/>
      <c r="AV18" s="283"/>
      <c r="AW18" s="283"/>
      <c r="AX18" s="283"/>
      <c r="AY18" s="283"/>
      <c r="AZ18" s="283"/>
      <c r="BA18" s="283"/>
      <c r="BB18" s="283"/>
      <c r="BC18" s="283"/>
      <c r="BD18" s="283"/>
      <c r="BE18" s="283"/>
      <c r="BF18" s="283"/>
      <c r="BG18" s="283"/>
      <c r="BH18" s="283"/>
      <c r="BI18" s="283"/>
      <c r="BJ18" s="283"/>
      <c r="BK18" s="546"/>
      <c r="BL18" s="289"/>
      <c r="BM18" s="291"/>
      <c r="BN18" s="291"/>
      <c r="BO18" s="291"/>
      <c r="BP18" s="291"/>
      <c r="BQ18" s="289"/>
      <c r="BR18" s="289"/>
      <c r="BS18" s="289"/>
      <c r="BT18" s="289"/>
      <c r="BU18" s="289"/>
      <c r="BV18" s="289"/>
    </row>
    <row r="19" spans="3:77" ht="12.75" customHeight="1">
      <c r="C19" s="285"/>
      <c r="D19" s="285"/>
      <c r="E19" s="285"/>
      <c r="G19" s="510" t="s">
        <v>62</v>
      </c>
      <c r="H19" s="510"/>
      <c r="I19" s="517"/>
      <c r="J19" s="510"/>
      <c r="K19" s="510"/>
      <c r="L19" s="517"/>
      <c r="M19" s="510"/>
      <c r="N19" s="510"/>
      <c r="O19" s="510"/>
      <c r="P19" s="286"/>
      <c r="Q19" s="283"/>
      <c r="R19" s="283"/>
      <c r="S19" s="396"/>
      <c r="T19" s="283"/>
      <c r="U19" s="283"/>
      <c r="V19" s="283"/>
      <c r="W19" s="283"/>
      <c r="X19" s="283"/>
      <c r="Y19" s="283"/>
      <c r="Z19" s="283"/>
      <c r="AB19" s="337"/>
      <c r="AC19" s="283"/>
      <c r="AD19" s="283"/>
      <c r="AE19" s="283"/>
      <c r="AF19" s="283"/>
      <c r="AG19" s="283"/>
      <c r="AH19" s="283"/>
      <c r="AI19" s="283"/>
      <c r="AJ19" s="283"/>
      <c r="AK19" s="663">
        <v>2010</v>
      </c>
      <c r="AL19" s="348"/>
      <c r="AM19" s="335"/>
      <c r="AN19" s="335"/>
      <c r="AO19" s="335"/>
      <c r="AP19" s="335"/>
      <c r="AQ19" s="348"/>
      <c r="AR19" s="348"/>
      <c r="AS19" s="348"/>
      <c r="AT19" s="348"/>
      <c r="AU19" s="348"/>
      <c r="AV19" s="349"/>
      <c r="AW19" s="283"/>
      <c r="AX19" s="663">
        <v>2015</v>
      </c>
      <c r="AY19" s="348"/>
      <c r="AZ19" s="335"/>
      <c r="BA19" s="335"/>
      <c r="BB19" s="335"/>
      <c r="BC19" s="335"/>
      <c r="BD19" s="348"/>
      <c r="BE19" s="348"/>
      <c r="BF19" s="348"/>
      <c r="BG19" s="348"/>
      <c r="BH19" s="348"/>
      <c r="BI19" s="349"/>
      <c r="BJ19" s="283"/>
      <c r="BK19" s="663">
        <v>2019</v>
      </c>
      <c r="BL19" s="348"/>
      <c r="BM19" s="335"/>
      <c r="BN19" s="335"/>
      <c r="BO19" s="335"/>
      <c r="BP19" s="335"/>
      <c r="BQ19" s="348"/>
      <c r="BR19" s="348"/>
      <c r="BS19" s="348"/>
      <c r="BT19" s="348"/>
      <c r="BU19" s="348"/>
      <c r="BV19" s="349"/>
      <c r="BW19" s="283"/>
      <c r="BX19" s="283"/>
      <c r="BY19" s="283"/>
    </row>
    <row r="20" spans="3:77" ht="12.75" customHeight="1">
      <c r="E20" s="25"/>
      <c r="G20" s="511">
        <v>2010</v>
      </c>
      <c r="H20" s="511"/>
      <c r="I20" s="518"/>
      <c r="J20" s="511">
        <v>2015</v>
      </c>
      <c r="K20" s="511"/>
      <c r="L20" s="518"/>
      <c r="M20" s="511">
        <v>2019</v>
      </c>
      <c r="N20" s="511"/>
      <c r="O20" s="511"/>
      <c r="P20" s="294"/>
      <c r="Q20" s="295"/>
      <c r="R20" s="295"/>
      <c r="S20" s="294"/>
      <c r="T20" s="293"/>
      <c r="U20" s="293"/>
      <c r="V20" s="283"/>
      <c r="W20" s="283"/>
      <c r="X20" s="296"/>
      <c r="Y20" s="296"/>
      <c r="Z20" s="296"/>
      <c r="AA20" s="296"/>
      <c r="AB20" s="347"/>
      <c r="AC20" s="285"/>
      <c r="AD20" s="285"/>
      <c r="AE20" s="285"/>
      <c r="AF20" s="285"/>
      <c r="AG20" s="285"/>
      <c r="AH20" s="285"/>
      <c r="AI20" s="285"/>
      <c r="AJ20" s="285"/>
      <c r="AK20" s="664"/>
      <c r="AL20" s="289"/>
      <c r="AM20" s="289"/>
      <c r="AN20" s="289"/>
      <c r="AO20" s="289"/>
      <c r="AP20" s="289"/>
      <c r="AQ20" s="289"/>
      <c r="AR20" s="289"/>
      <c r="AS20" s="289"/>
      <c r="AT20" s="289"/>
      <c r="AU20" s="289"/>
      <c r="AV20" s="290"/>
      <c r="AW20" s="283"/>
      <c r="AX20" s="664"/>
      <c r="AY20" s="289"/>
      <c r="AZ20" s="289"/>
      <c r="BA20" s="289"/>
      <c r="BB20" s="289"/>
      <c r="BC20" s="289"/>
      <c r="BD20" s="289"/>
      <c r="BE20" s="289"/>
      <c r="BF20" s="289"/>
      <c r="BG20" s="289"/>
      <c r="BH20" s="289"/>
      <c r="BI20" s="290"/>
      <c r="BJ20" s="283"/>
      <c r="BK20" s="664"/>
      <c r="BL20" s="289"/>
      <c r="BM20" s="289"/>
      <c r="BN20" s="289"/>
      <c r="BO20" s="289"/>
      <c r="BP20" s="289"/>
      <c r="BQ20" s="289"/>
      <c r="BR20" s="289"/>
      <c r="BS20" s="289"/>
      <c r="BT20" s="289"/>
      <c r="BU20" s="289"/>
      <c r="BV20" s="290"/>
      <c r="BW20" s="283"/>
      <c r="BX20" s="283"/>
      <c r="BY20" s="283"/>
    </row>
    <row r="21" spans="3:77" ht="12.75" customHeight="1">
      <c r="E21" s="25"/>
      <c r="F21" s="65"/>
      <c r="G21" s="385">
        <f>IronSteel!G21</f>
        <v>1.0009999999999999</v>
      </c>
      <c r="H21" s="385">
        <f>IronSteel!H21</f>
        <v>1.0009999999999999</v>
      </c>
      <c r="I21" s="385">
        <f>IronSteel!I21</f>
        <v>1.0009999999999999</v>
      </c>
      <c r="J21" s="385">
        <v>1.01</v>
      </c>
      <c r="K21" s="385">
        <v>1.01</v>
      </c>
      <c r="L21" s="385">
        <v>1.01</v>
      </c>
      <c r="M21" s="385">
        <f>IronSteel!M21</f>
        <v>1.01</v>
      </c>
      <c r="N21" s="385">
        <f>IronSteel!N21</f>
        <v>1.01</v>
      </c>
      <c r="O21" s="385">
        <f>IronSteel!O21</f>
        <v>1.01</v>
      </c>
      <c r="P21" s="292"/>
      <c r="Q21" s="297"/>
      <c r="R21" s="297"/>
      <c r="S21" s="292"/>
      <c r="T21" s="292"/>
      <c r="U21" s="292"/>
      <c r="V21" s="283"/>
      <c r="W21" s="283"/>
      <c r="X21" s="296"/>
      <c r="Y21" s="296"/>
      <c r="Z21" s="296"/>
      <c r="AA21" s="296"/>
      <c r="AB21" s="337"/>
      <c r="AC21" s="285"/>
      <c r="AD21" s="285"/>
      <c r="AE21" s="285"/>
      <c r="AF21" s="283"/>
      <c r="AG21" s="283"/>
      <c r="AH21" s="283"/>
      <c r="AI21" s="283"/>
      <c r="AJ21" s="283"/>
      <c r="AK21" s="665"/>
      <c r="AL21" s="289"/>
      <c r="AM21" s="289"/>
      <c r="AN21" s="356" t="s">
        <v>96</v>
      </c>
      <c r="AO21" s="348"/>
      <c r="AP21" s="349"/>
      <c r="AQ21" s="289"/>
      <c r="AR21" s="289"/>
      <c r="AS21" s="289"/>
      <c r="AT21" s="289"/>
      <c r="AU21" s="289"/>
      <c r="AV21" s="290"/>
      <c r="AW21" s="283"/>
      <c r="AX21" s="665"/>
      <c r="AY21" s="289"/>
      <c r="AZ21" s="289"/>
      <c r="BA21" s="356" t="s">
        <v>96</v>
      </c>
      <c r="BB21" s="348"/>
      <c r="BC21" s="349"/>
      <c r="BD21" s="289"/>
      <c r="BE21" s="289"/>
      <c r="BF21" s="289"/>
      <c r="BG21" s="289"/>
      <c r="BH21" s="289"/>
      <c r="BI21" s="290"/>
      <c r="BJ21" s="283"/>
      <c r="BK21" s="665"/>
      <c r="BL21" s="289"/>
      <c r="BM21" s="289"/>
      <c r="BN21" s="356" t="s">
        <v>96</v>
      </c>
      <c r="BO21" s="348"/>
      <c r="BP21" s="349"/>
      <c r="BQ21" s="289"/>
      <c r="BR21" s="289"/>
      <c r="BS21" s="289"/>
      <c r="BT21" s="289"/>
      <c r="BU21" s="289"/>
      <c r="BV21" s="290"/>
      <c r="BW21" s="283"/>
      <c r="BX21" s="283"/>
      <c r="BY21" s="283"/>
    </row>
    <row r="22" spans="3:77" ht="12.75" customHeight="1">
      <c r="F22" s="72"/>
      <c r="G22" s="298"/>
      <c r="H22" s="298"/>
      <c r="I22" s="298"/>
      <c r="J22" s="286"/>
      <c r="K22" s="286"/>
      <c r="L22" s="286"/>
      <c r="M22" s="298"/>
      <c r="N22" s="298"/>
      <c r="O22" s="298"/>
      <c r="P22" s="286"/>
      <c r="Q22" s="312"/>
      <c r="R22" s="312"/>
      <c r="S22" s="312"/>
      <c r="T22" s="298"/>
      <c r="U22" s="298"/>
      <c r="V22" s="298"/>
      <c r="W22" s="298"/>
      <c r="X22" s="299"/>
      <c r="Y22" s="299"/>
      <c r="Z22" s="299"/>
      <c r="AA22" s="299"/>
      <c r="AB22" s="338"/>
      <c r="AC22" s="283"/>
      <c r="AD22" s="283"/>
      <c r="AE22" s="283"/>
      <c r="AF22" s="283"/>
      <c r="AG22" s="283"/>
      <c r="AH22" s="283"/>
      <c r="AI22" s="283"/>
      <c r="AJ22" s="283"/>
      <c r="AK22" s="545"/>
      <c r="AL22" s="289"/>
      <c r="AM22" s="289"/>
      <c r="AN22" s="288" t="s">
        <v>586</v>
      </c>
      <c r="AO22" s="289" t="s">
        <v>575</v>
      </c>
      <c r="AP22" s="290" t="s">
        <v>564</v>
      </c>
      <c r="AQ22" s="289"/>
      <c r="AR22" s="289"/>
      <c r="AS22" s="289"/>
      <c r="AT22" s="289"/>
      <c r="AU22" s="289"/>
      <c r="AV22" s="290"/>
      <c r="AW22" s="283"/>
      <c r="AX22" s="545"/>
      <c r="AY22" s="289"/>
      <c r="AZ22" s="289"/>
      <c r="BA22" s="288" t="s">
        <v>586</v>
      </c>
      <c r="BB22" s="289" t="s">
        <v>575</v>
      </c>
      <c r="BC22" s="290" t="s">
        <v>564</v>
      </c>
      <c r="BD22" s="289"/>
      <c r="BE22" s="289"/>
      <c r="BF22" s="289"/>
      <c r="BG22" s="289"/>
      <c r="BH22" s="289"/>
      <c r="BI22" s="290"/>
      <c r="BJ22" s="283"/>
      <c r="BK22" s="545"/>
      <c r="BL22" s="289"/>
      <c r="BM22" s="289"/>
      <c r="BN22" s="288" t="s">
        <v>586</v>
      </c>
      <c r="BO22" s="289" t="s">
        <v>575</v>
      </c>
      <c r="BP22" s="290" t="s">
        <v>564</v>
      </c>
      <c r="BQ22" s="289"/>
      <c r="BR22" s="289"/>
      <c r="BS22" s="289"/>
      <c r="BT22" s="289"/>
      <c r="BU22" s="289"/>
      <c r="BV22" s="290"/>
      <c r="BW22" s="283"/>
      <c r="BX22" s="283"/>
      <c r="BY22" s="283"/>
    </row>
    <row r="23" spans="3:77" ht="12.75" customHeight="1">
      <c r="F23" s="74" t="s">
        <v>8</v>
      </c>
      <c r="G23" s="300"/>
      <c r="H23" s="300"/>
      <c r="I23" s="300"/>
      <c r="J23" s="286"/>
      <c r="K23" s="286"/>
      <c r="L23" s="286"/>
      <c r="M23" s="300"/>
      <c r="N23" s="300"/>
      <c r="O23" s="300"/>
      <c r="P23" s="301"/>
      <c r="Q23" s="313"/>
      <c r="R23" s="313"/>
      <c r="S23" s="313"/>
      <c r="T23" s="300"/>
      <c r="U23" s="300"/>
      <c r="V23" s="300"/>
      <c r="W23" s="300"/>
      <c r="X23" s="299"/>
      <c r="Y23" s="299"/>
      <c r="Z23" s="299"/>
      <c r="AA23" s="299"/>
      <c r="AB23" s="339"/>
      <c r="AC23" s="283"/>
      <c r="AD23" s="283"/>
      <c r="AE23" s="283"/>
      <c r="AF23" s="283"/>
      <c r="AG23" s="283"/>
      <c r="AH23" s="283"/>
      <c r="AI23" s="283"/>
      <c r="AJ23" s="283"/>
      <c r="AK23" s="288"/>
      <c r="AL23" s="291"/>
      <c r="AM23" s="289"/>
      <c r="AN23" s="362" cm="1">
        <f t="array" ref="AN23">INDEX(RegSplit!$B$4:$AN$6,MATCH(AN22,RegSplit!$A$4:$A$6,0),MATCH($D$6&amp;AK19,RegSplit!$B$2:$AN$2&amp;RegSplit!$B$3:$AN$3,0))</f>
        <v>1</v>
      </c>
      <c r="AO23" s="523" cm="1">
        <f t="array" ref="AO23">INDEX(RegSplit!$B$4:$AN$6,MATCH(AO22,RegSplit!$A$4:$A$6,0),MATCH($D$6&amp;AK19,RegSplit!$B$2:$AN$2&amp;RegSplit!$B$3:$AN$3,0))</f>
        <v>0</v>
      </c>
      <c r="AP23" s="523" cm="1">
        <f t="array" ref="AP23">INDEX(RegSplit!$B$4:$AN$6,MATCH(AP22,RegSplit!$A$4:$A$6,0),MATCH($D$6&amp;AK19,RegSplit!$B$2:$AN$2&amp;RegSplit!$B$3:$AN$3,0))</f>
        <v>0</v>
      </c>
      <c r="AQ23" s="289"/>
      <c r="AR23" s="289"/>
      <c r="AS23" s="289"/>
      <c r="AT23" s="289"/>
      <c r="AU23" s="289"/>
      <c r="AV23" s="290"/>
      <c r="AW23" s="283"/>
      <c r="AX23" s="288"/>
      <c r="AY23" s="291"/>
      <c r="AZ23" s="289"/>
      <c r="BA23" s="362" cm="1">
        <f t="array" ref="BA23">INDEX(RegSplit!$B$4:$AN$6,MATCH(BA22,RegSplit!$A$4:$A$6,0),MATCH($D$6&amp;AX19,RegSplit!$B$2:$AN$2&amp;RegSplit!$B$3:$AN$3,0))</f>
        <v>1</v>
      </c>
      <c r="BB23" s="523" cm="1">
        <f t="array" ref="BB23">INDEX(RegSplit!$B$4:$AN$6,MATCH(BB22,RegSplit!$A$4:$A$6,0),MATCH($D$6&amp;AX19,RegSplit!$B$2:$AN$2&amp;RegSplit!$B$3:$AN$3,0))</f>
        <v>0</v>
      </c>
      <c r="BC23" s="523" cm="1">
        <f t="array" ref="BC23">INDEX(RegSplit!$B$4:$AN$6,MATCH(BC22,RegSplit!$A$4:$A$6,0),MATCH($D$6&amp;AX19,RegSplit!$B$2:$AN$2&amp;RegSplit!$B$3:$AN$3,0))</f>
        <v>0</v>
      </c>
      <c r="BD23" s="289"/>
      <c r="BE23" s="289"/>
      <c r="BF23" s="289"/>
      <c r="BG23" s="289"/>
      <c r="BH23" s="289"/>
      <c r="BI23" s="290"/>
      <c r="BJ23" s="283"/>
      <c r="BK23" s="288"/>
      <c r="BL23" s="291"/>
      <c r="BM23" s="289"/>
      <c r="BN23" s="362" cm="1">
        <f t="array" ref="BN23">INDEX(RegSplit!$B$4:$AN$6,MATCH(BN22,RegSplit!$A$4:$A$6,0),MATCH($D$6&amp;BK19,RegSplit!$B$2:$AN$2&amp;RegSplit!$B$3:$AN$3,0))</f>
        <v>1</v>
      </c>
      <c r="BO23" s="523" cm="1">
        <f t="array" ref="BO23">INDEX(RegSplit!$B$4:$AN$6,MATCH(BO22,RegSplit!$A$4:$A$6,0),MATCH($D$6&amp;BK19,RegSplit!$B$2:$AN$2&amp;RegSplit!$B$3:$AN$3,0))</f>
        <v>0</v>
      </c>
      <c r="BP23" s="523" cm="1">
        <f t="array" ref="BP23">INDEX(RegSplit!$B$4:$AN$6,MATCH(BP22,RegSplit!$A$4:$A$6,0),MATCH($D$6&amp;BK19,RegSplit!$B$2:$AN$2&amp;RegSplit!$B$3:$AN$3,0))</f>
        <v>0</v>
      </c>
      <c r="BQ23" s="289"/>
      <c r="BR23" s="289"/>
      <c r="BS23" s="289"/>
      <c r="BT23" s="289"/>
      <c r="BU23" s="289"/>
      <c r="BV23" s="290"/>
      <c r="BW23" s="283"/>
      <c r="BX23" s="283"/>
      <c r="BY23" s="283"/>
    </row>
    <row r="24" spans="3:77" ht="25.5" customHeight="1">
      <c r="C24" s="38" t="s">
        <v>2</v>
      </c>
      <c r="D24" s="38" t="s">
        <v>26</v>
      </c>
      <c r="E24" s="38" t="s">
        <v>14</v>
      </c>
      <c r="F24" s="38" t="s">
        <v>15</v>
      </c>
      <c r="G24" s="302" t="s">
        <v>587</v>
      </c>
      <c r="H24" s="314" t="s">
        <v>576</v>
      </c>
      <c r="I24" s="314" t="s">
        <v>565</v>
      </c>
      <c r="J24" s="302" t="s">
        <v>588</v>
      </c>
      <c r="K24" s="314" t="s">
        <v>577</v>
      </c>
      <c r="L24" s="314" t="s">
        <v>566</v>
      </c>
      <c r="M24" s="302" t="s">
        <v>589</v>
      </c>
      <c r="N24" s="314" t="s">
        <v>578</v>
      </c>
      <c r="O24" s="314" t="s">
        <v>567</v>
      </c>
      <c r="P24" s="302" t="s">
        <v>590</v>
      </c>
      <c r="Q24" s="314" t="s">
        <v>579</v>
      </c>
      <c r="R24" s="314" t="s">
        <v>568</v>
      </c>
      <c r="S24" s="302" t="s">
        <v>591</v>
      </c>
      <c r="T24" s="314" t="s">
        <v>580</v>
      </c>
      <c r="U24" s="314" t="s">
        <v>569</v>
      </c>
      <c r="V24" s="302" t="s">
        <v>319</v>
      </c>
      <c r="W24" s="549" t="s">
        <v>592</v>
      </c>
      <c r="X24" s="550" t="s">
        <v>581</v>
      </c>
      <c r="Y24" s="551" t="s">
        <v>570</v>
      </c>
      <c r="Z24" s="51" t="s">
        <v>0</v>
      </c>
      <c r="AA24" s="51" t="s">
        <v>318</v>
      </c>
      <c r="AB24" s="552" t="s">
        <v>58</v>
      </c>
      <c r="AC24" s="553" t="s">
        <v>106</v>
      </c>
      <c r="AD24" s="553" t="s">
        <v>288</v>
      </c>
      <c r="AE24" s="554" t="s">
        <v>111</v>
      </c>
      <c r="AG24" s="283"/>
      <c r="AH24" s="283"/>
      <c r="AI24" s="283"/>
      <c r="AJ24" s="283"/>
      <c r="AK24" s="288"/>
      <c r="AL24" s="289"/>
      <c r="AM24" s="540" t="s">
        <v>294</v>
      </c>
      <c r="AN24" s="541"/>
      <c r="AO24" s="348"/>
      <c r="AP24" s="349"/>
      <c r="AQ24" s="540" t="s">
        <v>96</v>
      </c>
      <c r="AR24" s="541"/>
      <c r="AS24" s="542"/>
      <c r="AT24" s="540" t="s">
        <v>295</v>
      </c>
      <c r="AU24" s="541"/>
      <c r="AV24" s="542"/>
      <c r="AW24" s="283"/>
      <c r="AX24" s="288"/>
      <c r="AY24" s="289"/>
      <c r="AZ24" s="540" t="s">
        <v>294</v>
      </c>
      <c r="BA24" s="541"/>
      <c r="BB24" s="348"/>
      <c r="BC24" s="349"/>
      <c r="BD24" s="540" t="s">
        <v>96</v>
      </c>
      <c r="BE24" s="541"/>
      <c r="BF24" s="542"/>
      <c r="BG24" s="540" t="s">
        <v>295</v>
      </c>
      <c r="BH24" s="541"/>
      <c r="BI24" s="542"/>
      <c r="BJ24" s="283"/>
      <c r="BK24" s="288"/>
      <c r="BL24" s="289"/>
      <c r="BM24" s="540" t="s">
        <v>294</v>
      </c>
      <c r="BN24" s="541"/>
      <c r="BO24" s="348"/>
      <c r="BP24" s="349"/>
      <c r="BQ24" s="540" t="s">
        <v>96</v>
      </c>
      <c r="BR24" s="541"/>
      <c r="BS24" s="542"/>
      <c r="BT24" s="540" t="s">
        <v>295</v>
      </c>
      <c r="BU24" s="541"/>
      <c r="BV24" s="542"/>
      <c r="BW24" s="283"/>
      <c r="BX24" s="283"/>
      <c r="BY24" s="283"/>
    </row>
    <row r="25" spans="3:77" ht="25" thickBot="1">
      <c r="C25" s="77" t="s">
        <v>27</v>
      </c>
      <c r="D25" s="77"/>
      <c r="E25" s="77"/>
      <c r="F25" s="77"/>
      <c r="G25" s="303" t="s">
        <v>46</v>
      </c>
      <c r="H25" s="303" t="s">
        <v>46</v>
      </c>
      <c r="I25" s="303"/>
      <c r="J25" s="303" t="s">
        <v>46</v>
      </c>
      <c r="K25" s="303" t="s">
        <v>46</v>
      </c>
      <c r="L25" s="303"/>
      <c r="M25" s="303" t="s">
        <v>46</v>
      </c>
      <c r="N25" s="303" t="s">
        <v>46</v>
      </c>
      <c r="O25" s="303"/>
      <c r="P25" s="303" t="s">
        <v>46</v>
      </c>
      <c r="Q25" s="303" t="s">
        <v>46</v>
      </c>
      <c r="R25" s="303"/>
      <c r="S25" s="303" t="s">
        <v>46</v>
      </c>
      <c r="T25" s="303" t="s">
        <v>46</v>
      </c>
      <c r="U25" s="303"/>
      <c r="V25" s="326" t="s">
        <v>112</v>
      </c>
      <c r="W25" s="323" t="s">
        <v>49</v>
      </c>
      <c r="X25" s="303" t="s">
        <v>49</v>
      </c>
      <c r="Y25" s="303"/>
      <c r="Z25" s="547" t="s">
        <v>93</v>
      </c>
      <c r="AA25" s="547"/>
      <c r="AB25" s="548" t="s">
        <v>291</v>
      </c>
      <c r="AC25" s="548"/>
      <c r="AD25" s="548"/>
      <c r="AE25" s="548" t="s">
        <v>112</v>
      </c>
      <c r="AG25" s="283">
        <v>2010</v>
      </c>
      <c r="AH25" s="283">
        <v>2012</v>
      </c>
      <c r="AI25" s="283">
        <v>2014</v>
      </c>
      <c r="AJ25" s="283"/>
      <c r="AK25" s="529"/>
      <c r="AL25" s="537" t="s">
        <v>44</v>
      </c>
      <c r="AM25" s="525" t="s">
        <v>105</v>
      </c>
      <c r="AN25" s="526" t="s">
        <v>586</v>
      </c>
      <c r="AO25" s="526" t="s">
        <v>575</v>
      </c>
      <c r="AP25" s="527" t="s">
        <v>564</v>
      </c>
      <c r="AQ25" s="525" t="s">
        <v>586</v>
      </c>
      <c r="AR25" s="526" t="s">
        <v>575</v>
      </c>
      <c r="AS25" s="527" t="s">
        <v>564</v>
      </c>
      <c r="AT25" s="525" t="s">
        <v>586</v>
      </c>
      <c r="AU25" s="526" t="s">
        <v>575</v>
      </c>
      <c r="AV25" s="527" t="s">
        <v>564</v>
      </c>
      <c r="AW25" s="283"/>
      <c r="AX25" s="529"/>
      <c r="AY25" s="537" t="s">
        <v>44</v>
      </c>
      <c r="AZ25" s="525" t="s">
        <v>292</v>
      </c>
      <c r="BA25" s="526" t="s">
        <v>586</v>
      </c>
      <c r="BB25" s="526" t="s">
        <v>575</v>
      </c>
      <c r="BC25" s="527" t="s">
        <v>564</v>
      </c>
      <c r="BD25" s="525" t="s">
        <v>586</v>
      </c>
      <c r="BE25" s="526" t="s">
        <v>575</v>
      </c>
      <c r="BF25" s="527" t="s">
        <v>564</v>
      </c>
      <c r="BG25" s="525" t="s">
        <v>586</v>
      </c>
      <c r="BH25" s="526" t="s">
        <v>575</v>
      </c>
      <c r="BI25" s="527" t="s">
        <v>564</v>
      </c>
      <c r="BJ25" s="283"/>
      <c r="BK25" s="529"/>
      <c r="BL25" s="537" t="s">
        <v>44</v>
      </c>
      <c r="BM25" s="525" t="s">
        <v>105</v>
      </c>
      <c r="BN25" s="526" t="s">
        <v>586</v>
      </c>
      <c r="BO25" s="526" t="s">
        <v>575</v>
      </c>
      <c r="BP25" s="527" t="s">
        <v>564</v>
      </c>
      <c r="BQ25" s="525" t="s">
        <v>586</v>
      </c>
      <c r="BR25" s="526" t="s">
        <v>575</v>
      </c>
      <c r="BS25" s="527" t="s">
        <v>564</v>
      </c>
      <c r="BT25" s="525" t="s">
        <v>586</v>
      </c>
      <c r="BU25" s="526" t="s">
        <v>575</v>
      </c>
      <c r="BV25" s="527" t="s">
        <v>564</v>
      </c>
      <c r="BW25" s="283"/>
      <c r="BX25" s="283"/>
      <c r="BY25" s="283"/>
    </row>
    <row r="26" spans="3:77" ht="12.75" customHeight="1">
      <c r="C26" s="144" t="str">
        <f ca="1">+IF(OFFSET(Processes!B7,$D$11,0)="*","*",OFFSET(Processes!D7,$D$11,0))</f>
        <v>INDMDPHBNGAE1</v>
      </c>
      <c r="D26" s="144" t="str">
        <f ca="1">+OFFSET(Processes!E7,$D$11,0)</f>
        <v>Machinery industry Heat Medium Temp. Boiler - Nat. Gas Existing 1</v>
      </c>
      <c r="E26" s="147" t="str">
        <f>+Processes!O7</f>
        <v>INDSNG1,INDSNG2,INDNGA</v>
      </c>
      <c r="F26" s="147" t="str">
        <f ca="1">+OFFSET(Processes!$M$12,$D$11,0) &amp; Processes!P7</f>
        <v>IMDPH</v>
      </c>
      <c r="G26" s="320">
        <f>ROUNDUP(AN26/($Z26*$AA26)*G$21*W26,3)</f>
        <v>4193.8900000000003</v>
      </c>
      <c r="H26" s="320">
        <f t="shared" ref="H26:I26" si="0">ROUNDUP(AO26/($Z26*$AA26)*H$21*X26,3)</f>
        <v>0</v>
      </c>
      <c r="I26" s="320">
        <f t="shared" si="0"/>
        <v>0</v>
      </c>
      <c r="J26" s="320">
        <f>ROUNDUP(BA26/($Z26*$AA26)*J$21*W26,3)</f>
        <v>4057.8470000000002</v>
      </c>
      <c r="K26" s="320">
        <f>ROUNDUP(BB26/($Z26*$AA26)*K$21*X26,3)</f>
        <v>0</v>
      </c>
      <c r="L26" s="320">
        <f>ROUNDUP(BC26/($Z26*$AA26)*L$21*Y26,3)</f>
        <v>0</v>
      </c>
      <c r="M26" s="320">
        <f>ROUNDUP(BN26/($Z26*$AA26)*M$21*W26,3)</f>
        <v>4192.9070000000002</v>
      </c>
      <c r="N26" s="320">
        <f>ROUNDUP(BO26/($Z26*$AA26)*N$21*X26,3)</f>
        <v>0</v>
      </c>
      <c r="O26" s="320">
        <f>ROUNDUP(BP26/($Z26*$AA26)*O$21*Y26,3)</f>
        <v>0</v>
      </c>
      <c r="P26" s="320">
        <f t="shared" ref="P26:P62" si="1">M26</f>
        <v>4192.9070000000002</v>
      </c>
      <c r="Q26" s="320">
        <f t="shared" ref="Q26:Q62" si="2">N26</f>
        <v>0</v>
      </c>
      <c r="R26" s="320">
        <f t="shared" ref="R26:R62" si="3">O26</f>
        <v>0</v>
      </c>
      <c r="S26" s="320">
        <f t="shared" ref="S26:S62" si="4">IF($AB26=20,0,M26/5)*IF(M26=0,0,1)</f>
        <v>0</v>
      </c>
      <c r="T26" s="320">
        <f t="shared" ref="T26:T62" si="5">IF($AB26=20,0,N26/5)*IF(N26=0,0,1)</f>
        <v>0</v>
      </c>
      <c r="U26" s="320">
        <f t="shared" ref="U26:U62" si="6">IF($AB26=20,0,O26/5)*IF(O26=0,0,1)</f>
        <v>0</v>
      </c>
      <c r="V26" s="320">
        <v>5</v>
      </c>
      <c r="W26" s="340">
        <f>I131</f>
        <v>0.98</v>
      </c>
      <c r="X26" s="555">
        <f t="shared" ref="X26:Y28" si="7">W26</f>
        <v>0.98</v>
      </c>
      <c r="Y26" s="555">
        <f t="shared" si="7"/>
        <v>0.98</v>
      </c>
      <c r="Z26" s="317">
        <f>3.6*8760/1000000</f>
        <v>3.1536000000000002E-2</v>
      </c>
      <c r="AA26" s="388">
        <v>0.5</v>
      </c>
      <c r="AB26" s="327">
        <v>20</v>
      </c>
      <c r="AC26" s="317"/>
      <c r="AD26" s="317"/>
      <c r="AE26" s="327"/>
      <c r="AG26" s="234">
        <f t="shared" ref="AG26:AG41" si="8">((G26*Z26*AA26/W26)+(H26*Z26*AA26/X26))/$G$21</f>
        <v>67.411422781300359</v>
      </c>
      <c r="AH26" s="234">
        <f t="shared" ref="AH26:AH41" si="9">((J26*Z26*AA26/W26)+(K26*Z26*AA26/X26))/$J$21</f>
        <v>64.643495146494246</v>
      </c>
      <c r="AI26" s="234">
        <f t="shared" ref="AI26:AI41" si="10">((M26*AA26*Z26/W26)+(N26*Z26*AA26/X26))/$M$21</f>
        <v>66.795067262073161</v>
      </c>
      <c r="AJ26" s="283"/>
      <c r="AK26" s="528" t="str">
        <f ca="1">F26</f>
        <v>IMDPH</v>
      </c>
      <c r="AL26" s="348" t="s">
        <v>97</v>
      </c>
      <c r="AM26" s="311">
        <f>(J77+I77)/1000</f>
        <v>67.411413899999999</v>
      </c>
      <c r="AN26" s="308">
        <f>AM26*$AN$23</f>
        <v>67.411413899999999</v>
      </c>
      <c r="AO26" s="309">
        <f>AM26*$AO$23</f>
        <v>0</v>
      </c>
      <c r="AP26" s="309">
        <f>AM26*$AP$23</f>
        <v>0</v>
      </c>
      <c r="AQ26" s="310">
        <f>IFERROR(G26*$Z26*$AA26/G$21,0)</f>
        <v>66.063194325674345</v>
      </c>
      <c r="AR26" s="309">
        <f>IFERROR(H26*$Z26*$AA26/H$21,0)</f>
        <v>0</v>
      </c>
      <c r="AS26" s="336">
        <f>IFERROR(I26*$Z26*$AA26/I$21,0)</f>
        <v>0</v>
      </c>
      <c r="AT26" s="311">
        <f t="shared" ref="AT26:AV29" si="11">IFERROR(AQ26/W26,0)</f>
        <v>67.411422781300359</v>
      </c>
      <c r="AU26" s="308">
        <f t="shared" si="11"/>
        <v>0</v>
      </c>
      <c r="AV26" s="355">
        <f t="shared" si="11"/>
        <v>0</v>
      </c>
      <c r="AW26" s="283"/>
      <c r="AX26" s="528" t="str">
        <f t="shared" ref="AX26:AX62" ca="1" si="12">AK26</f>
        <v>IMDPH</v>
      </c>
      <c r="AY26" s="348" t="s">
        <v>97</v>
      </c>
      <c r="AZ26" s="311">
        <f>(J97+I97)/1000</f>
        <v>64.643490000000014</v>
      </c>
      <c r="BA26" s="308">
        <f>AZ26*$AN$23</f>
        <v>64.643490000000014</v>
      </c>
      <c r="BB26" s="309">
        <f>AZ26*$BB$23</f>
        <v>0</v>
      </c>
      <c r="BC26" s="309">
        <f>AZ26*$BC$23</f>
        <v>0</v>
      </c>
      <c r="BD26" s="311">
        <f t="shared" ref="BD26" si="13">IFERROR(J26*$Z26*AA26/J$21,0)</f>
        <v>63.350625243564359</v>
      </c>
      <c r="BE26" s="308">
        <f t="shared" ref="BE26" si="14">IFERROR(K26*$Z26*AA26/K$21,0)</f>
        <v>0</v>
      </c>
      <c r="BF26" s="355">
        <f>IFERROR(L26*$Z26*AA26/L$21,0)</f>
        <v>0</v>
      </c>
      <c r="BG26" s="311">
        <f t="shared" ref="BG26:BG35" si="15">IFERROR(BD26/W26,0)</f>
        <v>64.643495146494246</v>
      </c>
      <c r="BH26" s="308">
        <f t="shared" ref="BH26:BH35" si="16">IFERROR(BE26/X26,0)</f>
        <v>0</v>
      </c>
      <c r="BI26" s="355">
        <f t="shared" ref="BI26:BI35" si="17">IFERROR(BF26/Y26,0)</f>
        <v>0</v>
      </c>
      <c r="BJ26" s="283"/>
      <c r="BK26" s="528" t="str">
        <f ca="1">AK26</f>
        <v>IMDPH</v>
      </c>
      <c r="BL26" s="348" t="s">
        <v>97</v>
      </c>
      <c r="BM26" s="311">
        <f>(J117+I117)/1000</f>
        <v>66.795060599999999</v>
      </c>
      <c r="BN26" s="308">
        <f>BM26*$AN$23</f>
        <v>66.795060599999999</v>
      </c>
      <c r="BO26" s="309">
        <f>BM26*$BB$23</f>
        <v>0</v>
      </c>
      <c r="BP26" s="309">
        <f>BM26*$BC$23</f>
        <v>0</v>
      </c>
      <c r="BQ26" s="311">
        <f>IFERROR(M26*$Z26*$AA26/M$21,0)</f>
        <v>65.459165916831694</v>
      </c>
      <c r="BR26" s="308">
        <f>IFERROR(N26*$Z26*$AA26/N$21,0)</f>
        <v>0</v>
      </c>
      <c r="BS26" s="355">
        <f>IFERROR(O26*$Z26*$AA26/O$21,0)</f>
        <v>0</v>
      </c>
      <c r="BT26" s="311">
        <f>IFERROR(BQ26/W26,0)</f>
        <v>66.795067262073161</v>
      </c>
      <c r="BU26" s="308">
        <f>IFERROR(BR26/X26,0)</f>
        <v>0</v>
      </c>
      <c r="BV26" s="355">
        <f>IFERROR(BS26/Y26,0)</f>
        <v>0</v>
      </c>
      <c r="BW26" s="283"/>
      <c r="BX26" s="283"/>
      <c r="BY26" s="283"/>
    </row>
    <row r="27" spans="3:77" ht="12.75" customHeight="1">
      <c r="C27" s="144" t="str">
        <f ca="1">+IF(OFFSET(Processes!B8,$D$11,0)="*","*",OFFSET(Processes!D8,$D$11,0))</f>
        <v>INDMDPHBCOAE1</v>
      </c>
      <c r="D27" s="144" t="str">
        <f ca="1">+OFFSET(Processes!E8,$D$11,0)</f>
        <v>Machinery industry Heat Medium Temp. Boiler - Coal Existing 1</v>
      </c>
      <c r="E27" s="147" t="str">
        <f>+Processes!O8</f>
        <v>INDCOA</v>
      </c>
      <c r="F27" s="147" t="str">
        <f ca="1">+OFFSET(Processes!$M$12,$D$11,0) &amp; Processes!P8</f>
        <v>IMDPH</v>
      </c>
      <c r="G27" s="320">
        <f t="shared" ref="G27:G62" si="18">ROUNDUP(AN27/($Z27*$AA27)*G$21*W27,3)</f>
        <v>42.555999999999997</v>
      </c>
      <c r="H27" s="320">
        <f t="shared" ref="H27:H62" si="19">ROUNDUP(AO27/($Z27*$AA27)*H$21*X27,3)</f>
        <v>0</v>
      </c>
      <c r="I27" s="320">
        <f t="shared" ref="I27:I61" si="20">ROUNDUP(AP27/($Z27*$AA27)*I$21*Y27,3)</f>
        <v>0</v>
      </c>
      <c r="J27" s="320">
        <f t="shared" ref="J27:J62" si="21">ROUNDUP(BA27/($Z27*$AA27)*J$21*W27,3)</f>
        <v>20.078000000000003</v>
      </c>
      <c r="K27" s="320">
        <f t="shared" ref="K27:K62" si="22">ROUNDUP(BB27/($Z27*$AA27)*K$21*X27,3)</f>
        <v>0</v>
      </c>
      <c r="L27" s="320">
        <f t="shared" ref="L27:L62" si="23">ROUNDUP(BC27/($Z27*$AA27)*L$21*Y27,3)</f>
        <v>0</v>
      </c>
      <c r="M27" s="320">
        <f t="shared" ref="M27:M62" si="24">ROUNDUP(BN27/($Z27*$AA27)*M$21*W27,3)</f>
        <v>34.268999999999998</v>
      </c>
      <c r="N27" s="320">
        <f t="shared" ref="N27:N62" si="25">ROUNDUP(BO27/($Z27*$AA27)*N$21*X27,3)</f>
        <v>0</v>
      </c>
      <c r="O27" s="320">
        <f t="shared" ref="O27:O62" si="26">ROUNDUP(BP27/($Z27*$AA27)*O$21*Y27,3)</f>
        <v>0</v>
      </c>
      <c r="P27" s="320">
        <f t="shared" si="1"/>
        <v>34.268999999999998</v>
      </c>
      <c r="Q27" s="320">
        <f t="shared" si="2"/>
        <v>0</v>
      </c>
      <c r="R27" s="320">
        <f t="shared" si="3"/>
        <v>0</v>
      </c>
      <c r="S27" s="320">
        <f t="shared" si="4"/>
        <v>0</v>
      </c>
      <c r="T27" s="320">
        <f t="shared" si="5"/>
        <v>0</v>
      </c>
      <c r="U27" s="320">
        <f t="shared" si="6"/>
        <v>0</v>
      </c>
      <c r="V27" s="320">
        <v>5</v>
      </c>
      <c r="W27" s="341">
        <f>D131</f>
        <v>0.93099999999999994</v>
      </c>
      <c r="X27" s="520">
        <f t="shared" si="7"/>
        <v>0.93099999999999994</v>
      </c>
      <c r="Y27" s="520">
        <f t="shared" si="7"/>
        <v>0.93099999999999994</v>
      </c>
      <c r="Z27" s="317">
        <f>3.6*8760/1000000</f>
        <v>3.1536000000000002E-2</v>
      </c>
      <c r="AA27" s="388">
        <f>$AA$26</f>
        <v>0.5</v>
      </c>
      <c r="AB27" s="327">
        <v>20</v>
      </c>
      <c r="AC27" s="317"/>
      <c r="AD27" s="317"/>
      <c r="AE27" s="327"/>
      <c r="AG27" s="234">
        <f t="shared" si="8"/>
        <v>0.72003507555816915</v>
      </c>
      <c r="AH27" s="234">
        <f t="shared" si="9"/>
        <v>0.33668673522561721</v>
      </c>
      <c r="AI27" s="234">
        <f t="shared" si="10"/>
        <v>0.57465473301358072</v>
      </c>
      <c r="AJ27" s="283"/>
      <c r="AK27" s="288"/>
      <c r="AL27" s="289" t="s">
        <v>98</v>
      </c>
      <c r="AM27" s="305">
        <f>D77/1000</f>
        <v>0.72002099999999991</v>
      </c>
      <c r="AN27" s="306">
        <f>AM27*$AN$23</f>
        <v>0.72002099999999991</v>
      </c>
      <c r="AO27" s="307">
        <f t="shared" ref="AO27:AO29" si="27">AM27*$AO$23</f>
        <v>0</v>
      </c>
      <c r="AP27" s="307">
        <f>AM27*$AP$23</f>
        <v>0</v>
      </c>
      <c r="AQ27" s="304">
        <f t="shared" ref="AQ27:AQ62" si="28">IFERROR(G27*$Z27*$AA27/G$21,0)</f>
        <v>0.67035265534465549</v>
      </c>
      <c r="AR27" s="307">
        <f t="shared" ref="AR27:AR62" si="29">IFERROR(H27*$Z27*$AA27/H$21,0)</f>
        <v>0</v>
      </c>
      <c r="AS27" s="538">
        <f t="shared" ref="AS27:AS62" si="30">IFERROR(I27*$Z27*$AA27/I$21,0)</f>
        <v>0</v>
      </c>
      <c r="AT27" s="305">
        <f t="shared" si="11"/>
        <v>0.72003507555816926</v>
      </c>
      <c r="AU27" s="306">
        <f t="shared" si="11"/>
        <v>0</v>
      </c>
      <c r="AV27" s="351">
        <f t="shared" si="11"/>
        <v>0</v>
      </c>
      <c r="AW27" s="283"/>
      <c r="AX27" s="288"/>
      <c r="AY27" s="289" t="s">
        <v>98</v>
      </c>
      <c r="AZ27" s="305">
        <f>D97/1000</f>
        <v>0.336677</v>
      </c>
      <c r="BA27" s="306">
        <f>AZ27*$AN$23</f>
        <v>0.336677</v>
      </c>
      <c r="BB27" s="307">
        <f>AZ27*$BB$23</f>
        <v>0</v>
      </c>
      <c r="BC27" s="307">
        <f>AZ27*$BC$23</f>
        <v>0</v>
      </c>
      <c r="BD27" s="305">
        <f t="shared" ref="BD27:BD62" si="31">IFERROR(J27*$Z27*AA27/J$21,0)</f>
        <v>0.31345535049504958</v>
      </c>
      <c r="BE27" s="306">
        <f t="shared" ref="BE27:BE62" si="32">IFERROR(K27*$Z27*AA27/K$21,0)</f>
        <v>0</v>
      </c>
      <c r="BF27" s="351">
        <f t="shared" ref="BF27:BF62" si="33">IFERROR(L27*$Z27*AA27/L$21,0)</f>
        <v>0</v>
      </c>
      <c r="BG27" s="305">
        <f t="shared" si="15"/>
        <v>0.33668673522561721</v>
      </c>
      <c r="BH27" s="306">
        <f t="shared" si="16"/>
        <v>0</v>
      </c>
      <c r="BI27" s="351">
        <f t="shared" si="17"/>
        <v>0</v>
      </c>
      <c r="BJ27" s="283"/>
      <c r="BK27" s="288"/>
      <c r="BL27" s="289" t="s">
        <v>98</v>
      </c>
      <c r="BM27" s="305">
        <f>D117/1000</f>
        <v>0.5746420000000001</v>
      </c>
      <c r="BN27" s="306">
        <f>BM27*$AN$23</f>
        <v>0.5746420000000001</v>
      </c>
      <c r="BO27" s="307">
        <f t="shared" ref="BO27:BO29" si="34">BM27*$BB$23</f>
        <v>0</v>
      </c>
      <c r="BP27" s="307">
        <f t="shared" ref="BP27:BP29" si="35">BM27*$BC$23</f>
        <v>0</v>
      </c>
      <c r="BQ27" s="305">
        <f t="shared" ref="BQ27:BQ62" si="36">IFERROR(M27*$Z27*$AA27/M$21,0)</f>
        <v>0.53500355643564357</v>
      </c>
      <c r="BR27" s="306">
        <f t="shared" ref="BR27:BR62" si="37">IFERROR(N27*$Z27*$AA27/N$21,0)</f>
        <v>0</v>
      </c>
      <c r="BS27" s="351">
        <f t="shared" ref="BS27:BS62" si="38">IFERROR(O27*$Z27*$AA27/O$21,0)</f>
        <v>0</v>
      </c>
      <c r="BT27" s="305">
        <f t="shared" ref="BT27:BT35" si="39">IFERROR(BQ27/W27,0)</f>
        <v>0.57465473301358072</v>
      </c>
      <c r="BU27" s="306">
        <f t="shared" ref="BU27:BU35" si="40">IFERROR(BR27/X27,0)</f>
        <v>0</v>
      </c>
      <c r="BV27" s="351">
        <f t="shared" ref="BV27:BV35" si="41">IFERROR(BS27/Y27,0)</f>
        <v>0</v>
      </c>
      <c r="BW27" s="283"/>
      <c r="BX27" s="283"/>
      <c r="BY27" s="283"/>
    </row>
    <row r="28" spans="3:77" ht="12.75" customHeight="1">
      <c r="C28" s="144" t="str">
        <f ca="1">+IF(OFFSET(Processes!B9,$D$11,0)="*","*",OFFSET(Processes!D9,$D$11,0))</f>
        <v>INDMDPHBDSLE1</v>
      </c>
      <c r="D28" s="144" t="str">
        <f ca="1">+OFFSET(Processes!E9,$D$11,0)</f>
        <v>Machinery industry Heat Medium Temp. Boiler - Diesel Existing 1</v>
      </c>
      <c r="E28" s="147" t="str">
        <f>+Processes!O9</f>
        <v>INDDSB1,INDDSB2,INDDSL</v>
      </c>
      <c r="F28" s="147" t="str">
        <f ca="1">+OFFSET(Processes!$M$12,$D$11,0) &amp; Processes!P9</f>
        <v>IMDPH</v>
      </c>
      <c r="G28" s="320">
        <f t="shared" si="18"/>
        <v>10.061999999999999</v>
      </c>
      <c r="H28" s="320">
        <f t="shared" si="19"/>
        <v>0</v>
      </c>
      <c r="I28" s="320">
        <f t="shared" si="20"/>
        <v>0</v>
      </c>
      <c r="J28" s="320">
        <f t="shared" si="21"/>
        <v>4.5980000000000008</v>
      </c>
      <c r="K28" s="320">
        <f t="shared" si="22"/>
        <v>0</v>
      </c>
      <c r="L28" s="320">
        <f t="shared" si="23"/>
        <v>0</v>
      </c>
      <c r="M28" s="320">
        <f t="shared" si="24"/>
        <v>4.8680000000000003</v>
      </c>
      <c r="N28" s="320">
        <f t="shared" si="25"/>
        <v>0</v>
      </c>
      <c r="O28" s="320">
        <f t="shared" si="26"/>
        <v>0</v>
      </c>
      <c r="P28" s="320">
        <f t="shared" si="1"/>
        <v>4.8680000000000003</v>
      </c>
      <c r="Q28" s="320">
        <f t="shared" si="2"/>
        <v>0</v>
      </c>
      <c r="R28" s="320">
        <f t="shared" si="3"/>
        <v>0</v>
      </c>
      <c r="S28" s="320">
        <f t="shared" si="4"/>
        <v>0</v>
      </c>
      <c r="T28" s="320">
        <f t="shared" si="5"/>
        <v>0</v>
      </c>
      <c r="U28" s="320">
        <f t="shared" si="6"/>
        <v>0</v>
      </c>
      <c r="V28" s="320">
        <v>5</v>
      </c>
      <c r="W28" s="341">
        <f>F131</f>
        <v>0.94079999999999997</v>
      </c>
      <c r="X28" s="520">
        <f t="shared" si="7"/>
        <v>0.94079999999999997</v>
      </c>
      <c r="Y28" s="520">
        <f t="shared" si="7"/>
        <v>0.94079999999999997</v>
      </c>
      <c r="Z28" s="317">
        <f>3.6*8760/1000000</f>
        <v>3.1536000000000002E-2</v>
      </c>
      <c r="AA28" s="388">
        <f>$AA$26</f>
        <v>0.5</v>
      </c>
      <c r="AB28" s="327">
        <v>20</v>
      </c>
      <c r="AC28" s="317"/>
      <c r="AD28" s="317"/>
      <c r="AE28" s="327"/>
      <c r="AG28" s="234">
        <f t="shared" si="8"/>
        <v>0.16847270076861914</v>
      </c>
      <c r="AH28" s="234">
        <f t="shared" si="9"/>
        <v>7.6300414225095994E-2</v>
      </c>
      <c r="AI28" s="234">
        <f t="shared" si="10"/>
        <v>8.078086482117601E-2</v>
      </c>
      <c r="AJ28" s="283"/>
      <c r="AK28" s="288"/>
      <c r="AL28" s="289" t="s">
        <v>59</v>
      </c>
      <c r="AM28" s="305">
        <f>(F77+L77)/1000</f>
        <v>0.16846</v>
      </c>
      <c r="AN28" s="306">
        <f>AM28*$AN$23</f>
        <v>0.16846</v>
      </c>
      <c r="AO28" s="307">
        <f t="shared" si="27"/>
        <v>0</v>
      </c>
      <c r="AP28" s="307">
        <f>AM28*$AP$23</f>
        <v>0</v>
      </c>
      <c r="AQ28" s="304">
        <f t="shared" si="28"/>
        <v>0.15849911688311691</v>
      </c>
      <c r="AR28" s="307">
        <f t="shared" si="29"/>
        <v>0</v>
      </c>
      <c r="AS28" s="538">
        <f t="shared" si="30"/>
        <v>0</v>
      </c>
      <c r="AT28" s="305">
        <f t="shared" si="11"/>
        <v>0.16847270076861917</v>
      </c>
      <c r="AU28" s="306">
        <f t="shared" si="11"/>
        <v>0</v>
      </c>
      <c r="AV28" s="351">
        <f t="shared" si="11"/>
        <v>0</v>
      </c>
      <c r="AW28" s="283"/>
      <c r="AX28" s="288"/>
      <c r="AY28" s="289" t="s">
        <v>59</v>
      </c>
      <c r="AZ28" s="305">
        <f>(F97+L97)/1000</f>
        <v>7.6293E-2</v>
      </c>
      <c r="BA28" s="306">
        <f t="shared" ref="BA28:BA37" si="42">AZ28*$AN$23</f>
        <v>7.6293E-2</v>
      </c>
      <c r="BB28" s="307">
        <f>AZ28*$BB$23</f>
        <v>0</v>
      </c>
      <c r="BC28" s="307">
        <f>AZ28*$BC$23</f>
        <v>0</v>
      </c>
      <c r="BD28" s="305">
        <f t="shared" si="31"/>
        <v>7.1783429702970303E-2</v>
      </c>
      <c r="BE28" s="306">
        <f t="shared" si="32"/>
        <v>0</v>
      </c>
      <c r="BF28" s="351">
        <f t="shared" si="33"/>
        <v>0</v>
      </c>
      <c r="BG28" s="305">
        <f t="shared" si="15"/>
        <v>7.6300414225095994E-2</v>
      </c>
      <c r="BH28" s="306">
        <f t="shared" si="16"/>
        <v>0</v>
      </c>
      <c r="BI28" s="351">
        <f t="shared" si="17"/>
        <v>0</v>
      </c>
      <c r="BJ28" s="283"/>
      <c r="BK28" s="288"/>
      <c r="BL28" s="289" t="s">
        <v>59</v>
      </c>
      <c r="BM28" s="305">
        <f>(F117+L117)/1000</f>
        <v>8.0778000000000003E-2</v>
      </c>
      <c r="BN28" s="306">
        <f>BM28*$AN$23</f>
        <v>8.0778000000000003E-2</v>
      </c>
      <c r="BO28" s="307">
        <f t="shared" si="34"/>
        <v>0</v>
      </c>
      <c r="BP28" s="307">
        <f t="shared" si="35"/>
        <v>0</v>
      </c>
      <c r="BQ28" s="305">
        <f t="shared" si="36"/>
        <v>7.5998637623762383E-2</v>
      </c>
      <c r="BR28" s="306">
        <f t="shared" si="37"/>
        <v>0</v>
      </c>
      <c r="BS28" s="351">
        <f t="shared" si="38"/>
        <v>0</v>
      </c>
      <c r="BT28" s="305">
        <f t="shared" si="39"/>
        <v>8.078086482117601E-2</v>
      </c>
      <c r="BU28" s="306">
        <f t="shared" si="40"/>
        <v>0</v>
      </c>
      <c r="BV28" s="351">
        <f t="shared" si="41"/>
        <v>0</v>
      </c>
      <c r="BW28" s="283"/>
      <c r="BX28" s="283"/>
      <c r="BY28" s="283"/>
    </row>
    <row r="29" spans="3:77" ht="12.75" customHeight="1">
      <c r="C29" s="144" t="str">
        <f ca="1">+IF(OFFSET(Processes!B10,$D$11,0)="*","*",OFFSET(Processes!D10,$D$11,0))</f>
        <v>INDMDPHBWPEE1</v>
      </c>
      <c r="D29" s="144" t="str">
        <f ca="1">+OFFSET(Processes!E10,$D$11,0)</f>
        <v>Machinery industry Heat Medium Temp. Boiler - Wood Pellets Existing 1</v>
      </c>
      <c r="E29" s="147" t="str">
        <f>+Processes!O10</f>
        <v>INDWPE</v>
      </c>
      <c r="F29" s="147" t="str">
        <f ca="1">+OFFSET(Processes!$M$12,$D$11,0) &amp; Processes!P10</f>
        <v>IMDPH</v>
      </c>
      <c r="G29" s="319">
        <f t="shared" si="18"/>
        <v>87.149000000000001</v>
      </c>
      <c r="H29" s="319">
        <f t="shared" si="19"/>
        <v>0</v>
      </c>
      <c r="I29" s="319">
        <f t="shared" si="20"/>
        <v>0</v>
      </c>
      <c r="J29" s="319">
        <f t="shared" si="21"/>
        <v>114.39700000000001</v>
      </c>
      <c r="K29" s="319">
        <f t="shared" si="22"/>
        <v>0</v>
      </c>
      <c r="L29" s="319">
        <f t="shared" si="23"/>
        <v>0</v>
      </c>
      <c r="M29" s="319">
        <f t="shared" si="24"/>
        <v>67.123000000000005</v>
      </c>
      <c r="N29" s="319">
        <f t="shared" si="25"/>
        <v>0</v>
      </c>
      <c r="O29" s="319">
        <f t="shared" si="26"/>
        <v>0</v>
      </c>
      <c r="P29" s="319">
        <f t="shared" si="1"/>
        <v>67.123000000000005</v>
      </c>
      <c r="Q29" s="319">
        <f t="shared" si="2"/>
        <v>0</v>
      </c>
      <c r="R29" s="319">
        <f t="shared" si="3"/>
        <v>0</v>
      </c>
      <c r="S29" s="319">
        <f t="shared" si="4"/>
        <v>0</v>
      </c>
      <c r="T29" s="319">
        <f t="shared" si="5"/>
        <v>0</v>
      </c>
      <c r="U29" s="319">
        <f t="shared" si="6"/>
        <v>0</v>
      </c>
      <c r="V29" s="319">
        <v>5</v>
      </c>
      <c r="W29" s="341">
        <f>$K$131</f>
        <v>0.83299999999999996</v>
      </c>
      <c r="X29" s="520">
        <f>$W$29</f>
        <v>0.83299999999999996</v>
      </c>
      <c r="Y29" s="520">
        <f>$W$29</f>
        <v>0.83299999999999996</v>
      </c>
      <c r="Z29" s="317">
        <f>3.6*8760/1000000</f>
        <v>3.1536000000000002E-2</v>
      </c>
      <c r="AA29" s="388">
        <f>$AA$26</f>
        <v>0.5</v>
      </c>
      <c r="AB29" s="327">
        <v>20</v>
      </c>
      <c r="AC29" s="317">
        <v>0.5</v>
      </c>
      <c r="AD29" s="317">
        <v>0.5</v>
      </c>
      <c r="AE29" s="327">
        <v>5</v>
      </c>
      <c r="AG29" s="234">
        <f t="shared" si="8"/>
        <v>1.6480103713813201</v>
      </c>
      <c r="AH29" s="234">
        <f t="shared" si="9"/>
        <v>2.1440004469114382</v>
      </c>
      <c r="AI29" s="234">
        <f t="shared" si="10"/>
        <v>1.2580027622930363</v>
      </c>
      <c r="AJ29" s="283"/>
      <c r="AK29" s="288"/>
      <c r="AL29" s="557" t="s">
        <v>99</v>
      </c>
      <c r="AM29" s="558">
        <f>M77/1000</f>
        <v>1.6479999999999999</v>
      </c>
      <c r="AN29" s="559">
        <f>AM29*$AN$23</f>
        <v>1.6479999999999999</v>
      </c>
      <c r="AO29" s="560">
        <f t="shared" si="27"/>
        <v>0</v>
      </c>
      <c r="AP29" s="560">
        <f>AM29*$AP$23</f>
        <v>0</v>
      </c>
      <c r="AQ29" s="580">
        <f t="shared" si="28"/>
        <v>1.3727926393606396</v>
      </c>
      <c r="AR29" s="560">
        <f t="shared" si="29"/>
        <v>0</v>
      </c>
      <c r="AS29" s="561">
        <f t="shared" si="30"/>
        <v>0</v>
      </c>
      <c r="AT29" s="558">
        <f t="shared" si="11"/>
        <v>1.6480103713813201</v>
      </c>
      <c r="AU29" s="559">
        <f t="shared" si="11"/>
        <v>0</v>
      </c>
      <c r="AV29" s="564">
        <f t="shared" si="11"/>
        <v>0</v>
      </c>
      <c r="AW29" s="283"/>
      <c r="AX29" s="288"/>
      <c r="AY29" s="557" t="s">
        <v>99</v>
      </c>
      <c r="AZ29" s="558">
        <f>M97/1000</f>
        <v>2.1440000000000001</v>
      </c>
      <c r="BA29" s="306">
        <f t="shared" si="42"/>
        <v>2.1440000000000001</v>
      </c>
      <c r="BB29" s="560">
        <f>AZ29*$BB$23</f>
        <v>0</v>
      </c>
      <c r="BC29" s="560">
        <f>AZ29*$BC$23</f>
        <v>0</v>
      </c>
      <c r="BD29" s="558">
        <f t="shared" si="31"/>
        <v>1.7859523722772279</v>
      </c>
      <c r="BE29" s="559">
        <f t="shared" si="32"/>
        <v>0</v>
      </c>
      <c r="BF29" s="564">
        <f t="shared" si="33"/>
        <v>0</v>
      </c>
      <c r="BG29" s="558">
        <f t="shared" si="15"/>
        <v>2.1440004469114382</v>
      </c>
      <c r="BH29" s="559">
        <f t="shared" si="16"/>
        <v>0</v>
      </c>
      <c r="BI29" s="564">
        <f t="shared" si="17"/>
        <v>0</v>
      </c>
      <c r="BJ29" s="283"/>
      <c r="BK29" s="288"/>
      <c r="BL29" s="557" t="s">
        <v>99</v>
      </c>
      <c r="BM29" s="558">
        <f>M117/1000</f>
        <v>1.258</v>
      </c>
      <c r="BN29" s="559">
        <f>BM29*$AN$23</f>
        <v>1.258</v>
      </c>
      <c r="BO29" s="560">
        <f t="shared" si="34"/>
        <v>0</v>
      </c>
      <c r="BP29" s="560">
        <f t="shared" si="35"/>
        <v>0</v>
      </c>
      <c r="BQ29" s="558">
        <f t="shared" si="36"/>
        <v>1.0479163009900991</v>
      </c>
      <c r="BR29" s="559">
        <f t="shared" si="37"/>
        <v>0</v>
      </c>
      <c r="BS29" s="564">
        <f t="shared" si="38"/>
        <v>0</v>
      </c>
      <c r="BT29" s="558">
        <f t="shared" si="39"/>
        <v>1.2580027622930363</v>
      </c>
      <c r="BU29" s="559">
        <f t="shared" si="40"/>
        <v>0</v>
      </c>
      <c r="BV29" s="564">
        <f t="shared" si="41"/>
        <v>0</v>
      </c>
      <c r="BW29" s="283"/>
      <c r="BX29" s="283"/>
      <c r="BY29" s="283"/>
    </row>
    <row r="30" spans="3:77" ht="12.75" customHeight="1">
      <c r="C30" s="144"/>
      <c r="D30" s="144"/>
      <c r="E30" s="147" t="str">
        <f>+Processes!O11</f>
        <v>INDWCH</v>
      </c>
      <c r="F30" s="170"/>
      <c r="G30" s="319"/>
      <c r="H30" s="319"/>
      <c r="I30" s="319"/>
      <c r="J30" s="319"/>
      <c r="K30" s="319"/>
      <c r="L30" s="319"/>
      <c r="M30" s="319"/>
      <c r="N30" s="319"/>
      <c r="O30" s="319"/>
      <c r="P30" s="319">
        <f t="shared" si="1"/>
        <v>0</v>
      </c>
      <c r="Q30" s="319">
        <f t="shared" si="2"/>
        <v>0</v>
      </c>
      <c r="R30" s="319">
        <f t="shared" si="3"/>
        <v>0</v>
      </c>
      <c r="S30" s="319">
        <f t="shared" si="4"/>
        <v>0</v>
      </c>
      <c r="T30" s="319">
        <f t="shared" si="5"/>
        <v>0</v>
      </c>
      <c r="U30" s="319">
        <f t="shared" si="6"/>
        <v>0</v>
      </c>
      <c r="V30" s="319" t="str">
        <f>IF(S30&gt;0,0.001,"")</f>
        <v/>
      </c>
      <c r="W30" s="341">
        <f>$K$131</f>
        <v>0.83299999999999996</v>
      </c>
      <c r="X30" s="520">
        <f>$W$29</f>
        <v>0.83299999999999996</v>
      </c>
      <c r="Y30" s="520">
        <f>$W$29</f>
        <v>0.83299999999999996</v>
      </c>
      <c r="Z30" s="316"/>
      <c r="AA30" s="388"/>
      <c r="AB30" s="327"/>
      <c r="AC30" s="317">
        <f>1-AC29</f>
        <v>0.5</v>
      </c>
      <c r="AD30" s="317">
        <f>1-AD29</f>
        <v>0.5</v>
      </c>
      <c r="AE30" s="327">
        <v>5</v>
      </c>
      <c r="AG30" s="234">
        <f t="shared" si="8"/>
        <v>0</v>
      </c>
      <c r="AH30" s="234">
        <f t="shared" si="9"/>
        <v>0</v>
      </c>
      <c r="AI30" s="234">
        <f t="shared" si="10"/>
        <v>0</v>
      </c>
      <c r="AJ30" s="283"/>
      <c r="AK30" s="352"/>
      <c r="AL30" s="557" t="s">
        <v>107</v>
      </c>
      <c r="AM30" s="558"/>
      <c r="AN30" s="559"/>
      <c r="AO30" s="560"/>
      <c r="AP30" s="560"/>
      <c r="AQ30" s="580">
        <f t="shared" si="28"/>
        <v>0</v>
      </c>
      <c r="AR30" s="560">
        <f t="shared" si="29"/>
        <v>0</v>
      </c>
      <c r="AS30" s="561">
        <f t="shared" si="30"/>
        <v>0</v>
      </c>
      <c r="AT30" s="558"/>
      <c r="AU30" s="559"/>
      <c r="AV30" s="564"/>
      <c r="AW30" s="283"/>
      <c r="AX30" s="352"/>
      <c r="AY30" s="557" t="s">
        <v>107</v>
      </c>
      <c r="AZ30" s="558"/>
      <c r="BA30" s="306">
        <f t="shared" si="42"/>
        <v>0</v>
      </c>
      <c r="BB30" s="560"/>
      <c r="BC30" s="560"/>
      <c r="BD30" s="558">
        <f t="shared" si="31"/>
        <v>0</v>
      </c>
      <c r="BE30" s="559">
        <f t="shared" si="32"/>
        <v>0</v>
      </c>
      <c r="BF30" s="564">
        <f t="shared" si="33"/>
        <v>0</v>
      </c>
      <c r="BG30" s="558">
        <f t="shared" si="15"/>
        <v>0</v>
      </c>
      <c r="BH30" s="559">
        <f t="shared" si="16"/>
        <v>0</v>
      </c>
      <c r="BI30" s="564">
        <f t="shared" si="17"/>
        <v>0</v>
      </c>
      <c r="BJ30" s="283"/>
      <c r="BK30" s="352"/>
      <c r="BL30" s="557" t="s">
        <v>107</v>
      </c>
      <c r="BM30" s="558"/>
      <c r="BN30" s="559"/>
      <c r="BO30" s="560"/>
      <c r="BP30" s="560"/>
      <c r="BQ30" s="558">
        <f t="shared" si="36"/>
        <v>0</v>
      </c>
      <c r="BR30" s="559">
        <f t="shared" si="37"/>
        <v>0</v>
      </c>
      <c r="BS30" s="564">
        <f t="shared" si="38"/>
        <v>0</v>
      </c>
      <c r="BT30" s="558">
        <f t="shared" si="39"/>
        <v>0</v>
      </c>
      <c r="BU30" s="559">
        <f t="shared" si="40"/>
        <v>0</v>
      </c>
      <c r="BV30" s="564">
        <f t="shared" si="41"/>
        <v>0</v>
      </c>
      <c r="BW30" s="283"/>
      <c r="BX30" s="283"/>
      <c r="BY30" s="283"/>
    </row>
    <row r="31" spans="3:77" ht="12.75" customHeight="1">
      <c r="C31" s="144" t="str">
        <f ca="1">+IF(OFFSET(Processes!B12,$D$11,0)="*","*",OFFSET(Processes!D12,$D$11,0))</f>
        <v>INDMDPHBBGAE1</v>
      </c>
      <c r="D31" s="144" t="str">
        <f ca="1">+OFFSET(Processes!E12,$D$11,0)</f>
        <v>Machinery industry Heat Medium Temp. Boiler - Biogas Existing 1</v>
      </c>
      <c r="E31" s="147" t="str">
        <f>+Processes!O12</f>
        <v>INDBGA</v>
      </c>
      <c r="F31" s="170" t="str">
        <f ca="1">+OFFSET(Processes!$M$12,$D$11,0) &amp; Processes!P12</f>
        <v>IMDPH</v>
      </c>
      <c r="G31" s="320">
        <f t="shared" si="18"/>
        <v>2.0539999999999998</v>
      </c>
      <c r="H31" s="320">
        <f t="shared" si="19"/>
        <v>0</v>
      </c>
      <c r="I31" s="320">
        <f t="shared" si="20"/>
        <v>0</v>
      </c>
      <c r="J31" s="320">
        <f t="shared" si="21"/>
        <v>23.289000000000001</v>
      </c>
      <c r="K31" s="320">
        <f t="shared" si="22"/>
        <v>0</v>
      </c>
      <c r="L31" s="320">
        <f t="shared" si="23"/>
        <v>0</v>
      </c>
      <c r="M31" s="320">
        <f t="shared" si="24"/>
        <v>6.4660000000000002</v>
      </c>
      <c r="N31" s="320">
        <f t="shared" si="25"/>
        <v>0</v>
      </c>
      <c r="O31" s="320">
        <f t="shared" si="26"/>
        <v>0</v>
      </c>
      <c r="P31" s="320">
        <f t="shared" si="1"/>
        <v>6.4660000000000002</v>
      </c>
      <c r="Q31" s="320">
        <f t="shared" si="2"/>
        <v>0</v>
      </c>
      <c r="R31" s="320">
        <f t="shared" si="3"/>
        <v>0</v>
      </c>
      <c r="S31" s="320">
        <f t="shared" si="4"/>
        <v>0</v>
      </c>
      <c r="T31" s="320">
        <f t="shared" si="5"/>
        <v>0</v>
      </c>
      <c r="U31" s="320">
        <f t="shared" si="6"/>
        <v>0</v>
      </c>
      <c r="V31" s="320">
        <v>5</v>
      </c>
      <c r="W31" s="341">
        <f>J131</f>
        <v>0.98</v>
      </c>
      <c r="X31" s="520">
        <f t="shared" ref="X31:Y34" si="43">W31</f>
        <v>0.98</v>
      </c>
      <c r="Y31" s="520">
        <f t="shared" si="43"/>
        <v>0.98</v>
      </c>
      <c r="Z31" s="317">
        <f t="shared" ref="Z31:Z36" si="44">3.6*8760/1000000</f>
        <v>3.1536000000000002E-2</v>
      </c>
      <c r="AA31" s="388">
        <f t="shared" ref="AA31:AA41" si="45">$AA$26</f>
        <v>0.5</v>
      </c>
      <c r="AB31" s="327">
        <v>20</v>
      </c>
      <c r="AC31" s="317"/>
      <c r="AD31" s="317"/>
      <c r="AE31" s="327"/>
      <c r="AG31" s="234">
        <f t="shared" si="8"/>
        <v>3.3015425390935597E-2</v>
      </c>
      <c r="AH31" s="234">
        <f t="shared" si="9"/>
        <v>0.3710052050919378</v>
      </c>
      <c r="AI31" s="234">
        <f t="shared" si="10"/>
        <v>0.1030065548595676</v>
      </c>
      <c r="AJ31" s="283"/>
      <c r="AK31" s="288"/>
      <c r="AL31" s="557" t="s">
        <v>100</v>
      </c>
      <c r="AM31" s="558">
        <f>K77/1000</f>
        <v>3.3000000000000002E-2</v>
      </c>
      <c r="AN31" s="559">
        <f t="shared" ref="AN31:AN41" si="46">AM31*$AN$23</f>
        <v>3.3000000000000002E-2</v>
      </c>
      <c r="AO31" s="560">
        <f t="shared" ref="AO31:AO33" si="47">AM31*$AO$23</f>
        <v>0</v>
      </c>
      <c r="AP31" s="560">
        <f t="shared" ref="AP31:AP37" si="48">AM31*$AP$23</f>
        <v>0</v>
      </c>
      <c r="AQ31" s="580">
        <f t="shared" si="28"/>
        <v>3.2355116883116888E-2</v>
      </c>
      <c r="AR31" s="560">
        <f t="shared" si="29"/>
        <v>0</v>
      </c>
      <c r="AS31" s="561">
        <f>IFERROR(I31*$Z31*$AA31/I$21,0)</f>
        <v>0</v>
      </c>
      <c r="AT31" s="558">
        <f t="shared" ref="AT31:AV34" si="49">IFERROR(AQ31/W31,0)</f>
        <v>3.3015425390935604E-2</v>
      </c>
      <c r="AU31" s="559">
        <f t="shared" si="49"/>
        <v>0</v>
      </c>
      <c r="AV31" s="564">
        <f t="shared" si="49"/>
        <v>0</v>
      </c>
      <c r="AW31" s="283"/>
      <c r="AX31" s="288"/>
      <c r="AY31" s="557" t="s">
        <v>100</v>
      </c>
      <c r="AZ31" s="558">
        <f>K97/1000</f>
        <v>0.371</v>
      </c>
      <c r="BA31" s="306">
        <f t="shared" si="42"/>
        <v>0.371</v>
      </c>
      <c r="BB31" s="560">
        <f>AZ31*$BB$23</f>
        <v>0</v>
      </c>
      <c r="BC31" s="560">
        <f>AZ31*$BC$23</f>
        <v>0</v>
      </c>
      <c r="BD31" s="558">
        <f t="shared" si="31"/>
        <v>0.36358510099009905</v>
      </c>
      <c r="BE31" s="559">
        <f t="shared" si="32"/>
        <v>0</v>
      </c>
      <c r="BF31" s="564">
        <f t="shared" si="33"/>
        <v>0</v>
      </c>
      <c r="BG31" s="558">
        <f t="shared" si="15"/>
        <v>0.3710052050919378</v>
      </c>
      <c r="BH31" s="559">
        <f t="shared" si="16"/>
        <v>0</v>
      </c>
      <c r="BI31" s="564">
        <f t="shared" si="17"/>
        <v>0</v>
      </c>
      <c r="BJ31" s="283"/>
      <c r="BK31" s="288"/>
      <c r="BL31" s="557" t="s">
        <v>100</v>
      </c>
      <c r="BM31" s="558">
        <f>K117/1000</f>
        <v>0.10299999999999999</v>
      </c>
      <c r="BN31" s="559">
        <f>BM31*$AN$23</f>
        <v>0.10299999999999999</v>
      </c>
      <c r="BO31" s="560">
        <f>BM31*$BB$23</f>
        <v>0</v>
      </c>
      <c r="BP31" s="560">
        <f>BM31*$BC$23</f>
        <v>0</v>
      </c>
      <c r="BQ31" s="558">
        <f t="shared" si="36"/>
        <v>0.10094642376237624</v>
      </c>
      <c r="BR31" s="559">
        <f t="shared" si="37"/>
        <v>0</v>
      </c>
      <c r="BS31" s="564">
        <f t="shared" si="38"/>
        <v>0</v>
      </c>
      <c r="BT31" s="558">
        <f t="shared" si="39"/>
        <v>0.1030065548595676</v>
      </c>
      <c r="BU31" s="559">
        <f t="shared" si="40"/>
        <v>0</v>
      </c>
      <c r="BV31" s="564">
        <f t="shared" si="41"/>
        <v>0</v>
      </c>
      <c r="BW31" s="283"/>
      <c r="BX31" s="283"/>
      <c r="BY31" s="283"/>
    </row>
    <row r="32" spans="3:77" ht="12.75" customHeight="1">
      <c r="C32" s="144" t="str">
        <f ca="1">+IF(OFFSET(Processes!B13,$D$11,0)="*","*",OFFSET(Processes!D13,$D$11,0))</f>
        <v>INDMDPHBHFOE1</v>
      </c>
      <c r="D32" s="144" t="str">
        <f ca="1">+OFFSET(Processes!E13,$D$11,0)</f>
        <v>Machinery industry Heat Medium Temp. Boiler - Heavy Fuel Oil Existing 1</v>
      </c>
      <c r="E32" s="147" t="str">
        <f>+Processes!O13</f>
        <v>INDHFO</v>
      </c>
      <c r="F32" s="170" t="str">
        <f ca="1">+OFFSET(Processes!$M$12,$D$11,0) &amp; Processes!P13</f>
        <v>IMDPH</v>
      </c>
      <c r="G32" s="320">
        <f t="shared" si="18"/>
        <v>7.1550000000000002</v>
      </c>
      <c r="H32" s="320">
        <f t="shared" si="19"/>
        <v>0</v>
      </c>
      <c r="I32" s="320">
        <f t="shared" si="20"/>
        <v>0</v>
      </c>
      <c r="J32" s="320">
        <f t="shared" si="21"/>
        <v>2.4299999999999997</v>
      </c>
      <c r="K32" s="320">
        <f t="shared" si="22"/>
        <v>0</v>
      </c>
      <c r="L32" s="320">
        <f t="shared" si="23"/>
        <v>0</v>
      </c>
      <c r="M32" s="320">
        <f t="shared" si="24"/>
        <v>2.4059999999999997</v>
      </c>
      <c r="N32" s="320">
        <f t="shared" si="25"/>
        <v>0</v>
      </c>
      <c r="O32" s="320">
        <f t="shared" si="26"/>
        <v>0</v>
      </c>
      <c r="P32" s="320">
        <f t="shared" si="1"/>
        <v>2.4059999999999997</v>
      </c>
      <c r="Q32" s="320">
        <f t="shared" si="2"/>
        <v>0</v>
      </c>
      <c r="R32" s="320">
        <f t="shared" si="3"/>
        <v>0</v>
      </c>
      <c r="S32" s="320">
        <f t="shared" si="4"/>
        <v>0</v>
      </c>
      <c r="T32" s="320">
        <f t="shared" si="5"/>
        <v>0</v>
      </c>
      <c r="U32" s="320">
        <f t="shared" si="6"/>
        <v>0</v>
      </c>
      <c r="V32" s="320">
        <v>5</v>
      </c>
      <c r="W32" s="341">
        <f>E131</f>
        <v>0.93099999999999994</v>
      </c>
      <c r="X32" s="520">
        <f t="shared" si="43"/>
        <v>0.93099999999999994</v>
      </c>
      <c r="Y32" s="520">
        <f t="shared" si="43"/>
        <v>0.93099999999999994</v>
      </c>
      <c r="Z32" s="317">
        <f t="shared" si="44"/>
        <v>3.1536000000000002E-2</v>
      </c>
      <c r="AA32" s="388">
        <f t="shared" si="45"/>
        <v>0.5</v>
      </c>
      <c r="AB32" s="327">
        <v>20</v>
      </c>
      <c r="AC32" s="317"/>
      <c r="AD32" s="317"/>
      <c r="AE32" s="327"/>
      <c r="AG32" s="234">
        <f t="shared" si="8"/>
        <v>0.12106050769853137</v>
      </c>
      <c r="AH32" s="234">
        <f t="shared" si="9"/>
        <v>4.0748519105401407E-2</v>
      </c>
      <c r="AI32" s="234">
        <f t="shared" si="10"/>
        <v>4.0346064595718434E-2</v>
      </c>
      <c r="AJ32" s="283"/>
      <c r="AK32" s="288"/>
      <c r="AL32" s="557" t="s">
        <v>101</v>
      </c>
      <c r="AM32" s="558">
        <f>E77/1000</f>
        <v>0.121044</v>
      </c>
      <c r="AN32" s="559">
        <f t="shared" si="46"/>
        <v>0.121044</v>
      </c>
      <c r="AO32" s="560">
        <f>AM32*$AO$23</f>
        <v>0</v>
      </c>
      <c r="AP32" s="560">
        <f t="shared" si="48"/>
        <v>0</v>
      </c>
      <c r="AQ32" s="580">
        <f t="shared" si="28"/>
        <v>0.1127073326673327</v>
      </c>
      <c r="AR32" s="560">
        <f t="shared" si="29"/>
        <v>0</v>
      </c>
      <c r="AS32" s="561">
        <f t="shared" si="30"/>
        <v>0</v>
      </c>
      <c r="AT32" s="558">
        <f t="shared" si="49"/>
        <v>0.12106050769853137</v>
      </c>
      <c r="AU32" s="559">
        <f t="shared" si="49"/>
        <v>0</v>
      </c>
      <c r="AV32" s="564">
        <f t="shared" si="49"/>
        <v>0</v>
      </c>
      <c r="AW32" s="283"/>
      <c r="AX32" s="288"/>
      <c r="AY32" s="557" t="s">
        <v>101</v>
      </c>
      <c r="AZ32" s="558">
        <f>E97/1000</f>
        <v>4.0735E-2</v>
      </c>
      <c r="BA32" s="306">
        <f t="shared" si="42"/>
        <v>4.0735E-2</v>
      </c>
      <c r="BB32" s="560">
        <f>AZ32*$BB$23</f>
        <v>0</v>
      </c>
      <c r="BC32" s="560">
        <f>AZ32*$BC$23</f>
        <v>0</v>
      </c>
      <c r="BD32" s="558">
        <f>IFERROR(J32*$Z32*AA32/J$21,0)</f>
        <v>3.7936871287128707E-2</v>
      </c>
      <c r="BE32" s="559">
        <f t="shared" si="32"/>
        <v>0</v>
      </c>
      <c r="BF32" s="564">
        <f t="shared" si="33"/>
        <v>0</v>
      </c>
      <c r="BG32" s="558">
        <f t="shared" si="15"/>
        <v>4.0748519105401407E-2</v>
      </c>
      <c r="BH32" s="559">
        <f t="shared" si="16"/>
        <v>0</v>
      </c>
      <c r="BI32" s="564">
        <f t="shared" si="17"/>
        <v>0</v>
      </c>
      <c r="BJ32" s="283"/>
      <c r="BK32" s="288"/>
      <c r="BL32" s="557" t="s">
        <v>101</v>
      </c>
      <c r="BM32" s="558">
        <f>E117/1000</f>
        <v>4.0343000000000004E-2</v>
      </c>
      <c r="BN32" s="559">
        <f>BM32*$AN$23</f>
        <v>4.0343000000000004E-2</v>
      </c>
      <c r="BO32" s="560">
        <f t="shared" ref="BO32:BO62" si="50">BM32*$BB$23</f>
        <v>0</v>
      </c>
      <c r="BP32" s="560">
        <f t="shared" ref="BP32:BP62" si="51">BM32*$BC$23</f>
        <v>0</v>
      </c>
      <c r="BQ32" s="558">
        <f t="shared" si="36"/>
        <v>3.7562186138613861E-2</v>
      </c>
      <c r="BR32" s="559">
        <f t="shared" si="37"/>
        <v>0</v>
      </c>
      <c r="BS32" s="564">
        <f t="shared" si="38"/>
        <v>0</v>
      </c>
      <c r="BT32" s="558">
        <f t="shared" si="39"/>
        <v>4.0346064595718434E-2</v>
      </c>
      <c r="BU32" s="559">
        <f t="shared" si="40"/>
        <v>0</v>
      </c>
      <c r="BV32" s="564">
        <f t="shared" si="41"/>
        <v>0</v>
      </c>
      <c r="BW32" s="283"/>
      <c r="BX32" s="283"/>
      <c r="BY32" s="283"/>
    </row>
    <row r="33" spans="3:77" ht="12.75" customHeight="1">
      <c r="C33" s="144" t="str">
        <f ca="1">+IF(OFFSET(Processes!B14,$D$11,0)="*","*",OFFSET(Processes!D14,$D$11,0))</f>
        <v>INDMDPHBLPGE1</v>
      </c>
      <c r="D33" s="144" t="str">
        <f ca="1">+OFFSET(Processes!E14,$D$11,0)</f>
        <v>Machinery industry Heat Medium Temp. Boiler - Liquified Petroleum Gas Existing 1</v>
      </c>
      <c r="E33" s="147" t="str">
        <f>+Processes!O14</f>
        <v>INDLPG</v>
      </c>
      <c r="F33" s="170" t="str">
        <f ca="1">+OFFSET(Processes!$M$12,$D$11,0) &amp; Processes!P14</f>
        <v>IMDPH</v>
      </c>
      <c r="G33" s="320">
        <f t="shared" si="18"/>
        <v>37.945</v>
      </c>
      <c r="H33" s="320">
        <f t="shared" si="19"/>
        <v>0</v>
      </c>
      <c r="I33" s="320">
        <f t="shared" si="20"/>
        <v>0</v>
      </c>
      <c r="J33" s="320">
        <f t="shared" si="21"/>
        <v>23.494</v>
      </c>
      <c r="K33" s="320">
        <f t="shared" si="22"/>
        <v>0</v>
      </c>
      <c r="L33" s="320">
        <f t="shared" si="23"/>
        <v>0</v>
      </c>
      <c r="M33" s="320">
        <f t="shared" si="24"/>
        <v>14.872</v>
      </c>
      <c r="N33" s="320">
        <f t="shared" si="25"/>
        <v>0</v>
      </c>
      <c r="O33" s="320">
        <f t="shared" si="26"/>
        <v>0</v>
      </c>
      <c r="P33" s="320">
        <f t="shared" si="1"/>
        <v>14.872</v>
      </c>
      <c r="Q33" s="320">
        <f t="shared" si="2"/>
        <v>0</v>
      </c>
      <c r="R33" s="320">
        <f t="shared" si="3"/>
        <v>0</v>
      </c>
      <c r="S33" s="320">
        <f t="shared" si="4"/>
        <v>0</v>
      </c>
      <c r="T33" s="320">
        <f t="shared" si="5"/>
        <v>0</v>
      </c>
      <c r="U33" s="320">
        <f t="shared" si="6"/>
        <v>0</v>
      </c>
      <c r="V33" s="320">
        <v>5</v>
      </c>
      <c r="W33" s="341">
        <f>H131</f>
        <v>0.98</v>
      </c>
      <c r="X33" s="520">
        <f t="shared" si="43"/>
        <v>0.98</v>
      </c>
      <c r="Y33" s="520">
        <f t="shared" si="43"/>
        <v>0.98</v>
      </c>
      <c r="Z33" s="317">
        <f t="shared" si="44"/>
        <v>3.1536000000000002E-2</v>
      </c>
      <c r="AA33" s="388">
        <f t="shared" si="45"/>
        <v>0.5</v>
      </c>
      <c r="AB33" s="327">
        <v>20</v>
      </c>
      <c r="AC33" s="317"/>
      <c r="AD33" s="317"/>
      <c r="AE33" s="327"/>
      <c r="AG33" s="234">
        <f t="shared" si="8"/>
        <v>0.60991738873371537</v>
      </c>
      <c r="AH33" s="234">
        <f t="shared" si="9"/>
        <v>0.37427095574863611</v>
      </c>
      <c r="AI33" s="234">
        <f t="shared" si="10"/>
        <v>0.23691826227520713</v>
      </c>
      <c r="AJ33" s="283"/>
      <c r="AK33" s="288"/>
      <c r="AL33" s="557" t="s">
        <v>53</v>
      </c>
      <c r="AM33" s="558">
        <f>H77/1000</f>
        <v>0.60991075000000006</v>
      </c>
      <c r="AN33" s="559">
        <f t="shared" si="46"/>
        <v>0.60991075000000006</v>
      </c>
      <c r="AO33" s="560">
        <f t="shared" si="47"/>
        <v>0</v>
      </c>
      <c r="AP33" s="560">
        <f t="shared" si="48"/>
        <v>0</v>
      </c>
      <c r="AQ33" s="580">
        <f t="shared" si="28"/>
        <v>0.59771904095904105</v>
      </c>
      <c r="AR33" s="560">
        <f t="shared" si="29"/>
        <v>0</v>
      </c>
      <c r="AS33" s="561">
        <f t="shared" si="30"/>
        <v>0</v>
      </c>
      <c r="AT33" s="558">
        <f t="shared" si="49"/>
        <v>0.60991738873371537</v>
      </c>
      <c r="AU33" s="559">
        <f t="shared" si="49"/>
        <v>0</v>
      </c>
      <c r="AV33" s="564">
        <f t="shared" si="49"/>
        <v>0</v>
      </c>
      <c r="AW33" s="283"/>
      <c r="AX33" s="288"/>
      <c r="AY33" s="557" t="s">
        <v>53</v>
      </c>
      <c r="AZ33" s="558">
        <f>H97/1000</f>
        <v>0.37426949999999998</v>
      </c>
      <c r="BA33" s="306">
        <f t="shared" si="42"/>
        <v>0.37426949999999998</v>
      </c>
      <c r="BB33" s="560">
        <f>AZ33*$BB$23</f>
        <v>0</v>
      </c>
      <c r="BC33" s="560">
        <f>AZ33*$BC$23</f>
        <v>0</v>
      </c>
      <c r="BD33" s="558">
        <f t="shared" si="31"/>
        <v>0.36678553663366337</v>
      </c>
      <c r="BE33" s="559">
        <f t="shared" si="32"/>
        <v>0</v>
      </c>
      <c r="BF33" s="564">
        <f t="shared" si="33"/>
        <v>0</v>
      </c>
      <c r="BG33" s="558">
        <f t="shared" si="15"/>
        <v>0.37427095574863611</v>
      </c>
      <c r="BH33" s="559">
        <f t="shared" si="16"/>
        <v>0</v>
      </c>
      <c r="BI33" s="564">
        <f t="shared" si="17"/>
        <v>0</v>
      </c>
      <c r="BJ33" s="283"/>
      <c r="BK33" s="288"/>
      <c r="BL33" s="557" t="s">
        <v>53</v>
      </c>
      <c r="BM33" s="558">
        <f>H117/1000</f>
        <v>0.23690700000000001</v>
      </c>
      <c r="BN33" s="559">
        <f>BM33*$AN$23</f>
        <v>0.23690700000000001</v>
      </c>
      <c r="BO33" s="560">
        <f t="shared" si="50"/>
        <v>0</v>
      </c>
      <c r="BP33" s="560">
        <f t="shared" si="51"/>
        <v>0</v>
      </c>
      <c r="BQ33" s="558">
        <f t="shared" si="36"/>
        <v>0.23217989702970299</v>
      </c>
      <c r="BR33" s="559">
        <f t="shared" si="37"/>
        <v>0</v>
      </c>
      <c r="BS33" s="564">
        <f t="shared" si="38"/>
        <v>0</v>
      </c>
      <c r="BT33" s="558">
        <f t="shared" si="39"/>
        <v>0.23691826227520713</v>
      </c>
      <c r="BU33" s="559">
        <f t="shared" si="40"/>
        <v>0</v>
      </c>
      <c r="BV33" s="564">
        <f t="shared" si="41"/>
        <v>0</v>
      </c>
      <c r="BW33" s="283"/>
      <c r="BX33" s="283"/>
      <c r="BY33" s="283"/>
    </row>
    <row r="34" spans="3:77" ht="12.75" customHeight="1">
      <c r="C34" s="144" t="str">
        <f ca="1">+IF(OFFSET(Processes!B15,$D$11,0)="*","*",OFFSET(Processes!D15,$D$11,0))</f>
        <v>INDMDPHBWSTE1</v>
      </c>
      <c r="D34" s="144" t="str">
        <f ca="1">+OFFSET(Processes!E15,$D$11,0)</f>
        <v>Machinery industry Heat Medium Temp. Boiler - Waste Existing 1</v>
      </c>
      <c r="E34" s="147" t="str">
        <f>+Processes!O15</f>
        <v>INDWST</v>
      </c>
      <c r="F34" s="170" t="str">
        <f ca="1">+OFFSET(Processes!$M$12,$D$11,0) &amp; Processes!P15</f>
        <v>IMDPH</v>
      </c>
      <c r="G34" s="320">
        <f t="shared" si="18"/>
        <v>0.47299999999999998</v>
      </c>
      <c r="H34" s="320">
        <f t="shared" si="19"/>
        <v>0</v>
      </c>
      <c r="I34" s="320">
        <f t="shared" si="20"/>
        <v>0</v>
      </c>
      <c r="J34" s="320">
        <f t="shared" si="21"/>
        <v>0.06</v>
      </c>
      <c r="K34" s="320">
        <f t="shared" si="22"/>
        <v>0</v>
      </c>
      <c r="L34" s="320">
        <f t="shared" si="23"/>
        <v>0</v>
      </c>
      <c r="M34" s="320">
        <f t="shared" si="24"/>
        <v>46.574999999999996</v>
      </c>
      <c r="N34" s="320">
        <f t="shared" si="25"/>
        <v>0</v>
      </c>
      <c r="O34" s="320">
        <f t="shared" si="26"/>
        <v>0</v>
      </c>
      <c r="P34" s="320">
        <f t="shared" si="1"/>
        <v>46.574999999999996</v>
      </c>
      <c r="Q34" s="320">
        <f t="shared" si="2"/>
        <v>0</v>
      </c>
      <c r="R34" s="320">
        <f t="shared" si="3"/>
        <v>0</v>
      </c>
      <c r="S34" s="320">
        <f t="shared" si="4"/>
        <v>0</v>
      </c>
      <c r="T34" s="320">
        <f t="shared" si="5"/>
        <v>0</v>
      </c>
      <c r="U34" s="320">
        <f t="shared" si="6"/>
        <v>0</v>
      </c>
      <c r="V34" s="320">
        <v>5</v>
      </c>
      <c r="W34" s="341">
        <f>L131</f>
        <v>0.93099999999999994</v>
      </c>
      <c r="X34" s="520">
        <f t="shared" si="43"/>
        <v>0.93099999999999994</v>
      </c>
      <c r="Y34" s="520">
        <f t="shared" si="43"/>
        <v>0.93099999999999994</v>
      </c>
      <c r="Z34" s="317">
        <f t="shared" si="44"/>
        <v>3.1536000000000002E-2</v>
      </c>
      <c r="AA34" s="388">
        <f t="shared" si="45"/>
        <v>0.5</v>
      </c>
      <c r="AB34" s="327">
        <v>20</v>
      </c>
      <c r="AC34" s="317"/>
      <c r="AD34" s="317"/>
      <c r="AE34" s="327"/>
      <c r="AG34" s="234">
        <f t="shared" si="8"/>
        <v>8.0030216829357556E-3</v>
      </c>
      <c r="AH34" s="234">
        <f t="shared" si="9"/>
        <v>1.0061362742074423E-3</v>
      </c>
      <c r="AI34" s="234">
        <f t="shared" si="10"/>
        <v>0.78101328285352711</v>
      </c>
      <c r="AJ34" s="283"/>
      <c r="AK34" s="288"/>
      <c r="AL34" s="557" t="s">
        <v>102</v>
      </c>
      <c r="AM34" s="558">
        <f>$N77/1000</f>
        <v>8.0000000000000002E-3</v>
      </c>
      <c r="AN34" s="559">
        <f t="shared" si="46"/>
        <v>8.0000000000000002E-3</v>
      </c>
      <c r="AO34" s="560">
        <f t="shared" ref="AO34" si="52">AM34*$AO$23</f>
        <v>0</v>
      </c>
      <c r="AP34" s="560">
        <f t="shared" si="48"/>
        <v>0</v>
      </c>
      <c r="AQ34" s="580">
        <f t="shared" si="28"/>
        <v>7.4508131868131879E-3</v>
      </c>
      <c r="AR34" s="560">
        <f t="shared" si="29"/>
        <v>0</v>
      </c>
      <c r="AS34" s="561">
        <f t="shared" si="30"/>
        <v>0</v>
      </c>
      <c r="AT34" s="558">
        <f t="shared" si="49"/>
        <v>8.0030216829357556E-3</v>
      </c>
      <c r="AU34" s="559">
        <f t="shared" si="49"/>
        <v>0</v>
      </c>
      <c r="AV34" s="564">
        <f t="shared" si="49"/>
        <v>0</v>
      </c>
      <c r="AW34" s="283"/>
      <c r="AX34" s="288"/>
      <c r="AY34" s="557" t="s">
        <v>102</v>
      </c>
      <c r="AZ34" s="558">
        <f>$N97/1000</f>
        <v>1E-3</v>
      </c>
      <c r="BA34" s="306">
        <f t="shared" si="42"/>
        <v>1E-3</v>
      </c>
      <c r="BB34" s="560">
        <f>AZ34*$BB$23</f>
        <v>0</v>
      </c>
      <c r="BC34" s="560">
        <f>AZ34*$BC$23</f>
        <v>0</v>
      </c>
      <c r="BD34" s="558">
        <f t="shared" si="31"/>
        <v>9.3671287128712863E-4</v>
      </c>
      <c r="BE34" s="559">
        <f t="shared" si="32"/>
        <v>0</v>
      </c>
      <c r="BF34" s="564">
        <f t="shared" si="33"/>
        <v>0</v>
      </c>
      <c r="BG34" s="558">
        <f t="shared" si="15"/>
        <v>1.0061362742074423E-3</v>
      </c>
      <c r="BH34" s="559">
        <f t="shared" si="16"/>
        <v>0</v>
      </c>
      <c r="BI34" s="564">
        <f t="shared" si="17"/>
        <v>0</v>
      </c>
      <c r="BJ34" s="283"/>
      <c r="BK34" s="288"/>
      <c r="BL34" s="557" t="s">
        <v>102</v>
      </c>
      <c r="BM34" s="558">
        <f>$N117/1000</f>
        <v>0.78100000000000003</v>
      </c>
      <c r="BN34" s="559">
        <f>BM34*$AN$23</f>
        <v>0.78100000000000003</v>
      </c>
      <c r="BO34" s="560">
        <f t="shared" si="50"/>
        <v>0</v>
      </c>
      <c r="BP34" s="560">
        <f t="shared" si="51"/>
        <v>0</v>
      </c>
      <c r="BQ34" s="558">
        <f t="shared" si="36"/>
        <v>0.72712336633663366</v>
      </c>
      <c r="BR34" s="559">
        <f t="shared" si="37"/>
        <v>0</v>
      </c>
      <c r="BS34" s="564">
        <f t="shared" si="38"/>
        <v>0</v>
      </c>
      <c r="BT34" s="558">
        <f t="shared" si="39"/>
        <v>0.78101328285352711</v>
      </c>
      <c r="BU34" s="559">
        <f t="shared" si="40"/>
        <v>0</v>
      </c>
      <c r="BV34" s="564">
        <f t="shared" si="41"/>
        <v>0</v>
      </c>
      <c r="BW34" s="283"/>
      <c r="BX34" s="283"/>
      <c r="BY34" s="283"/>
    </row>
    <row r="35" spans="3:77" ht="12.75" customHeight="1">
      <c r="C35" s="171" t="str">
        <f ca="1">+IF(OFFSET(Processes!B16,$D$11,0)="*","*",OFFSET(Processes!D16,$D$11,0))</f>
        <v>INDMDPHBHETE1</v>
      </c>
      <c r="D35" s="144" t="str">
        <f ca="1">+OFFSET(Processes!E16,$D$11,0)</f>
        <v>Machinery industry Heat Medium Temp. Boiler - Dist. Heat Existing 1</v>
      </c>
      <c r="E35" s="147" t="str">
        <f>+Processes!O16</f>
        <v>INDHCE</v>
      </c>
      <c r="F35" s="170" t="str">
        <f ca="1">+OFFSET(Processes!$M$12,$D$11,0) &amp; Processes!P16</f>
        <v>IMDPH</v>
      </c>
      <c r="G35" s="319">
        <f t="shared" si="18"/>
        <v>0</v>
      </c>
      <c r="H35" s="319">
        <f t="shared" si="19"/>
        <v>0</v>
      </c>
      <c r="I35" s="319">
        <f t="shared" si="20"/>
        <v>0</v>
      </c>
      <c r="J35" s="319">
        <f t="shared" si="21"/>
        <v>0</v>
      </c>
      <c r="K35" s="319">
        <f t="shared" si="22"/>
        <v>0</v>
      </c>
      <c r="L35" s="319">
        <f t="shared" si="23"/>
        <v>0</v>
      </c>
      <c r="M35" s="319">
        <f t="shared" si="24"/>
        <v>0</v>
      </c>
      <c r="N35" s="319">
        <f t="shared" si="25"/>
        <v>0</v>
      </c>
      <c r="O35" s="319">
        <f t="shared" si="26"/>
        <v>0</v>
      </c>
      <c r="P35" s="319">
        <f t="shared" si="1"/>
        <v>0</v>
      </c>
      <c r="Q35" s="319">
        <f t="shared" si="2"/>
        <v>0</v>
      </c>
      <c r="R35" s="319">
        <f t="shared" si="3"/>
        <v>0</v>
      </c>
      <c r="S35" s="319">
        <f t="shared" si="4"/>
        <v>0</v>
      </c>
      <c r="T35" s="319">
        <f t="shared" si="5"/>
        <v>0</v>
      </c>
      <c r="U35" s="319">
        <f t="shared" si="6"/>
        <v>0</v>
      </c>
      <c r="V35" s="319">
        <v>5</v>
      </c>
      <c r="W35" s="341">
        <f>$N$131</f>
        <v>0.94079999999999997</v>
      </c>
      <c r="X35" s="520">
        <f>$W$35</f>
        <v>0.94079999999999997</v>
      </c>
      <c r="Y35" s="520">
        <f>$W$35</f>
        <v>0.94079999999999997</v>
      </c>
      <c r="Z35" s="317">
        <f t="shared" si="44"/>
        <v>3.1536000000000002E-2</v>
      </c>
      <c r="AA35" s="388">
        <f t="shared" si="45"/>
        <v>0.5</v>
      </c>
      <c r="AB35" s="327">
        <v>20</v>
      </c>
      <c r="AC35" s="317"/>
      <c r="AD35" s="317"/>
      <c r="AE35" s="327"/>
      <c r="AG35" s="234">
        <f t="shared" si="8"/>
        <v>0</v>
      </c>
      <c r="AH35" s="234">
        <f t="shared" si="9"/>
        <v>0</v>
      </c>
      <c r="AI35" s="234">
        <f t="shared" si="10"/>
        <v>0</v>
      </c>
      <c r="AJ35" s="283"/>
      <c r="AK35" s="288"/>
      <c r="AL35" s="557" t="s">
        <v>103</v>
      </c>
      <c r="AM35" s="558">
        <f>P77/1000</f>
        <v>0</v>
      </c>
      <c r="AN35" s="611">
        <f>AM35</f>
        <v>0</v>
      </c>
      <c r="AO35" s="612">
        <v>0</v>
      </c>
      <c r="AP35" s="612">
        <v>0</v>
      </c>
      <c r="AQ35" s="580">
        <f t="shared" si="28"/>
        <v>0</v>
      </c>
      <c r="AR35" s="560">
        <f t="shared" si="29"/>
        <v>0</v>
      </c>
      <c r="AS35" s="561">
        <f t="shared" si="30"/>
        <v>0</v>
      </c>
      <c r="AT35" s="558">
        <f>AN35-AQ35</f>
        <v>0</v>
      </c>
      <c r="AU35" s="559">
        <f>AO35-AR35</f>
        <v>0</v>
      </c>
      <c r="AV35" s="564">
        <f>AP35-AS35</f>
        <v>0</v>
      </c>
      <c r="AW35" s="283"/>
      <c r="AX35" s="288"/>
      <c r="AY35" s="557" t="s">
        <v>103</v>
      </c>
      <c r="AZ35" s="558">
        <f>P97/1000</f>
        <v>0</v>
      </c>
      <c r="BA35" s="306">
        <f t="shared" si="42"/>
        <v>0</v>
      </c>
      <c r="BB35" s="612">
        <v>0</v>
      </c>
      <c r="BC35" s="612">
        <v>0</v>
      </c>
      <c r="BD35" s="558">
        <f t="shared" si="31"/>
        <v>0</v>
      </c>
      <c r="BE35" s="559">
        <f t="shared" si="32"/>
        <v>0</v>
      </c>
      <c r="BF35" s="564">
        <f t="shared" si="33"/>
        <v>0</v>
      </c>
      <c r="BG35" s="558">
        <f t="shared" si="15"/>
        <v>0</v>
      </c>
      <c r="BH35" s="559">
        <f t="shared" si="16"/>
        <v>0</v>
      </c>
      <c r="BI35" s="564">
        <f t="shared" si="17"/>
        <v>0</v>
      </c>
      <c r="BJ35" s="283"/>
      <c r="BK35" s="288"/>
      <c r="BL35" s="557" t="s">
        <v>103</v>
      </c>
      <c r="BM35" s="558">
        <f>P117/1000</f>
        <v>0</v>
      </c>
      <c r="BN35" s="611">
        <f>BM35</f>
        <v>0</v>
      </c>
      <c r="BO35" s="612">
        <v>0</v>
      </c>
      <c r="BP35" s="612">
        <v>0</v>
      </c>
      <c r="BQ35" s="558">
        <f t="shared" si="36"/>
        <v>0</v>
      </c>
      <c r="BR35" s="559">
        <f t="shared" si="37"/>
        <v>0</v>
      </c>
      <c r="BS35" s="564">
        <f t="shared" si="38"/>
        <v>0</v>
      </c>
      <c r="BT35" s="558">
        <f t="shared" si="39"/>
        <v>0</v>
      </c>
      <c r="BU35" s="559">
        <f t="shared" si="40"/>
        <v>0</v>
      </c>
      <c r="BV35" s="564">
        <f t="shared" si="41"/>
        <v>0</v>
      </c>
      <c r="BW35" s="283"/>
      <c r="BX35" s="283"/>
      <c r="BY35" s="283"/>
    </row>
    <row r="36" spans="3:77" ht="12.75" customHeight="1">
      <c r="C36" s="171" t="str">
        <f ca="1">+IF(OFFSET(Processes!B17,$D$11,0)="*","*",OFFSET(Processes!D17,$D$11,0))</f>
        <v>INDMDPHBHETE2</v>
      </c>
      <c r="D36" s="144" t="str">
        <f ca="1">+OFFSET(Processes!E17,$D$11,0)</f>
        <v>Machinery industry Heat Medium Temp. Boiler - Dist. Heat Existing 2</v>
      </c>
      <c r="E36" s="147" t="str">
        <f>+Processes!O17</f>
        <v>INDHDE</v>
      </c>
      <c r="F36" s="170" t="str">
        <f ca="1">+OFFSET(Processes!$M$12,$D$11,0) &amp; Processes!P17</f>
        <v>IMDPH</v>
      </c>
      <c r="G36" s="319"/>
      <c r="H36" s="319"/>
      <c r="I36" s="319"/>
      <c r="J36" s="319"/>
      <c r="K36" s="319"/>
      <c r="L36" s="319"/>
      <c r="M36" s="319"/>
      <c r="N36" s="319"/>
      <c r="O36" s="319"/>
      <c r="P36" s="319">
        <f t="shared" si="1"/>
        <v>0</v>
      </c>
      <c r="Q36" s="319">
        <f t="shared" si="2"/>
        <v>0</v>
      </c>
      <c r="R36" s="319">
        <f t="shared" si="3"/>
        <v>0</v>
      </c>
      <c r="S36" s="319">
        <f t="shared" si="4"/>
        <v>0</v>
      </c>
      <c r="T36" s="319">
        <f t="shared" si="5"/>
        <v>0</v>
      </c>
      <c r="U36" s="319">
        <f t="shared" si="6"/>
        <v>0</v>
      </c>
      <c r="V36" s="319">
        <v>5</v>
      </c>
      <c r="W36" s="341">
        <f>$N$131</f>
        <v>0.94079999999999997</v>
      </c>
      <c r="X36" s="520">
        <f>$W$35</f>
        <v>0.94079999999999997</v>
      </c>
      <c r="Y36" s="520">
        <f>$W$35</f>
        <v>0.94079999999999997</v>
      </c>
      <c r="Z36" s="317">
        <f t="shared" si="44"/>
        <v>3.1536000000000002E-2</v>
      </c>
      <c r="AA36" s="388">
        <f t="shared" si="45"/>
        <v>0.5</v>
      </c>
      <c r="AB36" s="327">
        <v>20</v>
      </c>
      <c r="AC36" s="317"/>
      <c r="AD36" s="317"/>
      <c r="AE36" s="327"/>
      <c r="AG36" s="234">
        <f t="shared" si="8"/>
        <v>0</v>
      </c>
      <c r="AH36" s="234">
        <f t="shared" si="9"/>
        <v>0</v>
      </c>
      <c r="AI36" s="234">
        <f t="shared" si="10"/>
        <v>0</v>
      </c>
      <c r="AJ36" s="283"/>
      <c r="AK36" s="288"/>
      <c r="AL36" s="557" t="s">
        <v>104</v>
      </c>
      <c r="AM36" s="558"/>
      <c r="AN36" s="611">
        <f>AM36</f>
        <v>0</v>
      </c>
      <c r="AO36" s="612">
        <v>0</v>
      </c>
      <c r="AP36" s="612">
        <v>0</v>
      </c>
      <c r="AQ36" s="580">
        <f t="shared" si="28"/>
        <v>0</v>
      </c>
      <c r="AR36" s="560">
        <f t="shared" si="29"/>
        <v>0</v>
      </c>
      <c r="AS36" s="561">
        <f t="shared" si="30"/>
        <v>0</v>
      </c>
      <c r="AT36" s="558"/>
      <c r="AU36" s="559"/>
      <c r="AV36" s="564"/>
      <c r="AW36" s="283"/>
      <c r="AX36" s="288"/>
      <c r="AY36" s="557" t="s">
        <v>104</v>
      </c>
      <c r="AZ36" s="558"/>
      <c r="BA36" s="306">
        <f t="shared" si="42"/>
        <v>0</v>
      </c>
      <c r="BB36" s="612">
        <v>0</v>
      </c>
      <c r="BC36" s="612">
        <v>0</v>
      </c>
      <c r="BD36" s="558">
        <f t="shared" si="31"/>
        <v>0</v>
      </c>
      <c r="BE36" s="559">
        <f t="shared" si="32"/>
        <v>0</v>
      </c>
      <c r="BF36" s="564">
        <f t="shared" si="33"/>
        <v>0</v>
      </c>
      <c r="BG36" s="558"/>
      <c r="BH36" s="559"/>
      <c r="BI36" s="564"/>
      <c r="BJ36" s="283"/>
      <c r="BK36" s="288"/>
      <c r="BL36" s="557" t="s">
        <v>104</v>
      </c>
      <c r="BM36" s="558"/>
      <c r="BN36" s="611">
        <f>BM36</f>
        <v>0</v>
      </c>
      <c r="BO36" s="612">
        <v>0</v>
      </c>
      <c r="BP36" s="612">
        <v>0</v>
      </c>
      <c r="BQ36" s="558">
        <f t="shared" si="36"/>
        <v>0</v>
      </c>
      <c r="BR36" s="559">
        <f t="shared" si="37"/>
        <v>0</v>
      </c>
      <c r="BS36" s="564">
        <f t="shared" si="38"/>
        <v>0</v>
      </c>
      <c r="BT36" s="558"/>
      <c r="BU36" s="559"/>
      <c r="BV36" s="564"/>
      <c r="BW36" s="283"/>
      <c r="BX36" s="283"/>
      <c r="BY36" s="283"/>
    </row>
    <row r="37" spans="3:77" ht="12.75" customHeight="1">
      <c r="C37" s="146" t="str">
        <f ca="1">+IF(OFFSET(Processes!B18,$D$11,0)="*","*",OFFSET(Processes!D18,$D$11,0))</f>
        <v>INDMDPHBELCE1</v>
      </c>
      <c r="D37" s="146" t="str">
        <f ca="1">+OFFSET(Processes!E18,$D$11,0)</f>
        <v>Machinery industry Heat Medium Temp. Boiler - Electricity Existing 1</v>
      </c>
      <c r="E37" s="172" t="str">
        <f>+Processes!O18</f>
        <v>INDELC</v>
      </c>
      <c r="F37" s="172" t="str">
        <f ca="1">+OFFSET(Processes!$M$12,$D$11,0) &amp; Processes!P18</f>
        <v>IMDPH</v>
      </c>
      <c r="G37" s="322">
        <f t="shared" si="18"/>
        <v>0</v>
      </c>
      <c r="H37" s="322">
        <f t="shared" si="19"/>
        <v>0</v>
      </c>
      <c r="I37" s="322">
        <f t="shared" si="20"/>
        <v>0</v>
      </c>
      <c r="J37" s="322">
        <f t="shared" si="21"/>
        <v>0</v>
      </c>
      <c r="K37" s="322">
        <f t="shared" si="22"/>
        <v>0</v>
      </c>
      <c r="L37" s="322">
        <f t="shared" si="23"/>
        <v>0</v>
      </c>
      <c r="M37" s="322">
        <f t="shared" si="24"/>
        <v>0</v>
      </c>
      <c r="N37" s="322">
        <f t="shared" si="25"/>
        <v>0</v>
      </c>
      <c r="O37" s="322">
        <f t="shared" si="26"/>
        <v>0</v>
      </c>
      <c r="P37" s="322">
        <f t="shared" si="1"/>
        <v>0</v>
      </c>
      <c r="Q37" s="322">
        <f t="shared" si="2"/>
        <v>0</v>
      </c>
      <c r="R37" s="322">
        <f t="shared" si="3"/>
        <v>0</v>
      </c>
      <c r="S37" s="322">
        <f t="shared" si="4"/>
        <v>0</v>
      </c>
      <c r="T37" s="322">
        <f t="shared" si="5"/>
        <v>0</v>
      </c>
      <c r="U37" s="322">
        <f t="shared" si="6"/>
        <v>0</v>
      </c>
      <c r="V37" s="556">
        <v>5</v>
      </c>
      <c r="W37" s="343">
        <f>M131</f>
        <v>0.93099999999999994</v>
      </c>
      <c r="X37" s="521">
        <f t="shared" ref="X37:Y50" si="53">W37</f>
        <v>0.93099999999999994</v>
      </c>
      <c r="Y37" s="521">
        <f t="shared" si="53"/>
        <v>0.93099999999999994</v>
      </c>
      <c r="Z37" s="318">
        <f t="shared" ref="Z37:Z50" si="54">3.6*8760/1000000</f>
        <v>3.1536000000000002E-2</v>
      </c>
      <c r="AA37" s="389">
        <f t="shared" si="45"/>
        <v>0.5</v>
      </c>
      <c r="AB37" s="328">
        <v>20</v>
      </c>
      <c r="AC37" s="324"/>
      <c r="AD37" s="317"/>
      <c r="AE37" s="328"/>
      <c r="AG37" s="234">
        <f t="shared" si="8"/>
        <v>0</v>
      </c>
      <c r="AH37" s="234">
        <f t="shared" si="9"/>
        <v>0</v>
      </c>
      <c r="AI37" s="234">
        <f t="shared" si="10"/>
        <v>0</v>
      </c>
      <c r="AJ37" s="283"/>
      <c r="AK37" s="350"/>
      <c r="AL37" s="565" t="s">
        <v>61</v>
      </c>
      <c r="AM37" s="566">
        <f>O77/1000</f>
        <v>0</v>
      </c>
      <c r="AN37" s="559">
        <f t="shared" si="46"/>
        <v>0</v>
      </c>
      <c r="AO37" s="560">
        <f t="shared" ref="AO37" si="55">AM37*$AO$23</f>
        <v>0</v>
      </c>
      <c r="AP37" s="560">
        <f t="shared" si="48"/>
        <v>0</v>
      </c>
      <c r="AQ37" s="580">
        <f t="shared" si="28"/>
        <v>0</v>
      </c>
      <c r="AR37" s="560">
        <f t="shared" si="29"/>
        <v>0</v>
      </c>
      <c r="AS37" s="561">
        <f t="shared" si="30"/>
        <v>0</v>
      </c>
      <c r="AT37" s="566">
        <f t="shared" ref="AT37:AV41" si="56">IFERROR(AQ37/W37,0)</f>
        <v>0</v>
      </c>
      <c r="AU37" s="567">
        <f t="shared" si="56"/>
        <v>0</v>
      </c>
      <c r="AV37" s="568">
        <f t="shared" si="56"/>
        <v>0</v>
      </c>
      <c r="AW37" s="283"/>
      <c r="AX37" s="350"/>
      <c r="AY37" s="565" t="s">
        <v>61</v>
      </c>
      <c r="AZ37" s="566">
        <f>O97/1000</f>
        <v>0</v>
      </c>
      <c r="BA37" s="306">
        <f t="shared" si="42"/>
        <v>0</v>
      </c>
      <c r="BB37" s="560">
        <f>AZ37*$BB$23</f>
        <v>0</v>
      </c>
      <c r="BC37" s="560">
        <f>AZ37*$BC$23</f>
        <v>0</v>
      </c>
      <c r="BD37" s="566">
        <f t="shared" si="31"/>
        <v>0</v>
      </c>
      <c r="BE37" s="567">
        <f t="shared" si="32"/>
        <v>0</v>
      </c>
      <c r="BF37" s="568">
        <f>IFERROR(L37*$Z37*AA37/L$21,0)</f>
        <v>0</v>
      </c>
      <c r="BG37" s="566">
        <f t="shared" ref="BG37:BG56" si="57">IFERROR(BD37/W37,0)</f>
        <v>0</v>
      </c>
      <c r="BH37" s="567">
        <f t="shared" ref="BH37:BH56" si="58">IFERROR(BE37/X37,0)</f>
        <v>0</v>
      </c>
      <c r="BI37" s="568">
        <f t="shared" ref="BI37:BI56" si="59">IFERROR(BF37/Y37,0)</f>
        <v>0</v>
      </c>
      <c r="BJ37" s="283"/>
      <c r="BK37" s="350"/>
      <c r="BL37" s="565" t="s">
        <v>61</v>
      </c>
      <c r="BM37" s="566">
        <f>O117/1000</f>
        <v>0</v>
      </c>
      <c r="BN37" s="559">
        <f>BM37*$AN$23</f>
        <v>0</v>
      </c>
      <c r="BO37" s="560">
        <f t="shared" si="50"/>
        <v>0</v>
      </c>
      <c r="BP37" s="560">
        <f t="shared" si="51"/>
        <v>0</v>
      </c>
      <c r="BQ37" s="566">
        <f t="shared" si="36"/>
        <v>0</v>
      </c>
      <c r="BR37" s="567">
        <f t="shared" si="37"/>
        <v>0</v>
      </c>
      <c r="BS37" s="568">
        <f t="shared" si="38"/>
        <v>0</v>
      </c>
      <c r="BT37" s="566">
        <f t="shared" ref="BT37:BT56" si="60">IFERROR(BQ37/W37,0)</f>
        <v>0</v>
      </c>
      <c r="BU37" s="567">
        <f t="shared" ref="BU37:BU56" si="61">IFERROR(BR37/X37,0)</f>
        <v>0</v>
      </c>
      <c r="BV37" s="568">
        <f t="shared" ref="BV37:BV56" si="62">IFERROR(BS37/Y37,0)</f>
        <v>0</v>
      </c>
      <c r="BW37" s="283"/>
      <c r="BX37" s="283"/>
      <c r="BY37" s="283"/>
    </row>
    <row r="38" spans="3:77" ht="12.75" customHeight="1">
      <c r="C38" s="171" t="str">
        <f ca="1">+IF(OFFSET(Processes!B19,$D$11,0)="*","*",OFFSET(Processes!D19,$D$11,0))</f>
        <v>INDMDCOBNGAE1</v>
      </c>
      <c r="D38" s="171" t="str">
        <f ca="1">+OFFSET(Processes!E19,$D$11,0)</f>
        <v>Machinery industry Heat High Temp. Boiler - Nat. Gas Existing 1</v>
      </c>
      <c r="E38" s="170" t="str">
        <f>+Processes!O19</f>
        <v>INDSNG1,INDSNG2,INDNGA</v>
      </c>
      <c r="F38" s="170" t="str">
        <f ca="1">+OFFSET(Processes!$M$12,$D$11,0) &amp; Processes!P19</f>
        <v>IMDCO</v>
      </c>
      <c r="G38" s="320">
        <f t="shared" si="18"/>
        <v>0</v>
      </c>
      <c r="H38" s="320">
        <f t="shared" si="19"/>
        <v>0</v>
      </c>
      <c r="I38" s="320">
        <f t="shared" si="20"/>
        <v>0</v>
      </c>
      <c r="J38" s="320">
        <f t="shared" si="21"/>
        <v>0</v>
      </c>
      <c r="K38" s="320">
        <f t="shared" si="22"/>
        <v>0</v>
      </c>
      <c r="L38" s="320">
        <f t="shared" si="23"/>
        <v>0</v>
      </c>
      <c r="M38" s="320">
        <f t="shared" si="24"/>
        <v>0</v>
      </c>
      <c r="N38" s="320">
        <f t="shared" si="25"/>
        <v>0</v>
      </c>
      <c r="O38" s="320">
        <f t="shared" si="26"/>
        <v>0</v>
      </c>
      <c r="P38" s="320">
        <f t="shared" si="1"/>
        <v>0</v>
      </c>
      <c r="Q38" s="320">
        <f t="shared" si="2"/>
        <v>0</v>
      </c>
      <c r="R38" s="320">
        <f t="shared" si="3"/>
        <v>0</v>
      </c>
      <c r="S38" s="321">
        <f t="shared" si="4"/>
        <v>0</v>
      </c>
      <c r="T38" s="321">
        <f t="shared" si="5"/>
        <v>0</v>
      </c>
      <c r="U38" s="321">
        <f t="shared" si="6"/>
        <v>0</v>
      </c>
      <c r="V38" s="321">
        <v>5</v>
      </c>
      <c r="W38" s="341">
        <f>I132</f>
        <v>0.96039999999999992</v>
      </c>
      <c r="X38" s="520">
        <f t="shared" si="53"/>
        <v>0.96039999999999992</v>
      </c>
      <c r="Y38" s="520">
        <f t="shared" si="53"/>
        <v>0.96039999999999992</v>
      </c>
      <c r="Z38" s="324">
        <f t="shared" si="54"/>
        <v>3.1536000000000002E-2</v>
      </c>
      <c r="AA38" s="390">
        <f t="shared" si="45"/>
        <v>0.5</v>
      </c>
      <c r="AB38" s="329">
        <v>20</v>
      </c>
      <c r="AC38" s="325"/>
      <c r="AD38" s="325"/>
      <c r="AE38" s="329"/>
      <c r="AG38" s="234">
        <f t="shared" si="8"/>
        <v>0</v>
      </c>
      <c r="AH38" s="234">
        <f t="shared" si="9"/>
        <v>0</v>
      </c>
      <c r="AI38" s="234">
        <f t="shared" si="10"/>
        <v>0</v>
      </c>
      <c r="AJ38" s="283"/>
      <c r="AK38" s="528" t="str">
        <f ca="1">F38</f>
        <v>IMDCO</v>
      </c>
      <c r="AL38" s="569" t="s">
        <v>97</v>
      </c>
      <c r="AM38" s="570">
        <f>(J78+I78)/1000</f>
        <v>0</v>
      </c>
      <c r="AN38" s="563">
        <f t="shared" si="46"/>
        <v>0</v>
      </c>
      <c r="AO38" s="563">
        <f>AM38*(1-$AN$23)</f>
        <v>0</v>
      </c>
      <c r="AP38" s="563"/>
      <c r="AQ38" s="562">
        <f t="shared" si="28"/>
        <v>0</v>
      </c>
      <c r="AR38" s="563">
        <f t="shared" si="29"/>
        <v>0</v>
      </c>
      <c r="AS38" s="571">
        <f t="shared" si="30"/>
        <v>0</v>
      </c>
      <c r="AT38" s="570">
        <f t="shared" si="56"/>
        <v>0</v>
      </c>
      <c r="AU38" s="572">
        <f t="shared" si="56"/>
        <v>0</v>
      </c>
      <c r="AV38" s="573">
        <f t="shared" si="56"/>
        <v>0</v>
      </c>
      <c r="AW38" s="283"/>
      <c r="AX38" s="528" t="str">
        <f t="shared" ca="1" si="12"/>
        <v>IMDCO</v>
      </c>
      <c r="AY38" s="569" t="s">
        <v>97</v>
      </c>
      <c r="AZ38" s="570">
        <f>(J98+I98)/1000</f>
        <v>0</v>
      </c>
      <c r="BA38" s="563">
        <f>AZ38*$AN$23</f>
        <v>0</v>
      </c>
      <c r="BB38" s="563">
        <f>AZ38*$BB$23</f>
        <v>0</v>
      </c>
      <c r="BC38" s="563">
        <f>AZ38*$BC$23</f>
        <v>0</v>
      </c>
      <c r="BD38" s="570">
        <f t="shared" si="31"/>
        <v>0</v>
      </c>
      <c r="BE38" s="572">
        <f t="shared" si="32"/>
        <v>0</v>
      </c>
      <c r="BF38" s="573">
        <f t="shared" si="33"/>
        <v>0</v>
      </c>
      <c r="BG38" s="570">
        <f t="shared" si="57"/>
        <v>0</v>
      </c>
      <c r="BH38" s="572">
        <f t="shared" si="58"/>
        <v>0</v>
      </c>
      <c r="BI38" s="573">
        <f t="shared" si="59"/>
        <v>0</v>
      </c>
      <c r="BJ38" s="283"/>
      <c r="BK38" s="528" t="str">
        <f ca="1">AK38</f>
        <v>IMDCO</v>
      </c>
      <c r="BL38" s="569" t="s">
        <v>97</v>
      </c>
      <c r="BM38" s="570">
        <f>(J118+I188)/1000</f>
        <v>0</v>
      </c>
      <c r="BN38" s="563">
        <f>BM38*$AN$23</f>
        <v>0</v>
      </c>
      <c r="BO38" s="563">
        <f t="shared" si="50"/>
        <v>0</v>
      </c>
      <c r="BP38" s="563">
        <f t="shared" si="51"/>
        <v>0</v>
      </c>
      <c r="BQ38" s="570">
        <f t="shared" si="36"/>
        <v>0</v>
      </c>
      <c r="BR38" s="572">
        <f t="shared" si="37"/>
        <v>0</v>
      </c>
      <c r="BS38" s="573">
        <f t="shared" si="38"/>
        <v>0</v>
      </c>
      <c r="BT38" s="570">
        <f t="shared" si="60"/>
        <v>0</v>
      </c>
      <c r="BU38" s="572">
        <f t="shared" si="61"/>
        <v>0</v>
      </c>
      <c r="BV38" s="573">
        <f t="shared" si="62"/>
        <v>0</v>
      </c>
      <c r="BW38" s="283"/>
      <c r="BX38" s="283"/>
      <c r="BY38" s="283"/>
    </row>
    <row r="39" spans="3:77" ht="12.75" customHeight="1">
      <c r="C39" s="171" t="str">
        <f ca="1">+IF(OFFSET(Processes!B20,$D$11,0)="*","*",OFFSET(Processes!D20,$D$11,0))</f>
        <v>INDMDCOBCOAE1</v>
      </c>
      <c r="D39" s="171" t="str">
        <f ca="1">+OFFSET(Processes!E20,$D$11,0)</f>
        <v>Machinery industry Heat High Temp. Boiler - Coal Existing 1</v>
      </c>
      <c r="E39" s="170" t="str">
        <f>+Processes!O20</f>
        <v>INDCOA</v>
      </c>
      <c r="F39" s="170" t="str">
        <f ca="1">+OFFSET(Processes!$M$12,$D$11,0) &amp; Processes!P20</f>
        <v>IMDCO</v>
      </c>
      <c r="G39" s="320">
        <f t="shared" si="18"/>
        <v>0</v>
      </c>
      <c r="H39" s="320">
        <f t="shared" si="19"/>
        <v>0</v>
      </c>
      <c r="I39" s="320">
        <f t="shared" si="20"/>
        <v>0</v>
      </c>
      <c r="J39" s="320">
        <f t="shared" si="21"/>
        <v>0</v>
      </c>
      <c r="K39" s="320">
        <f t="shared" si="22"/>
        <v>0</v>
      </c>
      <c r="L39" s="320">
        <f t="shared" si="23"/>
        <v>0</v>
      </c>
      <c r="M39" s="320">
        <f t="shared" si="24"/>
        <v>0</v>
      </c>
      <c r="N39" s="320">
        <f t="shared" si="25"/>
        <v>0</v>
      </c>
      <c r="O39" s="320">
        <f t="shared" si="26"/>
        <v>0</v>
      </c>
      <c r="P39" s="320">
        <f t="shared" si="1"/>
        <v>0</v>
      </c>
      <c r="Q39" s="320">
        <f t="shared" si="2"/>
        <v>0</v>
      </c>
      <c r="R39" s="320">
        <f t="shared" si="3"/>
        <v>0</v>
      </c>
      <c r="S39" s="320">
        <f t="shared" si="4"/>
        <v>0</v>
      </c>
      <c r="T39" s="320">
        <f t="shared" si="5"/>
        <v>0</v>
      </c>
      <c r="U39" s="320">
        <f t="shared" si="6"/>
        <v>0</v>
      </c>
      <c r="V39" s="320">
        <v>5</v>
      </c>
      <c r="W39" s="341">
        <f>D132</f>
        <v>0.91237999999999997</v>
      </c>
      <c r="X39" s="520">
        <f t="shared" si="53"/>
        <v>0.91237999999999997</v>
      </c>
      <c r="Y39" s="520">
        <f t="shared" si="53"/>
        <v>0.91237999999999997</v>
      </c>
      <c r="Z39" s="324">
        <f t="shared" si="54"/>
        <v>3.1536000000000002E-2</v>
      </c>
      <c r="AA39" s="388">
        <f t="shared" si="45"/>
        <v>0.5</v>
      </c>
      <c r="AB39" s="327">
        <v>20</v>
      </c>
      <c r="AC39" s="324"/>
      <c r="AD39" s="324"/>
      <c r="AE39" s="329"/>
      <c r="AG39" s="234">
        <f t="shared" si="8"/>
        <v>0</v>
      </c>
      <c r="AH39" s="234">
        <f t="shared" si="9"/>
        <v>0</v>
      </c>
      <c r="AI39" s="234">
        <f t="shared" si="10"/>
        <v>0</v>
      </c>
      <c r="AJ39" s="283"/>
      <c r="AK39" s="288"/>
      <c r="AL39" s="557" t="s">
        <v>98</v>
      </c>
      <c r="AM39" s="558">
        <f>D78/1000</f>
        <v>0</v>
      </c>
      <c r="AN39" s="560">
        <f t="shared" si="46"/>
        <v>0</v>
      </c>
      <c r="AO39" s="560">
        <f>AM39*(1-$AN$23)</f>
        <v>0</v>
      </c>
      <c r="AP39" s="560"/>
      <c r="AQ39" s="580">
        <f t="shared" si="28"/>
        <v>0</v>
      </c>
      <c r="AR39" s="560">
        <f t="shared" si="29"/>
        <v>0</v>
      </c>
      <c r="AS39" s="561">
        <f t="shared" si="30"/>
        <v>0</v>
      </c>
      <c r="AT39" s="558">
        <f t="shared" si="56"/>
        <v>0</v>
      </c>
      <c r="AU39" s="559">
        <f t="shared" si="56"/>
        <v>0</v>
      </c>
      <c r="AV39" s="564">
        <f t="shared" si="56"/>
        <v>0</v>
      </c>
      <c r="AW39" s="283"/>
      <c r="AX39" s="288"/>
      <c r="AY39" s="557" t="s">
        <v>98</v>
      </c>
      <c r="AZ39" s="558">
        <f>D98/1000</f>
        <v>0</v>
      </c>
      <c r="BA39" s="560">
        <f>AZ39*$AN$23</f>
        <v>0</v>
      </c>
      <c r="BB39" s="560">
        <f>AZ39*$BB$23</f>
        <v>0</v>
      </c>
      <c r="BC39" s="560">
        <f>AZ39*$BC$23</f>
        <v>0</v>
      </c>
      <c r="BD39" s="558">
        <f t="shared" si="31"/>
        <v>0</v>
      </c>
      <c r="BE39" s="559">
        <f t="shared" si="32"/>
        <v>0</v>
      </c>
      <c r="BF39" s="564">
        <f t="shared" si="33"/>
        <v>0</v>
      </c>
      <c r="BG39" s="558">
        <f t="shared" si="57"/>
        <v>0</v>
      </c>
      <c r="BH39" s="559">
        <f t="shared" si="58"/>
        <v>0</v>
      </c>
      <c r="BI39" s="564">
        <f t="shared" si="59"/>
        <v>0</v>
      </c>
      <c r="BJ39" s="283"/>
      <c r="BK39" s="288"/>
      <c r="BL39" s="557" t="s">
        <v>98</v>
      </c>
      <c r="BM39" s="558">
        <f>D118/1000</f>
        <v>0</v>
      </c>
      <c r="BN39" s="560">
        <f>BM39*$AN$23</f>
        <v>0</v>
      </c>
      <c r="BO39" s="560">
        <f t="shared" si="50"/>
        <v>0</v>
      </c>
      <c r="BP39" s="560">
        <f t="shared" si="51"/>
        <v>0</v>
      </c>
      <c r="BQ39" s="558">
        <f t="shared" si="36"/>
        <v>0</v>
      </c>
      <c r="BR39" s="559">
        <f t="shared" si="37"/>
        <v>0</v>
      </c>
      <c r="BS39" s="564">
        <f t="shared" si="38"/>
        <v>0</v>
      </c>
      <c r="BT39" s="558">
        <f t="shared" si="60"/>
        <v>0</v>
      </c>
      <c r="BU39" s="559">
        <f t="shared" si="61"/>
        <v>0</v>
      </c>
      <c r="BV39" s="564">
        <f t="shared" si="62"/>
        <v>0</v>
      </c>
      <c r="BW39" s="283"/>
      <c r="BX39" s="283"/>
      <c r="BY39" s="283"/>
    </row>
    <row r="40" spans="3:77" ht="12.75" customHeight="1">
      <c r="C40" s="171" t="str">
        <f ca="1">+IF(OFFSET(Processes!B21,$D$11,0)="*","*",OFFSET(Processes!D21,$D$11,0))</f>
        <v>INDMDCOBDSLE1</v>
      </c>
      <c r="D40" s="171" t="str">
        <f ca="1">+OFFSET(Processes!E21,$D$11,0)</f>
        <v>Machinery industry Heat High Temp. Boiler - Diesel Existing 1</v>
      </c>
      <c r="E40" s="170" t="str">
        <f>+Processes!O21</f>
        <v>INDDSB1,INDDSB2,INDDSL</v>
      </c>
      <c r="F40" s="170" t="str">
        <f ca="1">+OFFSET(Processes!$M$12,$D$11,0) &amp; Processes!P21</f>
        <v>IMDCO</v>
      </c>
      <c r="G40" s="320">
        <f t="shared" si="18"/>
        <v>0</v>
      </c>
      <c r="H40" s="320">
        <f t="shared" si="19"/>
        <v>0</v>
      </c>
      <c r="I40" s="320">
        <f t="shared" si="20"/>
        <v>0</v>
      </c>
      <c r="J40" s="320">
        <f t="shared" si="21"/>
        <v>0</v>
      </c>
      <c r="K40" s="320">
        <f t="shared" si="22"/>
        <v>0</v>
      </c>
      <c r="L40" s="320">
        <f t="shared" si="23"/>
        <v>0</v>
      </c>
      <c r="M40" s="320">
        <f t="shared" si="24"/>
        <v>0</v>
      </c>
      <c r="N40" s="320">
        <f t="shared" si="25"/>
        <v>0</v>
      </c>
      <c r="O40" s="320">
        <f t="shared" si="26"/>
        <v>0</v>
      </c>
      <c r="P40" s="320">
        <f t="shared" si="1"/>
        <v>0</v>
      </c>
      <c r="Q40" s="320">
        <f t="shared" si="2"/>
        <v>0</v>
      </c>
      <c r="R40" s="320">
        <f t="shared" si="3"/>
        <v>0</v>
      </c>
      <c r="S40" s="320">
        <f t="shared" si="4"/>
        <v>0</v>
      </c>
      <c r="T40" s="320">
        <f t="shared" si="5"/>
        <v>0</v>
      </c>
      <c r="U40" s="320">
        <f t="shared" si="6"/>
        <v>0</v>
      </c>
      <c r="V40" s="320">
        <v>5</v>
      </c>
      <c r="W40" s="341">
        <f>F132</f>
        <v>0.92198399999999991</v>
      </c>
      <c r="X40" s="520">
        <f t="shared" si="53"/>
        <v>0.92198399999999991</v>
      </c>
      <c r="Y40" s="520">
        <f t="shared" si="53"/>
        <v>0.92198399999999991</v>
      </c>
      <c r="Z40" s="324">
        <f t="shared" si="54"/>
        <v>3.1536000000000002E-2</v>
      </c>
      <c r="AA40" s="390">
        <f t="shared" si="45"/>
        <v>0.5</v>
      </c>
      <c r="AB40" s="329">
        <v>20</v>
      </c>
      <c r="AC40" s="324"/>
      <c r="AD40" s="324"/>
      <c r="AE40" s="329"/>
      <c r="AG40" s="234">
        <f t="shared" si="8"/>
        <v>0</v>
      </c>
      <c r="AH40" s="234">
        <f t="shared" si="9"/>
        <v>0</v>
      </c>
      <c r="AI40" s="234">
        <f t="shared" si="10"/>
        <v>0</v>
      </c>
      <c r="AJ40" s="283"/>
      <c r="AK40" s="288"/>
      <c r="AL40" s="557" t="s">
        <v>59</v>
      </c>
      <c r="AM40" s="558">
        <f>(F78+L78)/1000</f>
        <v>0</v>
      </c>
      <c r="AN40" s="560">
        <f t="shared" si="46"/>
        <v>0</v>
      </c>
      <c r="AO40" s="560">
        <f>AM40*(1-$AN$23)</f>
        <v>0</v>
      </c>
      <c r="AP40" s="560"/>
      <c r="AQ40" s="580">
        <f t="shared" si="28"/>
        <v>0</v>
      </c>
      <c r="AR40" s="560">
        <f t="shared" si="29"/>
        <v>0</v>
      </c>
      <c r="AS40" s="561">
        <f t="shared" si="30"/>
        <v>0</v>
      </c>
      <c r="AT40" s="558">
        <f t="shared" si="56"/>
        <v>0</v>
      </c>
      <c r="AU40" s="559">
        <f t="shared" si="56"/>
        <v>0</v>
      </c>
      <c r="AV40" s="564">
        <f t="shared" si="56"/>
        <v>0</v>
      </c>
      <c r="AW40" s="283"/>
      <c r="AX40" s="288"/>
      <c r="AY40" s="557" t="s">
        <v>59</v>
      </c>
      <c r="AZ40" s="558">
        <f>(F98+L98)/1000</f>
        <v>0</v>
      </c>
      <c r="BA40" s="560">
        <f t="shared" ref="BA40:BA46" si="63">AZ40*$AN$23</f>
        <v>0</v>
      </c>
      <c r="BB40" s="560">
        <f t="shared" ref="BB40:BB62" si="64">AZ40*$BB$23</f>
        <v>0</v>
      </c>
      <c r="BC40" s="560">
        <f t="shared" ref="BC40:BC62" si="65">AZ40*$BC$23</f>
        <v>0</v>
      </c>
      <c r="BD40" s="558">
        <f t="shared" si="31"/>
        <v>0</v>
      </c>
      <c r="BE40" s="559">
        <f t="shared" si="32"/>
        <v>0</v>
      </c>
      <c r="BF40" s="564">
        <f t="shared" si="33"/>
        <v>0</v>
      </c>
      <c r="BG40" s="558">
        <f t="shared" si="57"/>
        <v>0</v>
      </c>
      <c r="BH40" s="559">
        <f t="shared" si="58"/>
        <v>0</v>
      </c>
      <c r="BI40" s="564">
        <f t="shared" si="59"/>
        <v>0</v>
      </c>
      <c r="BJ40" s="283"/>
      <c r="BK40" s="288"/>
      <c r="BL40" s="557" t="s">
        <v>59</v>
      </c>
      <c r="BM40" s="558">
        <f>(F118+L118)/1000</f>
        <v>0</v>
      </c>
      <c r="BN40" s="560">
        <f>BM40*$AN$23</f>
        <v>0</v>
      </c>
      <c r="BO40" s="560">
        <f t="shared" si="50"/>
        <v>0</v>
      </c>
      <c r="BP40" s="560">
        <f t="shared" si="51"/>
        <v>0</v>
      </c>
      <c r="BQ40" s="558">
        <f t="shared" si="36"/>
        <v>0</v>
      </c>
      <c r="BR40" s="559">
        <f t="shared" si="37"/>
        <v>0</v>
      </c>
      <c r="BS40" s="564">
        <f t="shared" si="38"/>
        <v>0</v>
      </c>
      <c r="BT40" s="558">
        <f t="shared" si="60"/>
        <v>0</v>
      </c>
      <c r="BU40" s="559">
        <f t="shared" si="61"/>
        <v>0</v>
      </c>
      <c r="BV40" s="564">
        <f t="shared" si="62"/>
        <v>0</v>
      </c>
      <c r="BW40" s="283"/>
      <c r="BX40" s="283"/>
      <c r="BY40" s="283"/>
    </row>
    <row r="41" spans="3:77" ht="12.75" customHeight="1">
      <c r="C41" s="171" t="str">
        <f ca="1">+IF(OFFSET(Processes!B22,$D$11,0)="*","*",OFFSET(Processes!D22,$D$11,0))</f>
        <v>INDMDCOBWPEE1</v>
      </c>
      <c r="D41" s="171" t="str">
        <f ca="1">+OFFSET(Processes!E22,$D$11,0)</f>
        <v>Machinery industry Heat High Temp. Boiler - Wood Pellets Existing 1</v>
      </c>
      <c r="E41" s="170" t="str">
        <f>+Processes!O22</f>
        <v>INDWPE</v>
      </c>
      <c r="F41" s="170" t="str">
        <f ca="1">+OFFSET(Processes!$M$12,$D$11,0) &amp; Processes!P22</f>
        <v>IMDCO</v>
      </c>
      <c r="G41" s="319">
        <f t="shared" si="18"/>
        <v>0</v>
      </c>
      <c r="H41" s="319">
        <f t="shared" si="19"/>
        <v>0</v>
      </c>
      <c r="I41" s="319">
        <f t="shared" si="20"/>
        <v>0</v>
      </c>
      <c r="J41" s="319">
        <f t="shared" si="21"/>
        <v>0</v>
      </c>
      <c r="K41" s="319">
        <f t="shared" si="22"/>
        <v>0</v>
      </c>
      <c r="L41" s="319">
        <f t="shared" si="23"/>
        <v>0</v>
      </c>
      <c r="M41" s="319">
        <f t="shared" si="24"/>
        <v>0</v>
      </c>
      <c r="N41" s="319">
        <f t="shared" si="25"/>
        <v>0</v>
      </c>
      <c r="O41" s="319">
        <f t="shared" si="26"/>
        <v>0</v>
      </c>
      <c r="P41" s="319">
        <f t="shared" si="1"/>
        <v>0</v>
      </c>
      <c r="Q41" s="319">
        <f t="shared" si="2"/>
        <v>0</v>
      </c>
      <c r="R41" s="319">
        <f t="shared" si="3"/>
        <v>0</v>
      </c>
      <c r="S41" s="319">
        <f t="shared" si="4"/>
        <v>0</v>
      </c>
      <c r="T41" s="319">
        <f t="shared" si="5"/>
        <v>0</v>
      </c>
      <c r="U41" s="319">
        <f t="shared" si="6"/>
        <v>0</v>
      </c>
      <c r="V41" s="319">
        <v>5</v>
      </c>
      <c r="W41" s="341">
        <f>K132</f>
        <v>0.81633999999999995</v>
      </c>
      <c r="X41" s="520">
        <f t="shared" si="53"/>
        <v>0.81633999999999995</v>
      </c>
      <c r="Y41" s="520">
        <f t="shared" si="53"/>
        <v>0.81633999999999995</v>
      </c>
      <c r="Z41" s="324">
        <f t="shared" si="54"/>
        <v>3.1536000000000002E-2</v>
      </c>
      <c r="AA41" s="390">
        <f t="shared" si="45"/>
        <v>0.5</v>
      </c>
      <c r="AB41" s="329">
        <v>20</v>
      </c>
      <c r="AC41" s="317">
        <v>0.5</v>
      </c>
      <c r="AD41" s="317">
        <v>0.5</v>
      </c>
      <c r="AE41" s="327">
        <v>5</v>
      </c>
      <c r="AG41" s="234">
        <f t="shared" si="8"/>
        <v>0</v>
      </c>
      <c r="AH41" s="234">
        <f t="shared" si="9"/>
        <v>0</v>
      </c>
      <c r="AI41" s="234">
        <f t="shared" si="10"/>
        <v>0</v>
      </c>
      <c r="AJ41" s="283"/>
      <c r="AK41" s="288"/>
      <c r="AL41" s="557" t="s">
        <v>99</v>
      </c>
      <c r="AM41" s="558">
        <f>M78/1000</f>
        <v>0</v>
      </c>
      <c r="AN41" s="560">
        <f t="shared" si="46"/>
        <v>0</v>
      </c>
      <c r="AO41" s="560">
        <f>AM41*(1-$AN$23)</f>
        <v>0</v>
      </c>
      <c r="AP41" s="560"/>
      <c r="AQ41" s="580">
        <f t="shared" si="28"/>
        <v>0</v>
      </c>
      <c r="AR41" s="560">
        <f t="shared" si="29"/>
        <v>0</v>
      </c>
      <c r="AS41" s="561">
        <f t="shared" si="30"/>
        <v>0</v>
      </c>
      <c r="AT41" s="558">
        <f t="shared" si="56"/>
        <v>0</v>
      </c>
      <c r="AU41" s="559">
        <f t="shared" si="56"/>
        <v>0</v>
      </c>
      <c r="AV41" s="564">
        <f t="shared" si="56"/>
        <v>0</v>
      </c>
      <c r="AW41" s="283"/>
      <c r="AX41" s="288"/>
      <c r="AY41" s="557" t="s">
        <v>99</v>
      </c>
      <c r="AZ41" s="558">
        <f>M98/1000</f>
        <v>0</v>
      </c>
      <c r="BA41" s="560">
        <f t="shared" si="63"/>
        <v>0</v>
      </c>
      <c r="BB41" s="560">
        <f t="shared" si="64"/>
        <v>0</v>
      </c>
      <c r="BC41" s="560">
        <f t="shared" si="65"/>
        <v>0</v>
      </c>
      <c r="BD41" s="558">
        <f t="shared" si="31"/>
        <v>0</v>
      </c>
      <c r="BE41" s="559">
        <f t="shared" si="32"/>
        <v>0</v>
      </c>
      <c r="BF41" s="564">
        <f t="shared" si="33"/>
        <v>0</v>
      </c>
      <c r="BG41" s="558">
        <f t="shared" si="57"/>
        <v>0</v>
      </c>
      <c r="BH41" s="559">
        <f t="shared" si="58"/>
        <v>0</v>
      </c>
      <c r="BI41" s="564">
        <f t="shared" si="59"/>
        <v>0</v>
      </c>
      <c r="BJ41" s="283"/>
      <c r="BK41" s="288"/>
      <c r="BL41" s="557" t="s">
        <v>99</v>
      </c>
      <c r="BM41" s="558">
        <f>M118/1000</f>
        <v>0</v>
      </c>
      <c r="BN41" s="560">
        <f>BM41*$AN$23</f>
        <v>0</v>
      </c>
      <c r="BO41" s="560">
        <f t="shared" si="50"/>
        <v>0</v>
      </c>
      <c r="BP41" s="560">
        <f t="shared" si="51"/>
        <v>0</v>
      </c>
      <c r="BQ41" s="558">
        <f t="shared" si="36"/>
        <v>0</v>
      </c>
      <c r="BR41" s="559">
        <f t="shared" si="37"/>
        <v>0</v>
      </c>
      <c r="BS41" s="564">
        <f t="shared" si="38"/>
        <v>0</v>
      </c>
      <c r="BT41" s="558">
        <f t="shared" si="60"/>
        <v>0</v>
      </c>
      <c r="BU41" s="559">
        <f t="shared" si="61"/>
        <v>0</v>
      </c>
      <c r="BV41" s="564">
        <f t="shared" si="62"/>
        <v>0</v>
      </c>
      <c r="BW41" s="283"/>
      <c r="BX41" s="283"/>
      <c r="BY41" s="283"/>
    </row>
    <row r="42" spans="3:77" ht="12.75" customHeight="1">
      <c r="C42" s="171"/>
      <c r="D42" s="171"/>
      <c r="E42" s="170" t="str">
        <f>+Processes!O23</f>
        <v>INDWCH</v>
      </c>
      <c r="F42" s="170"/>
      <c r="G42" s="319"/>
      <c r="H42" s="319"/>
      <c r="I42" s="319"/>
      <c r="J42" s="319"/>
      <c r="K42" s="319"/>
      <c r="L42" s="319"/>
      <c r="M42" s="319"/>
      <c r="N42" s="319"/>
      <c r="O42" s="319"/>
      <c r="P42" s="319">
        <f t="shared" si="1"/>
        <v>0</v>
      </c>
      <c r="Q42" s="319">
        <f t="shared" si="2"/>
        <v>0</v>
      </c>
      <c r="R42" s="319">
        <f t="shared" si="3"/>
        <v>0</v>
      </c>
      <c r="S42" s="319">
        <f t="shared" si="4"/>
        <v>0</v>
      </c>
      <c r="T42" s="319">
        <f t="shared" si="5"/>
        <v>0</v>
      </c>
      <c r="U42" s="319">
        <f t="shared" si="6"/>
        <v>0</v>
      </c>
      <c r="V42" s="319" t="str">
        <f>IF(S42&gt;0,0.001,"")</f>
        <v/>
      </c>
      <c r="W42" s="341"/>
      <c r="X42" s="520"/>
      <c r="Y42" s="520"/>
      <c r="Z42" s="324"/>
      <c r="AA42" s="390"/>
      <c r="AB42" s="329"/>
      <c r="AC42" s="317">
        <f>1-AC41</f>
        <v>0.5</v>
      </c>
      <c r="AD42" s="317">
        <f>1-AD41</f>
        <v>0.5</v>
      </c>
      <c r="AE42" s="327">
        <v>5</v>
      </c>
      <c r="AG42" s="234"/>
      <c r="AH42" s="234"/>
      <c r="AI42" s="234"/>
      <c r="AJ42" s="283"/>
      <c r="AK42" s="288"/>
      <c r="AL42" s="557" t="s">
        <v>107</v>
      </c>
      <c r="AM42" s="558"/>
      <c r="AN42" s="560"/>
      <c r="AO42" s="560"/>
      <c r="AP42" s="560"/>
      <c r="AQ42" s="580">
        <f t="shared" si="28"/>
        <v>0</v>
      </c>
      <c r="AR42" s="560">
        <f t="shared" si="29"/>
        <v>0</v>
      </c>
      <c r="AS42" s="561">
        <f t="shared" si="30"/>
        <v>0</v>
      </c>
      <c r="AT42" s="558"/>
      <c r="AU42" s="559"/>
      <c r="AV42" s="564"/>
      <c r="AW42" s="283"/>
      <c r="AX42" s="288"/>
      <c r="AY42" s="557" t="s">
        <v>107</v>
      </c>
      <c r="AZ42" s="558"/>
      <c r="BA42" s="560">
        <f t="shared" si="63"/>
        <v>0</v>
      </c>
      <c r="BB42" s="560">
        <f t="shared" si="64"/>
        <v>0</v>
      </c>
      <c r="BC42" s="560">
        <f t="shared" si="65"/>
        <v>0</v>
      </c>
      <c r="BD42" s="558">
        <f t="shared" si="31"/>
        <v>0</v>
      </c>
      <c r="BE42" s="559">
        <f t="shared" si="32"/>
        <v>0</v>
      </c>
      <c r="BF42" s="564">
        <f t="shared" si="33"/>
        <v>0</v>
      </c>
      <c r="BG42" s="558">
        <f t="shared" si="57"/>
        <v>0</v>
      </c>
      <c r="BH42" s="559">
        <f t="shared" si="58"/>
        <v>0</v>
      </c>
      <c r="BI42" s="564">
        <f t="shared" si="59"/>
        <v>0</v>
      </c>
      <c r="BJ42" s="283"/>
      <c r="BK42" s="288"/>
      <c r="BL42" s="557" t="s">
        <v>107</v>
      </c>
      <c r="BM42" s="558"/>
      <c r="BN42" s="560"/>
      <c r="BO42" s="560">
        <f t="shared" si="50"/>
        <v>0</v>
      </c>
      <c r="BP42" s="560">
        <f t="shared" si="51"/>
        <v>0</v>
      </c>
      <c r="BQ42" s="558">
        <f t="shared" si="36"/>
        <v>0</v>
      </c>
      <c r="BR42" s="559">
        <f t="shared" si="37"/>
        <v>0</v>
      </c>
      <c r="BS42" s="564">
        <f t="shared" si="38"/>
        <v>0</v>
      </c>
      <c r="BT42" s="558">
        <f t="shared" si="60"/>
        <v>0</v>
      </c>
      <c r="BU42" s="559">
        <f t="shared" si="61"/>
        <v>0</v>
      </c>
      <c r="BV42" s="564">
        <f t="shared" si="62"/>
        <v>0</v>
      </c>
      <c r="BW42" s="283"/>
      <c r="BX42" s="283"/>
      <c r="BY42" s="283"/>
    </row>
    <row r="43" spans="3:77" ht="12.75" customHeight="1">
      <c r="C43" s="171" t="str">
        <f ca="1">+IF(OFFSET(Processes!B24,$D$11,0)="*","*",OFFSET(Processes!D24,$D$11,0))</f>
        <v>INDMDCOBHFOE1</v>
      </c>
      <c r="D43" s="171" t="str">
        <f ca="1">+OFFSET(Processes!E24,$D$11,0)</f>
        <v>Machinery industry Heat High Temp. Boiler - Heavy Fuel Oil Existing 1</v>
      </c>
      <c r="E43" s="170" t="str">
        <f>+Processes!O24</f>
        <v>INDHFO</v>
      </c>
      <c r="F43" s="170" t="str">
        <f ca="1">+OFFSET(Processes!$M$12,$D$11,0) &amp; Processes!P24</f>
        <v>IMDCO</v>
      </c>
      <c r="G43" s="320">
        <f t="shared" si="18"/>
        <v>0</v>
      </c>
      <c r="H43" s="320">
        <f t="shared" si="19"/>
        <v>0</v>
      </c>
      <c r="I43" s="320">
        <f t="shared" si="20"/>
        <v>0</v>
      </c>
      <c r="J43" s="320">
        <f t="shared" si="21"/>
        <v>0</v>
      </c>
      <c r="K43" s="320">
        <f t="shared" si="22"/>
        <v>0</v>
      </c>
      <c r="L43" s="320">
        <f t="shared" si="23"/>
        <v>0</v>
      </c>
      <c r="M43" s="320">
        <f t="shared" si="24"/>
        <v>0</v>
      </c>
      <c r="N43" s="320">
        <f t="shared" si="25"/>
        <v>0</v>
      </c>
      <c r="O43" s="320">
        <f t="shared" si="26"/>
        <v>0</v>
      </c>
      <c r="P43" s="320">
        <f t="shared" si="1"/>
        <v>0</v>
      </c>
      <c r="Q43" s="320">
        <f t="shared" si="2"/>
        <v>0</v>
      </c>
      <c r="R43" s="320">
        <f t="shared" si="3"/>
        <v>0</v>
      </c>
      <c r="S43" s="320">
        <f t="shared" si="4"/>
        <v>0</v>
      </c>
      <c r="T43" s="320">
        <f t="shared" si="5"/>
        <v>0</v>
      </c>
      <c r="U43" s="320">
        <f t="shared" si="6"/>
        <v>0</v>
      </c>
      <c r="V43" s="320">
        <v>5</v>
      </c>
      <c r="W43" s="341">
        <f>E132</f>
        <v>0.91237999999999997</v>
      </c>
      <c r="X43" s="520">
        <f t="shared" ref="X43:Y45" si="66">W43</f>
        <v>0.91237999999999997</v>
      </c>
      <c r="Y43" s="520">
        <f t="shared" si="66"/>
        <v>0.91237999999999997</v>
      </c>
      <c r="Z43" s="324">
        <f t="shared" si="54"/>
        <v>3.1536000000000002E-2</v>
      </c>
      <c r="AA43" s="390">
        <f t="shared" ref="AA43:AA50" si="67">$AA$26</f>
        <v>0.5</v>
      </c>
      <c r="AB43" s="329">
        <v>20</v>
      </c>
      <c r="AC43" s="317"/>
      <c r="AD43" s="317"/>
      <c r="AE43" s="329"/>
      <c r="AG43" s="234">
        <f t="shared" ref="AG43:AG50" si="68">((G43*Z43*AA43/W43)+(H43*Z43*AA43/X43))/$G$21</f>
        <v>0</v>
      </c>
      <c r="AH43" s="234">
        <f t="shared" ref="AH43:AH50" si="69">((J43*Z43*AA43/W43)+(K43*Z43*AA43/X43))/$J$21</f>
        <v>0</v>
      </c>
      <c r="AI43" s="234">
        <f t="shared" ref="AI43:AI50" si="70">((M43*AA43*Z43/W43)+(N43*Z43*AA43/X43))/$M$21</f>
        <v>0</v>
      </c>
      <c r="AJ43" s="283"/>
      <c r="AK43" s="288"/>
      <c r="AL43" s="557" t="s">
        <v>101</v>
      </c>
      <c r="AM43" s="558">
        <f>E78/1000</f>
        <v>0</v>
      </c>
      <c r="AN43" s="560">
        <f t="shared" ref="AN43:AN48" si="71">AM43*$AN$23</f>
        <v>0</v>
      </c>
      <c r="AO43" s="560">
        <f>AM43*(1-$AN$23)</f>
        <v>0</v>
      </c>
      <c r="AP43" s="560"/>
      <c r="AQ43" s="580">
        <f t="shared" si="28"/>
        <v>0</v>
      </c>
      <c r="AR43" s="560">
        <f t="shared" si="29"/>
        <v>0</v>
      </c>
      <c r="AS43" s="561">
        <f t="shared" si="30"/>
        <v>0</v>
      </c>
      <c r="AT43" s="558">
        <f t="shared" ref="AT43:AV50" si="72">IFERROR(AQ43/W43,0)</f>
        <v>0</v>
      </c>
      <c r="AU43" s="559">
        <f t="shared" si="72"/>
        <v>0</v>
      </c>
      <c r="AV43" s="564">
        <f t="shared" si="72"/>
        <v>0</v>
      </c>
      <c r="AW43" s="283"/>
      <c r="AX43" s="288"/>
      <c r="AY43" s="557" t="s">
        <v>101</v>
      </c>
      <c r="AZ43" s="558">
        <f>E98/1000</f>
        <v>0</v>
      </c>
      <c r="BA43" s="560">
        <f t="shared" si="63"/>
        <v>0</v>
      </c>
      <c r="BB43" s="560">
        <f t="shared" si="64"/>
        <v>0</v>
      </c>
      <c r="BC43" s="560">
        <f t="shared" si="65"/>
        <v>0</v>
      </c>
      <c r="BD43" s="558">
        <f t="shared" si="31"/>
        <v>0</v>
      </c>
      <c r="BE43" s="559">
        <f t="shared" si="32"/>
        <v>0</v>
      </c>
      <c r="BF43" s="564">
        <f t="shared" si="33"/>
        <v>0</v>
      </c>
      <c r="BG43" s="558">
        <f t="shared" si="57"/>
        <v>0</v>
      </c>
      <c r="BH43" s="559">
        <f t="shared" si="58"/>
        <v>0</v>
      </c>
      <c r="BI43" s="564">
        <f t="shared" si="59"/>
        <v>0</v>
      </c>
      <c r="BJ43" s="283"/>
      <c r="BK43" s="288"/>
      <c r="BL43" s="557" t="s">
        <v>101</v>
      </c>
      <c r="BM43" s="558">
        <f>E118/1000</f>
        <v>0</v>
      </c>
      <c r="BN43" s="560">
        <f t="shared" ref="BN43:BN50" si="73">BM43*$AN$23</f>
        <v>0</v>
      </c>
      <c r="BO43" s="560">
        <f t="shared" si="50"/>
        <v>0</v>
      </c>
      <c r="BP43" s="560">
        <f t="shared" si="51"/>
        <v>0</v>
      </c>
      <c r="BQ43" s="558">
        <f t="shared" si="36"/>
        <v>0</v>
      </c>
      <c r="BR43" s="559">
        <f t="shared" si="37"/>
        <v>0</v>
      </c>
      <c r="BS43" s="564">
        <f t="shared" si="38"/>
        <v>0</v>
      </c>
      <c r="BT43" s="558">
        <f t="shared" si="60"/>
        <v>0</v>
      </c>
      <c r="BU43" s="559">
        <f t="shared" si="61"/>
        <v>0</v>
      </c>
      <c r="BV43" s="564">
        <f t="shared" si="62"/>
        <v>0</v>
      </c>
      <c r="BW43" s="283"/>
      <c r="BX43" s="283"/>
      <c r="BY43" s="283"/>
    </row>
    <row r="44" spans="3:77" ht="12.75" customHeight="1">
      <c r="C44" s="171" t="str">
        <f ca="1">+IF(OFFSET(Processes!B25,$D$11,0)="*","*",OFFSET(Processes!D25,$D$11,0))</f>
        <v>INDMDCOBLPGE1</v>
      </c>
      <c r="D44" s="171" t="str">
        <f ca="1">+OFFSET(Processes!E25,$D$11,0)</f>
        <v>Machinery industry Heat High Temp. Boiler - Liquified Petroleum Gas Existing 1</v>
      </c>
      <c r="E44" s="170" t="str">
        <f>+Processes!O25</f>
        <v>INDLPG</v>
      </c>
      <c r="F44" s="170" t="str">
        <f ca="1">+OFFSET(Processes!$M$12,$D$11,0) &amp; Processes!P25</f>
        <v>IMDCO</v>
      </c>
      <c r="G44" s="320">
        <f t="shared" si="18"/>
        <v>0</v>
      </c>
      <c r="H44" s="320">
        <f t="shared" si="19"/>
        <v>0</v>
      </c>
      <c r="I44" s="320">
        <f t="shared" si="20"/>
        <v>0</v>
      </c>
      <c r="J44" s="320">
        <f t="shared" si="21"/>
        <v>0</v>
      </c>
      <c r="K44" s="320">
        <f t="shared" si="22"/>
        <v>0</v>
      </c>
      <c r="L44" s="320">
        <f t="shared" si="23"/>
        <v>0</v>
      </c>
      <c r="M44" s="320">
        <f t="shared" si="24"/>
        <v>0</v>
      </c>
      <c r="N44" s="320">
        <f t="shared" si="25"/>
        <v>0</v>
      </c>
      <c r="O44" s="320">
        <f t="shared" si="26"/>
        <v>0</v>
      </c>
      <c r="P44" s="320">
        <f t="shared" si="1"/>
        <v>0</v>
      </c>
      <c r="Q44" s="320">
        <f t="shared" si="2"/>
        <v>0</v>
      </c>
      <c r="R44" s="320">
        <f t="shared" si="3"/>
        <v>0</v>
      </c>
      <c r="S44" s="320">
        <f t="shared" si="4"/>
        <v>0</v>
      </c>
      <c r="T44" s="320">
        <f t="shared" si="5"/>
        <v>0</v>
      </c>
      <c r="U44" s="320">
        <f t="shared" si="6"/>
        <v>0</v>
      </c>
      <c r="V44" s="320">
        <v>5</v>
      </c>
      <c r="W44" s="341">
        <f>H132</f>
        <v>0.96039999999999992</v>
      </c>
      <c r="X44" s="520">
        <f t="shared" si="66"/>
        <v>0.96039999999999992</v>
      </c>
      <c r="Y44" s="520">
        <f t="shared" si="66"/>
        <v>0.96039999999999992</v>
      </c>
      <c r="Z44" s="324">
        <f t="shared" si="54"/>
        <v>3.1536000000000002E-2</v>
      </c>
      <c r="AA44" s="390">
        <f t="shared" si="67"/>
        <v>0.5</v>
      </c>
      <c r="AB44" s="329">
        <v>20</v>
      </c>
      <c r="AC44" s="317"/>
      <c r="AD44" s="317"/>
      <c r="AE44" s="329"/>
      <c r="AG44" s="234">
        <f t="shared" si="68"/>
        <v>0</v>
      </c>
      <c r="AH44" s="234">
        <f t="shared" si="69"/>
        <v>0</v>
      </c>
      <c r="AI44" s="234">
        <f t="shared" si="70"/>
        <v>0</v>
      </c>
      <c r="AJ44" s="283"/>
      <c r="AK44" s="288"/>
      <c r="AL44" s="557" t="s">
        <v>53</v>
      </c>
      <c r="AM44" s="558">
        <f>H78/1000</f>
        <v>0</v>
      </c>
      <c r="AN44" s="560">
        <f t="shared" si="71"/>
        <v>0</v>
      </c>
      <c r="AO44" s="560">
        <f>AM44*(1-$AN$23)</f>
        <v>0</v>
      </c>
      <c r="AP44" s="560"/>
      <c r="AQ44" s="580">
        <f t="shared" si="28"/>
        <v>0</v>
      </c>
      <c r="AR44" s="560">
        <f t="shared" si="29"/>
        <v>0</v>
      </c>
      <c r="AS44" s="561">
        <f t="shared" si="30"/>
        <v>0</v>
      </c>
      <c r="AT44" s="558">
        <f t="shared" si="72"/>
        <v>0</v>
      </c>
      <c r="AU44" s="559">
        <f t="shared" si="72"/>
        <v>0</v>
      </c>
      <c r="AV44" s="564">
        <f t="shared" si="72"/>
        <v>0</v>
      </c>
      <c r="AW44" s="283"/>
      <c r="AX44" s="288"/>
      <c r="AY44" s="557" t="s">
        <v>53</v>
      </c>
      <c r="AZ44" s="558">
        <f>H98/1000</f>
        <v>0</v>
      </c>
      <c r="BA44" s="560">
        <f t="shared" si="63"/>
        <v>0</v>
      </c>
      <c r="BB44" s="560">
        <f t="shared" si="64"/>
        <v>0</v>
      </c>
      <c r="BC44" s="560">
        <f t="shared" si="65"/>
        <v>0</v>
      </c>
      <c r="BD44" s="558">
        <f t="shared" si="31"/>
        <v>0</v>
      </c>
      <c r="BE44" s="559">
        <f t="shared" si="32"/>
        <v>0</v>
      </c>
      <c r="BF44" s="564">
        <f t="shared" si="33"/>
        <v>0</v>
      </c>
      <c r="BG44" s="558">
        <f t="shared" si="57"/>
        <v>0</v>
      </c>
      <c r="BH44" s="559">
        <f t="shared" si="58"/>
        <v>0</v>
      </c>
      <c r="BI44" s="564">
        <f t="shared" si="59"/>
        <v>0</v>
      </c>
      <c r="BJ44" s="283"/>
      <c r="BK44" s="288"/>
      <c r="BL44" s="557" t="s">
        <v>53</v>
      </c>
      <c r="BM44" s="558">
        <f>H118/1000</f>
        <v>0</v>
      </c>
      <c r="BN44" s="560">
        <f t="shared" si="73"/>
        <v>0</v>
      </c>
      <c r="BO44" s="560">
        <f t="shared" si="50"/>
        <v>0</v>
      </c>
      <c r="BP44" s="560">
        <f t="shared" si="51"/>
        <v>0</v>
      </c>
      <c r="BQ44" s="558">
        <f t="shared" si="36"/>
        <v>0</v>
      </c>
      <c r="BR44" s="559">
        <f t="shared" si="37"/>
        <v>0</v>
      </c>
      <c r="BS44" s="564">
        <f t="shared" si="38"/>
        <v>0</v>
      </c>
      <c r="BT44" s="558">
        <f t="shared" si="60"/>
        <v>0</v>
      </c>
      <c r="BU44" s="559">
        <f t="shared" si="61"/>
        <v>0</v>
      </c>
      <c r="BV44" s="564">
        <f t="shared" si="62"/>
        <v>0</v>
      </c>
      <c r="BW44" s="283"/>
      <c r="BX44" s="283"/>
      <c r="BY44" s="283"/>
    </row>
    <row r="45" spans="3:77" ht="12.75" customHeight="1">
      <c r="C45" s="171" t="str">
        <f ca="1">+IF(OFFSET(Processes!B26,$D$11,0)="*","*",OFFSET(Processes!D26,$D$11,0))</f>
        <v>INDMDCOBWSTE1</v>
      </c>
      <c r="D45" s="171" t="str">
        <f ca="1">+OFFSET(Processes!E26,$D$11,0)</f>
        <v>Machinery industry Heat High Temp. Boiler - Waste Existing 1</v>
      </c>
      <c r="E45" s="170" t="str">
        <f>+Processes!O26</f>
        <v>INDWST</v>
      </c>
      <c r="F45" s="170" t="str">
        <f ca="1">+OFFSET(Processes!$M$12,$D$11,0) &amp; Processes!P26</f>
        <v>IMDCO</v>
      </c>
      <c r="G45" s="320">
        <f t="shared" si="18"/>
        <v>0</v>
      </c>
      <c r="H45" s="320">
        <f t="shared" si="19"/>
        <v>0</v>
      </c>
      <c r="I45" s="320">
        <f t="shared" si="20"/>
        <v>0</v>
      </c>
      <c r="J45" s="320">
        <f t="shared" si="21"/>
        <v>0</v>
      </c>
      <c r="K45" s="320">
        <f t="shared" si="22"/>
        <v>0</v>
      </c>
      <c r="L45" s="320">
        <f t="shared" si="23"/>
        <v>0</v>
      </c>
      <c r="M45" s="320">
        <f t="shared" si="24"/>
        <v>0</v>
      </c>
      <c r="N45" s="320">
        <f t="shared" si="25"/>
        <v>0</v>
      </c>
      <c r="O45" s="320">
        <f t="shared" si="26"/>
        <v>0</v>
      </c>
      <c r="P45" s="320">
        <f t="shared" si="1"/>
        <v>0</v>
      </c>
      <c r="Q45" s="320">
        <f t="shared" si="2"/>
        <v>0</v>
      </c>
      <c r="R45" s="320">
        <f t="shared" si="3"/>
        <v>0</v>
      </c>
      <c r="S45" s="320">
        <f t="shared" si="4"/>
        <v>0</v>
      </c>
      <c r="T45" s="320">
        <f t="shared" si="5"/>
        <v>0</v>
      </c>
      <c r="U45" s="320">
        <f t="shared" si="6"/>
        <v>0</v>
      </c>
      <c r="V45" s="320">
        <v>5</v>
      </c>
      <c r="W45" s="341">
        <f>L132</f>
        <v>0.91237999999999997</v>
      </c>
      <c r="X45" s="520">
        <f t="shared" si="66"/>
        <v>0.91237999999999997</v>
      </c>
      <c r="Y45" s="520">
        <f t="shared" si="66"/>
        <v>0.91237999999999997</v>
      </c>
      <c r="Z45" s="324">
        <f t="shared" si="54"/>
        <v>3.1536000000000002E-2</v>
      </c>
      <c r="AA45" s="390">
        <f t="shared" si="67"/>
        <v>0.5</v>
      </c>
      <c r="AB45" s="329">
        <v>20</v>
      </c>
      <c r="AC45" s="324"/>
      <c r="AD45" s="324"/>
      <c r="AE45" s="329"/>
      <c r="AG45" s="234">
        <f t="shared" si="68"/>
        <v>0</v>
      </c>
      <c r="AH45" s="234">
        <f t="shared" si="69"/>
        <v>0</v>
      </c>
      <c r="AI45" s="234">
        <f t="shared" si="70"/>
        <v>0</v>
      </c>
      <c r="AJ45" s="283"/>
      <c r="AK45" s="288"/>
      <c r="AL45" s="557" t="s">
        <v>102</v>
      </c>
      <c r="AM45" s="558">
        <f>$N78/1000</f>
        <v>0</v>
      </c>
      <c r="AN45" s="559">
        <f t="shared" si="71"/>
        <v>0</v>
      </c>
      <c r="AO45" s="560">
        <f>AM45*(1-$AN$23)</f>
        <v>0</v>
      </c>
      <c r="AP45" s="560"/>
      <c r="AQ45" s="580">
        <f t="shared" si="28"/>
        <v>0</v>
      </c>
      <c r="AR45" s="560">
        <f t="shared" si="29"/>
        <v>0</v>
      </c>
      <c r="AS45" s="561">
        <f t="shared" si="30"/>
        <v>0</v>
      </c>
      <c r="AT45" s="558">
        <f t="shared" si="72"/>
        <v>0</v>
      </c>
      <c r="AU45" s="559">
        <f t="shared" si="72"/>
        <v>0</v>
      </c>
      <c r="AV45" s="564">
        <f t="shared" si="72"/>
        <v>0</v>
      </c>
      <c r="AW45" s="283"/>
      <c r="AX45" s="288"/>
      <c r="AY45" s="557" t="s">
        <v>102</v>
      </c>
      <c r="AZ45" s="558">
        <f>$N98/1000</f>
        <v>0</v>
      </c>
      <c r="BA45" s="560">
        <f t="shared" si="63"/>
        <v>0</v>
      </c>
      <c r="BB45" s="560">
        <f t="shared" si="64"/>
        <v>0</v>
      </c>
      <c r="BC45" s="560">
        <f t="shared" si="65"/>
        <v>0</v>
      </c>
      <c r="BD45" s="558">
        <f t="shared" si="31"/>
        <v>0</v>
      </c>
      <c r="BE45" s="559">
        <f t="shared" si="32"/>
        <v>0</v>
      </c>
      <c r="BF45" s="564">
        <f t="shared" si="33"/>
        <v>0</v>
      </c>
      <c r="BG45" s="558">
        <f t="shared" si="57"/>
        <v>0</v>
      </c>
      <c r="BH45" s="559">
        <f t="shared" si="58"/>
        <v>0</v>
      </c>
      <c r="BI45" s="564">
        <f t="shared" si="59"/>
        <v>0</v>
      </c>
      <c r="BJ45" s="283"/>
      <c r="BK45" s="288"/>
      <c r="BL45" s="557" t="s">
        <v>102</v>
      </c>
      <c r="BM45" s="558">
        <f>$N118/1000</f>
        <v>0</v>
      </c>
      <c r="BN45" s="559">
        <f t="shared" si="73"/>
        <v>0</v>
      </c>
      <c r="BO45" s="560">
        <f t="shared" si="50"/>
        <v>0</v>
      </c>
      <c r="BP45" s="560">
        <f t="shared" si="51"/>
        <v>0</v>
      </c>
      <c r="BQ45" s="558">
        <f t="shared" si="36"/>
        <v>0</v>
      </c>
      <c r="BR45" s="559">
        <f t="shared" si="37"/>
        <v>0</v>
      </c>
      <c r="BS45" s="564">
        <f t="shared" si="38"/>
        <v>0</v>
      </c>
      <c r="BT45" s="558">
        <f t="shared" si="60"/>
        <v>0</v>
      </c>
      <c r="BU45" s="559">
        <f t="shared" si="61"/>
        <v>0</v>
      </c>
      <c r="BV45" s="564">
        <f t="shared" si="62"/>
        <v>0</v>
      </c>
      <c r="BW45" s="283"/>
      <c r="BX45" s="283"/>
      <c r="BY45" s="283"/>
    </row>
    <row r="46" spans="3:77" ht="12.75" customHeight="1">
      <c r="C46" s="146" t="str">
        <f ca="1">+IF(OFFSET(Processes!B27,$D$11,0)="*","*",OFFSET(Processes!D27,$D$11,0))</f>
        <v>INDMDCOBELCE1</v>
      </c>
      <c r="D46" s="146" t="str">
        <f ca="1">+OFFSET(Processes!E27,$D$11,0)</f>
        <v>Machinery industry Heat High Temp. Boiler - Electricity Existing 1</v>
      </c>
      <c r="E46" s="172" t="str">
        <f>+Processes!O27</f>
        <v>INDELC</v>
      </c>
      <c r="F46" s="172" t="str">
        <f ca="1">+OFFSET(Processes!$M$12,$D$11,0) &amp; Processes!P27</f>
        <v>IMDCO</v>
      </c>
      <c r="G46" s="322">
        <f t="shared" si="18"/>
        <v>0</v>
      </c>
      <c r="H46" s="322">
        <f t="shared" si="19"/>
        <v>0</v>
      </c>
      <c r="I46" s="322">
        <f t="shared" si="20"/>
        <v>0</v>
      </c>
      <c r="J46" s="322">
        <f t="shared" si="21"/>
        <v>0</v>
      </c>
      <c r="K46" s="322">
        <f t="shared" si="22"/>
        <v>0</v>
      </c>
      <c r="L46" s="322">
        <f t="shared" si="23"/>
        <v>0</v>
      </c>
      <c r="M46" s="322">
        <f t="shared" si="24"/>
        <v>0</v>
      </c>
      <c r="N46" s="322">
        <f t="shared" si="25"/>
        <v>0</v>
      </c>
      <c r="O46" s="322">
        <f t="shared" si="26"/>
        <v>0</v>
      </c>
      <c r="P46" s="322">
        <f t="shared" si="1"/>
        <v>0</v>
      </c>
      <c r="Q46" s="322">
        <f t="shared" si="2"/>
        <v>0</v>
      </c>
      <c r="R46" s="322">
        <f t="shared" si="3"/>
        <v>0</v>
      </c>
      <c r="S46" s="322">
        <f t="shared" si="4"/>
        <v>0</v>
      </c>
      <c r="T46" s="322">
        <f t="shared" si="5"/>
        <v>0</v>
      </c>
      <c r="U46" s="322">
        <f t="shared" si="6"/>
        <v>0</v>
      </c>
      <c r="V46" s="556">
        <v>5</v>
      </c>
      <c r="W46" s="343">
        <f>M132</f>
        <v>0.91237999999999997</v>
      </c>
      <c r="X46" s="521">
        <f t="shared" si="53"/>
        <v>0.91237999999999997</v>
      </c>
      <c r="Y46" s="521">
        <f t="shared" si="53"/>
        <v>0.91237999999999997</v>
      </c>
      <c r="Z46" s="318">
        <f t="shared" si="54"/>
        <v>3.1536000000000002E-2</v>
      </c>
      <c r="AA46" s="389">
        <f t="shared" si="67"/>
        <v>0.5</v>
      </c>
      <c r="AB46" s="328">
        <v>20</v>
      </c>
      <c r="AC46" s="318"/>
      <c r="AD46" s="318"/>
      <c r="AE46" s="328"/>
      <c r="AG46" s="234">
        <f t="shared" si="68"/>
        <v>0</v>
      </c>
      <c r="AH46" s="234">
        <f t="shared" si="69"/>
        <v>0</v>
      </c>
      <c r="AI46" s="234">
        <f t="shared" si="70"/>
        <v>0</v>
      </c>
      <c r="AJ46" s="283"/>
      <c r="AK46" s="353"/>
      <c r="AL46" s="565" t="s">
        <v>61</v>
      </c>
      <c r="AM46" s="566">
        <f>O78/1000</f>
        <v>0</v>
      </c>
      <c r="AN46" s="574">
        <f t="shared" si="71"/>
        <v>0</v>
      </c>
      <c r="AO46" s="574">
        <f>AM46*(1-$AN$23)</f>
        <v>0</v>
      </c>
      <c r="AP46" s="574"/>
      <c r="AQ46" s="584">
        <f t="shared" si="28"/>
        <v>0</v>
      </c>
      <c r="AR46" s="574">
        <f t="shared" si="29"/>
        <v>0</v>
      </c>
      <c r="AS46" s="575">
        <f t="shared" si="30"/>
        <v>0</v>
      </c>
      <c r="AT46" s="566">
        <f t="shared" si="72"/>
        <v>0</v>
      </c>
      <c r="AU46" s="567">
        <f t="shared" si="72"/>
        <v>0</v>
      </c>
      <c r="AV46" s="568">
        <f t="shared" si="72"/>
        <v>0</v>
      </c>
      <c r="AW46" s="283"/>
      <c r="AX46" s="353"/>
      <c r="AY46" s="565" t="s">
        <v>61</v>
      </c>
      <c r="AZ46" s="566">
        <f>O98/1000</f>
        <v>0</v>
      </c>
      <c r="BA46" s="560">
        <f t="shared" si="63"/>
        <v>0</v>
      </c>
      <c r="BB46" s="574">
        <f t="shared" si="64"/>
        <v>0</v>
      </c>
      <c r="BC46" s="574">
        <f t="shared" si="65"/>
        <v>0</v>
      </c>
      <c r="BD46" s="566">
        <f t="shared" si="31"/>
        <v>0</v>
      </c>
      <c r="BE46" s="567">
        <f t="shared" si="32"/>
        <v>0</v>
      </c>
      <c r="BF46" s="568">
        <f t="shared" si="33"/>
        <v>0</v>
      </c>
      <c r="BG46" s="566">
        <f t="shared" si="57"/>
        <v>0</v>
      </c>
      <c r="BH46" s="567">
        <f t="shared" si="58"/>
        <v>0</v>
      </c>
      <c r="BI46" s="568">
        <f t="shared" si="59"/>
        <v>0</v>
      </c>
      <c r="BJ46" s="283"/>
      <c r="BK46" s="353"/>
      <c r="BL46" s="565" t="s">
        <v>61</v>
      </c>
      <c r="BM46" s="566">
        <f>O118/1000</f>
        <v>0</v>
      </c>
      <c r="BN46" s="574">
        <f t="shared" si="73"/>
        <v>0</v>
      </c>
      <c r="BO46" s="574">
        <f t="shared" si="50"/>
        <v>0</v>
      </c>
      <c r="BP46" s="574">
        <f t="shared" si="51"/>
        <v>0</v>
      </c>
      <c r="BQ46" s="566">
        <f t="shared" si="36"/>
        <v>0</v>
      </c>
      <c r="BR46" s="567">
        <f t="shared" si="37"/>
        <v>0</v>
      </c>
      <c r="BS46" s="568">
        <f t="shared" si="38"/>
        <v>0</v>
      </c>
      <c r="BT46" s="566">
        <f t="shared" si="60"/>
        <v>0</v>
      </c>
      <c r="BU46" s="567">
        <f t="shared" si="61"/>
        <v>0</v>
      </c>
      <c r="BV46" s="568">
        <f t="shared" si="62"/>
        <v>0</v>
      </c>
      <c r="BW46" s="283"/>
      <c r="BX46" s="283"/>
      <c r="BY46" s="283"/>
    </row>
    <row r="47" spans="3:77" ht="12.75" customHeight="1">
      <c r="C47" s="171" t="str">
        <f ca="1">+IF(OFFSET(Processes!B28,$D$11,0)="*","*",OFFSET(Processes!D28,$D$11,0))</f>
        <v>INDMDSHBNGAE1</v>
      </c>
      <c r="D47" s="144" t="str">
        <f ca="1">+OFFSET(Processes!E28,$D$11,0)</f>
        <v>Machinery industry Heat Room Boiler - Nat. Gas Existing 1</v>
      </c>
      <c r="E47" s="147" t="str">
        <f>+Processes!O28</f>
        <v>INDSNG1,INDSNG2,INDNGA</v>
      </c>
      <c r="F47" s="147" t="str">
        <f ca="1">+OFFSET(Processes!$M$12,$D$11,0) &amp; Processes!P28</f>
        <v>IMDSH</v>
      </c>
      <c r="G47" s="320">
        <f t="shared" si="18"/>
        <v>475.49799999999999</v>
      </c>
      <c r="H47" s="320">
        <f t="shared" si="19"/>
        <v>0</v>
      </c>
      <c r="I47" s="320">
        <f t="shared" si="20"/>
        <v>0</v>
      </c>
      <c r="J47" s="320">
        <f t="shared" si="21"/>
        <v>455.70499999999998</v>
      </c>
      <c r="K47" s="320">
        <f t="shared" si="22"/>
        <v>0</v>
      </c>
      <c r="L47" s="320">
        <f t="shared" si="23"/>
        <v>0</v>
      </c>
      <c r="M47" s="320">
        <f t="shared" si="24"/>
        <v>472.786</v>
      </c>
      <c r="N47" s="320">
        <f t="shared" si="25"/>
        <v>0</v>
      </c>
      <c r="O47" s="320">
        <f t="shared" si="26"/>
        <v>0</v>
      </c>
      <c r="P47" s="320">
        <f t="shared" si="1"/>
        <v>472.786</v>
      </c>
      <c r="Q47" s="320">
        <f t="shared" si="2"/>
        <v>0</v>
      </c>
      <c r="R47" s="320">
        <f t="shared" si="3"/>
        <v>0</v>
      </c>
      <c r="S47" s="320">
        <f t="shared" si="4"/>
        <v>0</v>
      </c>
      <c r="T47" s="320">
        <f t="shared" si="5"/>
        <v>0</v>
      </c>
      <c r="U47" s="320">
        <f t="shared" si="6"/>
        <v>0</v>
      </c>
      <c r="V47" s="320">
        <v>5</v>
      </c>
      <c r="W47" s="341">
        <f>I136</f>
        <v>1</v>
      </c>
      <c r="X47" s="520">
        <f t="shared" si="53"/>
        <v>1</v>
      </c>
      <c r="Y47" s="520">
        <f t="shared" si="53"/>
        <v>1</v>
      </c>
      <c r="Z47" s="317">
        <f t="shared" si="54"/>
        <v>3.1536000000000002E-2</v>
      </c>
      <c r="AA47" s="390">
        <f t="shared" si="67"/>
        <v>0.5</v>
      </c>
      <c r="AB47" s="329">
        <v>20</v>
      </c>
      <c r="AC47" s="324"/>
      <c r="AD47" s="317"/>
      <c r="AE47" s="329"/>
      <c r="AG47" s="234">
        <f t="shared" si="68"/>
        <v>7.4901623016983034</v>
      </c>
      <c r="AH47" s="234">
        <f t="shared" si="69"/>
        <v>7.1144123168316833</v>
      </c>
      <c r="AI47" s="234">
        <f t="shared" si="70"/>
        <v>7.3810788594059407</v>
      </c>
      <c r="AJ47" s="283"/>
      <c r="AK47" s="528" t="str">
        <f ca="1">F47</f>
        <v>IMDSH</v>
      </c>
      <c r="AL47" s="569" t="s">
        <v>97</v>
      </c>
      <c r="AM47" s="570">
        <f>(J82+I82)/1000</f>
        <v>7.4901571000000002</v>
      </c>
      <c r="AN47" s="572">
        <f t="shared" si="71"/>
        <v>7.4901571000000002</v>
      </c>
      <c r="AO47" s="560">
        <f>AM47*$AO$23</f>
        <v>0</v>
      </c>
      <c r="AP47" s="560">
        <f>AM47*$AP$23</f>
        <v>0</v>
      </c>
      <c r="AQ47" s="580">
        <f t="shared" si="28"/>
        <v>7.4901623016983034</v>
      </c>
      <c r="AR47" s="560">
        <f t="shared" si="29"/>
        <v>0</v>
      </c>
      <c r="AS47" s="561">
        <f t="shared" si="30"/>
        <v>0</v>
      </c>
      <c r="AT47" s="570">
        <f t="shared" si="72"/>
        <v>7.4901623016983034</v>
      </c>
      <c r="AU47" s="572">
        <f t="shared" si="72"/>
        <v>0</v>
      </c>
      <c r="AV47" s="573">
        <f t="shared" si="72"/>
        <v>0</v>
      </c>
      <c r="AW47" s="283"/>
      <c r="AX47" s="528" t="str">
        <f t="shared" ca="1" si="12"/>
        <v>IMDSH</v>
      </c>
      <c r="AY47" s="569" t="s">
        <v>97</v>
      </c>
      <c r="AZ47" s="570">
        <f>(J102+I102)/1000</f>
        <v>7.1144100000000003</v>
      </c>
      <c r="BA47" s="572">
        <f>AZ47*$AN$23</f>
        <v>7.1144100000000003</v>
      </c>
      <c r="BB47" s="560">
        <f t="shared" si="64"/>
        <v>0</v>
      </c>
      <c r="BC47" s="560">
        <f t="shared" si="65"/>
        <v>0</v>
      </c>
      <c r="BD47" s="570">
        <f t="shared" si="31"/>
        <v>7.1144123168316833</v>
      </c>
      <c r="BE47" s="572">
        <f t="shared" si="32"/>
        <v>0</v>
      </c>
      <c r="BF47" s="573">
        <f t="shared" si="33"/>
        <v>0</v>
      </c>
      <c r="BG47" s="570">
        <f t="shared" si="57"/>
        <v>7.1144123168316833</v>
      </c>
      <c r="BH47" s="572">
        <f t="shared" si="58"/>
        <v>0</v>
      </c>
      <c r="BI47" s="573">
        <f t="shared" si="59"/>
        <v>0</v>
      </c>
      <c r="BJ47" s="283"/>
      <c r="BK47" s="528" t="str">
        <f ca="1">AK47</f>
        <v>IMDSH</v>
      </c>
      <c r="BL47" s="569" t="s">
        <v>97</v>
      </c>
      <c r="BM47" s="570">
        <f>(J122+I122)/1000</f>
        <v>7.3810734</v>
      </c>
      <c r="BN47" s="572">
        <f t="shared" si="73"/>
        <v>7.3810734</v>
      </c>
      <c r="BO47" s="560">
        <f t="shared" si="50"/>
        <v>0</v>
      </c>
      <c r="BP47" s="560">
        <f t="shared" si="51"/>
        <v>0</v>
      </c>
      <c r="BQ47" s="570">
        <f t="shared" si="36"/>
        <v>7.3810788594059407</v>
      </c>
      <c r="BR47" s="572">
        <f t="shared" si="37"/>
        <v>0</v>
      </c>
      <c r="BS47" s="573">
        <f t="shared" si="38"/>
        <v>0</v>
      </c>
      <c r="BT47" s="570">
        <f t="shared" si="60"/>
        <v>7.3810788594059407</v>
      </c>
      <c r="BU47" s="572">
        <f t="shared" si="61"/>
        <v>0</v>
      </c>
      <c r="BV47" s="573">
        <f t="shared" si="62"/>
        <v>0</v>
      </c>
      <c r="BW47" s="283"/>
      <c r="BX47" s="283"/>
      <c r="BY47" s="283"/>
    </row>
    <row r="48" spans="3:77" ht="12.75" customHeight="1">
      <c r="C48" s="171" t="str">
        <f ca="1">+IF(OFFSET(Processes!B29,$D$11,0)="*","*",OFFSET(Processes!D29,$D$11,0))</f>
        <v>INDMDSHBCOAE1</v>
      </c>
      <c r="D48" s="144" t="str">
        <f ca="1">+OFFSET(Processes!E29,$D$11,0)</f>
        <v>Machinery industry Heat Room Boiler - Coal Existing 1</v>
      </c>
      <c r="E48" s="147" t="str">
        <f>+Processes!O29</f>
        <v>INDCOA</v>
      </c>
      <c r="F48" s="147" t="str">
        <f ca="1">+OFFSET(Processes!$M$12,$D$11,0) &amp; Processes!P29</f>
        <v>IMDSH</v>
      </c>
      <c r="G48" s="320">
        <f t="shared" si="18"/>
        <v>0</v>
      </c>
      <c r="H48" s="320">
        <f t="shared" si="19"/>
        <v>0</v>
      </c>
      <c r="I48" s="320">
        <f t="shared" si="20"/>
        <v>0</v>
      </c>
      <c r="J48" s="320">
        <f t="shared" si="21"/>
        <v>0</v>
      </c>
      <c r="K48" s="320">
        <f t="shared" si="22"/>
        <v>0</v>
      </c>
      <c r="L48" s="320">
        <f t="shared" si="23"/>
        <v>0</v>
      </c>
      <c r="M48" s="320">
        <f t="shared" si="24"/>
        <v>0</v>
      </c>
      <c r="N48" s="320">
        <f t="shared" si="25"/>
        <v>0</v>
      </c>
      <c r="O48" s="320">
        <f t="shared" si="26"/>
        <v>0</v>
      </c>
      <c r="P48" s="320">
        <f t="shared" si="1"/>
        <v>0</v>
      </c>
      <c r="Q48" s="320">
        <f t="shared" si="2"/>
        <v>0</v>
      </c>
      <c r="R48" s="320">
        <f t="shared" si="3"/>
        <v>0</v>
      </c>
      <c r="S48" s="320">
        <f t="shared" si="4"/>
        <v>0</v>
      </c>
      <c r="T48" s="320">
        <f t="shared" si="5"/>
        <v>0</v>
      </c>
      <c r="U48" s="320">
        <f t="shared" si="6"/>
        <v>0</v>
      </c>
      <c r="V48" s="320">
        <v>5</v>
      </c>
      <c r="W48" s="341">
        <f>D136</f>
        <v>0.95</v>
      </c>
      <c r="X48" s="520">
        <f t="shared" si="53"/>
        <v>0.95</v>
      </c>
      <c r="Y48" s="520">
        <f t="shared" si="53"/>
        <v>0.95</v>
      </c>
      <c r="Z48" s="317">
        <f t="shared" si="54"/>
        <v>3.1536000000000002E-2</v>
      </c>
      <c r="AA48" s="388">
        <f t="shared" si="67"/>
        <v>0.5</v>
      </c>
      <c r="AB48" s="327">
        <v>20</v>
      </c>
      <c r="AC48" s="324"/>
      <c r="AD48" s="317"/>
      <c r="AE48" s="329"/>
      <c r="AG48" s="234">
        <f t="shared" si="68"/>
        <v>0</v>
      </c>
      <c r="AH48" s="234">
        <f t="shared" si="69"/>
        <v>0</v>
      </c>
      <c r="AI48" s="234">
        <f t="shared" si="70"/>
        <v>0</v>
      </c>
      <c r="AJ48" s="283"/>
      <c r="AK48" s="354"/>
      <c r="AL48" s="557" t="s">
        <v>98</v>
      </c>
      <c r="AM48" s="558">
        <f>D82/1000</f>
        <v>0</v>
      </c>
      <c r="AN48" s="559">
        <f t="shared" si="71"/>
        <v>0</v>
      </c>
      <c r="AO48" s="560">
        <f>AM48*$AO$23</f>
        <v>0</v>
      </c>
      <c r="AP48" s="560">
        <f>AM48*$AP$23</f>
        <v>0</v>
      </c>
      <c r="AQ48" s="580">
        <f t="shared" si="28"/>
        <v>0</v>
      </c>
      <c r="AR48" s="560">
        <f t="shared" si="29"/>
        <v>0</v>
      </c>
      <c r="AS48" s="561">
        <f t="shared" si="30"/>
        <v>0</v>
      </c>
      <c r="AT48" s="558">
        <f t="shared" si="72"/>
        <v>0</v>
      </c>
      <c r="AU48" s="559">
        <f t="shared" si="72"/>
        <v>0</v>
      </c>
      <c r="AV48" s="564">
        <f t="shared" si="72"/>
        <v>0</v>
      </c>
      <c r="AW48" s="283"/>
      <c r="AX48" s="354"/>
      <c r="AY48" s="557" t="s">
        <v>98</v>
      </c>
      <c r="AZ48" s="558">
        <f>D102/1000</f>
        <v>0</v>
      </c>
      <c r="BA48" s="559">
        <f t="shared" ref="BA48:BA50" si="74">AZ48*$AN$23</f>
        <v>0</v>
      </c>
      <c r="BB48" s="560">
        <f t="shared" si="64"/>
        <v>0</v>
      </c>
      <c r="BC48" s="560">
        <f t="shared" si="65"/>
        <v>0</v>
      </c>
      <c r="BD48" s="558">
        <f t="shared" si="31"/>
        <v>0</v>
      </c>
      <c r="BE48" s="559">
        <f t="shared" si="32"/>
        <v>0</v>
      </c>
      <c r="BF48" s="564">
        <f t="shared" si="33"/>
        <v>0</v>
      </c>
      <c r="BG48" s="558">
        <f t="shared" si="57"/>
        <v>0</v>
      </c>
      <c r="BH48" s="559">
        <f t="shared" si="58"/>
        <v>0</v>
      </c>
      <c r="BI48" s="564">
        <f t="shared" si="59"/>
        <v>0</v>
      </c>
      <c r="BJ48" s="283"/>
      <c r="BK48" s="354"/>
      <c r="BL48" s="557" t="s">
        <v>98</v>
      </c>
      <c r="BM48" s="558">
        <f>D122/1000</f>
        <v>0</v>
      </c>
      <c r="BN48" s="559">
        <f t="shared" si="73"/>
        <v>0</v>
      </c>
      <c r="BO48" s="560">
        <f t="shared" si="50"/>
        <v>0</v>
      </c>
      <c r="BP48" s="560">
        <f t="shared" si="51"/>
        <v>0</v>
      </c>
      <c r="BQ48" s="558">
        <f t="shared" si="36"/>
        <v>0</v>
      </c>
      <c r="BR48" s="559">
        <f t="shared" si="37"/>
        <v>0</v>
      </c>
      <c r="BS48" s="564">
        <f t="shared" si="38"/>
        <v>0</v>
      </c>
      <c r="BT48" s="558">
        <f t="shared" si="60"/>
        <v>0</v>
      </c>
      <c r="BU48" s="559">
        <f t="shared" si="61"/>
        <v>0</v>
      </c>
      <c r="BV48" s="564">
        <f t="shared" si="62"/>
        <v>0</v>
      </c>
      <c r="BW48" s="283"/>
      <c r="BX48" s="283"/>
      <c r="BY48" s="283"/>
    </row>
    <row r="49" spans="3:77" ht="12.75" customHeight="1">
      <c r="C49" s="171" t="str">
        <f ca="1">+IF(OFFSET(Processes!B30,$D$11,0)="*","*",OFFSET(Processes!D30,$D$11,0))</f>
        <v>INDMDSHBDSLE1</v>
      </c>
      <c r="D49" s="144" t="str">
        <f ca="1">+OFFSET(Processes!E30,$D$11,0)</f>
        <v>Machinery industry Heat Room Boiler - Diesel Existing 1</v>
      </c>
      <c r="E49" s="147" t="str">
        <f>+Processes!O30</f>
        <v>INDDSB1,INDDSB2,INDDSL</v>
      </c>
      <c r="F49" s="147" t="str">
        <f ca="1">+OFFSET(Processes!$M$12,$D$11,0) &amp; Processes!P30</f>
        <v>IMDSH</v>
      </c>
      <c r="G49" s="320">
        <f t="shared" si="18"/>
        <v>0</v>
      </c>
      <c r="H49" s="320">
        <f t="shared" si="19"/>
        <v>0</v>
      </c>
      <c r="I49" s="320">
        <f t="shared" si="20"/>
        <v>0</v>
      </c>
      <c r="J49" s="320">
        <f t="shared" si="21"/>
        <v>0</v>
      </c>
      <c r="K49" s="320">
        <f t="shared" si="22"/>
        <v>0</v>
      </c>
      <c r="L49" s="320">
        <f t="shared" si="23"/>
        <v>0</v>
      </c>
      <c r="M49" s="320">
        <f t="shared" si="24"/>
        <v>0</v>
      </c>
      <c r="N49" s="320">
        <f t="shared" si="25"/>
        <v>0</v>
      </c>
      <c r="O49" s="320">
        <f t="shared" si="26"/>
        <v>0</v>
      </c>
      <c r="P49" s="320">
        <f t="shared" si="1"/>
        <v>0</v>
      </c>
      <c r="Q49" s="320">
        <f t="shared" si="2"/>
        <v>0</v>
      </c>
      <c r="R49" s="320">
        <f t="shared" si="3"/>
        <v>0</v>
      </c>
      <c r="S49" s="320">
        <f t="shared" si="4"/>
        <v>0</v>
      </c>
      <c r="T49" s="320">
        <f t="shared" si="5"/>
        <v>0</v>
      </c>
      <c r="U49" s="320">
        <f t="shared" si="6"/>
        <v>0</v>
      </c>
      <c r="V49" s="320">
        <v>5</v>
      </c>
      <c r="W49" s="341">
        <f>F136</f>
        <v>0.96</v>
      </c>
      <c r="X49" s="520">
        <f t="shared" si="53"/>
        <v>0.96</v>
      </c>
      <c r="Y49" s="520">
        <f t="shared" si="53"/>
        <v>0.96</v>
      </c>
      <c r="Z49" s="317">
        <f t="shared" si="54"/>
        <v>3.1536000000000002E-2</v>
      </c>
      <c r="AA49" s="390">
        <f t="shared" si="67"/>
        <v>0.5</v>
      </c>
      <c r="AB49" s="329">
        <v>20</v>
      </c>
      <c r="AC49" s="324"/>
      <c r="AD49" s="317"/>
      <c r="AE49" s="329"/>
      <c r="AG49" s="234">
        <f t="shared" si="68"/>
        <v>0</v>
      </c>
      <c r="AH49" s="234">
        <f t="shared" si="69"/>
        <v>0</v>
      </c>
      <c r="AI49" s="234">
        <f t="shared" si="70"/>
        <v>0</v>
      </c>
      <c r="AJ49" s="283"/>
      <c r="AK49" s="354"/>
      <c r="AL49" s="557" t="s">
        <v>59</v>
      </c>
      <c r="AM49" s="558">
        <f>(F82+L82)/1000</f>
        <v>0</v>
      </c>
      <c r="AN49" s="559">
        <f t="shared" ref="AN49:AN62" si="75">AM49*$AN$23</f>
        <v>0</v>
      </c>
      <c r="AO49" s="560">
        <f t="shared" ref="AO49:AO62" si="76">AM49*$AO$23</f>
        <v>0</v>
      </c>
      <c r="AP49" s="560">
        <f t="shared" ref="AP49:AP62" si="77">AM49*$AP$23</f>
        <v>0</v>
      </c>
      <c r="AQ49" s="580">
        <f t="shared" si="28"/>
        <v>0</v>
      </c>
      <c r="AR49" s="560">
        <f t="shared" si="29"/>
        <v>0</v>
      </c>
      <c r="AS49" s="561">
        <f t="shared" si="30"/>
        <v>0</v>
      </c>
      <c r="AT49" s="558">
        <f t="shared" si="72"/>
        <v>0</v>
      </c>
      <c r="AU49" s="559">
        <f t="shared" si="72"/>
        <v>0</v>
      </c>
      <c r="AV49" s="564">
        <f t="shared" si="72"/>
        <v>0</v>
      </c>
      <c r="AW49" s="283"/>
      <c r="AX49" s="354"/>
      <c r="AY49" s="557" t="s">
        <v>59</v>
      </c>
      <c r="AZ49" s="558">
        <f>(F102+L102)/1000</f>
        <v>0</v>
      </c>
      <c r="BA49" s="559">
        <f t="shared" si="74"/>
        <v>0</v>
      </c>
      <c r="BB49" s="560">
        <f t="shared" si="64"/>
        <v>0</v>
      </c>
      <c r="BC49" s="560">
        <f t="shared" si="65"/>
        <v>0</v>
      </c>
      <c r="BD49" s="558">
        <f t="shared" si="31"/>
        <v>0</v>
      </c>
      <c r="BE49" s="559">
        <f t="shared" si="32"/>
        <v>0</v>
      </c>
      <c r="BF49" s="564">
        <f t="shared" si="33"/>
        <v>0</v>
      </c>
      <c r="BG49" s="558">
        <f t="shared" si="57"/>
        <v>0</v>
      </c>
      <c r="BH49" s="559">
        <f t="shared" si="58"/>
        <v>0</v>
      </c>
      <c r="BI49" s="564">
        <f t="shared" si="59"/>
        <v>0</v>
      </c>
      <c r="BJ49" s="283"/>
      <c r="BK49" s="354"/>
      <c r="BL49" s="557" t="s">
        <v>59</v>
      </c>
      <c r="BM49" s="558">
        <f>(F122+L122)/1000</f>
        <v>0</v>
      </c>
      <c r="BN49" s="559">
        <f t="shared" si="73"/>
        <v>0</v>
      </c>
      <c r="BO49" s="560">
        <f t="shared" si="50"/>
        <v>0</v>
      </c>
      <c r="BP49" s="560">
        <f t="shared" si="51"/>
        <v>0</v>
      </c>
      <c r="BQ49" s="558">
        <f t="shared" si="36"/>
        <v>0</v>
      </c>
      <c r="BR49" s="559">
        <f t="shared" si="37"/>
        <v>0</v>
      </c>
      <c r="BS49" s="564">
        <f t="shared" si="38"/>
        <v>0</v>
      </c>
      <c r="BT49" s="558">
        <f t="shared" si="60"/>
        <v>0</v>
      </c>
      <c r="BU49" s="559">
        <f t="shared" si="61"/>
        <v>0</v>
      </c>
      <c r="BV49" s="564">
        <f t="shared" si="62"/>
        <v>0</v>
      </c>
      <c r="BW49" s="283"/>
      <c r="BX49" s="283"/>
      <c r="BY49" s="283"/>
    </row>
    <row r="50" spans="3:77" ht="12.75" customHeight="1">
      <c r="C50" s="171" t="str">
        <f ca="1">+IF(OFFSET(Processes!B31,$D$11,0)="*","*",OFFSET(Processes!D31,$D$11,0))</f>
        <v>INDMDSHBWPEE1</v>
      </c>
      <c r="D50" s="144" t="str">
        <f ca="1">+OFFSET(Processes!E31,$D$11,0)</f>
        <v>Machinery industry Heat Room Boiler - Wood Pellets Existing 1</v>
      </c>
      <c r="E50" s="147" t="str">
        <f>+Processes!O31</f>
        <v>INDWPE</v>
      </c>
      <c r="F50" s="147" t="str">
        <f ca="1">+OFFSET(Processes!$M$12,$D$11,0) &amp; Processes!P31</f>
        <v>IMDSH</v>
      </c>
      <c r="G50" s="319">
        <f t="shared" si="18"/>
        <v>0</v>
      </c>
      <c r="H50" s="319">
        <f t="shared" si="19"/>
        <v>0</v>
      </c>
      <c r="I50" s="319">
        <f t="shared" si="20"/>
        <v>0</v>
      </c>
      <c r="J50" s="319">
        <f t="shared" si="21"/>
        <v>0</v>
      </c>
      <c r="K50" s="319">
        <f t="shared" si="22"/>
        <v>0</v>
      </c>
      <c r="L50" s="319">
        <f t="shared" si="23"/>
        <v>0</v>
      </c>
      <c r="M50" s="319">
        <f t="shared" si="24"/>
        <v>0</v>
      </c>
      <c r="N50" s="319">
        <f t="shared" si="25"/>
        <v>0</v>
      </c>
      <c r="O50" s="319">
        <f t="shared" si="26"/>
        <v>0</v>
      </c>
      <c r="P50" s="319">
        <f t="shared" si="1"/>
        <v>0</v>
      </c>
      <c r="Q50" s="319">
        <f t="shared" si="2"/>
        <v>0</v>
      </c>
      <c r="R50" s="319">
        <f t="shared" si="3"/>
        <v>0</v>
      </c>
      <c r="S50" s="319">
        <f t="shared" si="4"/>
        <v>0</v>
      </c>
      <c r="T50" s="319">
        <f t="shared" si="5"/>
        <v>0</v>
      </c>
      <c r="U50" s="319">
        <f t="shared" si="6"/>
        <v>0</v>
      </c>
      <c r="V50" s="319">
        <v>5</v>
      </c>
      <c r="W50" s="341">
        <f>K136</f>
        <v>0.85</v>
      </c>
      <c r="X50" s="520">
        <f t="shared" si="53"/>
        <v>0.85</v>
      </c>
      <c r="Y50" s="520">
        <f t="shared" si="53"/>
        <v>0.85</v>
      </c>
      <c r="Z50" s="317">
        <f t="shared" si="54"/>
        <v>3.1536000000000002E-2</v>
      </c>
      <c r="AA50" s="390">
        <f t="shared" si="67"/>
        <v>0.5</v>
      </c>
      <c r="AB50" s="329">
        <v>20</v>
      </c>
      <c r="AC50" s="317">
        <v>0.5</v>
      </c>
      <c r="AD50" s="317">
        <v>0.5</v>
      </c>
      <c r="AE50" s="329">
        <v>5</v>
      </c>
      <c r="AG50" s="234">
        <f t="shared" si="68"/>
        <v>0</v>
      </c>
      <c r="AH50" s="234">
        <f t="shared" si="69"/>
        <v>0</v>
      </c>
      <c r="AI50" s="234">
        <f t="shared" si="70"/>
        <v>0</v>
      </c>
      <c r="AJ50" s="283"/>
      <c r="AK50" s="354"/>
      <c r="AL50" s="557" t="s">
        <v>99</v>
      </c>
      <c r="AM50" s="558">
        <f>M82/1000</f>
        <v>0</v>
      </c>
      <c r="AN50" s="559">
        <f t="shared" si="75"/>
        <v>0</v>
      </c>
      <c r="AO50" s="560">
        <f t="shared" si="76"/>
        <v>0</v>
      </c>
      <c r="AP50" s="560">
        <f t="shared" si="77"/>
        <v>0</v>
      </c>
      <c r="AQ50" s="580">
        <f t="shared" si="28"/>
        <v>0</v>
      </c>
      <c r="AR50" s="560">
        <f t="shared" si="29"/>
        <v>0</v>
      </c>
      <c r="AS50" s="561">
        <f t="shared" si="30"/>
        <v>0</v>
      </c>
      <c r="AT50" s="558">
        <f t="shared" si="72"/>
        <v>0</v>
      </c>
      <c r="AU50" s="559">
        <f t="shared" si="72"/>
        <v>0</v>
      </c>
      <c r="AV50" s="564">
        <f t="shared" si="72"/>
        <v>0</v>
      </c>
      <c r="AW50" s="283"/>
      <c r="AX50" s="354"/>
      <c r="AY50" s="557" t="s">
        <v>99</v>
      </c>
      <c r="AZ50" s="558">
        <f>M102/1000</f>
        <v>0</v>
      </c>
      <c r="BA50" s="559">
        <f t="shared" si="74"/>
        <v>0</v>
      </c>
      <c r="BB50" s="560">
        <f t="shared" si="64"/>
        <v>0</v>
      </c>
      <c r="BC50" s="560">
        <f t="shared" si="65"/>
        <v>0</v>
      </c>
      <c r="BD50" s="558">
        <f t="shared" si="31"/>
        <v>0</v>
      </c>
      <c r="BE50" s="559">
        <f t="shared" si="32"/>
        <v>0</v>
      </c>
      <c r="BF50" s="564">
        <f t="shared" si="33"/>
        <v>0</v>
      </c>
      <c r="BG50" s="558">
        <f t="shared" si="57"/>
        <v>0</v>
      </c>
      <c r="BH50" s="559">
        <f t="shared" si="58"/>
        <v>0</v>
      </c>
      <c r="BI50" s="564">
        <f t="shared" si="59"/>
        <v>0</v>
      </c>
      <c r="BJ50" s="283"/>
      <c r="BK50" s="354"/>
      <c r="BL50" s="557" t="s">
        <v>99</v>
      </c>
      <c r="BM50" s="558">
        <f>M122/1000</f>
        <v>0</v>
      </c>
      <c r="BN50" s="559">
        <f t="shared" si="73"/>
        <v>0</v>
      </c>
      <c r="BO50" s="560">
        <f t="shared" si="50"/>
        <v>0</v>
      </c>
      <c r="BP50" s="560">
        <f t="shared" si="51"/>
        <v>0</v>
      </c>
      <c r="BQ50" s="558">
        <f t="shared" si="36"/>
        <v>0</v>
      </c>
      <c r="BR50" s="559">
        <f t="shared" si="37"/>
        <v>0</v>
      </c>
      <c r="BS50" s="564">
        <f t="shared" si="38"/>
        <v>0</v>
      </c>
      <c r="BT50" s="558">
        <f t="shared" si="60"/>
        <v>0</v>
      </c>
      <c r="BU50" s="559">
        <f t="shared" si="61"/>
        <v>0</v>
      </c>
      <c r="BV50" s="564">
        <f t="shared" si="62"/>
        <v>0</v>
      </c>
      <c r="BW50" s="283"/>
      <c r="BX50" s="283"/>
      <c r="BY50" s="283"/>
    </row>
    <row r="51" spans="3:77" ht="12.75" customHeight="1">
      <c r="C51" s="171"/>
      <c r="D51" s="144"/>
      <c r="E51" s="147" t="str">
        <f>+Processes!O32</f>
        <v>INDWCH</v>
      </c>
      <c r="F51" s="147"/>
      <c r="G51" s="319"/>
      <c r="H51" s="319"/>
      <c r="I51" s="319"/>
      <c r="J51" s="319"/>
      <c r="K51" s="319"/>
      <c r="L51" s="319"/>
      <c r="M51" s="319"/>
      <c r="N51" s="319"/>
      <c r="O51" s="319"/>
      <c r="P51" s="319">
        <f t="shared" si="1"/>
        <v>0</v>
      </c>
      <c r="Q51" s="319">
        <f t="shared" si="2"/>
        <v>0</v>
      </c>
      <c r="R51" s="319">
        <f t="shared" si="3"/>
        <v>0</v>
      </c>
      <c r="S51" s="319">
        <f t="shared" si="4"/>
        <v>0</v>
      </c>
      <c r="T51" s="319">
        <f t="shared" si="5"/>
        <v>0</v>
      </c>
      <c r="U51" s="319">
        <f t="shared" si="6"/>
        <v>0</v>
      </c>
      <c r="V51" s="319" t="str">
        <f>IF(S51&gt;0,0.001,"")</f>
        <v/>
      </c>
      <c r="W51" s="341"/>
      <c r="X51" s="520"/>
      <c r="Y51" s="520"/>
      <c r="Z51" s="317"/>
      <c r="AA51" s="390"/>
      <c r="AB51" s="329"/>
      <c r="AC51" s="317">
        <f>1-AC50</f>
        <v>0.5</v>
      </c>
      <c r="AD51" s="317">
        <f>1-AD50</f>
        <v>0.5</v>
      </c>
      <c r="AE51" s="329">
        <v>5</v>
      </c>
      <c r="AG51" s="234"/>
      <c r="AH51" s="234"/>
      <c r="AI51" s="234"/>
      <c r="AJ51" s="283"/>
      <c r="AK51" s="354"/>
      <c r="AL51" s="557" t="s">
        <v>107</v>
      </c>
      <c r="AM51" s="558"/>
      <c r="AN51" s="559">
        <f t="shared" si="75"/>
        <v>0</v>
      </c>
      <c r="AO51" s="560">
        <f t="shared" si="76"/>
        <v>0</v>
      </c>
      <c r="AP51" s="560">
        <f t="shared" si="77"/>
        <v>0</v>
      </c>
      <c r="AQ51" s="580">
        <f t="shared" si="28"/>
        <v>0</v>
      </c>
      <c r="AR51" s="560">
        <f t="shared" si="29"/>
        <v>0</v>
      </c>
      <c r="AS51" s="561">
        <f t="shared" si="30"/>
        <v>0</v>
      </c>
      <c r="AT51" s="558"/>
      <c r="AU51" s="559"/>
      <c r="AV51" s="564"/>
      <c r="AW51" s="283"/>
      <c r="AX51" s="354"/>
      <c r="AY51" s="557" t="s">
        <v>107</v>
      </c>
      <c r="AZ51" s="558"/>
      <c r="BA51" s="559"/>
      <c r="BB51" s="560">
        <f t="shared" si="64"/>
        <v>0</v>
      </c>
      <c r="BC51" s="560">
        <f t="shared" si="65"/>
        <v>0</v>
      </c>
      <c r="BD51" s="558">
        <f t="shared" si="31"/>
        <v>0</v>
      </c>
      <c r="BE51" s="559">
        <f t="shared" si="32"/>
        <v>0</v>
      </c>
      <c r="BF51" s="564">
        <f t="shared" si="33"/>
        <v>0</v>
      </c>
      <c r="BG51" s="558">
        <f t="shared" si="57"/>
        <v>0</v>
      </c>
      <c r="BH51" s="559">
        <f t="shared" si="58"/>
        <v>0</v>
      </c>
      <c r="BI51" s="564">
        <f t="shared" si="59"/>
        <v>0</v>
      </c>
      <c r="BJ51" s="283"/>
      <c r="BK51" s="354"/>
      <c r="BL51" s="557" t="s">
        <v>107</v>
      </c>
      <c r="BM51" s="558"/>
      <c r="BN51" s="559"/>
      <c r="BO51" s="560">
        <f t="shared" si="50"/>
        <v>0</v>
      </c>
      <c r="BP51" s="560">
        <f t="shared" si="51"/>
        <v>0</v>
      </c>
      <c r="BQ51" s="558">
        <f t="shared" si="36"/>
        <v>0</v>
      </c>
      <c r="BR51" s="559">
        <f t="shared" si="37"/>
        <v>0</v>
      </c>
      <c r="BS51" s="564">
        <f t="shared" si="38"/>
        <v>0</v>
      </c>
      <c r="BT51" s="558">
        <f t="shared" si="60"/>
        <v>0</v>
      </c>
      <c r="BU51" s="559">
        <f t="shared" si="61"/>
        <v>0</v>
      </c>
      <c r="BV51" s="564">
        <f t="shared" si="62"/>
        <v>0</v>
      </c>
      <c r="BW51" s="283"/>
      <c r="BX51" s="283"/>
      <c r="BY51" s="283"/>
    </row>
    <row r="52" spans="3:77" ht="12.75" customHeight="1">
      <c r="C52" s="171" t="str">
        <f ca="1">+IF(OFFSET(Processes!B33,$D$11,0)="*","*",OFFSET(Processes!D33,$D$11,0))</f>
        <v>INDMDSHBBGAE1</v>
      </c>
      <c r="D52" s="144" t="str">
        <f ca="1">+OFFSET(Processes!E33,$D$11,0)</f>
        <v>Machinery industry Heat Room Boiler - Biogas Existing 1</v>
      </c>
      <c r="E52" s="147" t="str">
        <f>+Processes!O33</f>
        <v>INDBGA</v>
      </c>
      <c r="F52" s="147" t="str">
        <f ca="1">+OFFSET(Processes!$M$12,$D$11,0) &amp; Processes!P33</f>
        <v>IMDSH</v>
      </c>
      <c r="G52" s="320">
        <f t="shared" si="18"/>
        <v>0</v>
      </c>
      <c r="H52" s="320">
        <f t="shared" si="19"/>
        <v>0</v>
      </c>
      <c r="I52" s="320">
        <f t="shared" si="20"/>
        <v>0</v>
      </c>
      <c r="J52" s="320">
        <f t="shared" si="21"/>
        <v>0</v>
      </c>
      <c r="K52" s="320">
        <f t="shared" si="22"/>
        <v>0</v>
      </c>
      <c r="L52" s="320">
        <f t="shared" si="23"/>
        <v>0</v>
      </c>
      <c r="M52" s="320">
        <f t="shared" si="24"/>
        <v>0</v>
      </c>
      <c r="N52" s="320">
        <f t="shared" si="25"/>
        <v>0</v>
      </c>
      <c r="O52" s="320">
        <f t="shared" si="26"/>
        <v>0</v>
      </c>
      <c r="P52" s="320">
        <f t="shared" si="1"/>
        <v>0</v>
      </c>
      <c r="Q52" s="320">
        <f t="shared" si="2"/>
        <v>0</v>
      </c>
      <c r="R52" s="320">
        <f t="shared" si="3"/>
        <v>0</v>
      </c>
      <c r="S52" s="320">
        <f t="shared" si="4"/>
        <v>0</v>
      </c>
      <c r="T52" s="320">
        <f t="shared" si="5"/>
        <v>0</v>
      </c>
      <c r="U52" s="320">
        <f t="shared" si="6"/>
        <v>0</v>
      </c>
      <c r="V52" s="320">
        <v>5</v>
      </c>
      <c r="W52" s="341">
        <f>J136</f>
        <v>1</v>
      </c>
      <c r="X52" s="520">
        <f t="shared" ref="X52:Y58" si="78">W52</f>
        <v>1</v>
      </c>
      <c r="Y52" s="520">
        <f t="shared" si="78"/>
        <v>1</v>
      </c>
      <c r="Z52" s="317">
        <f>3.6*8760/1000000</f>
        <v>3.1536000000000002E-2</v>
      </c>
      <c r="AA52" s="390">
        <f t="shared" ref="AA52:AA60" si="79">$AA$26</f>
        <v>0.5</v>
      </c>
      <c r="AB52" s="329">
        <v>20</v>
      </c>
      <c r="AC52" s="324"/>
      <c r="AD52" s="317"/>
      <c r="AE52" s="329"/>
      <c r="AG52" s="234">
        <f t="shared" ref="AG52:AG62" si="80">((G52*Z52*AA52/W52)+(H52*Z52*AA52/X52))/$G$21</f>
        <v>0</v>
      </c>
      <c r="AH52" s="234">
        <f t="shared" ref="AH52:AH62" si="81">((J52*Z52*AA52/W52)+(K52*Z52*AA52/X52))/$J$21</f>
        <v>0</v>
      </c>
      <c r="AI52" s="234">
        <f t="shared" ref="AI52:AI62" si="82">((M52*AA52*Z52/W52)+(N52*Z52*AA52/X52))/$M$21</f>
        <v>0</v>
      </c>
      <c r="AJ52" s="283"/>
      <c r="AK52" s="354"/>
      <c r="AL52" s="557" t="s">
        <v>100</v>
      </c>
      <c r="AM52" s="558">
        <f>K82/1000</f>
        <v>0</v>
      </c>
      <c r="AN52" s="559">
        <f t="shared" si="75"/>
        <v>0</v>
      </c>
      <c r="AO52" s="560">
        <f t="shared" si="76"/>
        <v>0</v>
      </c>
      <c r="AP52" s="560">
        <f t="shared" si="77"/>
        <v>0</v>
      </c>
      <c r="AQ52" s="580">
        <f t="shared" si="28"/>
        <v>0</v>
      </c>
      <c r="AR52" s="560">
        <f t="shared" si="29"/>
        <v>0</v>
      </c>
      <c r="AS52" s="561">
        <f t="shared" si="30"/>
        <v>0</v>
      </c>
      <c r="AT52" s="558">
        <f t="shared" ref="AT52:AV56" si="83">IFERROR(AQ52/W52,0)</f>
        <v>0</v>
      </c>
      <c r="AU52" s="559">
        <f t="shared" si="83"/>
        <v>0</v>
      </c>
      <c r="AV52" s="564">
        <f t="shared" si="83"/>
        <v>0</v>
      </c>
      <c r="AW52" s="283"/>
      <c r="AX52" s="354"/>
      <c r="AY52" s="557" t="s">
        <v>100</v>
      </c>
      <c r="AZ52" s="558">
        <f>K102/1000</f>
        <v>0</v>
      </c>
      <c r="BA52" s="559">
        <f>AZ52*$AN$23</f>
        <v>0</v>
      </c>
      <c r="BB52" s="560">
        <f t="shared" si="64"/>
        <v>0</v>
      </c>
      <c r="BC52" s="560">
        <f t="shared" si="65"/>
        <v>0</v>
      </c>
      <c r="BD52" s="558">
        <f t="shared" si="31"/>
        <v>0</v>
      </c>
      <c r="BE52" s="559">
        <f t="shared" si="32"/>
        <v>0</v>
      </c>
      <c r="BF52" s="564">
        <f t="shared" si="33"/>
        <v>0</v>
      </c>
      <c r="BG52" s="558">
        <f t="shared" si="57"/>
        <v>0</v>
      </c>
      <c r="BH52" s="559">
        <f t="shared" si="58"/>
        <v>0</v>
      </c>
      <c r="BI52" s="564">
        <f t="shared" si="59"/>
        <v>0</v>
      </c>
      <c r="BJ52" s="283"/>
      <c r="BK52" s="354"/>
      <c r="BL52" s="557" t="s">
        <v>100</v>
      </c>
      <c r="BM52" s="558">
        <f>K122/1000</f>
        <v>0</v>
      </c>
      <c r="BN52" s="559">
        <f>BM52*$AN$23</f>
        <v>0</v>
      </c>
      <c r="BO52" s="560">
        <f t="shared" si="50"/>
        <v>0</v>
      </c>
      <c r="BP52" s="560">
        <f t="shared" si="51"/>
        <v>0</v>
      </c>
      <c r="BQ52" s="558">
        <f t="shared" si="36"/>
        <v>0</v>
      </c>
      <c r="BR52" s="559">
        <f t="shared" si="37"/>
        <v>0</v>
      </c>
      <c r="BS52" s="564">
        <f t="shared" si="38"/>
        <v>0</v>
      </c>
      <c r="BT52" s="558">
        <f t="shared" si="60"/>
        <v>0</v>
      </c>
      <c r="BU52" s="559">
        <f t="shared" si="61"/>
        <v>0</v>
      </c>
      <c r="BV52" s="564">
        <f t="shared" si="62"/>
        <v>0</v>
      </c>
      <c r="BW52" s="283"/>
      <c r="BX52" s="283"/>
      <c r="BY52" s="283"/>
    </row>
    <row r="53" spans="3:77" ht="12.75" customHeight="1">
      <c r="C53" s="171" t="str">
        <f ca="1">+IF(OFFSET(Processes!B34,$D$11,0)="*","*",OFFSET(Processes!D34,$D$11,0))</f>
        <v>INDMDSHBHFOE1</v>
      </c>
      <c r="D53" s="144" t="str">
        <f ca="1">+OFFSET(Processes!E34,$D$11,0)</f>
        <v>Machinery industry Heat Room Boiler - Heavy Fuel Oil Existing 1</v>
      </c>
      <c r="E53" s="147" t="str">
        <f>+Processes!O34</f>
        <v>INDHFO</v>
      </c>
      <c r="F53" s="147" t="str">
        <f ca="1">+OFFSET(Processes!$M$12,$D$11,0) &amp; Processes!P34</f>
        <v>IMDSH</v>
      </c>
      <c r="G53" s="320">
        <f t="shared" si="18"/>
        <v>0</v>
      </c>
      <c r="H53" s="320">
        <f t="shared" si="19"/>
        <v>0</v>
      </c>
      <c r="I53" s="320">
        <f t="shared" si="20"/>
        <v>0</v>
      </c>
      <c r="J53" s="320">
        <f t="shared" si="21"/>
        <v>0</v>
      </c>
      <c r="K53" s="320">
        <f t="shared" si="22"/>
        <v>0</v>
      </c>
      <c r="L53" s="320">
        <f t="shared" si="23"/>
        <v>0</v>
      </c>
      <c r="M53" s="320">
        <f t="shared" si="24"/>
        <v>0</v>
      </c>
      <c r="N53" s="320">
        <f t="shared" si="25"/>
        <v>0</v>
      </c>
      <c r="O53" s="320">
        <f t="shared" si="26"/>
        <v>0</v>
      </c>
      <c r="P53" s="320">
        <f t="shared" si="1"/>
        <v>0</v>
      </c>
      <c r="Q53" s="320">
        <f t="shared" si="2"/>
        <v>0</v>
      </c>
      <c r="R53" s="320">
        <f t="shared" si="3"/>
        <v>0</v>
      </c>
      <c r="S53" s="320">
        <f t="shared" si="4"/>
        <v>0</v>
      </c>
      <c r="T53" s="320">
        <f t="shared" si="5"/>
        <v>0</v>
      </c>
      <c r="U53" s="320">
        <f t="shared" si="6"/>
        <v>0</v>
      </c>
      <c r="V53" s="320">
        <v>5</v>
      </c>
      <c r="W53" s="341">
        <f>E136</f>
        <v>0.95</v>
      </c>
      <c r="X53" s="520">
        <f t="shared" si="78"/>
        <v>0.95</v>
      </c>
      <c r="Y53" s="520">
        <f t="shared" si="78"/>
        <v>0.95</v>
      </c>
      <c r="Z53" s="317">
        <f>3.6*8760/1000000</f>
        <v>3.1536000000000002E-2</v>
      </c>
      <c r="AA53" s="390">
        <f t="shared" si="79"/>
        <v>0.5</v>
      </c>
      <c r="AB53" s="329">
        <v>20</v>
      </c>
      <c r="AC53" s="317"/>
      <c r="AD53" s="317"/>
      <c r="AE53" s="329"/>
      <c r="AG53" s="234">
        <f t="shared" si="80"/>
        <v>0</v>
      </c>
      <c r="AH53" s="234">
        <f t="shared" si="81"/>
        <v>0</v>
      </c>
      <c r="AI53" s="234">
        <f t="shared" si="82"/>
        <v>0</v>
      </c>
      <c r="AJ53" s="283"/>
      <c r="AK53" s="354"/>
      <c r="AL53" s="557" t="s">
        <v>101</v>
      </c>
      <c r="AM53" s="558">
        <f>E82/1000</f>
        <v>0</v>
      </c>
      <c r="AN53" s="559">
        <f t="shared" si="75"/>
        <v>0</v>
      </c>
      <c r="AO53" s="560">
        <f t="shared" si="76"/>
        <v>0</v>
      </c>
      <c r="AP53" s="560">
        <f t="shared" si="77"/>
        <v>0</v>
      </c>
      <c r="AQ53" s="580">
        <f t="shared" si="28"/>
        <v>0</v>
      </c>
      <c r="AR53" s="560">
        <f t="shared" si="29"/>
        <v>0</v>
      </c>
      <c r="AS53" s="561">
        <f t="shared" si="30"/>
        <v>0</v>
      </c>
      <c r="AT53" s="558">
        <f t="shared" si="83"/>
        <v>0</v>
      </c>
      <c r="AU53" s="559">
        <f t="shared" si="83"/>
        <v>0</v>
      </c>
      <c r="AV53" s="564">
        <f t="shared" si="83"/>
        <v>0</v>
      </c>
      <c r="AW53" s="283"/>
      <c r="AX53" s="354"/>
      <c r="AY53" s="557" t="s">
        <v>101</v>
      </c>
      <c r="AZ53" s="558">
        <f>E102/1000</f>
        <v>0</v>
      </c>
      <c r="BA53" s="559">
        <f>AZ53*$AN$23</f>
        <v>0</v>
      </c>
      <c r="BB53" s="560">
        <f t="shared" si="64"/>
        <v>0</v>
      </c>
      <c r="BC53" s="560">
        <f t="shared" si="65"/>
        <v>0</v>
      </c>
      <c r="BD53" s="558">
        <f t="shared" si="31"/>
        <v>0</v>
      </c>
      <c r="BE53" s="559">
        <f t="shared" si="32"/>
        <v>0</v>
      </c>
      <c r="BF53" s="564">
        <f t="shared" si="33"/>
        <v>0</v>
      </c>
      <c r="BG53" s="558">
        <f t="shared" si="57"/>
        <v>0</v>
      </c>
      <c r="BH53" s="559">
        <f t="shared" si="58"/>
        <v>0</v>
      </c>
      <c r="BI53" s="564">
        <f t="shared" si="59"/>
        <v>0</v>
      </c>
      <c r="BJ53" s="283"/>
      <c r="BK53" s="354"/>
      <c r="BL53" s="557" t="s">
        <v>101</v>
      </c>
      <c r="BM53" s="558">
        <f>E122/1000</f>
        <v>0</v>
      </c>
      <c r="BN53" s="559">
        <f>BM53*$AN$23</f>
        <v>0</v>
      </c>
      <c r="BO53" s="560">
        <f t="shared" si="50"/>
        <v>0</v>
      </c>
      <c r="BP53" s="560">
        <f t="shared" si="51"/>
        <v>0</v>
      </c>
      <c r="BQ53" s="558">
        <f t="shared" si="36"/>
        <v>0</v>
      </c>
      <c r="BR53" s="559">
        <f t="shared" si="37"/>
        <v>0</v>
      </c>
      <c r="BS53" s="564">
        <f t="shared" si="38"/>
        <v>0</v>
      </c>
      <c r="BT53" s="558">
        <f t="shared" si="60"/>
        <v>0</v>
      </c>
      <c r="BU53" s="559">
        <f t="shared" si="61"/>
        <v>0</v>
      </c>
      <c r="BV53" s="564">
        <f t="shared" si="62"/>
        <v>0</v>
      </c>
      <c r="BW53" s="283"/>
      <c r="BX53" s="283"/>
      <c r="BY53" s="283"/>
    </row>
    <row r="54" spans="3:77" ht="12.75" customHeight="1">
      <c r="C54" s="171" t="str">
        <f ca="1">+IF(OFFSET(Processes!B35,$D$11,0)="*","*",OFFSET(Processes!D35,$D$11,0))</f>
        <v>INDMDSHBLPGE1</v>
      </c>
      <c r="D54" s="144" t="str">
        <f ca="1">+OFFSET(Processes!E35,$D$11,0)</f>
        <v>Machinery industry Heat Room Boiler - Liquified Petroleum Gas Existing 1</v>
      </c>
      <c r="E54" s="147" t="str">
        <f>+Processes!O35</f>
        <v>INDLPG</v>
      </c>
      <c r="F54" s="147" t="str">
        <f ca="1">+OFFSET(Processes!$M$12,$D$11,0) &amp; Processes!P35</f>
        <v>IMDSH</v>
      </c>
      <c r="G54" s="320">
        <f t="shared" si="18"/>
        <v>0</v>
      </c>
      <c r="H54" s="320">
        <f t="shared" si="19"/>
        <v>0</v>
      </c>
      <c r="I54" s="320">
        <f t="shared" si="20"/>
        <v>0</v>
      </c>
      <c r="J54" s="320">
        <f t="shared" si="21"/>
        <v>0</v>
      </c>
      <c r="K54" s="320">
        <f t="shared" si="22"/>
        <v>0</v>
      </c>
      <c r="L54" s="320">
        <f t="shared" si="23"/>
        <v>0</v>
      </c>
      <c r="M54" s="320">
        <f t="shared" si="24"/>
        <v>0</v>
      </c>
      <c r="N54" s="320">
        <f t="shared" si="25"/>
        <v>0</v>
      </c>
      <c r="O54" s="320">
        <f t="shared" si="26"/>
        <v>0</v>
      </c>
      <c r="P54" s="320">
        <f t="shared" si="1"/>
        <v>0</v>
      </c>
      <c r="Q54" s="320">
        <f t="shared" si="2"/>
        <v>0</v>
      </c>
      <c r="R54" s="320">
        <f t="shared" si="3"/>
        <v>0</v>
      </c>
      <c r="S54" s="320">
        <f t="shared" si="4"/>
        <v>0</v>
      </c>
      <c r="T54" s="320">
        <f t="shared" si="5"/>
        <v>0</v>
      </c>
      <c r="U54" s="320">
        <f t="shared" si="6"/>
        <v>0</v>
      </c>
      <c r="V54" s="320">
        <v>5</v>
      </c>
      <c r="W54" s="341">
        <f>H136</f>
        <v>1</v>
      </c>
      <c r="X54" s="520">
        <f t="shared" si="78"/>
        <v>1</v>
      </c>
      <c r="Y54" s="520">
        <f t="shared" si="78"/>
        <v>1</v>
      </c>
      <c r="Z54" s="317">
        <f>3.6*8760/1000000</f>
        <v>3.1536000000000002E-2</v>
      </c>
      <c r="AA54" s="390">
        <f t="shared" si="79"/>
        <v>0.5</v>
      </c>
      <c r="AB54" s="329">
        <v>20</v>
      </c>
      <c r="AC54" s="317"/>
      <c r="AD54" s="317"/>
      <c r="AE54" s="329"/>
      <c r="AG54" s="234">
        <f t="shared" si="80"/>
        <v>0</v>
      </c>
      <c r="AH54" s="234">
        <f t="shared" si="81"/>
        <v>0</v>
      </c>
      <c r="AI54" s="234">
        <f t="shared" si="82"/>
        <v>0</v>
      </c>
      <c r="AJ54" s="283"/>
      <c r="AK54" s="354"/>
      <c r="AL54" s="557" t="s">
        <v>53</v>
      </c>
      <c r="AM54" s="558">
        <f>H82/1000</f>
        <v>0</v>
      </c>
      <c r="AN54" s="559">
        <f t="shared" si="75"/>
        <v>0</v>
      </c>
      <c r="AO54" s="560">
        <f t="shared" si="76"/>
        <v>0</v>
      </c>
      <c r="AP54" s="560">
        <f t="shared" si="77"/>
        <v>0</v>
      </c>
      <c r="AQ54" s="580">
        <f t="shared" si="28"/>
        <v>0</v>
      </c>
      <c r="AR54" s="560">
        <f t="shared" si="29"/>
        <v>0</v>
      </c>
      <c r="AS54" s="561">
        <f t="shared" si="30"/>
        <v>0</v>
      </c>
      <c r="AT54" s="558">
        <f t="shared" si="83"/>
        <v>0</v>
      </c>
      <c r="AU54" s="559">
        <f t="shared" si="83"/>
        <v>0</v>
      </c>
      <c r="AV54" s="564">
        <f t="shared" si="83"/>
        <v>0</v>
      </c>
      <c r="AW54" s="283"/>
      <c r="AX54" s="354"/>
      <c r="AY54" s="557" t="s">
        <v>53</v>
      </c>
      <c r="AZ54" s="558">
        <f>H102/1000</f>
        <v>0</v>
      </c>
      <c r="BA54" s="559">
        <f>AZ54*$AN$23</f>
        <v>0</v>
      </c>
      <c r="BB54" s="560">
        <f t="shared" si="64"/>
        <v>0</v>
      </c>
      <c r="BC54" s="560">
        <f t="shared" si="65"/>
        <v>0</v>
      </c>
      <c r="BD54" s="558">
        <f t="shared" si="31"/>
        <v>0</v>
      </c>
      <c r="BE54" s="559">
        <f t="shared" si="32"/>
        <v>0</v>
      </c>
      <c r="BF54" s="564">
        <f t="shared" si="33"/>
        <v>0</v>
      </c>
      <c r="BG54" s="558">
        <f t="shared" si="57"/>
        <v>0</v>
      </c>
      <c r="BH54" s="559">
        <f t="shared" si="58"/>
        <v>0</v>
      </c>
      <c r="BI54" s="564">
        <f t="shared" si="59"/>
        <v>0</v>
      </c>
      <c r="BJ54" s="283"/>
      <c r="BK54" s="354"/>
      <c r="BL54" s="557" t="s">
        <v>53</v>
      </c>
      <c r="BM54" s="558">
        <f>H122/1000</f>
        <v>0</v>
      </c>
      <c r="BN54" s="559">
        <f>BM54*$AN$23</f>
        <v>0</v>
      </c>
      <c r="BO54" s="560">
        <f t="shared" si="50"/>
        <v>0</v>
      </c>
      <c r="BP54" s="560">
        <f t="shared" si="51"/>
        <v>0</v>
      </c>
      <c r="BQ54" s="558">
        <f t="shared" si="36"/>
        <v>0</v>
      </c>
      <c r="BR54" s="559">
        <f t="shared" si="37"/>
        <v>0</v>
      </c>
      <c r="BS54" s="564">
        <f t="shared" si="38"/>
        <v>0</v>
      </c>
      <c r="BT54" s="558">
        <f t="shared" si="60"/>
        <v>0</v>
      </c>
      <c r="BU54" s="559">
        <f t="shared" si="61"/>
        <v>0</v>
      </c>
      <c r="BV54" s="564">
        <f t="shared" si="62"/>
        <v>0</v>
      </c>
      <c r="BW54" s="283"/>
      <c r="BX54" s="283"/>
      <c r="BY54" s="283"/>
    </row>
    <row r="55" spans="3:77" ht="12.75" customHeight="1">
      <c r="C55" s="171" t="str">
        <f ca="1">+IF(OFFSET(Processes!B36,$D$11,0)="*","*",OFFSET(Processes!D36,$D$11,0))</f>
        <v>INDMDSHBWSTE1</v>
      </c>
      <c r="D55" s="144" t="str">
        <f ca="1">+OFFSET(Processes!E36,$D$11,0)</f>
        <v>Machinery industry Heat Room Boiler - Waste Existing 1</v>
      </c>
      <c r="E55" s="147" t="str">
        <f>+Processes!O36</f>
        <v>INDWST</v>
      </c>
      <c r="F55" s="147" t="str">
        <f ca="1">+OFFSET(Processes!$M$12,$D$11,0) &amp; Processes!P36</f>
        <v>IMDSH</v>
      </c>
      <c r="G55" s="320">
        <f t="shared" si="18"/>
        <v>0</v>
      </c>
      <c r="H55" s="320">
        <f t="shared" si="19"/>
        <v>0</v>
      </c>
      <c r="I55" s="320">
        <f t="shared" si="20"/>
        <v>0</v>
      </c>
      <c r="J55" s="320">
        <f t="shared" si="21"/>
        <v>0</v>
      </c>
      <c r="K55" s="320">
        <f t="shared" si="22"/>
        <v>0</v>
      </c>
      <c r="L55" s="320">
        <f t="shared" si="23"/>
        <v>0</v>
      </c>
      <c r="M55" s="320">
        <f t="shared" si="24"/>
        <v>0</v>
      </c>
      <c r="N55" s="320">
        <f t="shared" si="25"/>
        <v>0</v>
      </c>
      <c r="O55" s="320">
        <f t="shared" si="26"/>
        <v>0</v>
      </c>
      <c r="P55" s="320">
        <f t="shared" si="1"/>
        <v>0</v>
      </c>
      <c r="Q55" s="320">
        <f t="shared" si="2"/>
        <v>0</v>
      </c>
      <c r="R55" s="320">
        <f t="shared" si="3"/>
        <v>0</v>
      </c>
      <c r="S55" s="320">
        <f t="shared" si="4"/>
        <v>0</v>
      </c>
      <c r="T55" s="320">
        <f t="shared" si="5"/>
        <v>0</v>
      </c>
      <c r="U55" s="320">
        <f t="shared" si="6"/>
        <v>0</v>
      </c>
      <c r="V55" s="320">
        <v>5</v>
      </c>
      <c r="W55" s="341">
        <f>L136</f>
        <v>0.95</v>
      </c>
      <c r="X55" s="520">
        <f t="shared" si="78"/>
        <v>0.95</v>
      </c>
      <c r="Y55" s="520">
        <f t="shared" si="78"/>
        <v>0.95</v>
      </c>
      <c r="Z55" s="317">
        <f t="shared" ref="Z55:Z62" si="84">3.6*8760/1000000</f>
        <v>3.1536000000000002E-2</v>
      </c>
      <c r="AA55" s="390">
        <f t="shared" si="79"/>
        <v>0.5</v>
      </c>
      <c r="AB55" s="329">
        <v>20</v>
      </c>
      <c r="AC55" s="324"/>
      <c r="AD55" s="317"/>
      <c r="AE55" s="329"/>
      <c r="AG55" s="234">
        <f t="shared" si="80"/>
        <v>0</v>
      </c>
      <c r="AH55" s="234">
        <f t="shared" si="81"/>
        <v>0</v>
      </c>
      <c r="AI55" s="234">
        <f t="shared" si="82"/>
        <v>0</v>
      </c>
      <c r="AJ55" s="283"/>
      <c r="AK55" s="354"/>
      <c r="AL55" s="557" t="s">
        <v>102</v>
      </c>
      <c r="AM55" s="558">
        <f>$N82/1000</f>
        <v>0</v>
      </c>
      <c r="AN55" s="559">
        <f t="shared" si="75"/>
        <v>0</v>
      </c>
      <c r="AO55" s="560">
        <f t="shared" si="76"/>
        <v>0</v>
      </c>
      <c r="AP55" s="560">
        <f t="shared" si="77"/>
        <v>0</v>
      </c>
      <c r="AQ55" s="580">
        <f t="shared" si="28"/>
        <v>0</v>
      </c>
      <c r="AR55" s="560">
        <f t="shared" si="29"/>
        <v>0</v>
      </c>
      <c r="AS55" s="561">
        <f t="shared" si="30"/>
        <v>0</v>
      </c>
      <c r="AT55" s="558">
        <f t="shared" si="83"/>
        <v>0</v>
      </c>
      <c r="AU55" s="559">
        <f t="shared" si="83"/>
        <v>0</v>
      </c>
      <c r="AV55" s="564">
        <f t="shared" si="83"/>
        <v>0</v>
      </c>
      <c r="AW55" s="283"/>
      <c r="AX55" s="354"/>
      <c r="AY55" s="557" t="s">
        <v>102</v>
      </c>
      <c r="AZ55" s="558">
        <f>$N102/1000</f>
        <v>0</v>
      </c>
      <c r="BA55" s="559">
        <f>AZ55*$AN$23</f>
        <v>0</v>
      </c>
      <c r="BB55" s="560">
        <f t="shared" si="64"/>
        <v>0</v>
      </c>
      <c r="BC55" s="560">
        <f t="shared" si="65"/>
        <v>0</v>
      </c>
      <c r="BD55" s="558">
        <f t="shared" si="31"/>
        <v>0</v>
      </c>
      <c r="BE55" s="559">
        <f t="shared" si="32"/>
        <v>0</v>
      </c>
      <c r="BF55" s="564">
        <f t="shared" si="33"/>
        <v>0</v>
      </c>
      <c r="BG55" s="558">
        <f t="shared" si="57"/>
        <v>0</v>
      </c>
      <c r="BH55" s="559">
        <f t="shared" si="58"/>
        <v>0</v>
      </c>
      <c r="BI55" s="564">
        <f t="shared" si="59"/>
        <v>0</v>
      </c>
      <c r="BJ55" s="283"/>
      <c r="BK55" s="354"/>
      <c r="BL55" s="557" t="s">
        <v>102</v>
      </c>
      <c r="BM55" s="558">
        <f>$N122/1000</f>
        <v>0</v>
      </c>
      <c r="BN55" s="559">
        <f>BM55*$AN$23</f>
        <v>0</v>
      </c>
      <c r="BO55" s="560">
        <f t="shared" si="50"/>
        <v>0</v>
      </c>
      <c r="BP55" s="560">
        <f t="shared" si="51"/>
        <v>0</v>
      </c>
      <c r="BQ55" s="558">
        <f t="shared" si="36"/>
        <v>0</v>
      </c>
      <c r="BR55" s="559">
        <f t="shared" si="37"/>
        <v>0</v>
      </c>
      <c r="BS55" s="564">
        <f t="shared" si="38"/>
        <v>0</v>
      </c>
      <c r="BT55" s="558">
        <f t="shared" si="60"/>
        <v>0</v>
      </c>
      <c r="BU55" s="559">
        <f t="shared" si="61"/>
        <v>0</v>
      </c>
      <c r="BV55" s="564">
        <f t="shared" si="62"/>
        <v>0</v>
      </c>
      <c r="BW55" s="283"/>
      <c r="BX55" s="283"/>
      <c r="BY55" s="283"/>
    </row>
    <row r="56" spans="3:77" ht="12.75" customHeight="1">
      <c r="C56" s="171" t="str">
        <f ca="1">+IF(OFFSET(Processes!B37,$D$11,0)="*","*",OFFSET(Processes!D37,$D$11,0))</f>
        <v>INDMDSHBHETE1</v>
      </c>
      <c r="D56" s="144" t="str">
        <f ca="1">+OFFSET(Processes!E37,$D$11,0)</f>
        <v>Machinery industry Heat Room Boiler - Dist. Heat Existing 1</v>
      </c>
      <c r="E56" s="147" t="str">
        <f>+Processes!O37</f>
        <v>INDHCE</v>
      </c>
      <c r="F56" s="147" t="str">
        <f ca="1">+OFFSET(Processes!$M$12,$D$11,0) &amp; Processes!P37</f>
        <v>IMDSH</v>
      </c>
      <c r="G56" s="319">
        <f t="shared" si="18"/>
        <v>800.55700000000002</v>
      </c>
      <c r="H56" s="319">
        <f t="shared" si="19"/>
        <v>0</v>
      </c>
      <c r="I56" s="319">
        <f t="shared" si="20"/>
        <v>0</v>
      </c>
      <c r="J56" s="319">
        <f t="shared" si="21"/>
        <v>610.55099999999993</v>
      </c>
      <c r="K56" s="319">
        <f t="shared" si="22"/>
        <v>0</v>
      </c>
      <c r="L56" s="319">
        <f t="shared" si="23"/>
        <v>0</v>
      </c>
      <c r="M56" s="319">
        <f t="shared" si="24"/>
        <v>625.86199999999997</v>
      </c>
      <c r="N56" s="319">
        <f t="shared" si="25"/>
        <v>0</v>
      </c>
      <c r="O56" s="319">
        <f t="shared" si="26"/>
        <v>0</v>
      </c>
      <c r="P56" s="319">
        <f t="shared" si="1"/>
        <v>625.86199999999997</v>
      </c>
      <c r="Q56" s="319">
        <f t="shared" si="2"/>
        <v>0</v>
      </c>
      <c r="R56" s="319">
        <f t="shared" si="3"/>
        <v>0</v>
      </c>
      <c r="S56" s="319">
        <f t="shared" si="4"/>
        <v>0</v>
      </c>
      <c r="T56" s="319">
        <f t="shared" si="5"/>
        <v>0</v>
      </c>
      <c r="U56" s="319">
        <f t="shared" si="6"/>
        <v>0</v>
      </c>
      <c r="V56" s="319">
        <v>5</v>
      </c>
      <c r="W56" s="341">
        <f>$N$136</f>
        <v>0.96</v>
      </c>
      <c r="X56" s="520">
        <f>$W$56</f>
        <v>0.96</v>
      </c>
      <c r="Y56" s="520">
        <f>$W$56</f>
        <v>0.96</v>
      </c>
      <c r="Z56" s="317">
        <f t="shared" si="84"/>
        <v>3.1536000000000002E-2</v>
      </c>
      <c r="AA56" s="390">
        <f t="shared" si="79"/>
        <v>0.5</v>
      </c>
      <c r="AB56" s="329">
        <v>20</v>
      </c>
      <c r="AC56" s="317"/>
      <c r="AD56" s="317"/>
      <c r="AE56" s="327"/>
      <c r="AG56" s="234">
        <f t="shared" si="80"/>
        <v>13.136012712287714</v>
      </c>
      <c r="AH56" s="234">
        <f t="shared" si="81"/>
        <v>9.929010074257425</v>
      </c>
      <c r="AI56" s="234">
        <f t="shared" si="82"/>
        <v>10.178003316831681</v>
      </c>
      <c r="AJ56" s="283"/>
      <c r="AK56" s="354"/>
      <c r="AL56" s="557" t="s">
        <v>103</v>
      </c>
      <c r="AM56" s="558">
        <f>P82/1000</f>
        <v>13.135999999999999</v>
      </c>
      <c r="AN56" s="611">
        <f>AM56</f>
        <v>13.135999999999999</v>
      </c>
      <c r="AO56" s="612">
        <v>0</v>
      </c>
      <c r="AP56" s="612">
        <v>0</v>
      </c>
      <c r="AQ56" s="580">
        <f t="shared" si="28"/>
        <v>12.610572203796206</v>
      </c>
      <c r="AR56" s="560">
        <f t="shared" si="29"/>
        <v>0</v>
      </c>
      <c r="AS56" s="561">
        <f t="shared" si="30"/>
        <v>0</v>
      </c>
      <c r="AT56" s="558">
        <f t="shared" si="83"/>
        <v>13.136012712287716</v>
      </c>
      <c r="AU56" s="559">
        <f t="shared" si="83"/>
        <v>0</v>
      </c>
      <c r="AV56" s="564">
        <f t="shared" si="83"/>
        <v>0</v>
      </c>
      <c r="AW56" s="283"/>
      <c r="AX56" s="354"/>
      <c r="AY56" s="557" t="s">
        <v>103</v>
      </c>
      <c r="AZ56" s="558">
        <f>P102/1000</f>
        <v>9.9290000000000003</v>
      </c>
      <c r="BA56" s="611">
        <f>AZ56</f>
        <v>9.9290000000000003</v>
      </c>
      <c r="BB56" s="612">
        <v>0</v>
      </c>
      <c r="BC56" s="612">
        <v>0</v>
      </c>
      <c r="BD56" s="558">
        <f t="shared" si="31"/>
        <v>9.5318496712871283</v>
      </c>
      <c r="BE56" s="559">
        <f t="shared" si="32"/>
        <v>0</v>
      </c>
      <c r="BF56" s="564">
        <f t="shared" si="33"/>
        <v>0</v>
      </c>
      <c r="BG56" s="558">
        <f t="shared" si="57"/>
        <v>9.929010074257425</v>
      </c>
      <c r="BH56" s="559">
        <f t="shared" si="58"/>
        <v>0</v>
      </c>
      <c r="BI56" s="564">
        <f t="shared" si="59"/>
        <v>0</v>
      </c>
      <c r="BJ56" s="283"/>
      <c r="BK56" s="354"/>
      <c r="BL56" s="557" t="s">
        <v>103</v>
      </c>
      <c r="BM56" s="558">
        <f>P122/1000</f>
        <v>10.178000000000001</v>
      </c>
      <c r="BN56" s="611">
        <f>BM56</f>
        <v>10.178000000000001</v>
      </c>
      <c r="BO56" s="612">
        <v>0</v>
      </c>
      <c r="BP56" s="612">
        <v>0</v>
      </c>
      <c r="BQ56" s="558">
        <f t="shared" si="36"/>
        <v>9.7708831841584143</v>
      </c>
      <c r="BR56" s="559">
        <f t="shared" si="37"/>
        <v>0</v>
      </c>
      <c r="BS56" s="564">
        <f t="shared" si="38"/>
        <v>0</v>
      </c>
      <c r="BT56" s="558">
        <f t="shared" si="60"/>
        <v>10.178003316831681</v>
      </c>
      <c r="BU56" s="559">
        <f t="shared" si="61"/>
        <v>0</v>
      </c>
      <c r="BV56" s="564">
        <f t="shared" si="62"/>
        <v>0</v>
      </c>
      <c r="BW56" s="283"/>
      <c r="BX56" s="283"/>
      <c r="BY56" s="283"/>
    </row>
    <row r="57" spans="3:77" ht="12.75" customHeight="1">
      <c r="C57" s="171" t="str">
        <f ca="1">+IF(OFFSET(Processes!B38,$D$11,0)="*","*",OFFSET(Processes!D38,$D$11,0))</f>
        <v>INDMDSHBHETE2</v>
      </c>
      <c r="D57" s="144" t="str">
        <f ca="1">+OFFSET(Processes!E38,$D$11,0)</f>
        <v>Machinery industry Heat Room Boiler - Dist. Heat Existing 2</v>
      </c>
      <c r="E57" s="147" t="str">
        <f>+Processes!O38</f>
        <v>INDHDE</v>
      </c>
      <c r="F57" s="147" t="str">
        <f ca="1">+OFFSET(Processes!$M$12,$D$11,0) &amp; Processes!P38</f>
        <v>IMDSH</v>
      </c>
      <c r="G57" s="319"/>
      <c r="H57" s="319"/>
      <c r="I57" s="319"/>
      <c r="J57" s="319"/>
      <c r="K57" s="319"/>
      <c r="L57" s="319"/>
      <c r="M57" s="319"/>
      <c r="N57" s="319"/>
      <c r="O57" s="319"/>
      <c r="P57" s="319">
        <f t="shared" si="1"/>
        <v>0</v>
      </c>
      <c r="Q57" s="319">
        <f t="shared" si="2"/>
        <v>0</v>
      </c>
      <c r="R57" s="319">
        <f t="shared" si="3"/>
        <v>0</v>
      </c>
      <c r="S57" s="319">
        <f t="shared" si="4"/>
        <v>0</v>
      </c>
      <c r="T57" s="319">
        <f t="shared" si="5"/>
        <v>0</v>
      </c>
      <c r="U57" s="319">
        <f t="shared" si="6"/>
        <v>0</v>
      </c>
      <c r="V57" s="319">
        <v>5</v>
      </c>
      <c r="W57" s="341">
        <f>$N$136</f>
        <v>0.96</v>
      </c>
      <c r="X57" s="520">
        <f>$W$56</f>
        <v>0.96</v>
      </c>
      <c r="Y57" s="520">
        <f>$W$56</f>
        <v>0.96</v>
      </c>
      <c r="Z57" s="317">
        <f t="shared" si="84"/>
        <v>3.1536000000000002E-2</v>
      </c>
      <c r="AA57" s="390">
        <f t="shared" si="79"/>
        <v>0.5</v>
      </c>
      <c r="AB57" s="329">
        <v>20</v>
      </c>
      <c r="AC57" s="317"/>
      <c r="AD57" s="317"/>
      <c r="AE57" s="327"/>
      <c r="AG57" s="234">
        <f t="shared" si="80"/>
        <v>0</v>
      </c>
      <c r="AH57" s="234">
        <f t="shared" si="81"/>
        <v>0</v>
      </c>
      <c r="AI57" s="234">
        <f t="shared" si="82"/>
        <v>0</v>
      </c>
      <c r="AJ57" s="283"/>
      <c r="AK57" s="354"/>
      <c r="AL57" s="557" t="s">
        <v>104</v>
      </c>
      <c r="AM57" s="558"/>
      <c r="AN57" s="611">
        <f>AM57</f>
        <v>0</v>
      </c>
      <c r="AO57" s="612">
        <v>0</v>
      </c>
      <c r="AP57" s="612">
        <v>0</v>
      </c>
      <c r="AQ57" s="580">
        <f t="shared" si="28"/>
        <v>0</v>
      </c>
      <c r="AR57" s="560">
        <f t="shared" si="29"/>
        <v>0</v>
      </c>
      <c r="AS57" s="561">
        <f t="shared" si="30"/>
        <v>0</v>
      </c>
      <c r="AT57" s="558"/>
      <c r="AU57" s="559"/>
      <c r="AV57" s="564"/>
      <c r="AW57" s="283"/>
      <c r="AX57" s="354"/>
      <c r="AY57" s="557" t="s">
        <v>104</v>
      </c>
      <c r="AZ57" s="558"/>
      <c r="BA57" s="611">
        <f>AZ57</f>
        <v>0</v>
      </c>
      <c r="BB57" s="612">
        <v>0</v>
      </c>
      <c r="BC57" s="612">
        <v>0</v>
      </c>
      <c r="BD57" s="558">
        <f t="shared" si="31"/>
        <v>0</v>
      </c>
      <c r="BE57" s="559">
        <f t="shared" si="32"/>
        <v>0</v>
      </c>
      <c r="BF57" s="564">
        <f t="shared" si="33"/>
        <v>0</v>
      </c>
      <c r="BG57" s="558"/>
      <c r="BH57" s="559"/>
      <c r="BI57" s="564"/>
      <c r="BJ57" s="283"/>
      <c r="BK57" s="354"/>
      <c r="BL57" s="557" t="s">
        <v>104</v>
      </c>
      <c r="BM57" s="558"/>
      <c r="BN57" s="611">
        <f>BM57</f>
        <v>0</v>
      </c>
      <c r="BO57" s="612">
        <v>0</v>
      </c>
      <c r="BP57" s="612">
        <v>0</v>
      </c>
      <c r="BQ57" s="558">
        <f t="shared" si="36"/>
        <v>0</v>
      </c>
      <c r="BR57" s="559">
        <f t="shared" si="37"/>
        <v>0</v>
      </c>
      <c r="BS57" s="564">
        <f t="shared" si="38"/>
        <v>0</v>
      </c>
      <c r="BT57" s="558"/>
      <c r="BU57" s="559"/>
      <c r="BV57" s="564"/>
      <c r="BW57" s="283"/>
      <c r="BX57" s="283"/>
      <c r="BY57" s="283"/>
    </row>
    <row r="58" spans="3:77" ht="12.75" customHeight="1">
      <c r="C58" s="171" t="str">
        <f ca="1">+IF(OFFSET(Processes!B39,$D$11,0)="*","*",OFFSET(Processes!D39,$D$11,0))</f>
        <v>INDMDSHBELCE1</v>
      </c>
      <c r="D58" s="146" t="str">
        <f ca="1">+OFFSET(Processes!E39,$D$11,0)</f>
        <v>Machinery industry Heat Room Boiler - Electricity Existing 1</v>
      </c>
      <c r="E58" s="170" t="str">
        <f>+Processes!O39</f>
        <v>INDELC</v>
      </c>
      <c r="F58" s="172" t="str">
        <f ca="1">+OFFSET(Processes!$M$12,$D$11,0) &amp; Processes!P39</f>
        <v>IMDSH</v>
      </c>
      <c r="G58" s="322">
        <f t="shared" si="18"/>
        <v>285.80699999999996</v>
      </c>
      <c r="H58" s="322">
        <f t="shared" si="19"/>
        <v>0</v>
      </c>
      <c r="I58" s="322">
        <f t="shared" si="20"/>
        <v>0</v>
      </c>
      <c r="J58" s="322">
        <f t="shared" si="21"/>
        <v>292.85399999999998</v>
      </c>
      <c r="K58" s="322">
        <f t="shared" si="22"/>
        <v>0</v>
      </c>
      <c r="L58" s="322">
        <f t="shared" si="23"/>
        <v>0</v>
      </c>
      <c r="M58" s="322">
        <f t="shared" si="24"/>
        <v>288.57799999999997</v>
      </c>
      <c r="N58" s="322">
        <f t="shared" si="25"/>
        <v>0</v>
      </c>
      <c r="O58" s="322">
        <f t="shared" si="26"/>
        <v>0</v>
      </c>
      <c r="P58" s="322">
        <f t="shared" si="1"/>
        <v>288.57799999999997</v>
      </c>
      <c r="Q58" s="322">
        <f t="shared" si="2"/>
        <v>0</v>
      </c>
      <c r="R58" s="322">
        <f t="shared" si="3"/>
        <v>0</v>
      </c>
      <c r="S58" s="322">
        <f t="shared" si="4"/>
        <v>0</v>
      </c>
      <c r="T58" s="322">
        <f t="shared" si="5"/>
        <v>0</v>
      </c>
      <c r="U58" s="322">
        <f t="shared" si="6"/>
        <v>0</v>
      </c>
      <c r="V58" s="556">
        <v>5</v>
      </c>
      <c r="W58" s="343">
        <f>M136</f>
        <v>0.95</v>
      </c>
      <c r="X58" s="521">
        <f t="shared" si="78"/>
        <v>0.95</v>
      </c>
      <c r="Y58" s="521">
        <f t="shared" si="78"/>
        <v>0.95</v>
      </c>
      <c r="Z58" s="324">
        <f t="shared" si="84"/>
        <v>3.1536000000000002E-2</v>
      </c>
      <c r="AA58" s="390">
        <f t="shared" si="79"/>
        <v>0.5</v>
      </c>
      <c r="AB58" s="329">
        <v>20</v>
      </c>
      <c r="AC58" s="324"/>
      <c r="AD58" s="317"/>
      <c r="AE58" s="329"/>
      <c r="AG58" s="234">
        <f t="shared" si="80"/>
        <v>4.7390554456070255</v>
      </c>
      <c r="AH58" s="234">
        <f t="shared" si="81"/>
        <v>4.8126335299635228</v>
      </c>
      <c r="AI58" s="234">
        <f t="shared" si="82"/>
        <v>4.7423636310578425</v>
      </c>
      <c r="AJ58" s="283"/>
      <c r="AK58" s="353"/>
      <c r="AL58" s="565" t="s">
        <v>61</v>
      </c>
      <c r="AM58" s="558">
        <f>O82/1000</f>
        <v>4.7390400000000001</v>
      </c>
      <c r="AN58" s="559">
        <f t="shared" si="75"/>
        <v>4.7390400000000001</v>
      </c>
      <c r="AO58" s="560">
        <f t="shared" si="76"/>
        <v>0</v>
      </c>
      <c r="AP58" s="560">
        <f t="shared" si="77"/>
        <v>0</v>
      </c>
      <c r="AQ58" s="580">
        <f t="shared" si="28"/>
        <v>4.5021026733266734</v>
      </c>
      <c r="AR58" s="560">
        <f t="shared" si="29"/>
        <v>0</v>
      </c>
      <c r="AS58" s="561">
        <f t="shared" si="30"/>
        <v>0</v>
      </c>
      <c r="AT58" s="558">
        <f t="shared" ref="AT58:AV62" si="85">IFERROR(AQ58/W58,0)</f>
        <v>4.7390554456070246</v>
      </c>
      <c r="AU58" s="559">
        <f t="shared" si="85"/>
        <v>0</v>
      </c>
      <c r="AV58" s="564">
        <f t="shared" si="85"/>
        <v>0</v>
      </c>
      <c r="AW58" s="283"/>
      <c r="AX58" s="353"/>
      <c r="AY58" s="565" t="s">
        <v>61</v>
      </c>
      <c r="AZ58" s="558">
        <f>O102/1000</f>
        <v>4.8126240000000005</v>
      </c>
      <c r="BA58" s="559">
        <f>AZ58*$AN$23</f>
        <v>4.8126240000000005</v>
      </c>
      <c r="BB58" s="560">
        <f t="shared" si="64"/>
        <v>0</v>
      </c>
      <c r="BC58" s="560">
        <f t="shared" si="65"/>
        <v>0</v>
      </c>
      <c r="BD58" s="558">
        <f t="shared" si="31"/>
        <v>4.5720018534653466</v>
      </c>
      <c r="BE58" s="559">
        <f t="shared" si="32"/>
        <v>0</v>
      </c>
      <c r="BF58" s="564">
        <f t="shared" si="33"/>
        <v>0</v>
      </c>
      <c r="BG58" s="558">
        <f t="shared" ref="BG58:BI62" si="86">IFERROR(BD58/W58,0)</f>
        <v>4.8126335299635228</v>
      </c>
      <c r="BH58" s="559">
        <f t="shared" si="86"/>
        <v>0</v>
      </c>
      <c r="BI58" s="564">
        <f t="shared" si="86"/>
        <v>0</v>
      </c>
      <c r="BJ58" s="283"/>
      <c r="BK58" s="353"/>
      <c r="BL58" s="565" t="s">
        <v>61</v>
      </c>
      <c r="BM58" s="558">
        <f>O122/1000</f>
        <v>4.7423519999999995</v>
      </c>
      <c r="BN58" s="559">
        <f>BM58*$AN$23</f>
        <v>4.7423519999999995</v>
      </c>
      <c r="BO58" s="560">
        <f t="shared" si="50"/>
        <v>0</v>
      </c>
      <c r="BP58" s="560">
        <f t="shared" si="51"/>
        <v>0</v>
      </c>
      <c r="BQ58" s="558">
        <f t="shared" si="36"/>
        <v>4.5052454495049501</v>
      </c>
      <c r="BR58" s="559">
        <f t="shared" si="37"/>
        <v>0</v>
      </c>
      <c r="BS58" s="564">
        <f t="shared" si="38"/>
        <v>0</v>
      </c>
      <c r="BT58" s="558">
        <f t="shared" ref="BT58:BV62" si="87">IFERROR(BQ58/W58,0)</f>
        <v>4.7423636310578425</v>
      </c>
      <c r="BU58" s="559">
        <f t="shared" si="87"/>
        <v>0</v>
      </c>
      <c r="BV58" s="564">
        <f t="shared" si="87"/>
        <v>0</v>
      </c>
      <c r="BW58" s="283"/>
      <c r="BX58" s="283"/>
      <c r="BY58" s="283"/>
    </row>
    <row r="59" spans="3:77" ht="12.75" customHeight="1">
      <c r="C59" s="173" t="str">
        <f ca="1">+IF(OFFSET(Processes!B40,$D$11,0)="*","*",OFFSET(Processes!D40,$D$11,0))</f>
        <v>INDMDLAAELCE1</v>
      </c>
      <c r="D59" s="144" t="str">
        <f ca="1">+OFFSET(Processes!E40,$D$11,0)</f>
        <v>Machinery industry Electricity Light Appliance - Electricity Existing 1</v>
      </c>
      <c r="E59" s="174" t="str">
        <f>+Processes!O40</f>
        <v>INDELC</v>
      </c>
      <c r="F59" s="147" t="str">
        <f ca="1">+OFFSET(Processes!$M$12,$D$11,0) &amp; Processes!P40</f>
        <v>IMDLA</v>
      </c>
      <c r="G59" s="321">
        <f t="shared" si="18"/>
        <v>1128.182</v>
      </c>
      <c r="H59" s="321">
        <f t="shared" si="19"/>
        <v>0</v>
      </c>
      <c r="I59" s="321">
        <f t="shared" si="20"/>
        <v>0</v>
      </c>
      <c r="J59" s="321">
        <f t="shared" si="21"/>
        <v>1156.001</v>
      </c>
      <c r="K59" s="321">
        <f t="shared" si="22"/>
        <v>0</v>
      </c>
      <c r="L59" s="321">
        <f t="shared" si="23"/>
        <v>0</v>
      </c>
      <c r="M59" s="321">
        <f t="shared" si="24"/>
        <v>1139.1209999999999</v>
      </c>
      <c r="N59" s="321">
        <f t="shared" si="25"/>
        <v>0</v>
      </c>
      <c r="O59" s="321">
        <f t="shared" si="26"/>
        <v>0</v>
      </c>
      <c r="P59" s="321">
        <f t="shared" si="1"/>
        <v>1139.1209999999999</v>
      </c>
      <c r="Q59" s="321">
        <f t="shared" si="2"/>
        <v>0</v>
      </c>
      <c r="R59" s="321">
        <f t="shared" si="3"/>
        <v>0</v>
      </c>
      <c r="S59" s="321">
        <f t="shared" si="4"/>
        <v>0</v>
      </c>
      <c r="T59" s="321">
        <f t="shared" si="5"/>
        <v>0</v>
      </c>
      <c r="U59" s="321">
        <f t="shared" si="6"/>
        <v>0</v>
      </c>
      <c r="V59" s="321">
        <v>5</v>
      </c>
      <c r="W59" s="341">
        <v>1</v>
      </c>
      <c r="X59" s="520">
        <v>1</v>
      </c>
      <c r="Y59" s="520">
        <v>1</v>
      </c>
      <c r="Z59" s="325">
        <f t="shared" si="84"/>
        <v>3.1536000000000002E-2</v>
      </c>
      <c r="AA59" s="391">
        <f t="shared" si="79"/>
        <v>0.5</v>
      </c>
      <c r="AB59" s="330">
        <v>20</v>
      </c>
      <c r="AC59" s="325"/>
      <c r="AD59" s="325"/>
      <c r="AE59" s="330"/>
      <c r="AG59" s="234">
        <f t="shared" si="80"/>
        <v>17.771402373626376</v>
      </c>
      <c r="AH59" s="234">
        <f t="shared" si="81"/>
        <v>18.047350265346534</v>
      </c>
      <c r="AI59" s="234">
        <f t="shared" si="82"/>
        <v>17.78382171089109</v>
      </c>
      <c r="AJ59" s="283"/>
      <c r="AK59" s="529" t="str">
        <f ca="1">F59</f>
        <v>IMDLA</v>
      </c>
      <c r="AL59" s="576" t="s">
        <v>61</v>
      </c>
      <c r="AM59" s="577">
        <f>O80/1000</f>
        <v>17.771399999999996</v>
      </c>
      <c r="AN59" s="578">
        <f t="shared" si="75"/>
        <v>17.771399999999996</v>
      </c>
      <c r="AO59" s="581">
        <f t="shared" si="76"/>
        <v>0</v>
      </c>
      <c r="AP59" s="581">
        <f t="shared" si="77"/>
        <v>0</v>
      </c>
      <c r="AQ59" s="582">
        <f t="shared" si="28"/>
        <v>17.771402373626376</v>
      </c>
      <c r="AR59" s="581">
        <f t="shared" si="29"/>
        <v>0</v>
      </c>
      <c r="AS59" s="583">
        <f t="shared" si="30"/>
        <v>0</v>
      </c>
      <c r="AT59" s="577">
        <f t="shared" si="85"/>
        <v>17.771402373626376</v>
      </c>
      <c r="AU59" s="578">
        <f t="shared" si="85"/>
        <v>0</v>
      </c>
      <c r="AV59" s="579">
        <f t="shared" si="85"/>
        <v>0</v>
      </c>
      <c r="AW59" s="283"/>
      <c r="AX59" s="529" t="str">
        <f t="shared" ca="1" si="12"/>
        <v>IMDLA</v>
      </c>
      <c r="AY59" s="576" t="s">
        <v>61</v>
      </c>
      <c r="AZ59" s="577">
        <f>O100/1000</f>
        <v>18.047339999999998</v>
      </c>
      <c r="BA59" s="578">
        <f>AZ59*$AN$23</f>
        <v>18.047339999999998</v>
      </c>
      <c r="BB59" s="581">
        <f t="shared" si="64"/>
        <v>0</v>
      </c>
      <c r="BC59" s="581">
        <f t="shared" si="65"/>
        <v>0</v>
      </c>
      <c r="BD59" s="577">
        <f t="shared" si="31"/>
        <v>18.047350265346534</v>
      </c>
      <c r="BE59" s="578">
        <f t="shared" si="32"/>
        <v>0</v>
      </c>
      <c r="BF59" s="579">
        <f t="shared" si="33"/>
        <v>0</v>
      </c>
      <c r="BG59" s="577">
        <f t="shared" si="86"/>
        <v>18.047350265346534</v>
      </c>
      <c r="BH59" s="578">
        <f t="shared" si="86"/>
        <v>0</v>
      </c>
      <c r="BI59" s="579">
        <f t="shared" si="86"/>
        <v>0</v>
      </c>
      <c r="BJ59" s="283"/>
      <c r="BK59" s="529" t="str">
        <f ca="1">AK59</f>
        <v>IMDLA</v>
      </c>
      <c r="BL59" s="576" t="s">
        <v>61</v>
      </c>
      <c r="BM59" s="577">
        <f>O120/1000</f>
        <v>17.783819999999999</v>
      </c>
      <c r="BN59" s="578">
        <f>BM59*$AN$23</f>
        <v>17.783819999999999</v>
      </c>
      <c r="BO59" s="581">
        <f t="shared" si="50"/>
        <v>0</v>
      </c>
      <c r="BP59" s="581">
        <f t="shared" si="51"/>
        <v>0</v>
      </c>
      <c r="BQ59" s="577">
        <f t="shared" si="36"/>
        <v>17.78382171089109</v>
      </c>
      <c r="BR59" s="578">
        <f t="shared" si="37"/>
        <v>0</v>
      </c>
      <c r="BS59" s="579">
        <f t="shared" si="38"/>
        <v>0</v>
      </c>
      <c r="BT59" s="577">
        <f t="shared" si="87"/>
        <v>17.78382171089109</v>
      </c>
      <c r="BU59" s="578">
        <f t="shared" si="87"/>
        <v>0</v>
      </c>
      <c r="BV59" s="579">
        <f t="shared" si="87"/>
        <v>0</v>
      </c>
      <c r="BW59" s="283"/>
      <c r="BX59" s="283"/>
      <c r="BY59" s="283"/>
    </row>
    <row r="60" spans="3:77" ht="12.75" customHeight="1">
      <c r="C60" s="146" t="str">
        <f ca="1">+IF(OFFSET(Processes!B41,$D$11,0)="*","*",OFFSET(Processes!D41,$D$11,0))</f>
        <v>INDMDEMMELCE1</v>
      </c>
      <c r="D60" s="146" t="str">
        <f ca="1">+OFFSET(Processes!E41,$D$11,0)</f>
        <v>Machinery industry Electricity Motors - Electricity Existing 1</v>
      </c>
      <c r="E60" s="172" t="str">
        <f>+Processes!O41</f>
        <v>INDELC</v>
      </c>
      <c r="F60" s="172" t="str">
        <f ca="1">+OFFSET(Processes!$M$12,$D$11,0) &amp; Processes!P41</f>
        <v>IMDEM</v>
      </c>
      <c r="G60" s="322">
        <f t="shared" si="18"/>
        <v>6092.1819999999998</v>
      </c>
      <c r="H60" s="322">
        <f t="shared" si="19"/>
        <v>0</v>
      </c>
      <c r="I60" s="322">
        <f t="shared" si="20"/>
        <v>0</v>
      </c>
      <c r="J60" s="322">
        <f t="shared" si="21"/>
        <v>6242.402</v>
      </c>
      <c r="K60" s="322">
        <f t="shared" si="22"/>
        <v>0</v>
      </c>
      <c r="L60" s="322">
        <f t="shared" si="23"/>
        <v>0</v>
      </c>
      <c r="M60" s="322">
        <f t="shared" si="24"/>
        <v>6151.2530000000006</v>
      </c>
      <c r="N60" s="322">
        <f t="shared" si="25"/>
        <v>0</v>
      </c>
      <c r="O60" s="322">
        <f t="shared" si="26"/>
        <v>0</v>
      </c>
      <c r="P60" s="322">
        <f t="shared" si="1"/>
        <v>6151.2530000000006</v>
      </c>
      <c r="Q60" s="322">
        <f t="shared" si="2"/>
        <v>0</v>
      </c>
      <c r="R60" s="322">
        <f t="shared" si="3"/>
        <v>0</v>
      </c>
      <c r="S60" s="322">
        <f t="shared" si="4"/>
        <v>0</v>
      </c>
      <c r="T60" s="322">
        <f t="shared" si="5"/>
        <v>0</v>
      </c>
      <c r="U60" s="322">
        <f t="shared" si="6"/>
        <v>0</v>
      </c>
      <c r="V60" s="556">
        <v>5</v>
      </c>
      <c r="W60" s="343">
        <v>1</v>
      </c>
      <c r="X60" s="521">
        <v>1</v>
      </c>
      <c r="Y60" s="521">
        <v>1</v>
      </c>
      <c r="Z60" s="318">
        <f t="shared" si="84"/>
        <v>3.1536000000000002E-2</v>
      </c>
      <c r="AA60" s="389">
        <f t="shared" si="79"/>
        <v>0.5</v>
      </c>
      <c r="AB60" s="328">
        <v>20</v>
      </c>
      <c r="AC60" s="318"/>
      <c r="AD60" s="318"/>
      <c r="AE60" s="328"/>
      <c r="AG60" s="234">
        <f t="shared" si="80"/>
        <v>95.965560215784222</v>
      </c>
      <c r="AH60" s="234">
        <f t="shared" si="81"/>
        <v>97.455638352475248</v>
      </c>
      <c r="AI60" s="234">
        <f t="shared" si="82"/>
        <v>96.032630994059417</v>
      </c>
      <c r="AJ60" s="283"/>
      <c r="AK60" s="534" t="str">
        <f ca="1">F60</f>
        <v>IMDEM</v>
      </c>
      <c r="AL60" s="576" t="s">
        <v>61</v>
      </c>
      <c r="AM60" s="577">
        <f>O81/1000</f>
        <v>95.965560000000011</v>
      </c>
      <c r="AN60" s="578">
        <f t="shared" si="75"/>
        <v>95.965560000000011</v>
      </c>
      <c r="AO60" s="581">
        <f t="shared" si="76"/>
        <v>0</v>
      </c>
      <c r="AP60" s="581">
        <f t="shared" si="77"/>
        <v>0</v>
      </c>
      <c r="AQ60" s="582">
        <f t="shared" si="28"/>
        <v>95.965560215784222</v>
      </c>
      <c r="AR60" s="581">
        <f t="shared" si="29"/>
        <v>0</v>
      </c>
      <c r="AS60" s="583">
        <f t="shared" si="30"/>
        <v>0</v>
      </c>
      <c r="AT60" s="577">
        <f t="shared" si="85"/>
        <v>95.965560215784222</v>
      </c>
      <c r="AU60" s="578">
        <f t="shared" si="85"/>
        <v>0</v>
      </c>
      <c r="AV60" s="579">
        <f t="shared" si="85"/>
        <v>0</v>
      </c>
      <c r="AW60" s="283"/>
      <c r="AX60" s="534" t="str">
        <f t="shared" ca="1" si="12"/>
        <v>IMDEM</v>
      </c>
      <c r="AY60" s="576" t="s">
        <v>61</v>
      </c>
      <c r="AZ60" s="577">
        <f>O101/1000</f>
        <v>97.455636000000013</v>
      </c>
      <c r="BA60" s="578">
        <f>AZ60*$AN$23</f>
        <v>97.455636000000013</v>
      </c>
      <c r="BB60" s="581">
        <f t="shared" si="64"/>
        <v>0</v>
      </c>
      <c r="BC60" s="581">
        <f t="shared" si="65"/>
        <v>0</v>
      </c>
      <c r="BD60" s="577">
        <f t="shared" si="31"/>
        <v>97.455638352475248</v>
      </c>
      <c r="BE60" s="578">
        <f t="shared" si="32"/>
        <v>0</v>
      </c>
      <c r="BF60" s="579">
        <f t="shared" si="33"/>
        <v>0</v>
      </c>
      <c r="BG60" s="577">
        <f t="shared" si="86"/>
        <v>97.455638352475248</v>
      </c>
      <c r="BH60" s="578">
        <f t="shared" si="86"/>
        <v>0</v>
      </c>
      <c r="BI60" s="579">
        <f t="shared" si="86"/>
        <v>0</v>
      </c>
      <c r="BJ60" s="283"/>
      <c r="BK60" s="534" t="str">
        <f ca="1">AK60</f>
        <v>IMDEM</v>
      </c>
      <c r="BL60" s="576" t="s">
        <v>61</v>
      </c>
      <c r="BM60" s="577">
        <f>O121/1000</f>
        <v>96.032628000000017</v>
      </c>
      <c r="BN60" s="578">
        <f>BM60*$AN$23</f>
        <v>96.032628000000017</v>
      </c>
      <c r="BO60" s="581">
        <f t="shared" si="50"/>
        <v>0</v>
      </c>
      <c r="BP60" s="581">
        <f t="shared" si="51"/>
        <v>0</v>
      </c>
      <c r="BQ60" s="577">
        <f t="shared" si="36"/>
        <v>96.032630994059417</v>
      </c>
      <c r="BR60" s="578">
        <f t="shared" si="37"/>
        <v>0</v>
      </c>
      <c r="BS60" s="579">
        <f t="shared" si="38"/>
        <v>0</v>
      </c>
      <c r="BT60" s="577">
        <f t="shared" si="87"/>
        <v>96.032630994059417</v>
      </c>
      <c r="BU60" s="578">
        <f t="shared" si="87"/>
        <v>0</v>
      </c>
      <c r="BV60" s="579">
        <f t="shared" si="87"/>
        <v>0</v>
      </c>
      <c r="BW60" s="283"/>
      <c r="BX60" s="283"/>
      <c r="BY60" s="283"/>
    </row>
    <row r="61" spans="3:77" ht="12.75" customHeight="1">
      <c r="C61" s="171" t="str">
        <f ca="1">+IF(OFFSET(Processes!B42,$D$11,0)="*","*",OFFSET(Processes!D42,$D$11,0))</f>
        <v>INDMDTFTDSLE1</v>
      </c>
      <c r="D61" s="171" t="str">
        <f ca="1">+OFFSET(Processes!E42,$D$11,0)</f>
        <v>Machinery industry Tractors, Trucks, Fishing boats, Forest machines - Diesel Existing 1</v>
      </c>
      <c r="E61" s="170" t="str">
        <f>+Processes!O42</f>
        <v>INDDSB1,INDDSB2,INDDSL</v>
      </c>
      <c r="F61" s="171" t="str">
        <f ca="1">+OFFSET(Processes!$M$12,$D$11,0) &amp; Processes!P42</f>
        <v>IMDTF</v>
      </c>
      <c r="G61" s="321">
        <f t="shared" si="18"/>
        <v>1315.259</v>
      </c>
      <c r="H61" s="321">
        <f t="shared" si="19"/>
        <v>0</v>
      </c>
      <c r="I61" s="321">
        <f t="shared" si="20"/>
        <v>0</v>
      </c>
      <c r="J61" s="321">
        <f t="shared" si="21"/>
        <v>529.28300000000002</v>
      </c>
      <c r="K61" s="321">
        <f t="shared" si="22"/>
        <v>0</v>
      </c>
      <c r="L61" s="321">
        <f t="shared" si="23"/>
        <v>0</v>
      </c>
      <c r="M61" s="321">
        <f t="shared" si="24"/>
        <v>478.43699999999995</v>
      </c>
      <c r="N61" s="321">
        <f t="shared" si="25"/>
        <v>0</v>
      </c>
      <c r="O61" s="321">
        <f t="shared" si="26"/>
        <v>0</v>
      </c>
      <c r="P61" s="321">
        <f t="shared" si="1"/>
        <v>478.43699999999995</v>
      </c>
      <c r="Q61" s="321">
        <f t="shared" si="2"/>
        <v>0</v>
      </c>
      <c r="R61" s="321">
        <f t="shared" si="3"/>
        <v>0</v>
      </c>
      <c r="S61" s="321">
        <f t="shared" si="4"/>
        <v>0</v>
      </c>
      <c r="T61" s="321">
        <f t="shared" si="5"/>
        <v>0</v>
      </c>
      <c r="U61" s="321">
        <f t="shared" si="6"/>
        <v>0</v>
      </c>
      <c r="V61" s="321">
        <v>5</v>
      </c>
      <c r="W61" s="341">
        <v>1</v>
      </c>
      <c r="X61" s="520">
        <f t="shared" ref="X61:Y62" si="88">W61</f>
        <v>1</v>
      </c>
      <c r="Y61" s="520">
        <f t="shared" si="88"/>
        <v>1</v>
      </c>
      <c r="Z61" s="325">
        <f t="shared" si="84"/>
        <v>3.1536000000000002E-2</v>
      </c>
      <c r="AA61" s="391">
        <v>0.5</v>
      </c>
      <c r="AB61" s="330">
        <v>20</v>
      </c>
      <c r="AC61" s="325"/>
      <c r="AD61" s="325"/>
      <c r="AE61" s="330"/>
      <c r="AG61" s="234">
        <f t="shared" si="80"/>
        <v>20.718285626373628</v>
      </c>
      <c r="AH61" s="234">
        <f t="shared" si="81"/>
        <v>8.2631033108910898</v>
      </c>
      <c r="AI61" s="234">
        <f t="shared" si="82"/>
        <v>7.4693015999999997</v>
      </c>
      <c r="AJ61" s="283"/>
      <c r="AK61" s="534" t="str">
        <f ca="1">F61</f>
        <v>IMDTF</v>
      </c>
      <c r="AL61" s="576" t="s">
        <v>59</v>
      </c>
      <c r="AM61" s="577">
        <f>(F79+L79)/1000</f>
        <v>20.718285000000002</v>
      </c>
      <c r="AN61" s="578">
        <f t="shared" si="75"/>
        <v>20.718285000000002</v>
      </c>
      <c r="AO61" s="581">
        <f t="shared" si="76"/>
        <v>0</v>
      </c>
      <c r="AP61" s="581">
        <f t="shared" si="77"/>
        <v>0</v>
      </c>
      <c r="AQ61" s="582">
        <f t="shared" si="28"/>
        <v>20.718285626373628</v>
      </c>
      <c r="AR61" s="581">
        <f t="shared" si="29"/>
        <v>0</v>
      </c>
      <c r="AS61" s="583">
        <f t="shared" si="30"/>
        <v>0</v>
      </c>
      <c r="AT61" s="577">
        <f t="shared" si="85"/>
        <v>20.718285626373628</v>
      </c>
      <c r="AU61" s="578">
        <f t="shared" si="85"/>
        <v>0</v>
      </c>
      <c r="AV61" s="579">
        <f t="shared" si="85"/>
        <v>0</v>
      </c>
      <c r="AW61" s="283"/>
      <c r="AX61" s="534" t="str">
        <f t="shared" ca="1" si="12"/>
        <v>IMDTF</v>
      </c>
      <c r="AY61" s="576" t="s">
        <v>59</v>
      </c>
      <c r="AZ61" s="577">
        <f>(F99+L99)/1000</f>
        <v>8.2631019999999999</v>
      </c>
      <c r="BA61" s="578">
        <f>AZ61*$AN$23</f>
        <v>8.2631019999999999</v>
      </c>
      <c r="BB61" s="581">
        <f t="shared" si="64"/>
        <v>0</v>
      </c>
      <c r="BC61" s="581">
        <f t="shared" si="65"/>
        <v>0</v>
      </c>
      <c r="BD61" s="577">
        <f t="shared" si="31"/>
        <v>8.2631033108910898</v>
      </c>
      <c r="BE61" s="578">
        <f t="shared" si="32"/>
        <v>0</v>
      </c>
      <c r="BF61" s="579">
        <f t="shared" si="33"/>
        <v>0</v>
      </c>
      <c r="BG61" s="577">
        <f t="shared" si="86"/>
        <v>8.2631033108910898</v>
      </c>
      <c r="BH61" s="578">
        <f t="shared" si="86"/>
        <v>0</v>
      </c>
      <c r="BI61" s="579">
        <f t="shared" si="86"/>
        <v>0</v>
      </c>
      <c r="BJ61" s="283"/>
      <c r="BK61" s="534" t="str">
        <f ca="1">AK61</f>
        <v>IMDTF</v>
      </c>
      <c r="BL61" s="576" t="s">
        <v>59</v>
      </c>
      <c r="BM61" s="577">
        <f>(F119+L119)/1000</f>
        <v>7.4692980000000002</v>
      </c>
      <c r="BN61" s="578">
        <f>BM61*$AN$23</f>
        <v>7.4692980000000002</v>
      </c>
      <c r="BO61" s="581">
        <f t="shared" si="50"/>
        <v>0</v>
      </c>
      <c r="BP61" s="581">
        <f t="shared" si="51"/>
        <v>0</v>
      </c>
      <c r="BQ61" s="577">
        <f t="shared" si="36"/>
        <v>7.4693015999999997</v>
      </c>
      <c r="BR61" s="578">
        <f t="shared" si="37"/>
        <v>0</v>
      </c>
      <c r="BS61" s="579">
        <f t="shared" si="38"/>
        <v>0</v>
      </c>
      <c r="BT61" s="577">
        <f t="shared" si="87"/>
        <v>7.4693015999999997</v>
      </c>
      <c r="BU61" s="578">
        <f t="shared" si="87"/>
        <v>0</v>
      </c>
      <c r="BV61" s="579">
        <f t="shared" si="87"/>
        <v>0</v>
      </c>
      <c r="BW61" s="283"/>
      <c r="BX61" s="283"/>
      <c r="BY61" s="283"/>
    </row>
    <row r="62" spans="3:77" ht="12.75" customHeight="1">
      <c r="C62" s="171" t="str">
        <f ca="1">+IF(OFFSET(Processes!B43,$D$11,0)="*","*",OFFSET(Processes!D43,$D$11,0))</f>
        <v>INDMDFLTLPGE1</v>
      </c>
      <c r="D62" s="171" t="str">
        <f ca="1">+OFFSET(Processes!E43,$D$11,0)</f>
        <v>Machinery industry Forklifts - LPG Existing 1</v>
      </c>
      <c r="E62" s="170" t="str">
        <f>+Processes!O43</f>
        <v>INDLPG,INDSNG1,INDSNG2</v>
      </c>
      <c r="F62" s="171" t="str">
        <f ca="1">+OFFSET(Processes!$M$12,$D$11,0) &amp; Processes!P43</f>
        <v>IMDFL</v>
      </c>
      <c r="G62" s="321">
        <f t="shared" si="18"/>
        <v>116.61500000000001</v>
      </c>
      <c r="H62" s="321">
        <f t="shared" si="19"/>
        <v>0</v>
      </c>
      <c r="I62" s="321">
        <f>ROUNDUP(AP62/($Z62*$AA62)*I$21*Y62,3)</f>
        <v>0</v>
      </c>
      <c r="J62" s="321">
        <f t="shared" si="21"/>
        <v>72.204000000000008</v>
      </c>
      <c r="K62" s="321">
        <f t="shared" si="22"/>
        <v>0</v>
      </c>
      <c r="L62" s="321">
        <f t="shared" si="23"/>
        <v>0</v>
      </c>
      <c r="M62" s="321">
        <f t="shared" si="24"/>
        <v>45.704000000000001</v>
      </c>
      <c r="N62" s="321">
        <f t="shared" si="25"/>
        <v>0</v>
      </c>
      <c r="O62" s="321">
        <f t="shared" si="26"/>
        <v>0</v>
      </c>
      <c r="P62" s="321">
        <f t="shared" si="1"/>
        <v>45.704000000000001</v>
      </c>
      <c r="Q62" s="321">
        <f t="shared" si="2"/>
        <v>0</v>
      </c>
      <c r="R62" s="321">
        <f t="shared" si="3"/>
        <v>0</v>
      </c>
      <c r="S62" s="321">
        <f t="shared" si="4"/>
        <v>0</v>
      </c>
      <c r="T62" s="321">
        <f t="shared" si="5"/>
        <v>0</v>
      </c>
      <c r="U62" s="321">
        <f t="shared" si="6"/>
        <v>0</v>
      </c>
      <c r="V62" s="321">
        <v>5</v>
      </c>
      <c r="W62" s="341">
        <v>1</v>
      </c>
      <c r="X62" s="520">
        <f t="shared" si="88"/>
        <v>1</v>
      </c>
      <c r="Y62" s="520">
        <f t="shared" si="88"/>
        <v>1</v>
      </c>
      <c r="Z62" s="324">
        <f t="shared" si="84"/>
        <v>3.1536000000000002E-2</v>
      </c>
      <c r="AA62" s="390">
        <f>$AA$61</f>
        <v>0.5</v>
      </c>
      <c r="AB62" s="329">
        <v>20</v>
      </c>
      <c r="AC62" s="324"/>
      <c r="AD62" s="324"/>
      <c r="AE62" s="329"/>
      <c r="AG62" s="234">
        <f t="shared" si="80"/>
        <v>1.8369483716283721</v>
      </c>
      <c r="AH62" s="234">
        <f t="shared" si="81"/>
        <v>1.127240269306931</v>
      </c>
      <c r="AI62" s="234">
        <f t="shared" si="82"/>
        <v>0.71352541782178225</v>
      </c>
      <c r="AJ62" s="283"/>
      <c r="AK62" s="534" t="str">
        <f ca="1">F62</f>
        <v>IMDFL</v>
      </c>
      <c r="AL62" s="530" t="s">
        <v>53</v>
      </c>
      <c r="AM62" s="531">
        <f>H79/1000</f>
        <v>1.8369472877185038</v>
      </c>
      <c r="AN62" s="532">
        <f t="shared" si="75"/>
        <v>1.8369472877185038</v>
      </c>
      <c r="AO62" s="533">
        <f t="shared" si="76"/>
        <v>0</v>
      </c>
      <c r="AP62" s="533">
        <f t="shared" si="77"/>
        <v>0</v>
      </c>
      <c r="AQ62" s="543">
        <f t="shared" si="28"/>
        <v>1.8369483716283721</v>
      </c>
      <c r="AR62" s="533">
        <f t="shared" si="29"/>
        <v>0</v>
      </c>
      <c r="AS62" s="539">
        <f t="shared" si="30"/>
        <v>0</v>
      </c>
      <c r="AT62" s="544">
        <f t="shared" si="85"/>
        <v>1.8369483716283721</v>
      </c>
      <c r="AU62" s="535">
        <f t="shared" si="85"/>
        <v>0</v>
      </c>
      <c r="AV62" s="536">
        <f t="shared" si="85"/>
        <v>0</v>
      </c>
      <c r="AW62" s="283"/>
      <c r="AX62" s="534" t="str">
        <f t="shared" ca="1" si="12"/>
        <v>IMDFL</v>
      </c>
      <c r="AY62" s="530" t="s">
        <v>53</v>
      </c>
      <c r="AZ62" s="531">
        <f>H99/1000</f>
        <v>1.1272359814952606</v>
      </c>
      <c r="BA62" s="532">
        <f>AZ62*$AN$23</f>
        <v>1.1272359814952606</v>
      </c>
      <c r="BB62" s="533">
        <f t="shared" si="64"/>
        <v>0</v>
      </c>
      <c r="BC62" s="533">
        <f t="shared" si="65"/>
        <v>0</v>
      </c>
      <c r="BD62" s="544">
        <f t="shared" si="31"/>
        <v>1.127240269306931</v>
      </c>
      <c r="BE62" s="535">
        <f t="shared" si="32"/>
        <v>0</v>
      </c>
      <c r="BF62" s="536">
        <f t="shared" si="33"/>
        <v>0</v>
      </c>
      <c r="BG62" s="544">
        <f t="shared" si="86"/>
        <v>1.127240269306931</v>
      </c>
      <c r="BH62" s="535">
        <f t="shared" si="86"/>
        <v>0</v>
      </c>
      <c r="BI62" s="536">
        <f t="shared" si="86"/>
        <v>0</v>
      </c>
      <c r="BJ62" s="283"/>
      <c r="BK62" s="534" t="str">
        <f ca="1">AK62</f>
        <v>IMDFL</v>
      </c>
      <c r="BL62" s="530" t="s">
        <v>53</v>
      </c>
      <c r="BM62" s="531">
        <f>H119/1000</f>
        <v>0.71352352961728838</v>
      </c>
      <c r="BN62" s="532">
        <f>BM62*$AN$23</f>
        <v>0.71352352961728838</v>
      </c>
      <c r="BO62" s="533">
        <f t="shared" si="50"/>
        <v>0</v>
      </c>
      <c r="BP62" s="533">
        <f t="shared" si="51"/>
        <v>0</v>
      </c>
      <c r="BQ62" s="544">
        <f t="shared" si="36"/>
        <v>0.71352541782178225</v>
      </c>
      <c r="BR62" s="535">
        <f t="shared" si="37"/>
        <v>0</v>
      </c>
      <c r="BS62" s="536">
        <f t="shared" si="38"/>
        <v>0</v>
      </c>
      <c r="BT62" s="544">
        <f t="shared" si="87"/>
        <v>0.71352541782178225</v>
      </c>
      <c r="BU62" s="535">
        <f t="shared" si="87"/>
        <v>0</v>
      </c>
      <c r="BV62" s="536">
        <f t="shared" si="87"/>
        <v>0</v>
      </c>
      <c r="BW62" s="283"/>
      <c r="BX62" s="283"/>
      <c r="BY62" s="283"/>
    </row>
    <row r="63" spans="3:77" ht="12.75" customHeight="1">
      <c r="F63" s="80"/>
      <c r="G63" s="283"/>
      <c r="H63" s="283"/>
      <c r="I63" s="283"/>
      <c r="J63" s="283"/>
      <c r="K63" s="286"/>
      <c r="L63" s="286"/>
      <c r="M63" s="286"/>
      <c r="N63" s="283"/>
      <c r="O63" s="283"/>
      <c r="P63" s="283"/>
      <c r="Q63" s="283"/>
      <c r="R63" s="283"/>
      <c r="S63" s="283"/>
      <c r="T63" s="283"/>
      <c r="U63" s="283"/>
      <c r="V63" s="78"/>
      <c r="W63" s="78"/>
      <c r="X63" s="78"/>
      <c r="Y63" s="78"/>
      <c r="Z63" s="78"/>
      <c r="AA63" s="78"/>
      <c r="AB63" s="78"/>
      <c r="AC63" s="78"/>
      <c r="AD63" s="79"/>
      <c r="AE63" s="79"/>
      <c r="AF63" s="79"/>
      <c r="AG63" s="405"/>
      <c r="AH63" s="405"/>
      <c r="AI63" s="405"/>
      <c r="AJ63" s="82"/>
      <c r="AK63" s="82"/>
      <c r="AL63" s="82"/>
      <c r="AM63" s="82"/>
      <c r="AN63" s="82"/>
      <c r="AO63" s="82"/>
      <c r="AP63" s="82"/>
      <c r="AQ63" s="283"/>
      <c r="AR63" s="283"/>
      <c r="AS63" s="283"/>
      <c r="AT63" s="283"/>
      <c r="AU63" s="283"/>
      <c r="AV63" s="283"/>
      <c r="AW63" s="283"/>
      <c r="AX63" s="283"/>
      <c r="AY63" s="283"/>
      <c r="AZ63" s="283"/>
      <c r="BA63" s="283"/>
      <c r="BB63" s="283"/>
      <c r="BC63" s="283"/>
      <c r="BD63" s="283"/>
      <c r="BE63" s="283"/>
      <c r="BF63" s="283"/>
      <c r="BG63" s="283"/>
      <c r="BH63" s="283"/>
      <c r="BI63" s="283"/>
      <c r="BJ63" s="283"/>
      <c r="BK63" s="283"/>
      <c r="BL63" s="283"/>
      <c r="BM63" s="283"/>
      <c r="BN63" s="283"/>
      <c r="BO63" s="283"/>
      <c r="BP63" s="283"/>
    </row>
    <row r="64" spans="3:77" ht="12.75" customHeight="1">
      <c r="C64" s="285"/>
      <c r="D64" s="291"/>
      <c r="F64" s="80"/>
      <c r="G64" s="504"/>
      <c r="H64" s="505"/>
      <c r="I64" s="505"/>
      <c r="J64" s="285"/>
      <c r="K64" s="283"/>
      <c r="L64" s="283"/>
      <c r="M64" s="283"/>
      <c r="N64" s="283"/>
      <c r="O64" s="283"/>
      <c r="P64" s="283"/>
      <c r="Q64" s="283"/>
      <c r="R64" s="283"/>
      <c r="S64" s="283"/>
      <c r="T64" s="283"/>
      <c r="U64" s="283"/>
      <c r="V64" s="45"/>
      <c r="W64" s="285"/>
      <c r="X64" s="45"/>
      <c r="Y64" s="45"/>
      <c r="Z64" s="79"/>
      <c r="AA64" s="79"/>
      <c r="AB64" s="79"/>
      <c r="AC64" s="79"/>
      <c r="AD64" s="82"/>
      <c r="AE64" s="82"/>
      <c r="AF64" s="82"/>
      <c r="AG64" s="82"/>
      <c r="AH64" s="82"/>
      <c r="AI64" s="82"/>
      <c r="AJ64" s="283"/>
      <c r="AK64" s="283"/>
      <c r="AL64" s="283"/>
      <c r="AM64" s="283"/>
      <c r="AN64" s="283"/>
      <c r="AO64" s="283"/>
      <c r="AP64" s="283"/>
      <c r="AQ64" s="283"/>
      <c r="AR64" s="283"/>
      <c r="AS64" s="283"/>
      <c r="AT64" s="283"/>
      <c r="AU64" s="283"/>
      <c r="AV64" s="283"/>
      <c r="AW64" s="283"/>
      <c r="AX64" s="283"/>
      <c r="AY64" s="283"/>
      <c r="AZ64" s="283"/>
      <c r="BA64" s="283"/>
      <c r="BB64" s="283"/>
      <c r="BC64" s="283"/>
      <c r="BD64" s="283"/>
      <c r="BE64" s="283"/>
      <c r="BF64" s="283"/>
      <c r="BG64" s="283"/>
      <c r="BH64" s="283"/>
      <c r="BI64" s="283"/>
      <c r="BJ64" s="283"/>
      <c r="BK64" s="283"/>
      <c r="BL64" s="283"/>
      <c r="BM64" s="283"/>
      <c r="BN64" s="283"/>
      <c r="BO64" s="283"/>
      <c r="BP64" s="283"/>
    </row>
    <row r="65" spans="3:66" ht="12.75" customHeight="1">
      <c r="D65" s="47"/>
      <c r="F65" s="80"/>
      <c r="G65" s="286"/>
      <c r="H65" s="286"/>
      <c r="I65" s="286"/>
      <c r="J65" s="80"/>
      <c r="K65" s="283"/>
      <c r="L65" s="283"/>
      <c r="M65" s="283"/>
      <c r="N65" s="283"/>
      <c r="O65" s="283"/>
      <c r="P65" s="283"/>
      <c r="Q65" s="283"/>
      <c r="R65" s="283"/>
      <c r="S65" s="83"/>
      <c r="T65" s="83"/>
      <c r="U65" s="83"/>
      <c r="V65" s="83"/>
      <c r="W65" s="83"/>
      <c r="X65" s="83"/>
      <c r="Y65" s="83"/>
      <c r="Z65" s="83"/>
      <c r="AA65" s="83"/>
      <c r="AB65" s="83"/>
      <c r="AC65" s="83"/>
      <c r="AD65" s="1"/>
      <c r="AE65" s="83"/>
      <c r="AF65" s="283"/>
      <c r="AG65" s="283"/>
      <c r="AH65" s="283"/>
      <c r="AI65" s="78"/>
      <c r="AJ65" s="78"/>
      <c r="AK65" s="78"/>
      <c r="AL65" s="78"/>
      <c r="AM65" s="78"/>
      <c r="AN65" s="78"/>
      <c r="AO65" s="283"/>
      <c r="AP65" s="283"/>
      <c r="AQ65" s="283"/>
      <c r="AR65" s="283"/>
      <c r="AS65" s="283"/>
      <c r="AT65" s="283"/>
      <c r="AU65" s="283"/>
      <c r="AV65" s="283"/>
      <c r="AW65" s="283"/>
      <c r="AX65" s="283"/>
      <c r="AY65" s="283"/>
      <c r="AZ65" s="283"/>
      <c r="BA65" s="283"/>
      <c r="BB65" s="283"/>
      <c r="BC65" s="283"/>
      <c r="BD65" s="283"/>
      <c r="BE65" s="283"/>
      <c r="BF65" s="283"/>
      <c r="BG65" s="283"/>
      <c r="BH65" s="283"/>
      <c r="BI65" s="283"/>
      <c r="BJ65" s="283"/>
      <c r="BK65" s="283"/>
      <c r="BL65" s="283"/>
      <c r="BM65" s="283"/>
      <c r="BN65" s="283"/>
    </row>
    <row r="66" spans="3:66" ht="12.75" customHeight="1">
      <c r="F66" s="80"/>
      <c r="G66" s="83"/>
      <c r="H66" s="83"/>
      <c r="I66" s="83"/>
      <c r="J66" s="83"/>
      <c r="K66" s="83"/>
      <c r="L66" s="83"/>
      <c r="M66" s="83"/>
      <c r="N66" s="83"/>
      <c r="O66" s="83"/>
      <c r="P66" s="83"/>
      <c r="Q66" s="83"/>
      <c r="R66" s="83"/>
      <c r="S66" s="291"/>
      <c r="T66" s="283"/>
      <c r="U66" s="283"/>
      <c r="V66" s="45"/>
      <c r="W66" s="283"/>
      <c r="X66" s="78"/>
      <c r="Y66" s="78"/>
      <c r="Z66" s="78"/>
      <c r="AA66" s="45"/>
      <c r="AB66" s="78"/>
      <c r="AC66" s="82"/>
      <c r="AD66" s="79"/>
      <c r="AE66" s="78"/>
      <c r="AF66" s="508"/>
      <c r="AG66" s="508"/>
      <c r="AH66" s="506"/>
      <c r="AI66" s="506"/>
      <c r="AJ66" s="506"/>
      <c r="AK66" s="506"/>
      <c r="AL66" s="79"/>
      <c r="AM66" s="45"/>
      <c r="AN66" s="283"/>
      <c r="AO66" s="283"/>
      <c r="AP66" s="283"/>
      <c r="AQ66" s="283"/>
      <c r="AR66" s="283"/>
      <c r="AS66" s="283"/>
      <c r="AT66" s="283"/>
      <c r="AU66" s="283"/>
      <c r="AV66" s="283"/>
      <c r="AW66" s="283"/>
      <c r="AX66" s="283"/>
      <c r="AY66" s="283"/>
      <c r="AZ66" s="283"/>
      <c r="BA66" s="283"/>
      <c r="BB66" s="283"/>
      <c r="BC66" s="283"/>
      <c r="BD66" s="283"/>
      <c r="BE66" s="283"/>
      <c r="BF66" s="283"/>
      <c r="BG66" s="283"/>
      <c r="BH66" s="283"/>
      <c r="BI66" s="283"/>
      <c r="BJ66" s="283"/>
      <c r="BK66" s="283"/>
      <c r="BL66" s="283"/>
      <c r="BM66" s="283"/>
    </row>
    <row r="67" spans="3:66" ht="12.75" customHeight="1">
      <c r="D67" s="47"/>
      <c r="F67" s="80"/>
      <c r="G67" s="83"/>
      <c r="H67" s="83"/>
      <c r="I67" s="83"/>
      <c r="J67" s="83"/>
      <c r="K67" s="47"/>
      <c r="L67" s="291"/>
      <c r="M67" s="47"/>
      <c r="N67" s="47"/>
      <c r="O67" s="291"/>
      <c r="P67" s="47"/>
      <c r="Q67" s="47"/>
      <c r="R67" s="291"/>
      <c r="S67" s="25"/>
      <c r="U67" s="78"/>
      <c r="V67" s="78"/>
      <c r="W67" s="78"/>
      <c r="X67" s="45"/>
      <c r="Y67" s="79"/>
      <c r="Z67" s="79"/>
      <c r="AA67" s="79"/>
      <c r="AB67" s="25"/>
      <c r="AC67" s="111" t="s">
        <v>109</v>
      </c>
      <c r="AE67" s="283"/>
      <c r="AF67" s="283"/>
    </row>
    <row r="68" spans="3:66" ht="12.75" customHeight="1">
      <c r="L68" s="286"/>
      <c r="O68" s="283"/>
      <c r="Q68" s="86"/>
      <c r="R68" s="25"/>
      <c r="S68" s="25"/>
      <c r="T68" s="34"/>
      <c r="U68" s="34"/>
      <c r="V68" s="283"/>
      <c r="W68" s="283"/>
      <c r="X68" s="283"/>
      <c r="Y68" s="283"/>
      <c r="Z68" s="283"/>
      <c r="AA68" s="25"/>
      <c r="AB68" s="25"/>
      <c r="AC68" s="283"/>
      <c r="AD68" s="283"/>
    </row>
    <row r="69" spans="3:66" ht="12.75" customHeight="1">
      <c r="T69" s="283"/>
      <c r="U69" s="283"/>
      <c r="V69" s="283"/>
      <c r="W69" s="283"/>
      <c r="X69" s="283"/>
    </row>
    <row r="70" spans="3:66" ht="12.75" customHeight="1">
      <c r="C70" s="257" t="s">
        <v>488</v>
      </c>
      <c r="E70" s="25"/>
      <c r="F70" s="25"/>
      <c r="G70" s="25"/>
      <c r="H70" s="25"/>
      <c r="I70" s="25"/>
      <c r="J70" s="25"/>
      <c r="K70" s="25"/>
      <c r="O70" s="86"/>
      <c r="T70" s="283"/>
      <c r="U70" s="283"/>
      <c r="V70" s="283"/>
      <c r="W70" s="283"/>
      <c r="X70" s="283"/>
    </row>
    <row r="71" spans="3:66" ht="12.75" customHeight="1">
      <c r="O71" s="86"/>
      <c r="T71" s="283"/>
      <c r="U71" s="283"/>
      <c r="V71" s="283"/>
      <c r="W71" s="283"/>
      <c r="X71" s="283"/>
    </row>
    <row r="72" spans="3:66" ht="12.75" customHeight="1">
      <c r="C72" s="125" t="s">
        <v>145</v>
      </c>
      <c r="E72" s="25"/>
      <c r="F72" s="25"/>
      <c r="G72" s="25"/>
      <c r="H72" s="25"/>
      <c r="I72" s="25"/>
      <c r="J72" s="25"/>
      <c r="K72" s="25"/>
    </row>
    <row r="73" spans="3:66" ht="12.75" customHeight="1">
      <c r="D73" s="87" t="s">
        <v>147</v>
      </c>
      <c r="E73" s="88" t="str">
        <f t="array" ref="E73">+IF(AND(UPPER(TRANSPOSE(T78:T88))=UPPER(MID(D76:N76,4,99))),"Ok","ERROR")</f>
        <v>Ok</v>
      </c>
      <c r="F73" s="25"/>
      <c r="G73" s="25"/>
      <c r="H73" s="25"/>
      <c r="I73" s="25"/>
      <c r="J73" s="25"/>
      <c r="K73" s="25"/>
    </row>
    <row r="74" spans="3:66" ht="12.75" customHeight="1">
      <c r="C74" s="25" t="s">
        <v>203</v>
      </c>
      <c r="O74" s="86"/>
      <c r="T74" s="125" t="s">
        <v>490</v>
      </c>
      <c r="U74" s="125"/>
      <c r="W74" s="125"/>
    </row>
    <row r="75" spans="3:66" ht="12.75" customHeight="1">
      <c r="D75" s="89">
        <v>1</v>
      </c>
      <c r="E75" s="89">
        <f>+D75+1</f>
        <v>2</v>
      </c>
      <c r="F75" s="89">
        <f t="shared" ref="F75:P75" si="89">+E75+1</f>
        <v>3</v>
      </c>
      <c r="G75" s="89">
        <f t="shared" si="89"/>
        <v>4</v>
      </c>
      <c r="H75" s="89">
        <f t="shared" si="89"/>
        <v>5</v>
      </c>
      <c r="I75" s="89">
        <f t="shared" si="89"/>
        <v>6</v>
      </c>
      <c r="J75" s="89">
        <f t="shared" si="89"/>
        <v>7</v>
      </c>
      <c r="K75" s="89">
        <f t="shared" si="89"/>
        <v>8</v>
      </c>
      <c r="L75" s="89">
        <f t="shared" si="89"/>
        <v>9</v>
      </c>
      <c r="M75" s="89">
        <f t="shared" si="89"/>
        <v>10</v>
      </c>
      <c r="N75" s="89">
        <f t="shared" si="89"/>
        <v>11</v>
      </c>
      <c r="O75" s="89">
        <f t="shared" si="89"/>
        <v>12</v>
      </c>
      <c r="P75" s="89">
        <f t="shared" si="89"/>
        <v>13</v>
      </c>
      <c r="T75" s="46"/>
      <c r="U75" s="46"/>
      <c r="W75" s="46"/>
    </row>
    <row r="76" spans="3:66" ht="12.75" customHeight="1">
      <c r="C76" s="10" t="str">
        <f t="shared" ref="C76:D76" si="90">+D149</f>
        <v>Agg End-use</v>
      </c>
      <c r="D76" s="20" t="str">
        <f t="shared" si="90"/>
        <v>01 Coal</v>
      </c>
      <c r="E76" s="20" t="str">
        <f t="shared" ref="E76" si="91">+F149</f>
        <v>02 Fuel oil</v>
      </c>
      <c r="F76" s="20" t="str">
        <f t="shared" ref="F76" si="92">+G149</f>
        <v>03 Diesel</v>
      </c>
      <c r="G76" s="20" t="str">
        <f t="shared" ref="G76" si="93">+H149</f>
        <v>04 Gasoline</v>
      </c>
      <c r="H76" s="20" t="str">
        <f t="shared" ref="H76" si="94">+I149</f>
        <v>05 LPG</v>
      </c>
      <c r="I76" s="20" t="str">
        <f t="shared" ref="I76" si="95">+J149</f>
        <v>06 Manufactured Gases</v>
      </c>
      <c r="J76" s="20" t="str">
        <f t="shared" ref="J76" si="96">+K149</f>
        <v>07 Natural gas</v>
      </c>
      <c r="K76" s="20" t="str">
        <f t="shared" ref="K76" si="97">+L149</f>
        <v>08 Biogas</v>
      </c>
      <c r="L76" s="20" t="str">
        <f t="shared" ref="L76" si="98">+M149</f>
        <v>09 Biodiesel</v>
      </c>
      <c r="M76" s="20" t="str">
        <f t="shared" ref="M76" si="99">+N149</f>
        <v>10 Biomass</v>
      </c>
      <c r="N76" s="20" t="str">
        <f t="shared" ref="N76" si="100">+O149</f>
        <v>11 Waste</v>
      </c>
      <c r="O76" s="20" t="str">
        <f t="shared" ref="O76" si="101">+P149</f>
        <v>12 Electricity</v>
      </c>
      <c r="P76" s="20" t="str">
        <f t="shared" ref="P76" si="102">+Q149</f>
        <v>13 District heating</v>
      </c>
      <c r="T76" s="122" t="s">
        <v>146</v>
      </c>
      <c r="V76" s="123">
        <f>+'Energy matrix'!B3</f>
        <v>2010</v>
      </c>
    </row>
    <row r="77" spans="3:66" ht="12.75" customHeight="1">
      <c r="C77" s="13" t="str">
        <f>$D$150</f>
        <v>Process heat temperature</v>
      </c>
      <c r="D77" s="14">
        <f>+INDEX($E150:$Q150,1,D$75) * INDEX($V$78:$V$90,D$75,1)</f>
        <v>720.02099999999996</v>
      </c>
      <c r="E77" s="14">
        <f t="shared" ref="E77:P77" si="103">+INDEX($E150:$Q150,1,E$75) * INDEX($V$78:$V$90,E$75,1)</f>
        <v>121.044</v>
      </c>
      <c r="F77" s="14">
        <f t="shared" si="103"/>
        <v>0</v>
      </c>
      <c r="G77" s="14">
        <f t="shared" si="103"/>
        <v>0</v>
      </c>
      <c r="H77" s="14">
        <f t="shared" si="103"/>
        <v>609.91075000000001</v>
      </c>
      <c r="I77" s="14">
        <f t="shared" si="103"/>
        <v>0</v>
      </c>
      <c r="J77" s="14">
        <f t="shared" si="103"/>
        <v>67411.4139</v>
      </c>
      <c r="K77" s="14">
        <f t="shared" si="103"/>
        <v>33</v>
      </c>
      <c r="L77" s="14">
        <f t="shared" si="103"/>
        <v>168.46</v>
      </c>
      <c r="M77" s="14">
        <f t="shared" si="103"/>
        <v>1648</v>
      </c>
      <c r="N77" s="14">
        <f t="shared" si="103"/>
        <v>8</v>
      </c>
      <c r="O77" s="14">
        <f t="shared" si="103"/>
        <v>0</v>
      </c>
      <c r="P77" s="14">
        <f t="shared" si="103"/>
        <v>0</v>
      </c>
      <c r="T77" s="48" t="s">
        <v>203</v>
      </c>
      <c r="U77" s="48"/>
      <c r="V77" s="124" t="str">
        <f>+INDEX('Energy matrix'!C4:N4,1,$D$2)</f>
        <v>Machinery</v>
      </c>
      <c r="W77" s="48"/>
    </row>
    <row r="78" spans="3:66" ht="12.75" customHeight="1">
      <c r="C78" s="13" t="str">
        <f>$D$151</f>
        <v>Cooling demand</v>
      </c>
      <c r="D78" s="14">
        <f>+INDEX($E151:$Q151,1,D$75) * INDEX($V$78:$V$90,D$75,1)</f>
        <v>0</v>
      </c>
      <c r="E78" s="14">
        <f t="shared" ref="E78:P78" si="104">+INDEX($E151:$Q151,1,E$75) * INDEX($V$78:$V$90,E$75,1)</f>
        <v>0</v>
      </c>
      <c r="F78" s="14">
        <f t="shared" si="104"/>
        <v>0</v>
      </c>
      <c r="G78" s="14">
        <f t="shared" si="104"/>
        <v>0</v>
      </c>
      <c r="H78" s="14">
        <f t="shared" si="104"/>
        <v>0</v>
      </c>
      <c r="I78" s="14">
        <f t="shared" si="104"/>
        <v>0</v>
      </c>
      <c r="J78" s="14">
        <f t="shared" si="104"/>
        <v>0</v>
      </c>
      <c r="K78" s="14">
        <f t="shared" si="104"/>
        <v>0</v>
      </c>
      <c r="L78" s="14">
        <f t="shared" si="104"/>
        <v>0</v>
      </c>
      <c r="M78" s="14">
        <f t="shared" si="104"/>
        <v>0</v>
      </c>
      <c r="N78" s="14">
        <f t="shared" si="104"/>
        <v>0</v>
      </c>
      <c r="O78" s="14">
        <f t="shared" si="104"/>
        <v>0</v>
      </c>
      <c r="P78" s="14">
        <f t="shared" si="104"/>
        <v>0</v>
      </c>
      <c r="T78" s="117" t="str">
        <f>+'Energy matrix'!B5</f>
        <v>Coal</v>
      </c>
      <c r="U78" s="117"/>
      <c r="V78" s="118">
        <f>+INDEX('Energy matrix'!C5:N5,1,$D$2)</f>
        <v>720.02099999999996</v>
      </c>
      <c r="W78" s="117"/>
    </row>
    <row r="79" spans="3:66" ht="12.75" customHeight="1">
      <c r="C79" s="13" t="str">
        <f>$D$152</f>
        <v>Haullage</v>
      </c>
      <c r="D79" s="19">
        <f>+INDEX($E152:$Q152,1,D$75) * INDEX($V$78:$V$90,D$75,1)</f>
        <v>0</v>
      </c>
      <c r="E79" s="19">
        <f t="shared" ref="E79:P79" si="105">+INDEX($E152:$Q152,1,E$75) * INDEX($V$78:$V$90,E$75,1)</f>
        <v>0</v>
      </c>
      <c r="F79" s="19">
        <f t="shared" si="105"/>
        <v>20718.285</v>
      </c>
      <c r="G79" s="19">
        <f t="shared" si="105"/>
        <v>0</v>
      </c>
      <c r="H79" s="19">
        <f t="shared" si="105"/>
        <v>1836.9472877185037</v>
      </c>
      <c r="I79" s="19">
        <f t="shared" si="105"/>
        <v>0</v>
      </c>
      <c r="J79" s="19">
        <f t="shared" si="105"/>
        <v>0</v>
      </c>
      <c r="K79" s="19">
        <f t="shared" si="105"/>
        <v>0</v>
      </c>
      <c r="L79" s="19">
        <f t="shared" si="105"/>
        <v>0</v>
      </c>
      <c r="M79" s="19">
        <f t="shared" si="105"/>
        <v>0</v>
      </c>
      <c r="N79" s="19">
        <f t="shared" si="105"/>
        <v>0</v>
      </c>
      <c r="O79" s="19">
        <f t="shared" si="105"/>
        <v>0</v>
      </c>
      <c r="P79" s="19">
        <f t="shared" si="105"/>
        <v>0</v>
      </c>
      <c r="T79" s="117" t="str">
        <f>+'Energy matrix'!B6</f>
        <v>Fuel Oil</v>
      </c>
      <c r="U79" s="117"/>
      <c r="V79" s="118">
        <f>+INDEX('Energy matrix'!C6:N6,1,$D$2)</f>
        <v>121.044</v>
      </c>
      <c r="W79" s="117"/>
    </row>
    <row r="80" spans="3:66" ht="12.75" customHeight="1">
      <c r="C80" s="13" t="str">
        <f>$D$153</f>
        <v>Light and electronics</v>
      </c>
      <c r="D80" s="14">
        <f>+INDEX($E153:$Q153,1,D$75) * INDEX($V$78:$V$90,D$75,1)</f>
        <v>0</v>
      </c>
      <c r="E80" s="14">
        <f t="shared" ref="E80:P80" si="106">+INDEX($E153:$Q153,1,E$75) * INDEX($V$78:$V$90,E$75,1)</f>
        <v>0</v>
      </c>
      <c r="F80" s="14">
        <f t="shared" si="106"/>
        <v>0</v>
      </c>
      <c r="G80" s="14">
        <f t="shared" si="106"/>
        <v>0</v>
      </c>
      <c r="H80" s="14">
        <f t="shared" si="106"/>
        <v>0</v>
      </c>
      <c r="I80" s="14">
        <f t="shared" si="106"/>
        <v>0</v>
      </c>
      <c r="J80" s="14">
        <f t="shared" si="106"/>
        <v>0</v>
      </c>
      <c r="K80" s="14">
        <f t="shared" si="106"/>
        <v>0</v>
      </c>
      <c r="L80" s="14">
        <f t="shared" si="106"/>
        <v>0</v>
      </c>
      <c r="M80" s="14">
        <f t="shared" si="106"/>
        <v>0</v>
      </c>
      <c r="N80" s="14">
        <f t="shared" si="106"/>
        <v>0</v>
      </c>
      <c r="O80" s="14">
        <f t="shared" si="106"/>
        <v>17771.399999999998</v>
      </c>
      <c r="P80" s="14">
        <f t="shared" si="106"/>
        <v>0</v>
      </c>
      <c r="T80" s="117" t="str">
        <f>+'Energy matrix'!B7</f>
        <v>Diesel</v>
      </c>
      <c r="U80" s="117"/>
      <c r="V80" s="118">
        <f>+INDEX('Energy matrix'!C7:N7,1,$D$2)</f>
        <v>20718.285</v>
      </c>
      <c r="W80" s="117"/>
    </row>
    <row r="81" spans="3:24" ht="12.75" customHeight="1">
      <c r="C81" s="13" t="str">
        <f>$D$154</f>
        <v>Electric motors</v>
      </c>
      <c r="D81" s="14">
        <f t="shared" ref="D81:P81" si="107">+INDEX($E154:$Q154,1,D$75) * INDEX($V$78:$V$90,D$75,1)</f>
        <v>0</v>
      </c>
      <c r="E81" s="14">
        <f t="shared" si="107"/>
        <v>0</v>
      </c>
      <c r="F81" s="14">
        <f t="shared" si="107"/>
        <v>0</v>
      </c>
      <c r="G81" s="14">
        <f t="shared" si="107"/>
        <v>0</v>
      </c>
      <c r="H81" s="14">
        <f t="shared" si="107"/>
        <v>0</v>
      </c>
      <c r="I81" s="14">
        <f t="shared" si="107"/>
        <v>0</v>
      </c>
      <c r="J81" s="14">
        <f t="shared" si="107"/>
        <v>0</v>
      </c>
      <c r="K81" s="14">
        <f t="shared" si="107"/>
        <v>0</v>
      </c>
      <c r="L81" s="14">
        <f t="shared" si="107"/>
        <v>0</v>
      </c>
      <c r="M81" s="14">
        <f t="shared" si="107"/>
        <v>0</v>
      </c>
      <c r="N81" s="14">
        <f t="shared" si="107"/>
        <v>0</v>
      </c>
      <c r="O81" s="14">
        <f t="shared" si="107"/>
        <v>95965.560000000012</v>
      </c>
      <c r="P81" s="14">
        <f t="shared" si="107"/>
        <v>0</v>
      </c>
      <c r="T81" s="117" t="str">
        <f>+'Energy matrix'!B8</f>
        <v>Gasoline</v>
      </c>
      <c r="U81" s="117"/>
      <c r="V81" s="118">
        <f>+INDEX('Energy matrix'!C8:N8,1,$D$2)</f>
        <v>0</v>
      </c>
      <c r="W81" s="117"/>
    </row>
    <row r="82" spans="3:24" ht="12.75" customHeight="1">
      <c r="C82" s="13" t="str">
        <f>$D$155</f>
        <v>Spatial heating</v>
      </c>
      <c r="D82" s="14">
        <f t="shared" ref="D82:P82" si="108">+INDEX($E155:$Q155,1,D$75) * INDEX($V$78:$V$90,D$75,1)</f>
        <v>0</v>
      </c>
      <c r="E82" s="14">
        <f t="shared" si="108"/>
        <v>0</v>
      </c>
      <c r="F82" s="14">
        <f t="shared" si="108"/>
        <v>0</v>
      </c>
      <c r="G82" s="14">
        <f t="shared" si="108"/>
        <v>0</v>
      </c>
      <c r="H82" s="14">
        <f t="shared" si="108"/>
        <v>0</v>
      </c>
      <c r="I82" s="14">
        <f t="shared" si="108"/>
        <v>0</v>
      </c>
      <c r="J82" s="14">
        <f t="shared" si="108"/>
        <v>7490.1571000000004</v>
      </c>
      <c r="K82" s="14">
        <f t="shared" si="108"/>
        <v>0</v>
      </c>
      <c r="L82" s="14">
        <f t="shared" si="108"/>
        <v>0</v>
      </c>
      <c r="M82" s="14">
        <f t="shared" si="108"/>
        <v>0</v>
      </c>
      <c r="N82" s="14">
        <f t="shared" si="108"/>
        <v>0</v>
      </c>
      <c r="O82" s="14">
        <f t="shared" si="108"/>
        <v>4739.04</v>
      </c>
      <c r="P82" s="14">
        <f t="shared" si="108"/>
        <v>13136</v>
      </c>
      <c r="T82" s="117" t="str">
        <f>+'Energy matrix'!B9</f>
        <v>LPG</v>
      </c>
      <c r="U82" s="117"/>
      <c r="V82" s="118">
        <f>+INDEX('Energy matrix'!C9:N9,1,$D$2)</f>
        <v>2439.643</v>
      </c>
      <c r="W82" s="117"/>
    </row>
    <row r="83" spans="3:24" ht="12.75" customHeight="1">
      <c r="C83" s="17" t="s">
        <v>57</v>
      </c>
      <c r="D83" s="18">
        <f t="shared" ref="D83:P83" si="109">SUM(D77:D82)</f>
        <v>720.02099999999996</v>
      </c>
      <c r="E83" s="18">
        <f t="shared" si="109"/>
        <v>121.044</v>
      </c>
      <c r="F83" s="18">
        <f t="shared" si="109"/>
        <v>20718.285</v>
      </c>
      <c r="G83" s="18">
        <f t="shared" si="109"/>
        <v>0</v>
      </c>
      <c r="H83" s="18">
        <f t="shared" si="109"/>
        <v>2446.8580377185035</v>
      </c>
      <c r="I83" s="18">
        <f t="shared" si="109"/>
        <v>0</v>
      </c>
      <c r="J83" s="18">
        <f t="shared" si="109"/>
        <v>74901.570999999996</v>
      </c>
      <c r="K83" s="18">
        <f t="shared" si="109"/>
        <v>33</v>
      </c>
      <c r="L83" s="18">
        <f t="shared" si="109"/>
        <v>168.46</v>
      </c>
      <c r="M83" s="18">
        <f t="shared" si="109"/>
        <v>1648</v>
      </c>
      <c r="N83" s="18">
        <f t="shared" si="109"/>
        <v>8</v>
      </c>
      <c r="O83" s="18">
        <f t="shared" si="109"/>
        <v>118476</v>
      </c>
      <c r="P83" s="18">
        <f t="shared" si="109"/>
        <v>13136</v>
      </c>
      <c r="T83" s="117" t="str">
        <f>+'Energy matrix'!B10</f>
        <v>Manufactured Gases</v>
      </c>
      <c r="U83" s="117"/>
      <c r="V83" s="118">
        <f>+INDEX('Energy matrix'!C10:N10,1,$D$2)</f>
        <v>0</v>
      </c>
      <c r="W83" s="117"/>
    </row>
    <row r="84" spans="3:24" ht="12.75" customHeight="1">
      <c r="E84" s="25"/>
      <c r="F84" s="25"/>
      <c r="G84" s="25"/>
      <c r="H84" s="25"/>
      <c r="I84" s="25"/>
      <c r="J84" s="25"/>
      <c r="K84" s="25"/>
      <c r="O84" s="86"/>
      <c r="T84" s="117" t="str">
        <f>+'Energy matrix'!B11</f>
        <v>Natural gas</v>
      </c>
      <c r="U84" s="117"/>
      <c r="V84" s="118">
        <f>+INDEX('Energy matrix'!C11:N11,1,$D$2)</f>
        <v>74901.570999999996</v>
      </c>
      <c r="W84" s="117"/>
    </row>
    <row r="85" spans="3:24" ht="12.75" customHeight="1">
      <c r="E85" s="25"/>
      <c r="F85" s="25"/>
      <c r="G85" s="25"/>
      <c r="H85" s="25"/>
      <c r="I85" s="25"/>
      <c r="J85" s="25"/>
      <c r="K85" s="25"/>
      <c r="O85" s="86"/>
      <c r="T85" s="117" t="str">
        <f>+'Energy matrix'!B12</f>
        <v>Biogas</v>
      </c>
      <c r="U85" s="117"/>
      <c r="V85" s="118">
        <f>+INDEX('Energy matrix'!C12:N12,1,$D$2)</f>
        <v>33</v>
      </c>
      <c r="W85" s="117"/>
    </row>
    <row r="86" spans="3:24" ht="12.75" customHeight="1">
      <c r="O86" s="86"/>
      <c r="T86" s="117" t="str">
        <f>+'Energy matrix'!B13</f>
        <v>Biodiesel</v>
      </c>
      <c r="U86" s="117"/>
      <c r="V86" s="118">
        <f>+INDEX('Energy matrix'!C13:N13,1,$D$2)</f>
        <v>168.46</v>
      </c>
      <c r="W86" s="117"/>
    </row>
    <row r="87" spans="3:24" ht="12.75" customHeight="1">
      <c r="O87" s="86"/>
      <c r="T87" s="117" t="str">
        <f>+'Energy matrix'!B14</f>
        <v>Biomass</v>
      </c>
      <c r="U87" s="117"/>
      <c r="V87" s="118">
        <f>+INDEX('Energy matrix'!C14:N14,1,$D$2)</f>
        <v>1648</v>
      </c>
      <c r="W87" s="117"/>
    </row>
    <row r="88" spans="3:24" ht="12.75" customHeight="1">
      <c r="O88" s="86"/>
      <c r="T88" s="117" t="str">
        <f>+'Energy matrix'!B15</f>
        <v>Waste</v>
      </c>
      <c r="U88" s="117"/>
      <c r="V88" s="118">
        <f>+INDEX('Energy matrix'!C15:N15,1,$D$2)</f>
        <v>8</v>
      </c>
      <c r="W88" s="117"/>
    </row>
    <row r="89" spans="3:24" ht="12.75" customHeight="1">
      <c r="O89" s="86"/>
      <c r="T89" s="117" t="str">
        <f>+'Energy matrix'!B16</f>
        <v>Electricity</v>
      </c>
      <c r="U89" s="117"/>
      <c r="V89" s="118">
        <f>+INDEX('Energy matrix'!C16:N16,1,$D$2)</f>
        <v>118476</v>
      </c>
      <c r="W89" s="117"/>
    </row>
    <row r="90" spans="3:24" s="283" customFormat="1" ht="12.75" customHeight="1">
      <c r="C90" s="257" t="s">
        <v>559</v>
      </c>
      <c r="O90" s="86"/>
      <c r="R90" s="285"/>
      <c r="S90" s="285"/>
      <c r="T90" s="117" t="str">
        <f>+'Energy matrix'!B17</f>
        <v>District Heating</v>
      </c>
      <c r="U90" s="117"/>
      <c r="V90" s="118">
        <f>+INDEX('Energy matrix'!C17:N17,1,$D$2)</f>
        <v>13136</v>
      </c>
      <c r="W90" s="117"/>
      <c r="X90" s="25"/>
    </row>
    <row r="91" spans="3:24" s="283" customFormat="1" ht="12.75" customHeight="1">
      <c r="E91" s="63"/>
      <c r="F91" s="63"/>
      <c r="G91" s="286"/>
      <c r="H91" s="286"/>
      <c r="I91" s="286"/>
      <c r="J91" s="286"/>
      <c r="K91" s="286"/>
      <c r="O91" s="86"/>
      <c r="R91" s="285"/>
      <c r="S91" s="285"/>
      <c r="T91" s="117" t="s">
        <v>57</v>
      </c>
      <c r="U91" s="117"/>
      <c r="V91" s="118">
        <f>SUM(V78:V90)</f>
        <v>232370.024</v>
      </c>
      <c r="W91" s="117"/>
      <c r="X91" s="25"/>
    </row>
    <row r="92" spans="3:24" s="283" customFormat="1" ht="12.75" customHeight="1">
      <c r="C92" s="125" t="s">
        <v>145</v>
      </c>
      <c r="R92" s="285"/>
      <c r="S92" s="285"/>
      <c r="T92" s="258"/>
      <c r="U92" s="258"/>
      <c r="V92" s="259"/>
      <c r="W92" s="258"/>
      <c r="X92" s="25"/>
    </row>
    <row r="93" spans="3:24" s="283" customFormat="1" ht="12.75" customHeight="1">
      <c r="D93" s="87" t="s">
        <v>147</v>
      </c>
      <c r="E93" s="88" t="str">
        <f t="array" ref="E93">+IF(AND(UPPER(TRANSPOSE(T98:T108))=UPPER(MID(D96:N96,4,99))),"Ok","ERROR")</f>
        <v>Ok</v>
      </c>
      <c r="R93" s="285"/>
      <c r="S93" s="285"/>
      <c r="T93" s="258"/>
      <c r="U93" s="258"/>
      <c r="V93" s="259"/>
      <c r="W93" s="258"/>
      <c r="X93" s="25"/>
    </row>
    <row r="94" spans="3:24" s="283" customFormat="1" ht="12.75" customHeight="1">
      <c r="C94" s="283" t="s">
        <v>203</v>
      </c>
      <c r="E94" s="63"/>
      <c r="F94" s="63"/>
      <c r="G94" s="286"/>
      <c r="H94" s="286"/>
      <c r="I94" s="286"/>
      <c r="J94" s="286"/>
      <c r="K94" s="286"/>
      <c r="O94" s="86"/>
      <c r="R94" s="285"/>
      <c r="S94" s="285"/>
      <c r="T94" s="125" t="s">
        <v>558</v>
      </c>
      <c r="U94" s="125"/>
      <c r="W94" s="125"/>
    </row>
    <row r="95" spans="3:24" s="283" customFormat="1" ht="12.75" customHeight="1">
      <c r="D95" s="89">
        <v>1</v>
      </c>
      <c r="E95" s="89">
        <f>+D95+1</f>
        <v>2</v>
      </c>
      <c r="F95" s="89">
        <f t="shared" ref="F95:G95" si="110">+E95+1</f>
        <v>3</v>
      </c>
      <c r="G95" s="89">
        <f t="shared" si="110"/>
        <v>4</v>
      </c>
      <c r="H95" s="89">
        <f t="shared" ref="H95:I95" si="111">+G95+1</f>
        <v>5</v>
      </c>
      <c r="I95" s="89">
        <f t="shared" si="111"/>
        <v>6</v>
      </c>
      <c r="J95" s="89">
        <f t="shared" ref="J95:K95" si="112">+I95+1</f>
        <v>7</v>
      </c>
      <c r="K95" s="89">
        <f t="shared" si="112"/>
        <v>8</v>
      </c>
      <c r="L95" s="89">
        <f t="shared" ref="L95:M95" si="113">+K95+1</f>
        <v>9</v>
      </c>
      <c r="M95" s="89">
        <f t="shared" si="113"/>
        <v>10</v>
      </c>
      <c r="N95" s="89">
        <f t="shared" ref="N95:O95" si="114">+M95+1</f>
        <v>11</v>
      </c>
      <c r="O95" s="89">
        <f t="shared" si="114"/>
        <v>12</v>
      </c>
      <c r="P95" s="89">
        <f t="shared" ref="P95" si="115">+O95+1</f>
        <v>13</v>
      </c>
      <c r="R95" s="285"/>
      <c r="S95" s="285"/>
      <c r="T95" s="289"/>
      <c r="U95" s="289"/>
      <c r="W95" s="289"/>
    </row>
    <row r="96" spans="3:24" s="283" customFormat="1" ht="12.75" customHeight="1">
      <c r="C96" s="10" t="str">
        <f t="shared" ref="C96:E96" si="116">+D149</f>
        <v>Agg End-use</v>
      </c>
      <c r="D96" s="10" t="str">
        <f t="shared" si="116"/>
        <v>01 Coal</v>
      </c>
      <c r="E96" s="10" t="str">
        <f t="shared" si="116"/>
        <v>02 Fuel oil</v>
      </c>
      <c r="F96" s="10" t="str">
        <f t="shared" ref="F96" si="117">+G149</f>
        <v>03 Diesel</v>
      </c>
      <c r="G96" s="10" t="str">
        <f t="shared" ref="G96" si="118">+H149</f>
        <v>04 Gasoline</v>
      </c>
      <c r="H96" s="10" t="str">
        <f t="shared" ref="H96" si="119">+I149</f>
        <v>05 LPG</v>
      </c>
      <c r="I96" s="10" t="str">
        <f t="shared" ref="I96" si="120">+J149</f>
        <v>06 Manufactured Gases</v>
      </c>
      <c r="J96" s="10" t="str">
        <f t="shared" ref="J96" si="121">+K149</f>
        <v>07 Natural gas</v>
      </c>
      <c r="K96" s="10" t="str">
        <f t="shared" ref="K96" si="122">+L149</f>
        <v>08 Biogas</v>
      </c>
      <c r="L96" s="10" t="str">
        <f t="shared" ref="L96" si="123">+M149</f>
        <v>09 Biodiesel</v>
      </c>
      <c r="M96" s="10" t="str">
        <f t="shared" ref="M96" si="124">+N149</f>
        <v>10 Biomass</v>
      </c>
      <c r="N96" s="10" t="str">
        <f t="shared" ref="N96" si="125">+O149</f>
        <v>11 Waste</v>
      </c>
      <c r="O96" s="10" t="str">
        <f t="shared" ref="O96" si="126">+P149</f>
        <v>12 Electricity</v>
      </c>
      <c r="P96" s="10" t="str">
        <f t="shared" ref="P96" si="127">+Q149</f>
        <v>13 District heating</v>
      </c>
      <c r="R96" s="285"/>
      <c r="S96" s="285"/>
      <c r="T96" s="122" t="s">
        <v>146</v>
      </c>
      <c r="V96" s="123">
        <v>2015</v>
      </c>
    </row>
    <row r="97" spans="3:24" s="283" customFormat="1" ht="12.75" customHeight="1">
      <c r="C97" s="13" t="str">
        <f>$D$150</f>
        <v>Process heat temperature</v>
      </c>
      <c r="D97" s="14">
        <f>+INDEX($E150:$Q150,1,D$95) * INDEX($V$98:$V$110,D$95,1)</f>
        <v>336.67700000000002</v>
      </c>
      <c r="E97" s="14">
        <f t="shared" ref="E97:P97" si="128">+INDEX($E150:$Q150,1,E$95) * INDEX($V$98:$V$110,E$95,1)</f>
        <v>40.734999999999999</v>
      </c>
      <c r="F97" s="14">
        <f t="shared" si="128"/>
        <v>0</v>
      </c>
      <c r="G97" s="14">
        <f t="shared" si="128"/>
        <v>0</v>
      </c>
      <c r="H97" s="14">
        <f t="shared" si="128"/>
        <v>374.26949999999999</v>
      </c>
      <c r="I97" s="14">
        <f t="shared" si="128"/>
        <v>613.79999999999995</v>
      </c>
      <c r="J97" s="14">
        <f t="shared" si="128"/>
        <v>64029.69000000001</v>
      </c>
      <c r="K97" s="14">
        <f t="shared" si="128"/>
        <v>371</v>
      </c>
      <c r="L97" s="14">
        <f t="shared" si="128"/>
        <v>76.293000000000006</v>
      </c>
      <c r="M97" s="14">
        <f t="shared" si="128"/>
        <v>2144</v>
      </c>
      <c r="N97" s="14">
        <f t="shared" si="128"/>
        <v>1</v>
      </c>
      <c r="O97" s="14">
        <f t="shared" si="128"/>
        <v>0</v>
      </c>
      <c r="P97" s="14">
        <f t="shared" si="128"/>
        <v>0</v>
      </c>
      <c r="R97" s="285"/>
      <c r="S97" s="285"/>
      <c r="T97" s="48" t="s">
        <v>203</v>
      </c>
      <c r="U97" s="48"/>
      <c r="V97" s="124" t="str">
        <f>+INDEX('Energy matrix'!C25:N25,1,$D$2)</f>
        <v>Machinery</v>
      </c>
      <c r="W97" s="48"/>
    </row>
    <row r="98" spans="3:24" s="283" customFormat="1" ht="12.75" customHeight="1">
      <c r="C98" s="13" t="str">
        <f>$D$151</f>
        <v>Cooling demand</v>
      </c>
      <c r="D98" s="14">
        <f t="shared" ref="D98:P98" si="129">+INDEX($E151:$Q151,1,D$95) * INDEX($V$98:$V$110,D$95,1)</f>
        <v>0</v>
      </c>
      <c r="E98" s="14">
        <f t="shared" si="129"/>
        <v>0</v>
      </c>
      <c r="F98" s="14">
        <f t="shared" si="129"/>
        <v>0</v>
      </c>
      <c r="G98" s="14">
        <f t="shared" si="129"/>
        <v>0</v>
      </c>
      <c r="H98" s="14">
        <f t="shared" si="129"/>
        <v>0</v>
      </c>
      <c r="I98" s="14">
        <f t="shared" si="129"/>
        <v>0</v>
      </c>
      <c r="J98" s="14">
        <f t="shared" si="129"/>
        <v>0</v>
      </c>
      <c r="K98" s="14">
        <f t="shared" si="129"/>
        <v>0</v>
      </c>
      <c r="L98" s="14">
        <f t="shared" si="129"/>
        <v>0</v>
      </c>
      <c r="M98" s="14">
        <f t="shared" si="129"/>
        <v>0</v>
      </c>
      <c r="N98" s="14">
        <f t="shared" si="129"/>
        <v>0</v>
      </c>
      <c r="O98" s="14">
        <f t="shared" si="129"/>
        <v>0</v>
      </c>
      <c r="P98" s="14">
        <f t="shared" si="129"/>
        <v>0</v>
      </c>
      <c r="R98" s="285"/>
      <c r="S98" s="285"/>
      <c r="T98" s="117" t="str">
        <f>'Energy matrix'!B26</f>
        <v>Coal</v>
      </c>
      <c r="U98" s="117"/>
      <c r="V98" s="118">
        <f>+INDEX('Energy matrix'!C26:N26,1,$D$2)</f>
        <v>336.67700000000002</v>
      </c>
      <c r="W98" s="117"/>
    </row>
    <row r="99" spans="3:24" s="283" customFormat="1" ht="12.75" customHeight="1">
      <c r="C99" s="13" t="str">
        <f>$D$152</f>
        <v>Haullage</v>
      </c>
      <c r="D99" s="14">
        <f t="shared" ref="D99:P99" si="130">+INDEX($E152:$Q152,1,D$95) * INDEX($V$98:$V$110,D$95,1)</f>
        <v>0</v>
      </c>
      <c r="E99" s="14">
        <f t="shared" si="130"/>
        <v>0</v>
      </c>
      <c r="F99" s="14">
        <f t="shared" si="130"/>
        <v>8263.1020000000008</v>
      </c>
      <c r="G99" s="14">
        <f t="shared" si="130"/>
        <v>0</v>
      </c>
      <c r="H99" s="14">
        <f t="shared" si="130"/>
        <v>1127.2359814952606</v>
      </c>
      <c r="I99" s="14">
        <f t="shared" si="130"/>
        <v>0</v>
      </c>
      <c r="J99" s="14">
        <f t="shared" si="130"/>
        <v>0</v>
      </c>
      <c r="K99" s="14">
        <f t="shared" si="130"/>
        <v>0</v>
      </c>
      <c r="L99" s="14">
        <f t="shared" si="130"/>
        <v>0</v>
      </c>
      <c r="M99" s="14">
        <f t="shared" si="130"/>
        <v>0</v>
      </c>
      <c r="N99" s="14">
        <f t="shared" si="130"/>
        <v>0</v>
      </c>
      <c r="O99" s="14">
        <f t="shared" si="130"/>
        <v>0</v>
      </c>
      <c r="P99" s="14">
        <f t="shared" si="130"/>
        <v>0</v>
      </c>
      <c r="R99" s="285"/>
      <c r="S99" s="285"/>
      <c r="T99" s="117" t="str">
        <f>'Energy matrix'!B27</f>
        <v>Fuel Oil</v>
      </c>
      <c r="U99" s="117"/>
      <c r="V99" s="118">
        <f>+INDEX('Energy matrix'!C27:N27,1,$D$2)</f>
        <v>40.734999999999999</v>
      </c>
      <c r="W99" s="117"/>
    </row>
    <row r="100" spans="3:24" s="283" customFormat="1" ht="12.75" customHeight="1">
      <c r="C100" s="13" t="str">
        <f>$D$153</f>
        <v>Light and electronics</v>
      </c>
      <c r="D100" s="14">
        <f t="shared" ref="D100:P100" si="131">+INDEX($E153:$Q153,1,D$95) * INDEX($V$98:$V$110,D$95,1)</f>
        <v>0</v>
      </c>
      <c r="E100" s="14">
        <f t="shared" si="131"/>
        <v>0</v>
      </c>
      <c r="F100" s="14">
        <f t="shared" si="131"/>
        <v>0</v>
      </c>
      <c r="G100" s="14">
        <f t="shared" si="131"/>
        <v>0</v>
      </c>
      <c r="H100" s="14">
        <f t="shared" si="131"/>
        <v>0</v>
      </c>
      <c r="I100" s="14">
        <f t="shared" si="131"/>
        <v>0</v>
      </c>
      <c r="J100" s="14">
        <f t="shared" si="131"/>
        <v>0</v>
      </c>
      <c r="K100" s="14">
        <f t="shared" si="131"/>
        <v>0</v>
      </c>
      <c r="L100" s="14">
        <f t="shared" si="131"/>
        <v>0</v>
      </c>
      <c r="M100" s="14">
        <f t="shared" si="131"/>
        <v>0</v>
      </c>
      <c r="N100" s="14">
        <f t="shared" si="131"/>
        <v>0</v>
      </c>
      <c r="O100" s="14">
        <f t="shared" si="131"/>
        <v>18047.34</v>
      </c>
      <c r="P100" s="14">
        <f t="shared" si="131"/>
        <v>0</v>
      </c>
      <c r="R100" s="285"/>
      <c r="S100" s="285"/>
      <c r="T100" s="117" t="str">
        <f>'Energy matrix'!B28</f>
        <v>Diesel</v>
      </c>
      <c r="U100" s="117"/>
      <c r="V100" s="118">
        <f>+INDEX('Energy matrix'!C28:N28,1,$D$2)</f>
        <v>8263.1020000000008</v>
      </c>
      <c r="W100" s="117"/>
    </row>
    <row r="101" spans="3:24" s="283" customFormat="1" ht="12.75" customHeight="1">
      <c r="C101" s="13" t="str">
        <f>$D$154</f>
        <v>Electric motors</v>
      </c>
      <c r="D101" s="14">
        <f t="shared" ref="D101:P101" si="132">+INDEX($E154:$Q154,1,D$95) * INDEX($V$98:$V$110,D$95,1)</f>
        <v>0</v>
      </c>
      <c r="E101" s="14">
        <f t="shared" si="132"/>
        <v>0</v>
      </c>
      <c r="F101" s="14">
        <f t="shared" si="132"/>
        <v>0</v>
      </c>
      <c r="G101" s="14">
        <f t="shared" si="132"/>
        <v>0</v>
      </c>
      <c r="H101" s="14">
        <f t="shared" si="132"/>
        <v>0</v>
      </c>
      <c r="I101" s="14">
        <f t="shared" si="132"/>
        <v>0</v>
      </c>
      <c r="J101" s="14">
        <f t="shared" si="132"/>
        <v>0</v>
      </c>
      <c r="K101" s="14">
        <f t="shared" si="132"/>
        <v>0</v>
      </c>
      <c r="L101" s="14">
        <f t="shared" si="132"/>
        <v>0</v>
      </c>
      <c r="M101" s="14">
        <f t="shared" si="132"/>
        <v>0</v>
      </c>
      <c r="N101" s="14">
        <f t="shared" si="132"/>
        <v>0</v>
      </c>
      <c r="O101" s="14">
        <f t="shared" si="132"/>
        <v>97455.636000000013</v>
      </c>
      <c r="P101" s="14">
        <f t="shared" si="132"/>
        <v>0</v>
      </c>
      <c r="R101" s="285"/>
      <c r="S101" s="285"/>
      <c r="T101" s="117" t="str">
        <f>'Energy matrix'!B29</f>
        <v>Gasoline</v>
      </c>
      <c r="U101" s="117"/>
      <c r="V101" s="118">
        <f>+INDEX('Energy matrix'!C29:N29,1,$D$2)</f>
        <v>0</v>
      </c>
      <c r="W101" s="117"/>
    </row>
    <row r="102" spans="3:24" s="283" customFormat="1" ht="12.75" customHeight="1">
      <c r="C102" s="13" t="str">
        <f>$D$155</f>
        <v>Spatial heating</v>
      </c>
      <c r="D102" s="14">
        <f t="shared" ref="D102:P102" si="133">+INDEX($E155:$Q155,1,D$95) * INDEX($V$98:$V$110,D$95,1)</f>
        <v>0</v>
      </c>
      <c r="E102" s="14">
        <f t="shared" si="133"/>
        <v>0</v>
      </c>
      <c r="F102" s="14">
        <f t="shared" si="133"/>
        <v>0</v>
      </c>
      <c r="G102" s="14">
        <f t="shared" si="133"/>
        <v>0</v>
      </c>
      <c r="H102" s="14">
        <f t="shared" si="133"/>
        <v>0</v>
      </c>
      <c r="I102" s="14">
        <f t="shared" si="133"/>
        <v>0</v>
      </c>
      <c r="J102" s="14">
        <f t="shared" si="133"/>
        <v>7114.4100000000008</v>
      </c>
      <c r="K102" s="14">
        <f t="shared" si="133"/>
        <v>0</v>
      </c>
      <c r="L102" s="14">
        <f t="shared" si="133"/>
        <v>0</v>
      </c>
      <c r="M102" s="14">
        <f t="shared" si="133"/>
        <v>0</v>
      </c>
      <c r="N102" s="14">
        <f t="shared" si="133"/>
        <v>0</v>
      </c>
      <c r="O102" s="14">
        <f t="shared" si="133"/>
        <v>4812.6240000000007</v>
      </c>
      <c r="P102" s="14">
        <f t="shared" si="133"/>
        <v>9929</v>
      </c>
      <c r="R102" s="285"/>
      <c r="S102" s="285"/>
      <c r="T102" s="117" t="str">
        <f>'Energy matrix'!B30</f>
        <v>LPG</v>
      </c>
      <c r="U102" s="117"/>
      <c r="V102" s="118">
        <f>+INDEX('Energy matrix'!C30:N30,1,$D$2)</f>
        <v>1497.078</v>
      </c>
      <c r="W102" s="117"/>
    </row>
    <row r="103" spans="3:24" s="283" customFormat="1" ht="12.75" customHeight="1">
      <c r="C103" s="17" t="s">
        <v>57</v>
      </c>
      <c r="D103" s="18">
        <f>SUM(D97:D102)</f>
        <v>336.67700000000002</v>
      </c>
      <c r="E103" s="18">
        <f t="shared" ref="E103:P103" si="134">SUM(E97:E102)</f>
        <v>40.734999999999999</v>
      </c>
      <c r="F103" s="18">
        <f t="shared" si="134"/>
        <v>8263.1020000000008</v>
      </c>
      <c r="G103" s="18">
        <f t="shared" si="134"/>
        <v>0</v>
      </c>
      <c r="H103" s="18">
        <f t="shared" si="134"/>
        <v>1501.5054814952605</v>
      </c>
      <c r="I103" s="18">
        <f t="shared" si="134"/>
        <v>613.79999999999995</v>
      </c>
      <c r="J103" s="18">
        <f t="shared" si="134"/>
        <v>71144.100000000006</v>
      </c>
      <c r="K103" s="18">
        <f t="shared" si="134"/>
        <v>371</v>
      </c>
      <c r="L103" s="18">
        <f t="shared" si="134"/>
        <v>76.293000000000006</v>
      </c>
      <c r="M103" s="18">
        <f t="shared" si="134"/>
        <v>2144</v>
      </c>
      <c r="N103" s="18">
        <f t="shared" si="134"/>
        <v>1</v>
      </c>
      <c r="O103" s="18">
        <f t="shared" si="134"/>
        <v>120315.6</v>
      </c>
      <c r="P103" s="18">
        <f t="shared" si="134"/>
        <v>9929</v>
      </c>
      <c r="R103" s="285"/>
      <c r="S103" s="285"/>
      <c r="T103" s="117" t="str">
        <f>'Energy matrix'!B31</f>
        <v>Manufactured Gases</v>
      </c>
      <c r="U103" s="117"/>
      <c r="V103" s="118">
        <f>+INDEX('Energy matrix'!C31:N31,1,$D$2)</f>
        <v>613.79999999999995</v>
      </c>
      <c r="W103" s="117"/>
    </row>
    <row r="104" spans="3:24" s="283" customFormat="1" ht="12.75" customHeight="1">
      <c r="O104" s="86"/>
      <c r="R104" s="285"/>
      <c r="S104" s="285"/>
      <c r="T104" s="117" t="str">
        <f>'Energy matrix'!B32</f>
        <v>Natural gas</v>
      </c>
      <c r="U104" s="117"/>
      <c r="V104" s="118">
        <f>+INDEX('Energy matrix'!C32:N32,1,$D$2)</f>
        <v>71144.100000000006</v>
      </c>
      <c r="W104" s="117"/>
    </row>
    <row r="105" spans="3:24" s="283" customFormat="1" ht="12.75" customHeight="1">
      <c r="O105" s="86"/>
      <c r="R105" s="285"/>
      <c r="S105" s="285"/>
      <c r="T105" s="117" t="str">
        <f>'Energy matrix'!B33</f>
        <v>Biogas</v>
      </c>
      <c r="U105" s="117"/>
      <c r="V105" s="118">
        <f>+INDEX('Energy matrix'!C33:N33,1,$D$2)</f>
        <v>371</v>
      </c>
      <c r="W105" s="117"/>
    </row>
    <row r="106" spans="3:24" s="283" customFormat="1" ht="12.75" customHeight="1">
      <c r="E106" s="63"/>
      <c r="F106" s="63"/>
      <c r="G106" s="286"/>
      <c r="H106" s="286"/>
      <c r="I106" s="286"/>
      <c r="J106" s="286"/>
      <c r="K106" s="286"/>
      <c r="O106" s="86"/>
      <c r="R106" s="285"/>
      <c r="S106" s="285"/>
      <c r="T106" s="117" t="str">
        <f>'Energy matrix'!B34</f>
        <v>Biodiesel</v>
      </c>
      <c r="U106" s="117"/>
      <c r="V106" s="118">
        <f>+INDEX('Energy matrix'!C34:N34,1,$D$2)</f>
        <v>76.293000000000006</v>
      </c>
      <c r="W106" s="117"/>
    </row>
    <row r="107" spans="3:24" s="283" customFormat="1" ht="12.75" customHeight="1">
      <c r="E107" s="63"/>
      <c r="F107" s="63"/>
      <c r="G107" s="286"/>
      <c r="H107" s="286"/>
      <c r="I107" s="286"/>
      <c r="J107" s="286"/>
      <c r="K107" s="286"/>
      <c r="O107" s="86"/>
      <c r="R107" s="285"/>
      <c r="S107" s="285"/>
      <c r="T107" s="117" t="str">
        <f>'Energy matrix'!B35</f>
        <v>Biomass</v>
      </c>
      <c r="U107" s="117"/>
      <c r="V107" s="118">
        <f>+INDEX('Energy matrix'!C35:N35,1,$D$2)</f>
        <v>2144</v>
      </c>
      <c r="W107" s="117"/>
    </row>
    <row r="108" spans="3:24" s="283" customFormat="1" ht="12.75" customHeight="1">
      <c r="E108" s="63"/>
      <c r="F108" s="63"/>
      <c r="G108" s="286"/>
      <c r="H108" s="286"/>
      <c r="I108" s="286"/>
      <c r="J108" s="286"/>
      <c r="K108" s="286"/>
      <c r="O108" s="86"/>
      <c r="R108" s="285"/>
      <c r="S108" s="285"/>
      <c r="T108" s="117" t="str">
        <f>'Energy matrix'!B36</f>
        <v>Waste</v>
      </c>
      <c r="U108" s="117"/>
      <c r="V108" s="118">
        <f>+INDEX('Energy matrix'!C36:N36,1,$D$2)</f>
        <v>1</v>
      </c>
      <c r="W108" s="117"/>
    </row>
    <row r="109" spans="3:24" s="283" customFormat="1" ht="12.75" customHeight="1">
      <c r="E109" s="63"/>
      <c r="F109" s="63"/>
      <c r="G109" s="286"/>
      <c r="H109" s="286"/>
      <c r="I109" s="286"/>
      <c r="J109" s="286"/>
      <c r="K109" s="286"/>
      <c r="O109" s="86"/>
      <c r="R109" s="285"/>
      <c r="S109" s="285"/>
      <c r="T109" s="117" t="str">
        <f>'Energy matrix'!B37</f>
        <v>Electricity</v>
      </c>
      <c r="U109" s="117"/>
      <c r="V109" s="118">
        <f>+INDEX('Energy matrix'!C37:N37,1,$D$2)</f>
        <v>120315.6</v>
      </c>
      <c r="W109" s="117"/>
    </row>
    <row r="110" spans="3:24" ht="12.75" customHeight="1">
      <c r="C110" s="257" t="s">
        <v>489</v>
      </c>
      <c r="E110" s="25"/>
      <c r="F110" s="25"/>
      <c r="G110" s="25"/>
      <c r="H110" s="25"/>
      <c r="I110" s="25"/>
      <c r="J110" s="25"/>
      <c r="K110" s="25"/>
      <c r="O110" s="86"/>
      <c r="T110" s="117" t="str">
        <f>'Energy matrix'!B38</f>
        <v>District Heating</v>
      </c>
      <c r="U110" s="117"/>
      <c r="V110" s="118">
        <f>+INDEX('Energy matrix'!C38:N38,1,$D$2)</f>
        <v>9929</v>
      </c>
      <c r="W110" s="117"/>
      <c r="X110" s="283"/>
    </row>
    <row r="111" spans="3:24" ht="12.75" customHeight="1">
      <c r="O111" s="86"/>
      <c r="T111" s="117" t="s">
        <v>57</v>
      </c>
      <c r="U111" s="117"/>
      <c r="V111" s="118">
        <f>SUM(V98:V110)</f>
        <v>214732.38500000001</v>
      </c>
      <c r="W111" s="117"/>
      <c r="X111" s="283"/>
    </row>
    <row r="112" spans="3:24" ht="12.75" customHeight="1">
      <c r="C112" s="125" t="s">
        <v>145</v>
      </c>
      <c r="E112" s="25"/>
      <c r="F112" s="25"/>
      <c r="G112" s="25"/>
      <c r="H112" s="25"/>
      <c r="I112" s="25"/>
      <c r="J112" s="25"/>
      <c r="K112" s="25"/>
      <c r="T112" s="285"/>
      <c r="U112" s="285"/>
      <c r="V112" s="285"/>
      <c r="W112" s="285"/>
      <c r="X112" s="283"/>
    </row>
    <row r="113" spans="3:31" ht="12.75" customHeight="1">
      <c r="D113" s="87" t="s">
        <v>147</v>
      </c>
      <c r="E113" s="88" t="str">
        <f t="array" ref="E113">+IF(AND(UPPER(TRANSPOSE(T118:T128))=UPPER(MID(D116:N116,4,99))),"Ok","ERROR")</f>
        <v>Ok</v>
      </c>
      <c r="F113" s="25"/>
      <c r="G113" s="25"/>
      <c r="H113" s="25"/>
      <c r="I113" s="25"/>
      <c r="J113" s="25"/>
      <c r="K113" s="25"/>
      <c r="T113" s="285"/>
      <c r="U113" s="285"/>
      <c r="V113" s="285"/>
      <c r="W113" s="285"/>
      <c r="X113" s="283"/>
    </row>
    <row r="114" spans="3:31" ht="12.75" customHeight="1">
      <c r="C114" s="25" t="s">
        <v>203</v>
      </c>
      <c r="O114" s="86"/>
      <c r="T114" s="125" t="s">
        <v>491</v>
      </c>
      <c r="U114" s="125"/>
      <c r="W114" s="125"/>
    </row>
    <row r="115" spans="3:31" ht="12.75" customHeight="1">
      <c r="D115" s="89">
        <v>1</v>
      </c>
      <c r="E115" s="89">
        <f>+D115+1</f>
        <v>2</v>
      </c>
      <c r="F115" s="89">
        <f t="shared" ref="F115:P115" si="135">+E115+1</f>
        <v>3</v>
      </c>
      <c r="G115" s="89">
        <f t="shared" si="135"/>
        <v>4</v>
      </c>
      <c r="H115" s="89">
        <f t="shared" si="135"/>
        <v>5</v>
      </c>
      <c r="I115" s="89">
        <f t="shared" si="135"/>
        <v>6</v>
      </c>
      <c r="J115" s="89">
        <f t="shared" si="135"/>
        <v>7</v>
      </c>
      <c r="K115" s="89">
        <f t="shared" si="135"/>
        <v>8</v>
      </c>
      <c r="L115" s="89">
        <f t="shared" si="135"/>
        <v>9</v>
      </c>
      <c r="M115" s="89">
        <f t="shared" si="135"/>
        <v>10</v>
      </c>
      <c r="N115" s="89">
        <f t="shared" si="135"/>
        <v>11</v>
      </c>
      <c r="O115" s="89">
        <f t="shared" si="135"/>
        <v>12</v>
      </c>
      <c r="P115" s="89">
        <f t="shared" si="135"/>
        <v>13</v>
      </c>
      <c r="T115" s="46"/>
      <c r="U115" s="46"/>
      <c r="W115" s="46"/>
    </row>
    <row r="116" spans="3:31" ht="12.75" customHeight="1">
      <c r="C116" s="10" t="str">
        <f>+C76</f>
        <v>Agg End-use</v>
      </c>
      <c r="D116" s="10" t="str">
        <f t="shared" ref="D116:P116" si="136">+D76</f>
        <v>01 Coal</v>
      </c>
      <c r="E116" s="10" t="str">
        <f t="shared" si="136"/>
        <v>02 Fuel oil</v>
      </c>
      <c r="F116" s="10" t="str">
        <f t="shared" si="136"/>
        <v>03 Diesel</v>
      </c>
      <c r="G116" s="10" t="str">
        <f t="shared" si="136"/>
        <v>04 Gasoline</v>
      </c>
      <c r="H116" s="10" t="str">
        <f t="shared" si="136"/>
        <v>05 LPG</v>
      </c>
      <c r="I116" s="10" t="str">
        <f t="shared" si="136"/>
        <v>06 Manufactured Gases</v>
      </c>
      <c r="J116" s="10" t="str">
        <f t="shared" si="136"/>
        <v>07 Natural gas</v>
      </c>
      <c r="K116" s="10" t="str">
        <f t="shared" si="136"/>
        <v>08 Biogas</v>
      </c>
      <c r="L116" s="10" t="str">
        <f t="shared" si="136"/>
        <v>09 Biodiesel</v>
      </c>
      <c r="M116" s="10" t="str">
        <f t="shared" si="136"/>
        <v>10 Biomass</v>
      </c>
      <c r="N116" s="10" t="str">
        <f t="shared" si="136"/>
        <v>11 Waste</v>
      </c>
      <c r="O116" s="10" t="str">
        <f t="shared" si="136"/>
        <v>12 Electricity</v>
      </c>
      <c r="P116" s="10" t="str">
        <f t="shared" si="136"/>
        <v>13 District heating</v>
      </c>
      <c r="T116" s="122" t="s">
        <v>146</v>
      </c>
      <c r="V116" s="123">
        <f>+'Energy matrix'!B45</f>
        <v>2019</v>
      </c>
    </row>
    <row r="117" spans="3:31" ht="12.75" customHeight="1">
      <c r="C117" s="13" t="str">
        <f>$D$150</f>
        <v>Process heat temperature</v>
      </c>
      <c r="D117" s="14">
        <f>+INDEX($E150:$Q150,1,D$115) * INDEX($V$118:$V$130,D$115,1)</f>
        <v>574.64200000000005</v>
      </c>
      <c r="E117" s="14">
        <f t="shared" ref="E117:P117" si="137">+INDEX($E150:$Q150,1,E$115) * INDEX($V$118:$V$130,E$115,1)</f>
        <v>40.343000000000004</v>
      </c>
      <c r="F117" s="14">
        <f t="shared" si="137"/>
        <v>0</v>
      </c>
      <c r="G117" s="14">
        <f t="shared" si="137"/>
        <v>0</v>
      </c>
      <c r="H117" s="14">
        <f t="shared" si="137"/>
        <v>236.90700000000001</v>
      </c>
      <c r="I117" s="14">
        <f t="shared" si="137"/>
        <v>365.4</v>
      </c>
      <c r="J117" s="14">
        <f t="shared" si="137"/>
        <v>66429.660600000003</v>
      </c>
      <c r="K117" s="14">
        <f t="shared" si="137"/>
        <v>103</v>
      </c>
      <c r="L117" s="14">
        <f t="shared" si="137"/>
        <v>80.778000000000006</v>
      </c>
      <c r="M117" s="14">
        <f t="shared" si="137"/>
        <v>1258</v>
      </c>
      <c r="N117" s="14">
        <f t="shared" si="137"/>
        <v>781</v>
      </c>
      <c r="O117" s="14">
        <f t="shared" si="137"/>
        <v>0</v>
      </c>
      <c r="P117" s="14">
        <f t="shared" si="137"/>
        <v>0</v>
      </c>
      <c r="T117" s="48" t="s">
        <v>203</v>
      </c>
      <c r="U117" s="48"/>
      <c r="V117" s="124" t="str">
        <f>+INDEX('Energy matrix'!C46:N46,1,$D$2)</f>
        <v>Machinery</v>
      </c>
      <c r="W117" s="48"/>
    </row>
    <row r="118" spans="3:31" ht="12.75" customHeight="1">
      <c r="C118" s="13" t="str">
        <f>$D$151</f>
        <v>Cooling demand</v>
      </c>
      <c r="D118" s="14">
        <f>+INDEX($E151:$Q151,1,D$115) * INDEX($V$118:$V$130,D$115,1)</f>
        <v>0</v>
      </c>
      <c r="E118" s="14">
        <f t="shared" ref="E118:P118" si="138">+INDEX($E151:$Q151,1,E$115) * INDEX($V$118:$V$130,E$115,1)</f>
        <v>0</v>
      </c>
      <c r="F118" s="14">
        <f t="shared" si="138"/>
        <v>0</v>
      </c>
      <c r="G118" s="14">
        <f t="shared" si="138"/>
        <v>0</v>
      </c>
      <c r="H118" s="14">
        <f t="shared" si="138"/>
        <v>0</v>
      </c>
      <c r="I118" s="14">
        <f t="shared" si="138"/>
        <v>0</v>
      </c>
      <c r="J118" s="14">
        <f t="shared" si="138"/>
        <v>0</v>
      </c>
      <c r="K118" s="14">
        <f t="shared" si="138"/>
        <v>0</v>
      </c>
      <c r="L118" s="14">
        <f t="shared" si="138"/>
        <v>0</v>
      </c>
      <c r="M118" s="14">
        <f t="shared" si="138"/>
        <v>0</v>
      </c>
      <c r="N118" s="14">
        <f t="shared" si="138"/>
        <v>0</v>
      </c>
      <c r="O118" s="14">
        <f t="shared" si="138"/>
        <v>0</v>
      </c>
      <c r="P118" s="14">
        <f t="shared" si="138"/>
        <v>0</v>
      </c>
      <c r="T118" s="117" t="str">
        <f>'Energy matrix'!B47</f>
        <v>Coal</v>
      </c>
      <c r="U118" s="117"/>
      <c r="V118" s="118">
        <f>+INDEX('Energy matrix'!C47:N47,1,$D$2)</f>
        <v>574.64200000000005</v>
      </c>
      <c r="W118" s="117"/>
    </row>
    <row r="119" spans="3:31" ht="12.75" customHeight="1">
      <c r="C119" s="13" t="str">
        <f>$D$152</f>
        <v>Haullage</v>
      </c>
      <c r="D119" s="19">
        <f>+INDEX($E152:$Q152,1,D$115) * INDEX($V$118:$V$130,D$115,1)</f>
        <v>0</v>
      </c>
      <c r="E119" s="19">
        <f t="shared" ref="E119:P119" si="139">+INDEX($E152:$Q152,1,E$115) * INDEX($V$118:$V$130,E$115,1)</f>
        <v>0</v>
      </c>
      <c r="F119" s="19">
        <f t="shared" si="139"/>
        <v>7469.2979999999998</v>
      </c>
      <c r="G119" s="19">
        <f t="shared" si="139"/>
        <v>0</v>
      </c>
      <c r="H119" s="19">
        <f t="shared" si="139"/>
        <v>713.52352961728843</v>
      </c>
      <c r="I119" s="19">
        <f t="shared" si="139"/>
        <v>0</v>
      </c>
      <c r="J119" s="19">
        <f t="shared" si="139"/>
        <v>0</v>
      </c>
      <c r="K119" s="19">
        <f t="shared" si="139"/>
        <v>0</v>
      </c>
      <c r="L119" s="19">
        <f t="shared" si="139"/>
        <v>0</v>
      </c>
      <c r="M119" s="19">
        <f t="shared" si="139"/>
        <v>0</v>
      </c>
      <c r="N119" s="19">
        <f t="shared" si="139"/>
        <v>0</v>
      </c>
      <c r="O119" s="19">
        <f t="shared" si="139"/>
        <v>0</v>
      </c>
      <c r="P119" s="19">
        <f t="shared" si="139"/>
        <v>0</v>
      </c>
      <c r="T119" s="117" t="str">
        <f>'Energy matrix'!B48</f>
        <v>Fuel Oil</v>
      </c>
      <c r="U119" s="117"/>
      <c r="V119" s="118">
        <f>+INDEX('Energy matrix'!C48:N48,1,$D$2)</f>
        <v>40.343000000000004</v>
      </c>
      <c r="W119" s="117"/>
    </row>
    <row r="120" spans="3:31" ht="12.75" customHeight="1">
      <c r="C120" s="13" t="str">
        <f>$D$153</f>
        <v>Light and electronics</v>
      </c>
      <c r="D120" s="14">
        <f>+INDEX($E153:$Q153,1,D$115) * INDEX($V$118:$V$130,D$115,1)</f>
        <v>0</v>
      </c>
      <c r="E120" s="14">
        <f t="shared" ref="E120:P120" si="140">+INDEX($E153:$Q153,1,E$115) * INDEX($V$118:$V$130,E$115,1)</f>
        <v>0</v>
      </c>
      <c r="F120" s="14">
        <f t="shared" si="140"/>
        <v>0</v>
      </c>
      <c r="G120" s="14">
        <f t="shared" si="140"/>
        <v>0</v>
      </c>
      <c r="H120" s="14">
        <f t="shared" si="140"/>
        <v>0</v>
      </c>
      <c r="I120" s="14">
        <f t="shared" si="140"/>
        <v>0</v>
      </c>
      <c r="J120" s="14">
        <f t="shared" si="140"/>
        <v>0</v>
      </c>
      <c r="K120" s="14">
        <f t="shared" si="140"/>
        <v>0</v>
      </c>
      <c r="L120" s="14">
        <f t="shared" si="140"/>
        <v>0</v>
      </c>
      <c r="M120" s="14">
        <f t="shared" si="140"/>
        <v>0</v>
      </c>
      <c r="N120" s="14">
        <f t="shared" si="140"/>
        <v>0</v>
      </c>
      <c r="O120" s="14">
        <f t="shared" si="140"/>
        <v>17783.82</v>
      </c>
      <c r="P120" s="14">
        <f t="shared" si="140"/>
        <v>0</v>
      </c>
      <c r="T120" s="117" t="str">
        <f>'Energy matrix'!B49</f>
        <v>Diesel</v>
      </c>
      <c r="U120" s="117"/>
      <c r="V120" s="118">
        <f>+INDEX('Energy matrix'!C49:N49,1,$D$2)</f>
        <v>7469.2979999999998</v>
      </c>
      <c r="W120" s="117"/>
    </row>
    <row r="121" spans="3:31" ht="12.75" customHeight="1">
      <c r="C121" s="13" t="str">
        <f>$D$154</f>
        <v>Electric motors</v>
      </c>
      <c r="D121" s="14">
        <f t="shared" ref="D121:P122" si="141">+INDEX($E154:$Q154,1,D$115) * INDEX($V$118:$V$130,D$115,1)</f>
        <v>0</v>
      </c>
      <c r="E121" s="14">
        <f t="shared" si="141"/>
        <v>0</v>
      </c>
      <c r="F121" s="14">
        <f t="shared" si="141"/>
        <v>0</v>
      </c>
      <c r="G121" s="14">
        <f t="shared" si="141"/>
        <v>0</v>
      </c>
      <c r="H121" s="14">
        <f t="shared" si="141"/>
        <v>0</v>
      </c>
      <c r="I121" s="14">
        <f t="shared" si="141"/>
        <v>0</v>
      </c>
      <c r="J121" s="14">
        <f t="shared" si="141"/>
        <v>0</v>
      </c>
      <c r="K121" s="14">
        <f t="shared" si="141"/>
        <v>0</v>
      </c>
      <c r="L121" s="14">
        <f t="shared" si="141"/>
        <v>0</v>
      </c>
      <c r="M121" s="14">
        <f t="shared" si="141"/>
        <v>0</v>
      </c>
      <c r="N121" s="14">
        <f t="shared" si="141"/>
        <v>0</v>
      </c>
      <c r="O121" s="14">
        <f t="shared" si="141"/>
        <v>96032.628000000012</v>
      </c>
      <c r="P121" s="14">
        <f t="shared" si="141"/>
        <v>0</v>
      </c>
      <c r="T121" s="117" t="str">
        <f>'Energy matrix'!B50</f>
        <v>Gasoline</v>
      </c>
      <c r="U121" s="117"/>
      <c r="V121" s="118">
        <f>+INDEX('Energy matrix'!C50:N50,1,$D$2)</f>
        <v>0</v>
      </c>
      <c r="W121" s="117"/>
    </row>
    <row r="122" spans="3:31" ht="12.75" customHeight="1">
      <c r="C122" s="13" t="str">
        <f>$D$155</f>
        <v>Spatial heating</v>
      </c>
      <c r="D122" s="14">
        <f t="shared" si="141"/>
        <v>0</v>
      </c>
      <c r="E122" s="14">
        <f t="shared" si="141"/>
        <v>0</v>
      </c>
      <c r="F122" s="14">
        <f t="shared" si="141"/>
        <v>0</v>
      </c>
      <c r="G122" s="14">
        <f t="shared" si="141"/>
        <v>0</v>
      </c>
      <c r="H122" s="14">
        <f t="shared" si="141"/>
        <v>0</v>
      </c>
      <c r="I122" s="14">
        <f t="shared" si="141"/>
        <v>0</v>
      </c>
      <c r="J122" s="14">
        <f t="shared" si="141"/>
        <v>7381.0734000000002</v>
      </c>
      <c r="K122" s="14">
        <f t="shared" si="141"/>
        <v>0</v>
      </c>
      <c r="L122" s="14">
        <f t="shared" si="141"/>
        <v>0</v>
      </c>
      <c r="M122" s="14">
        <f t="shared" si="141"/>
        <v>0</v>
      </c>
      <c r="N122" s="14">
        <f t="shared" si="141"/>
        <v>0</v>
      </c>
      <c r="O122" s="14">
        <f t="shared" si="141"/>
        <v>4742.3519999999999</v>
      </c>
      <c r="P122" s="14">
        <f t="shared" si="141"/>
        <v>10178</v>
      </c>
      <c r="T122" s="117" t="str">
        <f>'Energy matrix'!B51</f>
        <v>LPG</v>
      </c>
      <c r="U122" s="117"/>
      <c r="V122" s="118">
        <f>+INDEX('Energy matrix'!C51:N51,1,$D$2)</f>
        <v>947.62800000000004</v>
      </c>
      <c r="W122" s="117"/>
    </row>
    <row r="123" spans="3:31" ht="12.75" customHeight="1">
      <c r="C123" s="17" t="s">
        <v>57</v>
      </c>
      <c r="D123" s="18">
        <f t="shared" ref="D123:P123" si="142">SUM(D117:D122)</f>
        <v>574.64200000000005</v>
      </c>
      <c r="E123" s="18">
        <f t="shared" si="142"/>
        <v>40.343000000000004</v>
      </c>
      <c r="F123" s="18">
        <f t="shared" si="142"/>
        <v>7469.2979999999998</v>
      </c>
      <c r="G123" s="18">
        <f t="shared" si="142"/>
        <v>0</v>
      </c>
      <c r="H123" s="18">
        <f t="shared" si="142"/>
        <v>950.43052961728847</v>
      </c>
      <c r="I123" s="18">
        <f t="shared" si="142"/>
        <v>365.4</v>
      </c>
      <c r="J123" s="18">
        <f t="shared" si="142"/>
        <v>73810.733999999997</v>
      </c>
      <c r="K123" s="18">
        <f t="shared" si="142"/>
        <v>103</v>
      </c>
      <c r="L123" s="18">
        <f t="shared" si="142"/>
        <v>80.778000000000006</v>
      </c>
      <c r="M123" s="18">
        <f t="shared" si="142"/>
        <v>1258</v>
      </c>
      <c r="N123" s="18">
        <f t="shared" si="142"/>
        <v>781</v>
      </c>
      <c r="O123" s="18">
        <f t="shared" si="142"/>
        <v>118558.8</v>
      </c>
      <c r="P123" s="18">
        <f t="shared" si="142"/>
        <v>10178</v>
      </c>
      <c r="T123" s="117" t="str">
        <f>'Energy matrix'!B52</f>
        <v>Manufactured Gases</v>
      </c>
      <c r="U123" s="117"/>
      <c r="V123" s="118">
        <f>+INDEX('Energy matrix'!C52:N52,1,$D$2)</f>
        <v>365.4</v>
      </c>
      <c r="W123" s="117"/>
    </row>
    <row r="124" spans="3:31" ht="12.75" customHeight="1">
      <c r="E124" s="25"/>
      <c r="F124" s="25"/>
      <c r="G124" s="25"/>
      <c r="H124" s="25"/>
      <c r="I124" s="25"/>
      <c r="J124" s="25"/>
      <c r="K124" s="25"/>
      <c r="O124" s="86"/>
      <c r="T124" s="117" t="str">
        <f>'Energy matrix'!B53</f>
        <v>Natural gas</v>
      </c>
      <c r="U124" s="117"/>
      <c r="V124" s="118">
        <f>+INDEX('Energy matrix'!C53:N53,1,$D$2)</f>
        <v>73810.733999999997</v>
      </c>
      <c r="W124" s="117"/>
    </row>
    <row r="125" spans="3:31" ht="12.75" customHeight="1">
      <c r="E125" s="25"/>
      <c r="F125" s="25"/>
      <c r="G125" s="25"/>
      <c r="H125" s="25"/>
      <c r="I125" s="25"/>
      <c r="J125" s="25"/>
      <c r="K125" s="25"/>
      <c r="O125" s="86"/>
      <c r="T125" s="117" t="str">
        <f>'Energy matrix'!B54</f>
        <v>Biogas</v>
      </c>
      <c r="U125" s="117"/>
      <c r="V125" s="118">
        <f>+INDEX('Energy matrix'!C54:N54,1,$D$2)</f>
        <v>103</v>
      </c>
      <c r="W125" s="117"/>
    </row>
    <row r="126" spans="3:31" ht="12.75" customHeight="1">
      <c r="O126" s="86"/>
      <c r="T126" s="117" t="str">
        <f>'Energy matrix'!B55</f>
        <v>Biodiesel</v>
      </c>
      <c r="U126" s="117"/>
      <c r="V126" s="118">
        <f>+INDEX('Energy matrix'!C55:N55,1,$D$2)</f>
        <v>80.778000000000006</v>
      </c>
      <c r="W126" s="117"/>
    </row>
    <row r="127" spans="3:31" ht="12.75" customHeight="1">
      <c r="O127" s="86"/>
      <c r="T127" s="117" t="str">
        <f>'Energy matrix'!B56</f>
        <v>Biomass</v>
      </c>
      <c r="U127" s="117"/>
      <c r="V127" s="118">
        <f>+INDEX('Energy matrix'!C56:N56,1,$D$2)</f>
        <v>1258</v>
      </c>
      <c r="W127" s="117"/>
    </row>
    <row r="128" spans="3:31" ht="12.75" customHeight="1">
      <c r="C128" s="25" t="s">
        <v>287</v>
      </c>
      <c r="D128" s="503"/>
      <c r="F128" s="25"/>
      <c r="G128" s="25"/>
      <c r="H128" s="25"/>
      <c r="I128" s="25"/>
      <c r="J128" s="25"/>
      <c r="K128" s="25"/>
      <c r="O128" s="86"/>
      <c r="T128" s="117" t="str">
        <f>'Energy matrix'!B57</f>
        <v>Waste</v>
      </c>
      <c r="U128" s="117"/>
      <c r="V128" s="118">
        <f>+INDEX('Energy matrix'!C57:N57,1,$D$2)</f>
        <v>781</v>
      </c>
      <c r="W128" s="117"/>
      <c r="AE128" s="34"/>
    </row>
    <row r="129" spans="3:32" ht="12.75" customHeight="1">
      <c r="E129" s="25"/>
      <c r="F129" s="25"/>
      <c r="G129" s="25"/>
      <c r="H129" s="25"/>
      <c r="I129" s="25"/>
      <c r="J129" s="25"/>
      <c r="K129" s="25"/>
      <c r="O129" s="86"/>
      <c r="T129" s="117" t="str">
        <f>'Energy matrix'!B58</f>
        <v>Electricity</v>
      </c>
      <c r="U129" s="117"/>
      <c r="V129" s="118">
        <f>+INDEX('Energy matrix'!C58:N58,1,$D$2)</f>
        <v>118558.8</v>
      </c>
      <c r="W129" s="117"/>
      <c r="AF129" s="34"/>
    </row>
    <row r="130" spans="3:32" ht="12.75" customHeight="1">
      <c r="D130" s="21" t="s">
        <v>55</v>
      </c>
      <c r="E130" s="21" t="s">
        <v>85</v>
      </c>
      <c r="F130" s="21" t="s">
        <v>68</v>
      </c>
      <c r="G130" s="21" t="s">
        <v>79</v>
      </c>
      <c r="H130" s="21" t="s">
        <v>53</v>
      </c>
      <c r="I130" s="21" t="s">
        <v>51</v>
      </c>
      <c r="J130" s="21" t="s">
        <v>77</v>
      </c>
      <c r="K130" s="21" t="s">
        <v>78</v>
      </c>
      <c r="L130" s="21" t="s">
        <v>80</v>
      </c>
      <c r="M130" s="21" t="s">
        <v>50</v>
      </c>
      <c r="N130" s="21" t="s">
        <v>56</v>
      </c>
      <c r="O130" s="86"/>
      <c r="T130" s="117" t="str">
        <f>'Energy matrix'!B59</f>
        <v>District Heating</v>
      </c>
      <c r="U130" s="117"/>
      <c r="V130" s="118">
        <f>+INDEX('Energy matrix'!C59:N59,1,$D$2)</f>
        <v>10178</v>
      </c>
      <c r="W130" s="117"/>
      <c r="AF130" s="34"/>
    </row>
    <row r="131" spans="3:32" ht="12.75" customHeight="1">
      <c r="C131" s="13" t="str">
        <f>$D$150</f>
        <v>Process heat temperature</v>
      </c>
      <c r="D131" s="256">
        <f>D136*0.98</f>
        <v>0.93099999999999994</v>
      </c>
      <c r="E131" s="256">
        <f>E136*0.98</f>
        <v>0.93099999999999994</v>
      </c>
      <c r="F131" s="256">
        <f>F136*0.98</f>
        <v>0.94079999999999997</v>
      </c>
      <c r="G131" s="91"/>
      <c r="H131" s="256">
        <f t="shared" ref="H131:N131" si="143">H136*0.98</f>
        <v>0.98</v>
      </c>
      <c r="I131" s="256">
        <f t="shared" si="143"/>
        <v>0.98</v>
      </c>
      <c r="J131" s="256">
        <f t="shared" si="143"/>
        <v>0.98</v>
      </c>
      <c r="K131" s="256">
        <f t="shared" si="143"/>
        <v>0.83299999999999996</v>
      </c>
      <c r="L131" s="256">
        <f t="shared" si="143"/>
        <v>0.93099999999999994</v>
      </c>
      <c r="M131" s="256">
        <f t="shared" si="143"/>
        <v>0.93099999999999994</v>
      </c>
      <c r="N131" s="256">
        <f t="shared" si="143"/>
        <v>0.94079999999999997</v>
      </c>
      <c r="O131" s="86"/>
      <c r="T131" s="117" t="s">
        <v>57</v>
      </c>
      <c r="U131" s="117"/>
      <c r="V131" s="118">
        <f>SUM(V118:V130)</f>
        <v>214167.62300000002</v>
      </c>
      <c r="W131" s="117"/>
      <c r="AF131" s="34"/>
    </row>
    <row r="132" spans="3:32" ht="12.75" customHeight="1">
      <c r="C132" s="13" t="str">
        <f>$D$151</f>
        <v>Cooling demand</v>
      </c>
      <c r="D132" s="256">
        <f>D131*0.98</f>
        <v>0.91237999999999997</v>
      </c>
      <c r="E132" s="256">
        <f>E131*0.98</f>
        <v>0.91237999999999997</v>
      </c>
      <c r="F132" s="256">
        <f>F131*0.98</f>
        <v>0.92198399999999991</v>
      </c>
      <c r="G132" s="91"/>
      <c r="H132" s="256">
        <f t="shared" ref="H132:N132" si="144">H131*0.98</f>
        <v>0.96039999999999992</v>
      </c>
      <c r="I132" s="256">
        <f>I131*0.98</f>
        <v>0.96039999999999992</v>
      </c>
      <c r="J132" s="256">
        <f t="shared" si="144"/>
        <v>0.96039999999999992</v>
      </c>
      <c r="K132" s="256">
        <f t="shared" si="144"/>
        <v>0.81633999999999995</v>
      </c>
      <c r="L132" s="256">
        <f t="shared" si="144"/>
        <v>0.91237999999999997</v>
      </c>
      <c r="M132" s="256">
        <f t="shared" si="144"/>
        <v>0.91237999999999997</v>
      </c>
      <c r="N132" s="256">
        <f t="shared" si="144"/>
        <v>0.92198399999999991</v>
      </c>
      <c r="O132" s="86"/>
      <c r="T132" s="46"/>
      <c r="U132" s="46"/>
      <c r="W132" s="46"/>
      <c r="AF132" s="34"/>
    </row>
    <row r="133" spans="3:32" ht="12.75" customHeight="1">
      <c r="C133" s="13" t="str">
        <f>$D$152</f>
        <v>Haullage</v>
      </c>
      <c r="D133" s="92"/>
      <c r="E133" s="92"/>
      <c r="F133" s="92"/>
      <c r="G133" s="92"/>
      <c r="H133" s="92"/>
      <c r="I133" s="92"/>
      <c r="J133" s="92"/>
      <c r="K133" s="92"/>
      <c r="L133" s="92"/>
      <c r="M133" s="92"/>
      <c r="N133" s="92"/>
      <c r="O133" s="86"/>
      <c r="AF133" s="34"/>
    </row>
    <row r="134" spans="3:32" ht="12.75" customHeight="1">
      <c r="C134" s="13" t="str">
        <f>$D$153</f>
        <v>Light and electronics</v>
      </c>
      <c r="D134" s="93"/>
      <c r="E134" s="93"/>
      <c r="F134" s="90"/>
      <c r="G134" s="91"/>
      <c r="H134" s="93"/>
      <c r="I134" s="93"/>
      <c r="J134" s="93"/>
      <c r="K134" s="93"/>
      <c r="L134" s="93"/>
      <c r="M134" s="90">
        <v>1</v>
      </c>
      <c r="N134" s="90"/>
      <c r="O134" s="86"/>
      <c r="R134" s="25"/>
      <c r="S134" s="25"/>
      <c r="AF134" s="34"/>
    </row>
    <row r="135" spans="3:32" ht="12.75" customHeight="1">
      <c r="C135" s="13" t="str">
        <f>$D$154</f>
        <v>Electric motors</v>
      </c>
      <c r="D135" s="93"/>
      <c r="E135" s="93"/>
      <c r="F135" s="90"/>
      <c r="G135" s="91"/>
      <c r="H135" s="93"/>
      <c r="I135" s="93"/>
      <c r="J135" s="93"/>
      <c r="K135" s="93"/>
      <c r="L135" s="93"/>
      <c r="M135" s="90">
        <v>1</v>
      </c>
      <c r="N135" s="90"/>
      <c r="O135" s="86"/>
      <c r="R135" s="25"/>
      <c r="S135" s="25"/>
      <c r="AF135" s="34"/>
    </row>
    <row r="136" spans="3:32" ht="12.75" customHeight="1">
      <c r="C136" s="13" t="str">
        <f>$D$155</f>
        <v>Spatial heating</v>
      </c>
      <c r="D136" s="90">
        <v>0.95</v>
      </c>
      <c r="E136" s="90">
        <v>0.95</v>
      </c>
      <c r="F136" s="90">
        <v>0.96</v>
      </c>
      <c r="G136" s="91"/>
      <c r="H136" s="90">
        <v>1</v>
      </c>
      <c r="I136" s="90">
        <v>1</v>
      </c>
      <c r="J136" s="90">
        <v>1</v>
      </c>
      <c r="K136" s="256">
        <v>0.85</v>
      </c>
      <c r="L136" s="90">
        <v>0.95</v>
      </c>
      <c r="M136" s="90">
        <v>0.95</v>
      </c>
      <c r="N136" s="90">
        <v>0.96</v>
      </c>
      <c r="O136" s="86"/>
      <c r="R136" s="25"/>
      <c r="S136" s="25"/>
      <c r="AF136" s="34"/>
    </row>
    <row r="137" spans="3:32" ht="12.75" customHeight="1">
      <c r="D137" s="94"/>
      <c r="E137" s="94"/>
      <c r="F137" s="94"/>
      <c r="G137" s="95"/>
      <c r="H137" s="94"/>
      <c r="I137" s="94"/>
      <c r="J137" s="94"/>
      <c r="K137" s="94"/>
      <c r="L137" s="94"/>
      <c r="M137" s="94"/>
      <c r="N137" s="94"/>
      <c r="O137" s="86"/>
      <c r="R137" s="25"/>
      <c r="S137" s="25"/>
      <c r="AF137" s="34"/>
    </row>
    <row r="138" spans="3:32" ht="12.75" customHeight="1">
      <c r="O138" s="86"/>
      <c r="R138" s="25"/>
      <c r="S138" s="25"/>
      <c r="AF138" s="34"/>
    </row>
    <row r="139" spans="3:32" ht="12.75" customHeight="1">
      <c r="C139" s="61"/>
      <c r="D139" s="61"/>
      <c r="O139" s="86"/>
      <c r="R139" s="25"/>
      <c r="S139" s="25"/>
      <c r="AF139" s="34"/>
    </row>
    <row r="140" spans="3:32" ht="12.75" customHeight="1">
      <c r="C140" s="61"/>
      <c r="D140" s="61"/>
      <c r="R140" s="25"/>
      <c r="S140" s="25"/>
      <c r="AF140" s="34"/>
    </row>
    <row r="141" spans="3:32" ht="12.75" customHeight="1">
      <c r="R141" s="25"/>
      <c r="S141" s="25"/>
      <c r="AF141" s="34"/>
    </row>
    <row r="143" spans="3:32" s="442" customFormat="1" ht="15" thickBot="1">
      <c r="E143" s="443"/>
      <c r="F143" s="443"/>
      <c r="G143" s="444"/>
      <c r="H143" s="444"/>
      <c r="I143" s="444"/>
      <c r="J143" s="444"/>
      <c r="K143" s="444"/>
      <c r="R143" s="445"/>
      <c r="S143" s="445"/>
    </row>
    <row r="145" spans="3:28">
      <c r="E145" s="25"/>
      <c r="F145" s="25"/>
      <c r="G145" s="25"/>
      <c r="H145" s="25"/>
      <c r="I145" s="25"/>
      <c r="J145" s="25"/>
      <c r="K145" s="25"/>
      <c r="R145" s="25"/>
      <c r="T145" s="34"/>
    </row>
    <row r="146" spans="3:28" ht="21">
      <c r="C146" s="502" t="s">
        <v>487</v>
      </c>
      <c r="E146" s="25"/>
      <c r="G146" s="63"/>
      <c r="L146" s="36"/>
      <c r="R146" s="25"/>
      <c r="S146" s="25"/>
    </row>
    <row r="147" spans="3:28">
      <c r="D147" s="85"/>
      <c r="E147" s="50"/>
      <c r="F147" s="50"/>
      <c r="G147" s="50"/>
      <c r="H147" s="50"/>
      <c r="I147" s="50"/>
      <c r="J147" s="50"/>
      <c r="K147" s="50"/>
      <c r="L147" s="50"/>
      <c r="M147" s="50"/>
      <c r="N147" s="50"/>
      <c r="O147" s="50"/>
      <c r="P147" s="50"/>
      <c r="Q147" s="50"/>
      <c r="R147" s="50"/>
      <c r="T147" s="34"/>
    </row>
    <row r="148" spans="3:28">
      <c r="E148" s="50"/>
      <c r="F148" s="50"/>
      <c r="G148" s="50"/>
      <c r="H148" s="50"/>
      <c r="I148" s="50"/>
      <c r="J148" s="50"/>
      <c r="K148" s="50"/>
      <c r="L148" s="50"/>
      <c r="M148" s="50"/>
      <c r="N148" s="50"/>
      <c r="O148" s="50"/>
      <c r="P148" s="50"/>
      <c r="Q148" s="50"/>
      <c r="R148" s="50"/>
      <c r="T148" s="34"/>
    </row>
    <row r="149" spans="3:28">
      <c r="C149" s="10" t="s">
        <v>142</v>
      </c>
      <c r="D149" s="11" t="s">
        <v>143</v>
      </c>
      <c r="E149" s="20" t="s">
        <v>137</v>
      </c>
      <c r="F149" s="20" t="s">
        <v>138</v>
      </c>
      <c r="G149" s="20" t="s">
        <v>139</v>
      </c>
      <c r="H149" s="20" t="s">
        <v>140</v>
      </c>
      <c r="I149" s="20" t="s">
        <v>141</v>
      </c>
      <c r="J149" s="20" t="s">
        <v>550</v>
      </c>
      <c r="K149" s="20" t="s">
        <v>551</v>
      </c>
      <c r="L149" s="20" t="s">
        <v>552</v>
      </c>
      <c r="M149" s="20" t="s">
        <v>553</v>
      </c>
      <c r="N149" s="20" t="s">
        <v>554</v>
      </c>
      <c r="O149" s="20" t="s">
        <v>555</v>
      </c>
      <c r="P149" s="188" t="s">
        <v>556</v>
      </c>
      <c r="Q149" s="188" t="s">
        <v>557</v>
      </c>
      <c r="R149" s="25"/>
      <c r="S149" s="25"/>
      <c r="X149" s="283"/>
      <c r="Y149" s="283"/>
      <c r="AA149" s="25"/>
      <c r="AB149" s="25"/>
    </row>
    <row r="150" spans="3:28">
      <c r="C150" s="12" t="str">
        <f>D6</f>
        <v>06 Machinery</v>
      </c>
      <c r="D150" s="13" t="s">
        <v>499</v>
      </c>
      <c r="E150" s="22">
        <v>1</v>
      </c>
      <c r="F150" s="22">
        <v>1</v>
      </c>
      <c r="G150" s="22"/>
      <c r="H150" s="22">
        <v>0</v>
      </c>
      <c r="I150" s="22">
        <v>0.25</v>
      </c>
      <c r="J150" s="22">
        <v>1</v>
      </c>
      <c r="K150" s="22">
        <v>0.9</v>
      </c>
      <c r="L150" s="22">
        <v>1</v>
      </c>
      <c r="M150" s="22">
        <v>1</v>
      </c>
      <c r="N150" s="22">
        <v>1</v>
      </c>
      <c r="O150" s="22">
        <v>1</v>
      </c>
      <c r="P150" s="22"/>
      <c r="Q150" s="22"/>
      <c r="R150" s="25"/>
      <c r="S150" s="25"/>
      <c r="X150" s="283"/>
      <c r="Y150" s="283"/>
      <c r="AA150" s="25"/>
      <c r="AB150" s="25"/>
    </row>
    <row r="151" spans="3:28">
      <c r="C151" s="15"/>
      <c r="D151" s="13" t="s">
        <v>500</v>
      </c>
      <c r="E151" s="22"/>
      <c r="F151" s="22"/>
      <c r="G151" s="22"/>
      <c r="H151" s="22">
        <v>0</v>
      </c>
      <c r="I151" s="22"/>
      <c r="J151" s="22"/>
      <c r="K151" s="22"/>
      <c r="L151" s="22">
        <v>0</v>
      </c>
      <c r="M151" s="22">
        <v>0</v>
      </c>
      <c r="N151" s="608"/>
      <c r="O151" s="22">
        <v>0</v>
      </c>
      <c r="P151" s="22"/>
      <c r="Q151" s="22">
        <v>0</v>
      </c>
      <c r="R151" s="25"/>
      <c r="S151" s="25"/>
      <c r="X151" s="283"/>
      <c r="Y151" s="283"/>
      <c r="AA151" s="25"/>
      <c r="AB151" s="25"/>
    </row>
    <row r="152" spans="3:28">
      <c r="C152" s="15"/>
      <c r="D152" s="13" t="s">
        <v>501</v>
      </c>
      <c r="E152" s="22">
        <v>0</v>
      </c>
      <c r="F152" s="22">
        <v>0</v>
      </c>
      <c r="G152" s="22">
        <v>1</v>
      </c>
      <c r="H152" s="609">
        <v>1</v>
      </c>
      <c r="I152" s="22">
        <v>0.7529574153753249</v>
      </c>
      <c r="J152" s="22">
        <v>0</v>
      </c>
      <c r="K152" s="22">
        <v>0</v>
      </c>
      <c r="L152" s="22">
        <v>0</v>
      </c>
      <c r="M152" s="22">
        <v>0</v>
      </c>
      <c r="N152" s="22"/>
      <c r="O152" s="22">
        <v>0</v>
      </c>
      <c r="P152" s="22">
        <v>0</v>
      </c>
      <c r="Q152" s="22">
        <v>0</v>
      </c>
      <c r="R152" s="25"/>
      <c r="S152" s="25"/>
      <c r="X152" s="283"/>
      <c r="Y152" s="283"/>
      <c r="AA152" s="25"/>
      <c r="AB152" s="25"/>
    </row>
    <row r="153" spans="3:28">
      <c r="C153" s="15"/>
      <c r="D153" s="13" t="s">
        <v>502</v>
      </c>
      <c r="E153" s="22">
        <v>0</v>
      </c>
      <c r="F153" s="22">
        <v>0</v>
      </c>
      <c r="G153" s="22">
        <v>0</v>
      </c>
      <c r="H153" s="22">
        <v>0</v>
      </c>
      <c r="I153" s="22">
        <v>0</v>
      </c>
      <c r="J153" s="22">
        <v>0</v>
      </c>
      <c r="K153" s="22">
        <v>0</v>
      </c>
      <c r="L153" s="22">
        <v>0</v>
      </c>
      <c r="M153" s="22">
        <v>0</v>
      </c>
      <c r="N153" s="22">
        <v>0</v>
      </c>
      <c r="O153" s="22">
        <v>0</v>
      </c>
      <c r="P153" s="22">
        <v>0.15</v>
      </c>
      <c r="Q153" s="22">
        <v>0</v>
      </c>
      <c r="R153" s="25"/>
      <c r="S153" s="25"/>
      <c r="X153" s="283"/>
      <c r="Y153" s="283"/>
      <c r="AA153" s="25"/>
      <c r="AB153" s="25"/>
    </row>
    <row r="154" spans="3:28">
      <c r="C154" s="15"/>
      <c r="D154" s="13" t="s">
        <v>503</v>
      </c>
      <c r="E154" s="22">
        <v>0</v>
      </c>
      <c r="F154" s="22">
        <v>0</v>
      </c>
      <c r="G154" s="22">
        <v>0</v>
      </c>
      <c r="H154" s="22">
        <v>0</v>
      </c>
      <c r="I154" s="22">
        <v>0</v>
      </c>
      <c r="J154" s="22">
        <v>0</v>
      </c>
      <c r="K154" s="22">
        <v>0</v>
      </c>
      <c r="L154" s="22">
        <v>0</v>
      </c>
      <c r="M154" s="22">
        <v>0</v>
      </c>
      <c r="N154" s="22">
        <v>0</v>
      </c>
      <c r="O154" s="22">
        <v>0</v>
      </c>
      <c r="P154" s="22">
        <v>0.81</v>
      </c>
      <c r="Q154" s="22">
        <v>0</v>
      </c>
      <c r="R154" s="25"/>
      <c r="S154" s="25"/>
      <c r="X154" s="283"/>
      <c r="Y154" s="283"/>
      <c r="AA154" s="25"/>
      <c r="AB154" s="25"/>
    </row>
    <row r="155" spans="3:28">
      <c r="C155" s="16"/>
      <c r="D155" s="13" t="s">
        <v>504</v>
      </c>
      <c r="E155" s="22"/>
      <c r="F155" s="22"/>
      <c r="G155" s="22"/>
      <c r="H155" s="22"/>
      <c r="I155" s="22"/>
      <c r="J155" s="22"/>
      <c r="K155" s="22">
        <v>0.1</v>
      </c>
      <c r="L155" s="22"/>
      <c r="M155" s="22"/>
      <c r="N155" s="22"/>
      <c r="O155" s="22"/>
      <c r="P155" s="22">
        <v>0.04</v>
      </c>
      <c r="Q155" s="22">
        <v>1</v>
      </c>
      <c r="R155" s="25"/>
      <c r="S155" s="25"/>
      <c r="X155" s="283"/>
      <c r="Y155" s="283"/>
      <c r="AA155" s="25"/>
      <c r="AB155" s="25"/>
    </row>
    <row r="156" spans="3:28">
      <c r="C156" s="17" t="str">
        <f>C150</f>
        <v>06 Machinery</v>
      </c>
      <c r="D156" s="17"/>
      <c r="E156" s="23">
        <f>SUM(E150:E155)</f>
        <v>1</v>
      </c>
      <c r="F156" s="23">
        <f t="shared" ref="F156:I156" si="145">SUM(F150:F155)</f>
        <v>1</v>
      </c>
      <c r="G156" s="23">
        <f t="shared" si="145"/>
        <v>1</v>
      </c>
      <c r="H156" s="23">
        <f t="shared" si="145"/>
        <v>1</v>
      </c>
      <c r="I156" s="23">
        <f t="shared" si="145"/>
        <v>1.0029574153753249</v>
      </c>
      <c r="J156" s="23">
        <f t="shared" ref="J156" si="146">SUM(J150:J155)</f>
        <v>1</v>
      </c>
      <c r="K156" s="23">
        <f t="shared" ref="K156:Q156" si="147">SUM(K150:K155)</f>
        <v>1</v>
      </c>
      <c r="L156" s="23">
        <f t="shared" si="147"/>
        <v>1</v>
      </c>
      <c r="M156" s="23">
        <f t="shared" si="147"/>
        <v>1</v>
      </c>
      <c r="N156" s="23">
        <f t="shared" si="147"/>
        <v>1</v>
      </c>
      <c r="O156" s="23">
        <f t="shared" si="147"/>
        <v>1</v>
      </c>
      <c r="P156" s="23">
        <f t="shared" si="147"/>
        <v>1</v>
      </c>
      <c r="Q156" s="23">
        <f t="shared" si="147"/>
        <v>1</v>
      </c>
      <c r="R156" s="25"/>
      <c r="S156" s="25"/>
      <c r="X156" s="283"/>
      <c r="Y156" s="283"/>
      <c r="AA156" s="25"/>
      <c r="AB156" s="25"/>
    </row>
    <row r="159" spans="3:28">
      <c r="D159" s="283"/>
    </row>
    <row r="160" spans="3:28">
      <c r="D160" s="283"/>
    </row>
    <row r="161" spans="4:4">
      <c r="D161" s="283"/>
    </row>
    <row r="162" spans="4:4">
      <c r="D162" s="283"/>
    </row>
    <row r="163" spans="4:4">
      <c r="D163" s="283"/>
    </row>
    <row r="164" spans="4:4">
      <c r="D164" s="283"/>
    </row>
    <row r="165" spans="4:4">
      <c r="D165" s="283"/>
    </row>
    <row r="166" spans="4:4">
      <c r="D166" s="283"/>
    </row>
    <row r="167" spans="4:4">
      <c r="D167" s="283"/>
    </row>
    <row r="168" spans="4:4">
      <c r="D168" s="283"/>
    </row>
    <row r="169" spans="4:4">
      <c r="D169" s="283"/>
    </row>
  </sheetData>
  <mergeCells count="3">
    <mergeCell ref="AK19:AK21"/>
    <mergeCell ref="AX19:AX21"/>
    <mergeCell ref="BK19:BK21"/>
  </mergeCells>
  <conditionalFormatting sqref="E73">
    <cfRule type="cellIs" dxfId="30" priority="73" operator="notEqual">
      <formula>"Ok"</formula>
    </cfRule>
  </conditionalFormatting>
  <conditionalFormatting sqref="A26:A60">
    <cfRule type="cellIs" dxfId="29" priority="74" stopIfTrue="1" operator="notEqual">
      <formula>0</formula>
    </cfRule>
  </conditionalFormatting>
  <conditionalFormatting sqref="D16">
    <cfRule type="expression" dxfId="28" priority="71">
      <formula>$D$16&lt;&gt;"Ok"</formula>
    </cfRule>
  </conditionalFormatting>
  <conditionalFormatting sqref="D18">
    <cfRule type="cellIs" dxfId="27" priority="69" operator="notEqual">
      <formula>"Ok"</formula>
    </cfRule>
  </conditionalFormatting>
  <conditionalFormatting sqref="E113">
    <cfRule type="cellIs" dxfId="26" priority="68" operator="notEqual">
      <formula>"Ok"</formula>
    </cfRule>
  </conditionalFormatting>
  <conditionalFormatting sqref="AT26:AU44 AT46:AU54 AT56:AU62">
    <cfRule type="expression" priority="51">
      <formula>AN26</formula>
    </cfRule>
  </conditionalFormatting>
  <conditionalFormatting sqref="AT45:AU45">
    <cfRule type="expression" priority="50">
      <formula>AN45</formula>
    </cfRule>
  </conditionalFormatting>
  <conditionalFormatting sqref="AT55:AU55">
    <cfRule type="expression" priority="49">
      <formula>AN55</formula>
    </cfRule>
  </conditionalFormatting>
  <conditionalFormatting sqref="BV26:BV44 BV46:BV54 BV56:BV62">
    <cfRule type="expression" priority="15">
      <formula>BP26</formula>
    </cfRule>
  </conditionalFormatting>
  <conditionalFormatting sqref="BT45:BU45">
    <cfRule type="expression" priority="17">
      <formula>BN45</formula>
    </cfRule>
  </conditionalFormatting>
  <conditionalFormatting sqref="E93">
    <cfRule type="cellIs" dxfId="25" priority="46" operator="notEqual">
      <formula>"Ok"</formula>
    </cfRule>
  </conditionalFormatting>
  <conditionalFormatting sqref="AV26:AV44 AV46:AV54 AV56:AV62">
    <cfRule type="expression" priority="33">
      <formula>AP26</formula>
    </cfRule>
  </conditionalFormatting>
  <conditionalFormatting sqref="AV45">
    <cfRule type="expression" priority="32">
      <formula>AP45</formula>
    </cfRule>
  </conditionalFormatting>
  <conditionalFormatting sqref="AV55">
    <cfRule type="expression" priority="31">
      <formula>AP55</formula>
    </cfRule>
  </conditionalFormatting>
  <conditionalFormatting sqref="BV45">
    <cfRule type="expression" priority="14">
      <formula>BP45</formula>
    </cfRule>
  </conditionalFormatting>
  <conditionalFormatting sqref="BV55">
    <cfRule type="expression" priority="13">
      <formula>BP55</formula>
    </cfRule>
  </conditionalFormatting>
  <conditionalFormatting sqref="BT26:BU44 BT46:BU54 BT56:BU62">
    <cfRule type="expression" priority="18">
      <formula>BN26</formula>
    </cfRule>
  </conditionalFormatting>
  <conditionalFormatting sqref="BT55:BU55">
    <cfRule type="expression" priority="16">
      <formula>BN55</formula>
    </cfRule>
  </conditionalFormatting>
  <conditionalFormatting sqref="BI26:BI44 BI46:BI54 BI56:BI62">
    <cfRule type="expression" priority="21">
      <formula>BC26</formula>
    </cfRule>
  </conditionalFormatting>
  <conditionalFormatting sqref="BI45">
    <cfRule type="expression" priority="20">
      <formula>BC45</formula>
    </cfRule>
  </conditionalFormatting>
  <conditionalFormatting sqref="BI55">
    <cfRule type="expression" priority="19">
      <formula>BC55</formula>
    </cfRule>
  </conditionalFormatting>
  <conditionalFormatting sqref="BG26:BH44 BG46:BH54 BG56:BH62">
    <cfRule type="expression" priority="24">
      <formula>BA26</formula>
    </cfRule>
  </conditionalFormatting>
  <conditionalFormatting sqref="BG45:BH45">
    <cfRule type="expression" priority="23">
      <formula>BA45</formula>
    </cfRule>
  </conditionalFormatting>
  <conditionalFormatting sqref="BG55:BH55">
    <cfRule type="expression" priority="22">
      <formula>BA55</formula>
    </cfRule>
  </conditionalFormatting>
  <conditionalFormatting sqref="BF26:BF44 BF46:BF54 BF56:BF62">
    <cfRule type="expression" priority="9">
      <formula>AZ26</formula>
    </cfRule>
  </conditionalFormatting>
  <conditionalFormatting sqref="BF45">
    <cfRule type="expression" priority="8">
      <formula>AZ45</formula>
    </cfRule>
  </conditionalFormatting>
  <conditionalFormatting sqref="BF55">
    <cfRule type="expression" priority="7">
      <formula>AZ55</formula>
    </cfRule>
  </conditionalFormatting>
  <conditionalFormatting sqref="BD26:BE44 BD46:BE54 BD56:BE62">
    <cfRule type="expression" priority="12">
      <formula>AX26</formula>
    </cfRule>
  </conditionalFormatting>
  <conditionalFormatting sqref="BD45:BE45">
    <cfRule type="expression" priority="11">
      <formula>AX45</formula>
    </cfRule>
  </conditionalFormatting>
  <conditionalFormatting sqref="BD55:BE55">
    <cfRule type="expression" priority="10">
      <formula>AX55</formula>
    </cfRule>
  </conditionalFormatting>
  <conditionalFormatting sqref="BS26:BS44 BS46:BS54 BS56:BS62">
    <cfRule type="expression" priority="3">
      <formula>BM26</formula>
    </cfRule>
  </conditionalFormatting>
  <conditionalFormatting sqref="BQ45:BR45">
    <cfRule type="expression" priority="5">
      <formula>BK45</formula>
    </cfRule>
  </conditionalFormatting>
  <conditionalFormatting sqref="BS45">
    <cfRule type="expression" priority="2">
      <formula>BM45</formula>
    </cfRule>
  </conditionalFormatting>
  <conditionalFormatting sqref="BS55">
    <cfRule type="expression" priority="1">
      <formula>BM55</formula>
    </cfRule>
  </conditionalFormatting>
  <conditionalFormatting sqref="BQ26:BR44 BQ46:BR54 BQ56:BR62">
    <cfRule type="expression" priority="6">
      <formula>BK26</formula>
    </cfRule>
  </conditionalFormatting>
  <conditionalFormatting sqref="BQ55:BR55">
    <cfRule type="expression" priority="4">
      <formula>BK55</formula>
    </cfRule>
  </conditionalFormatting>
  <pageMargins left="0.75" right="0.75" top="1" bottom="1" header="0.5" footer="0.5"/>
  <pageSetup paperSize="9" orientation="portrait" horizontalDpi="300" verticalDpi="300"/>
  <headerFooter alignWithMargins="0"/>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8">
    <tabColor rgb="FF00B050"/>
  </sheetPr>
  <dimension ref="C1:BY169"/>
  <sheetViews>
    <sheetView showGridLines="0" topLeftCell="B121" zoomScale="125" zoomScaleNormal="125" workbookViewId="0">
      <selection activeCell="J58" sqref="J58"/>
    </sheetView>
  </sheetViews>
  <sheetFormatPr baseColWidth="10" defaultColWidth="9.1640625" defaultRowHeight="14"/>
  <cols>
    <col min="1" max="1" width="3.5" style="25" customWidth="1"/>
    <col min="2" max="2" width="24.5" style="25" customWidth="1"/>
    <col min="3" max="3" width="19.1640625" style="25" customWidth="1"/>
    <col min="4" max="4" width="57.5" style="25" customWidth="1"/>
    <col min="5" max="5" width="25.5" style="63" customWidth="1"/>
    <col min="6" max="6" width="11.83203125" style="63" bestFit="1" customWidth="1"/>
    <col min="7" max="11" width="10.83203125" style="36" customWidth="1"/>
    <col min="12" max="14" width="10.83203125" style="25" customWidth="1"/>
    <col min="15" max="15" width="8.83203125" style="25" customWidth="1"/>
    <col min="16" max="16" width="9" style="25" customWidth="1"/>
    <col min="17" max="17" width="9.83203125" style="25" customWidth="1"/>
    <col min="18" max="18" width="9.33203125" style="34" customWidth="1"/>
    <col min="19" max="19" width="9.1640625" style="34" customWidth="1"/>
    <col min="20" max="21" width="9.5" style="25" customWidth="1"/>
    <col min="22" max="22" width="10.6640625" style="25" customWidth="1"/>
    <col min="23" max="23" width="8.6640625" style="25" customWidth="1"/>
    <col min="24" max="24" width="8.1640625" style="25" customWidth="1"/>
    <col min="25" max="25" width="11.6640625" style="25" customWidth="1"/>
    <col min="26" max="26" width="8.5" style="25" customWidth="1"/>
    <col min="27" max="28" width="8.5" style="283" customWidth="1"/>
    <col min="29" max="31" width="9.1640625" style="25"/>
    <col min="32" max="33" width="10.5" style="25" customWidth="1"/>
    <col min="34" max="40" width="9.1640625" style="25"/>
    <col min="41" max="41" width="10.33203125" style="25" customWidth="1"/>
    <col min="42" max="43" width="9.1640625" style="25"/>
    <col min="44" max="44" width="8.5" style="25" customWidth="1"/>
    <col min="45" max="16384" width="9.1640625" style="25"/>
  </cols>
  <sheetData>
    <row r="1" spans="3:29" ht="12.75" customHeight="1"/>
    <row r="2" spans="3:29" ht="12.75" customHeight="1">
      <c r="C2" s="62" t="s">
        <v>190</v>
      </c>
      <c r="D2" s="129">
        <v>8</v>
      </c>
      <c r="E2" s="70" t="s">
        <v>193</v>
      </c>
      <c r="F2" s="70"/>
      <c r="G2" s="70"/>
      <c r="H2" s="70"/>
    </row>
    <row r="3" spans="3:29" ht="12.75" customHeight="1">
      <c r="E3" s="25"/>
    </row>
    <row r="4" spans="3:29" ht="12.75" customHeight="1" thickBot="1">
      <c r="C4" s="62" t="s">
        <v>192</v>
      </c>
      <c r="D4" s="64" t="s">
        <v>135</v>
      </c>
      <c r="E4" s="25"/>
    </row>
    <row r="5" spans="3:29" ht="12.75" customHeight="1">
      <c r="C5" s="62" t="s">
        <v>195</v>
      </c>
      <c r="D5" s="70" t="str">
        <f>+INDEX(Commodities!$X$6:$X$17,D2)</f>
        <v>Food industry</v>
      </c>
      <c r="E5" s="25"/>
      <c r="F5" s="195"/>
      <c r="G5" s="196"/>
    </row>
    <row r="6" spans="3:29" ht="12.75" customHeight="1">
      <c r="C6" s="62"/>
      <c r="D6" s="70" t="str">
        <f>+INDEX(Commodities!$Y$6:$Y$17,D2)</f>
        <v>08 Food and tobacco</v>
      </c>
      <c r="E6" s="25"/>
      <c r="F6" s="200" t="str">
        <f ca="1">+"Give 'Index' in cell " &amp; SUBSTITUTE(CELL("address",D2),"$","") &amp; "."</f>
        <v>Give 'Index' in cell D2.</v>
      </c>
      <c r="G6" s="199"/>
    </row>
    <row r="7" spans="3:29" ht="12.75" customHeight="1">
      <c r="E7" s="25"/>
      <c r="F7" s="200" t="s">
        <v>215</v>
      </c>
      <c r="G7" s="199"/>
    </row>
    <row r="8" spans="3:29" ht="12.75" customHeight="1" thickBot="1">
      <c r="C8" s="62" t="s">
        <v>192</v>
      </c>
      <c r="D8" s="64" t="s">
        <v>136</v>
      </c>
      <c r="E8" s="25"/>
      <c r="F8" s="197"/>
      <c r="G8" s="198"/>
    </row>
    <row r="9" spans="3:29" ht="12.75" customHeight="1">
      <c r="C9" s="62" t="s">
        <v>195</v>
      </c>
      <c r="D9" s="70" t="str">
        <f ca="1">+OFFSET(Processes!$M$11,D11,0)</f>
        <v>08 Food and tobacco</v>
      </c>
      <c r="E9" s="25"/>
    </row>
    <row r="10" spans="3:29" ht="12.75" customHeight="1">
      <c r="C10" s="62" t="s">
        <v>148</v>
      </c>
      <c r="D10" s="70">
        <f>+ROW(Processes!$M$44) - ROW(Processes!$M$7)</f>
        <v>37</v>
      </c>
      <c r="E10" s="25"/>
    </row>
    <row r="11" spans="3:29" ht="12.75" customHeight="1">
      <c r="C11" s="62" t="s">
        <v>188</v>
      </c>
      <c r="D11" s="70">
        <f>+$D$10*$D$2-$D$10</f>
        <v>259</v>
      </c>
      <c r="E11" s="25"/>
    </row>
    <row r="12" spans="3:29" ht="12.75" customHeight="1">
      <c r="E12" s="25"/>
    </row>
    <row r="13" spans="3:29" ht="12.75" customHeight="1">
      <c r="C13" s="62" t="s">
        <v>192</v>
      </c>
      <c r="D13" s="64" t="s">
        <v>189</v>
      </c>
      <c r="E13" s="25"/>
      <c r="G13" s="112"/>
      <c r="H13" s="112"/>
      <c r="I13" s="112"/>
      <c r="J13" s="112"/>
      <c r="K13" s="112"/>
      <c r="L13" s="112"/>
      <c r="M13" s="112"/>
      <c r="N13" s="112"/>
    </row>
    <row r="14" spans="3:29" ht="12.75" customHeight="1">
      <c r="C14" s="62" t="s">
        <v>195</v>
      </c>
      <c r="D14" s="70" t="str">
        <f>+INDEX('Energy matrix'!$C$4:$N$4,1,D2)</f>
        <v>Food and tobacco</v>
      </c>
      <c r="E14" s="25"/>
    </row>
    <row r="15" spans="3:29" ht="12.75" customHeight="1">
      <c r="D15" s="285"/>
      <c r="E15" s="25"/>
      <c r="L15" s="36"/>
      <c r="M15" s="36"/>
      <c r="R15" s="25"/>
      <c r="S15" s="25"/>
      <c r="T15" s="34"/>
      <c r="U15" s="34"/>
    </row>
    <row r="16" spans="3:29" ht="12.75" customHeight="1">
      <c r="C16" s="285"/>
      <c r="D16" s="522"/>
      <c r="E16" s="285"/>
      <c r="L16" s="36"/>
      <c r="M16" s="36"/>
      <c r="R16" s="283"/>
      <c r="S16" s="25"/>
      <c r="U16" s="34"/>
      <c r="V16" s="34"/>
      <c r="AA16" s="25"/>
      <c r="AC16" s="283"/>
    </row>
    <row r="17" spans="3:77" ht="12.75" customHeight="1">
      <c r="C17" s="285"/>
      <c r="D17" s="427"/>
      <c r="E17" s="285"/>
      <c r="L17" s="286"/>
      <c r="M17" s="36"/>
      <c r="N17" s="36"/>
      <c r="O17" s="286"/>
      <c r="R17" s="283"/>
      <c r="S17" s="25"/>
      <c r="U17" s="283"/>
      <c r="X17" s="34"/>
      <c r="Y17" s="285"/>
      <c r="Z17" s="34"/>
      <c r="AA17" s="25"/>
      <c r="AB17" s="25"/>
      <c r="AF17" s="283"/>
      <c r="AG17" s="283"/>
    </row>
    <row r="18" spans="3:77" ht="12.75" customHeight="1">
      <c r="C18" s="285"/>
      <c r="D18" s="522"/>
      <c r="E18" s="285"/>
      <c r="G18" s="286"/>
      <c r="H18" s="286"/>
      <c r="I18" s="286"/>
      <c r="J18" s="286"/>
      <c r="K18" s="286"/>
      <c r="L18" s="286"/>
      <c r="M18" s="286"/>
      <c r="N18" s="286"/>
      <c r="O18" s="286"/>
      <c r="P18" s="286"/>
      <c r="Q18" s="283"/>
      <c r="R18" s="283"/>
      <c r="S18" s="283"/>
      <c r="T18" s="283"/>
      <c r="U18" s="283"/>
      <c r="V18" s="283"/>
      <c r="W18" s="283"/>
      <c r="X18" s="283"/>
      <c r="Y18" s="283"/>
      <c r="Z18" s="285"/>
      <c r="AA18" s="285"/>
      <c r="AB18" s="284"/>
      <c r="AC18" s="283"/>
      <c r="AD18" s="283"/>
      <c r="AE18" s="283"/>
      <c r="AF18" s="283"/>
      <c r="AG18" s="283"/>
      <c r="AH18" s="283"/>
      <c r="AI18" s="283"/>
      <c r="AJ18" s="283"/>
      <c r="AK18" s="283"/>
      <c r="AL18" s="283"/>
      <c r="AM18" s="283"/>
      <c r="AN18" s="283"/>
      <c r="AO18" s="283"/>
      <c r="AP18" s="283"/>
      <c r="AQ18" s="283"/>
      <c r="AR18" s="283"/>
      <c r="AS18" s="283"/>
      <c r="AT18" s="283"/>
      <c r="AU18" s="283"/>
      <c r="AV18" s="283"/>
      <c r="AW18" s="283"/>
      <c r="AX18" s="283"/>
      <c r="AY18" s="283"/>
      <c r="AZ18" s="283"/>
      <c r="BA18" s="283"/>
      <c r="BB18" s="283"/>
      <c r="BC18" s="283"/>
      <c r="BD18" s="283"/>
      <c r="BE18" s="283"/>
      <c r="BF18" s="283"/>
      <c r="BG18" s="283"/>
      <c r="BH18" s="283"/>
      <c r="BI18" s="283"/>
      <c r="BJ18" s="283"/>
      <c r="BK18" s="546"/>
      <c r="BL18" s="289"/>
      <c r="BM18" s="291"/>
      <c r="BN18" s="291"/>
      <c r="BO18" s="291"/>
      <c r="BP18" s="291"/>
      <c r="BQ18" s="289"/>
      <c r="BR18" s="289"/>
      <c r="BS18" s="289"/>
      <c r="BT18" s="289"/>
      <c r="BU18" s="289"/>
      <c r="BV18" s="289"/>
    </row>
    <row r="19" spans="3:77" ht="12.75" customHeight="1">
      <c r="C19" s="285"/>
      <c r="D19" s="285"/>
      <c r="E19" s="285"/>
      <c r="G19" s="510" t="s">
        <v>62</v>
      </c>
      <c r="H19" s="510"/>
      <c r="I19" s="517"/>
      <c r="J19" s="510"/>
      <c r="K19" s="510"/>
      <c r="L19" s="517"/>
      <c r="M19" s="510"/>
      <c r="N19" s="510"/>
      <c r="O19" s="510"/>
      <c r="P19" s="286"/>
      <c r="Q19" s="283"/>
      <c r="R19" s="283"/>
      <c r="S19" s="396"/>
      <c r="T19" s="283"/>
      <c r="U19" s="283"/>
      <c r="V19" s="283"/>
      <c r="W19" s="283"/>
      <c r="X19" s="283"/>
      <c r="Y19" s="283"/>
      <c r="Z19" s="283"/>
      <c r="AB19" s="337"/>
      <c r="AC19" s="283"/>
      <c r="AD19" s="283"/>
      <c r="AE19" s="283"/>
      <c r="AF19" s="283"/>
      <c r="AG19" s="283"/>
      <c r="AH19" s="283"/>
      <c r="AI19" s="283"/>
      <c r="AJ19" s="283"/>
      <c r="AK19" s="663">
        <v>2010</v>
      </c>
      <c r="AL19" s="348"/>
      <c r="AM19" s="335"/>
      <c r="AN19" s="335"/>
      <c r="AO19" s="335"/>
      <c r="AP19" s="335"/>
      <c r="AQ19" s="348"/>
      <c r="AR19" s="348"/>
      <c r="AS19" s="348"/>
      <c r="AT19" s="348"/>
      <c r="AU19" s="348"/>
      <c r="AV19" s="349"/>
      <c r="AW19" s="283"/>
      <c r="AX19" s="663">
        <v>2015</v>
      </c>
      <c r="AY19" s="348"/>
      <c r="AZ19" s="335"/>
      <c r="BA19" s="335"/>
      <c r="BB19" s="335"/>
      <c r="BC19" s="335"/>
      <c r="BD19" s="348"/>
      <c r="BE19" s="348"/>
      <c r="BF19" s="348"/>
      <c r="BG19" s="348"/>
      <c r="BH19" s="348"/>
      <c r="BI19" s="349"/>
      <c r="BJ19" s="283"/>
      <c r="BK19" s="663">
        <v>2019</v>
      </c>
      <c r="BL19" s="348"/>
      <c r="BM19" s="335"/>
      <c r="BN19" s="335"/>
      <c r="BO19" s="335"/>
      <c r="BP19" s="335"/>
      <c r="BQ19" s="348"/>
      <c r="BR19" s="348"/>
      <c r="BS19" s="348"/>
      <c r="BT19" s="348"/>
      <c r="BU19" s="348"/>
      <c r="BV19" s="349"/>
      <c r="BW19" s="283"/>
      <c r="BX19" s="283"/>
      <c r="BY19" s="283"/>
    </row>
    <row r="20" spans="3:77" ht="12.75" customHeight="1">
      <c r="E20" s="25"/>
      <c r="G20" s="511">
        <v>2010</v>
      </c>
      <c r="H20" s="511"/>
      <c r="I20" s="518"/>
      <c r="J20" s="511">
        <v>2015</v>
      </c>
      <c r="K20" s="511"/>
      <c r="L20" s="518"/>
      <c r="M20" s="511">
        <v>2019</v>
      </c>
      <c r="N20" s="511"/>
      <c r="O20" s="511"/>
      <c r="P20" s="294"/>
      <c r="Q20" s="295"/>
      <c r="R20" s="295"/>
      <c r="S20" s="294"/>
      <c r="T20" s="293"/>
      <c r="U20" s="293"/>
      <c r="V20" s="283"/>
      <c r="W20" s="283"/>
      <c r="X20" s="296"/>
      <c r="Y20" s="296"/>
      <c r="Z20" s="296"/>
      <c r="AA20" s="296"/>
      <c r="AB20" s="347"/>
      <c r="AC20" s="285"/>
      <c r="AD20" s="285"/>
      <c r="AE20" s="285"/>
      <c r="AF20" s="285"/>
      <c r="AG20" s="285"/>
      <c r="AH20" s="285"/>
      <c r="AI20" s="285"/>
      <c r="AJ20" s="285"/>
      <c r="AK20" s="664"/>
      <c r="AL20" s="289"/>
      <c r="AM20" s="289"/>
      <c r="AN20" s="289"/>
      <c r="AO20" s="289"/>
      <c r="AP20" s="289"/>
      <c r="AQ20" s="289"/>
      <c r="AR20" s="289"/>
      <c r="AS20" s="289"/>
      <c r="AT20" s="289"/>
      <c r="AU20" s="289"/>
      <c r="AV20" s="290"/>
      <c r="AW20" s="283"/>
      <c r="AX20" s="664"/>
      <c r="AY20" s="289"/>
      <c r="AZ20" s="289"/>
      <c r="BA20" s="289"/>
      <c r="BB20" s="289"/>
      <c r="BC20" s="289"/>
      <c r="BD20" s="289"/>
      <c r="BE20" s="289"/>
      <c r="BF20" s="289"/>
      <c r="BG20" s="289"/>
      <c r="BH20" s="289"/>
      <c r="BI20" s="290"/>
      <c r="BJ20" s="283"/>
      <c r="BK20" s="664"/>
      <c r="BL20" s="289"/>
      <c r="BM20" s="289"/>
      <c r="BN20" s="289"/>
      <c r="BO20" s="289"/>
      <c r="BP20" s="289"/>
      <c r="BQ20" s="289"/>
      <c r="BR20" s="289"/>
      <c r="BS20" s="289"/>
      <c r="BT20" s="289"/>
      <c r="BU20" s="289"/>
      <c r="BV20" s="290"/>
      <c r="BW20" s="283"/>
      <c r="BX20" s="283"/>
      <c r="BY20" s="283"/>
    </row>
    <row r="21" spans="3:77" ht="12.75" customHeight="1">
      <c r="E21" s="25"/>
      <c r="F21" s="65"/>
      <c r="G21" s="385">
        <f>IronSteel!G21</f>
        <v>1.0009999999999999</v>
      </c>
      <c r="H21" s="385">
        <f>IronSteel!H21</f>
        <v>1.0009999999999999</v>
      </c>
      <c r="I21" s="385">
        <f>IronSteel!I21</f>
        <v>1.0009999999999999</v>
      </c>
      <c r="J21" s="385">
        <v>1.01</v>
      </c>
      <c r="K21" s="385">
        <v>1.01</v>
      </c>
      <c r="L21" s="385">
        <v>1.01</v>
      </c>
      <c r="M21" s="385">
        <f>IronSteel!M21</f>
        <v>1.01</v>
      </c>
      <c r="N21" s="385">
        <f>IronSteel!N21</f>
        <v>1.01</v>
      </c>
      <c r="O21" s="385">
        <f>IronSteel!O21</f>
        <v>1.01</v>
      </c>
      <c r="P21" s="292"/>
      <c r="Q21" s="297"/>
      <c r="R21" s="297"/>
      <c r="S21" s="292"/>
      <c r="T21" s="292"/>
      <c r="U21" s="292"/>
      <c r="V21" s="283"/>
      <c r="W21" s="283"/>
      <c r="X21" s="296"/>
      <c r="Y21" s="296"/>
      <c r="Z21" s="296"/>
      <c r="AA21" s="296"/>
      <c r="AB21" s="337"/>
      <c r="AC21" s="285"/>
      <c r="AD21" s="285"/>
      <c r="AE21" s="285"/>
      <c r="AF21" s="283"/>
      <c r="AG21" s="283"/>
      <c r="AH21" s="283"/>
      <c r="AI21" s="283"/>
      <c r="AJ21" s="283"/>
      <c r="AK21" s="665"/>
      <c r="AL21" s="289"/>
      <c r="AM21" s="289"/>
      <c r="AN21" s="356" t="s">
        <v>96</v>
      </c>
      <c r="AO21" s="348"/>
      <c r="AP21" s="349"/>
      <c r="AQ21" s="289"/>
      <c r="AR21" s="289"/>
      <c r="AS21" s="289"/>
      <c r="AT21" s="289"/>
      <c r="AU21" s="289"/>
      <c r="AV21" s="290"/>
      <c r="AW21" s="283"/>
      <c r="AX21" s="665"/>
      <c r="AY21" s="289"/>
      <c r="AZ21" s="289"/>
      <c r="BA21" s="356" t="s">
        <v>96</v>
      </c>
      <c r="BB21" s="348"/>
      <c r="BC21" s="349"/>
      <c r="BD21" s="289"/>
      <c r="BE21" s="289"/>
      <c r="BF21" s="289"/>
      <c r="BG21" s="289"/>
      <c r="BH21" s="289"/>
      <c r="BI21" s="290"/>
      <c r="BJ21" s="283"/>
      <c r="BK21" s="665"/>
      <c r="BL21" s="289"/>
      <c r="BM21" s="289"/>
      <c r="BN21" s="356" t="s">
        <v>96</v>
      </c>
      <c r="BO21" s="348"/>
      <c r="BP21" s="349"/>
      <c r="BQ21" s="289"/>
      <c r="BR21" s="289"/>
      <c r="BS21" s="289"/>
      <c r="BT21" s="289"/>
      <c r="BU21" s="289"/>
      <c r="BV21" s="290"/>
      <c r="BW21" s="283"/>
      <c r="BX21" s="283"/>
      <c r="BY21" s="283"/>
    </row>
    <row r="22" spans="3:77" ht="12.75" customHeight="1">
      <c r="F22" s="72"/>
      <c r="G22" s="298"/>
      <c r="H22" s="298"/>
      <c r="I22" s="298"/>
      <c r="J22" s="286"/>
      <c r="K22" s="286"/>
      <c r="L22" s="286"/>
      <c r="M22" s="298"/>
      <c r="N22" s="298"/>
      <c r="O22" s="298"/>
      <c r="P22" s="286"/>
      <c r="Q22" s="312"/>
      <c r="R22" s="312"/>
      <c r="S22" s="312"/>
      <c r="T22" s="298"/>
      <c r="U22" s="298"/>
      <c r="V22" s="298"/>
      <c r="W22" s="298"/>
      <c r="X22" s="299"/>
      <c r="Y22" s="299"/>
      <c r="Z22" s="299"/>
      <c r="AA22" s="299"/>
      <c r="AB22" s="338"/>
      <c r="AC22" s="283"/>
      <c r="AD22" s="283"/>
      <c r="AE22" s="283"/>
      <c r="AF22" s="283"/>
      <c r="AG22" s="283"/>
      <c r="AH22" s="283"/>
      <c r="AI22" s="283"/>
      <c r="AJ22" s="283"/>
      <c r="AK22" s="545"/>
      <c r="AL22" s="289"/>
      <c r="AM22" s="289"/>
      <c r="AN22" s="288" t="s">
        <v>586</v>
      </c>
      <c r="AO22" s="289" t="s">
        <v>575</v>
      </c>
      <c r="AP22" s="290" t="s">
        <v>564</v>
      </c>
      <c r="AQ22" s="289"/>
      <c r="AR22" s="289"/>
      <c r="AS22" s="289"/>
      <c r="AT22" s="289"/>
      <c r="AU22" s="289"/>
      <c r="AV22" s="290"/>
      <c r="AW22" s="283"/>
      <c r="AX22" s="545"/>
      <c r="AY22" s="289"/>
      <c r="AZ22" s="289"/>
      <c r="BA22" s="288" t="s">
        <v>586</v>
      </c>
      <c r="BB22" s="289" t="s">
        <v>575</v>
      </c>
      <c r="BC22" s="290" t="s">
        <v>564</v>
      </c>
      <c r="BD22" s="289"/>
      <c r="BE22" s="289"/>
      <c r="BF22" s="289"/>
      <c r="BG22" s="289"/>
      <c r="BH22" s="289"/>
      <c r="BI22" s="290"/>
      <c r="BJ22" s="283"/>
      <c r="BK22" s="545"/>
      <c r="BL22" s="289"/>
      <c r="BM22" s="289"/>
      <c r="BN22" s="288" t="s">
        <v>586</v>
      </c>
      <c r="BO22" s="289" t="s">
        <v>575</v>
      </c>
      <c r="BP22" s="290" t="s">
        <v>564</v>
      </c>
      <c r="BQ22" s="289"/>
      <c r="BR22" s="289"/>
      <c r="BS22" s="289"/>
      <c r="BT22" s="289"/>
      <c r="BU22" s="289"/>
      <c r="BV22" s="290"/>
      <c r="BW22" s="283"/>
      <c r="BX22" s="283"/>
      <c r="BY22" s="283"/>
    </row>
    <row r="23" spans="3:77" ht="12.75" customHeight="1">
      <c r="F23" s="74" t="s">
        <v>8</v>
      </c>
      <c r="G23" s="300"/>
      <c r="H23" s="300"/>
      <c r="I23" s="300"/>
      <c r="J23" s="286"/>
      <c r="K23" s="286"/>
      <c r="L23" s="286"/>
      <c r="M23" s="300"/>
      <c r="N23" s="300"/>
      <c r="O23" s="300"/>
      <c r="P23" s="301"/>
      <c r="Q23" s="313"/>
      <c r="R23" s="313"/>
      <c r="S23" s="313"/>
      <c r="T23" s="300"/>
      <c r="U23" s="300"/>
      <c r="V23" s="300"/>
      <c r="W23" s="300"/>
      <c r="X23" s="299"/>
      <c r="Y23" s="299"/>
      <c r="Z23" s="299"/>
      <c r="AA23" s="299"/>
      <c r="AB23" s="339"/>
      <c r="AC23" s="283"/>
      <c r="AD23" s="283"/>
      <c r="AE23" s="283"/>
      <c r="AF23" s="283"/>
      <c r="AG23" s="283"/>
      <c r="AH23" s="283"/>
      <c r="AI23" s="283"/>
      <c r="AJ23" s="283"/>
      <c r="AK23" s="288"/>
      <c r="AL23" s="291"/>
      <c r="AM23" s="289"/>
      <c r="AN23" s="362" cm="1">
        <f t="array" ref="AN23">INDEX(RegSplit!$B$4:$AN$6,MATCH(AN22,RegSplit!$A$4:$A$6,0),MATCH($D$6&amp;AK19,RegSplit!$B$2:$AN$2&amp;RegSplit!$B$3:$AN$3,0))</f>
        <v>1</v>
      </c>
      <c r="AO23" s="523" cm="1">
        <f t="array" ref="AO23">INDEX(RegSplit!$B$4:$AN$6,MATCH(AO22,RegSplit!$A$4:$A$6,0),MATCH($D$6&amp;AK19,RegSplit!$B$2:$AN$2&amp;RegSplit!$B$3:$AN$3,0))</f>
        <v>0</v>
      </c>
      <c r="AP23" s="523" cm="1">
        <f t="array" ref="AP23">INDEX(RegSplit!$B$4:$AN$6,MATCH(AP22,RegSplit!$A$4:$A$6,0),MATCH($D$6&amp;AK19,RegSplit!$B$2:$AN$2&amp;RegSplit!$B$3:$AN$3,0))</f>
        <v>0</v>
      </c>
      <c r="AQ23" s="289"/>
      <c r="AR23" s="289"/>
      <c r="AS23" s="289"/>
      <c r="AT23" s="289"/>
      <c r="AU23" s="289"/>
      <c r="AV23" s="290"/>
      <c r="AW23" s="283"/>
      <c r="AX23" s="288"/>
      <c r="AY23" s="291"/>
      <c r="AZ23" s="289"/>
      <c r="BA23" s="362" cm="1">
        <f t="array" ref="BA23">INDEX(RegSplit!$B$4:$AN$6,MATCH(BA22,RegSplit!$A$4:$A$6,0),MATCH($D$6&amp;AX19,RegSplit!$B$2:$AN$2&amp;RegSplit!$B$3:$AN$3,0))</f>
        <v>1</v>
      </c>
      <c r="BB23" s="523" cm="1">
        <f t="array" ref="BB23">INDEX(RegSplit!$B$4:$AN$6,MATCH(BB22,RegSplit!$A$4:$A$6,0),MATCH($D$6&amp;AX19,RegSplit!$B$2:$AN$2&amp;RegSplit!$B$3:$AN$3,0))</f>
        <v>0</v>
      </c>
      <c r="BC23" s="523" cm="1">
        <f t="array" ref="BC23">INDEX(RegSplit!$B$4:$AN$6,MATCH(BC22,RegSplit!$A$4:$A$6,0),MATCH($D$6&amp;AX19,RegSplit!$B$2:$AN$2&amp;RegSplit!$B$3:$AN$3,0))</f>
        <v>0</v>
      </c>
      <c r="BD23" s="289"/>
      <c r="BE23" s="289"/>
      <c r="BF23" s="289"/>
      <c r="BG23" s="289"/>
      <c r="BH23" s="289"/>
      <c r="BI23" s="290"/>
      <c r="BJ23" s="283"/>
      <c r="BK23" s="288"/>
      <c r="BL23" s="291"/>
      <c r="BM23" s="289"/>
      <c r="BN23" s="362" cm="1">
        <f t="array" ref="BN23">INDEX(RegSplit!$B$4:$AN$6,MATCH(BN22,RegSplit!$A$4:$A$6,0),MATCH($D$6&amp;BK19,RegSplit!$B$2:$AN$2&amp;RegSplit!$B$3:$AN$3,0))</f>
        <v>1</v>
      </c>
      <c r="BO23" s="523" cm="1">
        <f t="array" ref="BO23">INDEX(RegSplit!$B$4:$AN$6,MATCH(BO22,RegSplit!$A$4:$A$6,0),MATCH($D$6&amp;BK19,RegSplit!$B$2:$AN$2&amp;RegSplit!$B$3:$AN$3,0))</f>
        <v>0</v>
      </c>
      <c r="BP23" s="523" cm="1">
        <f t="array" ref="BP23">INDEX(RegSplit!$B$4:$AN$6,MATCH(BP22,RegSplit!$A$4:$A$6,0),MATCH($D$6&amp;BK19,RegSplit!$B$2:$AN$2&amp;RegSplit!$B$3:$AN$3,0))</f>
        <v>0</v>
      </c>
      <c r="BQ23" s="289"/>
      <c r="BR23" s="289"/>
      <c r="BS23" s="289"/>
      <c r="BT23" s="289"/>
      <c r="BU23" s="289"/>
      <c r="BV23" s="290"/>
      <c r="BW23" s="283"/>
      <c r="BX23" s="283"/>
      <c r="BY23" s="283"/>
    </row>
    <row r="24" spans="3:77" ht="25.5" customHeight="1">
      <c r="C24" s="38" t="s">
        <v>2</v>
      </c>
      <c r="D24" s="38" t="s">
        <v>26</v>
      </c>
      <c r="E24" s="38" t="s">
        <v>14</v>
      </c>
      <c r="F24" s="38" t="s">
        <v>15</v>
      </c>
      <c r="G24" s="302" t="s">
        <v>587</v>
      </c>
      <c r="H24" s="314" t="s">
        <v>576</v>
      </c>
      <c r="I24" s="314" t="s">
        <v>565</v>
      </c>
      <c r="J24" s="302" t="s">
        <v>588</v>
      </c>
      <c r="K24" s="314" t="s">
        <v>577</v>
      </c>
      <c r="L24" s="314" t="s">
        <v>566</v>
      </c>
      <c r="M24" s="302" t="s">
        <v>589</v>
      </c>
      <c r="N24" s="314" t="s">
        <v>578</v>
      </c>
      <c r="O24" s="314" t="s">
        <v>567</v>
      </c>
      <c r="P24" s="302" t="s">
        <v>590</v>
      </c>
      <c r="Q24" s="314" t="s">
        <v>579</v>
      </c>
      <c r="R24" s="314" t="s">
        <v>568</v>
      </c>
      <c r="S24" s="302" t="s">
        <v>591</v>
      </c>
      <c r="T24" s="314" t="s">
        <v>580</v>
      </c>
      <c r="U24" s="314" t="s">
        <v>569</v>
      </c>
      <c r="V24" s="302" t="s">
        <v>319</v>
      </c>
      <c r="W24" s="549" t="s">
        <v>592</v>
      </c>
      <c r="X24" s="550" t="s">
        <v>581</v>
      </c>
      <c r="Y24" s="551" t="s">
        <v>570</v>
      </c>
      <c r="Z24" s="51" t="s">
        <v>0</v>
      </c>
      <c r="AA24" s="51" t="s">
        <v>318</v>
      </c>
      <c r="AB24" s="552" t="s">
        <v>58</v>
      </c>
      <c r="AC24" s="553" t="s">
        <v>106</v>
      </c>
      <c r="AD24" s="553" t="s">
        <v>288</v>
      </c>
      <c r="AE24" s="554" t="s">
        <v>111</v>
      </c>
      <c r="AG24" s="283"/>
      <c r="AH24" s="283"/>
      <c r="AI24" s="283"/>
      <c r="AJ24" s="283"/>
      <c r="AK24" s="288"/>
      <c r="AL24" s="289"/>
      <c r="AM24" s="540" t="s">
        <v>294</v>
      </c>
      <c r="AN24" s="541"/>
      <c r="AO24" s="348"/>
      <c r="AP24" s="349"/>
      <c r="AQ24" s="540" t="s">
        <v>96</v>
      </c>
      <c r="AR24" s="541"/>
      <c r="AS24" s="542"/>
      <c r="AT24" s="540" t="s">
        <v>295</v>
      </c>
      <c r="AU24" s="541"/>
      <c r="AV24" s="542"/>
      <c r="AW24" s="283"/>
      <c r="AX24" s="288"/>
      <c r="AY24" s="289"/>
      <c r="AZ24" s="540" t="s">
        <v>294</v>
      </c>
      <c r="BA24" s="541"/>
      <c r="BB24" s="348"/>
      <c r="BC24" s="349"/>
      <c r="BD24" s="540" t="s">
        <v>96</v>
      </c>
      <c r="BE24" s="541"/>
      <c r="BF24" s="542"/>
      <c r="BG24" s="540" t="s">
        <v>295</v>
      </c>
      <c r="BH24" s="541"/>
      <c r="BI24" s="542"/>
      <c r="BJ24" s="283"/>
      <c r="BK24" s="288"/>
      <c r="BL24" s="289"/>
      <c r="BM24" s="540" t="s">
        <v>294</v>
      </c>
      <c r="BN24" s="541"/>
      <c r="BO24" s="348"/>
      <c r="BP24" s="349"/>
      <c r="BQ24" s="540" t="s">
        <v>96</v>
      </c>
      <c r="BR24" s="541"/>
      <c r="BS24" s="542"/>
      <c r="BT24" s="540" t="s">
        <v>295</v>
      </c>
      <c r="BU24" s="541"/>
      <c r="BV24" s="542"/>
      <c r="BW24" s="283"/>
      <c r="BX24" s="283"/>
      <c r="BY24" s="283"/>
    </row>
    <row r="25" spans="3:77" ht="25" thickBot="1">
      <c r="C25" s="77" t="s">
        <v>27</v>
      </c>
      <c r="D25" s="77"/>
      <c r="E25" s="77"/>
      <c r="F25" s="77"/>
      <c r="G25" s="303" t="s">
        <v>46</v>
      </c>
      <c r="H25" s="303" t="s">
        <v>46</v>
      </c>
      <c r="I25" s="303"/>
      <c r="J25" s="303" t="s">
        <v>46</v>
      </c>
      <c r="K25" s="303" t="s">
        <v>46</v>
      </c>
      <c r="L25" s="303"/>
      <c r="M25" s="303" t="s">
        <v>46</v>
      </c>
      <c r="N25" s="303" t="s">
        <v>46</v>
      </c>
      <c r="O25" s="303"/>
      <c r="P25" s="303" t="s">
        <v>46</v>
      </c>
      <c r="Q25" s="303" t="s">
        <v>46</v>
      </c>
      <c r="R25" s="303"/>
      <c r="S25" s="303" t="s">
        <v>46</v>
      </c>
      <c r="T25" s="303" t="s">
        <v>46</v>
      </c>
      <c r="U25" s="303"/>
      <c r="V25" s="326" t="s">
        <v>112</v>
      </c>
      <c r="W25" s="323" t="s">
        <v>49</v>
      </c>
      <c r="X25" s="303" t="s">
        <v>49</v>
      </c>
      <c r="Y25" s="303"/>
      <c r="Z25" s="547" t="s">
        <v>93</v>
      </c>
      <c r="AA25" s="547"/>
      <c r="AB25" s="548" t="s">
        <v>291</v>
      </c>
      <c r="AC25" s="548"/>
      <c r="AD25" s="548"/>
      <c r="AE25" s="548" t="s">
        <v>112</v>
      </c>
      <c r="AG25" s="283">
        <v>2010</v>
      </c>
      <c r="AH25" s="283">
        <v>2012</v>
      </c>
      <c r="AI25" s="283">
        <v>2014</v>
      </c>
      <c r="AJ25" s="283"/>
      <c r="AK25" s="529"/>
      <c r="AL25" s="537" t="s">
        <v>44</v>
      </c>
      <c r="AM25" s="525" t="s">
        <v>105</v>
      </c>
      <c r="AN25" s="526" t="s">
        <v>586</v>
      </c>
      <c r="AO25" s="526" t="s">
        <v>575</v>
      </c>
      <c r="AP25" s="527" t="s">
        <v>564</v>
      </c>
      <c r="AQ25" s="525" t="s">
        <v>586</v>
      </c>
      <c r="AR25" s="526" t="s">
        <v>575</v>
      </c>
      <c r="AS25" s="527" t="s">
        <v>564</v>
      </c>
      <c r="AT25" s="525" t="s">
        <v>586</v>
      </c>
      <c r="AU25" s="526" t="s">
        <v>575</v>
      </c>
      <c r="AV25" s="527" t="s">
        <v>564</v>
      </c>
      <c r="AW25" s="283"/>
      <c r="AX25" s="529"/>
      <c r="AY25" s="537" t="s">
        <v>44</v>
      </c>
      <c r="AZ25" s="525" t="s">
        <v>292</v>
      </c>
      <c r="BA25" s="526" t="s">
        <v>586</v>
      </c>
      <c r="BB25" s="526" t="s">
        <v>575</v>
      </c>
      <c r="BC25" s="527" t="s">
        <v>564</v>
      </c>
      <c r="BD25" s="525" t="s">
        <v>586</v>
      </c>
      <c r="BE25" s="526" t="s">
        <v>575</v>
      </c>
      <c r="BF25" s="527" t="s">
        <v>564</v>
      </c>
      <c r="BG25" s="525" t="s">
        <v>586</v>
      </c>
      <c r="BH25" s="526" t="s">
        <v>575</v>
      </c>
      <c r="BI25" s="527" t="s">
        <v>564</v>
      </c>
      <c r="BJ25" s="283"/>
      <c r="BK25" s="529"/>
      <c r="BL25" s="537" t="s">
        <v>44</v>
      </c>
      <c r="BM25" s="525" t="s">
        <v>105</v>
      </c>
      <c r="BN25" s="526" t="s">
        <v>586</v>
      </c>
      <c r="BO25" s="526" t="s">
        <v>575</v>
      </c>
      <c r="BP25" s="527" t="s">
        <v>564</v>
      </c>
      <c r="BQ25" s="525" t="s">
        <v>586</v>
      </c>
      <c r="BR25" s="526" t="s">
        <v>575</v>
      </c>
      <c r="BS25" s="527" t="s">
        <v>564</v>
      </c>
      <c r="BT25" s="525" t="s">
        <v>586</v>
      </c>
      <c r="BU25" s="526" t="s">
        <v>575</v>
      </c>
      <c r="BV25" s="527" t="s">
        <v>564</v>
      </c>
      <c r="BW25" s="283"/>
      <c r="BX25" s="283"/>
      <c r="BY25" s="283"/>
    </row>
    <row r="26" spans="3:77" ht="12.75" customHeight="1">
      <c r="C26" s="144" t="str">
        <f ca="1">+IF(OFFSET(Processes!B7,$D$11,0)="*","*",OFFSET(Processes!D7,$D$11,0))</f>
        <v>INDFDPHBNGAE1</v>
      </c>
      <c r="D26" s="144" t="str">
        <f ca="1">+OFFSET(Processes!E7,$D$11,0)</f>
        <v>Food industry Heat Medium Temp. Boiler - Nat. Gas Existing 1</v>
      </c>
      <c r="E26" s="147" t="str">
        <f>+Processes!O7</f>
        <v>INDSNG1,INDSNG2,INDNGA</v>
      </c>
      <c r="F26" s="147" t="str">
        <f ca="1">+OFFSET(Processes!$M$12,$D$11,0) &amp; Processes!P7</f>
        <v>IFDPH</v>
      </c>
      <c r="G26" s="320">
        <f>ROUNDUP(AN26/($Z26*$AA26)*G$21*W26,3)</f>
        <v>5901.6210000000001</v>
      </c>
      <c r="H26" s="320">
        <f t="shared" ref="H26:I26" si="0">ROUNDUP(AO26/($Z26*$AA26)*H$21*X26,3)</f>
        <v>0</v>
      </c>
      <c r="I26" s="320">
        <f t="shared" si="0"/>
        <v>0</v>
      </c>
      <c r="J26" s="320">
        <f>ROUNDUP(BA26/($Z26*$AA26)*J$21*W26,3)</f>
        <v>6250.0280000000002</v>
      </c>
      <c r="K26" s="320">
        <f>ROUNDUP(BB26/($Z26*$AA26)*K$21*X26,3)</f>
        <v>0</v>
      </c>
      <c r="L26" s="320">
        <f>ROUNDUP(BC26/($Z26*$AA26)*L$21*Y26,3)</f>
        <v>0</v>
      </c>
      <c r="M26" s="320">
        <f>ROUNDUP(BN26/($Z26*$AA26)*M$21*W26,3)</f>
        <v>6587.0039999999999</v>
      </c>
      <c r="N26" s="320">
        <f>ROUNDUP(BO26/($Z26*$AA26)*N$21*X26,3)</f>
        <v>0</v>
      </c>
      <c r="O26" s="320">
        <f>ROUNDUP(BP26/($Z26*$AA26)*O$21*Y26,3)</f>
        <v>0</v>
      </c>
      <c r="P26" s="320">
        <f t="shared" ref="P26:P62" si="1">M26</f>
        <v>6587.0039999999999</v>
      </c>
      <c r="Q26" s="320">
        <f t="shared" ref="Q26:Q62" si="2">N26</f>
        <v>0</v>
      </c>
      <c r="R26" s="320">
        <f t="shared" ref="R26:R62" si="3">O26</f>
        <v>0</v>
      </c>
      <c r="S26" s="320">
        <f t="shared" ref="S26:S62" si="4">IF($AB26=20,0,M26/5)*IF(M26=0,0,1)</f>
        <v>0</v>
      </c>
      <c r="T26" s="320">
        <f t="shared" ref="T26:T62" si="5">IF($AB26=20,0,N26/5)*IF(N26=0,0,1)</f>
        <v>0</v>
      </c>
      <c r="U26" s="320">
        <f t="shared" ref="U26:U62" si="6">IF($AB26=20,0,O26/5)*IF(O26=0,0,1)</f>
        <v>0</v>
      </c>
      <c r="V26" s="320">
        <v>5</v>
      </c>
      <c r="W26" s="340">
        <f>I131</f>
        <v>0.98</v>
      </c>
      <c r="X26" s="555">
        <f t="shared" ref="X26:Y28" si="7">W26</f>
        <v>0.98</v>
      </c>
      <c r="Y26" s="555">
        <f t="shared" si="7"/>
        <v>0.98</v>
      </c>
      <c r="Z26" s="317">
        <f>3.6*8760/1000000</f>
        <v>3.1536000000000002E-2</v>
      </c>
      <c r="AA26" s="388">
        <v>0.5</v>
      </c>
      <c r="AB26" s="327">
        <v>20</v>
      </c>
      <c r="AC26" s="317"/>
      <c r="AD26" s="317"/>
      <c r="AE26" s="327"/>
      <c r="AG26" s="234">
        <f t="shared" ref="AG26:AG41" si="8">((G26*Z26*AA26/W26)+(H26*Z26*AA26/X26))/$G$21</f>
        <v>94.861016461089946</v>
      </c>
      <c r="AH26" s="234">
        <f t="shared" ref="AH26:AH41" si="9">((J26*Z26*AA26/W26)+(K26*Z26*AA26/X26))/$J$21</f>
        <v>99.566014855526376</v>
      </c>
      <c r="AI26" s="234">
        <f t="shared" ref="AI26:AI41" si="10">((M26*AA26*Z26/W26)+(N26*Z26*AA26/X26))/$M$21</f>
        <v>104.93420799353405</v>
      </c>
      <c r="AJ26" s="283"/>
      <c r="AK26" s="528" t="str">
        <f ca="1">F26</f>
        <v>IFDPH</v>
      </c>
      <c r="AL26" s="348" t="s">
        <v>97</v>
      </c>
      <c r="AM26" s="311">
        <f>(J77+I77)/1000</f>
        <v>94.861013400000004</v>
      </c>
      <c r="AN26" s="308">
        <f>AM26*$AN$23</f>
        <v>94.861013400000004</v>
      </c>
      <c r="AO26" s="309">
        <f>AM26*$AO$23</f>
        <v>0</v>
      </c>
      <c r="AP26" s="309">
        <f>AM26*$AP$23</f>
        <v>0</v>
      </c>
      <c r="AQ26" s="310">
        <f>IFERROR(G26*$Z26*$AA26/G$21,0)</f>
        <v>92.96379613186815</v>
      </c>
      <c r="AR26" s="309">
        <f>IFERROR(H26*$Z26*$AA26/H$21,0)</f>
        <v>0</v>
      </c>
      <c r="AS26" s="336">
        <f>IFERROR(I26*$Z26*$AA26/I$21,0)</f>
        <v>0</v>
      </c>
      <c r="AT26" s="311">
        <f t="shared" ref="AT26:AV29" si="11">IFERROR(AQ26/W26,0)</f>
        <v>94.861016461089946</v>
      </c>
      <c r="AU26" s="308">
        <f t="shared" si="11"/>
        <v>0</v>
      </c>
      <c r="AV26" s="355">
        <f t="shared" si="11"/>
        <v>0</v>
      </c>
      <c r="AW26" s="283"/>
      <c r="AX26" s="528" t="str">
        <f t="shared" ref="AX26:AX62" ca="1" si="12">AK26</f>
        <v>IFDPH</v>
      </c>
      <c r="AY26" s="348" t="s">
        <v>97</v>
      </c>
      <c r="AZ26" s="311">
        <f>(J97+I97)/1000</f>
        <v>99.566009999999991</v>
      </c>
      <c r="BA26" s="308">
        <f>AZ26*$AN$23</f>
        <v>99.566009999999991</v>
      </c>
      <c r="BB26" s="309">
        <f>AZ26*$BB$23</f>
        <v>0</v>
      </c>
      <c r="BC26" s="309">
        <f>AZ26*$BC$23</f>
        <v>0</v>
      </c>
      <c r="BD26" s="311">
        <f t="shared" ref="BD26" si="13">IFERROR(J26*$Z26*AA26/J$21,0)</f>
        <v>97.574694558415842</v>
      </c>
      <c r="BE26" s="308">
        <f t="shared" ref="BE26" si="14">IFERROR(K26*$Z26*AA26/K$21,0)</f>
        <v>0</v>
      </c>
      <c r="BF26" s="355">
        <f>IFERROR(L26*$Z26*AA26/L$21,0)</f>
        <v>0</v>
      </c>
      <c r="BG26" s="311">
        <f t="shared" ref="BG26:BG35" si="15">IFERROR(BD26/W26,0)</f>
        <v>99.566014855526376</v>
      </c>
      <c r="BH26" s="308">
        <f t="shared" ref="BH26:BH35" si="16">IFERROR(BE26/X26,0)</f>
        <v>0</v>
      </c>
      <c r="BI26" s="355">
        <f t="shared" ref="BI26:BI35" si="17">IFERROR(BF26/Y26,0)</f>
        <v>0</v>
      </c>
      <c r="BJ26" s="283"/>
      <c r="BK26" s="528" t="str">
        <f ca="1">AK26</f>
        <v>IFDPH</v>
      </c>
      <c r="BL26" s="348" t="s">
        <v>97</v>
      </c>
      <c r="BM26" s="311">
        <f>(J117+I117)/1000</f>
        <v>104.9341977</v>
      </c>
      <c r="BN26" s="308">
        <f>BM26*$AN$23</f>
        <v>104.9341977</v>
      </c>
      <c r="BO26" s="309">
        <f>BM26*$BB$23</f>
        <v>0</v>
      </c>
      <c r="BP26" s="309">
        <f>BM26*$BC$23</f>
        <v>0</v>
      </c>
      <c r="BQ26" s="311">
        <f>IFERROR(M26*$Z26*$AA26/M$21,0)</f>
        <v>102.83552383366337</v>
      </c>
      <c r="BR26" s="308">
        <f>IFERROR(N26*$Z26*$AA26/N$21,0)</f>
        <v>0</v>
      </c>
      <c r="BS26" s="355">
        <f>IFERROR(O26*$Z26*$AA26/O$21,0)</f>
        <v>0</v>
      </c>
      <c r="BT26" s="311">
        <f>IFERROR(BQ26/W26,0)</f>
        <v>104.93420799353406</v>
      </c>
      <c r="BU26" s="308">
        <f>IFERROR(BR26/X26,0)</f>
        <v>0</v>
      </c>
      <c r="BV26" s="355">
        <f>IFERROR(BS26/Y26,0)</f>
        <v>0</v>
      </c>
      <c r="BW26" s="283"/>
      <c r="BX26" s="283"/>
      <c r="BY26" s="283"/>
    </row>
    <row r="27" spans="3:77" ht="12.75" customHeight="1">
      <c r="C27" s="144" t="str">
        <f ca="1">+IF(OFFSET(Processes!B8,$D$11,0)="*","*",OFFSET(Processes!D8,$D$11,0))</f>
        <v>INDFDPHBCOAE1</v>
      </c>
      <c r="D27" s="144" t="str">
        <f ca="1">+OFFSET(Processes!E8,$D$11,0)</f>
        <v>Food industry Heat Medium Temp. Boiler - Coal Existing 1</v>
      </c>
      <c r="E27" s="147" t="str">
        <f>+Processes!O8</f>
        <v>INDCOA</v>
      </c>
      <c r="F27" s="147" t="str">
        <f ca="1">+OFFSET(Processes!$M$12,$D$11,0) &amp; Processes!P8</f>
        <v>IFDPH</v>
      </c>
      <c r="G27" s="320">
        <f t="shared" ref="G27:G62" si="18">ROUNDUP(AN27/($Z27*$AA27)*G$21*W27,3)</f>
        <v>504.88399999999996</v>
      </c>
      <c r="H27" s="320">
        <f t="shared" ref="H27:H62" si="19">ROUNDUP(AO27/($Z27*$AA27)*H$21*X27,3)</f>
        <v>0</v>
      </c>
      <c r="I27" s="320">
        <f t="shared" ref="I27:I61" si="20">ROUNDUP(AP27/($Z27*$AA27)*I$21*Y27,3)</f>
        <v>0</v>
      </c>
      <c r="J27" s="320">
        <f t="shared" ref="J27:J62" si="21">ROUNDUP(BA27/($Z27*$AA27)*J$21*W27,3)</f>
        <v>523.78499999999997</v>
      </c>
      <c r="K27" s="320">
        <f t="shared" ref="K27:K62" si="22">ROUNDUP(BB27/($Z27*$AA27)*K$21*X27,3)</f>
        <v>0</v>
      </c>
      <c r="L27" s="320">
        <f t="shared" ref="L27:L62" si="23">ROUNDUP(BC27/($Z27*$AA27)*L$21*Y27,3)</f>
        <v>0</v>
      </c>
      <c r="M27" s="320">
        <f t="shared" ref="M27:M62" si="24">ROUNDUP(BN27/($Z27*$AA27)*M$21*W27,3)</f>
        <v>467.89399999999995</v>
      </c>
      <c r="N27" s="320">
        <f t="shared" ref="N27:N62" si="25">ROUNDUP(BO27/($Z27*$AA27)*N$21*X27,3)</f>
        <v>0</v>
      </c>
      <c r="O27" s="320">
        <f t="shared" ref="O27:O62" si="26">ROUNDUP(BP27/($Z27*$AA27)*O$21*Y27,3)</f>
        <v>0</v>
      </c>
      <c r="P27" s="320">
        <f t="shared" si="1"/>
        <v>467.89399999999995</v>
      </c>
      <c r="Q27" s="320">
        <f t="shared" si="2"/>
        <v>0</v>
      </c>
      <c r="R27" s="320">
        <f t="shared" si="3"/>
        <v>0</v>
      </c>
      <c r="S27" s="320">
        <f t="shared" si="4"/>
        <v>0</v>
      </c>
      <c r="T27" s="320">
        <f t="shared" si="5"/>
        <v>0</v>
      </c>
      <c r="U27" s="320">
        <f t="shared" si="6"/>
        <v>0</v>
      </c>
      <c r="V27" s="320">
        <v>5</v>
      </c>
      <c r="W27" s="341">
        <f>D131</f>
        <v>0.93099999999999994</v>
      </c>
      <c r="X27" s="520">
        <f t="shared" si="7"/>
        <v>0.93099999999999994</v>
      </c>
      <c r="Y27" s="520">
        <f t="shared" si="7"/>
        <v>0.93099999999999994</v>
      </c>
      <c r="Z27" s="317">
        <f>3.6*8760/1000000</f>
        <v>3.1536000000000002E-2</v>
      </c>
      <c r="AA27" s="388">
        <f>$AA$26</f>
        <v>0.5</v>
      </c>
      <c r="AB27" s="327">
        <v>20</v>
      </c>
      <c r="AC27" s="317"/>
      <c r="AD27" s="317"/>
      <c r="AE27" s="327"/>
      <c r="AG27" s="234">
        <f t="shared" si="8"/>
        <v>8.5424896392544092</v>
      </c>
      <c r="AH27" s="234">
        <f t="shared" si="9"/>
        <v>8.7833181397624198</v>
      </c>
      <c r="AI27" s="234">
        <f t="shared" si="10"/>
        <v>7.8460854314002821</v>
      </c>
      <c r="AJ27" s="283"/>
      <c r="AK27" s="288"/>
      <c r="AL27" s="289" t="s">
        <v>98</v>
      </c>
      <c r="AM27" s="305">
        <f>D77/1000</f>
        <v>8.5424749999999996</v>
      </c>
      <c r="AN27" s="306">
        <f>AM27*$AN$23</f>
        <v>8.5424749999999996</v>
      </c>
      <c r="AO27" s="307">
        <f t="shared" ref="AO27:AO29" si="27">AM27*$AO$23</f>
        <v>0</v>
      </c>
      <c r="AP27" s="307">
        <f>AM27*$AP$23</f>
        <v>0</v>
      </c>
      <c r="AQ27" s="304">
        <f t="shared" ref="AQ27:AQ62" si="28">IFERROR(G27*$Z27*$AA27/G$21,0)</f>
        <v>7.9530578541458548</v>
      </c>
      <c r="AR27" s="307">
        <f t="shared" ref="AR27:AR62" si="29">IFERROR(H27*$Z27*$AA27/H$21,0)</f>
        <v>0</v>
      </c>
      <c r="AS27" s="538">
        <f t="shared" ref="AS27:AS62" si="30">IFERROR(I27*$Z27*$AA27/I$21,0)</f>
        <v>0</v>
      </c>
      <c r="AT27" s="305">
        <f t="shared" si="11"/>
        <v>8.5424896392544092</v>
      </c>
      <c r="AU27" s="306">
        <f t="shared" si="11"/>
        <v>0</v>
      </c>
      <c r="AV27" s="351">
        <f t="shared" si="11"/>
        <v>0</v>
      </c>
      <c r="AW27" s="283"/>
      <c r="AX27" s="288"/>
      <c r="AY27" s="289" t="s">
        <v>98</v>
      </c>
      <c r="AZ27" s="305">
        <f>D97/1000</f>
        <v>8.7833140000000007</v>
      </c>
      <c r="BA27" s="306">
        <f>AZ27*$AN$23</f>
        <v>8.7833140000000007</v>
      </c>
      <c r="BB27" s="307">
        <f>AZ27*$BB$23</f>
        <v>0</v>
      </c>
      <c r="BC27" s="307">
        <f>AZ27*$BC$23</f>
        <v>0</v>
      </c>
      <c r="BD27" s="305">
        <f t="shared" ref="BD27:BD62" si="31">IFERROR(J27*$Z27*AA27/J$21,0)</f>
        <v>8.177269188118812</v>
      </c>
      <c r="BE27" s="306">
        <f t="shared" ref="BE27:BE62" si="32">IFERROR(K27*$Z27*AA27/K$21,0)</f>
        <v>0</v>
      </c>
      <c r="BF27" s="351">
        <f t="shared" ref="BF27:BF62" si="33">IFERROR(L27*$Z27*AA27/L$21,0)</f>
        <v>0</v>
      </c>
      <c r="BG27" s="305">
        <f t="shared" si="15"/>
        <v>8.7833181397624198</v>
      </c>
      <c r="BH27" s="306">
        <f t="shared" si="16"/>
        <v>0</v>
      </c>
      <c r="BI27" s="351">
        <f t="shared" si="17"/>
        <v>0</v>
      </c>
      <c r="BJ27" s="283"/>
      <c r="BK27" s="288"/>
      <c r="BL27" s="289" t="s">
        <v>98</v>
      </c>
      <c r="BM27" s="305">
        <f>D117/1000</f>
        <v>7.8460739999999998</v>
      </c>
      <c r="BN27" s="306">
        <f>BM27*$AN$23</f>
        <v>7.8460739999999998</v>
      </c>
      <c r="BO27" s="307">
        <f t="shared" ref="BO27:BO29" si="34">BM27*$BB$23</f>
        <v>0</v>
      </c>
      <c r="BP27" s="307">
        <f t="shared" ref="BP27:BP29" si="35">BM27*$BC$23</f>
        <v>0</v>
      </c>
      <c r="BQ27" s="305">
        <f t="shared" ref="BQ27:BQ62" si="36">IFERROR(M27*$Z27*$AA27/M$21,0)</f>
        <v>7.3047055366336631</v>
      </c>
      <c r="BR27" s="306">
        <f t="shared" ref="BR27:BR62" si="37">IFERROR(N27*$Z27*$AA27/N$21,0)</f>
        <v>0</v>
      </c>
      <c r="BS27" s="351">
        <f t="shared" ref="BS27:BS62" si="38">IFERROR(O27*$Z27*$AA27/O$21,0)</f>
        <v>0</v>
      </c>
      <c r="BT27" s="305">
        <f t="shared" ref="BT27:BT35" si="39">IFERROR(BQ27/W27,0)</f>
        <v>7.846085431400283</v>
      </c>
      <c r="BU27" s="306">
        <f t="shared" ref="BU27:BU35" si="40">IFERROR(BR27/X27,0)</f>
        <v>0</v>
      </c>
      <c r="BV27" s="351">
        <f t="shared" ref="BV27:BV35" si="41">IFERROR(BS27/Y27,0)</f>
        <v>0</v>
      </c>
      <c r="BW27" s="283"/>
      <c r="BX27" s="283"/>
      <c r="BY27" s="283"/>
    </row>
    <row r="28" spans="3:77" ht="12.75" customHeight="1">
      <c r="C28" s="144" t="str">
        <f ca="1">+IF(OFFSET(Processes!B9,$D$11,0)="*","*",OFFSET(Processes!D9,$D$11,0))</f>
        <v>INDFDPHBDSLE1</v>
      </c>
      <c r="D28" s="144" t="str">
        <f ca="1">+OFFSET(Processes!E9,$D$11,0)</f>
        <v>Food industry Heat Medium Temp. Boiler - Diesel Existing 1</v>
      </c>
      <c r="E28" s="147" t="str">
        <f>+Processes!O9</f>
        <v>INDDSB1,INDDSB2,INDDSL</v>
      </c>
      <c r="F28" s="147" t="str">
        <f ca="1">+OFFSET(Processes!$M$12,$D$11,0) &amp; Processes!P9</f>
        <v>IFDPH</v>
      </c>
      <c r="G28" s="320">
        <f t="shared" si="18"/>
        <v>14.086</v>
      </c>
      <c r="H28" s="320">
        <f t="shared" si="19"/>
        <v>0</v>
      </c>
      <c r="I28" s="320">
        <f t="shared" si="20"/>
        <v>0</v>
      </c>
      <c r="J28" s="320">
        <f t="shared" si="21"/>
        <v>1.5329999999999999</v>
      </c>
      <c r="K28" s="320">
        <f t="shared" si="22"/>
        <v>0</v>
      </c>
      <c r="L28" s="320">
        <f t="shared" si="23"/>
        <v>0</v>
      </c>
      <c r="M28" s="320">
        <f t="shared" si="24"/>
        <v>3.246</v>
      </c>
      <c r="N28" s="320">
        <f t="shared" si="25"/>
        <v>0</v>
      </c>
      <c r="O28" s="320">
        <f t="shared" si="26"/>
        <v>0</v>
      </c>
      <c r="P28" s="320">
        <f t="shared" si="1"/>
        <v>3.246</v>
      </c>
      <c r="Q28" s="320">
        <f t="shared" si="2"/>
        <v>0</v>
      </c>
      <c r="R28" s="320">
        <f t="shared" si="3"/>
        <v>0</v>
      </c>
      <c r="S28" s="320">
        <f t="shared" si="4"/>
        <v>0</v>
      </c>
      <c r="T28" s="320">
        <f t="shared" si="5"/>
        <v>0</v>
      </c>
      <c r="U28" s="320">
        <f t="shared" si="6"/>
        <v>0</v>
      </c>
      <c r="V28" s="320">
        <v>5</v>
      </c>
      <c r="W28" s="341">
        <f>F131</f>
        <v>0.94079999999999997</v>
      </c>
      <c r="X28" s="520">
        <f t="shared" si="7"/>
        <v>0.94079999999999997</v>
      </c>
      <c r="Y28" s="520">
        <f t="shared" si="7"/>
        <v>0.94079999999999997</v>
      </c>
      <c r="Z28" s="317">
        <f>3.6*8760/1000000</f>
        <v>3.1536000000000002E-2</v>
      </c>
      <c r="AA28" s="388">
        <f>$AA$26</f>
        <v>0.5</v>
      </c>
      <c r="AB28" s="327">
        <v>20</v>
      </c>
      <c r="AC28" s="317"/>
      <c r="AD28" s="317"/>
      <c r="AE28" s="327"/>
      <c r="AG28" s="234">
        <f t="shared" si="8"/>
        <v>0.23584838630757002</v>
      </c>
      <c r="AH28" s="234">
        <f t="shared" si="9"/>
        <v>2.5439002828854314E-2</v>
      </c>
      <c r="AI28" s="234">
        <f t="shared" si="10"/>
        <v>5.3864972721761974E-2</v>
      </c>
      <c r="AJ28" s="283"/>
      <c r="AK28" s="288"/>
      <c r="AL28" s="289" t="s">
        <v>59</v>
      </c>
      <c r="AM28" s="305">
        <f>(F77+L77)/1000</f>
        <v>0.235844</v>
      </c>
      <c r="AN28" s="306">
        <f>AM28*$AN$23</f>
        <v>0.235844</v>
      </c>
      <c r="AO28" s="307">
        <f t="shared" si="27"/>
        <v>0</v>
      </c>
      <c r="AP28" s="307">
        <f>AM28*$AP$23</f>
        <v>0</v>
      </c>
      <c r="AQ28" s="304">
        <f t="shared" si="28"/>
        <v>0.22188616183816187</v>
      </c>
      <c r="AR28" s="307">
        <f t="shared" si="29"/>
        <v>0</v>
      </c>
      <c r="AS28" s="538">
        <f t="shared" si="30"/>
        <v>0</v>
      </c>
      <c r="AT28" s="305">
        <f t="shared" si="11"/>
        <v>0.23584838630757002</v>
      </c>
      <c r="AU28" s="306">
        <f t="shared" si="11"/>
        <v>0</v>
      </c>
      <c r="AV28" s="351">
        <f t="shared" si="11"/>
        <v>0</v>
      </c>
      <c r="AW28" s="283"/>
      <c r="AX28" s="288"/>
      <c r="AY28" s="289" t="s">
        <v>59</v>
      </c>
      <c r="AZ28" s="305">
        <f>(F97+L97)/1000</f>
        <v>2.5431000000000002E-2</v>
      </c>
      <c r="BA28" s="306">
        <f t="shared" ref="BA28:BA37" si="42">AZ28*$AN$23</f>
        <v>2.5431000000000002E-2</v>
      </c>
      <c r="BB28" s="307">
        <f>AZ28*$BB$23</f>
        <v>0</v>
      </c>
      <c r="BC28" s="307">
        <f>AZ28*$BC$23</f>
        <v>0</v>
      </c>
      <c r="BD28" s="305">
        <f t="shared" si="31"/>
        <v>2.3933013861386136E-2</v>
      </c>
      <c r="BE28" s="306">
        <f t="shared" si="32"/>
        <v>0</v>
      </c>
      <c r="BF28" s="351">
        <f t="shared" si="33"/>
        <v>0</v>
      </c>
      <c r="BG28" s="305">
        <f t="shared" si="15"/>
        <v>2.543900282885431E-2</v>
      </c>
      <c r="BH28" s="306">
        <f t="shared" si="16"/>
        <v>0</v>
      </c>
      <c r="BI28" s="351">
        <f t="shared" si="17"/>
        <v>0</v>
      </c>
      <c r="BJ28" s="283"/>
      <c r="BK28" s="288"/>
      <c r="BL28" s="289" t="s">
        <v>59</v>
      </c>
      <c r="BM28" s="305">
        <f>(F117+L117)/1000</f>
        <v>5.3851999999999997E-2</v>
      </c>
      <c r="BN28" s="306">
        <f>BM28*$AN$23</f>
        <v>5.3851999999999997E-2</v>
      </c>
      <c r="BO28" s="307">
        <f t="shared" si="34"/>
        <v>0</v>
      </c>
      <c r="BP28" s="307">
        <f t="shared" si="35"/>
        <v>0</v>
      </c>
      <c r="BQ28" s="305">
        <f t="shared" si="36"/>
        <v>5.0676166336633667E-2</v>
      </c>
      <c r="BR28" s="306">
        <f t="shared" si="37"/>
        <v>0</v>
      </c>
      <c r="BS28" s="351">
        <f t="shared" si="38"/>
        <v>0</v>
      </c>
      <c r="BT28" s="305">
        <f t="shared" si="39"/>
        <v>5.3864972721761981E-2</v>
      </c>
      <c r="BU28" s="306">
        <f t="shared" si="40"/>
        <v>0</v>
      </c>
      <c r="BV28" s="351">
        <f t="shared" si="41"/>
        <v>0</v>
      </c>
      <c r="BW28" s="283"/>
      <c r="BX28" s="283"/>
      <c r="BY28" s="283"/>
    </row>
    <row r="29" spans="3:77" ht="12.75" customHeight="1">
      <c r="C29" s="144" t="str">
        <f ca="1">+IF(OFFSET(Processes!B10,$D$11,0)="*","*",OFFSET(Processes!D10,$D$11,0))</f>
        <v>INDFDPHBWPEE1</v>
      </c>
      <c r="D29" s="144" t="str">
        <f ca="1">+OFFSET(Processes!E10,$D$11,0)</f>
        <v>Food industry Heat Medium Temp. Boiler - Wood Pellets Existing 1</v>
      </c>
      <c r="E29" s="147" t="str">
        <f>+Processes!O10</f>
        <v>INDWPE</v>
      </c>
      <c r="F29" s="147" t="str">
        <f ca="1">+OFFSET(Processes!$M$12,$D$11,0) &amp; Processes!P10</f>
        <v>IFDPH</v>
      </c>
      <c r="G29" s="319">
        <f t="shared" si="18"/>
        <v>62.611999999999995</v>
      </c>
      <c r="H29" s="319">
        <f t="shared" si="19"/>
        <v>0</v>
      </c>
      <c r="I29" s="319">
        <f t="shared" si="20"/>
        <v>0</v>
      </c>
      <c r="J29" s="319">
        <f t="shared" si="21"/>
        <v>87.346000000000004</v>
      </c>
      <c r="K29" s="319">
        <f t="shared" si="22"/>
        <v>0</v>
      </c>
      <c r="L29" s="319">
        <f t="shared" si="23"/>
        <v>0</v>
      </c>
      <c r="M29" s="319">
        <f t="shared" si="24"/>
        <v>112.637</v>
      </c>
      <c r="N29" s="319">
        <f t="shared" si="25"/>
        <v>0</v>
      </c>
      <c r="O29" s="319">
        <f t="shared" si="26"/>
        <v>0</v>
      </c>
      <c r="P29" s="319">
        <f t="shared" si="1"/>
        <v>112.637</v>
      </c>
      <c r="Q29" s="319">
        <f t="shared" si="2"/>
        <v>0</v>
      </c>
      <c r="R29" s="319">
        <f t="shared" si="3"/>
        <v>0</v>
      </c>
      <c r="S29" s="319">
        <f t="shared" si="4"/>
        <v>0</v>
      </c>
      <c r="T29" s="319">
        <f t="shared" si="5"/>
        <v>0</v>
      </c>
      <c r="U29" s="319">
        <f t="shared" si="6"/>
        <v>0</v>
      </c>
      <c r="V29" s="319">
        <v>5</v>
      </c>
      <c r="W29" s="341">
        <f>$K$131</f>
        <v>0.83299999999999996</v>
      </c>
      <c r="X29" s="520">
        <f>$W$29</f>
        <v>0.83299999999999996</v>
      </c>
      <c r="Y29" s="520">
        <f>$W$29</f>
        <v>0.83299999999999996</v>
      </c>
      <c r="Z29" s="317">
        <f>3.6*8760/1000000</f>
        <v>3.1536000000000002E-2</v>
      </c>
      <c r="AA29" s="388">
        <f>$AA$26</f>
        <v>0.5</v>
      </c>
      <c r="AB29" s="327">
        <v>20</v>
      </c>
      <c r="AC29" s="317">
        <v>0.5</v>
      </c>
      <c r="AD29" s="317">
        <v>0.5</v>
      </c>
      <c r="AE29" s="327">
        <v>5</v>
      </c>
      <c r="AG29" s="234">
        <f t="shared" si="8"/>
        <v>1.1840092872313761</v>
      </c>
      <c r="AH29" s="234">
        <f t="shared" si="9"/>
        <v>1.6370172560113159</v>
      </c>
      <c r="AI29" s="234">
        <f t="shared" si="10"/>
        <v>2.1110149596472252</v>
      </c>
      <c r="AJ29" s="283"/>
      <c r="AK29" s="288"/>
      <c r="AL29" s="557" t="s">
        <v>99</v>
      </c>
      <c r="AM29" s="558">
        <f>M77/1000</f>
        <v>1.1839999999999999</v>
      </c>
      <c r="AN29" s="559">
        <f>AM29*$AN$23</f>
        <v>1.1839999999999999</v>
      </c>
      <c r="AO29" s="560">
        <f t="shared" si="27"/>
        <v>0</v>
      </c>
      <c r="AP29" s="560">
        <f>AM29*$AP$23</f>
        <v>0</v>
      </c>
      <c r="AQ29" s="580">
        <f t="shared" si="28"/>
        <v>0.98627973626373633</v>
      </c>
      <c r="AR29" s="560">
        <f t="shared" si="29"/>
        <v>0</v>
      </c>
      <c r="AS29" s="561">
        <f t="shared" si="30"/>
        <v>0</v>
      </c>
      <c r="AT29" s="558">
        <f t="shared" si="11"/>
        <v>1.1840092872313761</v>
      </c>
      <c r="AU29" s="559">
        <f t="shared" si="11"/>
        <v>0</v>
      </c>
      <c r="AV29" s="564">
        <f t="shared" si="11"/>
        <v>0</v>
      </c>
      <c r="AW29" s="283"/>
      <c r="AX29" s="288"/>
      <c r="AY29" s="557" t="s">
        <v>99</v>
      </c>
      <c r="AZ29" s="558">
        <f>M97/1000</f>
        <v>1.637</v>
      </c>
      <c r="BA29" s="306">
        <f t="shared" si="42"/>
        <v>1.637</v>
      </c>
      <c r="BB29" s="560">
        <f>AZ29*$BB$23</f>
        <v>0</v>
      </c>
      <c r="BC29" s="560">
        <f>AZ29*$BC$23</f>
        <v>0</v>
      </c>
      <c r="BD29" s="558">
        <f t="shared" si="31"/>
        <v>1.3636353742574259</v>
      </c>
      <c r="BE29" s="559">
        <f t="shared" si="32"/>
        <v>0</v>
      </c>
      <c r="BF29" s="564">
        <f t="shared" si="33"/>
        <v>0</v>
      </c>
      <c r="BG29" s="558">
        <f t="shared" si="15"/>
        <v>1.6370172560113156</v>
      </c>
      <c r="BH29" s="559">
        <f t="shared" si="16"/>
        <v>0</v>
      </c>
      <c r="BI29" s="564">
        <f t="shared" si="17"/>
        <v>0</v>
      </c>
      <c r="BJ29" s="283"/>
      <c r="BK29" s="288"/>
      <c r="BL29" s="557" t="s">
        <v>99</v>
      </c>
      <c r="BM29" s="558">
        <f>M117/1000</f>
        <v>2.1110000000000002</v>
      </c>
      <c r="BN29" s="559">
        <f>BM29*$AN$23</f>
        <v>2.1110000000000002</v>
      </c>
      <c r="BO29" s="560">
        <f t="shared" si="34"/>
        <v>0</v>
      </c>
      <c r="BP29" s="560">
        <f t="shared" si="35"/>
        <v>0</v>
      </c>
      <c r="BQ29" s="558">
        <f t="shared" si="36"/>
        <v>1.7584754613861386</v>
      </c>
      <c r="BR29" s="559">
        <f t="shared" si="37"/>
        <v>0</v>
      </c>
      <c r="BS29" s="564">
        <f t="shared" si="38"/>
        <v>0</v>
      </c>
      <c r="BT29" s="558">
        <f t="shared" si="39"/>
        <v>2.1110149596472252</v>
      </c>
      <c r="BU29" s="559">
        <f t="shared" si="40"/>
        <v>0</v>
      </c>
      <c r="BV29" s="564">
        <f t="shared" si="41"/>
        <v>0</v>
      </c>
      <c r="BW29" s="283"/>
      <c r="BX29" s="283"/>
      <c r="BY29" s="283"/>
    </row>
    <row r="30" spans="3:77" ht="12.75" customHeight="1">
      <c r="C30" s="144"/>
      <c r="D30" s="144"/>
      <c r="E30" s="147" t="str">
        <f>+Processes!O11</f>
        <v>INDWCH</v>
      </c>
      <c r="F30" s="170"/>
      <c r="G30" s="319"/>
      <c r="H30" s="319"/>
      <c r="I30" s="319"/>
      <c r="J30" s="319"/>
      <c r="K30" s="319"/>
      <c r="L30" s="319"/>
      <c r="M30" s="319"/>
      <c r="N30" s="319"/>
      <c r="O30" s="319"/>
      <c r="P30" s="319">
        <f t="shared" si="1"/>
        <v>0</v>
      </c>
      <c r="Q30" s="319">
        <f t="shared" si="2"/>
        <v>0</v>
      </c>
      <c r="R30" s="319">
        <f t="shared" si="3"/>
        <v>0</v>
      </c>
      <c r="S30" s="319">
        <f t="shared" si="4"/>
        <v>0</v>
      </c>
      <c r="T30" s="319">
        <f t="shared" si="5"/>
        <v>0</v>
      </c>
      <c r="U30" s="319">
        <f t="shared" si="6"/>
        <v>0</v>
      </c>
      <c r="V30" s="319" t="str">
        <f>IF(S30&gt;0,0.001,"")</f>
        <v/>
      </c>
      <c r="W30" s="341">
        <f>$K$131</f>
        <v>0.83299999999999996</v>
      </c>
      <c r="X30" s="520">
        <f>$W$29</f>
        <v>0.83299999999999996</v>
      </c>
      <c r="Y30" s="520">
        <f>$W$29</f>
        <v>0.83299999999999996</v>
      </c>
      <c r="Z30" s="316"/>
      <c r="AA30" s="388"/>
      <c r="AB30" s="327"/>
      <c r="AC30" s="317">
        <f>1-AC29</f>
        <v>0.5</v>
      </c>
      <c r="AD30" s="317">
        <f>1-AD29</f>
        <v>0.5</v>
      </c>
      <c r="AE30" s="327">
        <v>5</v>
      </c>
      <c r="AG30" s="234">
        <f t="shared" si="8"/>
        <v>0</v>
      </c>
      <c r="AH30" s="234">
        <f t="shared" si="9"/>
        <v>0</v>
      </c>
      <c r="AI30" s="234">
        <f t="shared" si="10"/>
        <v>0</v>
      </c>
      <c r="AJ30" s="283"/>
      <c r="AK30" s="352"/>
      <c r="AL30" s="557" t="s">
        <v>107</v>
      </c>
      <c r="AM30" s="558"/>
      <c r="AN30" s="559"/>
      <c r="AO30" s="560"/>
      <c r="AP30" s="560"/>
      <c r="AQ30" s="580">
        <f t="shared" si="28"/>
        <v>0</v>
      </c>
      <c r="AR30" s="560">
        <f t="shared" si="29"/>
        <v>0</v>
      </c>
      <c r="AS30" s="561">
        <f t="shared" si="30"/>
        <v>0</v>
      </c>
      <c r="AT30" s="558"/>
      <c r="AU30" s="559"/>
      <c r="AV30" s="564"/>
      <c r="AW30" s="283"/>
      <c r="AX30" s="352"/>
      <c r="AY30" s="557" t="s">
        <v>107</v>
      </c>
      <c r="AZ30" s="558"/>
      <c r="BA30" s="306">
        <f t="shared" si="42"/>
        <v>0</v>
      </c>
      <c r="BB30" s="560"/>
      <c r="BC30" s="560"/>
      <c r="BD30" s="558">
        <f t="shared" si="31"/>
        <v>0</v>
      </c>
      <c r="BE30" s="559">
        <f t="shared" si="32"/>
        <v>0</v>
      </c>
      <c r="BF30" s="564">
        <f t="shared" si="33"/>
        <v>0</v>
      </c>
      <c r="BG30" s="558">
        <f t="shared" si="15"/>
        <v>0</v>
      </c>
      <c r="BH30" s="559">
        <f t="shared" si="16"/>
        <v>0</v>
      </c>
      <c r="BI30" s="564">
        <f t="shared" si="17"/>
        <v>0</v>
      </c>
      <c r="BJ30" s="283"/>
      <c r="BK30" s="352"/>
      <c r="BL30" s="557" t="s">
        <v>107</v>
      </c>
      <c r="BM30" s="558"/>
      <c r="BN30" s="559"/>
      <c r="BO30" s="560"/>
      <c r="BP30" s="560"/>
      <c r="BQ30" s="558">
        <f t="shared" si="36"/>
        <v>0</v>
      </c>
      <c r="BR30" s="559">
        <f t="shared" si="37"/>
        <v>0</v>
      </c>
      <c r="BS30" s="564">
        <f t="shared" si="38"/>
        <v>0</v>
      </c>
      <c r="BT30" s="558">
        <f t="shared" si="39"/>
        <v>0</v>
      </c>
      <c r="BU30" s="559">
        <f t="shared" si="40"/>
        <v>0</v>
      </c>
      <c r="BV30" s="564">
        <f t="shared" si="41"/>
        <v>0</v>
      </c>
      <c r="BW30" s="283"/>
      <c r="BX30" s="283"/>
      <c r="BY30" s="283"/>
    </row>
    <row r="31" spans="3:77" ht="12.75" customHeight="1">
      <c r="C31" s="144" t="str">
        <f ca="1">+IF(OFFSET(Processes!B12,$D$11,0)="*","*",OFFSET(Processes!D12,$D$11,0))</f>
        <v>INDFDPHBBGAE1</v>
      </c>
      <c r="D31" s="144" t="str">
        <f ca="1">+OFFSET(Processes!E12,$D$11,0)</f>
        <v>Food industry Heat Medium Temp. Boiler - Biogas Existing 1</v>
      </c>
      <c r="E31" s="147" t="str">
        <f>+Processes!O12</f>
        <v>INDBGA</v>
      </c>
      <c r="F31" s="170" t="str">
        <f ca="1">+OFFSET(Processes!$M$12,$D$11,0) &amp; Processes!P12</f>
        <v>IFDPH</v>
      </c>
      <c r="G31" s="320">
        <f t="shared" si="18"/>
        <v>36.271000000000001</v>
      </c>
      <c r="H31" s="320">
        <f t="shared" si="19"/>
        <v>0</v>
      </c>
      <c r="I31" s="320">
        <f t="shared" si="20"/>
        <v>0</v>
      </c>
      <c r="J31" s="320">
        <f t="shared" si="21"/>
        <v>43.628</v>
      </c>
      <c r="K31" s="320">
        <f t="shared" si="22"/>
        <v>0</v>
      </c>
      <c r="L31" s="320">
        <f t="shared" si="23"/>
        <v>0</v>
      </c>
      <c r="M31" s="320">
        <f t="shared" si="24"/>
        <v>52.980999999999995</v>
      </c>
      <c r="N31" s="320">
        <f t="shared" si="25"/>
        <v>0</v>
      </c>
      <c r="O31" s="320">
        <f t="shared" si="26"/>
        <v>0</v>
      </c>
      <c r="P31" s="320">
        <f t="shared" si="1"/>
        <v>52.980999999999995</v>
      </c>
      <c r="Q31" s="320">
        <f t="shared" si="2"/>
        <v>0</v>
      </c>
      <c r="R31" s="320">
        <f t="shared" si="3"/>
        <v>0</v>
      </c>
      <c r="S31" s="320">
        <f t="shared" si="4"/>
        <v>0</v>
      </c>
      <c r="T31" s="320">
        <f t="shared" si="5"/>
        <v>0</v>
      </c>
      <c r="U31" s="320">
        <f t="shared" si="6"/>
        <v>0</v>
      </c>
      <c r="V31" s="320">
        <v>5</v>
      </c>
      <c r="W31" s="341">
        <f>J131</f>
        <v>0.98</v>
      </c>
      <c r="X31" s="520">
        <f t="shared" ref="X31:Y34" si="43">W31</f>
        <v>0.98</v>
      </c>
      <c r="Y31" s="520">
        <f t="shared" si="43"/>
        <v>0.98</v>
      </c>
      <c r="Z31" s="317">
        <f t="shared" ref="Z31:Z36" si="44">3.6*8760/1000000</f>
        <v>3.1536000000000002E-2</v>
      </c>
      <c r="AA31" s="388">
        <f t="shared" ref="AA31:AA41" si="45">$AA$26</f>
        <v>0.5</v>
      </c>
      <c r="AB31" s="327">
        <v>20</v>
      </c>
      <c r="AC31" s="317"/>
      <c r="AD31" s="317"/>
      <c r="AE31" s="327"/>
      <c r="AG31" s="234">
        <f t="shared" si="8"/>
        <v>0.58300997777732488</v>
      </c>
      <c r="AH31" s="234">
        <f t="shared" si="9"/>
        <v>0.69501546170943629</v>
      </c>
      <c r="AI31" s="234">
        <f t="shared" si="10"/>
        <v>0.84401334410992113</v>
      </c>
      <c r="AJ31" s="283"/>
      <c r="AK31" s="288"/>
      <c r="AL31" s="557" t="s">
        <v>100</v>
      </c>
      <c r="AM31" s="558">
        <f>K77/1000</f>
        <v>0.58299999999999996</v>
      </c>
      <c r="AN31" s="559">
        <f t="shared" ref="AN31:AN41" si="46">AM31*$AN$23</f>
        <v>0.58299999999999996</v>
      </c>
      <c r="AO31" s="560">
        <f t="shared" ref="AO31:AO33" si="47">AM31*$AO$23</f>
        <v>0</v>
      </c>
      <c r="AP31" s="560">
        <f t="shared" ref="AP31:AP37" si="48">AM31*$AP$23</f>
        <v>0</v>
      </c>
      <c r="AQ31" s="580">
        <f t="shared" si="28"/>
        <v>0.57134977822177835</v>
      </c>
      <c r="AR31" s="560">
        <f t="shared" si="29"/>
        <v>0</v>
      </c>
      <c r="AS31" s="561">
        <f>IFERROR(I31*$Z31*$AA31/I$21,0)</f>
        <v>0</v>
      </c>
      <c r="AT31" s="558">
        <f t="shared" ref="AT31:AV34" si="49">IFERROR(AQ31/W31,0)</f>
        <v>0.58300997777732488</v>
      </c>
      <c r="AU31" s="559">
        <f t="shared" si="49"/>
        <v>0</v>
      </c>
      <c r="AV31" s="564">
        <f t="shared" si="49"/>
        <v>0</v>
      </c>
      <c r="AW31" s="283"/>
      <c r="AX31" s="288"/>
      <c r="AY31" s="557" t="s">
        <v>100</v>
      </c>
      <c r="AZ31" s="558">
        <f>K97/1000</f>
        <v>0.69499999999999995</v>
      </c>
      <c r="BA31" s="306">
        <f t="shared" si="42"/>
        <v>0.69499999999999995</v>
      </c>
      <c r="BB31" s="560">
        <f>AZ31*$BB$23</f>
        <v>0</v>
      </c>
      <c r="BC31" s="560">
        <f>AZ31*$BC$23</f>
        <v>0</v>
      </c>
      <c r="BD31" s="558">
        <f t="shared" si="31"/>
        <v>0.68111515247524745</v>
      </c>
      <c r="BE31" s="559">
        <f t="shared" si="32"/>
        <v>0</v>
      </c>
      <c r="BF31" s="564">
        <f t="shared" si="33"/>
        <v>0</v>
      </c>
      <c r="BG31" s="558">
        <f t="shared" si="15"/>
        <v>0.69501546170943618</v>
      </c>
      <c r="BH31" s="559">
        <f t="shared" si="16"/>
        <v>0</v>
      </c>
      <c r="BI31" s="564">
        <f t="shared" si="17"/>
        <v>0</v>
      </c>
      <c r="BJ31" s="283"/>
      <c r="BK31" s="288"/>
      <c r="BL31" s="557" t="s">
        <v>100</v>
      </c>
      <c r="BM31" s="558">
        <f>K117/1000</f>
        <v>0.84399999999999997</v>
      </c>
      <c r="BN31" s="559">
        <f>BM31*$AN$23</f>
        <v>0.84399999999999997</v>
      </c>
      <c r="BO31" s="560">
        <f>BM31*$BB$23</f>
        <v>0</v>
      </c>
      <c r="BP31" s="560">
        <f>BM31*$BC$23</f>
        <v>0</v>
      </c>
      <c r="BQ31" s="558">
        <f t="shared" si="36"/>
        <v>0.82713307722772267</v>
      </c>
      <c r="BR31" s="559">
        <f t="shared" si="37"/>
        <v>0</v>
      </c>
      <c r="BS31" s="564">
        <f t="shared" si="38"/>
        <v>0</v>
      </c>
      <c r="BT31" s="558">
        <f t="shared" si="39"/>
        <v>0.84401334410992113</v>
      </c>
      <c r="BU31" s="559">
        <f t="shared" si="40"/>
        <v>0</v>
      </c>
      <c r="BV31" s="564">
        <f t="shared" si="41"/>
        <v>0</v>
      </c>
      <c r="BW31" s="283"/>
      <c r="BX31" s="283"/>
      <c r="BY31" s="283"/>
    </row>
    <row r="32" spans="3:77" ht="12.75" customHeight="1">
      <c r="C32" s="144" t="str">
        <f ca="1">+IF(OFFSET(Processes!B13,$D$11,0)="*","*",OFFSET(Processes!D13,$D$11,0))</f>
        <v>INDFDPHBHFOE1</v>
      </c>
      <c r="D32" s="144" t="str">
        <f ca="1">+OFFSET(Processes!E13,$D$11,0)</f>
        <v>Food industry Heat Medium Temp. Boiler - Heavy Fuel Oil Existing 1</v>
      </c>
      <c r="E32" s="147" t="str">
        <f>+Processes!O13</f>
        <v>INDHFO</v>
      </c>
      <c r="F32" s="170" t="str">
        <f ca="1">+OFFSET(Processes!$M$12,$D$11,0) &amp; Processes!P13</f>
        <v>IFDPH</v>
      </c>
      <c r="G32" s="320">
        <f t="shared" si="18"/>
        <v>112.08</v>
      </c>
      <c r="H32" s="320">
        <f t="shared" si="19"/>
        <v>0</v>
      </c>
      <c r="I32" s="320">
        <f t="shared" si="20"/>
        <v>0</v>
      </c>
      <c r="J32" s="320">
        <f t="shared" si="21"/>
        <v>63.16</v>
      </c>
      <c r="K32" s="320">
        <f t="shared" si="22"/>
        <v>0</v>
      </c>
      <c r="L32" s="320">
        <f t="shared" si="23"/>
        <v>0</v>
      </c>
      <c r="M32" s="320">
        <f t="shared" si="24"/>
        <v>72.175000000000011</v>
      </c>
      <c r="N32" s="320">
        <f t="shared" si="25"/>
        <v>0</v>
      </c>
      <c r="O32" s="320">
        <f t="shared" si="26"/>
        <v>0</v>
      </c>
      <c r="P32" s="320">
        <f t="shared" si="1"/>
        <v>72.175000000000011</v>
      </c>
      <c r="Q32" s="320">
        <f t="shared" si="2"/>
        <v>0</v>
      </c>
      <c r="R32" s="320">
        <f t="shared" si="3"/>
        <v>0</v>
      </c>
      <c r="S32" s="320">
        <f t="shared" si="4"/>
        <v>0</v>
      </c>
      <c r="T32" s="320">
        <f t="shared" si="5"/>
        <v>0</v>
      </c>
      <c r="U32" s="320">
        <f t="shared" si="6"/>
        <v>0</v>
      </c>
      <c r="V32" s="320">
        <v>5</v>
      </c>
      <c r="W32" s="341">
        <f>E131</f>
        <v>0.93099999999999994</v>
      </c>
      <c r="X32" s="520">
        <f t="shared" si="43"/>
        <v>0.93099999999999994</v>
      </c>
      <c r="Y32" s="520">
        <f t="shared" si="43"/>
        <v>0.93099999999999994</v>
      </c>
      <c r="Z32" s="317">
        <f t="shared" si="44"/>
        <v>3.1536000000000002E-2</v>
      </c>
      <c r="AA32" s="388">
        <f t="shared" si="45"/>
        <v>0.5</v>
      </c>
      <c r="AB32" s="327">
        <v>20</v>
      </c>
      <c r="AC32" s="317"/>
      <c r="AD32" s="317"/>
      <c r="AE32" s="327"/>
      <c r="AG32" s="234">
        <f t="shared" si="8"/>
        <v>1.8963608249967008</v>
      </c>
      <c r="AH32" s="234">
        <f t="shared" si="9"/>
        <v>1.0591261179823674</v>
      </c>
      <c r="AI32" s="234">
        <f t="shared" si="10"/>
        <v>1.2102980931820362</v>
      </c>
      <c r="AJ32" s="283"/>
      <c r="AK32" s="288"/>
      <c r="AL32" s="557" t="s">
        <v>101</v>
      </c>
      <c r="AM32" s="558">
        <f>E77/1000</f>
        <v>1.8963559999999999</v>
      </c>
      <c r="AN32" s="559">
        <f t="shared" si="46"/>
        <v>1.8963559999999999</v>
      </c>
      <c r="AO32" s="560">
        <f>AM32*$AO$23</f>
        <v>0</v>
      </c>
      <c r="AP32" s="560">
        <f t="shared" si="48"/>
        <v>0</v>
      </c>
      <c r="AQ32" s="580">
        <f t="shared" si="28"/>
        <v>1.7655119280719282</v>
      </c>
      <c r="AR32" s="560">
        <f t="shared" si="29"/>
        <v>0</v>
      </c>
      <c r="AS32" s="561">
        <f t="shared" si="30"/>
        <v>0</v>
      </c>
      <c r="AT32" s="558">
        <f t="shared" si="49"/>
        <v>1.8963608249967008</v>
      </c>
      <c r="AU32" s="559">
        <f t="shared" si="49"/>
        <v>0</v>
      </c>
      <c r="AV32" s="564">
        <f t="shared" si="49"/>
        <v>0</v>
      </c>
      <c r="AW32" s="283"/>
      <c r="AX32" s="288"/>
      <c r="AY32" s="557" t="s">
        <v>101</v>
      </c>
      <c r="AZ32" s="558">
        <f>E97/1000</f>
        <v>1.05911</v>
      </c>
      <c r="BA32" s="306">
        <f t="shared" si="42"/>
        <v>1.05911</v>
      </c>
      <c r="BB32" s="560">
        <f>AZ32*$BB$23</f>
        <v>0</v>
      </c>
      <c r="BC32" s="560">
        <f>AZ32*$BC$23</f>
        <v>0</v>
      </c>
      <c r="BD32" s="558">
        <f>IFERROR(J32*$Z32*AA32/J$21,0)</f>
        <v>0.98604641584158415</v>
      </c>
      <c r="BE32" s="559">
        <f t="shared" si="32"/>
        <v>0</v>
      </c>
      <c r="BF32" s="564">
        <f t="shared" si="33"/>
        <v>0</v>
      </c>
      <c r="BG32" s="558">
        <f t="shared" si="15"/>
        <v>1.0591261179823677</v>
      </c>
      <c r="BH32" s="559">
        <f t="shared" si="16"/>
        <v>0</v>
      </c>
      <c r="BI32" s="564">
        <f t="shared" si="17"/>
        <v>0</v>
      </c>
      <c r="BJ32" s="283"/>
      <c r="BK32" s="288"/>
      <c r="BL32" s="557" t="s">
        <v>101</v>
      </c>
      <c r="BM32" s="558">
        <f>E117/1000</f>
        <v>1.2102899999999999</v>
      </c>
      <c r="BN32" s="559">
        <f>BM32*$AN$23</f>
        <v>1.2102899999999999</v>
      </c>
      <c r="BO32" s="560">
        <f t="shared" ref="BO32:BO62" si="50">BM32*$BB$23</f>
        <v>0</v>
      </c>
      <c r="BP32" s="560">
        <f t="shared" ref="BP32:BP62" si="51">BM32*$BC$23</f>
        <v>0</v>
      </c>
      <c r="BQ32" s="558">
        <f t="shared" si="36"/>
        <v>1.1267875247524755</v>
      </c>
      <c r="BR32" s="559">
        <f t="shared" si="37"/>
        <v>0</v>
      </c>
      <c r="BS32" s="564">
        <f t="shared" si="38"/>
        <v>0</v>
      </c>
      <c r="BT32" s="558">
        <f t="shared" si="39"/>
        <v>1.210298093182036</v>
      </c>
      <c r="BU32" s="559">
        <f t="shared" si="40"/>
        <v>0</v>
      </c>
      <c r="BV32" s="564">
        <f t="shared" si="41"/>
        <v>0</v>
      </c>
      <c r="BW32" s="283"/>
      <c r="BX32" s="283"/>
      <c r="BY32" s="283"/>
    </row>
    <row r="33" spans="3:77" ht="12.75" customHeight="1">
      <c r="C33" s="144" t="str">
        <f ca="1">+IF(OFFSET(Processes!B14,$D$11,0)="*","*",OFFSET(Processes!D14,$D$11,0))</f>
        <v>INDFDPHBLPGE1</v>
      </c>
      <c r="D33" s="144" t="str">
        <f ca="1">+OFFSET(Processes!E14,$D$11,0)</f>
        <v>Food industry Heat Medium Temp. Boiler - Liquified Petroleum Gas Existing 1</v>
      </c>
      <c r="E33" s="147" t="str">
        <f>+Processes!O14</f>
        <v>INDLPG</v>
      </c>
      <c r="F33" s="170" t="str">
        <f ca="1">+OFFSET(Processes!$M$12,$D$11,0) &amp; Processes!P14</f>
        <v>IFDPH</v>
      </c>
      <c r="G33" s="320">
        <f t="shared" si="18"/>
        <v>44.674999999999997</v>
      </c>
      <c r="H33" s="320">
        <f t="shared" si="19"/>
        <v>0</v>
      </c>
      <c r="I33" s="320">
        <f t="shared" si="20"/>
        <v>0</v>
      </c>
      <c r="J33" s="320">
        <f t="shared" si="21"/>
        <v>5.6960000000000006</v>
      </c>
      <c r="K33" s="320">
        <f t="shared" si="22"/>
        <v>0</v>
      </c>
      <c r="L33" s="320">
        <f t="shared" si="23"/>
        <v>0</v>
      </c>
      <c r="M33" s="320">
        <f t="shared" si="24"/>
        <v>6.49</v>
      </c>
      <c r="N33" s="320">
        <f t="shared" si="25"/>
        <v>0</v>
      </c>
      <c r="O33" s="320">
        <f t="shared" si="26"/>
        <v>0</v>
      </c>
      <c r="P33" s="320">
        <f t="shared" si="1"/>
        <v>6.49</v>
      </c>
      <c r="Q33" s="320">
        <f t="shared" si="2"/>
        <v>0</v>
      </c>
      <c r="R33" s="320">
        <f t="shared" si="3"/>
        <v>0</v>
      </c>
      <c r="S33" s="320">
        <f t="shared" si="4"/>
        <v>0</v>
      </c>
      <c r="T33" s="320">
        <f t="shared" si="5"/>
        <v>0</v>
      </c>
      <c r="U33" s="320">
        <f t="shared" si="6"/>
        <v>0</v>
      </c>
      <c r="V33" s="320">
        <v>5</v>
      </c>
      <c r="W33" s="341">
        <f>H131</f>
        <v>0.98</v>
      </c>
      <c r="X33" s="520">
        <f t="shared" si="43"/>
        <v>0.98</v>
      </c>
      <c r="Y33" s="520">
        <f t="shared" si="43"/>
        <v>0.98</v>
      </c>
      <c r="Z33" s="317">
        <f t="shared" si="44"/>
        <v>3.1536000000000002E-2</v>
      </c>
      <c r="AA33" s="388">
        <f t="shared" si="45"/>
        <v>0.5</v>
      </c>
      <c r="AB33" s="327">
        <v>20</v>
      </c>
      <c r="AC33" s="317"/>
      <c r="AD33" s="317"/>
      <c r="AE33" s="327"/>
      <c r="AG33" s="234">
        <f t="shared" si="8"/>
        <v>0.71809353911394735</v>
      </c>
      <c r="AH33" s="234">
        <f t="shared" si="9"/>
        <v>9.0740076783188545E-2</v>
      </c>
      <c r="AI33" s="234">
        <f t="shared" si="10"/>
        <v>0.10338888664376643</v>
      </c>
      <c r="AJ33" s="283"/>
      <c r="AK33" s="288"/>
      <c r="AL33" s="557" t="s">
        <v>53</v>
      </c>
      <c r="AM33" s="558">
        <f>H77/1000</f>
        <v>0.71808360000000004</v>
      </c>
      <c r="AN33" s="559">
        <f t="shared" si="46"/>
        <v>0.71808360000000004</v>
      </c>
      <c r="AO33" s="560">
        <f t="shared" si="47"/>
        <v>0</v>
      </c>
      <c r="AP33" s="560">
        <f t="shared" si="48"/>
        <v>0</v>
      </c>
      <c r="AQ33" s="580">
        <f t="shared" si="28"/>
        <v>0.70373166833166845</v>
      </c>
      <c r="AR33" s="560">
        <f t="shared" si="29"/>
        <v>0</v>
      </c>
      <c r="AS33" s="561">
        <f t="shared" si="30"/>
        <v>0</v>
      </c>
      <c r="AT33" s="558">
        <f t="shared" si="49"/>
        <v>0.71809353911394735</v>
      </c>
      <c r="AU33" s="559">
        <f t="shared" si="49"/>
        <v>0</v>
      </c>
      <c r="AV33" s="564">
        <f t="shared" si="49"/>
        <v>0</v>
      </c>
      <c r="AW33" s="283"/>
      <c r="AX33" s="288"/>
      <c r="AY33" s="557" t="s">
        <v>53</v>
      </c>
      <c r="AZ33" s="558">
        <f>H97/1000</f>
        <v>9.0732000000000007E-2</v>
      </c>
      <c r="BA33" s="306">
        <f t="shared" si="42"/>
        <v>9.0732000000000007E-2</v>
      </c>
      <c r="BB33" s="560">
        <f>AZ33*$BB$23</f>
        <v>0</v>
      </c>
      <c r="BC33" s="560">
        <f>AZ33*$BC$23</f>
        <v>0</v>
      </c>
      <c r="BD33" s="558">
        <f t="shared" si="31"/>
        <v>8.8925275247524777E-2</v>
      </c>
      <c r="BE33" s="559">
        <f t="shared" si="32"/>
        <v>0</v>
      </c>
      <c r="BF33" s="564">
        <f t="shared" si="33"/>
        <v>0</v>
      </c>
      <c r="BG33" s="558">
        <f t="shared" si="15"/>
        <v>9.0740076783188545E-2</v>
      </c>
      <c r="BH33" s="559">
        <f t="shared" si="16"/>
        <v>0</v>
      </c>
      <c r="BI33" s="564">
        <f t="shared" si="17"/>
        <v>0</v>
      </c>
      <c r="BJ33" s="283"/>
      <c r="BK33" s="288"/>
      <c r="BL33" s="557" t="s">
        <v>53</v>
      </c>
      <c r="BM33" s="558">
        <f>H117/1000</f>
        <v>0.10337760000000001</v>
      </c>
      <c r="BN33" s="559">
        <f>BM33*$AN$23</f>
        <v>0.10337760000000001</v>
      </c>
      <c r="BO33" s="560">
        <f t="shared" si="50"/>
        <v>0</v>
      </c>
      <c r="BP33" s="560">
        <f t="shared" si="51"/>
        <v>0</v>
      </c>
      <c r="BQ33" s="558">
        <f t="shared" si="36"/>
        <v>0.10132110891089109</v>
      </c>
      <c r="BR33" s="559">
        <f t="shared" si="37"/>
        <v>0</v>
      </c>
      <c r="BS33" s="564">
        <f t="shared" si="38"/>
        <v>0</v>
      </c>
      <c r="BT33" s="558">
        <f t="shared" si="39"/>
        <v>0.10338888664376643</v>
      </c>
      <c r="BU33" s="559">
        <f t="shared" si="40"/>
        <v>0</v>
      </c>
      <c r="BV33" s="564">
        <f t="shared" si="41"/>
        <v>0</v>
      </c>
      <c r="BW33" s="283"/>
      <c r="BX33" s="283"/>
      <c r="BY33" s="283"/>
    </row>
    <row r="34" spans="3:77" ht="12.75" customHeight="1">
      <c r="C34" s="144" t="str">
        <f ca="1">+IF(OFFSET(Processes!B15,$D$11,0)="*","*",OFFSET(Processes!D15,$D$11,0))</f>
        <v>INDFDPHBWSTE1</v>
      </c>
      <c r="D34" s="144" t="str">
        <f ca="1">+OFFSET(Processes!E15,$D$11,0)</f>
        <v>Food industry Heat Medium Temp. Boiler - Waste Existing 1</v>
      </c>
      <c r="E34" s="147" t="str">
        <f>+Processes!O15</f>
        <v>INDWST</v>
      </c>
      <c r="F34" s="170" t="str">
        <f ca="1">+OFFSET(Processes!$M$12,$D$11,0) &amp; Processes!P15</f>
        <v>IFDPH</v>
      </c>
      <c r="G34" s="320">
        <f t="shared" si="18"/>
        <v>22.696000000000002</v>
      </c>
      <c r="H34" s="320">
        <f t="shared" si="19"/>
        <v>0</v>
      </c>
      <c r="I34" s="320">
        <f t="shared" si="20"/>
        <v>0</v>
      </c>
      <c r="J34" s="320">
        <f t="shared" si="21"/>
        <v>0</v>
      </c>
      <c r="K34" s="320">
        <f t="shared" si="22"/>
        <v>0</v>
      </c>
      <c r="L34" s="320">
        <f t="shared" si="23"/>
        <v>0</v>
      </c>
      <c r="M34" s="320">
        <f t="shared" si="24"/>
        <v>0</v>
      </c>
      <c r="N34" s="320">
        <f t="shared" si="25"/>
        <v>0</v>
      </c>
      <c r="O34" s="320">
        <f t="shared" si="26"/>
        <v>0</v>
      </c>
      <c r="P34" s="320">
        <f t="shared" si="1"/>
        <v>0</v>
      </c>
      <c r="Q34" s="320">
        <f t="shared" si="2"/>
        <v>0</v>
      </c>
      <c r="R34" s="320">
        <f t="shared" si="3"/>
        <v>0</v>
      </c>
      <c r="S34" s="320">
        <f t="shared" si="4"/>
        <v>0</v>
      </c>
      <c r="T34" s="320">
        <f t="shared" si="5"/>
        <v>0</v>
      </c>
      <c r="U34" s="320">
        <f t="shared" si="6"/>
        <v>0</v>
      </c>
      <c r="V34" s="320">
        <v>5</v>
      </c>
      <c r="W34" s="341">
        <f>L131</f>
        <v>0.93099999999999994</v>
      </c>
      <c r="X34" s="520">
        <f t="shared" si="43"/>
        <v>0.93099999999999994</v>
      </c>
      <c r="Y34" s="520">
        <f t="shared" si="43"/>
        <v>0.93099999999999994</v>
      </c>
      <c r="Z34" s="317">
        <f t="shared" si="44"/>
        <v>3.1536000000000002E-2</v>
      </c>
      <c r="AA34" s="388">
        <f t="shared" si="45"/>
        <v>0.5</v>
      </c>
      <c r="AB34" s="327">
        <v>20</v>
      </c>
      <c r="AC34" s="317"/>
      <c r="AD34" s="317"/>
      <c r="AE34" s="327"/>
      <c r="AG34" s="234">
        <f t="shared" si="8"/>
        <v>0.38400968312031691</v>
      </c>
      <c r="AH34" s="234">
        <f t="shared" si="9"/>
        <v>0</v>
      </c>
      <c r="AI34" s="234">
        <f t="shared" si="10"/>
        <v>0</v>
      </c>
      <c r="AJ34" s="283"/>
      <c r="AK34" s="288"/>
      <c r="AL34" s="557" t="s">
        <v>102</v>
      </c>
      <c r="AM34" s="558">
        <f>$N77/1000</f>
        <v>0.38400000000000001</v>
      </c>
      <c r="AN34" s="559">
        <f t="shared" si="46"/>
        <v>0.38400000000000001</v>
      </c>
      <c r="AO34" s="560">
        <f t="shared" ref="AO34" si="52">AM34*$AO$23</f>
        <v>0</v>
      </c>
      <c r="AP34" s="560">
        <f t="shared" si="48"/>
        <v>0</v>
      </c>
      <c r="AQ34" s="580">
        <f t="shared" si="28"/>
        <v>0.35751301498501503</v>
      </c>
      <c r="AR34" s="560">
        <f t="shared" si="29"/>
        <v>0</v>
      </c>
      <c r="AS34" s="561">
        <f t="shared" si="30"/>
        <v>0</v>
      </c>
      <c r="AT34" s="558">
        <f t="shared" si="49"/>
        <v>0.38400968312031691</v>
      </c>
      <c r="AU34" s="559">
        <f t="shared" si="49"/>
        <v>0</v>
      </c>
      <c r="AV34" s="564">
        <f t="shared" si="49"/>
        <v>0</v>
      </c>
      <c r="AW34" s="283"/>
      <c r="AX34" s="288"/>
      <c r="AY34" s="557" t="s">
        <v>102</v>
      </c>
      <c r="AZ34" s="558">
        <f>$N97/1000</f>
        <v>0</v>
      </c>
      <c r="BA34" s="306">
        <f t="shared" si="42"/>
        <v>0</v>
      </c>
      <c r="BB34" s="560">
        <f>AZ34*$BB$23</f>
        <v>0</v>
      </c>
      <c r="BC34" s="560">
        <f>AZ34*$BC$23</f>
        <v>0</v>
      </c>
      <c r="BD34" s="558">
        <f t="shared" si="31"/>
        <v>0</v>
      </c>
      <c r="BE34" s="559">
        <f t="shared" si="32"/>
        <v>0</v>
      </c>
      <c r="BF34" s="564">
        <f t="shared" si="33"/>
        <v>0</v>
      </c>
      <c r="BG34" s="558">
        <f t="shared" si="15"/>
        <v>0</v>
      </c>
      <c r="BH34" s="559">
        <f t="shared" si="16"/>
        <v>0</v>
      </c>
      <c r="BI34" s="564">
        <f t="shared" si="17"/>
        <v>0</v>
      </c>
      <c r="BJ34" s="283"/>
      <c r="BK34" s="288"/>
      <c r="BL34" s="557" t="s">
        <v>102</v>
      </c>
      <c r="BM34" s="558">
        <f>$N117/1000</f>
        <v>0</v>
      </c>
      <c r="BN34" s="559">
        <f>BM34*$AN$23</f>
        <v>0</v>
      </c>
      <c r="BO34" s="560">
        <f t="shared" si="50"/>
        <v>0</v>
      </c>
      <c r="BP34" s="560">
        <f t="shared" si="51"/>
        <v>0</v>
      </c>
      <c r="BQ34" s="558">
        <f t="shared" si="36"/>
        <v>0</v>
      </c>
      <c r="BR34" s="559">
        <f t="shared" si="37"/>
        <v>0</v>
      </c>
      <c r="BS34" s="564">
        <f t="shared" si="38"/>
        <v>0</v>
      </c>
      <c r="BT34" s="558">
        <f t="shared" si="39"/>
        <v>0</v>
      </c>
      <c r="BU34" s="559">
        <f t="shared" si="40"/>
        <v>0</v>
      </c>
      <c r="BV34" s="564">
        <f t="shared" si="41"/>
        <v>0</v>
      </c>
      <c r="BW34" s="283"/>
      <c r="BX34" s="283"/>
      <c r="BY34" s="283"/>
    </row>
    <row r="35" spans="3:77" ht="12.75" customHeight="1">
      <c r="C35" s="171" t="str">
        <f ca="1">+IF(OFFSET(Processes!B16,$D$11,0)="*","*",OFFSET(Processes!D16,$D$11,0))</f>
        <v>INDFDPHBHETE1</v>
      </c>
      <c r="D35" s="144" t="str">
        <f ca="1">+OFFSET(Processes!E16,$D$11,0)</f>
        <v>Food industry Heat Medium Temp. Boiler - Dist. Heat Existing 1</v>
      </c>
      <c r="E35" s="147" t="str">
        <f>+Processes!O16</f>
        <v>INDHCE</v>
      </c>
      <c r="F35" s="170" t="str">
        <f ca="1">+OFFSET(Processes!$M$12,$D$11,0) &amp; Processes!P16</f>
        <v>IFDPH</v>
      </c>
      <c r="G35" s="319">
        <f t="shared" si="18"/>
        <v>0</v>
      </c>
      <c r="H35" s="319">
        <f t="shared" si="19"/>
        <v>0</v>
      </c>
      <c r="I35" s="319">
        <f t="shared" si="20"/>
        <v>0</v>
      </c>
      <c r="J35" s="319">
        <f t="shared" si="21"/>
        <v>0</v>
      </c>
      <c r="K35" s="319">
        <f t="shared" si="22"/>
        <v>0</v>
      </c>
      <c r="L35" s="319">
        <f t="shared" si="23"/>
        <v>0</v>
      </c>
      <c r="M35" s="319">
        <f t="shared" si="24"/>
        <v>0</v>
      </c>
      <c r="N35" s="319">
        <f t="shared" si="25"/>
        <v>0</v>
      </c>
      <c r="O35" s="319">
        <f t="shared" si="26"/>
        <v>0</v>
      </c>
      <c r="P35" s="319">
        <f t="shared" si="1"/>
        <v>0</v>
      </c>
      <c r="Q35" s="319">
        <f t="shared" si="2"/>
        <v>0</v>
      </c>
      <c r="R35" s="319">
        <f t="shared" si="3"/>
        <v>0</v>
      </c>
      <c r="S35" s="319">
        <f t="shared" si="4"/>
        <v>0</v>
      </c>
      <c r="T35" s="319">
        <f t="shared" si="5"/>
        <v>0</v>
      </c>
      <c r="U35" s="319">
        <f t="shared" si="6"/>
        <v>0</v>
      </c>
      <c r="V35" s="319">
        <v>5</v>
      </c>
      <c r="W35" s="341">
        <f>$N$131</f>
        <v>0.94079999999999997</v>
      </c>
      <c r="X35" s="520">
        <f>$W$35</f>
        <v>0.94079999999999997</v>
      </c>
      <c r="Y35" s="520">
        <f>$W$35</f>
        <v>0.94079999999999997</v>
      </c>
      <c r="Z35" s="317">
        <f t="shared" si="44"/>
        <v>3.1536000000000002E-2</v>
      </c>
      <c r="AA35" s="388">
        <f t="shared" si="45"/>
        <v>0.5</v>
      </c>
      <c r="AB35" s="327">
        <v>20</v>
      </c>
      <c r="AC35" s="317"/>
      <c r="AD35" s="317"/>
      <c r="AE35" s="327"/>
      <c r="AG35" s="234">
        <f t="shared" si="8"/>
        <v>0</v>
      </c>
      <c r="AH35" s="234">
        <f t="shared" si="9"/>
        <v>0</v>
      </c>
      <c r="AI35" s="234">
        <f t="shared" si="10"/>
        <v>0</v>
      </c>
      <c r="AJ35" s="283"/>
      <c r="AK35" s="288"/>
      <c r="AL35" s="557" t="s">
        <v>103</v>
      </c>
      <c r="AM35" s="558">
        <f>P77/1000</f>
        <v>0</v>
      </c>
      <c r="AN35" s="611">
        <f>AM35</f>
        <v>0</v>
      </c>
      <c r="AO35" s="612">
        <v>0</v>
      </c>
      <c r="AP35" s="612">
        <v>0</v>
      </c>
      <c r="AQ35" s="580">
        <f t="shared" si="28"/>
        <v>0</v>
      </c>
      <c r="AR35" s="560">
        <f t="shared" si="29"/>
        <v>0</v>
      </c>
      <c r="AS35" s="561">
        <f t="shared" si="30"/>
        <v>0</v>
      </c>
      <c r="AT35" s="558">
        <f>AN35-AQ35</f>
        <v>0</v>
      </c>
      <c r="AU35" s="559">
        <f>AO35-AR35</f>
        <v>0</v>
      </c>
      <c r="AV35" s="564">
        <f>AP35-AS35</f>
        <v>0</v>
      </c>
      <c r="AW35" s="283"/>
      <c r="AX35" s="288"/>
      <c r="AY35" s="557" t="s">
        <v>103</v>
      </c>
      <c r="AZ35" s="558">
        <f>P97/1000</f>
        <v>0</v>
      </c>
      <c r="BA35" s="306">
        <f t="shared" si="42"/>
        <v>0</v>
      </c>
      <c r="BB35" s="612">
        <v>0</v>
      </c>
      <c r="BC35" s="612">
        <v>0</v>
      </c>
      <c r="BD35" s="558">
        <f t="shared" si="31"/>
        <v>0</v>
      </c>
      <c r="BE35" s="559">
        <f t="shared" si="32"/>
        <v>0</v>
      </c>
      <c r="BF35" s="564">
        <f t="shared" si="33"/>
        <v>0</v>
      </c>
      <c r="BG35" s="558">
        <f t="shared" si="15"/>
        <v>0</v>
      </c>
      <c r="BH35" s="559">
        <f t="shared" si="16"/>
        <v>0</v>
      </c>
      <c r="BI35" s="564">
        <f t="shared" si="17"/>
        <v>0</v>
      </c>
      <c r="BJ35" s="283"/>
      <c r="BK35" s="288"/>
      <c r="BL35" s="557" t="s">
        <v>103</v>
      </c>
      <c r="BM35" s="558">
        <f>P117/1000</f>
        <v>0</v>
      </c>
      <c r="BN35" s="611">
        <f>BM35</f>
        <v>0</v>
      </c>
      <c r="BO35" s="612">
        <v>0</v>
      </c>
      <c r="BP35" s="612">
        <v>0</v>
      </c>
      <c r="BQ35" s="558">
        <f t="shared" si="36"/>
        <v>0</v>
      </c>
      <c r="BR35" s="559">
        <f t="shared" si="37"/>
        <v>0</v>
      </c>
      <c r="BS35" s="564">
        <f t="shared" si="38"/>
        <v>0</v>
      </c>
      <c r="BT35" s="558">
        <f t="shared" si="39"/>
        <v>0</v>
      </c>
      <c r="BU35" s="559">
        <f t="shared" si="40"/>
        <v>0</v>
      </c>
      <c r="BV35" s="564">
        <f t="shared" si="41"/>
        <v>0</v>
      </c>
      <c r="BW35" s="283"/>
      <c r="BX35" s="283"/>
      <c r="BY35" s="283"/>
    </row>
    <row r="36" spans="3:77" ht="12.75" customHeight="1">
      <c r="C36" s="171" t="str">
        <f ca="1">+IF(OFFSET(Processes!B17,$D$11,0)="*","*",OFFSET(Processes!D17,$D$11,0))</f>
        <v>INDFDPHBHETE2</v>
      </c>
      <c r="D36" s="144" t="str">
        <f ca="1">+OFFSET(Processes!E17,$D$11,0)</f>
        <v>Food industry Heat Medium Temp. Boiler - Dist. Heat Existing 2</v>
      </c>
      <c r="E36" s="147" t="str">
        <f>+Processes!O17</f>
        <v>INDHDE</v>
      </c>
      <c r="F36" s="170" t="str">
        <f ca="1">+OFFSET(Processes!$M$12,$D$11,0) &amp; Processes!P17</f>
        <v>IFDPH</v>
      </c>
      <c r="G36" s="319"/>
      <c r="H36" s="319"/>
      <c r="I36" s="319"/>
      <c r="J36" s="319"/>
      <c r="K36" s="319"/>
      <c r="L36" s="319"/>
      <c r="M36" s="319"/>
      <c r="N36" s="319"/>
      <c r="O36" s="319"/>
      <c r="P36" s="319">
        <f t="shared" si="1"/>
        <v>0</v>
      </c>
      <c r="Q36" s="319">
        <f t="shared" si="2"/>
        <v>0</v>
      </c>
      <c r="R36" s="319">
        <f t="shared" si="3"/>
        <v>0</v>
      </c>
      <c r="S36" s="319">
        <f t="shared" si="4"/>
        <v>0</v>
      </c>
      <c r="T36" s="319">
        <f t="shared" si="5"/>
        <v>0</v>
      </c>
      <c r="U36" s="319">
        <f t="shared" si="6"/>
        <v>0</v>
      </c>
      <c r="V36" s="319">
        <v>5</v>
      </c>
      <c r="W36" s="341">
        <f>$N$131</f>
        <v>0.94079999999999997</v>
      </c>
      <c r="X36" s="520">
        <f>$W$35</f>
        <v>0.94079999999999997</v>
      </c>
      <c r="Y36" s="520">
        <f>$W$35</f>
        <v>0.94079999999999997</v>
      </c>
      <c r="Z36" s="317">
        <f t="shared" si="44"/>
        <v>3.1536000000000002E-2</v>
      </c>
      <c r="AA36" s="388">
        <f t="shared" si="45"/>
        <v>0.5</v>
      </c>
      <c r="AB36" s="327">
        <v>20</v>
      </c>
      <c r="AC36" s="317"/>
      <c r="AD36" s="317"/>
      <c r="AE36" s="327"/>
      <c r="AG36" s="234">
        <f t="shared" si="8"/>
        <v>0</v>
      </c>
      <c r="AH36" s="234">
        <f t="shared" si="9"/>
        <v>0</v>
      </c>
      <c r="AI36" s="234">
        <f t="shared" si="10"/>
        <v>0</v>
      </c>
      <c r="AJ36" s="283"/>
      <c r="AK36" s="288"/>
      <c r="AL36" s="557" t="s">
        <v>104</v>
      </c>
      <c r="AM36" s="558"/>
      <c r="AN36" s="611">
        <f>AM36</f>
        <v>0</v>
      </c>
      <c r="AO36" s="612">
        <v>0</v>
      </c>
      <c r="AP36" s="612">
        <v>0</v>
      </c>
      <c r="AQ36" s="580">
        <f t="shared" si="28"/>
        <v>0</v>
      </c>
      <c r="AR36" s="560">
        <f t="shared" si="29"/>
        <v>0</v>
      </c>
      <c r="AS36" s="561">
        <f t="shared" si="30"/>
        <v>0</v>
      </c>
      <c r="AT36" s="558"/>
      <c r="AU36" s="559"/>
      <c r="AV36" s="564"/>
      <c r="AW36" s="283"/>
      <c r="AX36" s="288"/>
      <c r="AY36" s="557" t="s">
        <v>104</v>
      </c>
      <c r="AZ36" s="558"/>
      <c r="BA36" s="306">
        <f t="shared" si="42"/>
        <v>0</v>
      </c>
      <c r="BB36" s="612">
        <v>0</v>
      </c>
      <c r="BC36" s="612">
        <v>0</v>
      </c>
      <c r="BD36" s="558">
        <f t="shared" si="31"/>
        <v>0</v>
      </c>
      <c r="BE36" s="559">
        <f t="shared" si="32"/>
        <v>0</v>
      </c>
      <c r="BF36" s="564">
        <f t="shared" si="33"/>
        <v>0</v>
      </c>
      <c r="BG36" s="558"/>
      <c r="BH36" s="559"/>
      <c r="BI36" s="564"/>
      <c r="BJ36" s="283"/>
      <c r="BK36" s="288"/>
      <c r="BL36" s="557" t="s">
        <v>104</v>
      </c>
      <c r="BM36" s="558"/>
      <c r="BN36" s="611">
        <f>BM36</f>
        <v>0</v>
      </c>
      <c r="BO36" s="612">
        <v>0</v>
      </c>
      <c r="BP36" s="612">
        <v>0</v>
      </c>
      <c r="BQ36" s="558">
        <f t="shared" si="36"/>
        <v>0</v>
      </c>
      <c r="BR36" s="559">
        <f t="shared" si="37"/>
        <v>0</v>
      </c>
      <c r="BS36" s="564">
        <f t="shared" si="38"/>
        <v>0</v>
      </c>
      <c r="BT36" s="558"/>
      <c r="BU36" s="559"/>
      <c r="BV36" s="564"/>
      <c r="BW36" s="283"/>
      <c r="BX36" s="283"/>
      <c r="BY36" s="283"/>
    </row>
    <row r="37" spans="3:77" ht="12.75" customHeight="1">
      <c r="C37" s="146" t="str">
        <f ca="1">+IF(OFFSET(Processes!B18,$D$11,0)="*","*",OFFSET(Processes!D18,$D$11,0))</f>
        <v>INDFDPHBELCE1</v>
      </c>
      <c r="D37" s="146" t="str">
        <f ca="1">+OFFSET(Processes!E18,$D$11,0)</f>
        <v>Food industry Heat Medium Temp. Boiler - Electricity Existing 1</v>
      </c>
      <c r="E37" s="172" t="str">
        <f>+Processes!O18</f>
        <v>INDELC</v>
      </c>
      <c r="F37" s="172" t="str">
        <f ca="1">+OFFSET(Processes!$M$12,$D$11,0) &amp; Processes!P18</f>
        <v>IFDPH</v>
      </c>
      <c r="G37" s="322">
        <f t="shared" si="18"/>
        <v>0</v>
      </c>
      <c r="H37" s="322">
        <f t="shared" si="19"/>
        <v>0</v>
      </c>
      <c r="I37" s="322">
        <f t="shared" si="20"/>
        <v>0</v>
      </c>
      <c r="J37" s="322">
        <f t="shared" si="21"/>
        <v>0</v>
      </c>
      <c r="K37" s="322">
        <f t="shared" si="22"/>
        <v>0</v>
      </c>
      <c r="L37" s="322">
        <f t="shared" si="23"/>
        <v>0</v>
      </c>
      <c r="M37" s="322">
        <f t="shared" si="24"/>
        <v>0</v>
      </c>
      <c r="N37" s="322">
        <f t="shared" si="25"/>
        <v>0</v>
      </c>
      <c r="O37" s="322">
        <f t="shared" si="26"/>
        <v>0</v>
      </c>
      <c r="P37" s="322">
        <f t="shared" si="1"/>
        <v>0</v>
      </c>
      <c r="Q37" s="322">
        <f t="shared" si="2"/>
        <v>0</v>
      </c>
      <c r="R37" s="322">
        <f t="shared" si="3"/>
        <v>0</v>
      </c>
      <c r="S37" s="322">
        <f t="shared" si="4"/>
        <v>0</v>
      </c>
      <c r="T37" s="322">
        <f t="shared" si="5"/>
        <v>0</v>
      </c>
      <c r="U37" s="322">
        <f t="shared" si="6"/>
        <v>0</v>
      </c>
      <c r="V37" s="556">
        <v>5</v>
      </c>
      <c r="W37" s="343">
        <f>M131</f>
        <v>0.93099999999999994</v>
      </c>
      <c r="X37" s="521">
        <f t="shared" ref="X37:Y50" si="53">W37</f>
        <v>0.93099999999999994</v>
      </c>
      <c r="Y37" s="521">
        <f t="shared" si="53"/>
        <v>0.93099999999999994</v>
      </c>
      <c r="Z37" s="318">
        <f t="shared" ref="Z37:Z50" si="54">3.6*8760/1000000</f>
        <v>3.1536000000000002E-2</v>
      </c>
      <c r="AA37" s="389">
        <f t="shared" si="45"/>
        <v>0.5</v>
      </c>
      <c r="AB37" s="328">
        <v>20</v>
      </c>
      <c r="AC37" s="324"/>
      <c r="AD37" s="317"/>
      <c r="AE37" s="328"/>
      <c r="AG37" s="234">
        <f t="shared" si="8"/>
        <v>0</v>
      </c>
      <c r="AH37" s="234">
        <f t="shared" si="9"/>
        <v>0</v>
      </c>
      <c r="AI37" s="234">
        <f t="shared" si="10"/>
        <v>0</v>
      </c>
      <c r="AJ37" s="283"/>
      <c r="AK37" s="350"/>
      <c r="AL37" s="565" t="s">
        <v>61</v>
      </c>
      <c r="AM37" s="566">
        <f>O77/1000</f>
        <v>0</v>
      </c>
      <c r="AN37" s="559">
        <f t="shared" si="46"/>
        <v>0</v>
      </c>
      <c r="AO37" s="560">
        <f t="shared" ref="AO37" si="55">AM37*$AO$23</f>
        <v>0</v>
      </c>
      <c r="AP37" s="560">
        <f t="shared" si="48"/>
        <v>0</v>
      </c>
      <c r="AQ37" s="580">
        <f t="shared" si="28"/>
        <v>0</v>
      </c>
      <c r="AR37" s="560">
        <f t="shared" si="29"/>
        <v>0</v>
      </c>
      <c r="AS37" s="561">
        <f t="shared" si="30"/>
        <v>0</v>
      </c>
      <c r="AT37" s="566">
        <f t="shared" ref="AT37:AV41" si="56">IFERROR(AQ37/W37,0)</f>
        <v>0</v>
      </c>
      <c r="AU37" s="567">
        <f t="shared" si="56"/>
        <v>0</v>
      </c>
      <c r="AV37" s="568">
        <f t="shared" si="56"/>
        <v>0</v>
      </c>
      <c r="AW37" s="283"/>
      <c r="AX37" s="350"/>
      <c r="AY37" s="565" t="s">
        <v>61</v>
      </c>
      <c r="AZ37" s="566">
        <f>O97/1000</f>
        <v>0</v>
      </c>
      <c r="BA37" s="306">
        <f t="shared" si="42"/>
        <v>0</v>
      </c>
      <c r="BB37" s="560">
        <f>AZ37*$BB$23</f>
        <v>0</v>
      </c>
      <c r="BC37" s="560">
        <f>AZ37*$BC$23</f>
        <v>0</v>
      </c>
      <c r="BD37" s="566">
        <f t="shared" si="31"/>
        <v>0</v>
      </c>
      <c r="BE37" s="567">
        <f t="shared" si="32"/>
        <v>0</v>
      </c>
      <c r="BF37" s="568">
        <f>IFERROR(L37*$Z37*AA37/L$21,0)</f>
        <v>0</v>
      </c>
      <c r="BG37" s="566">
        <f t="shared" ref="BG37:BG56" si="57">IFERROR(BD37/W37,0)</f>
        <v>0</v>
      </c>
      <c r="BH37" s="567">
        <f t="shared" ref="BH37:BH56" si="58">IFERROR(BE37/X37,0)</f>
        <v>0</v>
      </c>
      <c r="BI37" s="568">
        <f t="shared" ref="BI37:BI56" si="59">IFERROR(BF37/Y37,0)</f>
        <v>0</v>
      </c>
      <c r="BJ37" s="283"/>
      <c r="BK37" s="350"/>
      <c r="BL37" s="565" t="s">
        <v>61</v>
      </c>
      <c r="BM37" s="566">
        <f>O117/1000</f>
        <v>0</v>
      </c>
      <c r="BN37" s="559">
        <f>BM37*$AN$23</f>
        <v>0</v>
      </c>
      <c r="BO37" s="560">
        <f t="shared" si="50"/>
        <v>0</v>
      </c>
      <c r="BP37" s="560">
        <f t="shared" si="51"/>
        <v>0</v>
      </c>
      <c r="BQ37" s="566">
        <f t="shared" si="36"/>
        <v>0</v>
      </c>
      <c r="BR37" s="567">
        <f t="shared" si="37"/>
        <v>0</v>
      </c>
      <c r="BS37" s="568">
        <f t="shared" si="38"/>
        <v>0</v>
      </c>
      <c r="BT37" s="566">
        <f t="shared" ref="BT37:BT56" si="60">IFERROR(BQ37/W37,0)</f>
        <v>0</v>
      </c>
      <c r="BU37" s="567">
        <f t="shared" ref="BU37:BU56" si="61">IFERROR(BR37/X37,0)</f>
        <v>0</v>
      </c>
      <c r="BV37" s="568">
        <f t="shared" ref="BV37:BV56" si="62">IFERROR(BS37/Y37,0)</f>
        <v>0</v>
      </c>
      <c r="BW37" s="283"/>
      <c r="BX37" s="283"/>
      <c r="BY37" s="283"/>
    </row>
    <row r="38" spans="3:77" ht="12.75" customHeight="1">
      <c r="C38" s="171" t="str">
        <f ca="1">+IF(OFFSET(Processes!B19,$D$11,0)="*","*",OFFSET(Processes!D19,$D$11,0))</f>
        <v>INDFDCOBNGAE1</v>
      </c>
      <c r="D38" s="171" t="str">
        <f ca="1">+OFFSET(Processes!E19,$D$11,0)</f>
        <v>Food industry Heat High Temp. Boiler - Nat. Gas Existing 1</v>
      </c>
      <c r="E38" s="170" t="str">
        <f>+Processes!O19</f>
        <v>INDSNG1,INDSNG2,INDNGA</v>
      </c>
      <c r="F38" s="170" t="str">
        <f ca="1">+OFFSET(Processes!$M$12,$D$11,0) &amp; Processes!P19</f>
        <v>IFDCO</v>
      </c>
      <c r="G38" s="320">
        <f t="shared" si="18"/>
        <v>0</v>
      </c>
      <c r="H38" s="320">
        <f t="shared" si="19"/>
        <v>0</v>
      </c>
      <c r="I38" s="320">
        <f t="shared" si="20"/>
        <v>0</v>
      </c>
      <c r="J38" s="320">
        <f t="shared" si="21"/>
        <v>0</v>
      </c>
      <c r="K38" s="320">
        <f t="shared" si="22"/>
        <v>0</v>
      </c>
      <c r="L38" s="320">
        <f t="shared" si="23"/>
        <v>0</v>
      </c>
      <c r="M38" s="320">
        <f t="shared" si="24"/>
        <v>0</v>
      </c>
      <c r="N38" s="320">
        <f t="shared" si="25"/>
        <v>0</v>
      </c>
      <c r="O38" s="320">
        <f t="shared" si="26"/>
        <v>0</v>
      </c>
      <c r="P38" s="320">
        <f t="shared" si="1"/>
        <v>0</v>
      </c>
      <c r="Q38" s="320">
        <f t="shared" si="2"/>
        <v>0</v>
      </c>
      <c r="R38" s="320">
        <f t="shared" si="3"/>
        <v>0</v>
      </c>
      <c r="S38" s="321">
        <f t="shared" si="4"/>
        <v>0</v>
      </c>
      <c r="T38" s="321">
        <f t="shared" si="5"/>
        <v>0</v>
      </c>
      <c r="U38" s="321">
        <f t="shared" si="6"/>
        <v>0</v>
      </c>
      <c r="V38" s="321">
        <v>5</v>
      </c>
      <c r="W38" s="341">
        <f>I132</f>
        <v>0.96039999999999992</v>
      </c>
      <c r="X38" s="520">
        <f t="shared" si="53"/>
        <v>0.96039999999999992</v>
      </c>
      <c r="Y38" s="520">
        <f t="shared" si="53"/>
        <v>0.96039999999999992</v>
      </c>
      <c r="Z38" s="324">
        <f t="shared" si="54"/>
        <v>3.1536000000000002E-2</v>
      </c>
      <c r="AA38" s="390">
        <f t="shared" si="45"/>
        <v>0.5</v>
      </c>
      <c r="AB38" s="329">
        <v>20</v>
      </c>
      <c r="AC38" s="325"/>
      <c r="AD38" s="325"/>
      <c r="AE38" s="329"/>
      <c r="AG38" s="234">
        <f t="shared" si="8"/>
        <v>0</v>
      </c>
      <c r="AH38" s="234">
        <f t="shared" si="9"/>
        <v>0</v>
      </c>
      <c r="AI38" s="234">
        <f t="shared" si="10"/>
        <v>0</v>
      </c>
      <c r="AJ38" s="283"/>
      <c r="AK38" s="528" t="str">
        <f ca="1">F38</f>
        <v>IFDCO</v>
      </c>
      <c r="AL38" s="569" t="s">
        <v>97</v>
      </c>
      <c r="AM38" s="570">
        <f>(J78+I78)/1000</f>
        <v>0</v>
      </c>
      <c r="AN38" s="563">
        <f t="shared" si="46"/>
        <v>0</v>
      </c>
      <c r="AO38" s="563">
        <f>AM38*(1-$AN$23)</f>
        <v>0</v>
      </c>
      <c r="AP38" s="563"/>
      <c r="AQ38" s="562">
        <f t="shared" si="28"/>
        <v>0</v>
      </c>
      <c r="AR38" s="563">
        <f t="shared" si="29"/>
        <v>0</v>
      </c>
      <c r="AS38" s="571">
        <f t="shared" si="30"/>
        <v>0</v>
      </c>
      <c r="AT38" s="570">
        <f t="shared" si="56"/>
        <v>0</v>
      </c>
      <c r="AU38" s="572">
        <f t="shared" si="56"/>
        <v>0</v>
      </c>
      <c r="AV38" s="573">
        <f t="shared" si="56"/>
        <v>0</v>
      </c>
      <c r="AW38" s="283"/>
      <c r="AX38" s="528" t="str">
        <f t="shared" ca="1" si="12"/>
        <v>IFDCO</v>
      </c>
      <c r="AY38" s="569" t="s">
        <v>97</v>
      </c>
      <c r="AZ38" s="570">
        <f>(J98+I98)/1000</f>
        <v>0</v>
      </c>
      <c r="BA38" s="563">
        <f>AZ38*$AN$23</f>
        <v>0</v>
      </c>
      <c r="BB38" s="563">
        <f>AZ38*$BB$23</f>
        <v>0</v>
      </c>
      <c r="BC38" s="563">
        <f>AZ38*$BC$23</f>
        <v>0</v>
      </c>
      <c r="BD38" s="570">
        <f t="shared" si="31"/>
        <v>0</v>
      </c>
      <c r="BE38" s="572">
        <f t="shared" si="32"/>
        <v>0</v>
      </c>
      <c r="BF38" s="573">
        <f t="shared" si="33"/>
        <v>0</v>
      </c>
      <c r="BG38" s="570">
        <f t="shared" si="57"/>
        <v>0</v>
      </c>
      <c r="BH38" s="572">
        <f t="shared" si="58"/>
        <v>0</v>
      </c>
      <c r="BI38" s="573">
        <f t="shared" si="59"/>
        <v>0</v>
      </c>
      <c r="BJ38" s="283"/>
      <c r="BK38" s="528" t="str">
        <f ca="1">AK38</f>
        <v>IFDCO</v>
      </c>
      <c r="BL38" s="569" t="s">
        <v>97</v>
      </c>
      <c r="BM38" s="570">
        <f>(J118+I188)/1000</f>
        <v>0</v>
      </c>
      <c r="BN38" s="563">
        <f>BM38*$AN$23</f>
        <v>0</v>
      </c>
      <c r="BO38" s="563">
        <f t="shared" si="50"/>
        <v>0</v>
      </c>
      <c r="BP38" s="563">
        <f t="shared" si="51"/>
        <v>0</v>
      </c>
      <c r="BQ38" s="570">
        <f t="shared" si="36"/>
        <v>0</v>
      </c>
      <c r="BR38" s="572">
        <f t="shared" si="37"/>
        <v>0</v>
      </c>
      <c r="BS38" s="573">
        <f t="shared" si="38"/>
        <v>0</v>
      </c>
      <c r="BT38" s="570">
        <f t="shared" si="60"/>
        <v>0</v>
      </c>
      <c r="BU38" s="572">
        <f t="shared" si="61"/>
        <v>0</v>
      </c>
      <c r="BV38" s="573">
        <f t="shared" si="62"/>
        <v>0</v>
      </c>
      <c r="BW38" s="283"/>
      <c r="BX38" s="283"/>
      <c r="BY38" s="283"/>
    </row>
    <row r="39" spans="3:77" ht="12.75" customHeight="1">
      <c r="C39" s="171" t="str">
        <f ca="1">+IF(OFFSET(Processes!B20,$D$11,0)="*","*",OFFSET(Processes!D20,$D$11,0))</f>
        <v>INDFDCOBCOAE1</v>
      </c>
      <c r="D39" s="171" t="str">
        <f ca="1">+OFFSET(Processes!E20,$D$11,0)</f>
        <v>Food industry Heat High Temp. Boiler - Coal Existing 1</v>
      </c>
      <c r="E39" s="170" t="str">
        <f>+Processes!O20</f>
        <v>INDCOA</v>
      </c>
      <c r="F39" s="170" t="str">
        <f ca="1">+OFFSET(Processes!$M$12,$D$11,0) &amp; Processes!P20</f>
        <v>IFDCO</v>
      </c>
      <c r="G39" s="320">
        <f t="shared" si="18"/>
        <v>0</v>
      </c>
      <c r="H39" s="320">
        <f t="shared" si="19"/>
        <v>0</v>
      </c>
      <c r="I39" s="320">
        <f t="shared" si="20"/>
        <v>0</v>
      </c>
      <c r="J39" s="320">
        <f t="shared" si="21"/>
        <v>0</v>
      </c>
      <c r="K39" s="320">
        <f t="shared" si="22"/>
        <v>0</v>
      </c>
      <c r="L39" s="320">
        <f t="shared" si="23"/>
        <v>0</v>
      </c>
      <c r="M39" s="320">
        <f t="shared" si="24"/>
        <v>0</v>
      </c>
      <c r="N39" s="320">
        <f t="shared" si="25"/>
        <v>0</v>
      </c>
      <c r="O39" s="320">
        <f t="shared" si="26"/>
        <v>0</v>
      </c>
      <c r="P39" s="320">
        <f t="shared" si="1"/>
        <v>0</v>
      </c>
      <c r="Q39" s="320">
        <f t="shared" si="2"/>
        <v>0</v>
      </c>
      <c r="R39" s="320">
        <f t="shared" si="3"/>
        <v>0</v>
      </c>
      <c r="S39" s="320">
        <f t="shared" si="4"/>
        <v>0</v>
      </c>
      <c r="T39" s="320">
        <f t="shared" si="5"/>
        <v>0</v>
      </c>
      <c r="U39" s="320">
        <f t="shared" si="6"/>
        <v>0</v>
      </c>
      <c r="V39" s="320">
        <v>5</v>
      </c>
      <c r="W39" s="341">
        <f>D132</f>
        <v>0.91237999999999997</v>
      </c>
      <c r="X39" s="520">
        <f t="shared" si="53"/>
        <v>0.91237999999999997</v>
      </c>
      <c r="Y39" s="520">
        <f t="shared" si="53"/>
        <v>0.91237999999999997</v>
      </c>
      <c r="Z39" s="324">
        <f t="shared" si="54"/>
        <v>3.1536000000000002E-2</v>
      </c>
      <c r="AA39" s="388">
        <f t="shared" si="45"/>
        <v>0.5</v>
      </c>
      <c r="AB39" s="327">
        <v>20</v>
      </c>
      <c r="AC39" s="324"/>
      <c r="AD39" s="324"/>
      <c r="AE39" s="329"/>
      <c r="AG39" s="234">
        <f t="shared" si="8"/>
        <v>0</v>
      </c>
      <c r="AH39" s="234">
        <f t="shared" si="9"/>
        <v>0</v>
      </c>
      <c r="AI39" s="234">
        <f t="shared" si="10"/>
        <v>0</v>
      </c>
      <c r="AJ39" s="283"/>
      <c r="AK39" s="288"/>
      <c r="AL39" s="557" t="s">
        <v>98</v>
      </c>
      <c r="AM39" s="558">
        <f>D78/1000</f>
        <v>0</v>
      </c>
      <c r="AN39" s="560">
        <f t="shared" si="46"/>
        <v>0</v>
      </c>
      <c r="AO39" s="560">
        <f>AM39*(1-$AN$23)</f>
        <v>0</v>
      </c>
      <c r="AP39" s="560"/>
      <c r="AQ39" s="580">
        <f t="shared" si="28"/>
        <v>0</v>
      </c>
      <c r="AR39" s="560">
        <f t="shared" si="29"/>
        <v>0</v>
      </c>
      <c r="AS39" s="561">
        <f t="shared" si="30"/>
        <v>0</v>
      </c>
      <c r="AT39" s="558">
        <f t="shared" si="56"/>
        <v>0</v>
      </c>
      <c r="AU39" s="559">
        <f t="shared" si="56"/>
        <v>0</v>
      </c>
      <c r="AV39" s="564">
        <f t="shared" si="56"/>
        <v>0</v>
      </c>
      <c r="AW39" s="283"/>
      <c r="AX39" s="288"/>
      <c r="AY39" s="557" t="s">
        <v>98</v>
      </c>
      <c r="AZ39" s="558">
        <f>D98/1000</f>
        <v>0</v>
      </c>
      <c r="BA39" s="560">
        <f>AZ39*$AN$23</f>
        <v>0</v>
      </c>
      <c r="BB39" s="560">
        <f>AZ39*$BB$23</f>
        <v>0</v>
      </c>
      <c r="BC39" s="560">
        <f>AZ39*$BC$23</f>
        <v>0</v>
      </c>
      <c r="BD39" s="558">
        <f t="shared" si="31"/>
        <v>0</v>
      </c>
      <c r="BE39" s="559">
        <f t="shared" si="32"/>
        <v>0</v>
      </c>
      <c r="BF39" s="564">
        <f t="shared" si="33"/>
        <v>0</v>
      </c>
      <c r="BG39" s="558">
        <f t="shared" si="57"/>
        <v>0</v>
      </c>
      <c r="BH39" s="559">
        <f t="shared" si="58"/>
        <v>0</v>
      </c>
      <c r="BI39" s="564">
        <f t="shared" si="59"/>
        <v>0</v>
      </c>
      <c r="BJ39" s="283"/>
      <c r="BK39" s="288"/>
      <c r="BL39" s="557" t="s">
        <v>98</v>
      </c>
      <c r="BM39" s="558">
        <f>D118/1000</f>
        <v>0</v>
      </c>
      <c r="BN39" s="560">
        <f>BM39*$AN$23</f>
        <v>0</v>
      </c>
      <c r="BO39" s="560">
        <f t="shared" si="50"/>
        <v>0</v>
      </c>
      <c r="BP39" s="560">
        <f t="shared" si="51"/>
        <v>0</v>
      </c>
      <c r="BQ39" s="558">
        <f t="shared" si="36"/>
        <v>0</v>
      </c>
      <c r="BR39" s="559">
        <f t="shared" si="37"/>
        <v>0</v>
      </c>
      <c r="BS39" s="564">
        <f t="shared" si="38"/>
        <v>0</v>
      </c>
      <c r="BT39" s="558">
        <f t="shared" si="60"/>
        <v>0</v>
      </c>
      <c r="BU39" s="559">
        <f t="shared" si="61"/>
        <v>0</v>
      </c>
      <c r="BV39" s="564">
        <f t="shared" si="62"/>
        <v>0</v>
      </c>
      <c r="BW39" s="283"/>
      <c r="BX39" s="283"/>
      <c r="BY39" s="283"/>
    </row>
    <row r="40" spans="3:77" ht="12.75" customHeight="1">
      <c r="C40" s="171" t="str">
        <f ca="1">+IF(OFFSET(Processes!B21,$D$11,0)="*","*",OFFSET(Processes!D21,$D$11,0))</f>
        <v>INDFDCOBDSLE1</v>
      </c>
      <c r="D40" s="171" t="str">
        <f ca="1">+OFFSET(Processes!E21,$D$11,0)</f>
        <v>Food industry Heat High Temp. Boiler - Diesel Existing 1</v>
      </c>
      <c r="E40" s="170" t="str">
        <f>+Processes!O21</f>
        <v>INDDSB1,INDDSB2,INDDSL</v>
      </c>
      <c r="F40" s="170" t="str">
        <f ca="1">+OFFSET(Processes!$M$12,$D$11,0) &amp; Processes!P21</f>
        <v>IFDCO</v>
      </c>
      <c r="G40" s="320">
        <f t="shared" si="18"/>
        <v>0</v>
      </c>
      <c r="H40" s="320">
        <f t="shared" si="19"/>
        <v>0</v>
      </c>
      <c r="I40" s="320">
        <f t="shared" si="20"/>
        <v>0</v>
      </c>
      <c r="J40" s="320">
        <f t="shared" si="21"/>
        <v>0</v>
      </c>
      <c r="K40" s="320">
        <f t="shared" si="22"/>
        <v>0</v>
      </c>
      <c r="L40" s="320">
        <f t="shared" si="23"/>
        <v>0</v>
      </c>
      <c r="M40" s="320">
        <f t="shared" si="24"/>
        <v>0</v>
      </c>
      <c r="N40" s="320">
        <f t="shared" si="25"/>
        <v>0</v>
      </c>
      <c r="O40" s="320">
        <f t="shared" si="26"/>
        <v>0</v>
      </c>
      <c r="P40" s="320">
        <f t="shared" si="1"/>
        <v>0</v>
      </c>
      <c r="Q40" s="320">
        <f t="shared" si="2"/>
        <v>0</v>
      </c>
      <c r="R40" s="320">
        <f t="shared" si="3"/>
        <v>0</v>
      </c>
      <c r="S40" s="320">
        <f t="shared" si="4"/>
        <v>0</v>
      </c>
      <c r="T40" s="320">
        <f t="shared" si="5"/>
        <v>0</v>
      </c>
      <c r="U40" s="320">
        <f t="shared" si="6"/>
        <v>0</v>
      </c>
      <c r="V40" s="320">
        <v>5</v>
      </c>
      <c r="W40" s="341">
        <f>F132</f>
        <v>0.92198399999999991</v>
      </c>
      <c r="X40" s="520">
        <f t="shared" si="53"/>
        <v>0.92198399999999991</v>
      </c>
      <c r="Y40" s="520">
        <f t="shared" si="53"/>
        <v>0.92198399999999991</v>
      </c>
      <c r="Z40" s="324">
        <f t="shared" si="54"/>
        <v>3.1536000000000002E-2</v>
      </c>
      <c r="AA40" s="390">
        <f t="shared" si="45"/>
        <v>0.5</v>
      </c>
      <c r="AB40" s="329">
        <v>20</v>
      </c>
      <c r="AC40" s="324"/>
      <c r="AD40" s="324"/>
      <c r="AE40" s="329"/>
      <c r="AG40" s="234">
        <f t="shared" si="8"/>
        <v>0</v>
      </c>
      <c r="AH40" s="234">
        <f t="shared" si="9"/>
        <v>0</v>
      </c>
      <c r="AI40" s="234">
        <f t="shared" si="10"/>
        <v>0</v>
      </c>
      <c r="AJ40" s="283"/>
      <c r="AK40" s="288"/>
      <c r="AL40" s="557" t="s">
        <v>59</v>
      </c>
      <c r="AM40" s="558">
        <f>(F78+L78)/1000</f>
        <v>0</v>
      </c>
      <c r="AN40" s="560">
        <f t="shared" si="46"/>
        <v>0</v>
      </c>
      <c r="AO40" s="560">
        <f>AM40*(1-$AN$23)</f>
        <v>0</v>
      </c>
      <c r="AP40" s="560"/>
      <c r="AQ40" s="580">
        <f t="shared" si="28"/>
        <v>0</v>
      </c>
      <c r="AR40" s="560">
        <f t="shared" si="29"/>
        <v>0</v>
      </c>
      <c r="AS40" s="561">
        <f t="shared" si="30"/>
        <v>0</v>
      </c>
      <c r="AT40" s="558">
        <f t="shared" si="56"/>
        <v>0</v>
      </c>
      <c r="AU40" s="559">
        <f t="shared" si="56"/>
        <v>0</v>
      </c>
      <c r="AV40" s="564">
        <f t="shared" si="56"/>
        <v>0</v>
      </c>
      <c r="AW40" s="283"/>
      <c r="AX40" s="288"/>
      <c r="AY40" s="557" t="s">
        <v>59</v>
      </c>
      <c r="AZ40" s="558">
        <f>(F98+L98)/1000</f>
        <v>0</v>
      </c>
      <c r="BA40" s="560">
        <f t="shared" ref="BA40:BA46" si="63">AZ40*$AN$23</f>
        <v>0</v>
      </c>
      <c r="BB40" s="560">
        <f t="shared" ref="BB40:BB62" si="64">AZ40*$BB$23</f>
        <v>0</v>
      </c>
      <c r="BC40" s="560">
        <f t="shared" ref="BC40:BC62" si="65">AZ40*$BC$23</f>
        <v>0</v>
      </c>
      <c r="BD40" s="558">
        <f t="shared" si="31"/>
        <v>0</v>
      </c>
      <c r="BE40" s="559">
        <f t="shared" si="32"/>
        <v>0</v>
      </c>
      <c r="BF40" s="564">
        <f t="shared" si="33"/>
        <v>0</v>
      </c>
      <c r="BG40" s="558">
        <f t="shared" si="57"/>
        <v>0</v>
      </c>
      <c r="BH40" s="559">
        <f t="shared" si="58"/>
        <v>0</v>
      </c>
      <c r="BI40" s="564">
        <f t="shared" si="59"/>
        <v>0</v>
      </c>
      <c r="BJ40" s="283"/>
      <c r="BK40" s="288"/>
      <c r="BL40" s="557" t="s">
        <v>59</v>
      </c>
      <c r="BM40" s="558">
        <f>(F118+L118)/1000</f>
        <v>0</v>
      </c>
      <c r="BN40" s="560">
        <f>BM40*$AN$23</f>
        <v>0</v>
      </c>
      <c r="BO40" s="560">
        <f t="shared" si="50"/>
        <v>0</v>
      </c>
      <c r="BP40" s="560">
        <f t="shared" si="51"/>
        <v>0</v>
      </c>
      <c r="BQ40" s="558">
        <f t="shared" si="36"/>
        <v>0</v>
      </c>
      <c r="BR40" s="559">
        <f t="shared" si="37"/>
        <v>0</v>
      </c>
      <c r="BS40" s="564">
        <f t="shared" si="38"/>
        <v>0</v>
      </c>
      <c r="BT40" s="558">
        <f t="shared" si="60"/>
        <v>0</v>
      </c>
      <c r="BU40" s="559">
        <f t="shared" si="61"/>
        <v>0</v>
      </c>
      <c r="BV40" s="564">
        <f t="shared" si="62"/>
        <v>0</v>
      </c>
      <c r="BW40" s="283"/>
      <c r="BX40" s="283"/>
      <c r="BY40" s="283"/>
    </row>
    <row r="41" spans="3:77" ht="12.75" customHeight="1">
      <c r="C41" s="171" t="str">
        <f ca="1">+IF(OFFSET(Processes!B22,$D$11,0)="*","*",OFFSET(Processes!D22,$D$11,0))</f>
        <v>INDFDCOBWPEE1</v>
      </c>
      <c r="D41" s="171" t="str">
        <f ca="1">+OFFSET(Processes!E22,$D$11,0)</f>
        <v>Food industry Heat High Temp. Boiler - Wood Pellets Existing 1</v>
      </c>
      <c r="E41" s="170" t="str">
        <f>+Processes!O22</f>
        <v>INDWPE</v>
      </c>
      <c r="F41" s="170" t="str">
        <f ca="1">+OFFSET(Processes!$M$12,$D$11,0) &amp; Processes!P22</f>
        <v>IFDCO</v>
      </c>
      <c r="G41" s="319">
        <f t="shared" si="18"/>
        <v>0</v>
      </c>
      <c r="H41" s="319">
        <f t="shared" si="19"/>
        <v>0</v>
      </c>
      <c r="I41" s="319">
        <f t="shared" si="20"/>
        <v>0</v>
      </c>
      <c r="J41" s="319">
        <f t="shared" si="21"/>
        <v>0</v>
      </c>
      <c r="K41" s="319">
        <f t="shared" si="22"/>
        <v>0</v>
      </c>
      <c r="L41" s="319">
        <f t="shared" si="23"/>
        <v>0</v>
      </c>
      <c r="M41" s="319">
        <f t="shared" si="24"/>
        <v>0</v>
      </c>
      <c r="N41" s="319">
        <f t="shared" si="25"/>
        <v>0</v>
      </c>
      <c r="O41" s="319">
        <f t="shared" si="26"/>
        <v>0</v>
      </c>
      <c r="P41" s="319">
        <f t="shared" si="1"/>
        <v>0</v>
      </c>
      <c r="Q41" s="319">
        <f t="shared" si="2"/>
        <v>0</v>
      </c>
      <c r="R41" s="319">
        <f t="shared" si="3"/>
        <v>0</v>
      </c>
      <c r="S41" s="319">
        <f t="shared" si="4"/>
        <v>0</v>
      </c>
      <c r="T41" s="319">
        <f t="shared" si="5"/>
        <v>0</v>
      </c>
      <c r="U41" s="319">
        <f t="shared" si="6"/>
        <v>0</v>
      </c>
      <c r="V41" s="319">
        <v>5</v>
      </c>
      <c r="W41" s="341">
        <f>K132</f>
        <v>0.81633999999999995</v>
      </c>
      <c r="X41" s="520">
        <f t="shared" si="53"/>
        <v>0.81633999999999995</v>
      </c>
      <c r="Y41" s="520">
        <f t="shared" si="53"/>
        <v>0.81633999999999995</v>
      </c>
      <c r="Z41" s="324">
        <f t="shared" si="54"/>
        <v>3.1536000000000002E-2</v>
      </c>
      <c r="AA41" s="390">
        <f t="shared" si="45"/>
        <v>0.5</v>
      </c>
      <c r="AB41" s="329">
        <v>20</v>
      </c>
      <c r="AC41" s="317">
        <v>0.5</v>
      </c>
      <c r="AD41" s="317">
        <v>0.5</v>
      </c>
      <c r="AE41" s="327">
        <v>5</v>
      </c>
      <c r="AG41" s="234">
        <f t="shared" si="8"/>
        <v>0</v>
      </c>
      <c r="AH41" s="234">
        <f t="shared" si="9"/>
        <v>0</v>
      </c>
      <c r="AI41" s="234">
        <f t="shared" si="10"/>
        <v>0</v>
      </c>
      <c r="AJ41" s="283"/>
      <c r="AK41" s="288"/>
      <c r="AL41" s="557" t="s">
        <v>99</v>
      </c>
      <c r="AM41" s="558">
        <f>M78/1000</f>
        <v>0</v>
      </c>
      <c r="AN41" s="560">
        <f t="shared" si="46"/>
        <v>0</v>
      </c>
      <c r="AO41" s="560">
        <f>AM41*(1-$AN$23)</f>
        <v>0</v>
      </c>
      <c r="AP41" s="560"/>
      <c r="AQ41" s="580">
        <f t="shared" si="28"/>
        <v>0</v>
      </c>
      <c r="AR41" s="560">
        <f t="shared" si="29"/>
        <v>0</v>
      </c>
      <c r="AS41" s="561">
        <f t="shared" si="30"/>
        <v>0</v>
      </c>
      <c r="AT41" s="558">
        <f t="shared" si="56"/>
        <v>0</v>
      </c>
      <c r="AU41" s="559">
        <f t="shared" si="56"/>
        <v>0</v>
      </c>
      <c r="AV41" s="564">
        <f t="shared" si="56"/>
        <v>0</v>
      </c>
      <c r="AW41" s="283"/>
      <c r="AX41" s="288"/>
      <c r="AY41" s="557" t="s">
        <v>99</v>
      </c>
      <c r="AZ41" s="558">
        <f>M98/1000</f>
        <v>0</v>
      </c>
      <c r="BA41" s="560">
        <f t="shared" si="63"/>
        <v>0</v>
      </c>
      <c r="BB41" s="560">
        <f t="shared" si="64"/>
        <v>0</v>
      </c>
      <c r="BC41" s="560">
        <f t="shared" si="65"/>
        <v>0</v>
      </c>
      <c r="BD41" s="558">
        <f t="shared" si="31"/>
        <v>0</v>
      </c>
      <c r="BE41" s="559">
        <f t="shared" si="32"/>
        <v>0</v>
      </c>
      <c r="BF41" s="564">
        <f t="shared" si="33"/>
        <v>0</v>
      </c>
      <c r="BG41" s="558">
        <f t="shared" si="57"/>
        <v>0</v>
      </c>
      <c r="BH41" s="559">
        <f t="shared" si="58"/>
        <v>0</v>
      </c>
      <c r="BI41" s="564">
        <f t="shared" si="59"/>
        <v>0</v>
      </c>
      <c r="BJ41" s="283"/>
      <c r="BK41" s="288"/>
      <c r="BL41" s="557" t="s">
        <v>99</v>
      </c>
      <c r="BM41" s="558">
        <f>M118/1000</f>
        <v>0</v>
      </c>
      <c r="BN41" s="560">
        <f>BM41*$AN$23</f>
        <v>0</v>
      </c>
      <c r="BO41" s="560">
        <f t="shared" si="50"/>
        <v>0</v>
      </c>
      <c r="BP41" s="560">
        <f t="shared" si="51"/>
        <v>0</v>
      </c>
      <c r="BQ41" s="558">
        <f t="shared" si="36"/>
        <v>0</v>
      </c>
      <c r="BR41" s="559">
        <f t="shared" si="37"/>
        <v>0</v>
      </c>
      <c r="BS41" s="564">
        <f t="shared" si="38"/>
        <v>0</v>
      </c>
      <c r="BT41" s="558">
        <f t="shared" si="60"/>
        <v>0</v>
      </c>
      <c r="BU41" s="559">
        <f t="shared" si="61"/>
        <v>0</v>
      </c>
      <c r="BV41" s="564">
        <f t="shared" si="62"/>
        <v>0</v>
      </c>
      <c r="BW41" s="283"/>
      <c r="BX41" s="283"/>
      <c r="BY41" s="283"/>
    </row>
    <row r="42" spans="3:77" ht="12.75" customHeight="1">
      <c r="C42" s="171"/>
      <c r="D42" s="171"/>
      <c r="E42" s="170" t="str">
        <f>+Processes!O23</f>
        <v>INDWCH</v>
      </c>
      <c r="F42" s="170"/>
      <c r="G42" s="319"/>
      <c r="H42" s="319"/>
      <c r="I42" s="319"/>
      <c r="J42" s="319"/>
      <c r="K42" s="319"/>
      <c r="L42" s="319"/>
      <c r="M42" s="319"/>
      <c r="N42" s="319"/>
      <c r="O42" s="319"/>
      <c r="P42" s="319">
        <f t="shared" si="1"/>
        <v>0</v>
      </c>
      <c r="Q42" s="319">
        <f t="shared" si="2"/>
        <v>0</v>
      </c>
      <c r="R42" s="319">
        <f t="shared" si="3"/>
        <v>0</v>
      </c>
      <c r="S42" s="319">
        <f t="shared" si="4"/>
        <v>0</v>
      </c>
      <c r="T42" s="319">
        <f t="shared" si="5"/>
        <v>0</v>
      </c>
      <c r="U42" s="319">
        <f t="shared" si="6"/>
        <v>0</v>
      </c>
      <c r="V42" s="319" t="str">
        <f>IF(S42&gt;0,0.001,"")</f>
        <v/>
      </c>
      <c r="W42" s="341"/>
      <c r="X42" s="520"/>
      <c r="Y42" s="520"/>
      <c r="Z42" s="324"/>
      <c r="AA42" s="390"/>
      <c r="AB42" s="329"/>
      <c r="AC42" s="317">
        <f>1-AC41</f>
        <v>0.5</v>
      </c>
      <c r="AD42" s="317">
        <f>1-AD41</f>
        <v>0.5</v>
      </c>
      <c r="AE42" s="327">
        <v>5</v>
      </c>
      <c r="AG42" s="234"/>
      <c r="AH42" s="234"/>
      <c r="AI42" s="234"/>
      <c r="AJ42" s="283"/>
      <c r="AK42" s="288"/>
      <c r="AL42" s="557" t="s">
        <v>107</v>
      </c>
      <c r="AM42" s="558"/>
      <c r="AN42" s="560"/>
      <c r="AO42" s="560"/>
      <c r="AP42" s="560"/>
      <c r="AQ42" s="580">
        <f t="shared" si="28"/>
        <v>0</v>
      </c>
      <c r="AR42" s="560">
        <f t="shared" si="29"/>
        <v>0</v>
      </c>
      <c r="AS42" s="561">
        <f t="shared" si="30"/>
        <v>0</v>
      </c>
      <c r="AT42" s="558"/>
      <c r="AU42" s="559"/>
      <c r="AV42" s="564"/>
      <c r="AW42" s="283"/>
      <c r="AX42" s="288"/>
      <c r="AY42" s="557" t="s">
        <v>107</v>
      </c>
      <c r="AZ42" s="558"/>
      <c r="BA42" s="560">
        <f t="shared" si="63"/>
        <v>0</v>
      </c>
      <c r="BB42" s="560">
        <f t="shared" si="64"/>
        <v>0</v>
      </c>
      <c r="BC42" s="560">
        <f t="shared" si="65"/>
        <v>0</v>
      </c>
      <c r="BD42" s="558">
        <f t="shared" si="31"/>
        <v>0</v>
      </c>
      <c r="BE42" s="559">
        <f t="shared" si="32"/>
        <v>0</v>
      </c>
      <c r="BF42" s="564">
        <f t="shared" si="33"/>
        <v>0</v>
      </c>
      <c r="BG42" s="558">
        <f t="shared" si="57"/>
        <v>0</v>
      </c>
      <c r="BH42" s="559">
        <f t="shared" si="58"/>
        <v>0</v>
      </c>
      <c r="BI42" s="564">
        <f t="shared" si="59"/>
        <v>0</v>
      </c>
      <c r="BJ42" s="283"/>
      <c r="BK42" s="288"/>
      <c r="BL42" s="557" t="s">
        <v>107</v>
      </c>
      <c r="BM42" s="558"/>
      <c r="BN42" s="560"/>
      <c r="BO42" s="560">
        <f t="shared" si="50"/>
        <v>0</v>
      </c>
      <c r="BP42" s="560">
        <f t="shared" si="51"/>
        <v>0</v>
      </c>
      <c r="BQ42" s="558">
        <f t="shared" si="36"/>
        <v>0</v>
      </c>
      <c r="BR42" s="559">
        <f t="shared" si="37"/>
        <v>0</v>
      </c>
      <c r="BS42" s="564">
        <f t="shared" si="38"/>
        <v>0</v>
      </c>
      <c r="BT42" s="558">
        <f t="shared" si="60"/>
        <v>0</v>
      </c>
      <c r="BU42" s="559">
        <f t="shared" si="61"/>
        <v>0</v>
      </c>
      <c r="BV42" s="564">
        <f t="shared" si="62"/>
        <v>0</v>
      </c>
      <c r="BW42" s="283"/>
      <c r="BX42" s="283"/>
      <c r="BY42" s="283"/>
    </row>
    <row r="43" spans="3:77" ht="12.75" customHeight="1">
      <c r="C43" s="171" t="str">
        <f ca="1">+IF(OFFSET(Processes!B24,$D$11,0)="*","*",OFFSET(Processes!D24,$D$11,0))</f>
        <v>INDFDCOBHFOE1</v>
      </c>
      <c r="D43" s="171" t="str">
        <f ca="1">+OFFSET(Processes!E24,$D$11,0)</f>
        <v>Food industry Heat High Temp. Boiler - Heavy Fuel Oil Existing 1</v>
      </c>
      <c r="E43" s="170" t="str">
        <f>+Processes!O24</f>
        <v>INDHFO</v>
      </c>
      <c r="F43" s="170" t="str">
        <f ca="1">+OFFSET(Processes!$M$12,$D$11,0) &amp; Processes!P24</f>
        <v>IFDCO</v>
      </c>
      <c r="G43" s="320">
        <f t="shared" si="18"/>
        <v>0</v>
      </c>
      <c r="H43" s="320">
        <f t="shared" si="19"/>
        <v>0</v>
      </c>
      <c r="I43" s="320">
        <f t="shared" si="20"/>
        <v>0</v>
      </c>
      <c r="J43" s="320">
        <f t="shared" si="21"/>
        <v>0</v>
      </c>
      <c r="K43" s="320">
        <f t="shared" si="22"/>
        <v>0</v>
      </c>
      <c r="L43" s="320">
        <f t="shared" si="23"/>
        <v>0</v>
      </c>
      <c r="M43" s="320">
        <f t="shared" si="24"/>
        <v>0</v>
      </c>
      <c r="N43" s="320">
        <f t="shared" si="25"/>
        <v>0</v>
      </c>
      <c r="O43" s="320">
        <f t="shared" si="26"/>
        <v>0</v>
      </c>
      <c r="P43" s="320">
        <f t="shared" si="1"/>
        <v>0</v>
      </c>
      <c r="Q43" s="320">
        <f t="shared" si="2"/>
        <v>0</v>
      </c>
      <c r="R43" s="320">
        <f t="shared" si="3"/>
        <v>0</v>
      </c>
      <c r="S43" s="320">
        <f t="shared" si="4"/>
        <v>0</v>
      </c>
      <c r="T43" s="320">
        <f t="shared" si="5"/>
        <v>0</v>
      </c>
      <c r="U43" s="320">
        <f t="shared" si="6"/>
        <v>0</v>
      </c>
      <c r="V43" s="320">
        <v>5</v>
      </c>
      <c r="W43" s="341">
        <f>E132</f>
        <v>0.91237999999999997</v>
      </c>
      <c r="X43" s="520">
        <f t="shared" ref="X43:Y45" si="66">W43</f>
        <v>0.91237999999999997</v>
      </c>
      <c r="Y43" s="520">
        <f t="shared" si="66"/>
        <v>0.91237999999999997</v>
      </c>
      <c r="Z43" s="324">
        <f t="shared" si="54"/>
        <v>3.1536000000000002E-2</v>
      </c>
      <c r="AA43" s="390">
        <f t="shared" ref="AA43:AA50" si="67">$AA$26</f>
        <v>0.5</v>
      </c>
      <c r="AB43" s="329">
        <v>20</v>
      </c>
      <c r="AC43" s="317"/>
      <c r="AD43" s="317"/>
      <c r="AE43" s="329"/>
      <c r="AG43" s="234">
        <f t="shared" ref="AG43:AG50" si="68">((G43*Z43*AA43/W43)+(H43*Z43*AA43/X43))/$G$21</f>
        <v>0</v>
      </c>
      <c r="AH43" s="234">
        <f t="shared" ref="AH43:AH50" si="69">((J43*Z43*AA43/W43)+(K43*Z43*AA43/X43))/$J$21</f>
        <v>0</v>
      </c>
      <c r="AI43" s="234">
        <f t="shared" ref="AI43:AI50" si="70">((M43*AA43*Z43/W43)+(N43*Z43*AA43/X43))/$M$21</f>
        <v>0</v>
      </c>
      <c r="AJ43" s="283"/>
      <c r="AK43" s="288"/>
      <c r="AL43" s="557" t="s">
        <v>101</v>
      </c>
      <c r="AM43" s="558">
        <f>E78/1000</f>
        <v>0</v>
      </c>
      <c r="AN43" s="560">
        <f t="shared" ref="AN43:AN48" si="71">AM43*$AN$23</f>
        <v>0</v>
      </c>
      <c r="AO43" s="560">
        <f>AM43*(1-$AN$23)</f>
        <v>0</v>
      </c>
      <c r="AP43" s="560"/>
      <c r="AQ43" s="580">
        <f t="shared" si="28"/>
        <v>0</v>
      </c>
      <c r="AR43" s="560">
        <f t="shared" si="29"/>
        <v>0</v>
      </c>
      <c r="AS43" s="561">
        <f t="shared" si="30"/>
        <v>0</v>
      </c>
      <c r="AT43" s="558">
        <f t="shared" ref="AT43:AV50" si="72">IFERROR(AQ43/W43,0)</f>
        <v>0</v>
      </c>
      <c r="AU43" s="559">
        <f t="shared" si="72"/>
        <v>0</v>
      </c>
      <c r="AV43" s="564">
        <f t="shared" si="72"/>
        <v>0</v>
      </c>
      <c r="AW43" s="283"/>
      <c r="AX43" s="288"/>
      <c r="AY43" s="557" t="s">
        <v>101</v>
      </c>
      <c r="AZ43" s="558">
        <f>E98/1000</f>
        <v>0</v>
      </c>
      <c r="BA43" s="560">
        <f t="shared" si="63"/>
        <v>0</v>
      </c>
      <c r="BB43" s="560">
        <f t="shared" si="64"/>
        <v>0</v>
      </c>
      <c r="BC43" s="560">
        <f t="shared" si="65"/>
        <v>0</v>
      </c>
      <c r="BD43" s="558">
        <f t="shared" si="31"/>
        <v>0</v>
      </c>
      <c r="BE43" s="559">
        <f t="shared" si="32"/>
        <v>0</v>
      </c>
      <c r="BF43" s="564">
        <f t="shared" si="33"/>
        <v>0</v>
      </c>
      <c r="BG43" s="558">
        <f t="shared" si="57"/>
        <v>0</v>
      </c>
      <c r="BH43" s="559">
        <f t="shared" si="58"/>
        <v>0</v>
      </c>
      <c r="BI43" s="564">
        <f t="shared" si="59"/>
        <v>0</v>
      </c>
      <c r="BJ43" s="283"/>
      <c r="BK43" s="288"/>
      <c r="BL43" s="557" t="s">
        <v>101</v>
      </c>
      <c r="BM43" s="558">
        <f>E118/1000</f>
        <v>0</v>
      </c>
      <c r="BN43" s="560">
        <f t="shared" ref="BN43:BN50" si="73">BM43*$AN$23</f>
        <v>0</v>
      </c>
      <c r="BO43" s="560">
        <f t="shared" si="50"/>
        <v>0</v>
      </c>
      <c r="BP43" s="560">
        <f t="shared" si="51"/>
        <v>0</v>
      </c>
      <c r="BQ43" s="558">
        <f t="shared" si="36"/>
        <v>0</v>
      </c>
      <c r="BR43" s="559">
        <f t="shared" si="37"/>
        <v>0</v>
      </c>
      <c r="BS43" s="564">
        <f t="shared" si="38"/>
        <v>0</v>
      </c>
      <c r="BT43" s="558">
        <f t="shared" si="60"/>
        <v>0</v>
      </c>
      <c r="BU43" s="559">
        <f t="shared" si="61"/>
        <v>0</v>
      </c>
      <c r="BV43" s="564">
        <f t="shared" si="62"/>
        <v>0</v>
      </c>
      <c r="BW43" s="283"/>
      <c r="BX43" s="283"/>
      <c r="BY43" s="283"/>
    </row>
    <row r="44" spans="3:77" ht="12.75" customHeight="1">
      <c r="C44" s="171" t="str">
        <f ca="1">+IF(OFFSET(Processes!B25,$D$11,0)="*","*",OFFSET(Processes!D25,$D$11,0))</f>
        <v>INDFDCOBLPGE1</v>
      </c>
      <c r="D44" s="171" t="str">
        <f ca="1">+OFFSET(Processes!E25,$D$11,0)</f>
        <v>Food industry Heat High Temp. Boiler - Liquified Petroleum Gas Existing 1</v>
      </c>
      <c r="E44" s="170" t="str">
        <f>+Processes!O25</f>
        <v>INDLPG</v>
      </c>
      <c r="F44" s="170" t="str">
        <f ca="1">+OFFSET(Processes!$M$12,$D$11,0) &amp; Processes!P25</f>
        <v>IFDCO</v>
      </c>
      <c r="G44" s="320">
        <f t="shared" si="18"/>
        <v>0</v>
      </c>
      <c r="H44" s="320">
        <f t="shared" si="19"/>
        <v>0</v>
      </c>
      <c r="I44" s="320">
        <f t="shared" si="20"/>
        <v>0</v>
      </c>
      <c r="J44" s="320">
        <f t="shared" si="21"/>
        <v>0</v>
      </c>
      <c r="K44" s="320">
        <f t="shared" si="22"/>
        <v>0</v>
      </c>
      <c r="L44" s="320">
        <f t="shared" si="23"/>
        <v>0</v>
      </c>
      <c r="M44" s="320">
        <f t="shared" si="24"/>
        <v>0</v>
      </c>
      <c r="N44" s="320">
        <f t="shared" si="25"/>
        <v>0</v>
      </c>
      <c r="O44" s="320">
        <f t="shared" si="26"/>
        <v>0</v>
      </c>
      <c r="P44" s="320">
        <f t="shared" si="1"/>
        <v>0</v>
      </c>
      <c r="Q44" s="320">
        <f t="shared" si="2"/>
        <v>0</v>
      </c>
      <c r="R44" s="320">
        <f t="shared" si="3"/>
        <v>0</v>
      </c>
      <c r="S44" s="320">
        <f t="shared" si="4"/>
        <v>0</v>
      </c>
      <c r="T44" s="320">
        <f t="shared" si="5"/>
        <v>0</v>
      </c>
      <c r="U44" s="320">
        <f t="shared" si="6"/>
        <v>0</v>
      </c>
      <c r="V44" s="320">
        <v>5</v>
      </c>
      <c r="W44" s="341">
        <f>H132</f>
        <v>0.96039999999999992</v>
      </c>
      <c r="X44" s="520">
        <f t="shared" si="66"/>
        <v>0.96039999999999992</v>
      </c>
      <c r="Y44" s="520">
        <f t="shared" si="66"/>
        <v>0.96039999999999992</v>
      </c>
      <c r="Z44" s="324">
        <f t="shared" si="54"/>
        <v>3.1536000000000002E-2</v>
      </c>
      <c r="AA44" s="390">
        <f t="shared" si="67"/>
        <v>0.5</v>
      </c>
      <c r="AB44" s="329">
        <v>20</v>
      </c>
      <c r="AC44" s="317"/>
      <c r="AD44" s="317"/>
      <c r="AE44" s="329"/>
      <c r="AG44" s="234">
        <f t="shared" si="68"/>
        <v>0</v>
      </c>
      <c r="AH44" s="234">
        <f t="shared" si="69"/>
        <v>0</v>
      </c>
      <c r="AI44" s="234">
        <f t="shared" si="70"/>
        <v>0</v>
      </c>
      <c r="AJ44" s="283"/>
      <c r="AK44" s="288"/>
      <c r="AL44" s="557" t="s">
        <v>53</v>
      </c>
      <c r="AM44" s="558">
        <f>H78/1000</f>
        <v>0</v>
      </c>
      <c r="AN44" s="560">
        <f t="shared" si="71"/>
        <v>0</v>
      </c>
      <c r="AO44" s="560">
        <f>AM44*(1-$AN$23)</f>
        <v>0</v>
      </c>
      <c r="AP44" s="560"/>
      <c r="AQ44" s="580">
        <f t="shared" si="28"/>
        <v>0</v>
      </c>
      <c r="AR44" s="560">
        <f t="shared" si="29"/>
        <v>0</v>
      </c>
      <c r="AS44" s="561">
        <f t="shared" si="30"/>
        <v>0</v>
      </c>
      <c r="AT44" s="558">
        <f t="shared" si="72"/>
        <v>0</v>
      </c>
      <c r="AU44" s="559">
        <f t="shared" si="72"/>
        <v>0</v>
      </c>
      <c r="AV44" s="564">
        <f t="shared" si="72"/>
        <v>0</v>
      </c>
      <c r="AW44" s="283"/>
      <c r="AX44" s="288"/>
      <c r="AY44" s="557" t="s">
        <v>53</v>
      </c>
      <c r="AZ44" s="558">
        <f>H98/1000</f>
        <v>0</v>
      </c>
      <c r="BA44" s="560">
        <f t="shared" si="63"/>
        <v>0</v>
      </c>
      <c r="BB44" s="560">
        <f t="shared" si="64"/>
        <v>0</v>
      </c>
      <c r="BC44" s="560">
        <f t="shared" si="65"/>
        <v>0</v>
      </c>
      <c r="BD44" s="558">
        <f t="shared" si="31"/>
        <v>0</v>
      </c>
      <c r="BE44" s="559">
        <f t="shared" si="32"/>
        <v>0</v>
      </c>
      <c r="BF44" s="564">
        <f t="shared" si="33"/>
        <v>0</v>
      </c>
      <c r="BG44" s="558">
        <f t="shared" si="57"/>
        <v>0</v>
      </c>
      <c r="BH44" s="559">
        <f t="shared" si="58"/>
        <v>0</v>
      </c>
      <c r="BI44" s="564">
        <f t="shared" si="59"/>
        <v>0</v>
      </c>
      <c r="BJ44" s="283"/>
      <c r="BK44" s="288"/>
      <c r="BL44" s="557" t="s">
        <v>53</v>
      </c>
      <c r="BM44" s="558">
        <f>H118/1000</f>
        <v>0</v>
      </c>
      <c r="BN44" s="560">
        <f t="shared" si="73"/>
        <v>0</v>
      </c>
      <c r="BO44" s="560">
        <f t="shared" si="50"/>
        <v>0</v>
      </c>
      <c r="BP44" s="560">
        <f t="shared" si="51"/>
        <v>0</v>
      </c>
      <c r="BQ44" s="558">
        <f t="shared" si="36"/>
        <v>0</v>
      </c>
      <c r="BR44" s="559">
        <f t="shared" si="37"/>
        <v>0</v>
      </c>
      <c r="BS44" s="564">
        <f t="shared" si="38"/>
        <v>0</v>
      </c>
      <c r="BT44" s="558">
        <f t="shared" si="60"/>
        <v>0</v>
      </c>
      <c r="BU44" s="559">
        <f t="shared" si="61"/>
        <v>0</v>
      </c>
      <c r="BV44" s="564">
        <f t="shared" si="62"/>
        <v>0</v>
      </c>
      <c r="BW44" s="283"/>
      <c r="BX44" s="283"/>
      <c r="BY44" s="283"/>
    </row>
    <row r="45" spans="3:77" ht="12.75" customHeight="1">
      <c r="C45" s="171" t="str">
        <f ca="1">+IF(OFFSET(Processes!B26,$D$11,0)="*","*",OFFSET(Processes!D26,$D$11,0))</f>
        <v>INDFDCOBWSTE1</v>
      </c>
      <c r="D45" s="171" t="str">
        <f ca="1">+OFFSET(Processes!E26,$D$11,0)</f>
        <v>Food industry Heat High Temp. Boiler - Waste Existing 1</v>
      </c>
      <c r="E45" s="170" t="str">
        <f>+Processes!O26</f>
        <v>INDWST</v>
      </c>
      <c r="F45" s="170" t="str">
        <f ca="1">+OFFSET(Processes!$M$12,$D$11,0) &amp; Processes!P26</f>
        <v>IFDCO</v>
      </c>
      <c r="G45" s="320">
        <f t="shared" si="18"/>
        <v>0</v>
      </c>
      <c r="H45" s="320">
        <f t="shared" si="19"/>
        <v>0</v>
      </c>
      <c r="I45" s="320">
        <f t="shared" si="20"/>
        <v>0</v>
      </c>
      <c r="J45" s="320">
        <f t="shared" si="21"/>
        <v>0</v>
      </c>
      <c r="K45" s="320">
        <f t="shared" si="22"/>
        <v>0</v>
      </c>
      <c r="L45" s="320">
        <f t="shared" si="23"/>
        <v>0</v>
      </c>
      <c r="M45" s="320">
        <f t="shared" si="24"/>
        <v>0</v>
      </c>
      <c r="N45" s="320">
        <f t="shared" si="25"/>
        <v>0</v>
      </c>
      <c r="O45" s="320">
        <f t="shared" si="26"/>
        <v>0</v>
      </c>
      <c r="P45" s="320">
        <f t="shared" si="1"/>
        <v>0</v>
      </c>
      <c r="Q45" s="320">
        <f t="shared" si="2"/>
        <v>0</v>
      </c>
      <c r="R45" s="320">
        <f t="shared" si="3"/>
        <v>0</v>
      </c>
      <c r="S45" s="320">
        <f t="shared" si="4"/>
        <v>0</v>
      </c>
      <c r="T45" s="320">
        <f t="shared" si="5"/>
        <v>0</v>
      </c>
      <c r="U45" s="320">
        <f t="shared" si="6"/>
        <v>0</v>
      </c>
      <c r="V45" s="320">
        <v>5</v>
      </c>
      <c r="W45" s="341">
        <f>L132</f>
        <v>0.91237999999999997</v>
      </c>
      <c r="X45" s="520">
        <f t="shared" si="66"/>
        <v>0.91237999999999997</v>
      </c>
      <c r="Y45" s="520">
        <f t="shared" si="66"/>
        <v>0.91237999999999997</v>
      </c>
      <c r="Z45" s="324">
        <f t="shared" si="54"/>
        <v>3.1536000000000002E-2</v>
      </c>
      <c r="AA45" s="390">
        <f t="shared" si="67"/>
        <v>0.5</v>
      </c>
      <c r="AB45" s="329">
        <v>20</v>
      </c>
      <c r="AC45" s="324"/>
      <c r="AD45" s="324"/>
      <c r="AE45" s="329"/>
      <c r="AG45" s="234">
        <f t="shared" si="68"/>
        <v>0</v>
      </c>
      <c r="AH45" s="234">
        <f t="shared" si="69"/>
        <v>0</v>
      </c>
      <c r="AI45" s="234">
        <f t="shared" si="70"/>
        <v>0</v>
      </c>
      <c r="AJ45" s="283"/>
      <c r="AK45" s="288"/>
      <c r="AL45" s="557" t="s">
        <v>102</v>
      </c>
      <c r="AM45" s="558">
        <f>$N78/1000</f>
        <v>0</v>
      </c>
      <c r="AN45" s="559">
        <f t="shared" si="71"/>
        <v>0</v>
      </c>
      <c r="AO45" s="560">
        <f>AM45*(1-$AN$23)</f>
        <v>0</v>
      </c>
      <c r="AP45" s="560"/>
      <c r="AQ45" s="580">
        <f t="shared" si="28"/>
        <v>0</v>
      </c>
      <c r="AR45" s="560">
        <f t="shared" si="29"/>
        <v>0</v>
      </c>
      <c r="AS45" s="561">
        <f t="shared" si="30"/>
        <v>0</v>
      </c>
      <c r="AT45" s="558">
        <f t="shared" si="72"/>
        <v>0</v>
      </c>
      <c r="AU45" s="559">
        <f t="shared" si="72"/>
        <v>0</v>
      </c>
      <c r="AV45" s="564">
        <f t="shared" si="72"/>
        <v>0</v>
      </c>
      <c r="AW45" s="283"/>
      <c r="AX45" s="288"/>
      <c r="AY45" s="557" t="s">
        <v>102</v>
      </c>
      <c r="AZ45" s="558">
        <f>$N98/1000</f>
        <v>0</v>
      </c>
      <c r="BA45" s="560">
        <f t="shared" si="63"/>
        <v>0</v>
      </c>
      <c r="BB45" s="560">
        <f t="shared" si="64"/>
        <v>0</v>
      </c>
      <c r="BC45" s="560">
        <f t="shared" si="65"/>
        <v>0</v>
      </c>
      <c r="BD45" s="558">
        <f t="shared" si="31"/>
        <v>0</v>
      </c>
      <c r="BE45" s="559">
        <f t="shared" si="32"/>
        <v>0</v>
      </c>
      <c r="BF45" s="564">
        <f t="shared" si="33"/>
        <v>0</v>
      </c>
      <c r="BG45" s="558">
        <f t="shared" si="57"/>
        <v>0</v>
      </c>
      <c r="BH45" s="559">
        <f t="shared" si="58"/>
        <v>0</v>
      </c>
      <c r="BI45" s="564">
        <f t="shared" si="59"/>
        <v>0</v>
      </c>
      <c r="BJ45" s="283"/>
      <c r="BK45" s="288"/>
      <c r="BL45" s="557" t="s">
        <v>102</v>
      </c>
      <c r="BM45" s="558">
        <f>$N118/1000</f>
        <v>0</v>
      </c>
      <c r="BN45" s="559">
        <f t="shared" si="73"/>
        <v>0</v>
      </c>
      <c r="BO45" s="560">
        <f t="shared" si="50"/>
        <v>0</v>
      </c>
      <c r="BP45" s="560">
        <f t="shared" si="51"/>
        <v>0</v>
      </c>
      <c r="BQ45" s="558">
        <f t="shared" si="36"/>
        <v>0</v>
      </c>
      <c r="BR45" s="559">
        <f t="shared" si="37"/>
        <v>0</v>
      </c>
      <c r="BS45" s="564">
        <f t="shared" si="38"/>
        <v>0</v>
      </c>
      <c r="BT45" s="558">
        <f t="shared" si="60"/>
        <v>0</v>
      </c>
      <c r="BU45" s="559">
        <f t="shared" si="61"/>
        <v>0</v>
      </c>
      <c r="BV45" s="564">
        <f t="shared" si="62"/>
        <v>0</v>
      </c>
      <c r="BW45" s="283"/>
      <c r="BX45" s="283"/>
      <c r="BY45" s="283"/>
    </row>
    <row r="46" spans="3:77" ht="12.75" customHeight="1">
      <c r="C46" s="146" t="str">
        <f ca="1">+IF(OFFSET(Processes!B27,$D$11,0)="*","*",OFFSET(Processes!D27,$D$11,0))</f>
        <v>INDFDCOBELCE1</v>
      </c>
      <c r="D46" s="146" t="str">
        <f ca="1">+OFFSET(Processes!E27,$D$11,0)</f>
        <v>Food industry Heat High Temp. Boiler - Electricity Existing 1</v>
      </c>
      <c r="E46" s="172" t="str">
        <f>+Processes!O27</f>
        <v>INDELC</v>
      </c>
      <c r="F46" s="172" t="str">
        <f ca="1">+OFFSET(Processes!$M$12,$D$11,0) &amp; Processes!P27</f>
        <v>IFDCO</v>
      </c>
      <c r="G46" s="322">
        <f t="shared" si="18"/>
        <v>730.84299999999996</v>
      </c>
      <c r="H46" s="322">
        <f t="shared" si="19"/>
        <v>0</v>
      </c>
      <c r="I46" s="322">
        <f t="shared" si="20"/>
        <v>0</v>
      </c>
      <c r="J46" s="322">
        <f t="shared" si="21"/>
        <v>765.56399999999996</v>
      </c>
      <c r="K46" s="322">
        <f t="shared" si="22"/>
        <v>0</v>
      </c>
      <c r="L46" s="322">
        <f t="shared" si="23"/>
        <v>0</v>
      </c>
      <c r="M46" s="322">
        <f t="shared" si="24"/>
        <v>785.88799999999992</v>
      </c>
      <c r="N46" s="322">
        <f t="shared" si="25"/>
        <v>0</v>
      </c>
      <c r="O46" s="322">
        <f t="shared" si="26"/>
        <v>0</v>
      </c>
      <c r="P46" s="322">
        <f t="shared" si="1"/>
        <v>785.88799999999992</v>
      </c>
      <c r="Q46" s="322">
        <f t="shared" si="2"/>
        <v>0</v>
      </c>
      <c r="R46" s="322">
        <f t="shared" si="3"/>
        <v>0</v>
      </c>
      <c r="S46" s="322">
        <f t="shared" si="4"/>
        <v>0</v>
      </c>
      <c r="T46" s="322">
        <f t="shared" si="5"/>
        <v>0</v>
      </c>
      <c r="U46" s="322">
        <f t="shared" si="6"/>
        <v>0</v>
      </c>
      <c r="V46" s="556">
        <v>5</v>
      </c>
      <c r="W46" s="343">
        <f>M132</f>
        <v>0.91237999999999997</v>
      </c>
      <c r="X46" s="521">
        <f t="shared" si="53"/>
        <v>0.91237999999999997</v>
      </c>
      <c r="Y46" s="521">
        <f t="shared" si="53"/>
        <v>0.91237999999999997</v>
      </c>
      <c r="Z46" s="318">
        <f t="shared" si="54"/>
        <v>3.1536000000000002E-2</v>
      </c>
      <c r="AA46" s="389">
        <f t="shared" si="67"/>
        <v>0.5</v>
      </c>
      <c r="AB46" s="328">
        <v>20</v>
      </c>
      <c r="AC46" s="318"/>
      <c r="AD46" s="318"/>
      <c r="AE46" s="328"/>
      <c r="AG46" s="234">
        <f t="shared" si="68"/>
        <v>12.618010044056211</v>
      </c>
      <c r="AH46" s="234">
        <f t="shared" si="69"/>
        <v>13.099688956247387</v>
      </c>
      <c r="AI46" s="234">
        <f t="shared" si="70"/>
        <v>13.447456194971741</v>
      </c>
      <c r="AJ46" s="283"/>
      <c r="AK46" s="353"/>
      <c r="AL46" s="565" t="s">
        <v>61</v>
      </c>
      <c r="AM46" s="566">
        <f>O78/1000</f>
        <v>12.618</v>
      </c>
      <c r="AN46" s="574">
        <f t="shared" si="71"/>
        <v>12.618</v>
      </c>
      <c r="AO46" s="574">
        <f>AM46*(1-$AN$23)</f>
        <v>0</v>
      </c>
      <c r="AP46" s="574"/>
      <c r="AQ46" s="584">
        <f t="shared" si="28"/>
        <v>11.512420003996006</v>
      </c>
      <c r="AR46" s="574">
        <f t="shared" si="29"/>
        <v>0</v>
      </c>
      <c r="AS46" s="575">
        <f t="shared" si="30"/>
        <v>0</v>
      </c>
      <c r="AT46" s="566">
        <f t="shared" si="72"/>
        <v>12.618010044056211</v>
      </c>
      <c r="AU46" s="567">
        <f t="shared" si="72"/>
        <v>0</v>
      </c>
      <c r="AV46" s="568">
        <f t="shared" si="72"/>
        <v>0</v>
      </c>
      <c r="AW46" s="283"/>
      <c r="AX46" s="353"/>
      <c r="AY46" s="565" t="s">
        <v>61</v>
      </c>
      <c r="AZ46" s="566">
        <f>O98/1000</f>
        <v>13.099680000000001</v>
      </c>
      <c r="BA46" s="560">
        <f t="shared" si="63"/>
        <v>13.099680000000001</v>
      </c>
      <c r="BB46" s="574">
        <f t="shared" si="64"/>
        <v>0</v>
      </c>
      <c r="BC46" s="574">
        <f t="shared" si="65"/>
        <v>0</v>
      </c>
      <c r="BD46" s="566">
        <f t="shared" si="31"/>
        <v>11.95189420990099</v>
      </c>
      <c r="BE46" s="567">
        <f t="shared" si="32"/>
        <v>0</v>
      </c>
      <c r="BF46" s="568">
        <f t="shared" si="33"/>
        <v>0</v>
      </c>
      <c r="BG46" s="566">
        <f t="shared" si="57"/>
        <v>13.099688956247386</v>
      </c>
      <c r="BH46" s="567">
        <f t="shared" si="58"/>
        <v>0</v>
      </c>
      <c r="BI46" s="568">
        <f t="shared" si="59"/>
        <v>0</v>
      </c>
      <c r="BJ46" s="283"/>
      <c r="BK46" s="353"/>
      <c r="BL46" s="565" t="s">
        <v>61</v>
      </c>
      <c r="BM46" s="566">
        <f>O118/1000</f>
        <v>13.44744</v>
      </c>
      <c r="BN46" s="574">
        <f t="shared" si="73"/>
        <v>13.44744</v>
      </c>
      <c r="BO46" s="574">
        <f t="shared" si="50"/>
        <v>0</v>
      </c>
      <c r="BP46" s="574">
        <f t="shared" si="51"/>
        <v>0</v>
      </c>
      <c r="BQ46" s="566">
        <f t="shared" si="36"/>
        <v>12.269190083168317</v>
      </c>
      <c r="BR46" s="567">
        <f t="shared" si="37"/>
        <v>0</v>
      </c>
      <c r="BS46" s="568">
        <f t="shared" si="38"/>
        <v>0</v>
      </c>
      <c r="BT46" s="566">
        <f t="shared" si="60"/>
        <v>13.447456194971741</v>
      </c>
      <c r="BU46" s="567">
        <f t="shared" si="61"/>
        <v>0</v>
      </c>
      <c r="BV46" s="568">
        <f t="shared" si="62"/>
        <v>0</v>
      </c>
      <c r="BW46" s="283"/>
      <c r="BX46" s="283"/>
      <c r="BY46" s="283"/>
    </row>
    <row r="47" spans="3:77" ht="12.75" customHeight="1">
      <c r="C47" s="171" t="str">
        <f ca="1">+IF(OFFSET(Processes!B28,$D$11,0)="*","*",OFFSET(Processes!D28,$D$11,0))</f>
        <v>INDFDSHBNGAE1</v>
      </c>
      <c r="D47" s="144" t="str">
        <f ca="1">+OFFSET(Processes!E28,$D$11,0)</f>
        <v>Food industry Heat Room Boiler - Nat. Gas Existing 1</v>
      </c>
      <c r="E47" s="147" t="str">
        <f>+Processes!O28</f>
        <v>INDSNG1,INDSNG2,INDNGA</v>
      </c>
      <c r="F47" s="147" t="str">
        <f ca="1">+OFFSET(Processes!$M$12,$D$11,0) &amp; Processes!P28</f>
        <v>IFDSH</v>
      </c>
      <c r="G47" s="320">
        <f t="shared" si="18"/>
        <v>669.11900000000003</v>
      </c>
      <c r="H47" s="320">
        <f t="shared" si="19"/>
        <v>0</v>
      </c>
      <c r="I47" s="320">
        <f t="shared" si="20"/>
        <v>0</v>
      </c>
      <c r="J47" s="320">
        <f t="shared" si="21"/>
        <v>708.62</v>
      </c>
      <c r="K47" s="320">
        <f t="shared" si="22"/>
        <v>0</v>
      </c>
      <c r="L47" s="320">
        <f t="shared" si="23"/>
        <v>0</v>
      </c>
      <c r="M47" s="320">
        <f t="shared" si="24"/>
        <v>746.82600000000002</v>
      </c>
      <c r="N47" s="320">
        <f t="shared" si="25"/>
        <v>0</v>
      </c>
      <c r="O47" s="320">
        <f t="shared" si="26"/>
        <v>0</v>
      </c>
      <c r="P47" s="320">
        <f t="shared" si="1"/>
        <v>746.82600000000002</v>
      </c>
      <c r="Q47" s="320">
        <f t="shared" si="2"/>
        <v>0</v>
      </c>
      <c r="R47" s="320">
        <f t="shared" si="3"/>
        <v>0</v>
      </c>
      <c r="S47" s="320">
        <f t="shared" si="4"/>
        <v>0</v>
      </c>
      <c r="T47" s="320">
        <f t="shared" si="5"/>
        <v>0</v>
      </c>
      <c r="U47" s="320">
        <f t="shared" si="6"/>
        <v>0</v>
      </c>
      <c r="V47" s="320">
        <v>5</v>
      </c>
      <c r="W47" s="341">
        <f>I136</f>
        <v>1</v>
      </c>
      <c r="X47" s="520">
        <f t="shared" si="53"/>
        <v>1</v>
      </c>
      <c r="Y47" s="520">
        <f t="shared" si="53"/>
        <v>1</v>
      </c>
      <c r="Z47" s="317">
        <f t="shared" si="54"/>
        <v>3.1536000000000002E-2</v>
      </c>
      <c r="AA47" s="390">
        <f t="shared" si="67"/>
        <v>0.5</v>
      </c>
      <c r="AB47" s="329">
        <v>20</v>
      </c>
      <c r="AC47" s="324"/>
      <c r="AD47" s="317"/>
      <c r="AE47" s="329"/>
      <c r="AG47" s="234">
        <f t="shared" si="68"/>
        <v>10.540128263736266</v>
      </c>
      <c r="AH47" s="234">
        <f t="shared" si="69"/>
        <v>11.062891247524753</v>
      </c>
      <c r="AI47" s="234">
        <f t="shared" si="70"/>
        <v>11.659358780198021</v>
      </c>
      <c r="AJ47" s="283"/>
      <c r="AK47" s="528" t="str">
        <f ca="1">F47</f>
        <v>IFDSH</v>
      </c>
      <c r="AL47" s="569" t="s">
        <v>97</v>
      </c>
      <c r="AM47" s="570">
        <f>(J82+I82)/1000</f>
        <v>10.5401126</v>
      </c>
      <c r="AN47" s="572">
        <f t="shared" si="71"/>
        <v>10.5401126</v>
      </c>
      <c r="AO47" s="560">
        <f>AM47*$AO$23</f>
        <v>0</v>
      </c>
      <c r="AP47" s="560">
        <f>AM47*$AP$23</f>
        <v>0</v>
      </c>
      <c r="AQ47" s="580">
        <f t="shared" si="28"/>
        <v>10.540128263736266</v>
      </c>
      <c r="AR47" s="560">
        <f t="shared" si="29"/>
        <v>0</v>
      </c>
      <c r="AS47" s="561">
        <f t="shared" si="30"/>
        <v>0</v>
      </c>
      <c r="AT47" s="570">
        <f t="shared" si="72"/>
        <v>10.540128263736266</v>
      </c>
      <c r="AU47" s="572">
        <f t="shared" si="72"/>
        <v>0</v>
      </c>
      <c r="AV47" s="573">
        <f t="shared" si="72"/>
        <v>0</v>
      </c>
      <c r="AW47" s="283"/>
      <c r="AX47" s="528" t="str">
        <f t="shared" ca="1" si="12"/>
        <v>IFDSH</v>
      </c>
      <c r="AY47" s="569" t="s">
        <v>97</v>
      </c>
      <c r="AZ47" s="570">
        <f>(J102+I102)/1000</f>
        <v>11.062889999999999</v>
      </c>
      <c r="BA47" s="572">
        <f>AZ47*$AN$23</f>
        <v>11.062889999999999</v>
      </c>
      <c r="BB47" s="560">
        <f t="shared" si="64"/>
        <v>0</v>
      </c>
      <c r="BC47" s="560">
        <f t="shared" si="65"/>
        <v>0</v>
      </c>
      <c r="BD47" s="570">
        <f t="shared" si="31"/>
        <v>11.062891247524753</v>
      </c>
      <c r="BE47" s="572">
        <f t="shared" si="32"/>
        <v>0</v>
      </c>
      <c r="BF47" s="573">
        <f t="shared" si="33"/>
        <v>0</v>
      </c>
      <c r="BG47" s="570">
        <f t="shared" si="57"/>
        <v>11.062891247524753</v>
      </c>
      <c r="BH47" s="572">
        <f t="shared" si="58"/>
        <v>0</v>
      </c>
      <c r="BI47" s="573">
        <f t="shared" si="59"/>
        <v>0</v>
      </c>
      <c r="BJ47" s="283"/>
      <c r="BK47" s="528" t="str">
        <f ca="1">AK47</f>
        <v>IFDSH</v>
      </c>
      <c r="BL47" s="569" t="s">
        <v>97</v>
      </c>
      <c r="BM47" s="570">
        <f>(J122+I122)/1000</f>
        <v>11.659355300000001</v>
      </c>
      <c r="BN47" s="572">
        <f t="shared" si="73"/>
        <v>11.659355300000001</v>
      </c>
      <c r="BO47" s="560">
        <f t="shared" si="50"/>
        <v>0</v>
      </c>
      <c r="BP47" s="560">
        <f t="shared" si="51"/>
        <v>0</v>
      </c>
      <c r="BQ47" s="570">
        <f t="shared" si="36"/>
        <v>11.659358780198021</v>
      </c>
      <c r="BR47" s="572">
        <f t="shared" si="37"/>
        <v>0</v>
      </c>
      <c r="BS47" s="573">
        <f t="shared" si="38"/>
        <v>0</v>
      </c>
      <c r="BT47" s="570">
        <f t="shared" si="60"/>
        <v>11.659358780198021</v>
      </c>
      <c r="BU47" s="572">
        <f t="shared" si="61"/>
        <v>0</v>
      </c>
      <c r="BV47" s="573">
        <f t="shared" si="62"/>
        <v>0</v>
      </c>
      <c r="BW47" s="283"/>
      <c r="BX47" s="283"/>
      <c r="BY47" s="283"/>
    </row>
    <row r="48" spans="3:77" ht="12.75" customHeight="1">
      <c r="C48" s="171" t="str">
        <f ca="1">+IF(OFFSET(Processes!B29,$D$11,0)="*","*",OFFSET(Processes!D29,$D$11,0))</f>
        <v>INDFDSHBCOAE1</v>
      </c>
      <c r="D48" s="144" t="str">
        <f ca="1">+OFFSET(Processes!E29,$D$11,0)</f>
        <v>Food industry Heat Room Boiler - Coal Existing 1</v>
      </c>
      <c r="E48" s="147" t="str">
        <f>+Processes!O29</f>
        <v>INDCOA</v>
      </c>
      <c r="F48" s="147" t="str">
        <f ca="1">+OFFSET(Processes!$M$12,$D$11,0) &amp; Processes!P29</f>
        <v>IFDSH</v>
      </c>
      <c r="G48" s="320">
        <f t="shared" si="18"/>
        <v>0</v>
      </c>
      <c r="H48" s="320">
        <f t="shared" si="19"/>
        <v>0</v>
      </c>
      <c r="I48" s="320">
        <f t="shared" si="20"/>
        <v>0</v>
      </c>
      <c r="J48" s="320">
        <f t="shared" si="21"/>
        <v>0</v>
      </c>
      <c r="K48" s="320">
        <f t="shared" si="22"/>
        <v>0</v>
      </c>
      <c r="L48" s="320">
        <f t="shared" si="23"/>
        <v>0</v>
      </c>
      <c r="M48" s="320">
        <f t="shared" si="24"/>
        <v>0</v>
      </c>
      <c r="N48" s="320">
        <f t="shared" si="25"/>
        <v>0</v>
      </c>
      <c r="O48" s="320">
        <f t="shared" si="26"/>
        <v>0</v>
      </c>
      <c r="P48" s="320">
        <f t="shared" si="1"/>
        <v>0</v>
      </c>
      <c r="Q48" s="320">
        <f t="shared" si="2"/>
        <v>0</v>
      </c>
      <c r="R48" s="320">
        <f t="shared" si="3"/>
        <v>0</v>
      </c>
      <c r="S48" s="320">
        <f t="shared" si="4"/>
        <v>0</v>
      </c>
      <c r="T48" s="320">
        <f t="shared" si="5"/>
        <v>0</v>
      </c>
      <c r="U48" s="320">
        <f t="shared" si="6"/>
        <v>0</v>
      </c>
      <c r="V48" s="320">
        <v>5</v>
      </c>
      <c r="W48" s="341">
        <f>D136</f>
        <v>0.95</v>
      </c>
      <c r="X48" s="520">
        <f t="shared" si="53"/>
        <v>0.95</v>
      </c>
      <c r="Y48" s="520">
        <f t="shared" si="53"/>
        <v>0.95</v>
      </c>
      <c r="Z48" s="317">
        <f t="shared" si="54"/>
        <v>3.1536000000000002E-2</v>
      </c>
      <c r="AA48" s="388">
        <f t="shared" si="67"/>
        <v>0.5</v>
      </c>
      <c r="AB48" s="327">
        <v>20</v>
      </c>
      <c r="AC48" s="324"/>
      <c r="AD48" s="317"/>
      <c r="AE48" s="329"/>
      <c r="AG48" s="234">
        <f t="shared" si="68"/>
        <v>0</v>
      </c>
      <c r="AH48" s="234">
        <f t="shared" si="69"/>
        <v>0</v>
      </c>
      <c r="AI48" s="234">
        <f t="shared" si="70"/>
        <v>0</v>
      </c>
      <c r="AJ48" s="283"/>
      <c r="AK48" s="354"/>
      <c r="AL48" s="557" t="s">
        <v>98</v>
      </c>
      <c r="AM48" s="558">
        <f>D82/1000</f>
        <v>0</v>
      </c>
      <c r="AN48" s="559">
        <f t="shared" si="71"/>
        <v>0</v>
      </c>
      <c r="AO48" s="560">
        <f>AM48*$AO$23</f>
        <v>0</v>
      </c>
      <c r="AP48" s="560">
        <f>AM48*$AP$23</f>
        <v>0</v>
      </c>
      <c r="AQ48" s="580">
        <f t="shared" si="28"/>
        <v>0</v>
      </c>
      <c r="AR48" s="560">
        <f t="shared" si="29"/>
        <v>0</v>
      </c>
      <c r="AS48" s="561">
        <f t="shared" si="30"/>
        <v>0</v>
      </c>
      <c r="AT48" s="558">
        <f t="shared" si="72"/>
        <v>0</v>
      </c>
      <c r="AU48" s="559">
        <f t="shared" si="72"/>
        <v>0</v>
      </c>
      <c r="AV48" s="564">
        <f t="shared" si="72"/>
        <v>0</v>
      </c>
      <c r="AW48" s="283"/>
      <c r="AX48" s="354"/>
      <c r="AY48" s="557" t="s">
        <v>98</v>
      </c>
      <c r="AZ48" s="558">
        <f>D102/1000</f>
        <v>0</v>
      </c>
      <c r="BA48" s="559">
        <f t="shared" ref="BA48:BA50" si="74">AZ48*$AN$23</f>
        <v>0</v>
      </c>
      <c r="BB48" s="560">
        <f t="shared" si="64"/>
        <v>0</v>
      </c>
      <c r="BC48" s="560">
        <f t="shared" si="65"/>
        <v>0</v>
      </c>
      <c r="BD48" s="558">
        <f t="shared" si="31"/>
        <v>0</v>
      </c>
      <c r="BE48" s="559">
        <f t="shared" si="32"/>
        <v>0</v>
      </c>
      <c r="BF48" s="564">
        <f t="shared" si="33"/>
        <v>0</v>
      </c>
      <c r="BG48" s="558">
        <f t="shared" si="57"/>
        <v>0</v>
      </c>
      <c r="BH48" s="559">
        <f t="shared" si="58"/>
        <v>0</v>
      </c>
      <c r="BI48" s="564">
        <f t="shared" si="59"/>
        <v>0</v>
      </c>
      <c r="BJ48" s="283"/>
      <c r="BK48" s="354"/>
      <c r="BL48" s="557" t="s">
        <v>98</v>
      </c>
      <c r="BM48" s="558">
        <f>D122/1000</f>
        <v>0</v>
      </c>
      <c r="BN48" s="559">
        <f t="shared" si="73"/>
        <v>0</v>
      </c>
      <c r="BO48" s="560">
        <f t="shared" si="50"/>
        <v>0</v>
      </c>
      <c r="BP48" s="560">
        <f t="shared" si="51"/>
        <v>0</v>
      </c>
      <c r="BQ48" s="558">
        <f t="shared" si="36"/>
        <v>0</v>
      </c>
      <c r="BR48" s="559">
        <f t="shared" si="37"/>
        <v>0</v>
      </c>
      <c r="BS48" s="564">
        <f t="shared" si="38"/>
        <v>0</v>
      </c>
      <c r="BT48" s="558">
        <f t="shared" si="60"/>
        <v>0</v>
      </c>
      <c r="BU48" s="559">
        <f t="shared" si="61"/>
        <v>0</v>
      </c>
      <c r="BV48" s="564">
        <f t="shared" si="62"/>
        <v>0</v>
      </c>
      <c r="BW48" s="283"/>
      <c r="BX48" s="283"/>
      <c r="BY48" s="283"/>
    </row>
    <row r="49" spans="3:77" ht="12.75" customHeight="1">
      <c r="C49" s="171" t="str">
        <f ca="1">+IF(OFFSET(Processes!B30,$D$11,0)="*","*",OFFSET(Processes!D30,$D$11,0))</f>
        <v>INDFDSHBDSLE1</v>
      </c>
      <c r="D49" s="144" t="str">
        <f ca="1">+OFFSET(Processes!E30,$D$11,0)</f>
        <v>Food industry Heat Room Boiler - Diesel Existing 1</v>
      </c>
      <c r="E49" s="147" t="str">
        <f>+Processes!O30</f>
        <v>INDDSB1,INDDSB2,INDDSL</v>
      </c>
      <c r="F49" s="147" t="str">
        <f ca="1">+OFFSET(Processes!$M$12,$D$11,0) &amp; Processes!P30</f>
        <v>IFDSH</v>
      </c>
      <c r="G49" s="320">
        <f t="shared" si="18"/>
        <v>0</v>
      </c>
      <c r="H49" s="320">
        <f t="shared" si="19"/>
        <v>0</v>
      </c>
      <c r="I49" s="320">
        <f t="shared" si="20"/>
        <v>0</v>
      </c>
      <c r="J49" s="320">
        <f t="shared" si="21"/>
        <v>0</v>
      </c>
      <c r="K49" s="320">
        <f t="shared" si="22"/>
        <v>0</v>
      </c>
      <c r="L49" s="320">
        <f t="shared" si="23"/>
        <v>0</v>
      </c>
      <c r="M49" s="320">
        <f t="shared" si="24"/>
        <v>0</v>
      </c>
      <c r="N49" s="320">
        <f t="shared" si="25"/>
        <v>0</v>
      </c>
      <c r="O49" s="320">
        <f t="shared" si="26"/>
        <v>0</v>
      </c>
      <c r="P49" s="320">
        <f t="shared" si="1"/>
        <v>0</v>
      </c>
      <c r="Q49" s="320">
        <f t="shared" si="2"/>
        <v>0</v>
      </c>
      <c r="R49" s="320">
        <f t="shared" si="3"/>
        <v>0</v>
      </c>
      <c r="S49" s="320">
        <f t="shared" si="4"/>
        <v>0</v>
      </c>
      <c r="T49" s="320">
        <f t="shared" si="5"/>
        <v>0</v>
      </c>
      <c r="U49" s="320">
        <f t="shared" si="6"/>
        <v>0</v>
      </c>
      <c r="V49" s="320">
        <v>5</v>
      </c>
      <c r="W49" s="341">
        <f>F136</f>
        <v>0.96</v>
      </c>
      <c r="X49" s="520">
        <f t="shared" si="53"/>
        <v>0.96</v>
      </c>
      <c r="Y49" s="520">
        <f t="shared" si="53"/>
        <v>0.96</v>
      </c>
      <c r="Z49" s="317">
        <f t="shared" si="54"/>
        <v>3.1536000000000002E-2</v>
      </c>
      <c r="AA49" s="390">
        <f t="shared" si="67"/>
        <v>0.5</v>
      </c>
      <c r="AB49" s="329">
        <v>20</v>
      </c>
      <c r="AC49" s="324"/>
      <c r="AD49" s="317"/>
      <c r="AE49" s="329"/>
      <c r="AG49" s="234">
        <f t="shared" si="68"/>
        <v>0</v>
      </c>
      <c r="AH49" s="234">
        <f t="shared" si="69"/>
        <v>0</v>
      </c>
      <c r="AI49" s="234">
        <f t="shared" si="70"/>
        <v>0</v>
      </c>
      <c r="AJ49" s="283"/>
      <c r="AK49" s="354"/>
      <c r="AL49" s="557" t="s">
        <v>59</v>
      </c>
      <c r="AM49" s="558">
        <f>(F82+L82)/1000</f>
        <v>0</v>
      </c>
      <c r="AN49" s="559">
        <f t="shared" ref="AN49:AN62" si="75">AM49*$AN$23</f>
        <v>0</v>
      </c>
      <c r="AO49" s="560">
        <f t="shared" ref="AO49:AO62" si="76">AM49*$AO$23</f>
        <v>0</v>
      </c>
      <c r="AP49" s="560">
        <f t="shared" ref="AP49:AP62" si="77">AM49*$AP$23</f>
        <v>0</v>
      </c>
      <c r="AQ49" s="580">
        <f t="shared" si="28"/>
        <v>0</v>
      </c>
      <c r="AR49" s="560">
        <f t="shared" si="29"/>
        <v>0</v>
      </c>
      <c r="AS49" s="561">
        <f t="shared" si="30"/>
        <v>0</v>
      </c>
      <c r="AT49" s="558">
        <f t="shared" si="72"/>
        <v>0</v>
      </c>
      <c r="AU49" s="559">
        <f t="shared" si="72"/>
        <v>0</v>
      </c>
      <c r="AV49" s="564">
        <f t="shared" si="72"/>
        <v>0</v>
      </c>
      <c r="AW49" s="283"/>
      <c r="AX49" s="354"/>
      <c r="AY49" s="557" t="s">
        <v>59</v>
      </c>
      <c r="AZ49" s="558">
        <f>(F102+L102)/1000</f>
        <v>0</v>
      </c>
      <c r="BA49" s="559">
        <f t="shared" si="74"/>
        <v>0</v>
      </c>
      <c r="BB49" s="560">
        <f t="shared" si="64"/>
        <v>0</v>
      </c>
      <c r="BC49" s="560">
        <f t="shared" si="65"/>
        <v>0</v>
      </c>
      <c r="BD49" s="558">
        <f t="shared" si="31"/>
        <v>0</v>
      </c>
      <c r="BE49" s="559">
        <f t="shared" si="32"/>
        <v>0</v>
      </c>
      <c r="BF49" s="564">
        <f t="shared" si="33"/>
        <v>0</v>
      </c>
      <c r="BG49" s="558">
        <f t="shared" si="57"/>
        <v>0</v>
      </c>
      <c r="BH49" s="559">
        <f t="shared" si="58"/>
        <v>0</v>
      </c>
      <c r="BI49" s="564">
        <f t="shared" si="59"/>
        <v>0</v>
      </c>
      <c r="BJ49" s="283"/>
      <c r="BK49" s="354"/>
      <c r="BL49" s="557" t="s">
        <v>59</v>
      </c>
      <c r="BM49" s="558">
        <f>(F122+L122)/1000</f>
        <v>0</v>
      </c>
      <c r="BN49" s="559">
        <f t="shared" si="73"/>
        <v>0</v>
      </c>
      <c r="BO49" s="560">
        <f t="shared" si="50"/>
        <v>0</v>
      </c>
      <c r="BP49" s="560">
        <f t="shared" si="51"/>
        <v>0</v>
      </c>
      <c r="BQ49" s="558">
        <f t="shared" si="36"/>
        <v>0</v>
      </c>
      <c r="BR49" s="559">
        <f t="shared" si="37"/>
        <v>0</v>
      </c>
      <c r="BS49" s="564">
        <f t="shared" si="38"/>
        <v>0</v>
      </c>
      <c r="BT49" s="558">
        <f t="shared" si="60"/>
        <v>0</v>
      </c>
      <c r="BU49" s="559">
        <f t="shared" si="61"/>
        <v>0</v>
      </c>
      <c r="BV49" s="564">
        <f t="shared" si="62"/>
        <v>0</v>
      </c>
      <c r="BW49" s="283"/>
      <c r="BX49" s="283"/>
      <c r="BY49" s="283"/>
    </row>
    <row r="50" spans="3:77" ht="12.75" customHeight="1">
      <c r="C50" s="171" t="str">
        <f ca="1">+IF(OFFSET(Processes!B31,$D$11,0)="*","*",OFFSET(Processes!D31,$D$11,0))</f>
        <v>INDFDSHBWPEE1</v>
      </c>
      <c r="D50" s="144" t="str">
        <f ca="1">+OFFSET(Processes!E31,$D$11,0)</f>
        <v>Food industry Heat Room Boiler - Wood Pellets Existing 1</v>
      </c>
      <c r="E50" s="147" t="str">
        <f>+Processes!O31</f>
        <v>INDWPE</v>
      </c>
      <c r="F50" s="147" t="str">
        <f ca="1">+OFFSET(Processes!$M$12,$D$11,0) &amp; Processes!P31</f>
        <v>IFDSH</v>
      </c>
      <c r="G50" s="319">
        <f t="shared" si="18"/>
        <v>0</v>
      </c>
      <c r="H50" s="319">
        <f t="shared" si="19"/>
        <v>0</v>
      </c>
      <c r="I50" s="319">
        <f t="shared" si="20"/>
        <v>0</v>
      </c>
      <c r="J50" s="319">
        <f t="shared" si="21"/>
        <v>0</v>
      </c>
      <c r="K50" s="319">
        <f t="shared" si="22"/>
        <v>0</v>
      </c>
      <c r="L50" s="319">
        <f t="shared" si="23"/>
        <v>0</v>
      </c>
      <c r="M50" s="319">
        <f t="shared" si="24"/>
        <v>0</v>
      </c>
      <c r="N50" s="319">
        <f t="shared" si="25"/>
        <v>0</v>
      </c>
      <c r="O50" s="319">
        <f t="shared" si="26"/>
        <v>0</v>
      </c>
      <c r="P50" s="319">
        <f t="shared" si="1"/>
        <v>0</v>
      </c>
      <c r="Q50" s="319">
        <f t="shared" si="2"/>
        <v>0</v>
      </c>
      <c r="R50" s="319">
        <f t="shared" si="3"/>
        <v>0</v>
      </c>
      <c r="S50" s="319">
        <f t="shared" si="4"/>
        <v>0</v>
      </c>
      <c r="T50" s="319">
        <f t="shared" si="5"/>
        <v>0</v>
      </c>
      <c r="U50" s="319">
        <f t="shared" si="6"/>
        <v>0</v>
      </c>
      <c r="V50" s="319">
        <v>5</v>
      </c>
      <c r="W50" s="341">
        <f>K136</f>
        <v>0.85</v>
      </c>
      <c r="X50" s="520">
        <f t="shared" si="53"/>
        <v>0.85</v>
      </c>
      <c r="Y50" s="520">
        <f t="shared" si="53"/>
        <v>0.85</v>
      </c>
      <c r="Z50" s="317">
        <f t="shared" si="54"/>
        <v>3.1536000000000002E-2</v>
      </c>
      <c r="AA50" s="390">
        <f t="shared" si="67"/>
        <v>0.5</v>
      </c>
      <c r="AB50" s="329">
        <v>20</v>
      </c>
      <c r="AC50" s="317">
        <v>0.5</v>
      </c>
      <c r="AD50" s="317">
        <v>0.5</v>
      </c>
      <c r="AE50" s="329">
        <v>5</v>
      </c>
      <c r="AG50" s="234">
        <f t="shared" si="68"/>
        <v>0</v>
      </c>
      <c r="AH50" s="234">
        <f t="shared" si="69"/>
        <v>0</v>
      </c>
      <c r="AI50" s="234">
        <f t="shared" si="70"/>
        <v>0</v>
      </c>
      <c r="AJ50" s="283"/>
      <c r="AK50" s="354"/>
      <c r="AL50" s="557" t="s">
        <v>99</v>
      </c>
      <c r="AM50" s="558">
        <f>M82/1000</f>
        <v>0</v>
      </c>
      <c r="AN50" s="559">
        <f t="shared" si="75"/>
        <v>0</v>
      </c>
      <c r="AO50" s="560">
        <f t="shared" si="76"/>
        <v>0</v>
      </c>
      <c r="AP50" s="560">
        <f t="shared" si="77"/>
        <v>0</v>
      </c>
      <c r="AQ50" s="580">
        <f t="shared" si="28"/>
        <v>0</v>
      </c>
      <c r="AR50" s="560">
        <f t="shared" si="29"/>
        <v>0</v>
      </c>
      <c r="AS50" s="561">
        <f t="shared" si="30"/>
        <v>0</v>
      </c>
      <c r="AT50" s="558">
        <f t="shared" si="72"/>
        <v>0</v>
      </c>
      <c r="AU50" s="559">
        <f t="shared" si="72"/>
        <v>0</v>
      </c>
      <c r="AV50" s="564">
        <f t="shared" si="72"/>
        <v>0</v>
      </c>
      <c r="AW50" s="283"/>
      <c r="AX50" s="354"/>
      <c r="AY50" s="557" t="s">
        <v>99</v>
      </c>
      <c r="AZ50" s="558">
        <f>M102/1000</f>
        <v>0</v>
      </c>
      <c r="BA50" s="559">
        <f t="shared" si="74"/>
        <v>0</v>
      </c>
      <c r="BB50" s="560">
        <f t="shared" si="64"/>
        <v>0</v>
      </c>
      <c r="BC50" s="560">
        <f t="shared" si="65"/>
        <v>0</v>
      </c>
      <c r="BD50" s="558">
        <f t="shared" si="31"/>
        <v>0</v>
      </c>
      <c r="BE50" s="559">
        <f t="shared" si="32"/>
        <v>0</v>
      </c>
      <c r="BF50" s="564">
        <f t="shared" si="33"/>
        <v>0</v>
      </c>
      <c r="BG50" s="558">
        <f t="shared" si="57"/>
        <v>0</v>
      </c>
      <c r="BH50" s="559">
        <f t="shared" si="58"/>
        <v>0</v>
      </c>
      <c r="BI50" s="564">
        <f t="shared" si="59"/>
        <v>0</v>
      </c>
      <c r="BJ50" s="283"/>
      <c r="BK50" s="354"/>
      <c r="BL50" s="557" t="s">
        <v>99</v>
      </c>
      <c r="BM50" s="558">
        <f>M122/1000</f>
        <v>0</v>
      </c>
      <c r="BN50" s="559">
        <f t="shared" si="73"/>
        <v>0</v>
      </c>
      <c r="BO50" s="560">
        <f t="shared" si="50"/>
        <v>0</v>
      </c>
      <c r="BP50" s="560">
        <f t="shared" si="51"/>
        <v>0</v>
      </c>
      <c r="BQ50" s="558">
        <f t="shared" si="36"/>
        <v>0</v>
      </c>
      <c r="BR50" s="559">
        <f t="shared" si="37"/>
        <v>0</v>
      </c>
      <c r="BS50" s="564">
        <f t="shared" si="38"/>
        <v>0</v>
      </c>
      <c r="BT50" s="558">
        <f t="shared" si="60"/>
        <v>0</v>
      </c>
      <c r="BU50" s="559">
        <f t="shared" si="61"/>
        <v>0</v>
      </c>
      <c r="BV50" s="564">
        <f t="shared" si="62"/>
        <v>0</v>
      </c>
      <c r="BW50" s="283"/>
      <c r="BX50" s="283"/>
      <c r="BY50" s="283"/>
    </row>
    <row r="51" spans="3:77" ht="12.75" customHeight="1">
      <c r="C51" s="171"/>
      <c r="D51" s="144"/>
      <c r="E51" s="147" t="str">
        <f>+Processes!O32</f>
        <v>INDWCH</v>
      </c>
      <c r="F51" s="147"/>
      <c r="G51" s="319"/>
      <c r="H51" s="319"/>
      <c r="I51" s="319"/>
      <c r="J51" s="319"/>
      <c r="K51" s="319"/>
      <c r="L51" s="319"/>
      <c r="M51" s="319"/>
      <c r="N51" s="319"/>
      <c r="O51" s="319"/>
      <c r="P51" s="319">
        <f t="shared" si="1"/>
        <v>0</v>
      </c>
      <c r="Q51" s="319">
        <f t="shared" si="2"/>
        <v>0</v>
      </c>
      <c r="R51" s="319">
        <f t="shared" si="3"/>
        <v>0</v>
      </c>
      <c r="S51" s="319">
        <f t="shared" si="4"/>
        <v>0</v>
      </c>
      <c r="T51" s="319">
        <f t="shared" si="5"/>
        <v>0</v>
      </c>
      <c r="U51" s="319">
        <f t="shared" si="6"/>
        <v>0</v>
      </c>
      <c r="V51" s="319" t="str">
        <f>IF(S51&gt;0,0.001,"")</f>
        <v/>
      </c>
      <c r="W51" s="341"/>
      <c r="X51" s="520"/>
      <c r="Y51" s="520"/>
      <c r="Z51" s="317"/>
      <c r="AA51" s="390"/>
      <c r="AB51" s="329"/>
      <c r="AC51" s="317">
        <f>1-AC50</f>
        <v>0.5</v>
      </c>
      <c r="AD51" s="317">
        <f>1-AD50</f>
        <v>0.5</v>
      </c>
      <c r="AE51" s="329">
        <v>5</v>
      </c>
      <c r="AG51" s="234"/>
      <c r="AH51" s="234"/>
      <c r="AI51" s="234"/>
      <c r="AJ51" s="283"/>
      <c r="AK51" s="354"/>
      <c r="AL51" s="557" t="s">
        <v>107</v>
      </c>
      <c r="AM51" s="558"/>
      <c r="AN51" s="559">
        <f t="shared" si="75"/>
        <v>0</v>
      </c>
      <c r="AO51" s="560">
        <f t="shared" si="76"/>
        <v>0</v>
      </c>
      <c r="AP51" s="560">
        <f t="shared" si="77"/>
        <v>0</v>
      </c>
      <c r="AQ51" s="580">
        <f t="shared" si="28"/>
        <v>0</v>
      </c>
      <c r="AR51" s="560">
        <f t="shared" si="29"/>
        <v>0</v>
      </c>
      <c r="AS51" s="561">
        <f t="shared" si="30"/>
        <v>0</v>
      </c>
      <c r="AT51" s="558"/>
      <c r="AU51" s="559"/>
      <c r="AV51" s="564"/>
      <c r="AW51" s="283"/>
      <c r="AX51" s="354"/>
      <c r="AY51" s="557" t="s">
        <v>107</v>
      </c>
      <c r="AZ51" s="558"/>
      <c r="BA51" s="559"/>
      <c r="BB51" s="560">
        <f t="shared" si="64"/>
        <v>0</v>
      </c>
      <c r="BC51" s="560">
        <f t="shared" si="65"/>
        <v>0</v>
      </c>
      <c r="BD51" s="558">
        <f t="shared" si="31"/>
        <v>0</v>
      </c>
      <c r="BE51" s="559">
        <f t="shared" si="32"/>
        <v>0</v>
      </c>
      <c r="BF51" s="564">
        <f t="shared" si="33"/>
        <v>0</v>
      </c>
      <c r="BG51" s="558">
        <f t="shared" si="57"/>
        <v>0</v>
      </c>
      <c r="BH51" s="559">
        <f t="shared" si="58"/>
        <v>0</v>
      </c>
      <c r="BI51" s="564">
        <f t="shared" si="59"/>
        <v>0</v>
      </c>
      <c r="BJ51" s="283"/>
      <c r="BK51" s="354"/>
      <c r="BL51" s="557" t="s">
        <v>107</v>
      </c>
      <c r="BM51" s="558"/>
      <c r="BN51" s="559"/>
      <c r="BO51" s="560">
        <f t="shared" si="50"/>
        <v>0</v>
      </c>
      <c r="BP51" s="560">
        <f t="shared" si="51"/>
        <v>0</v>
      </c>
      <c r="BQ51" s="558">
        <f t="shared" si="36"/>
        <v>0</v>
      </c>
      <c r="BR51" s="559">
        <f t="shared" si="37"/>
        <v>0</v>
      </c>
      <c r="BS51" s="564">
        <f t="shared" si="38"/>
        <v>0</v>
      </c>
      <c r="BT51" s="558">
        <f t="shared" si="60"/>
        <v>0</v>
      </c>
      <c r="BU51" s="559">
        <f t="shared" si="61"/>
        <v>0</v>
      </c>
      <c r="BV51" s="564">
        <f t="shared" si="62"/>
        <v>0</v>
      </c>
      <c r="BW51" s="283"/>
      <c r="BX51" s="283"/>
      <c r="BY51" s="283"/>
    </row>
    <row r="52" spans="3:77" ht="12.75" customHeight="1">
      <c r="C52" s="171" t="str">
        <f ca="1">+IF(OFFSET(Processes!B33,$D$11,0)="*","*",OFFSET(Processes!D33,$D$11,0))</f>
        <v>INDFDSHBBGAE1</v>
      </c>
      <c r="D52" s="144" t="str">
        <f ca="1">+OFFSET(Processes!E33,$D$11,0)</f>
        <v>Food industry Heat Room Boiler - Biogas Existing 1</v>
      </c>
      <c r="E52" s="147" t="str">
        <f>+Processes!O33</f>
        <v>INDBGA</v>
      </c>
      <c r="F52" s="147" t="str">
        <f ca="1">+OFFSET(Processes!$M$12,$D$11,0) &amp; Processes!P33</f>
        <v>IFDSH</v>
      </c>
      <c r="G52" s="320">
        <f t="shared" si="18"/>
        <v>0</v>
      </c>
      <c r="H52" s="320">
        <f t="shared" si="19"/>
        <v>0</v>
      </c>
      <c r="I52" s="320">
        <f t="shared" si="20"/>
        <v>0</v>
      </c>
      <c r="J52" s="320">
        <f t="shared" si="21"/>
        <v>0</v>
      </c>
      <c r="K52" s="320">
        <f t="shared" si="22"/>
        <v>0</v>
      </c>
      <c r="L52" s="320">
        <f t="shared" si="23"/>
        <v>0</v>
      </c>
      <c r="M52" s="320">
        <f t="shared" si="24"/>
        <v>0</v>
      </c>
      <c r="N52" s="320">
        <f t="shared" si="25"/>
        <v>0</v>
      </c>
      <c r="O52" s="320">
        <f t="shared" si="26"/>
        <v>0</v>
      </c>
      <c r="P52" s="320">
        <f t="shared" si="1"/>
        <v>0</v>
      </c>
      <c r="Q52" s="320">
        <f t="shared" si="2"/>
        <v>0</v>
      </c>
      <c r="R52" s="320">
        <f t="shared" si="3"/>
        <v>0</v>
      </c>
      <c r="S52" s="320">
        <f t="shared" si="4"/>
        <v>0</v>
      </c>
      <c r="T52" s="320">
        <f t="shared" si="5"/>
        <v>0</v>
      </c>
      <c r="U52" s="320">
        <f t="shared" si="6"/>
        <v>0</v>
      </c>
      <c r="V52" s="320">
        <v>5</v>
      </c>
      <c r="W52" s="341">
        <f>J136</f>
        <v>1</v>
      </c>
      <c r="X52" s="520">
        <f t="shared" ref="X52:Y58" si="78">W52</f>
        <v>1</v>
      </c>
      <c r="Y52" s="520">
        <f t="shared" si="78"/>
        <v>1</v>
      </c>
      <c r="Z52" s="317">
        <f>3.6*8760/1000000</f>
        <v>3.1536000000000002E-2</v>
      </c>
      <c r="AA52" s="390">
        <f t="shared" ref="AA52:AA60" si="79">$AA$26</f>
        <v>0.5</v>
      </c>
      <c r="AB52" s="329">
        <v>20</v>
      </c>
      <c r="AC52" s="324"/>
      <c r="AD52" s="317"/>
      <c r="AE52" s="329"/>
      <c r="AG52" s="234">
        <f t="shared" ref="AG52:AG62" si="80">((G52*Z52*AA52/W52)+(H52*Z52*AA52/X52))/$G$21</f>
        <v>0</v>
      </c>
      <c r="AH52" s="234">
        <f t="shared" ref="AH52:AH62" si="81">((J52*Z52*AA52/W52)+(K52*Z52*AA52/X52))/$J$21</f>
        <v>0</v>
      </c>
      <c r="AI52" s="234">
        <f t="shared" ref="AI52:AI62" si="82">((M52*AA52*Z52/W52)+(N52*Z52*AA52/X52))/$M$21</f>
        <v>0</v>
      </c>
      <c r="AJ52" s="283"/>
      <c r="AK52" s="354"/>
      <c r="AL52" s="557" t="s">
        <v>100</v>
      </c>
      <c r="AM52" s="558">
        <f>K82/1000</f>
        <v>0</v>
      </c>
      <c r="AN52" s="559">
        <f t="shared" si="75"/>
        <v>0</v>
      </c>
      <c r="AO52" s="560">
        <f t="shared" si="76"/>
        <v>0</v>
      </c>
      <c r="AP52" s="560">
        <f t="shared" si="77"/>
        <v>0</v>
      </c>
      <c r="AQ52" s="580">
        <f t="shared" si="28"/>
        <v>0</v>
      </c>
      <c r="AR52" s="560">
        <f t="shared" si="29"/>
        <v>0</v>
      </c>
      <c r="AS52" s="561">
        <f t="shared" si="30"/>
        <v>0</v>
      </c>
      <c r="AT52" s="558">
        <f t="shared" ref="AT52:AV56" si="83">IFERROR(AQ52/W52,0)</f>
        <v>0</v>
      </c>
      <c r="AU52" s="559">
        <f t="shared" si="83"/>
        <v>0</v>
      </c>
      <c r="AV52" s="564">
        <f t="shared" si="83"/>
        <v>0</v>
      </c>
      <c r="AW52" s="283"/>
      <c r="AX52" s="354"/>
      <c r="AY52" s="557" t="s">
        <v>100</v>
      </c>
      <c r="AZ52" s="558">
        <f>K102/1000</f>
        <v>0</v>
      </c>
      <c r="BA52" s="559">
        <f>AZ52*$AN$23</f>
        <v>0</v>
      </c>
      <c r="BB52" s="560">
        <f t="shared" si="64"/>
        <v>0</v>
      </c>
      <c r="BC52" s="560">
        <f t="shared" si="65"/>
        <v>0</v>
      </c>
      <c r="BD52" s="558">
        <f t="shared" si="31"/>
        <v>0</v>
      </c>
      <c r="BE52" s="559">
        <f t="shared" si="32"/>
        <v>0</v>
      </c>
      <c r="BF52" s="564">
        <f t="shared" si="33"/>
        <v>0</v>
      </c>
      <c r="BG52" s="558">
        <f t="shared" si="57"/>
        <v>0</v>
      </c>
      <c r="BH52" s="559">
        <f t="shared" si="58"/>
        <v>0</v>
      </c>
      <c r="BI52" s="564">
        <f t="shared" si="59"/>
        <v>0</v>
      </c>
      <c r="BJ52" s="283"/>
      <c r="BK52" s="354"/>
      <c r="BL52" s="557" t="s">
        <v>100</v>
      </c>
      <c r="BM52" s="558">
        <f>K122/1000</f>
        <v>0</v>
      </c>
      <c r="BN52" s="559">
        <f>BM52*$AN$23</f>
        <v>0</v>
      </c>
      <c r="BO52" s="560">
        <f t="shared" si="50"/>
        <v>0</v>
      </c>
      <c r="BP52" s="560">
        <f t="shared" si="51"/>
        <v>0</v>
      </c>
      <c r="BQ52" s="558">
        <f t="shared" si="36"/>
        <v>0</v>
      </c>
      <c r="BR52" s="559">
        <f t="shared" si="37"/>
        <v>0</v>
      </c>
      <c r="BS52" s="564">
        <f t="shared" si="38"/>
        <v>0</v>
      </c>
      <c r="BT52" s="558">
        <f t="shared" si="60"/>
        <v>0</v>
      </c>
      <c r="BU52" s="559">
        <f t="shared" si="61"/>
        <v>0</v>
      </c>
      <c r="BV52" s="564">
        <f t="shared" si="62"/>
        <v>0</v>
      </c>
      <c r="BW52" s="283"/>
      <c r="BX52" s="283"/>
      <c r="BY52" s="283"/>
    </row>
    <row r="53" spans="3:77" ht="12.75" customHeight="1">
      <c r="C53" s="171" t="str">
        <f ca="1">+IF(OFFSET(Processes!B34,$D$11,0)="*","*",OFFSET(Processes!D34,$D$11,0))</f>
        <v>INDFDSHBHFOE1</v>
      </c>
      <c r="D53" s="144" t="str">
        <f ca="1">+OFFSET(Processes!E34,$D$11,0)</f>
        <v>Food industry Heat Room Boiler - Heavy Fuel Oil Existing 1</v>
      </c>
      <c r="E53" s="147" t="str">
        <f>+Processes!O34</f>
        <v>INDHFO</v>
      </c>
      <c r="F53" s="147" t="str">
        <f ca="1">+OFFSET(Processes!$M$12,$D$11,0) &amp; Processes!P34</f>
        <v>IFDSH</v>
      </c>
      <c r="G53" s="320">
        <f t="shared" si="18"/>
        <v>0</v>
      </c>
      <c r="H53" s="320">
        <f t="shared" si="19"/>
        <v>0</v>
      </c>
      <c r="I53" s="320">
        <f t="shared" si="20"/>
        <v>0</v>
      </c>
      <c r="J53" s="320">
        <f t="shared" si="21"/>
        <v>0</v>
      </c>
      <c r="K53" s="320">
        <f t="shared" si="22"/>
        <v>0</v>
      </c>
      <c r="L53" s="320">
        <f t="shared" si="23"/>
        <v>0</v>
      </c>
      <c r="M53" s="320">
        <f t="shared" si="24"/>
        <v>0</v>
      </c>
      <c r="N53" s="320">
        <f t="shared" si="25"/>
        <v>0</v>
      </c>
      <c r="O53" s="320">
        <f t="shared" si="26"/>
        <v>0</v>
      </c>
      <c r="P53" s="320">
        <f t="shared" si="1"/>
        <v>0</v>
      </c>
      <c r="Q53" s="320">
        <f t="shared" si="2"/>
        <v>0</v>
      </c>
      <c r="R53" s="320">
        <f t="shared" si="3"/>
        <v>0</v>
      </c>
      <c r="S53" s="320">
        <f t="shared" si="4"/>
        <v>0</v>
      </c>
      <c r="T53" s="320">
        <f t="shared" si="5"/>
        <v>0</v>
      </c>
      <c r="U53" s="320">
        <f t="shared" si="6"/>
        <v>0</v>
      </c>
      <c r="V53" s="320">
        <v>5</v>
      </c>
      <c r="W53" s="341">
        <f>E136</f>
        <v>0.95</v>
      </c>
      <c r="X53" s="520">
        <f t="shared" si="78"/>
        <v>0.95</v>
      </c>
      <c r="Y53" s="520">
        <f t="shared" si="78"/>
        <v>0.95</v>
      </c>
      <c r="Z53" s="317">
        <f>3.6*8760/1000000</f>
        <v>3.1536000000000002E-2</v>
      </c>
      <c r="AA53" s="390">
        <f t="shared" si="79"/>
        <v>0.5</v>
      </c>
      <c r="AB53" s="329">
        <v>20</v>
      </c>
      <c r="AC53" s="317"/>
      <c r="AD53" s="317"/>
      <c r="AE53" s="329"/>
      <c r="AG53" s="234">
        <f t="shared" si="80"/>
        <v>0</v>
      </c>
      <c r="AH53" s="234">
        <f t="shared" si="81"/>
        <v>0</v>
      </c>
      <c r="AI53" s="234">
        <f t="shared" si="82"/>
        <v>0</v>
      </c>
      <c r="AJ53" s="283"/>
      <c r="AK53" s="354"/>
      <c r="AL53" s="557" t="s">
        <v>101</v>
      </c>
      <c r="AM53" s="558">
        <f>E82/1000</f>
        <v>0</v>
      </c>
      <c r="AN53" s="559">
        <f t="shared" si="75"/>
        <v>0</v>
      </c>
      <c r="AO53" s="560">
        <f t="shared" si="76"/>
        <v>0</v>
      </c>
      <c r="AP53" s="560">
        <f t="shared" si="77"/>
        <v>0</v>
      </c>
      <c r="AQ53" s="580">
        <f t="shared" si="28"/>
        <v>0</v>
      </c>
      <c r="AR53" s="560">
        <f t="shared" si="29"/>
        <v>0</v>
      </c>
      <c r="AS53" s="561">
        <f t="shared" si="30"/>
        <v>0</v>
      </c>
      <c r="AT53" s="558">
        <f t="shared" si="83"/>
        <v>0</v>
      </c>
      <c r="AU53" s="559">
        <f t="shared" si="83"/>
        <v>0</v>
      </c>
      <c r="AV53" s="564">
        <f t="shared" si="83"/>
        <v>0</v>
      </c>
      <c r="AW53" s="283"/>
      <c r="AX53" s="354"/>
      <c r="AY53" s="557" t="s">
        <v>101</v>
      </c>
      <c r="AZ53" s="558">
        <f>E102/1000</f>
        <v>0</v>
      </c>
      <c r="BA53" s="559">
        <f>AZ53*$AN$23</f>
        <v>0</v>
      </c>
      <c r="BB53" s="560">
        <f t="shared" si="64"/>
        <v>0</v>
      </c>
      <c r="BC53" s="560">
        <f t="shared" si="65"/>
        <v>0</v>
      </c>
      <c r="BD53" s="558">
        <f t="shared" si="31"/>
        <v>0</v>
      </c>
      <c r="BE53" s="559">
        <f t="shared" si="32"/>
        <v>0</v>
      </c>
      <c r="BF53" s="564">
        <f t="shared" si="33"/>
        <v>0</v>
      </c>
      <c r="BG53" s="558">
        <f t="shared" si="57"/>
        <v>0</v>
      </c>
      <c r="BH53" s="559">
        <f t="shared" si="58"/>
        <v>0</v>
      </c>
      <c r="BI53" s="564">
        <f t="shared" si="59"/>
        <v>0</v>
      </c>
      <c r="BJ53" s="283"/>
      <c r="BK53" s="354"/>
      <c r="BL53" s="557" t="s">
        <v>101</v>
      </c>
      <c r="BM53" s="558">
        <f>E122/1000</f>
        <v>0</v>
      </c>
      <c r="BN53" s="559">
        <f>BM53*$AN$23</f>
        <v>0</v>
      </c>
      <c r="BO53" s="560">
        <f t="shared" si="50"/>
        <v>0</v>
      </c>
      <c r="BP53" s="560">
        <f t="shared" si="51"/>
        <v>0</v>
      </c>
      <c r="BQ53" s="558">
        <f t="shared" si="36"/>
        <v>0</v>
      </c>
      <c r="BR53" s="559">
        <f t="shared" si="37"/>
        <v>0</v>
      </c>
      <c r="BS53" s="564">
        <f t="shared" si="38"/>
        <v>0</v>
      </c>
      <c r="BT53" s="558">
        <f t="shared" si="60"/>
        <v>0</v>
      </c>
      <c r="BU53" s="559">
        <f t="shared" si="61"/>
        <v>0</v>
      </c>
      <c r="BV53" s="564">
        <f t="shared" si="62"/>
        <v>0</v>
      </c>
      <c r="BW53" s="283"/>
      <c r="BX53" s="283"/>
      <c r="BY53" s="283"/>
    </row>
    <row r="54" spans="3:77" ht="12.75" customHeight="1">
      <c r="C54" s="171" t="str">
        <f ca="1">+IF(OFFSET(Processes!B35,$D$11,0)="*","*",OFFSET(Processes!D35,$D$11,0))</f>
        <v>INDFDSHBLPGE1</v>
      </c>
      <c r="D54" s="144" t="str">
        <f ca="1">+OFFSET(Processes!E35,$D$11,0)</f>
        <v>Food industry Heat Room Boiler - Liquified Petroleum Gas Existing 1</v>
      </c>
      <c r="E54" s="147" t="str">
        <f>+Processes!O35</f>
        <v>INDLPG</v>
      </c>
      <c r="F54" s="147" t="str">
        <f ca="1">+OFFSET(Processes!$M$12,$D$11,0) &amp; Processes!P35</f>
        <v>IFDSH</v>
      </c>
      <c r="G54" s="320">
        <f t="shared" si="18"/>
        <v>11.397</v>
      </c>
      <c r="H54" s="320">
        <f t="shared" si="19"/>
        <v>0</v>
      </c>
      <c r="I54" s="320">
        <f t="shared" si="20"/>
        <v>0</v>
      </c>
      <c r="J54" s="320">
        <f t="shared" si="21"/>
        <v>1.4529999999999998</v>
      </c>
      <c r="K54" s="320">
        <f t="shared" si="22"/>
        <v>0</v>
      </c>
      <c r="L54" s="320">
        <f t="shared" si="23"/>
        <v>0</v>
      </c>
      <c r="M54" s="320">
        <f t="shared" si="24"/>
        <v>1.6559999999999999</v>
      </c>
      <c r="N54" s="320">
        <f t="shared" si="25"/>
        <v>0</v>
      </c>
      <c r="O54" s="320">
        <f t="shared" si="26"/>
        <v>0</v>
      </c>
      <c r="P54" s="320">
        <f t="shared" si="1"/>
        <v>1.6559999999999999</v>
      </c>
      <c r="Q54" s="320">
        <f t="shared" si="2"/>
        <v>0</v>
      </c>
      <c r="R54" s="320">
        <f t="shared" si="3"/>
        <v>0</v>
      </c>
      <c r="S54" s="320">
        <f t="shared" si="4"/>
        <v>0</v>
      </c>
      <c r="T54" s="320">
        <f t="shared" si="5"/>
        <v>0</v>
      </c>
      <c r="U54" s="320">
        <f t="shared" si="6"/>
        <v>0</v>
      </c>
      <c r="V54" s="320">
        <v>5</v>
      </c>
      <c r="W54" s="341">
        <f>H136</f>
        <v>1</v>
      </c>
      <c r="X54" s="520">
        <f t="shared" si="78"/>
        <v>1</v>
      </c>
      <c r="Y54" s="520">
        <f t="shared" si="78"/>
        <v>1</v>
      </c>
      <c r="Z54" s="317">
        <f>3.6*8760/1000000</f>
        <v>3.1536000000000002E-2</v>
      </c>
      <c r="AA54" s="390">
        <f t="shared" si="79"/>
        <v>0.5</v>
      </c>
      <c r="AB54" s="329">
        <v>20</v>
      </c>
      <c r="AC54" s="317"/>
      <c r="AD54" s="317"/>
      <c r="AE54" s="329"/>
      <c r="AG54" s="234">
        <f t="shared" si="80"/>
        <v>0.17952836763236765</v>
      </c>
      <c r="AH54" s="234">
        <f t="shared" si="81"/>
        <v>2.2684063366336632E-2</v>
      </c>
      <c r="AI54" s="234">
        <f t="shared" si="82"/>
        <v>2.5853275247524753E-2</v>
      </c>
      <c r="AJ54" s="283"/>
      <c r="AK54" s="354"/>
      <c r="AL54" s="557" t="s">
        <v>53</v>
      </c>
      <c r="AM54" s="558">
        <f>H82/1000</f>
        <v>0.17952090000000001</v>
      </c>
      <c r="AN54" s="559">
        <f t="shared" si="75"/>
        <v>0.17952090000000001</v>
      </c>
      <c r="AO54" s="560">
        <f t="shared" si="76"/>
        <v>0</v>
      </c>
      <c r="AP54" s="560">
        <f t="shared" si="77"/>
        <v>0</v>
      </c>
      <c r="AQ54" s="580">
        <f t="shared" si="28"/>
        <v>0.17952836763236765</v>
      </c>
      <c r="AR54" s="560">
        <f t="shared" si="29"/>
        <v>0</v>
      </c>
      <c r="AS54" s="561">
        <f t="shared" si="30"/>
        <v>0</v>
      </c>
      <c r="AT54" s="558">
        <f t="shared" si="83"/>
        <v>0.17952836763236765</v>
      </c>
      <c r="AU54" s="559">
        <f t="shared" si="83"/>
        <v>0</v>
      </c>
      <c r="AV54" s="564">
        <f t="shared" si="83"/>
        <v>0</v>
      </c>
      <c r="AW54" s="283"/>
      <c r="AX54" s="354"/>
      <c r="AY54" s="557" t="s">
        <v>53</v>
      </c>
      <c r="AZ54" s="558">
        <f>H102/1000</f>
        <v>2.2683000000000002E-2</v>
      </c>
      <c r="BA54" s="559">
        <f>AZ54*$AN$23</f>
        <v>2.2683000000000002E-2</v>
      </c>
      <c r="BB54" s="560">
        <f t="shared" si="64"/>
        <v>0</v>
      </c>
      <c r="BC54" s="560">
        <f t="shared" si="65"/>
        <v>0</v>
      </c>
      <c r="BD54" s="558">
        <f t="shared" si="31"/>
        <v>2.2684063366336632E-2</v>
      </c>
      <c r="BE54" s="559">
        <f t="shared" si="32"/>
        <v>0</v>
      </c>
      <c r="BF54" s="564">
        <f t="shared" si="33"/>
        <v>0</v>
      </c>
      <c r="BG54" s="558">
        <f t="shared" si="57"/>
        <v>2.2684063366336632E-2</v>
      </c>
      <c r="BH54" s="559">
        <f t="shared" si="58"/>
        <v>0</v>
      </c>
      <c r="BI54" s="564">
        <f t="shared" si="59"/>
        <v>0</v>
      </c>
      <c r="BJ54" s="283"/>
      <c r="BK54" s="354"/>
      <c r="BL54" s="557" t="s">
        <v>53</v>
      </c>
      <c r="BM54" s="558">
        <f>H122/1000</f>
        <v>2.5844400000000003E-2</v>
      </c>
      <c r="BN54" s="559">
        <f>BM54*$AN$23</f>
        <v>2.5844400000000003E-2</v>
      </c>
      <c r="BO54" s="560">
        <f t="shared" si="50"/>
        <v>0</v>
      </c>
      <c r="BP54" s="560">
        <f t="shared" si="51"/>
        <v>0</v>
      </c>
      <c r="BQ54" s="558">
        <f t="shared" si="36"/>
        <v>2.5853275247524753E-2</v>
      </c>
      <c r="BR54" s="559">
        <f t="shared" si="37"/>
        <v>0</v>
      </c>
      <c r="BS54" s="564">
        <f t="shared" si="38"/>
        <v>0</v>
      </c>
      <c r="BT54" s="558">
        <f t="shared" si="60"/>
        <v>2.5853275247524753E-2</v>
      </c>
      <c r="BU54" s="559">
        <f t="shared" si="61"/>
        <v>0</v>
      </c>
      <c r="BV54" s="564">
        <f t="shared" si="62"/>
        <v>0</v>
      </c>
      <c r="BW54" s="283"/>
      <c r="BX54" s="283"/>
      <c r="BY54" s="283"/>
    </row>
    <row r="55" spans="3:77" ht="12.75" customHeight="1">
      <c r="C55" s="171" t="str">
        <f ca="1">+IF(OFFSET(Processes!B36,$D$11,0)="*","*",OFFSET(Processes!D36,$D$11,0))</f>
        <v>INDFDSHBWSTE1</v>
      </c>
      <c r="D55" s="144" t="str">
        <f ca="1">+OFFSET(Processes!E36,$D$11,0)</f>
        <v>Food industry Heat Room Boiler - Waste Existing 1</v>
      </c>
      <c r="E55" s="147" t="str">
        <f>+Processes!O36</f>
        <v>INDWST</v>
      </c>
      <c r="F55" s="147" t="str">
        <f ca="1">+OFFSET(Processes!$M$12,$D$11,0) &amp; Processes!P36</f>
        <v>IFDSH</v>
      </c>
      <c r="G55" s="320">
        <f t="shared" si="18"/>
        <v>0</v>
      </c>
      <c r="H55" s="320">
        <f t="shared" si="19"/>
        <v>0</v>
      </c>
      <c r="I55" s="320">
        <f t="shared" si="20"/>
        <v>0</v>
      </c>
      <c r="J55" s="320">
        <f t="shared" si="21"/>
        <v>0</v>
      </c>
      <c r="K55" s="320">
        <f t="shared" si="22"/>
        <v>0</v>
      </c>
      <c r="L55" s="320">
        <f t="shared" si="23"/>
        <v>0</v>
      </c>
      <c r="M55" s="320">
        <f t="shared" si="24"/>
        <v>0</v>
      </c>
      <c r="N55" s="320">
        <f t="shared" si="25"/>
        <v>0</v>
      </c>
      <c r="O55" s="320">
        <f t="shared" si="26"/>
        <v>0</v>
      </c>
      <c r="P55" s="320">
        <f t="shared" si="1"/>
        <v>0</v>
      </c>
      <c r="Q55" s="320">
        <f t="shared" si="2"/>
        <v>0</v>
      </c>
      <c r="R55" s="320">
        <f t="shared" si="3"/>
        <v>0</v>
      </c>
      <c r="S55" s="320">
        <f t="shared" si="4"/>
        <v>0</v>
      </c>
      <c r="T55" s="320">
        <f t="shared" si="5"/>
        <v>0</v>
      </c>
      <c r="U55" s="320">
        <f t="shared" si="6"/>
        <v>0</v>
      </c>
      <c r="V55" s="320">
        <v>5</v>
      </c>
      <c r="W55" s="341">
        <f>L136</f>
        <v>0.95</v>
      </c>
      <c r="X55" s="520">
        <f t="shared" si="78"/>
        <v>0.95</v>
      </c>
      <c r="Y55" s="520">
        <f t="shared" si="78"/>
        <v>0.95</v>
      </c>
      <c r="Z55" s="317">
        <f t="shared" ref="Z55:Z62" si="84">3.6*8760/1000000</f>
        <v>3.1536000000000002E-2</v>
      </c>
      <c r="AA55" s="390">
        <f t="shared" si="79"/>
        <v>0.5</v>
      </c>
      <c r="AB55" s="329">
        <v>20</v>
      </c>
      <c r="AC55" s="324"/>
      <c r="AD55" s="317"/>
      <c r="AE55" s="329"/>
      <c r="AG55" s="234">
        <f t="shared" si="80"/>
        <v>0</v>
      </c>
      <c r="AH55" s="234">
        <f t="shared" si="81"/>
        <v>0</v>
      </c>
      <c r="AI55" s="234">
        <f t="shared" si="82"/>
        <v>0</v>
      </c>
      <c r="AJ55" s="283"/>
      <c r="AK55" s="354"/>
      <c r="AL55" s="557" t="s">
        <v>102</v>
      </c>
      <c r="AM55" s="558">
        <f>$N82/1000</f>
        <v>0</v>
      </c>
      <c r="AN55" s="559">
        <f t="shared" si="75"/>
        <v>0</v>
      </c>
      <c r="AO55" s="560">
        <f t="shared" si="76"/>
        <v>0</v>
      </c>
      <c r="AP55" s="560">
        <f t="shared" si="77"/>
        <v>0</v>
      </c>
      <c r="AQ55" s="580">
        <f t="shared" si="28"/>
        <v>0</v>
      </c>
      <c r="AR55" s="560">
        <f t="shared" si="29"/>
        <v>0</v>
      </c>
      <c r="AS55" s="561">
        <f t="shared" si="30"/>
        <v>0</v>
      </c>
      <c r="AT55" s="558">
        <f t="shared" si="83"/>
        <v>0</v>
      </c>
      <c r="AU55" s="559">
        <f t="shared" si="83"/>
        <v>0</v>
      </c>
      <c r="AV55" s="564">
        <f t="shared" si="83"/>
        <v>0</v>
      </c>
      <c r="AW55" s="283"/>
      <c r="AX55" s="354"/>
      <c r="AY55" s="557" t="s">
        <v>102</v>
      </c>
      <c r="AZ55" s="558">
        <f>$N102/1000</f>
        <v>0</v>
      </c>
      <c r="BA55" s="559">
        <f>AZ55*$AN$23</f>
        <v>0</v>
      </c>
      <c r="BB55" s="560">
        <f t="shared" si="64"/>
        <v>0</v>
      </c>
      <c r="BC55" s="560">
        <f t="shared" si="65"/>
        <v>0</v>
      </c>
      <c r="BD55" s="558">
        <f t="shared" si="31"/>
        <v>0</v>
      </c>
      <c r="BE55" s="559">
        <f t="shared" si="32"/>
        <v>0</v>
      </c>
      <c r="BF55" s="564">
        <f t="shared" si="33"/>
        <v>0</v>
      </c>
      <c r="BG55" s="558">
        <f t="shared" si="57"/>
        <v>0</v>
      </c>
      <c r="BH55" s="559">
        <f t="shared" si="58"/>
        <v>0</v>
      </c>
      <c r="BI55" s="564">
        <f t="shared" si="59"/>
        <v>0</v>
      </c>
      <c r="BJ55" s="283"/>
      <c r="BK55" s="354"/>
      <c r="BL55" s="557" t="s">
        <v>102</v>
      </c>
      <c r="BM55" s="558">
        <f>$N122/1000</f>
        <v>0</v>
      </c>
      <c r="BN55" s="559">
        <f>BM55*$AN$23</f>
        <v>0</v>
      </c>
      <c r="BO55" s="560">
        <f t="shared" si="50"/>
        <v>0</v>
      </c>
      <c r="BP55" s="560">
        <f t="shared" si="51"/>
        <v>0</v>
      </c>
      <c r="BQ55" s="558">
        <f t="shared" si="36"/>
        <v>0</v>
      </c>
      <c r="BR55" s="559">
        <f t="shared" si="37"/>
        <v>0</v>
      </c>
      <c r="BS55" s="564">
        <f t="shared" si="38"/>
        <v>0</v>
      </c>
      <c r="BT55" s="558">
        <f t="shared" si="60"/>
        <v>0</v>
      </c>
      <c r="BU55" s="559">
        <f t="shared" si="61"/>
        <v>0</v>
      </c>
      <c r="BV55" s="564">
        <f t="shared" si="62"/>
        <v>0</v>
      </c>
      <c r="BW55" s="283"/>
      <c r="BX55" s="283"/>
      <c r="BY55" s="283"/>
    </row>
    <row r="56" spans="3:77" ht="12.75" customHeight="1">
      <c r="C56" s="171" t="str">
        <f ca="1">+IF(OFFSET(Processes!B37,$D$11,0)="*","*",OFFSET(Processes!D37,$D$11,0))</f>
        <v>INDFDSHBHETE1</v>
      </c>
      <c r="D56" s="144" t="str">
        <f ca="1">+OFFSET(Processes!E37,$D$11,0)</f>
        <v>Food industry Heat Room Boiler - Dist. Heat Existing 1</v>
      </c>
      <c r="E56" s="147" t="str">
        <f>+Processes!O37</f>
        <v>INDHCE</v>
      </c>
      <c r="F56" s="147" t="str">
        <f ca="1">+OFFSET(Processes!$M$12,$D$11,0) &amp; Processes!P37</f>
        <v>IFDSH</v>
      </c>
      <c r="G56" s="319">
        <f t="shared" si="18"/>
        <v>341.346</v>
      </c>
      <c r="H56" s="319">
        <f t="shared" si="19"/>
        <v>0</v>
      </c>
      <c r="I56" s="319">
        <f t="shared" si="20"/>
        <v>0</v>
      </c>
      <c r="J56" s="319">
        <f t="shared" si="21"/>
        <v>604.15599999999995</v>
      </c>
      <c r="K56" s="319">
        <f t="shared" si="22"/>
        <v>0</v>
      </c>
      <c r="L56" s="319">
        <f t="shared" si="23"/>
        <v>0</v>
      </c>
      <c r="M56" s="319">
        <f t="shared" si="24"/>
        <v>735.19399999999996</v>
      </c>
      <c r="N56" s="319">
        <f t="shared" si="25"/>
        <v>0</v>
      </c>
      <c r="O56" s="319">
        <f t="shared" si="26"/>
        <v>0</v>
      </c>
      <c r="P56" s="319">
        <f t="shared" si="1"/>
        <v>735.19399999999996</v>
      </c>
      <c r="Q56" s="319">
        <f t="shared" si="2"/>
        <v>0</v>
      </c>
      <c r="R56" s="319">
        <f t="shared" si="3"/>
        <v>0</v>
      </c>
      <c r="S56" s="319">
        <f t="shared" si="4"/>
        <v>0</v>
      </c>
      <c r="T56" s="319">
        <f t="shared" si="5"/>
        <v>0</v>
      </c>
      <c r="U56" s="319">
        <f t="shared" si="6"/>
        <v>0</v>
      </c>
      <c r="V56" s="319">
        <v>5</v>
      </c>
      <c r="W56" s="341">
        <f>$N$136</f>
        <v>0.96</v>
      </c>
      <c r="X56" s="520">
        <f>$W$56</f>
        <v>0.96</v>
      </c>
      <c r="Y56" s="520">
        <f>$W$56</f>
        <v>0.96</v>
      </c>
      <c r="Z56" s="317">
        <f t="shared" si="84"/>
        <v>3.1536000000000002E-2</v>
      </c>
      <c r="AA56" s="390">
        <f t="shared" si="79"/>
        <v>0.5</v>
      </c>
      <c r="AB56" s="329">
        <v>20</v>
      </c>
      <c r="AC56" s="317"/>
      <c r="AD56" s="317"/>
      <c r="AE56" s="327"/>
      <c r="AG56" s="234">
        <f t="shared" si="80"/>
        <v>5.6010070429570433</v>
      </c>
      <c r="AH56" s="234">
        <f t="shared" si="81"/>
        <v>9.8250121782178219</v>
      </c>
      <c r="AI56" s="234">
        <f t="shared" si="82"/>
        <v>11.956001435643564</v>
      </c>
      <c r="AJ56" s="283"/>
      <c r="AK56" s="354"/>
      <c r="AL56" s="557" t="s">
        <v>103</v>
      </c>
      <c r="AM56" s="558">
        <f>P82/1000</f>
        <v>5.601</v>
      </c>
      <c r="AN56" s="611">
        <f>AM56</f>
        <v>5.601</v>
      </c>
      <c r="AO56" s="612">
        <v>0</v>
      </c>
      <c r="AP56" s="612">
        <v>0</v>
      </c>
      <c r="AQ56" s="580">
        <f t="shared" si="28"/>
        <v>5.3769667612387622</v>
      </c>
      <c r="AR56" s="560">
        <f t="shared" si="29"/>
        <v>0</v>
      </c>
      <c r="AS56" s="561">
        <f t="shared" si="30"/>
        <v>0</v>
      </c>
      <c r="AT56" s="558">
        <f t="shared" si="83"/>
        <v>5.6010070429570442</v>
      </c>
      <c r="AU56" s="559">
        <f t="shared" si="83"/>
        <v>0</v>
      </c>
      <c r="AV56" s="564">
        <f t="shared" si="83"/>
        <v>0</v>
      </c>
      <c r="AW56" s="283"/>
      <c r="AX56" s="354"/>
      <c r="AY56" s="557" t="s">
        <v>103</v>
      </c>
      <c r="AZ56" s="558">
        <f>P102/1000</f>
        <v>9.8249999999999993</v>
      </c>
      <c r="BA56" s="611">
        <f>AZ56</f>
        <v>9.8249999999999993</v>
      </c>
      <c r="BB56" s="612">
        <v>0</v>
      </c>
      <c r="BC56" s="612">
        <v>0</v>
      </c>
      <c r="BD56" s="558">
        <f t="shared" si="31"/>
        <v>9.4320116910891088</v>
      </c>
      <c r="BE56" s="559">
        <f t="shared" si="32"/>
        <v>0</v>
      </c>
      <c r="BF56" s="564">
        <f t="shared" si="33"/>
        <v>0</v>
      </c>
      <c r="BG56" s="558">
        <f t="shared" si="57"/>
        <v>9.8250121782178219</v>
      </c>
      <c r="BH56" s="559">
        <f t="shared" si="58"/>
        <v>0</v>
      </c>
      <c r="BI56" s="564">
        <f t="shared" si="59"/>
        <v>0</v>
      </c>
      <c r="BJ56" s="283"/>
      <c r="BK56" s="354"/>
      <c r="BL56" s="557" t="s">
        <v>103</v>
      </c>
      <c r="BM56" s="558">
        <f>P122/1000</f>
        <v>11.956</v>
      </c>
      <c r="BN56" s="611">
        <f>BM56</f>
        <v>11.956</v>
      </c>
      <c r="BO56" s="612">
        <v>0</v>
      </c>
      <c r="BP56" s="612">
        <v>0</v>
      </c>
      <c r="BQ56" s="558">
        <f t="shared" si="36"/>
        <v>11.477761378217821</v>
      </c>
      <c r="BR56" s="559">
        <f t="shared" si="37"/>
        <v>0</v>
      </c>
      <c r="BS56" s="564">
        <f t="shared" si="38"/>
        <v>0</v>
      </c>
      <c r="BT56" s="558">
        <f t="shared" si="60"/>
        <v>11.956001435643564</v>
      </c>
      <c r="BU56" s="559">
        <f t="shared" si="61"/>
        <v>0</v>
      </c>
      <c r="BV56" s="564">
        <f t="shared" si="62"/>
        <v>0</v>
      </c>
      <c r="BW56" s="283"/>
      <c r="BX56" s="283"/>
      <c r="BY56" s="283"/>
    </row>
    <row r="57" spans="3:77" ht="12.75" customHeight="1">
      <c r="C57" s="171" t="str">
        <f ca="1">+IF(OFFSET(Processes!B38,$D$11,0)="*","*",OFFSET(Processes!D38,$D$11,0))</f>
        <v>INDFDSHBHETE2</v>
      </c>
      <c r="D57" s="144" t="str">
        <f ca="1">+OFFSET(Processes!E38,$D$11,0)</f>
        <v>Food industry Heat Room Boiler - Dist. Heat Existing 2</v>
      </c>
      <c r="E57" s="147" t="str">
        <f>+Processes!O38</f>
        <v>INDHDE</v>
      </c>
      <c r="F57" s="147" t="str">
        <f ca="1">+OFFSET(Processes!$M$12,$D$11,0) &amp; Processes!P38</f>
        <v>IFDSH</v>
      </c>
      <c r="G57" s="319"/>
      <c r="H57" s="319"/>
      <c r="I57" s="319"/>
      <c r="J57" s="319"/>
      <c r="K57" s="319"/>
      <c r="L57" s="319"/>
      <c r="M57" s="319"/>
      <c r="N57" s="319"/>
      <c r="O57" s="319"/>
      <c r="P57" s="319">
        <f t="shared" si="1"/>
        <v>0</v>
      </c>
      <c r="Q57" s="319">
        <f t="shared" si="2"/>
        <v>0</v>
      </c>
      <c r="R57" s="319">
        <f t="shared" si="3"/>
        <v>0</v>
      </c>
      <c r="S57" s="319">
        <f t="shared" si="4"/>
        <v>0</v>
      </c>
      <c r="T57" s="319">
        <f t="shared" si="5"/>
        <v>0</v>
      </c>
      <c r="U57" s="319">
        <f t="shared" si="6"/>
        <v>0</v>
      </c>
      <c r="V57" s="319">
        <v>5</v>
      </c>
      <c r="W57" s="341">
        <f>$N$136</f>
        <v>0.96</v>
      </c>
      <c r="X57" s="520">
        <f>$W$56</f>
        <v>0.96</v>
      </c>
      <c r="Y57" s="520">
        <f>$W$56</f>
        <v>0.96</v>
      </c>
      <c r="Z57" s="317">
        <f t="shared" si="84"/>
        <v>3.1536000000000002E-2</v>
      </c>
      <c r="AA57" s="390">
        <f t="shared" si="79"/>
        <v>0.5</v>
      </c>
      <c r="AB57" s="329">
        <v>20</v>
      </c>
      <c r="AC57" s="317"/>
      <c r="AD57" s="317"/>
      <c r="AE57" s="327"/>
      <c r="AG57" s="234">
        <f t="shared" si="80"/>
        <v>0</v>
      </c>
      <c r="AH57" s="234">
        <f t="shared" si="81"/>
        <v>0</v>
      </c>
      <c r="AI57" s="234">
        <f t="shared" si="82"/>
        <v>0</v>
      </c>
      <c r="AJ57" s="283"/>
      <c r="AK57" s="354"/>
      <c r="AL57" s="557" t="s">
        <v>104</v>
      </c>
      <c r="AM57" s="558"/>
      <c r="AN57" s="611">
        <f>AM57</f>
        <v>0</v>
      </c>
      <c r="AO57" s="612">
        <v>0</v>
      </c>
      <c r="AP57" s="612">
        <v>0</v>
      </c>
      <c r="AQ57" s="580">
        <f t="shared" si="28"/>
        <v>0</v>
      </c>
      <c r="AR57" s="560">
        <f t="shared" si="29"/>
        <v>0</v>
      </c>
      <c r="AS57" s="561">
        <f t="shared" si="30"/>
        <v>0</v>
      </c>
      <c r="AT57" s="558"/>
      <c r="AU57" s="559"/>
      <c r="AV57" s="564"/>
      <c r="AW57" s="283"/>
      <c r="AX57" s="354"/>
      <c r="AY57" s="557" t="s">
        <v>104</v>
      </c>
      <c r="AZ57" s="558"/>
      <c r="BA57" s="611">
        <f>AZ57</f>
        <v>0</v>
      </c>
      <c r="BB57" s="612">
        <v>0</v>
      </c>
      <c r="BC57" s="612">
        <v>0</v>
      </c>
      <c r="BD57" s="558">
        <f t="shared" si="31"/>
        <v>0</v>
      </c>
      <c r="BE57" s="559">
        <f t="shared" si="32"/>
        <v>0</v>
      </c>
      <c r="BF57" s="564">
        <f t="shared" si="33"/>
        <v>0</v>
      </c>
      <c r="BG57" s="558"/>
      <c r="BH57" s="559"/>
      <c r="BI57" s="564"/>
      <c r="BJ57" s="283"/>
      <c r="BK57" s="354"/>
      <c r="BL57" s="557" t="s">
        <v>104</v>
      </c>
      <c r="BM57" s="558"/>
      <c r="BN57" s="611">
        <f>BM57</f>
        <v>0</v>
      </c>
      <c r="BO57" s="612">
        <v>0</v>
      </c>
      <c r="BP57" s="612">
        <v>0</v>
      </c>
      <c r="BQ57" s="558">
        <f t="shared" si="36"/>
        <v>0</v>
      </c>
      <c r="BR57" s="559">
        <f t="shared" si="37"/>
        <v>0</v>
      </c>
      <c r="BS57" s="564">
        <f t="shared" si="38"/>
        <v>0</v>
      </c>
      <c r="BT57" s="558"/>
      <c r="BU57" s="559"/>
      <c r="BV57" s="564"/>
      <c r="BW57" s="283"/>
      <c r="BX57" s="283"/>
      <c r="BY57" s="283"/>
    </row>
    <row r="58" spans="3:77" ht="12.75" customHeight="1">
      <c r="C58" s="171" t="str">
        <f ca="1">+IF(OFFSET(Processes!B39,$D$11,0)="*","*",OFFSET(Processes!D39,$D$11,0))</f>
        <v>INDFDSHBELCE1</v>
      </c>
      <c r="D58" s="146" t="str">
        <f ca="1">+OFFSET(Processes!E39,$D$11,0)</f>
        <v>Food industry Heat Room Boiler - Electricity Existing 1</v>
      </c>
      <c r="E58" s="170" t="str">
        <f>+Processes!O39</f>
        <v>INDELC</v>
      </c>
      <c r="F58" s="172" t="str">
        <f ca="1">+OFFSET(Processes!$M$12,$D$11,0) &amp; Processes!P39</f>
        <v>IFDSH</v>
      </c>
      <c r="G58" s="322">
        <f t="shared" si="18"/>
        <v>76.097999999999999</v>
      </c>
      <c r="H58" s="322">
        <f t="shared" si="19"/>
        <v>0</v>
      </c>
      <c r="I58" s="322">
        <f t="shared" si="20"/>
        <v>0</v>
      </c>
      <c r="J58" s="322">
        <f t="shared" si="21"/>
        <v>79.713000000000008</v>
      </c>
      <c r="K58" s="322">
        <f t="shared" si="22"/>
        <v>0</v>
      </c>
      <c r="L58" s="322">
        <f t="shared" si="23"/>
        <v>0</v>
      </c>
      <c r="M58" s="322">
        <f t="shared" si="24"/>
        <v>81.83</v>
      </c>
      <c r="N58" s="322">
        <f t="shared" si="25"/>
        <v>0</v>
      </c>
      <c r="O58" s="322">
        <f t="shared" si="26"/>
        <v>0</v>
      </c>
      <c r="P58" s="322">
        <f t="shared" si="1"/>
        <v>81.83</v>
      </c>
      <c r="Q58" s="322">
        <f t="shared" si="2"/>
        <v>0</v>
      </c>
      <c r="R58" s="322">
        <f t="shared" si="3"/>
        <v>0</v>
      </c>
      <c r="S58" s="322">
        <f t="shared" si="4"/>
        <v>0</v>
      </c>
      <c r="T58" s="322">
        <f t="shared" si="5"/>
        <v>0</v>
      </c>
      <c r="U58" s="322">
        <f t="shared" si="6"/>
        <v>0</v>
      </c>
      <c r="V58" s="556">
        <v>5</v>
      </c>
      <c r="W58" s="343">
        <f>M136</f>
        <v>0.95</v>
      </c>
      <c r="X58" s="521">
        <f t="shared" si="78"/>
        <v>0.95</v>
      </c>
      <c r="Y58" s="521">
        <f t="shared" si="78"/>
        <v>0.95</v>
      </c>
      <c r="Z58" s="324">
        <f t="shared" si="84"/>
        <v>3.1536000000000002E-2</v>
      </c>
      <c r="AA58" s="390">
        <f t="shared" si="79"/>
        <v>0.5</v>
      </c>
      <c r="AB58" s="329">
        <v>20</v>
      </c>
      <c r="AC58" s="324"/>
      <c r="AD58" s="317"/>
      <c r="AE58" s="329"/>
      <c r="AG58" s="234">
        <f t="shared" si="80"/>
        <v>1.2618047888953154</v>
      </c>
      <c r="AH58" s="234">
        <f t="shared" si="81"/>
        <v>1.3099683001563318</v>
      </c>
      <c r="AI58" s="234">
        <f t="shared" si="82"/>
        <v>1.3447581448671182</v>
      </c>
      <c r="AJ58" s="283"/>
      <c r="AK58" s="353"/>
      <c r="AL58" s="565" t="s">
        <v>61</v>
      </c>
      <c r="AM58" s="558">
        <f>O82/1000</f>
        <v>1.2618</v>
      </c>
      <c r="AN58" s="559">
        <f t="shared" si="75"/>
        <v>1.2618</v>
      </c>
      <c r="AO58" s="560">
        <f t="shared" si="76"/>
        <v>0</v>
      </c>
      <c r="AP58" s="560">
        <f t="shared" si="77"/>
        <v>0</v>
      </c>
      <c r="AQ58" s="580">
        <f t="shared" si="28"/>
        <v>1.1987145494505498</v>
      </c>
      <c r="AR58" s="560">
        <f t="shared" si="29"/>
        <v>0</v>
      </c>
      <c r="AS58" s="561">
        <f t="shared" si="30"/>
        <v>0</v>
      </c>
      <c r="AT58" s="558">
        <f t="shared" ref="AT58:AV62" si="85">IFERROR(AQ58/W58,0)</f>
        <v>1.2618047888953157</v>
      </c>
      <c r="AU58" s="559">
        <f t="shared" si="85"/>
        <v>0</v>
      </c>
      <c r="AV58" s="564">
        <f t="shared" si="85"/>
        <v>0</v>
      </c>
      <c r="AW58" s="283"/>
      <c r="AX58" s="353"/>
      <c r="AY58" s="565" t="s">
        <v>61</v>
      </c>
      <c r="AZ58" s="558">
        <f>O102/1000</f>
        <v>1.309968</v>
      </c>
      <c r="BA58" s="559">
        <f>AZ58*$AN$23</f>
        <v>1.309968</v>
      </c>
      <c r="BB58" s="560">
        <f t="shared" si="64"/>
        <v>0</v>
      </c>
      <c r="BC58" s="560">
        <f t="shared" si="65"/>
        <v>0</v>
      </c>
      <c r="BD58" s="558">
        <f t="shared" si="31"/>
        <v>1.244469885148515</v>
      </c>
      <c r="BE58" s="559">
        <f t="shared" si="32"/>
        <v>0</v>
      </c>
      <c r="BF58" s="564">
        <f t="shared" si="33"/>
        <v>0</v>
      </c>
      <c r="BG58" s="558">
        <f t="shared" ref="BG58:BI62" si="86">IFERROR(BD58/W58,0)</f>
        <v>1.3099683001563316</v>
      </c>
      <c r="BH58" s="559">
        <f t="shared" si="86"/>
        <v>0</v>
      </c>
      <c r="BI58" s="564">
        <f t="shared" si="86"/>
        <v>0</v>
      </c>
      <c r="BJ58" s="283"/>
      <c r="BK58" s="353"/>
      <c r="BL58" s="565" t="s">
        <v>61</v>
      </c>
      <c r="BM58" s="558">
        <f>O122/1000</f>
        <v>1.3447439999999999</v>
      </c>
      <c r="BN58" s="559">
        <f>BM58*$AN$23</f>
        <v>1.3447439999999999</v>
      </c>
      <c r="BO58" s="560">
        <f t="shared" si="50"/>
        <v>0</v>
      </c>
      <c r="BP58" s="560">
        <f t="shared" si="51"/>
        <v>0</v>
      </c>
      <c r="BQ58" s="558">
        <f t="shared" si="36"/>
        <v>1.2775202376237624</v>
      </c>
      <c r="BR58" s="559">
        <f t="shared" si="37"/>
        <v>0</v>
      </c>
      <c r="BS58" s="564">
        <f t="shared" si="38"/>
        <v>0</v>
      </c>
      <c r="BT58" s="558">
        <f t="shared" ref="BT58:BV62" si="87">IFERROR(BQ58/W58,0)</f>
        <v>1.3447581448671184</v>
      </c>
      <c r="BU58" s="559">
        <f t="shared" si="87"/>
        <v>0</v>
      </c>
      <c r="BV58" s="564">
        <f t="shared" si="87"/>
        <v>0</v>
      </c>
      <c r="BW58" s="283"/>
      <c r="BX58" s="283"/>
      <c r="BY58" s="283"/>
    </row>
    <row r="59" spans="3:77" ht="12.75" customHeight="1">
      <c r="C59" s="173" t="str">
        <f ca="1">+IF(OFFSET(Processes!B40,$D$11,0)="*","*",OFFSET(Processes!D40,$D$11,0))</f>
        <v>INDFDLAAELCE1</v>
      </c>
      <c r="D59" s="144" t="str">
        <f ca="1">+OFFSET(Processes!E40,$D$11,0)</f>
        <v>Food industry Electricity Light Appliance - Electricity Existing 1</v>
      </c>
      <c r="E59" s="174" t="str">
        <f>+Processes!O40</f>
        <v>INDELC</v>
      </c>
      <c r="F59" s="147" t="str">
        <f ca="1">+OFFSET(Processes!$M$12,$D$11,0) &amp; Processes!P40</f>
        <v>IFDLA</v>
      </c>
      <c r="G59" s="321">
        <f t="shared" si="18"/>
        <v>320.41199999999998</v>
      </c>
      <c r="H59" s="321">
        <f t="shared" si="19"/>
        <v>0</v>
      </c>
      <c r="I59" s="321">
        <f t="shared" si="20"/>
        <v>0</v>
      </c>
      <c r="J59" s="321">
        <f t="shared" si="21"/>
        <v>335.63399999999996</v>
      </c>
      <c r="K59" s="321">
        <f t="shared" si="22"/>
        <v>0</v>
      </c>
      <c r="L59" s="321">
        <f t="shared" si="23"/>
        <v>0</v>
      </c>
      <c r="M59" s="321">
        <f t="shared" si="24"/>
        <v>344.54399999999998</v>
      </c>
      <c r="N59" s="321">
        <f t="shared" si="25"/>
        <v>0</v>
      </c>
      <c r="O59" s="321">
        <f t="shared" si="26"/>
        <v>0</v>
      </c>
      <c r="P59" s="321">
        <f t="shared" si="1"/>
        <v>344.54399999999998</v>
      </c>
      <c r="Q59" s="321">
        <f t="shared" si="2"/>
        <v>0</v>
      </c>
      <c r="R59" s="321">
        <f t="shared" si="3"/>
        <v>0</v>
      </c>
      <c r="S59" s="321">
        <f t="shared" si="4"/>
        <v>0</v>
      </c>
      <c r="T59" s="321">
        <f t="shared" si="5"/>
        <v>0</v>
      </c>
      <c r="U59" s="321">
        <f t="shared" si="6"/>
        <v>0</v>
      </c>
      <c r="V59" s="321">
        <v>5</v>
      </c>
      <c r="W59" s="341">
        <v>1</v>
      </c>
      <c r="X59" s="520">
        <v>1</v>
      </c>
      <c r="Y59" s="520">
        <v>1</v>
      </c>
      <c r="Z59" s="325">
        <f t="shared" si="84"/>
        <v>3.1536000000000002E-2</v>
      </c>
      <c r="AA59" s="391">
        <f t="shared" si="79"/>
        <v>0.5</v>
      </c>
      <c r="AB59" s="330">
        <v>20</v>
      </c>
      <c r="AC59" s="325"/>
      <c r="AD59" s="325"/>
      <c r="AE59" s="330"/>
      <c r="AG59" s="234">
        <f t="shared" si="80"/>
        <v>5.0472092067932071</v>
      </c>
      <c r="AH59" s="234">
        <f t="shared" si="81"/>
        <v>5.2398781306930688</v>
      </c>
      <c r="AI59" s="234">
        <f t="shared" si="82"/>
        <v>5.3789799920792083</v>
      </c>
      <c r="AJ59" s="283"/>
      <c r="AK59" s="529" t="str">
        <f ca="1">F59</f>
        <v>IFDLA</v>
      </c>
      <c r="AL59" s="576" t="s">
        <v>61</v>
      </c>
      <c r="AM59" s="577">
        <f>O80/1000</f>
        <v>5.0472000000000001</v>
      </c>
      <c r="AN59" s="578">
        <f t="shared" si="75"/>
        <v>5.0472000000000001</v>
      </c>
      <c r="AO59" s="581">
        <f t="shared" si="76"/>
        <v>0</v>
      </c>
      <c r="AP59" s="581">
        <f t="shared" si="77"/>
        <v>0</v>
      </c>
      <c r="AQ59" s="582">
        <f t="shared" si="28"/>
        <v>5.0472092067932071</v>
      </c>
      <c r="AR59" s="581">
        <f t="shared" si="29"/>
        <v>0</v>
      </c>
      <c r="AS59" s="583">
        <f t="shared" si="30"/>
        <v>0</v>
      </c>
      <c r="AT59" s="577">
        <f t="shared" si="85"/>
        <v>5.0472092067932071</v>
      </c>
      <c r="AU59" s="578">
        <f t="shared" si="85"/>
        <v>0</v>
      </c>
      <c r="AV59" s="579">
        <f t="shared" si="85"/>
        <v>0</v>
      </c>
      <c r="AW59" s="283"/>
      <c r="AX59" s="529" t="str">
        <f t="shared" ca="1" si="12"/>
        <v>IFDLA</v>
      </c>
      <c r="AY59" s="576" t="s">
        <v>61</v>
      </c>
      <c r="AZ59" s="577">
        <f>O100/1000</f>
        <v>5.2398720000000001</v>
      </c>
      <c r="BA59" s="578">
        <f>AZ59*$AN$23</f>
        <v>5.2398720000000001</v>
      </c>
      <c r="BB59" s="581">
        <f t="shared" si="64"/>
        <v>0</v>
      </c>
      <c r="BC59" s="581">
        <f t="shared" si="65"/>
        <v>0</v>
      </c>
      <c r="BD59" s="577">
        <f t="shared" si="31"/>
        <v>5.2398781306930688</v>
      </c>
      <c r="BE59" s="578">
        <f t="shared" si="32"/>
        <v>0</v>
      </c>
      <c r="BF59" s="579">
        <f t="shared" si="33"/>
        <v>0</v>
      </c>
      <c r="BG59" s="577">
        <f t="shared" si="86"/>
        <v>5.2398781306930688</v>
      </c>
      <c r="BH59" s="578">
        <f t="shared" si="86"/>
        <v>0</v>
      </c>
      <c r="BI59" s="579">
        <f t="shared" si="86"/>
        <v>0</v>
      </c>
      <c r="BJ59" s="283"/>
      <c r="BK59" s="529" t="str">
        <f ca="1">AK59</f>
        <v>IFDLA</v>
      </c>
      <c r="BL59" s="576" t="s">
        <v>61</v>
      </c>
      <c r="BM59" s="577">
        <f>O120/1000</f>
        <v>5.3789759999999998</v>
      </c>
      <c r="BN59" s="578">
        <f>BM59*$AN$23</f>
        <v>5.3789759999999998</v>
      </c>
      <c r="BO59" s="581">
        <f t="shared" si="50"/>
        <v>0</v>
      </c>
      <c r="BP59" s="581">
        <f t="shared" si="51"/>
        <v>0</v>
      </c>
      <c r="BQ59" s="577">
        <f t="shared" si="36"/>
        <v>5.3789799920792083</v>
      </c>
      <c r="BR59" s="578">
        <f t="shared" si="37"/>
        <v>0</v>
      </c>
      <c r="BS59" s="579">
        <f t="shared" si="38"/>
        <v>0</v>
      </c>
      <c r="BT59" s="577">
        <f t="shared" si="87"/>
        <v>5.3789799920792083</v>
      </c>
      <c r="BU59" s="578">
        <f t="shared" si="87"/>
        <v>0</v>
      </c>
      <c r="BV59" s="579">
        <f t="shared" si="87"/>
        <v>0</v>
      </c>
      <c r="BW59" s="283"/>
      <c r="BX59" s="283"/>
      <c r="BY59" s="283"/>
    </row>
    <row r="60" spans="3:77" ht="12.75" customHeight="1">
      <c r="C60" s="146" t="str">
        <f ca="1">+IF(OFFSET(Processes!B41,$D$11,0)="*","*",OFFSET(Processes!D41,$D$11,0))</f>
        <v>INDFDEMMELCE1</v>
      </c>
      <c r="D60" s="146" t="str">
        <f ca="1">+OFFSET(Processes!E41,$D$11,0)</f>
        <v>Food industry Electricity Motors - Electricity Existing 1</v>
      </c>
      <c r="E60" s="172" t="str">
        <f>+Processes!O41</f>
        <v>INDELC</v>
      </c>
      <c r="F60" s="172" t="str">
        <f ca="1">+OFFSET(Processes!$M$12,$D$11,0) &amp; Processes!P41</f>
        <v>IFDEM</v>
      </c>
      <c r="G60" s="322">
        <f t="shared" si="18"/>
        <v>2803.6000000000004</v>
      </c>
      <c r="H60" s="322">
        <f t="shared" si="19"/>
        <v>0</v>
      </c>
      <c r="I60" s="322">
        <f t="shared" si="20"/>
        <v>0</v>
      </c>
      <c r="J60" s="322">
        <f t="shared" si="21"/>
        <v>2936.7950000000001</v>
      </c>
      <c r="K60" s="322">
        <f t="shared" si="22"/>
        <v>0</v>
      </c>
      <c r="L60" s="322">
        <f t="shared" si="23"/>
        <v>0</v>
      </c>
      <c r="M60" s="322">
        <f t="shared" si="24"/>
        <v>3014.7580000000003</v>
      </c>
      <c r="N60" s="322">
        <f t="shared" si="25"/>
        <v>0</v>
      </c>
      <c r="O60" s="322">
        <f t="shared" si="26"/>
        <v>0</v>
      </c>
      <c r="P60" s="322">
        <f t="shared" si="1"/>
        <v>3014.7580000000003</v>
      </c>
      <c r="Q60" s="322">
        <f t="shared" si="2"/>
        <v>0</v>
      </c>
      <c r="R60" s="322">
        <f t="shared" si="3"/>
        <v>0</v>
      </c>
      <c r="S60" s="322">
        <f t="shared" si="4"/>
        <v>0</v>
      </c>
      <c r="T60" s="322">
        <f t="shared" si="5"/>
        <v>0</v>
      </c>
      <c r="U60" s="322">
        <f t="shared" si="6"/>
        <v>0</v>
      </c>
      <c r="V60" s="556">
        <v>5</v>
      </c>
      <c r="W60" s="343">
        <v>1</v>
      </c>
      <c r="X60" s="521">
        <v>1</v>
      </c>
      <c r="Y60" s="521">
        <v>1</v>
      </c>
      <c r="Z60" s="318">
        <f t="shared" si="84"/>
        <v>3.1536000000000002E-2</v>
      </c>
      <c r="AA60" s="389">
        <f t="shared" si="79"/>
        <v>0.5</v>
      </c>
      <c r="AB60" s="328">
        <v>20</v>
      </c>
      <c r="AC60" s="318"/>
      <c r="AD60" s="318"/>
      <c r="AE60" s="328"/>
      <c r="AG60" s="234">
        <f t="shared" si="80"/>
        <v>44.163001798201812</v>
      </c>
      <c r="AH60" s="234">
        <f t="shared" si="81"/>
        <v>45.84889461386139</v>
      </c>
      <c r="AI60" s="234">
        <f t="shared" si="82"/>
        <v>47.066043706930699</v>
      </c>
      <c r="AJ60" s="283"/>
      <c r="AK60" s="534" t="str">
        <f ca="1">F60</f>
        <v>IFDEM</v>
      </c>
      <c r="AL60" s="576" t="s">
        <v>61</v>
      </c>
      <c r="AM60" s="577">
        <f>O81/1000</f>
        <v>44.162999999999997</v>
      </c>
      <c r="AN60" s="578">
        <f t="shared" si="75"/>
        <v>44.162999999999997</v>
      </c>
      <c r="AO60" s="581">
        <f t="shared" si="76"/>
        <v>0</v>
      </c>
      <c r="AP60" s="581">
        <f t="shared" si="77"/>
        <v>0</v>
      </c>
      <c r="AQ60" s="582">
        <f t="shared" si="28"/>
        <v>44.163001798201812</v>
      </c>
      <c r="AR60" s="581">
        <f t="shared" si="29"/>
        <v>0</v>
      </c>
      <c r="AS60" s="583">
        <f t="shared" si="30"/>
        <v>0</v>
      </c>
      <c r="AT60" s="577">
        <f t="shared" si="85"/>
        <v>44.163001798201812</v>
      </c>
      <c r="AU60" s="578">
        <f t="shared" si="85"/>
        <v>0</v>
      </c>
      <c r="AV60" s="579">
        <f t="shared" si="85"/>
        <v>0</v>
      </c>
      <c r="AW60" s="283"/>
      <c r="AX60" s="534" t="str">
        <f t="shared" ca="1" si="12"/>
        <v>IFDEM</v>
      </c>
      <c r="AY60" s="576" t="s">
        <v>61</v>
      </c>
      <c r="AZ60" s="577">
        <f>O101/1000</f>
        <v>45.848879999999994</v>
      </c>
      <c r="BA60" s="578">
        <f>AZ60*$AN$23</f>
        <v>45.848879999999994</v>
      </c>
      <c r="BB60" s="581">
        <f t="shared" si="64"/>
        <v>0</v>
      </c>
      <c r="BC60" s="581">
        <f t="shared" si="65"/>
        <v>0</v>
      </c>
      <c r="BD60" s="577">
        <f t="shared" si="31"/>
        <v>45.84889461386139</v>
      </c>
      <c r="BE60" s="578">
        <f t="shared" si="32"/>
        <v>0</v>
      </c>
      <c r="BF60" s="579">
        <f t="shared" si="33"/>
        <v>0</v>
      </c>
      <c r="BG60" s="577">
        <f t="shared" si="86"/>
        <v>45.84889461386139</v>
      </c>
      <c r="BH60" s="578">
        <f t="shared" si="86"/>
        <v>0</v>
      </c>
      <c r="BI60" s="579">
        <f t="shared" si="86"/>
        <v>0</v>
      </c>
      <c r="BJ60" s="283"/>
      <c r="BK60" s="534" t="str">
        <f ca="1">AK60</f>
        <v>IFDEM</v>
      </c>
      <c r="BL60" s="576" t="s">
        <v>61</v>
      </c>
      <c r="BM60" s="577">
        <f>O121/1000</f>
        <v>47.066039999999994</v>
      </c>
      <c r="BN60" s="578">
        <f>BM60*$AN$23</f>
        <v>47.066039999999994</v>
      </c>
      <c r="BO60" s="581">
        <f t="shared" si="50"/>
        <v>0</v>
      </c>
      <c r="BP60" s="581">
        <f t="shared" si="51"/>
        <v>0</v>
      </c>
      <c r="BQ60" s="577">
        <f t="shared" si="36"/>
        <v>47.066043706930699</v>
      </c>
      <c r="BR60" s="578">
        <f t="shared" si="37"/>
        <v>0</v>
      </c>
      <c r="BS60" s="579">
        <f t="shared" si="38"/>
        <v>0</v>
      </c>
      <c r="BT60" s="577">
        <f t="shared" si="87"/>
        <v>47.066043706930699</v>
      </c>
      <c r="BU60" s="578">
        <f t="shared" si="87"/>
        <v>0</v>
      </c>
      <c r="BV60" s="579">
        <f t="shared" si="87"/>
        <v>0</v>
      </c>
      <c r="BW60" s="283"/>
      <c r="BX60" s="283"/>
      <c r="BY60" s="283"/>
    </row>
    <row r="61" spans="3:77" ht="12.75" customHeight="1">
      <c r="C61" s="171" t="str">
        <f ca="1">+IF(OFFSET(Processes!B42,$D$11,0)="*","*",OFFSET(Processes!D42,$D$11,0))</f>
        <v>INDFDTFTDSLE1</v>
      </c>
      <c r="D61" s="171" t="str">
        <f ca="1">+OFFSET(Processes!E42,$D$11,0)</f>
        <v>Food industry Tractors, Trucks, Fishing boats, Forest machines - Diesel Existing 1</v>
      </c>
      <c r="E61" s="170" t="str">
        <f>+Processes!O42</f>
        <v>INDDSB1,INDDSB2,INDDSL</v>
      </c>
      <c r="F61" s="171" t="str">
        <f ca="1">+OFFSET(Processes!$M$12,$D$11,0) &amp; Processes!P42</f>
        <v>IFDTF</v>
      </c>
      <c r="G61" s="321">
        <f t="shared" si="18"/>
        <v>825.101</v>
      </c>
      <c r="H61" s="321">
        <f t="shared" si="19"/>
        <v>0</v>
      </c>
      <c r="I61" s="321">
        <f t="shared" si="20"/>
        <v>0</v>
      </c>
      <c r="J61" s="321">
        <f t="shared" si="21"/>
        <v>414.10299999999995</v>
      </c>
      <c r="K61" s="321">
        <f t="shared" si="22"/>
        <v>0</v>
      </c>
      <c r="L61" s="321">
        <f t="shared" si="23"/>
        <v>0</v>
      </c>
      <c r="M61" s="321">
        <f t="shared" si="24"/>
        <v>343.70499999999998</v>
      </c>
      <c r="N61" s="321">
        <f t="shared" si="25"/>
        <v>0</v>
      </c>
      <c r="O61" s="321">
        <f t="shared" si="26"/>
        <v>0</v>
      </c>
      <c r="P61" s="321">
        <f t="shared" si="1"/>
        <v>343.70499999999998</v>
      </c>
      <c r="Q61" s="321">
        <f t="shared" si="2"/>
        <v>0</v>
      </c>
      <c r="R61" s="321">
        <f t="shared" si="3"/>
        <v>0</v>
      </c>
      <c r="S61" s="321">
        <f t="shared" si="4"/>
        <v>0</v>
      </c>
      <c r="T61" s="321">
        <f t="shared" si="5"/>
        <v>0</v>
      </c>
      <c r="U61" s="321">
        <f t="shared" si="6"/>
        <v>0</v>
      </c>
      <c r="V61" s="321">
        <v>5</v>
      </c>
      <c r="W61" s="341">
        <v>1</v>
      </c>
      <c r="X61" s="520">
        <f t="shared" ref="X61:Y62" si="88">W61</f>
        <v>1</v>
      </c>
      <c r="Y61" s="520">
        <f t="shared" si="88"/>
        <v>1</v>
      </c>
      <c r="Z61" s="325">
        <f t="shared" si="84"/>
        <v>3.1536000000000002E-2</v>
      </c>
      <c r="AA61" s="391">
        <v>0.5</v>
      </c>
      <c r="AB61" s="330">
        <v>20</v>
      </c>
      <c r="AC61" s="325"/>
      <c r="AD61" s="325"/>
      <c r="AE61" s="330"/>
      <c r="AG61" s="234">
        <f t="shared" si="80"/>
        <v>12.997195372627376</v>
      </c>
      <c r="AH61" s="234">
        <f t="shared" si="81"/>
        <v>6.4649268356435634</v>
      </c>
      <c r="AI61" s="234">
        <f t="shared" si="82"/>
        <v>5.3658816237623759</v>
      </c>
      <c r="AJ61" s="283"/>
      <c r="AK61" s="534" t="str">
        <f ca="1">F61</f>
        <v>IFDTF</v>
      </c>
      <c r="AL61" s="576" t="s">
        <v>59</v>
      </c>
      <c r="AM61" s="577">
        <f>(F79+L79)/1000</f>
        <v>12.997185</v>
      </c>
      <c r="AN61" s="578">
        <f t="shared" si="75"/>
        <v>12.997185</v>
      </c>
      <c r="AO61" s="581">
        <f t="shared" si="76"/>
        <v>0</v>
      </c>
      <c r="AP61" s="581">
        <f t="shared" si="77"/>
        <v>0</v>
      </c>
      <c r="AQ61" s="582">
        <f t="shared" si="28"/>
        <v>12.997195372627376</v>
      </c>
      <c r="AR61" s="581">
        <f t="shared" si="29"/>
        <v>0</v>
      </c>
      <c r="AS61" s="583">
        <f t="shared" si="30"/>
        <v>0</v>
      </c>
      <c r="AT61" s="577">
        <f t="shared" si="85"/>
        <v>12.997195372627376</v>
      </c>
      <c r="AU61" s="578">
        <f t="shared" si="85"/>
        <v>0</v>
      </c>
      <c r="AV61" s="579">
        <f t="shared" si="85"/>
        <v>0</v>
      </c>
      <c r="AW61" s="283"/>
      <c r="AX61" s="534" t="str">
        <f t="shared" ca="1" si="12"/>
        <v>IFDTF</v>
      </c>
      <c r="AY61" s="576" t="s">
        <v>59</v>
      </c>
      <c r="AZ61" s="577">
        <f>(F99+L99)/1000</f>
        <v>6.4649139999999994</v>
      </c>
      <c r="BA61" s="578">
        <f>AZ61*$AN$23</f>
        <v>6.4649139999999994</v>
      </c>
      <c r="BB61" s="581">
        <f t="shared" si="64"/>
        <v>0</v>
      </c>
      <c r="BC61" s="581">
        <f t="shared" si="65"/>
        <v>0</v>
      </c>
      <c r="BD61" s="577">
        <f t="shared" si="31"/>
        <v>6.4649268356435634</v>
      </c>
      <c r="BE61" s="578">
        <f t="shared" si="32"/>
        <v>0</v>
      </c>
      <c r="BF61" s="579">
        <f t="shared" si="33"/>
        <v>0</v>
      </c>
      <c r="BG61" s="577">
        <f t="shared" si="86"/>
        <v>6.4649268356435634</v>
      </c>
      <c r="BH61" s="578">
        <f t="shared" si="86"/>
        <v>0</v>
      </c>
      <c r="BI61" s="579">
        <f t="shared" si="86"/>
        <v>0</v>
      </c>
      <c r="BJ61" s="283"/>
      <c r="BK61" s="534" t="str">
        <f ca="1">AK61</f>
        <v>IFDTF</v>
      </c>
      <c r="BL61" s="576" t="s">
        <v>59</v>
      </c>
      <c r="BM61" s="577">
        <f>(F119+L119)/1000</f>
        <v>5.365875</v>
      </c>
      <c r="BN61" s="578">
        <f>BM61*$AN$23</f>
        <v>5.365875</v>
      </c>
      <c r="BO61" s="581">
        <f t="shared" si="50"/>
        <v>0</v>
      </c>
      <c r="BP61" s="581">
        <f t="shared" si="51"/>
        <v>0</v>
      </c>
      <c r="BQ61" s="577">
        <f t="shared" si="36"/>
        <v>5.3658816237623759</v>
      </c>
      <c r="BR61" s="578">
        <f t="shared" si="37"/>
        <v>0</v>
      </c>
      <c r="BS61" s="579">
        <f t="shared" si="38"/>
        <v>0</v>
      </c>
      <c r="BT61" s="577">
        <f t="shared" si="87"/>
        <v>5.3658816237623759</v>
      </c>
      <c r="BU61" s="578">
        <f t="shared" si="87"/>
        <v>0</v>
      </c>
      <c r="BV61" s="579">
        <f t="shared" si="87"/>
        <v>0</v>
      </c>
      <c r="BW61" s="283"/>
      <c r="BX61" s="283"/>
      <c r="BY61" s="283"/>
    </row>
    <row r="62" spans="3:77" ht="12.75" customHeight="1">
      <c r="C62" s="171" t="str">
        <f ca="1">+IF(OFFSET(Processes!B43,$D$11,0)="*","*",OFFSET(Processes!D43,$D$11,0))</f>
        <v>INDFDFLTLPGE1</v>
      </c>
      <c r="D62" s="171" t="str">
        <f ca="1">+OFFSET(Processes!E43,$D$11,0)</f>
        <v>Food industry Forklifts - LPG Existing 1</v>
      </c>
      <c r="E62" s="170" t="str">
        <f>+Processes!O43</f>
        <v>INDLPG,INDSNG1,INDSNG2</v>
      </c>
      <c r="F62" s="171" t="str">
        <f ca="1">+OFFSET(Processes!$M$12,$D$11,0) &amp; Processes!P43</f>
        <v>IFDFL</v>
      </c>
      <c r="G62" s="321">
        <f t="shared" si="18"/>
        <v>56.982999999999997</v>
      </c>
      <c r="H62" s="321">
        <f t="shared" si="19"/>
        <v>0</v>
      </c>
      <c r="I62" s="321">
        <f>ROUNDUP(AP62/($Z62*$AA62)*I$21*Y62,3)</f>
        <v>0</v>
      </c>
      <c r="J62" s="321">
        <f t="shared" si="21"/>
        <v>7.2650000000000006</v>
      </c>
      <c r="K62" s="321">
        <f t="shared" si="22"/>
        <v>0</v>
      </c>
      <c r="L62" s="321">
        <f t="shared" si="23"/>
        <v>0</v>
      </c>
      <c r="M62" s="321">
        <f t="shared" si="24"/>
        <v>8.2779999999999987</v>
      </c>
      <c r="N62" s="321">
        <f t="shared" si="25"/>
        <v>0</v>
      </c>
      <c r="O62" s="321">
        <f t="shared" si="26"/>
        <v>0</v>
      </c>
      <c r="P62" s="321">
        <f t="shared" si="1"/>
        <v>8.2779999999999987</v>
      </c>
      <c r="Q62" s="321">
        <f t="shared" si="2"/>
        <v>0</v>
      </c>
      <c r="R62" s="321">
        <f t="shared" si="3"/>
        <v>0</v>
      </c>
      <c r="S62" s="321">
        <f t="shared" si="4"/>
        <v>0</v>
      </c>
      <c r="T62" s="321">
        <f t="shared" si="5"/>
        <v>0</v>
      </c>
      <c r="U62" s="321">
        <f t="shared" si="6"/>
        <v>0</v>
      </c>
      <c r="V62" s="321">
        <v>5</v>
      </c>
      <c r="W62" s="341">
        <v>1</v>
      </c>
      <c r="X62" s="520">
        <f t="shared" si="88"/>
        <v>1</v>
      </c>
      <c r="Y62" s="520">
        <f t="shared" si="88"/>
        <v>1</v>
      </c>
      <c r="Z62" s="324">
        <f t="shared" si="84"/>
        <v>3.1536000000000002E-2</v>
      </c>
      <c r="AA62" s="390">
        <f>$AA$61</f>
        <v>0.5</v>
      </c>
      <c r="AB62" s="329">
        <v>20</v>
      </c>
      <c r="AC62" s="324"/>
      <c r="AD62" s="324"/>
      <c r="AE62" s="329"/>
      <c r="AG62" s="234">
        <f t="shared" si="80"/>
        <v>0.8976103336663338</v>
      </c>
      <c r="AH62" s="234">
        <f t="shared" si="81"/>
        <v>0.11342031683168319</v>
      </c>
      <c r="AI62" s="234">
        <f t="shared" si="82"/>
        <v>0.1292351524752475</v>
      </c>
      <c r="AJ62" s="283"/>
      <c r="AK62" s="534" t="str">
        <f ca="1">F62</f>
        <v>IFDFL</v>
      </c>
      <c r="AL62" s="530" t="s">
        <v>53</v>
      </c>
      <c r="AM62" s="531">
        <f>H79/1000</f>
        <v>0.89760450000000003</v>
      </c>
      <c r="AN62" s="532">
        <f t="shared" si="75"/>
        <v>0.89760450000000003</v>
      </c>
      <c r="AO62" s="533">
        <f t="shared" si="76"/>
        <v>0</v>
      </c>
      <c r="AP62" s="533">
        <f t="shared" si="77"/>
        <v>0</v>
      </c>
      <c r="AQ62" s="543">
        <f t="shared" si="28"/>
        <v>0.8976103336663338</v>
      </c>
      <c r="AR62" s="533">
        <f t="shared" si="29"/>
        <v>0</v>
      </c>
      <c r="AS62" s="539">
        <f t="shared" si="30"/>
        <v>0</v>
      </c>
      <c r="AT62" s="544">
        <f t="shared" si="85"/>
        <v>0.8976103336663338</v>
      </c>
      <c r="AU62" s="535">
        <f t="shared" si="85"/>
        <v>0</v>
      </c>
      <c r="AV62" s="536">
        <f t="shared" si="85"/>
        <v>0</v>
      </c>
      <c r="AW62" s="283"/>
      <c r="AX62" s="534" t="str">
        <f t="shared" ca="1" si="12"/>
        <v>IFDFL</v>
      </c>
      <c r="AY62" s="530" t="s">
        <v>53</v>
      </c>
      <c r="AZ62" s="531">
        <f>H99/1000</f>
        <v>0.113415</v>
      </c>
      <c r="BA62" s="532">
        <f>AZ62*$AN$23</f>
        <v>0.113415</v>
      </c>
      <c r="BB62" s="533">
        <f t="shared" si="64"/>
        <v>0</v>
      </c>
      <c r="BC62" s="533">
        <f t="shared" si="65"/>
        <v>0</v>
      </c>
      <c r="BD62" s="544">
        <f t="shared" si="31"/>
        <v>0.11342031683168319</v>
      </c>
      <c r="BE62" s="535">
        <f t="shared" si="32"/>
        <v>0</v>
      </c>
      <c r="BF62" s="536">
        <f t="shared" si="33"/>
        <v>0</v>
      </c>
      <c r="BG62" s="544">
        <f t="shared" si="86"/>
        <v>0.11342031683168319</v>
      </c>
      <c r="BH62" s="535">
        <f t="shared" si="86"/>
        <v>0</v>
      </c>
      <c r="BI62" s="536">
        <f t="shared" si="86"/>
        <v>0</v>
      </c>
      <c r="BJ62" s="283"/>
      <c r="BK62" s="534" t="str">
        <f ca="1">AK62</f>
        <v>IFDFL</v>
      </c>
      <c r="BL62" s="530" t="s">
        <v>53</v>
      </c>
      <c r="BM62" s="531">
        <f>H119/1000</f>
        <v>0.129222</v>
      </c>
      <c r="BN62" s="532">
        <f>BM62*$AN$23</f>
        <v>0.129222</v>
      </c>
      <c r="BO62" s="533">
        <f t="shared" si="50"/>
        <v>0</v>
      </c>
      <c r="BP62" s="533">
        <f t="shared" si="51"/>
        <v>0</v>
      </c>
      <c r="BQ62" s="544">
        <f t="shared" si="36"/>
        <v>0.1292351524752475</v>
      </c>
      <c r="BR62" s="535">
        <f t="shared" si="37"/>
        <v>0</v>
      </c>
      <c r="BS62" s="536">
        <f t="shared" si="38"/>
        <v>0</v>
      </c>
      <c r="BT62" s="544">
        <f t="shared" si="87"/>
        <v>0.1292351524752475</v>
      </c>
      <c r="BU62" s="535">
        <f t="shared" si="87"/>
        <v>0</v>
      </c>
      <c r="BV62" s="536">
        <f t="shared" si="87"/>
        <v>0</v>
      </c>
      <c r="BW62" s="283"/>
      <c r="BX62" s="283"/>
      <c r="BY62" s="283"/>
    </row>
    <row r="63" spans="3:77" ht="12.75" customHeight="1">
      <c r="F63" s="80"/>
      <c r="G63" s="283"/>
      <c r="H63" s="283"/>
      <c r="I63" s="283"/>
      <c r="J63" s="283"/>
      <c r="K63" s="286"/>
      <c r="L63" s="286"/>
      <c r="M63" s="286"/>
      <c r="N63" s="283"/>
      <c r="O63" s="283"/>
      <c r="P63" s="283"/>
      <c r="Q63" s="283"/>
      <c r="R63" s="283"/>
      <c r="S63" s="283"/>
      <c r="T63" s="283"/>
      <c r="U63" s="283"/>
      <c r="V63" s="78"/>
      <c r="W63" s="78"/>
      <c r="X63" s="78"/>
      <c r="Y63" s="78"/>
      <c r="Z63" s="78"/>
      <c r="AA63" s="78"/>
      <c r="AB63" s="78"/>
      <c r="AC63" s="78"/>
      <c r="AD63" s="79"/>
      <c r="AE63" s="79"/>
      <c r="AF63" s="79"/>
      <c r="AG63" s="405"/>
      <c r="AH63" s="405"/>
      <c r="AI63" s="405"/>
      <c r="AJ63" s="82"/>
      <c r="AK63" s="82"/>
      <c r="AL63" s="82"/>
      <c r="AM63" s="82"/>
      <c r="AN63" s="82"/>
      <c r="AO63" s="82"/>
      <c r="AP63" s="82"/>
      <c r="AQ63" s="283"/>
      <c r="AR63" s="283"/>
      <c r="AS63" s="283"/>
      <c r="AT63" s="283"/>
      <c r="AU63" s="283"/>
      <c r="AV63" s="283"/>
      <c r="AW63" s="283"/>
      <c r="AX63" s="283"/>
      <c r="AY63" s="283"/>
      <c r="AZ63" s="283"/>
      <c r="BA63" s="283"/>
      <c r="BB63" s="283"/>
      <c r="BC63" s="283"/>
      <c r="BD63" s="283"/>
      <c r="BE63" s="283"/>
      <c r="BF63" s="283"/>
      <c r="BG63" s="283"/>
      <c r="BH63" s="283"/>
      <c r="BI63" s="283"/>
      <c r="BJ63" s="283"/>
      <c r="BK63" s="283"/>
      <c r="BL63" s="283"/>
      <c r="BM63" s="283"/>
      <c r="BN63" s="283"/>
      <c r="BO63" s="283"/>
      <c r="BP63" s="283"/>
    </row>
    <row r="64" spans="3:77" ht="12.75" customHeight="1">
      <c r="C64" s="285"/>
      <c r="D64" s="291"/>
      <c r="F64" s="80"/>
      <c r="G64" s="504"/>
      <c r="H64" s="505"/>
      <c r="I64" s="505"/>
      <c r="J64" s="285"/>
      <c r="K64" s="283"/>
      <c r="L64" s="283"/>
      <c r="M64" s="283"/>
      <c r="N64" s="283"/>
      <c r="O64" s="283"/>
      <c r="P64" s="283"/>
      <c r="Q64" s="283"/>
      <c r="R64" s="283"/>
      <c r="S64" s="283"/>
      <c r="T64" s="283"/>
      <c r="U64" s="283"/>
      <c r="V64" s="45"/>
      <c r="W64" s="285"/>
      <c r="X64" s="45"/>
      <c r="Y64" s="45"/>
      <c r="Z64" s="79"/>
      <c r="AA64" s="79"/>
      <c r="AB64" s="79"/>
      <c r="AC64" s="79"/>
      <c r="AD64" s="82"/>
      <c r="AE64" s="82"/>
      <c r="AF64" s="82"/>
      <c r="AG64" s="82"/>
      <c r="AH64" s="82"/>
      <c r="AI64" s="82"/>
      <c r="AJ64" s="283"/>
      <c r="AK64" s="283"/>
      <c r="AL64" s="283"/>
      <c r="AM64" s="283"/>
      <c r="AN64" s="283"/>
      <c r="AO64" s="283"/>
      <c r="AP64" s="283"/>
      <c r="AQ64" s="283"/>
      <c r="AR64" s="283"/>
      <c r="AS64" s="283"/>
      <c r="AT64" s="283"/>
      <c r="AU64" s="283"/>
      <c r="AV64" s="283"/>
      <c r="AW64" s="283"/>
      <c r="AX64" s="283"/>
      <c r="AY64" s="283"/>
      <c r="AZ64" s="283"/>
      <c r="BA64" s="283"/>
      <c r="BB64" s="283"/>
      <c r="BC64" s="283"/>
      <c r="BD64" s="283"/>
      <c r="BE64" s="283"/>
      <c r="BF64" s="283"/>
      <c r="BG64" s="283"/>
      <c r="BH64" s="283"/>
      <c r="BI64" s="283"/>
      <c r="BJ64" s="283"/>
      <c r="BK64" s="283"/>
      <c r="BL64" s="283"/>
      <c r="BM64" s="283"/>
      <c r="BN64" s="283"/>
      <c r="BO64" s="283"/>
      <c r="BP64" s="283"/>
    </row>
    <row r="65" spans="3:66" ht="12.75" customHeight="1">
      <c r="D65" s="47"/>
      <c r="F65" s="80"/>
      <c r="G65" s="286"/>
      <c r="H65" s="286"/>
      <c r="I65" s="286"/>
      <c r="J65" s="80"/>
      <c r="K65" s="283"/>
      <c r="L65" s="283"/>
      <c r="M65" s="283"/>
      <c r="N65" s="283"/>
      <c r="O65" s="283"/>
      <c r="P65" s="283"/>
      <c r="Q65" s="283"/>
      <c r="R65" s="283"/>
      <c r="S65" s="83"/>
      <c r="T65" s="83"/>
      <c r="U65" s="83"/>
      <c r="V65" s="83"/>
      <c r="W65" s="83"/>
      <c r="X65" s="83"/>
      <c r="Y65" s="83"/>
      <c r="Z65" s="83"/>
      <c r="AA65" s="83"/>
      <c r="AB65" s="83"/>
      <c r="AC65" s="83"/>
      <c r="AD65" s="1"/>
      <c r="AE65" s="83"/>
      <c r="AF65" s="283"/>
      <c r="AG65" s="283"/>
      <c r="AH65" s="283"/>
      <c r="AI65" s="78"/>
      <c r="AJ65" s="78"/>
      <c r="AK65" s="78"/>
      <c r="AL65" s="78"/>
      <c r="AM65" s="78"/>
      <c r="AN65" s="78"/>
      <c r="AO65" s="283"/>
      <c r="AP65" s="283"/>
      <c r="AQ65" s="283"/>
      <c r="AR65" s="283"/>
      <c r="AS65" s="283"/>
      <c r="AT65" s="283"/>
      <c r="AU65" s="283"/>
      <c r="AV65" s="283"/>
      <c r="AW65" s="283"/>
      <c r="AX65" s="283"/>
      <c r="AY65" s="283"/>
      <c r="AZ65" s="283"/>
      <c r="BA65" s="283"/>
      <c r="BB65" s="283"/>
      <c r="BC65" s="283"/>
      <c r="BD65" s="283"/>
      <c r="BE65" s="283"/>
      <c r="BF65" s="283"/>
      <c r="BG65" s="283"/>
      <c r="BH65" s="283"/>
      <c r="BI65" s="283"/>
      <c r="BJ65" s="283"/>
      <c r="BK65" s="283"/>
      <c r="BL65" s="283"/>
      <c r="BM65" s="283"/>
      <c r="BN65" s="283"/>
    </row>
    <row r="66" spans="3:66" ht="12.75" customHeight="1">
      <c r="F66" s="80"/>
      <c r="G66" s="83"/>
      <c r="H66" s="83"/>
      <c r="I66" s="83"/>
      <c r="J66" s="83"/>
      <c r="K66" s="83"/>
      <c r="L66" s="83"/>
      <c r="M66" s="83"/>
      <c r="N66" s="83"/>
      <c r="O66" s="83"/>
      <c r="P66" s="83"/>
      <c r="Q66" s="83"/>
      <c r="R66" s="83"/>
      <c r="S66" s="291"/>
      <c r="T66" s="283"/>
      <c r="U66" s="283"/>
      <c r="V66" s="45"/>
      <c r="W66" s="283"/>
      <c r="X66" s="78"/>
      <c r="Y66" s="78"/>
      <c r="Z66" s="78"/>
      <c r="AA66" s="45"/>
      <c r="AB66" s="78"/>
      <c r="AC66" s="82"/>
      <c r="AD66" s="111" t="s">
        <v>109</v>
      </c>
      <c r="AE66" s="78"/>
      <c r="AF66" s="508"/>
      <c r="AG66" s="508"/>
      <c r="AH66" s="506"/>
      <c r="AI66" s="506"/>
      <c r="AJ66" s="506"/>
      <c r="AK66" s="506"/>
      <c r="AL66" s="79"/>
      <c r="AM66" s="45"/>
      <c r="AN66" s="283"/>
      <c r="AO66" s="283"/>
      <c r="AP66" s="283"/>
      <c r="AQ66" s="283"/>
      <c r="AR66" s="283"/>
      <c r="AS66" s="283"/>
      <c r="AT66" s="283"/>
      <c r="AU66" s="283"/>
      <c r="AV66" s="283"/>
      <c r="AW66" s="283"/>
      <c r="AX66" s="283"/>
      <c r="AY66" s="283"/>
      <c r="AZ66" s="283"/>
      <c r="BA66" s="283"/>
      <c r="BB66" s="283"/>
      <c r="BC66" s="283"/>
      <c r="BD66" s="283"/>
      <c r="BE66" s="283"/>
      <c r="BF66" s="283"/>
      <c r="BG66" s="283"/>
      <c r="BH66" s="283"/>
      <c r="BI66" s="283"/>
      <c r="BJ66" s="283"/>
      <c r="BK66" s="283"/>
      <c r="BL66" s="283"/>
      <c r="BM66" s="283"/>
    </row>
    <row r="67" spans="3:66" ht="12.75" customHeight="1">
      <c r="D67" s="47"/>
      <c r="F67" s="80"/>
      <c r="G67" s="83"/>
      <c r="H67" s="83"/>
      <c r="I67" s="83"/>
      <c r="J67" s="83"/>
      <c r="K67" s="47"/>
      <c r="L67" s="291"/>
      <c r="M67" s="47"/>
      <c r="N67" s="47"/>
      <c r="O67" s="291"/>
      <c r="P67" s="47"/>
      <c r="Q67" s="47"/>
      <c r="R67" s="291"/>
      <c r="S67" s="25"/>
      <c r="U67" s="78"/>
      <c r="V67" s="78"/>
      <c r="W67" s="78"/>
      <c r="X67" s="45"/>
      <c r="Y67" s="79"/>
      <c r="Z67" s="79"/>
      <c r="AA67" s="79"/>
      <c r="AB67" s="25"/>
      <c r="AC67" s="79"/>
      <c r="AE67" s="283"/>
      <c r="AF67" s="283"/>
    </row>
    <row r="68" spans="3:66" ht="12.75" customHeight="1">
      <c r="L68" s="286"/>
      <c r="O68" s="283"/>
      <c r="Q68" s="86"/>
      <c r="R68" s="25"/>
      <c r="S68" s="25"/>
      <c r="T68" s="34"/>
      <c r="U68" s="34"/>
      <c r="V68" s="283"/>
      <c r="W68" s="283"/>
      <c r="X68" s="283"/>
      <c r="Y68" s="283"/>
      <c r="Z68" s="283"/>
      <c r="AA68" s="25"/>
      <c r="AB68" s="25"/>
      <c r="AC68" s="283"/>
      <c r="AD68" s="283"/>
    </row>
    <row r="69" spans="3:66" ht="12.75" customHeight="1">
      <c r="T69" s="283"/>
      <c r="U69" s="283"/>
      <c r="V69" s="283"/>
      <c r="W69" s="283"/>
      <c r="X69" s="283"/>
    </row>
    <row r="70" spans="3:66" ht="12.75" customHeight="1">
      <c r="C70" s="257" t="s">
        <v>488</v>
      </c>
      <c r="E70" s="25"/>
      <c r="F70" s="25"/>
      <c r="G70" s="25"/>
      <c r="H70" s="25"/>
      <c r="I70" s="25"/>
      <c r="J70" s="25"/>
      <c r="K70" s="25"/>
      <c r="O70" s="86"/>
      <c r="T70" s="283"/>
      <c r="U70" s="283"/>
      <c r="V70" s="283"/>
      <c r="W70" s="283"/>
      <c r="X70" s="283"/>
    </row>
    <row r="71" spans="3:66" ht="12.75" customHeight="1">
      <c r="O71" s="86"/>
      <c r="T71" s="283"/>
      <c r="U71" s="283"/>
      <c r="V71" s="283"/>
      <c r="W71" s="283"/>
      <c r="X71" s="283"/>
    </row>
    <row r="72" spans="3:66" ht="12.75" customHeight="1">
      <c r="C72" s="125" t="s">
        <v>145</v>
      </c>
      <c r="E72" s="25"/>
      <c r="F72" s="25"/>
      <c r="G72" s="25"/>
      <c r="H72" s="25"/>
      <c r="I72" s="25"/>
      <c r="J72" s="25"/>
      <c r="K72" s="25"/>
    </row>
    <row r="73" spans="3:66" ht="12.75" customHeight="1">
      <c r="D73" s="87" t="s">
        <v>147</v>
      </c>
      <c r="E73" s="88" t="str">
        <f t="array" ref="E73">+IF(AND(UPPER(TRANSPOSE(T78:T88))=UPPER(MID(D76:N76,4,99))),"Ok","ERROR")</f>
        <v>Ok</v>
      </c>
      <c r="F73" s="25"/>
      <c r="G73" s="25"/>
      <c r="H73" s="25"/>
      <c r="I73" s="25"/>
      <c r="J73" s="25"/>
      <c r="K73" s="25"/>
    </row>
    <row r="74" spans="3:66" ht="12.75" customHeight="1">
      <c r="C74" s="25" t="s">
        <v>203</v>
      </c>
      <c r="O74" s="86"/>
      <c r="T74" s="125" t="s">
        <v>490</v>
      </c>
      <c r="U74" s="125"/>
      <c r="W74" s="125"/>
    </row>
    <row r="75" spans="3:66" ht="12.75" customHeight="1">
      <c r="D75" s="89">
        <v>1</v>
      </c>
      <c r="E75" s="89">
        <f>+D75+1</f>
        <v>2</v>
      </c>
      <c r="F75" s="89">
        <f t="shared" ref="F75:P75" si="89">+E75+1</f>
        <v>3</v>
      </c>
      <c r="G75" s="89">
        <f t="shared" si="89"/>
        <v>4</v>
      </c>
      <c r="H75" s="89">
        <f t="shared" si="89"/>
        <v>5</v>
      </c>
      <c r="I75" s="89">
        <f t="shared" si="89"/>
        <v>6</v>
      </c>
      <c r="J75" s="89">
        <f t="shared" si="89"/>
        <v>7</v>
      </c>
      <c r="K75" s="89">
        <f t="shared" si="89"/>
        <v>8</v>
      </c>
      <c r="L75" s="89">
        <f t="shared" si="89"/>
        <v>9</v>
      </c>
      <c r="M75" s="89">
        <f t="shared" si="89"/>
        <v>10</v>
      </c>
      <c r="N75" s="89">
        <f t="shared" si="89"/>
        <v>11</v>
      </c>
      <c r="O75" s="89">
        <f t="shared" si="89"/>
        <v>12</v>
      </c>
      <c r="P75" s="89">
        <f t="shared" si="89"/>
        <v>13</v>
      </c>
      <c r="T75" s="46"/>
      <c r="U75" s="46"/>
      <c r="W75" s="46"/>
    </row>
    <row r="76" spans="3:66" ht="12.75" customHeight="1">
      <c r="C76" s="10" t="str">
        <f t="shared" ref="C76:D76" si="90">+D149</f>
        <v>Agg End-use</v>
      </c>
      <c r="D76" s="20" t="str">
        <f t="shared" si="90"/>
        <v>01 Coal</v>
      </c>
      <c r="E76" s="20" t="str">
        <f t="shared" ref="E76" si="91">+F149</f>
        <v>02 Fuel oil</v>
      </c>
      <c r="F76" s="20" t="str">
        <f t="shared" ref="F76" si="92">+G149</f>
        <v>03 Diesel</v>
      </c>
      <c r="G76" s="20" t="str">
        <f t="shared" ref="G76" si="93">+H149</f>
        <v>04 Gasoline</v>
      </c>
      <c r="H76" s="20" t="str">
        <f t="shared" ref="H76" si="94">+I149</f>
        <v>05 LPG</v>
      </c>
      <c r="I76" s="20" t="str">
        <f t="shared" ref="I76" si="95">+J149</f>
        <v>06 Manufactured Gases</v>
      </c>
      <c r="J76" s="20" t="str">
        <f t="shared" ref="J76" si="96">+K149</f>
        <v>07 Natural gas</v>
      </c>
      <c r="K76" s="20" t="str">
        <f t="shared" ref="K76" si="97">+L149</f>
        <v>08 Biogas</v>
      </c>
      <c r="L76" s="20" t="str">
        <f t="shared" ref="L76" si="98">+M149</f>
        <v>09 Biodiesel</v>
      </c>
      <c r="M76" s="20" t="str">
        <f t="shared" ref="M76" si="99">+N149</f>
        <v>10 Biomass</v>
      </c>
      <c r="N76" s="20" t="str">
        <f t="shared" ref="N76" si="100">+O149</f>
        <v>11 Waste</v>
      </c>
      <c r="O76" s="20" t="str">
        <f t="shared" ref="O76" si="101">+P149</f>
        <v>12 Electricity</v>
      </c>
      <c r="P76" s="20" t="str">
        <f t="shared" ref="P76" si="102">+Q149</f>
        <v>13 District heating</v>
      </c>
      <c r="T76" s="122" t="s">
        <v>146</v>
      </c>
      <c r="V76" s="123">
        <f>+'Energy matrix'!B3</f>
        <v>2010</v>
      </c>
    </row>
    <row r="77" spans="3:66" ht="12.75" customHeight="1">
      <c r="C77" s="13" t="str">
        <f>$D$150</f>
        <v>Process heat temperature</v>
      </c>
      <c r="D77" s="14">
        <f>+INDEX($E150:$Q150,1,D$75) * INDEX($V$78:$V$90,D$75,1)</f>
        <v>8542.4750000000004</v>
      </c>
      <c r="E77" s="14">
        <f t="shared" ref="E77:P77" si="103">+INDEX($E150:$Q150,1,E$75) * INDEX($V$78:$V$90,E$75,1)</f>
        <v>1896.356</v>
      </c>
      <c r="F77" s="14">
        <f t="shared" si="103"/>
        <v>0</v>
      </c>
      <c r="G77" s="14">
        <f t="shared" si="103"/>
        <v>0</v>
      </c>
      <c r="H77" s="14">
        <f t="shared" si="103"/>
        <v>718.08360000000005</v>
      </c>
      <c r="I77" s="14">
        <f t="shared" si="103"/>
        <v>0</v>
      </c>
      <c r="J77" s="14">
        <f t="shared" si="103"/>
        <v>94861.013400000011</v>
      </c>
      <c r="K77" s="14">
        <f t="shared" si="103"/>
        <v>583</v>
      </c>
      <c r="L77" s="14">
        <f t="shared" si="103"/>
        <v>235.84399999999999</v>
      </c>
      <c r="M77" s="14">
        <f t="shared" si="103"/>
        <v>1184</v>
      </c>
      <c r="N77" s="14">
        <f t="shared" si="103"/>
        <v>384</v>
      </c>
      <c r="O77" s="14">
        <f t="shared" si="103"/>
        <v>0</v>
      </c>
      <c r="P77" s="14">
        <f t="shared" si="103"/>
        <v>0</v>
      </c>
      <c r="T77" s="48" t="s">
        <v>203</v>
      </c>
      <c r="U77" s="48"/>
      <c r="V77" s="124" t="str">
        <f>+INDEX('Energy matrix'!C4:N4,1,$D$2)</f>
        <v>Food and tobacco</v>
      </c>
      <c r="W77" s="48"/>
    </row>
    <row r="78" spans="3:66" ht="12.75" customHeight="1">
      <c r="C78" s="13" t="str">
        <f>$D$151</f>
        <v>Cooling demand</v>
      </c>
      <c r="D78" s="14">
        <f>+INDEX($E151:$Q151,1,D$75) * INDEX($V$78:$V$90,D$75,1)</f>
        <v>0</v>
      </c>
      <c r="E78" s="14">
        <f t="shared" ref="E78:P78" si="104">+INDEX($E151:$Q151,1,E$75) * INDEX($V$78:$V$90,E$75,1)</f>
        <v>0</v>
      </c>
      <c r="F78" s="14">
        <f t="shared" si="104"/>
        <v>0</v>
      </c>
      <c r="G78" s="14">
        <f t="shared" si="104"/>
        <v>0</v>
      </c>
      <c r="H78" s="14">
        <f t="shared" si="104"/>
        <v>0</v>
      </c>
      <c r="I78" s="14">
        <f t="shared" si="104"/>
        <v>0</v>
      </c>
      <c r="J78" s="14">
        <f t="shared" si="104"/>
        <v>0</v>
      </c>
      <c r="K78" s="14">
        <f t="shared" si="104"/>
        <v>0</v>
      </c>
      <c r="L78" s="14">
        <f t="shared" si="104"/>
        <v>0</v>
      </c>
      <c r="M78" s="14">
        <f t="shared" si="104"/>
        <v>0</v>
      </c>
      <c r="N78" s="14">
        <f t="shared" si="104"/>
        <v>0</v>
      </c>
      <c r="O78" s="14">
        <f t="shared" si="104"/>
        <v>12618</v>
      </c>
      <c r="P78" s="14">
        <f t="shared" si="104"/>
        <v>0</v>
      </c>
      <c r="T78" s="117" t="str">
        <f>+'Energy matrix'!B5</f>
        <v>Coal</v>
      </c>
      <c r="U78" s="117"/>
      <c r="V78" s="118">
        <f>+INDEX('Energy matrix'!C5:N5,1,$D$2)</f>
        <v>8542.4750000000004</v>
      </c>
      <c r="W78" s="117"/>
    </row>
    <row r="79" spans="3:66" ht="12.75" customHeight="1">
      <c r="C79" s="13" t="str">
        <f>$D$152</f>
        <v>Haullage</v>
      </c>
      <c r="D79" s="19">
        <f>+INDEX($E152:$Q152,1,D$75) * INDEX($V$78:$V$90,D$75,1)</f>
        <v>0</v>
      </c>
      <c r="E79" s="19">
        <f t="shared" ref="E79:P79" si="105">+INDEX($E152:$Q152,1,E$75) * INDEX($V$78:$V$90,E$75,1)</f>
        <v>0</v>
      </c>
      <c r="F79" s="19">
        <f t="shared" si="105"/>
        <v>12997.184999999999</v>
      </c>
      <c r="G79" s="19">
        <f t="shared" si="105"/>
        <v>0</v>
      </c>
      <c r="H79" s="19">
        <f t="shared" si="105"/>
        <v>897.60450000000003</v>
      </c>
      <c r="I79" s="19">
        <f t="shared" si="105"/>
        <v>0</v>
      </c>
      <c r="J79" s="19">
        <f t="shared" si="105"/>
        <v>0</v>
      </c>
      <c r="K79" s="19">
        <f t="shared" si="105"/>
        <v>0</v>
      </c>
      <c r="L79" s="19">
        <f t="shared" si="105"/>
        <v>0</v>
      </c>
      <c r="M79" s="19">
        <f t="shared" si="105"/>
        <v>0</v>
      </c>
      <c r="N79" s="19">
        <f t="shared" si="105"/>
        <v>0</v>
      </c>
      <c r="O79" s="19">
        <f t="shared" si="105"/>
        <v>0</v>
      </c>
      <c r="P79" s="19">
        <f t="shared" si="105"/>
        <v>0</v>
      </c>
      <c r="T79" s="117" t="str">
        <f>+'Energy matrix'!B6</f>
        <v>Fuel Oil</v>
      </c>
      <c r="U79" s="117"/>
      <c r="V79" s="118">
        <f>+INDEX('Energy matrix'!C6:N6,1,$D$2)</f>
        <v>1896.356</v>
      </c>
      <c r="W79" s="117"/>
    </row>
    <row r="80" spans="3:66" ht="12.75" customHeight="1">
      <c r="C80" s="13" t="str">
        <f>$D$153</f>
        <v>Light and electronics</v>
      </c>
      <c r="D80" s="14">
        <f>+INDEX($E153:$Q153,1,D$75) * INDEX($V$78:$V$90,D$75,1)</f>
        <v>0</v>
      </c>
      <c r="E80" s="14">
        <f t="shared" ref="E80:P80" si="106">+INDEX($E153:$Q153,1,E$75) * INDEX($V$78:$V$90,E$75,1)</f>
        <v>0</v>
      </c>
      <c r="F80" s="14">
        <f t="shared" si="106"/>
        <v>0</v>
      </c>
      <c r="G80" s="14">
        <f t="shared" si="106"/>
        <v>0</v>
      </c>
      <c r="H80" s="14">
        <f t="shared" si="106"/>
        <v>0</v>
      </c>
      <c r="I80" s="14">
        <f t="shared" si="106"/>
        <v>0</v>
      </c>
      <c r="J80" s="14">
        <f t="shared" si="106"/>
        <v>0</v>
      </c>
      <c r="K80" s="14">
        <f t="shared" si="106"/>
        <v>0</v>
      </c>
      <c r="L80" s="14">
        <f t="shared" si="106"/>
        <v>0</v>
      </c>
      <c r="M80" s="14">
        <f t="shared" si="106"/>
        <v>0</v>
      </c>
      <c r="N80" s="14">
        <f t="shared" si="106"/>
        <v>0</v>
      </c>
      <c r="O80" s="14">
        <f t="shared" si="106"/>
        <v>5047.2</v>
      </c>
      <c r="P80" s="14">
        <f t="shared" si="106"/>
        <v>0</v>
      </c>
      <c r="T80" s="117" t="str">
        <f>+'Energy matrix'!B7</f>
        <v>Diesel</v>
      </c>
      <c r="U80" s="117"/>
      <c r="V80" s="118">
        <f>+INDEX('Energy matrix'!C7:N7,1,$D$2)</f>
        <v>12997.184999999999</v>
      </c>
      <c r="W80" s="117"/>
    </row>
    <row r="81" spans="3:24" ht="12.75" customHeight="1">
      <c r="C81" s="13" t="str">
        <f>$D$154</f>
        <v>Electric motors</v>
      </c>
      <c r="D81" s="14">
        <f t="shared" ref="D81:P81" si="107">+INDEX($E154:$Q154,1,D$75) * INDEX($V$78:$V$90,D$75,1)</f>
        <v>0</v>
      </c>
      <c r="E81" s="14">
        <f t="shared" si="107"/>
        <v>0</v>
      </c>
      <c r="F81" s="14">
        <f t="shared" si="107"/>
        <v>0</v>
      </c>
      <c r="G81" s="14">
        <f t="shared" si="107"/>
        <v>0</v>
      </c>
      <c r="H81" s="14">
        <f t="shared" si="107"/>
        <v>0</v>
      </c>
      <c r="I81" s="14">
        <f t="shared" si="107"/>
        <v>0</v>
      </c>
      <c r="J81" s="14">
        <f t="shared" si="107"/>
        <v>0</v>
      </c>
      <c r="K81" s="14">
        <f t="shared" si="107"/>
        <v>0</v>
      </c>
      <c r="L81" s="14">
        <f t="shared" si="107"/>
        <v>0</v>
      </c>
      <c r="M81" s="14">
        <f t="shared" si="107"/>
        <v>0</v>
      </c>
      <c r="N81" s="14">
        <f t="shared" si="107"/>
        <v>0</v>
      </c>
      <c r="O81" s="14">
        <f t="shared" si="107"/>
        <v>44163</v>
      </c>
      <c r="P81" s="14">
        <f t="shared" si="107"/>
        <v>0</v>
      </c>
      <c r="T81" s="117" t="str">
        <f>+'Energy matrix'!B8</f>
        <v>Gasoline</v>
      </c>
      <c r="U81" s="117"/>
      <c r="V81" s="118">
        <f>+INDEX('Energy matrix'!C8:N8,1,$D$2)</f>
        <v>0</v>
      </c>
      <c r="W81" s="117"/>
    </row>
    <row r="82" spans="3:24" ht="12.75" customHeight="1">
      <c r="C82" s="13" t="str">
        <f>$D$155</f>
        <v>Spatial heating</v>
      </c>
      <c r="D82" s="14">
        <f t="shared" ref="D82:P82" si="108">+INDEX($E155:$Q155,1,D$75) * INDEX($V$78:$V$90,D$75,1)</f>
        <v>0</v>
      </c>
      <c r="E82" s="14">
        <f t="shared" si="108"/>
        <v>0</v>
      </c>
      <c r="F82" s="14">
        <f t="shared" si="108"/>
        <v>0</v>
      </c>
      <c r="G82" s="14">
        <f t="shared" si="108"/>
        <v>0</v>
      </c>
      <c r="H82" s="14">
        <f t="shared" si="108"/>
        <v>179.52090000000001</v>
      </c>
      <c r="I82" s="14">
        <f t="shared" si="108"/>
        <v>0</v>
      </c>
      <c r="J82" s="14">
        <f t="shared" si="108"/>
        <v>10540.1126</v>
      </c>
      <c r="K82" s="14">
        <f t="shared" si="108"/>
        <v>0</v>
      </c>
      <c r="L82" s="14">
        <f t="shared" si="108"/>
        <v>0</v>
      </c>
      <c r="M82" s="14">
        <f t="shared" si="108"/>
        <v>0</v>
      </c>
      <c r="N82" s="14">
        <f t="shared" si="108"/>
        <v>0</v>
      </c>
      <c r="O82" s="14">
        <f t="shared" si="108"/>
        <v>1261.8</v>
      </c>
      <c r="P82" s="14">
        <f t="shared" si="108"/>
        <v>5601</v>
      </c>
      <c r="T82" s="117" t="str">
        <f>+'Energy matrix'!B9</f>
        <v>LPG</v>
      </c>
      <c r="U82" s="117"/>
      <c r="V82" s="118">
        <f>+INDEX('Energy matrix'!C9:N9,1,$D$2)</f>
        <v>1795.2090000000001</v>
      </c>
      <c r="W82" s="117"/>
    </row>
    <row r="83" spans="3:24" ht="12.75" customHeight="1">
      <c r="C83" s="17" t="s">
        <v>57</v>
      </c>
      <c r="D83" s="18">
        <f t="shared" ref="D83:P83" si="109">SUM(D77:D82)</f>
        <v>8542.4750000000004</v>
      </c>
      <c r="E83" s="18">
        <f t="shared" si="109"/>
        <v>1896.356</v>
      </c>
      <c r="F83" s="18">
        <f t="shared" si="109"/>
        <v>12997.184999999999</v>
      </c>
      <c r="G83" s="18">
        <f t="shared" si="109"/>
        <v>0</v>
      </c>
      <c r="H83" s="18">
        <f t="shared" si="109"/>
        <v>1795.2090000000001</v>
      </c>
      <c r="I83" s="18">
        <f t="shared" si="109"/>
        <v>0</v>
      </c>
      <c r="J83" s="18">
        <f t="shared" si="109"/>
        <v>105401.12600000002</v>
      </c>
      <c r="K83" s="18">
        <f t="shared" si="109"/>
        <v>583</v>
      </c>
      <c r="L83" s="18">
        <f t="shared" si="109"/>
        <v>235.84399999999999</v>
      </c>
      <c r="M83" s="18">
        <f t="shared" si="109"/>
        <v>1184</v>
      </c>
      <c r="N83" s="18">
        <f t="shared" si="109"/>
        <v>384</v>
      </c>
      <c r="O83" s="18">
        <f t="shared" si="109"/>
        <v>63090</v>
      </c>
      <c r="P83" s="18">
        <f t="shared" si="109"/>
        <v>5601</v>
      </c>
      <c r="T83" s="117" t="str">
        <f>+'Energy matrix'!B10</f>
        <v>Manufactured Gases</v>
      </c>
      <c r="U83" s="117"/>
      <c r="V83" s="118">
        <f>+INDEX('Energy matrix'!C10:N10,1,$D$2)</f>
        <v>0</v>
      </c>
      <c r="W83" s="117"/>
    </row>
    <row r="84" spans="3:24" ht="12.75" customHeight="1">
      <c r="E84" s="25"/>
      <c r="F84" s="25"/>
      <c r="G84" s="25"/>
      <c r="H84" s="25"/>
      <c r="I84" s="25"/>
      <c r="J84" s="25"/>
      <c r="K84" s="25"/>
      <c r="O84" s="86"/>
      <c r="T84" s="117" t="str">
        <f>+'Energy matrix'!B11</f>
        <v>Natural gas</v>
      </c>
      <c r="U84" s="117"/>
      <c r="V84" s="118">
        <f>+INDEX('Energy matrix'!C11:N11,1,$D$2)</f>
        <v>105401.126</v>
      </c>
      <c r="W84" s="117"/>
    </row>
    <row r="85" spans="3:24" ht="12.75" customHeight="1">
      <c r="E85" s="25"/>
      <c r="F85" s="25"/>
      <c r="G85" s="25"/>
      <c r="H85" s="25"/>
      <c r="I85" s="25"/>
      <c r="J85" s="25"/>
      <c r="K85" s="25"/>
      <c r="O85" s="86"/>
      <c r="T85" s="117" t="str">
        <f>+'Energy matrix'!B12</f>
        <v>Biogas</v>
      </c>
      <c r="U85" s="117"/>
      <c r="V85" s="118">
        <f>+INDEX('Energy matrix'!C12:N12,1,$D$2)</f>
        <v>583</v>
      </c>
      <c r="W85" s="117"/>
    </row>
    <row r="86" spans="3:24" ht="12.75" customHeight="1">
      <c r="O86" s="86"/>
      <c r="T86" s="117" t="str">
        <f>+'Energy matrix'!B13</f>
        <v>Biodiesel</v>
      </c>
      <c r="U86" s="117"/>
      <c r="V86" s="118">
        <f>+INDEX('Energy matrix'!C13:N13,1,$D$2)</f>
        <v>235.84399999999999</v>
      </c>
      <c r="W86" s="117"/>
    </row>
    <row r="87" spans="3:24" ht="12.75" customHeight="1">
      <c r="O87" s="86"/>
      <c r="T87" s="117" t="str">
        <f>+'Energy matrix'!B14</f>
        <v>Biomass</v>
      </c>
      <c r="U87" s="117"/>
      <c r="V87" s="118">
        <f>+INDEX('Energy matrix'!C14:N14,1,$D$2)</f>
        <v>1184</v>
      </c>
      <c r="W87" s="117"/>
    </row>
    <row r="88" spans="3:24" ht="12.75" customHeight="1">
      <c r="O88" s="86"/>
      <c r="T88" s="117" t="str">
        <f>+'Energy matrix'!B15</f>
        <v>Waste</v>
      </c>
      <c r="U88" s="117"/>
      <c r="V88" s="118">
        <f>+INDEX('Energy matrix'!C15:N15,1,$D$2)</f>
        <v>384</v>
      </c>
      <c r="W88" s="117"/>
    </row>
    <row r="89" spans="3:24" ht="12.75" customHeight="1">
      <c r="O89" s="86"/>
      <c r="T89" s="117" t="str">
        <f>+'Energy matrix'!B16</f>
        <v>Electricity</v>
      </c>
      <c r="U89" s="117"/>
      <c r="V89" s="118">
        <f>+INDEX('Energy matrix'!C16:N16,1,$D$2)</f>
        <v>63090</v>
      </c>
      <c r="W89" s="117"/>
    </row>
    <row r="90" spans="3:24" s="283" customFormat="1" ht="12.75" customHeight="1">
      <c r="C90" s="257" t="s">
        <v>559</v>
      </c>
      <c r="O90" s="86"/>
      <c r="R90" s="285"/>
      <c r="S90" s="285"/>
      <c r="T90" s="117" t="str">
        <f>+'Energy matrix'!B17</f>
        <v>District Heating</v>
      </c>
      <c r="U90" s="117"/>
      <c r="V90" s="118">
        <f>+INDEX('Energy matrix'!C17:N17,1,$D$2)</f>
        <v>5601</v>
      </c>
      <c r="W90" s="117"/>
      <c r="X90" s="25"/>
    </row>
    <row r="91" spans="3:24" s="283" customFormat="1" ht="12.75" customHeight="1">
      <c r="E91" s="63"/>
      <c r="F91" s="63"/>
      <c r="G91" s="286"/>
      <c r="H91" s="286"/>
      <c r="I91" s="286"/>
      <c r="J91" s="286"/>
      <c r="K91" s="286"/>
      <c r="O91" s="86"/>
      <c r="R91" s="285"/>
      <c r="S91" s="285"/>
      <c r="T91" s="117" t="s">
        <v>57</v>
      </c>
      <c r="U91" s="117"/>
      <c r="V91" s="118">
        <f>SUM(V78:V90)</f>
        <v>201710.19500000001</v>
      </c>
      <c r="W91" s="117"/>
      <c r="X91" s="25"/>
    </row>
    <row r="92" spans="3:24" s="283" customFormat="1" ht="12.75" customHeight="1">
      <c r="C92" s="125" t="s">
        <v>145</v>
      </c>
      <c r="R92" s="285"/>
      <c r="S92" s="285"/>
      <c r="T92" s="258"/>
      <c r="U92" s="258"/>
      <c r="V92" s="259"/>
      <c r="W92" s="258"/>
      <c r="X92" s="25"/>
    </row>
    <row r="93" spans="3:24" s="283" customFormat="1" ht="12.75" customHeight="1">
      <c r="D93" s="87" t="s">
        <v>147</v>
      </c>
      <c r="E93" s="88" t="str">
        <f t="array" ref="E93">+IF(AND(UPPER(TRANSPOSE(T98:T108))=UPPER(MID(D96:N96,4,99))),"Ok","ERROR")</f>
        <v>Ok</v>
      </c>
      <c r="R93" s="285"/>
      <c r="S93" s="285"/>
      <c r="T93" s="258"/>
      <c r="U93" s="258"/>
      <c r="V93" s="259"/>
      <c r="W93" s="258"/>
      <c r="X93" s="25"/>
    </row>
    <row r="94" spans="3:24" s="283" customFormat="1" ht="12.75" customHeight="1">
      <c r="C94" s="283" t="s">
        <v>203</v>
      </c>
      <c r="E94" s="63"/>
      <c r="F94" s="63"/>
      <c r="G94" s="286"/>
      <c r="H94" s="286"/>
      <c r="I94" s="286"/>
      <c r="J94" s="286"/>
      <c r="K94" s="286"/>
      <c r="O94" s="86"/>
      <c r="R94" s="285"/>
      <c r="S94" s="285"/>
      <c r="T94" s="125" t="s">
        <v>558</v>
      </c>
      <c r="U94" s="125"/>
      <c r="W94" s="125"/>
    </row>
    <row r="95" spans="3:24" s="283" customFormat="1" ht="12.75" customHeight="1">
      <c r="D95" s="89">
        <v>1</v>
      </c>
      <c r="E95" s="89">
        <f>+D95+1</f>
        <v>2</v>
      </c>
      <c r="F95" s="89">
        <f t="shared" ref="F95:G95" si="110">+E95+1</f>
        <v>3</v>
      </c>
      <c r="G95" s="89">
        <f t="shared" si="110"/>
        <v>4</v>
      </c>
      <c r="H95" s="89">
        <f t="shared" ref="H95:I95" si="111">+G95+1</f>
        <v>5</v>
      </c>
      <c r="I95" s="89">
        <f t="shared" si="111"/>
        <v>6</v>
      </c>
      <c r="J95" s="89">
        <f t="shared" ref="J95:K95" si="112">+I95+1</f>
        <v>7</v>
      </c>
      <c r="K95" s="89">
        <f t="shared" si="112"/>
        <v>8</v>
      </c>
      <c r="L95" s="89">
        <f t="shared" ref="L95:M95" si="113">+K95+1</f>
        <v>9</v>
      </c>
      <c r="M95" s="89">
        <f t="shared" si="113"/>
        <v>10</v>
      </c>
      <c r="N95" s="89">
        <f t="shared" ref="N95:O95" si="114">+M95+1</f>
        <v>11</v>
      </c>
      <c r="O95" s="89">
        <f t="shared" si="114"/>
        <v>12</v>
      </c>
      <c r="P95" s="89">
        <f t="shared" ref="P95" si="115">+O95+1</f>
        <v>13</v>
      </c>
      <c r="R95" s="285"/>
      <c r="S95" s="285"/>
      <c r="T95" s="289"/>
      <c r="U95" s="289"/>
      <c r="W95" s="289"/>
    </row>
    <row r="96" spans="3:24" s="283" customFormat="1" ht="12.75" customHeight="1">
      <c r="C96" s="10" t="str">
        <f t="shared" ref="C96:E96" si="116">+D149</f>
        <v>Agg End-use</v>
      </c>
      <c r="D96" s="10" t="str">
        <f t="shared" si="116"/>
        <v>01 Coal</v>
      </c>
      <c r="E96" s="10" t="str">
        <f t="shared" si="116"/>
        <v>02 Fuel oil</v>
      </c>
      <c r="F96" s="10" t="str">
        <f t="shared" ref="F96" si="117">+G149</f>
        <v>03 Diesel</v>
      </c>
      <c r="G96" s="10" t="str">
        <f t="shared" ref="G96" si="118">+H149</f>
        <v>04 Gasoline</v>
      </c>
      <c r="H96" s="10" t="str">
        <f t="shared" ref="H96" si="119">+I149</f>
        <v>05 LPG</v>
      </c>
      <c r="I96" s="10" t="str">
        <f t="shared" ref="I96" si="120">+J149</f>
        <v>06 Manufactured Gases</v>
      </c>
      <c r="J96" s="10" t="str">
        <f t="shared" ref="J96" si="121">+K149</f>
        <v>07 Natural gas</v>
      </c>
      <c r="K96" s="10" t="str">
        <f t="shared" ref="K96" si="122">+L149</f>
        <v>08 Biogas</v>
      </c>
      <c r="L96" s="10" t="str">
        <f t="shared" ref="L96" si="123">+M149</f>
        <v>09 Biodiesel</v>
      </c>
      <c r="M96" s="10" t="str">
        <f t="shared" ref="M96" si="124">+N149</f>
        <v>10 Biomass</v>
      </c>
      <c r="N96" s="10" t="str">
        <f t="shared" ref="N96" si="125">+O149</f>
        <v>11 Waste</v>
      </c>
      <c r="O96" s="10" t="str">
        <f t="shared" ref="O96" si="126">+P149</f>
        <v>12 Electricity</v>
      </c>
      <c r="P96" s="10" t="str">
        <f t="shared" ref="P96" si="127">+Q149</f>
        <v>13 District heating</v>
      </c>
      <c r="R96" s="285"/>
      <c r="S96" s="285"/>
      <c r="T96" s="122" t="s">
        <v>146</v>
      </c>
      <c r="V96" s="123">
        <v>2015</v>
      </c>
    </row>
    <row r="97" spans="3:24" s="283" customFormat="1" ht="12.75" customHeight="1">
      <c r="C97" s="13" t="str">
        <f>$D$150</f>
        <v>Process heat temperature</v>
      </c>
      <c r="D97" s="14">
        <f>+INDEX($E150:$Q150,1,D$95) * INDEX($V$98:$V$110,D$95,1)</f>
        <v>8783.3140000000003</v>
      </c>
      <c r="E97" s="14">
        <f t="shared" ref="E97:P97" si="128">+INDEX($E150:$Q150,1,E$95) * INDEX($V$98:$V$110,E$95,1)</f>
        <v>1059.1099999999999</v>
      </c>
      <c r="F97" s="14">
        <f t="shared" si="128"/>
        <v>0</v>
      </c>
      <c r="G97" s="14">
        <f t="shared" si="128"/>
        <v>0</v>
      </c>
      <c r="H97" s="14">
        <f t="shared" si="128"/>
        <v>90.732000000000014</v>
      </c>
      <c r="I97" s="14">
        <f t="shared" si="128"/>
        <v>0</v>
      </c>
      <c r="J97" s="14">
        <f t="shared" si="128"/>
        <v>99566.01</v>
      </c>
      <c r="K97" s="14">
        <f t="shared" si="128"/>
        <v>695</v>
      </c>
      <c r="L97" s="14">
        <f t="shared" si="128"/>
        <v>25.431000000000001</v>
      </c>
      <c r="M97" s="14">
        <f t="shared" si="128"/>
        <v>1637</v>
      </c>
      <c r="N97" s="14">
        <f t="shared" si="128"/>
        <v>0</v>
      </c>
      <c r="O97" s="14">
        <f t="shared" si="128"/>
        <v>0</v>
      </c>
      <c r="P97" s="14">
        <f t="shared" si="128"/>
        <v>0</v>
      </c>
      <c r="R97" s="285"/>
      <c r="S97" s="285"/>
      <c r="T97" s="48" t="s">
        <v>203</v>
      </c>
      <c r="U97" s="48"/>
      <c r="V97" s="124" t="str">
        <f>+INDEX('Energy matrix'!C25:N25,1,$D$2)</f>
        <v>Food and tobacco</v>
      </c>
      <c r="W97" s="48"/>
    </row>
    <row r="98" spans="3:24" s="283" customFormat="1" ht="12.75" customHeight="1">
      <c r="C98" s="13" t="str">
        <f>$D$151</f>
        <v>Cooling demand</v>
      </c>
      <c r="D98" s="14">
        <f t="shared" ref="D98:P98" si="129">+INDEX($E151:$Q151,1,D$95) * INDEX($V$98:$V$110,D$95,1)</f>
        <v>0</v>
      </c>
      <c r="E98" s="14">
        <f t="shared" si="129"/>
        <v>0</v>
      </c>
      <c r="F98" s="14">
        <f t="shared" si="129"/>
        <v>0</v>
      </c>
      <c r="G98" s="14">
        <f t="shared" si="129"/>
        <v>0</v>
      </c>
      <c r="H98" s="14">
        <f t="shared" si="129"/>
        <v>0</v>
      </c>
      <c r="I98" s="14">
        <f t="shared" si="129"/>
        <v>0</v>
      </c>
      <c r="J98" s="14">
        <f t="shared" si="129"/>
        <v>0</v>
      </c>
      <c r="K98" s="14">
        <f t="shared" si="129"/>
        <v>0</v>
      </c>
      <c r="L98" s="14">
        <f t="shared" si="129"/>
        <v>0</v>
      </c>
      <c r="M98" s="14">
        <f t="shared" si="129"/>
        <v>0</v>
      </c>
      <c r="N98" s="14">
        <f t="shared" si="129"/>
        <v>0</v>
      </c>
      <c r="O98" s="14">
        <f t="shared" si="129"/>
        <v>13099.68</v>
      </c>
      <c r="P98" s="14">
        <f t="shared" si="129"/>
        <v>0</v>
      </c>
      <c r="R98" s="285"/>
      <c r="S98" s="285"/>
      <c r="T98" s="117" t="str">
        <f>'Energy matrix'!B26</f>
        <v>Coal</v>
      </c>
      <c r="U98" s="117"/>
      <c r="V98" s="118">
        <f>+INDEX('Energy matrix'!C26:N26,1,$D$2)</f>
        <v>8783.3140000000003</v>
      </c>
      <c r="W98" s="117"/>
    </row>
    <row r="99" spans="3:24" s="283" customFormat="1" ht="12.75" customHeight="1">
      <c r="C99" s="13" t="str">
        <f>$D$152</f>
        <v>Haullage</v>
      </c>
      <c r="D99" s="14">
        <f t="shared" ref="D99:P99" si="130">+INDEX($E152:$Q152,1,D$95) * INDEX($V$98:$V$110,D$95,1)</f>
        <v>0</v>
      </c>
      <c r="E99" s="14">
        <f t="shared" si="130"/>
        <v>0</v>
      </c>
      <c r="F99" s="14">
        <f t="shared" si="130"/>
        <v>6464.9139999999998</v>
      </c>
      <c r="G99" s="14">
        <f t="shared" si="130"/>
        <v>0</v>
      </c>
      <c r="H99" s="14">
        <f t="shared" si="130"/>
        <v>113.41500000000001</v>
      </c>
      <c r="I99" s="14">
        <f t="shared" si="130"/>
        <v>0</v>
      </c>
      <c r="J99" s="14">
        <f t="shared" si="130"/>
        <v>0</v>
      </c>
      <c r="K99" s="14">
        <f t="shared" si="130"/>
        <v>0</v>
      </c>
      <c r="L99" s="14">
        <f t="shared" si="130"/>
        <v>0</v>
      </c>
      <c r="M99" s="14">
        <f t="shared" si="130"/>
        <v>0</v>
      </c>
      <c r="N99" s="14">
        <f t="shared" si="130"/>
        <v>0</v>
      </c>
      <c r="O99" s="14">
        <f t="shared" si="130"/>
        <v>0</v>
      </c>
      <c r="P99" s="14">
        <f t="shared" si="130"/>
        <v>0</v>
      </c>
      <c r="R99" s="285"/>
      <c r="S99" s="285"/>
      <c r="T99" s="117" t="str">
        <f>'Energy matrix'!B27</f>
        <v>Fuel Oil</v>
      </c>
      <c r="U99" s="117"/>
      <c r="V99" s="118">
        <f>+INDEX('Energy matrix'!C27:N27,1,$D$2)</f>
        <v>1059.1099999999999</v>
      </c>
      <c r="W99" s="117"/>
    </row>
    <row r="100" spans="3:24" s="283" customFormat="1" ht="12.75" customHeight="1">
      <c r="C100" s="13" t="str">
        <f>$D$153</f>
        <v>Light and electronics</v>
      </c>
      <c r="D100" s="14">
        <f t="shared" ref="D100:P100" si="131">+INDEX($E153:$Q153,1,D$95) * INDEX($V$98:$V$110,D$95,1)</f>
        <v>0</v>
      </c>
      <c r="E100" s="14">
        <f t="shared" si="131"/>
        <v>0</v>
      </c>
      <c r="F100" s="14">
        <f t="shared" si="131"/>
        <v>0</v>
      </c>
      <c r="G100" s="14">
        <f t="shared" si="131"/>
        <v>0</v>
      </c>
      <c r="H100" s="14">
        <f t="shared" si="131"/>
        <v>0</v>
      </c>
      <c r="I100" s="14">
        <f t="shared" si="131"/>
        <v>0</v>
      </c>
      <c r="J100" s="14">
        <f t="shared" si="131"/>
        <v>0</v>
      </c>
      <c r="K100" s="14">
        <f t="shared" si="131"/>
        <v>0</v>
      </c>
      <c r="L100" s="14">
        <f t="shared" si="131"/>
        <v>0</v>
      </c>
      <c r="M100" s="14">
        <f t="shared" si="131"/>
        <v>0</v>
      </c>
      <c r="N100" s="14">
        <f t="shared" si="131"/>
        <v>0</v>
      </c>
      <c r="O100" s="14">
        <f t="shared" si="131"/>
        <v>5239.8720000000003</v>
      </c>
      <c r="P100" s="14">
        <f t="shared" si="131"/>
        <v>0</v>
      </c>
      <c r="R100" s="285"/>
      <c r="S100" s="285"/>
      <c r="T100" s="117" t="str">
        <f>'Energy matrix'!B28</f>
        <v>Diesel</v>
      </c>
      <c r="U100" s="117"/>
      <c r="V100" s="118">
        <f>+INDEX('Energy matrix'!C28:N28,1,$D$2)</f>
        <v>6464.9139999999998</v>
      </c>
      <c r="W100" s="117"/>
    </row>
    <row r="101" spans="3:24" s="283" customFormat="1" ht="12.75" customHeight="1">
      <c r="C101" s="13" t="str">
        <f>$D$154</f>
        <v>Electric motors</v>
      </c>
      <c r="D101" s="14">
        <f t="shared" ref="D101:P101" si="132">+INDEX($E154:$Q154,1,D$95) * INDEX($V$98:$V$110,D$95,1)</f>
        <v>0</v>
      </c>
      <c r="E101" s="14">
        <f t="shared" si="132"/>
        <v>0</v>
      </c>
      <c r="F101" s="14">
        <f t="shared" si="132"/>
        <v>0</v>
      </c>
      <c r="G101" s="14">
        <f t="shared" si="132"/>
        <v>0</v>
      </c>
      <c r="H101" s="14">
        <f t="shared" si="132"/>
        <v>0</v>
      </c>
      <c r="I101" s="14">
        <f t="shared" si="132"/>
        <v>0</v>
      </c>
      <c r="J101" s="14">
        <f t="shared" si="132"/>
        <v>0</v>
      </c>
      <c r="K101" s="14">
        <f t="shared" si="132"/>
        <v>0</v>
      </c>
      <c r="L101" s="14">
        <f t="shared" si="132"/>
        <v>0</v>
      </c>
      <c r="M101" s="14">
        <f t="shared" si="132"/>
        <v>0</v>
      </c>
      <c r="N101" s="14">
        <f t="shared" si="132"/>
        <v>0</v>
      </c>
      <c r="O101" s="14">
        <f t="shared" si="132"/>
        <v>45848.88</v>
      </c>
      <c r="P101" s="14">
        <f t="shared" si="132"/>
        <v>0</v>
      </c>
      <c r="R101" s="285"/>
      <c r="S101" s="285"/>
      <c r="T101" s="117" t="str">
        <f>'Energy matrix'!B29</f>
        <v>Gasoline</v>
      </c>
      <c r="U101" s="117"/>
      <c r="V101" s="118">
        <f>+INDEX('Energy matrix'!C29:N29,1,$D$2)</f>
        <v>0</v>
      </c>
      <c r="W101" s="117"/>
    </row>
    <row r="102" spans="3:24" s="283" customFormat="1" ht="12.75" customHeight="1">
      <c r="C102" s="13" t="str">
        <f>$D$155</f>
        <v>Spatial heating</v>
      </c>
      <c r="D102" s="14">
        <f t="shared" ref="D102:P102" si="133">+INDEX($E155:$Q155,1,D$95) * INDEX($V$98:$V$110,D$95,1)</f>
        <v>0</v>
      </c>
      <c r="E102" s="14">
        <f t="shared" si="133"/>
        <v>0</v>
      </c>
      <c r="F102" s="14">
        <f t="shared" si="133"/>
        <v>0</v>
      </c>
      <c r="G102" s="14">
        <f t="shared" si="133"/>
        <v>0</v>
      </c>
      <c r="H102" s="14">
        <f t="shared" si="133"/>
        <v>22.683000000000003</v>
      </c>
      <c r="I102" s="14">
        <f t="shared" si="133"/>
        <v>0</v>
      </c>
      <c r="J102" s="14">
        <f t="shared" si="133"/>
        <v>11062.89</v>
      </c>
      <c r="K102" s="14">
        <f t="shared" si="133"/>
        <v>0</v>
      </c>
      <c r="L102" s="14">
        <f t="shared" si="133"/>
        <v>0</v>
      </c>
      <c r="M102" s="14">
        <f t="shared" si="133"/>
        <v>0</v>
      </c>
      <c r="N102" s="14">
        <f t="shared" si="133"/>
        <v>0</v>
      </c>
      <c r="O102" s="14">
        <f t="shared" si="133"/>
        <v>1309.9680000000001</v>
      </c>
      <c r="P102" s="14">
        <f t="shared" si="133"/>
        <v>9825</v>
      </c>
      <c r="R102" s="285"/>
      <c r="S102" s="285"/>
      <c r="T102" s="117" t="str">
        <f>'Energy matrix'!B30</f>
        <v>LPG</v>
      </c>
      <c r="U102" s="117"/>
      <c r="V102" s="118">
        <f>+INDEX('Energy matrix'!C30:N30,1,$D$2)</f>
        <v>226.83</v>
      </c>
      <c r="W102" s="117"/>
    </row>
    <row r="103" spans="3:24" s="283" customFormat="1" ht="12.75" customHeight="1">
      <c r="C103" s="17" t="s">
        <v>57</v>
      </c>
      <c r="D103" s="18">
        <f>SUM(D97:D102)</f>
        <v>8783.3140000000003</v>
      </c>
      <c r="E103" s="18">
        <f t="shared" ref="E103:P103" si="134">SUM(E97:E102)</f>
        <v>1059.1099999999999</v>
      </c>
      <c r="F103" s="18">
        <f t="shared" si="134"/>
        <v>6464.9139999999998</v>
      </c>
      <c r="G103" s="18">
        <f t="shared" si="134"/>
        <v>0</v>
      </c>
      <c r="H103" s="18">
        <f t="shared" si="134"/>
        <v>226.83</v>
      </c>
      <c r="I103" s="18">
        <f t="shared" si="134"/>
        <v>0</v>
      </c>
      <c r="J103" s="18">
        <f t="shared" si="134"/>
        <v>110628.9</v>
      </c>
      <c r="K103" s="18">
        <f t="shared" si="134"/>
        <v>695</v>
      </c>
      <c r="L103" s="18">
        <f t="shared" si="134"/>
        <v>25.431000000000001</v>
      </c>
      <c r="M103" s="18">
        <f t="shared" si="134"/>
        <v>1637</v>
      </c>
      <c r="N103" s="18">
        <f t="shared" si="134"/>
        <v>0</v>
      </c>
      <c r="O103" s="18">
        <f t="shared" si="134"/>
        <v>65498.400000000001</v>
      </c>
      <c r="P103" s="18">
        <f t="shared" si="134"/>
        <v>9825</v>
      </c>
      <c r="R103" s="285"/>
      <c r="S103" s="285"/>
      <c r="T103" s="117" t="str">
        <f>'Energy matrix'!B31</f>
        <v>Manufactured Gases</v>
      </c>
      <c r="U103" s="117"/>
      <c r="V103" s="118">
        <f>+INDEX('Energy matrix'!C31:N31,1,$D$2)</f>
        <v>0</v>
      </c>
      <c r="W103" s="117"/>
    </row>
    <row r="104" spans="3:24" s="283" customFormat="1" ht="12.75" customHeight="1">
      <c r="O104" s="86"/>
      <c r="R104" s="285"/>
      <c r="S104" s="285"/>
      <c r="T104" s="117" t="str">
        <f>'Energy matrix'!B32</f>
        <v>Natural gas</v>
      </c>
      <c r="U104" s="117"/>
      <c r="V104" s="118">
        <f>+INDEX('Energy matrix'!C32:N32,1,$D$2)</f>
        <v>110628.9</v>
      </c>
      <c r="W104" s="117"/>
    </row>
    <row r="105" spans="3:24" s="283" customFormat="1" ht="12.75" customHeight="1">
      <c r="O105" s="86"/>
      <c r="R105" s="285"/>
      <c r="S105" s="285"/>
      <c r="T105" s="117" t="str">
        <f>'Energy matrix'!B33</f>
        <v>Biogas</v>
      </c>
      <c r="U105" s="117"/>
      <c r="V105" s="118">
        <f>+INDEX('Energy matrix'!C33:N33,1,$D$2)</f>
        <v>695</v>
      </c>
      <c r="W105" s="117"/>
    </row>
    <row r="106" spans="3:24" s="283" customFormat="1" ht="12.75" customHeight="1">
      <c r="E106" s="63"/>
      <c r="F106" s="63"/>
      <c r="G106" s="286"/>
      <c r="H106" s="286"/>
      <c r="I106" s="286"/>
      <c r="J106" s="286"/>
      <c r="K106" s="286"/>
      <c r="O106" s="86"/>
      <c r="R106" s="285"/>
      <c r="S106" s="285"/>
      <c r="T106" s="117" t="str">
        <f>'Energy matrix'!B34</f>
        <v>Biodiesel</v>
      </c>
      <c r="U106" s="117"/>
      <c r="V106" s="118">
        <f>+INDEX('Energy matrix'!C34:N34,1,$D$2)</f>
        <v>25.431000000000001</v>
      </c>
      <c r="W106" s="117"/>
    </row>
    <row r="107" spans="3:24" s="283" customFormat="1" ht="12.75" customHeight="1">
      <c r="E107" s="63"/>
      <c r="F107" s="63"/>
      <c r="G107" s="286"/>
      <c r="H107" s="286"/>
      <c r="I107" s="286"/>
      <c r="J107" s="286"/>
      <c r="K107" s="286"/>
      <c r="O107" s="86"/>
      <c r="R107" s="285"/>
      <c r="S107" s="285"/>
      <c r="T107" s="117" t="str">
        <f>'Energy matrix'!B35</f>
        <v>Biomass</v>
      </c>
      <c r="U107" s="117"/>
      <c r="V107" s="118">
        <f>+INDEX('Energy matrix'!C35:N35,1,$D$2)</f>
        <v>1637</v>
      </c>
      <c r="W107" s="117"/>
    </row>
    <row r="108" spans="3:24" s="283" customFormat="1" ht="12.75" customHeight="1">
      <c r="E108" s="63"/>
      <c r="F108" s="63"/>
      <c r="G108" s="286"/>
      <c r="H108" s="286"/>
      <c r="I108" s="286"/>
      <c r="J108" s="286"/>
      <c r="K108" s="286"/>
      <c r="O108" s="86"/>
      <c r="R108" s="285"/>
      <c r="S108" s="285"/>
      <c r="T108" s="117" t="str">
        <f>'Energy matrix'!B36</f>
        <v>Waste</v>
      </c>
      <c r="U108" s="117"/>
      <c r="V108" s="118">
        <f>+INDEX('Energy matrix'!C36:N36,1,$D$2)</f>
        <v>0</v>
      </c>
      <c r="W108" s="117"/>
    </row>
    <row r="109" spans="3:24" s="283" customFormat="1" ht="12.75" customHeight="1">
      <c r="E109" s="63"/>
      <c r="F109" s="63"/>
      <c r="G109" s="286"/>
      <c r="H109" s="286"/>
      <c r="I109" s="286"/>
      <c r="J109" s="286"/>
      <c r="K109" s="286"/>
      <c r="O109" s="86"/>
      <c r="R109" s="285"/>
      <c r="S109" s="285"/>
      <c r="T109" s="117" t="str">
        <f>'Energy matrix'!B37</f>
        <v>Electricity</v>
      </c>
      <c r="U109" s="117"/>
      <c r="V109" s="118">
        <f>+INDEX('Energy matrix'!C37:N37,1,$D$2)</f>
        <v>65498.400000000001</v>
      </c>
      <c r="W109" s="117"/>
    </row>
    <row r="110" spans="3:24" ht="12.75" customHeight="1">
      <c r="C110" s="257" t="s">
        <v>489</v>
      </c>
      <c r="E110" s="25"/>
      <c r="F110" s="25"/>
      <c r="G110" s="25"/>
      <c r="H110" s="25"/>
      <c r="I110" s="25"/>
      <c r="J110" s="25"/>
      <c r="K110" s="25"/>
      <c r="O110" s="86"/>
      <c r="T110" s="117" t="str">
        <f>'Energy matrix'!B38</f>
        <v>District Heating</v>
      </c>
      <c r="U110" s="117"/>
      <c r="V110" s="118">
        <f>+INDEX('Energy matrix'!C38:N38,1,$D$2)</f>
        <v>9825</v>
      </c>
      <c r="W110" s="117"/>
      <c r="X110" s="283"/>
    </row>
    <row r="111" spans="3:24" ht="12.75" customHeight="1">
      <c r="O111" s="86"/>
      <c r="T111" s="117" t="s">
        <v>57</v>
      </c>
      <c r="U111" s="117"/>
      <c r="V111" s="118">
        <f>SUM(V98:V110)</f>
        <v>204843.899</v>
      </c>
      <c r="W111" s="117"/>
      <c r="X111" s="283"/>
    </row>
    <row r="112" spans="3:24" ht="12.75" customHeight="1">
      <c r="C112" s="125" t="s">
        <v>145</v>
      </c>
      <c r="E112" s="25"/>
      <c r="F112" s="25"/>
      <c r="G112" s="25"/>
      <c r="H112" s="25"/>
      <c r="I112" s="25"/>
      <c r="J112" s="25"/>
      <c r="K112" s="25"/>
      <c r="T112" s="285"/>
      <c r="U112" s="285"/>
      <c r="V112" s="285"/>
      <c r="W112" s="285"/>
      <c r="X112" s="283"/>
    </row>
    <row r="113" spans="3:31" ht="12.75" customHeight="1">
      <c r="D113" s="87" t="s">
        <v>147</v>
      </c>
      <c r="E113" s="88" t="str">
        <f t="array" ref="E113">+IF(AND(UPPER(TRANSPOSE(T118:T128))=UPPER(MID(D116:N116,4,99))),"Ok","ERROR")</f>
        <v>Ok</v>
      </c>
      <c r="F113" s="25"/>
      <c r="G113" s="25"/>
      <c r="H113" s="25"/>
      <c r="I113" s="25"/>
      <c r="J113" s="25"/>
      <c r="K113" s="25"/>
      <c r="T113" s="285"/>
      <c r="U113" s="285"/>
      <c r="V113" s="285"/>
      <c r="W113" s="285"/>
      <c r="X113" s="283"/>
    </row>
    <row r="114" spans="3:31" ht="12.75" customHeight="1">
      <c r="C114" s="25" t="s">
        <v>203</v>
      </c>
      <c r="O114" s="86"/>
      <c r="T114" s="125" t="s">
        <v>491</v>
      </c>
      <c r="U114" s="125"/>
      <c r="W114" s="125"/>
    </row>
    <row r="115" spans="3:31" ht="12.75" customHeight="1">
      <c r="D115" s="89">
        <v>1</v>
      </c>
      <c r="E115" s="89">
        <f>+D115+1</f>
        <v>2</v>
      </c>
      <c r="F115" s="89">
        <f t="shared" ref="F115:P115" si="135">+E115+1</f>
        <v>3</v>
      </c>
      <c r="G115" s="89">
        <f t="shared" si="135"/>
        <v>4</v>
      </c>
      <c r="H115" s="89">
        <f t="shared" si="135"/>
        <v>5</v>
      </c>
      <c r="I115" s="89">
        <f t="shared" si="135"/>
        <v>6</v>
      </c>
      <c r="J115" s="89">
        <f t="shared" si="135"/>
        <v>7</v>
      </c>
      <c r="K115" s="89">
        <f t="shared" si="135"/>
        <v>8</v>
      </c>
      <c r="L115" s="89">
        <f t="shared" si="135"/>
        <v>9</v>
      </c>
      <c r="M115" s="89">
        <f t="shared" si="135"/>
        <v>10</v>
      </c>
      <c r="N115" s="89">
        <f t="shared" si="135"/>
        <v>11</v>
      </c>
      <c r="O115" s="89">
        <f t="shared" si="135"/>
        <v>12</v>
      </c>
      <c r="P115" s="89">
        <f t="shared" si="135"/>
        <v>13</v>
      </c>
      <c r="T115" s="46"/>
      <c r="U115" s="46"/>
      <c r="W115" s="46"/>
    </row>
    <row r="116" spans="3:31" ht="12.75" customHeight="1">
      <c r="C116" s="10" t="str">
        <f>+C76</f>
        <v>Agg End-use</v>
      </c>
      <c r="D116" s="10" t="str">
        <f t="shared" ref="D116:P116" si="136">+D76</f>
        <v>01 Coal</v>
      </c>
      <c r="E116" s="10" t="str">
        <f t="shared" si="136"/>
        <v>02 Fuel oil</v>
      </c>
      <c r="F116" s="10" t="str">
        <f t="shared" si="136"/>
        <v>03 Diesel</v>
      </c>
      <c r="G116" s="10" t="str">
        <f t="shared" si="136"/>
        <v>04 Gasoline</v>
      </c>
      <c r="H116" s="10" t="str">
        <f t="shared" si="136"/>
        <v>05 LPG</v>
      </c>
      <c r="I116" s="10" t="str">
        <f t="shared" si="136"/>
        <v>06 Manufactured Gases</v>
      </c>
      <c r="J116" s="10" t="str">
        <f t="shared" si="136"/>
        <v>07 Natural gas</v>
      </c>
      <c r="K116" s="10" t="str">
        <f t="shared" si="136"/>
        <v>08 Biogas</v>
      </c>
      <c r="L116" s="10" t="str">
        <f t="shared" si="136"/>
        <v>09 Biodiesel</v>
      </c>
      <c r="M116" s="10" t="str">
        <f t="shared" si="136"/>
        <v>10 Biomass</v>
      </c>
      <c r="N116" s="10" t="str">
        <f t="shared" si="136"/>
        <v>11 Waste</v>
      </c>
      <c r="O116" s="10" t="str">
        <f t="shared" si="136"/>
        <v>12 Electricity</v>
      </c>
      <c r="P116" s="10" t="str">
        <f t="shared" si="136"/>
        <v>13 District heating</v>
      </c>
      <c r="T116" s="122" t="s">
        <v>146</v>
      </c>
      <c r="V116" s="123">
        <f>+'Energy matrix'!B45</f>
        <v>2019</v>
      </c>
    </row>
    <row r="117" spans="3:31" ht="12.75" customHeight="1">
      <c r="C117" s="13" t="str">
        <f>$D$150</f>
        <v>Process heat temperature</v>
      </c>
      <c r="D117" s="14">
        <f>+INDEX($E150:$Q150,1,D$115) * INDEX($V$118:$V$130,D$115,1)</f>
        <v>7846.0739999999996</v>
      </c>
      <c r="E117" s="14">
        <f t="shared" ref="E117:P117" si="137">+INDEX($E150:$Q150,1,E$115) * INDEX($V$118:$V$130,E$115,1)</f>
        <v>1210.29</v>
      </c>
      <c r="F117" s="14">
        <f t="shared" si="137"/>
        <v>0</v>
      </c>
      <c r="G117" s="14">
        <f t="shared" si="137"/>
        <v>0</v>
      </c>
      <c r="H117" s="14">
        <f t="shared" si="137"/>
        <v>103.37760000000002</v>
      </c>
      <c r="I117" s="14">
        <f t="shared" si="137"/>
        <v>0</v>
      </c>
      <c r="J117" s="14">
        <f t="shared" si="137"/>
        <v>104934.1977</v>
      </c>
      <c r="K117" s="14">
        <f t="shared" si="137"/>
        <v>844</v>
      </c>
      <c r="L117" s="14">
        <f t="shared" si="137"/>
        <v>53.851999999999997</v>
      </c>
      <c r="M117" s="14">
        <f t="shared" si="137"/>
        <v>2111</v>
      </c>
      <c r="N117" s="14">
        <f t="shared" si="137"/>
        <v>0</v>
      </c>
      <c r="O117" s="14">
        <f t="shared" si="137"/>
        <v>0</v>
      </c>
      <c r="P117" s="14">
        <f t="shared" si="137"/>
        <v>0</v>
      </c>
      <c r="T117" s="48" t="s">
        <v>203</v>
      </c>
      <c r="U117" s="48"/>
      <c r="V117" s="124" t="str">
        <f>+INDEX('Energy matrix'!C46:N46,1,$D$2)</f>
        <v>Food and tobacco</v>
      </c>
      <c r="W117" s="48"/>
    </row>
    <row r="118" spans="3:31" ht="12.75" customHeight="1">
      <c r="C118" s="13" t="str">
        <f>$D$151</f>
        <v>Cooling demand</v>
      </c>
      <c r="D118" s="14">
        <f>+INDEX($E151:$Q151,1,D$115) * INDEX($V$118:$V$130,D$115,1)</f>
        <v>0</v>
      </c>
      <c r="E118" s="14">
        <f t="shared" ref="E118:P118" si="138">+INDEX($E151:$Q151,1,E$115) * INDEX($V$118:$V$130,E$115,1)</f>
        <v>0</v>
      </c>
      <c r="F118" s="14">
        <f t="shared" si="138"/>
        <v>0</v>
      </c>
      <c r="G118" s="14">
        <f t="shared" si="138"/>
        <v>0</v>
      </c>
      <c r="H118" s="14">
        <f t="shared" si="138"/>
        <v>0</v>
      </c>
      <c r="I118" s="14">
        <f t="shared" si="138"/>
        <v>0</v>
      </c>
      <c r="J118" s="14">
        <f t="shared" si="138"/>
        <v>0</v>
      </c>
      <c r="K118" s="14">
        <f t="shared" si="138"/>
        <v>0</v>
      </c>
      <c r="L118" s="14">
        <f t="shared" si="138"/>
        <v>0</v>
      </c>
      <c r="M118" s="14">
        <f t="shared" si="138"/>
        <v>0</v>
      </c>
      <c r="N118" s="14">
        <f t="shared" si="138"/>
        <v>0</v>
      </c>
      <c r="O118" s="14">
        <f t="shared" si="138"/>
        <v>13447.44</v>
      </c>
      <c r="P118" s="14">
        <f t="shared" si="138"/>
        <v>0</v>
      </c>
      <c r="T118" s="117" t="str">
        <f>'Energy matrix'!B47</f>
        <v>Coal</v>
      </c>
      <c r="U118" s="117"/>
      <c r="V118" s="118">
        <f>+INDEX('Energy matrix'!C47:N47,1,$D$2)</f>
        <v>7846.0739999999996</v>
      </c>
      <c r="W118" s="117"/>
    </row>
    <row r="119" spans="3:31" ht="12.75" customHeight="1">
      <c r="C119" s="13" t="str">
        <f>$D$152</f>
        <v>Haullage</v>
      </c>
      <c r="D119" s="19">
        <f>+INDEX($E152:$Q152,1,D$115) * INDEX($V$118:$V$130,D$115,1)</f>
        <v>0</v>
      </c>
      <c r="E119" s="19">
        <f t="shared" ref="E119:P119" si="139">+INDEX($E152:$Q152,1,E$115) * INDEX($V$118:$V$130,E$115,1)</f>
        <v>0</v>
      </c>
      <c r="F119" s="19">
        <f t="shared" si="139"/>
        <v>5365.875</v>
      </c>
      <c r="G119" s="19">
        <f t="shared" si="139"/>
        <v>0</v>
      </c>
      <c r="H119" s="19">
        <f t="shared" si="139"/>
        <v>129.22200000000001</v>
      </c>
      <c r="I119" s="19">
        <f t="shared" si="139"/>
        <v>0</v>
      </c>
      <c r="J119" s="19">
        <f t="shared" si="139"/>
        <v>0</v>
      </c>
      <c r="K119" s="19">
        <f t="shared" si="139"/>
        <v>0</v>
      </c>
      <c r="L119" s="19">
        <f t="shared" si="139"/>
        <v>0</v>
      </c>
      <c r="M119" s="19">
        <f t="shared" si="139"/>
        <v>0</v>
      </c>
      <c r="N119" s="19">
        <f t="shared" si="139"/>
        <v>0</v>
      </c>
      <c r="O119" s="19">
        <f t="shared" si="139"/>
        <v>0</v>
      </c>
      <c r="P119" s="19">
        <f t="shared" si="139"/>
        <v>0</v>
      </c>
      <c r="T119" s="117" t="str">
        <f>'Energy matrix'!B48</f>
        <v>Fuel Oil</v>
      </c>
      <c r="U119" s="117"/>
      <c r="V119" s="118">
        <f>+INDEX('Energy matrix'!C48:N48,1,$D$2)</f>
        <v>1210.29</v>
      </c>
      <c r="W119" s="117"/>
    </row>
    <row r="120" spans="3:31" ht="12.75" customHeight="1">
      <c r="C120" s="13" t="str">
        <f>$D$153</f>
        <v>Light and electronics</v>
      </c>
      <c r="D120" s="14">
        <f>+INDEX($E153:$Q153,1,D$115) * INDEX($V$118:$V$130,D$115,1)</f>
        <v>0</v>
      </c>
      <c r="E120" s="14">
        <f t="shared" ref="E120:P120" si="140">+INDEX($E153:$Q153,1,E$115) * INDEX($V$118:$V$130,E$115,1)</f>
        <v>0</v>
      </c>
      <c r="F120" s="14">
        <f t="shared" si="140"/>
        <v>0</v>
      </c>
      <c r="G120" s="14">
        <f t="shared" si="140"/>
        <v>0</v>
      </c>
      <c r="H120" s="14">
        <f t="shared" si="140"/>
        <v>0</v>
      </c>
      <c r="I120" s="14">
        <f t="shared" si="140"/>
        <v>0</v>
      </c>
      <c r="J120" s="14">
        <f t="shared" si="140"/>
        <v>0</v>
      </c>
      <c r="K120" s="14">
        <f t="shared" si="140"/>
        <v>0</v>
      </c>
      <c r="L120" s="14">
        <f t="shared" si="140"/>
        <v>0</v>
      </c>
      <c r="M120" s="14">
        <f t="shared" si="140"/>
        <v>0</v>
      </c>
      <c r="N120" s="14">
        <f t="shared" si="140"/>
        <v>0</v>
      </c>
      <c r="O120" s="14">
        <f t="shared" si="140"/>
        <v>5378.9759999999997</v>
      </c>
      <c r="P120" s="14">
        <f t="shared" si="140"/>
        <v>0</v>
      </c>
      <c r="T120" s="117" t="str">
        <f>'Energy matrix'!B49</f>
        <v>Diesel</v>
      </c>
      <c r="U120" s="117"/>
      <c r="V120" s="118">
        <f>+INDEX('Energy matrix'!C49:N49,1,$D$2)</f>
        <v>5365.875</v>
      </c>
      <c r="W120" s="117"/>
    </row>
    <row r="121" spans="3:31" ht="12.75" customHeight="1">
      <c r="C121" s="13" t="str">
        <f>$D$154</f>
        <v>Electric motors</v>
      </c>
      <c r="D121" s="14">
        <f t="shared" ref="D121:P122" si="141">+INDEX($E154:$Q154,1,D$115) * INDEX($V$118:$V$130,D$115,1)</f>
        <v>0</v>
      </c>
      <c r="E121" s="14">
        <f t="shared" si="141"/>
        <v>0</v>
      </c>
      <c r="F121" s="14">
        <f t="shared" si="141"/>
        <v>0</v>
      </c>
      <c r="G121" s="14">
        <f t="shared" si="141"/>
        <v>0</v>
      </c>
      <c r="H121" s="14">
        <f t="shared" si="141"/>
        <v>0</v>
      </c>
      <c r="I121" s="14">
        <f t="shared" si="141"/>
        <v>0</v>
      </c>
      <c r="J121" s="14">
        <f t="shared" si="141"/>
        <v>0</v>
      </c>
      <c r="K121" s="14">
        <f t="shared" si="141"/>
        <v>0</v>
      </c>
      <c r="L121" s="14">
        <f t="shared" si="141"/>
        <v>0</v>
      </c>
      <c r="M121" s="14">
        <f t="shared" si="141"/>
        <v>0</v>
      </c>
      <c r="N121" s="14">
        <f t="shared" si="141"/>
        <v>0</v>
      </c>
      <c r="O121" s="14">
        <f t="shared" si="141"/>
        <v>47066.039999999994</v>
      </c>
      <c r="P121" s="14">
        <f t="shared" si="141"/>
        <v>0</v>
      </c>
      <c r="T121" s="117" t="str">
        <f>'Energy matrix'!B50</f>
        <v>Gasoline</v>
      </c>
      <c r="U121" s="117"/>
      <c r="V121" s="118">
        <f>+INDEX('Energy matrix'!C50:N50,1,$D$2)</f>
        <v>0</v>
      </c>
      <c r="W121" s="117"/>
    </row>
    <row r="122" spans="3:31" ht="12.75" customHeight="1">
      <c r="C122" s="13" t="str">
        <f>$D$155</f>
        <v>Spatial heating</v>
      </c>
      <c r="D122" s="14">
        <f t="shared" si="141"/>
        <v>0</v>
      </c>
      <c r="E122" s="14">
        <f t="shared" si="141"/>
        <v>0</v>
      </c>
      <c r="F122" s="14">
        <f t="shared" si="141"/>
        <v>0</v>
      </c>
      <c r="G122" s="14">
        <f t="shared" si="141"/>
        <v>0</v>
      </c>
      <c r="H122" s="14">
        <f t="shared" si="141"/>
        <v>25.844400000000004</v>
      </c>
      <c r="I122" s="14">
        <f t="shared" si="141"/>
        <v>0</v>
      </c>
      <c r="J122" s="14">
        <f t="shared" si="141"/>
        <v>11659.355300000001</v>
      </c>
      <c r="K122" s="14">
        <f t="shared" si="141"/>
        <v>0</v>
      </c>
      <c r="L122" s="14">
        <f t="shared" si="141"/>
        <v>0</v>
      </c>
      <c r="M122" s="14">
        <f t="shared" si="141"/>
        <v>0</v>
      </c>
      <c r="N122" s="14">
        <f t="shared" si="141"/>
        <v>0</v>
      </c>
      <c r="O122" s="14">
        <f t="shared" si="141"/>
        <v>1344.7439999999999</v>
      </c>
      <c r="P122" s="14">
        <f t="shared" si="141"/>
        <v>11956</v>
      </c>
      <c r="T122" s="117" t="str">
        <f>'Energy matrix'!B51</f>
        <v>LPG</v>
      </c>
      <c r="U122" s="117"/>
      <c r="V122" s="118">
        <f>+INDEX('Energy matrix'!C51:N51,1,$D$2)</f>
        <v>258.44400000000002</v>
      </c>
      <c r="W122" s="117"/>
    </row>
    <row r="123" spans="3:31" ht="12.75" customHeight="1">
      <c r="C123" s="17" t="s">
        <v>57</v>
      </c>
      <c r="D123" s="18">
        <f t="shared" ref="D123:P123" si="142">SUM(D117:D122)</f>
        <v>7846.0739999999996</v>
      </c>
      <c r="E123" s="18">
        <f t="shared" si="142"/>
        <v>1210.29</v>
      </c>
      <c r="F123" s="18">
        <f t="shared" si="142"/>
        <v>5365.875</v>
      </c>
      <c r="G123" s="18">
        <f t="shared" si="142"/>
        <v>0</v>
      </c>
      <c r="H123" s="18">
        <f t="shared" si="142"/>
        <v>258.44400000000002</v>
      </c>
      <c r="I123" s="18">
        <f t="shared" si="142"/>
        <v>0</v>
      </c>
      <c r="J123" s="18">
        <f t="shared" si="142"/>
        <v>116593.553</v>
      </c>
      <c r="K123" s="18">
        <f t="shared" si="142"/>
        <v>844</v>
      </c>
      <c r="L123" s="18">
        <f t="shared" si="142"/>
        <v>53.851999999999997</v>
      </c>
      <c r="M123" s="18">
        <f t="shared" si="142"/>
        <v>2111</v>
      </c>
      <c r="N123" s="18">
        <f t="shared" si="142"/>
        <v>0</v>
      </c>
      <c r="O123" s="18">
        <f t="shared" si="142"/>
        <v>67237.2</v>
      </c>
      <c r="P123" s="18">
        <f t="shared" si="142"/>
        <v>11956</v>
      </c>
      <c r="T123" s="117" t="str">
        <f>'Energy matrix'!B52</f>
        <v>Manufactured Gases</v>
      </c>
      <c r="U123" s="117"/>
      <c r="V123" s="118">
        <f>+INDEX('Energy matrix'!C52:N52,1,$D$2)</f>
        <v>0</v>
      </c>
      <c r="W123" s="117"/>
    </row>
    <row r="124" spans="3:31" ht="12.75" customHeight="1">
      <c r="E124" s="25"/>
      <c r="F124" s="25"/>
      <c r="G124" s="25"/>
      <c r="H124" s="25"/>
      <c r="I124" s="25"/>
      <c r="J124" s="25"/>
      <c r="K124" s="25"/>
      <c r="O124" s="86"/>
      <c r="T124" s="117" t="str">
        <f>'Energy matrix'!B53</f>
        <v>Natural gas</v>
      </c>
      <c r="U124" s="117"/>
      <c r="V124" s="118">
        <f>+INDEX('Energy matrix'!C53:N53,1,$D$2)</f>
        <v>116593.553</v>
      </c>
      <c r="W124" s="117"/>
    </row>
    <row r="125" spans="3:31" ht="12.75" customHeight="1">
      <c r="E125" s="25"/>
      <c r="F125" s="25"/>
      <c r="G125" s="25"/>
      <c r="H125" s="25"/>
      <c r="I125" s="25"/>
      <c r="J125" s="25"/>
      <c r="K125" s="25"/>
      <c r="O125" s="86"/>
      <c r="T125" s="117" t="str">
        <f>'Energy matrix'!B54</f>
        <v>Biogas</v>
      </c>
      <c r="U125" s="117"/>
      <c r="V125" s="118">
        <f>+INDEX('Energy matrix'!C54:N54,1,$D$2)</f>
        <v>844</v>
      </c>
      <c r="W125" s="117"/>
    </row>
    <row r="126" spans="3:31" ht="12.75" customHeight="1">
      <c r="O126" s="86"/>
      <c r="T126" s="117" t="str">
        <f>'Energy matrix'!B55</f>
        <v>Biodiesel</v>
      </c>
      <c r="U126" s="117"/>
      <c r="V126" s="118">
        <f>+INDEX('Energy matrix'!C55:N55,1,$D$2)</f>
        <v>53.851999999999997</v>
      </c>
      <c r="W126" s="117"/>
    </row>
    <row r="127" spans="3:31" ht="12.75" customHeight="1">
      <c r="O127" s="86"/>
      <c r="T127" s="117" t="str">
        <f>'Energy matrix'!B56</f>
        <v>Biomass</v>
      </c>
      <c r="U127" s="117"/>
      <c r="V127" s="118">
        <f>+INDEX('Energy matrix'!C56:N56,1,$D$2)</f>
        <v>2111</v>
      </c>
      <c r="W127" s="117"/>
    </row>
    <row r="128" spans="3:31" ht="12.75" customHeight="1">
      <c r="C128" s="25" t="s">
        <v>287</v>
      </c>
      <c r="D128" s="503"/>
      <c r="F128" s="25"/>
      <c r="G128" s="25"/>
      <c r="H128" s="25"/>
      <c r="I128" s="25"/>
      <c r="J128" s="25"/>
      <c r="K128" s="25"/>
      <c r="O128" s="86"/>
      <c r="T128" s="117" t="str">
        <f>'Energy matrix'!B57</f>
        <v>Waste</v>
      </c>
      <c r="U128" s="117"/>
      <c r="V128" s="118">
        <f>+INDEX('Energy matrix'!C57:N57,1,$D$2)</f>
        <v>0</v>
      </c>
      <c r="W128" s="117"/>
      <c r="AE128" s="34"/>
    </row>
    <row r="129" spans="3:32" ht="12.75" customHeight="1">
      <c r="E129" s="25"/>
      <c r="F129" s="25"/>
      <c r="G129" s="25"/>
      <c r="H129" s="25"/>
      <c r="I129" s="25"/>
      <c r="J129" s="25"/>
      <c r="K129" s="25"/>
      <c r="O129" s="86"/>
      <c r="T129" s="117" t="str">
        <f>'Energy matrix'!B58</f>
        <v>Electricity</v>
      </c>
      <c r="U129" s="117"/>
      <c r="V129" s="118">
        <f>+INDEX('Energy matrix'!C58:N58,1,$D$2)</f>
        <v>67237.2</v>
      </c>
      <c r="W129" s="117"/>
      <c r="AF129" s="34"/>
    </row>
    <row r="130" spans="3:32" ht="12.75" customHeight="1">
      <c r="D130" s="21" t="s">
        <v>55</v>
      </c>
      <c r="E130" s="21" t="s">
        <v>85</v>
      </c>
      <c r="F130" s="21" t="s">
        <v>68</v>
      </c>
      <c r="G130" s="21" t="s">
        <v>79</v>
      </c>
      <c r="H130" s="21" t="s">
        <v>53</v>
      </c>
      <c r="I130" s="21" t="s">
        <v>51</v>
      </c>
      <c r="J130" s="21" t="s">
        <v>77</v>
      </c>
      <c r="K130" s="21" t="s">
        <v>78</v>
      </c>
      <c r="L130" s="21" t="s">
        <v>80</v>
      </c>
      <c r="M130" s="21" t="s">
        <v>50</v>
      </c>
      <c r="N130" s="21" t="s">
        <v>56</v>
      </c>
      <c r="O130" s="86"/>
      <c r="T130" s="117" t="str">
        <f>'Energy matrix'!B59</f>
        <v>District Heating</v>
      </c>
      <c r="U130" s="117"/>
      <c r="V130" s="118">
        <f>+INDEX('Energy matrix'!C59:N59,1,$D$2)</f>
        <v>11956</v>
      </c>
      <c r="W130" s="117"/>
      <c r="AF130" s="34"/>
    </row>
    <row r="131" spans="3:32" ht="12.75" customHeight="1">
      <c r="C131" s="13" t="str">
        <f>$D$150</f>
        <v>Process heat temperature</v>
      </c>
      <c r="D131" s="256">
        <f>D136*0.98</f>
        <v>0.93099999999999994</v>
      </c>
      <c r="E131" s="256">
        <f>E136*0.98</f>
        <v>0.93099999999999994</v>
      </c>
      <c r="F131" s="256">
        <f>F136*0.98</f>
        <v>0.94079999999999997</v>
      </c>
      <c r="G131" s="91"/>
      <c r="H131" s="256">
        <f t="shared" ref="H131:N131" si="143">H136*0.98</f>
        <v>0.98</v>
      </c>
      <c r="I131" s="256">
        <f t="shared" si="143"/>
        <v>0.98</v>
      </c>
      <c r="J131" s="256">
        <f t="shared" si="143"/>
        <v>0.98</v>
      </c>
      <c r="K131" s="256">
        <f t="shared" si="143"/>
        <v>0.83299999999999996</v>
      </c>
      <c r="L131" s="256">
        <f t="shared" si="143"/>
        <v>0.93099999999999994</v>
      </c>
      <c r="M131" s="256">
        <f t="shared" si="143"/>
        <v>0.93099999999999994</v>
      </c>
      <c r="N131" s="256">
        <f t="shared" si="143"/>
        <v>0.94079999999999997</v>
      </c>
      <c r="O131" s="86"/>
      <c r="T131" s="117" t="s">
        <v>57</v>
      </c>
      <c r="U131" s="117"/>
      <c r="V131" s="118">
        <f>SUM(V118:V130)</f>
        <v>213476.288</v>
      </c>
      <c r="W131" s="117"/>
      <c r="AF131" s="34"/>
    </row>
    <row r="132" spans="3:32" ht="12.75" customHeight="1">
      <c r="C132" s="13" t="str">
        <f>$D$151</f>
        <v>Cooling demand</v>
      </c>
      <c r="D132" s="256">
        <f>D131*0.98</f>
        <v>0.91237999999999997</v>
      </c>
      <c r="E132" s="256">
        <f>E131*0.98</f>
        <v>0.91237999999999997</v>
      </c>
      <c r="F132" s="256">
        <f>F131*0.98</f>
        <v>0.92198399999999991</v>
      </c>
      <c r="G132" s="91"/>
      <c r="H132" s="256">
        <f t="shared" ref="H132:N132" si="144">H131*0.98</f>
        <v>0.96039999999999992</v>
      </c>
      <c r="I132" s="256">
        <f>I131*0.98</f>
        <v>0.96039999999999992</v>
      </c>
      <c r="J132" s="256">
        <f t="shared" si="144"/>
        <v>0.96039999999999992</v>
      </c>
      <c r="K132" s="256">
        <f t="shared" si="144"/>
        <v>0.81633999999999995</v>
      </c>
      <c r="L132" s="256">
        <f t="shared" si="144"/>
        <v>0.91237999999999997</v>
      </c>
      <c r="M132" s="256">
        <f t="shared" si="144"/>
        <v>0.91237999999999997</v>
      </c>
      <c r="N132" s="256">
        <f t="shared" si="144"/>
        <v>0.92198399999999991</v>
      </c>
      <c r="O132" s="86"/>
      <c r="T132" s="46"/>
      <c r="U132" s="46"/>
      <c r="W132" s="46"/>
      <c r="AF132" s="34"/>
    </row>
    <row r="133" spans="3:32" ht="12.75" customHeight="1">
      <c r="C133" s="13" t="str">
        <f>$D$152</f>
        <v>Haullage</v>
      </c>
      <c r="D133" s="92"/>
      <c r="E133" s="92"/>
      <c r="F133" s="92"/>
      <c r="G133" s="92"/>
      <c r="H133" s="92"/>
      <c r="I133" s="92"/>
      <c r="J133" s="92"/>
      <c r="K133" s="92"/>
      <c r="L133" s="92"/>
      <c r="M133" s="92"/>
      <c r="N133" s="92"/>
      <c r="O133" s="86"/>
      <c r="AF133" s="34"/>
    </row>
    <row r="134" spans="3:32" ht="12.75" customHeight="1">
      <c r="C134" s="13" t="str">
        <f>$D$153</f>
        <v>Light and electronics</v>
      </c>
      <c r="D134" s="93"/>
      <c r="E134" s="93"/>
      <c r="F134" s="90"/>
      <c r="G134" s="91"/>
      <c r="H134" s="93"/>
      <c r="I134" s="93"/>
      <c r="J134" s="93"/>
      <c r="K134" s="93"/>
      <c r="L134" s="93"/>
      <c r="M134" s="90">
        <v>1</v>
      </c>
      <c r="N134" s="90"/>
      <c r="O134" s="86"/>
      <c r="R134" s="25"/>
      <c r="S134" s="25"/>
      <c r="AF134" s="34"/>
    </row>
    <row r="135" spans="3:32" ht="12.75" customHeight="1">
      <c r="C135" s="13" t="str">
        <f>$D$154</f>
        <v>Electric motors</v>
      </c>
      <c r="D135" s="93"/>
      <c r="E135" s="93"/>
      <c r="F135" s="90"/>
      <c r="G135" s="91"/>
      <c r="H135" s="93"/>
      <c r="I135" s="93"/>
      <c r="J135" s="93"/>
      <c r="K135" s="93"/>
      <c r="L135" s="93"/>
      <c r="M135" s="90">
        <v>1</v>
      </c>
      <c r="N135" s="90"/>
      <c r="O135" s="86"/>
      <c r="R135" s="25"/>
      <c r="S135" s="25"/>
      <c r="AF135" s="34"/>
    </row>
    <row r="136" spans="3:32" ht="12.75" customHeight="1">
      <c r="C136" s="13" t="str">
        <f>$D$155</f>
        <v>Spatial heating</v>
      </c>
      <c r="D136" s="90">
        <v>0.95</v>
      </c>
      <c r="E136" s="90">
        <v>0.95</v>
      </c>
      <c r="F136" s="90">
        <v>0.96</v>
      </c>
      <c r="G136" s="91"/>
      <c r="H136" s="90">
        <v>1</v>
      </c>
      <c r="I136" s="90">
        <v>1</v>
      </c>
      <c r="J136" s="90">
        <v>1</v>
      </c>
      <c r="K136" s="256">
        <v>0.85</v>
      </c>
      <c r="L136" s="90">
        <v>0.95</v>
      </c>
      <c r="M136" s="90">
        <v>0.95</v>
      </c>
      <c r="N136" s="90">
        <v>0.96</v>
      </c>
      <c r="O136" s="86"/>
      <c r="R136" s="25"/>
      <c r="S136" s="25"/>
      <c r="AF136" s="34"/>
    </row>
    <row r="137" spans="3:32" ht="12.75" customHeight="1">
      <c r="D137" s="94"/>
      <c r="E137" s="94"/>
      <c r="F137" s="94"/>
      <c r="G137" s="95"/>
      <c r="H137" s="94"/>
      <c r="I137" s="94"/>
      <c r="J137" s="94"/>
      <c r="K137" s="94"/>
      <c r="L137" s="94"/>
      <c r="M137" s="94"/>
      <c r="N137" s="94"/>
      <c r="O137" s="86"/>
      <c r="R137" s="25"/>
      <c r="S137" s="25"/>
      <c r="AF137" s="34"/>
    </row>
    <row r="138" spans="3:32" ht="12.75" customHeight="1">
      <c r="O138" s="86"/>
      <c r="R138" s="25"/>
      <c r="S138" s="25"/>
      <c r="AF138" s="34"/>
    </row>
    <row r="139" spans="3:32" ht="12.75" customHeight="1">
      <c r="C139" s="61"/>
      <c r="D139" s="61"/>
      <c r="O139" s="86"/>
      <c r="R139" s="25"/>
      <c r="S139" s="25"/>
      <c r="AF139" s="34"/>
    </row>
    <row r="140" spans="3:32" ht="12.75" customHeight="1">
      <c r="C140" s="61"/>
      <c r="D140" s="61"/>
      <c r="R140" s="25"/>
      <c r="S140" s="25"/>
      <c r="AF140" s="34"/>
    </row>
    <row r="141" spans="3:32" ht="12.75" customHeight="1">
      <c r="R141" s="25"/>
      <c r="S141" s="25"/>
      <c r="AF141" s="34"/>
    </row>
    <row r="143" spans="3:32" s="442" customFormat="1" ht="15" thickBot="1">
      <c r="E143" s="443"/>
      <c r="F143" s="443"/>
      <c r="G143" s="444"/>
      <c r="H143" s="444"/>
      <c r="I143" s="444"/>
      <c r="J143" s="444"/>
      <c r="K143" s="444"/>
      <c r="R143" s="445"/>
      <c r="S143" s="445"/>
    </row>
    <row r="145" spans="3:28">
      <c r="E145" s="25"/>
      <c r="F145" s="25"/>
      <c r="G145" s="25"/>
      <c r="H145" s="25"/>
      <c r="I145" s="25"/>
      <c r="J145" s="25"/>
      <c r="K145" s="25"/>
      <c r="R145" s="25"/>
      <c r="T145" s="34"/>
    </row>
    <row r="146" spans="3:28" ht="21">
      <c r="C146" s="502" t="s">
        <v>487</v>
      </c>
      <c r="E146" s="25"/>
      <c r="G146" s="63"/>
      <c r="L146" s="36"/>
      <c r="R146" s="25"/>
      <c r="S146" s="25"/>
    </row>
    <row r="147" spans="3:28">
      <c r="D147" s="85"/>
      <c r="E147" s="50"/>
      <c r="F147" s="50"/>
      <c r="G147" s="50"/>
      <c r="H147" s="50"/>
      <c r="I147" s="50"/>
      <c r="J147" s="50"/>
      <c r="K147" s="50"/>
      <c r="L147" s="50"/>
      <c r="M147" s="50"/>
      <c r="N147" s="50"/>
      <c r="O147" s="50"/>
      <c r="P147" s="50"/>
      <c r="Q147" s="50"/>
      <c r="R147" s="50"/>
      <c r="T147" s="34"/>
    </row>
    <row r="148" spans="3:28">
      <c r="E148" s="50"/>
      <c r="F148" s="50"/>
      <c r="G148" s="50"/>
      <c r="H148" s="50"/>
      <c r="I148" s="50"/>
      <c r="J148" s="50"/>
      <c r="K148" s="50"/>
      <c r="L148" s="50"/>
      <c r="M148" s="50"/>
      <c r="N148" s="50"/>
      <c r="O148" s="50"/>
      <c r="P148" s="50"/>
      <c r="Q148" s="50"/>
      <c r="R148" s="50"/>
      <c r="T148" s="34"/>
    </row>
    <row r="149" spans="3:28">
      <c r="C149" s="10" t="s">
        <v>142</v>
      </c>
      <c r="D149" s="11" t="s">
        <v>143</v>
      </c>
      <c r="E149" s="20" t="s">
        <v>137</v>
      </c>
      <c r="F149" s="20" t="s">
        <v>138</v>
      </c>
      <c r="G149" s="20" t="s">
        <v>139</v>
      </c>
      <c r="H149" s="20" t="s">
        <v>140</v>
      </c>
      <c r="I149" s="20" t="s">
        <v>141</v>
      </c>
      <c r="J149" s="20" t="s">
        <v>550</v>
      </c>
      <c r="K149" s="20" t="s">
        <v>551</v>
      </c>
      <c r="L149" s="20" t="s">
        <v>552</v>
      </c>
      <c r="M149" s="20" t="s">
        <v>553</v>
      </c>
      <c r="N149" s="20" t="s">
        <v>554</v>
      </c>
      <c r="O149" s="20" t="s">
        <v>555</v>
      </c>
      <c r="P149" s="188" t="s">
        <v>556</v>
      </c>
      <c r="Q149" s="188" t="s">
        <v>557</v>
      </c>
      <c r="R149" s="25"/>
      <c r="S149" s="25"/>
      <c r="X149" s="283"/>
      <c r="Y149" s="283"/>
      <c r="AA149" s="25"/>
      <c r="AB149" s="25"/>
    </row>
    <row r="150" spans="3:28">
      <c r="C150" s="12" t="str">
        <f>D6</f>
        <v>08 Food and tobacco</v>
      </c>
      <c r="D150" s="13" t="s">
        <v>499</v>
      </c>
      <c r="E150" s="22">
        <v>1</v>
      </c>
      <c r="F150" s="22">
        <v>1</v>
      </c>
      <c r="G150" s="22"/>
      <c r="H150" s="22">
        <v>0</v>
      </c>
      <c r="I150" s="22">
        <v>0.4</v>
      </c>
      <c r="J150" s="22">
        <v>1</v>
      </c>
      <c r="K150" s="22">
        <v>0.9</v>
      </c>
      <c r="L150" s="22">
        <v>1</v>
      </c>
      <c r="M150" s="22">
        <v>1</v>
      </c>
      <c r="N150" s="22">
        <v>1</v>
      </c>
      <c r="O150" s="22">
        <v>1</v>
      </c>
      <c r="P150" s="22"/>
      <c r="Q150" s="22"/>
      <c r="R150" s="25"/>
      <c r="S150" s="25"/>
      <c r="X150" s="283"/>
      <c r="Y150" s="283"/>
      <c r="AA150" s="25"/>
      <c r="AB150" s="25"/>
    </row>
    <row r="151" spans="3:28">
      <c r="C151" s="15"/>
      <c r="D151" s="13" t="s">
        <v>500</v>
      </c>
      <c r="E151" s="22"/>
      <c r="F151" s="22"/>
      <c r="G151" s="22"/>
      <c r="H151" s="22">
        <v>0</v>
      </c>
      <c r="I151" s="22"/>
      <c r="J151" s="22"/>
      <c r="K151" s="22"/>
      <c r="L151" s="22">
        <v>0</v>
      </c>
      <c r="M151" s="22">
        <v>0</v>
      </c>
      <c r="N151" s="608"/>
      <c r="O151" s="22">
        <v>0</v>
      </c>
      <c r="P151" s="22">
        <v>0.2</v>
      </c>
      <c r="Q151" s="22">
        <v>0</v>
      </c>
      <c r="R151" s="25"/>
      <c r="S151" s="25"/>
      <c r="X151" s="283"/>
      <c r="Y151" s="283"/>
      <c r="AA151" s="25"/>
      <c r="AB151" s="25"/>
    </row>
    <row r="152" spans="3:28">
      <c r="C152" s="15"/>
      <c r="D152" s="13" t="s">
        <v>501</v>
      </c>
      <c r="E152" s="22">
        <v>0</v>
      </c>
      <c r="F152" s="22">
        <v>0</v>
      </c>
      <c r="G152" s="22">
        <v>1</v>
      </c>
      <c r="H152" s="609">
        <v>1</v>
      </c>
      <c r="I152" s="22">
        <v>0.5</v>
      </c>
      <c r="J152" s="22">
        <v>0</v>
      </c>
      <c r="K152" s="22">
        <v>0</v>
      </c>
      <c r="L152" s="22">
        <v>0</v>
      </c>
      <c r="M152" s="22">
        <v>0</v>
      </c>
      <c r="N152" s="22"/>
      <c r="O152" s="22">
        <v>0</v>
      </c>
      <c r="P152" s="22">
        <v>0</v>
      </c>
      <c r="Q152" s="22">
        <v>0</v>
      </c>
      <c r="R152" s="25"/>
      <c r="S152" s="25"/>
      <c r="X152" s="283"/>
      <c r="Y152" s="283"/>
      <c r="AA152" s="25"/>
      <c r="AB152" s="25"/>
    </row>
    <row r="153" spans="3:28">
      <c r="C153" s="15"/>
      <c r="D153" s="13" t="s">
        <v>502</v>
      </c>
      <c r="E153" s="22">
        <v>0</v>
      </c>
      <c r="F153" s="22">
        <v>0</v>
      </c>
      <c r="G153" s="22">
        <v>0</v>
      </c>
      <c r="H153" s="22">
        <v>0</v>
      </c>
      <c r="I153" s="22">
        <v>0</v>
      </c>
      <c r="J153" s="22">
        <v>0</v>
      </c>
      <c r="K153" s="22">
        <v>0</v>
      </c>
      <c r="L153" s="22">
        <v>0</v>
      </c>
      <c r="M153" s="22">
        <v>0</v>
      </c>
      <c r="N153" s="22">
        <v>0</v>
      </c>
      <c r="O153" s="22">
        <v>0</v>
      </c>
      <c r="P153" s="22">
        <v>0.08</v>
      </c>
      <c r="Q153" s="22">
        <v>0</v>
      </c>
      <c r="R153" s="25"/>
      <c r="S153" s="25"/>
      <c r="X153" s="283"/>
      <c r="Y153" s="283"/>
      <c r="AA153" s="25"/>
      <c r="AB153" s="25"/>
    </row>
    <row r="154" spans="3:28">
      <c r="C154" s="15"/>
      <c r="D154" s="13" t="s">
        <v>503</v>
      </c>
      <c r="E154" s="22">
        <v>0</v>
      </c>
      <c r="F154" s="22">
        <v>0</v>
      </c>
      <c r="G154" s="22">
        <v>0</v>
      </c>
      <c r="H154" s="22">
        <v>0</v>
      </c>
      <c r="I154" s="22">
        <v>0</v>
      </c>
      <c r="J154" s="22">
        <v>0</v>
      </c>
      <c r="K154" s="22">
        <v>0</v>
      </c>
      <c r="L154" s="22">
        <v>0</v>
      </c>
      <c r="M154" s="22">
        <v>0</v>
      </c>
      <c r="N154" s="22">
        <v>0</v>
      </c>
      <c r="O154" s="22">
        <v>0</v>
      </c>
      <c r="P154" s="22">
        <v>0.7</v>
      </c>
      <c r="Q154" s="22">
        <v>0</v>
      </c>
      <c r="R154" s="25"/>
      <c r="S154" s="25"/>
      <c r="X154" s="283"/>
      <c r="Y154" s="283"/>
      <c r="AA154" s="25"/>
      <c r="AB154" s="25"/>
    </row>
    <row r="155" spans="3:28">
      <c r="C155" s="16"/>
      <c r="D155" s="13" t="s">
        <v>504</v>
      </c>
      <c r="E155" s="22"/>
      <c r="F155" s="22"/>
      <c r="G155" s="22"/>
      <c r="H155" s="22"/>
      <c r="I155" s="22">
        <v>0.1</v>
      </c>
      <c r="J155" s="22">
        <v>0.1</v>
      </c>
      <c r="K155" s="22">
        <v>0.1</v>
      </c>
      <c r="L155" s="22"/>
      <c r="M155" s="22"/>
      <c r="N155" s="22"/>
      <c r="O155" s="22"/>
      <c r="P155" s="22">
        <v>0.02</v>
      </c>
      <c r="Q155" s="22">
        <v>1</v>
      </c>
      <c r="R155" s="25"/>
      <c r="S155" s="25"/>
      <c r="X155" s="283"/>
      <c r="Y155" s="283"/>
      <c r="AA155" s="25"/>
      <c r="AB155" s="25"/>
    </row>
    <row r="156" spans="3:28">
      <c r="C156" s="17" t="str">
        <f>C150</f>
        <v>08 Food and tobacco</v>
      </c>
      <c r="D156" s="17"/>
      <c r="E156" s="23">
        <f>SUM(E150:E155)</f>
        <v>1</v>
      </c>
      <c r="F156" s="23">
        <f t="shared" ref="F156:I156" si="145">SUM(F150:F155)</f>
        <v>1</v>
      </c>
      <c r="G156" s="23">
        <f t="shared" si="145"/>
        <v>1</v>
      </c>
      <c r="H156" s="23">
        <f t="shared" si="145"/>
        <v>1</v>
      </c>
      <c r="I156" s="23">
        <f t="shared" si="145"/>
        <v>1</v>
      </c>
      <c r="J156" s="23">
        <f t="shared" ref="J156" si="146">SUM(J150:J155)</f>
        <v>1.1000000000000001</v>
      </c>
      <c r="K156" s="23">
        <f t="shared" ref="K156:Q156" si="147">SUM(K150:K155)</f>
        <v>1</v>
      </c>
      <c r="L156" s="23">
        <f t="shared" si="147"/>
        <v>1</v>
      </c>
      <c r="M156" s="23">
        <f t="shared" si="147"/>
        <v>1</v>
      </c>
      <c r="N156" s="23">
        <f t="shared" si="147"/>
        <v>1</v>
      </c>
      <c r="O156" s="23">
        <f t="shared" si="147"/>
        <v>1</v>
      </c>
      <c r="P156" s="23">
        <f t="shared" si="147"/>
        <v>1</v>
      </c>
      <c r="Q156" s="23">
        <f t="shared" si="147"/>
        <v>1</v>
      </c>
      <c r="R156" s="25"/>
      <c r="S156" s="25"/>
      <c r="X156" s="283"/>
      <c r="Y156" s="283"/>
      <c r="AA156" s="25"/>
      <c r="AB156" s="25"/>
    </row>
    <row r="159" spans="3:28">
      <c r="D159" s="283"/>
    </row>
    <row r="160" spans="3:28">
      <c r="D160" s="283"/>
    </row>
    <row r="161" spans="4:4">
      <c r="D161" s="283"/>
    </row>
    <row r="162" spans="4:4">
      <c r="D162" s="283"/>
    </row>
    <row r="163" spans="4:4">
      <c r="D163" s="283"/>
    </row>
    <row r="164" spans="4:4">
      <c r="D164" s="283"/>
    </row>
    <row r="165" spans="4:4">
      <c r="D165" s="283"/>
    </row>
    <row r="166" spans="4:4">
      <c r="D166" s="283"/>
    </row>
    <row r="167" spans="4:4">
      <c r="D167" s="283"/>
    </row>
    <row r="168" spans="4:4">
      <c r="D168" s="283"/>
    </row>
    <row r="169" spans="4:4">
      <c r="D169" s="283"/>
    </row>
  </sheetData>
  <mergeCells count="3">
    <mergeCell ref="AK19:AK21"/>
    <mergeCell ref="AX19:AX21"/>
    <mergeCell ref="BK19:BK21"/>
  </mergeCells>
  <conditionalFormatting sqref="E73">
    <cfRule type="cellIs" dxfId="24" priority="73" operator="notEqual">
      <formula>"Ok"</formula>
    </cfRule>
  </conditionalFormatting>
  <conditionalFormatting sqref="A26:A60">
    <cfRule type="cellIs" dxfId="23" priority="74" stopIfTrue="1" operator="notEqual">
      <formula>0</formula>
    </cfRule>
  </conditionalFormatting>
  <conditionalFormatting sqref="D16">
    <cfRule type="expression" dxfId="22" priority="71">
      <formula>$D$16&lt;&gt;"Ok"</formula>
    </cfRule>
  </conditionalFormatting>
  <conditionalFormatting sqref="D18">
    <cfRule type="cellIs" dxfId="21" priority="69" operator="notEqual">
      <formula>"Ok"</formula>
    </cfRule>
  </conditionalFormatting>
  <conditionalFormatting sqref="E113">
    <cfRule type="cellIs" dxfId="20" priority="68" operator="notEqual">
      <formula>"Ok"</formula>
    </cfRule>
  </conditionalFormatting>
  <conditionalFormatting sqref="AT26:AU44 AT46:AU54 AT56:AU62">
    <cfRule type="expression" priority="51">
      <formula>AN26</formula>
    </cfRule>
  </conditionalFormatting>
  <conditionalFormatting sqref="AT45:AU45">
    <cfRule type="expression" priority="50">
      <formula>AN45</formula>
    </cfRule>
  </conditionalFormatting>
  <conditionalFormatting sqref="AT55:AU55">
    <cfRule type="expression" priority="49">
      <formula>AN55</formula>
    </cfRule>
  </conditionalFormatting>
  <conditionalFormatting sqref="BV26:BV44 BV46:BV54 BV56:BV62">
    <cfRule type="expression" priority="15">
      <formula>BP26</formula>
    </cfRule>
  </conditionalFormatting>
  <conditionalFormatting sqref="BT45:BU45">
    <cfRule type="expression" priority="17">
      <formula>BN45</formula>
    </cfRule>
  </conditionalFormatting>
  <conditionalFormatting sqref="E93">
    <cfRule type="cellIs" dxfId="19" priority="46" operator="notEqual">
      <formula>"Ok"</formula>
    </cfRule>
  </conditionalFormatting>
  <conditionalFormatting sqref="AV26:AV44 AV46:AV54 AV56:AV62">
    <cfRule type="expression" priority="33">
      <formula>AP26</formula>
    </cfRule>
  </conditionalFormatting>
  <conditionalFormatting sqref="AV45">
    <cfRule type="expression" priority="32">
      <formula>AP45</formula>
    </cfRule>
  </conditionalFormatting>
  <conditionalFormatting sqref="AV55">
    <cfRule type="expression" priority="31">
      <formula>AP55</formula>
    </cfRule>
  </conditionalFormatting>
  <conditionalFormatting sqref="BV45">
    <cfRule type="expression" priority="14">
      <formula>BP45</formula>
    </cfRule>
  </conditionalFormatting>
  <conditionalFormatting sqref="BV55">
    <cfRule type="expression" priority="13">
      <formula>BP55</formula>
    </cfRule>
  </conditionalFormatting>
  <conditionalFormatting sqref="BT26:BU44 BT46:BU54 BT56:BU62">
    <cfRule type="expression" priority="18">
      <formula>BN26</formula>
    </cfRule>
  </conditionalFormatting>
  <conditionalFormatting sqref="BT55:BU55">
    <cfRule type="expression" priority="16">
      <formula>BN55</formula>
    </cfRule>
  </conditionalFormatting>
  <conditionalFormatting sqref="BI26:BI44 BI46:BI54 BI56:BI62">
    <cfRule type="expression" priority="21">
      <formula>BC26</formula>
    </cfRule>
  </conditionalFormatting>
  <conditionalFormatting sqref="BI45">
    <cfRule type="expression" priority="20">
      <formula>BC45</formula>
    </cfRule>
  </conditionalFormatting>
  <conditionalFormatting sqref="BI55">
    <cfRule type="expression" priority="19">
      <formula>BC55</formula>
    </cfRule>
  </conditionalFormatting>
  <conditionalFormatting sqref="BG26:BH44 BG46:BH54 BG56:BH62">
    <cfRule type="expression" priority="24">
      <formula>BA26</formula>
    </cfRule>
  </conditionalFormatting>
  <conditionalFormatting sqref="BG45:BH45">
    <cfRule type="expression" priority="23">
      <formula>BA45</formula>
    </cfRule>
  </conditionalFormatting>
  <conditionalFormatting sqref="BG55:BH55">
    <cfRule type="expression" priority="22">
      <formula>BA55</formula>
    </cfRule>
  </conditionalFormatting>
  <conditionalFormatting sqref="BF26:BF44 BF46:BF54 BF56:BF62">
    <cfRule type="expression" priority="9">
      <formula>AZ26</formula>
    </cfRule>
  </conditionalFormatting>
  <conditionalFormatting sqref="BF45">
    <cfRule type="expression" priority="8">
      <formula>AZ45</formula>
    </cfRule>
  </conditionalFormatting>
  <conditionalFormatting sqref="BF55">
    <cfRule type="expression" priority="7">
      <formula>AZ55</formula>
    </cfRule>
  </conditionalFormatting>
  <conditionalFormatting sqref="BD26:BE44 BD46:BE54 BD56:BE62">
    <cfRule type="expression" priority="12">
      <formula>AX26</formula>
    </cfRule>
  </conditionalFormatting>
  <conditionalFormatting sqref="BD45:BE45">
    <cfRule type="expression" priority="11">
      <formula>AX45</formula>
    </cfRule>
  </conditionalFormatting>
  <conditionalFormatting sqref="BD55:BE55">
    <cfRule type="expression" priority="10">
      <formula>AX55</formula>
    </cfRule>
  </conditionalFormatting>
  <conditionalFormatting sqref="BS26:BS44 BS46:BS54 BS56:BS62">
    <cfRule type="expression" priority="3">
      <formula>BM26</formula>
    </cfRule>
  </conditionalFormatting>
  <conditionalFormatting sqref="BQ45:BR45">
    <cfRule type="expression" priority="5">
      <formula>BK45</formula>
    </cfRule>
  </conditionalFormatting>
  <conditionalFormatting sqref="BS45">
    <cfRule type="expression" priority="2">
      <formula>BM45</formula>
    </cfRule>
  </conditionalFormatting>
  <conditionalFormatting sqref="BS55">
    <cfRule type="expression" priority="1">
      <formula>BM55</formula>
    </cfRule>
  </conditionalFormatting>
  <conditionalFormatting sqref="BQ26:BR44 BQ46:BR54 BQ56:BR62">
    <cfRule type="expression" priority="6">
      <formula>BK26</formula>
    </cfRule>
  </conditionalFormatting>
  <conditionalFormatting sqref="BQ55:BR55">
    <cfRule type="expression" priority="4">
      <formula>BK55</formula>
    </cfRule>
  </conditionalFormatting>
  <pageMargins left="0.75" right="0.75" top="1" bottom="1" header="0.5" footer="0.5"/>
  <pageSetup paperSize="9" orientation="portrait" horizontalDpi="300" verticalDpi="300"/>
  <headerFooter alignWithMargins="0"/>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Ark1">
    <tabColor rgb="FF00B050"/>
  </sheetPr>
  <dimension ref="C1:BY169"/>
  <sheetViews>
    <sheetView showGridLines="0" topLeftCell="T38" zoomScale="125" zoomScaleNormal="125" workbookViewId="0">
      <selection activeCell="J58" sqref="J58"/>
    </sheetView>
  </sheetViews>
  <sheetFormatPr baseColWidth="10" defaultColWidth="9.1640625" defaultRowHeight="14"/>
  <cols>
    <col min="1" max="1" width="3.5" style="25" customWidth="1"/>
    <col min="2" max="2" width="24.5" style="25" customWidth="1"/>
    <col min="3" max="3" width="19.1640625" style="25" customWidth="1"/>
    <col min="4" max="4" width="57.5" style="25" customWidth="1"/>
    <col min="5" max="5" width="25.5" style="63" customWidth="1"/>
    <col min="6" max="6" width="11.83203125" style="63" bestFit="1" customWidth="1"/>
    <col min="7" max="11" width="10.83203125" style="36" customWidth="1"/>
    <col min="12" max="14" width="10.83203125" style="25" customWidth="1"/>
    <col min="15" max="15" width="8.83203125" style="25" customWidth="1"/>
    <col min="16" max="16" width="9" style="25" customWidth="1"/>
    <col min="17" max="17" width="9.83203125" style="25" customWidth="1"/>
    <col min="18" max="18" width="9.33203125" style="34" customWidth="1"/>
    <col min="19" max="19" width="9.1640625" style="34" customWidth="1"/>
    <col min="20" max="21" width="9.5" style="25" customWidth="1"/>
    <col min="22" max="22" width="11.83203125" style="25" customWidth="1"/>
    <col min="23" max="23" width="8.6640625" style="25" customWidth="1"/>
    <col min="24" max="24" width="8.1640625" style="25" customWidth="1"/>
    <col min="25" max="27" width="13.1640625" style="283" customWidth="1"/>
    <col min="28" max="28" width="11.6640625" style="25" customWidth="1"/>
    <col min="29" max="31" width="9.1640625" style="25"/>
    <col min="32" max="33" width="10.5" style="25" customWidth="1"/>
    <col min="34" max="40" width="9.1640625" style="25"/>
    <col min="41" max="41" width="10.33203125" style="25" customWidth="1"/>
    <col min="42" max="43" width="9.1640625" style="25"/>
    <col min="44" max="44" width="8.5" style="25" customWidth="1"/>
    <col min="45" max="16384" width="9.1640625" style="25"/>
  </cols>
  <sheetData>
    <row r="1" spans="3:28" ht="12.75" customHeight="1"/>
    <row r="2" spans="3:28" ht="12.75" customHeight="1">
      <c r="C2" s="62" t="s">
        <v>190</v>
      </c>
      <c r="D2" s="129">
        <v>11</v>
      </c>
      <c r="E2" s="70" t="s">
        <v>193</v>
      </c>
      <c r="F2" s="70"/>
      <c r="G2" s="70"/>
      <c r="H2" s="70"/>
    </row>
    <row r="3" spans="3:28" ht="12.75" customHeight="1">
      <c r="E3" s="25"/>
    </row>
    <row r="4" spans="3:28" ht="12.75" customHeight="1" thickBot="1">
      <c r="C4" s="62" t="s">
        <v>192</v>
      </c>
      <c r="D4" s="64" t="s">
        <v>135</v>
      </c>
      <c r="E4" s="25"/>
    </row>
    <row r="5" spans="3:28" ht="12.75" customHeight="1">
      <c r="C5" s="62" t="s">
        <v>195</v>
      </c>
      <c r="D5" s="70" t="str">
        <f>+INDEX(Commodities!$X$6:$X$17,D2)</f>
        <v>Textile &amp; Leather</v>
      </c>
      <c r="E5" s="25"/>
      <c r="F5" s="195"/>
      <c r="G5" s="196"/>
    </row>
    <row r="6" spans="3:28" ht="12.75" customHeight="1">
      <c r="C6" s="62"/>
      <c r="D6" s="70" t="str">
        <f>+INDEX(Commodities!$Y$6:$Y$17,D2)</f>
        <v>011 Textile and leather</v>
      </c>
      <c r="E6" s="25"/>
      <c r="F6" s="200" t="str">
        <f ca="1">+"Give 'Index' in cell " &amp; SUBSTITUTE(CELL("address",D2),"$","") &amp; "."</f>
        <v>Give 'Index' in cell D2.</v>
      </c>
      <c r="G6" s="199"/>
    </row>
    <row r="7" spans="3:28" ht="12.75" customHeight="1">
      <c r="E7" s="25"/>
      <c r="F7" s="200" t="s">
        <v>215</v>
      </c>
      <c r="G7" s="199"/>
    </row>
    <row r="8" spans="3:28" ht="12.75" customHeight="1" thickBot="1">
      <c r="C8" s="62" t="s">
        <v>192</v>
      </c>
      <c r="D8" s="64" t="s">
        <v>136</v>
      </c>
      <c r="E8" s="25"/>
      <c r="F8" s="197"/>
      <c r="G8" s="198"/>
    </row>
    <row r="9" spans="3:28" ht="12.75" customHeight="1">
      <c r="C9" s="62" t="s">
        <v>195</v>
      </c>
      <c r="D9" s="70" t="str">
        <f ca="1">+OFFSET(Processes!$M$11,D11,0)</f>
        <v>011 Textile and leather</v>
      </c>
      <c r="E9" s="25"/>
    </row>
    <row r="10" spans="3:28" ht="12.75" customHeight="1">
      <c r="C10" s="62" t="s">
        <v>148</v>
      </c>
      <c r="D10" s="70">
        <f>+ROW(Processes!$M$44) - ROW(Processes!$M$7)</f>
        <v>37</v>
      </c>
      <c r="E10" s="25"/>
    </row>
    <row r="11" spans="3:28" ht="12.75" customHeight="1">
      <c r="C11" s="62" t="s">
        <v>188</v>
      </c>
      <c r="D11" s="70">
        <f>+$D$10*$D$2-$D$10</f>
        <v>370</v>
      </c>
      <c r="E11" s="25"/>
    </row>
    <row r="12" spans="3:28" ht="12.75" customHeight="1">
      <c r="E12" s="25"/>
    </row>
    <row r="13" spans="3:28" ht="12.75" customHeight="1">
      <c r="C13" s="62" t="s">
        <v>192</v>
      </c>
      <c r="D13" s="64" t="s">
        <v>189</v>
      </c>
      <c r="E13" s="25"/>
      <c r="G13" s="112"/>
      <c r="H13" s="112"/>
      <c r="I13" s="112"/>
      <c r="J13" s="112"/>
      <c r="K13" s="112"/>
      <c r="L13" s="112"/>
      <c r="M13" s="112"/>
      <c r="N13" s="112"/>
    </row>
    <row r="14" spans="3:28" ht="12.75" customHeight="1">
      <c r="C14" s="62" t="s">
        <v>195</v>
      </c>
      <c r="D14" s="70" t="str">
        <f>+INDEX('Energy matrix'!$C$4:$N$4,1,D2)</f>
        <v>Textile and leather</v>
      </c>
      <c r="E14" s="25"/>
    </row>
    <row r="15" spans="3:28" ht="12.75" customHeight="1">
      <c r="D15" s="285"/>
      <c r="E15" s="25"/>
      <c r="L15" s="36"/>
      <c r="M15" s="36"/>
      <c r="R15" s="25"/>
      <c r="S15" s="25"/>
      <c r="T15" s="34"/>
      <c r="U15" s="34"/>
    </row>
    <row r="16" spans="3:28" ht="12.75" customHeight="1">
      <c r="C16" s="285"/>
      <c r="D16" s="522"/>
      <c r="E16" s="285"/>
      <c r="L16" s="36"/>
      <c r="M16" s="36"/>
      <c r="R16" s="283"/>
      <c r="S16" s="25"/>
      <c r="U16" s="34"/>
      <c r="V16" s="34"/>
      <c r="Y16" s="25"/>
      <c r="AB16" s="283"/>
    </row>
    <row r="17" spans="3:77" ht="12.75" customHeight="1">
      <c r="C17" s="285"/>
      <c r="D17" s="427"/>
      <c r="E17" s="285"/>
      <c r="L17" s="286"/>
      <c r="M17" s="36"/>
      <c r="N17" s="36"/>
      <c r="O17" s="286"/>
      <c r="R17" s="283"/>
      <c r="S17" s="25"/>
      <c r="U17" s="283"/>
      <c r="X17" s="34"/>
      <c r="Y17" s="285"/>
      <c r="Z17" s="34"/>
      <c r="AA17" s="25"/>
      <c r="AD17" s="283"/>
      <c r="AE17" s="283"/>
      <c r="AF17" s="283"/>
    </row>
    <row r="18" spans="3:77" ht="12.75" customHeight="1">
      <c r="C18" s="285"/>
      <c r="D18" s="522"/>
      <c r="E18" s="285"/>
      <c r="G18" s="286"/>
      <c r="H18" s="286"/>
      <c r="I18" s="286"/>
      <c r="J18" s="286"/>
      <c r="K18" s="286"/>
      <c r="L18" s="286"/>
      <c r="M18" s="286"/>
      <c r="N18" s="286"/>
      <c r="O18" s="286"/>
      <c r="P18" s="286"/>
      <c r="Q18" s="283"/>
      <c r="R18" s="283"/>
      <c r="S18" s="283"/>
      <c r="T18" s="283"/>
      <c r="U18" s="283"/>
      <c r="V18" s="283"/>
      <c r="W18" s="283"/>
      <c r="X18" s="283"/>
      <c r="Z18" s="285"/>
      <c r="AA18" s="285"/>
      <c r="AB18" s="284"/>
      <c r="AC18" s="283"/>
      <c r="AD18" s="283"/>
      <c r="AE18" s="283"/>
      <c r="AF18" s="283"/>
      <c r="AG18" s="283"/>
      <c r="AH18" s="283"/>
      <c r="AI18" s="283"/>
      <c r="AJ18" s="283"/>
      <c r="AK18" s="283"/>
      <c r="AL18" s="283"/>
      <c r="AM18" s="283"/>
      <c r="AN18" s="283"/>
      <c r="AO18" s="283"/>
      <c r="AP18" s="283"/>
      <c r="AQ18" s="283"/>
      <c r="AR18" s="283"/>
      <c r="AS18" s="283"/>
      <c r="AT18" s="283"/>
      <c r="AU18" s="283"/>
      <c r="AV18" s="283"/>
      <c r="AW18" s="283"/>
      <c r="AX18" s="283"/>
      <c r="AY18" s="283"/>
      <c r="AZ18" s="283"/>
      <c r="BA18" s="283"/>
      <c r="BB18" s="283"/>
      <c r="BC18" s="283"/>
      <c r="BD18" s="283"/>
      <c r="BE18" s="283"/>
      <c r="BF18" s="283"/>
      <c r="BG18" s="283"/>
      <c r="BH18" s="283"/>
      <c r="BI18" s="283"/>
      <c r="BJ18" s="283"/>
      <c r="BK18" s="546"/>
      <c r="BL18" s="289"/>
      <c r="BM18" s="291"/>
      <c r="BN18" s="291"/>
      <c r="BO18" s="291"/>
      <c r="BP18" s="291"/>
      <c r="BQ18" s="289"/>
      <c r="BR18" s="289"/>
      <c r="BS18" s="289"/>
      <c r="BT18" s="289"/>
      <c r="BU18" s="289"/>
      <c r="BV18" s="289"/>
    </row>
    <row r="19" spans="3:77" ht="12.75" customHeight="1">
      <c r="C19" s="285"/>
      <c r="D19" s="285"/>
      <c r="E19" s="285"/>
      <c r="G19" s="510" t="s">
        <v>62</v>
      </c>
      <c r="H19" s="510"/>
      <c r="I19" s="517"/>
      <c r="J19" s="510"/>
      <c r="K19" s="510"/>
      <c r="L19" s="517"/>
      <c r="M19" s="510"/>
      <c r="N19" s="510"/>
      <c r="O19" s="510"/>
      <c r="P19" s="286"/>
      <c r="Q19" s="283"/>
      <c r="R19" s="283"/>
      <c r="S19" s="396"/>
      <c r="T19" s="283"/>
      <c r="U19" s="283"/>
      <c r="V19" s="283"/>
      <c r="W19" s="283"/>
      <c r="X19" s="283"/>
      <c r="AB19" s="337"/>
      <c r="AC19" s="283"/>
      <c r="AD19" s="283"/>
      <c r="AE19" s="283"/>
      <c r="AF19" s="283"/>
      <c r="AG19" s="283"/>
      <c r="AH19" s="283"/>
      <c r="AI19" s="283"/>
      <c r="AJ19" s="283"/>
      <c r="AK19" s="663">
        <v>2010</v>
      </c>
      <c r="AL19" s="348"/>
      <c r="AM19" s="335"/>
      <c r="AN19" s="335"/>
      <c r="AO19" s="335"/>
      <c r="AP19" s="335"/>
      <c r="AQ19" s="348"/>
      <c r="AR19" s="348"/>
      <c r="AS19" s="348"/>
      <c r="AT19" s="348"/>
      <c r="AU19" s="348"/>
      <c r="AV19" s="349"/>
      <c r="AW19" s="283"/>
      <c r="AX19" s="663">
        <v>2015</v>
      </c>
      <c r="AY19" s="348"/>
      <c r="AZ19" s="335"/>
      <c r="BA19" s="335"/>
      <c r="BB19" s="335"/>
      <c r="BC19" s="335"/>
      <c r="BD19" s="348"/>
      <c r="BE19" s="348"/>
      <c r="BF19" s="348"/>
      <c r="BG19" s="348"/>
      <c r="BH19" s="348"/>
      <c r="BI19" s="349"/>
      <c r="BJ19" s="283"/>
      <c r="BK19" s="663">
        <v>2019</v>
      </c>
      <c r="BL19" s="348"/>
      <c r="BM19" s="335"/>
      <c r="BN19" s="335"/>
      <c r="BO19" s="335"/>
      <c r="BP19" s="335"/>
      <c r="BQ19" s="348"/>
      <c r="BR19" s="348"/>
      <c r="BS19" s="348"/>
      <c r="BT19" s="348"/>
      <c r="BU19" s="348"/>
      <c r="BV19" s="349"/>
      <c r="BW19" s="283"/>
      <c r="BX19" s="283"/>
      <c r="BY19" s="283"/>
    </row>
    <row r="20" spans="3:77" ht="12.75" customHeight="1">
      <c r="E20" s="25"/>
      <c r="G20" s="511">
        <v>2010</v>
      </c>
      <c r="H20" s="511"/>
      <c r="I20" s="518"/>
      <c r="J20" s="511">
        <v>2015</v>
      </c>
      <c r="K20" s="511"/>
      <c r="L20" s="518"/>
      <c r="M20" s="511">
        <v>2019</v>
      </c>
      <c r="N20" s="511"/>
      <c r="O20" s="511"/>
      <c r="P20" s="294"/>
      <c r="Q20" s="295"/>
      <c r="R20" s="295"/>
      <c r="S20" s="294"/>
      <c r="T20" s="293"/>
      <c r="U20" s="293"/>
      <c r="V20" s="283"/>
      <c r="W20" s="283"/>
      <c r="X20" s="296"/>
      <c r="Y20" s="296"/>
      <c r="Z20" s="296"/>
      <c r="AA20" s="296"/>
      <c r="AB20" s="347"/>
      <c r="AC20" s="285"/>
      <c r="AD20" s="285"/>
      <c r="AE20" s="285"/>
      <c r="AF20" s="285"/>
      <c r="AG20" s="285"/>
      <c r="AH20" s="285"/>
      <c r="AI20" s="285"/>
      <c r="AJ20" s="285"/>
      <c r="AK20" s="664"/>
      <c r="AL20" s="289"/>
      <c r="AM20" s="289"/>
      <c r="AN20" s="289"/>
      <c r="AO20" s="289"/>
      <c r="AP20" s="289"/>
      <c r="AQ20" s="289"/>
      <c r="AR20" s="289"/>
      <c r="AS20" s="289"/>
      <c r="AT20" s="289"/>
      <c r="AU20" s="289"/>
      <c r="AV20" s="290"/>
      <c r="AW20" s="283"/>
      <c r="AX20" s="664"/>
      <c r="AY20" s="289"/>
      <c r="AZ20" s="289"/>
      <c r="BA20" s="289"/>
      <c r="BB20" s="289"/>
      <c r="BC20" s="289"/>
      <c r="BD20" s="289"/>
      <c r="BE20" s="289"/>
      <c r="BF20" s="289"/>
      <c r="BG20" s="289"/>
      <c r="BH20" s="289"/>
      <c r="BI20" s="290"/>
      <c r="BJ20" s="283"/>
      <c r="BK20" s="664"/>
      <c r="BL20" s="289"/>
      <c r="BM20" s="289"/>
      <c r="BN20" s="289"/>
      <c r="BO20" s="289"/>
      <c r="BP20" s="289"/>
      <c r="BQ20" s="289"/>
      <c r="BR20" s="289"/>
      <c r="BS20" s="289"/>
      <c r="BT20" s="289"/>
      <c r="BU20" s="289"/>
      <c r="BV20" s="290"/>
      <c r="BW20" s="283"/>
      <c r="BX20" s="283"/>
      <c r="BY20" s="283"/>
    </row>
    <row r="21" spans="3:77" ht="12.75" customHeight="1">
      <c r="E21" s="25"/>
      <c r="F21" s="65"/>
      <c r="G21" s="385">
        <f>IronSteel!G21</f>
        <v>1.0009999999999999</v>
      </c>
      <c r="H21" s="385">
        <f>IronSteel!H21</f>
        <v>1.0009999999999999</v>
      </c>
      <c r="I21" s="385">
        <f>IronSteel!I21</f>
        <v>1.0009999999999999</v>
      </c>
      <c r="J21" s="385">
        <v>1.01</v>
      </c>
      <c r="K21" s="385">
        <v>1.01</v>
      </c>
      <c r="L21" s="385">
        <v>1.01</v>
      </c>
      <c r="M21" s="385">
        <f>IronSteel!M21</f>
        <v>1.01</v>
      </c>
      <c r="N21" s="385">
        <f>IronSteel!N21</f>
        <v>1.01</v>
      </c>
      <c r="O21" s="385">
        <f>IronSteel!O21</f>
        <v>1.01</v>
      </c>
      <c r="P21" s="292"/>
      <c r="Q21" s="297"/>
      <c r="R21" s="297"/>
      <c r="S21" s="292"/>
      <c r="T21" s="292"/>
      <c r="U21" s="292"/>
      <c r="V21" s="283"/>
      <c r="W21" s="283"/>
      <c r="X21" s="296"/>
      <c r="Y21" s="296"/>
      <c r="Z21" s="296"/>
      <c r="AA21" s="296"/>
      <c r="AB21" s="337"/>
      <c r="AC21" s="285"/>
      <c r="AD21" s="285"/>
      <c r="AE21" s="285"/>
      <c r="AF21" s="285"/>
      <c r="AG21" s="285"/>
      <c r="AH21" s="285"/>
      <c r="AI21" s="285"/>
      <c r="AJ21" s="285"/>
      <c r="AK21" s="665"/>
      <c r="AL21" s="289"/>
      <c r="AM21" s="289"/>
      <c r="AN21" s="356" t="s">
        <v>96</v>
      </c>
      <c r="AO21" s="348"/>
      <c r="AP21" s="349"/>
      <c r="AQ21" s="289"/>
      <c r="AR21" s="289"/>
      <c r="AS21" s="289"/>
      <c r="AT21" s="289"/>
      <c r="AU21" s="289"/>
      <c r="AV21" s="290"/>
      <c r="AW21" s="283"/>
      <c r="AX21" s="665"/>
      <c r="AY21" s="289"/>
      <c r="AZ21" s="289"/>
      <c r="BA21" s="356" t="s">
        <v>96</v>
      </c>
      <c r="BB21" s="348"/>
      <c r="BC21" s="349"/>
      <c r="BD21" s="289"/>
      <c r="BE21" s="289"/>
      <c r="BF21" s="289"/>
      <c r="BG21" s="289"/>
      <c r="BH21" s="289"/>
      <c r="BI21" s="290"/>
      <c r="BJ21" s="283"/>
      <c r="BK21" s="665"/>
      <c r="BL21" s="289"/>
      <c r="BM21" s="289"/>
      <c r="BN21" s="356" t="s">
        <v>96</v>
      </c>
      <c r="BO21" s="348"/>
      <c r="BP21" s="349"/>
      <c r="BQ21" s="289"/>
      <c r="BR21" s="289"/>
      <c r="BS21" s="289"/>
      <c r="BT21" s="289"/>
      <c r="BU21" s="289"/>
      <c r="BV21" s="290"/>
      <c r="BW21" s="283"/>
      <c r="BX21" s="283"/>
      <c r="BY21" s="283"/>
    </row>
    <row r="22" spans="3:77" ht="12.75" customHeight="1">
      <c r="F22" s="72"/>
      <c r="G22" s="298"/>
      <c r="H22" s="298"/>
      <c r="I22" s="298"/>
      <c r="J22" s="286"/>
      <c r="K22" s="286"/>
      <c r="L22" s="286"/>
      <c r="M22" s="298"/>
      <c r="N22" s="298"/>
      <c r="O22" s="298"/>
      <c r="P22" s="286"/>
      <c r="Q22" s="312"/>
      <c r="R22" s="312"/>
      <c r="S22" s="312"/>
      <c r="T22" s="298"/>
      <c r="U22" s="298"/>
      <c r="V22" s="298"/>
      <c r="W22" s="298"/>
      <c r="X22" s="299"/>
      <c r="Y22" s="299"/>
      <c r="Z22" s="299"/>
      <c r="AA22" s="299"/>
      <c r="AB22" s="338"/>
      <c r="AC22" s="283"/>
      <c r="AD22" s="283"/>
      <c r="AE22" s="283"/>
      <c r="AF22" s="283"/>
      <c r="AG22" s="283"/>
      <c r="AH22" s="283"/>
      <c r="AI22" s="283"/>
      <c r="AJ22" s="283"/>
      <c r="AK22" s="545"/>
      <c r="AL22" s="289"/>
      <c r="AM22" s="289"/>
      <c r="AN22" s="288" t="s">
        <v>586</v>
      </c>
      <c r="AO22" s="289" t="s">
        <v>575</v>
      </c>
      <c r="AP22" s="290" t="s">
        <v>564</v>
      </c>
      <c r="AQ22" s="289"/>
      <c r="AR22" s="289"/>
      <c r="AS22" s="289"/>
      <c r="AT22" s="289"/>
      <c r="AU22" s="289"/>
      <c r="AV22" s="290"/>
      <c r="AW22" s="283"/>
      <c r="AX22" s="545"/>
      <c r="AY22" s="289"/>
      <c r="AZ22" s="289"/>
      <c r="BA22" s="288" t="s">
        <v>586</v>
      </c>
      <c r="BB22" s="289" t="s">
        <v>575</v>
      </c>
      <c r="BC22" s="290" t="s">
        <v>564</v>
      </c>
      <c r="BD22" s="289"/>
      <c r="BE22" s="289"/>
      <c r="BF22" s="289"/>
      <c r="BG22" s="289"/>
      <c r="BH22" s="289"/>
      <c r="BI22" s="290"/>
      <c r="BJ22" s="283"/>
      <c r="BK22" s="545"/>
      <c r="BL22" s="289"/>
      <c r="BM22" s="289"/>
      <c r="BN22" s="288" t="s">
        <v>586</v>
      </c>
      <c r="BO22" s="289" t="s">
        <v>575</v>
      </c>
      <c r="BP22" s="290" t="s">
        <v>564</v>
      </c>
      <c r="BQ22" s="289"/>
      <c r="BR22" s="289"/>
      <c r="BS22" s="289"/>
      <c r="BT22" s="289"/>
      <c r="BU22" s="289"/>
      <c r="BV22" s="290"/>
      <c r="BW22" s="283"/>
      <c r="BX22" s="283"/>
      <c r="BY22" s="283"/>
    </row>
    <row r="23" spans="3:77" ht="12.75" customHeight="1">
      <c r="F23" s="74" t="s">
        <v>8</v>
      </c>
      <c r="G23" s="300"/>
      <c r="H23" s="300"/>
      <c r="I23" s="300"/>
      <c r="J23" s="286"/>
      <c r="K23" s="286"/>
      <c r="L23" s="286"/>
      <c r="M23" s="300"/>
      <c r="N23" s="300"/>
      <c r="O23" s="300"/>
      <c r="P23" s="301"/>
      <c r="Q23" s="313"/>
      <c r="R23" s="313"/>
      <c r="S23" s="313"/>
      <c r="T23" s="300"/>
      <c r="U23" s="300"/>
      <c r="V23" s="300"/>
      <c r="W23" s="300"/>
      <c r="X23" s="299"/>
      <c r="Y23" s="299"/>
      <c r="Z23" s="299"/>
      <c r="AA23" s="299"/>
      <c r="AB23" s="339"/>
      <c r="AC23" s="283"/>
      <c r="AD23" s="283"/>
      <c r="AE23" s="283"/>
      <c r="AF23" s="283"/>
      <c r="AG23" s="283"/>
      <c r="AH23" s="283"/>
      <c r="AI23" s="283"/>
      <c r="AJ23" s="283"/>
      <c r="AK23" s="288"/>
      <c r="AL23" s="291"/>
      <c r="AM23" s="289"/>
      <c r="AN23" s="362" cm="1">
        <f t="array" ref="AN23">INDEX(RegSplit!$B$4:$AN$6,MATCH(AN22,RegSplit!$A$4:$A$6,0),MATCH($D$6&amp;AK19,RegSplit!$B$2:$AN$2&amp;RegSplit!$B$3:$AN$3,0))</f>
        <v>1</v>
      </c>
      <c r="AO23" s="523" cm="1">
        <f t="array" ref="AO23">INDEX(RegSplit!$B$4:$AN$6,MATCH(AO22,RegSplit!$A$4:$A$6,0),MATCH($D$6&amp;AK19,RegSplit!$B$2:$AN$2&amp;RegSplit!$B$3:$AN$3,0))</f>
        <v>0</v>
      </c>
      <c r="AP23" s="523" cm="1">
        <f t="array" ref="AP23">INDEX(RegSplit!$B$4:$AN$6,MATCH(AP22,RegSplit!$A$4:$A$6,0),MATCH($D$6&amp;AK19,RegSplit!$B$2:$AN$2&amp;RegSplit!$B$3:$AN$3,0))</f>
        <v>0</v>
      </c>
      <c r="AQ23" s="289"/>
      <c r="AR23" s="289"/>
      <c r="AS23" s="289"/>
      <c r="AT23" s="289"/>
      <c r="AU23" s="289"/>
      <c r="AV23" s="290"/>
      <c r="AW23" s="283"/>
      <c r="AX23" s="288"/>
      <c r="AY23" s="291"/>
      <c r="AZ23" s="289"/>
      <c r="BA23" s="362" cm="1">
        <f t="array" ref="BA23">INDEX(RegSplit!$B$4:$AN$6,MATCH(BA22,RegSplit!$A$4:$A$6,0),MATCH($D$6&amp;AX19,RegSplit!$B$2:$AN$2&amp;RegSplit!$B$3:$AN$3,0))</f>
        <v>1</v>
      </c>
      <c r="BB23" s="523" cm="1">
        <f t="array" ref="BB23">INDEX(RegSplit!$B$4:$AN$6,MATCH(BB22,RegSplit!$A$4:$A$6,0),MATCH($D$6&amp;AX19,RegSplit!$B$2:$AN$2&amp;RegSplit!$B$3:$AN$3,0))</f>
        <v>0</v>
      </c>
      <c r="BC23" s="523" cm="1">
        <f t="array" ref="BC23">INDEX(RegSplit!$B$4:$AN$6,MATCH(BC22,RegSplit!$A$4:$A$6,0),MATCH($D$6&amp;AX19,RegSplit!$B$2:$AN$2&amp;RegSplit!$B$3:$AN$3,0))</f>
        <v>0</v>
      </c>
      <c r="BD23" s="289"/>
      <c r="BE23" s="289"/>
      <c r="BF23" s="289"/>
      <c r="BG23" s="289"/>
      <c r="BH23" s="289"/>
      <c r="BI23" s="290"/>
      <c r="BJ23" s="283"/>
      <c r="BK23" s="288"/>
      <c r="BL23" s="291"/>
      <c r="BM23" s="289"/>
      <c r="BN23" s="362" cm="1">
        <f t="array" ref="BN23">INDEX(RegSplit!$B$4:$AN$6,MATCH(BN22,RegSplit!$A$4:$A$6,0),MATCH($D$6&amp;BK19,RegSplit!$B$2:$AN$2&amp;RegSplit!$B$3:$AN$3,0))</f>
        <v>1</v>
      </c>
      <c r="BO23" s="523" cm="1">
        <f t="array" ref="BO23">INDEX(RegSplit!$B$4:$AN$6,MATCH(BO22,RegSplit!$A$4:$A$6,0),MATCH($D$6&amp;BK19,RegSplit!$B$2:$AN$2&amp;RegSplit!$B$3:$AN$3,0))</f>
        <v>0</v>
      </c>
      <c r="BP23" s="523" cm="1">
        <f t="array" ref="BP23">INDEX(RegSplit!$B$4:$AN$6,MATCH(BP22,RegSplit!$A$4:$A$6,0),MATCH($D$6&amp;BK19,RegSplit!$B$2:$AN$2&amp;RegSplit!$B$3:$AN$3,0))</f>
        <v>0</v>
      </c>
      <c r="BQ23" s="289"/>
      <c r="BR23" s="289"/>
      <c r="BS23" s="289"/>
      <c r="BT23" s="289"/>
      <c r="BU23" s="289"/>
      <c r="BV23" s="290"/>
      <c r="BW23" s="283"/>
      <c r="BX23" s="283"/>
      <c r="BY23" s="283"/>
    </row>
    <row r="24" spans="3:77" ht="25.5" customHeight="1">
      <c r="C24" s="38" t="s">
        <v>2</v>
      </c>
      <c r="D24" s="38" t="s">
        <v>26</v>
      </c>
      <c r="E24" s="38" t="s">
        <v>14</v>
      </c>
      <c r="F24" s="38" t="s">
        <v>15</v>
      </c>
      <c r="G24" s="302" t="s">
        <v>587</v>
      </c>
      <c r="H24" s="314" t="s">
        <v>576</v>
      </c>
      <c r="I24" s="314" t="s">
        <v>565</v>
      </c>
      <c r="J24" s="302" t="s">
        <v>588</v>
      </c>
      <c r="K24" s="314" t="s">
        <v>577</v>
      </c>
      <c r="L24" s="314" t="s">
        <v>566</v>
      </c>
      <c r="M24" s="302" t="s">
        <v>589</v>
      </c>
      <c r="N24" s="314" t="s">
        <v>578</v>
      </c>
      <c r="O24" s="314" t="s">
        <v>567</v>
      </c>
      <c r="P24" s="302" t="s">
        <v>590</v>
      </c>
      <c r="Q24" s="314" t="s">
        <v>579</v>
      </c>
      <c r="R24" s="314" t="s">
        <v>568</v>
      </c>
      <c r="S24" s="302" t="s">
        <v>591</v>
      </c>
      <c r="T24" s="314" t="s">
        <v>580</v>
      </c>
      <c r="U24" s="314" t="s">
        <v>569</v>
      </c>
      <c r="V24" s="302" t="s">
        <v>319</v>
      </c>
      <c r="W24" s="549" t="s">
        <v>592</v>
      </c>
      <c r="X24" s="550" t="s">
        <v>581</v>
      </c>
      <c r="Y24" s="551" t="s">
        <v>570</v>
      </c>
      <c r="Z24" s="51" t="s">
        <v>0</v>
      </c>
      <c r="AA24" s="51" t="s">
        <v>318</v>
      </c>
      <c r="AB24" s="552" t="s">
        <v>58</v>
      </c>
      <c r="AC24" s="553" t="s">
        <v>106</v>
      </c>
      <c r="AD24" s="553" t="s">
        <v>288</v>
      </c>
      <c r="AE24" s="554" t="s">
        <v>111</v>
      </c>
      <c r="AG24" s="283"/>
      <c r="AH24" s="283"/>
      <c r="AI24" s="283"/>
      <c r="AJ24" s="283"/>
      <c r="AK24" s="288"/>
      <c r="AL24" s="289"/>
      <c r="AM24" s="540" t="s">
        <v>294</v>
      </c>
      <c r="AN24" s="541"/>
      <c r="AO24" s="348"/>
      <c r="AP24" s="349"/>
      <c r="AQ24" s="540" t="s">
        <v>96</v>
      </c>
      <c r="AR24" s="541"/>
      <c r="AS24" s="542"/>
      <c r="AT24" s="540" t="s">
        <v>295</v>
      </c>
      <c r="AU24" s="541"/>
      <c r="AV24" s="542"/>
      <c r="AW24" s="283"/>
      <c r="AX24" s="288"/>
      <c r="AY24" s="289"/>
      <c r="AZ24" s="540" t="s">
        <v>294</v>
      </c>
      <c r="BA24" s="541"/>
      <c r="BB24" s="348"/>
      <c r="BC24" s="349"/>
      <c r="BD24" s="540" t="s">
        <v>96</v>
      </c>
      <c r="BE24" s="541"/>
      <c r="BF24" s="542"/>
      <c r="BG24" s="540" t="s">
        <v>295</v>
      </c>
      <c r="BH24" s="541"/>
      <c r="BI24" s="542"/>
      <c r="BJ24" s="283"/>
      <c r="BK24" s="288"/>
      <c r="BL24" s="289"/>
      <c r="BM24" s="540" t="s">
        <v>294</v>
      </c>
      <c r="BN24" s="541"/>
      <c r="BO24" s="348"/>
      <c r="BP24" s="349"/>
      <c r="BQ24" s="540" t="s">
        <v>96</v>
      </c>
      <c r="BR24" s="541"/>
      <c r="BS24" s="542"/>
      <c r="BT24" s="540" t="s">
        <v>295</v>
      </c>
      <c r="BU24" s="541"/>
      <c r="BV24" s="542"/>
      <c r="BW24" s="283"/>
      <c r="BX24" s="283"/>
      <c r="BY24" s="283"/>
    </row>
    <row r="25" spans="3:77" ht="25" thickBot="1">
      <c r="C25" s="77" t="s">
        <v>27</v>
      </c>
      <c r="D25" s="77"/>
      <c r="E25" s="77"/>
      <c r="F25" s="77"/>
      <c r="G25" s="303" t="s">
        <v>46</v>
      </c>
      <c r="H25" s="303" t="s">
        <v>46</v>
      </c>
      <c r="I25" s="303"/>
      <c r="J25" s="303" t="s">
        <v>46</v>
      </c>
      <c r="K25" s="303" t="s">
        <v>46</v>
      </c>
      <c r="L25" s="303"/>
      <c r="M25" s="303" t="s">
        <v>46</v>
      </c>
      <c r="N25" s="303" t="s">
        <v>46</v>
      </c>
      <c r="O25" s="303"/>
      <c r="P25" s="303" t="s">
        <v>46</v>
      </c>
      <c r="Q25" s="303" t="s">
        <v>46</v>
      </c>
      <c r="R25" s="303"/>
      <c r="S25" s="303" t="s">
        <v>46</v>
      </c>
      <c r="T25" s="303" t="s">
        <v>46</v>
      </c>
      <c r="U25" s="303"/>
      <c r="V25" s="326" t="s">
        <v>112</v>
      </c>
      <c r="W25" s="323" t="s">
        <v>49</v>
      </c>
      <c r="X25" s="303" t="s">
        <v>49</v>
      </c>
      <c r="Y25" s="303"/>
      <c r="Z25" s="547" t="s">
        <v>93</v>
      </c>
      <c r="AA25" s="547"/>
      <c r="AB25" s="548" t="s">
        <v>291</v>
      </c>
      <c r="AC25" s="548"/>
      <c r="AD25" s="548"/>
      <c r="AE25" s="548" t="s">
        <v>112</v>
      </c>
      <c r="AG25" s="283">
        <v>2010</v>
      </c>
      <c r="AH25" s="283">
        <v>2012</v>
      </c>
      <c r="AI25" s="283">
        <v>2014</v>
      </c>
      <c r="AJ25" s="283"/>
      <c r="AK25" s="529"/>
      <c r="AL25" s="537" t="s">
        <v>44</v>
      </c>
      <c r="AM25" s="525" t="s">
        <v>105</v>
      </c>
      <c r="AN25" s="526" t="s">
        <v>586</v>
      </c>
      <c r="AO25" s="526" t="s">
        <v>575</v>
      </c>
      <c r="AP25" s="527" t="s">
        <v>564</v>
      </c>
      <c r="AQ25" s="525" t="s">
        <v>586</v>
      </c>
      <c r="AR25" s="526" t="s">
        <v>575</v>
      </c>
      <c r="AS25" s="527" t="s">
        <v>564</v>
      </c>
      <c r="AT25" s="525" t="s">
        <v>586</v>
      </c>
      <c r="AU25" s="526" t="s">
        <v>575</v>
      </c>
      <c r="AV25" s="527" t="s">
        <v>564</v>
      </c>
      <c r="AW25" s="283"/>
      <c r="AX25" s="529"/>
      <c r="AY25" s="537" t="s">
        <v>44</v>
      </c>
      <c r="AZ25" s="525" t="s">
        <v>292</v>
      </c>
      <c r="BA25" s="526" t="s">
        <v>586</v>
      </c>
      <c r="BB25" s="526" t="s">
        <v>575</v>
      </c>
      <c r="BC25" s="527" t="s">
        <v>564</v>
      </c>
      <c r="BD25" s="525" t="s">
        <v>586</v>
      </c>
      <c r="BE25" s="526" t="s">
        <v>575</v>
      </c>
      <c r="BF25" s="527" t="s">
        <v>564</v>
      </c>
      <c r="BG25" s="525" t="s">
        <v>586</v>
      </c>
      <c r="BH25" s="526" t="s">
        <v>575</v>
      </c>
      <c r="BI25" s="527" t="s">
        <v>564</v>
      </c>
      <c r="BJ25" s="283"/>
      <c r="BK25" s="529"/>
      <c r="BL25" s="537" t="s">
        <v>44</v>
      </c>
      <c r="BM25" s="525" t="s">
        <v>105</v>
      </c>
      <c r="BN25" s="526" t="s">
        <v>586</v>
      </c>
      <c r="BO25" s="526" t="s">
        <v>575</v>
      </c>
      <c r="BP25" s="527" t="s">
        <v>564</v>
      </c>
      <c r="BQ25" s="525" t="s">
        <v>586</v>
      </c>
      <c r="BR25" s="526" t="s">
        <v>575</v>
      </c>
      <c r="BS25" s="527" t="s">
        <v>564</v>
      </c>
      <c r="BT25" s="525" t="s">
        <v>586</v>
      </c>
      <c r="BU25" s="526" t="s">
        <v>575</v>
      </c>
      <c r="BV25" s="527" t="s">
        <v>564</v>
      </c>
      <c r="BW25" s="283"/>
      <c r="BX25" s="283"/>
      <c r="BY25" s="283"/>
    </row>
    <row r="26" spans="3:77" ht="12.75" customHeight="1">
      <c r="C26" s="144" t="str">
        <f ca="1">+IF(OFFSET(Processes!B7,$D$11,0)="*","*",OFFSET(Processes!D7,$D$11,0))</f>
        <v>INDLDPHBNGAE1</v>
      </c>
      <c r="D26" s="144" t="str">
        <f ca="1">+OFFSET(Processes!E7,$D$11,0)</f>
        <v>Textile &amp; Leather Heat Medium Temp. Boiler - Nat. Gas Existing 1</v>
      </c>
      <c r="E26" s="147" t="str">
        <f>+Processes!O7</f>
        <v>INDSNG1,INDSNG2,INDNGA</v>
      </c>
      <c r="F26" s="147" t="str">
        <f ca="1">+OFFSET(Processes!$M$12,$D$11,0) &amp; Processes!P7</f>
        <v>ILDPH</v>
      </c>
      <c r="G26" s="320">
        <f>ROUNDUP(AN26/($Z26*$AA26)*G$21*W26,3)</f>
        <v>680.423</v>
      </c>
      <c r="H26" s="320">
        <f t="shared" ref="H26:I26" si="0">ROUNDUP(AO26/($Z26*$AA26)*H$21*X26,3)</f>
        <v>0</v>
      </c>
      <c r="I26" s="320">
        <f t="shared" si="0"/>
        <v>0</v>
      </c>
      <c r="J26" s="320">
        <f>ROUNDUP(BA26/($Z26*$AA26)*J$21*W26,3)</f>
        <v>618.28699999999992</v>
      </c>
      <c r="K26" s="320">
        <f>ROUNDUP(BB26/($Z26*$AA26)*K$21*X26,3)</f>
        <v>0</v>
      </c>
      <c r="L26" s="320">
        <f>ROUNDUP(BC26/($Z26*$AA26)*L$21*Y26,3)</f>
        <v>0</v>
      </c>
      <c r="M26" s="320">
        <f>ROUNDUP(BN26/($Z26*$AA26)*M$21*W26,3)</f>
        <v>556.51499999999999</v>
      </c>
      <c r="N26" s="320">
        <f>ROUNDUP(BO26/($Z26*$AA26)*N$21*X26,3)</f>
        <v>0</v>
      </c>
      <c r="O26" s="320">
        <f>ROUNDUP(BP26/($Z26*$AA26)*O$21*Y26,3)</f>
        <v>0</v>
      </c>
      <c r="P26" s="320">
        <f t="shared" ref="P26:P62" si="1">M26</f>
        <v>556.51499999999999</v>
      </c>
      <c r="Q26" s="320">
        <f t="shared" ref="Q26:Q62" si="2">N26</f>
        <v>0</v>
      </c>
      <c r="R26" s="320">
        <f t="shared" ref="R26:R62" si="3">O26</f>
        <v>0</v>
      </c>
      <c r="S26" s="320">
        <f t="shared" ref="S26:S62" si="4">IF($AB26=20,0,M26/5)*IF(M26=0,0,1)</f>
        <v>0</v>
      </c>
      <c r="T26" s="320">
        <f t="shared" ref="T26:T62" si="5">IF($AB26=20,0,N26/5)*IF(N26=0,0,1)</f>
        <v>0</v>
      </c>
      <c r="U26" s="320">
        <f t="shared" ref="U26:U62" si="6">IF($AB26=20,0,O26/5)*IF(O26=0,0,1)</f>
        <v>0</v>
      </c>
      <c r="V26" s="320">
        <v>5</v>
      </c>
      <c r="W26" s="340">
        <f>I131</f>
        <v>0.98</v>
      </c>
      <c r="X26" s="555">
        <f t="shared" ref="X26:Y28" si="7">W26</f>
        <v>0.98</v>
      </c>
      <c r="Y26" s="555">
        <f t="shared" si="7"/>
        <v>0.98</v>
      </c>
      <c r="Z26" s="317">
        <f>3.6*8760/1000000</f>
        <v>3.1536000000000002E-2</v>
      </c>
      <c r="AA26" s="388">
        <v>0.5</v>
      </c>
      <c r="AB26" s="327">
        <v>20</v>
      </c>
      <c r="AC26" s="317"/>
      <c r="AD26" s="317"/>
      <c r="AE26" s="327"/>
      <c r="AG26" s="234">
        <f t="shared" ref="AG26:AG41" si="8">((G26*Z26*AA26/W26)+(H26*Z26*AA26/X26))/$G$21</f>
        <v>10.936930277885381</v>
      </c>
      <c r="AH26" s="234">
        <f t="shared" ref="AH26:AH41" si="9">((J26*Z26*AA26/W26)+(K26*Z26*AA26/X26))/$J$21</f>
        <v>9.8496154940392007</v>
      </c>
      <c r="AI26" s="234">
        <f t="shared" ref="AI26:AI41" si="10">((M26*AA26*Z26/W26)+(N26*Z26*AA26/X26))/$M$21</f>
        <v>8.8655572034754506</v>
      </c>
      <c r="AJ26" s="283"/>
      <c r="AK26" s="528" t="str">
        <f ca="1">F26</f>
        <v>ILDPH</v>
      </c>
      <c r="AL26" s="348" t="s">
        <v>97</v>
      </c>
      <c r="AM26" s="311">
        <f>(J77+I77)/1000</f>
        <v>10.936926999999999</v>
      </c>
      <c r="AN26" s="308">
        <f>AM26*$AN$23</f>
        <v>10.936926999999999</v>
      </c>
      <c r="AO26" s="309">
        <f>AM26*$AO$23</f>
        <v>0</v>
      </c>
      <c r="AP26" s="309">
        <f>AM26*$AP$23</f>
        <v>0</v>
      </c>
      <c r="AQ26" s="310">
        <f>IFERROR(G26*$Z26*$AA26/G$21,0)</f>
        <v>10.718191672327674</v>
      </c>
      <c r="AR26" s="309">
        <f>IFERROR(H26*$Z26*$AA26/H$21,0)</f>
        <v>0</v>
      </c>
      <c r="AS26" s="336">
        <f>IFERROR(I26*$Z26*$AA26/I$21,0)</f>
        <v>0</v>
      </c>
      <c r="AT26" s="311">
        <f t="shared" ref="AT26:AV29" si="11">IFERROR(AQ26/W26,0)</f>
        <v>10.936930277885381</v>
      </c>
      <c r="AU26" s="308">
        <f t="shared" si="11"/>
        <v>0</v>
      </c>
      <c r="AV26" s="355">
        <f t="shared" si="11"/>
        <v>0</v>
      </c>
      <c r="AW26" s="283"/>
      <c r="AX26" s="528" t="str">
        <f t="shared" ref="AX26:AX62" ca="1" si="12">AK26</f>
        <v>ILDPH</v>
      </c>
      <c r="AY26" s="348" t="s">
        <v>97</v>
      </c>
      <c r="AZ26" s="311">
        <f>(J97+I97)/1000</f>
        <v>9.8496000000000006</v>
      </c>
      <c r="BA26" s="308">
        <f>AZ26*$AN$23</f>
        <v>9.8496000000000006</v>
      </c>
      <c r="BB26" s="309">
        <f>AZ26*$BB$23</f>
        <v>0</v>
      </c>
      <c r="BC26" s="309">
        <f>AZ26*$BC$23</f>
        <v>0</v>
      </c>
      <c r="BD26" s="311">
        <f t="shared" ref="BD26" si="13">IFERROR(J26*$Z26*AA26/J$21,0)</f>
        <v>9.6526231841584149</v>
      </c>
      <c r="BE26" s="308">
        <f t="shared" ref="BE26" si="14">IFERROR(K26*$Z26*AA26/K$21,0)</f>
        <v>0</v>
      </c>
      <c r="BF26" s="355">
        <f>IFERROR(L26*$Z26*AA26/L$21,0)</f>
        <v>0</v>
      </c>
      <c r="BG26" s="311">
        <f t="shared" ref="BG26:BG35" si="15">IFERROR(BD26/W26,0)</f>
        <v>9.8496154940391989</v>
      </c>
      <c r="BH26" s="308">
        <f t="shared" ref="BH26:BH35" si="16">IFERROR(BE26/X26,0)</f>
        <v>0</v>
      </c>
      <c r="BI26" s="355">
        <f t="shared" ref="BI26:BI35" si="17">IFERROR(BF26/Y26,0)</f>
        <v>0</v>
      </c>
      <c r="BJ26" s="283"/>
      <c r="BK26" s="528" t="str">
        <f ca="1">AK26</f>
        <v>ILDPH</v>
      </c>
      <c r="BL26" s="348" t="s">
        <v>97</v>
      </c>
      <c r="BM26" s="311">
        <f>(J117+I117)/1000</f>
        <v>8.8655460000000001</v>
      </c>
      <c r="BN26" s="308">
        <f>BM26*$AN$23</f>
        <v>8.8655460000000001</v>
      </c>
      <c r="BO26" s="309">
        <f>BM26*$BB$23</f>
        <v>0</v>
      </c>
      <c r="BP26" s="309">
        <f>BM26*$BC$23</f>
        <v>0</v>
      </c>
      <c r="BQ26" s="311">
        <f>IFERROR(M26*$Z26*$AA26/M$21,0)</f>
        <v>8.688246059405941</v>
      </c>
      <c r="BR26" s="308">
        <f>IFERROR(N26*$Z26*$AA26/N$21,0)</f>
        <v>0</v>
      </c>
      <c r="BS26" s="355">
        <f>IFERROR(O26*$Z26*$AA26/O$21,0)</f>
        <v>0</v>
      </c>
      <c r="BT26" s="311">
        <f>IFERROR(BQ26/W26,0)</f>
        <v>8.8655572034754506</v>
      </c>
      <c r="BU26" s="308">
        <f>IFERROR(BR26/X26,0)</f>
        <v>0</v>
      </c>
      <c r="BV26" s="355">
        <f>IFERROR(BS26/Y26,0)</f>
        <v>0</v>
      </c>
      <c r="BW26" s="283"/>
      <c r="BX26" s="283"/>
      <c r="BY26" s="283"/>
    </row>
    <row r="27" spans="3:77" ht="12.75" customHeight="1">
      <c r="C27" s="144" t="str">
        <f ca="1">+IF(OFFSET(Processes!B8,$D$11,0)="*","*",OFFSET(Processes!D8,$D$11,0))</f>
        <v>INDLDPHBCOAE1</v>
      </c>
      <c r="D27" s="144" t="str">
        <f ca="1">+OFFSET(Processes!E8,$D$11,0)</f>
        <v>Textile &amp; Leather Heat Medium Temp. Boiler - Coal Existing 1</v>
      </c>
      <c r="E27" s="147" t="str">
        <f>+Processes!O8</f>
        <v>INDCOA</v>
      </c>
      <c r="F27" s="147" t="str">
        <f ca="1">+OFFSET(Processes!$M$12,$D$11,0) &amp; Processes!P8</f>
        <v>ILDPH</v>
      </c>
      <c r="G27" s="320">
        <f t="shared" ref="G27:G62" si="18">ROUNDUP(AN27/($Z27*$AA27)*G$21*W27,3)</f>
        <v>25.227</v>
      </c>
      <c r="H27" s="320">
        <f t="shared" ref="H27:H62" si="19">ROUNDUP(AO27/($Z27*$AA27)*H$21*X27,3)</f>
        <v>0</v>
      </c>
      <c r="I27" s="320">
        <f t="shared" ref="I27:I61" si="20">ROUNDUP(AP27/($Z27*$AA27)*I$21*Y27,3)</f>
        <v>0</v>
      </c>
      <c r="J27" s="320">
        <f t="shared" ref="J27:J62" si="21">ROUNDUP(BA27/($Z27*$AA27)*J$21*W27,3)</f>
        <v>15.125999999999999</v>
      </c>
      <c r="K27" s="320">
        <f t="shared" ref="K27:K62" si="22">ROUNDUP(BB27/($Z27*$AA27)*K$21*X27,3)</f>
        <v>0</v>
      </c>
      <c r="L27" s="320">
        <f t="shared" ref="L27:L62" si="23">ROUNDUP(BC27/($Z27*$AA27)*L$21*Y27,3)</f>
        <v>0</v>
      </c>
      <c r="M27" s="320">
        <f t="shared" ref="M27:M62" si="24">ROUNDUP(BN27/($Z27*$AA27)*M$21*W27,3)</f>
        <v>10.767999999999999</v>
      </c>
      <c r="N27" s="320">
        <f t="shared" ref="N27:N62" si="25">ROUNDUP(BO27/($Z27*$AA27)*N$21*X27,3)</f>
        <v>0</v>
      </c>
      <c r="O27" s="320">
        <f t="shared" ref="O27:O62" si="26">ROUNDUP(BP27/($Z27*$AA27)*O$21*Y27,3)</f>
        <v>0</v>
      </c>
      <c r="P27" s="320">
        <f t="shared" si="1"/>
        <v>10.767999999999999</v>
      </c>
      <c r="Q27" s="320">
        <f t="shared" si="2"/>
        <v>0</v>
      </c>
      <c r="R27" s="320">
        <f t="shared" si="3"/>
        <v>0</v>
      </c>
      <c r="S27" s="320">
        <f t="shared" si="4"/>
        <v>0</v>
      </c>
      <c r="T27" s="320">
        <f t="shared" si="5"/>
        <v>0</v>
      </c>
      <c r="U27" s="320">
        <f t="shared" si="6"/>
        <v>0</v>
      </c>
      <c r="V27" s="320">
        <v>5</v>
      </c>
      <c r="W27" s="341">
        <f>D131</f>
        <v>0.93099999999999994</v>
      </c>
      <c r="X27" s="520">
        <f t="shared" si="7"/>
        <v>0.93099999999999994</v>
      </c>
      <c r="Y27" s="520">
        <f t="shared" si="7"/>
        <v>0.93099999999999994</v>
      </c>
      <c r="Z27" s="317">
        <f>3.6*8760/1000000</f>
        <v>3.1536000000000002E-2</v>
      </c>
      <c r="AA27" s="388">
        <f>$AA$26</f>
        <v>0.5</v>
      </c>
      <c r="AB27" s="327">
        <v>20</v>
      </c>
      <c r="AC27" s="317"/>
      <c r="AD27" s="317"/>
      <c r="AE27" s="327"/>
      <c r="AG27" s="234">
        <f t="shared" si="8"/>
        <v>0.42683346299243197</v>
      </c>
      <c r="AH27" s="234">
        <f t="shared" si="9"/>
        <v>0.25364695472769616</v>
      </c>
      <c r="AI27" s="234">
        <f t="shared" si="10"/>
        <v>0.18056792334442895</v>
      </c>
      <c r="AJ27" s="283"/>
      <c r="AK27" s="288"/>
      <c r="AL27" s="289" t="s">
        <v>98</v>
      </c>
      <c r="AM27" s="305">
        <f>D77/1000</f>
        <v>0.42683199999999999</v>
      </c>
      <c r="AN27" s="306">
        <f>AM27*$AN$23</f>
        <v>0.42683199999999999</v>
      </c>
      <c r="AO27" s="307">
        <f t="shared" ref="AO27:AO29" si="27">AM27*$AO$23</f>
        <v>0</v>
      </c>
      <c r="AP27" s="307">
        <f>AM27*$AP$23</f>
        <v>0</v>
      </c>
      <c r="AQ27" s="304">
        <f t="shared" ref="AQ27:AQ62" si="28">IFERROR(G27*$Z27*$AA27/G$21,0)</f>
        <v>0.39738195404595411</v>
      </c>
      <c r="AR27" s="307">
        <f t="shared" ref="AR27:AR62" si="29">IFERROR(H27*$Z27*$AA27/H$21,0)</f>
        <v>0</v>
      </c>
      <c r="AS27" s="538">
        <f t="shared" ref="AS27:AS62" si="30">IFERROR(I27*$Z27*$AA27/I$21,0)</f>
        <v>0</v>
      </c>
      <c r="AT27" s="305">
        <f t="shared" si="11"/>
        <v>0.42683346299243197</v>
      </c>
      <c r="AU27" s="306">
        <f t="shared" si="11"/>
        <v>0</v>
      </c>
      <c r="AV27" s="351">
        <f t="shared" si="11"/>
        <v>0</v>
      </c>
      <c r="AW27" s="283"/>
      <c r="AX27" s="288"/>
      <c r="AY27" s="289" t="s">
        <v>98</v>
      </c>
      <c r="AZ27" s="305">
        <f>D97/1000</f>
        <v>0.25363200000000002</v>
      </c>
      <c r="BA27" s="306">
        <f>AZ27*$AN$23</f>
        <v>0.25363200000000002</v>
      </c>
      <c r="BB27" s="307">
        <f>AZ27*$BB$23</f>
        <v>0</v>
      </c>
      <c r="BC27" s="307">
        <f>AZ27*$BC$23</f>
        <v>0</v>
      </c>
      <c r="BD27" s="305">
        <f t="shared" ref="BD27:BD62" si="31">IFERROR(J27*$Z27*AA27/J$21,0)</f>
        <v>0.23614531485148516</v>
      </c>
      <c r="BE27" s="306">
        <f t="shared" ref="BE27:BE62" si="32">IFERROR(K27*$Z27*AA27/K$21,0)</f>
        <v>0</v>
      </c>
      <c r="BF27" s="351">
        <f t="shared" ref="BF27:BF62" si="33">IFERROR(L27*$Z27*AA27/L$21,0)</f>
        <v>0</v>
      </c>
      <c r="BG27" s="305">
        <f t="shared" si="15"/>
        <v>0.25364695472769622</v>
      </c>
      <c r="BH27" s="306">
        <f t="shared" si="16"/>
        <v>0</v>
      </c>
      <c r="BI27" s="351">
        <f t="shared" si="17"/>
        <v>0</v>
      </c>
      <c r="BJ27" s="283"/>
      <c r="BK27" s="288"/>
      <c r="BL27" s="289" t="s">
        <v>98</v>
      </c>
      <c r="BM27" s="305">
        <f>D117/1000</f>
        <v>0.18055199999999999</v>
      </c>
      <c r="BN27" s="306">
        <f>BM27*$AN$23</f>
        <v>0.18055199999999999</v>
      </c>
      <c r="BO27" s="307">
        <f t="shared" ref="BO27:BO29" si="34">BM27*$BB$23</f>
        <v>0</v>
      </c>
      <c r="BP27" s="307">
        <f t="shared" ref="BP27:BP29" si="35">BM27*$BC$23</f>
        <v>0</v>
      </c>
      <c r="BQ27" s="305">
        <f t="shared" ref="BQ27:BQ62" si="36">IFERROR(M27*$Z27*$AA27/M$21,0)</f>
        <v>0.16810873663366335</v>
      </c>
      <c r="BR27" s="306">
        <f t="shared" ref="BR27:BR62" si="37">IFERROR(N27*$Z27*$AA27/N$21,0)</f>
        <v>0</v>
      </c>
      <c r="BS27" s="351">
        <f t="shared" ref="BS27:BS62" si="38">IFERROR(O27*$Z27*$AA27/O$21,0)</f>
        <v>0</v>
      </c>
      <c r="BT27" s="305">
        <f t="shared" ref="BT27:BT35" si="39">IFERROR(BQ27/W27,0)</f>
        <v>0.18056792334442895</v>
      </c>
      <c r="BU27" s="306">
        <f t="shared" ref="BU27:BU35" si="40">IFERROR(BR27/X27,0)</f>
        <v>0</v>
      </c>
      <c r="BV27" s="351">
        <f t="shared" ref="BV27:BV35" si="41">IFERROR(BS27/Y27,0)</f>
        <v>0</v>
      </c>
      <c r="BW27" s="283"/>
      <c r="BX27" s="283"/>
      <c r="BY27" s="283"/>
    </row>
    <row r="28" spans="3:77" ht="12.75" customHeight="1">
      <c r="C28" s="144" t="str">
        <f ca="1">+IF(OFFSET(Processes!B9,$D$11,0)="*","*",OFFSET(Processes!D9,$D$11,0))</f>
        <v>INDLDPHBDSLE1</v>
      </c>
      <c r="D28" s="144" t="str">
        <f ca="1">+OFFSET(Processes!E9,$D$11,0)</f>
        <v>Textile &amp; Leather Heat Medium Temp. Boiler - Diesel Existing 1</v>
      </c>
      <c r="E28" s="147" t="str">
        <f>+Processes!O9</f>
        <v>INDDSB1,INDDSB2,INDDSL</v>
      </c>
      <c r="F28" s="147" t="str">
        <f ca="1">+OFFSET(Processes!$M$12,$D$11,0) &amp; Processes!P9</f>
        <v>ILDPH</v>
      </c>
      <c r="G28" s="320">
        <f t="shared" si="18"/>
        <v>0</v>
      </c>
      <c r="H28" s="320">
        <f t="shared" si="19"/>
        <v>0</v>
      </c>
      <c r="I28" s="320">
        <f t="shared" si="20"/>
        <v>0</v>
      </c>
      <c r="J28" s="320">
        <f t="shared" si="21"/>
        <v>0</v>
      </c>
      <c r="K28" s="320">
        <f t="shared" si="22"/>
        <v>0</v>
      </c>
      <c r="L28" s="320">
        <f t="shared" si="23"/>
        <v>0</v>
      </c>
      <c r="M28" s="320">
        <f t="shared" si="24"/>
        <v>0</v>
      </c>
      <c r="N28" s="320">
        <f t="shared" si="25"/>
        <v>0</v>
      </c>
      <c r="O28" s="320">
        <f t="shared" si="26"/>
        <v>0</v>
      </c>
      <c r="P28" s="320">
        <f t="shared" si="1"/>
        <v>0</v>
      </c>
      <c r="Q28" s="320">
        <f t="shared" si="2"/>
        <v>0</v>
      </c>
      <c r="R28" s="320">
        <f t="shared" si="3"/>
        <v>0</v>
      </c>
      <c r="S28" s="320">
        <f t="shared" si="4"/>
        <v>0</v>
      </c>
      <c r="T28" s="320">
        <f t="shared" si="5"/>
        <v>0</v>
      </c>
      <c r="U28" s="320">
        <f t="shared" si="6"/>
        <v>0</v>
      </c>
      <c r="V28" s="320">
        <v>5</v>
      </c>
      <c r="W28" s="341">
        <f>F131</f>
        <v>0.94079999999999997</v>
      </c>
      <c r="X28" s="520">
        <f t="shared" si="7"/>
        <v>0.94079999999999997</v>
      </c>
      <c r="Y28" s="520">
        <f t="shared" si="7"/>
        <v>0.94079999999999997</v>
      </c>
      <c r="Z28" s="317">
        <f>3.6*8760/1000000</f>
        <v>3.1536000000000002E-2</v>
      </c>
      <c r="AA28" s="388">
        <f>$AA$26</f>
        <v>0.5</v>
      </c>
      <c r="AB28" s="327">
        <v>20</v>
      </c>
      <c r="AC28" s="317"/>
      <c r="AD28" s="317"/>
      <c r="AE28" s="327"/>
      <c r="AG28" s="234">
        <f t="shared" si="8"/>
        <v>0</v>
      </c>
      <c r="AH28" s="234">
        <f t="shared" si="9"/>
        <v>0</v>
      </c>
      <c r="AI28" s="234">
        <f t="shared" si="10"/>
        <v>0</v>
      </c>
      <c r="AJ28" s="283"/>
      <c r="AK28" s="288"/>
      <c r="AL28" s="289" t="s">
        <v>59</v>
      </c>
      <c r="AM28" s="305">
        <f>(F77+L77)/1000</f>
        <v>0</v>
      </c>
      <c r="AN28" s="306">
        <f>AM28*$AN$23</f>
        <v>0</v>
      </c>
      <c r="AO28" s="307">
        <f t="shared" si="27"/>
        <v>0</v>
      </c>
      <c r="AP28" s="307">
        <f>AM28*$AP$23</f>
        <v>0</v>
      </c>
      <c r="AQ28" s="304">
        <f t="shared" si="28"/>
        <v>0</v>
      </c>
      <c r="AR28" s="307">
        <f t="shared" si="29"/>
        <v>0</v>
      </c>
      <c r="AS28" s="538">
        <f t="shared" si="30"/>
        <v>0</v>
      </c>
      <c r="AT28" s="305">
        <f t="shared" si="11"/>
        <v>0</v>
      </c>
      <c r="AU28" s="306">
        <f t="shared" si="11"/>
        <v>0</v>
      </c>
      <c r="AV28" s="351">
        <f t="shared" si="11"/>
        <v>0</v>
      </c>
      <c r="AW28" s="283"/>
      <c r="AX28" s="288"/>
      <c r="AY28" s="289" t="s">
        <v>59</v>
      </c>
      <c r="AZ28" s="305">
        <f>(F97+L97)/1000</f>
        <v>0</v>
      </c>
      <c r="BA28" s="306">
        <f t="shared" ref="BA28:BA37" si="42">AZ28*$AN$23</f>
        <v>0</v>
      </c>
      <c r="BB28" s="307">
        <f>AZ28*$BB$23</f>
        <v>0</v>
      </c>
      <c r="BC28" s="307">
        <f>AZ28*$BC$23</f>
        <v>0</v>
      </c>
      <c r="BD28" s="305">
        <f t="shared" si="31"/>
        <v>0</v>
      </c>
      <c r="BE28" s="306">
        <f t="shared" si="32"/>
        <v>0</v>
      </c>
      <c r="BF28" s="351">
        <f t="shared" si="33"/>
        <v>0</v>
      </c>
      <c r="BG28" s="305">
        <f t="shared" si="15"/>
        <v>0</v>
      </c>
      <c r="BH28" s="306">
        <f t="shared" si="16"/>
        <v>0</v>
      </c>
      <c r="BI28" s="351">
        <f t="shared" si="17"/>
        <v>0</v>
      </c>
      <c r="BJ28" s="283"/>
      <c r="BK28" s="288"/>
      <c r="BL28" s="289" t="s">
        <v>59</v>
      </c>
      <c r="BM28" s="305">
        <f>(F117+L117)/1000</f>
        <v>0</v>
      </c>
      <c r="BN28" s="306">
        <f>BM28*$AN$23</f>
        <v>0</v>
      </c>
      <c r="BO28" s="307">
        <f t="shared" si="34"/>
        <v>0</v>
      </c>
      <c r="BP28" s="307">
        <f t="shared" si="35"/>
        <v>0</v>
      </c>
      <c r="BQ28" s="305">
        <f t="shared" si="36"/>
        <v>0</v>
      </c>
      <c r="BR28" s="306">
        <f t="shared" si="37"/>
        <v>0</v>
      </c>
      <c r="BS28" s="351">
        <f t="shared" si="38"/>
        <v>0</v>
      </c>
      <c r="BT28" s="305">
        <f t="shared" si="39"/>
        <v>0</v>
      </c>
      <c r="BU28" s="306">
        <f t="shared" si="40"/>
        <v>0</v>
      </c>
      <c r="BV28" s="351">
        <f t="shared" si="41"/>
        <v>0</v>
      </c>
      <c r="BW28" s="283"/>
      <c r="BX28" s="283"/>
      <c r="BY28" s="283"/>
    </row>
    <row r="29" spans="3:77" ht="12.75" customHeight="1">
      <c r="C29" s="144" t="str">
        <f ca="1">+IF(OFFSET(Processes!B10,$D$11,0)="*","*",OFFSET(Processes!D10,$D$11,0))</f>
        <v>INDLDPHBWPEE1</v>
      </c>
      <c r="D29" s="144" t="str">
        <f ca="1">+OFFSET(Processes!E10,$D$11,0)</f>
        <v>Textile &amp; Leather Heat Medium Temp. Boiler - Wood Pellets Existing 1</v>
      </c>
      <c r="E29" s="147" t="str">
        <f>+Processes!O10</f>
        <v>INDWPE</v>
      </c>
      <c r="F29" s="147" t="str">
        <f ca="1">+OFFSET(Processes!$M$12,$D$11,0) &amp; Processes!P10</f>
        <v>ILDPH</v>
      </c>
      <c r="G29" s="319">
        <f t="shared" si="18"/>
        <v>4.6539999999999999</v>
      </c>
      <c r="H29" s="319">
        <f t="shared" si="19"/>
        <v>0</v>
      </c>
      <c r="I29" s="319">
        <f t="shared" si="20"/>
        <v>0</v>
      </c>
      <c r="J29" s="319">
        <f t="shared" si="21"/>
        <v>5.1230000000000002</v>
      </c>
      <c r="K29" s="319">
        <f t="shared" si="22"/>
        <v>0</v>
      </c>
      <c r="L29" s="319">
        <f t="shared" si="23"/>
        <v>0</v>
      </c>
      <c r="M29" s="319">
        <f t="shared" si="24"/>
        <v>6.4030000000000005</v>
      </c>
      <c r="N29" s="319">
        <f t="shared" si="25"/>
        <v>0</v>
      </c>
      <c r="O29" s="319">
        <f t="shared" si="26"/>
        <v>0</v>
      </c>
      <c r="P29" s="319">
        <f t="shared" si="1"/>
        <v>6.4030000000000005</v>
      </c>
      <c r="Q29" s="319">
        <f t="shared" si="2"/>
        <v>0</v>
      </c>
      <c r="R29" s="319">
        <f t="shared" si="3"/>
        <v>0</v>
      </c>
      <c r="S29" s="319">
        <f t="shared" si="4"/>
        <v>0</v>
      </c>
      <c r="T29" s="319">
        <f t="shared" si="5"/>
        <v>0</v>
      </c>
      <c r="U29" s="319">
        <f t="shared" si="6"/>
        <v>0</v>
      </c>
      <c r="V29" s="319">
        <v>5</v>
      </c>
      <c r="W29" s="341">
        <f>$K$131</f>
        <v>0.83299999999999996</v>
      </c>
      <c r="X29" s="520">
        <f>$W$29</f>
        <v>0.83299999999999996</v>
      </c>
      <c r="Y29" s="520">
        <f>$W$29</f>
        <v>0.83299999999999996</v>
      </c>
      <c r="Z29" s="317">
        <f>3.6*8760/1000000</f>
        <v>3.1536000000000002E-2</v>
      </c>
      <c r="AA29" s="388">
        <f>$AA$26</f>
        <v>0.5</v>
      </c>
      <c r="AB29" s="327">
        <v>20</v>
      </c>
      <c r="AC29" s="317">
        <v>0.5</v>
      </c>
      <c r="AD29" s="317">
        <v>0.5</v>
      </c>
      <c r="AE29" s="327">
        <v>5</v>
      </c>
      <c r="AG29" s="234">
        <f t="shared" si="8"/>
        <v>8.8008356589389006E-2</v>
      </c>
      <c r="AH29" s="234">
        <f t="shared" si="9"/>
        <v>9.6014006394637072E-2</v>
      </c>
      <c r="AI29" s="234">
        <f t="shared" si="10"/>
        <v>0.1200034516777008</v>
      </c>
      <c r="AJ29" s="283"/>
      <c r="AK29" s="288"/>
      <c r="AL29" s="557" t="s">
        <v>99</v>
      </c>
      <c r="AM29" s="558">
        <f>M77/1000</f>
        <v>8.7999999999999995E-2</v>
      </c>
      <c r="AN29" s="559">
        <f>AM29*$AN$23</f>
        <v>8.7999999999999995E-2</v>
      </c>
      <c r="AO29" s="560">
        <f t="shared" si="27"/>
        <v>0</v>
      </c>
      <c r="AP29" s="560">
        <f>AM29*$AP$23</f>
        <v>0</v>
      </c>
      <c r="AQ29" s="580">
        <f t="shared" si="28"/>
        <v>7.3310961038961051E-2</v>
      </c>
      <c r="AR29" s="560">
        <f t="shared" si="29"/>
        <v>0</v>
      </c>
      <c r="AS29" s="561">
        <f t="shared" si="30"/>
        <v>0</v>
      </c>
      <c r="AT29" s="558">
        <f t="shared" si="11"/>
        <v>8.800835658938902E-2</v>
      </c>
      <c r="AU29" s="559">
        <f t="shared" si="11"/>
        <v>0</v>
      </c>
      <c r="AV29" s="564">
        <f t="shared" si="11"/>
        <v>0</v>
      </c>
      <c r="AW29" s="283"/>
      <c r="AX29" s="288"/>
      <c r="AY29" s="557" t="s">
        <v>99</v>
      </c>
      <c r="AZ29" s="558">
        <f>M97/1000</f>
        <v>9.6000000000000002E-2</v>
      </c>
      <c r="BA29" s="306">
        <f t="shared" si="42"/>
        <v>9.6000000000000002E-2</v>
      </c>
      <c r="BB29" s="560">
        <f>AZ29*$BB$23</f>
        <v>0</v>
      </c>
      <c r="BC29" s="560">
        <f>AZ29*$BC$23</f>
        <v>0</v>
      </c>
      <c r="BD29" s="558">
        <f t="shared" si="31"/>
        <v>7.9979667326732687E-2</v>
      </c>
      <c r="BE29" s="559">
        <f t="shared" si="32"/>
        <v>0</v>
      </c>
      <c r="BF29" s="564">
        <f t="shared" si="33"/>
        <v>0</v>
      </c>
      <c r="BG29" s="558">
        <f t="shared" si="15"/>
        <v>9.6014006394637086E-2</v>
      </c>
      <c r="BH29" s="559">
        <f t="shared" si="16"/>
        <v>0</v>
      </c>
      <c r="BI29" s="564">
        <f t="shared" si="17"/>
        <v>0</v>
      </c>
      <c r="BJ29" s="283"/>
      <c r="BK29" s="288"/>
      <c r="BL29" s="557" t="s">
        <v>99</v>
      </c>
      <c r="BM29" s="558">
        <f>M117/1000</f>
        <v>0.12</v>
      </c>
      <c r="BN29" s="559">
        <f>BM29*$AN$23</f>
        <v>0.12</v>
      </c>
      <c r="BO29" s="560">
        <f t="shared" si="34"/>
        <v>0</v>
      </c>
      <c r="BP29" s="560">
        <f t="shared" si="35"/>
        <v>0</v>
      </c>
      <c r="BQ29" s="558">
        <f t="shared" si="36"/>
        <v>9.9962875247524757E-2</v>
      </c>
      <c r="BR29" s="559">
        <f t="shared" si="37"/>
        <v>0</v>
      </c>
      <c r="BS29" s="564">
        <f t="shared" si="38"/>
        <v>0</v>
      </c>
      <c r="BT29" s="558">
        <f t="shared" si="39"/>
        <v>0.1200034516777008</v>
      </c>
      <c r="BU29" s="559">
        <f t="shared" si="40"/>
        <v>0</v>
      </c>
      <c r="BV29" s="564">
        <f t="shared" si="41"/>
        <v>0</v>
      </c>
      <c r="BW29" s="283"/>
      <c r="BX29" s="283"/>
      <c r="BY29" s="283"/>
    </row>
    <row r="30" spans="3:77" ht="12.75" customHeight="1">
      <c r="C30" s="144"/>
      <c r="D30" s="144"/>
      <c r="E30" s="147" t="str">
        <f>+Processes!O11</f>
        <v>INDWCH</v>
      </c>
      <c r="F30" s="170"/>
      <c r="G30" s="319"/>
      <c r="H30" s="319"/>
      <c r="I30" s="319"/>
      <c r="J30" s="319"/>
      <c r="K30" s="319"/>
      <c r="L30" s="319"/>
      <c r="M30" s="319"/>
      <c r="N30" s="319"/>
      <c r="O30" s="319"/>
      <c r="P30" s="319">
        <f t="shared" si="1"/>
        <v>0</v>
      </c>
      <c r="Q30" s="319">
        <f t="shared" si="2"/>
        <v>0</v>
      </c>
      <c r="R30" s="319">
        <f t="shared" si="3"/>
        <v>0</v>
      </c>
      <c r="S30" s="319">
        <f t="shared" si="4"/>
        <v>0</v>
      </c>
      <c r="T30" s="319">
        <f t="shared" si="5"/>
        <v>0</v>
      </c>
      <c r="U30" s="319">
        <f t="shared" si="6"/>
        <v>0</v>
      </c>
      <c r="V30" s="319" t="str">
        <f>IF(S30&gt;0,0.001,"")</f>
        <v/>
      </c>
      <c r="W30" s="341">
        <f>$K$131</f>
        <v>0.83299999999999996</v>
      </c>
      <c r="X30" s="520">
        <f>$W$29</f>
        <v>0.83299999999999996</v>
      </c>
      <c r="Y30" s="520">
        <f>$W$29</f>
        <v>0.83299999999999996</v>
      </c>
      <c r="Z30" s="316"/>
      <c r="AA30" s="388"/>
      <c r="AB30" s="327"/>
      <c r="AC30" s="317">
        <f>1-AC29</f>
        <v>0.5</v>
      </c>
      <c r="AD30" s="317">
        <f>1-AD29</f>
        <v>0.5</v>
      </c>
      <c r="AE30" s="327">
        <v>5</v>
      </c>
      <c r="AG30" s="234">
        <f t="shared" si="8"/>
        <v>0</v>
      </c>
      <c r="AH30" s="234">
        <f t="shared" si="9"/>
        <v>0</v>
      </c>
      <c r="AI30" s="234">
        <f t="shared" si="10"/>
        <v>0</v>
      </c>
      <c r="AJ30" s="283"/>
      <c r="AK30" s="352"/>
      <c r="AL30" s="557" t="s">
        <v>107</v>
      </c>
      <c r="AM30" s="558"/>
      <c r="AN30" s="559"/>
      <c r="AO30" s="560"/>
      <c r="AP30" s="560"/>
      <c r="AQ30" s="580">
        <f t="shared" si="28"/>
        <v>0</v>
      </c>
      <c r="AR30" s="560">
        <f t="shared" si="29"/>
        <v>0</v>
      </c>
      <c r="AS30" s="561">
        <f t="shared" si="30"/>
        <v>0</v>
      </c>
      <c r="AT30" s="558"/>
      <c r="AU30" s="559"/>
      <c r="AV30" s="564"/>
      <c r="AW30" s="283"/>
      <c r="AX30" s="352"/>
      <c r="AY30" s="557" t="s">
        <v>107</v>
      </c>
      <c r="AZ30" s="558"/>
      <c r="BA30" s="306">
        <f t="shared" si="42"/>
        <v>0</v>
      </c>
      <c r="BB30" s="560"/>
      <c r="BC30" s="560"/>
      <c r="BD30" s="558">
        <f t="shared" si="31"/>
        <v>0</v>
      </c>
      <c r="BE30" s="559">
        <f t="shared" si="32"/>
        <v>0</v>
      </c>
      <c r="BF30" s="564">
        <f t="shared" si="33"/>
        <v>0</v>
      </c>
      <c r="BG30" s="558">
        <f t="shared" si="15"/>
        <v>0</v>
      </c>
      <c r="BH30" s="559">
        <f t="shared" si="16"/>
        <v>0</v>
      </c>
      <c r="BI30" s="564">
        <f t="shared" si="17"/>
        <v>0</v>
      </c>
      <c r="BJ30" s="283"/>
      <c r="BK30" s="352"/>
      <c r="BL30" s="557" t="s">
        <v>107</v>
      </c>
      <c r="BM30" s="558"/>
      <c r="BN30" s="559"/>
      <c r="BO30" s="560"/>
      <c r="BP30" s="560"/>
      <c r="BQ30" s="558">
        <f t="shared" si="36"/>
        <v>0</v>
      </c>
      <c r="BR30" s="559">
        <f t="shared" si="37"/>
        <v>0</v>
      </c>
      <c r="BS30" s="564">
        <f t="shared" si="38"/>
        <v>0</v>
      </c>
      <c r="BT30" s="558">
        <f t="shared" si="39"/>
        <v>0</v>
      </c>
      <c r="BU30" s="559">
        <f t="shared" si="40"/>
        <v>0</v>
      </c>
      <c r="BV30" s="564">
        <f t="shared" si="41"/>
        <v>0</v>
      </c>
      <c r="BW30" s="283"/>
      <c r="BX30" s="283"/>
      <c r="BY30" s="283"/>
    </row>
    <row r="31" spans="3:77" ht="12.75" customHeight="1">
      <c r="C31" s="144" t="str">
        <f ca="1">+IF(OFFSET(Processes!B12,$D$11,0)="*","*",OFFSET(Processes!D12,$D$11,0))</f>
        <v>INDLDPHBBGAE1</v>
      </c>
      <c r="D31" s="144" t="str">
        <f ca="1">+OFFSET(Processes!E12,$D$11,0)</f>
        <v>Textile &amp; Leather Heat Medium Temp. Boiler - Biogas Existing 1</v>
      </c>
      <c r="E31" s="147" t="str">
        <f>+Processes!O12</f>
        <v>INDBGA</v>
      </c>
      <c r="F31" s="170" t="str">
        <f ca="1">+OFFSET(Processes!$M$12,$D$11,0) &amp; Processes!P12</f>
        <v>ILDPH</v>
      </c>
      <c r="G31" s="320">
        <f t="shared" si="18"/>
        <v>0.93400000000000005</v>
      </c>
      <c r="H31" s="320">
        <f t="shared" si="19"/>
        <v>0</v>
      </c>
      <c r="I31" s="320">
        <f t="shared" si="20"/>
        <v>0</v>
      </c>
      <c r="J31" s="320">
        <f t="shared" si="21"/>
        <v>0</v>
      </c>
      <c r="K31" s="320">
        <f t="shared" si="22"/>
        <v>0</v>
      </c>
      <c r="L31" s="320">
        <f t="shared" si="23"/>
        <v>0</v>
      </c>
      <c r="M31" s="320">
        <f t="shared" si="24"/>
        <v>0.189</v>
      </c>
      <c r="N31" s="320">
        <f t="shared" si="25"/>
        <v>0</v>
      </c>
      <c r="O31" s="320">
        <f t="shared" si="26"/>
        <v>0</v>
      </c>
      <c r="P31" s="320">
        <f t="shared" si="1"/>
        <v>0.189</v>
      </c>
      <c r="Q31" s="320">
        <f t="shared" si="2"/>
        <v>0</v>
      </c>
      <c r="R31" s="320">
        <f t="shared" si="3"/>
        <v>0</v>
      </c>
      <c r="S31" s="320">
        <f t="shared" si="4"/>
        <v>0</v>
      </c>
      <c r="T31" s="320">
        <f t="shared" si="5"/>
        <v>0</v>
      </c>
      <c r="U31" s="320">
        <f t="shared" si="6"/>
        <v>0</v>
      </c>
      <c r="V31" s="320">
        <v>5</v>
      </c>
      <c r="W31" s="341">
        <f>J131</f>
        <v>0.98</v>
      </c>
      <c r="X31" s="520">
        <f t="shared" ref="X31:Y34" si="43">W31</f>
        <v>0.98</v>
      </c>
      <c r="Y31" s="520">
        <f t="shared" si="43"/>
        <v>0.98</v>
      </c>
      <c r="Z31" s="317">
        <f t="shared" ref="Z31:Z36" si="44">3.6*8760/1000000</f>
        <v>3.1536000000000002E-2</v>
      </c>
      <c r="AA31" s="388">
        <f t="shared" ref="AA31:AA41" si="45">$AA$26</f>
        <v>0.5</v>
      </c>
      <c r="AB31" s="327">
        <v>20</v>
      </c>
      <c r="AC31" s="317"/>
      <c r="AD31" s="317"/>
      <c r="AE31" s="327"/>
      <c r="AG31" s="234">
        <f t="shared" si="8"/>
        <v>1.5012856531223881E-2</v>
      </c>
      <c r="AH31" s="234">
        <f t="shared" si="9"/>
        <v>0</v>
      </c>
      <c r="AI31" s="234">
        <f t="shared" si="10"/>
        <v>3.0108628005657708E-3</v>
      </c>
      <c r="AJ31" s="283"/>
      <c r="AK31" s="288"/>
      <c r="AL31" s="557" t="s">
        <v>100</v>
      </c>
      <c r="AM31" s="558">
        <f>K77/1000</f>
        <v>1.4999999999999999E-2</v>
      </c>
      <c r="AN31" s="559">
        <f t="shared" ref="AN31:AN41" si="46">AM31*$AN$23</f>
        <v>1.4999999999999999E-2</v>
      </c>
      <c r="AO31" s="560">
        <f t="shared" ref="AO31:AO33" si="47">AM31*$AO$23</f>
        <v>0</v>
      </c>
      <c r="AP31" s="560">
        <f t="shared" ref="AP31:AP37" si="48">AM31*$AP$23</f>
        <v>0</v>
      </c>
      <c r="AQ31" s="580">
        <f t="shared" si="28"/>
        <v>1.4712599400599404E-2</v>
      </c>
      <c r="AR31" s="560">
        <f t="shared" si="29"/>
        <v>0</v>
      </c>
      <c r="AS31" s="561">
        <f>IFERROR(I31*$Z31*$AA31/I$21,0)</f>
        <v>0</v>
      </c>
      <c r="AT31" s="558">
        <f t="shared" ref="AT31:AV34" si="49">IFERROR(AQ31/W31,0)</f>
        <v>1.5012856531223882E-2</v>
      </c>
      <c r="AU31" s="559">
        <f t="shared" si="49"/>
        <v>0</v>
      </c>
      <c r="AV31" s="564">
        <f t="shared" si="49"/>
        <v>0</v>
      </c>
      <c r="AW31" s="283"/>
      <c r="AX31" s="288"/>
      <c r="AY31" s="557" t="s">
        <v>100</v>
      </c>
      <c r="AZ31" s="558">
        <f>K97/1000</f>
        <v>0</v>
      </c>
      <c r="BA31" s="306">
        <f t="shared" si="42"/>
        <v>0</v>
      </c>
      <c r="BB31" s="560">
        <f>AZ31*$BB$23</f>
        <v>0</v>
      </c>
      <c r="BC31" s="560">
        <f>AZ31*$BC$23</f>
        <v>0</v>
      </c>
      <c r="BD31" s="558">
        <f t="shared" si="31"/>
        <v>0</v>
      </c>
      <c r="BE31" s="559">
        <f t="shared" si="32"/>
        <v>0</v>
      </c>
      <c r="BF31" s="564">
        <f t="shared" si="33"/>
        <v>0</v>
      </c>
      <c r="BG31" s="558">
        <f t="shared" si="15"/>
        <v>0</v>
      </c>
      <c r="BH31" s="559">
        <f t="shared" si="16"/>
        <v>0</v>
      </c>
      <c r="BI31" s="564">
        <f t="shared" si="17"/>
        <v>0</v>
      </c>
      <c r="BJ31" s="283"/>
      <c r="BK31" s="288"/>
      <c r="BL31" s="557" t="s">
        <v>100</v>
      </c>
      <c r="BM31" s="558">
        <f>K117/1000</f>
        <v>3.0000000000000001E-3</v>
      </c>
      <c r="BN31" s="559">
        <f>BM31*$AN$23</f>
        <v>3.0000000000000001E-3</v>
      </c>
      <c r="BO31" s="560">
        <f>BM31*$BB$23</f>
        <v>0</v>
      </c>
      <c r="BP31" s="560">
        <f>BM31*$BC$23</f>
        <v>0</v>
      </c>
      <c r="BQ31" s="558">
        <f t="shared" si="36"/>
        <v>2.9506455445544558E-3</v>
      </c>
      <c r="BR31" s="559">
        <f t="shared" si="37"/>
        <v>0</v>
      </c>
      <c r="BS31" s="564">
        <f t="shared" si="38"/>
        <v>0</v>
      </c>
      <c r="BT31" s="558">
        <f t="shared" si="39"/>
        <v>3.0108628005657712E-3</v>
      </c>
      <c r="BU31" s="559">
        <f t="shared" si="40"/>
        <v>0</v>
      </c>
      <c r="BV31" s="564">
        <f t="shared" si="41"/>
        <v>0</v>
      </c>
      <c r="BW31" s="283"/>
      <c r="BX31" s="283"/>
      <c r="BY31" s="283"/>
    </row>
    <row r="32" spans="3:77" ht="12.75" customHeight="1">
      <c r="C32" s="144" t="str">
        <f ca="1">+IF(OFFSET(Processes!B13,$D$11,0)="*","*",OFFSET(Processes!D13,$D$11,0))</f>
        <v>INDLDPHBHFOE1</v>
      </c>
      <c r="D32" s="144" t="str">
        <f ca="1">+OFFSET(Processes!E13,$D$11,0)</f>
        <v>Textile &amp; Leather Heat Medium Temp. Boiler - Heavy Fuel Oil Existing 1</v>
      </c>
      <c r="E32" s="147" t="str">
        <f>+Processes!O13</f>
        <v>INDHFO</v>
      </c>
      <c r="F32" s="170" t="str">
        <f ca="1">+OFFSET(Processes!$M$12,$D$11,0) &amp; Processes!P13</f>
        <v>ILDPH</v>
      </c>
      <c r="G32" s="320">
        <f t="shared" si="18"/>
        <v>21.463000000000001</v>
      </c>
      <c r="H32" s="320">
        <f t="shared" si="19"/>
        <v>0</v>
      </c>
      <c r="I32" s="320">
        <f t="shared" si="20"/>
        <v>0</v>
      </c>
      <c r="J32" s="320">
        <f t="shared" si="21"/>
        <v>4.859</v>
      </c>
      <c r="K32" s="320">
        <f t="shared" si="22"/>
        <v>0</v>
      </c>
      <c r="L32" s="320">
        <f t="shared" si="23"/>
        <v>0</v>
      </c>
      <c r="M32" s="320">
        <f t="shared" si="24"/>
        <v>0</v>
      </c>
      <c r="N32" s="320">
        <f t="shared" si="25"/>
        <v>0</v>
      </c>
      <c r="O32" s="320">
        <f t="shared" si="26"/>
        <v>0</v>
      </c>
      <c r="P32" s="320">
        <f t="shared" si="1"/>
        <v>0</v>
      </c>
      <c r="Q32" s="320">
        <f t="shared" si="2"/>
        <v>0</v>
      </c>
      <c r="R32" s="320">
        <f t="shared" si="3"/>
        <v>0</v>
      </c>
      <c r="S32" s="320">
        <f t="shared" si="4"/>
        <v>0</v>
      </c>
      <c r="T32" s="320">
        <f t="shared" si="5"/>
        <v>0</v>
      </c>
      <c r="U32" s="320">
        <f t="shared" si="6"/>
        <v>0</v>
      </c>
      <c r="V32" s="320">
        <v>5</v>
      </c>
      <c r="W32" s="341">
        <f>E131</f>
        <v>0.93099999999999994</v>
      </c>
      <c r="X32" s="520">
        <f t="shared" si="43"/>
        <v>0.93099999999999994</v>
      </c>
      <c r="Y32" s="520">
        <f t="shared" si="43"/>
        <v>0.93099999999999994</v>
      </c>
      <c r="Z32" s="317">
        <f t="shared" si="44"/>
        <v>3.1536000000000002E-2</v>
      </c>
      <c r="AA32" s="388">
        <f t="shared" si="45"/>
        <v>0.5</v>
      </c>
      <c r="AB32" s="327">
        <v>20</v>
      </c>
      <c r="AC32" s="317"/>
      <c r="AD32" s="317"/>
      <c r="AE32" s="327"/>
      <c r="AG32" s="234">
        <f t="shared" si="8"/>
        <v>0.36314768368044426</v>
      </c>
      <c r="AH32" s="234">
        <f t="shared" si="9"/>
        <v>8.1480269272899378E-2</v>
      </c>
      <c r="AI32" s="234">
        <f t="shared" si="10"/>
        <v>0</v>
      </c>
      <c r="AJ32" s="283"/>
      <c r="AK32" s="288"/>
      <c r="AL32" s="557" t="s">
        <v>101</v>
      </c>
      <c r="AM32" s="558">
        <f>E77/1000</f>
        <v>0.36313200000000001</v>
      </c>
      <c r="AN32" s="559">
        <f t="shared" si="46"/>
        <v>0.36313200000000001</v>
      </c>
      <c r="AO32" s="560">
        <f>AM32*$AO$23</f>
        <v>0</v>
      </c>
      <c r="AP32" s="560">
        <f t="shared" si="48"/>
        <v>0</v>
      </c>
      <c r="AQ32" s="580">
        <f t="shared" si="28"/>
        <v>0.33809049350649356</v>
      </c>
      <c r="AR32" s="560">
        <f t="shared" si="29"/>
        <v>0</v>
      </c>
      <c r="AS32" s="561">
        <f t="shared" si="30"/>
        <v>0</v>
      </c>
      <c r="AT32" s="558">
        <f t="shared" si="49"/>
        <v>0.36314768368044426</v>
      </c>
      <c r="AU32" s="559">
        <f t="shared" si="49"/>
        <v>0</v>
      </c>
      <c r="AV32" s="564">
        <f t="shared" si="49"/>
        <v>0</v>
      </c>
      <c r="AW32" s="283"/>
      <c r="AX32" s="288"/>
      <c r="AY32" s="557" t="s">
        <v>101</v>
      </c>
      <c r="AZ32" s="558">
        <f>E97/1000</f>
        <v>8.1470000000000001E-2</v>
      </c>
      <c r="BA32" s="306">
        <f t="shared" si="42"/>
        <v>8.1470000000000001E-2</v>
      </c>
      <c r="BB32" s="560">
        <f>AZ32*$BB$23</f>
        <v>0</v>
      </c>
      <c r="BC32" s="560">
        <f>AZ32*$BC$23</f>
        <v>0</v>
      </c>
      <c r="BD32" s="558">
        <f>IFERROR(J32*$Z32*AA32/J$21,0)</f>
        <v>7.5858130693069306E-2</v>
      </c>
      <c r="BE32" s="559">
        <f t="shared" si="32"/>
        <v>0</v>
      </c>
      <c r="BF32" s="564">
        <f t="shared" si="33"/>
        <v>0</v>
      </c>
      <c r="BG32" s="558">
        <f t="shared" si="15"/>
        <v>8.1480269272899364E-2</v>
      </c>
      <c r="BH32" s="559">
        <f t="shared" si="16"/>
        <v>0</v>
      </c>
      <c r="BI32" s="564">
        <f t="shared" si="17"/>
        <v>0</v>
      </c>
      <c r="BJ32" s="283"/>
      <c r="BK32" s="288"/>
      <c r="BL32" s="557" t="s">
        <v>101</v>
      </c>
      <c r="BM32" s="558">
        <f>E117/1000</f>
        <v>0</v>
      </c>
      <c r="BN32" s="559">
        <f>BM32*$AN$23</f>
        <v>0</v>
      </c>
      <c r="BO32" s="560">
        <f t="shared" ref="BO32:BO62" si="50">BM32*$BB$23</f>
        <v>0</v>
      </c>
      <c r="BP32" s="560">
        <f t="shared" ref="BP32:BP62" si="51">BM32*$BC$23</f>
        <v>0</v>
      </c>
      <c r="BQ32" s="558">
        <f t="shared" si="36"/>
        <v>0</v>
      </c>
      <c r="BR32" s="559">
        <f t="shared" si="37"/>
        <v>0</v>
      </c>
      <c r="BS32" s="564">
        <f t="shared" si="38"/>
        <v>0</v>
      </c>
      <c r="BT32" s="558">
        <f t="shared" si="39"/>
        <v>0</v>
      </c>
      <c r="BU32" s="559">
        <f t="shared" si="40"/>
        <v>0</v>
      </c>
      <c r="BV32" s="564">
        <f t="shared" si="41"/>
        <v>0</v>
      </c>
      <c r="BW32" s="283"/>
      <c r="BX32" s="283"/>
      <c r="BY32" s="283"/>
    </row>
    <row r="33" spans="3:77" ht="12.75" customHeight="1">
      <c r="C33" s="144" t="str">
        <f ca="1">+IF(OFFSET(Processes!B14,$D$11,0)="*","*",OFFSET(Processes!D14,$D$11,0))</f>
        <v>INDLDPHBLPGE1</v>
      </c>
      <c r="D33" s="144" t="str">
        <f ca="1">+OFFSET(Processes!E14,$D$11,0)</f>
        <v>Textile &amp; Leather Heat Medium Temp. Boiler - Liquified Petroleum Gas Existing 1</v>
      </c>
      <c r="E33" s="147" t="str">
        <f>+Processes!O14</f>
        <v>INDLPG</v>
      </c>
      <c r="F33" s="170" t="str">
        <f ca="1">+OFFSET(Processes!$M$12,$D$11,0) &amp; Processes!P14</f>
        <v>ILDPH</v>
      </c>
      <c r="G33" s="320">
        <f t="shared" si="18"/>
        <v>0.71599999999999997</v>
      </c>
      <c r="H33" s="320">
        <f t="shared" si="19"/>
        <v>0</v>
      </c>
      <c r="I33" s="320">
        <f t="shared" si="20"/>
        <v>0</v>
      </c>
      <c r="J33" s="320">
        <f t="shared" si="21"/>
        <v>0.71199999999999997</v>
      </c>
      <c r="K33" s="320">
        <f t="shared" si="22"/>
        <v>0</v>
      </c>
      <c r="L33" s="320">
        <f t="shared" si="23"/>
        <v>0</v>
      </c>
      <c r="M33" s="320">
        <f t="shared" si="24"/>
        <v>0.67600000000000005</v>
      </c>
      <c r="N33" s="320">
        <f t="shared" si="25"/>
        <v>0</v>
      </c>
      <c r="O33" s="320">
        <f t="shared" si="26"/>
        <v>0</v>
      </c>
      <c r="P33" s="320">
        <f t="shared" si="1"/>
        <v>0.67600000000000005</v>
      </c>
      <c r="Q33" s="320">
        <f t="shared" si="2"/>
        <v>0</v>
      </c>
      <c r="R33" s="320">
        <f t="shared" si="3"/>
        <v>0</v>
      </c>
      <c r="S33" s="320">
        <f t="shared" si="4"/>
        <v>0</v>
      </c>
      <c r="T33" s="320">
        <f t="shared" si="5"/>
        <v>0</v>
      </c>
      <c r="U33" s="320">
        <f t="shared" si="6"/>
        <v>0</v>
      </c>
      <c r="V33" s="320">
        <v>5</v>
      </c>
      <c r="W33" s="341">
        <f>H131</f>
        <v>0.98</v>
      </c>
      <c r="X33" s="520">
        <f t="shared" si="43"/>
        <v>0.98</v>
      </c>
      <c r="Y33" s="520">
        <f t="shared" si="43"/>
        <v>0.98</v>
      </c>
      <c r="Z33" s="317">
        <f t="shared" si="44"/>
        <v>3.1536000000000002E-2</v>
      </c>
      <c r="AA33" s="388">
        <f t="shared" si="45"/>
        <v>0.5</v>
      </c>
      <c r="AB33" s="327">
        <v>20</v>
      </c>
      <c r="AC33" s="317"/>
      <c r="AD33" s="317"/>
      <c r="AE33" s="327"/>
      <c r="AG33" s="234">
        <f t="shared" si="8"/>
        <v>1.1508785092458564E-2</v>
      </c>
      <c r="AH33" s="234">
        <f t="shared" si="9"/>
        <v>1.1342509597898566E-2</v>
      </c>
      <c r="AI33" s="234">
        <f t="shared" si="10"/>
        <v>1.0769011921600324E-2</v>
      </c>
      <c r="AJ33" s="283"/>
      <c r="AK33" s="288"/>
      <c r="AL33" s="557" t="s">
        <v>53</v>
      </c>
      <c r="AM33" s="558">
        <f>H77/1000</f>
        <v>1.1507749999999999E-2</v>
      </c>
      <c r="AN33" s="559">
        <f t="shared" si="46"/>
        <v>1.1507749999999999E-2</v>
      </c>
      <c r="AO33" s="560">
        <f t="shared" si="47"/>
        <v>0</v>
      </c>
      <c r="AP33" s="560">
        <f t="shared" si="48"/>
        <v>0</v>
      </c>
      <c r="AQ33" s="580">
        <f t="shared" si="28"/>
        <v>1.1278609390609392E-2</v>
      </c>
      <c r="AR33" s="560">
        <f t="shared" si="29"/>
        <v>0</v>
      </c>
      <c r="AS33" s="561">
        <f t="shared" si="30"/>
        <v>0</v>
      </c>
      <c r="AT33" s="558">
        <f t="shared" si="49"/>
        <v>1.1508785092458564E-2</v>
      </c>
      <c r="AU33" s="559">
        <f t="shared" si="49"/>
        <v>0</v>
      </c>
      <c r="AV33" s="564">
        <f t="shared" si="49"/>
        <v>0</v>
      </c>
      <c r="AW33" s="283"/>
      <c r="AX33" s="288"/>
      <c r="AY33" s="557" t="s">
        <v>53</v>
      </c>
      <c r="AZ33" s="558">
        <f>H97/1000</f>
        <v>1.1341499999999999E-2</v>
      </c>
      <c r="BA33" s="306">
        <f t="shared" si="42"/>
        <v>1.1341499999999999E-2</v>
      </c>
      <c r="BB33" s="560">
        <f>AZ33*$BB$23</f>
        <v>0</v>
      </c>
      <c r="BC33" s="560">
        <f>AZ33*$BC$23</f>
        <v>0</v>
      </c>
      <c r="BD33" s="558">
        <f t="shared" si="31"/>
        <v>1.1115659405940595E-2</v>
      </c>
      <c r="BE33" s="559">
        <f t="shared" si="32"/>
        <v>0</v>
      </c>
      <c r="BF33" s="564">
        <f t="shared" si="33"/>
        <v>0</v>
      </c>
      <c r="BG33" s="558">
        <f t="shared" si="15"/>
        <v>1.1342509597898566E-2</v>
      </c>
      <c r="BH33" s="559">
        <f t="shared" si="16"/>
        <v>0</v>
      </c>
      <c r="BI33" s="564">
        <f t="shared" si="17"/>
        <v>0</v>
      </c>
      <c r="BJ33" s="283"/>
      <c r="BK33" s="288"/>
      <c r="BL33" s="557" t="s">
        <v>53</v>
      </c>
      <c r="BM33" s="558">
        <f>H117/1000</f>
        <v>1.07685E-2</v>
      </c>
      <c r="BN33" s="559">
        <f>BM33*$AN$23</f>
        <v>1.07685E-2</v>
      </c>
      <c r="BO33" s="560">
        <f t="shared" si="50"/>
        <v>0</v>
      </c>
      <c r="BP33" s="560">
        <f t="shared" si="51"/>
        <v>0</v>
      </c>
      <c r="BQ33" s="558">
        <f t="shared" si="36"/>
        <v>1.0553631683168318E-2</v>
      </c>
      <c r="BR33" s="559">
        <f t="shared" si="37"/>
        <v>0</v>
      </c>
      <c r="BS33" s="564">
        <f t="shared" si="38"/>
        <v>0</v>
      </c>
      <c r="BT33" s="558">
        <f t="shared" si="39"/>
        <v>1.0769011921600324E-2</v>
      </c>
      <c r="BU33" s="559">
        <f t="shared" si="40"/>
        <v>0</v>
      </c>
      <c r="BV33" s="564">
        <f t="shared" si="41"/>
        <v>0</v>
      </c>
      <c r="BW33" s="283"/>
      <c r="BX33" s="283"/>
      <c r="BY33" s="283"/>
    </row>
    <row r="34" spans="3:77" ht="12.75" customHeight="1">
      <c r="C34" s="144" t="str">
        <f ca="1">+IF(OFFSET(Processes!B15,$D$11,0)="*","*",OFFSET(Processes!D15,$D$11,0))</f>
        <v>INDLDPHBWSTE1</v>
      </c>
      <c r="D34" s="144" t="str">
        <f ca="1">+OFFSET(Processes!E15,$D$11,0)</f>
        <v>Textile &amp; Leather Heat Medium Temp. Boiler - Waste Existing 1</v>
      </c>
      <c r="E34" s="147" t="str">
        <f>+Processes!O15</f>
        <v>INDWST</v>
      </c>
      <c r="F34" s="170" t="str">
        <f ca="1">+OFFSET(Processes!$M$12,$D$11,0) &amp; Processes!P15</f>
        <v>ILDPH</v>
      </c>
      <c r="G34" s="320">
        <f t="shared" si="18"/>
        <v>0</v>
      </c>
      <c r="H34" s="320">
        <f t="shared" si="19"/>
        <v>0</v>
      </c>
      <c r="I34" s="320">
        <f t="shared" si="20"/>
        <v>0</v>
      </c>
      <c r="J34" s="320">
        <f t="shared" si="21"/>
        <v>0</v>
      </c>
      <c r="K34" s="320">
        <f t="shared" si="22"/>
        <v>0</v>
      </c>
      <c r="L34" s="320">
        <f t="shared" si="23"/>
        <v>0</v>
      </c>
      <c r="M34" s="320">
        <f t="shared" si="24"/>
        <v>0</v>
      </c>
      <c r="N34" s="320">
        <f t="shared" si="25"/>
        <v>0</v>
      </c>
      <c r="O34" s="320">
        <f t="shared" si="26"/>
        <v>0</v>
      </c>
      <c r="P34" s="320">
        <f t="shared" si="1"/>
        <v>0</v>
      </c>
      <c r="Q34" s="320">
        <f t="shared" si="2"/>
        <v>0</v>
      </c>
      <c r="R34" s="320">
        <f t="shared" si="3"/>
        <v>0</v>
      </c>
      <c r="S34" s="320">
        <f t="shared" si="4"/>
        <v>0</v>
      </c>
      <c r="T34" s="320">
        <f t="shared" si="5"/>
        <v>0</v>
      </c>
      <c r="U34" s="320">
        <f t="shared" si="6"/>
        <v>0</v>
      </c>
      <c r="V34" s="320">
        <v>5</v>
      </c>
      <c r="W34" s="341">
        <f>L131</f>
        <v>0.93099999999999994</v>
      </c>
      <c r="X34" s="520">
        <f t="shared" si="43"/>
        <v>0.93099999999999994</v>
      </c>
      <c r="Y34" s="520">
        <f t="shared" si="43"/>
        <v>0.93099999999999994</v>
      </c>
      <c r="Z34" s="317">
        <f t="shared" si="44"/>
        <v>3.1536000000000002E-2</v>
      </c>
      <c r="AA34" s="388">
        <f t="shared" si="45"/>
        <v>0.5</v>
      </c>
      <c r="AB34" s="327">
        <v>20</v>
      </c>
      <c r="AC34" s="317"/>
      <c r="AD34" s="317"/>
      <c r="AE34" s="327"/>
      <c r="AG34" s="234">
        <f t="shared" si="8"/>
        <v>0</v>
      </c>
      <c r="AH34" s="234">
        <f t="shared" si="9"/>
        <v>0</v>
      </c>
      <c r="AI34" s="234">
        <f t="shared" si="10"/>
        <v>0</v>
      </c>
      <c r="AJ34" s="283"/>
      <c r="AK34" s="288"/>
      <c r="AL34" s="557" t="s">
        <v>102</v>
      </c>
      <c r="AM34" s="558">
        <f>$N77/1000</f>
        <v>0</v>
      </c>
      <c r="AN34" s="559">
        <f t="shared" si="46"/>
        <v>0</v>
      </c>
      <c r="AO34" s="560">
        <f t="shared" ref="AO34" si="52">AM34*$AO$23</f>
        <v>0</v>
      </c>
      <c r="AP34" s="560">
        <f t="shared" si="48"/>
        <v>0</v>
      </c>
      <c r="AQ34" s="580">
        <f t="shared" si="28"/>
        <v>0</v>
      </c>
      <c r="AR34" s="560">
        <f t="shared" si="29"/>
        <v>0</v>
      </c>
      <c r="AS34" s="561">
        <f t="shared" si="30"/>
        <v>0</v>
      </c>
      <c r="AT34" s="558">
        <f t="shared" si="49"/>
        <v>0</v>
      </c>
      <c r="AU34" s="559">
        <f t="shared" si="49"/>
        <v>0</v>
      </c>
      <c r="AV34" s="564">
        <f t="shared" si="49"/>
        <v>0</v>
      </c>
      <c r="AW34" s="283"/>
      <c r="AX34" s="288"/>
      <c r="AY34" s="557" t="s">
        <v>102</v>
      </c>
      <c r="AZ34" s="558">
        <f>$N97/1000</f>
        <v>0</v>
      </c>
      <c r="BA34" s="306">
        <f t="shared" si="42"/>
        <v>0</v>
      </c>
      <c r="BB34" s="560">
        <f>AZ34*$BB$23</f>
        <v>0</v>
      </c>
      <c r="BC34" s="560">
        <f>AZ34*$BC$23</f>
        <v>0</v>
      </c>
      <c r="BD34" s="558">
        <f t="shared" si="31"/>
        <v>0</v>
      </c>
      <c r="BE34" s="559">
        <f t="shared" si="32"/>
        <v>0</v>
      </c>
      <c r="BF34" s="564">
        <f t="shared" si="33"/>
        <v>0</v>
      </c>
      <c r="BG34" s="558">
        <f t="shared" si="15"/>
        <v>0</v>
      </c>
      <c r="BH34" s="559">
        <f t="shared" si="16"/>
        <v>0</v>
      </c>
      <c r="BI34" s="564">
        <f t="shared" si="17"/>
        <v>0</v>
      </c>
      <c r="BJ34" s="283"/>
      <c r="BK34" s="288"/>
      <c r="BL34" s="557" t="s">
        <v>102</v>
      </c>
      <c r="BM34" s="558">
        <f>$N117/1000</f>
        <v>0</v>
      </c>
      <c r="BN34" s="559">
        <f>BM34*$AN$23</f>
        <v>0</v>
      </c>
      <c r="BO34" s="560">
        <f t="shared" si="50"/>
        <v>0</v>
      </c>
      <c r="BP34" s="560">
        <f t="shared" si="51"/>
        <v>0</v>
      </c>
      <c r="BQ34" s="558">
        <f t="shared" si="36"/>
        <v>0</v>
      </c>
      <c r="BR34" s="559">
        <f t="shared" si="37"/>
        <v>0</v>
      </c>
      <c r="BS34" s="564">
        <f t="shared" si="38"/>
        <v>0</v>
      </c>
      <c r="BT34" s="558">
        <f t="shared" si="39"/>
        <v>0</v>
      </c>
      <c r="BU34" s="559">
        <f t="shared" si="40"/>
        <v>0</v>
      </c>
      <c r="BV34" s="564">
        <f t="shared" si="41"/>
        <v>0</v>
      </c>
      <c r="BW34" s="283"/>
      <c r="BX34" s="283"/>
      <c r="BY34" s="283"/>
    </row>
    <row r="35" spans="3:77" ht="12.75" customHeight="1">
      <c r="C35" s="171" t="str">
        <f ca="1">+IF(OFFSET(Processes!B16,$D$11,0)="*","*",OFFSET(Processes!D16,$D$11,0))</f>
        <v>INDLDPHBHETE1</v>
      </c>
      <c r="D35" s="144" t="str">
        <f ca="1">+OFFSET(Processes!E16,$D$11,0)</f>
        <v>Textile &amp; Leather Heat Medium Temp. Boiler - Dist. Heat Existing 1</v>
      </c>
      <c r="E35" s="147" t="str">
        <f>+Processes!O16</f>
        <v>INDHCE</v>
      </c>
      <c r="F35" s="170" t="str">
        <f ca="1">+OFFSET(Processes!$M$12,$D$11,0) &amp; Processes!P16</f>
        <v>ILDPH</v>
      </c>
      <c r="G35" s="319">
        <f t="shared" si="18"/>
        <v>0</v>
      </c>
      <c r="H35" s="319">
        <f t="shared" si="19"/>
        <v>0</v>
      </c>
      <c r="I35" s="319">
        <f t="shared" si="20"/>
        <v>0</v>
      </c>
      <c r="J35" s="319">
        <f t="shared" si="21"/>
        <v>0</v>
      </c>
      <c r="K35" s="319">
        <f t="shared" si="22"/>
        <v>0</v>
      </c>
      <c r="L35" s="319">
        <f t="shared" si="23"/>
        <v>0</v>
      </c>
      <c r="M35" s="319">
        <f t="shared" si="24"/>
        <v>0</v>
      </c>
      <c r="N35" s="319">
        <f t="shared" si="25"/>
        <v>0</v>
      </c>
      <c r="O35" s="319">
        <f t="shared" si="26"/>
        <v>0</v>
      </c>
      <c r="P35" s="319">
        <f t="shared" si="1"/>
        <v>0</v>
      </c>
      <c r="Q35" s="319">
        <f t="shared" si="2"/>
        <v>0</v>
      </c>
      <c r="R35" s="319">
        <f t="shared" si="3"/>
        <v>0</v>
      </c>
      <c r="S35" s="319">
        <f t="shared" si="4"/>
        <v>0</v>
      </c>
      <c r="T35" s="319">
        <f t="shared" si="5"/>
        <v>0</v>
      </c>
      <c r="U35" s="319">
        <f t="shared" si="6"/>
        <v>0</v>
      </c>
      <c r="V35" s="319">
        <v>5</v>
      </c>
      <c r="W35" s="341">
        <f>$N$131</f>
        <v>0.94079999999999997</v>
      </c>
      <c r="X35" s="520">
        <f>$W$35</f>
        <v>0.94079999999999997</v>
      </c>
      <c r="Y35" s="520">
        <f>$W$35</f>
        <v>0.94079999999999997</v>
      </c>
      <c r="Z35" s="317">
        <f t="shared" si="44"/>
        <v>3.1536000000000002E-2</v>
      </c>
      <c r="AA35" s="388">
        <f t="shared" si="45"/>
        <v>0.5</v>
      </c>
      <c r="AB35" s="327">
        <v>20</v>
      </c>
      <c r="AC35" s="317"/>
      <c r="AD35" s="317"/>
      <c r="AE35" s="327"/>
      <c r="AG35" s="234">
        <f t="shared" si="8"/>
        <v>0</v>
      </c>
      <c r="AH35" s="234">
        <f t="shared" si="9"/>
        <v>0</v>
      </c>
      <c r="AI35" s="234">
        <f t="shared" si="10"/>
        <v>0</v>
      </c>
      <c r="AJ35" s="283"/>
      <c r="AK35" s="288"/>
      <c r="AL35" s="557" t="s">
        <v>103</v>
      </c>
      <c r="AM35" s="558">
        <f>P77/1000</f>
        <v>0</v>
      </c>
      <c r="AN35" s="611">
        <f>AM35</f>
        <v>0</v>
      </c>
      <c r="AO35" s="612">
        <v>0</v>
      </c>
      <c r="AP35" s="612">
        <v>0</v>
      </c>
      <c r="AQ35" s="580">
        <f t="shared" si="28"/>
        <v>0</v>
      </c>
      <c r="AR35" s="560">
        <f t="shared" si="29"/>
        <v>0</v>
      </c>
      <c r="AS35" s="561">
        <f t="shared" si="30"/>
        <v>0</v>
      </c>
      <c r="AT35" s="558">
        <f>AN35-AQ35</f>
        <v>0</v>
      </c>
      <c r="AU35" s="559">
        <f>AO35-AR35</f>
        <v>0</v>
      </c>
      <c r="AV35" s="564">
        <f>AP35-AS35</f>
        <v>0</v>
      </c>
      <c r="AW35" s="283"/>
      <c r="AX35" s="288"/>
      <c r="AY35" s="557" t="s">
        <v>103</v>
      </c>
      <c r="AZ35" s="558">
        <f>P97/1000</f>
        <v>0</v>
      </c>
      <c r="BA35" s="306">
        <f t="shared" si="42"/>
        <v>0</v>
      </c>
      <c r="BB35" s="612">
        <v>0</v>
      </c>
      <c r="BC35" s="612">
        <v>0</v>
      </c>
      <c r="BD35" s="558">
        <f t="shared" si="31"/>
        <v>0</v>
      </c>
      <c r="BE35" s="559">
        <f t="shared" si="32"/>
        <v>0</v>
      </c>
      <c r="BF35" s="564">
        <f t="shared" si="33"/>
        <v>0</v>
      </c>
      <c r="BG35" s="558">
        <f t="shared" si="15"/>
        <v>0</v>
      </c>
      <c r="BH35" s="559">
        <f t="shared" si="16"/>
        <v>0</v>
      </c>
      <c r="BI35" s="564">
        <f t="shared" si="17"/>
        <v>0</v>
      </c>
      <c r="BJ35" s="283"/>
      <c r="BK35" s="288"/>
      <c r="BL35" s="557" t="s">
        <v>103</v>
      </c>
      <c r="BM35" s="558">
        <f>P117/1000</f>
        <v>0</v>
      </c>
      <c r="BN35" s="611">
        <f>BM35</f>
        <v>0</v>
      </c>
      <c r="BO35" s="612">
        <v>0</v>
      </c>
      <c r="BP35" s="612">
        <v>0</v>
      </c>
      <c r="BQ35" s="558">
        <f t="shared" si="36"/>
        <v>0</v>
      </c>
      <c r="BR35" s="559">
        <f t="shared" si="37"/>
        <v>0</v>
      </c>
      <c r="BS35" s="564">
        <f t="shared" si="38"/>
        <v>0</v>
      </c>
      <c r="BT35" s="558">
        <f t="shared" si="39"/>
        <v>0</v>
      </c>
      <c r="BU35" s="559">
        <f t="shared" si="40"/>
        <v>0</v>
      </c>
      <c r="BV35" s="564">
        <f t="shared" si="41"/>
        <v>0</v>
      </c>
      <c r="BW35" s="283"/>
      <c r="BX35" s="283"/>
      <c r="BY35" s="283"/>
    </row>
    <row r="36" spans="3:77" ht="12.75" customHeight="1">
      <c r="C36" s="171" t="str">
        <f ca="1">+IF(OFFSET(Processes!B17,$D$11,0)="*","*",OFFSET(Processes!D17,$D$11,0))</f>
        <v>INDLDPHBHETE2</v>
      </c>
      <c r="D36" s="144" t="str">
        <f ca="1">+OFFSET(Processes!E17,$D$11,0)</f>
        <v>Textile &amp; Leather Heat Medium Temp. Boiler - Dist. Heat Existing 2</v>
      </c>
      <c r="E36" s="147" t="str">
        <f>+Processes!O17</f>
        <v>INDHDE</v>
      </c>
      <c r="F36" s="170" t="str">
        <f ca="1">+OFFSET(Processes!$M$12,$D$11,0) &amp; Processes!P17</f>
        <v>ILDPH</v>
      </c>
      <c r="G36" s="319"/>
      <c r="H36" s="319"/>
      <c r="I36" s="319"/>
      <c r="J36" s="319"/>
      <c r="K36" s="319"/>
      <c r="L36" s="319"/>
      <c r="M36" s="319"/>
      <c r="N36" s="319"/>
      <c r="O36" s="319"/>
      <c r="P36" s="319">
        <f t="shared" si="1"/>
        <v>0</v>
      </c>
      <c r="Q36" s="319">
        <f t="shared" si="2"/>
        <v>0</v>
      </c>
      <c r="R36" s="319">
        <f t="shared" si="3"/>
        <v>0</v>
      </c>
      <c r="S36" s="319">
        <f t="shared" si="4"/>
        <v>0</v>
      </c>
      <c r="T36" s="319">
        <f t="shared" si="5"/>
        <v>0</v>
      </c>
      <c r="U36" s="319">
        <f t="shared" si="6"/>
        <v>0</v>
      </c>
      <c r="V36" s="319">
        <v>5</v>
      </c>
      <c r="W36" s="341">
        <f>$N$131</f>
        <v>0.94079999999999997</v>
      </c>
      <c r="X36" s="520">
        <f>$W$35</f>
        <v>0.94079999999999997</v>
      </c>
      <c r="Y36" s="520">
        <f>$W$35</f>
        <v>0.94079999999999997</v>
      </c>
      <c r="Z36" s="317">
        <f t="shared" si="44"/>
        <v>3.1536000000000002E-2</v>
      </c>
      <c r="AA36" s="388">
        <f t="shared" si="45"/>
        <v>0.5</v>
      </c>
      <c r="AB36" s="327">
        <v>20</v>
      </c>
      <c r="AC36" s="317"/>
      <c r="AD36" s="317"/>
      <c r="AE36" s="327"/>
      <c r="AG36" s="234">
        <f t="shared" si="8"/>
        <v>0</v>
      </c>
      <c r="AH36" s="234">
        <f t="shared" si="9"/>
        <v>0</v>
      </c>
      <c r="AI36" s="234">
        <f t="shared" si="10"/>
        <v>0</v>
      </c>
      <c r="AJ36" s="283"/>
      <c r="AK36" s="288"/>
      <c r="AL36" s="557" t="s">
        <v>104</v>
      </c>
      <c r="AM36" s="558"/>
      <c r="AN36" s="611">
        <f>AM36</f>
        <v>0</v>
      </c>
      <c r="AO36" s="612">
        <v>0</v>
      </c>
      <c r="AP36" s="612">
        <v>0</v>
      </c>
      <c r="AQ36" s="580">
        <f t="shared" si="28"/>
        <v>0</v>
      </c>
      <c r="AR36" s="560">
        <f t="shared" si="29"/>
        <v>0</v>
      </c>
      <c r="AS36" s="561">
        <f t="shared" si="30"/>
        <v>0</v>
      </c>
      <c r="AT36" s="558"/>
      <c r="AU36" s="559"/>
      <c r="AV36" s="564"/>
      <c r="AW36" s="283"/>
      <c r="AX36" s="288"/>
      <c r="AY36" s="557" t="s">
        <v>104</v>
      </c>
      <c r="AZ36" s="558"/>
      <c r="BA36" s="306">
        <f t="shared" si="42"/>
        <v>0</v>
      </c>
      <c r="BB36" s="612">
        <v>0</v>
      </c>
      <c r="BC36" s="612">
        <v>0</v>
      </c>
      <c r="BD36" s="558">
        <f t="shared" si="31"/>
        <v>0</v>
      </c>
      <c r="BE36" s="559">
        <f t="shared" si="32"/>
        <v>0</v>
      </c>
      <c r="BF36" s="564">
        <f t="shared" si="33"/>
        <v>0</v>
      </c>
      <c r="BG36" s="558"/>
      <c r="BH36" s="559"/>
      <c r="BI36" s="564"/>
      <c r="BJ36" s="283"/>
      <c r="BK36" s="288"/>
      <c r="BL36" s="557" t="s">
        <v>104</v>
      </c>
      <c r="BM36" s="558"/>
      <c r="BN36" s="611">
        <f>BM36</f>
        <v>0</v>
      </c>
      <c r="BO36" s="612">
        <v>0</v>
      </c>
      <c r="BP36" s="612">
        <v>0</v>
      </c>
      <c r="BQ36" s="558">
        <f t="shared" si="36"/>
        <v>0</v>
      </c>
      <c r="BR36" s="559">
        <f t="shared" si="37"/>
        <v>0</v>
      </c>
      <c r="BS36" s="564">
        <f t="shared" si="38"/>
        <v>0</v>
      </c>
      <c r="BT36" s="558"/>
      <c r="BU36" s="559"/>
      <c r="BV36" s="564"/>
      <c r="BW36" s="283"/>
      <c r="BX36" s="283"/>
      <c r="BY36" s="283"/>
    </row>
    <row r="37" spans="3:77" ht="12.75" customHeight="1">
      <c r="C37" s="146" t="str">
        <f ca="1">+IF(OFFSET(Processes!B18,$D$11,0)="*","*",OFFSET(Processes!D18,$D$11,0))</f>
        <v>INDLDPHBELCE1</v>
      </c>
      <c r="D37" s="146" t="str">
        <f ca="1">+OFFSET(Processes!E18,$D$11,0)</f>
        <v>Textile &amp; Leather Heat Medium Temp. Boiler - Electricity Existing 1</v>
      </c>
      <c r="E37" s="172" t="str">
        <f>+Processes!O18</f>
        <v>INDELC</v>
      </c>
      <c r="F37" s="172" t="str">
        <f ca="1">+OFFSET(Processes!$M$12,$D$11,0) &amp; Processes!P18</f>
        <v>ILDPH</v>
      </c>
      <c r="G37" s="322">
        <f t="shared" si="18"/>
        <v>105.619</v>
      </c>
      <c r="H37" s="322">
        <f t="shared" si="19"/>
        <v>0</v>
      </c>
      <c r="I37" s="322">
        <f t="shared" si="20"/>
        <v>0</v>
      </c>
      <c r="J37" s="322">
        <f t="shared" si="21"/>
        <v>96.994</v>
      </c>
      <c r="K37" s="322">
        <f t="shared" si="22"/>
        <v>0</v>
      </c>
      <c r="L37" s="322">
        <f t="shared" si="23"/>
        <v>0</v>
      </c>
      <c r="M37" s="322">
        <f t="shared" si="24"/>
        <v>83.555000000000007</v>
      </c>
      <c r="N37" s="322">
        <f t="shared" si="25"/>
        <v>0</v>
      </c>
      <c r="O37" s="322">
        <f t="shared" si="26"/>
        <v>0</v>
      </c>
      <c r="P37" s="322">
        <f t="shared" si="1"/>
        <v>83.555000000000007</v>
      </c>
      <c r="Q37" s="322">
        <f t="shared" si="2"/>
        <v>0</v>
      </c>
      <c r="R37" s="322">
        <f t="shared" si="3"/>
        <v>0</v>
      </c>
      <c r="S37" s="322">
        <f t="shared" si="4"/>
        <v>0</v>
      </c>
      <c r="T37" s="322">
        <f t="shared" si="5"/>
        <v>0</v>
      </c>
      <c r="U37" s="322">
        <f t="shared" si="6"/>
        <v>0</v>
      </c>
      <c r="V37" s="556">
        <v>5</v>
      </c>
      <c r="W37" s="343">
        <f>M131</f>
        <v>0.93099999999999994</v>
      </c>
      <c r="X37" s="521">
        <f t="shared" ref="X37:Y50" si="53">W37</f>
        <v>0.93099999999999994</v>
      </c>
      <c r="Y37" s="521">
        <f t="shared" si="53"/>
        <v>0.93099999999999994</v>
      </c>
      <c r="Z37" s="318">
        <f t="shared" ref="Z37:Z50" si="54">3.6*8760/1000000</f>
        <v>3.1536000000000002E-2</v>
      </c>
      <c r="AA37" s="389">
        <f t="shared" si="45"/>
        <v>0.5</v>
      </c>
      <c r="AB37" s="328">
        <v>20</v>
      </c>
      <c r="AC37" s="324"/>
      <c r="AD37" s="317"/>
      <c r="AE37" s="328"/>
      <c r="AG37" s="234">
        <f t="shared" si="8"/>
        <v>1.7870425943551618</v>
      </c>
      <c r="AH37" s="234">
        <f t="shared" si="9"/>
        <v>1.6264863630079442</v>
      </c>
      <c r="AI37" s="234">
        <f t="shared" si="10"/>
        <v>1.401128606523381</v>
      </c>
      <c r="AJ37" s="283"/>
      <c r="AK37" s="350"/>
      <c r="AL37" s="565" t="s">
        <v>61</v>
      </c>
      <c r="AM37" s="566">
        <f>O77/1000</f>
        <v>1.7870400000000002</v>
      </c>
      <c r="AN37" s="559">
        <f t="shared" si="46"/>
        <v>1.7870400000000002</v>
      </c>
      <c r="AO37" s="560">
        <f t="shared" ref="AO37" si="55">AM37*$AO$23</f>
        <v>0</v>
      </c>
      <c r="AP37" s="560">
        <f t="shared" si="48"/>
        <v>0</v>
      </c>
      <c r="AQ37" s="580">
        <f t="shared" si="28"/>
        <v>1.6637366553446555</v>
      </c>
      <c r="AR37" s="560">
        <f t="shared" si="29"/>
        <v>0</v>
      </c>
      <c r="AS37" s="561">
        <f t="shared" si="30"/>
        <v>0</v>
      </c>
      <c r="AT37" s="566">
        <f t="shared" ref="AT37:AV41" si="56">IFERROR(AQ37/W37,0)</f>
        <v>1.7870425943551618</v>
      </c>
      <c r="AU37" s="567">
        <f t="shared" si="56"/>
        <v>0</v>
      </c>
      <c r="AV37" s="568">
        <f t="shared" si="56"/>
        <v>0</v>
      </c>
      <c r="AW37" s="283"/>
      <c r="AX37" s="350"/>
      <c r="AY37" s="565" t="s">
        <v>61</v>
      </c>
      <c r="AZ37" s="566">
        <f>O97/1000</f>
        <v>1.6264799999999999</v>
      </c>
      <c r="BA37" s="306">
        <f t="shared" si="42"/>
        <v>1.6264799999999999</v>
      </c>
      <c r="BB37" s="560">
        <f>AZ37*$BB$23</f>
        <v>0</v>
      </c>
      <c r="BC37" s="560">
        <f>AZ37*$BC$23</f>
        <v>0</v>
      </c>
      <c r="BD37" s="566">
        <f t="shared" si="31"/>
        <v>1.5142588039603961</v>
      </c>
      <c r="BE37" s="567">
        <f t="shared" si="32"/>
        <v>0</v>
      </c>
      <c r="BF37" s="568">
        <f>IFERROR(L37*$Z37*AA37/L$21,0)</f>
        <v>0</v>
      </c>
      <c r="BG37" s="566">
        <f t="shared" ref="BG37:BG56" si="57">IFERROR(BD37/W37,0)</f>
        <v>1.6264863630079445</v>
      </c>
      <c r="BH37" s="567">
        <f t="shared" ref="BH37:BH56" si="58">IFERROR(BE37/X37,0)</f>
        <v>0</v>
      </c>
      <c r="BI37" s="568">
        <f t="shared" ref="BI37:BI56" si="59">IFERROR(BF37/Y37,0)</f>
        <v>0</v>
      </c>
      <c r="BJ37" s="283"/>
      <c r="BK37" s="350"/>
      <c r="BL37" s="565" t="s">
        <v>61</v>
      </c>
      <c r="BM37" s="566">
        <f>O117/1000</f>
        <v>1.4011200000000001</v>
      </c>
      <c r="BN37" s="559">
        <f>BM37*$AN$23</f>
        <v>1.4011200000000001</v>
      </c>
      <c r="BO37" s="560">
        <f t="shared" si="50"/>
        <v>0</v>
      </c>
      <c r="BP37" s="560">
        <f t="shared" si="51"/>
        <v>0</v>
      </c>
      <c r="BQ37" s="566">
        <f t="shared" si="36"/>
        <v>1.3044507326732675</v>
      </c>
      <c r="BR37" s="567">
        <f t="shared" si="37"/>
        <v>0</v>
      </c>
      <c r="BS37" s="568">
        <f t="shared" si="38"/>
        <v>0</v>
      </c>
      <c r="BT37" s="566">
        <f t="shared" ref="BT37:BT56" si="60">IFERROR(BQ37/W37,0)</f>
        <v>1.4011286065233808</v>
      </c>
      <c r="BU37" s="567">
        <f t="shared" ref="BU37:BU56" si="61">IFERROR(BR37/X37,0)</f>
        <v>0</v>
      </c>
      <c r="BV37" s="568">
        <f t="shared" ref="BV37:BV56" si="62">IFERROR(BS37/Y37,0)</f>
        <v>0</v>
      </c>
      <c r="BW37" s="283"/>
      <c r="BX37" s="283"/>
      <c r="BY37" s="283"/>
    </row>
    <row r="38" spans="3:77" ht="12.75" customHeight="1">
      <c r="C38" s="171" t="str">
        <f ca="1">+IF(OFFSET(Processes!B19,$D$11,0)="*","*",OFFSET(Processes!D19,$D$11,0))</f>
        <v>INDLDCOBNGAE1</v>
      </c>
      <c r="D38" s="171" t="str">
        <f ca="1">+OFFSET(Processes!E19,$D$11,0)</f>
        <v>Textile &amp; Leather Heat High Temp. Boiler - Nat. Gas Existing 1</v>
      </c>
      <c r="E38" s="170" t="str">
        <f>+Processes!O19</f>
        <v>INDSNG1,INDSNG2,INDNGA</v>
      </c>
      <c r="F38" s="170" t="str">
        <f ca="1">+OFFSET(Processes!$M$12,$D$11,0) &amp; Processes!P19</f>
        <v>ILDCO</v>
      </c>
      <c r="G38" s="320">
        <f t="shared" si="18"/>
        <v>0</v>
      </c>
      <c r="H38" s="320">
        <f t="shared" si="19"/>
        <v>0</v>
      </c>
      <c r="I38" s="320">
        <f t="shared" si="20"/>
        <v>0</v>
      </c>
      <c r="J38" s="320">
        <f t="shared" si="21"/>
        <v>0</v>
      </c>
      <c r="K38" s="320">
        <f t="shared" si="22"/>
        <v>0</v>
      </c>
      <c r="L38" s="320">
        <f t="shared" si="23"/>
        <v>0</v>
      </c>
      <c r="M38" s="320">
        <f t="shared" si="24"/>
        <v>0</v>
      </c>
      <c r="N38" s="320">
        <f t="shared" si="25"/>
        <v>0</v>
      </c>
      <c r="O38" s="320">
        <f t="shared" si="26"/>
        <v>0</v>
      </c>
      <c r="P38" s="320">
        <f t="shared" si="1"/>
        <v>0</v>
      </c>
      <c r="Q38" s="320">
        <f t="shared" si="2"/>
        <v>0</v>
      </c>
      <c r="R38" s="320">
        <f t="shared" si="3"/>
        <v>0</v>
      </c>
      <c r="S38" s="321">
        <f t="shared" si="4"/>
        <v>0</v>
      </c>
      <c r="T38" s="321">
        <f t="shared" si="5"/>
        <v>0</v>
      </c>
      <c r="U38" s="321">
        <f t="shared" si="6"/>
        <v>0</v>
      </c>
      <c r="V38" s="321">
        <v>5</v>
      </c>
      <c r="W38" s="341">
        <f>I132</f>
        <v>0.96039999999999992</v>
      </c>
      <c r="X38" s="520">
        <f t="shared" si="53"/>
        <v>0.96039999999999992</v>
      </c>
      <c r="Y38" s="520">
        <f t="shared" si="53"/>
        <v>0.96039999999999992</v>
      </c>
      <c r="Z38" s="324">
        <f t="shared" si="54"/>
        <v>3.1536000000000002E-2</v>
      </c>
      <c r="AA38" s="390">
        <f t="shared" si="45"/>
        <v>0.5</v>
      </c>
      <c r="AB38" s="329">
        <v>20</v>
      </c>
      <c r="AC38" s="325"/>
      <c r="AD38" s="325"/>
      <c r="AE38" s="329"/>
      <c r="AG38" s="234">
        <f t="shared" si="8"/>
        <v>0</v>
      </c>
      <c r="AH38" s="234">
        <f t="shared" si="9"/>
        <v>0</v>
      </c>
      <c r="AI38" s="234">
        <f t="shared" si="10"/>
        <v>0</v>
      </c>
      <c r="AJ38" s="283"/>
      <c r="AK38" s="528" t="str">
        <f ca="1">F38</f>
        <v>ILDCO</v>
      </c>
      <c r="AL38" s="569" t="s">
        <v>97</v>
      </c>
      <c r="AM38" s="570">
        <f>(J78+I78)/1000</f>
        <v>0</v>
      </c>
      <c r="AN38" s="563">
        <f t="shared" si="46"/>
        <v>0</v>
      </c>
      <c r="AO38" s="563">
        <f>AM38*(1-$AN$23)</f>
        <v>0</v>
      </c>
      <c r="AP38" s="563"/>
      <c r="AQ38" s="562">
        <f t="shared" si="28"/>
        <v>0</v>
      </c>
      <c r="AR38" s="563">
        <f t="shared" si="29"/>
        <v>0</v>
      </c>
      <c r="AS38" s="571">
        <f t="shared" si="30"/>
        <v>0</v>
      </c>
      <c r="AT38" s="570">
        <f t="shared" si="56"/>
        <v>0</v>
      </c>
      <c r="AU38" s="572">
        <f t="shared" si="56"/>
        <v>0</v>
      </c>
      <c r="AV38" s="573">
        <f t="shared" si="56"/>
        <v>0</v>
      </c>
      <c r="AW38" s="283"/>
      <c r="AX38" s="528" t="str">
        <f t="shared" ca="1" si="12"/>
        <v>ILDCO</v>
      </c>
      <c r="AY38" s="569" t="s">
        <v>97</v>
      </c>
      <c r="AZ38" s="570">
        <f>(J98+I98)/1000</f>
        <v>0</v>
      </c>
      <c r="BA38" s="563">
        <f>AZ38*$AN$23</f>
        <v>0</v>
      </c>
      <c r="BB38" s="563">
        <f>AZ38*$BB$23</f>
        <v>0</v>
      </c>
      <c r="BC38" s="563">
        <f>AZ38*$BC$23</f>
        <v>0</v>
      </c>
      <c r="BD38" s="570">
        <f t="shared" si="31"/>
        <v>0</v>
      </c>
      <c r="BE38" s="572">
        <f t="shared" si="32"/>
        <v>0</v>
      </c>
      <c r="BF38" s="573">
        <f t="shared" si="33"/>
        <v>0</v>
      </c>
      <c r="BG38" s="570">
        <f t="shared" si="57"/>
        <v>0</v>
      </c>
      <c r="BH38" s="572">
        <f t="shared" si="58"/>
        <v>0</v>
      </c>
      <c r="BI38" s="573">
        <f t="shared" si="59"/>
        <v>0</v>
      </c>
      <c r="BJ38" s="283"/>
      <c r="BK38" s="528" t="str">
        <f ca="1">AK38</f>
        <v>ILDCO</v>
      </c>
      <c r="BL38" s="569" t="s">
        <v>97</v>
      </c>
      <c r="BM38" s="570">
        <f>(J118+I188)/1000</f>
        <v>0</v>
      </c>
      <c r="BN38" s="563">
        <f>BM38*$AN$23</f>
        <v>0</v>
      </c>
      <c r="BO38" s="563">
        <f t="shared" si="50"/>
        <v>0</v>
      </c>
      <c r="BP38" s="563">
        <f t="shared" si="51"/>
        <v>0</v>
      </c>
      <c r="BQ38" s="570">
        <f t="shared" si="36"/>
        <v>0</v>
      </c>
      <c r="BR38" s="572">
        <f t="shared" si="37"/>
        <v>0</v>
      </c>
      <c r="BS38" s="573">
        <f t="shared" si="38"/>
        <v>0</v>
      </c>
      <c r="BT38" s="570">
        <f t="shared" si="60"/>
        <v>0</v>
      </c>
      <c r="BU38" s="572">
        <f t="shared" si="61"/>
        <v>0</v>
      </c>
      <c r="BV38" s="573">
        <f t="shared" si="62"/>
        <v>0</v>
      </c>
      <c r="BW38" s="283"/>
      <c r="BX38" s="283"/>
      <c r="BY38" s="283"/>
    </row>
    <row r="39" spans="3:77" ht="12.75" customHeight="1">
      <c r="C39" s="171" t="str">
        <f ca="1">+IF(OFFSET(Processes!B20,$D$11,0)="*","*",OFFSET(Processes!D20,$D$11,0))</f>
        <v>INDLDCOBCOAE1</v>
      </c>
      <c r="D39" s="171" t="str">
        <f ca="1">+OFFSET(Processes!E20,$D$11,0)</f>
        <v>Textile &amp; Leather Heat High Temp. Boiler - Coal Existing 1</v>
      </c>
      <c r="E39" s="170" t="str">
        <f>+Processes!O20</f>
        <v>INDCOA</v>
      </c>
      <c r="F39" s="170" t="str">
        <f ca="1">+OFFSET(Processes!$M$12,$D$11,0) &amp; Processes!P20</f>
        <v>ILDCO</v>
      </c>
      <c r="G39" s="320">
        <f t="shared" si="18"/>
        <v>0</v>
      </c>
      <c r="H39" s="320">
        <f t="shared" si="19"/>
        <v>0</v>
      </c>
      <c r="I39" s="320">
        <f t="shared" si="20"/>
        <v>0</v>
      </c>
      <c r="J39" s="320">
        <f t="shared" si="21"/>
        <v>0</v>
      </c>
      <c r="K39" s="320">
        <f t="shared" si="22"/>
        <v>0</v>
      </c>
      <c r="L39" s="320">
        <f t="shared" si="23"/>
        <v>0</v>
      </c>
      <c r="M39" s="320">
        <f t="shared" si="24"/>
        <v>0</v>
      </c>
      <c r="N39" s="320">
        <f t="shared" si="25"/>
        <v>0</v>
      </c>
      <c r="O39" s="320">
        <f t="shared" si="26"/>
        <v>0</v>
      </c>
      <c r="P39" s="320">
        <f t="shared" si="1"/>
        <v>0</v>
      </c>
      <c r="Q39" s="320">
        <f t="shared" si="2"/>
        <v>0</v>
      </c>
      <c r="R39" s="320">
        <f t="shared" si="3"/>
        <v>0</v>
      </c>
      <c r="S39" s="320">
        <f t="shared" si="4"/>
        <v>0</v>
      </c>
      <c r="T39" s="320">
        <f t="shared" si="5"/>
        <v>0</v>
      </c>
      <c r="U39" s="320">
        <f t="shared" si="6"/>
        <v>0</v>
      </c>
      <c r="V39" s="320">
        <v>5</v>
      </c>
      <c r="W39" s="341">
        <f>D132</f>
        <v>0.91237999999999997</v>
      </c>
      <c r="X39" s="520">
        <f t="shared" si="53"/>
        <v>0.91237999999999997</v>
      </c>
      <c r="Y39" s="520">
        <f t="shared" si="53"/>
        <v>0.91237999999999997</v>
      </c>
      <c r="Z39" s="324">
        <f t="shared" si="54"/>
        <v>3.1536000000000002E-2</v>
      </c>
      <c r="AA39" s="388">
        <f t="shared" si="45"/>
        <v>0.5</v>
      </c>
      <c r="AB39" s="327">
        <v>20</v>
      </c>
      <c r="AC39" s="324"/>
      <c r="AD39" s="324"/>
      <c r="AE39" s="329"/>
      <c r="AG39" s="234">
        <f t="shared" si="8"/>
        <v>0</v>
      </c>
      <c r="AH39" s="234">
        <f t="shared" si="9"/>
        <v>0</v>
      </c>
      <c r="AI39" s="234">
        <f t="shared" si="10"/>
        <v>0</v>
      </c>
      <c r="AJ39" s="283"/>
      <c r="AK39" s="288"/>
      <c r="AL39" s="557" t="s">
        <v>98</v>
      </c>
      <c r="AM39" s="558">
        <f>D78/1000</f>
        <v>0</v>
      </c>
      <c r="AN39" s="560">
        <f t="shared" si="46"/>
        <v>0</v>
      </c>
      <c r="AO39" s="560">
        <f>AM39*(1-$AN$23)</f>
        <v>0</v>
      </c>
      <c r="AP39" s="560"/>
      <c r="AQ39" s="580">
        <f t="shared" si="28"/>
        <v>0</v>
      </c>
      <c r="AR39" s="560">
        <f t="shared" si="29"/>
        <v>0</v>
      </c>
      <c r="AS39" s="561">
        <f t="shared" si="30"/>
        <v>0</v>
      </c>
      <c r="AT39" s="558">
        <f t="shared" si="56"/>
        <v>0</v>
      </c>
      <c r="AU39" s="559">
        <f t="shared" si="56"/>
        <v>0</v>
      </c>
      <c r="AV39" s="564">
        <f t="shared" si="56"/>
        <v>0</v>
      </c>
      <c r="AW39" s="283"/>
      <c r="AX39" s="288"/>
      <c r="AY39" s="557" t="s">
        <v>98</v>
      </c>
      <c r="AZ39" s="558">
        <f>D98/1000</f>
        <v>0</v>
      </c>
      <c r="BA39" s="560">
        <f>AZ39*$AN$23</f>
        <v>0</v>
      </c>
      <c r="BB39" s="560">
        <f>AZ39*$BB$23</f>
        <v>0</v>
      </c>
      <c r="BC39" s="560">
        <f>AZ39*$BC$23</f>
        <v>0</v>
      </c>
      <c r="BD39" s="558">
        <f t="shared" si="31"/>
        <v>0</v>
      </c>
      <c r="BE39" s="559">
        <f t="shared" si="32"/>
        <v>0</v>
      </c>
      <c r="BF39" s="564">
        <f t="shared" si="33"/>
        <v>0</v>
      </c>
      <c r="BG39" s="558">
        <f t="shared" si="57"/>
        <v>0</v>
      </c>
      <c r="BH39" s="559">
        <f t="shared" si="58"/>
        <v>0</v>
      </c>
      <c r="BI39" s="564">
        <f t="shared" si="59"/>
        <v>0</v>
      </c>
      <c r="BJ39" s="283"/>
      <c r="BK39" s="288"/>
      <c r="BL39" s="557" t="s">
        <v>98</v>
      </c>
      <c r="BM39" s="558">
        <f>D118/1000</f>
        <v>0</v>
      </c>
      <c r="BN39" s="560">
        <f>BM39*$AN$23</f>
        <v>0</v>
      </c>
      <c r="BO39" s="560">
        <f t="shared" si="50"/>
        <v>0</v>
      </c>
      <c r="BP39" s="560">
        <f t="shared" si="51"/>
        <v>0</v>
      </c>
      <c r="BQ39" s="558">
        <f t="shared" si="36"/>
        <v>0</v>
      </c>
      <c r="BR39" s="559">
        <f t="shared" si="37"/>
        <v>0</v>
      </c>
      <c r="BS39" s="564">
        <f t="shared" si="38"/>
        <v>0</v>
      </c>
      <c r="BT39" s="558">
        <f t="shared" si="60"/>
        <v>0</v>
      </c>
      <c r="BU39" s="559">
        <f t="shared" si="61"/>
        <v>0</v>
      </c>
      <c r="BV39" s="564">
        <f t="shared" si="62"/>
        <v>0</v>
      </c>
      <c r="BW39" s="283"/>
      <c r="BX39" s="283"/>
      <c r="BY39" s="283"/>
    </row>
    <row r="40" spans="3:77" ht="12.75" customHeight="1">
      <c r="C40" s="171" t="str">
        <f ca="1">+IF(OFFSET(Processes!B21,$D$11,0)="*","*",OFFSET(Processes!D21,$D$11,0))</f>
        <v>INDLDCOBDSLE1</v>
      </c>
      <c r="D40" s="171" t="str">
        <f ca="1">+OFFSET(Processes!E21,$D$11,0)</f>
        <v>Textile &amp; Leather Heat High Temp. Boiler - Diesel Existing 1</v>
      </c>
      <c r="E40" s="170" t="str">
        <f>+Processes!O21</f>
        <v>INDDSB1,INDDSB2,INDDSL</v>
      </c>
      <c r="F40" s="170" t="str">
        <f ca="1">+OFFSET(Processes!$M$12,$D$11,0) &amp; Processes!P21</f>
        <v>ILDCO</v>
      </c>
      <c r="G40" s="320">
        <f t="shared" si="18"/>
        <v>0</v>
      </c>
      <c r="H40" s="320">
        <f t="shared" si="19"/>
        <v>0</v>
      </c>
      <c r="I40" s="320">
        <f t="shared" si="20"/>
        <v>0</v>
      </c>
      <c r="J40" s="320">
        <f t="shared" si="21"/>
        <v>0</v>
      </c>
      <c r="K40" s="320">
        <f t="shared" si="22"/>
        <v>0</v>
      </c>
      <c r="L40" s="320">
        <f t="shared" si="23"/>
        <v>0</v>
      </c>
      <c r="M40" s="320">
        <f t="shared" si="24"/>
        <v>0</v>
      </c>
      <c r="N40" s="320">
        <f t="shared" si="25"/>
        <v>0</v>
      </c>
      <c r="O40" s="320">
        <f t="shared" si="26"/>
        <v>0</v>
      </c>
      <c r="P40" s="320">
        <f t="shared" si="1"/>
        <v>0</v>
      </c>
      <c r="Q40" s="320">
        <f t="shared" si="2"/>
        <v>0</v>
      </c>
      <c r="R40" s="320">
        <f t="shared" si="3"/>
        <v>0</v>
      </c>
      <c r="S40" s="320">
        <f t="shared" si="4"/>
        <v>0</v>
      </c>
      <c r="T40" s="320">
        <f t="shared" si="5"/>
        <v>0</v>
      </c>
      <c r="U40" s="320">
        <f t="shared" si="6"/>
        <v>0</v>
      </c>
      <c r="V40" s="320">
        <v>5</v>
      </c>
      <c r="W40" s="341">
        <f>F132</f>
        <v>0.92198399999999991</v>
      </c>
      <c r="X40" s="520">
        <f t="shared" si="53"/>
        <v>0.92198399999999991</v>
      </c>
      <c r="Y40" s="520">
        <f t="shared" si="53"/>
        <v>0.92198399999999991</v>
      </c>
      <c r="Z40" s="324">
        <f t="shared" si="54"/>
        <v>3.1536000000000002E-2</v>
      </c>
      <c r="AA40" s="390">
        <f t="shared" si="45"/>
        <v>0.5</v>
      </c>
      <c r="AB40" s="329">
        <v>20</v>
      </c>
      <c r="AC40" s="324"/>
      <c r="AD40" s="324"/>
      <c r="AE40" s="329"/>
      <c r="AG40" s="234">
        <f t="shared" si="8"/>
        <v>0</v>
      </c>
      <c r="AH40" s="234">
        <f t="shared" si="9"/>
        <v>0</v>
      </c>
      <c r="AI40" s="234">
        <f t="shared" si="10"/>
        <v>0</v>
      </c>
      <c r="AJ40" s="283"/>
      <c r="AK40" s="288"/>
      <c r="AL40" s="557" t="s">
        <v>59</v>
      </c>
      <c r="AM40" s="558">
        <f>(F78+L78)/1000</f>
        <v>0</v>
      </c>
      <c r="AN40" s="560">
        <f t="shared" si="46"/>
        <v>0</v>
      </c>
      <c r="AO40" s="560">
        <f>AM40*(1-$AN$23)</f>
        <v>0</v>
      </c>
      <c r="AP40" s="560"/>
      <c r="AQ40" s="580">
        <f t="shared" si="28"/>
        <v>0</v>
      </c>
      <c r="AR40" s="560">
        <f t="shared" si="29"/>
        <v>0</v>
      </c>
      <c r="AS40" s="561">
        <f t="shared" si="30"/>
        <v>0</v>
      </c>
      <c r="AT40" s="558">
        <f t="shared" si="56"/>
        <v>0</v>
      </c>
      <c r="AU40" s="559">
        <f t="shared" si="56"/>
        <v>0</v>
      </c>
      <c r="AV40" s="564">
        <f t="shared" si="56"/>
        <v>0</v>
      </c>
      <c r="AW40" s="283"/>
      <c r="AX40" s="288"/>
      <c r="AY40" s="557" t="s">
        <v>59</v>
      </c>
      <c r="AZ40" s="558">
        <f>(F98+L98)/1000</f>
        <v>0</v>
      </c>
      <c r="BA40" s="560">
        <f t="shared" ref="BA40:BA46" si="63">AZ40*$AN$23</f>
        <v>0</v>
      </c>
      <c r="BB40" s="560">
        <f t="shared" ref="BB40:BB62" si="64">AZ40*$BB$23</f>
        <v>0</v>
      </c>
      <c r="BC40" s="560">
        <f t="shared" ref="BC40:BC62" si="65">AZ40*$BC$23</f>
        <v>0</v>
      </c>
      <c r="BD40" s="558">
        <f t="shared" si="31"/>
        <v>0</v>
      </c>
      <c r="BE40" s="559">
        <f t="shared" si="32"/>
        <v>0</v>
      </c>
      <c r="BF40" s="564">
        <f t="shared" si="33"/>
        <v>0</v>
      </c>
      <c r="BG40" s="558">
        <f t="shared" si="57"/>
        <v>0</v>
      </c>
      <c r="BH40" s="559">
        <f t="shared" si="58"/>
        <v>0</v>
      </c>
      <c r="BI40" s="564">
        <f t="shared" si="59"/>
        <v>0</v>
      </c>
      <c r="BJ40" s="283"/>
      <c r="BK40" s="288"/>
      <c r="BL40" s="557" t="s">
        <v>59</v>
      </c>
      <c r="BM40" s="558">
        <f>(F118+L118)/1000</f>
        <v>0</v>
      </c>
      <c r="BN40" s="560">
        <f>BM40*$AN$23</f>
        <v>0</v>
      </c>
      <c r="BO40" s="560">
        <f t="shared" si="50"/>
        <v>0</v>
      </c>
      <c r="BP40" s="560">
        <f t="shared" si="51"/>
        <v>0</v>
      </c>
      <c r="BQ40" s="558">
        <f t="shared" si="36"/>
        <v>0</v>
      </c>
      <c r="BR40" s="559">
        <f t="shared" si="37"/>
        <v>0</v>
      </c>
      <c r="BS40" s="564">
        <f t="shared" si="38"/>
        <v>0</v>
      </c>
      <c r="BT40" s="558">
        <f t="shared" si="60"/>
        <v>0</v>
      </c>
      <c r="BU40" s="559">
        <f t="shared" si="61"/>
        <v>0</v>
      </c>
      <c r="BV40" s="564">
        <f t="shared" si="62"/>
        <v>0</v>
      </c>
      <c r="BW40" s="283"/>
      <c r="BX40" s="283"/>
      <c r="BY40" s="283"/>
    </row>
    <row r="41" spans="3:77" ht="12.75" customHeight="1">
      <c r="C41" s="171" t="str">
        <f ca="1">+IF(OFFSET(Processes!B22,$D$11,0)="*","*",OFFSET(Processes!D22,$D$11,0))</f>
        <v>INDLDCOBWPEE1</v>
      </c>
      <c r="D41" s="171" t="str">
        <f ca="1">+OFFSET(Processes!E22,$D$11,0)</f>
        <v>Textile &amp; Leather Heat High Temp. Boiler - Wood Pellets Existing 1</v>
      </c>
      <c r="E41" s="170" t="str">
        <f>+Processes!O22</f>
        <v>INDWPE</v>
      </c>
      <c r="F41" s="170" t="str">
        <f ca="1">+OFFSET(Processes!$M$12,$D$11,0) &amp; Processes!P22</f>
        <v>ILDCO</v>
      </c>
      <c r="G41" s="319">
        <f t="shared" si="18"/>
        <v>0</v>
      </c>
      <c r="H41" s="319">
        <f t="shared" si="19"/>
        <v>0</v>
      </c>
      <c r="I41" s="319">
        <f t="shared" si="20"/>
        <v>0</v>
      </c>
      <c r="J41" s="319">
        <f t="shared" si="21"/>
        <v>0</v>
      </c>
      <c r="K41" s="319">
        <f t="shared" si="22"/>
        <v>0</v>
      </c>
      <c r="L41" s="319">
        <f t="shared" si="23"/>
        <v>0</v>
      </c>
      <c r="M41" s="319">
        <f t="shared" si="24"/>
        <v>0</v>
      </c>
      <c r="N41" s="319">
        <f t="shared" si="25"/>
        <v>0</v>
      </c>
      <c r="O41" s="319">
        <f t="shared" si="26"/>
        <v>0</v>
      </c>
      <c r="P41" s="319">
        <f t="shared" si="1"/>
        <v>0</v>
      </c>
      <c r="Q41" s="319">
        <f t="shared" si="2"/>
        <v>0</v>
      </c>
      <c r="R41" s="319">
        <f t="shared" si="3"/>
        <v>0</v>
      </c>
      <c r="S41" s="319">
        <f t="shared" si="4"/>
        <v>0</v>
      </c>
      <c r="T41" s="319">
        <f t="shared" si="5"/>
        <v>0</v>
      </c>
      <c r="U41" s="319">
        <f t="shared" si="6"/>
        <v>0</v>
      </c>
      <c r="V41" s="319">
        <v>5</v>
      </c>
      <c r="W41" s="341">
        <f>K132</f>
        <v>0.81633999999999995</v>
      </c>
      <c r="X41" s="520">
        <f t="shared" si="53"/>
        <v>0.81633999999999995</v>
      </c>
      <c r="Y41" s="520">
        <f t="shared" si="53"/>
        <v>0.81633999999999995</v>
      </c>
      <c r="Z41" s="324">
        <f t="shared" si="54"/>
        <v>3.1536000000000002E-2</v>
      </c>
      <c r="AA41" s="390">
        <f t="shared" si="45"/>
        <v>0.5</v>
      </c>
      <c r="AB41" s="329">
        <v>20</v>
      </c>
      <c r="AC41" s="317">
        <v>0.5</v>
      </c>
      <c r="AD41" s="317">
        <v>0.5</v>
      </c>
      <c r="AE41" s="327">
        <v>5</v>
      </c>
      <c r="AG41" s="234">
        <f t="shared" si="8"/>
        <v>0</v>
      </c>
      <c r="AH41" s="234">
        <f t="shared" si="9"/>
        <v>0</v>
      </c>
      <c r="AI41" s="234">
        <f t="shared" si="10"/>
        <v>0</v>
      </c>
      <c r="AJ41" s="283"/>
      <c r="AK41" s="288"/>
      <c r="AL41" s="557" t="s">
        <v>99</v>
      </c>
      <c r="AM41" s="558">
        <f>M78/1000</f>
        <v>0</v>
      </c>
      <c r="AN41" s="560">
        <f t="shared" si="46"/>
        <v>0</v>
      </c>
      <c r="AO41" s="560">
        <f>AM41*(1-$AN$23)</f>
        <v>0</v>
      </c>
      <c r="AP41" s="560"/>
      <c r="AQ41" s="580">
        <f t="shared" si="28"/>
        <v>0</v>
      </c>
      <c r="AR41" s="560">
        <f t="shared" si="29"/>
        <v>0</v>
      </c>
      <c r="AS41" s="561">
        <f t="shared" si="30"/>
        <v>0</v>
      </c>
      <c r="AT41" s="558">
        <f t="shared" si="56"/>
        <v>0</v>
      </c>
      <c r="AU41" s="559">
        <f t="shared" si="56"/>
        <v>0</v>
      </c>
      <c r="AV41" s="564">
        <f t="shared" si="56"/>
        <v>0</v>
      </c>
      <c r="AW41" s="283"/>
      <c r="AX41" s="288"/>
      <c r="AY41" s="557" t="s">
        <v>99</v>
      </c>
      <c r="AZ41" s="558">
        <f>M98/1000</f>
        <v>0</v>
      </c>
      <c r="BA41" s="560">
        <f t="shared" si="63"/>
        <v>0</v>
      </c>
      <c r="BB41" s="560">
        <f t="shared" si="64"/>
        <v>0</v>
      </c>
      <c r="BC41" s="560">
        <f t="shared" si="65"/>
        <v>0</v>
      </c>
      <c r="BD41" s="558">
        <f t="shared" si="31"/>
        <v>0</v>
      </c>
      <c r="BE41" s="559">
        <f t="shared" si="32"/>
        <v>0</v>
      </c>
      <c r="BF41" s="564">
        <f t="shared" si="33"/>
        <v>0</v>
      </c>
      <c r="BG41" s="558">
        <f t="shared" si="57"/>
        <v>0</v>
      </c>
      <c r="BH41" s="559">
        <f t="shared" si="58"/>
        <v>0</v>
      </c>
      <c r="BI41" s="564">
        <f t="shared" si="59"/>
        <v>0</v>
      </c>
      <c r="BJ41" s="283"/>
      <c r="BK41" s="288"/>
      <c r="BL41" s="557" t="s">
        <v>99</v>
      </c>
      <c r="BM41" s="558">
        <f>M118/1000</f>
        <v>0</v>
      </c>
      <c r="BN41" s="560">
        <f>BM41*$AN$23</f>
        <v>0</v>
      </c>
      <c r="BO41" s="560">
        <f t="shared" si="50"/>
        <v>0</v>
      </c>
      <c r="BP41" s="560">
        <f t="shared" si="51"/>
        <v>0</v>
      </c>
      <c r="BQ41" s="558">
        <f t="shared" si="36"/>
        <v>0</v>
      </c>
      <c r="BR41" s="559">
        <f t="shared" si="37"/>
        <v>0</v>
      </c>
      <c r="BS41" s="564">
        <f t="shared" si="38"/>
        <v>0</v>
      </c>
      <c r="BT41" s="558">
        <f t="shared" si="60"/>
        <v>0</v>
      </c>
      <c r="BU41" s="559">
        <f t="shared" si="61"/>
        <v>0</v>
      </c>
      <c r="BV41" s="564">
        <f t="shared" si="62"/>
        <v>0</v>
      </c>
      <c r="BW41" s="283"/>
      <c r="BX41" s="283"/>
      <c r="BY41" s="283"/>
    </row>
    <row r="42" spans="3:77" ht="12.75" customHeight="1">
      <c r="C42" s="171"/>
      <c r="D42" s="171"/>
      <c r="E42" s="170" t="str">
        <f>+Processes!O23</f>
        <v>INDWCH</v>
      </c>
      <c r="F42" s="170"/>
      <c r="G42" s="319"/>
      <c r="H42" s="319"/>
      <c r="I42" s="319"/>
      <c r="J42" s="319"/>
      <c r="K42" s="319"/>
      <c r="L42" s="319"/>
      <c r="M42" s="319"/>
      <c r="N42" s="319"/>
      <c r="O42" s="319"/>
      <c r="P42" s="319">
        <f t="shared" si="1"/>
        <v>0</v>
      </c>
      <c r="Q42" s="319">
        <f t="shared" si="2"/>
        <v>0</v>
      </c>
      <c r="R42" s="319">
        <f t="shared" si="3"/>
        <v>0</v>
      </c>
      <c r="S42" s="319">
        <f t="shared" si="4"/>
        <v>0</v>
      </c>
      <c r="T42" s="319">
        <f t="shared" si="5"/>
        <v>0</v>
      </c>
      <c r="U42" s="319">
        <f t="shared" si="6"/>
        <v>0</v>
      </c>
      <c r="V42" s="319" t="str">
        <f>IF(S42&gt;0,0.001,"")</f>
        <v/>
      </c>
      <c r="W42" s="341"/>
      <c r="X42" s="520"/>
      <c r="Y42" s="520"/>
      <c r="Z42" s="324"/>
      <c r="AA42" s="390"/>
      <c r="AB42" s="329"/>
      <c r="AC42" s="317">
        <f>1-AC41</f>
        <v>0.5</v>
      </c>
      <c r="AD42" s="317">
        <f>1-AD41</f>
        <v>0.5</v>
      </c>
      <c r="AE42" s="327">
        <v>5</v>
      </c>
      <c r="AG42" s="234"/>
      <c r="AH42" s="234"/>
      <c r="AI42" s="234"/>
      <c r="AJ42" s="283"/>
      <c r="AK42" s="288"/>
      <c r="AL42" s="557" t="s">
        <v>107</v>
      </c>
      <c r="AM42" s="558"/>
      <c r="AN42" s="560"/>
      <c r="AO42" s="560"/>
      <c r="AP42" s="560"/>
      <c r="AQ42" s="580">
        <f t="shared" si="28"/>
        <v>0</v>
      </c>
      <c r="AR42" s="560">
        <f t="shared" si="29"/>
        <v>0</v>
      </c>
      <c r="AS42" s="561">
        <f t="shared" si="30"/>
        <v>0</v>
      </c>
      <c r="AT42" s="558"/>
      <c r="AU42" s="559"/>
      <c r="AV42" s="564"/>
      <c r="AW42" s="283"/>
      <c r="AX42" s="288"/>
      <c r="AY42" s="557" t="s">
        <v>107</v>
      </c>
      <c r="AZ42" s="558"/>
      <c r="BA42" s="560">
        <f t="shared" si="63"/>
        <v>0</v>
      </c>
      <c r="BB42" s="560">
        <f t="shared" si="64"/>
        <v>0</v>
      </c>
      <c r="BC42" s="560">
        <f t="shared" si="65"/>
        <v>0</v>
      </c>
      <c r="BD42" s="558">
        <f t="shared" si="31"/>
        <v>0</v>
      </c>
      <c r="BE42" s="559">
        <f t="shared" si="32"/>
        <v>0</v>
      </c>
      <c r="BF42" s="564">
        <f t="shared" si="33"/>
        <v>0</v>
      </c>
      <c r="BG42" s="558">
        <f t="shared" si="57"/>
        <v>0</v>
      </c>
      <c r="BH42" s="559">
        <f t="shared" si="58"/>
        <v>0</v>
      </c>
      <c r="BI42" s="564">
        <f t="shared" si="59"/>
        <v>0</v>
      </c>
      <c r="BJ42" s="283"/>
      <c r="BK42" s="288"/>
      <c r="BL42" s="557" t="s">
        <v>107</v>
      </c>
      <c r="BM42" s="558"/>
      <c r="BN42" s="560"/>
      <c r="BO42" s="560">
        <f t="shared" si="50"/>
        <v>0</v>
      </c>
      <c r="BP42" s="560">
        <f t="shared" si="51"/>
        <v>0</v>
      </c>
      <c r="BQ42" s="558">
        <f t="shared" si="36"/>
        <v>0</v>
      </c>
      <c r="BR42" s="559">
        <f t="shared" si="37"/>
        <v>0</v>
      </c>
      <c r="BS42" s="564">
        <f t="shared" si="38"/>
        <v>0</v>
      </c>
      <c r="BT42" s="558">
        <f t="shared" si="60"/>
        <v>0</v>
      </c>
      <c r="BU42" s="559">
        <f t="shared" si="61"/>
        <v>0</v>
      </c>
      <c r="BV42" s="564">
        <f t="shared" si="62"/>
        <v>0</v>
      </c>
      <c r="BW42" s="283"/>
      <c r="BX42" s="283"/>
      <c r="BY42" s="283"/>
    </row>
    <row r="43" spans="3:77" ht="12.75" customHeight="1">
      <c r="C43" s="171" t="str">
        <f ca="1">+IF(OFFSET(Processes!B24,$D$11,0)="*","*",OFFSET(Processes!D24,$D$11,0))</f>
        <v>INDLDCOBHFOE1</v>
      </c>
      <c r="D43" s="171" t="str">
        <f ca="1">+OFFSET(Processes!E24,$D$11,0)</f>
        <v>Textile &amp; Leather Heat High Temp. Boiler - Heavy Fuel Oil Existing 1</v>
      </c>
      <c r="E43" s="170" t="str">
        <f>+Processes!O24</f>
        <v>INDHFO</v>
      </c>
      <c r="F43" s="170" t="str">
        <f ca="1">+OFFSET(Processes!$M$12,$D$11,0) &amp; Processes!P24</f>
        <v>ILDCO</v>
      </c>
      <c r="G43" s="320">
        <f t="shared" si="18"/>
        <v>0</v>
      </c>
      <c r="H43" s="320">
        <f t="shared" si="19"/>
        <v>0</v>
      </c>
      <c r="I43" s="320">
        <f t="shared" si="20"/>
        <v>0</v>
      </c>
      <c r="J43" s="320">
        <f t="shared" si="21"/>
        <v>0</v>
      </c>
      <c r="K43" s="320">
        <f t="shared" si="22"/>
        <v>0</v>
      </c>
      <c r="L43" s="320">
        <f t="shared" si="23"/>
        <v>0</v>
      </c>
      <c r="M43" s="320">
        <f t="shared" si="24"/>
        <v>0</v>
      </c>
      <c r="N43" s="320">
        <f t="shared" si="25"/>
        <v>0</v>
      </c>
      <c r="O43" s="320">
        <f t="shared" si="26"/>
        <v>0</v>
      </c>
      <c r="P43" s="320">
        <f t="shared" si="1"/>
        <v>0</v>
      </c>
      <c r="Q43" s="320">
        <f t="shared" si="2"/>
        <v>0</v>
      </c>
      <c r="R43" s="320">
        <f t="shared" si="3"/>
        <v>0</v>
      </c>
      <c r="S43" s="320">
        <f t="shared" si="4"/>
        <v>0</v>
      </c>
      <c r="T43" s="320">
        <f t="shared" si="5"/>
        <v>0</v>
      </c>
      <c r="U43" s="320">
        <f t="shared" si="6"/>
        <v>0</v>
      </c>
      <c r="V43" s="320">
        <v>5</v>
      </c>
      <c r="W43" s="341">
        <f>E132</f>
        <v>0.91237999999999997</v>
      </c>
      <c r="X43" s="520">
        <f t="shared" ref="X43:Y45" si="66">W43</f>
        <v>0.91237999999999997</v>
      </c>
      <c r="Y43" s="520">
        <f t="shared" si="66"/>
        <v>0.91237999999999997</v>
      </c>
      <c r="Z43" s="324">
        <f t="shared" si="54"/>
        <v>3.1536000000000002E-2</v>
      </c>
      <c r="AA43" s="390">
        <f t="shared" ref="AA43:AA50" si="67">$AA$26</f>
        <v>0.5</v>
      </c>
      <c r="AB43" s="329">
        <v>20</v>
      </c>
      <c r="AC43" s="317"/>
      <c r="AD43" s="317"/>
      <c r="AE43" s="329"/>
      <c r="AG43" s="234">
        <f t="shared" ref="AG43:AG50" si="68">((G43*Z43*AA43/W43)+(H43*Z43*AA43/X43))/$G$21</f>
        <v>0</v>
      </c>
      <c r="AH43" s="234">
        <f t="shared" ref="AH43:AH50" si="69">((J43*Z43*AA43/W43)+(K43*Z43*AA43/X43))/$J$21</f>
        <v>0</v>
      </c>
      <c r="AI43" s="234">
        <f t="shared" ref="AI43:AI50" si="70">((M43*AA43*Z43/W43)+(N43*Z43*AA43/X43))/$M$21</f>
        <v>0</v>
      </c>
      <c r="AJ43" s="283"/>
      <c r="AK43" s="288"/>
      <c r="AL43" s="557" t="s">
        <v>101</v>
      </c>
      <c r="AM43" s="558">
        <f>E78/1000</f>
        <v>0</v>
      </c>
      <c r="AN43" s="560">
        <f t="shared" ref="AN43:AN48" si="71">AM43*$AN$23</f>
        <v>0</v>
      </c>
      <c r="AO43" s="560">
        <f>AM43*(1-$AN$23)</f>
        <v>0</v>
      </c>
      <c r="AP43" s="560"/>
      <c r="AQ43" s="580">
        <f t="shared" si="28"/>
        <v>0</v>
      </c>
      <c r="AR43" s="560">
        <f t="shared" si="29"/>
        <v>0</v>
      </c>
      <c r="AS43" s="561">
        <f t="shared" si="30"/>
        <v>0</v>
      </c>
      <c r="AT43" s="558">
        <f t="shared" ref="AT43:AV50" si="72">IFERROR(AQ43/W43,0)</f>
        <v>0</v>
      </c>
      <c r="AU43" s="559">
        <f t="shared" si="72"/>
        <v>0</v>
      </c>
      <c r="AV43" s="564">
        <f t="shared" si="72"/>
        <v>0</v>
      </c>
      <c r="AW43" s="283"/>
      <c r="AX43" s="288"/>
      <c r="AY43" s="557" t="s">
        <v>101</v>
      </c>
      <c r="AZ43" s="558">
        <f>E98/1000</f>
        <v>0</v>
      </c>
      <c r="BA43" s="560">
        <f t="shared" si="63"/>
        <v>0</v>
      </c>
      <c r="BB43" s="560">
        <f t="shared" si="64"/>
        <v>0</v>
      </c>
      <c r="BC43" s="560">
        <f t="shared" si="65"/>
        <v>0</v>
      </c>
      <c r="BD43" s="558">
        <f t="shared" si="31"/>
        <v>0</v>
      </c>
      <c r="BE43" s="559">
        <f t="shared" si="32"/>
        <v>0</v>
      </c>
      <c r="BF43" s="564">
        <f t="shared" si="33"/>
        <v>0</v>
      </c>
      <c r="BG43" s="558">
        <f t="shared" si="57"/>
        <v>0</v>
      </c>
      <c r="BH43" s="559">
        <f t="shared" si="58"/>
        <v>0</v>
      </c>
      <c r="BI43" s="564">
        <f t="shared" si="59"/>
        <v>0</v>
      </c>
      <c r="BJ43" s="283"/>
      <c r="BK43" s="288"/>
      <c r="BL43" s="557" t="s">
        <v>101</v>
      </c>
      <c r="BM43" s="558">
        <f>E118/1000</f>
        <v>0</v>
      </c>
      <c r="BN43" s="560">
        <f t="shared" ref="BN43:BN50" si="73">BM43*$AN$23</f>
        <v>0</v>
      </c>
      <c r="BO43" s="560">
        <f t="shared" si="50"/>
        <v>0</v>
      </c>
      <c r="BP43" s="560">
        <f t="shared" si="51"/>
        <v>0</v>
      </c>
      <c r="BQ43" s="558">
        <f t="shared" si="36"/>
        <v>0</v>
      </c>
      <c r="BR43" s="559">
        <f t="shared" si="37"/>
        <v>0</v>
      </c>
      <c r="BS43" s="564">
        <f t="shared" si="38"/>
        <v>0</v>
      </c>
      <c r="BT43" s="558">
        <f t="shared" si="60"/>
        <v>0</v>
      </c>
      <c r="BU43" s="559">
        <f t="shared" si="61"/>
        <v>0</v>
      </c>
      <c r="BV43" s="564">
        <f t="shared" si="62"/>
        <v>0</v>
      </c>
      <c r="BW43" s="283"/>
      <c r="BX43" s="283"/>
      <c r="BY43" s="283"/>
    </row>
    <row r="44" spans="3:77" ht="12.75" customHeight="1">
      <c r="C44" s="171" t="str">
        <f ca="1">+IF(OFFSET(Processes!B25,$D$11,0)="*","*",OFFSET(Processes!D25,$D$11,0))</f>
        <v>INDLDCOBLPGE1</v>
      </c>
      <c r="D44" s="171" t="str">
        <f ca="1">+OFFSET(Processes!E25,$D$11,0)</f>
        <v>Textile &amp; Leather Heat High Temp. Boiler - Liquified Petroleum Gas Existing 1</v>
      </c>
      <c r="E44" s="170" t="str">
        <f>+Processes!O25</f>
        <v>INDLPG</v>
      </c>
      <c r="F44" s="170" t="str">
        <f ca="1">+OFFSET(Processes!$M$12,$D$11,0) &amp; Processes!P25</f>
        <v>ILDCO</v>
      </c>
      <c r="G44" s="320">
        <f t="shared" si="18"/>
        <v>0</v>
      </c>
      <c r="H44" s="320">
        <f t="shared" si="19"/>
        <v>0</v>
      </c>
      <c r="I44" s="320">
        <f t="shared" si="20"/>
        <v>0</v>
      </c>
      <c r="J44" s="320">
        <f t="shared" si="21"/>
        <v>0</v>
      </c>
      <c r="K44" s="320">
        <f t="shared" si="22"/>
        <v>0</v>
      </c>
      <c r="L44" s="320">
        <f t="shared" si="23"/>
        <v>0</v>
      </c>
      <c r="M44" s="320">
        <f t="shared" si="24"/>
        <v>0</v>
      </c>
      <c r="N44" s="320">
        <f t="shared" si="25"/>
        <v>0</v>
      </c>
      <c r="O44" s="320">
        <f t="shared" si="26"/>
        <v>0</v>
      </c>
      <c r="P44" s="320">
        <f t="shared" si="1"/>
        <v>0</v>
      </c>
      <c r="Q44" s="320">
        <f t="shared" si="2"/>
        <v>0</v>
      </c>
      <c r="R44" s="320">
        <f t="shared" si="3"/>
        <v>0</v>
      </c>
      <c r="S44" s="320">
        <f t="shared" si="4"/>
        <v>0</v>
      </c>
      <c r="T44" s="320">
        <f t="shared" si="5"/>
        <v>0</v>
      </c>
      <c r="U44" s="320">
        <f t="shared" si="6"/>
        <v>0</v>
      </c>
      <c r="V44" s="320">
        <v>5</v>
      </c>
      <c r="W44" s="341">
        <f>H132</f>
        <v>0.96039999999999992</v>
      </c>
      <c r="X44" s="520">
        <f t="shared" si="66"/>
        <v>0.96039999999999992</v>
      </c>
      <c r="Y44" s="520">
        <f t="shared" si="66"/>
        <v>0.96039999999999992</v>
      </c>
      <c r="Z44" s="324">
        <f t="shared" si="54"/>
        <v>3.1536000000000002E-2</v>
      </c>
      <c r="AA44" s="390">
        <f t="shared" si="67"/>
        <v>0.5</v>
      </c>
      <c r="AB44" s="329">
        <v>20</v>
      </c>
      <c r="AC44" s="317"/>
      <c r="AD44" s="317"/>
      <c r="AE44" s="329"/>
      <c r="AG44" s="234">
        <f t="shared" si="68"/>
        <v>0</v>
      </c>
      <c r="AH44" s="234">
        <f t="shared" si="69"/>
        <v>0</v>
      </c>
      <c r="AI44" s="234">
        <f t="shared" si="70"/>
        <v>0</v>
      </c>
      <c r="AJ44" s="283"/>
      <c r="AK44" s="288"/>
      <c r="AL44" s="557" t="s">
        <v>53</v>
      </c>
      <c r="AM44" s="558">
        <f>H78/1000</f>
        <v>0</v>
      </c>
      <c r="AN44" s="560">
        <f t="shared" si="71"/>
        <v>0</v>
      </c>
      <c r="AO44" s="560">
        <f>AM44*(1-$AN$23)</f>
        <v>0</v>
      </c>
      <c r="AP44" s="560"/>
      <c r="AQ44" s="580">
        <f t="shared" si="28"/>
        <v>0</v>
      </c>
      <c r="AR44" s="560">
        <f t="shared" si="29"/>
        <v>0</v>
      </c>
      <c r="AS44" s="561">
        <f t="shared" si="30"/>
        <v>0</v>
      </c>
      <c r="AT44" s="558">
        <f t="shared" si="72"/>
        <v>0</v>
      </c>
      <c r="AU44" s="559">
        <f t="shared" si="72"/>
        <v>0</v>
      </c>
      <c r="AV44" s="564">
        <f t="shared" si="72"/>
        <v>0</v>
      </c>
      <c r="AW44" s="283"/>
      <c r="AX44" s="288"/>
      <c r="AY44" s="557" t="s">
        <v>53</v>
      </c>
      <c r="AZ44" s="558">
        <f>H98/1000</f>
        <v>0</v>
      </c>
      <c r="BA44" s="560">
        <f t="shared" si="63"/>
        <v>0</v>
      </c>
      <c r="BB44" s="560">
        <f t="shared" si="64"/>
        <v>0</v>
      </c>
      <c r="BC44" s="560">
        <f t="shared" si="65"/>
        <v>0</v>
      </c>
      <c r="BD44" s="558">
        <f t="shared" si="31"/>
        <v>0</v>
      </c>
      <c r="BE44" s="559">
        <f t="shared" si="32"/>
        <v>0</v>
      </c>
      <c r="BF44" s="564">
        <f t="shared" si="33"/>
        <v>0</v>
      </c>
      <c r="BG44" s="558">
        <f t="shared" si="57"/>
        <v>0</v>
      </c>
      <c r="BH44" s="559">
        <f t="shared" si="58"/>
        <v>0</v>
      </c>
      <c r="BI44" s="564">
        <f t="shared" si="59"/>
        <v>0</v>
      </c>
      <c r="BJ44" s="283"/>
      <c r="BK44" s="288"/>
      <c r="BL44" s="557" t="s">
        <v>53</v>
      </c>
      <c r="BM44" s="558">
        <f>H118/1000</f>
        <v>0</v>
      </c>
      <c r="BN44" s="560">
        <f t="shared" si="73"/>
        <v>0</v>
      </c>
      <c r="BO44" s="560">
        <f t="shared" si="50"/>
        <v>0</v>
      </c>
      <c r="BP44" s="560">
        <f t="shared" si="51"/>
        <v>0</v>
      </c>
      <c r="BQ44" s="558">
        <f t="shared" si="36"/>
        <v>0</v>
      </c>
      <c r="BR44" s="559">
        <f t="shared" si="37"/>
        <v>0</v>
      </c>
      <c r="BS44" s="564">
        <f t="shared" si="38"/>
        <v>0</v>
      </c>
      <c r="BT44" s="558">
        <f t="shared" si="60"/>
        <v>0</v>
      </c>
      <c r="BU44" s="559">
        <f t="shared" si="61"/>
        <v>0</v>
      </c>
      <c r="BV44" s="564">
        <f t="shared" si="62"/>
        <v>0</v>
      </c>
      <c r="BW44" s="283"/>
      <c r="BX44" s="283"/>
      <c r="BY44" s="283"/>
    </row>
    <row r="45" spans="3:77" ht="12.75" customHeight="1">
      <c r="C45" s="171" t="str">
        <f ca="1">+IF(OFFSET(Processes!B26,$D$11,0)="*","*",OFFSET(Processes!D26,$D$11,0))</f>
        <v>INDLDCOBWSTE1</v>
      </c>
      <c r="D45" s="171" t="str">
        <f ca="1">+OFFSET(Processes!E26,$D$11,0)</f>
        <v>Textile &amp; Leather Heat High Temp. Boiler - Waste Existing 1</v>
      </c>
      <c r="E45" s="170" t="str">
        <f>+Processes!O26</f>
        <v>INDWST</v>
      </c>
      <c r="F45" s="170" t="str">
        <f ca="1">+OFFSET(Processes!$M$12,$D$11,0) &amp; Processes!P26</f>
        <v>ILDCO</v>
      </c>
      <c r="G45" s="320">
        <f t="shared" si="18"/>
        <v>0</v>
      </c>
      <c r="H45" s="320">
        <f t="shared" si="19"/>
        <v>0</v>
      </c>
      <c r="I45" s="320">
        <f t="shared" si="20"/>
        <v>0</v>
      </c>
      <c r="J45" s="320">
        <f t="shared" si="21"/>
        <v>0</v>
      </c>
      <c r="K45" s="320">
        <f t="shared" si="22"/>
        <v>0</v>
      </c>
      <c r="L45" s="320">
        <f t="shared" si="23"/>
        <v>0</v>
      </c>
      <c r="M45" s="320">
        <f t="shared" si="24"/>
        <v>0</v>
      </c>
      <c r="N45" s="320">
        <f t="shared" si="25"/>
        <v>0</v>
      </c>
      <c r="O45" s="320">
        <f t="shared" si="26"/>
        <v>0</v>
      </c>
      <c r="P45" s="320">
        <f t="shared" si="1"/>
        <v>0</v>
      </c>
      <c r="Q45" s="320">
        <f t="shared" si="2"/>
        <v>0</v>
      </c>
      <c r="R45" s="320">
        <f t="shared" si="3"/>
        <v>0</v>
      </c>
      <c r="S45" s="320">
        <f t="shared" si="4"/>
        <v>0</v>
      </c>
      <c r="T45" s="320">
        <f t="shared" si="5"/>
        <v>0</v>
      </c>
      <c r="U45" s="320">
        <f t="shared" si="6"/>
        <v>0</v>
      </c>
      <c r="V45" s="320">
        <v>5</v>
      </c>
      <c r="W45" s="341">
        <f>L132</f>
        <v>0.91237999999999997</v>
      </c>
      <c r="X45" s="520">
        <f t="shared" si="66"/>
        <v>0.91237999999999997</v>
      </c>
      <c r="Y45" s="520">
        <f t="shared" si="66"/>
        <v>0.91237999999999997</v>
      </c>
      <c r="Z45" s="324">
        <f t="shared" si="54"/>
        <v>3.1536000000000002E-2</v>
      </c>
      <c r="AA45" s="390">
        <f t="shared" si="67"/>
        <v>0.5</v>
      </c>
      <c r="AB45" s="329">
        <v>20</v>
      </c>
      <c r="AC45" s="324"/>
      <c r="AD45" s="324"/>
      <c r="AE45" s="329"/>
      <c r="AG45" s="234">
        <f t="shared" si="68"/>
        <v>0</v>
      </c>
      <c r="AH45" s="234">
        <f t="shared" si="69"/>
        <v>0</v>
      </c>
      <c r="AI45" s="234">
        <f t="shared" si="70"/>
        <v>0</v>
      </c>
      <c r="AJ45" s="283"/>
      <c r="AK45" s="288"/>
      <c r="AL45" s="557" t="s">
        <v>102</v>
      </c>
      <c r="AM45" s="558">
        <f>$N78/1000</f>
        <v>0</v>
      </c>
      <c r="AN45" s="559">
        <f t="shared" si="71"/>
        <v>0</v>
      </c>
      <c r="AO45" s="560">
        <f>AM45*(1-$AN$23)</f>
        <v>0</v>
      </c>
      <c r="AP45" s="560"/>
      <c r="AQ45" s="580">
        <f t="shared" si="28"/>
        <v>0</v>
      </c>
      <c r="AR45" s="560">
        <f t="shared" si="29"/>
        <v>0</v>
      </c>
      <c r="AS45" s="561">
        <f t="shared" si="30"/>
        <v>0</v>
      </c>
      <c r="AT45" s="558">
        <f t="shared" si="72"/>
        <v>0</v>
      </c>
      <c r="AU45" s="559">
        <f t="shared" si="72"/>
        <v>0</v>
      </c>
      <c r="AV45" s="564">
        <f t="shared" si="72"/>
        <v>0</v>
      </c>
      <c r="AW45" s="283"/>
      <c r="AX45" s="288"/>
      <c r="AY45" s="557" t="s">
        <v>102</v>
      </c>
      <c r="AZ45" s="558">
        <f>$N98/1000</f>
        <v>0</v>
      </c>
      <c r="BA45" s="560">
        <f t="shared" si="63"/>
        <v>0</v>
      </c>
      <c r="BB45" s="560">
        <f t="shared" si="64"/>
        <v>0</v>
      </c>
      <c r="BC45" s="560">
        <f t="shared" si="65"/>
        <v>0</v>
      </c>
      <c r="BD45" s="558">
        <f t="shared" si="31"/>
        <v>0</v>
      </c>
      <c r="BE45" s="559">
        <f t="shared" si="32"/>
        <v>0</v>
      </c>
      <c r="BF45" s="564">
        <f t="shared" si="33"/>
        <v>0</v>
      </c>
      <c r="BG45" s="558">
        <f t="shared" si="57"/>
        <v>0</v>
      </c>
      <c r="BH45" s="559">
        <f t="shared" si="58"/>
        <v>0</v>
      </c>
      <c r="BI45" s="564">
        <f t="shared" si="59"/>
        <v>0</v>
      </c>
      <c r="BJ45" s="283"/>
      <c r="BK45" s="288"/>
      <c r="BL45" s="557" t="s">
        <v>102</v>
      </c>
      <c r="BM45" s="558">
        <f>$N118/1000</f>
        <v>0</v>
      </c>
      <c r="BN45" s="559">
        <f t="shared" si="73"/>
        <v>0</v>
      </c>
      <c r="BO45" s="560">
        <f t="shared" si="50"/>
        <v>0</v>
      </c>
      <c r="BP45" s="560">
        <f t="shared" si="51"/>
        <v>0</v>
      </c>
      <c r="BQ45" s="558">
        <f t="shared" si="36"/>
        <v>0</v>
      </c>
      <c r="BR45" s="559">
        <f t="shared" si="37"/>
        <v>0</v>
      </c>
      <c r="BS45" s="564">
        <f t="shared" si="38"/>
        <v>0</v>
      </c>
      <c r="BT45" s="558">
        <f t="shared" si="60"/>
        <v>0</v>
      </c>
      <c r="BU45" s="559">
        <f t="shared" si="61"/>
        <v>0</v>
      </c>
      <c r="BV45" s="564">
        <f t="shared" si="62"/>
        <v>0</v>
      </c>
      <c r="BW45" s="283"/>
      <c r="BX45" s="283"/>
      <c r="BY45" s="283"/>
    </row>
    <row r="46" spans="3:77" ht="12.75" customHeight="1">
      <c r="C46" s="146" t="str">
        <f ca="1">+IF(OFFSET(Processes!B27,$D$11,0)="*","*",OFFSET(Processes!D27,$D$11,0))</f>
        <v>INDLDCOBELCE1</v>
      </c>
      <c r="D46" s="146" t="str">
        <f ca="1">+OFFSET(Processes!E27,$D$11,0)</f>
        <v>Textile &amp; Leather Heat High Temp. Boiler - Electricity Existing 1</v>
      </c>
      <c r="E46" s="172" t="str">
        <f>+Processes!O27</f>
        <v>INDELC</v>
      </c>
      <c r="F46" s="172" t="str">
        <f ca="1">+OFFSET(Processes!$M$12,$D$11,0) &amp; Processes!P27</f>
        <v>ILDCO</v>
      </c>
      <c r="G46" s="322">
        <f t="shared" si="18"/>
        <v>51.753999999999998</v>
      </c>
      <c r="H46" s="322">
        <f t="shared" si="19"/>
        <v>0</v>
      </c>
      <c r="I46" s="322">
        <f t="shared" si="20"/>
        <v>0</v>
      </c>
      <c r="J46" s="322">
        <f t="shared" si="21"/>
        <v>47.527000000000001</v>
      </c>
      <c r="K46" s="322">
        <f t="shared" si="22"/>
        <v>0</v>
      </c>
      <c r="L46" s="322">
        <f t="shared" si="23"/>
        <v>0</v>
      </c>
      <c r="M46" s="322">
        <f t="shared" si="24"/>
        <v>40.942</v>
      </c>
      <c r="N46" s="322">
        <f t="shared" si="25"/>
        <v>0</v>
      </c>
      <c r="O46" s="322">
        <f t="shared" si="26"/>
        <v>0</v>
      </c>
      <c r="P46" s="322">
        <f t="shared" si="1"/>
        <v>40.942</v>
      </c>
      <c r="Q46" s="322">
        <f t="shared" si="2"/>
        <v>0</v>
      </c>
      <c r="R46" s="322">
        <f t="shared" si="3"/>
        <v>0</v>
      </c>
      <c r="S46" s="322">
        <f t="shared" si="4"/>
        <v>0</v>
      </c>
      <c r="T46" s="322">
        <f t="shared" si="5"/>
        <v>0</v>
      </c>
      <c r="U46" s="322">
        <f t="shared" si="6"/>
        <v>0</v>
      </c>
      <c r="V46" s="556">
        <v>5</v>
      </c>
      <c r="W46" s="343">
        <f>M132</f>
        <v>0.91237999999999997</v>
      </c>
      <c r="X46" s="521">
        <f t="shared" si="53"/>
        <v>0.91237999999999997</v>
      </c>
      <c r="Y46" s="521">
        <f t="shared" si="53"/>
        <v>0.91237999999999997</v>
      </c>
      <c r="Z46" s="318">
        <f t="shared" si="54"/>
        <v>3.1536000000000002E-2</v>
      </c>
      <c r="AA46" s="389">
        <f t="shared" si="67"/>
        <v>0.5</v>
      </c>
      <c r="AB46" s="328">
        <v>20</v>
      </c>
      <c r="AC46" s="318"/>
      <c r="AD46" s="318"/>
      <c r="AE46" s="328"/>
      <c r="AG46" s="234">
        <f t="shared" si="68"/>
        <v>0.89353321003291419</v>
      </c>
      <c r="AH46" s="234">
        <f t="shared" si="69"/>
        <v>0.81324215483430462</v>
      </c>
      <c r="AI46" s="234">
        <f t="shared" si="70"/>
        <v>0.70056515881974668</v>
      </c>
      <c r="AJ46" s="283"/>
      <c r="AK46" s="353"/>
      <c r="AL46" s="565" t="s">
        <v>61</v>
      </c>
      <c r="AM46" s="566">
        <f>O78/1000</f>
        <v>0.89352000000000009</v>
      </c>
      <c r="AN46" s="574">
        <f t="shared" si="71"/>
        <v>0.89352000000000009</v>
      </c>
      <c r="AO46" s="574">
        <f>AM46*(1-$AN$23)</f>
        <v>0</v>
      </c>
      <c r="AP46" s="574"/>
      <c r="AQ46" s="584">
        <f t="shared" si="28"/>
        <v>0.81524183016983021</v>
      </c>
      <c r="AR46" s="574">
        <f t="shared" si="29"/>
        <v>0</v>
      </c>
      <c r="AS46" s="575">
        <f t="shared" si="30"/>
        <v>0</v>
      </c>
      <c r="AT46" s="566">
        <f t="shared" si="72"/>
        <v>0.89353321003291419</v>
      </c>
      <c r="AU46" s="567">
        <f t="shared" si="72"/>
        <v>0</v>
      </c>
      <c r="AV46" s="568">
        <f t="shared" si="72"/>
        <v>0</v>
      </c>
      <c r="AW46" s="283"/>
      <c r="AX46" s="353"/>
      <c r="AY46" s="565" t="s">
        <v>61</v>
      </c>
      <c r="AZ46" s="566">
        <f>O98/1000</f>
        <v>0.81323999999999996</v>
      </c>
      <c r="BA46" s="560">
        <f t="shared" si="63"/>
        <v>0.81323999999999996</v>
      </c>
      <c r="BB46" s="574">
        <f t="shared" si="64"/>
        <v>0</v>
      </c>
      <c r="BC46" s="574">
        <f t="shared" si="65"/>
        <v>0</v>
      </c>
      <c r="BD46" s="566">
        <f t="shared" si="31"/>
        <v>0.7419858772277228</v>
      </c>
      <c r="BE46" s="567">
        <f t="shared" si="32"/>
        <v>0</v>
      </c>
      <c r="BF46" s="568">
        <f t="shared" si="33"/>
        <v>0</v>
      </c>
      <c r="BG46" s="566">
        <f t="shared" si="57"/>
        <v>0.81324215483430462</v>
      </c>
      <c r="BH46" s="567">
        <f t="shared" si="58"/>
        <v>0</v>
      </c>
      <c r="BI46" s="568">
        <f t="shared" si="59"/>
        <v>0</v>
      </c>
      <c r="BJ46" s="283"/>
      <c r="BK46" s="353"/>
      <c r="BL46" s="565" t="s">
        <v>61</v>
      </c>
      <c r="BM46" s="566">
        <f>O118/1000</f>
        <v>0.70056000000000007</v>
      </c>
      <c r="BN46" s="574">
        <f t="shared" si="73"/>
        <v>0.70056000000000007</v>
      </c>
      <c r="BO46" s="574">
        <f t="shared" si="50"/>
        <v>0</v>
      </c>
      <c r="BP46" s="574">
        <f t="shared" si="51"/>
        <v>0</v>
      </c>
      <c r="BQ46" s="566">
        <f t="shared" si="36"/>
        <v>0.63918163960396046</v>
      </c>
      <c r="BR46" s="567">
        <f t="shared" si="37"/>
        <v>0</v>
      </c>
      <c r="BS46" s="568">
        <f t="shared" si="38"/>
        <v>0</v>
      </c>
      <c r="BT46" s="566">
        <f t="shared" si="60"/>
        <v>0.70056515881974668</v>
      </c>
      <c r="BU46" s="567">
        <f t="shared" si="61"/>
        <v>0</v>
      </c>
      <c r="BV46" s="568">
        <f t="shared" si="62"/>
        <v>0</v>
      </c>
      <c r="BW46" s="283"/>
      <c r="BX46" s="283"/>
      <c r="BY46" s="283"/>
    </row>
    <row r="47" spans="3:77" ht="12.75" customHeight="1">
      <c r="C47" s="171" t="str">
        <f ca="1">+IF(OFFSET(Processes!B28,$D$11,0)="*","*",OFFSET(Processes!D28,$D$11,0))</f>
        <v>INDLDSHBNGAE1</v>
      </c>
      <c r="D47" s="144" t="str">
        <f ca="1">+OFFSET(Processes!E28,$D$11,0)</f>
        <v>Textile &amp; Leather Heat Room Boiler - Nat. Gas Existing 1</v>
      </c>
      <c r="E47" s="147" t="str">
        <f>+Processes!O28</f>
        <v>INDSNG1,INDSNG2,INDNGA</v>
      </c>
      <c r="F47" s="147" t="str">
        <f ca="1">+OFFSET(Processes!$M$12,$D$11,0) &amp; Processes!P28</f>
        <v>ILDSH</v>
      </c>
      <c r="G47" s="320">
        <f t="shared" si="18"/>
        <v>0</v>
      </c>
      <c r="H47" s="320">
        <f t="shared" si="19"/>
        <v>0</v>
      </c>
      <c r="I47" s="320">
        <f t="shared" si="20"/>
        <v>0</v>
      </c>
      <c r="J47" s="320">
        <f t="shared" si="21"/>
        <v>0</v>
      </c>
      <c r="K47" s="320">
        <f t="shared" si="22"/>
        <v>0</v>
      </c>
      <c r="L47" s="320">
        <f t="shared" si="23"/>
        <v>0</v>
      </c>
      <c r="M47" s="320">
        <f t="shared" si="24"/>
        <v>0</v>
      </c>
      <c r="N47" s="320">
        <f t="shared" si="25"/>
        <v>0</v>
      </c>
      <c r="O47" s="320">
        <f t="shared" si="26"/>
        <v>0</v>
      </c>
      <c r="P47" s="320">
        <f t="shared" si="1"/>
        <v>0</v>
      </c>
      <c r="Q47" s="320">
        <f t="shared" si="2"/>
        <v>0</v>
      </c>
      <c r="R47" s="320">
        <f t="shared" si="3"/>
        <v>0</v>
      </c>
      <c r="S47" s="320">
        <f t="shared" si="4"/>
        <v>0</v>
      </c>
      <c r="T47" s="320">
        <f t="shared" si="5"/>
        <v>0</v>
      </c>
      <c r="U47" s="320">
        <f t="shared" si="6"/>
        <v>0</v>
      </c>
      <c r="V47" s="320">
        <v>5</v>
      </c>
      <c r="W47" s="341">
        <f>I136</f>
        <v>1</v>
      </c>
      <c r="X47" s="520">
        <f t="shared" si="53"/>
        <v>1</v>
      </c>
      <c r="Y47" s="520">
        <f t="shared" si="53"/>
        <v>1</v>
      </c>
      <c r="Z47" s="317">
        <f t="shared" si="54"/>
        <v>3.1536000000000002E-2</v>
      </c>
      <c r="AA47" s="390">
        <f t="shared" si="67"/>
        <v>0.5</v>
      </c>
      <c r="AB47" s="329">
        <v>20</v>
      </c>
      <c r="AC47" s="324"/>
      <c r="AD47" s="317"/>
      <c r="AE47" s="329"/>
      <c r="AG47" s="234">
        <f t="shared" si="68"/>
        <v>0</v>
      </c>
      <c r="AH47" s="234">
        <f t="shared" si="69"/>
        <v>0</v>
      </c>
      <c r="AI47" s="234">
        <f t="shared" si="70"/>
        <v>0</v>
      </c>
      <c r="AJ47" s="283"/>
      <c r="AK47" s="528" t="str">
        <f ca="1">F47</f>
        <v>ILDSH</v>
      </c>
      <c r="AL47" s="569" t="s">
        <v>97</v>
      </c>
      <c r="AM47" s="570">
        <f>(J82+I82)/1000</f>
        <v>0</v>
      </c>
      <c r="AN47" s="572">
        <f t="shared" si="71"/>
        <v>0</v>
      </c>
      <c r="AO47" s="560">
        <f>AM47*$AO$23</f>
        <v>0</v>
      </c>
      <c r="AP47" s="560">
        <f>AM47*$AP$23</f>
        <v>0</v>
      </c>
      <c r="AQ47" s="580">
        <f t="shared" si="28"/>
        <v>0</v>
      </c>
      <c r="AR47" s="560">
        <f t="shared" si="29"/>
        <v>0</v>
      </c>
      <c r="AS47" s="561">
        <f t="shared" si="30"/>
        <v>0</v>
      </c>
      <c r="AT47" s="570">
        <f t="shared" si="72"/>
        <v>0</v>
      </c>
      <c r="AU47" s="572">
        <f t="shared" si="72"/>
        <v>0</v>
      </c>
      <c r="AV47" s="573">
        <f t="shared" si="72"/>
        <v>0</v>
      </c>
      <c r="AW47" s="283"/>
      <c r="AX47" s="528" t="str">
        <f t="shared" ca="1" si="12"/>
        <v>ILDSH</v>
      </c>
      <c r="AY47" s="569" t="s">
        <v>97</v>
      </c>
      <c r="AZ47" s="570">
        <f>(J102+I102)/1000</f>
        <v>0</v>
      </c>
      <c r="BA47" s="572">
        <f>AZ47*$AN$23</f>
        <v>0</v>
      </c>
      <c r="BB47" s="560">
        <f t="shared" si="64"/>
        <v>0</v>
      </c>
      <c r="BC47" s="560">
        <f t="shared" si="65"/>
        <v>0</v>
      </c>
      <c r="BD47" s="570">
        <f t="shared" si="31"/>
        <v>0</v>
      </c>
      <c r="BE47" s="572">
        <f t="shared" si="32"/>
        <v>0</v>
      </c>
      <c r="BF47" s="573">
        <f t="shared" si="33"/>
        <v>0</v>
      </c>
      <c r="BG47" s="570">
        <f t="shared" si="57"/>
        <v>0</v>
      </c>
      <c r="BH47" s="572">
        <f t="shared" si="58"/>
        <v>0</v>
      </c>
      <c r="BI47" s="573">
        <f t="shared" si="59"/>
        <v>0</v>
      </c>
      <c r="BJ47" s="283"/>
      <c r="BK47" s="528" t="str">
        <f ca="1">AK47</f>
        <v>ILDSH</v>
      </c>
      <c r="BL47" s="569" t="s">
        <v>97</v>
      </c>
      <c r="BM47" s="570">
        <f>(J122+I122)/1000</f>
        <v>0</v>
      </c>
      <c r="BN47" s="572">
        <f t="shared" si="73"/>
        <v>0</v>
      </c>
      <c r="BO47" s="560">
        <f t="shared" si="50"/>
        <v>0</v>
      </c>
      <c r="BP47" s="560">
        <f t="shared" si="51"/>
        <v>0</v>
      </c>
      <c r="BQ47" s="570">
        <f t="shared" si="36"/>
        <v>0</v>
      </c>
      <c r="BR47" s="572">
        <f t="shared" si="37"/>
        <v>0</v>
      </c>
      <c r="BS47" s="573">
        <f t="shared" si="38"/>
        <v>0</v>
      </c>
      <c r="BT47" s="570">
        <f t="shared" si="60"/>
        <v>0</v>
      </c>
      <c r="BU47" s="572">
        <f t="shared" si="61"/>
        <v>0</v>
      </c>
      <c r="BV47" s="573">
        <f t="shared" si="62"/>
        <v>0</v>
      </c>
      <c r="BW47" s="283"/>
      <c r="BX47" s="283"/>
      <c r="BY47" s="283"/>
    </row>
    <row r="48" spans="3:77" ht="12.75" customHeight="1">
      <c r="C48" s="171" t="str">
        <f ca="1">+IF(OFFSET(Processes!B29,$D$11,0)="*","*",OFFSET(Processes!D29,$D$11,0))</f>
        <v>INDLDSHBCOAE1</v>
      </c>
      <c r="D48" s="144" t="str">
        <f ca="1">+OFFSET(Processes!E29,$D$11,0)</f>
        <v>Textile &amp; Leather Heat Room Boiler - Coal Existing 1</v>
      </c>
      <c r="E48" s="147" t="str">
        <f>+Processes!O29</f>
        <v>INDCOA</v>
      </c>
      <c r="F48" s="147" t="str">
        <f ca="1">+OFFSET(Processes!$M$12,$D$11,0) &amp; Processes!P29</f>
        <v>ILDSH</v>
      </c>
      <c r="G48" s="320">
        <f t="shared" si="18"/>
        <v>0</v>
      </c>
      <c r="H48" s="320">
        <f t="shared" si="19"/>
        <v>0</v>
      </c>
      <c r="I48" s="320">
        <f t="shared" si="20"/>
        <v>0</v>
      </c>
      <c r="J48" s="320">
        <f t="shared" si="21"/>
        <v>0</v>
      </c>
      <c r="K48" s="320">
        <f t="shared" si="22"/>
        <v>0</v>
      </c>
      <c r="L48" s="320">
        <f t="shared" si="23"/>
        <v>0</v>
      </c>
      <c r="M48" s="320">
        <f t="shared" si="24"/>
        <v>0</v>
      </c>
      <c r="N48" s="320">
        <f t="shared" si="25"/>
        <v>0</v>
      </c>
      <c r="O48" s="320">
        <f t="shared" si="26"/>
        <v>0</v>
      </c>
      <c r="P48" s="320">
        <f t="shared" si="1"/>
        <v>0</v>
      </c>
      <c r="Q48" s="320">
        <f t="shared" si="2"/>
        <v>0</v>
      </c>
      <c r="R48" s="320">
        <f t="shared" si="3"/>
        <v>0</v>
      </c>
      <c r="S48" s="320">
        <f t="shared" si="4"/>
        <v>0</v>
      </c>
      <c r="T48" s="320">
        <f t="shared" si="5"/>
        <v>0</v>
      </c>
      <c r="U48" s="320">
        <f t="shared" si="6"/>
        <v>0</v>
      </c>
      <c r="V48" s="320">
        <v>5</v>
      </c>
      <c r="W48" s="341">
        <f>D136</f>
        <v>0.95</v>
      </c>
      <c r="X48" s="520">
        <f t="shared" si="53"/>
        <v>0.95</v>
      </c>
      <c r="Y48" s="520">
        <f t="shared" si="53"/>
        <v>0.95</v>
      </c>
      <c r="Z48" s="317">
        <f t="shared" si="54"/>
        <v>3.1536000000000002E-2</v>
      </c>
      <c r="AA48" s="388">
        <f t="shared" si="67"/>
        <v>0.5</v>
      </c>
      <c r="AB48" s="327">
        <v>20</v>
      </c>
      <c r="AC48" s="324"/>
      <c r="AD48" s="317"/>
      <c r="AE48" s="329"/>
      <c r="AG48" s="234">
        <f t="shared" si="68"/>
        <v>0</v>
      </c>
      <c r="AH48" s="234">
        <f t="shared" si="69"/>
        <v>0</v>
      </c>
      <c r="AI48" s="234">
        <f t="shared" si="70"/>
        <v>0</v>
      </c>
      <c r="AJ48" s="283"/>
      <c r="AK48" s="354"/>
      <c r="AL48" s="557" t="s">
        <v>98</v>
      </c>
      <c r="AM48" s="558">
        <f>D82/1000</f>
        <v>0</v>
      </c>
      <c r="AN48" s="559">
        <f t="shared" si="71"/>
        <v>0</v>
      </c>
      <c r="AO48" s="560">
        <f>AM48*$AO$23</f>
        <v>0</v>
      </c>
      <c r="AP48" s="560">
        <f>AM48*$AP$23</f>
        <v>0</v>
      </c>
      <c r="AQ48" s="580">
        <f t="shared" si="28"/>
        <v>0</v>
      </c>
      <c r="AR48" s="560">
        <f t="shared" si="29"/>
        <v>0</v>
      </c>
      <c r="AS48" s="561">
        <f t="shared" si="30"/>
        <v>0</v>
      </c>
      <c r="AT48" s="558">
        <f t="shared" si="72"/>
        <v>0</v>
      </c>
      <c r="AU48" s="559">
        <f t="shared" si="72"/>
        <v>0</v>
      </c>
      <c r="AV48" s="564">
        <f t="shared" si="72"/>
        <v>0</v>
      </c>
      <c r="AW48" s="283"/>
      <c r="AX48" s="354"/>
      <c r="AY48" s="557" t="s">
        <v>98</v>
      </c>
      <c r="AZ48" s="558">
        <f>D102/1000</f>
        <v>0</v>
      </c>
      <c r="BA48" s="559">
        <f t="shared" ref="BA48:BA50" si="74">AZ48*$AN$23</f>
        <v>0</v>
      </c>
      <c r="BB48" s="560">
        <f t="shared" si="64"/>
        <v>0</v>
      </c>
      <c r="BC48" s="560">
        <f t="shared" si="65"/>
        <v>0</v>
      </c>
      <c r="BD48" s="558">
        <f t="shared" si="31"/>
        <v>0</v>
      </c>
      <c r="BE48" s="559">
        <f t="shared" si="32"/>
        <v>0</v>
      </c>
      <c r="BF48" s="564">
        <f t="shared" si="33"/>
        <v>0</v>
      </c>
      <c r="BG48" s="558">
        <f t="shared" si="57"/>
        <v>0</v>
      </c>
      <c r="BH48" s="559">
        <f t="shared" si="58"/>
        <v>0</v>
      </c>
      <c r="BI48" s="564">
        <f t="shared" si="59"/>
        <v>0</v>
      </c>
      <c r="BJ48" s="283"/>
      <c r="BK48" s="354"/>
      <c r="BL48" s="557" t="s">
        <v>98</v>
      </c>
      <c r="BM48" s="558">
        <f>D122/1000</f>
        <v>0</v>
      </c>
      <c r="BN48" s="559">
        <f t="shared" si="73"/>
        <v>0</v>
      </c>
      <c r="BO48" s="560">
        <f t="shared" si="50"/>
        <v>0</v>
      </c>
      <c r="BP48" s="560">
        <f t="shared" si="51"/>
        <v>0</v>
      </c>
      <c r="BQ48" s="558">
        <f t="shared" si="36"/>
        <v>0</v>
      </c>
      <c r="BR48" s="559">
        <f t="shared" si="37"/>
        <v>0</v>
      </c>
      <c r="BS48" s="564">
        <f t="shared" si="38"/>
        <v>0</v>
      </c>
      <c r="BT48" s="558">
        <f t="shared" si="60"/>
        <v>0</v>
      </c>
      <c r="BU48" s="559">
        <f t="shared" si="61"/>
        <v>0</v>
      </c>
      <c r="BV48" s="564">
        <f t="shared" si="62"/>
        <v>0</v>
      </c>
      <c r="BW48" s="283"/>
      <c r="BX48" s="283"/>
      <c r="BY48" s="283"/>
    </row>
    <row r="49" spans="3:77" ht="12.75" customHeight="1">
      <c r="C49" s="171" t="str">
        <f ca="1">+IF(OFFSET(Processes!B30,$D$11,0)="*","*",OFFSET(Processes!D30,$D$11,0))</f>
        <v>INDLDSHBDSLE1</v>
      </c>
      <c r="D49" s="144" t="str">
        <f ca="1">+OFFSET(Processes!E30,$D$11,0)</f>
        <v>Textile &amp; Leather Heat Room Boiler - Diesel Existing 1</v>
      </c>
      <c r="E49" s="147" t="str">
        <f>+Processes!O30</f>
        <v>INDDSB1,INDDSB2,INDDSL</v>
      </c>
      <c r="F49" s="147" t="str">
        <f ca="1">+OFFSET(Processes!$M$12,$D$11,0) &amp; Processes!P30</f>
        <v>ILDSH</v>
      </c>
      <c r="G49" s="320">
        <f t="shared" si="18"/>
        <v>0</v>
      </c>
      <c r="H49" s="320">
        <f t="shared" si="19"/>
        <v>0</v>
      </c>
      <c r="I49" s="320">
        <f t="shared" si="20"/>
        <v>0</v>
      </c>
      <c r="J49" s="320">
        <f t="shared" si="21"/>
        <v>0</v>
      </c>
      <c r="K49" s="320">
        <f t="shared" si="22"/>
        <v>0</v>
      </c>
      <c r="L49" s="320">
        <f t="shared" si="23"/>
        <v>0</v>
      </c>
      <c r="M49" s="320">
        <f t="shared" si="24"/>
        <v>0</v>
      </c>
      <c r="N49" s="320">
        <f t="shared" si="25"/>
        <v>0</v>
      </c>
      <c r="O49" s="320">
        <f t="shared" si="26"/>
        <v>0</v>
      </c>
      <c r="P49" s="320">
        <f t="shared" si="1"/>
        <v>0</v>
      </c>
      <c r="Q49" s="320">
        <f t="shared" si="2"/>
        <v>0</v>
      </c>
      <c r="R49" s="320">
        <f t="shared" si="3"/>
        <v>0</v>
      </c>
      <c r="S49" s="320">
        <f t="shared" si="4"/>
        <v>0</v>
      </c>
      <c r="T49" s="320">
        <f t="shared" si="5"/>
        <v>0</v>
      </c>
      <c r="U49" s="320">
        <f t="shared" si="6"/>
        <v>0</v>
      </c>
      <c r="V49" s="320">
        <v>5</v>
      </c>
      <c r="W49" s="341">
        <f>F136</f>
        <v>0.96</v>
      </c>
      <c r="X49" s="520">
        <f t="shared" si="53"/>
        <v>0.96</v>
      </c>
      <c r="Y49" s="520">
        <f t="shared" si="53"/>
        <v>0.96</v>
      </c>
      <c r="Z49" s="317">
        <f t="shared" si="54"/>
        <v>3.1536000000000002E-2</v>
      </c>
      <c r="AA49" s="390">
        <f t="shared" si="67"/>
        <v>0.5</v>
      </c>
      <c r="AB49" s="329">
        <v>20</v>
      </c>
      <c r="AC49" s="324"/>
      <c r="AD49" s="317"/>
      <c r="AE49" s="329"/>
      <c r="AG49" s="234">
        <f t="shared" si="68"/>
        <v>0</v>
      </c>
      <c r="AH49" s="234">
        <f t="shared" si="69"/>
        <v>0</v>
      </c>
      <c r="AI49" s="234">
        <f t="shared" si="70"/>
        <v>0</v>
      </c>
      <c r="AJ49" s="283"/>
      <c r="AK49" s="354"/>
      <c r="AL49" s="557" t="s">
        <v>59</v>
      </c>
      <c r="AM49" s="558">
        <f>(F82+L82)/1000</f>
        <v>0</v>
      </c>
      <c r="AN49" s="559">
        <f t="shared" ref="AN49:AN62" si="75">AM49*$AN$23</f>
        <v>0</v>
      </c>
      <c r="AO49" s="560">
        <f t="shared" ref="AO49:AO62" si="76">AM49*$AO$23</f>
        <v>0</v>
      </c>
      <c r="AP49" s="560">
        <f t="shared" ref="AP49:AP62" si="77">AM49*$AP$23</f>
        <v>0</v>
      </c>
      <c r="AQ49" s="580">
        <f t="shared" si="28"/>
        <v>0</v>
      </c>
      <c r="AR49" s="560">
        <f t="shared" si="29"/>
        <v>0</v>
      </c>
      <c r="AS49" s="561">
        <f t="shared" si="30"/>
        <v>0</v>
      </c>
      <c r="AT49" s="558">
        <f t="shared" si="72"/>
        <v>0</v>
      </c>
      <c r="AU49" s="559">
        <f t="shared" si="72"/>
        <v>0</v>
      </c>
      <c r="AV49" s="564">
        <f t="shared" si="72"/>
        <v>0</v>
      </c>
      <c r="AW49" s="283"/>
      <c r="AX49" s="354"/>
      <c r="AY49" s="557" t="s">
        <v>59</v>
      </c>
      <c r="AZ49" s="558">
        <f>(F102+L102)/1000</f>
        <v>0</v>
      </c>
      <c r="BA49" s="559">
        <f t="shared" si="74"/>
        <v>0</v>
      </c>
      <c r="BB49" s="560">
        <f t="shared" si="64"/>
        <v>0</v>
      </c>
      <c r="BC49" s="560">
        <f t="shared" si="65"/>
        <v>0</v>
      </c>
      <c r="BD49" s="558">
        <f t="shared" si="31"/>
        <v>0</v>
      </c>
      <c r="BE49" s="559">
        <f t="shared" si="32"/>
        <v>0</v>
      </c>
      <c r="BF49" s="564">
        <f t="shared" si="33"/>
        <v>0</v>
      </c>
      <c r="BG49" s="558">
        <f t="shared" si="57"/>
        <v>0</v>
      </c>
      <c r="BH49" s="559">
        <f t="shared" si="58"/>
        <v>0</v>
      </c>
      <c r="BI49" s="564">
        <f t="shared" si="59"/>
        <v>0</v>
      </c>
      <c r="BJ49" s="283"/>
      <c r="BK49" s="354"/>
      <c r="BL49" s="557" t="s">
        <v>59</v>
      </c>
      <c r="BM49" s="558">
        <f>(F122+L122)/1000</f>
        <v>0</v>
      </c>
      <c r="BN49" s="559">
        <f t="shared" si="73"/>
        <v>0</v>
      </c>
      <c r="BO49" s="560">
        <f t="shared" si="50"/>
        <v>0</v>
      </c>
      <c r="BP49" s="560">
        <f t="shared" si="51"/>
        <v>0</v>
      </c>
      <c r="BQ49" s="558">
        <f t="shared" si="36"/>
        <v>0</v>
      </c>
      <c r="BR49" s="559">
        <f t="shared" si="37"/>
        <v>0</v>
      </c>
      <c r="BS49" s="564">
        <f t="shared" si="38"/>
        <v>0</v>
      </c>
      <c r="BT49" s="558">
        <f t="shared" si="60"/>
        <v>0</v>
      </c>
      <c r="BU49" s="559">
        <f t="shared" si="61"/>
        <v>0</v>
      </c>
      <c r="BV49" s="564">
        <f t="shared" si="62"/>
        <v>0</v>
      </c>
      <c r="BW49" s="283"/>
      <c r="BX49" s="283"/>
      <c r="BY49" s="283"/>
    </row>
    <row r="50" spans="3:77" ht="12.75" customHeight="1">
      <c r="C50" s="171" t="str">
        <f ca="1">+IF(OFFSET(Processes!B31,$D$11,0)="*","*",OFFSET(Processes!D31,$D$11,0))</f>
        <v>INDLDSHBWPEE1</v>
      </c>
      <c r="D50" s="144" t="str">
        <f ca="1">+OFFSET(Processes!E31,$D$11,0)</f>
        <v>Textile &amp; Leather Heat Room Boiler - Wood Pellets Existing 1</v>
      </c>
      <c r="E50" s="147" t="str">
        <f>+Processes!O31</f>
        <v>INDWPE</v>
      </c>
      <c r="F50" s="147" t="str">
        <f ca="1">+OFFSET(Processes!$M$12,$D$11,0) &amp; Processes!P31</f>
        <v>ILDSH</v>
      </c>
      <c r="G50" s="319">
        <f t="shared" si="18"/>
        <v>0</v>
      </c>
      <c r="H50" s="319">
        <f t="shared" si="19"/>
        <v>0</v>
      </c>
      <c r="I50" s="319">
        <f t="shared" si="20"/>
        <v>0</v>
      </c>
      <c r="J50" s="319">
        <f t="shared" si="21"/>
        <v>0</v>
      </c>
      <c r="K50" s="319">
        <f t="shared" si="22"/>
        <v>0</v>
      </c>
      <c r="L50" s="319">
        <f t="shared" si="23"/>
        <v>0</v>
      </c>
      <c r="M50" s="319">
        <f t="shared" si="24"/>
        <v>0</v>
      </c>
      <c r="N50" s="319">
        <f t="shared" si="25"/>
        <v>0</v>
      </c>
      <c r="O50" s="319">
        <f t="shared" si="26"/>
        <v>0</v>
      </c>
      <c r="P50" s="319">
        <f t="shared" si="1"/>
        <v>0</v>
      </c>
      <c r="Q50" s="319">
        <f t="shared" si="2"/>
        <v>0</v>
      </c>
      <c r="R50" s="319">
        <f t="shared" si="3"/>
        <v>0</v>
      </c>
      <c r="S50" s="319">
        <f t="shared" si="4"/>
        <v>0</v>
      </c>
      <c r="T50" s="319">
        <f t="shared" si="5"/>
        <v>0</v>
      </c>
      <c r="U50" s="319">
        <f t="shared" si="6"/>
        <v>0</v>
      </c>
      <c r="V50" s="319">
        <v>5</v>
      </c>
      <c r="W50" s="341">
        <f>K136</f>
        <v>0.85</v>
      </c>
      <c r="X50" s="520">
        <f t="shared" si="53"/>
        <v>0.85</v>
      </c>
      <c r="Y50" s="520">
        <f t="shared" si="53"/>
        <v>0.85</v>
      </c>
      <c r="Z50" s="317">
        <f t="shared" si="54"/>
        <v>3.1536000000000002E-2</v>
      </c>
      <c r="AA50" s="390">
        <f t="shared" si="67"/>
        <v>0.5</v>
      </c>
      <c r="AB50" s="329">
        <v>20</v>
      </c>
      <c r="AC50" s="317">
        <v>0.5</v>
      </c>
      <c r="AD50" s="317">
        <v>0.5</v>
      </c>
      <c r="AE50" s="329">
        <v>5</v>
      </c>
      <c r="AG50" s="234">
        <f t="shared" si="68"/>
        <v>0</v>
      </c>
      <c r="AH50" s="234">
        <f t="shared" si="69"/>
        <v>0</v>
      </c>
      <c r="AI50" s="234">
        <f t="shared" si="70"/>
        <v>0</v>
      </c>
      <c r="AJ50" s="283"/>
      <c r="AK50" s="354"/>
      <c r="AL50" s="557" t="s">
        <v>99</v>
      </c>
      <c r="AM50" s="558">
        <f>M82/1000</f>
        <v>0</v>
      </c>
      <c r="AN50" s="559">
        <f t="shared" si="75"/>
        <v>0</v>
      </c>
      <c r="AO50" s="560">
        <f t="shared" si="76"/>
        <v>0</v>
      </c>
      <c r="AP50" s="560">
        <f t="shared" si="77"/>
        <v>0</v>
      </c>
      <c r="AQ50" s="580">
        <f t="shared" si="28"/>
        <v>0</v>
      </c>
      <c r="AR50" s="560">
        <f t="shared" si="29"/>
        <v>0</v>
      </c>
      <c r="AS50" s="561">
        <f t="shared" si="30"/>
        <v>0</v>
      </c>
      <c r="AT50" s="558">
        <f t="shared" si="72"/>
        <v>0</v>
      </c>
      <c r="AU50" s="559">
        <f t="shared" si="72"/>
        <v>0</v>
      </c>
      <c r="AV50" s="564">
        <f t="shared" si="72"/>
        <v>0</v>
      </c>
      <c r="AW50" s="283"/>
      <c r="AX50" s="354"/>
      <c r="AY50" s="557" t="s">
        <v>99</v>
      </c>
      <c r="AZ50" s="558">
        <f>M102/1000</f>
        <v>0</v>
      </c>
      <c r="BA50" s="559">
        <f t="shared" si="74"/>
        <v>0</v>
      </c>
      <c r="BB50" s="560">
        <f t="shared" si="64"/>
        <v>0</v>
      </c>
      <c r="BC50" s="560">
        <f t="shared" si="65"/>
        <v>0</v>
      </c>
      <c r="BD50" s="558">
        <f t="shared" si="31"/>
        <v>0</v>
      </c>
      <c r="BE50" s="559">
        <f t="shared" si="32"/>
        <v>0</v>
      </c>
      <c r="BF50" s="564">
        <f t="shared" si="33"/>
        <v>0</v>
      </c>
      <c r="BG50" s="558">
        <f t="shared" si="57"/>
        <v>0</v>
      </c>
      <c r="BH50" s="559">
        <f t="shared" si="58"/>
        <v>0</v>
      </c>
      <c r="BI50" s="564">
        <f t="shared" si="59"/>
        <v>0</v>
      </c>
      <c r="BJ50" s="283"/>
      <c r="BK50" s="354"/>
      <c r="BL50" s="557" t="s">
        <v>99</v>
      </c>
      <c r="BM50" s="558">
        <f>M122/1000</f>
        <v>0</v>
      </c>
      <c r="BN50" s="559">
        <f t="shared" si="73"/>
        <v>0</v>
      </c>
      <c r="BO50" s="560">
        <f t="shared" si="50"/>
        <v>0</v>
      </c>
      <c r="BP50" s="560">
        <f t="shared" si="51"/>
        <v>0</v>
      </c>
      <c r="BQ50" s="558">
        <f t="shared" si="36"/>
        <v>0</v>
      </c>
      <c r="BR50" s="559">
        <f t="shared" si="37"/>
        <v>0</v>
      </c>
      <c r="BS50" s="564">
        <f t="shared" si="38"/>
        <v>0</v>
      </c>
      <c r="BT50" s="558">
        <f t="shared" si="60"/>
        <v>0</v>
      </c>
      <c r="BU50" s="559">
        <f t="shared" si="61"/>
        <v>0</v>
      </c>
      <c r="BV50" s="564">
        <f t="shared" si="62"/>
        <v>0</v>
      </c>
      <c r="BW50" s="283"/>
      <c r="BX50" s="283"/>
      <c r="BY50" s="283"/>
    </row>
    <row r="51" spans="3:77" ht="12.75" customHeight="1">
      <c r="C51" s="171"/>
      <c r="D51" s="144"/>
      <c r="E51" s="147" t="str">
        <f>+Processes!O32</f>
        <v>INDWCH</v>
      </c>
      <c r="F51" s="147"/>
      <c r="G51" s="319"/>
      <c r="H51" s="319"/>
      <c r="I51" s="319"/>
      <c r="J51" s="319"/>
      <c r="K51" s="319"/>
      <c r="L51" s="319"/>
      <c r="M51" s="319"/>
      <c r="N51" s="319"/>
      <c r="O51" s="319"/>
      <c r="P51" s="319">
        <f t="shared" si="1"/>
        <v>0</v>
      </c>
      <c r="Q51" s="319">
        <f t="shared" si="2"/>
        <v>0</v>
      </c>
      <c r="R51" s="319">
        <f t="shared" si="3"/>
        <v>0</v>
      </c>
      <c r="S51" s="319">
        <f t="shared" si="4"/>
        <v>0</v>
      </c>
      <c r="T51" s="319">
        <f t="shared" si="5"/>
        <v>0</v>
      </c>
      <c r="U51" s="319">
        <f t="shared" si="6"/>
        <v>0</v>
      </c>
      <c r="V51" s="319" t="str">
        <f>IF(S51&gt;0,0.001,"")</f>
        <v/>
      </c>
      <c r="W51" s="341"/>
      <c r="X51" s="520"/>
      <c r="Y51" s="520"/>
      <c r="Z51" s="317"/>
      <c r="AA51" s="390"/>
      <c r="AB51" s="329"/>
      <c r="AC51" s="317">
        <f>1-AC50</f>
        <v>0.5</v>
      </c>
      <c r="AD51" s="317">
        <f>1-AD50</f>
        <v>0.5</v>
      </c>
      <c r="AE51" s="329">
        <v>5</v>
      </c>
      <c r="AG51" s="234"/>
      <c r="AH51" s="234"/>
      <c r="AI51" s="234"/>
      <c r="AJ51" s="283"/>
      <c r="AK51" s="354"/>
      <c r="AL51" s="557" t="s">
        <v>107</v>
      </c>
      <c r="AM51" s="558"/>
      <c r="AN51" s="559">
        <f t="shared" si="75"/>
        <v>0</v>
      </c>
      <c r="AO51" s="560">
        <f t="shared" si="76"/>
        <v>0</v>
      </c>
      <c r="AP51" s="560">
        <f t="shared" si="77"/>
        <v>0</v>
      </c>
      <c r="AQ51" s="580">
        <f t="shared" si="28"/>
        <v>0</v>
      </c>
      <c r="AR51" s="560">
        <f t="shared" si="29"/>
        <v>0</v>
      </c>
      <c r="AS51" s="561">
        <f t="shared" si="30"/>
        <v>0</v>
      </c>
      <c r="AT51" s="558"/>
      <c r="AU51" s="559"/>
      <c r="AV51" s="564"/>
      <c r="AW51" s="283"/>
      <c r="AX51" s="354"/>
      <c r="AY51" s="557" t="s">
        <v>107</v>
      </c>
      <c r="AZ51" s="558"/>
      <c r="BA51" s="559"/>
      <c r="BB51" s="560">
        <f t="shared" si="64"/>
        <v>0</v>
      </c>
      <c r="BC51" s="560">
        <f t="shared" si="65"/>
        <v>0</v>
      </c>
      <c r="BD51" s="558">
        <f t="shared" si="31"/>
        <v>0</v>
      </c>
      <c r="BE51" s="559">
        <f t="shared" si="32"/>
        <v>0</v>
      </c>
      <c r="BF51" s="564">
        <f t="shared" si="33"/>
        <v>0</v>
      </c>
      <c r="BG51" s="558">
        <f t="shared" si="57"/>
        <v>0</v>
      </c>
      <c r="BH51" s="559">
        <f t="shared" si="58"/>
        <v>0</v>
      </c>
      <c r="BI51" s="564">
        <f t="shared" si="59"/>
        <v>0</v>
      </c>
      <c r="BJ51" s="283"/>
      <c r="BK51" s="354"/>
      <c r="BL51" s="557" t="s">
        <v>107</v>
      </c>
      <c r="BM51" s="558"/>
      <c r="BN51" s="559"/>
      <c r="BO51" s="560">
        <f t="shared" si="50"/>
        <v>0</v>
      </c>
      <c r="BP51" s="560">
        <f t="shared" si="51"/>
        <v>0</v>
      </c>
      <c r="BQ51" s="558">
        <f t="shared" si="36"/>
        <v>0</v>
      </c>
      <c r="BR51" s="559">
        <f t="shared" si="37"/>
        <v>0</v>
      </c>
      <c r="BS51" s="564">
        <f t="shared" si="38"/>
        <v>0</v>
      </c>
      <c r="BT51" s="558">
        <f t="shared" si="60"/>
        <v>0</v>
      </c>
      <c r="BU51" s="559">
        <f t="shared" si="61"/>
        <v>0</v>
      </c>
      <c r="BV51" s="564">
        <f t="shared" si="62"/>
        <v>0</v>
      </c>
      <c r="BW51" s="283"/>
      <c r="BX51" s="283"/>
      <c r="BY51" s="283"/>
    </row>
    <row r="52" spans="3:77" ht="12.75" customHeight="1">
      <c r="C52" s="171" t="str">
        <f ca="1">+IF(OFFSET(Processes!B33,$D$11,0)="*","*",OFFSET(Processes!D33,$D$11,0))</f>
        <v>INDLDSHBBGAE1</v>
      </c>
      <c r="D52" s="144" t="str">
        <f ca="1">+OFFSET(Processes!E33,$D$11,0)</f>
        <v>Textile &amp; Leather Heat Room Boiler - Biogas Existing 1</v>
      </c>
      <c r="E52" s="147" t="str">
        <f>+Processes!O33</f>
        <v>INDBGA</v>
      </c>
      <c r="F52" s="147" t="str">
        <f ca="1">+OFFSET(Processes!$M$12,$D$11,0) &amp; Processes!P33</f>
        <v>ILDSH</v>
      </c>
      <c r="G52" s="320">
        <f t="shared" si="18"/>
        <v>0</v>
      </c>
      <c r="H52" s="320">
        <f t="shared" si="19"/>
        <v>0</v>
      </c>
      <c r="I52" s="320">
        <f t="shared" si="20"/>
        <v>0</v>
      </c>
      <c r="J52" s="320">
        <f t="shared" si="21"/>
        <v>0</v>
      </c>
      <c r="K52" s="320">
        <f t="shared" si="22"/>
        <v>0</v>
      </c>
      <c r="L52" s="320">
        <f t="shared" si="23"/>
        <v>0</v>
      </c>
      <c r="M52" s="320">
        <f t="shared" si="24"/>
        <v>0</v>
      </c>
      <c r="N52" s="320">
        <f t="shared" si="25"/>
        <v>0</v>
      </c>
      <c r="O52" s="320">
        <f t="shared" si="26"/>
        <v>0</v>
      </c>
      <c r="P52" s="320">
        <f t="shared" si="1"/>
        <v>0</v>
      </c>
      <c r="Q52" s="320">
        <f t="shared" si="2"/>
        <v>0</v>
      </c>
      <c r="R52" s="320">
        <f t="shared" si="3"/>
        <v>0</v>
      </c>
      <c r="S52" s="320">
        <f t="shared" si="4"/>
        <v>0</v>
      </c>
      <c r="T52" s="320">
        <f t="shared" si="5"/>
        <v>0</v>
      </c>
      <c r="U52" s="320">
        <f t="shared" si="6"/>
        <v>0</v>
      </c>
      <c r="V52" s="320">
        <v>5</v>
      </c>
      <c r="W52" s="341">
        <f>J136</f>
        <v>1</v>
      </c>
      <c r="X52" s="520">
        <f t="shared" ref="X52:Y58" si="78">W52</f>
        <v>1</v>
      </c>
      <c r="Y52" s="520">
        <f t="shared" si="78"/>
        <v>1</v>
      </c>
      <c r="Z52" s="317">
        <f>3.6*8760/1000000</f>
        <v>3.1536000000000002E-2</v>
      </c>
      <c r="AA52" s="390">
        <f t="shared" ref="AA52:AA60" si="79">$AA$26</f>
        <v>0.5</v>
      </c>
      <c r="AB52" s="329">
        <v>20</v>
      </c>
      <c r="AC52" s="324"/>
      <c r="AD52" s="317"/>
      <c r="AE52" s="329"/>
      <c r="AG52" s="234">
        <f t="shared" ref="AG52:AG62" si="80">((G52*Z52*AA52/W52)+(H52*Z52*AA52/X52))/$G$21</f>
        <v>0</v>
      </c>
      <c r="AH52" s="234">
        <f t="shared" ref="AH52:AH62" si="81">((J52*Z52*AA52/W52)+(K52*Z52*AA52/X52))/$J$21</f>
        <v>0</v>
      </c>
      <c r="AI52" s="234">
        <f t="shared" ref="AI52:AI62" si="82">((M52*AA52*Z52/W52)+(N52*Z52*AA52/X52))/$M$21</f>
        <v>0</v>
      </c>
      <c r="AJ52" s="283"/>
      <c r="AK52" s="354"/>
      <c r="AL52" s="557" t="s">
        <v>100</v>
      </c>
      <c r="AM52" s="558">
        <f>K82/1000</f>
        <v>0</v>
      </c>
      <c r="AN52" s="559">
        <f t="shared" si="75"/>
        <v>0</v>
      </c>
      <c r="AO52" s="560">
        <f t="shared" si="76"/>
        <v>0</v>
      </c>
      <c r="AP52" s="560">
        <f t="shared" si="77"/>
        <v>0</v>
      </c>
      <c r="AQ52" s="580">
        <f t="shared" si="28"/>
        <v>0</v>
      </c>
      <c r="AR52" s="560">
        <f t="shared" si="29"/>
        <v>0</v>
      </c>
      <c r="AS52" s="561">
        <f t="shared" si="30"/>
        <v>0</v>
      </c>
      <c r="AT52" s="558">
        <f t="shared" ref="AT52:AV56" si="83">IFERROR(AQ52/W52,0)</f>
        <v>0</v>
      </c>
      <c r="AU52" s="559">
        <f t="shared" si="83"/>
        <v>0</v>
      </c>
      <c r="AV52" s="564">
        <f t="shared" si="83"/>
        <v>0</v>
      </c>
      <c r="AW52" s="283"/>
      <c r="AX52" s="354"/>
      <c r="AY52" s="557" t="s">
        <v>100</v>
      </c>
      <c r="AZ52" s="558">
        <f>K102/1000</f>
        <v>0</v>
      </c>
      <c r="BA52" s="559">
        <f>AZ52*$AN$23</f>
        <v>0</v>
      </c>
      <c r="BB52" s="560">
        <f t="shared" si="64"/>
        <v>0</v>
      </c>
      <c r="BC52" s="560">
        <f t="shared" si="65"/>
        <v>0</v>
      </c>
      <c r="BD52" s="558">
        <f t="shared" si="31"/>
        <v>0</v>
      </c>
      <c r="BE52" s="559">
        <f t="shared" si="32"/>
        <v>0</v>
      </c>
      <c r="BF52" s="564">
        <f t="shared" si="33"/>
        <v>0</v>
      </c>
      <c r="BG52" s="558">
        <f t="shared" si="57"/>
        <v>0</v>
      </c>
      <c r="BH52" s="559">
        <f t="shared" si="58"/>
        <v>0</v>
      </c>
      <c r="BI52" s="564">
        <f t="shared" si="59"/>
        <v>0</v>
      </c>
      <c r="BJ52" s="283"/>
      <c r="BK52" s="354"/>
      <c r="BL52" s="557" t="s">
        <v>100</v>
      </c>
      <c r="BM52" s="558">
        <f>K122/1000</f>
        <v>0</v>
      </c>
      <c r="BN52" s="559">
        <f>BM52*$AN$23</f>
        <v>0</v>
      </c>
      <c r="BO52" s="560">
        <f t="shared" si="50"/>
        <v>0</v>
      </c>
      <c r="BP52" s="560">
        <f t="shared" si="51"/>
        <v>0</v>
      </c>
      <c r="BQ52" s="558">
        <f t="shared" si="36"/>
        <v>0</v>
      </c>
      <c r="BR52" s="559">
        <f t="shared" si="37"/>
        <v>0</v>
      </c>
      <c r="BS52" s="564">
        <f t="shared" si="38"/>
        <v>0</v>
      </c>
      <c r="BT52" s="558">
        <f t="shared" si="60"/>
        <v>0</v>
      </c>
      <c r="BU52" s="559">
        <f t="shared" si="61"/>
        <v>0</v>
      </c>
      <c r="BV52" s="564">
        <f t="shared" si="62"/>
        <v>0</v>
      </c>
      <c r="BW52" s="283"/>
      <c r="BX52" s="283"/>
      <c r="BY52" s="283"/>
    </row>
    <row r="53" spans="3:77" ht="12.75" customHeight="1">
      <c r="C53" s="171" t="str">
        <f ca="1">+IF(OFFSET(Processes!B34,$D$11,0)="*","*",OFFSET(Processes!D34,$D$11,0))</f>
        <v>INDLDSHBHFOE1</v>
      </c>
      <c r="D53" s="144" t="str">
        <f ca="1">+OFFSET(Processes!E34,$D$11,0)</f>
        <v>Textile &amp; Leather Heat Room Boiler - Heavy Fuel Oil Existing 1</v>
      </c>
      <c r="E53" s="147" t="str">
        <f>+Processes!O34</f>
        <v>INDHFO</v>
      </c>
      <c r="F53" s="147" t="str">
        <f ca="1">+OFFSET(Processes!$M$12,$D$11,0) &amp; Processes!P34</f>
        <v>ILDSH</v>
      </c>
      <c r="G53" s="320">
        <f t="shared" si="18"/>
        <v>0</v>
      </c>
      <c r="H53" s="320">
        <f t="shared" si="19"/>
        <v>0</v>
      </c>
      <c r="I53" s="320">
        <f t="shared" si="20"/>
        <v>0</v>
      </c>
      <c r="J53" s="320">
        <f t="shared" si="21"/>
        <v>0</v>
      </c>
      <c r="K53" s="320">
        <f t="shared" si="22"/>
        <v>0</v>
      </c>
      <c r="L53" s="320">
        <f t="shared" si="23"/>
        <v>0</v>
      </c>
      <c r="M53" s="320">
        <f t="shared" si="24"/>
        <v>0</v>
      </c>
      <c r="N53" s="320">
        <f t="shared" si="25"/>
        <v>0</v>
      </c>
      <c r="O53" s="320">
        <f t="shared" si="26"/>
        <v>0</v>
      </c>
      <c r="P53" s="320">
        <f t="shared" si="1"/>
        <v>0</v>
      </c>
      <c r="Q53" s="320">
        <f t="shared" si="2"/>
        <v>0</v>
      </c>
      <c r="R53" s="320">
        <f t="shared" si="3"/>
        <v>0</v>
      </c>
      <c r="S53" s="320">
        <f t="shared" si="4"/>
        <v>0</v>
      </c>
      <c r="T53" s="320">
        <f t="shared" si="5"/>
        <v>0</v>
      </c>
      <c r="U53" s="320">
        <f t="shared" si="6"/>
        <v>0</v>
      </c>
      <c r="V53" s="320">
        <v>5</v>
      </c>
      <c r="W53" s="341">
        <f>E136</f>
        <v>0.95</v>
      </c>
      <c r="X53" s="520">
        <f t="shared" si="78"/>
        <v>0.95</v>
      </c>
      <c r="Y53" s="520">
        <f t="shared" si="78"/>
        <v>0.95</v>
      </c>
      <c r="Z53" s="317">
        <f>3.6*8760/1000000</f>
        <v>3.1536000000000002E-2</v>
      </c>
      <c r="AA53" s="390">
        <f t="shared" si="79"/>
        <v>0.5</v>
      </c>
      <c r="AB53" s="329">
        <v>20</v>
      </c>
      <c r="AC53" s="317"/>
      <c r="AD53" s="317"/>
      <c r="AE53" s="329"/>
      <c r="AG53" s="234">
        <f t="shared" si="80"/>
        <v>0</v>
      </c>
      <c r="AH53" s="234">
        <f t="shared" si="81"/>
        <v>0</v>
      </c>
      <c r="AI53" s="234">
        <f t="shared" si="82"/>
        <v>0</v>
      </c>
      <c r="AJ53" s="283"/>
      <c r="AK53" s="354"/>
      <c r="AL53" s="557" t="s">
        <v>101</v>
      </c>
      <c r="AM53" s="558">
        <f>E82/1000</f>
        <v>0</v>
      </c>
      <c r="AN53" s="559">
        <f t="shared" si="75"/>
        <v>0</v>
      </c>
      <c r="AO53" s="560">
        <f t="shared" si="76"/>
        <v>0</v>
      </c>
      <c r="AP53" s="560">
        <f t="shared" si="77"/>
        <v>0</v>
      </c>
      <c r="AQ53" s="580">
        <f t="shared" si="28"/>
        <v>0</v>
      </c>
      <c r="AR53" s="560">
        <f t="shared" si="29"/>
        <v>0</v>
      </c>
      <c r="AS53" s="561">
        <f t="shared" si="30"/>
        <v>0</v>
      </c>
      <c r="AT53" s="558">
        <f t="shared" si="83"/>
        <v>0</v>
      </c>
      <c r="AU53" s="559">
        <f t="shared" si="83"/>
        <v>0</v>
      </c>
      <c r="AV53" s="564">
        <f t="shared" si="83"/>
        <v>0</v>
      </c>
      <c r="AW53" s="283"/>
      <c r="AX53" s="354"/>
      <c r="AY53" s="557" t="s">
        <v>101</v>
      </c>
      <c r="AZ53" s="558">
        <f>E102/1000</f>
        <v>0</v>
      </c>
      <c r="BA53" s="559">
        <f>AZ53*$AN$23</f>
        <v>0</v>
      </c>
      <c r="BB53" s="560">
        <f t="shared" si="64"/>
        <v>0</v>
      </c>
      <c r="BC53" s="560">
        <f t="shared" si="65"/>
        <v>0</v>
      </c>
      <c r="BD53" s="558">
        <f t="shared" si="31"/>
        <v>0</v>
      </c>
      <c r="BE53" s="559">
        <f t="shared" si="32"/>
        <v>0</v>
      </c>
      <c r="BF53" s="564">
        <f t="shared" si="33"/>
        <v>0</v>
      </c>
      <c r="BG53" s="558">
        <f t="shared" si="57"/>
        <v>0</v>
      </c>
      <c r="BH53" s="559">
        <f t="shared" si="58"/>
        <v>0</v>
      </c>
      <c r="BI53" s="564">
        <f t="shared" si="59"/>
        <v>0</v>
      </c>
      <c r="BJ53" s="283"/>
      <c r="BK53" s="354"/>
      <c r="BL53" s="557" t="s">
        <v>101</v>
      </c>
      <c r="BM53" s="558">
        <f>E122/1000</f>
        <v>0</v>
      </c>
      <c r="BN53" s="559">
        <f>BM53*$AN$23</f>
        <v>0</v>
      </c>
      <c r="BO53" s="560">
        <f t="shared" si="50"/>
        <v>0</v>
      </c>
      <c r="BP53" s="560">
        <f t="shared" si="51"/>
        <v>0</v>
      </c>
      <c r="BQ53" s="558">
        <f t="shared" si="36"/>
        <v>0</v>
      </c>
      <c r="BR53" s="559">
        <f t="shared" si="37"/>
        <v>0</v>
      </c>
      <c r="BS53" s="564">
        <f t="shared" si="38"/>
        <v>0</v>
      </c>
      <c r="BT53" s="558">
        <f t="shared" si="60"/>
        <v>0</v>
      </c>
      <c r="BU53" s="559">
        <f t="shared" si="61"/>
        <v>0</v>
      </c>
      <c r="BV53" s="564">
        <f t="shared" si="62"/>
        <v>0</v>
      </c>
      <c r="BW53" s="283"/>
      <c r="BX53" s="283"/>
      <c r="BY53" s="283"/>
    </row>
    <row r="54" spans="3:77" ht="12.75" customHeight="1">
      <c r="C54" s="171" t="str">
        <f ca="1">+IF(OFFSET(Processes!B35,$D$11,0)="*","*",OFFSET(Processes!D35,$D$11,0))</f>
        <v>INDLDSHBLPGE1</v>
      </c>
      <c r="D54" s="144" t="str">
        <f ca="1">+OFFSET(Processes!E35,$D$11,0)</f>
        <v>Textile &amp; Leather Heat Room Boiler - Liquified Petroleum Gas Existing 1</v>
      </c>
      <c r="E54" s="147" t="str">
        <f>+Processes!O35</f>
        <v>INDLPG</v>
      </c>
      <c r="F54" s="147" t="str">
        <f ca="1">+OFFSET(Processes!$M$12,$D$11,0) &amp; Processes!P35</f>
        <v>ILDSH</v>
      </c>
      <c r="G54" s="320">
        <f t="shared" si="18"/>
        <v>0</v>
      </c>
      <c r="H54" s="320">
        <f t="shared" si="19"/>
        <v>0</v>
      </c>
      <c r="I54" s="320">
        <f t="shared" si="20"/>
        <v>0</v>
      </c>
      <c r="J54" s="320">
        <f t="shared" si="21"/>
        <v>0</v>
      </c>
      <c r="K54" s="320">
        <f t="shared" si="22"/>
        <v>0</v>
      </c>
      <c r="L54" s="320">
        <f t="shared" si="23"/>
        <v>0</v>
      </c>
      <c r="M54" s="320">
        <f t="shared" si="24"/>
        <v>0</v>
      </c>
      <c r="N54" s="320">
        <f t="shared" si="25"/>
        <v>0</v>
      </c>
      <c r="O54" s="320">
        <f t="shared" si="26"/>
        <v>0</v>
      </c>
      <c r="P54" s="320">
        <f t="shared" si="1"/>
        <v>0</v>
      </c>
      <c r="Q54" s="320">
        <f t="shared" si="2"/>
        <v>0</v>
      </c>
      <c r="R54" s="320">
        <f t="shared" si="3"/>
        <v>0</v>
      </c>
      <c r="S54" s="320">
        <f t="shared" si="4"/>
        <v>0</v>
      </c>
      <c r="T54" s="320">
        <f t="shared" si="5"/>
        <v>0</v>
      </c>
      <c r="U54" s="320">
        <f t="shared" si="6"/>
        <v>0</v>
      </c>
      <c r="V54" s="320">
        <v>5</v>
      </c>
      <c r="W54" s="341">
        <f>H136</f>
        <v>1</v>
      </c>
      <c r="X54" s="520">
        <f t="shared" si="78"/>
        <v>1</v>
      </c>
      <c r="Y54" s="520">
        <f t="shared" si="78"/>
        <v>1</v>
      </c>
      <c r="Z54" s="317">
        <f>3.6*8760/1000000</f>
        <v>3.1536000000000002E-2</v>
      </c>
      <c r="AA54" s="390">
        <f t="shared" si="79"/>
        <v>0.5</v>
      </c>
      <c r="AB54" s="329">
        <v>20</v>
      </c>
      <c r="AC54" s="317"/>
      <c r="AD54" s="317"/>
      <c r="AE54" s="329"/>
      <c r="AG54" s="234">
        <f t="shared" si="80"/>
        <v>0</v>
      </c>
      <c r="AH54" s="234">
        <f t="shared" si="81"/>
        <v>0</v>
      </c>
      <c r="AI54" s="234">
        <f t="shared" si="82"/>
        <v>0</v>
      </c>
      <c r="AJ54" s="283"/>
      <c r="AK54" s="354"/>
      <c r="AL54" s="557" t="s">
        <v>53</v>
      </c>
      <c r="AM54" s="558">
        <f>H82/1000</f>
        <v>0</v>
      </c>
      <c r="AN54" s="559">
        <f t="shared" si="75"/>
        <v>0</v>
      </c>
      <c r="AO54" s="560">
        <f t="shared" si="76"/>
        <v>0</v>
      </c>
      <c r="AP54" s="560">
        <f t="shared" si="77"/>
        <v>0</v>
      </c>
      <c r="AQ54" s="580">
        <f t="shared" si="28"/>
        <v>0</v>
      </c>
      <c r="AR54" s="560">
        <f t="shared" si="29"/>
        <v>0</v>
      </c>
      <c r="AS54" s="561">
        <f t="shared" si="30"/>
        <v>0</v>
      </c>
      <c r="AT54" s="558">
        <f t="shared" si="83"/>
        <v>0</v>
      </c>
      <c r="AU54" s="559">
        <f t="shared" si="83"/>
        <v>0</v>
      </c>
      <c r="AV54" s="564">
        <f t="shared" si="83"/>
        <v>0</v>
      </c>
      <c r="AW54" s="283"/>
      <c r="AX54" s="354"/>
      <c r="AY54" s="557" t="s">
        <v>53</v>
      </c>
      <c r="AZ54" s="558">
        <f>H102/1000</f>
        <v>0</v>
      </c>
      <c r="BA54" s="559">
        <f>AZ54*$AN$23</f>
        <v>0</v>
      </c>
      <c r="BB54" s="560">
        <f t="shared" si="64"/>
        <v>0</v>
      </c>
      <c r="BC54" s="560">
        <f t="shared" si="65"/>
        <v>0</v>
      </c>
      <c r="BD54" s="558">
        <f t="shared" si="31"/>
        <v>0</v>
      </c>
      <c r="BE54" s="559">
        <f t="shared" si="32"/>
        <v>0</v>
      </c>
      <c r="BF54" s="564">
        <f t="shared" si="33"/>
        <v>0</v>
      </c>
      <c r="BG54" s="558">
        <f t="shared" si="57"/>
        <v>0</v>
      </c>
      <c r="BH54" s="559">
        <f t="shared" si="58"/>
        <v>0</v>
      </c>
      <c r="BI54" s="564">
        <f t="shared" si="59"/>
        <v>0</v>
      </c>
      <c r="BJ54" s="283"/>
      <c r="BK54" s="354"/>
      <c r="BL54" s="557" t="s">
        <v>53</v>
      </c>
      <c r="BM54" s="558">
        <f>H122/1000</f>
        <v>0</v>
      </c>
      <c r="BN54" s="559">
        <f>BM54*$AN$23</f>
        <v>0</v>
      </c>
      <c r="BO54" s="560">
        <f t="shared" si="50"/>
        <v>0</v>
      </c>
      <c r="BP54" s="560">
        <f t="shared" si="51"/>
        <v>0</v>
      </c>
      <c r="BQ54" s="558">
        <f t="shared" si="36"/>
        <v>0</v>
      </c>
      <c r="BR54" s="559">
        <f t="shared" si="37"/>
        <v>0</v>
      </c>
      <c r="BS54" s="564">
        <f t="shared" si="38"/>
        <v>0</v>
      </c>
      <c r="BT54" s="558">
        <f t="shared" si="60"/>
        <v>0</v>
      </c>
      <c r="BU54" s="559">
        <f t="shared" si="61"/>
        <v>0</v>
      </c>
      <c r="BV54" s="564">
        <f t="shared" si="62"/>
        <v>0</v>
      </c>
      <c r="BW54" s="283"/>
      <c r="BX54" s="283"/>
      <c r="BY54" s="283"/>
    </row>
    <row r="55" spans="3:77" ht="12.75" customHeight="1">
      <c r="C55" s="171" t="str">
        <f ca="1">+IF(OFFSET(Processes!B36,$D$11,0)="*","*",OFFSET(Processes!D36,$D$11,0))</f>
        <v>INDLDSHBWSTE1</v>
      </c>
      <c r="D55" s="144" t="str">
        <f ca="1">+OFFSET(Processes!E36,$D$11,0)</f>
        <v>Textile &amp; Leather Heat Room Boiler - Waste Existing 1</v>
      </c>
      <c r="E55" s="147" t="str">
        <f>+Processes!O36</f>
        <v>INDWST</v>
      </c>
      <c r="F55" s="147" t="str">
        <f ca="1">+OFFSET(Processes!$M$12,$D$11,0) &amp; Processes!P36</f>
        <v>ILDSH</v>
      </c>
      <c r="G55" s="320">
        <f t="shared" si="18"/>
        <v>0</v>
      </c>
      <c r="H55" s="320">
        <f t="shared" si="19"/>
        <v>0</v>
      </c>
      <c r="I55" s="320">
        <f t="shared" si="20"/>
        <v>0</v>
      </c>
      <c r="J55" s="320">
        <f t="shared" si="21"/>
        <v>0</v>
      </c>
      <c r="K55" s="320">
        <f t="shared" si="22"/>
        <v>0</v>
      </c>
      <c r="L55" s="320">
        <f t="shared" si="23"/>
        <v>0</v>
      </c>
      <c r="M55" s="320">
        <f t="shared" si="24"/>
        <v>0</v>
      </c>
      <c r="N55" s="320">
        <f t="shared" si="25"/>
        <v>0</v>
      </c>
      <c r="O55" s="320">
        <f t="shared" si="26"/>
        <v>0</v>
      </c>
      <c r="P55" s="320">
        <f t="shared" si="1"/>
        <v>0</v>
      </c>
      <c r="Q55" s="320">
        <f t="shared" si="2"/>
        <v>0</v>
      </c>
      <c r="R55" s="320">
        <f t="shared" si="3"/>
        <v>0</v>
      </c>
      <c r="S55" s="320">
        <f t="shared" si="4"/>
        <v>0</v>
      </c>
      <c r="T55" s="320">
        <f t="shared" si="5"/>
        <v>0</v>
      </c>
      <c r="U55" s="320">
        <f t="shared" si="6"/>
        <v>0</v>
      </c>
      <c r="V55" s="320">
        <v>5</v>
      </c>
      <c r="W55" s="341">
        <f>L136</f>
        <v>0.95</v>
      </c>
      <c r="X55" s="520">
        <f t="shared" si="78"/>
        <v>0.95</v>
      </c>
      <c r="Y55" s="520">
        <f t="shared" si="78"/>
        <v>0.95</v>
      </c>
      <c r="Z55" s="317">
        <f t="shared" ref="Z55:Z62" si="84">3.6*8760/1000000</f>
        <v>3.1536000000000002E-2</v>
      </c>
      <c r="AA55" s="390">
        <f t="shared" si="79"/>
        <v>0.5</v>
      </c>
      <c r="AB55" s="329">
        <v>20</v>
      </c>
      <c r="AC55" s="324"/>
      <c r="AD55" s="317"/>
      <c r="AE55" s="329"/>
      <c r="AG55" s="234">
        <f t="shared" si="80"/>
        <v>0</v>
      </c>
      <c r="AH55" s="234">
        <f t="shared" si="81"/>
        <v>0</v>
      </c>
      <c r="AI55" s="234">
        <f t="shared" si="82"/>
        <v>0</v>
      </c>
      <c r="AJ55" s="283"/>
      <c r="AK55" s="354"/>
      <c r="AL55" s="557" t="s">
        <v>102</v>
      </c>
      <c r="AM55" s="558">
        <f>$N82/1000</f>
        <v>0</v>
      </c>
      <c r="AN55" s="559">
        <f t="shared" si="75"/>
        <v>0</v>
      </c>
      <c r="AO55" s="560">
        <f t="shared" si="76"/>
        <v>0</v>
      </c>
      <c r="AP55" s="560">
        <f t="shared" si="77"/>
        <v>0</v>
      </c>
      <c r="AQ55" s="580">
        <f t="shared" si="28"/>
        <v>0</v>
      </c>
      <c r="AR55" s="560">
        <f t="shared" si="29"/>
        <v>0</v>
      </c>
      <c r="AS55" s="561">
        <f t="shared" si="30"/>
        <v>0</v>
      </c>
      <c r="AT55" s="558">
        <f t="shared" si="83"/>
        <v>0</v>
      </c>
      <c r="AU55" s="559">
        <f t="shared" si="83"/>
        <v>0</v>
      </c>
      <c r="AV55" s="564">
        <f t="shared" si="83"/>
        <v>0</v>
      </c>
      <c r="AW55" s="283"/>
      <c r="AX55" s="354"/>
      <c r="AY55" s="557" t="s">
        <v>102</v>
      </c>
      <c r="AZ55" s="558">
        <f>$N102/1000</f>
        <v>0</v>
      </c>
      <c r="BA55" s="559">
        <f>AZ55*$AN$23</f>
        <v>0</v>
      </c>
      <c r="BB55" s="560">
        <f t="shared" si="64"/>
        <v>0</v>
      </c>
      <c r="BC55" s="560">
        <f t="shared" si="65"/>
        <v>0</v>
      </c>
      <c r="BD55" s="558">
        <f t="shared" si="31"/>
        <v>0</v>
      </c>
      <c r="BE55" s="559">
        <f t="shared" si="32"/>
        <v>0</v>
      </c>
      <c r="BF55" s="564">
        <f t="shared" si="33"/>
        <v>0</v>
      </c>
      <c r="BG55" s="558">
        <f t="shared" si="57"/>
        <v>0</v>
      </c>
      <c r="BH55" s="559">
        <f t="shared" si="58"/>
        <v>0</v>
      </c>
      <c r="BI55" s="564">
        <f t="shared" si="59"/>
        <v>0</v>
      </c>
      <c r="BJ55" s="283"/>
      <c r="BK55" s="354"/>
      <c r="BL55" s="557" t="s">
        <v>102</v>
      </c>
      <c r="BM55" s="558">
        <f>$N122/1000</f>
        <v>0</v>
      </c>
      <c r="BN55" s="559">
        <f>BM55*$AN$23</f>
        <v>0</v>
      </c>
      <c r="BO55" s="560">
        <f t="shared" si="50"/>
        <v>0</v>
      </c>
      <c r="BP55" s="560">
        <f t="shared" si="51"/>
        <v>0</v>
      </c>
      <c r="BQ55" s="558">
        <f t="shared" si="36"/>
        <v>0</v>
      </c>
      <c r="BR55" s="559">
        <f t="shared" si="37"/>
        <v>0</v>
      </c>
      <c r="BS55" s="564">
        <f t="shared" si="38"/>
        <v>0</v>
      </c>
      <c r="BT55" s="558">
        <f t="shared" si="60"/>
        <v>0</v>
      </c>
      <c r="BU55" s="559">
        <f t="shared" si="61"/>
        <v>0</v>
      </c>
      <c r="BV55" s="564">
        <f t="shared" si="62"/>
        <v>0</v>
      </c>
      <c r="BW55" s="283"/>
      <c r="BX55" s="283"/>
      <c r="BY55" s="283"/>
    </row>
    <row r="56" spans="3:77" ht="12.75" customHeight="1">
      <c r="C56" s="171" t="str">
        <f ca="1">+IF(OFFSET(Processes!B37,$D$11,0)="*","*",OFFSET(Processes!D37,$D$11,0))</f>
        <v>INDLDSHBHETE1</v>
      </c>
      <c r="D56" s="144" t="str">
        <f ca="1">+OFFSET(Processes!E37,$D$11,0)</f>
        <v>Textile &amp; Leather Heat Room Boiler - Dist. Heat Existing 1</v>
      </c>
      <c r="E56" s="147" t="str">
        <f>+Processes!O37</f>
        <v>INDHCE</v>
      </c>
      <c r="F56" s="147" t="str">
        <f ca="1">+OFFSET(Processes!$M$12,$D$11,0) &amp; Processes!P37</f>
        <v>ILDSH</v>
      </c>
      <c r="G56" s="319">
        <f t="shared" si="18"/>
        <v>153.64000000000001</v>
      </c>
      <c r="H56" s="319">
        <f t="shared" si="19"/>
        <v>0</v>
      </c>
      <c r="I56" s="319">
        <f t="shared" si="20"/>
        <v>0</v>
      </c>
      <c r="J56" s="319">
        <f t="shared" si="21"/>
        <v>141.30799999999999</v>
      </c>
      <c r="K56" s="319">
        <f t="shared" si="22"/>
        <v>0</v>
      </c>
      <c r="L56" s="319">
        <f t="shared" si="23"/>
        <v>0</v>
      </c>
      <c r="M56" s="319">
        <f t="shared" si="24"/>
        <v>33.451999999999998</v>
      </c>
      <c r="N56" s="319">
        <f t="shared" si="25"/>
        <v>0</v>
      </c>
      <c r="O56" s="319">
        <f t="shared" si="26"/>
        <v>0</v>
      </c>
      <c r="P56" s="319">
        <f t="shared" si="1"/>
        <v>33.451999999999998</v>
      </c>
      <c r="Q56" s="319">
        <f t="shared" si="2"/>
        <v>0</v>
      </c>
      <c r="R56" s="319">
        <f t="shared" si="3"/>
        <v>0</v>
      </c>
      <c r="S56" s="319">
        <f t="shared" si="4"/>
        <v>0</v>
      </c>
      <c r="T56" s="319">
        <f t="shared" si="5"/>
        <v>0</v>
      </c>
      <c r="U56" s="319">
        <f t="shared" si="6"/>
        <v>0</v>
      </c>
      <c r="V56" s="319">
        <v>5</v>
      </c>
      <c r="W56" s="341">
        <f>$N$136</f>
        <v>0.96</v>
      </c>
      <c r="X56" s="520">
        <f>$W$56</f>
        <v>0.96</v>
      </c>
      <c r="Y56" s="520">
        <f>$W$56</f>
        <v>0.96</v>
      </c>
      <c r="Z56" s="317">
        <f t="shared" si="84"/>
        <v>3.1536000000000002E-2</v>
      </c>
      <c r="AA56" s="390">
        <f t="shared" si="79"/>
        <v>0.5</v>
      </c>
      <c r="AB56" s="329">
        <v>20</v>
      </c>
      <c r="AC56" s="317"/>
      <c r="AD56" s="317"/>
      <c r="AE56" s="327"/>
      <c r="AG56" s="234">
        <f t="shared" si="80"/>
        <v>2.5210159840159845</v>
      </c>
      <c r="AH56" s="234">
        <f t="shared" si="81"/>
        <v>2.2980038613861389</v>
      </c>
      <c r="AI56" s="234">
        <f t="shared" si="82"/>
        <v>0.5440090099009901</v>
      </c>
      <c r="AJ56" s="283"/>
      <c r="AK56" s="354"/>
      <c r="AL56" s="557" t="s">
        <v>103</v>
      </c>
      <c r="AM56" s="558">
        <f>P82/1000</f>
        <v>2.5209999999999999</v>
      </c>
      <c r="AN56" s="611">
        <f>AM56</f>
        <v>2.5209999999999999</v>
      </c>
      <c r="AO56" s="612">
        <v>0</v>
      </c>
      <c r="AP56" s="612">
        <v>0</v>
      </c>
      <c r="AQ56" s="580">
        <f t="shared" si="28"/>
        <v>2.4201753446553451</v>
      </c>
      <c r="AR56" s="560">
        <f t="shared" si="29"/>
        <v>0</v>
      </c>
      <c r="AS56" s="561">
        <f t="shared" si="30"/>
        <v>0</v>
      </c>
      <c r="AT56" s="558">
        <f t="shared" si="83"/>
        <v>2.5210159840159845</v>
      </c>
      <c r="AU56" s="559">
        <f t="shared" si="83"/>
        <v>0</v>
      </c>
      <c r="AV56" s="564">
        <f t="shared" si="83"/>
        <v>0</v>
      </c>
      <c r="AW56" s="283"/>
      <c r="AX56" s="354"/>
      <c r="AY56" s="557" t="s">
        <v>103</v>
      </c>
      <c r="AZ56" s="558">
        <f>P102/1000</f>
        <v>2.298</v>
      </c>
      <c r="BA56" s="611">
        <f>AZ56</f>
        <v>2.298</v>
      </c>
      <c r="BB56" s="612">
        <v>0</v>
      </c>
      <c r="BC56" s="612">
        <v>0</v>
      </c>
      <c r="BD56" s="558">
        <f t="shared" si="31"/>
        <v>2.2060837069306931</v>
      </c>
      <c r="BE56" s="559">
        <f t="shared" si="32"/>
        <v>0</v>
      </c>
      <c r="BF56" s="564">
        <f t="shared" si="33"/>
        <v>0</v>
      </c>
      <c r="BG56" s="558">
        <f t="shared" si="57"/>
        <v>2.2980038613861389</v>
      </c>
      <c r="BH56" s="559">
        <f t="shared" si="58"/>
        <v>0</v>
      </c>
      <c r="BI56" s="564">
        <f t="shared" si="59"/>
        <v>0</v>
      </c>
      <c r="BJ56" s="283"/>
      <c r="BK56" s="354"/>
      <c r="BL56" s="557" t="s">
        <v>103</v>
      </c>
      <c r="BM56" s="558">
        <f>P122/1000</f>
        <v>0.54400000000000004</v>
      </c>
      <c r="BN56" s="611">
        <f>BM56</f>
        <v>0.54400000000000004</v>
      </c>
      <c r="BO56" s="612">
        <v>0</v>
      </c>
      <c r="BP56" s="612">
        <v>0</v>
      </c>
      <c r="BQ56" s="558">
        <f t="shared" si="36"/>
        <v>0.52224864950495042</v>
      </c>
      <c r="BR56" s="559">
        <f t="shared" si="37"/>
        <v>0</v>
      </c>
      <c r="BS56" s="564">
        <f t="shared" si="38"/>
        <v>0</v>
      </c>
      <c r="BT56" s="558">
        <f t="shared" si="60"/>
        <v>0.54400900990098999</v>
      </c>
      <c r="BU56" s="559">
        <f t="shared" si="61"/>
        <v>0</v>
      </c>
      <c r="BV56" s="564">
        <f t="shared" si="62"/>
        <v>0</v>
      </c>
      <c r="BW56" s="283"/>
      <c r="BX56" s="283"/>
      <c r="BY56" s="283"/>
    </row>
    <row r="57" spans="3:77" ht="12.75" customHeight="1">
      <c r="C57" s="171" t="str">
        <f ca="1">+IF(OFFSET(Processes!B38,$D$11,0)="*","*",OFFSET(Processes!D38,$D$11,0))</f>
        <v>INDLDSHBHETE2</v>
      </c>
      <c r="D57" s="144" t="str">
        <f ca="1">+OFFSET(Processes!E38,$D$11,0)</f>
        <v>Textile &amp; Leather Heat Room Boiler - Dist. Heat Existing 2</v>
      </c>
      <c r="E57" s="147" t="str">
        <f>+Processes!O38</f>
        <v>INDHDE</v>
      </c>
      <c r="F57" s="147" t="str">
        <f ca="1">+OFFSET(Processes!$M$12,$D$11,0) &amp; Processes!P38</f>
        <v>ILDSH</v>
      </c>
      <c r="G57" s="319"/>
      <c r="H57" s="319"/>
      <c r="I57" s="319"/>
      <c r="J57" s="319"/>
      <c r="K57" s="319"/>
      <c r="L57" s="319"/>
      <c r="M57" s="319"/>
      <c r="N57" s="319"/>
      <c r="O57" s="319"/>
      <c r="P57" s="319">
        <f t="shared" si="1"/>
        <v>0</v>
      </c>
      <c r="Q57" s="319">
        <f t="shared" si="2"/>
        <v>0</v>
      </c>
      <c r="R57" s="319">
        <f t="shared" si="3"/>
        <v>0</v>
      </c>
      <c r="S57" s="319">
        <f t="shared" si="4"/>
        <v>0</v>
      </c>
      <c r="T57" s="319">
        <f t="shared" si="5"/>
        <v>0</v>
      </c>
      <c r="U57" s="319">
        <f t="shared" si="6"/>
        <v>0</v>
      </c>
      <c r="V57" s="319">
        <v>5</v>
      </c>
      <c r="W57" s="341">
        <f>$N$136</f>
        <v>0.96</v>
      </c>
      <c r="X57" s="520">
        <f>$W$56</f>
        <v>0.96</v>
      </c>
      <c r="Y57" s="520">
        <f>$W$56</f>
        <v>0.96</v>
      </c>
      <c r="Z57" s="317">
        <f t="shared" si="84"/>
        <v>3.1536000000000002E-2</v>
      </c>
      <c r="AA57" s="390">
        <f t="shared" si="79"/>
        <v>0.5</v>
      </c>
      <c r="AB57" s="329">
        <v>20</v>
      </c>
      <c r="AC57" s="317"/>
      <c r="AD57" s="317"/>
      <c r="AE57" s="327"/>
      <c r="AG57" s="234">
        <f t="shared" si="80"/>
        <v>0</v>
      </c>
      <c r="AH57" s="234">
        <f t="shared" si="81"/>
        <v>0</v>
      </c>
      <c r="AI57" s="234">
        <f t="shared" si="82"/>
        <v>0</v>
      </c>
      <c r="AJ57" s="283"/>
      <c r="AK57" s="354"/>
      <c r="AL57" s="557" t="s">
        <v>104</v>
      </c>
      <c r="AM57" s="558"/>
      <c r="AN57" s="611">
        <f>AM57</f>
        <v>0</v>
      </c>
      <c r="AO57" s="612">
        <v>0</v>
      </c>
      <c r="AP57" s="612">
        <v>0</v>
      </c>
      <c r="AQ57" s="580">
        <f t="shared" si="28"/>
        <v>0</v>
      </c>
      <c r="AR57" s="560">
        <f t="shared" si="29"/>
        <v>0</v>
      </c>
      <c r="AS57" s="561">
        <f t="shared" si="30"/>
        <v>0</v>
      </c>
      <c r="AT57" s="558"/>
      <c r="AU57" s="559"/>
      <c r="AV57" s="564"/>
      <c r="AW57" s="283"/>
      <c r="AX57" s="354"/>
      <c r="AY57" s="557" t="s">
        <v>104</v>
      </c>
      <c r="AZ57" s="558"/>
      <c r="BA57" s="611">
        <f>AZ57</f>
        <v>0</v>
      </c>
      <c r="BB57" s="612">
        <v>0</v>
      </c>
      <c r="BC57" s="612">
        <v>0</v>
      </c>
      <c r="BD57" s="558">
        <f t="shared" si="31"/>
        <v>0</v>
      </c>
      <c r="BE57" s="559">
        <f t="shared" si="32"/>
        <v>0</v>
      </c>
      <c r="BF57" s="564">
        <f t="shared" si="33"/>
        <v>0</v>
      </c>
      <c r="BG57" s="558"/>
      <c r="BH57" s="559"/>
      <c r="BI57" s="564"/>
      <c r="BJ57" s="283"/>
      <c r="BK57" s="354"/>
      <c r="BL57" s="557" t="s">
        <v>104</v>
      </c>
      <c r="BM57" s="558"/>
      <c r="BN57" s="611">
        <f>BM57</f>
        <v>0</v>
      </c>
      <c r="BO57" s="612">
        <v>0</v>
      </c>
      <c r="BP57" s="612">
        <v>0</v>
      </c>
      <c r="BQ57" s="558">
        <f t="shared" si="36"/>
        <v>0</v>
      </c>
      <c r="BR57" s="559">
        <f t="shared" si="37"/>
        <v>0</v>
      </c>
      <c r="BS57" s="564">
        <f t="shared" si="38"/>
        <v>0</v>
      </c>
      <c r="BT57" s="558"/>
      <c r="BU57" s="559"/>
      <c r="BV57" s="564"/>
      <c r="BW57" s="283"/>
      <c r="BX57" s="283"/>
      <c r="BY57" s="283"/>
    </row>
    <row r="58" spans="3:77" ht="12.75" customHeight="1">
      <c r="C58" s="171" t="str">
        <f ca="1">+IF(OFFSET(Processes!B39,$D$11,0)="*","*",OFFSET(Processes!D39,$D$11,0))</f>
        <v>INDLDSHBELCE1</v>
      </c>
      <c r="D58" s="146" t="str">
        <f ca="1">+OFFSET(Processes!E39,$D$11,0)</f>
        <v>Textile &amp; Leather Heat Room Boiler - Electricity Existing 1</v>
      </c>
      <c r="E58" s="170" t="str">
        <f>+Processes!O39</f>
        <v>INDELC</v>
      </c>
      <c r="F58" s="172" t="str">
        <f ca="1">+OFFSET(Processes!$M$12,$D$11,0) &amp; Processes!P39</f>
        <v>ILDSH</v>
      </c>
      <c r="G58" s="322">
        <f t="shared" si="18"/>
        <v>21.555</v>
      </c>
      <c r="H58" s="322">
        <f t="shared" si="19"/>
        <v>0</v>
      </c>
      <c r="I58" s="322">
        <f t="shared" si="20"/>
        <v>0</v>
      </c>
      <c r="J58" s="322">
        <f t="shared" si="21"/>
        <v>19.795000000000002</v>
      </c>
      <c r="K58" s="322">
        <f t="shared" si="22"/>
        <v>0</v>
      </c>
      <c r="L58" s="322">
        <f t="shared" si="23"/>
        <v>0</v>
      </c>
      <c r="M58" s="322">
        <f t="shared" si="24"/>
        <v>17.052</v>
      </c>
      <c r="N58" s="322">
        <f t="shared" si="25"/>
        <v>0</v>
      </c>
      <c r="O58" s="322">
        <f t="shared" si="26"/>
        <v>0</v>
      </c>
      <c r="P58" s="322">
        <f t="shared" si="1"/>
        <v>17.052</v>
      </c>
      <c r="Q58" s="322">
        <f t="shared" si="2"/>
        <v>0</v>
      </c>
      <c r="R58" s="322">
        <f t="shared" si="3"/>
        <v>0</v>
      </c>
      <c r="S58" s="322">
        <f t="shared" si="4"/>
        <v>0</v>
      </c>
      <c r="T58" s="322">
        <f t="shared" si="5"/>
        <v>0</v>
      </c>
      <c r="U58" s="322">
        <f t="shared" si="6"/>
        <v>0</v>
      </c>
      <c r="V58" s="556">
        <v>5</v>
      </c>
      <c r="W58" s="343">
        <f>M136</f>
        <v>0.95</v>
      </c>
      <c r="X58" s="521">
        <f t="shared" si="78"/>
        <v>0.95</v>
      </c>
      <c r="Y58" s="521">
        <f t="shared" si="78"/>
        <v>0.95</v>
      </c>
      <c r="Z58" s="324">
        <f t="shared" si="84"/>
        <v>3.1536000000000002E-2</v>
      </c>
      <c r="AA58" s="390">
        <f t="shared" si="79"/>
        <v>0.5</v>
      </c>
      <c r="AB58" s="329">
        <v>20</v>
      </c>
      <c r="AC58" s="324"/>
      <c r="AD58" s="317"/>
      <c r="AE58" s="329"/>
      <c r="AG58" s="234">
        <f t="shared" si="80"/>
        <v>0.35741021084178987</v>
      </c>
      <c r="AH58" s="234">
        <f t="shared" si="81"/>
        <v>0.32530230328295995</v>
      </c>
      <c r="AI58" s="234">
        <f t="shared" si="82"/>
        <v>0.28022505054715996</v>
      </c>
      <c r="AJ58" s="283"/>
      <c r="AK58" s="353"/>
      <c r="AL58" s="565" t="s">
        <v>61</v>
      </c>
      <c r="AM58" s="558">
        <f>O82/1000</f>
        <v>0.357408</v>
      </c>
      <c r="AN58" s="559">
        <f t="shared" si="75"/>
        <v>0.357408</v>
      </c>
      <c r="AO58" s="560">
        <f t="shared" si="76"/>
        <v>0</v>
      </c>
      <c r="AP58" s="560">
        <f t="shared" si="77"/>
        <v>0</v>
      </c>
      <c r="AQ58" s="580">
        <f t="shared" si="28"/>
        <v>0.33953970029970038</v>
      </c>
      <c r="AR58" s="560">
        <f t="shared" si="29"/>
        <v>0</v>
      </c>
      <c r="AS58" s="561">
        <f t="shared" si="30"/>
        <v>0</v>
      </c>
      <c r="AT58" s="558">
        <f t="shared" ref="AT58:AV62" si="85">IFERROR(AQ58/W58,0)</f>
        <v>0.35741021084178987</v>
      </c>
      <c r="AU58" s="559">
        <f t="shared" si="85"/>
        <v>0</v>
      </c>
      <c r="AV58" s="564">
        <f t="shared" si="85"/>
        <v>0</v>
      </c>
      <c r="AW58" s="283"/>
      <c r="AX58" s="353"/>
      <c r="AY58" s="565" t="s">
        <v>61</v>
      </c>
      <c r="AZ58" s="558">
        <f>O102/1000</f>
        <v>0.32529599999999997</v>
      </c>
      <c r="BA58" s="559">
        <f>AZ58*$AN$23</f>
        <v>0.32529599999999997</v>
      </c>
      <c r="BB58" s="560">
        <f t="shared" si="64"/>
        <v>0</v>
      </c>
      <c r="BC58" s="560">
        <f t="shared" si="65"/>
        <v>0</v>
      </c>
      <c r="BD58" s="558">
        <f t="shared" si="31"/>
        <v>0.30903718811881192</v>
      </c>
      <c r="BE58" s="559">
        <f t="shared" si="32"/>
        <v>0</v>
      </c>
      <c r="BF58" s="564">
        <f t="shared" si="33"/>
        <v>0</v>
      </c>
      <c r="BG58" s="558">
        <f t="shared" ref="BG58:BI62" si="86">IFERROR(BD58/W58,0)</f>
        <v>0.32530230328295995</v>
      </c>
      <c r="BH58" s="559">
        <f t="shared" si="86"/>
        <v>0</v>
      </c>
      <c r="BI58" s="564">
        <f t="shared" si="86"/>
        <v>0</v>
      </c>
      <c r="BJ58" s="283"/>
      <c r="BK58" s="353"/>
      <c r="BL58" s="565" t="s">
        <v>61</v>
      </c>
      <c r="BM58" s="558">
        <f>O122/1000</f>
        <v>0.28022400000000003</v>
      </c>
      <c r="BN58" s="559">
        <f>BM58*$AN$23</f>
        <v>0.28022400000000003</v>
      </c>
      <c r="BO58" s="560">
        <f t="shared" si="50"/>
        <v>0</v>
      </c>
      <c r="BP58" s="560">
        <f t="shared" si="51"/>
        <v>0</v>
      </c>
      <c r="BQ58" s="558">
        <f t="shared" si="36"/>
        <v>0.26621379801980194</v>
      </c>
      <c r="BR58" s="559">
        <f t="shared" si="37"/>
        <v>0</v>
      </c>
      <c r="BS58" s="564">
        <f t="shared" si="38"/>
        <v>0</v>
      </c>
      <c r="BT58" s="558">
        <f t="shared" ref="BT58:BV62" si="87">IFERROR(BQ58/W58,0)</f>
        <v>0.28022505054715996</v>
      </c>
      <c r="BU58" s="559">
        <f t="shared" si="87"/>
        <v>0</v>
      </c>
      <c r="BV58" s="564">
        <f t="shared" si="87"/>
        <v>0</v>
      </c>
      <c r="BW58" s="283"/>
      <c r="BX58" s="283"/>
      <c r="BY58" s="283"/>
    </row>
    <row r="59" spans="3:77" ht="12.75" customHeight="1">
      <c r="C59" s="173" t="str">
        <f ca="1">+IF(OFFSET(Processes!B40,$D$11,0)="*","*",OFFSET(Processes!D40,$D$11,0))</f>
        <v>INDLDLAAELCE1</v>
      </c>
      <c r="D59" s="144" t="str">
        <f ca="1">+OFFSET(Processes!E40,$D$11,0)</f>
        <v>Textile &amp; Leather Electricity Light Appliance - Electricity Existing 1</v>
      </c>
      <c r="E59" s="174" t="str">
        <f>+Processes!O40</f>
        <v>INDELC</v>
      </c>
      <c r="F59" s="147" t="str">
        <f ca="1">+OFFSET(Processes!$M$12,$D$11,0) &amp; Processes!P40</f>
        <v>ILDLA</v>
      </c>
      <c r="G59" s="321">
        <f t="shared" si="18"/>
        <v>96.43</v>
      </c>
      <c r="H59" s="321">
        <f t="shared" si="19"/>
        <v>0</v>
      </c>
      <c r="I59" s="321">
        <f t="shared" si="20"/>
        <v>0</v>
      </c>
      <c r="J59" s="321">
        <f t="shared" si="21"/>
        <v>88.555000000000007</v>
      </c>
      <c r="K59" s="321">
        <f t="shared" si="22"/>
        <v>0</v>
      </c>
      <c r="L59" s="321">
        <f t="shared" si="23"/>
        <v>0</v>
      </c>
      <c r="M59" s="321">
        <f t="shared" si="24"/>
        <v>76.285000000000011</v>
      </c>
      <c r="N59" s="321">
        <f t="shared" si="25"/>
        <v>0</v>
      </c>
      <c r="O59" s="321">
        <f t="shared" si="26"/>
        <v>0</v>
      </c>
      <c r="P59" s="321">
        <f t="shared" si="1"/>
        <v>76.285000000000011</v>
      </c>
      <c r="Q59" s="321">
        <f t="shared" si="2"/>
        <v>0</v>
      </c>
      <c r="R59" s="321">
        <f t="shared" si="3"/>
        <v>0</v>
      </c>
      <c r="S59" s="321">
        <f t="shared" si="4"/>
        <v>0</v>
      </c>
      <c r="T59" s="321">
        <f t="shared" si="5"/>
        <v>0</v>
      </c>
      <c r="U59" s="321">
        <f t="shared" si="6"/>
        <v>0</v>
      </c>
      <c r="V59" s="321">
        <v>5</v>
      </c>
      <c r="W59" s="341">
        <v>1</v>
      </c>
      <c r="X59" s="520">
        <v>1</v>
      </c>
      <c r="Y59" s="520">
        <v>1</v>
      </c>
      <c r="Z59" s="325">
        <f t="shared" si="84"/>
        <v>3.1536000000000002E-2</v>
      </c>
      <c r="AA59" s="391">
        <f t="shared" si="79"/>
        <v>0.5</v>
      </c>
      <c r="AB59" s="330">
        <v>20</v>
      </c>
      <c r="AC59" s="325"/>
      <c r="AD59" s="325"/>
      <c r="AE59" s="330"/>
      <c r="AG59" s="234">
        <f t="shared" si="80"/>
        <v>1.5189892507492513</v>
      </c>
      <c r="AH59" s="234">
        <f t="shared" si="81"/>
        <v>1.3825101386138616</v>
      </c>
      <c r="AI59" s="234">
        <f t="shared" si="82"/>
        <v>1.1909523564356437</v>
      </c>
      <c r="AJ59" s="283"/>
      <c r="AK59" s="529" t="str">
        <f ca="1">F59</f>
        <v>ILDLA</v>
      </c>
      <c r="AL59" s="576" t="s">
        <v>61</v>
      </c>
      <c r="AM59" s="577">
        <f>O80/1000</f>
        <v>1.5189840000000001</v>
      </c>
      <c r="AN59" s="578">
        <f t="shared" si="75"/>
        <v>1.5189840000000001</v>
      </c>
      <c r="AO59" s="581">
        <f t="shared" si="76"/>
        <v>0</v>
      </c>
      <c r="AP59" s="581">
        <f t="shared" si="77"/>
        <v>0</v>
      </c>
      <c r="AQ59" s="582">
        <f t="shared" si="28"/>
        <v>1.5189892507492513</v>
      </c>
      <c r="AR59" s="581">
        <f t="shared" si="29"/>
        <v>0</v>
      </c>
      <c r="AS59" s="583">
        <f t="shared" si="30"/>
        <v>0</v>
      </c>
      <c r="AT59" s="577">
        <f t="shared" si="85"/>
        <v>1.5189892507492513</v>
      </c>
      <c r="AU59" s="578">
        <f t="shared" si="85"/>
        <v>0</v>
      </c>
      <c r="AV59" s="579">
        <f t="shared" si="85"/>
        <v>0</v>
      </c>
      <c r="AW59" s="283"/>
      <c r="AX59" s="529" t="str">
        <f t="shared" ca="1" si="12"/>
        <v>ILDLA</v>
      </c>
      <c r="AY59" s="576" t="s">
        <v>61</v>
      </c>
      <c r="AZ59" s="577">
        <f>O100/1000</f>
        <v>1.3825080000000001</v>
      </c>
      <c r="BA59" s="578">
        <f>AZ59*$AN$23</f>
        <v>1.3825080000000001</v>
      </c>
      <c r="BB59" s="581">
        <f t="shared" si="64"/>
        <v>0</v>
      </c>
      <c r="BC59" s="581">
        <f t="shared" si="65"/>
        <v>0</v>
      </c>
      <c r="BD59" s="577">
        <f t="shared" si="31"/>
        <v>1.3825101386138616</v>
      </c>
      <c r="BE59" s="578">
        <f t="shared" si="32"/>
        <v>0</v>
      </c>
      <c r="BF59" s="579">
        <f t="shared" si="33"/>
        <v>0</v>
      </c>
      <c r="BG59" s="577">
        <f t="shared" si="86"/>
        <v>1.3825101386138616</v>
      </c>
      <c r="BH59" s="578">
        <f t="shared" si="86"/>
        <v>0</v>
      </c>
      <c r="BI59" s="579">
        <f t="shared" si="86"/>
        <v>0</v>
      </c>
      <c r="BJ59" s="283"/>
      <c r="BK59" s="529" t="str">
        <f ca="1">AK59</f>
        <v>ILDLA</v>
      </c>
      <c r="BL59" s="576" t="s">
        <v>61</v>
      </c>
      <c r="BM59" s="577">
        <f>O120/1000</f>
        <v>1.1909520000000002</v>
      </c>
      <c r="BN59" s="578">
        <f>BM59*$AN$23</f>
        <v>1.1909520000000002</v>
      </c>
      <c r="BO59" s="581">
        <f t="shared" si="50"/>
        <v>0</v>
      </c>
      <c r="BP59" s="581">
        <f t="shared" si="51"/>
        <v>0</v>
      </c>
      <c r="BQ59" s="577">
        <f t="shared" si="36"/>
        <v>1.1909523564356437</v>
      </c>
      <c r="BR59" s="578">
        <f t="shared" si="37"/>
        <v>0</v>
      </c>
      <c r="BS59" s="579">
        <f t="shared" si="38"/>
        <v>0</v>
      </c>
      <c r="BT59" s="577">
        <f t="shared" si="87"/>
        <v>1.1909523564356437</v>
      </c>
      <c r="BU59" s="578">
        <f t="shared" si="87"/>
        <v>0</v>
      </c>
      <c r="BV59" s="579">
        <f t="shared" si="87"/>
        <v>0</v>
      </c>
      <c r="BW59" s="283"/>
      <c r="BX59" s="283"/>
      <c r="BY59" s="283"/>
    </row>
    <row r="60" spans="3:77" ht="12.75" customHeight="1">
      <c r="C60" s="146" t="str">
        <f ca="1">+IF(OFFSET(Processes!B41,$D$11,0)="*","*",OFFSET(Processes!D41,$D$11,0))</f>
        <v>INDLDEMMELCE1</v>
      </c>
      <c r="D60" s="146" t="str">
        <f ca="1">+OFFSET(Processes!E41,$D$11,0)</f>
        <v>Textile &amp; Leather Electricity Motors - Electricity Existing 1</v>
      </c>
      <c r="E60" s="172" t="str">
        <f>+Processes!O41</f>
        <v>INDELC</v>
      </c>
      <c r="F60" s="172" t="str">
        <f ca="1">+OFFSET(Processes!$M$12,$D$11,0) &amp; Processes!P41</f>
        <v>ILDEM</v>
      </c>
      <c r="G60" s="322">
        <f t="shared" si="18"/>
        <v>277.94499999999999</v>
      </c>
      <c r="H60" s="322">
        <f t="shared" si="19"/>
        <v>0</v>
      </c>
      <c r="I60" s="322">
        <f t="shared" si="20"/>
        <v>0</v>
      </c>
      <c r="J60" s="322">
        <f t="shared" si="21"/>
        <v>255.24700000000001</v>
      </c>
      <c r="K60" s="322">
        <f t="shared" si="22"/>
        <v>0</v>
      </c>
      <c r="L60" s="322">
        <f t="shared" si="23"/>
        <v>0</v>
      </c>
      <c r="M60" s="322">
        <f t="shared" si="24"/>
        <v>219.881</v>
      </c>
      <c r="N60" s="322">
        <f t="shared" si="25"/>
        <v>0</v>
      </c>
      <c r="O60" s="322">
        <f t="shared" si="26"/>
        <v>0</v>
      </c>
      <c r="P60" s="322">
        <f t="shared" si="1"/>
        <v>219.881</v>
      </c>
      <c r="Q60" s="322">
        <f t="shared" si="2"/>
        <v>0</v>
      </c>
      <c r="R60" s="322">
        <f t="shared" si="3"/>
        <v>0</v>
      </c>
      <c r="S60" s="322">
        <f t="shared" si="4"/>
        <v>0</v>
      </c>
      <c r="T60" s="322">
        <f t="shared" si="5"/>
        <v>0</v>
      </c>
      <c r="U60" s="322">
        <f t="shared" si="6"/>
        <v>0</v>
      </c>
      <c r="V60" s="556">
        <v>5</v>
      </c>
      <c r="W60" s="343">
        <v>1</v>
      </c>
      <c r="X60" s="521">
        <v>1</v>
      </c>
      <c r="Y60" s="521">
        <v>1</v>
      </c>
      <c r="Z60" s="318">
        <f t="shared" si="84"/>
        <v>3.1536000000000002E-2</v>
      </c>
      <c r="AA60" s="389">
        <f t="shared" si="79"/>
        <v>0.5</v>
      </c>
      <c r="AB60" s="328">
        <v>20</v>
      </c>
      <c r="AC60" s="318"/>
      <c r="AD60" s="318"/>
      <c r="AE60" s="328"/>
      <c r="AG60" s="234">
        <f t="shared" si="80"/>
        <v>4.378258501498502</v>
      </c>
      <c r="AH60" s="234">
        <f t="shared" si="81"/>
        <v>3.9848858376237626</v>
      </c>
      <c r="AI60" s="234">
        <f t="shared" si="82"/>
        <v>3.4327560475247525</v>
      </c>
      <c r="AJ60" s="283"/>
      <c r="AK60" s="534" t="str">
        <f ca="1">F60</f>
        <v>ILDEM</v>
      </c>
      <c r="AL60" s="576" t="s">
        <v>61</v>
      </c>
      <c r="AM60" s="577">
        <f>O81/1000</f>
        <v>4.3782480000000001</v>
      </c>
      <c r="AN60" s="578">
        <f t="shared" si="75"/>
        <v>4.3782480000000001</v>
      </c>
      <c r="AO60" s="581">
        <f t="shared" si="76"/>
        <v>0</v>
      </c>
      <c r="AP60" s="581">
        <f t="shared" si="77"/>
        <v>0</v>
      </c>
      <c r="AQ60" s="582">
        <f t="shared" si="28"/>
        <v>4.378258501498502</v>
      </c>
      <c r="AR60" s="581">
        <f t="shared" si="29"/>
        <v>0</v>
      </c>
      <c r="AS60" s="583">
        <f t="shared" si="30"/>
        <v>0</v>
      </c>
      <c r="AT60" s="577">
        <f t="shared" si="85"/>
        <v>4.378258501498502</v>
      </c>
      <c r="AU60" s="578">
        <f t="shared" si="85"/>
        <v>0</v>
      </c>
      <c r="AV60" s="579">
        <f t="shared" si="85"/>
        <v>0</v>
      </c>
      <c r="AW60" s="283"/>
      <c r="AX60" s="534" t="str">
        <f t="shared" ca="1" si="12"/>
        <v>ILDEM</v>
      </c>
      <c r="AY60" s="576" t="s">
        <v>61</v>
      </c>
      <c r="AZ60" s="577">
        <f>O101/1000</f>
        <v>3.9848759999999999</v>
      </c>
      <c r="BA60" s="578">
        <f>AZ60*$AN$23</f>
        <v>3.9848759999999999</v>
      </c>
      <c r="BB60" s="581">
        <f t="shared" si="64"/>
        <v>0</v>
      </c>
      <c r="BC60" s="581">
        <f t="shared" si="65"/>
        <v>0</v>
      </c>
      <c r="BD60" s="577">
        <f t="shared" si="31"/>
        <v>3.9848858376237626</v>
      </c>
      <c r="BE60" s="578">
        <f t="shared" si="32"/>
        <v>0</v>
      </c>
      <c r="BF60" s="579">
        <f t="shared" si="33"/>
        <v>0</v>
      </c>
      <c r="BG60" s="577">
        <f t="shared" si="86"/>
        <v>3.9848858376237626</v>
      </c>
      <c r="BH60" s="578">
        <f t="shared" si="86"/>
        <v>0</v>
      </c>
      <c r="BI60" s="579">
        <f t="shared" si="86"/>
        <v>0</v>
      </c>
      <c r="BJ60" s="283"/>
      <c r="BK60" s="534" t="str">
        <f ca="1">AK60</f>
        <v>ILDEM</v>
      </c>
      <c r="BL60" s="576" t="s">
        <v>61</v>
      </c>
      <c r="BM60" s="577">
        <f>O121/1000</f>
        <v>3.432744</v>
      </c>
      <c r="BN60" s="578">
        <f>BM60*$AN$23</f>
        <v>3.432744</v>
      </c>
      <c r="BO60" s="581">
        <f t="shared" si="50"/>
        <v>0</v>
      </c>
      <c r="BP60" s="581">
        <f t="shared" si="51"/>
        <v>0</v>
      </c>
      <c r="BQ60" s="577">
        <f t="shared" si="36"/>
        <v>3.4327560475247525</v>
      </c>
      <c r="BR60" s="578">
        <f t="shared" si="37"/>
        <v>0</v>
      </c>
      <c r="BS60" s="579">
        <f t="shared" si="38"/>
        <v>0</v>
      </c>
      <c r="BT60" s="577">
        <f t="shared" si="87"/>
        <v>3.4327560475247525</v>
      </c>
      <c r="BU60" s="578">
        <f t="shared" si="87"/>
        <v>0</v>
      </c>
      <c r="BV60" s="579">
        <f t="shared" si="87"/>
        <v>0</v>
      </c>
      <c r="BW60" s="283"/>
      <c r="BX60" s="283"/>
      <c r="BY60" s="283"/>
    </row>
    <row r="61" spans="3:77" ht="12.75" customHeight="1">
      <c r="C61" s="171" t="str">
        <f ca="1">+IF(OFFSET(Processes!B42,$D$11,0)="*","*",OFFSET(Processes!D42,$D$11,0))</f>
        <v>INDLDTFTDSLE1</v>
      </c>
      <c r="D61" s="171" t="str">
        <f ca="1">+OFFSET(Processes!E42,$D$11,0)</f>
        <v>Textile &amp; Leather Tractors, Trucks, Fishing boats, Forest machines - Diesel Existing 1</v>
      </c>
      <c r="E61" s="170" t="str">
        <f>+Processes!O42</f>
        <v>INDDSB1,INDDSB2,INDDSL</v>
      </c>
      <c r="F61" s="171" t="str">
        <f ca="1">+OFFSET(Processes!$M$12,$D$11,0) &amp; Processes!P42</f>
        <v>ILDTF</v>
      </c>
      <c r="G61" s="321">
        <f t="shared" si="18"/>
        <v>87.14</v>
      </c>
      <c r="H61" s="321">
        <f t="shared" si="19"/>
        <v>0</v>
      </c>
      <c r="I61" s="321">
        <f t="shared" si="20"/>
        <v>0</v>
      </c>
      <c r="J61" s="321">
        <f t="shared" si="21"/>
        <v>52.105999999999995</v>
      </c>
      <c r="K61" s="321">
        <f t="shared" si="22"/>
        <v>0</v>
      </c>
      <c r="L61" s="321">
        <f t="shared" si="23"/>
        <v>0</v>
      </c>
      <c r="M61" s="321">
        <f t="shared" si="24"/>
        <v>35.745999999999995</v>
      </c>
      <c r="N61" s="321">
        <f t="shared" si="25"/>
        <v>0</v>
      </c>
      <c r="O61" s="321">
        <f t="shared" si="26"/>
        <v>0</v>
      </c>
      <c r="P61" s="321">
        <f t="shared" si="1"/>
        <v>35.745999999999995</v>
      </c>
      <c r="Q61" s="321">
        <f t="shared" si="2"/>
        <v>0</v>
      </c>
      <c r="R61" s="321">
        <f t="shared" si="3"/>
        <v>0</v>
      </c>
      <c r="S61" s="321">
        <f t="shared" si="4"/>
        <v>0</v>
      </c>
      <c r="T61" s="321">
        <f t="shared" si="5"/>
        <v>0</v>
      </c>
      <c r="U61" s="321">
        <f t="shared" si="6"/>
        <v>0</v>
      </c>
      <c r="V61" s="321">
        <v>5</v>
      </c>
      <c r="W61" s="341">
        <v>1</v>
      </c>
      <c r="X61" s="520">
        <f t="shared" ref="X61:Y62" si="88">W61</f>
        <v>1</v>
      </c>
      <c r="Y61" s="520">
        <f t="shared" si="88"/>
        <v>1</v>
      </c>
      <c r="Z61" s="325">
        <f t="shared" si="84"/>
        <v>3.1536000000000002E-2</v>
      </c>
      <c r="AA61" s="391">
        <v>0.5</v>
      </c>
      <c r="AB61" s="330">
        <v>20</v>
      </c>
      <c r="AC61" s="325"/>
      <c r="AD61" s="325"/>
      <c r="AE61" s="330"/>
      <c r="AG61" s="234">
        <f t="shared" si="80"/>
        <v>1.3726508691308694</v>
      </c>
      <c r="AH61" s="234">
        <f t="shared" si="81"/>
        <v>0.81347268118811877</v>
      </c>
      <c r="AI61" s="234">
        <f t="shared" si="82"/>
        <v>0.55806230495049503</v>
      </c>
      <c r="AJ61" s="283"/>
      <c r="AK61" s="534" t="str">
        <f ca="1">F61</f>
        <v>ILDTF</v>
      </c>
      <c r="AL61" s="576" t="s">
        <v>59</v>
      </c>
      <c r="AM61" s="577">
        <f>(F79+L79)/1000</f>
        <v>1.3726400000000001</v>
      </c>
      <c r="AN61" s="578">
        <f t="shared" si="75"/>
        <v>1.3726400000000001</v>
      </c>
      <c r="AO61" s="581">
        <f t="shared" si="76"/>
        <v>0</v>
      </c>
      <c r="AP61" s="581">
        <f t="shared" si="77"/>
        <v>0</v>
      </c>
      <c r="AQ61" s="582">
        <f t="shared" si="28"/>
        <v>1.3726508691308694</v>
      </c>
      <c r="AR61" s="581">
        <f t="shared" si="29"/>
        <v>0</v>
      </c>
      <c r="AS61" s="583">
        <f t="shared" si="30"/>
        <v>0</v>
      </c>
      <c r="AT61" s="577">
        <f t="shared" si="85"/>
        <v>1.3726508691308694</v>
      </c>
      <c r="AU61" s="578">
        <f t="shared" si="85"/>
        <v>0</v>
      </c>
      <c r="AV61" s="579">
        <f t="shared" si="85"/>
        <v>0</v>
      </c>
      <c r="AW61" s="283"/>
      <c r="AX61" s="534" t="str">
        <f t="shared" ca="1" si="12"/>
        <v>ILDTF</v>
      </c>
      <c r="AY61" s="576" t="s">
        <v>59</v>
      </c>
      <c r="AZ61" s="577">
        <f>(F99+L99)/1000</f>
        <v>0.81346600000000002</v>
      </c>
      <c r="BA61" s="578">
        <f>AZ61*$AN$23</f>
        <v>0.81346600000000002</v>
      </c>
      <c r="BB61" s="581">
        <f t="shared" si="64"/>
        <v>0</v>
      </c>
      <c r="BC61" s="581">
        <f t="shared" si="65"/>
        <v>0</v>
      </c>
      <c r="BD61" s="577">
        <f t="shared" si="31"/>
        <v>0.81347268118811877</v>
      </c>
      <c r="BE61" s="578">
        <f t="shared" si="32"/>
        <v>0</v>
      </c>
      <c r="BF61" s="579">
        <f t="shared" si="33"/>
        <v>0</v>
      </c>
      <c r="BG61" s="577">
        <f t="shared" si="86"/>
        <v>0.81347268118811877</v>
      </c>
      <c r="BH61" s="578">
        <f t="shared" si="86"/>
        <v>0</v>
      </c>
      <c r="BI61" s="579">
        <f t="shared" si="86"/>
        <v>0</v>
      </c>
      <c r="BJ61" s="283"/>
      <c r="BK61" s="534" t="str">
        <f ca="1">AK61</f>
        <v>ILDTF</v>
      </c>
      <c r="BL61" s="576" t="s">
        <v>59</v>
      </c>
      <c r="BM61" s="577">
        <f>(F119+L119)/1000</f>
        <v>0.55805100000000007</v>
      </c>
      <c r="BN61" s="578">
        <f>BM61*$AN$23</f>
        <v>0.55805100000000007</v>
      </c>
      <c r="BO61" s="581">
        <f t="shared" si="50"/>
        <v>0</v>
      </c>
      <c r="BP61" s="581">
        <f t="shared" si="51"/>
        <v>0</v>
      </c>
      <c r="BQ61" s="577">
        <f t="shared" si="36"/>
        <v>0.55806230495049503</v>
      </c>
      <c r="BR61" s="578">
        <f t="shared" si="37"/>
        <v>0</v>
      </c>
      <c r="BS61" s="579">
        <f t="shared" si="38"/>
        <v>0</v>
      </c>
      <c r="BT61" s="577">
        <f t="shared" si="87"/>
        <v>0.55806230495049503</v>
      </c>
      <c r="BU61" s="578">
        <f t="shared" si="87"/>
        <v>0</v>
      </c>
      <c r="BV61" s="579">
        <f t="shared" si="87"/>
        <v>0</v>
      </c>
      <c r="BW61" s="283"/>
      <c r="BX61" s="283"/>
      <c r="BY61" s="283"/>
    </row>
    <row r="62" spans="3:77" ht="12.75" customHeight="1">
      <c r="C62" s="171" t="str">
        <f ca="1">+IF(OFFSET(Processes!B43,$D$11,0)="*","*",OFFSET(Processes!D43,$D$11,0))</f>
        <v>INDLDFLTLPGE1</v>
      </c>
      <c r="D62" s="171" t="str">
        <f ca="1">+OFFSET(Processes!E43,$D$11,0)</f>
        <v>Textile &amp; Leather Forklifts - LPG Existing 1</v>
      </c>
      <c r="E62" s="170" t="str">
        <f>+Processes!O43</f>
        <v>INDLPG,INDSNG1,INDSNG2</v>
      </c>
      <c r="F62" s="171" t="str">
        <f ca="1">+OFFSET(Processes!$M$12,$D$11,0) &amp; Processes!P43</f>
        <v>ILDFL</v>
      </c>
      <c r="G62" s="321">
        <f t="shared" si="18"/>
        <v>2.1919999999999997</v>
      </c>
      <c r="H62" s="321">
        <f t="shared" si="19"/>
        <v>0</v>
      </c>
      <c r="I62" s="321">
        <f>ROUNDUP(AP62/($Z62*$AA62)*I$21*Y62,3)</f>
        <v>0</v>
      </c>
      <c r="J62" s="321">
        <f t="shared" si="21"/>
        <v>2.1799999999999997</v>
      </c>
      <c r="K62" s="321">
        <f t="shared" si="22"/>
        <v>0</v>
      </c>
      <c r="L62" s="321">
        <f t="shared" si="23"/>
        <v>0</v>
      </c>
      <c r="M62" s="321">
        <f t="shared" si="24"/>
        <v>2.0699999999999998</v>
      </c>
      <c r="N62" s="321">
        <f t="shared" si="25"/>
        <v>0</v>
      </c>
      <c r="O62" s="321">
        <f t="shared" si="26"/>
        <v>0</v>
      </c>
      <c r="P62" s="321">
        <f t="shared" si="1"/>
        <v>2.0699999999999998</v>
      </c>
      <c r="Q62" s="321">
        <f t="shared" si="2"/>
        <v>0</v>
      </c>
      <c r="R62" s="321">
        <f t="shared" si="3"/>
        <v>0</v>
      </c>
      <c r="S62" s="321">
        <f t="shared" si="4"/>
        <v>0</v>
      </c>
      <c r="T62" s="321">
        <f t="shared" si="5"/>
        <v>0</v>
      </c>
      <c r="U62" s="321">
        <f t="shared" si="6"/>
        <v>0</v>
      </c>
      <c r="V62" s="321">
        <v>5</v>
      </c>
      <c r="W62" s="341">
        <v>1</v>
      </c>
      <c r="X62" s="520">
        <f t="shared" si="88"/>
        <v>1</v>
      </c>
      <c r="Y62" s="520">
        <f t="shared" si="88"/>
        <v>1</v>
      </c>
      <c r="Z62" s="324">
        <f t="shared" si="84"/>
        <v>3.1536000000000002E-2</v>
      </c>
      <c r="AA62" s="390">
        <f>$AA$61</f>
        <v>0.5</v>
      </c>
      <c r="AB62" s="329">
        <v>20</v>
      </c>
      <c r="AC62" s="324"/>
      <c r="AD62" s="324"/>
      <c r="AE62" s="329"/>
      <c r="AG62" s="234">
        <f t="shared" si="80"/>
        <v>3.4528927072927075E-2</v>
      </c>
      <c r="AH62" s="234">
        <f t="shared" si="81"/>
        <v>3.4033900990099009E-2</v>
      </c>
      <c r="AI62" s="234">
        <f t="shared" si="82"/>
        <v>3.2316594059405936E-2</v>
      </c>
      <c r="AJ62" s="283"/>
      <c r="AK62" s="534" t="str">
        <f ca="1">F62</f>
        <v>ILDFL</v>
      </c>
      <c r="AL62" s="530" t="s">
        <v>53</v>
      </c>
      <c r="AM62" s="531">
        <f>H79/1000</f>
        <v>3.4523249999999998E-2</v>
      </c>
      <c r="AN62" s="532">
        <f t="shared" si="75"/>
        <v>3.4523249999999998E-2</v>
      </c>
      <c r="AO62" s="533">
        <f t="shared" si="76"/>
        <v>0</v>
      </c>
      <c r="AP62" s="533">
        <f t="shared" si="77"/>
        <v>0</v>
      </c>
      <c r="AQ62" s="543">
        <f t="shared" si="28"/>
        <v>3.4528927072927075E-2</v>
      </c>
      <c r="AR62" s="533">
        <f t="shared" si="29"/>
        <v>0</v>
      </c>
      <c r="AS62" s="539">
        <f t="shared" si="30"/>
        <v>0</v>
      </c>
      <c r="AT62" s="544">
        <f t="shared" si="85"/>
        <v>3.4528927072927075E-2</v>
      </c>
      <c r="AU62" s="535">
        <f t="shared" si="85"/>
        <v>0</v>
      </c>
      <c r="AV62" s="536">
        <f t="shared" si="85"/>
        <v>0</v>
      </c>
      <c r="AW62" s="283"/>
      <c r="AX62" s="534" t="str">
        <f t="shared" ca="1" si="12"/>
        <v>ILDFL</v>
      </c>
      <c r="AY62" s="530" t="s">
        <v>53</v>
      </c>
      <c r="AZ62" s="531">
        <f>H99/1000</f>
        <v>3.4024500000000006E-2</v>
      </c>
      <c r="BA62" s="532">
        <f>AZ62*$AN$23</f>
        <v>3.4024500000000006E-2</v>
      </c>
      <c r="BB62" s="533">
        <f t="shared" si="64"/>
        <v>0</v>
      </c>
      <c r="BC62" s="533">
        <f t="shared" si="65"/>
        <v>0</v>
      </c>
      <c r="BD62" s="544">
        <f t="shared" si="31"/>
        <v>3.4033900990099009E-2</v>
      </c>
      <c r="BE62" s="535">
        <f t="shared" si="32"/>
        <v>0</v>
      </c>
      <c r="BF62" s="536">
        <f t="shared" si="33"/>
        <v>0</v>
      </c>
      <c r="BG62" s="544">
        <f t="shared" si="86"/>
        <v>3.4033900990099009E-2</v>
      </c>
      <c r="BH62" s="535">
        <f t="shared" si="86"/>
        <v>0</v>
      </c>
      <c r="BI62" s="536">
        <f t="shared" si="86"/>
        <v>0</v>
      </c>
      <c r="BJ62" s="283"/>
      <c r="BK62" s="534" t="str">
        <f ca="1">AK62</f>
        <v>ILDFL</v>
      </c>
      <c r="BL62" s="530" t="s">
        <v>53</v>
      </c>
      <c r="BM62" s="531">
        <f>H119/1000</f>
        <v>3.2305499999999994E-2</v>
      </c>
      <c r="BN62" s="532">
        <f>BM62*$AN$23</f>
        <v>3.2305499999999994E-2</v>
      </c>
      <c r="BO62" s="533">
        <f t="shared" si="50"/>
        <v>0</v>
      </c>
      <c r="BP62" s="533">
        <f t="shared" si="51"/>
        <v>0</v>
      </c>
      <c r="BQ62" s="544">
        <f t="shared" si="36"/>
        <v>3.2316594059405936E-2</v>
      </c>
      <c r="BR62" s="535">
        <f t="shared" si="37"/>
        <v>0</v>
      </c>
      <c r="BS62" s="536">
        <f t="shared" si="38"/>
        <v>0</v>
      </c>
      <c r="BT62" s="544">
        <f t="shared" si="87"/>
        <v>3.2316594059405936E-2</v>
      </c>
      <c r="BU62" s="535">
        <f t="shared" si="87"/>
        <v>0</v>
      </c>
      <c r="BV62" s="536">
        <f t="shared" si="87"/>
        <v>0</v>
      </c>
      <c r="BW62" s="283"/>
      <c r="BX62" s="283"/>
      <c r="BY62" s="283"/>
    </row>
    <row r="63" spans="3:77" ht="12.75" customHeight="1">
      <c r="F63" s="80"/>
      <c r="G63" s="283"/>
      <c r="H63" s="283"/>
      <c r="I63" s="283"/>
      <c r="J63" s="283"/>
      <c r="K63" s="286"/>
      <c r="L63" s="286"/>
      <c r="M63" s="286"/>
      <c r="N63" s="283"/>
      <c r="O63" s="283"/>
      <c r="P63" s="283"/>
      <c r="Q63" s="283"/>
      <c r="R63" s="283"/>
      <c r="S63" s="283"/>
      <c r="T63" s="283"/>
      <c r="U63" s="283"/>
      <c r="V63" s="78"/>
      <c r="W63" s="78"/>
      <c r="X63" s="78"/>
      <c r="Y63" s="78"/>
      <c r="Z63" s="78"/>
      <c r="AA63" s="78"/>
      <c r="AB63" s="78"/>
      <c r="AC63" s="78"/>
      <c r="AD63" s="79"/>
      <c r="AE63" s="79"/>
      <c r="AF63" s="79"/>
      <c r="AG63" s="405"/>
      <c r="AH63" s="405"/>
      <c r="AI63" s="405"/>
      <c r="AJ63" s="82"/>
      <c r="AK63" s="82"/>
      <c r="AL63" s="82"/>
      <c r="AM63" s="82"/>
      <c r="AN63" s="82"/>
      <c r="AO63" s="82"/>
      <c r="AP63" s="82"/>
      <c r="AQ63" s="283"/>
      <c r="AR63" s="283"/>
      <c r="AS63" s="283"/>
      <c r="AT63" s="283"/>
      <c r="AU63" s="283"/>
      <c r="AV63" s="283"/>
      <c r="AW63" s="283"/>
      <c r="AX63" s="283"/>
      <c r="AY63" s="283"/>
      <c r="AZ63" s="283"/>
      <c r="BA63" s="283"/>
      <c r="BB63" s="283"/>
      <c r="BC63" s="283"/>
      <c r="BD63" s="283"/>
      <c r="BE63" s="283"/>
      <c r="BF63" s="283"/>
      <c r="BG63" s="283"/>
      <c r="BH63" s="283"/>
      <c r="BI63" s="283"/>
      <c r="BJ63" s="283"/>
      <c r="BK63" s="283"/>
      <c r="BL63" s="283"/>
      <c r="BM63" s="283"/>
      <c r="BN63" s="283"/>
      <c r="BO63" s="283"/>
      <c r="BP63" s="283"/>
    </row>
    <row r="64" spans="3:77" ht="12.75" customHeight="1">
      <c r="C64" s="285"/>
      <c r="D64" s="291"/>
      <c r="F64" s="80"/>
      <c r="G64" s="504"/>
      <c r="H64" s="505"/>
      <c r="I64" s="505"/>
      <c r="J64" s="285"/>
      <c r="K64" s="283"/>
      <c r="L64" s="283"/>
      <c r="M64" s="283"/>
      <c r="N64" s="283"/>
      <c r="O64" s="283"/>
      <c r="P64" s="283"/>
      <c r="Q64" s="283"/>
      <c r="R64" s="283"/>
      <c r="S64" s="283"/>
      <c r="T64" s="283"/>
      <c r="U64" s="283"/>
      <c r="V64" s="45"/>
      <c r="W64" s="285"/>
      <c r="X64" s="45"/>
      <c r="Y64" s="45"/>
      <c r="Z64" s="79"/>
      <c r="AA64" s="79"/>
      <c r="AB64" s="79"/>
      <c r="AC64" s="79"/>
      <c r="AD64" s="82"/>
      <c r="AE64" s="82"/>
      <c r="AF64" s="82"/>
      <c r="AG64" s="82"/>
      <c r="AH64" s="82"/>
      <c r="AI64" s="82"/>
      <c r="AJ64" s="283"/>
      <c r="AK64" s="283"/>
      <c r="AL64" s="283"/>
      <c r="AM64" s="283"/>
      <c r="AN64" s="283"/>
      <c r="AO64" s="283"/>
      <c r="AP64" s="283"/>
      <c r="AQ64" s="283"/>
      <c r="AR64" s="283"/>
      <c r="AS64" s="283"/>
      <c r="AT64" s="283"/>
      <c r="AU64" s="283"/>
      <c r="AV64" s="283"/>
      <c r="AW64" s="283"/>
      <c r="AX64" s="283"/>
      <c r="AY64" s="283"/>
      <c r="AZ64" s="283"/>
      <c r="BA64" s="283"/>
      <c r="BB64" s="283"/>
      <c r="BC64" s="283"/>
      <c r="BD64" s="283"/>
      <c r="BE64" s="283"/>
      <c r="BF64" s="283"/>
      <c r="BG64" s="283"/>
      <c r="BH64" s="283"/>
      <c r="BI64" s="283"/>
      <c r="BJ64" s="283"/>
      <c r="BK64" s="283"/>
      <c r="BL64" s="283"/>
      <c r="BM64" s="283"/>
      <c r="BN64" s="283"/>
      <c r="BO64" s="283"/>
      <c r="BP64" s="283"/>
    </row>
    <row r="65" spans="3:66" ht="12.75" customHeight="1">
      <c r="D65" s="47"/>
      <c r="F65" s="80"/>
      <c r="G65" s="286"/>
      <c r="H65" s="286"/>
      <c r="I65" s="286"/>
      <c r="J65" s="80"/>
      <c r="K65" s="283"/>
      <c r="L65" s="283"/>
      <c r="M65" s="283"/>
      <c r="N65" s="283"/>
      <c r="O65" s="283"/>
      <c r="P65" s="283"/>
      <c r="Q65" s="283"/>
      <c r="R65" s="283"/>
      <c r="S65" s="83"/>
      <c r="T65" s="83"/>
      <c r="U65" s="83"/>
      <c r="V65" s="83"/>
      <c r="W65" s="83"/>
      <c r="X65" s="83"/>
      <c r="Y65" s="83"/>
      <c r="Z65" s="83"/>
      <c r="AA65" s="83"/>
      <c r="AB65" s="83"/>
      <c r="AC65" s="83"/>
      <c r="AD65" s="1"/>
      <c r="AE65" s="1"/>
      <c r="AF65" s="1"/>
      <c r="AG65" s="1"/>
      <c r="AH65" s="83"/>
      <c r="AI65" s="78"/>
      <c r="AJ65" s="78"/>
      <c r="AK65" s="78"/>
      <c r="AL65" s="78"/>
      <c r="AM65" s="78"/>
      <c r="AN65" s="78"/>
      <c r="AO65" s="283"/>
      <c r="AP65" s="283"/>
      <c r="AQ65" s="283"/>
      <c r="AR65" s="283"/>
      <c r="AS65" s="283"/>
      <c r="AT65" s="283"/>
      <c r="AU65" s="283"/>
      <c r="AV65" s="283"/>
      <c r="AW65" s="283"/>
      <c r="AX65" s="283"/>
      <c r="AY65" s="283"/>
      <c r="AZ65" s="283"/>
      <c r="BA65" s="283"/>
      <c r="BB65" s="283"/>
      <c r="BC65" s="283"/>
      <c r="BD65" s="283"/>
      <c r="BE65" s="283"/>
      <c r="BF65" s="283"/>
      <c r="BG65" s="283"/>
      <c r="BH65" s="283"/>
      <c r="BI65" s="283"/>
      <c r="BJ65" s="283"/>
      <c r="BK65" s="283"/>
      <c r="BL65" s="283"/>
      <c r="BM65" s="283"/>
      <c r="BN65" s="283"/>
    </row>
    <row r="66" spans="3:66" ht="12.75" customHeight="1">
      <c r="F66" s="80"/>
      <c r="G66" s="83"/>
      <c r="H66" s="83"/>
      <c r="I66" s="83"/>
      <c r="J66" s="83"/>
      <c r="K66" s="83"/>
      <c r="L66" s="83"/>
      <c r="M66" s="83"/>
      <c r="N66" s="83"/>
      <c r="O66" s="83"/>
      <c r="P66" s="83"/>
      <c r="Q66" s="83"/>
      <c r="R66" s="83"/>
      <c r="S66" s="291"/>
      <c r="T66" s="283"/>
      <c r="U66" s="283"/>
      <c r="V66" s="45"/>
      <c r="W66" s="283"/>
      <c r="X66" s="78"/>
      <c r="Y66" s="78"/>
      <c r="Z66" s="78"/>
      <c r="AA66" s="45"/>
      <c r="AB66" s="78"/>
      <c r="AC66" s="82"/>
      <c r="AD66" s="111" t="s">
        <v>109</v>
      </c>
      <c r="AE66" s="82"/>
      <c r="AF66" s="507"/>
      <c r="AG66" s="506"/>
      <c r="AH66" s="506"/>
      <c r="AI66" s="506"/>
      <c r="AJ66" s="506"/>
      <c r="AK66" s="506"/>
      <c r="AL66" s="79"/>
      <c r="AM66" s="45"/>
      <c r="AN66" s="283"/>
      <c r="AO66" s="283"/>
      <c r="AP66" s="283"/>
      <c r="AQ66" s="283"/>
      <c r="AR66" s="283"/>
      <c r="AS66" s="283"/>
      <c r="AT66" s="283"/>
      <c r="AU66" s="283"/>
      <c r="AV66" s="283"/>
      <c r="AW66" s="283"/>
      <c r="AX66" s="283"/>
      <c r="AY66" s="283"/>
      <c r="AZ66" s="283"/>
      <c r="BA66" s="283"/>
      <c r="BB66" s="283"/>
      <c r="BC66" s="283"/>
      <c r="BD66" s="283"/>
      <c r="BE66" s="283"/>
      <c r="BF66" s="283"/>
      <c r="BG66" s="283"/>
      <c r="BH66" s="283"/>
      <c r="BI66" s="283"/>
      <c r="BJ66" s="283"/>
      <c r="BK66" s="283"/>
      <c r="BL66" s="283"/>
      <c r="BM66" s="283"/>
    </row>
    <row r="67" spans="3:66" ht="12.75" customHeight="1">
      <c r="D67" s="47"/>
      <c r="F67" s="80"/>
      <c r="G67" s="83"/>
      <c r="H67" s="83"/>
      <c r="I67" s="83"/>
      <c r="J67" s="83"/>
      <c r="K67" s="47"/>
      <c r="L67" s="291"/>
      <c r="M67" s="47"/>
      <c r="N67" s="47"/>
      <c r="O67" s="291"/>
      <c r="P67" s="47"/>
      <c r="Q67" s="47"/>
      <c r="R67" s="291"/>
      <c r="S67" s="25"/>
      <c r="U67" s="78"/>
      <c r="V67" s="78"/>
      <c r="W67" s="78"/>
      <c r="X67" s="45"/>
      <c r="Y67" s="79"/>
      <c r="Z67" s="79"/>
      <c r="AA67" s="79"/>
      <c r="AC67" s="283"/>
      <c r="AD67" s="283"/>
      <c r="AE67" s="283"/>
      <c r="AF67" s="79"/>
    </row>
    <row r="68" spans="3:66" ht="12.75" customHeight="1">
      <c r="L68" s="286"/>
      <c r="O68" s="283"/>
      <c r="Q68" s="86"/>
      <c r="R68" s="25"/>
      <c r="S68" s="25"/>
      <c r="T68" s="34"/>
      <c r="U68" s="34"/>
      <c r="V68" s="283"/>
      <c r="W68" s="283"/>
      <c r="X68" s="283"/>
      <c r="AB68" s="283"/>
      <c r="AC68" s="283"/>
    </row>
    <row r="69" spans="3:66" ht="12.75" customHeight="1">
      <c r="T69" s="283"/>
      <c r="U69" s="283"/>
      <c r="V69" s="283"/>
      <c r="W69" s="283"/>
      <c r="X69" s="283"/>
    </row>
    <row r="70" spans="3:66" ht="12.75" customHeight="1">
      <c r="C70" s="257" t="s">
        <v>488</v>
      </c>
      <c r="E70" s="25"/>
      <c r="F70" s="25"/>
      <c r="G70" s="25"/>
      <c r="H70" s="25"/>
      <c r="I70" s="25"/>
      <c r="J70" s="25"/>
      <c r="K70" s="25"/>
      <c r="O70" s="86"/>
      <c r="T70" s="283"/>
      <c r="U70" s="283"/>
      <c r="V70" s="283"/>
      <c r="W70" s="283"/>
      <c r="X70" s="283"/>
    </row>
    <row r="71" spans="3:66" ht="12.75" customHeight="1">
      <c r="O71" s="86"/>
      <c r="T71" s="283"/>
      <c r="U71" s="283"/>
      <c r="V71" s="283"/>
      <c r="W71" s="283"/>
      <c r="X71" s="283"/>
    </row>
    <row r="72" spans="3:66" ht="12.75" customHeight="1">
      <c r="C72" s="125" t="s">
        <v>145</v>
      </c>
      <c r="E72" s="25"/>
      <c r="F72" s="25"/>
      <c r="G72" s="25"/>
      <c r="H72" s="25"/>
      <c r="I72" s="25"/>
      <c r="J72" s="25"/>
      <c r="K72" s="25"/>
    </row>
    <row r="73" spans="3:66" ht="12.75" customHeight="1">
      <c r="D73" s="87" t="s">
        <v>147</v>
      </c>
      <c r="E73" s="88" t="str">
        <f t="array" ref="E73">+IF(AND(UPPER(TRANSPOSE(T78:T88))=UPPER(MID(D76:N76,4,99))),"Ok","ERROR")</f>
        <v>Ok</v>
      </c>
      <c r="F73" s="25"/>
      <c r="G73" s="25"/>
      <c r="H73" s="25"/>
      <c r="I73" s="25"/>
      <c r="J73" s="25"/>
      <c r="K73" s="25"/>
    </row>
    <row r="74" spans="3:66" ht="12.75" customHeight="1">
      <c r="C74" s="25" t="s">
        <v>203</v>
      </c>
      <c r="O74" s="86"/>
      <c r="T74" s="125" t="s">
        <v>490</v>
      </c>
      <c r="U74" s="125"/>
      <c r="W74" s="125"/>
    </row>
    <row r="75" spans="3:66" ht="12.75" customHeight="1">
      <c r="D75" s="89">
        <v>1</v>
      </c>
      <c r="E75" s="89">
        <f>+D75+1</f>
        <v>2</v>
      </c>
      <c r="F75" s="89">
        <f t="shared" ref="F75:P75" si="89">+E75+1</f>
        <v>3</v>
      </c>
      <c r="G75" s="89">
        <f t="shared" si="89"/>
        <v>4</v>
      </c>
      <c r="H75" s="89">
        <f t="shared" si="89"/>
        <v>5</v>
      </c>
      <c r="I75" s="89">
        <f t="shared" si="89"/>
        <v>6</v>
      </c>
      <c r="J75" s="89">
        <f t="shared" si="89"/>
        <v>7</v>
      </c>
      <c r="K75" s="89">
        <f t="shared" si="89"/>
        <v>8</v>
      </c>
      <c r="L75" s="89">
        <f t="shared" si="89"/>
        <v>9</v>
      </c>
      <c r="M75" s="89">
        <f t="shared" si="89"/>
        <v>10</v>
      </c>
      <c r="N75" s="89">
        <f t="shared" si="89"/>
        <v>11</v>
      </c>
      <c r="O75" s="89">
        <f t="shared" si="89"/>
        <v>12</v>
      </c>
      <c r="P75" s="89">
        <f t="shared" si="89"/>
        <v>13</v>
      </c>
      <c r="T75" s="46"/>
      <c r="U75" s="46"/>
      <c r="W75" s="46"/>
    </row>
    <row r="76" spans="3:66" ht="12.75" customHeight="1">
      <c r="C76" s="10" t="str">
        <f t="shared" ref="C76:D76" si="90">+D149</f>
        <v>Agg End-use</v>
      </c>
      <c r="D76" s="20" t="str">
        <f t="shared" si="90"/>
        <v>01 Coal</v>
      </c>
      <c r="E76" s="20" t="str">
        <f t="shared" ref="E76" si="91">+F149</f>
        <v>02 Fuel oil</v>
      </c>
      <c r="F76" s="20" t="str">
        <f t="shared" ref="F76" si="92">+G149</f>
        <v>03 Diesel</v>
      </c>
      <c r="G76" s="20" t="str">
        <f t="shared" ref="G76" si="93">+H149</f>
        <v>04 Gasoline</v>
      </c>
      <c r="H76" s="20" t="str">
        <f t="shared" ref="H76" si="94">+I149</f>
        <v>05 LPG</v>
      </c>
      <c r="I76" s="20" t="str">
        <f t="shared" ref="I76" si="95">+J149</f>
        <v>06 Manufactured Gases</v>
      </c>
      <c r="J76" s="20" t="str">
        <f t="shared" ref="J76" si="96">+K149</f>
        <v>07 Natural gas</v>
      </c>
      <c r="K76" s="20" t="str">
        <f t="shared" ref="K76" si="97">+L149</f>
        <v>08 Biogas</v>
      </c>
      <c r="L76" s="20" t="str">
        <f t="shared" ref="L76" si="98">+M149</f>
        <v>09 Biodiesel</v>
      </c>
      <c r="M76" s="20" t="str">
        <f t="shared" ref="M76" si="99">+N149</f>
        <v>10 Biomass</v>
      </c>
      <c r="N76" s="20" t="str">
        <f t="shared" ref="N76" si="100">+O149</f>
        <v>11 Waste</v>
      </c>
      <c r="O76" s="20" t="str">
        <f t="shared" ref="O76" si="101">+P149</f>
        <v>12 Electricity</v>
      </c>
      <c r="P76" s="20" t="str">
        <f t="shared" ref="P76" si="102">+Q149</f>
        <v>13 District heating</v>
      </c>
      <c r="T76" s="122" t="s">
        <v>146</v>
      </c>
      <c r="V76" s="123">
        <f>+'Energy matrix'!B3</f>
        <v>2010</v>
      </c>
    </row>
    <row r="77" spans="3:66" ht="12.75" customHeight="1">
      <c r="C77" s="13" t="str">
        <f>$D$150</f>
        <v>Process heat temperature</v>
      </c>
      <c r="D77" s="14">
        <f>+INDEX($E150:$Q150,1,D$75) * INDEX($V$78:$V$90,D$75,1)</f>
        <v>426.83199999999999</v>
      </c>
      <c r="E77" s="14">
        <f t="shared" ref="E77:P77" si="103">+INDEX($E150:$Q150,1,E$75) * INDEX($V$78:$V$90,E$75,1)</f>
        <v>363.13200000000001</v>
      </c>
      <c r="F77" s="14">
        <f t="shared" si="103"/>
        <v>0</v>
      </c>
      <c r="G77" s="14">
        <f t="shared" si="103"/>
        <v>0</v>
      </c>
      <c r="H77" s="14">
        <f t="shared" si="103"/>
        <v>11.50775</v>
      </c>
      <c r="I77" s="14">
        <f t="shared" si="103"/>
        <v>0</v>
      </c>
      <c r="J77" s="14">
        <f t="shared" si="103"/>
        <v>10936.927</v>
      </c>
      <c r="K77" s="14">
        <f t="shared" si="103"/>
        <v>15</v>
      </c>
      <c r="L77" s="14">
        <f t="shared" si="103"/>
        <v>0</v>
      </c>
      <c r="M77" s="14">
        <f t="shared" si="103"/>
        <v>88</v>
      </c>
      <c r="N77" s="14">
        <f t="shared" si="103"/>
        <v>0</v>
      </c>
      <c r="O77" s="14">
        <f t="shared" si="103"/>
        <v>1787.0400000000002</v>
      </c>
      <c r="P77" s="14">
        <f t="shared" si="103"/>
        <v>0</v>
      </c>
      <c r="T77" s="48" t="s">
        <v>203</v>
      </c>
      <c r="U77" s="48"/>
      <c r="V77" s="124" t="str">
        <f>+INDEX('Energy matrix'!C4:N4,1,$D$2)</f>
        <v>Textile and leather</v>
      </c>
      <c r="W77" s="48"/>
    </row>
    <row r="78" spans="3:66" ht="12.75" customHeight="1">
      <c r="C78" s="13" t="str">
        <f>$D$151</f>
        <v>Cooling demand</v>
      </c>
      <c r="D78" s="14">
        <f>+INDEX($E151:$Q151,1,D$75) * INDEX($V$78:$V$90,D$75,1)</f>
        <v>0</v>
      </c>
      <c r="E78" s="14">
        <f t="shared" ref="E78:P78" si="104">+INDEX($E151:$Q151,1,E$75) * INDEX($V$78:$V$90,E$75,1)</f>
        <v>0</v>
      </c>
      <c r="F78" s="14">
        <f t="shared" si="104"/>
        <v>0</v>
      </c>
      <c r="G78" s="14">
        <f t="shared" si="104"/>
        <v>0</v>
      </c>
      <c r="H78" s="14">
        <f t="shared" si="104"/>
        <v>0</v>
      </c>
      <c r="I78" s="14">
        <f t="shared" si="104"/>
        <v>0</v>
      </c>
      <c r="J78" s="14">
        <f t="shared" si="104"/>
        <v>0</v>
      </c>
      <c r="K78" s="14">
        <f t="shared" si="104"/>
        <v>0</v>
      </c>
      <c r="L78" s="14">
        <f t="shared" si="104"/>
        <v>0</v>
      </c>
      <c r="M78" s="14">
        <f t="shared" si="104"/>
        <v>0</v>
      </c>
      <c r="N78" s="14">
        <f t="shared" si="104"/>
        <v>0</v>
      </c>
      <c r="O78" s="14">
        <f t="shared" si="104"/>
        <v>893.5200000000001</v>
      </c>
      <c r="P78" s="14">
        <f t="shared" si="104"/>
        <v>0</v>
      </c>
      <c r="T78" s="117" t="str">
        <f>+'Energy matrix'!B5</f>
        <v>Coal</v>
      </c>
      <c r="U78" s="117"/>
      <c r="V78" s="118">
        <f>+INDEX('Energy matrix'!C5:N5,1,$D$2)</f>
        <v>426.83199999999999</v>
      </c>
      <c r="W78" s="117"/>
    </row>
    <row r="79" spans="3:66" ht="12.75" customHeight="1">
      <c r="C79" s="13" t="str">
        <f>$D$152</f>
        <v>Haullage</v>
      </c>
      <c r="D79" s="19">
        <f>+INDEX($E152:$Q152,1,D$75) * INDEX($V$78:$V$90,D$75,1)</f>
        <v>0</v>
      </c>
      <c r="E79" s="19">
        <f t="shared" ref="E79:P79" si="105">+INDEX($E152:$Q152,1,E$75) * INDEX($V$78:$V$90,E$75,1)</f>
        <v>0</v>
      </c>
      <c r="F79" s="19">
        <f t="shared" si="105"/>
        <v>1372.64</v>
      </c>
      <c r="G79" s="19">
        <f t="shared" si="105"/>
        <v>0</v>
      </c>
      <c r="H79" s="19">
        <f t="shared" si="105"/>
        <v>34.523249999999997</v>
      </c>
      <c r="I79" s="19">
        <f t="shared" si="105"/>
        <v>0</v>
      </c>
      <c r="J79" s="19">
        <f t="shared" si="105"/>
        <v>0</v>
      </c>
      <c r="K79" s="19">
        <f t="shared" si="105"/>
        <v>0</v>
      </c>
      <c r="L79" s="19">
        <f t="shared" si="105"/>
        <v>0</v>
      </c>
      <c r="M79" s="19">
        <f t="shared" si="105"/>
        <v>0</v>
      </c>
      <c r="N79" s="19">
        <f t="shared" si="105"/>
        <v>0</v>
      </c>
      <c r="O79" s="19">
        <f t="shared" si="105"/>
        <v>0</v>
      </c>
      <c r="P79" s="19">
        <f t="shared" si="105"/>
        <v>0</v>
      </c>
      <c r="T79" s="117" t="str">
        <f>+'Energy matrix'!B6</f>
        <v>Fuel Oil</v>
      </c>
      <c r="U79" s="117"/>
      <c r="V79" s="118">
        <f>+INDEX('Energy matrix'!C6:N6,1,$D$2)</f>
        <v>363.13200000000001</v>
      </c>
      <c r="W79" s="117"/>
    </row>
    <row r="80" spans="3:66" ht="12.75" customHeight="1">
      <c r="C80" s="13" t="str">
        <f>$D$153</f>
        <v>Light and electronics</v>
      </c>
      <c r="D80" s="14">
        <f>+INDEX($E153:$Q153,1,D$75) * INDEX($V$78:$V$90,D$75,1)</f>
        <v>0</v>
      </c>
      <c r="E80" s="14">
        <f t="shared" ref="E80:P80" si="106">+INDEX($E153:$Q153,1,E$75) * INDEX($V$78:$V$90,E$75,1)</f>
        <v>0</v>
      </c>
      <c r="F80" s="14">
        <f t="shared" si="106"/>
        <v>0</v>
      </c>
      <c r="G80" s="14">
        <f t="shared" si="106"/>
        <v>0</v>
      </c>
      <c r="H80" s="14">
        <f t="shared" si="106"/>
        <v>0</v>
      </c>
      <c r="I80" s="14">
        <f t="shared" si="106"/>
        <v>0</v>
      </c>
      <c r="J80" s="14">
        <f t="shared" si="106"/>
        <v>0</v>
      </c>
      <c r="K80" s="14">
        <f t="shared" si="106"/>
        <v>0</v>
      </c>
      <c r="L80" s="14">
        <f t="shared" si="106"/>
        <v>0</v>
      </c>
      <c r="M80" s="14">
        <f t="shared" si="106"/>
        <v>0</v>
      </c>
      <c r="N80" s="14">
        <f t="shared" si="106"/>
        <v>0</v>
      </c>
      <c r="O80" s="14">
        <f t="shared" si="106"/>
        <v>1518.9840000000002</v>
      </c>
      <c r="P80" s="14">
        <f t="shared" si="106"/>
        <v>0</v>
      </c>
      <c r="T80" s="117" t="str">
        <f>+'Energy matrix'!B7</f>
        <v>Diesel</v>
      </c>
      <c r="U80" s="117"/>
      <c r="V80" s="118">
        <f>+INDEX('Energy matrix'!C7:N7,1,$D$2)</f>
        <v>1372.64</v>
      </c>
      <c r="W80" s="117"/>
    </row>
    <row r="81" spans="3:24" ht="12.75" customHeight="1">
      <c r="C81" s="13" t="str">
        <f>$D$154</f>
        <v>Electric motors</v>
      </c>
      <c r="D81" s="14">
        <f t="shared" ref="D81:P81" si="107">+INDEX($E154:$Q154,1,D$75) * INDEX($V$78:$V$90,D$75,1)</f>
        <v>0</v>
      </c>
      <c r="E81" s="14">
        <f t="shared" si="107"/>
        <v>0</v>
      </c>
      <c r="F81" s="14">
        <f t="shared" si="107"/>
        <v>0</v>
      </c>
      <c r="G81" s="14">
        <f t="shared" si="107"/>
        <v>0</v>
      </c>
      <c r="H81" s="14">
        <f t="shared" si="107"/>
        <v>0</v>
      </c>
      <c r="I81" s="14">
        <f t="shared" si="107"/>
        <v>0</v>
      </c>
      <c r="J81" s="14">
        <f t="shared" si="107"/>
        <v>0</v>
      </c>
      <c r="K81" s="14">
        <f t="shared" si="107"/>
        <v>0</v>
      </c>
      <c r="L81" s="14">
        <f t="shared" si="107"/>
        <v>0</v>
      </c>
      <c r="M81" s="14">
        <f t="shared" si="107"/>
        <v>0</v>
      </c>
      <c r="N81" s="14">
        <f t="shared" si="107"/>
        <v>0</v>
      </c>
      <c r="O81" s="14">
        <f t="shared" si="107"/>
        <v>4378.2480000000005</v>
      </c>
      <c r="P81" s="14">
        <f t="shared" si="107"/>
        <v>0</v>
      </c>
      <c r="T81" s="117" t="str">
        <f>+'Energy matrix'!B8</f>
        <v>Gasoline</v>
      </c>
      <c r="U81" s="117"/>
      <c r="V81" s="118">
        <f>+INDEX('Energy matrix'!C8:N8,1,$D$2)</f>
        <v>0</v>
      </c>
      <c r="W81" s="117"/>
    </row>
    <row r="82" spans="3:24" ht="12.75" customHeight="1">
      <c r="C82" s="13" t="str">
        <f>$D$155</f>
        <v>Spatial heating</v>
      </c>
      <c r="D82" s="14">
        <f t="shared" ref="D82:P82" si="108">+INDEX($E155:$Q155,1,D$75) * INDEX($V$78:$V$90,D$75,1)</f>
        <v>0</v>
      </c>
      <c r="E82" s="14">
        <f t="shared" si="108"/>
        <v>0</v>
      </c>
      <c r="F82" s="14">
        <f t="shared" si="108"/>
        <v>0</v>
      </c>
      <c r="G82" s="14">
        <f t="shared" si="108"/>
        <v>0</v>
      </c>
      <c r="H82" s="14">
        <f t="shared" si="108"/>
        <v>0</v>
      </c>
      <c r="I82" s="14">
        <f t="shared" si="108"/>
        <v>0</v>
      </c>
      <c r="J82" s="14">
        <f t="shared" si="108"/>
        <v>0</v>
      </c>
      <c r="K82" s="14">
        <f t="shared" si="108"/>
        <v>0</v>
      </c>
      <c r="L82" s="14">
        <f t="shared" si="108"/>
        <v>0</v>
      </c>
      <c r="M82" s="14">
        <f t="shared" si="108"/>
        <v>0</v>
      </c>
      <c r="N82" s="14">
        <f t="shared" si="108"/>
        <v>0</v>
      </c>
      <c r="O82" s="14">
        <f t="shared" si="108"/>
        <v>357.40800000000002</v>
      </c>
      <c r="P82" s="14">
        <f t="shared" si="108"/>
        <v>2521</v>
      </c>
      <c r="T82" s="117" t="str">
        <f>+'Energy matrix'!B9</f>
        <v>LPG</v>
      </c>
      <c r="U82" s="117"/>
      <c r="V82" s="118">
        <f>+INDEX('Energy matrix'!C9:N9,1,$D$2)</f>
        <v>46.030999999999999</v>
      </c>
      <c r="W82" s="117"/>
    </row>
    <row r="83" spans="3:24" ht="12.75" customHeight="1">
      <c r="C83" s="17" t="s">
        <v>57</v>
      </c>
      <c r="D83" s="18">
        <f t="shared" ref="D83:P83" si="109">SUM(D77:D82)</f>
        <v>426.83199999999999</v>
      </c>
      <c r="E83" s="18">
        <f t="shared" si="109"/>
        <v>363.13200000000001</v>
      </c>
      <c r="F83" s="18">
        <f t="shared" si="109"/>
        <v>1372.64</v>
      </c>
      <c r="G83" s="18">
        <f t="shared" si="109"/>
        <v>0</v>
      </c>
      <c r="H83" s="18">
        <f t="shared" si="109"/>
        <v>46.030999999999999</v>
      </c>
      <c r="I83" s="18">
        <f t="shared" si="109"/>
        <v>0</v>
      </c>
      <c r="J83" s="18">
        <f t="shared" si="109"/>
        <v>10936.927</v>
      </c>
      <c r="K83" s="18">
        <f t="shared" si="109"/>
        <v>15</v>
      </c>
      <c r="L83" s="18">
        <f t="shared" si="109"/>
        <v>0</v>
      </c>
      <c r="M83" s="18">
        <f t="shared" si="109"/>
        <v>88</v>
      </c>
      <c r="N83" s="18">
        <f t="shared" si="109"/>
        <v>0</v>
      </c>
      <c r="O83" s="18">
        <f t="shared" si="109"/>
        <v>8935.2000000000007</v>
      </c>
      <c r="P83" s="18">
        <f t="shared" si="109"/>
        <v>2521</v>
      </c>
      <c r="T83" s="117" t="str">
        <f>+'Energy matrix'!B10</f>
        <v>Manufactured Gases</v>
      </c>
      <c r="U83" s="117"/>
      <c r="V83" s="118">
        <f>+INDEX('Energy matrix'!C10:N10,1,$D$2)</f>
        <v>0</v>
      </c>
      <c r="W83" s="117"/>
    </row>
    <row r="84" spans="3:24" ht="12.75" customHeight="1">
      <c r="E84" s="25"/>
      <c r="F84" s="25"/>
      <c r="G84" s="25"/>
      <c r="H84" s="25"/>
      <c r="I84" s="25"/>
      <c r="J84" s="25"/>
      <c r="K84" s="25"/>
      <c r="O84" s="86"/>
      <c r="T84" s="117" t="str">
        <f>+'Energy matrix'!B11</f>
        <v>Natural gas</v>
      </c>
      <c r="U84" s="117"/>
      <c r="V84" s="118">
        <f>+INDEX('Energy matrix'!C11:N11,1,$D$2)</f>
        <v>10936.927</v>
      </c>
      <c r="W84" s="117"/>
    </row>
    <row r="85" spans="3:24" ht="12.75" customHeight="1">
      <c r="E85" s="25"/>
      <c r="F85" s="25"/>
      <c r="G85" s="25"/>
      <c r="H85" s="25"/>
      <c r="I85" s="25"/>
      <c r="J85" s="25"/>
      <c r="K85" s="25"/>
      <c r="O85" s="86"/>
      <c r="T85" s="117" t="str">
        <f>+'Energy matrix'!B12</f>
        <v>Biogas</v>
      </c>
      <c r="U85" s="117"/>
      <c r="V85" s="118">
        <f>+INDEX('Energy matrix'!C12:N12,1,$D$2)</f>
        <v>15</v>
      </c>
      <c r="W85" s="117"/>
    </row>
    <row r="86" spans="3:24" ht="12.75" customHeight="1">
      <c r="O86" s="86"/>
      <c r="T86" s="117" t="str">
        <f>+'Energy matrix'!B13</f>
        <v>Biodiesel</v>
      </c>
      <c r="U86" s="117"/>
      <c r="V86" s="118">
        <f>+INDEX('Energy matrix'!C13:N13,1,$D$2)</f>
        <v>0</v>
      </c>
      <c r="W86" s="117"/>
    </row>
    <row r="87" spans="3:24" ht="12.75" customHeight="1">
      <c r="O87" s="86"/>
      <c r="T87" s="117" t="str">
        <f>+'Energy matrix'!B14</f>
        <v>Biomass</v>
      </c>
      <c r="U87" s="117"/>
      <c r="V87" s="118">
        <f>+INDEX('Energy matrix'!C14:N14,1,$D$2)</f>
        <v>88</v>
      </c>
      <c r="W87" s="117"/>
    </row>
    <row r="88" spans="3:24" ht="12.75" customHeight="1">
      <c r="O88" s="86"/>
      <c r="T88" s="117" t="str">
        <f>+'Energy matrix'!B15</f>
        <v>Waste</v>
      </c>
      <c r="U88" s="117"/>
      <c r="V88" s="118">
        <f>+INDEX('Energy matrix'!C15:N15,1,$D$2)</f>
        <v>0</v>
      </c>
      <c r="W88" s="117"/>
    </row>
    <row r="89" spans="3:24" ht="12.75" customHeight="1">
      <c r="O89" s="86"/>
      <c r="T89" s="117" t="str">
        <f>+'Energy matrix'!B16</f>
        <v>Electricity</v>
      </c>
      <c r="U89" s="117"/>
      <c r="V89" s="118">
        <f>+INDEX('Energy matrix'!C16:N16,1,$D$2)</f>
        <v>8935.2000000000007</v>
      </c>
      <c r="W89" s="117"/>
    </row>
    <row r="90" spans="3:24" s="283" customFormat="1" ht="12.75" customHeight="1">
      <c r="C90" s="257" t="s">
        <v>559</v>
      </c>
      <c r="O90" s="86"/>
      <c r="R90" s="285"/>
      <c r="S90" s="285"/>
      <c r="T90" s="117" t="str">
        <f>+'Energy matrix'!B17</f>
        <v>District Heating</v>
      </c>
      <c r="U90" s="117"/>
      <c r="V90" s="118">
        <f>+INDEX('Energy matrix'!C17:N17,1,$D$2)</f>
        <v>2521</v>
      </c>
      <c r="W90" s="117"/>
      <c r="X90" s="25"/>
    </row>
    <row r="91" spans="3:24" s="283" customFormat="1" ht="12.75" customHeight="1">
      <c r="E91" s="63"/>
      <c r="F91" s="63"/>
      <c r="G91" s="286"/>
      <c r="H91" s="286"/>
      <c r="I91" s="286"/>
      <c r="J91" s="286"/>
      <c r="K91" s="286"/>
      <c r="O91" s="86"/>
      <c r="R91" s="285"/>
      <c r="S91" s="285"/>
      <c r="T91" s="117" t="s">
        <v>57</v>
      </c>
      <c r="U91" s="117"/>
      <c r="V91" s="118">
        <f>SUM(V78:V90)</f>
        <v>24704.762000000002</v>
      </c>
      <c r="W91" s="117"/>
      <c r="X91" s="25"/>
    </row>
    <row r="92" spans="3:24" s="283" customFormat="1" ht="12.75" customHeight="1">
      <c r="C92" s="125" t="s">
        <v>145</v>
      </c>
      <c r="R92" s="285"/>
      <c r="S92" s="285"/>
      <c r="T92" s="258"/>
      <c r="U92" s="258"/>
      <c r="V92" s="259"/>
      <c r="W92" s="258"/>
      <c r="X92" s="25"/>
    </row>
    <row r="93" spans="3:24" s="283" customFormat="1" ht="12.75" customHeight="1">
      <c r="D93" s="87" t="s">
        <v>147</v>
      </c>
      <c r="E93" s="88" t="str">
        <f t="array" ref="E93">+IF(AND(UPPER(TRANSPOSE(T98:T108))=UPPER(MID(D96:N96,4,99))),"Ok","ERROR")</f>
        <v>Ok</v>
      </c>
      <c r="R93" s="285"/>
      <c r="S93" s="285"/>
      <c r="T93" s="258"/>
      <c r="U93" s="258"/>
      <c r="V93" s="259"/>
      <c r="W93" s="258"/>
      <c r="X93" s="25"/>
    </row>
    <row r="94" spans="3:24" s="283" customFormat="1" ht="12.75" customHeight="1">
      <c r="C94" s="283" t="s">
        <v>203</v>
      </c>
      <c r="E94" s="63"/>
      <c r="F94" s="63"/>
      <c r="G94" s="286"/>
      <c r="H94" s="286"/>
      <c r="I94" s="286"/>
      <c r="J94" s="286"/>
      <c r="K94" s="286"/>
      <c r="O94" s="86"/>
      <c r="R94" s="285"/>
      <c r="S94" s="285"/>
      <c r="T94" s="125" t="s">
        <v>558</v>
      </c>
      <c r="U94" s="125"/>
      <c r="W94" s="125"/>
    </row>
    <row r="95" spans="3:24" s="283" customFormat="1" ht="12.75" customHeight="1">
      <c r="D95" s="89">
        <v>1</v>
      </c>
      <c r="E95" s="89">
        <f>+D95+1</f>
        <v>2</v>
      </c>
      <c r="F95" s="89">
        <f t="shared" ref="F95:G95" si="110">+E95+1</f>
        <v>3</v>
      </c>
      <c r="G95" s="89">
        <f t="shared" si="110"/>
        <v>4</v>
      </c>
      <c r="H95" s="89">
        <f t="shared" ref="H95:I95" si="111">+G95+1</f>
        <v>5</v>
      </c>
      <c r="I95" s="89">
        <f t="shared" si="111"/>
        <v>6</v>
      </c>
      <c r="J95" s="89">
        <f t="shared" ref="J95:K95" si="112">+I95+1</f>
        <v>7</v>
      </c>
      <c r="K95" s="89">
        <f t="shared" si="112"/>
        <v>8</v>
      </c>
      <c r="L95" s="89">
        <f t="shared" ref="L95:M95" si="113">+K95+1</f>
        <v>9</v>
      </c>
      <c r="M95" s="89">
        <f t="shared" si="113"/>
        <v>10</v>
      </c>
      <c r="N95" s="89">
        <f t="shared" ref="N95:O95" si="114">+M95+1</f>
        <v>11</v>
      </c>
      <c r="O95" s="89">
        <f t="shared" si="114"/>
        <v>12</v>
      </c>
      <c r="P95" s="89">
        <f t="shared" ref="P95" si="115">+O95+1</f>
        <v>13</v>
      </c>
      <c r="R95" s="285"/>
      <c r="S95" s="285"/>
      <c r="T95" s="289"/>
      <c r="U95" s="289"/>
      <c r="W95" s="289"/>
    </row>
    <row r="96" spans="3:24" s="283" customFormat="1" ht="12.75" customHeight="1">
      <c r="C96" s="10" t="str">
        <f t="shared" ref="C96:E96" si="116">+D149</f>
        <v>Agg End-use</v>
      </c>
      <c r="D96" s="10" t="str">
        <f t="shared" si="116"/>
        <v>01 Coal</v>
      </c>
      <c r="E96" s="10" t="str">
        <f t="shared" si="116"/>
        <v>02 Fuel oil</v>
      </c>
      <c r="F96" s="10" t="str">
        <f t="shared" ref="F96" si="117">+G149</f>
        <v>03 Diesel</v>
      </c>
      <c r="G96" s="10" t="str">
        <f t="shared" ref="G96" si="118">+H149</f>
        <v>04 Gasoline</v>
      </c>
      <c r="H96" s="10" t="str">
        <f t="shared" ref="H96" si="119">+I149</f>
        <v>05 LPG</v>
      </c>
      <c r="I96" s="10" t="str">
        <f t="shared" ref="I96" si="120">+J149</f>
        <v>06 Manufactured Gases</v>
      </c>
      <c r="J96" s="10" t="str">
        <f t="shared" ref="J96" si="121">+K149</f>
        <v>07 Natural gas</v>
      </c>
      <c r="K96" s="10" t="str">
        <f t="shared" ref="K96" si="122">+L149</f>
        <v>08 Biogas</v>
      </c>
      <c r="L96" s="10" t="str">
        <f t="shared" ref="L96" si="123">+M149</f>
        <v>09 Biodiesel</v>
      </c>
      <c r="M96" s="10" t="str">
        <f t="shared" ref="M96" si="124">+N149</f>
        <v>10 Biomass</v>
      </c>
      <c r="N96" s="10" t="str">
        <f t="shared" ref="N96" si="125">+O149</f>
        <v>11 Waste</v>
      </c>
      <c r="O96" s="10" t="str">
        <f t="shared" ref="O96" si="126">+P149</f>
        <v>12 Electricity</v>
      </c>
      <c r="P96" s="10" t="str">
        <f t="shared" ref="P96" si="127">+Q149</f>
        <v>13 District heating</v>
      </c>
      <c r="R96" s="285"/>
      <c r="S96" s="285"/>
      <c r="T96" s="122" t="s">
        <v>146</v>
      </c>
      <c r="V96" s="123">
        <v>2015</v>
      </c>
    </row>
    <row r="97" spans="3:24" s="283" customFormat="1" ht="12.75" customHeight="1">
      <c r="C97" s="13" t="str">
        <f>$D$150</f>
        <v>Process heat temperature</v>
      </c>
      <c r="D97" s="14">
        <f>+INDEX($E150:$Q150,1,D$95) * INDEX($V$98:$V$110,D$95,1)</f>
        <v>253.63200000000001</v>
      </c>
      <c r="E97" s="14">
        <f t="shared" ref="E97:P97" si="128">+INDEX($E150:$Q150,1,E$95) * INDEX($V$98:$V$110,E$95,1)</f>
        <v>81.47</v>
      </c>
      <c r="F97" s="14">
        <f t="shared" si="128"/>
        <v>0</v>
      </c>
      <c r="G97" s="14">
        <f t="shared" si="128"/>
        <v>0</v>
      </c>
      <c r="H97" s="14">
        <f t="shared" si="128"/>
        <v>11.3415</v>
      </c>
      <c r="I97" s="14">
        <f t="shared" si="128"/>
        <v>0</v>
      </c>
      <c r="J97" s="14">
        <f t="shared" si="128"/>
        <v>9849.6</v>
      </c>
      <c r="K97" s="14">
        <f t="shared" si="128"/>
        <v>0</v>
      </c>
      <c r="L97" s="14">
        <f t="shared" si="128"/>
        <v>0</v>
      </c>
      <c r="M97" s="14">
        <f t="shared" si="128"/>
        <v>96</v>
      </c>
      <c r="N97" s="14">
        <f t="shared" si="128"/>
        <v>0</v>
      </c>
      <c r="O97" s="14">
        <f t="shared" si="128"/>
        <v>1626.48</v>
      </c>
      <c r="P97" s="14">
        <f t="shared" si="128"/>
        <v>0</v>
      </c>
      <c r="R97" s="285"/>
      <c r="S97" s="285"/>
      <c r="T97" s="48" t="s">
        <v>203</v>
      </c>
      <c r="U97" s="48"/>
      <c r="V97" s="124" t="str">
        <f>+INDEX('Energy matrix'!C25:N25,1,$D$2)</f>
        <v>Textile and leather</v>
      </c>
      <c r="W97" s="48"/>
    </row>
    <row r="98" spans="3:24" s="283" customFormat="1" ht="12.75" customHeight="1">
      <c r="C98" s="13" t="str">
        <f>$D$151</f>
        <v>Cooling demand</v>
      </c>
      <c r="D98" s="14">
        <f t="shared" ref="D98:P98" si="129">+INDEX($E151:$Q151,1,D$95) * INDEX($V$98:$V$110,D$95,1)</f>
        <v>0</v>
      </c>
      <c r="E98" s="14">
        <f t="shared" si="129"/>
        <v>0</v>
      </c>
      <c r="F98" s="14">
        <f t="shared" si="129"/>
        <v>0</v>
      </c>
      <c r="G98" s="14">
        <f t="shared" si="129"/>
        <v>0</v>
      </c>
      <c r="H98" s="14">
        <f t="shared" si="129"/>
        <v>0</v>
      </c>
      <c r="I98" s="14">
        <f t="shared" si="129"/>
        <v>0</v>
      </c>
      <c r="J98" s="14">
        <f t="shared" si="129"/>
        <v>0</v>
      </c>
      <c r="K98" s="14">
        <f t="shared" si="129"/>
        <v>0</v>
      </c>
      <c r="L98" s="14">
        <f t="shared" si="129"/>
        <v>0</v>
      </c>
      <c r="M98" s="14">
        <f t="shared" si="129"/>
        <v>0</v>
      </c>
      <c r="N98" s="14">
        <f t="shared" si="129"/>
        <v>0</v>
      </c>
      <c r="O98" s="14">
        <f t="shared" si="129"/>
        <v>813.24</v>
      </c>
      <c r="P98" s="14">
        <f t="shared" si="129"/>
        <v>0</v>
      </c>
      <c r="R98" s="285"/>
      <c r="S98" s="285"/>
      <c r="T98" s="117" t="str">
        <f>'Energy matrix'!B26</f>
        <v>Coal</v>
      </c>
      <c r="U98" s="117"/>
      <c r="V98" s="118">
        <f>+INDEX('Energy matrix'!C26:N26,1,$D$2)</f>
        <v>253.63200000000001</v>
      </c>
      <c r="W98" s="117"/>
    </row>
    <row r="99" spans="3:24" s="283" customFormat="1" ht="12.75" customHeight="1">
      <c r="C99" s="13" t="str">
        <f>$D$152</f>
        <v>Haullage</v>
      </c>
      <c r="D99" s="14">
        <f t="shared" ref="D99:P99" si="130">+INDEX($E152:$Q152,1,D$95) * INDEX($V$98:$V$110,D$95,1)</f>
        <v>0</v>
      </c>
      <c r="E99" s="14">
        <f t="shared" si="130"/>
        <v>0</v>
      </c>
      <c r="F99" s="14">
        <f t="shared" si="130"/>
        <v>813.46600000000001</v>
      </c>
      <c r="G99" s="14">
        <f t="shared" si="130"/>
        <v>0</v>
      </c>
      <c r="H99" s="14">
        <f t="shared" si="130"/>
        <v>34.024500000000003</v>
      </c>
      <c r="I99" s="14">
        <f t="shared" si="130"/>
        <v>0</v>
      </c>
      <c r="J99" s="14">
        <f t="shared" si="130"/>
        <v>0</v>
      </c>
      <c r="K99" s="14">
        <f t="shared" si="130"/>
        <v>0</v>
      </c>
      <c r="L99" s="14">
        <f t="shared" si="130"/>
        <v>0</v>
      </c>
      <c r="M99" s="14">
        <f t="shared" si="130"/>
        <v>0</v>
      </c>
      <c r="N99" s="14">
        <f t="shared" si="130"/>
        <v>0</v>
      </c>
      <c r="O99" s="14">
        <f t="shared" si="130"/>
        <v>0</v>
      </c>
      <c r="P99" s="14">
        <f t="shared" si="130"/>
        <v>0</v>
      </c>
      <c r="R99" s="285"/>
      <c r="S99" s="285"/>
      <c r="T99" s="117" t="str">
        <f>'Energy matrix'!B27</f>
        <v>Fuel Oil</v>
      </c>
      <c r="U99" s="117"/>
      <c r="V99" s="118">
        <f>+INDEX('Energy matrix'!C27:N27,1,$D$2)</f>
        <v>81.47</v>
      </c>
      <c r="W99" s="117"/>
    </row>
    <row r="100" spans="3:24" s="283" customFormat="1" ht="12.75" customHeight="1">
      <c r="C100" s="13" t="str">
        <f>$D$153</f>
        <v>Light and electronics</v>
      </c>
      <c r="D100" s="14">
        <f t="shared" ref="D100:P100" si="131">+INDEX($E153:$Q153,1,D$95) * INDEX($V$98:$V$110,D$95,1)</f>
        <v>0</v>
      </c>
      <c r="E100" s="14">
        <f t="shared" si="131"/>
        <v>0</v>
      </c>
      <c r="F100" s="14">
        <f t="shared" si="131"/>
        <v>0</v>
      </c>
      <c r="G100" s="14">
        <f t="shared" si="131"/>
        <v>0</v>
      </c>
      <c r="H100" s="14">
        <f t="shared" si="131"/>
        <v>0</v>
      </c>
      <c r="I100" s="14">
        <f t="shared" si="131"/>
        <v>0</v>
      </c>
      <c r="J100" s="14">
        <f t="shared" si="131"/>
        <v>0</v>
      </c>
      <c r="K100" s="14">
        <f t="shared" si="131"/>
        <v>0</v>
      </c>
      <c r="L100" s="14">
        <f t="shared" si="131"/>
        <v>0</v>
      </c>
      <c r="M100" s="14">
        <f t="shared" si="131"/>
        <v>0</v>
      </c>
      <c r="N100" s="14">
        <f t="shared" si="131"/>
        <v>0</v>
      </c>
      <c r="O100" s="14">
        <f t="shared" si="131"/>
        <v>1382.508</v>
      </c>
      <c r="P100" s="14">
        <f t="shared" si="131"/>
        <v>0</v>
      </c>
      <c r="R100" s="285"/>
      <c r="S100" s="285"/>
      <c r="T100" s="117" t="str">
        <f>'Energy matrix'!B28</f>
        <v>Diesel</v>
      </c>
      <c r="U100" s="117"/>
      <c r="V100" s="118">
        <f>+INDEX('Energy matrix'!C28:N28,1,$D$2)</f>
        <v>813.46600000000001</v>
      </c>
      <c r="W100" s="117"/>
    </row>
    <row r="101" spans="3:24" s="283" customFormat="1" ht="12.75" customHeight="1">
      <c r="C101" s="13" t="str">
        <f>$D$154</f>
        <v>Electric motors</v>
      </c>
      <c r="D101" s="14">
        <f t="shared" ref="D101:P101" si="132">+INDEX($E154:$Q154,1,D$95) * INDEX($V$98:$V$110,D$95,1)</f>
        <v>0</v>
      </c>
      <c r="E101" s="14">
        <f t="shared" si="132"/>
        <v>0</v>
      </c>
      <c r="F101" s="14">
        <f t="shared" si="132"/>
        <v>0</v>
      </c>
      <c r="G101" s="14">
        <f t="shared" si="132"/>
        <v>0</v>
      </c>
      <c r="H101" s="14">
        <f t="shared" si="132"/>
        <v>0</v>
      </c>
      <c r="I101" s="14">
        <f t="shared" si="132"/>
        <v>0</v>
      </c>
      <c r="J101" s="14">
        <f t="shared" si="132"/>
        <v>0</v>
      </c>
      <c r="K101" s="14">
        <f t="shared" si="132"/>
        <v>0</v>
      </c>
      <c r="L101" s="14">
        <f t="shared" si="132"/>
        <v>0</v>
      </c>
      <c r="M101" s="14">
        <f t="shared" si="132"/>
        <v>0</v>
      </c>
      <c r="N101" s="14">
        <f t="shared" si="132"/>
        <v>0</v>
      </c>
      <c r="O101" s="14">
        <f t="shared" si="132"/>
        <v>3984.8759999999997</v>
      </c>
      <c r="P101" s="14">
        <f t="shared" si="132"/>
        <v>0</v>
      </c>
      <c r="R101" s="285"/>
      <c r="S101" s="285"/>
      <c r="T101" s="117" t="str">
        <f>'Energy matrix'!B29</f>
        <v>Gasoline</v>
      </c>
      <c r="U101" s="117"/>
      <c r="V101" s="118">
        <f>+INDEX('Energy matrix'!C29:N29,1,$D$2)</f>
        <v>0</v>
      </c>
      <c r="W101" s="117"/>
    </row>
    <row r="102" spans="3:24" s="283" customFormat="1" ht="12.75" customHeight="1">
      <c r="C102" s="13" t="str">
        <f>$D$155</f>
        <v>Spatial heating</v>
      </c>
      <c r="D102" s="14">
        <f t="shared" ref="D102:P102" si="133">+INDEX($E155:$Q155,1,D$95) * INDEX($V$98:$V$110,D$95,1)</f>
        <v>0</v>
      </c>
      <c r="E102" s="14">
        <f t="shared" si="133"/>
        <v>0</v>
      </c>
      <c r="F102" s="14">
        <f t="shared" si="133"/>
        <v>0</v>
      </c>
      <c r="G102" s="14">
        <f t="shared" si="133"/>
        <v>0</v>
      </c>
      <c r="H102" s="14">
        <f t="shared" si="133"/>
        <v>0</v>
      </c>
      <c r="I102" s="14">
        <f t="shared" si="133"/>
        <v>0</v>
      </c>
      <c r="J102" s="14">
        <f t="shared" si="133"/>
        <v>0</v>
      </c>
      <c r="K102" s="14">
        <f t="shared" si="133"/>
        <v>0</v>
      </c>
      <c r="L102" s="14">
        <f t="shared" si="133"/>
        <v>0</v>
      </c>
      <c r="M102" s="14">
        <f t="shared" si="133"/>
        <v>0</v>
      </c>
      <c r="N102" s="14">
        <f t="shared" si="133"/>
        <v>0</v>
      </c>
      <c r="O102" s="14">
        <f t="shared" si="133"/>
        <v>325.29599999999999</v>
      </c>
      <c r="P102" s="14">
        <f t="shared" si="133"/>
        <v>2298</v>
      </c>
      <c r="R102" s="285"/>
      <c r="S102" s="285"/>
      <c r="T102" s="117" t="str">
        <f>'Energy matrix'!B30</f>
        <v>LPG</v>
      </c>
      <c r="U102" s="117"/>
      <c r="V102" s="118">
        <f>+INDEX('Energy matrix'!C30:N30,1,$D$2)</f>
        <v>45.366</v>
      </c>
      <c r="W102" s="117"/>
    </row>
    <row r="103" spans="3:24" s="283" customFormat="1" ht="12.75" customHeight="1">
      <c r="C103" s="17" t="s">
        <v>57</v>
      </c>
      <c r="D103" s="18">
        <f>SUM(D97:D102)</f>
        <v>253.63200000000001</v>
      </c>
      <c r="E103" s="18">
        <f t="shared" ref="E103:P103" si="134">SUM(E97:E102)</f>
        <v>81.47</v>
      </c>
      <c r="F103" s="18">
        <f t="shared" si="134"/>
        <v>813.46600000000001</v>
      </c>
      <c r="G103" s="18">
        <f t="shared" si="134"/>
        <v>0</v>
      </c>
      <c r="H103" s="18">
        <f t="shared" si="134"/>
        <v>45.366</v>
      </c>
      <c r="I103" s="18">
        <f t="shared" si="134"/>
        <v>0</v>
      </c>
      <c r="J103" s="18">
        <f t="shared" si="134"/>
        <v>9849.6</v>
      </c>
      <c r="K103" s="18">
        <f t="shared" si="134"/>
        <v>0</v>
      </c>
      <c r="L103" s="18">
        <f t="shared" si="134"/>
        <v>0</v>
      </c>
      <c r="M103" s="18">
        <f t="shared" si="134"/>
        <v>96</v>
      </c>
      <c r="N103" s="18">
        <f t="shared" si="134"/>
        <v>0</v>
      </c>
      <c r="O103" s="18">
        <f t="shared" si="134"/>
        <v>8132.4</v>
      </c>
      <c r="P103" s="18">
        <f t="shared" si="134"/>
        <v>2298</v>
      </c>
      <c r="R103" s="285"/>
      <c r="S103" s="285"/>
      <c r="T103" s="117" t="str">
        <f>'Energy matrix'!B31</f>
        <v>Manufactured Gases</v>
      </c>
      <c r="U103" s="117"/>
      <c r="V103" s="118">
        <f>+INDEX('Energy matrix'!C31:N31,1,$D$2)</f>
        <v>0</v>
      </c>
      <c r="W103" s="117"/>
    </row>
    <row r="104" spans="3:24" s="283" customFormat="1" ht="12.75" customHeight="1">
      <c r="O104" s="86"/>
      <c r="R104" s="285"/>
      <c r="S104" s="285"/>
      <c r="T104" s="117" t="str">
        <f>'Energy matrix'!B32</f>
        <v>Natural gas</v>
      </c>
      <c r="U104" s="117"/>
      <c r="V104" s="118">
        <f>+INDEX('Energy matrix'!C32:N32,1,$D$2)</f>
        <v>9849.6</v>
      </c>
      <c r="W104" s="117"/>
    </row>
    <row r="105" spans="3:24" s="283" customFormat="1" ht="12.75" customHeight="1">
      <c r="O105" s="86"/>
      <c r="R105" s="285"/>
      <c r="S105" s="285"/>
      <c r="T105" s="117" t="str">
        <f>'Energy matrix'!B33</f>
        <v>Biogas</v>
      </c>
      <c r="U105" s="117"/>
      <c r="V105" s="118">
        <f>+INDEX('Energy matrix'!C33:N33,1,$D$2)</f>
        <v>0</v>
      </c>
      <c r="W105" s="117"/>
    </row>
    <row r="106" spans="3:24" s="283" customFormat="1" ht="12.75" customHeight="1">
      <c r="E106" s="63"/>
      <c r="F106" s="63"/>
      <c r="G106" s="286"/>
      <c r="H106" s="286"/>
      <c r="I106" s="286"/>
      <c r="J106" s="286"/>
      <c r="K106" s="286"/>
      <c r="O106" s="86"/>
      <c r="R106" s="285"/>
      <c r="S106" s="285"/>
      <c r="T106" s="117" t="str">
        <f>'Energy matrix'!B34</f>
        <v>Biodiesel</v>
      </c>
      <c r="U106" s="117"/>
      <c r="V106" s="118">
        <f>+INDEX('Energy matrix'!C34:N34,1,$D$2)</f>
        <v>0</v>
      </c>
      <c r="W106" s="117"/>
    </row>
    <row r="107" spans="3:24" s="283" customFormat="1" ht="12.75" customHeight="1">
      <c r="E107" s="63"/>
      <c r="F107" s="63"/>
      <c r="G107" s="286"/>
      <c r="H107" s="286"/>
      <c r="I107" s="286"/>
      <c r="J107" s="286"/>
      <c r="K107" s="286"/>
      <c r="O107" s="86"/>
      <c r="R107" s="285"/>
      <c r="S107" s="285"/>
      <c r="T107" s="117" t="str">
        <f>'Energy matrix'!B35</f>
        <v>Biomass</v>
      </c>
      <c r="U107" s="117"/>
      <c r="V107" s="118">
        <f>+INDEX('Energy matrix'!C35:N35,1,$D$2)</f>
        <v>96</v>
      </c>
      <c r="W107" s="117"/>
    </row>
    <row r="108" spans="3:24" s="283" customFormat="1" ht="12.75" customHeight="1">
      <c r="E108" s="63"/>
      <c r="F108" s="63"/>
      <c r="G108" s="286"/>
      <c r="H108" s="286"/>
      <c r="I108" s="286"/>
      <c r="J108" s="286"/>
      <c r="K108" s="286"/>
      <c r="O108" s="86"/>
      <c r="R108" s="285"/>
      <c r="S108" s="285"/>
      <c r="T108" s="117" t="str">
        <f>'Energy matrix'!B36</f>
        <v>Waste</v>
      </c>
      <c r="U108" s="117"/>
      <c r="V108" s="118">
        <f>+INDEX('Energy matrix'!C36:N36,1,$D$2)</f>
        <v>0</v>
      </c>
      <c r="W108" s="117"/>
    </row>
    <row r="109" spans="3:24" s="283" customFormat="1" ht="12.75" customHeight="1">
      <c r="E109" s="63"/>
      <c r="F109" s="63"/>
      <c r="G109" s="286"/>
      <c r="H109" s="286"/>
      <c r="I109" s="286"/>
      <c r="J109" s="286"/>
      <c r="K109" s="286"/>
      <c r="O109" s="86"/>
      <c r="R109" s="285"/>
      <c r="S109" s="285"/>
      <c r="T109" s="117" t="str">
        <f>'Energy matrix'!B37</f>
        <v>Electricity</v>
      </c>
      <c r="U109" s="117"/>
      <c r="V109" s="118">
        <f>+INDEX('Energy matrix'!C37:N37,1,$D$2)</f>
        <v>8132.4</v>
      </c>
      <c r="W109" s="117"/>
    </row>
    <row r="110" spans="3:24" ht="12.75" customHeight="1">
      <c r="C110" s="257" t="s">
        <v>489</v>
      </c>
      <c r="E110" s="25"/>
      <c r="F110" s="25"/>
      <c r="G110" s="25"/>
      <c r="H110" s="25"/>
      <c r="I110" s="25"/>
      <c r="J110" s="25"/>
      <c r="K110" s="25"/>
      <c r="O110" s="86"/>
      <c r="T110" s="117" t="str">
        <f>'Energy matrix'!B38</f>
        <v>District Heating</v>
      </c>
      <c r="U110" s="117"/>
      <c r="V110" s="118">
        <f>+INDEX('Energy matrix'!C38:N38,1,$D$2)</f>
        <v>2298</v>
      </c>
      <c r="W110" s="117"/>
      <c r="X110" s="283"/>
    </row>
    <row r="111" spans="3:24" ht="12.75" customHeight="1">
      <c r="O111" s="86"/>
      <c r="T111" s="117" t="s">
        <v>57</v>
      </c>
      <c r="U111" s="117"/>
      <c r="V111" s="118">
        <f>SUM(V98:V110)</f>
        <v>21569.934000000001</v>
      </c>
      <c r="W111" s="117"/>
      <c r="X111" s="283"/>
    </row>
    <row r="112" spans="3:24" ht="12.75" customHeight="1">
      <c r="C112" s="125" t="s">
        <v>145</v>
      </c>
      <c r="E112" s="25"/>
      <c r="F112" s="25"/>
      <c r="G112" s="25"/>
      <c r="H112" s="25"/>
      <c r="I112" s="25"/>
      <c r="J112" s="25"/>
      <c r="K112" s="25"/>
      <c r="T112" s="285"/>
      <c r="U112" s="285"/>
      <c r="V112" s="285"/>
      <c r="W112" s="285"/>
      <c r="X112" s="283"/>
    </row>
    <row r="113" spans="3:31" ht="12.75" customHeight="1">
      <c r="D113" s="87" t="s">
        <v>147</v>
      </c>
      <c r="E113" s="88" t="str">
        <f t="array" ref="E113">+IF(AND(UPPER(TRANSPOSE(T118:T128))=UPPER(MID(D116:N116,4,99))),"Ok","ERROR")</f>
        <v>Ok</v>
      </c>
      <c r="F113" s="25"/>
      <c r="G113" s="25"/>
      <c r="H113" s="25"/>
      <c r="I113" s="25"/>
      <c r="J113" s="25"/>
      <c r="K113" s="25"/>
      <c r="T113" s="285"/>
      <c r="U113" s="285"/>
      <c r="V113" s="285"/>
      <c r="W113" s="285"/>
      <c r="X113" s="283"/>
    </row>
    <row r="114" spans="3:31" ht="12.75" customHeight="1">
      <c r="C114" s="25" t="s">
        <v>203</v>
      </c>
      <c r="O114" s="86"/>
      <c r="T114" s="125" t="s">
        <v>491</v>
      </c>
      <c r="U114" s="125"/>
      <c r="W114" s="125"/>
    </row>
    <row r="115" spans="3:31" ht="12.75" customHeight="1">
      <c r="D115" s="89">
        <v>1</v>
      </c>
      <c r="E115" s="89">
        <f>+D115+1</f>
        <v>2</v>
      </c>
      <c r="F115" s="89">
        <f t="shared" ref="F115:P115" si="135">+E115+1</f>
        <v>3</v>
      </c>
      <c r="G115" s="89">
        <f t="shared" si="135"/>
        <v>4</v>
      </c>
      <c r="H115" s="89">
        <f t="shared" si="135"/>
        <v>5</v>
      </c>
      <c r="I115" s="89">
        <f t="shared" si="135"/>
        <v>6</v>
      </c>
      <c r="J115" s="89">
        <f t="shared" si="135"/>
        <v>7</v>
      </c>
      <c r="K115" s="89">
        <f t="shared" si="135"/>
        <v>8</v>
      </c>
      <c r="L115" s="89">
        <f t="shared" si="135"/>
        <v>9</v>
      </c>
      <c r="M115" s="89">
        <f t="shared" si="135"/>
        <v>10</v>
      </c>
      <c r="N115" s="89">
        <f t="shared" si="135"/>
        <v>11</v>
      </c>
      <c r="O115" s="89">
        <f t="shared" si="135"/>
        <v>12</v>
      </c>
      <c r="P115" s="89">
        <f t="shared" si="135"/>
        <v>13</v>
      </c>
      <c r="T115" s="46"/>
      <c r="U115" s="46"/>
      <c r="W115" s="46"/>
    </row>
    <row r="116" spans="3:31" ht="12.75" customHeight="1">
      <c r="C116" s="10" t="str">
        <f>+C76</f>
        <v>Agg End-use</v>
      </c>
      <c r="D116" s="10" t="str">
        <f t="shared" ref="D116:P116" si="136">+D76</f>
        <v>01 Coal</v>
      </c>
      <c r="E116" s="10" t="str">
        <f t="shared" si="136"/>
        <v>02 Fuel oil</v>
      </c>
      <c r="F116" s="10" t="str">
        <f t="shared" si="136"/>
        <v>03 Diesel</v>
      </c>
      <c r="G116" s="10" t="str">
        <f t="shared" si="136"/>
        <v>04 Gasoline</v>
      </c>
      <c r="H116" s="10" t="str">
        <f t="shared" si="136"/>
        <v>05 LPG</v>
      </c>
      <c r="I116" s="10" t="str">
        <f t="shared" si="136"/>
        <v>06 Manufactured Gases</v>
      </c>
      <c r="J116" s="10" t="str">
        <f t="shared" si="136"/>
        <v>07 Natural gas</v>
      </c>
      <c r="K116" s="10" t="str">
        <f t="shared" si="136"/>
        <v>08 Biogas</v>
      </c>
      <c r="L116" s="10" t="str">
        <f t="shared" si="136"/>
        <v>09 Biodiesel</v>
      </c>
      <c r="M116" s="10" t="str">
        <f t="shared" si="136"/>
        <v>10 Biomass</v>
      </c>
      <c r="N116" s="10" t="str">
        <f t="shared" si="136"/>
        <v>11 Waste</v>
      </c>
      <c r="O116" s="10" t="str">
        <f t="shared" si="136"/>
        <v>12 Electricity</v>
      </c>
      <c r="P116" s="10" t="str">
        <f t="shared" si="136"/>
        <v>13 District heating</v>
      </c>
      <c r="T116" s="122" t="s">
        <v>146</v>
      </c>
      <c r="V116" s="123">
        <f>+'Energy matrix'!B45</f>
        <v>2019</v>
      </c>
    </row>
    <row r="117" spans="3:31" ht="12.75" customHeight="1">
      <c r="C117" s="13" t="str">
        <f>$D$150</f>
        <v>Process heat temperature</v>
      </c>
      <c r="D117" s="14">
        <f>+INDEX($E150:$Q150,1,D$115) * INDEX($V$118:$V$130,D$115,1)</f>
        <v>180.55199999999999</v>
      </c>
      <c r="E117" s="14">
        <f t="shared" ref="E117:P117" si="137">+INDEX($E150:$Q150,1,E$115) * INDEX($V$118:$V$130,E$115,1)</f>
        <v>0</v>
      </c>
      <c r="F117" s="14">
        <f t="shared" si="137"/>
        <v>0</v>
      </c>
      <c r="G117" s="14">
        <f t="shared" si="137"/>
        <v>0</v>
      </c>
      <c r="H117" s="14">
        <f t="shared" si="137"/>
        <v>10.7685</v>
      </c>
      <c r="I117" s="14">
        <f t="shared" si="137"/>
        <v>0</v>
      </c>
      <c r="J117" s="14">
        <f t="shared" si="137"/>
        <v>8865.5460000000003</v>
      </c>
      <c r="K117" s="14">
        <f t="shared" si="137"/>
        <v>3</v>
      </c>
      <c r="L117" s="14">
        <f t="shared" si="137"/>
        <v>0</v>
      </c>
      <c r="M117" s="14">
        <f t="shared" si="137"/>
        <v>120</v>
      </c>
      <c r="N117" s="14">
        <f t="shared" si="137"/>
        <v>0</v>
      </c>
      <c r="O117" s="14">
        <f t="shared" si="137"/>
        <v>1401.1200000000001</v>
      </c>
      <c r="P117" s="14">
        <f t="shared" si="137"/>
        <v>0</v>
      </c>
      <c r="T117" s="48" t="s">
        <v>203</v>
      </c>
      <c r="U117" s="48"/>
      <c r="V117" s="124" t="str">
        <f>+INDEX('Energy matrix'!C46:N46,1,$D$2)</f>
        <v>Textile and leather</v>
      </c>
      <c r="W117" s="48"/>
    </row>
    <row r="118" spans="3:31" ht="12.75" customHeight="1">
      <c r="C118" s="13" t="str">
        <f>$D$151</f>
        <v>Cooling demand</v>
      </c>
      <c r="D118" s="14">
        <f>+INDEX($E151:$Q151,1,D$115) * INDEX($V$118:$V$130,D$115,1)</f>
        <v>0</v>
      </c>
      <c r="E118" s="14">
        <f t="shared" ref="E118:P118" si="138">+INDEX($E151:$Q151,1,E$115) * INDEX($V$118:$V$130,E$115,1)</f>
        <v>0</v>
      </c>
      <c r="F118" s="14">
        <f t="shared" si="138"/>
        <v>0</v>
      </c>
      <c r="G118" s="14">
        <f t="shared" si="138"/>
        <v>0</v>
      </c>
      <c r="H118" s="14">
        <f t="shared" si="138"/>
        <v>0</v>
      </c>
      <c r="I118" s="14">
        <f t="shared" si="138"/>
        <v>0</v>
      </c>
      <c r="J118" s="14">
        <f t="shared" si="138"/>
        <v>0</v>
      </c>
      <c r="K118" s="14">
        <f t="shared" si="138"/>
        <v>0</v>
      </c>
      <c r="L118" s="14">
        <f t="shared" si="138"/>
        <v>0</v>
      </c>
      <c r="M118" s="14">
        <f t="shared" si="138"/>
        <v>0</v>
      </c>
      <c r="N118" s="14">
        <f t="shared" si="138"/>
        <v>0</v>
      </c>
      <c r="O118" s="14">
        <f t="shared" si="138"/>
        <v>700.56000000000006</v>
      </c>
      <c r="P118" s="14">
        <f t="shared" si="138"/>
        <v>0</v>
      </c>
      <c r="T118" s="117" t="str">
        <f>'Energy matrix'!B47</f>
        <v>Coal</v>
      </c>
      <c r="U118" s="117"/>
      <c r="V118" s="118">
        <f>+INDEX('Energy matrix'!C47:N47,1,$D$2)</f>
        <v>180.55199999999999</v>
      </c>
      <c r="W118" s="117"/>
    </row>
    <row r="119" spans="3:31" ht="12.75" customHeight="1">
      <c r="C119" s="13" t="str">
        <f>$D$152</f>
        <v>Haullage</v>
      </c>
      <c r="D119" s="19">
        <f>+INDEX($E152:$Q152,1,D$115) * INDEX($V$118:$V$130,D$115,1)</f>
        <v>0</v>
      </c>
      <c r="E119" s="19">
        <f t="shared" ref="E119:P119" si="139">+INDEX($E152:$Q152,1,E$115) * INDEX($V$118:$V$130,E$115,1)</f>
        <v>0</v>
      </c>
      <c r="F119" s="19">
        <f t="shared" si="139"/>
        <v>558.05100000000004</v>
      </c>
      <c r="G119" s="19">
        <f t="shared" si="139"/>
        <v>0</v>
      </c>
      <c r="H119" s="19">
        <f t="shared" si="139"/>
        <v>32.305499999999995</v>
      </c>
      <c r="I119" s="19">
        <f t="shared" si="139"/>
        <v>0</v>
      </c>
      <c r="J119" s="19">
        <f t="shared" si="139"/>
        <v>0</v>
      </c>
      <c r="K119" s="19">
        <f t="shared" si="139"/>
        <v>0</v>
      </c>
      <c r="L119" s="19">
        <f t="shared" si="139"/>
        <v>0</v>
      </c>
      <c r="M119" s="19">
        <f t="shared" si="139"/>
        <v>0</v>
      </c>
      <c r="N119" s="19">
        <f t="shared" si="139"/>
        <v>0</v>
      </c>
      <c r="O119" s="19">
        <f t="shared" si="139"/>
        <v>0</v>
      </c>
      <c r="P119" s="19">
        <f t="shared" si="139"/>
        <v>0</v>
      </c>
      <c r="T119" s="117" t="str">
        <f>'Energy matrix'!B48</f>
        <v>Fuel Oil</v>
      </c>
      <c r="U119" s="117"/>
      <c r="V119" s="118">
        <f>+INDEX('Energy matrix'!C48:N48,1,$D$2)</f>
        <v>0</v>
      </c>
      <c r="W119" s="117"/>
    </row>
    <row r="120" spans="3:31" ht="12.75" customHeight="1">
      <c r="C120" s="13" t="str">
        <f>$D$153</f>
        <v>Light and electronics</v>
      </c>
      <c r="D120" s="14">
        <f>+INDEX($E153:$Q153,1,D$115) * INDEX($V$118:$V$130,D$115,1)</f>
        <v>0</v>
      </c>
      <c r="E120" s="14">
        <f t="shared" ref="E120:P120" si="140">+INDEX($E153:$Q153,1,E$115) * INDEX($V$118:$V$130,E$115,1)</f>
        <v>0</v>
      </c>
      <c r="F120" s="14">
        <f t="shared" si="140"/>
        <v>0</v>
      </c>
      <c r="G120" s="14">
        <f t="shared" si="140"/>
        <v>0</v>
      </c>
      <c r="H120" s="14">
        <f t="shared" si="140"/>
        <v>0</v>
      </c>
      <c r="I120" s="14">
        <f t="shared" si="140"/>
        <v>0</v>
      </c>
      <c r="J120" s="14">
        <f t="shared" si="140"/>
        <v>0</v>
      </c>
      <c r="K120" s="14">
        <f t="shared" si="140"/>
        <v>0</v>
      </c>
      <c r="L120" s="14">
        <f t="shared" si="140"/>
        <v>0</v>
      </c>
      <c r="M120" s="14">
        <f t="shared" si="140"/>
        <v>0</v>
      </c>
      <c r="N120" s="14">
        <f t="shared" si="140"/>
        <v>0</v>
      </c>
      <c r="O120" s="14">
        <f t="shared" si="140"/>
        <v>1190.9520000000002</v>
      </c>
      <c r="P120" s="14">
        <f t="shared" si="140"/>
        <v>0</v>
      </c>
      <c r="T120" s="117" t="str">
        <f>'Energy matrix'!B49</f>
        <v>Diesel</v>
      </c>
      <c r="U120" s="117"/>
      <c r="V120" s="118">
        <f>+INDEX('Energy matrix'!C49:N49,1,$D$2)</f>
        <v>558.05100000000004</v>
      </c>
      <c r="W120" s="117"/>
    </row>
    <row r="121" spans="3:31" ht="12.75" customHeight="1">
      <c r="C121" s="13" t="str">
        <f>$D$154</f>
        <v>Electric motors</v>
      </c>
      <c r="D121" s="14">
        <f t="shared" ref="D121:P122" si="141">+INDEX($E154:$Q154,1,D$115) * INDEX($V$118:$V$130,D$115,1)</f>
        <v>0</v>
      </c>
      <c r="E121" s="14">
        <f t="shared" si="141"/>
        <v>0</v>
      </c>
      <c r="F121" s="14">
        <f t="shared" si="141"/>
        <v>0</v>
      </c>
      <c r="G121" s="14">
        <f t="shared" si="141"/>
        <v>0</v>
      </c>
      <c r="H121" s="14">
        <f t="shared" si="141"/>
        <v>0</v>
      </c>
      <c r="I121" s="14">
        <f t="shared" si="141"/>
        <v>0</v>
      </c>
      <c r="J121" s="14">
        <f t="shared" si="141"/>
        <v>0</v>
      </c>
      <c r="K121" s="14">
        <f t="shared" si="141"/>
        <v>0</v>
      </c>
      <c r="L121" s="14">
        <f t="shared" si="141"/>
        <v>0</v>
      </c>
      <c r="M121" s="14">
        <f t="shared" si="141"/>
        <v>0</v>
      </c>
      <c r="N121" s="14">
        <f t="shared" si="141"/>
        <v>0</v>
      </c>
      <c r="O121" s="14">
        <f t="shared" si="141"/>
        <v>3432.7440000000001</v>
      </c>
      <c r="P121" s="14">
        <f t="shared" si="141"/>
        <v>0</v>
      </c>
      <c r="T121" s="117" t="str">
        <f>'Energy matrix'!B50</f>
        <v>Gasoline</v>
      </c>
      <c r="U121" s="117"/>
      <c r="V121" s="118">
        <f>+INDEX('Energy matrix'!C50:N50,1,$D$2)</f>
        <v>0</v>
      </c>
      <c r="W121" s="117"/>
    </row>
    <row r="122" spans="3:31" ht="12.75" customHeight="1">
      <c r="C122" s="13" t="str">
        <f>$D$155</f>
        <v>Spatial heating</v>
      </c>
      <c r="D122" s="14">
        <f t="shared" si="141"/>
        <v>0</v>
      </c>
      <c r="E122" s="14">
        <f t="shared" si="141"/>
        <v>0</v>
      </c>
      <c r="F122" s="14">
        <f t="shared" si="141"/>
        <v>0</v>
      </c>
      <c r="G122" s="14">
        <f t="shared" si="141"/>
        <v>0</v>
      </c>
      <c r="H122" s="14">
        <f t="shared" si="141"/>
        <v>0</v>
      </c>
      <c r="I122" s="14">
        <f t="shared" si="141"/>
        <v>0</v>
      </c>
      <c r="J122" s="14">
        <f t="shared" si="141"/>
        <v>0</v>
      </c>
      <c r="K122" s="14">
        <f t="shared" si="141"/>
        <v>0</v>
      </c>
      <c r="L122" s="14">
        <f t="shared" si="141"/>
        <v>0</v>
      </c>
      <c r="M122" s="14">
        <f t="shared" si="141"/>
        <v>0</v>
      </c>
      <c r="N122" s="14">
        <f t="shared" si="141"/>
        <v>0</v>
      </c>
      <c r="O122" s="14">
        <f t="shared" si="141"/>
        <v>280.22400000000005</v>
      </c>
      <c r="P122" s="14">
        <f t="shared" si="141"/>
        <v>544</v>
      </c>
      <c r="T122" s="117" t="str">
        <f>'Energy matrix'!B51</f>
        <v>LPG</v>
      </c>
      <c r="U122" s="117"/>
      <c r="V122" s="118">
        <f>+INDEX('Energy matrix'!C51:N51,1,$D$2)</f>
        <v>43.073999999999998</v>
      </c>
      <c r="W122" s="117"/>
    </row>
    <row r="123" spans="3:31" ht="12.75" customHeight="1">
      <c r="C123" s="17" t="s">
        <v>57</v>
      </c>
      <c r="D123" s="18">
        <f t="shared" ref="D123:P123" si="142">SUM(D117:D122)</f>
        <v>180.55199999999999</v>
      </c>
      <c r="E123" s="18">
        <f t="shared" si="142"/>
        <v>0</v>
      </c>
      <c r="F123" s="18">
        <f t="shared" si="142"/>
        <v>558.05100000000004</v>
      </c>
      <c r="G123" s="18">
        <f t="shared" si="142"/>
        <v>0</v>
      </c>
      <c r="H123" s="18">
        <f t="shared" si="142"/>
        <v>43.073999999999998</v>
      </c>
      <c r="I123" s="18">
        <f t="shared" si="142"/>
        <v>0</v>
      </c>
      <c r="J123" s="18">
        <f t="shared" si="142"/>
        <v>8865.5460000000003</v>
      </c>
      <c r="K123" s="18">
        <f t="shared" si="142"/>
        <v>3</v>
      </c>
      <c r="L123" s="18">
        <f t="shared" si="142"/>
        <v>0</v>
      </c>
      <c r="M123" s="18">
        <f t="shared" si="142"/>
        <v>120</v>
      </c>
      <c r="N123" s="18">
        <f t="shared" si="142"/>
        <v>0</v>
      </c>
      <c r="O123" s="18">
        <f t="shared" si="142"/>
        <v>7005.6</v>
      </c>
      <c r="P123" s="18">
        <f t="shared" si="142"/>
        <v>544</v>
      </c>
      <c r="T123" s="117" t="str">
        <f>'Energy matrix'!B52</f>
        <v>Manufactured Gases</v>
      </c>
      <c r="U123" s="117"/>
      <c r="V123" s="118">
        <f>+INDEX('Energy matrix'!C52:N52,1,$D$2)</f>
        <v>0</v>
      </c>
      <c r="W123" s="117"/>
    </row>
    <row r="124" spans="3:31" ht="12.75" customHeight="1">
      <c r="E124" s="25"/>
      <c r="F124" s="25"/>
      <c r="G124" s="25"/>
      <c r="H124" s="25"/>
      <c r="I124" s="25"/>
      <c r="J124" s="25"/>
      <c r="K124" s="25"/>
      <c r="O124" s="86"/>
      <c r="T124" s="117" t="str">
        <f>'Energy matrix'!B53</f>
        <v>Natural gas</v>
      </c>
      <c r="U124" s="117"/>
      <c r="V124" s="118">
        <f>+INDEX('Energy matrix'!C53:N53,1,$D$2)</f>
        <v>8865.5460000000003</v>
      </c>
      <c r="W124" s="117"/>
    </row>
    <row r="125" spans="3:31" ht="12.75" customHeight="1">
      <c r="E125" s="25"/>
      <c r="F125" s="25"/>
      <c r="G125" s="25"/>
      <c r="H125" s="25"/>
      <c r="I125" s="25"/>
      <c r="J125" s="25"/>
      <c r="K125" s="25"/>
      <c r="O125" s="86"/>
      <c r="T125" s="117" t="str">
        <f>'Energy matrix'!B54</f>
        <v>Biogas</v>
      </c>
      <c r="U125" s="117"/>
      <c r="V125" s="118">
        <f>+INDEX('Energy matrix'!C54:N54,1,$D$2)</f>
        <v>3</v>
      </c>
      <c r="W125" s="117"/>
    </row>
    <row r="126" spans="3:31" ht="12.75" customHeight="1">
      <c r="O126" s="86"/>
      <c r="T126" s="117" t="str">
        <f>'Energy matrix'!B55</f>
        <v>Biodiesel</v>
      </c>
      <c r="U126" s="117"/>
      <c r="V126" s="118">
        <f>+INDEX('Energy matrix'!C55:N55,1,$D$2)</f>
        <v>0</v>
      </c>
      <c r="W126" s="117"/>
    </row>
    <row r="127" spans="3:31" ht="12.75" customHeight="1">
      <c r="O127" s="86"/>
      <c r="T127" s="117" t="str">
        <f>'Energy matrix'!B56</f>
        <v>Biomass</v>
      </c>
      <c r="U127" s="117"/>
      <c r="V127" s="118">
        <f>+INDEX('Energy matrix'!C56:N56,1,$D$2)</f>
        <v>120</v>
      </c>
      <c r="W127" s="117"/>
    </row>
    <row r="128" spans="3:31" ht="12.75" customHeight="1">
      <c r="C128" s="25" t="s">
        <v>287</v>
      </c>
      <c r="D128" s="503"/>
      <c r="F128" s="25"/>
      <c r="G128" s="25"/>
      <c r="H128" s="25"/>
      <c r="I128" s="25"/>
      <c r="J128" s="25"/>
      <c r="K128" s="25"/>
      <c r="O128" s="86"/>
      <c r="T128" s="117" t="str">
        <f>'Energy matrix'!B57</f>
        <v>Waste</v>
      </c>
      <c r="U128" s="117"/>
      <c r="V128" s="118">
        <f>+INDEX('Energy matrix'!C57:N57,1,$D$2)</f>
        <v>0</v>
      </c>
      <c r="W128" s="117"/>
      <c r="AE128" s="34"/>
    </row>
    <row r="129" spans="3:32" ht="12.75" customHeight="1">
      <c r="E129" s="25"/>
      <c r="F129" s="25"/>
      <c r="G129" s="25"/>
      <c r="H129" s="25"/>
      <c r="I129" s="25"/>
      <c r="J129" s="25"/>
      <c r="K129" s="25"/>
      <c r="O129" s="86"/>
      <c r="T129" s="117" t="str">
        <f>'Energy matrix'!B58</f>
        <v>Electricity</v>
      </c>
      <c r="U129" s="117"/>
      <c r="V129" s="118">
        <f>+INDEX('Energy matrix'!C58:N58,1,$D$2)</f>
        <v>7005.6</v>
      </c>
      <c r="W129" s="117"/>
      <c r="AF129" s="34"/>
    </row>
    <row r="130" spans="3:32" ht="12.75" customHeight="1">
      <c r="D130" s="21" t="s">
        <v>55</v>
      </c>
      <c r="E130" s="21" t="s">
        <v>85</v>
      </c>
      <c r="F130" s="21" t="s">
        <v>68</v>
      </c>
      <c r="G130" s="21" t="s">
        <v>79</v>
      </c>
      <c r="H130" s="21" t="s">
        <v>53</v>
      </c>
      <c r="I130" s="21" t="s">
        <v>51</v>
      </c>
      <c r="J130" s="21" t="s">
        <v>77</v>
      </c>
      <c r="K130" s="21" t="s">
        <v>78</v>
      </c>
      <c r="L130" s="21" t="s">
        <v>80</v>
      </c>
      <c r="M130" s="21" t="s">
        <v>50</v>
      </c>
      <c r="N130" s="21" t="s">
        <v>56</v>
      </c>
      <c r="O130" s="86"/>
      <c r="T130" s="117" t="str">
        <f>'Energy matrix'!B59</f>
        <v>District Heating</v>
      </c>
      <c r="U130" s="117"/>
      <c r="V130" s="118">
        <f>+INDEX('Energy matrix'!C59:N59,1,$D$2)</f>
        <v>544</v>
      </c>
      <c r="W130" s="117"/>
      <c r="AF130" s="34"/>
    </row>
    <row r="131" spans="3:32" ht="12.75" customHeight="1">
      <c r="C131" s="13" t="str">
        <f>$D$150</f>
        <v>Process heat temperature</v>
      </c>
      <c r="D131" s="256">
        <f>D136*0.98</f>
        <v>0.93099999999999994</v>
      </c>
      <c r="E131" s="256">
        <f>E136*0.98</f>
        <v>0.93099999999999994</v>
      </c>
      <c r="F131" s="256">
        <f>F136*0.98</f>
        <v>0.94079999999999997</v>
      </c>
      <c r="G131" s="91"/>
      <c r="H131" s="256">
        <f t="shared" ref="H131:N131" si="143">H136*0.98</f>
        <v>0.98</v>
      </c>
      <c r="I131" s="256">
        <f t="shared" si="143"/>
        <v>0.98</v>
      </c>
      <c r="J131" s="256">
        <f t="shared" si="143"/>
        <v>0.98</v>
      </c>
      <c r="K131" s="256">
        <f t="shared" si="143"/>
        <v>0.83299999999999996</v>
      </c>
      <c r="L131" s="256">
        <f t="shared" si="143"/>
        <v>0.93099999999999994</v>
      </c>
      <c r="M131" s="256">
        <f t="shared" si="143"/>
        <v>0.93099999999999994</v>
      </c>
      <c r="N131" s="256">
        <f t="shared" si="143"/>
        <v>0.94079999999999997</v>
      </c>
      <c r="O131" s="86"/>
      <c r="T131" s="117" t="s">
        <v>57</v>
      </c>
      <c r="U131" s="117"/>
      <c r="V131" s="118">
        <f>SUM(V118:V130)</f>
        <v>17319.823</v>
      </c>
      <c r="W131" s="117"/>
      <c r="AF131" s="34"/>
    </row>
    <row r="132" spans="3:32" ht="12.75" customHeight="1">
      <c r="C132" s="13" t="str">
        <f>$D$151</f>
        <v>Cooling demand</v>
      </c>
      <c r="D132" s="256">
        <f>D131*0.98</f>
        <v>0.91237999999999997</v>
      </c>
      <c r="E132" s="256">
        <f>E131*0.98</f>
        <v>0.91237999999999997</v>
      </c>
      <c r="F132" s="256">
        <f>F131*0.98</f>
        <v>0.92198399999999991</v>
      </c>
      <c r="G132" s="91"/>
      <c r="H132" s="256">
        <f t="shared" ref="H132:N132" si="144">H131*0.98</f>
        <v>0.96039999999999992</v>
      </c>
      <c r="I132" s="256">
        <f>I131*0.98</f>
        <v>0.96039999999999992</v>
      </c>
      <c r="J132" s="256">
        <f t="shared" si="144"/>
        <v>0.96039999999999992</v>
      </c>
      <c r="K132" s="256">
        <f t="shared" si="144"/>
        <v>0.81633999999999995</v>
      </c>
      <c r="L132" s="256">
        <f t="shared" si="144"/>
        <v>0.91237999999999997</v>
      </c>
      <c r="M132" s="256">
        <f t="shared" si="144"/>
        <v>0.91237999999999997</v>
      </c>
      <c r="N132" s="256">
        <f t="shared" si="144"/>
        <v>0.92198399999999991</v>
      </c>
      <c r="O132" s="86"/>
      <c r="T132" s="46"/>
      <c r="U132" s="46"/>
      <c r="W132" s="46"/>
      <c r="AF132" s="34"/>
    </row>
    <row r="133" spans="3:32" ht="12.75" customHeight="1">
      <c r="C133" s="13" t="str">
        <f>$D$152</f>
        <v>Haullage</v>
      </c>
      <c r="D133" s="92"/>
      <c r="E133" s="92"/>
      <c r="F133" s="92"/>
      <c r="G133" s="92"/>
      <c r="H133" s="92"/>
      <c r="I133" s="92"/>
      <c r="J133" s="92"/>
      <c r="K133" s="92"/>
      <c r="L133" s="92"/>
      <c r="M133" s="92"/>
      <c r="N133" s="92"/>
      <c r="O133" s="86"/>
      <c r="AF133" s="34"/>
    </row>
    <row r="134" spans="3:32" ht="12.75" customHeight="1">
      <c r="C134" s="13" t="str">
        <f>$D$153</f>
        <v>Light and electronics</v>
      </c>
      <c r="D134" s="93"/>
      <c r="E134" s="93"/>
      <c r="F134" s="90"/>
      <c r="G134" s="91"/>
      <c r="H134" s="93"/>
      <c r="I134" s="93"/>
      <c r="J134" s="93"/>
      <c r="K134" s="93"/>
      <c r="L134" s="93"/>
      <c r="M134" s="90">
        <v>1</v>
      </c>
      <c r="N134" s="90"/>
      <c r="O134" s="86"/>
      <c r="R134" s="25"/>
      <c r="S134" s="25"/>
      <c r="AF134" s="34"/>
    </row>
    <row r="135" spans="3:32" ht="12.75" customHeight="1">
      <c r="C135" s="13" t="str">
        <f>$D$154</f>
        <v>Electric motors</v>
      </c>
      <c r="D135" s="93"/>
      <c r="E135" s="93"/>
      <c r="F135" s="90"/>
      <c r="G135" s="91"/>
      <c r="H135" s="93"/>
      <c r="I135" s="93"/>
      <c r="J135" s="93"/>
      <c r="K135" s="93"/>
      <c r="L135" s="93"/>
      <c r="M135" s="90">
        <v>1</v>
      </c>
      <c r="N135" s="90"/>
      <c r="O135" s="86"/>
      <c r="R135" s="25"/>
      <c r="S135" s="25"/>
      <c r="AF135" s="34"/>
    </row>
    <row r="136" spans="3:32" ht="12.75" customHeight="1">
      <c r="C136" s="13" t="str">
        <f>$D$155</f>
        <v>Spatial heating</v>
      </c>
      <c r="D136" s="90">
        <v>0.95</v>
      </c>
      <c r="E136" s="90">
        <v>0.95</v>
      </c>
      <c r="F136" s="90">
        <v>0.96</v>
      </c>
      <c r="G136" s="91"/>
      <c r="H136" s="90">
        <v>1</v>
      </c>
      <c r="I136" s="90">
        <v>1</v>
      </c>
      <c r="J136" s="90">
        <v>1</v>
      </c>
      <c r="K136" s="256">
        <v>0.85</v>
      </c>
      <c r="L136" s="90">
        <v>0.95</v>
      </c>
      <c r="M136" s="90">
        <v>0.95</v>
      </c>
      <c r="N136" s="90">
        <v>0.96</v>
      </c>
      <c r="O136" s="86"/>
      <c r="R136" s="25"/>
      <c r="S136" s="25"/>
      <c r="AF136" s="34"/>
    </row>
    <row r="137" spans="3:32" ht="12.75" customHeight="1">
      <c r="D137" s="94"/>
      <c r="E137" s="94"/>
      <c r="F137" s="94"/>
      <c r="G137" s="95"/>
      <c r="H137" s="94"/>
      <c r="I137" s="94"/>
      <c r="J137" s="94"/>
      <c r="K137" s="94"/>
      <c r="L137" s="94"/>
      <c r="M137" s="94"/>
      <c r="N137" s="94"/>
      <c r="O137" s="86"/>
      <c r="R137" s="25"/>
      <c r="S137" s="25"/>
      <c r="AF137" s="34"/>
    </row>
    <row r="138" spans="3:32" ht="12.75" customHeight="1">
      <c r="O138" s="86"/>
      <c r="R138" s="25"/>
      <c r="S138" s="25"/>
      <c r="AF138" s="34"/>
    </row>
    <row r="139" spans="3:32" ht="12.75" customHeight="1">
      <c r="C139" s="61"/>
      <c r="D139" s="61"/>
      <c r="O139" s="86"/>
      <c r="R139" s="25"/>
      <c r="S139" s="25"/>
      <c r="AF139" s="34"/>
    </row>
    <row r="140" spans="3:32" ht="12.75" customHeight="1">
      <c r="C140" s="61"/>
      <c r="D140" s="61"/>
      <c r="R140" s="25"/>
      <c r="S140" s="25"/>
      <c r="AF140" s="34"/>
    </row>
    <row r="141" spans="3:32" ht="12.75" customHeight="1">
      <c r="R141" s="25"/>
      <c r="S141" s="25"/>
      <c r="AF141" s="34"/>
    </row>
    <row r="143" spans="3:32" s="442" customFormat="1" ht="15" thickBot="1">
      <c r="E143" s="443"/>
      <c r="F143" s="443"/>
      <c r="G143" s="444"/>
      <c r="H143" s="444"/>
      <c r="I143" s="444"/>
      <c r="J143" s="444"/>
      <c r="K143" s="444"/>
      <c r="R143" s="445"/>
      <c r="S143" s="445"/>
    </row>
    <row r="145" spans="3:27">
      <c r="E145" s="25"/>
      <c r="F145" s="25"/>
      <c r="G145" s="25"/>
      <c r="H145" s="25"/>
      <c r="I145" s="25"/>
      <c r="J145" s="25"/>
      <c r="K145" s="25"/>
      <c r="R145" s="25"/>
      <c r="T145" s="34"/>
      <c r="Y145" s="25"/>
    </row>
    <row r="146" spans="3:27" ht="21">
      <c r="C146" s="502" t="s">
        <v>487</v>
      </c>
      <c r="E146" s="25"/>
      <c r="G146" s="63"/>
      <c r="L146" s="36"/>
      <c r="R146" s="25"/>
      <c r="S146" s="25"/>
      <c r="Y146" s="25"/>
    </row>
    <row r="147" spans="3:27">
      <c r="D147" s="85"/>
      <c r="E147" s="50"/>
      <c r="F147" s="50"/>
      <c r="G147" s="50"/>
      <c r="H147" s="50"/>
      <c r="I147" s="50"/>
      <c r="J147" s="50"/>
      <c r="K147" s="50"/>
      <c r="L147" s="50"/>
      <c r="M147" s="50"/>
      <c r="N147" s="50"/>
      <c r="O147" s="50"/>
      <c r="P147" s="50"/>
      <c r="Q147" s="50"/>
      <c r="R147" s="50"/>
      <c r="T147" s="34"/>
      <c r="Y147" s="25"/>
    </row>
    <row r="148" spans="3:27">
      <c r="E148" s="50"/>
      <c r="F148" s="50"/>
      <c r="G148" s="50"/>
      <c r="H148" s="50"/>
      <c r="I148" s="50"/>
      <c r="J148" s="50"/>
      <c r="K148" s="50"/>
      <c r="L148" s="50"/>
      <c r="M148" s="50"/>
      <c r="N148" s="50"/>
      <c r="O148" s="50"/>
      <c r="P148" s="50"/>
      <c r="Q148" s="50"/>
      <c r="R148" s="50"/>
      <c r="T148" s="34"/>
      <c r="Y148" s="25"/>
    </row>
    <row r="149" spans="3:27">
      <c r="C149" s="10" t="s">
        <v>142</v>
      </c>
      <c r="D149" s="11" t="s">
        <v>143</v>
      </c>
      <c r="E149" s="20" t="s">
        <v>137</v>
      </c>
      <c r="F149" s="20" t="s">
        <v>138</v>
      </c>
      <c r="G149" s="20" t="s">
        <v>139</v>
      </c>
      <c r="H149" s="20" t="s">
        <v>140</v>
      </c>
      <c r="I149" s="20" t="s">
        <v>141</v>
      </c>
      <c r="J149" s="20" t="s">
        <v>550</v>
      </c>
      <c r="K149" s="20" t="s">
        <v>551</v>
      </c>
      <c r="L149" s="20" t="s">
        <v>552</v>
      </c>
      <c r="M149" s="20" t="s">
        <v>553</v>
      </c>
      <c r="N149" s="20" t="s">
        <v>554</v>
      </c>
      <c r="O149" s="20" t="s">
        <v>555</v>
      </c>
      <c r="P149" s="188" t="s">
        <v>556</v>
      </c>
      <c r="Q149" s="188" t="s">
        <v>557</v>
      </c>
      <c r="R149" s="25"/>
      <c r="S149" s="25"/>
      <c r="W149" s="283"/>
      <c r="X149" s="283"/>
      <c r="Y149" s="25"/>
      <c r="Z149" s="25"/>
      <c r="AA149" s="25"/>
    </row>
    <row r="150" spans="3:27">
      <c r="C150" s="12" t="str">
        <f>D6</f>
        <v>011 Textile and leather</v>
      </c>
      <c r="D150" s="13" t="s">
        <v>499</v>
      </c>
      <c r="E150" s="22">
        <v>1</v>
      </c>
      <c r="F150" s="22">
        <v>1</v>
      </c>
      <c r="G150" s="22"/>
      <c r="H150" s="22">
        <v>0</v>
      </c>
      <c r="I150" s="22">
        <v>0.25</v>
      </c>
      <c r="J150" s="22">
        <v>1</v>
      </c>
      <c r="K150" s="22">
        <v>1</v>
      </c>
      <c r="L150" s="22">
        <v>1</v>
      </c>
      <c r="M150" s="22">
        <v>1</v>
      </c>
      <c r="N150" s="22">
        <v>1</v>
      </c>
      <c r="O150" s="22">
        <v>1</v>
      </c>
      <c r="P150" s="22">
        <v>0.2</v>
      </c>
      <c r="Q150" s="22"/>
      <c r="R150" s="25"/>
      <c r="S150" s="25"/>
      <c r="W150" s="283"/>
      <c r="X150" s="283"/>
      <c r="Y150" s="25"/>
      <c r="Z150" s="25"/>
      <c r="AA150" s="25"/>
    </row>
    <row r="151" spans="3:27">
      <c r="C151" s="15"/>
      <c r="D151" s="13" t="s">
        <v>500</v>
      </c>
      <c r="E151" s="22"/>
      <c r="F151" s="22"/>
      <c r="G151" s="22"/>
      <c r="H151" s="22">
        <v>0</v>
      </c>
      <c r="I151" s="22"/>
      <c r="J151" s="22"/>
      <c r="K151" s="22"/>
      <c r="L151" s="22">
        <v>0</v>
      </c>
      <c r="M151" s="22">
        <v>0</v>
      </c>
      <c r="N151" s="608"/>
      <c r="O151" s="22">
        <v>0</v>
      </c>
      <c r="P151" s="22">
        <v>0.1</v>
      </c>
      <c r="Q151" s="22">
        <v>0</v>
      </c>
      <c r="R151" s="25"/>
      <c r="S151" s="25"/>
      <c r="W151" s="283"/>
      <c r="X151" s="283"/>
      <c r="Y151" s="25"/>
      <c r="Z151" s="25"/>
      <c r="AA151" s="25"/>
    </row>
    <row r="152" spans="3:27">
      <c r="C152" s="15"/>
      <c r="D152" s="13" t="s">
        <v>501</v>
      </c>
      <c r="E152" s="22">
        <v>0</v>
      </c>
      <c r="F152" s="22">
        <v>0</v>
      </c>
      <c r="G152" s="22">
        <v>1</v>
      </c>
      <c r="H152" s="609">
        <v>1</v>
      </c>
      <c r="I152" s="22">
        <v>0.75</v>
      </c>
      <c r="J152" s="22">
        <v>0</v>
      </c>
      <c r="K152" s="22">
        <v>0</v>
      </c>
      <c r="L152" s="22">
        <v>0</v>
      </c>
      <c r="M152" s="22">
        <v>0</v>
      </c>
      <c r="N152" s="22"/>
      <c r="O152" s="22">
        <v>0</v>
      </c>
      <c r="P152" s="22">
        <v>0</v>
      </c>
      <c r="Q152" s="22">
        <v>0</v>
      </c>
      <c r="R152" s="25"/>
      <c r="S152" s="25"/>
      <c r="W152" s="283"/>
      <c r="X152" s="283"/>
      <c r="Y152" s="25"/>
      <c r="Z152" s="25"/>
      <c r="AA152" s="25"/>
    </row>
    <row r="153" spans="3:27">
      <c r="C153" s="15"/>
      <c r="D153" s="13" t="s">
        <v>502</v>
      </c>
      <c r="E153" s="22">
        <v>0</v>
      </c>
      <c r="F153" s="22">
        <v>0</v>
      </c>
      <c r="G153" s="22">
        <v>0</v>
      </c>
      <c r="H153" s="22">
        <v>0</v>
      </c>
      <c r="I153" s="22">
        <v>0</v>
      </c>
      <c r="J153" s="22">
        <v>0</v>
      </c>
      <c r="K153" s="22">
        <v>0</v>
      </c>
      <c r="L153" s="22">
        <v>0</v>
      </c>
      <c r="M153" s="22">
        <v>0</v>
      </c>
      <c r="N153" s="22">
        <v>0</v>
      </c>
      <c r="O153" s="22">
        <v>0</v>
      </c>
      <c r="P153" s="22">
        <v>0.17</v>
      </c>
      <c r="Q153" s="22">
        <v>0</v>
      </c>
      <c r="R153" s="25"/>
      <c r="S153" s="25"/>
      <c r="W153" s="283"/>
      <c r="X153" s="283"/>
      <c r="Y153" s="25"/>
      <c r="Z153" s="25"/>
      <c r="AA153" s="25"/>
    </row>
    <row r="154" spans="3:27">
      <c r="C154" s="15"/>
      <c r="D154" s="13" t="s">
        <v>503</v>
      </c>
      <c r="E154" s="22">
        <v>0</v>
      </c>
      <c r="F154" s="22">
        <v>0</v>
      </c>
      <c r="G154" s="22">
        <v>0</v>
      </c>
      <c r="H154" s="22">
        <v>0</v>
      </c>
      <c r="I154" s="22">
        <v>0</v>
      </c>
      <c r="J154" s="22">
        <v>0</v>
      </c>
      <c r="K154" s="22">
        <v>0</v>
      </c>
      <c r="L154" s="22">
        <v>0</v>
      </c>
      <c r="M154" s="22">
        <v>0</v>
      </c>
      <c r="N154" s="22">
        <v>0</v>
      </c>
      <c r="O154" s="22">
        <v>0</v>
      </c>
      <c r="P154" s="22">
        <v>0.49</v>
      </c>
      <c r="Q154" s="22">
        <v>0</v>
      </c>
      <c r="R154" s="25"/>
      <c r="S154" s="25"/>
      <c r="W154" s="283"/>
      <c r="X154" s="283"/>
      <c r="Y154" s="25"/>
      <c r="Z154" s="25"/>
      <c r="AA154" s="25"/>
    </row>
    <row r="155" spans="3:27">
      <c r="C155" s="16"/>
      <c r="D155" s="13" t="s">
        <v>504</v>
      </c>
      <c r="E155" s="22"/>
      <c r="F155" s="22"/>
      <c r="G155" s="22"/>
      <c r="H155" s="22"/>
      <c r="I155" s="22"/>
      <c r="J155" s="22"/>
      <c r="K155" s="22"/>
      <c r="L155" s="22"/>
      <c r="M155" s="22"/>
      <c r="N155" s="22"/>
      <c r="O155" s="22"/>
      <c r="P155" s="22">
        <v>0.04</v>
      </c>
      <c r="Q155" s="22">
        <v>1</v>
      </c>
      <c r="R155" s="25"/>
      <c r="S155" s="25"/>
      <c r="W155" s="283"/>
      <c r="X155" s="283"/>
      <c r="Y155" s="25"/>
      <c r="Z155" s="25"/>
      <c r="AA155" s="25"/>
    </row>
    <row r="156" spans="3:27">
      <c r="C156" s="17" t="str">
        <f>C150</f>
        <v>011 Textile and leather</v>
      </c>
      <c r="D156" s="17"/>
      <c r="E156" s="23">
        <f>SUM(E150:E155)</f>
        <v>1</v>
      </c>
      <c r="F156" s="23">
        <f t="shared" ref="F156:I156" si="145">SUM(F150:F155)</f>
        <v>1</v>
      </c>
      <c r="G156" s="23">
        <f t="shared" si="145"/>
        <v>1</v>
      </c>
      <c r="H156" s="23">
        <f t="shared" si="145"/>
        <v>1</v>
      </c>
      <c r="I156" s="23">
        <f t="shared" si="145"/>
        <v>1</v>
      </c>
      <c r="J156" s="23">
        <f t="shared" ref="J156" si="146">SUM(J150:J155)</f>
        <v>1</v>
      </c>
      <c r="K156" s="23">
        <f t="shared" ref="K156:Q156" si="147">SUM(K150:K155)</f>
        <v>1</v>
      </c>
      <c r="L156" s="23">
        <f t="shared" si="147"/>
        <v>1</v>
      </c>
      <c r="M156" s="23">
        <f t="shared" si="147"/>
        <v>1</v>
      </c>
      <c r="N156" s="23">
        <f t="shared" si="147"/>
        <v>1</v>
      </c>
      <c r="O156" s="23">
        <f t="shared" si="147"/>
        <v>1</v>
      </c>
      <c r="P156" s="23">
        <f t="shared" si="147"/>
        <v>1</v>
      </c>
      <c r="Q156" s="23">
        <f t="shared" si="147"/>
        <v>1</v>
      </c>
      <c r="R156" s="25"/>
      <c r="S156" s="25"/>
      <c r="W156" s="283"/>
      <c r="X156" s="283"/>
      <c r="Y156" s="25"/>
      <c r="Z156" s="25"/>
      <c r="AA156" s="25"/>
    </row>
    <row r="159" spans="3:27">
      <c r="D159" s="283"/>
    </row>
    <row r="160" spans="3:27">
      <c r="D160" s="283"/>
    </row>
    <row r="161" spans="4:4">
      <c r="D161" s="283"/>
    </row>
    <row r="162" spans="4:4">
      <c r="D162" s="283"/>
    </row>
    <row r="163" spans="4:4">
      <c r="D163" s="283"/>
    </row>
    <row r="164" spans="4:4">
      <c r="D164" s="283"/>
    </row>
    <row r="165" spans="4:4">
      <c r="D165" s="283"/>
    </row>
    <row r="166" spans="4:4">
      <c r="D166" s="283"/>
    </row>
    <row r="167" spans="4:4">
      <c r="D167" s="283"/>
    </row>
    <row r="168" spans="4:4">
      <c r="D168" s="283"/>
    </row>
    <row r="169" spans="4:4">
      <c r="D169" s="283"/>
    </row>
  </sheetData>
  <mergeCells count="3">
    <mergeCell ref="AK19:AK21"/>
    <mergeCell ref="AX19:AX21"/>
    <mergeCell ref="BK19:BK21"/>
  </mergeCells>
  <conditionalFormatting sqref="E73">
    <cfRule type="cellIs" dxfId="18" priority="73" operator="notEqual">
      <formula>"Ok"</formula>
    </cfRule>
  </conditionalFormatting>
  <conditionalFormatting sqref="A26:A60">
    <cfRule type="cellIs" dxfId="17" priority="74" stopIfTrue="1" operator="notEqual">
      <formula>0</formula>
    </cfRule>
  </conditionalFormatting>
  <conditionalFormatting sqref="D16">
    <cfRule type="expression" dxfId="16" priority="71">
      <formula>$D$16&lt;&gt;"Ok"</formula>
    </cfRule>
  </conditionalFormatting>
  <conditionalFormatting sqref="D18">
    <cfRule type="cellIs" dxfId="15" priority="69" operator="notEqual">
      <formula>"Ok"</formula>
    </cfRule>
  </conditionalFormatting>
  <conditionalFormatting sqref="E113">
    <cfRule type="cellIs" dxfId="14" priority="68" operator="notEqual">
      <formula>"Ok"</formula>
    </cfRule>
  </conditionalFormatting>
  <conditionalFormatting sqref="AT26:AU44 AT46:AU54 AT56:AU62">
    <cfRule type="expression" priority="51">
      <formula>AN26</formula>
    </cfRule>
  </conditionalFormatting>
  <conditionalFormatting sqref="AT45:AU45">
    <cfRule type="expression" priority="50">
      <formula>AN45</formula>
    </cfRule>
  </conditionalFormatting>
  <conditionalFormatting sqref="AT55:AU55">
    <cfRule type="expression" priority="49">
      <formula>AN55</formula>
    </cfRule>
  </conditionalFormatting>
  <conditionalFormatting sqref="BV26:BV44 BV46:BV54 BV56:BV62">
    <cfRule type="expression" priority="15">
      <formula>BP26</formula>
    </cfRule>
  </conditionalFormatting>
  <conditionalFormatting sqref="BT45:BU45">
    <cfRule type="expression" priority="17">
      <formula>BN45</formula>
    </cfRule>
  </conditionalFormatting>
  <conditionalFormatting sqref="E93">
    <cfRule type="cellIs" dxfId="13" priority="46" operator="notEqual">
      <formula>"Ok"</formula>
    </cfRule>
  </conditionalFormatting>
  <conditionalFormatting sqref="AV26:AV44 AV46:AV54 AV56:AV62">
    <cfRule type="expression" priority="33">
      <formula>AP26</formula>
    </cfRule>
  </conditionalFormatting>
  <conditionalFormatting sqref="AV45">
    <cfRule type="expression" priority="32">
      <formula>AP45</formula>
    </cfRule>
  </conditionalFormatting>
  <conditionalFormatting sqref="AV55">
    <cfRule type="expression" priority="31">
      <formula>AP55</formula>
    </cfRule>
  </conditionalFormatting>
  <conditionalFormatting sqref="BV45">
    <cfRule type="expression" priority="14">
      <formula>BP45</formula>
    </cfRule>
  </conditionalFormatting>
  <conditionalFormatting sqref="BV55">
    <cfRule type="expression" priority="13">
      <formula>BP55</formula>
    </cfRule>
  </conditionalFormatting>
  <conditionalFormatting sqref="BT26:BU44 BT46:BU54 BT56:BU62">
    <cfRule type="expression" priority="18">
      <formula>BN26</formula>
    </cfRule>
  </conditionalFormatting>
  <conditionalFormatting sqref="BT55:BU55">
    <cfRule type="expression" priority="16">
      <formula>BN55</formula>
    </cfRule>
  </conditionalFormatting>
  <conditionalFormatting sqref="BI26:BI44 BI46:BI54 BI56:BI62">
    <cfRule type="expression" priority="21">
      <formula>BC26</formula>
    </cfRule>
  </conditionalFormatting>
  <conditionalFormatting sqref="BI45">
    <cfRule type="expression" priority="20">
      <formula>BC45</formula>
    </cfRule>
  </conditionalFormatting>
  <conditionalFormatting sqref="BI55">
    <cfRule type="expression" priority="19">
      <formula>BC55</formula>
    </cfRule>
  </conditionalFormatting>
  <conditionalFormatting sqref="BG26:BH44 BG46:BH54 BG56:BH62">
    <cfRule type="expression" priority="24">
      <formula>BA26</formula>
    </cfRule>
  </conditionalFormatting>
  <conditionalFormatting sqref="BG45:BH45">
    <cfRule type="expression" priority="23">
      <formula>BA45</formula>
    </cfRule>
  </conditionalFormatting>
  <conditionalFormatting sqref="BG55:BH55">
    <cfRule type="expression" priority="22">
      <formula>BA55</formula>
    </cfRule>
  </conditionalFormatting>
  <conditionalFormatting sqref="BF26:BF44 BF46:BF54 BF56:BF62">
    <cfRule type="expression" priority="9">
      <formula>AZ26</formula>
    </cfRule>
  </conditionalFormatting>
  <conditionalFormatting sqref="BF45">
    <cfRule type="expression" priority="8">
      <formula>AZ45</formula>
    </cfRule>
  </conditionalFormatting>
  <conditionalFormatting sqref="BF55">
    <cfRule type="expression" priority="7">
      <formula>AZ55</formula>
    </cfRule>
  </conditionalFormatting>
  <conditionalFormatting sqref="BD26:BE44 BD46:BE54 BD56:BE62">
    <cfRule type="expression" priority="12">
      <formula>AX26</formula>
    </cfRule>
  </conditionalFormatting>
  <conditionalFormatting sqref="BD45:BE45">
    <cfRule type="expression" priority="11">
      <formula>AX45</formula>
    </cfRule>
  </conditionalFormatting>
  <conditionalFormatting sqref="BD55:BE55">
    <cfRule type="expression" priority="10">
      <formula>AX55</formula>
    </cfRule>
  </conditionalFormatting>
  <conditionalFormatting sqref="BS26:BS44 BS46:BS54 BS56:BS62">
    <cfRule type="expression" priority="3">
      <formula>BM26</formula>
    </cfRule>
  </conditionalFormatting>
  <conditionalFormatting sqref="BQ45:BR45">
    <cfRule type="expression" priority="5">
      <formula>BK45</formula>
    </cfRule>
  </conditionalFormatting>
  <conditionalFormatting sqref="BS45">
    <cfRule type="expression" priority="2">
      <formula>BM45</formula>
    </cfRule>
  </conditionalFormatting>
  <conditionalFormatting sqref="BS55">
    <cfRule type="expression" priority="1">
      <formula>BM55</formula>
    </cfRule>
  </conditionalFormatting>
  <conditionalFormatting sqref="BQ26:BR44 BQ46:BR54 BQ56:BR62">
    <cfRule type="expression" priority="6">
      <formula>BK26</formula>
    </cfRule>
  </conditionalFormatting>
  <conditionalFormatting sqref="BQ55:BR55">
    <cfRule type="expression" priority="4">
      <formula>BK55</formula>
    </cfRule>
  </conditionalFormatting>
  <pageMargins left="0.75" right="0.75" top="1" bottom="1" header="0.5" footer="0.5"/>
  <pageSetup paperSize="9" orientation="portrait" horizontalDpi="300" verticalDpi="300"/>
  <headerFooter alignWithMargins="0"/>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Ark2">
    <tabColor rgb="FF00B050"/>
  </sheetPr>
  <dimension ref="C1:BY169"/>
  <sheetViews>
    <sheetView showGridLines="0" topLeftCell="Q19" zoomScale="125" zoomScaleNormal="125" workbookViewId="0">
      <selection activeCell="J58" sqref="J58"/>
    </sheetView>
  </sheetViews>
  <sheetFormatPr baseColWidth="10" defaultColWidth="9.1640625" defaultRowHeight="14"/>
  <cols>
    <col min="1" max="1" width="3.5" style="25" customWidth="1"/>
    <col min="2" max="2" width="24.5" style="25" customWidth="1"/>
    <col min="3" max="3" width="19.1640625" style="25" customWidth="1"/>
    <col min="4" max="4" width="57.5" style="25" customWidth="1"/>
    <col min="5" max="5" width="25.5" style="63" customWidth="1"/>
    <col min="6" max="6" width="11.83203125" style="63" bestFit="1" customWidth="1"/>
    <col min="7" max="11" width="12.33203125" style="36" customWidth="1"/>
    <col min="12" max="15" width="12.33203125" style="25" customWidth="1"/>
    <col min="16" max="16" width="9" style="25" customWidth="1"/>
    <col min="17" max="17" width="9.83203125" style="25" customWidth="1"/>
    <col min="18" max="18" width="9.33203125" style="34" customWidth="1"/>
    <col min="19" max="19" width="9.1640625" style="34" customWidth="1"/>
    <col min="20" max="21" width="9.5" style="25" customWidth="1"/>
    <col min="22" max="22" width="10" style="25" customWidth="1"/>
    <col min="23" max="23" width="8.6640625" style="25" customWidth="1"/>
    <col min="24" max="24" width="8.1640625" style="25" customWidth="1"/>
    <col min="25" max="25" width="11.6640625" style="25" customWidth="1"/>
    <col min="26" max="27" width="11.6640625" style="283" customWidth="1"/>
    <col min="28" max="31" width="9.1640625" style="25"/>
    <col min="32" max="33" width="10.5" style="25" customWidth="1"/>
    <col min="34" max="40" width="9.1640625" style="25"/>
    <col min="41" max="41" width="10.33203125" style="25" customWidth="1"/>
    <col min="42" max="43" width="9.1640625" style="25"/>
    <col min="44" max="44" width="8.5" style="25" customWidth="1"/>
    <col min="45" max="16384" width="9.1640625" style="25"/>
  </cols>
  <sheetData>
    <row r="1" spans="3:28" ht="12.75" customHeight="1"/>
    <row r="2" spans="3:28" ht="12.75" customHeight="1">
      <c r="C2" s="62" t="s">
        <v>190</v>
      </c>
      <c r="D2" s="129">
        <v>12</v>
      </c>
      <c r="E2" s="70" t="s">
        <v>193</v>
      </c>
      <c r="F2" s="70"/>
      <c r="G2" s="70"/>
      <c r="H2" s="70"/>
    </row>
    <row r="3" spans="3:28" ht="12.75" customHeight="1">
      <c r="E3" s="25"/>
    </row>
    <row r="4" spans="3:28" ht="12.75" customHeight="1" thickBot="1">
      <c r="C4" s="62" t="s">
        <v>192</v>
      </c>
      <c r="D4" s="64" t="s">
        <v>135</v>
      </c>
      <c r="E4" s="25"/>
    </row>
    <row r="5" spans="3:28" ht="12.75" customHeight="1">
      <c r="C5" s="62" t="s">
        <v>195</v>
      </c>
      <c r="D5" s="70" t="str">
        <f>+INDEX(Commodities!$X$6:$X$17,D2)</f>
        <v>Construction</v>
      </c>
      <c r="E5" s="25"/>
      <c r="F5" s="195"/>
      <c r="G5" s="196"/>
    </row>
    <row r="6" spans="3:28" ht="12.75" customHeight="1">
      <c r="C6" s="62"/>
      <c r="D6" s="70" t="str">
        <f>+INDEX(Commodities!$Y$6:$Y$17,D2)</f>
        <v>012 Construction</v>
      </c>
      <c r="E6" s="25"/>
      <c r="F6" s="200" t="str">
        <f ca="1">+"Give 'Index' in cell " &amp; SUBSTITUTE(CELL("address",D2),"$","") &amp; "."</f>
        <v>Give 'Index' in cell D2.</v>
      </c>
      <c r="G6" s="199"/>
    </row>
    <row r="7" spans="3:28" ht="12.75" customHeight="1">
      <c r="E7" s="25"/>
      <c r="F7" s="200" t="s">
        <v>215</v>
      </c>
      <c r="G7" s="199"/>
    </row>
    <row r="8" spans="3:28" ht="12.75" customHeight="1" thickBot="1">
      <c r="C8" s="62" t="s">
        <v>192</v>
      </c>
      <c r="D8" s="64" t="s">
        <v>136</v>
      </c>
      <c r="E8" s="25"/>
      <c r="F8" s="197"/>
      <c r="G8" s="198"/>
    </row>
    <row r="9" spans="3:28" ht="12.75" customHeight="1">
      <c r="C9" s="62" t="s">
        <v>195</v>
      </c>
      <c r="D9" s="70" t="str">
        <f ca="1">+OFFSET(Processes!$M$11,D11,0)</f>
        <v>012 Construction</v>
      </c>
      <c r="E9" s="25"/>
    </row>
    <row r="10" spans="3:28" ht="12.75" customHeight="1">
      <c r="C10" s="62" t="s">
        <v>148</v>
      </c>
      <c r="D10" s="70">
        <f>+ROW(Processes!$M$44) - ROW(Processes!$M$7)</f>
        <v>37</v>
      </c>
      <c r="E10" s="25"/>
    </row>
    <row r="11" spans="3:28" ht="12.75" customHeight="1">
      <c r="C11" s="62" t="s">
        <v>188</v>
      </c>
      <c r="D11" s="70">
        <f>+$D$10*$D$2-$D$10</f>
        <v>407</v>
      </c>
      <c r="E11" s="25"/>
    </row>
    <row r="12" spans="3:28" ht="12.75" customHeight="1">
      <c r="E12" s="25"/>
    </row>
    <row r="13" spans="3:28" ht="12.75" customHeight="1">
      <c r="C13" s="62" t="s">
        <v>192</v>
      </c>
      <c r="D13" s="64" t="s">
        <v>189</v>
      </c>
      <c r="E13" s="25"/>
      <c r="G13" s="112"/>
      <c r="H13" s="112"/>
      <c r="I13" s="112"/>
      <c r="J13" s="112"/>
      <c r="K13" s="112"/>
      <c r="L13" s="112"/>
      <c r="M13" s="112"/>
      <c r="N13" s="112"/>
    </row>
    <row r="14" spans="3:28" ht="12.75" customHeight="1">
      <c r="C14" s="62" t="s">
        <v>195</v>
      </c>
      <c r="D14" s="70" t="str">
        <f>+INDEX('Energy matrix'!$C$4:$N$4,1,D2)</f>
        <v>Construction</v>
      </c>
      <c r="E14" s="25"/>
    </row>
    <row r="15" spans="3:28" ht="12.75" customHeight="1">
      <c r="D15" s="285"/>
      <c r="E15" s="25"/>
      <c r="L15" s="36"/>
      <c r="M15" s="36"/>
      <c r="R15" s="25"/>
      <c r="S15" s="25"/>
      <c r="T15" s="34"/>
      <c r="U15" s="34"/>
    </row>
    <row r="16" spans="3:28" ht="12.75" customHeight="1">
      <c r="C16" s="285"/>
      <c r="D16" s="522"/>
      <c r="E16" s="285"/>
      <c r="L16" s="36"/>
      <c r="M16" s="36"/>
      <c r="R16" s="283"/>
      <c r="S16" s="25"/>
      <c r="U16" s="34"/>
      <c r="V16" s="34"/>
      <c r="Z16" s="25"/>
      <c r="AB16" s="283"/>
    </row>
    <row r="17" spans="3:77" ht="12.75" customHeight="1">
      <c r="C17" s="285"/>
      <c r="D17" s="427"/>
      <c r="E17" s="285"/>
      <c r="L17" s="286"/>
      <c r="M17" s="36"/>
      <c r="N17" s="36"/>
      <c r="O17" s="286"/>
      <c r="R17" s="283"/>
      <c r="S17" s="25"/>
      <c r="U17" s="283"/>
      <c r="X17" s="34"/>
      <c r="Y17" s="285"/>
      <c r="Z17" s="34"/>
      <c r="AA17" s="25"/>
      <c r="AE17" s="283"/>
      <c r="AF17" s="283"/>
    </row>
    <row r="18" spans="3:77" ht="12.75" customHeight="1">
      <c r="C18" s="285"/>
      <c r="D18" s="522"/>
      <c r="E18" s="285"/>
      <c r="G18" s="286"/>
      <c r="H18" s="286"/>
      <c r="I18" s="286"/>
      <c r="J18" s="286"/>
      <c r="K18" s="286"/>
      <c r="L18" s="286"/>
      <c r="M18" s="286"/>
      <c r="N18" s="286"/>
      <c r="O18" s="286"/>
      <c r="P18" s="286"/>
      <c r="Q18" s="283"/>
      <c r="R18" s="283"/>
      <c r="S18" s="283"/>
      <c r="T18" s="283"/>
      <c r="U18" s="283"/>
      <c r="V18" s="283"/>
      <c r="W18" s="283"/>
      <c r="X18" s="283"/>
      <c r="Y18" s="283"/>
      <c r="Z18" s="285"/>
      <c r="AA18" s="285"/>
      <c r="AB18" s="284"/>
      <c r="AC18" s="283"/>
      <c r="AD18" s="283"/>
      <c r="AE18" s="283"/>
      <c r="AF18" s="283"/>
      <c r="AG18" s="283"/>
      <c r="AH18" s="283"/>
      <c r="AI18" s="283"/>
      <c r="AJ18" s="283"/>
      <c r="AK18" s="283"/>
      <c r="AL18" s="283"/>
      <c r="AM18" s="283"/>
      <c r="AN18" s="283"/>
      <c r="AO18" s="283"/>
      <c r="AP18" s="283"/>
      <c r="AQ18" s="283"/>
      <c r="AR18" s="283"/>
      <c r="AS18" s="283"/>
      <c r="AT18" s="283"/>
      <c r="AU18" s="283"/>
      <c r="AV18" s="283"/>
      <c r="AW18" s="283"/>
      <c r="AX18" s="283"/>
      <c r="AY18" s="283"/>
      <c r="AZ18" s="283"/>
      <c r="BA18" s="283"/>
      <c r="BB18" s="283"/>
      <c r="BC18" s="283"/>
      <c r="BD18" s="283"/>
      <c r="BE18" s="283"/>
      <c r="BF18" s="283"/>
      <c r="BG18" s="283"/>
      <c r="BH18" s="283"/>
      <c r="BI18" s="283"/>
      <c r="BJ18" s="283"/>
      <c r="BK18" s="546"/>
      <c r="BL18" s="289"/>
      <c r="BM18" s="291"/>
      <c r="BN18" s="291"/>
      <c r="BO18" s="291"/>
      <c r="BP18" s="291"/>
      <c r="BQ18" s="289"/>
      <c r="BR18" s="289"/>
      <c r="BS18" s="289"/>
      <c r="BT18" s="289"/>
      <c r="BU18" s="289"/>
      <c r="BV18" s="289"/>
    </row>
    <row r="19" spans="3:77" ht="12.75" customHeight="1">
      <c r="C19" s="285"/>
      <c r="D19" s="285"/>
      <c r="E19" s="285"/>
      <c r="G19" s="510" t="s">
        <v>62</v>
      </c>
      <c r="H19" s="510"/>
      <c r="I19" s="517"/>
      <c r="J19" s="510"/>
      <c r="K19" s="510"/>
      <c r="L19" s="517"/>
      <c r="M19" s="510"/>
      <c r="N19" s="510"/>
      <c r="O19" s="510"/>
      <c r="P19" s="286"/>
      <c r="Q19" s="283"/>
      <c r="R19" s="283"/>
      <c r="S19" s="395"/>
      <c r="T19" s="283"/>
      <c r="U19" s="283"/>
      <c r="V19" s="283"/>
      <c r="W19" s="283"/>
      <c r="X19" s="283"/>
      <c r="Y19" s="283"/>
      <c r="AB19" s="337"/>
      <c r="AC19" s="283"/>
      <c r="AD19" s="283"/>
      <c r="AE19" s="283"/>
      <c r="AF19" s="283"/>
      <c r="AG19" s="283"/>
      <c r="AH19" s="283"/>
      <c r="AI19" s="283"/>
      <c r="AJ19" s="283"/>
      <c r="AK19" s="663">
        <v>2010</v>
      </c>
      <c r="AL19" s="348"/>
      <c r="AM19" s="335"/>
      <c r="AN19" s="335"/>
      <c r="AO19" s="335"/>
      <c r="AP19" s="335"/>
      <c r="AQ19" s="348"/>
      <c r="AR19" s="348"/>
      <c r="AS19" s="348"/>
      <c r="AT19" s="348"/>
      <c r="AU19" s="348"/>
      <c r="AV19" s="349"/>
      <c r="AW19" s="283"/>
      <c r="AX19" s="663">
        <v>2015</v>
      </c>
      <c r="AY19" s="348"/>
      <c r="AZ19" s="335"/>
      <c r="BA19" s="335"/>
      <c r="BB19" s="335"/>
      <c r="BC19" s="335"/>
      <c r="BD19" s="348"/>
      <c r="BE19" s="348"/>
      <c r="BF19" s="348"/>
      <c r="BG19" s="348"/>
      <c r="BH19" s="348"/>
      <c r="BI19" s="349"/>
      <c r="BJ19" s="283"/>
      <c r="BK19" s="663">
        <v>2019</v>
      </c>
      <c r="BL19" s="348"/>
      <c r="BM19" s="335"/>
      <c r="BN19" s="335"/>
      <c r="BO19" s="335"/>
      <c r="BP19" s="335"/>
      <c r="BQ19" s="348"/>
      <c r="BR19" s="348"/>
      <c r="BS19" s="348"/>
      <c r="BT19" s="348"/>
      <c r="BU19" s="348"/>
      <c r="BV19" s="349"/>
      <c r="BW19" s="283"/>
      <c r="BX19" s="283"/>
      <c r="BY19" s="283"/>
    </row>
    <row r="20" spans="3:77" ht="12.75" customHeight="1">
      <c r="E20" s="25"/>
      <c r="G20" s="511">
        <v>2010</v>
      </c>
      <c r="H20" s="511"/>
      <c r="I20" s="518"/>
      <c r="J20" s="511">
        <v>2015</v>
      </c>
      <c r="K20" s="511"/>
      <c r="L20" s="518"/>
      <c r="M20" s="511">
        <v>2019</v>
      </c>
      <c r="N20" s="511"/>
      <c r="O20" s="511"/>
      <c r="P20" s="294"/>
      <c r="Q20" s="295"/>
      <c r="R20" s="295"/>
      <c r="S20" s="294"/>
      <c r="T20" s="293"/>
      <c r="U20" s="293"/>
      <c r="V20" s="283"/>
      <c r="W20" s="283"/>
      <c r="X20" s="296"/>
      <c r="Y20" s="296"/>
      <c r="Z20" s="296"/>
      <c r="AA20" s="296"/>
      <c r="AB20" s="347"/>
      <c r="AC20" s="285"/>
      <c r="AD20" s="285"/>
      <c r="AE20" s="285"/>
      <c r="AF20" s="285"/>
      <c r="AG20" s="285"/>
      <c r="AH20" s="283"/>
      <c r="AI20" s="283"/>
      <c r="AJ20" s="283"/>
      <c r="AK20" s="664"/>
      <c r="AL20" s="289"/>
      <c r="AM20" s="289"/>
      <c r="AN20" s="289"/>
      <c r="AO20" s="289"/>
      <c r="AP20" s="289"/>
      <c r="AQ20" s="289"/>
      <c r="AR20" s="289"/>
      <c r="AS20" s="289"/>
      <c r="AT20" s="289"/>
      <c r="AU20" s="289"/>
      <c r="AV20" s="290"/>
      <c r="AW20" s="283"/>
      <c r="AX20" s="664"/>
      <c r="AY20" s="289"/>
      <c r="AZ20" s="289"/>
      <c r="BA20" s="289"/>
      <c r="BB20" s="289"/>
      <c r="BC20" s="289"/>
      <c r="BD20" s="289"/>
      <c r="BE20" s="289"/>
      <c r="BF20" s="289"/>
      <c r="BG20" s="289"/>
      <c r="BH20" s="289"/>
      <c r="BI20" s="290"/>
      <c r="BJ20" s="283"/>
      <c r="BK20" s="664"/>
      <c r="BL20" s="289"/>
      <c r="BM20" s="289"/>
      <c r="BN20" s="289"/>
      <c r="BO20" s="289"/>
      <c r="BP20" s="289"/>
      <c r="BQ20" s="289"/>
      <c r="BR20" s="289"/>
      <c r="BS20" s="289"/>
      <c r="BT20" s="289"/>
      <c r="BU20" s="289"/>
      <c r="BV20" s="290"/>
      <c r="BW20" s="283"/>
      <c r="BX20" s="283"/>
      <c r="BY20" s="283"/>
    </row>
    <row r="21" spans="3:77" ht="12.75" customHeight="1">
      <c r="E21" s="25"/>
      <c r="F21" s="65"/>
      <c r="G21" s="385">
        <f>IronSteel!G21</f>
        <v>1.0009999999999999</v>
      </c>
      <c r="H21" s="385">
        <f>IronSteel!H21</f>
        <v>1.0009999999999999</v>
      </c>
      <c r="I21" s="385">
        <f>IronSteel!I21</f>
        <v>1.0009999999999999</v>
      </c>
      <c r="J21" s="385">
        <v>1.01</v>
      </c>
      <c r="K21" s="385">
        <v>1.01</v>
      </c>
      <c r="L21" s="385">
        <v>1.01</v>
      </c>
      <c r="M21" s="385">
        <f>IronSteel!M21</f>
        <v>1.01</v>
      </c>
      <c r="N21" s="385">
        <f>IronSteel!N21</f>
        <v>1.01</v>
      </c>
      <c r="O21" s="385">
        <f>IronSteel!O21</f>
        <v>1.01</v>
      </c>
      <c r="P21" s="292"/>
      <c r="Q21" s="297"/>
      <c r="R21" s="297"/>
      <c r="S21" s="292"/>
      <c r="T21" s="292"/>
      <c r="U21" s="292"/>
      <c r="V21" s="283"/>
      <c r="W21" s="283"/>
      <c r="X21" s="296"/>
      <c r="Y21" s="296"/>
      <c r="Z21" s="296"/>
      <c r="AA21" s="296"/>
      <c r="AB21" s="337"/>
      <c r="AC21" s="285"/>
      <c r="AD21" s="285"/>
      <c r="AE21" s="285"/>
      <c r="AF21" s="285"/>
      <c r="AG21" s="285"/>
      <c r="AH21" s="283"/>
      <c r="AI21" s="283"/>
      <c r="AJ21" s="283"/>
      <c r="AK21" s="665"/>
      <c r="AL21" s="289"/>
      <c r="AM21" s="289"/>
      <c r="AN21" s="356" t="s">
        <v>96</v>
      </c>
      <c r="AO21" s="348"/>
      <c r="AP21" s="349"/>
      <c r="AQ21" s="289"/>
      <c r="AR21" s="289"/>
      <c r="AS21" s="289"/>
      <c r="AT21" s="289"/>
      <c r="AU21" s="289"/>
      <c r="AV21" s="290"/>
      <c r="AW21" s="283"/>
      <c r="AX21" s="665"/>
      <c r="AY21" s="289"/>
      <c r="AZ21" s="289"/>
      <c r="BA21" s="356" t="s">
        <v>96</v>
      </c>
      <c r="BB21" s="348"/>
      <c r="BC21" s="349"/>
      <c r="BD21" s="289"/>
      <c r="BE21" s="289"/>
      <c r="BF21" s="289"/>
      <c r="BG21" s="289"/>
      <c r="BH21" s="289"/>
      <c r="BI21" s="290"/>
      <c r="BJ21" s="283"/>
      <c r="BK21" s="665"/>
      <c r="BL21" s="289"/>
      <c r="BM21" s="289"/>
      <c r="BN21" s="356" t="s">
        <v>96</v>
      </c>
      <c r="BO21" s="348"/>
      <c r="BP21" s="349"/>
      <c r="BQ21" s="289"/>
      <c r="BR21" s="289"/>
      <c r="BS21" s="289"/>
      <c r="BT21" s="289"/>
      <c r="BU21" s="289"/>
      <c r="BV21" s="290"/>
      <c r="BW21" s="283"/>
      <c r="BX21" s="283"/>
      <c r="BY21" s="283"/>
    </row>
    <row r="22" spans="3:77" ht="12.75" customHeight="1">
      <c r="F22" s="72"/>
      <c r="G22" s="298"/>
      <c r="H22" s="298"/>
      <c r="I22" s="298"/>
      <c r="J22" s="286"/>
      <c r="K22" s="286"/>
      <c r="L22" s="286"/>
      <c r="M22" s="298"/>
      <c r="N22" s="298"/>
      <c r="O22" s="298"/>
      <c r="P22" s="286"/>
      <c r="Q22" s="312"/>
      <c r="R22" s="312"/>
      <c r="S22" s="312"/>
      <c r="T22" s="298"/>
      <c r="U22" s="298"/>
      <c r="V22" s="298"/>
      <c r="W22" s="298"/>
      <c r="X22" s="299"/>
      <c r="Y22" s="299"/>
      <c r="Z22" s="299"/>
      <c r="AA22" s="299"/>
      <c r="AB22" s="338"/>
      <c r="AC22" s="283"/>
      <c r="AD22" s="283"/>
      <c r="AE22" s="283"/>
      <c r="AF22" s="283"/>
      <c r="AG22" s="283"/>
      <c r="AH22" s="285"/>
      <c r="AI22" s="285"/>
      <c r="AJ22" s="285"/>
      <c r="AK22" s="545"/>
      <c r="AL22" s="289"/>
      <c r="AM22" s="289"/>
      <c r="AN22" s="288" t="s">
        <v>586</v>
      </c>
      <c r="AO22" s="289" t="s">
        <v>575</v>
      </c>
      <c r="AP22" s="290" t="s">
        <v>564</v>
      </c>
      <c r="AQ22" s="289"/>
      <c r="AR22" s="289"/>
      <c r="AS22" s="289"/>
      <c r="AT22" s="289"/>
      <c r="AU22" s="289"/>
      <c r="AV22" s="290"/>
      <c r="AW22" s="283"/>
      <c r="AX22" s="545"/>
      <c r="AY22" s="289"/>
      <c r="AZ22" s="289"/>
      <c r="BA22" s="288" t="s">
        <v>586</v>
      </c>
      <c r="BB22" s="289" t="s">
        <v>575</v>
      </c>
      <c r="BC22" s="290" t="s">
        <v>564</v>
      </c>
      <c r="BD22" s="289"/>
      <c r="BE22" s="289"/>
      <c r="BF22" s="289"/>
      <c r="BG22" s="289"/>
      <c r="BH22" s="289"/>
      <c r="BI22" s="290"/>
      <c r="BJ22" s="283"/>
      <c r="BK22" s="545"/>
      <c r="BL22" s="289"/>
      <c r="BM22" s="289"/>
      <c r="BN22" s="288" t="s">
        <v>586</v>
      </c>
      <c r="BO22" s="289" t="s">
        <v>575</v>
      </c>
      <c r="BP22" s="290" t="s">
        <v>564</v>
      </c>
      <c r="BQ22" s="289"/>
      <c r="BR22" s="289"/>
      <c r="BS22" s="289"/>
      <c r="BT22" s="289"/>
      <c r="BU22" s="289"/>
      <c r="BV22" s="290"/>
      <c r="BW22" s="283"/>
      <c r="BX22" s="283"/>
      <c r="BY22" s="283"/>
    </row>
    <row r="23" spans="3:77" ht="12.75" customHeight="1">
      <c r="F23" s="74" t="s">
        <v>8</v>
      </c>
      <c r="G23" s="300"/>
      <c r="H23" s="300"/>
      <c r="I23" s="300"/>
      <c r="J23" s="286"/>
      <c r="K23" s="286"/>
      <c r="L23" s="286"/>
      <c r="M23" s="300"/>
      <c r="N23" s="300"/>
      <c r="O23" s="300"/>
      <c r="P23" s="301"/>
      <c r="Q23" s="313"/>
      <c r="R23" s="313"/>
      <c r="S23" s="313"/>
      <c r="T23" s="300"/>
      <c r="U23" s="300"/>
      <c r="V23" s="300"/>
      <c r="W23" s="300"/>
      <c r="X23" s="299"/>
      <c r="Y23" s="299"/>
      <c r="Z23" s="299"/>
      <c r="AA23" s="299"/>
      <c r="AB23" s="339"/>
      <c r="AC23" s="283"/>
      <c r="AD23" s="283"/>
      <c r="AE23" s="283"/>
      <c r="AF23" s="283"/>
      <c r="AG23" s="283"/>
      <c r="AH23" s="285"/>
      <c r="AI23" s="285"/>
      <c r="AJ23" s="285"/>
      <c r="AK23" s="288"/>
      <c r="AL23" s="291"/>
      <c r="AM23" s="289"/>
      <c r="AN23" s="362" cm="1">
        <f t="array" ref="AN23">INDEX(RegSplit!$B$4:$AN$6,MATCH(AN22,RegSplit!$A$4:$A$6,0),MATCH($D$6&amp;AK19,RegSplit!$B$2:$AN$2&amp;RegSplit!$B$3:$AN$3,0))</f>
        <v>1</v>
      </c>
      <c r="AO23" s="523" cm="1">
        <f t="array" ref="AO23">INDEX(RegSplit!$B$4:$AN$6,MATCH(AO22,RegSplit!$A$4:$A$6,0),MATCH($D$6&amp;AK19,RegSplit!$B$2:$AN$2&amp;RegSplit!$B$3:$AN$3,0))</f>
        <v>0</v>
      </c>
      <c r="AP23" s="523" cm="1">
        <f t="array" ref="AP23">INDEX(RegSplit!$B$4:$AN$6,MATCH(AP22,RegSplit!$A$4:$A$6,0),MATCH($D$6&amp;AK19,RegSplit!$B$2:$AN$2&amp;RegSplit!$B$3:$AN$3,0))</f>
        <v>0</v>
      </c>
      <c r="AQ23" s="289"/>
      <c r="AR23" s="289"/>
      <c r="AS23" s="289"/>
      <c r="AT23" s="289"/>
      <c r="AU23" s="289"/>
      <c r="AV23" s="290"/>
      <c r="AW23" s="283"/>
      <c r="AX23" s="288"/>
      <c r="AY23" s="291"/>
      <c r="AZ23" s="289"/>
      <c r="BA23" s="362" cm="1">
        <f t="array" ref="BA23">INDEX(RegSplit!$B$4:$AN$6,MATCH(BA22,RegSplit!$A$4:$A$6,0),MATCH($D$6&amp;AX19,RegSplit!$B$2:$AN$2&amp;RegSplit!$B$3:$AN$3,0))</f>
        <v>1</v>
      </c>
      <c r="BB23" s="523" cm="1">
        <f t="array" ref="BB23">INDEX(RegSplit!$B$4:$AN$6,MATCH(BB22,RegSplit!$A$4:$A$6,0),MATCH($D$6&amp;AX19,RegSplit!$B$2:$AN$2&amp;RegSplit!$B$3:$AN$3,0))</f>
        <v>0</v>
      </c>
      <c r="BC23" s="523" cm="1">
        <f t="array" ref="BC23">INDEX(RegSplit!$B$4:$AN$6,MATCH(BC22,RegSplit!$A$4:$A$6,0),MATCH($D$6&amp;AX19,RegSplit!$B$2:$AN$2&amp;RegSplit!$B$3:$AN$3,0))</f>
        <v>0</v>
      </c>
      <c r="BD23" s="289"/>
      <c r="BE23" s="289"/>
      <c r="BF23" s="289"/>
      <c r="BG23" s="289"/>
      <c r="BH23" s="289"/>
      <c r="BI23" s="290"/>
      <c r="BJ23" s="283"/>
      <c r="BK23" s="288"/>
      <c r="BL23" s="291"/>
      <c r="BM23" s="289"/>
      <c r="BN23" s="362" cm="1">
        <f t="array" ref="BN23">INDEX(RegSplit!$B$4:$AN$6,MATCH(BN22,RegSplit!$A$4:$A$6,0),MATCH($D$6&amp;BK19,RegSplit!$B$2:$AN$2&amp;RegSplit!$B$3:$AN$3,0))</f>
        <v>1</v>
      </c>
      <c r="BO23" s="523" cm="1">
        <f t="array" ref="BO23">INDEX(RegSplit!$B$4:$AN$6,MATCH(BO22,RegSplit!$A$4:$A$6,0),MATCH($D$6&amp;BK19,RegSplit!$B$2:$AN$2&amp;RegSplit!$B$3:$AN$3,0))</f>
        <v>0</v>
      </c>
      <c r="BP23" s="523" cm="1">
        <f t="array" ref="BP23">INDEX(RegSplit!$B$4:$AN$6,MATCH(BP22,RegSplit!$A$4:$A$6,0),MATCH($D$6&amp;BK19,RegSplit!$B$2:$AN$2&amp;RegSplit!$B$3:$AN$3,0))</f>
        <v>0</v>
      </c>
      <c r="BQ23" s="289"/>
      <c r="BR23" s="289"/>
      <c r="BS23" s="289"/>
      <c r="BT23" s="289"/>
      <c r="BU23" s="289"/>
      <c r="BV23" s="290"/>
      <c r="BW23" s="283"/>
      <c r="BX23" s="283"/>
      <c r="BY23" s="283"/>
    </row>
    <row r="24" spans="3:77" ht="25.5" customHeight="1">
      <c r="C24" s="38" t="s">
        <v>2</v>
      </c>
      <c r="D24" s="38" t="s">
        <v>26</v>
      </c>
      <c r="E24" s="38" t="s">
        <v>14</v>
      </c>
      <c r="F24" s="38" t="s">
        <v>15</v>
      </c>
      <c r="G24" s="302" t="s">
        <v>587</v>
      </c>
      <c r="H24" s="314" t="s">
        <v>576</v>
      </c>
      <c r="I24" s="314" t="s">
        <v>565</v>
      </c>
      <c r="J24" s="302" t="s">
        <v>588</v>
      </c>
      <c r="K24" s="314" t="s">
        <v>577</v>
      </c>
      <c r="L24" s="314" t="s">
        <v>566</v>
      </c>
      <c r="M24" s="302" t="s">
        <v>589</v>
      </c>
      <c r="N24" s="314" t="s">
        <v>578</v>
      </c>
      <c r="O24" s="314" t="s">
        <v>567</v>
      </c>
      <c r="P24" s="302" t="s">
        <v>590</v>
      </c>
      <c r="Q24" s="314" t="s">
        <v>579</v>
      </c>
      <c r="R24" s="314" t="s">
        <v>568</v>
      </c>
      <c r="S24" s="302" t="s">
        <v>591</v>
      </c>
      <c r="T24" s="314" t="s">
        <v>580</v>
      </c>
      <c r="U24" s="314" t="s">
        <v>569</v>
      </c>
      <c r="V24" s="302" t="s">
        <v>319</v>
      </c>
      <c r="W24" s="549" t="s">
        <v>592</v>
      </c>
      <c r="X24" s="550" t="s">
        <v>581</v>
      </c>
      <c r="Y24" s="551" t="s">
        <v>570</v>
      </c>
      <c r="Z24" s="51" t="s">
        <v>0</v>
      </c>
      <c r="AA24" s="51" t="s">
        <v>318</v>
      </c>
      <c r="AB24" s="552" t="s">
        <v>58</v>
      </c>
      <c r="AC24" s="553" t="s">
        <v>106</v>
      </c>
      <c r="AD24" s="553" t="s">
        <v>288</v>
      </c>
      <c r="AE24" s="554" t="s">
        <v>111</v>
      </c>
      <c r="AG24" s="283"/>
      <c r="AH24" s="283"/>
      <c r="AI24" s="283"/>
      <c r="AJ24" s="283"/>
      <c r="AK24" s="288"/>
      <c r="AL24" s="289"/>
      <c r="AM24" s="540" t="s">
        <v>294</v>
      </c>
      <c r="AN24" s="541"/>
      <c r="AO24" s="348"/>
      <c r="AP24" s="349"/>
      <c r="AQ24" s="540" t="s">
        <v>96</v>
      </c>
      <c r="AR24" s="541"/>
      <c r="AS24" s="542"/>
      <c r="AT24" s="540" t="s">
        <v>295</v>
      </c>
      <c r="AU24" s="541"/>
      <c r="AV24" s="542"/>
      <c r="AW24" s="283"/>
      <c r="AX24" s="288"/>
      <c r="AY24" s="289"/>
      <c r="AZ24" s="540" t="s">
        <v>294</v>
      </c>
      <c r="BA24" s="541"/>
      <c r="BB24" s="348"/>
      <c r="BC24" s="349"/>
      <c r="BD24" s="540" t="s">
        <v>96</v>
      </c>
      <c r="BE24" s="541"/>
      <c r="BF24" s="542"/>
      <c r="BG24" s="540" t="s">
        <v>295</v>
      </c>
      <c r="BH24" s="541"/>
      <c r="BI24" s="542"/>
      <c r="BJ24" s="283"/>
      <c r="BK24" s="288"/>
      <c r="BL24" s="289"/>
      <c r="BM24" s="540" t="s">
        <v>294</v>
      </c>
      <c r="BN24" s="541"/>
      <c r="BO24" s="348"/>
      <c r="BP24" s="349"/>
      <c r="BQ24" s="540" t="s">
        <v>96</v>
      </c>
      <c r="BR24" s="541"/>
      <c r="BS24" s="542"/>
      <c r="BT24" s="540" t="s">
        <v>295</v>
      </c>
      <c r="BU24" s="541"/>
      <c r="BV24" s="542"/>
      <c r="BW24" s="283"/>
      <c r="BX24" s="283"/>
      <c r="BY24" s="283"/>
    </row>
    <row r="25" spans="3:77" ht="25" thickBot="1">
      <c r="C25" s="77" t="s">
        <v>27</v>
      </c>
      <c r="D25" s="77"/>
      <c r="E25" s="77"/>
      <c r="F25" s="77"/>
      <c r="G25" s="303" t="s">
        <v>46</v>
      </c>
      <c r="H25" s="303" t="s">
        <v>46</v>
      </c>
      <c r="I25" s="303"/>
      <c r="J25" s="303" t="s">
        <v>46</v>
      </c>
      <c r="K25" s="303" t="s">
        <v>46</v>
      </c>
      <c r="L25" s="303"/>
      <c r="M25" s="303" t="s">
        <v>46</v>
      </c>
      <c r="N25" s="303" t="s">
        <v>46</v>
      </c>
      <c r="O25" s="303"/>
      <c r="P25" s="303" t="s">
        <v>46</v>
      </c>
      <c r="Q25" s="303" t="s">
        <v>46</v>
      </c>
      <c r="R25" s="303"/>
      <c r="S25" s="303" t="s">
        <v>46</v>
      </c>
      <c r="T25" s="303" t="s">
        <v>46</v>
      </c>
      <c r="U25" s="303"/>
      <c r="V25" s="326" t="s">
        <v>112</v>
      </c>
      <c r="W25" s="323" t="s">
        <v>49</v>
      </c>
      <c r="X25" s="303" t="s">
        <v>49</v>
      </c>
      <c r="Y25" s="303"/>
      <c r="Z25" s="547" t="s">
        <v>93</v>
      </c>
      <c r="AA25" s="547"/>
      <c r="AB25" s="548" t="s">
        <v>291</v>
      </c>
      <c r="AC25" s="548"/>
      <c r="AD25" s="548"/>
      <c r="AE25" s="548" t="s">
        <v>112</v>
      </c>
      <c r="AG25" s="283">
        <v>2010</v>
      </c>
      <c r="AH25" s="283">
        <v>2012</v>
      </c>
      <c r="AI25" s="283">
        <v>2014</v>
      </c>
      <c r="AJ25" s="283"/>
      <c r="AK25" s="529"/>
      <c r="AL25" s="537" t="s">
        <v>44</v>
      </c>
      <c r="AM25" s="525" t="s">
        <v>105</v>
      </c>
      <c r="AN25" s="526" t="s">
        <v>586</v>
      </c>
      <c r="AO25" s="526" t="s">
        <v>575</v>
      </c>
      <c r="AP25" s="527" t="s">
        <v>564</v>
      </c>
      <c r="AQ25" s="525" t="s">
        <v>586</v>
      </c>
      <c r="AR25" s="526" t="s">
        <v>575</v>
      </c>
      <c r="AS25" s="527" t="s">
        <v>564</v>
      </c>
      <c r="AT25" s="525" t="s">
        <v>586</v>
      </c>
      <c r="AU25" s="526" t="s">
        <v>575</v>
      </c>
      <c r="AV25" s="527" t="s">
        <v>564</v>
      </c>
      <c r="AW25" s="283"/>
      <c r="AX25" s="529"/>
      <c r="AY25" s="537" t="s">
        <v>44</v>
      </c>
      <c r="AZ25" s="525" t="s">
        <v>292</v>
      </c>
      <c r="BA25" s="526" t="s">
        <v>586</v>
      </c>
      <c r="BB25" s="526" t="s">
        <v>575</v>
      </c>
      <c r="BC25" s="527" t="s">
        <v>564</v>
      </c>
      <c r="BD25" s="525" t="s">
        <v>586</v>
      </c>
      <c r="BE25" s="526" t="s">
        <v>575</v>
      </c>
      <c r="BF25" s="527" t="s">
        <v>564</v>
      </c>
      <c r="BG25" s="525" t="s">
        <v>586</v>
      </c>
      <c r="BH25" s="526" t="s">
        <v>575</v>
      </c>
      <c r="BI25" s="527" t="s">
        <v>564</v>
      </c>
      <c r="BJ25" s="283"/>
      <c r="BK25" s="529"/>
      <c r="BL25" s="537" t="s">
        <v>44</v>
      </c>
      <c r="BM25" s="525" t="s">
        <v>105</v>
      </c>
      <c r="BN25" s="526" t="s">
        <v>586</v>
      </c>
      <c r="BO25" s="526" t="s">
        <v>575</v>
      </c>
      <c r="BP25" s="527" t="s">
        <v>564</v>
      </c>
      <c r="BQ25" s="525" t="s">
        <v>586</v>
      </c>
      <c r="BR25" s="526" t="s">
        <v>575</v>
      </c>
      <c r="BS25" s="527" t="s">
        <v>564</v>
      </c>
      <c r="BT25" s="525" t="s">
        <v>586</v>
      </c>
      <c r="BU25" s="526" t="s">
        <v>575</v>
      </c>
      <c r="BV25" s="527" t="s">
        <v>564</v>
      </c>
      <c r="BW25" s="283"/>
      <c r="BX25" s="283"/>
      <c r="BY25" s="283"/>
    </row>
    <row r="26" spans="3:77" ht="12.75" customHeight="1">
      <c r="C26" s="144" t="str">
        <f ca="1">+IF(OFFSET(Processes!B7,$D$11,0)="*","*",OFFSET(Processes!D7,$D$11,0))</f>
        <v>INDNDPHBNGAE1</v>
      </c>
      <c r="D26" s="144" t="str">
        <f ca="1">+OFFSET(Processes!E7,$D$11,0)</f>
        <v>Construction Heat Medium Temp. Boiler - Nat. Gas Existing 1</v>
      </c>
      <c r="E26" s="147" t="str">
        <f>+Processes!O7</f>
        <v>INDSNG1,INDSNG2,INDNGA</v>
      </c>
      <c r="F26" s="147" t="str">
        <f ca="1">+OFFSET(Processes!$M$12,$D$11,0) &amp; Processes!P7</f>
        <v>INDPH</v>
      </c>
      <c r="G26" s="320">
        <f>ROUNDUP(AN26/($Z26*$AA26)*G$21*W26,3)</f>
        <v>1358.046</v>
      </c>
      <c r="H26" s="320">
        <f t="shared" ref="H26:I26" si="0">ROUNDUP(AO26/($Z26*$AA26)*H$21*X26,3)</f>
        <v>0</v>
      </c>
      <c r="I26" s="320">
        <f t="shared" si="0"/>
        <v>0</v>
      </c>
      <c r="J26" s="320">
        <f>ROUNDUP(BA26/($Z26*$AA26)*J$21*W26,3)</f>
        <v>1310.412</v>
      </c>
      <c r="K26" s="320">
        <f>ROUNDUP(BB26/($Z26*$AA26)*K$21*X26,3)</f>
        <v>0</v>
      </c>
      <c r="L26" s="320">
        <f>ROUNDUP(BC26/($Z26*$AA26)*L$21*Y26,3)</f>
        <v>0</v>
      </c>
      <c r="M26" s="320">
        <f>ROUNDUP(BN26/($Z26*$AA26)*M$21*W26,3)</f>
        <v>1660.288</v>
      </c>
      <c r="N26" s="320">
        <f>ROUNDUP(BO26/($Z26*$AA26)*N$21*X26,3)</f>
        <v>0</v>
      </c>
      <c r="O26" s="320">
        <f>ROUNDUP(BP26/($Z26*$AA26)*O$21*Y26,3)</f>
        <v>0</v>
      </c>
      <c r="P26" s="320">
        <f t="shared" ref="P26:P62" si="1">M26</f>
        <v>1660.288</v>
      </c>
      <c r="Q26" s="320">
        <f t="shared" ref="Q26:Q62" si="2">N26</f>
        <v>0</v>
      </c>
      <c r="R26" s="320">
        <f t="shared" ref="R26:R62" si="3">O26</f>
        <v>0</v>
      </c>
      <c r="S26" s="320">
        <f t="shared" ref="S26:S62" si="4">IF($AB26=20,0,M26/5)*IF(M26=0,0,1)</f>
        <v>0</v>
      </c>
      <c r="T26" s="320">
        <f t="shared" ref="T26:T62" si="5">IF($AB26=20,0,N26/5)*IF(N26=0,0,1)</f>
        <v>0</v>
      </c>
      <c r="U26" s="320">
        <f t="shared" ref="U26:U62" si="6">IF($AB26=20,0,O26/5)*IF(O26=0,0,1)</f>
        <v>0</v>
      </c>
      <c r="V26" s="320">
        <v>5</v>
      </c>
      <c r="W26" s="340">
        <f>I131</f>
        <v>0.98</v>
      </c>
      <c r="X26" s="555">
        <f t="shared" ref="X26:Y28" si="7">W26</f>
        <v>0.98</v>
      </c>
      <c r="Y26" s="555">
        <f t="shared" si="7"/>
        <v>0.98</v>
      </c>
      <c r="Z26" s="317">
        <f>3.6*8760/1000000</f>
        <v>3.1536000000000002E-2</v>
      </c>
      <c r="AA26" s="388">
        <v>0.5</v>
      </c>
      <c r="AB26" s="327">
        <v>20</v>
      </c>
      <c r="AC26" s="317"/>
      <c r="AD26" s="317"/>
      <c r="AE26" s="327"/>
      <c r="AG26" s="234">
        <f t="shared" ref="AG26:AG41" si="8">((G26*Z26*AA26/W26)+(H26*Z26*AA26/X26))/$G$21</f>
        <v>21.828854133621483</v>
      </c>
      <c r="AH26" s="234">
        <f t="shared" ref="AH26:AH41" si="9">((J26*Z26*AA26/W26)+(K26*Z26*AA26/X26))/$J$21</f>
        <v>20.875506583148109</v>
      </c>
      <c r="AI26" s="234">
        <f t="shared" ref="AI26:AI41" si="10">((M26*AA26*Z26/W26)+(N26*Z26*AA26/X26))/$M$21</f>
        <v>26.449203055162663</v>
      </c>
      <c r="AJ26" s="383"/>
      <c r="AK26" s="528" t="str">
        <f ca="1">F26</f>
        <v>INDPH</v>
      </c>
      <c r="AL26" s="348" t="s">
        <v>97</v>
      </c>
      <c r="AM26" s="311">
        <f>(J77+I77)/1000</f>
        <v>21.828854</v>
      </c>
      <c r="AN26" s="308">
        <f>AM26*$AN$23</f>
        <v>21.828854</v>
      </c>
      <c r="AO26" s="309">
        <f>AM26*$AO$23</f>
        <v>0</v>
      </c>
      <c r="AP26" s="309">
        <f>AM26*$AP$23</f>
        <v>0</v>
      </c>
      <c r="AQ26" s="310">
        <f>IFERROR(G26*$Z26*$AA26/G$21,0)</f>
        <v>21.392277050949055</v>
      </c>
      <c r="AR26" s="309">
        <f>IFERROR(H26*$Z26*$AA26/H$21,0)</f>
        <v>0</v>
      </c>
      <c r="AS26" s="336">
        <f>IFERROR(I26*$Z26*$AA26/I$21,0)</f>
        <v>0</v>
      </c>
      <c r="AT26" s="311">
        <f t="shared" ref="AT26:AV29" si="11">IFERROR(AQ26/W26,0)</f>
        <v>21.828854133621483</v>
      </c>
      <c r="AU26" s="308">
        <f t="shared" si="11"/>
        <v>0</v>
      </c>
      <c r="AV26" s="355">
        <f t="shared" si="11"/>
        <v>0</v>
      </c>
      <c r="AW26" s="283"/>
      <c r="AX26" s="528" t="str">
        <f t="shared" ref="AX26:AX62" ca="1" si="12">AK26</f>
        <v>INDPH</v>
      </c>
      <c r="AY26" s="348" t="s">
        <v>97</v>
      </c>
      <c r="AZ26" s="311">
        <f>(J97+I97)/1000</f>
        <v>20.875499999999999</v>
      </c>
      <c r="BA26" s="308">
        <f>AZ26*$AN$23</f>
        <v>20.875499999999999</v>
      </c>
      <c r="BB26" s="309">
        <f>AZ26*$BB$23</f>
        <v>0</v>
      </c>
      <c r="BC26" s="309">
        <f>AZ26*$BC$23</f>
        <v>0</v>
      </c>
      <c r="BD26" s="311">
        <f t="shared" ref="BD26" si="13">IFERROR(J26*$Z26*AA26/J$21,0)</f>
        <v>20.457996451485148</v>
      </c>
      <c r="BE26" s="308">
        <f t="shared" ref="BE26" si="14">IFERROR(K26*$Z26*AA26/K$21,0)</f>
        <v>0</v>
      </c>
      <c r="BF26" s="355">
        <f>IFERROR(L26*$Z26*AA26/L$21,0)</f>
        <v>0</v>
      </c>
      <c r="BG26" s="311">
        <f t="shared" ref="BG26:BG35" si="15">IFERROR(BD26/W26,0)</f>
        <v>20.875506583148109</v>
      </c>
      <c r="BH26" s="308">
        <f t="shared" ref="BH26:BH35" si="16">IFERROR(BE26/X26,0)</f>
        <v>0</v>
      </c>
      <c r="BI26" s="355">
        <f t="shared" ref="BI26:BI35" si="17">IFERROR(BF26/Y26,0)</f>
        <v>0</v>
      </c>
      <c r="BJ26" s="283"/>
      <c r="BK26" s="528" t="str">
        <f ca="1">AK26</f>
        <v>INDPH</v>
      </c>
      <c r="BL26" s="348" t="s">
        <v>97</v>
      </c>
      <c r="BM26" s="311">
        <f>(J117+I117)/1000</f>
        <v>26.449200000000001</v>
      </c>
      <c r="BN26" s="308">
        <f>BM26*$AN$23</f>
        <v>26.449200000000001</v>
      </c>
      <c r="BO26" s="309">
        <f>BM26*$BB$23</f>
        <v>0</v>
      </c>
      <c r="BP26" s="309">
        <f>BM26*$BC$23</f>
        <v>0</v>
      </c>
      <c r="BQ26" s="311">
        <f>IFERROR(M26*$Z26*$AA26/M$21,0)</f>
        <v>25.920218994059407</v>
      </c>
      <c r="BR26" s="308">
        <f>IFERROR(N26*$Z26*$AA26/N$21,0)</f>
        <v>0</v>
      </c>
      <c r="BS26" s="355">
        <f>IFERROR(O26*$Z26*$AA26/O$21,0)</f>
        <v>0</v>
      </c>
      <c r="BT26" s="311">
        <f>IFERROR(BQ26/W26,0)</f>
        <v>26.449203055162663</v>
      </c>
      <c r="BU26" s="308">
        <f>IFERROR(BR26/X26,0)</f>
        <v>0</v>
      </c>
      <c r="BV26" s="355">
        <f>IFERROR(BS26/Y26,0)</f>
        <v>0</v>
      </c>
      <c r="BW26" s="283"/>
      <c r="BX26" s="283"/>
      <c r="BY26" s="283"/>
    </row>
    <row r="27" spans="3:77" ht="12.75" customHeight="1">
      <c r="C27" s="144" t="str">
        <f ca="1">+IF(OFFSET(Processes!B8,$D$11,0)="*","*",OFFSET(Processes!D8,$D$11,0))</f>
        <v>INDNDPHBCOAE1</v>
      </c>
      <c r="D27" s="144" t="str">
        <f ca="1">+OFFSET(Processes!E8,$D$11,0)</f>
        <v>Construction Heat Medium Temp. Boiler - Coal Existing 1</v>
      </c>
      <c r="E27" s="147" t="str">
        <f>+Processes!O8</f>
        <v>INDCOA</v>
      </c>
      <c r="F27" s="147" t="str">
        <f ca="1">+OFFSET(Processes!$M$12,$D$11,0) &amp; Processes!P8</f>
        <v>INDPH</v>
      </c>
      <c r="G27" s="320">
        <f t="shared" ref="G27:G62" si="18">ROUNDUP(AN27/($Z27*$AA27)*G$21*W27,3)</f>
        <v>0</v>
      </c>
      <c r="H27" s="320">
        <f t="shared" ref="H27:H62" si="19">ROUNDUP(AO27/($Z27*$AA27)*H$21*X27,3)</f>
        <v>0</v>
      </c>
      <c r="I27" s="320">
        <f t="shared" ref="I27:I61" si="20">ROUNDUP(AP27/($Z27*$AA27)*I$21*Y27,3)</f>
        <v>0</v>
      </c>
      <c r="J27" s="320">
        <f t="shared" ref="J27:J62" si="21">ROUNDUP(BA27/($Z27*$AA27)*J$21*W27,3)</f>
        <v>0</v>
      </c>
      <c r="K27" s="320">
        <f t="shared" ref="K27:K62" si="22">ROUNDUP(BB27/($Z27*$AA27)*K$21*X27,3)</f>
        <v>0</v>
      </c>
      <c r="L27" s="320">
        <f t="shared" ref="L27:L62" si="23">ROUNDUP(BC27/($Z27*$AA27)*L$21*Y27,3)</f>
        <v>0</v>
      </c>
      <c r="M27" s="320">
        <f t="shared" ref="M27:M62" si="24">ROUNDUP(BN27/($Z27*$AA27)*M$21*W27,3)</f>
        <v>0</v>
      </c>
      <c r="N27" s="320">
        <f t="shared" ref="N27:N62" si="25">ROUNDUP(BO27/($Z27*$AA27)*N$21*X27,3)</f>
        <v>0</v>
      </c>
      <c r="O27" s="320">
        <f t="shared" ref="O27:O62" si="26">ROUNDUP(BP27/($Z27*$AA27)*O$21*Y27,3)</f>
        <v>0</v>
      </c>
      <c r="P27" s="320">
        <f t="shared" si="1"/>
        <v>0</v>
      </c>
      <c r="Q27" s="320">
        <f t="shared" si="2"/>
        <v>0</v>
      </c>
      <c r="R27" s="320">
        <f t="shared" si="3"/>
        <v>0</v>
      </c>
      <c r="S27" s="320">
        <f t="shared" si="4"/>
        <v>0</v>
      </c>
      <c r="T27" s="320">
        <f t="shared" si="5"/>
        <v>0</v>
      </c>
      <c r="U27" s="320">
        <f t="shared" si="6"/>
        <v>0</v>
      </c>
      <c r="V27" s="320">
        <v>5</v>
      </c>
      <c r="W27" s="341">
        <f>D131</f>
        <v>0.93099999999999994</v>
      </c>
      <c r="X27" s="520">
        <f t="shared" si="7"/>
        <v>0.93099999999999994</v>
      </c>
      <c r="Y27" s="520">
        <f t="shared" si="7"/>
        <v>0.93099999999999994</v>
      </c>
      <c r="Z27" s="317">
        <f>3.6*8760/1000000</f>
        <v>3.1536000000000002E-2</v>
      </c>
      <c r="AA27" s="388">
        <f>$AA$26</f>
        <v>0.5</v>
      </c>
      <c r="AB27" s="327">
        <v>20</v>
      </c>
      <c r="AC27" s="317"/>
      <c r="AD27" s="317"/>
      <c r="AE27" s="327"/>
      <c r="AG27" s="234">
        <f t="shared" si="8"/>
        <v>0</v>
      </c>
      <c r="AH27" s="234">
        <f t="shared" si="9"/>
        <v>0</v>
      </c>
      <c r="AI27" s="234">
        <f t="shared" si="10"/>
        <v>0</v>
      </c>
      <c r="AJ27" s="283"/>
      <c r="AK27" s="288"/>
      <c r="AL27" s="289" t="s">
        <v>98</v>
      </c>
      <c r="AM27" s="305">
        <f>D77/1000</f>
        <v>0</v>
      </c>
      <c r="AN27" s="306">
        <f>AM27*$AN$23</f>
        <v>0</v>
      </c>
      <c r="AO27" s="307">
        <f t="shared" ref="AO27:AO29" si="27">AM27*$AO$23</f>
        <v>0</v>
      </c>
      <c r="AP27" s="307">
        <f>AM27*$AP$23</f>
        <v>0</v>
      </c>
      <c r="AQ27" s="304">
        <f t="shared" ref="AQ27:AQ62" si="28">IFERROR(G27*$Z27*$AA27/G$21,0)</f>
        <v>0</v>
      </c>
      <c r="AR27" s="307">
        <f t="shared" ref="AR27:AR62" si="29">IFERROR(H27*$Z27*$AA27/H$21,0)</f>
        <v>0</v>
      </c>
      <c r="AS27" s="538">
        <f t="shared" ref="AS27:AS62" si="30">IFERROR(I27*$Z27*$AA27/I$21,0)</f>
        <v>0</v>
      </c>
      <c r="AT27" s="305">
        <f t="shared" si="11"/>
        <v>0</v>
      </c>
      <c r="AU27" s="306">
        <f t="shared" si="11"/>
        <v>0</v>
      </c>
      <c r="AV27" s="351">
        <f t="shared" si="11"/>
        <v>0</v>
      </c>
      <c r="AW27" s="283"/>
      <c r="AX27" s="288"/>
      <c r="AY27" s="289" t="s">
        <v>98</v>
      </c>
      <c r="AZ27" s="305">
        <f>D97/1000</f>
        <v>0</v>
      </c>
      <c r="BA27" s="306">
        <f>AZ27*$AN$23</f>
        <v>0</v>
      </c>
      <c r="BB27" s="307">
        <f>AZ27*$BB$23</f>
        <v>0</v>
      </c>
      <c r="BC27" s="307">
        <f>AZ27*$BC$23</f>
        <v>0</v>
      </c>
      <c r="BD27" s="305">
        <f t="shared" ref="BD27:BD62" si="31">IFERROR(J27*$Z27*AA27/J$21,0)</f>
        <v>0</v>
      </c>
      <c r="BE27" s="306">
        <f t="shared" ref="BE27:BE62" si="32">IFERROR(K27*$Z27*AA27/K$21,0)</f>
        <v>0</v>
      </c>
      <c r="BF27" s="351">
        <f t="shared" ref="BF27:BF62" si="33">IFERROR(L27*$Z27*AA27/L$21,0)</f>
        <v>0</v>
      </c>
      <c r="BG27" s="305">
        <f t="shared" si="15"/>
        <v>0</v>
      </c>
      <c r="BH27" s="306">
        <f t="shared" si="16"/>
        <v>0</v>
      </c>
      <c r="BI27" s="351">
        <f t="shared" si="17"/>
        <v>0</v>
      </c>
      <c r="BJ27" s="283"/>
      <c r="BK27" s="288"/>
      <c r="BL27" s="289" t="s">
        <v>98</v>
      </c>
      <c r="BM27" s="305">
        <f>D117/1000</f>
        <v>0</v>
      </c>
      <c r="BN27" s="306">
        <f>BM27*$AN$23</f>
        <v>0</v>
      </c>
      <c r="BO27" s="307">
        <f t="shared" ref="BO27:BO29" si="34">BM27*$BB$23</f>
        <v>0</v>
      </c>
      <c r="BP27" s="307">
        <f t="shared" ref="BP27:BP29" si="35">BM27*$BC$23</f>
        <v>0</v>
      </c>
      <c r="BQ27" s="305">
        <f t="shared" ref="BQ27:BQ62" si="36">IFERROR(M27*$Z27*$AA27/M$21,0)</f>
        <v>0</v>
      </c>
      <c r="BR27" s="306">
        <f t="shared" ref="BR27:BR62" si="37">IFERROR(N27*$Z27*$AA27/N$21,0)</f>
        <v>0</v>
      </c>
      <c r="BS27" s="351">
        <f t="shared" ref="BS27:BS62" si="38">IFERROR(O27*$Z27*$AA27/O$21,0)</f>
        <v>0</v>
      </c>
      <c r="BT27" s="305">
        <f t="shared" ref="BT27:BT35" si="39">IFERROR(BQ27/W27,0)</f>
        <v>0</v>
      </c>
      <c r="BU27" s="306">
        <f t="shared" ref="BU27:BU35" si="40">IFERROR(BR27/X27,0)</f>
        <v>0</v>
      </c>
      <c r="BV27" s="351">
        <f t="shared" ref="BV27:BV35" si="41">IFERROR(BS27/Y27,0)</f>
        <v>0</v>
      </c>
      <c r="BW27" s="283"/>
      <c r="BX27" s="283"/>
      <c r="BY27" s="283"/>
    </row>
    <row r="28" spans="3:77" ht="12.75" customHeight="1">
      <c r="C28" s="144" t="str">
        <f ca="1">+IF(OFFSET(Processes!B9,$D$11,0)="*","*",OFFSET(Processes!D9,$D$11,0))</f>
        <v>INDNDPHBDSLE1</v>
      </c>
      <c r="D28" s="144" t="str">
        <f ca="1">+OFFSET(Processes!E9,$D$11,0)</f>
        <v>Construction Heat Medium Temp. Boiler - Diesel Existing 1</v>
      </c>
      <c r="E28" s="147" t="str">
        <f>+Processes!O9</f>
        <v>INDDSB1,INDDSB2,INDDSL</v>
      </c>
      <c r="F28" s="147" t="str">
        <f ca="1">+OFFSET(Processes!$M$12,$D$11,0) &amp; Processes!P9</f>
        <v>INDPH</v>
      </c>
      <c r="G28" s="320">
        <f t="shared" si="18"/>
        <v>0</v>
      </c>
      <c r="H28" s="320">
        <f t="shared" si="19"/>
        <v>0</v>
      </c>
      <c r="I28" s="320">
        <f t="shared" si="20"/>
        <v>0</v>
      </c>
      <c r="J28" s="320">
        <f t="shared" si="21"/>
        <v>0</v>
      </c>
      <c r="K28" s="320">
        <f t="shared" si="22"/>
        <v>0</v>
      </c>
      <c r="L28" s="320">
        <f t="shared" si="23"/>
        <v>0</v>
      </c>
      <c r="M28" s="320">
        <f t="shared" si="24"/>
        <v>126.51600000000001</v>
      </c>
      <c r="N28" s="320">
        <f t="shared" si="25"/>
        <v>0</v>
      </c>
      <c r="O28" s="320">
        <f t="shared" si="26"/>
        <v>0</v>
      </c>
      <c r="P28" s="320">
        <f t="shared" si="1"/>
        <v>126.51600000000001</v>
      </c>
      <c r="Q28" s="320">
        <f t="shared" si="2"/>
        <v>0</v>
      </c>
      <c r="R28" s="320">
        <f t="shared" si="3"/>
        <v>0</v>
      </c>
      <c r="S28" s="320">
        <f t="shared" si="4"/>
        <v>0</v>
      </c>
      <c r="T28" s="320">
        <f t="shared" si="5"/>
        <v>0</v>
      </c>
      <c r="U28" s="320">
        <f t="shared" si="6"/>
        <v>0</v>
      </c>
      <c r="V28" s="320">
        <v>5</v>
      </c>
      <c r="W28" s="341">
        <f>F131</f>
        <v>0.94079999999999997</v>
      </c>
      <c r="X28" s="520">
        <f t="shared" si="7"/>
        <v>0.94079999999999997</v>
      </c>
      <c r="Y28" s="520">
        <f t="shared" si="7"/>
        <v>0.94079999999999997</v>
      </c>
      <c r="Z28" s="317">
        <f>3.6*8760/1000000</f>
        <v>3.1536000000000002E-2</v>
      </c>
      <c r="AA28" s="388">
        <f>$AA$26</f>
        <v>0.5</v>
      </c>
      <c r="AB28" s="327">
        <v>20</v>
      </c>
      <c r="AC28" s="317"/>
      <c r="AD28" s="317"/>
      <c r="AE28" s="327"/>
      <c r="AG28" s="234">
        <f t="shared" si="8"/>
        <v>0</v>
      </c>
      <c r="AH28" s="234">
        <f t="shared" si="9"/>
        <v>0</v>
      </c>
      <c r="AI28" s="234">
        <f t="shared" si="10"/>
        <v>2.0994395837542936</v>
      </c>
      <c r="AJ28" s="283"/>
      <c r="AK28" s="288"/>
      <c r="AL28" s="289" t="s">
        <v>59</v>
      </c>
      <c r="AM28" s="305">
        <f>(F77+L77)/1000</f>
        <v>0</v>
      </c>
      <c r="AN28" s="306">
        <f>AM28*$AN$23</f>
        <v>0</v>
      </c>
      <c r="AO28" s="307">
        <f t="shared" si="27"/>
        <v>0</v>
      </c>
      <c r="AP28" s="307">
        <f>AM28*$AP$23</f>
        <v>0</v>
      </c>
      <c r="AQ28" s="304">
        <f t="shared" si="28"/>
        <v>0</v>
      </c>
      <c r="AR28" s="307">
        <f t="shared" si="29"/>
        <v>0</v>
      </c>
      <c r="AS28" s="538">
        <f t="shared" si="30"/>
        <v>0</v>
      </c>
      <c r="AT28" s="305">
        <f t="shared" si="11"/>
        <v>0</v>
      </c>
      <c r="AU28" s="306">
        <f t="shared" si="11"/>
        <v>0</v>
      </c>
      <c r="AV28" s="351">
        <f t="shared" si="11"/>
        <v>0</v>
      </c>
      <c r="AW28" s="283"/>
      <c r="AX28" s="288"/>
      <c r="AY28" s="289" t="s">
        <v>59</v>
      </c>
      <c r="AZ28" s="305">
        <f>(F97+L97)/1000</f>
        <v>0</v>
      </c>
      <c r="BA28" s="306">
        <f t="shared" ref="BA28:BA37" si="42">AZ28*$AN$23</f>
        <v>0</v>
      </c>
      <c r="BB28" s="307">
        <f>AZ28*$BB$23</f>
        <v>0</v>
      </c>
      <c r="BC28" s="307">
        <f>AZ28*$BC$23</f>
        <v>0</v>
      </c>
      <c r="BD28" s="305">
        <f t="shared" si="31"/>
        <v>0</v>
      </c>
      <c r="BE28" s="306">
        <f t="shared" si="32"/>
        <v>0</v>
      </c>
      <c r="BF28" s="351">
        <f t="shared" si="33"/>
        <v>0</v>
      </c>
      <c r="BG28" s="305">
        <f t="shared" si="15"/>
        <v>0</v>
      </c>
      <c r="BH28" s="306">
        <f t="shared" si="16"/>
        <v>0</v>
      </c>
      <c r="BI28" s="351">
        <f t="shared" si="17"/>
        <v>0</v>
      </c>
      <c r="BJ28" s="283"/>
      <c r="BK28" s="288"/>
      <c r="BL28" s="289" t="s">
        <v>59</v>
      </c>
      <c r="BM28" s="305">
        <f>(F117+L117)/1000</f>
        <v>2.0994290000000002</v>
      </c>
      <c r="BN28" s="306">
        <f>BM28*$AN$23</f>
        <v>2.0994290000000002</v>
      </c>
      <c r="BO28" s="307">
        <f t="shared" si="34"/>
        <v>0</v>
      </c>
      <c r="BP28" s="307">
        <f t="shared" si="35"/>
        <v>0</v>
      </c>
      <c r="BQ28" s="305">
        <f t="shared" si="36"/>
        <v>1.9751527603960397</v>
      </c>
      <c r="BR28" s="306">
        <f t="shared" si="37"/>
        <v>0</v>
      </c>
      <c r="BS28" s="351">
        <f t="shared" si="38"/>
        <v>0</v>
      </c>
      <c r="BT28" s="305">
        <f t="shared" si="39"/>
        <v>2.0994395837542941</v>
      </c>
      <c r="BU28" s="306">
        <f t="shared" si="40"/>
        <v>0</v>
      </c>
      <c r="BV28" s="351">
        <f t="shared" si="41"/>
        <v>0</v>
      </c>
      <c r="BW28" s="283"/>
      <c r="BX28" s="283"/>
      <c r="BY28" s="283"/>
    </row>
    <row r="29" spans="3:77" ht="12.75" customHeight="1">
      <c r="C29" s="144" t="str">
        <f ca="1">+IF(OFFSET(Processes!B10,$D$11,0)="*","*",OFFSET(Processes!D10,$D$11,0))</f>
        <v>INDNDPHBWPEE1</v>
      </c>
      <c r="D29" s="144" t="str">
        <f ca="1">+OFFSET(Processes!E10,$D$11,0)</f>
        <v>Construction Heat Medium Temp. Boiler - Wood Pellets Existing 1</v>
      </c>
      <c r="E29" s="147" t="str">
        <f>+Processes!O10</f>
        <v>INDWPE</v>
      </c>
      <c r="F29" s="147" t="str">
        <f ca="1">+OFFSET(Processes!$M$12,$D$11,0) &amp; Processes!P10</f>
        <v>INDPH</v>
      </c>
      <c r="G29" s="319">
        <f t="shared" si="18"/>
        <v>0</v>
      </c>
      <c r="H29" s="319">
        <f t="shared" si="19"/>
        <v>0</v>
      </c>
      <c r="I29" s="319">
        <f t="shared" si="20"/>
        <v>0</v>
      </c>
      <c r="J29" s="319">
        <f t="shared" si="21"/>
        <v>0</v>
      </c>
      <c r="K29" s="319">
        <f t="shared" si="22"/>
        <v>0</v>
      </c>
      <c r="L29" s="319">
        <f t="shared" si="23"/>
        <v>0</v>
      </c>
      <c r="M29" s="319">
        <f t="shared" si="24"/>
        <v>0</v>
      </c>
      <c r="N29" s="319">
        <f t="shared" si="25"/>
        <v>0</v>
      </c>
      <c r="O29" s="319">
        <f t="shared" si="26"/>
        <v>0</v>
      </c>
      <c r="P29" s="319">
        <f t="shared" si="1"/>
        <v>0</v>
      </c>
      <c r="Q29" s="319">
        <f t="shared" si="2"/>
        <v>0</v>
      </c>
      <c r="R29" s="319">
        <f t="shared" si="3"/>
        <v>0</v>
      </c>
      <c r="S29" s="319">
        <f t="shared" si="4"/>
        <v>0</v>
      </c>
      <c r="T29" s="319">
        <f t="shared" si="5"/>
        <v>0</v>
      </c>
      <c r="U29" s="319">
        <f t="shared" si="6"/>
        <v>0</v>
      </c>
      <c r="V29" s="319">
        <v>5</v>
      </c>
      <c r="W29" s="341">
        <f>$K$131</f>
        <v>0.83299999999999996</v>
      </c>
      <c r="X29" s="520">
        <f>$W$29</f>
        <v>0.83299999999999996</v>
      </c>
      <c r="Y29" s="520">
        <f>$W$29</f>
        <v>0.83299999999999996</v>
      </c>
      <c r="Z29" s="317">
        <f>3.6*8760/1000000</f>
        <v>3.1536000000000002E-2</v>
      </c>
      <c r="AA29" s="388">
        <f>$AA$26</f>
        <v>0.5</v>
      </c>
      <c r="AB29" s="327">
        <v>20</v>
      </c>
      <c r="AC29" s="317">
        <v>0.5</v>
      </c>
      <c r="AD29" s="317">
        <v>0.5</v>
      </c>
      <c r="AE29" s="327">
        <v>5</v>
      </c>
      <c r="AG29" s="234">
        <f t="shared" si="8"/>
        <v>0</v>
      </c>
      <c r="AH29" s="234">
        <f t="shared" si="9"/>
        <v>0</v>
      </c>
      <c r="AI29" s="234">
        <f t="shared" si="10"/>
        <v>0</v>
      </c>
      <c r="AJ29" s="283"/>
      <c r="AK29" s="288"/>
      <c r="AL29" s="557" t="s">
        <v>99</v>
      </c>
      <c r="AM29" s="558">
        <f>M77/1000</f>
        <v>0</v>
      </c>
      <c r="AN29" s="559">
        <f>AM29*$AN$23</f>
        <v>0</v>
      </c>
      <c r="AO29" s="560">
        <f t="shared" si="27"/>
        <v>0</v>
      </c>
      <c r="AP29" s="560">
        <f>AM29*$AP$23</f>
        <v>0</v>
      </c>
      <c r="AQ29" s="580">
        <f t="shared" si="28"/>
        <v>0</v>
      </c>
      <c r="AR29" s="560">
        <f t="shared" si="29"/>
        <v>0</v>
      </c>
      <c r="AS29" s="561">
        <f t="shared" si="30"/>
        <v>0</v>
      </c>
      <c r="AT29" s="558">
        <f t="shared" si="11"/>
        <v>0</v>
      </c>
      <c r="AU29" s="559">
        <f t="shared" si="11"/>
        <v>0</v>
      </c>
      <c r="AV29" s="564">
        <f t="shared" si="11"/>
        <v>0</v>
      </c>
      <c r="AW29" s="283"/>
      <c r="AX29" s="288"/>
      <c r="AY29" s="557" t="s">
        <v>99</v>
      </c>
      <c r="AZ29" s="558">
        <f>M97/1000</f>
        <v>0</v>
      </c>
      <c r="BA29" s="306">
        <f t="shared" si="42"/>
        <v>0</v>
      </c>
      <c r="BB29" s="560">
        <f>AZ29*$BB$23</f>
        <v>0</v>
      </c>
      <c r="BC29" s="560">
        <f>AZ29*$BC$23</f>
        <v>0</v>
      </c>
      <c r="BD29" s="558">
        <f t="shared" si="31"/>
        <v>0</v>
      </c>
      <c r="BE29" s="559">
        <f t="shared" si="32"/>
        <v>0</v>
      </c>
      <c r="BF29" s="564">
        <f t="shared" si="33"/>
        <v>0</v>
      </c>
      <c r="BG29" s="558">
        <f t="shared" si="15"/>
        <v>0</v>
      </c>
      <c r="BH29" s="559">
        <f t="shared" si="16"/>
        <v>0</v>
      </c>
      <c r="BI29" s="564">
        <f t="shared" si="17"/>
        <v>0</v>
      </c>
      <c r="BJ29" s="283"/>
      <c r="BK29" s="288"/>
      <c r="BL29" s="557" t="s">
        <v>99</v>
      </c>
      <c r="BM29" s="558">
        <f>M117/1000</f>
        <v>0</v>
      </c>
      <c r="BN29" s="559">
        <f>BM29*$AN$23</f>
        <v>0</v>
      </c>
      <c r="BO29" s="560">
        <f t="shared" si="34"/>
        <v>0</v>
      </c>
      <c r="BP29" s="560">
        <f t="shared" si="35"/>
        <v>0</v>
      </c>
      <c r="BQ29" s="558">
        <f t="shared" si="36"/>
        <v>0</v>
      </c>
      <c r="BR29" s="559">
        <f t="shared" si="37"/>
        <v>0</v>
      </c>
      <c r="BS29" s="564">
        <f t="shared" si="38"/>
        <v>0</v>
      </c>
      <c r="BT29" s="558">
        <f t="shared" si="39"/>
        <v>0</v>
      </c>
      <c r="BU29" s="559">
        <f t="shared" si="40"/>
        <v>0</v>
      </c>
      <c r="BV29" s="564">
        <f t="shared" si="41"/>
        <v>0</v>
      </c>
      <c r="BW29" s="283"/>
      <c r="BX29" s="283"/>
      <c r="BY29" s="283"/>
    </row>
    <row r="30" spans="3:77" ht="12.75" customHeight="1">
      <c r="C30" s="144"/>
      <c r="D30" s="144"/>
      <c r="E30" s="147" t="str">
        <f>+Processes!O11</f>
        <v>INDWCH</v>
      </c>
      <c r="F30" s="170"/>
      <c r="G30" s="319"/>
      <c r="H30" s="319"/>
      <c r="I30" s="319"/>
      <c r="J30" s="319"/>
      <c r="K30" s="319"/>
      <c r="L30" s="319"/>
      <c r="M30" s="319"/>
      <c r="N30" s="319"/>
      <c r="O30" s="319"/>
      <c r="P30" s="319">
        <f t="shared" si="1"/>
        <v>0</v>
      </c>
      <c r="Q30" s="319">
        <f t="shared" si="2"/>
        <v>0</v>
      </c>
      <c r="R30" s="319">
        <f t="shared" si="3"/>
        <v>0</v>
      </c>
      <c r="S30" s="319">
        <f t="shared" si="4"/>
        <v>0</v>
      </c>
      <c r="T30" s="319">
        <f t="shared" si="5"/>
        <v>0</v>
      </c>
      <c r="U30" s="319">
        <f t="shared" si="6"/>
        <v>0</v>
      </c>
      <c r="V30" s="319" t="str">
        <f>IF(S30&gt;0,0.001,"")</f>
        <v/>
      </c>
      <c r="W30" s="341">
        <f>$K$131</f>
        <v>0.83299999999999996</v>
      </c>
      <c r="X30" s="520">
        <f>$W$29</f>
        <v>0.83299999999999996</v>
      </c>
      <c r="Y30" s="520">
        <f>$W$29</f>
        <v>0.83299999999999996</v>
      </c>
      <c r="Z30" s="316"/>
      <c r="AA30" s="388"/>
      <c r="AB30" s="327"/>
      <c r="AC30" s="317">
        <f>1-AC29</f>
        <v>0.5</v>
      </c>
      <c r="AD30" s="317">
        <f>1-AD29</f>
        <v>0.5</v>
      </c>
      <c r="AE30" s="327">
        <v>5</v>
      </c>
      <c r="AG30" s="234">
        <f t="shared" si="8"/>
        <v>0</v>
      </c>
      <c r="AH30" s="234">
        <f t="shared" si="9"/>
        <v>0</v>
      </c>
      <c r="AI30" s="234">
        <f t="shared" si="10"/>
        <v>0</v>
      </c>
      <c r="AJ30" s="283"/>
      <c r="AK30" s="352"/>
      <c r="AL30" s="557" t="s">
        <v>107</v>
      </c>
      <c r="AM30" s="558"/>
      <c r="AN30" s="559"/>
      <c r="AO30" s="560"/>
      <c r="AP30" s="560"/>
      <c r="AQ30" s="580">
        <f t="shared" si="28"/>
        <v>0</v>
      </c>
      <c r="AR30" s="560">
        <f t="shared" si="29"/>
        <v>0</v>
      </c>
      <c r="AS30" s="561">
        <f t="shared" si="30"/>
        <v>0</v>
      </c>
      <c r="AT30" s="558"/>
      <c r="AU30" s="559"/>
      <c r="AV30" s="564"/>
      <c r="AW30" s="283"/>
      <c r="AX30" s="352"/>
      <c r="AY30" s="557" t="s">
        <v>107</v>
      </c>
      <c r="AZ30" s="558"/>
      <c r="BA30" s="306">
        <f t="shared" si="42"/>
        <v>0</v>
      </c>
      <c r="BB30" s="560"/>
      <c r="BC30" s="560"/>
      <c r="BD30" s="558">
        <f t="shared" si="31"/>
        <v>0</v>
      </c>
      <c r="BE30" s="559">
        <f t="shared" si="32"/>
        <v>0</v>
      </c>
      <c r="BF30" s="564">
        <f t="shared" si="33"/>
        <v>0</v>
      </c>
      <c r="BG30" s="558">
        <f t="shared" si="15"/>
        <v>0</v>
      </c>
      <c r="BH30" s="559">
        <f t="shared" si="16"/>
        <v>0</v>
      </c>
      <c r="BI30" s="564">
        <f t="shared" si="17"/>
        <v>0</v>
      </c>
      <c r="BJ30" s="283"/>
      <c r="BK30" s="352"/>
      <c r="BL30" s="557" t="s">
        <v>107</v>
      </c>
      <c r="BM30" s="558"/>
      <c r="BN30" s="559"/>
      <c r="BO30" s="560"/>
      <c r="BP30" s="560"/>
      <c r="BQ30" s="558">
        <f t="shared" si="36"/>
        <v>0</v>
      </c>
      <c r="BR30" s="559">
        <f t="shared" si="37"/>
        <v>0</v>
      </c>
      <c r="BS30" s="564">
        <f t="shared" si="38"/>
        <v>0</v>
      </c>
      <c r="BT30" s="558">
        <f t="shared" si="39"/>
        <v>0</v>
      </c>
      <c r="BU30" s="559">
        <f t="shared" si="40"/>
        <v>0</v>
      </c>
      <c r="BV30" s="564">
        <f t="shared" si="41"/>
        <v>0</v>
      </c>
      <c r="BW30" s="283"/>
      <c r="BX30" s="283"/>
      <c r="BY30" s="283"/>
    </row>
    <row r="31" spans="3:77" ht="12.75" customHeight="1">
      <c r="C31" s="144" t="str">
        <f ca="1">+IF(OFFSET(Processes!B12,$D$11,0)="*","*",OFFSET(Processes!D12,$D$11,0))</f>
        <v>INDNDPHBBGAE1</v>
      </c>
      <c r="D31" s="144" t="str">
        <f ca="1">+OFFSET(Processes!E12,$D$11,0)</f>
        <v>Construction Heat Medium Temp. Boiler - Biogas Existing 1</v>
      </c>
      <c r="E31" s="147" t="str">
        <f>+Processes!O12</f>
        <v>INDBGA</v>
      </c>
      <c r="F31" s="170" t="str">
        <f ca="1">+OFFSET(Processes!$M$12,$D$11,0) &amp; Processes!P12</f>
        <v>INDPH</v>
      </c>
      <c r="G31" s="320">
        <f t="shared" si="18"/>
        <v>0</v>
      </c>
      <c r="H31" s="320">
        <f t="shared" si="19"/>
        <v>0</v>
      </c>
      <c r="I31" s="320">
        <f t="shared" si="20"/>
        <v>0</v>
      </c>
      <c r="J31" s="320">
        <f t="shared" si="21"/>
        <v>0</v>
      </c>
      <c r="K31" s="320">
        <f t="shared" si="22"/>
        <v>0</v>
      </c>
      <c r="L31" s="320">
        <f t="shared" si="23"/>
        <v>0</v>
      </c>
      <c r="M31" s="320">
        <f t="shared" si="24"/>
        <v>0</v>
      </c>
      <c r="N31" s="320">
        <f t="shared" si="25"/>
        <v>0</v>
      </c>
      <c r="O31" s="320">
        <f t="shared" si="26"/>
        <v>0</v>
      </c>
      <c r="P31" s="320">
        <f t="shared" si="1"/>
        <v>0</v>
      </c>
      <c r="Q31" s="320">
        <f t="shared" si="2"/>
        <v>0</v>
      </c>
      <c r="R31" s="320">
        <f t="shared" si="3"/>
        <v>0</v>
      </c>
      <c r="S31" s="320">
        <f t="shared" si="4"/>
        <v>0</v>
      </c>
      <c r="T31" s="320">
        <f t="shared" si="5"/>
        <v>0</v>
      </c>
      <c r="U31" s="320">
        <f t="shared" si="6"/>
        <v>0</v>
      </c>
      <c r="V31" s="320">
        <v>5</v>
      </c>
      <c r="W31" s="341">
        <f>J131</f>
        <v>0.98</v>
      </c>
      <c r="X31" s="520">
        <f t="shared" ref="X31:Y34" si="43">W31</f>
        <v>0.98</v>
      </c>
      <c r="Y31" s="520">
        <f t="shared" si="43"/>
        <v>0.98</v>
      </c>
      <c r="Z31" s="317">
        <f t="shared" ref="Z31:Z36" si="44">3.6*8760/1000000</f>
        <v>3.1536000000000002E-2</v>
      </c>
      <c r="AA31" s="388">
        <f t="shared" ref="AA31:AA41" si="45">$AA$26</f>
        <v>0.5</v>
      </c>
      <c r="AB31" s="327">
        <v>20</v>
      </c>
      <c r="AC31" s="317"/>
      <c r="AD31" s="317"/>
      <c r="AE31" s="327"/>
      <c r="AG31" s="234">
        <f t="shared" si="8"/>
        <v>0</v>
      </c>
      <c r="AH31" s="234">
        <f t="shared" si="9"/>
        <v>0</v>
      </c>
      <c r="AI31" s="234">
        <f t="shared" si="10"/>
        <v>0</v>
      </c>
      <c r="AJ31" s="283"/>
      <c r="AK31" s="288"/>
      <c r="AL31" s="557" t="s">
        <v>100</v>
      </c>
      <c r="AM31" s="558">
        <f>K77/1000</f>
        <v>0</v>
      </c>
      <c r="AN31" s="559">
        <f t="shared" ref="AN31:AN41" si="46">AM31*$AN$23</f>
        <v>0</v>
      </c>
      <c r="AO31" s="560">
        <f t="shared" ref="AO31:AO33" si="47">AM31*$AO$23</f>
        <v>0</v>
      </c>
      <c r="AP31" s="560">
        <f t="shared" ref="AP31:AP37" si="48">AM31*$AP$23</f>
        <v>0</v>
      </c>
      <c r="AQ31" s="580">
        <f t="shared" si="28"/>
        <v>0</v>
      </c>
      <c r="AR31" s="560">
        <f t="shared" si="29"/>
        <v>0</v>
      </c>
      <c r="AS31" s="561">
        <f>IFERROR(I31*$Z31*$AA31/I$21,0)</f>
        <v>0</v>
      </c>
      <c r="AT31" s="558">
        <f t="shared" ref="AT31:AV34" si="49">IFERROR(AQ31/W31,0)</f>
        <v>0</v>
      </c>
      <c r="AU31" s="559">
        <f t="shared" si="49"/>
        <v>0</v>
      </c>
      <c r="AV31" s="564">
        <f t="shared" si="49"/>
        <v>0</v>
      </c>
      <c r="AW31" s="283"/>
      <c r="AX31" s="288"/>
      <c r="AY31" s="557" t="s">
        <v>100</v>
      </c>
      <c r="AZ31" s="558">
        <f>K97/1000</f>
        <v>0</v>
      </c>
      <c r="BA31" s="306">
        <f t="shared" si="42"/>
        <v>0</v>
      </c>
      <c r="BB31" s="560">
        <f>AZ31*$BB$23</f>
        <v>0</v>
      </c>
      <c r="BC31" s="560">
        <f>AZ31*$BC$23</f>
        <v>0</v>
      </c>
      <c r="BD31" s="558">
        <f t="shared" si="31"/>
        <v>0</v>
      </c>
      <c r="BE31" s="559">
        <f t="shared" si="32"/>
        <v>0</v>
      </c>
      <c r="BF31" s="564">
        <f t="shared" si="33"/>
        <v>0</v>
      </c>
      <c r="BG31" s="558">
        <f t="shared" si="15"/>
        <v>0</v>
      </c>
      <c r="BH31" s="559">
        <f t="shared" si="16"/>
        <v>0</v>
      </c>
      <c r="BI31" s="564">
        <f t="shared" si="17"/>
        <v>0</v>
      </c>
      <c r="BJ31" s="283"/>
      <c r="BK31" s="288"/>
      <c r="BL31" s="557" t="s">
        <v>100</v>
      </c>
      <c r="BM31" s="558">
        <f>K117/1000</f>
        <v>0</v>
      </c>
      <c r="BN31" s="559">
        <f>BM31*$AN$23</f>
        <v>0</v>
      </c>
      <c r="BO31" s="560">
        <f>BM31*$BB$23</f>
        <v>0</v>
      </c>
      <c r="BP31" s="560">
        <f>BM31*$BC$23</f>
        <v>0</v>
      </c>
      <c r="BQ31" s="558">
        <f t="shared" si="36"/>
        <v>0</v>
      </c>
      <c r="BR31" s="559">
        <f t="shared" si="37"/>
        <v>0</v>
      </c>
      <c r="BS31" s="564">
        <f t="shared" si="38"/>
        <v>0</v>
      </c>
      <c r="BT31" s="558">
        <f t="shared" si="39"/>
        <v>0</v>
      </c>
      <c r="BU31" s="559">
        <f t="shared" si="40"/>
        <v>0</v>
      </c>
      <c r="BV31" s="564">
        <f t="shared" si="41"/>
        <v>0</v>
      </c>
      <c r="BW31" s="283"/>
      <c r="BX31" s="283"/>
      <c r="BY31" s="283"/>
    </row>
    <row r="32" spans="3:77" ht="12.75" customHeight="1">
      <c r="C32" s="144" t="str">
        <f ca="1">+IF(OFFSET(Processes!B13,$D$11,0)="*","*",OFFSET(Processes!D13,$D$11,0))</f>
        <v>INDNDPHBHFOE1</v>
      </c>
      <c r="D32" s="144" t="str">
        <f ca="1">+OFFSET(Processes!E13,$D$11,0)</f>
        <v>Construction Heat Medium Temp. Boiler - Heavy Fuel Oil Existing 1</v>
      </c>
      <c r="E32" s="147" t="str">
        <f>+Processes!O13</f>
        <v>INDHFO</v>
      </c>
      <c r="F32" s="170" t="str">
        <f ca="1">+OFFSET(Processes!$M$12,$D$11,0) &amp; Processes!P13</f>
        <v>INDPH</v>
      </c>
      <c r="G32" s="320">
        <f t="shared" si="18"/>
        <v>0</v>
      </c>
      <c r="H32" s="320">
        <f t="shared" si="19"/>
        <v>0</v>
      </c>
      <c r="I32" s="320">
        <f t="shared" si="20"/>
        <v>0</v>
      </c>
      <c r="J32" s="320">
        <f t="shared" si="21"/>
        <v>0</v>
      </c>
      <c r="K32" s="320">
        <f t="shared" si="22"/>
        <v>0</v>
      </c>
      <c r="L32" s="320">
        <f t="shared" si="23"/>
        <v>0</v>
      </c>
      <c r="M32" s="320">
        <f t="shared" si="24"/>
        <v>0</v>
      </c>
      <c r="N32" s="320">
        <f t="shared" si="25"/>
        <v>0</v>
      </c>
      <c r="O32" s="320">
        <f t="shared" si="26"/>
        <v>0</v>
      </c>
      <c r="P32" s="320">
        <f t="shared" si="1"/>
        <v>0</v>
      </c>
      <c r="Q32" s="320">
        <f t="shared" si="2"/>
        <v>0</v>
      </c>
      <c r="R32" s="320">
        <f t="shared" si="3"/>
        <v>0</v>
      </c>
      <c r="S32" s="320">
        <f t="shared" si="4"/>
        <v>0</v>
      </c>
      <c r="T32" s="320">
        <f t="shared" si="5"/>
        <v>0</v>
      </c>
      <c r="U32" s="320">
        <f t="shared" si="6"/>
        <v>0</v>
      </c>
      <c r="V32" s="320">
        <v>5</v>
      </c>
      <c r="W32" s="341">
        <f>E131</f>
        <v>0.93099999999999994</v>
      </c>
      <c r="X32" s="520">
        <f t="shared" si="43"/>
        <v>0.93099999999999994</v>
      </c>
      <c r="Y32" s="520">
        <f t="shared" si="43"/>
        <v>0.93099999999999994</v>
      </c>
      <c r="Z32" s="317">
        <f t="shared" si="44"/>
        <v>3.1536000000000002E-2</v>
      </c>
      <c r="AA32" s="388">
        <f t="shared" si="45"/>
        <v>0.5</v>
      </c>
      <c r="AB32" s="327">
        <v>20</v>
      </c>
      <c r="AC32" s="317"/>
      <c r="AD32" s="317"/>
      <c r="AE32" s="327"/>
      <c r="AG32" s="234">
        <f t="shared" si="8"/>
        <v>0</v>
      </c>
      <c r="AH32" s="234">
        <f t="shared" si="9"/>
        <v>0</v>
      </c>
      <c r="AI32" s="234">
        <f t="shared" si="10"/>
        <v>0</v>
      </c>
      <c r="AJ32" s="45"/>
      <c r="AK32" s="288"/>
      <c r="AL32" s="557" t="s">
        <v>101</v>
      </c>
      <c r="AM32" s="558">
        <f>E77/1000</f>
        <v>0</v>
      </c>
      <c r="AN32" s="559">
        <f t="shared" si="46"/>
        <v>0</v>
      </c>
      <c r="AO32" s="560">
        <f>AM32*$AO$23</f>
        <v>0</v>
      </c>
      <c r="AP32" s="560">
        <f t="shared" si="48"/>
        <v>0</v>
      </c>
      <c r="AQ32" s="580">
        <f t="shared" si="28"/>
        <v>0</v>
      </c>
      <c r="AR32" s="560">
        <f t="shared" si="29"/>
        <v>0</v>
      </c>
      <c r="AS32" s="561">
        <f t="shared" si="30"/>
        <v>0</v>
      </c>
      <c r="AT32" s="558">
        <f t="shared" si="49"/>
        <v>0</v>
      </c>
      <c r="AU32" s="559">
        <f t="shared" si="49"/>
        <v>0</v>
      </c>
      <c r="AV32" s="564">
        <f t="shared" si="49"/>
        <v>0</v>
      </c>
      <c r="AW32" s="283"/>
      <c r="AX32" s="288"/>
      <c r="AY32" s="557" t="s">
        <v>101</v>
      </c>
      <c r="AZ32" s="558">
        <f>E97/1000</f>
        <v>0</v>
      </c>
      <c r="BA32" s="306">
        <f t="shared" si="42"/>
        <v>0</v>
      </c>
      <c r="BB32" s="560">
        <f>AZ32*$BB$23</f>
        <v>0</v>
      </c>
      <c r="BC32" s="560">
        <f>AZ32*$BC$23</f>
        <v>0</v>
      </c>
      <c r="BD32" s="558">
        <f>IFERROR(J32*$Z32*AA32/J$21,0)</f>
        <v>0</v>
      </c>
      <c r="BE32" s="559">
        <f t="shared" si="32"/>
        <v>0</v>
      </c>
      <c r="BF32" s="564">
        <f t="shared" si="33"/>
        <v>0</v>
      </c>
      <c r="BG32" s="558">
        <f t="shared" si="15"/>
        <v>0</v>
      </c>
      <c r="BH32" s="559">
        <f t="shared" si="16"/>
        <v>0</v>
      </c>
      <c r="BI32" s="564">
        <f t="shared" si="17"/>
        <v>0</v>
      </c>
      <c r="BJ32" s="283"/>
      <c r="BK32" s="288"/>
      <c r="BL32" s="557" t="s">
        <v>101</v>
      </c>
      <c r="BM32" s="558">
        <f>E117/1000</f>
        <v>0</v>
      </c>
      <c r="BN32" s="559">
        <f>BM32*$AN$23</f>
        <v>0</v>
      </c>
      <c r="BO32" s="560">
        <f t="shared" ref="BO32:BO62" si="50">BM32*$BB$23</f>
        <v>0</v>
      </c>
      <c r="BP32" s="560">
        <f t="shared" ref="BP32:BP62" si="51">BM32*$BC$23</f>
        <v>0</v>
      </c>
      <c r="BQ32" s="558">
        <f t="shared" si="36"/>
        <v>0</v>
      </c>
      <c r="BR32" s="559">
        <f t="shared" si="37"/>
        <v>0</v>
      </c>
      <c r="BS32" s="564">
        <f t="shared" si="38"/>
        <v>0</v>
      </c>
      <c r="BT32" s="558">
        <f t="shared" si="39"/>
        <v>0</v>
      </c>
      <c r="BU32" s="559">
        <f t="shared" si="40"/>
        <v>0</v>
      </c>
      <c r="BV32" s="564">
        <f t="shared" si="41"/>
        <v>0</v>
      </c>
      <c r="BW32" s="283"/>
      <c r="BX32" s="283"/>
      <c r="BY32" s="283"/>
    </row>
    <row r="33" spans="3:77" ht="12.75" customHeight="1">
      <c r="C33" s="144" t="str">
        <f ca="1">+IF(OFFSET(Processes!B14,$D$11,0)="*","*",OFFSET(Processes!D14,$D$11,0))</f>
        <v>INDNDPHBLPGE1</v>
      </c>
      <c r="D33" s="144" t="str">
        <f ca="1">+OFFSET(Processes!E14,$D$11,0)</f>
        <v>Construction Heat Medium Temp. Boiler - Liquified Petroleum Gas Existing 1</v>
      </c>
      <c r="E33" s="147" t="str">
        <f>+Processes!O14</f>
        <v>INDLPG</v>
      </c>
      <c r="F33" s="170" t="str">
        <f ca="1">+OFFSET(Processes!$M$12,$D$11,0) &amp; Processes!P14</f>
        <v>INDPH</v>
      </c>
      <c r="G33" s="320">
        <f t="shared" si="18"/>
        <v>0</v>
      </c>
      <c r="H33" s="320">
        <f t="shared" si="19"/>
        <v>0</v>
      </c>
      <c r="I33" s="320">
        <f t="shared" si="20"/>
        <v>0</v>
      </c>
      <c r="J33" s="320">
        <f t="shared" si="21"/>
        <v>0</v>
      </c>
      <c r="K33" s="320">
        <f t="shared" si="22"/>
        <v>0</v>
      </c>
      <c r="L33" s="320">
        <f t="shared" si="23"/>
        <v>0</v>
      </c>
      <c r="M33" s="320">
        <f t="shared" si="24"/>
        <v>0</v>
      </c>
      <c r="N33" s="320">
        <f t="shared" si="25"/>
        <v>0</v>
      </c>
      <c r="O33" s="320">
        <f t="shared" si="26"/>
        <v>0</v>
      </c>
      <c r="P33" s="320">
        <f t="shared" si="1"/>
        <v>0</v>
      </c>
      <c r="Q33" s="320">
        <f t="shared" si="2"/>
        <v>0</v>
      </c>
      <c r="R33" s="320">
        <f t="shared" si="3"/>
        <v>0</v>
      </c>
      <c r="S33" s="320">
        <f t="shared" si="4"/>
        <v>0</v>
      </c>
      <c r="T33" s="320">
        <f t="shared" si="5"/>
        <v>0</v>
      </c>
      <c r="U33" s="320">
        <f t="shared" si="6"/>
        <v>0</v>
      </c>
      <c r="V33" s="320">
        <v>5</v>
      </c>
      <c r="W33" s="341">
        <f>H131</f>
        <v>0.98</v>
      </c>
      <c r="X33" s="520">
        <f t="shared" si="43"/>
        <v>0.98</v>
      </c>
      <c r="Y33" s="520">
        <f t="shared" si="43"/>
        <v>0.98</v>
      </c>
      <c r="Z33" s="317">
        <f t="shared" si="44"/>
        <v>3.1536000000000002E-2</v>
      </c>
      <c r="AA33" s="388">
        <f t="shared" si="45"/>
        <v>0.5</v>
      </c>
      <c r="AB33" s="327">
        <v>20</v>
      </c>
      <c r="AC33" s="317"/>
      <c r="AD33" s="317"/>
      <c r="AE33" s="327"/>
      <c r="AG33" s="234">
        <f t="shared" si="8"/>
        <v>0</v>
      </c>
      <c r="AH33" s="234">
        <f t="shared" si="9"/>
        <v>0</v>
      </c>
      <c r="AI33" s="234">
        <f t="shared" si="10"/>
        <v>0</v>
      </c>
      <c r="AJ33" s="283"/>
      <c r="AK33" s="288"/>
      <c r="AL33" s="557" t="s">
        <v>53</v>
      </c>
      <c r="AM33" s="558">
        <f>H77/1000</f>
        <v>0</v>
      </c>
      <c r="AN33" s="559">
        <f t="shared" si="46"/>
        <v>0</v>
      </c>
      <c r="AO33" s="560">
        <f t="shared" si="47"/>
        <v>0</v>
      </c>
      <c r="AP33" s="560">
        <f t="shared" si="48"/>
        <v>0</v>
      </c>
      <c r="AQ33" s="580">
        <f t="shared" si="28"/>
        <v>0</v>
      </c>
      <c r="AR33" s="560">
        <f t="shared" si="29"/>
        <v>0</v>
      </c>
      <c r="AS33" s="561">
        <f t="shared" si="30"/>
        <v>0</v>
      </c>
      <c r="AT33" s="558">
        <f t="shared" si="49"/>
        <v>0</v>
      </c>
      <c r="AU33" s="559">
        <f t="shared" si="49"/>
        <v>0</v>
      </c>
      <c r="AV33" s="564">
        <f t="shared" si="49"/>
        <v>0</v>
      </c>
      <c r="AW33" s="283"/>
      <c r="AX33" s="288"/>
      <c r="AY33" s="557" t="s">
        <v>53</v>
      </c>
      <c r="AZ33" s="558">
        <f>H97/1000</f>
        <v>0</v>
      </c>
      <c r="BA33" s="306">
        <f t="shared" si="42"/>
        <v>0</v>
      </c>
      <c r="BB33" s="560">
        <f>AZ33*$BB$23</f>
        <v>0</v>
      </c>
      <c r="BC33" s="560">
        <f>AZ33*$BC$23</f>
        <v>0</v>
      </c>
      <c r="BD33" s="558">
        <f t="shared" si="31"/>
        <v>0</v>
      </c>
      <c r="BE33" s="559">
        <f t="shared" si="32"/>
        <v>0</v>
      </c>
      <c r="BF33" s="564">
        <f t="shared" si="33"/>
        <v>0</v>
      </c>
      <c r="BG33" s="558">
        <f t="shared" si="15"/>
        <v>0</v>
      </c>
      <c r="BH33" s="559">
        <f t="shared" si="16"/>
        <v>0</v>
      </c>
      <c r="BI33" s="564">
        <f t="shared" si="17"/>
        <v>0</v>
      </c>
      <c r="BJ33" s="283"/>
      <c r="BK33" s="288"/>
      <c r="BL33" s="557" t="s">
        <v>53</v>
      </c>
      <c r="BM33" s="558">
        <f>H117/1000</f>
        <v>0</v>
      </c>
      <c r="BN33" s="559">
        <f>BM33*$AN$23</f>
        <v>0</v>
      </c>
      <c r="BO33" s="560">
        <f t="shared" si="50"/>
        <v>0</v>
      </c>
      <c r="BP33" s="560">
        <f t="shared" si="51"/>
        <v>0</v>
      </c>
      <c r="BQ33" s="558">
        <f t="shared" si="36"/>
        <v>0</v>
      </c>
      <c r="BR33" s="559">
        <f t="shared" si="37"/>
        <v>0</v>
      </c>
      <c r="BS33" s="564">
        <f t="shared" si="38"/>
        <v>0</v>
      </c>
      <c r="BT33" s="558">
        <f t="shared" si="39"/>
        <v>0</v>
      </c>
      <c r="BU33" s="559">
        <f t="shared" si="40"/>
        <v>0</v>
      </c>
      <c r="BV33" s="564">
        <f t="shared" si="41"/>
        <v>0</v>
      </c>
      <c r="BW33" s="283"/>
      <c r="BX33" s="283"/>
      <c r="BY33" s="283"/>
    </row>
    <row r="34" spans="3:77" ht="12.75" customHeight="1">
      <c r="C34" s="144" t="str">
        <f ca="1">+IF(OFFSET(Processes!B15,$D$11,0)="*","*",OFFSET(Processes!D15,$D$11,0))</f>
        <v>INDNDPHBWSTE1</v>
      </c>
      <c r="D34" s="144" t="str">
        <f ca="1">+OFFSET(Processes!E15,$D$11,0)</f>
        <v>Construction Heat Medium Temp. Boiler - Waste Existing 1</v>
      </c>
      <c r="E34" s="147" t="str">
        <f>+Processes!O15</f>
        <v>INDWST</v>
      </c>
      <c r="F34" s="170" t="str">
        <f ca="1">+OFFSET(Processes!$M$12,$D$11,0) &amp; Processes!P15</f>
        <v>INDPH</v>
      </c>
      <c r="G34" s="320">
        <f t="shared" si="18"/>
        <v>0</v>
      </c>
      <c r="H34" s="320">
        <f t="shared" si="19"/>
        <v>0</v>
      </c>
      <c r="I34" s="320">
        <f t="shared" si="20"/>
        <v>0</v>
      </c>
      <c r="J34" s="320">
        <f t="shared" si="21"/>
        <v>0</v>
      </c>
      <c r="K34" s="320">
        <f t="shared" si="22"/>
        <v>0</v>
      </c>
      <c r="L34" s="320">
        <f t="shared" si="23"/>
        <v>0</v>
      </c>
      <c r="M34" s="320">
        <f t="shared" si="24"/>
        <v>0</v>
      </c>
      <c r="N34" s="320">
        <f t="shared" si="25"/>
        <v>0</v>
      </c>
      <c r="O34" s="320">
        <f t="shared" si="26"/>
        <v>0</v>
      </c>
      <c r="P34" s="320">
        <f t="shared" si="1"/>
        <v>0</v>
      </c>
      <c r="Q34" s="320">
        <f t="shared" si="2"/>
        <v>0</v>
      </c>
      <c r="R34" s="320">
        <f t="shared" si="3"/>
        <v>0</v>
      </c>
      <c r="S34" s="320">
        <f t="shared" si="4"/>
        <v>0</v>
      </c>
      <c r="T34" s="320">
        <f t="shared" si="5"/>
        <v>0</v>
      </c>
      <c r="U34" s="320">
        <f t="shared" si="6"/>
        <v>0</v>
      </c>
      <c r="V34" s="320">
        <v>5</v>
      </c>
      <c r="W34" s="341">
        <f>L131</f>
        <v>0.93099999999999994</v>
      </c>
      <c r="X34" s="520">
        <f t="shared" si="43"/>
        <v>0.93099999999999994</v>
      </c>
      <c r="Y34" s="520">
        <f t="shared" si="43"/>
        <v>0.93099999999999994</v>
      </c>
      <c r="Z34" s="317">
        <f t="shared" si="44"/>
        <v>3.1536000000000002E-2</v>
      </c>
      <c r="AA34" s="388">
        <f t="shared" si="45"/>
        <v>0.5</v>
      </c>
      <c r="AB34" s="327">
        <v>20</v>
      </c>
      <c r="AC34" s="317"/>
      <c r="AD34" s="317"/>
      <c r="AE34" s="327"/>
      <c r="AG34" s="234">
        <f t="shared" si="8"/>
        <v>0</v>
      </c>
      <c r="AH34" s="234">
        <f t="shared" si="9"/>
        <v>0</v>
      </c>
      <c r="AI34" s="234">
        <f t="shared" si="10"/>
        <v>0</v>
      </c>
      <c r="AJ34" s="283"/>
      <c r="AK34" s="288"/>
      <c r="AL34" s="557" t="s">
        <v>102</v>
      </c>
      <c r="AM34" s="558">
        <f>$N77/1000</f>
        <v>0</v>
      </c>
      <c r="AN34" s="559">
        <f t="shared" si="46"/>
        <v>0</v>
      </c>
      <c r="AO34" s="560">
        <f t="shared" ref="AO34" si="52">AM34*$AO$23</f>
        <v>0</v>
      </c>
      <c r="AP34" s="560">
        <f t="shared" si="48"/>
        <v>0</v>
      </c>
      <c r="AQ34" s="580">
        <f t="shared" si="28"/>
        <v>0</v>
      </c>
      <c r="AR34" s="560">
        <f t="shared" si="29"/>
        <v>0</v>
      </c>
      <c r="AS34" s="561">
        <f t="shared" si="30"/>
        <v>0</v>
      </c>
      <c r="AT34" s="558">
        <f t="shared" si="49"/>
        <v>0</v>
      </c>
      <c r="AU34" s="559">
        <f t="shared" si="49"/>
        <v>0</v>
      </c>
      <c r="AV34" s="564">
        <f t="shared" si="49"/>
        <v>0</v>
      </c>
      <c r="AW34" s="283"/>
      <c r="AX34" s="288"/>
      <c r="AY34" s="557" t="s">
        <v>102</v>
      </c>
      <c r="AZ34" s="558">
        <f>$N97/1000</f>
        <v>0</v>
      </c>
      <c r="BA34" s="306">
        <f t="shared" si="42"/>
        <v>0</v>
      </c>
      <c r="BB34" s="560">
        <f>AZ34*$BB$23</f>
        <v>0</v>
      </c>
      <c r="BC34" s="560">
        <f>AZ34*$BC$23</f>
        <v>0</v>
      </c>
      <c r="BD34" s="558">
        <f t="shared" si="31"/>
        <v>0</v>
      </c>
      <c r="BE34" s="559">
        <f t="shared" si="32"/>
        <v>0</v>
      </c>
      <c r="BF34" s="564">
        <f t="shared" si="33"/>
        <v>0</v>
      </c>
      <c r="BG34" s="558">
        <f t="shared" si="15"/>
        <v>0</v>
      </c>
      <c r="BH34" s="559">
        <f t="shared" si="16"/>
        <v>0</v>
      </c>
      <c r="BI34" s="564">
        <f t="shared" si="17"/>
        <v>0</v>
      </c>
      <c r="BJ34" s="283"/>
      <c r="BK34" s="288"/>
      <c r="BL34" s="557" t="s">
        <v>102</v>
      </c>
      <c r="BM34" s="558">
        <f>$N117/1000</f>
        <v>0</v>
      </c>
      <c r="BN34" s="559">
        <f>BM34*$AN$23</f>
        <v>0</v>
      </c>
      <c r="BO34" s="560">
        <f t="shared" si="50"/>
        <v>0</v>
      </c>
      <c r="BP34" s="560">
        <f t="shared" si="51"/>
        <v>0</v>
      </c>
      <c r="BQ34" s="558">
        <f t="shared" si="36"/>
        <v>0</v>
      </c>
      <c r="BR34" s="559">
        <f t="shared" si="37"/>
        <v>0</v>
      </c>
      <c r="BS34" s="564">
        <f t="shared" si="38"/>
        <v>0</v>
      </c>
      <c r="BT34" s="558">
        <f t="shared" si="39"/>
        <v>0</v>
      </c>
      <c r="BU34" s="559">
        <f t="shared" si="40"/>
        <v>0</v>
      </c>
      <c r="BV34" s="564">
        <f t="shared" si="41"/>
        <v>0</v>
      </c>
      <c r="BW34" s="283"/>
      <c r="BX34" s="283"/>
      <c r="BY34" s="283"/>
    </row>
    <row r="35" spans="3:77" ht="12.75" customHeight="1">
      <c r="C35" s="171" t="str">
        <f ca="1">+IF(OFFSET(Processes!B16,$D$11,0)="*","*",OFFSET(Processes!D16,$D$11,0))</f>
        <v>INDNDPHBHETE1</v>
      </c>
      <c r="D35" s="144" t="str">
        <f ca="1">+OFFSET(Processes!E16,$D$11,0)</f>
        <v>Construction Heat Medium Temp. Boiler - Dist. Heat Existing 1</v>
      </c>
      <c r="E35" s="147" t="str">
        <f>+Processes!O16</f>
        <v>INDHCE</v>
      </c>
      <c r="F35" s="170" t="str">
        <f ca="1">+OFFSET(Processes!$M$12,$D$11,0) &amp; Processes!P16</f>
        <v>INDPH</v>
      </c>
      <c r="G35" s="319">
        <f t="shared" si="18"/>
        <v>0</v>
      </c>
      <c r="H35" s="319">
        <f t="shared" si="19"/>
        <v>0</v>
      </c>
      <c r="I35" s="319">
        <f t="shared" si="20"/>
        <v>0</v>
      </c>
      <c r="J35" s="319">
        <f t="shared" si="21"/>
        <v>0</v>
      </c>
      <c r="K35" s="319">
        <f t="shared" si="22"/>
        <v>0</v>
      </c>
      <c r="L35" s="319">
        <f t="shared" si="23"/>
        <v>0</v>
      </c>
      <c r="M35" s="319">
        <f t="shared" si="24"/>
        <v>0</v>
      </c>
      <c r="N35" s="319">
        <f t="shared" si="25"/>
        <v>0</v>
      </c>
      <c r="O35" s="319">
        <f t="shared" si="26"/>
        <v>0</v>
      </c>
      <c r="P35" s="319">
        <f t="shared" si="1"/>
        <v>0</v>
      </c>
      <c r="Q35" s="319">
        <f t="shared" si="2"/>
        <v>0</v>
      </c>
      <c r="R35" s="319">
        <f t="shared" si="3"/>
        <v>0</v>
      </c>
      <c r="S35" s="319">
        <f t="shared" si="4"/>
        <v>0</v>
      </c>
      <c r="T35" s="319">
        <f t="shared" si="5"/>
        <v>0</v>
      </c>
      <c r="U35" s="319">
        <f t="shared" si="6"/>
        <v>0</v>
      </c>
      <c r="V35" s="319">
        <v>5</v>
      </c>
      <c r="W35" s="341">
        <f>$N$131</f>
        <v>0.94079999999999997</v>
      </c>
      <c r="X35" s="520">
        <f>$W$35</f>
        <v>0.94079999999999997</v>
      </c>
      <c r="Y35" s="520">
        <f>$W$35</f>
        <v>0.94079999999999997</v>
      </c>
      <c r="Z35" s="317">
        <f t="shared" si="44"/>
        <v>3.1536000000000002E-2</v>
      </c>
      <c r="AA35" s="388">
        <f t="shared" si="45"/>
        <v>0.5</v>
      </c>
      <c r="AB35" s="327">
        <v>20</v>
      </c>
      <c r="AC35" s="317"/>
      <c r="AD35" s="317"/>
      <c r="AE35" s="327"/>
      <c r="AG35" s="234">
        <f t="shared" si="8"/>
        <v>0</v>
      </c>
      <c r="AH35" s="234">
        <f t="shared" si="9"/>
        <v>0</v>
      </c>
      <c r="AI35" s="234">
        <f t="shared" si="10"/>
        <v>0</v>
      </c>
      <c r="AJ35" s="283"/>
      <c r="AK35" s="288"/>
      <c r="AL35" s="557" t="s">
        <v>103</v>
      </c>
      <c r="AM35" s="558">
        <f>P77/1000</f>
        <v>0</v>
      </c>
      <c r="AN35" s="611">
        <f>AM35</f>
        <v>0</v>
      </c>
      <c r="AO35" s="612">
        <v>0</v>
      </c>
      <c r="AP35" s="612">
        <v>0</v>
      </c>
      <c r="AQ35" s="580">
        <f t="shared" si="28"/>
        <v>0</v>
      </c>
      <c r="AR35" s="560">
        <f t="shared" si="29"/>
        <v>0</v>
      </c>
      <c r="AS35" s="561">
        <f t="shared" si="30"/>
        <v>0</v>
      </c>
      <c r="AT35" s="558">
        <f>AN35-AQ35</f>
        <v>0</v>
      </c>
      <c r="AU35" s="559">
        <f>AO35-AR35</f>
        <v>0</v>
      </c>
      <c r="AV35" s="564">
        <f>AP35-AS35</f>
        <v>0</v>
      </c>
      <c r="AW35" s="283"/>
      <c r="AX35" s="288"/>
      <c r="AY35" s="557" t="s">
        <v>103</v>
      </c>
      <c r="AZ35" s="558">
        <f>P97/1000</f>
        <v>0</v>
      </c>
      <c r="BA35" s="306">
        <f t="shared" si="42"/>
        <v>0</v>
      </c>
      <c r="BB35" s="612">
        <v>0</v>
      </c>
      <c r="BC35" s="612">
        <v>0</v>
      </c>
      <c r="BD35" s="558">
        <f t="shared" si="31"/>
        <v>0</v>
      </c>
      <c r="BE35" s="559">
        <f t="shared" si="32"/>
        <v>0</v>
      </c>
      <c r="BF35" s="564">
        <f t="shared" si="33"/>
        <v>0</v>
      </c>
      <c r="BG35" s="558">
        <f t="shared" si="15"/>
        <v>0</v>
      </c>
      <c r="BH35" s="559">
        <f t="shared" si="16"/>
        <v>0</v>
      </c>
      <c r="BI35" s="564">
        <f t="shared" si="17"/>
        <v>0</v>
      </c>
      <c r="BJ35" s="283"/>
      <c r="BK35" s="288"/>
      <c r="BL35" s="557" t="s">
        <v>103</v>
      </c>
      <c r="BM35" s="558">
        <f>P117/1000</f>
        <v>0</v>
      </c>
      <c r="BN35" s="611">
        <f>BM35</f>
        <v>0</v>
      </c>
      <c r="BO35" s="612">
        <v>0</v>
      </c>
      <c r="BP35" s="612">
        <v>0</v>
      </c>
      <c r="BQ35" s="558">
        <f t="shared" si="36"/>
        <v>0</v>
      </c>
      <c r="BR35" s="559">
        <f t="shared" si="37"/>
        <v>0</v>
      </c>
      <c r="BS35" s="564">
        <f t="shared" si="38"/>
        <v>0</v>
      </c>
      <c r="BT35" s="558">
        <f t="shared" si="39"/>
        <v>0</v>
      </c>
      <c r="BU35" s="559">
        <f t="shared" si="40"/>
        <v>0</v>
      </c>
      <c r="BV35" s="564">
        <f t="shared" si="41"/>
        <v>0</v>
      </c>
      <c r="BW35" s="283"/>
      <c r="BX35" s="283"/>
      <c r="BY35" s="283"/>
    </row>
    <row r="36" spans="3:77" ht="12.75" customHeight="1">
      <c r="C36" s="171" t="str">
        <f ca="1">+IF(OFFSET(Processes!B17,$D$11,0)="*","*",OFFSET(Processes!D17,$D$11,0))</f>
        <v>INDNDPHBHETE2</v>
      </c>
      <c r="D36" s="144" t="str">
        <f ca="1">+OFFSET(Processes!E17,$D$11,0)</f>
        <v>Construction Heat Medium Temp. Boiler - Dist. Heat Existing 2</v>
      </c>
      <c r="E36" s="147" t="str">
        <f>+Processes!O17</f>
        <v>INDHDE</v>
      </c>
      <c r="F36" s="170" t="str">
        <f ca="1">+OFFSET(Processes!$M$12,$D$11,0) &amp; Processes!P17</f>
        <v>INDPH</v>
      </c>
      <c r="G36" s="319"/>
      <c r="H36" s="319"/>
      <c r="I36" s="319"/>
      <c r="J36" s="319"/>
      <c r="K36" s="319"/>
      <c r="L36" s="319"/>
      <c r="M36" s="319"/>
      <c r="N36" s="319"/>
      <c r="O36" s="319"/>
      <c r="P36" s="319">
        <f t="shared" si="1"/>
        <v>0</v>
      </c>
      <c r="Q36" s="319">
        <f t="shared" si="2"/>
        <v>0</v>
      </c>
      <c r="R36" s="319">
        <f t="shared" si="3"/>
        <v>0</v>
      </c>
      <c r="S36" s="319">
        <f t="shared" si="4"/>
        <v>0</v>
      </c>
      <c r="T36" s="319">
        <f t="shared" si="5"/>
        <v>0</v>
      </c>
      <c r="U36" s="319">
        <f t="shared" si="6"/>
        <v>0</v>
      </c>
      <c r="V36" s="319">
        <v>5</v>
      </c>
      <c r="W36" s="341">
        <f>$N$131</f>
        <v>0.94079999999999997</v>
      </c>
      <c r="X36" s="520">
        <f>$W$35</f>
        <v>0.94079999999999997</v>
      </c>
      <c r="Y36" s="520">
        <f>$W$35</f>
        <v>0.94079999999999997</v>
      </c>
      <c r="Z36" s="317">
        <f t="shared" si="44"/>
        <v>3.1536000000000002E-2</v>
      </c>
      <c r="AA36" s="388">
        <f t="shared" si="45"/>
        <v>0.5</v>
      </c>
      <c r="AB36" s="327">
        <v>20</v>
      </c>
      <c r="AC36" s="317"/>
      <c r="AD36" s="317"/>
      <c r="AE36" s="327"/>
      <c r="AG36" s="234">
        <f t="shared" si="8"/>
        <v>0</v>
      </c>
      <c r="AH36" s="234">
        <f t="shared" si="9"/>
        <v>0</v>
      </c>
      <c r="AI36" s="234">
        <f t="shared" si="10"/>
        <v>0</v>
      </c>
      <c r="AJ36" s="283"/>
      <c r="AK36" s="288"/>
      <c r="AL36" s="557" t="s">
        <v>104</v>
      </c>
      <c r="AM36" s="558"/>
      <c r="AN36" s="611">
        <f>AM36</f>
        <v>0</v>
      </c>
      <c r="AO36" s="612">
        <v>0</v>
      </c>
      <c r="AP36" s="612">
        <v>0</v>
      </c>
      <c r="AQ36" s="580">
        <f t="shared" si="28"/>
        <v>0</v>
      </c>
      <c r="AR36" s="560">
        <f t="shared" si="29"/>
        <v>0</v>
      </c>
      <c r="AS36" s="561">
        <f t="shared" si="30"/>
        <v>0</v>
      </c>
      <c r="AT36" s="558"/>
      <c r="AU36" s="559"/>
      <c r="AV36" s="564"/>
      <c r="AW36" s="283"/>
      <c r="AX36" s="288"/>
      <c r="AY36" s="557" t="s">
        <v>104</v>
      </c>
      <c r="AZ36" s="558"/>
      <c r="BA36" s="306">
        <f t="shared" si="42"/>
        <v>0</v>
      </c>
      <c r="BB36" s="612">
        <v>0</v>
      </c>
      <c r="BC36" s="612">
        <v>0</v>
      </c>
      <c r="BD36" s="558">
        <f t="shared" si="31"/>
        <v>0</v>
      </c>
      <c r="BE36" s="559">
        <f t="shared" si="32"/>
        <v>0</v>
      </c>
      <c r="BF36" s="564">
        <f t="shared" si="33"/>
        <v>0</v>
      </c>
      <c r="BG36" s="558"/>
      <c r="BH36" s="559"/>
      <c r="BI36" s="564"/>
      <c r="BJ36" s="283"/>
      <c r="BK36" s="288"/>
      <c r="BL36" s="557" t="s">
        <v>104</v>
      </c>
      <c r="BM36" s="558"/>
      <c r="BN36" s="611">
        <f>BM36</f>
        <v>0</v>
      </c>
      <c r="BO36" s="612">
        <v>0</v>
      </c>
      <c r="BP36" s="612">
        <v>0</v>
      </c>
      <c r="BQ36" s="558">
        <f t="shared" si="36"/>
        <v>0</v>
      </c>
      <c r="BR36" s="559">
        <f t="shared" si="37"/>
        <v>0</v>
      </c>
      <c r="BS36" s="564">
        <f t="shared" si="38"/>
        <v>0</v>
      </c>
      <c r="BT36" s="558"/>
      <c r="BU36" s="559"/>
      <c r="BV36" s="564"/>
      <c r="BW36" s="283"/>
      <c r="BX36" s="283"/>
      <c r="BY36" s="283"/>
    </row>
    <row r="37" spans="3:77" ht="12.75" customHeight="1">
      <c r="C37" s="146" t="str">
        <f ca="1">+IF(OFFSET(Processes!B18,$D$11,0)="*","*",OFFSET(Processes!D18,$D$11,0))</f>
        <v>INDNDPHBELCE1</v>
      </c>
      <c r="D37" s="146" t="str">
        <f ca="1">+OFFSET(Processes!E18,$D$11,0)</f>
        <v>Construction Heat Medium Temp. Boiler - Electricity Existing 1</v>
      </c>
      <c r="E37" s="172" t="str">
        <f>+Processes!O18</f>
        <v>INDELC</v>
      </c>
      <c r="F37" s="172" t="str">
        <f ca="1">+OFFSET(Processes!$M$12,$D$11,0) &amp; Processes!P18</f>
        <v>INDPH</v>
      </c>
      <c r="G37" s="322">
        <f t="shared" si="18"/>
        <v>0</v>
      </c>
      <c r="H37" s="322">
        <f t="shared" si="19"/>
        <v>0</v>
      </c>
      <c r="I37" s="322">
        <f t="shared" si="20"/>
        <v>0</v>
      </c>
      <c r="J37" s="322">
        <f t="shared" si="21"/>
        <v>0</v>
      </c>
      <c r="K37" s="322">
        <f t="shared" si="22"/>
        <v>0</v>
      </c>
      <c r="L37" s="322">
        <f t="shared" si="23"/>
        <v>0</v>
      </c>
      <c r="M37" s="322">
        <f t="shared" si="24"/>
        <v>0</v>
      </c>
      <c r="N37" s="322">
        <f t="shared" si="25"/>
        <v>0</v>
      </c>
      <c r="O37" s="322">
        <f t="shared" si="26"/>
        <v>0</v>
      </c>
      <c r="P37" s="322">
        <f t="shared" si="1"/>
        <v>0</v>
      </c>
      <c r="Q37" s="322">
        <f t="shared" si="2"/>
        <v>0</v>
      </c>
      <c r="R37" s="322">
        <f t="shared" si="3"/>
        <v>0</v>
      </c>
      <c r="S37" s="322">
        <f t="shared" si="4"/>
        <v>0</v>
      </c>
      <c r="T37" s="322">
        <f t="shared" si="5"/>
        <v>0</v>
      </c>
      <c r="U37" s="322">
        <f t="shared" si="6"/>
        <v>0</v>
      </c>
      <c r="V37" s="556">
        <v>5</v>
      </c>
      <c r="W37" s="343">
        <f>M131</f>
        <v>0.93099999999999994</v>
      </c>
      <c r="X37" s="521">
        <f t="shared" ref="X37:Y50" si="53">W37</f>
        <v>0.93099999999999994</v>
      </c>
      <c r="Y37" s="521">
        <f t="shared" si="53"/>
        <v>0.93099999999999994</v>
      </c>
      <c r="Z37" s="318">
        <f t="shared" ref="Z37:Z50" si="54">3.6*8760/1000000</f>
        <v>3.1536000000000002E-2</v>
      </c>
      <c r="AA37" s="389">
        <f t="shared" si="45"/>
        <v>0.5</v>
      </c>
      <c r="AB37" s="328">
        <v>20</v>
      </c>
      <c r="AC37" s="324"/>
      <c r="AD37" s="317"/>
      <c r="AE37" s="328"/>
      <c r="AG37" s="234">
        <f t="shared" si="8"/>
        <v>0</v>
      </c>
      <c r="AH37" s="234">
        <f t="shared" si="9"/>
        <v>0</v>
      </c>
      <c r="AI37" s="234">
        <f t="shared" si="10"/>
        <v>0</v>
      </c>
      <c r="AJ37" s="283"/>
      <c r="AK37" s="350"/>
      <c r="AL37" s="565" t="s">
        <v>61</v>
      </c>
      <c r="AM37" s="566">
        <f>O77/1000</f>
        <v>0</v>
      </c>
      <c r="AN37" s="559">
        <f t="shared" si="46"/>
        <v>0</v>
      </c>
      <c r="AO37" s="560">
        <f t="shared" ref="AO37" si="55">AM37*$AO$23</f>
        <v>0</v>
      </c>
      <c r="AP37" s="560">
        <f t="shared" si="48"/>
        <v>0</v>
      </c>
      <c r="AQ37" s="580">
        <f t="shared" si="28"/>
        <v>0</v>
      </c>
      <c r="AR37" s="560">
        <f t="shared" si="29"/>
        <v>0</v>
      </c>
      <c r="AS37" s="561">
        <f t="shared" si="30"/>
        <v>0</v>
      </c>
      <c r="AT37" s="566">
        <f t="shared" ref="AT37:AV41" si="56">IFERROR(AQ37/W37,0)</f>
        <v>0</v>
      </c>
      <c r="AU37" s="567">
        <f t="shared" si="56"/>
        <v>0</v>
      </c>
      <c r="AV37" s="568">
        <f t="shared" si="56"/>
        <v>0</v>
      </c>
      <c r="AW37" s="283"/>
      <c r="AX37" s="350"/>
      <c r="AY37" s="565" t="s">
        <v>61</v>
      </c>
      <c r="AZ37" s="566">
        <f>O97/1000</f>
        <v>0</v>
      </c>
      <c r="BA37" s="306">
        <f t="shared" si="42"/>
        <v>0</v>
      </c>
      <c r="BB37" s="560">
        <f>AZ37*$BB$23</f>
        <v>0</v>
      </c>
      <c r="BC37" s="560">
        <f>AZ37*$BC$23</f>
        <v>0</v>
      </c>
      <c r="BD37" s="566">
        <f t="shared" si="31"/>
        <v>0</v>
      </c>
      <c r="BE37" s="567">
        <f t="shared" si="32"/>
        <v>0</v>
      </c>
      <c r="BF37" s="568">
        <f>IFERROR(L37*$Z37*AA37/L$21,0)</f>
        <v>0</v>
      </c>
      <c r="BG37" s="566">
        <f t="shared" ref="BG37:BG56" si="57">IFERROR(BD37/W37,0)</f>
        <v>0</v>
      </c>
      <c r="BH37" s="567">
        <f t="shared" ref="BH37:BH56" si="58">IFERROR(BE37/X37,0)</f>
        <v>0</v>
      </c>
      <c r="BI37" s="568">
        <f t="shared" ref="BI37:BI56" si="59">IFERROR(BF37/Y37,0)</f>
        <v>0</v>
      </c>
      <c r="BJ37" s="283"/>
      <c r="BK37" s="350"/>
      <c r="BL37" s="565" t="s">
        <v>61</v>
      </c>
      <c r="BM37" s="566">
        <f>O117/1000</f>
        <v>0</v>
      </c>
      <c r="BN37" s="559">
        <f>BM37*$AN$23</f>
        <v>0</v>
      </c>
      <c r="BO37" s="560">
        <f t="shared" si="50"/>
        <v>0</v>
      </c>
      <c r="BP37" s="560">
        <f t="shared" si="51"/>
        <v>0</v>
      </c>
      <c r="BQ37" s="566">
        <f t="shared" si="36"/>
        <v>0</v>
      </c>
      <c r="BR37" s="567">
        <f t="shared" si="37"/>
        <v>0</v>
      </c>
      <c r="BS37" s="568">
        <f t="shared" si="38"/>
        <v>0</v>
      </c>
      <c r="BT37" s="566">
        <f t="shared" ref="BT37:BT56" si="60">IFERROR(BQ37/W37,0)</f>
        <v>0</v>
      </c>
      <c r="BU37" s="567">
        <f t="shared" ref="BU37:BU56" si="61">IFERROR(BR37/X37,0)</f>
        <v>0</v>
      </c>
      <c r="BV37" s="568">
        <f t="shared" ref="BV37:BV56" si="62">IFERROR(BS37/Y37,0)</f>
        <v>0</v>
      </c>
      <c r="BW37" s="283"/>
      <c r="BX37" s="283"/>
      <c r="BY37" s="283"/>
    </row>
    <row r="38" spans="3:77" ht="12.75" customHeight="1">
      <c r="C38" s="171" t="str">
        <f ca="1">+IF(OFFSET(Processes!B19,$D$11,0)="*","*",OFFSET(Processes!D19,$D$11,0))</f>
        <v>INDNDCOBNGAE1</v>
      </c>
      <c r="D38" s="171" t="str">
        <f ca="1">+OFFSET(Processes!E19,$D$11,0)</f>
        <v>Construction Heat High Temp. Boiler - Nat. Gas Existing 1</v>
      </c>
      <c r="E38" s="170" t="str">
        <f>+Processes!O19</f>
        <v>INDSNG1,INDSNG2,INDNGA</v>
      </c>
      <c r="F38" s="170" t="str">
        <f ca="1">+OFFSET(Processes!$M$12,$D$11,0) &amp; Processes!P19</f>
        <v>INDCO</v>
      </c>
      <c r="G38" s="320">
        <f t="shared" si="18"/>
        <v>0</v>
      </c>
      <c r="H38" s="320">
        <f t="shared" si="19"/>
        <v>0</v>
      </c>
      <c r="I38" s="320">
        <f t="shared" si="20"/>
        <v>0</v>
      </c>
      <c r="J38" s="320">
        <f t="shared" si="21"/>
        <v>0</v>
      </c>
      <c r="K38" s="320">
        <f t="shared" si="22"/>
        <v>0</v>
      </c>
      <c r="L38" s="320">
        <f t="shared" si="23"/>
        <v>0</v>
      </c>
      <c r="M38" s="320">
        <f t="shared" si="24"/>
        <v>0</v>
      </c>
      <c r="N38" s="320">
        <f t="shared" si="25"/>
        <v>0</v>
      </c>
      <c r="O38" s="320">
        <f t="shared" si="26"/>
        <v>0</v>
      </c>
      <c r="P38" s="320">
        <f t="shared" si="1"/>
        <v>0</v>
      </c>
      <c r="Q38" s="320">
        <f t="shared" si="2"/>
        <v>0</v>
      </c>
      <c r="R38" s="320">
        <f t="shared" si="3"/>
        <v>0</v>
      </c>
      <c r="S38" s="321">
        <f t="shared" si="4"/>
        <v>0</v>
      </c>
      <c r="T38" s="321">
        <f t="shared" si="5"/>
        <v>0</v>
      </c>
      <c r="U38" s="321">
        <f t="shared" si="6"/>
        <v>0</v>
      </c>
      <c r="V38" s="321">
        <v>5</v>
      </c>
      <c r="W38" s="341">
        <f>I132</f>
        <v>0.96039999999999992</v>
      </c>
      <c r="X38" s="520">
        <f t="shared" si="53"/>
        <v>0.96039999999999992</v>
      </c>
      <c r="Y38" s="520">
        <f t="shared" si="53"/>
        <v>0.96039999999999992</v>
      </c>
      <c r="Z38" s="324">
        <f t="shared" si="54"/>
        <v>3.1536000000000002E-2</v>
      </c>
      <c r="AA38" s="390">
        <f t="shared" si="45"/>
        <v>0.5</v>
      </c>
      <c r="AB38" s="329">
        <v>20</v>
      </c>
      <c r="AC38" s="325"/>
      <c r="AD38" s="325"/>
      <c r="AE38" s="329"/>
      <c r="AG38" s="234">
        <f t="shared" si="8"/>
        <v>0</v>
      </c>
      <c r="AH38" s="234">
        <f t="shared" si="9"/>
        <v>0</v>
      </c>
      <c r="AI38" s="234">
        <f t="shared" si="10"/>
        <v>0</v>
      </c>
      <c r="AJ38" s="283"/>
      <c r="AK38" s="528" t="str">
        <f ca="1">F38</f>
        <v>INDCO</v>
      </c>
      <c r="AL38" s="569" t="s">
        <v>97</v>
      </c>
      <c r="AM38" s="570">
        <f>(J78+I78)/1000</f>
        <v>0</v>
      </c>
      <c r="AN38" s="563">
        <f t="shared" si="46"/>
        <v>0</v>
      </c>
      <c r="AO38" s="563">
        <f>AM38*(1-$AN$23)</f>
        <v>0</v>
      </c>
      <c r="AP38" s="563"/>
      <c r="AQ38" s="562">
        <f t="shared" si="28"/>
        <v>0</v>
      </c>
      <c r="AR38" s="563">
        <f t="shared" si="29"/>
        <v>0</v>
      </c>
      <c r="AS38" s="571">
        <f t="shared" si="30"/>
        <v>0</v>
      </c>
      <c r="AT38" s="570">
        <f t="shared" si="56"/>
        <v>0</v>
      </c>
      <c r="AU38" s="572">
        <f t="shared" si="56"/>
        <v>0</v>
      </c>
      <c r="AV38" s="573">
        <f t="shared" si="56"/>
        <v>0</v>
      </c>
      <c r="AW38" s="283"/>
      <c r="AX38" s="528" t="str">
        <f t="shared" ca="1" si="12"/>
        <v>INDCO</v>
      </c>
      <c r="AY38" s="569" t="s">
        <v>97</v>
      </c>
      <c r="AZ38" s="570">
        <f>(J98+I98)/1000</f>
        <v>0</v>
      </c>
      <c r="BA38" s="563">
        <f>AZ38*$AN$23</f>
        <v>0</v>
      </c>
      <c r="BB38" s="563">
        <f>AZ38*$BB$23</f>
        <v>0</v>
      </c>
      <c r="BC38" s="563">
        <f>AZ38*$BC$23</f>
        <v>0</v>
      </c>
      <c r="BD38" s="570">
        <f t="shared" si="31"/>
        <v>0</v>
      </c>
      <c r="BE38" s="572">
        <f t="shared" si="32"/>
        <v>0</v>
      </c>
      <c r="BF38" s="573">
        <f t="shared" si="33"/>
        <v>0</v>
      </c>
      <c r="BG38" s="570">
        <f t="shared" si="57"/>
        <v>0</v>
      </c>
      <c r="BH38" s="572">
        <f t="shared" si="58"/>
        <v>0</v>
      </c>
      <c r="BI38" s="573">
        <f t="shared" si="59"/>
        <v>0</v>
      </c>
      <c r="BJ38" s="283"/>
      <c r="BK38" s="528" t="str">
        <f ca="1">AK38</f>
        <v>INDCO</v>
      </c>
      <c r="BL38" s="569" t="s">
        <v>97</v>
      </c>
      <c r="BM38" s="570">
        <f>(J118+I188)/1000</f>
        <v>0</v>
      </c>
      <c r="BN38" s="563">
        <f>BM38*$AN$23</f>
        <v>0</v>
      </c>
      <c r="BO38" s="563">
        <f t="shared" si="50"/>
        <v>0</v>
      </c>
      <c r="BP38" s="563">
        <f t="shared" si="51"/>
        <v>0</v>
      </c>
      <c r="BQ38" s="570">
        <f t="shared" si="36"/>
        <v>0</v>
      </c>
      <c r="BR38" s="572">
        <f t="shared" si="37"/>
        <v>0</v>
      </c>
      <c r="BS38" s="573">
        <f t="shared" si="38"/>
        <v>0</v>
      </c>
      <c r="BT38" s="570">
        <f t="shared" si="60"/>
        <v>0</v>
      </c>
      <c r="BU38" s="572">
        <f t="shared" si="61"/>
        <v>0</v>
      </c>
      <c r="BV38" s="573">
        <f t="shared" si="62"/>
        <v>0</v>
      </c>
      <c r="BW38" s="283"/>
      <c r="BX38" s="283"/>
      <c r="BY38" s="283"/>
    </row>
    <row r="39" spans="3:77" ht="12.75" customHeight="1">
      <c r="C39" s="171" t="str">
        <f ca="1">+IF(OFFSET(Processes!B20,$D$11,0)="*","*",OFFSET(Processes!D20,$D$11,0))</f>
        <v>INDNDCOBCOAE1</v>
      </c>
      <c r="D39" s="171" t="str">
        <f ca="1">+OFFSET(Processes!E20,$D$11,0)</f>
        <v>Construction Heat High Temp. Boiler - Coal Existing 1</v>
      </c>
      <c r="E39" s="170" t="str">
        <f>+Processes!O20</f>
        <v>INDCOA</v>
      </c>
      <c r="F39" s="170" t="str">
        <f ca="1">+OFFSET(Processes!$M$12,$D$11,0) &amp; Processes!P20</f>
        <v>INDCO</v>
      </c>
      <c r="G39" s="320">
        <f t="shared" si="18"/>
        <v>0</v>
      </c>
      <c r="H39" s="320">
        <f t="shared" si="19"/>
        <v>0</v>
      </c>
      <c r="I39" s="320">
        <f t="shared" si="20"/>
        <v>0</v>
      </c>
      <c r="J39" s="320">
        <f t="shared" si="21"/>
        <v>0</v>
      </c>
      <c r="K39" s="320">
        <f t="shared" si="22"/>
        <v>0</v>
      </c>
      <c r="L39" s="320">
        <f t="shared" si="23"/>
        <v>0</v>
      </c>
      <c r="M39" s="320">
        <f t="shared" si="24"/>
        <v>0</v>
      </c>
      <c r="N39" s="320">
        <f t="shared" si="25"/>
        <v>0</v>
      </c>
      <c r="O39" s="320">
        <f t="shared" si="26"/>
        <v>0</v>
      </c>
      <c r="P39" s="320">
        <f t="shared" si="1"/>
        <v>0</v>
      </c>
      <c r="Q39" s="320">
        <f t="shared" si="2"/>
        <v>0</v>
      </c>
      <c r="R39" s="320">
        <f t="shared" si="3"/>
        <v>0</v>
      </c>
      <c r="S39" s="320">
        <f t="shared" si="4"/>
        <v>0</v>
      </c>
      <c r="T39" s="320">
        <f t="shared" si="5"/>
        <v>0</v>
      </c>
      <c r="U39" s="320">
        <f t="shared" si="6"/>
        <v>0</v>
      </c>
      <c r="V39" s="320">
        <v>5</v>
      </c>
      <c r="W39" s="341">
        <f>D132</f>
        <v>0.91237999999999997</v>
      </c>
      <c r="X39" s="520">
        <f t="shared" si="53"/>
        <v>0.91237999999999997</v>
      </c>
      <c r="Y39" s="520">
        <f t="shared" si="53"/>
        <v>0.91237999999999997</v>
      </c>
      <c r="Z39" s="324">
        <f t="shared" si="54"/>
        <v>3.1536000000000002E-2</v>
      </c>
      <c r="AA39" s="388">
        <f t="shared" si="45"/>
        <v>0.5</v>
      </c>
      <c r="AB39" s="327">
        <v>20</v>
      </c>
      <c r="AC39" s="324"/>
      <c r="AD39" s="324"/>
      <c r="AE39" s="329"/>
      <c r="AG39" s="234">
        <f t="shared" si="8"/>
        <v>0</v>
      </c>
      <c r="AH39" s="234">
        <f t="shared" si="9"/>
        <v>0</v>
      </c>
      <c r="AI39" s="234">
        <f t="shared" si="10"/>
        <v>0</v>
      </c>
      <c r="AJ39" s="283"/>
      <c r="AK39" s="288"/>
      <c r="AL39" s="557" t="s">
        <v>98</v>
      </c>
      <c r="AM39" s="558">
        <f>D78/1000</f>
        <v>0</v>
      </c>
      <c r="AN39" s="560">
        <f t="shared" si="46"/>
        <v>0</v>
      </c>
      <c r="AO39" s="560">
        <f>AM39*(1-$AN$23)</f>
        <v>0</v>
      </c>
      <c r="AP39" s="560"/>
      <c r="AQ39" s="580">
        <f t="shared" si="28"/>
        <v>0</v>
      </c>
      <c r="AR39" s="560">
        <f t="shared" si="29"/>
        <v>0</v>
      </c>
      <c r="AS39" s="561">
        <f t="shared" si="30"/>
        <v>0</v>
      </c>
      <c r="AT39" s="558">
        <f t="shared" si="56"/>
        <v>0</v>
      </c>
      <c r="AU39" s="559">
        <f t="shared" si="56"/>
        <v>0</v>
      </c>
      <c r="AV39" s="564">
        <f t="shared" si="56"/>
        <v>0</v>
      </c>
      <c r="AW39" s="283"/>
      <c r="AX39" s="288"/>
      <c r="AY39" s="557" t="s">
        <v>98</v>
      </c>
      <c r="AZ39" s="558">
        <f>D98/1000</f>
        <v>0</v>
      </c>
      <c r="BA39" s="560">
        <f>AZ39*$AN$23</f>
        <v>0</v>
      </c>
      <c r="BB39" s="560">
        <f>AZ39*$BB$23</f>
        <v>0</v>
      </c>
      <c r="BC39" s="560">
        <f>AZ39*$BC$23</f>
        <v>0</v>
      </c>
      <c r="BD39" s="558">
        <f t="shared" si="31"/>
        <v>0</v>
      </c>
      <c r="BE39" s="559">
        <f t="shared" si="32"/>
        <v>0</v>
      </c>
      <c r="BF39" s="564">
        <f t="shared" si="33"/>
        <v>0</v>
      </c>
      <c r="BG39" s="558">
        <f t="shared" si="57"/>
        <v>0</v>
      </c>
      <c r="BH39" s="559">
        <f t="shared" si="58"/>
        <v>0</v>
      </c>
      <c r="BI39" s="564">
        <f t="shared" si="59"/>
        <v>0</v>
      </c>
      <c r="BJ39" s="283"/>
      <c r="BK39" s="288"/>
      <c r="BL39" s="557" t="s">
        <v>98</v>
      </c>
      <c r="BM39" s="558">
        <f>D118/1000</f>
        <v>0</v>
      </c>
      <c r="BN39" s="560">
        <f>BM39*$AN$23</f>
        <v>0</v>
      </c>
      <c r="BO39" s="560">
        <f t="shared" si="50"/>
        <v>0</v>
      </c>
      <c r="BP39" s="560">
        <f t="shared" si="51"/>
        <v>0</v>
      </c>
      <c r="BQ39" s="558">
        <f t="shared" si="36"/>
        <v>0</v>
      </c>
      <c r="BR39" s="559">
        <f t="shared" si="37"/>
        <v>0</v>
      </c>
      <c r="BS39" s="564">
        <f t="shared" si="38"/>
        <v>0</v>
      </c>
      <c r="BT39" s="558">
        <f t="shared" si="60"/>
        <v>0</v>
      </c>
      <c r="BU39" s="559">
        <f t="shared" si="61"/>
        <v>0</v>
      </c>
      <c r="BV39" s="564">
        <f t="shared" si="62"/>
        <v>0</v>
      </c>
      <c r="BW39" s="283"/>
      <c r="BX39" s="283"/>
      <c r="BY39" s="283"/>
    </row>
    <row r="40" spans="3:77" ht="12.75" customHeight="1">
      <c r="C40" s="171" t="str">
        <f ca="1">+IF(OFFSET(Processes!B21,$D$11,0)="*","*",OFFSET(Processes!D21,$D$11,0))</f>
        <v>INDNDCOBDSLE1</v>
      </c>
      <c r="D40" s="171" t="str">
        <f ca="1">+OFFSET(Processes!E21,$D$11,0)</f>
        <v>Construction Heat High Temp. Boiler - Diesel Existing 1</v>
      </c>
      <c r="E40" s="170" t="str">
        <f>+Processes!O21</f>
        <v>INDDSB1,INDDSB2,INDDSL</v>
      </c>
      <c r="F40" s="170" t="str">
        <f ca="1">+OFFSET(Processes!$M$12,$D$11,0) &amp; Processes!P21</f>
        <v>INDCO</v>
      </c>
      <c r="G40" s="320">
        <f t="shared" si="18"/>
        <v>0</v>
      </c>
      <c r="H40" s="320">
        <f t="shared" si="19"/>
        <v>0</v>
      </c>
      <c r="I40" s="320">
        <f t="shared" si="20"/>
        <v>0</v>
      </c>
      <c r="J40" s="320">
        <f t="shared" si="21"/>
        <v>0</v>
      </c>
      <c r="K40" s="320">
        <f t="shared" si="22"/>
        <v>0</v>
      </c>
      <c r="L40" s="320">
        <f t="shared" si="23"/>
        <v>0</v>
      </c>
      <c r="M40" s="320">
        <f t="shared" si="24"/>
        <v>0</v>
      </c>
      <c r="N40" s="320">
        <f t="shared" si="25"/>
        <v>0</v>
      </c>
      <c r="O40" s="320">
        <f t="shared" si="26"/>
        <v>0</v>
      </c>
      <c r="P40" s="320">
        <f t="shared" si="1"/>
        <v>0</v>
      </c>
      <c r="Q40" s="320">
        <f t="shared" si="2"/>
        <v>0</v>
      </c>
      <c r="R40" s="320">
        <f t="shared" si="3"/>
        <v>0</v>
      </c>
      <c r="S40" s="320">
        <f t="shared" si="4"/>
        <v>0</v>
      </c>
      <c r="T40" s="320">
        <f t="shared" si="5"/>
        <v>0</v>
      </c>
      <c r="U40" s="320">
        <f t="shared" si="6"/>
        <v>0</v>
      </c>
      <c r="V40" s="320">
        <v>5</v>
      </c>
      <c r="W40" s="341">
        <f>F132</f>
        <v>0.92198399999999991</v>
      </c>
      <c r="X40" s="520">
        <f t="shared" si="53"/>
        <v>0.92198399999999991</v>
      </c>
      <c r="Y40" s="520">
        <f t="shared" si="53"/>
        <v>0.92198399999999991</v>
      </c>
      <c r="Z40" s="324">
        <f t="shared" si="54"/>
        <v>3.1536000000000002E-2</v>
      </c>
      <c r="AA40" s="390">
        <f t="shared" si="45"/>
        <v>0.5</v>
      </c>
      <c r="AB40" s="329">
        <v>20</v>
      </c>
      <c r="AC40" s="324"/>
      <c r="AD40" s="324"/>
      <c r="AE40" s="329"/>
      <c r="AG40" s="234">
        <f t="shared" si="8"/>
        <v>0</v>
      </c>
      <c r="AH40" s="234">
        <f t="shared" si="9"/>
        <v>0</v>
      </c>
      <c r="AI40" s="234">
        <f t="shared" si="10"/>
        <v>0</v>
      </c>
      <c r="AJ40" s="283"/>
      <c r="AK40" s="288"/>
      <c r="AL40" s="557" t="s">
        <v>59</v>
      </c>
      <c r="AM40" s="558">
        <f>(F78+L78)/1000</f>
        <v>0</v>
      </c>
      <c r="AN40" s="560">
        <f t="shared" si="46"/>
        <v>0</v>
      </c>
      <c r="AO40" s="560">
        <f>AM40*(1-$AN$23)</f>
        <v>0</v>
      </c>
      <c r="AP40" s="560"/>
      <c r="AQ40" s="580">
        <f t="shared" si="28"/>
        <v>0</v>
      </c>
      <c r="AR40" s="560">
        <f t="shared" si="29"/>
        <v>0</v>
      </c>
      <c r="AS40" s="561">
        <f t="shared" si="30"/>
        <v>0</v>
      </c>
      <c r="AT40" s="558">
        <f t="shared" si="56"/>
        <v>0</v>
      </c>
      <c r="AU40" s="559">
        <f t="shared" si="56"/>
        <v>0</v>
      </c>
      <c r="AV40" s="564">
        <f t="shared" si="56"/>
        <v>0</v>
      </c>
      <c r="AW40" s="283"/>
      <c r="AX40" s="288"/>
      <c r="AY40" s="557" t="s">
        <v>59</v>
      </c>
      <c r="AZ40" s="558">
        <f>(F98+L98)/1000</f>
        <v>0</v>
      </c>
      <c r="BA40" s="560">
        <f t="shared" ref="BA40:BA46" si="63">AZ40*$AN$23</f>
        <v>0</v>
      </c>
      <c r="BB40" s="560">
        <f t="shared" ref="BB40:BB62" si="64">AZ40*$BB$23</f>
        <v>0</v>
      </c>
      <c r="BC40" s="560">
        <f t="shared" ref="BC40:BC62" si="65">AZ40*$BC$23</f>
        <v>0</v>
      </c>
      <c r="BD40" s="558">
        <f t="shared" si="31"/>
        <v>0</v>
      </c>
      <c r="BE40" s="559">
        <f t="shared" si="32"/>
        <v>0</v>
      </c>
      <c r="BF40" s="564">
        <f t="shared" si="33"/>
        <v>0</v>
      </c>
      <c r="BG40" s="558">
        <f t="shared" si="57"/>
        <v>0</v>
      </c>
      <c r="BH40" s="559">
        <f t="shared" si="58"/>
        <v>0</v>
      </c>
      <c r="BI40" s="564">
        <f t="shared" si="59"/>
        <v>0</v>
      </c>
      <c r="BJ40" s="283"/>
      <c r="BK40" s="288"/>
      <c r="BL40" s="557" t="s">
        <v>59</v>
      </c>
      <c r="BM40" s="558">
        <f>(F118+L118)/1000</f>
        <v>0</v>
      </c>
      <c r="BN40" s="560">
        <f>BM40*$AN$23</f>
        <v>0</v>
      </c>
      <c r="BO40" s="560">
        <f t="shared" si="50"/>
        <v>0</v>
      </c>
      <c r="BP40" s="560">
        <f t="shared" si="51"/>
        <v>0</v>
      </c>
      <c r="BQ40" s="558">
        <f t="shared" si="36"/>
        <v>0</v>
      </c>
      <c r="BR40" s="559">
        <f t="shared" si="37"/>
        <v>0</v>
      </c>
      <c r="BS40" s="564">
        <f t="shared" si="38"/>
        <v>0</v>
      </c>
      <c r="BT40" s="558">
        <f t="shared" si="60"/>
        <v>0</v>
      </c>
      <c r="BU40" s="559">
        <f t="shared" si="61"/>
        <v>0</v>
      </c>
      <c r="BV40" s="564">
        <f t="shared" si="62"/>
        <v>0</v>
      </c>
      <c r="BW40" s="283"/>
      <c r="BX40" s="283"/>
      <c r="BY40" s="283"/>
    </row>
    <row r="41" spans="3:77" ht="12.75" customHeight="1">
      <c r="C41" s="171" t="str">
        <f ca="1">+IF(OFFSET(Processes!B22,$D$11,0)="*","*",OFFSET(Processes!D22,$D$11,0))</f>
        <v>INDNDCOBWPEE1</v>
      </c>
      <c r="D41" s="171" t="str">
        <f ca="1">+OFFSET(Processes!E22,$D$11,0)</f>
        <v>Construction Heat High Temp. Boiler - Wood Pellets Existing 1</v>
      </c>
      <c r="E41" s="170" t="str">
        <f>+Processes!O22</f>
        <v>INDWPE</v>
      </c>
      <c r="F41" s="170" t="str">
        <f ca="1">+OFFSET(Processes!$M$12,$D$11,0) &amp; Processes!P22</f>
        <v>INDCO</v>
      </c>
      <c r="G41" s="319">
        <f t="shared" si="18"/>
        <v>0</v>
      </c>
      <c r="H41" s="319">
        <f t="shared" si="19"/>
        <v>0</v>
      </c>
      <c r="I41" s="319">
        <f t="shared" si="20"/>
        <v>0</v>
      </c>
      <c r="J41" s="319">
        <f t="shared" si="21"/>
        <v>0</v>
      </c>
      <c r="K41" s="319">
        <f t="shared" si="22"/>
        <v>0</v>
      </c>
      <c r="L41" s="319">
        <f t="shared" si="23"/>
        <v>0</v>
      </c>
      <c r="M41" s="319">
        <f t="shared" si="24"/>
        <v>0</v>
      </c>
      <c r="N41" s="319">
        <f t="shared" si="25"/>
        <v>0</v>
      </c>
      <c r="O41" s="319">
        <f t="shared" si="26"/>
        <v>0</v>
      </c>
      <c r="P41" s="319">
        <f t="shared" si="1"/>
        <v>0</v>
      </c>
      <c r="Q41" s="319">
        <f t="shared" si="2"/>
        <v>0</v>
      </c>
      <c r="R41" s="319">
        <f t="shared" si="3"/>
        <v>0</v>
      </c>
      <c r="S41" s="319">
        <f t="shared" si="4"/>
        <v>0</v>
      </c>
      <c r="T41" s="319">
        <f t="shared" si="5"/>
        <v>0</v>
      </c>
      <c r="U41" s="319">
        <f t="shared" si="6"/>
        <v>0</v>
      </c>
      <c r="V41" s="319">
        <v>5</v>
      </c>
      <c r="W41" s="341">
        <f>K132</f>
        <v>0.81633999999999995</v>
      </c>
      <c r="X41" s="520">
        <f t="shared" si="53"/>
        <v>0.81633999999999995</v>
      </c>
      <c r="Y41" s="520">
        <f t="shared" si="53"/>
        <v>0.81633999999999995</v>
      </c>
      <c r="Z41" s="324">
        <f t="shared" si="54"/>
        <v>3.1536000000000002E-2</v>
      </c>
      <c r="AA41" s="390">
        <f t="shared" si="45"/>
        <v>0.5</v>
      </c>
      <c r="AB41" s="329">
        <v>20</v>
      </c>
      <c r="AC41" s="317">
        <v>0.5</v>
      </c>
      <c r="AD41" s="317">
        <v>0.5</v>
      </c>
      <c r="AE41" s="327">
        <v>5</v>
      </c>
      <c r="AG41" s="234">
        <f t="shared" si="8"/>
        <v>0</v>
      </c>
      <c r="AH41" s="234">
        <f t="shared" si="9"/>
        <v>0</v>
      </c>
      <c r="AI41" s="234">
        <f t="shared" si="10"/>
        <v>0</v>
      </c>
      <c r="AJ41" s="283"/>
      <c r="AK41" s="288"/>
      <c r="AL41" s="557" t="s">
        <v>99</v>
      </c>
      <c r="AM41" s="558">
        <f>M78/1000</f>
        <v>0</v>
      </c>
      <c r="AN41" s="560">
        <f t="shared" si="46"/>
        <v>0</v>
      </c>
      <c r="AO41" s="560">
        <f>AM41*(1-$AN$23)</f>
        <v>0</v>
      </c>
      <c r="AP41" s="560"/>
      <c r="AQ41" s="580">
        <f t="shared" si="28"/>
        <v>0</v>
      </c>
      <c r="AR41" s="560">
        <f t="shared" si="29"/>
        <v>0</v>
      </c>
      <c r="AS41" s="561">
        <f t="shared" si="30"/>
        <v>0</v>
      </c>
      <c r="AT41" s="558">
        <f t="shared" si="56"/>
        <v>0</v>
      </c>
      <c r="AU41" s="559">
        <f t="shared" si="56"/>
        <v>0</v>
      </c>
      <c r="AV41" s="564">
        <f t="shared" si="56"/>
        <v>0</v>
      </c>
      <c r="AW41" s="283"/>
      <c r="AX41" s="288"/>
      <c r="AY41" s="557" t="s">
        <v>99</v>
      </c>
      <c r="AZ41" s="558">
        <f>M98/1000</f>
        <v>0</v>
      </c>
      <c r="BA41" s="560">
        <f t="shared" si="63"/>
        <v>0</v>
      </c>
      <c r="BB41" s="560">
        <f t="shared" si="64"/>
        <v>0</v>
      </c>
      <c r="BC41" s="560">
        <f t="shared" si="65"/>
        <v>0</v>
      </c>
      <c r="BD41" s="558">
        <f t="shared" si="31"/>
        <v>0</v>
      </c>
      <c r="BE41" s="559">
        <f t="shared" si="32"/>
        <v>0</v>
      </c>
      <c r="BF41" s="564">
        <f t="shared" si="33"/>
        <v>0</v>
      </c>
      <c r="BG41" s="558">
        <f t="shared" si="57"/>
        <v>0</v>
      </c>
      <c r="BH41" s="559">
        <f t="shared" si="58"/>
        <v>0</v>
      </c>
      <c r="BI41" s="564">
        <f t="shared" si="59"/>
        <v>0</v>
      </c>
      <c r="BJ41" s="283"/>
      <c r="BK41" s="288"/>
      <c r="BL41" s="557" t="s">
        <v>99</v>
      </c>
      <c r="BM41" s="558">
        <f>M118/1000</f>
        <v>0</v>
      </c>
      <c r="BN41" s="560">
        <f>BM41*$AN$23</f>
        <v>0</v>
      </c>
      <c r="BO41" s="560">
        <f t="shared" si="50"/>
        <v>0</v>
      </c>
      <c r="BP41" s="560">
        <f t="shared" si="51"/>
        <v>0</v>
      </c>
      <c r="BQ41" s="558">
        <f t="shared" si="36"/>
        <v>0</v>
      </c>
      <c r="BR41" s="559">
        <f t="shared" si="37"/>
        <v>0</v>
      </c>
      <c r="BS41" s="564">
        <f t="shared" si="38"/>
        <v>0</v>
      </c>
      <c r="BT41" s="558">
        <f t="shared" si="60"/>
        <v>0</v>
      </c>
      <c r="BU41" s="559">
        <f t="shared" si="61"/>
        <v>0</v>
      </c>
      <c r="BV41" s="564">
        <f t="shared" si="62"/>
        <v>0</v>
      </c>
      <c r="BW41" s="283"/>
      <c r="BX41" s="283"/>
      <c r="BY41" s="283"/>
    </row>
    <row r="42" spans="3:77" ht="12.75" customHeight="1">
      <c r="C42" s="171"/>
      <c r="D42" s="171"/>
      <c r="E42" s="170" t="str">
        <f>+Processes!O23</f>
        <v>INDWCH</v>
      </c>
      <c r="F42" s="170"/>
      <c r="G42" s="319"/>
      <c r="H42" s="319"/>
      <c r="I42" s="319"/>
      <c r="J42" s="319"/>
      <c r="K42" s="319"/>
      <c r="L42" s="319"/>
      <c r="M42" s="319"/>
      <c r="N42" s="319"/>
      <c r="O42" s="319"/>
      <c r="P42" s="319">
        <f t="shared" si="1"/>
        <v>0</v>
      </c>
      <c r="Q42" s="319">
        <f t="shared" si="2"/>
        <v>0</v>
      </c>
      <c r="R42" s="319">
        <f t="shared" si="3"/>
        <v>0</v>
      </c>
      <c r="S42" s="319">
        <f t="shared" si="4"/>
        <v>0</v>
      </c>
      <c r="T42" s="319">
        <f t="shared" si="5"/>
        <v>0</v>
      </c>
      <c r="U42" s="319">
        <f t="shared" si="6"/>
        <v>0</v>
      </c>
      <c r="V42" s="319" t="str">
        <f>IF(S42&gt;0,0.001,"")</f>
        <v/>
      </c>
      <c r="W42" s="341"/>
      <c r="X42" s="520"/>
      <c r="Y42" s="520"/>
      <c r="Z42" s="324"/>
      <c r="AA42" s="390"/>
      <c r="AB42" s="329"/>
      <c r="AC42" s="317">
        <f>1-AC41</f>
        <v>0.5</v>
      </c>
      <c r="AD42" s="317">
        <f>1-AD41</f>
        <v>0.5</v>
      </c>
      <c r="AE42" s="327">
        <v>5</v>
      </c>
      <c r="AG42" s="234"/>
      <c r="AH42" s="234"/>
      <c r="AI42" s="234"/>
      <c r="AJ42" s="283"/>
      <c r="AK42" s="288"/>
      <c r="AL42" s="557" t="s">
        <v>107</v>
      </c>
      <c r="AM42" s="558"/>
      <c r="AN42" s="560"/>
      <c r="AO42" s="560"/>
      <c r="AP42" s="560"/>
      <c r="AQ42" s="580">
        <f t="shared" si="28"/>
        <v>0</v>
      </c>
      <c r="AR42" s="560">
        <f t="shared" si="29"/>
        <v>0</v>
      </c>
      <c r="AS42" s="561">
        <f t="shared" si="30"/>
        <v>0</v>
      </c>
      <c r="AT42" s="558"/>
      <c r="AU42" s="559"/>
      <c r="AV42" s="564"/>
      <c r="AW42" s="283"/>
      <c r="AX42" s="288"/>
      <c r="AY42" s="557" t="s">
        <v>107</v>
      </c>
      <c r="AZ42" s="558"/>
      <c r="BA42" s="560">
        <f t="shared" si="63"/>
        <v>0</v>
      </c>
      <c r="BB42" s="560">
        <f t="shared" si="64"/>
        <v>0</v>
      </c>
      <c r="BC42" s="560">
        <f t="shared" si="65"/>
        <v>0</v>
      </c>
      <c r="BD42" s="558">
        <f t="shared" si="31"/>
        <v>0</v>
      </c>
      <c r="BE42" s="559">
        <f t="shared" si="32"/>
        <v>0</v>
      </c>
      <c r="BF42" s="564">
        <f t="shared" si="33"/>
        <v>0</v>
      </c>
      <c r="BG42" s="558">
        <f t="shared" si="57"/>
        <v>0</v>
      </c>
      <c r="BH42" s="559">
        <f t="shared" si="58"/>
        <v>0</v>
      </c>
      <c r="BI42" s="564">
        <f t="shared" si="59"/>
        <v>0</v>
      </c>
      <c r="BJ42" s="283"/>
      <c r="BK42" s="288"/>
      <c r="BL42" s="557" t="s">
        <v>107</v>
      </c>
      <c r="BM42" s="558"/>
      <c r="BN42" s="560"/>
      <c r="BO42" s="560">
        <f t="shared" si="50"/>
        <v>0</v>
      </c>
      <c r="BP42" s="560">
        <f t="shared" si="51"/>
        <v>0</v>
      </c>
      <c r="BQ42" s="558">
        <f t="shared" si="36"/>
        <v>0</v>
      </c>
      <c r="BR42" s="559">
        <f t="shared" si="37"/>
        <v>0</v>
      </c>
      <c r="BS42" s="564">
        <f t="shared" si="38"/>
        <v>0</v>
      </c>
      <c r="BT42" s="558">
        <f t="shared" si="60"/>
        <v>0</v>
      </c>
      <c r="BU42" s="559">
        <f t="shared" si="61"/>
        <v>0</v>
      </c>
      <c r="BV42" s="564">
        <f t="shared" si="62"/>
        <v>0</v>
      </c>
      <c r="BW42" s="283"/>
      <c r="BX42" s="283"/>
      <c r="BY42" s="283"/>
    </row>
    <row r="43" spans="3:77" ht="12.75" customHeight="1">
      <c r="C43" s="171" t="str">
        <f ca="1">+IF(OFFSET(Processes!B24,$D$11,0)="*","*",OFFSET(Processes!D24,$D$11,0))</f>
        <v>INDNDCOBHFOE1</v>
      </c>
      <c r="D43" s="171" t="str">
        <f ca="1">+OFFSET(Processes!E24,$D$11,0)</f>
        <v>Construction Heat High Temp. Boiler - Heavy Fuel Oil Existing 1</v>
      </c>
      <c r="E43" s="170" t="str">
        <f>+Processes!O24</f>
        <v>INDHFO</v>
      </c>
      <c r="F43" s="170" t="str">
        <f ca="1">+OFFSET(Processes!$M$12,$D$11,0) &amp; Processes!P24</f>
        <v>INDCO</v>
      </c>
      <c r="G43" s="320">
        <f t="shared" si="18"/>
        <v>0</v>
      </c>
      <c r="H43" s="320">
        <f t="shared" si="19"/>
        <v>0</v>
      </c>
      <c r="I43" s="320">
        <f t="shared" si="20"/>
        <v>0</v>
      </c>
      <c r="J43" s="320">
        <f t="shared" si="21"/>
        <v>0</v>
      </c>
      <c r="K43" s="320">
        <f t="shared" si="22"/>
        <v>0</v>
      </c>
      <c r="L43" s="320">
        <f t="shared" si="23"/>
        <v>0</v>
      </c>
      <c r="M43" s="320">
        <f t="shared" si="24"/>
        <v>0</v>
      </c>
      <c r="N43" s="320">
        <f t="shared" si="25"/>
        <v>0</v>
      </c>
      <c r="O43" s="320">
        <f t="shared" si="26"/>
        <v>0</v>
      </c>
      <c r="P43" s="320">
        <f t="shared" si="1"/>
        <v>0</v>
      </c>
      <c r="Q43" s="320">
        <f t="shared" si="2"/>
        <v>0</v>
      </c>
      <c r="R43" s="320">
        <f t="shared" si="3"/>
        <v>0</v>
      </c>
      <c r="S43" s="320">
        <f t="shared" si="4"/>
        <v>0</v>
      </c>
      <c r="T43" s="320">
        <f t="shared" si="5"/>
        <v>0</v>
      </c>
      <c r="U43" s="320">
        <f t="shared" si="6"/>
        <v>0</v>
      </c>
      <c r="V43" s="320">
        <v>5</v>
      </c>
      <c r="W43" s="341">
        <f>E132</f>
        <v>0.91237999999999997</v>
      </c>
      <c r="X43" s="520">
        <f t="shared" ref="X43:Y45" si="66">W43</f>
        <v>0.91237999999999997</v>
      </c>
      <c r="Y43" s="520">
        <f t="shared" si="66"/>
        <v>0.91237999999999997</v>
      </c>
      <c r="Z43" s="324">
        <f t="shared" si="54"/>
        <v>3.1536000000000002E-2</v>
      </c>
      <c r="AA43" s="390">
        <f t="shared" ref="AA43:AA50" si="67">$AA$26</f>
        <v>0.5</v>
      </c>
      <c r="AB43" s="329">
        <v>20</v>
      </c>
      <c r="AC43" s="317"/>
      <c r="AD43" s="317"/>
      <c r="AE43" s="329"/>
      <c r="AG43" s="234">
        <f t="shared" ref="AG43:AG50" si="68">((G43*Z43*AA43/W43)+(H43*Z43*AA43/X43))/$G$21</f>
        <v>0</v>
      </c>
      <c r="AH43" s="234">
        <f t="shared" ref="AH43:AH50" si="69">((J43*Z43*AA43/W43)+(K43*Z43*AA43/X43))/$J$21</f>
        <v>0</v>
      </c>
      <c r="AI43" s="234">
        <f t="shared" ref="AI43:AI50" si="70">((M43*AA43*Z43/W43)+(N43*Z43*AA43/X43))/$M$21</f>
        <v>0</v>
      </c>
      <c r="AJ43" s="283"/>
      <c r="AK43" s="288"/>
      <c r="AL43" s="557" t="s">
        <v>101</v>
      </c>
      <c r="AM43" s="558">
        <f>E78/1000</f>
        <v>0</v>
      </c>
      <c r="AN43" s="560">
        <f t="shared" ref="AN43:AN48" si="71">AM43*$AN$23</f>
        <v>0</v>
      </c>
      <c r="AO43" s="560">
        <f>AM43*(1-$AN$23)</f>
        <v>0</v>
      </c>
      <c r="AP43" s="560"/>
      <c r="AQ43" s="580">
        <f t="shared" si="28"/>
        <v>0</v>
      </c>
      <c r="AR43" s="560">
        <f t="shared" si="29"/>
        <v>0</v>
      </c>
      <c r="AS43" s="561">
        <f t="shared" si="30"/>
        <v>0</v>
      </c>
      <c r="AT43" s="558">
        <f t="shared" ref="AT43:AV50" si="72">IFERROR(AQ43/W43,0)</f>
        <v>0</v>
      </c>
      <c r="AU43" s="559">
        <f t="shared" si="72"/>
        <v>0</v>
      </c>
      <c r="AV43" s="564">
        <f t="shared" si="72"/>
        <v>0</v>
      </c>
      <c r="AW43" s="283"/>
      <c r="AX43" s="288"/>
      <c r="AY43" s="557" t="s">
        <v>101</v>
      </c>
      <c r="AZ43" s="558">
        <f>E98/1000</f>
        <v>0</v>
      </c>
      <c r="BA43" s="560">
        <f t="shared" si="63"/>
        <v>0</v>
      </c>
      <c r="BB43" s="560">
        <f t="shared" si="64"/>
        <v>0</v>
      </c>
      <c r="BC43" s="560">
        <f t="shared" si="65"/>
        <v>0</v>
      </c>
      <c r="BD43" s="558">
        <f t="shared" si="31"/>
        <v>0</v>
      </c>
      <c r="BE43" s="559">
        <f t="shared" si="32"/>
        <v>0</v>
      </c>
      <c r="BF43" s="564">
        <f t="shared" si="33"/>
        <v>0</v>
      </c>
      <c r="BG43" s="558">
        <f t="shared" si="57"/>
        <v>0</v>
      </c>
      <c r="BH43" s="559">
        <f t="shared" si="58"/>
        <v>0</v>
      </c>
      <c r="BI43" s="564">
        <f t="shared" si="59"/>
        <v>0</v>
      </c>
      <c r="BJ43" s="283"/>
      <c r="BK43" s="288"/>
      <c r="BL43" s="557" t="s">
        <v>101</v>
      </c>
      <c r="BM43" s="558">
        <f>E118/1000</f>
        <v>0</v>
      </c>
      <c r="BN43" s="560">
        <f t="shared" ref="BN43:BN50" si="73">BM43*$AN$23</f>
        <v>0</v>
      </c>
      <c r="BO43" s="560">
        <f t="shared" si="50"/>
        <v>0</v>
      </c>
      <c r="BP43" s="560">
        <f t="shared" si="51"/>
        <v>0</v>
      </c>
      <c r="BQ43" s="558">
        <f t="shared" si="36"/>
        <v>0</v>
      </c>
      <c r="BR43" s="559">
        <f t="shared" si="37"/>
        <v>0</v>
      </c>
      <c r="BS43" s="564">
        <f t="shared" si="38"/>
        <v>0</v>
      </c>
      <c r="BT43" s="558">
        <f t="shared" si="60"/>
        <v>0</v>
      </c>
      <c r="BU43" s="559">
        <f t="shared" si="61"/>
        <v>0</v>
      </c>
      <c r="BV43" s="564">
        <f t="shared" si="62"/>
        <v>0</v>
      </c>
      <c r="BW43" s="283"/>
      <c r="BX43" s="283"/>
      <c r="BY43" s="283"/>
    </row>
    <row r="44" spans="3:77" ht="12.75" customHeight="1">
      <c r="C44" s="171" t="str">
        <f ca="1">+IF(OFFSET(Processes!B25,$D$11,0)="*","*",OFFSET(Processes!D25,$D$11,0))</f>
        <v>INDNDCOBLPGE1</v>
      </c>
      <c r="D44" s="171" t="str">
        <f ca="1">+OFFSET(Processes!E25,$D$11,0)</f>
        <v>Construction Heat High Temp. Boiler - Liquified Petroleum Gas Existing 1</v>
      </c>
      <c r="E44" s="170" t="str">
        <f>+Processes!O25</f>
        <v>INDLPG</v>
      </c>
      <c r="F44" s="170" t="str">
        <f ca="1">+OFFSET(Processes!$M$12,$D$11,0) &amp; Processes!P25</f>
        <v>INDCO</v>
      </c>
      <c r="G44" s="320">
        <f t="shared" si="18"/>
        <v>0</v>
      </c>
      <c r="H44" s="320">
        <f t="shared" si="19"/>
        <v>0</v>
      </c>
      <c r="I44" s="320">
        <f t="shared" si="20"/>
        <v>0</v>
      </c>
      <c r="J44" s="320">
        <f t="shared" si="21"/>
        <v>0</v>
      </c>
      <c r="K44" s="320">
        <f t="shared" si="22"/>
        <v>0</v>
      </c>
      <c r="L44" s="320">
        <f t="shared" si="23"/>
        <v>0</v>
      </c>
      <c r="M44" s="320">
        <f t="shared" si="24"/>
        <v>0</v>
      </c>
      <c r="N44" s="320">
        <f t="shared" si="25"/>
        <v>0</v>
      </c>
      <c r="O44" s="320">
        <f t="shared" si="26"/>
        <v>0</v>
      </c>
      <c r="P44" s="320">
        <f t="shared" si="1"/>
        <v>0</v>
      </c>
      <c r="Q44" s="320">
        <f t="shared" si="2"/>
        <v>0</v>
      </c>
      <c r="R44" s="320">
        <f t="shared" si="3"/>
        <v>0</v>
      </c>
      <c r="S44" s="320">
        <f t="shared" si="4"/>
        <v>0</v>
      </c>
      <c r="T44" s="320">
        <f t="shared" si="5"/>
        <v>0</v>
      </c>
      <c r="U44" s="320">
        <f t="shared" si="6"/>
        <v>0</v>
      </c>
      <c r="V44" s="320">
        <v>5</v>
      </c>
      <c r="W44" s="341">
        <f>H132</f>
        <v>0.96039999999999992</v>
      </c>
      <c r="X44" s="520">
        <f t="shared" si="66"/>
        <v>0.96039999999999992</v>
      </c>
      <c r="Y44" s="520">
        <f t="shared" si="66"/>
        <v>0.96039999999999992</v>
      </c>
      <c r="Z44" s="324">
        <f t="shared" si="54"/>
        <v>3.1536000000000002E-2</v>
      </c>
      <c r="AA44" s="390">
        <f t="shared" si="67"/>
        <v>0.5</v>
      </c>
      <c r="AB44" s="329">
        <v>20</v>
      </c>
      <c r="AC44" s="317"/>
      <c r="AD44" s="317"/>
      <c r="AE44" s="329"/>
      <c r="AG44" s="234">
        <f t="shared" si="68"/>
        <v>0</v>
      </c>
      <c r="AH44" s="234">
        <f t="shared" si="69"/>
        <v>0</v>
      </c>
      <c r="AI44" s="234">
        <f t="shared" si="70"/>
        <v>0</v>
      </c>
      <c r="AJ44" s="283"/>
      <c r="AK44" s="288"/>
      <c r="AL44" s="557" t="s">
        <v>53</v>
      </c>
      <c r="AM44" s="558">
        <f>H78/1000</f>
        <v>0</v>
      </c>
      <c r="AN44" s="560">
        <f t="shared" si="71"/>
        <v>0</v>
      </c>
      <c r="AO44" s="560">
        <f>AM44*(1-$AN$23)</f>
        <v>0</v>
      </c>
      <c r="AP44" s="560"/>
      <c r="AQ44" s="580">
        <f t="shared" si="28"/>
        <v>0</v>
      </c>
      <c r="AR44" s="560">
        <f t="shared" si="29"/>
        <v>0</v>
      </c>
      <c r="AS44" s="561">
        <f t="shared" si="30"/>
        <v>0</v>
      </c>
      <c r="AT44" s="558">
        <f t="shared" si="72"/>
        <v>0</v>
      </c>
      <c r="AU44" s="559">
        <f t="shared" si="72"/>
        <v>0</v>
      </c>
      <c r="AV44" s="564">
        <f t="shared" si="72"/>
        <v>0</v>
      </c>
      <c r="AW44" s="283"/>
      <c r="AX44" s="288"/>
      <c r="AY44" s="557" t="s">
        <v>53</v>
      </c>
      <c r="AZ44" s="558">
        <f>H98/1000</f>
        <v>0</v>
      </c>
      <c r="BA44" s="560">
        <f t="shared" si="63"/>
        <v>0</v>
      </c>
      <c r="BB44" s="560">
        <f t="shared" si="64"/>
        <v>0</v>
      </c>
      <c r="BC44" s="560">
        <f t="shared" si="65"/>
        <v>0</v>
      </c>
      <c r="BD44" s="558">
        <f t="shared" si="31"/>
        <v>0</v>
      </c>
      <c r="BE44" s="559">
        <f t="shared" si="32"/>
        <v>0</v>
      </c>
      <c r="BF44" s="564">
        <f t="shared" si="33"/>
        <v>0</v>
      </c>
      <c r="BG44" s="558">
        <f t="shared" si="57"/>
        <v>0</v>
      </c>
      <c r="BH44" s="559">
        <f t="shared" si="58"/>
        <v>0</v>
      </c>
      <c r="BI44" s="564">
        <f t="shared" si="59"/>
        <v>0</v>
      </c>
      <c r="BJ44" s="283"/>
      <c r="BK44" s="288"/>
      <c r="BL44" s="557" t="s">
        <v>53</v>
      </c>
      <c r="BM44" s="558">
        <f>H118/1000</f>
        <v>0</v>
      </c>
      <c r="BN44" s="560">
        <f t="shared" si="73"/>
        <v>0</v>
      </c>
      <c r="BO44" s="560">
        <f t="shared" si="50"/>
        <v>0</v>
      </c>
      <c r="BP44" s="560">
        <f t="shared" si="51"/>
        <v>0</v>
      </c>
      <c r="BQ44" s="558">
        <f t="shared" si="36"/>
        <v>0</v>
      </c>
      <c r="BR44" s="559">
        <f t="shared" si="37"/>
        <v>0</v>
      </c>
      <c r="BS44" s="564">
        <f t="shared" si="38"/>
        <v>0</v>
      </c>
      <c r="BT44" s="558">
        <f t="shared" si="60"/>
        <v>0</v>
      </c>
      <c r="BU44" s="559">
        <f t="shared" si="61"/>
        <v>0</v>
      </c>
      <c r="BV44" s="564">
        <f t="shared" si="62"/>
        <v>0</v>
      </c>
      <c r="BW44" s="283"/>
      <c r="BX44" s="283"/>
      <c r="BY44" s="283"/>
    </row>
    <row r="45" spans="3:77" ht="12.75" customHeight="1">
      <c r="C45" s="171" t="str">
        <f ca="1">+IF(OFFSET(Processes!B26,$D$11,0)="*","*",OFFSET(Processes!D26,$D$11,0))</f>
        <v>INDNDCOBWSTE1</v>
      </c>
      <c r="D45" s="171" t="str">
        <f ca="1">+OFFSET(Processes!E26,$D$11,0)</f>
        <v>Construction Heat High Temp. Boiler - Waste Existing 1</v>
      </c>
      <c r="E45" s="170" t="str">
        <f>+Processes!O26</f>
        <v>INDWST</v>
      </c>
      <c r="F45" s="170" t="str">
        <f ca="1">+OFFSET(Processes!$M$12,$D$11,0) &amp; Processes!P26</f>
        <v>INDCO</v>
      </c>
      <c r="G45" s="320">
        <f t="shared" si="18"/>
        <v>0</v>
      </c>
      <c r="H45" s="320">
        <f t="shared" si="19"/>
        <v>0</v>
      </c>
      <c r="I45" s="320">
        <f t="shared" si="20"/>
        <v>0</v>
      </c>
      <c r="J45" s="320">
        <f t="shared" si="21"/>
        <v>0</v>
      </c>
      <c r="K45" s="320">
        <f t="shared" si="22"/>
        <v>0</v>
      </c>
      <c r="L45" s="320">
        <f t="shared" si="23"/>
        <v>0</v>
      </c>
      <c r="M45" s="320">
        <f t="shared" si="24"/>
        <v>0</v>
      </c>
      <c r="N45" s="320">
        <f t="shared" si="25"/>
        <v>0</v>
      </c>
      <c r="O45" s="320">
        <f t="shared" si="26"/>
        <v>0</v>
      </c>
      <c r="P45" s="320">
        <f t="shared" si="1"/>
        <v>0</v>
      </c>
      <c r="Q45" s="320">
        <f t="shared" si="2"/>
        <v>0</v>
      </c>
      <c r="R45" s="320">
        <f t="shared" si="3"/>
        <v>0</v>
      </c>
      <c r="S45" s="320">
        <f t="shared" si="4"/>
        <v>0</v>
      </c>
      <c r="T45" s="320">
        <f t="shared" si="5"/>
        <v>0</v>
      </c>
      <c r="U45" s="320">
        <f t="shared" si="6"/>
        <v>0</v>
      </c>
      <c r="V45" s="320">
        <v>5</v>
      </c>
      <c r="W45" s="341">
        <f>L132</f>
        <v>0.91237999999999997</v>
      </c>
      <c r="X45" s="520">
        <f t="shared" si="66"/>
        <v>0.91237999999999997</v>
      </c>
      <c r="Y45" s="520">
        <f t="shared" si="66"/>
        <v>0.91237999999999997</v>
      </c>
      <c r="Z45" s="324">
        <f t="shared" si="54"/>
        <v>3.1536000000000002E-2</v>
      </c>
      <c r="AA45" s="390">
        <f t="shared" si="67"/>
        <v>0.5</v>
      </c>
      <c r="AB45" s="329">
        <v>20</v>
      </c>
      <c r="AC45" s="324"/>
      <c r="AD45" s="324"/>
      <c r="AE45" s="329"/>
      <c r="AG45" s="234">
        <f t="shared" si="68"/>
        <v>0</v>
      </c>
      <c r="AH45" s="234">
        <f t="shared" si="69"/>
        <v>0</v>
      </c>
      <c r="AI45" s="234">
        <f t="shared" si="70"/>
        <v>0</v>
      </c>
      <c r="AJ45" s="283"/>
      <c r="AK45" s="288"/>
      <c r="AL45" s="557" t="s">
        <v>102</v>
      </c>
      <c r="AM45" s="558">
        <f>$N78/1000</f>
        <v>0</v>
      </c>
      <c r="AN45" s="559">
        <f t="shared" si="71"/>
        <v>0</v>
      </c>
      <c r="AO45" s="560">
        <f>AM45*(1-$AN$23)</f>
        <v>0</v>
      </c>
      <c r="AP45" s="560"/>
      <c r="AQ45" s="580">
        <f t="shared" si="28"/>
        <v>0</v>
      </c>
      <c r="AR45" s="560">
        <f t="shared" si="29"/>
        <v>0</v>
      </c>
      <c r="AS45" s="561">
        <f t="shared" si="30"/>
        <v>0</v>
      </c>
      <c r="AT45" s="558">
        <f t="shared" si="72"/>
        <v>0</v>
      </c>
      <c r="AU45" s="559">
        <f t="shared" si="72"/>
        <v>0</v>
      </c>
      <c r="AV45" s="564">
        <f t="shared" si="72"/>
        <v>0</v>
      </c>
      <c r="AW45" s="283"/>
      <c r="AX45" s="288"/>
      <c r="AY45" s="557" t="s">
        <v>102</v>
      </c>
      <c r="AZ45" s="558">
        <f>$N98/1000</f>
        <v>0</v>
      </c>
      <c r="BA45" s="560">
        <f t="shared" si="63"/>
        <v>0</v>
      </c>
      <c r="BB45" s="560">
        <f t="shared" si="64"/>
        <v>0</v>
      </c>
      <c r="BC45" s="560">
        <f t="shared" si="65"/>
        <v>0</v>
      </c>
      <c r="BD45" s="558">
        <f t="shared" si="31"/>
        <v>0</v>
      </c>
      <c r="BE45" s="559">
        <f t="shared" si="32"/>
        <v>0</v>
      </c>
      <c r="BF45" s="564">
        <f t="shared" si="33"/>
        <v>0</v>
      </c>
      <c r="BG45" s="558">
        <f t="shared" si="57"/>
        <v>0</v>
      </c>
      <c r="BH45" s="559">
        <f t="shared" si="58"/>
        <v>0</v>
      </c>
      <c r="BI45" s="564">
        <f t="shared" si="59"/>
        <v>0</v>
      </c>
      <c r="BJ45" s="283"/>
      <c r="BK45" s="288"/>
      <c r="BL45" s="557" t="s">
        <v>102</v>
      </c>
      <c r="BM45" s="558">
        <f>$N118/1000</f>
        <v>0</v>
      </c>
      <c r="BN45" s="559">
        <f t="shared" si="73"/>
        <v>0</v>
      </c>
      <c r="BO45" s="560">
        <f t="shared" si="50"/>
        <v>0</v>
      </c>
      <c r="BP45" s="560">
        <f t="shared" si="51"/>
        <v>0</v>
      </c>
      <c r="BQ45" s="558">
        <f t="shared" si="36"/>
        <v>0</v>
      </c>
      <c r="BR45" s="559">
        <f t="shared" si="37"/>
        <v>0</v>
      </c>
      <c r="BS45" s="564">
        <f t="shared" si="38"/>
        <v>0</v>
      </c>
      <c r="BT45" s="558">
        <f t="shared" si="60"/>
        <v>0</v>
      </c>
      <c r="BU45" s="559">
        <f t="shared" si="61"/>
        <v>0</v>
      </c>
      <c r="BV45" s="564">
        <f t="shared" si="62"/>
        <v>0</v>
      </c>
      <c r="BW45" s="283"/>
      <c r="BX45" s="283"/>
      <c r="BY45" s="283"/>
    </row>
    <row r="46" spans="3:77" ht="12.75" customHeight="1">
      <c r="C46" s="146" t="str">
        <f ca="1">+IF(OFFSET(Processes!B27,$D$11,0)="*","*",OFFSET(Processes!D27,$D$11,0))</f>
        <v>INDNDCOBELCE1</v>
      </c>
      <c r="D46" s="146" t="str">
        <f ca="1">+OFFSET(Processes!E27,$D$11,0)</f>
        <v>Construction Heat High Temp. Boiler - Electricity Existing 1</v>
      </c>
      <c r="E46" s="172" t="str">
        <f>+Processes!O27</f>
        <v>INDELC</v>
      </c>
      <c r="F46" s="172" t="str">
        <f ca="1">+OFFSET(Processes!$M$12,$D$11,0) &amp; Processes!P27</f>
        <v>INDCO</v>
      </c>
      <c r="G46" s="322">
        <f t="shared" si="18"/>
        <v>0</v>
      </c>
      <c r="H46" s="322">
        <f t="shared" si="19"/>
        <v>0</v>
      </c>
      <c r="I46" s="322">
        <f t="shared" si="20"/>
        <v>0</v>
      </c>
      <c r="J46" s="322">
        <f t="shared" si="21"/>
        <v>0</v>
      </c>
      <c r="K46" s="322">
        <f t="shared" si="22"/>
        <v>0</v>
      </c>
      <c r="L46" s="322">
        <f t="shared" si="23"/>
        <v>0</v>
      </c>
      <c r="M46" s="322">
        <f t="shared" si="24"/>
        <v>0</v>
      </c>
      <c r="N46" s="322">
        <f t="shared" si="25"/>
        <v>0</v>
      </c>
      <c r="O46" s="322">
        <f t="shared" si="26"/>
        <v>0</v>
      </c>
      <c r="P46" s="322">
        <f t="shared" si="1"/>
        <v>0</v>
      </c>
      <c r="Q46" s="322">
        <f t="shared" si="2"/>
        <v>0</v>
      </c>
      <c r="R46" s="322">
        <f t="shared" si="3"/>
        <v>0</v>
      </c>
      <c r="S46" s="322">
        <f t="shared" si="4"/>
        <v>0</v>
      </c>
      <c r="T46" s="322">
        <f t="shared" si="5"/>
        <v>0</v>
      </c>
      <c r="U46" s="322">
        <f t="shared" si="6"/>
        <v>0</v>
      </c>
      <c r="V46" s="556">
        <v>5</v>
      </c>
      <c r="W46" s="343">
        <f>M132</f>
        <v>0.91237999999999997</v>
      </c>
      <c r="X46" s="521">
        <f t="shared" si="53"/>
        <v>0.91237999999999997</v>
      </c>
      <c r="Y46" s="521">
        <f t="shared" si="53"/>
        <v>0.91237999999999997</v>
      </c>
      <c r="Z46" s="318">
        <f t="shared" si="54"/>
        <v>3.1536000000000002E-2</v>
      </c>
      <c r="AA46" s="389">
        <f t="shared" si="67"/>
        <v>0.5</v>
      </c>
      <c r="AB46" s="328">
        <v>20</v>
      </c>
      <c r="AC46" s="318"/>
      <c r="AD46" s="318"/>
      <c r="AE46" s="328"/>
      <c r="AG46" s="234">
        <f t="shared" si="68"/>
        <v>0</v>
      </c>
      <c r="AH46" s="234">
        <f t="shared" si="69"/>
        <v>0</v>
      </c>
      <c r="AI46" s="234">
        <f t="shared" si="70"/>
        <v>0</v>
      </c>
      <c r="AJ46" s="283"/>
      <c r="AK46" s="353"/>
      <c r="AL46" s="565" t="s">
        <v>61</v>
      </c>
      <c r="AM46" s="566">
        <f>O78/1000</f>
        <v>0</v>
      </c>
      <c r="AN46" s="574">
        <f t="shared" si="71"/>
        <v>0</v>
      </c>
      <c r="AO46" s="574">
        <f>AM46*(1-$AN$23)</f>
        <v>0</v>
      </c>
      <c r="AP46" s="574"/>
      <c r="AQ46" s="584">
        <f t="shared" si="28"/>
        <v>0</v>
      </c>
      <c r="AR46" s="574">
        <f t="shared" si="29"/>
        <v>0</v>
      </c>
      <c r="AS46" s="575">
        <f t="shared" si="30"/>
        <v>0</v>
      </c>
      <c r="AT46" s="566">
        <f t="shared" si="72"/>
        <v>0</v>
      </c>
      <c r="AU46" s="567">
        <f t="shared" si="72"/>
        <v>0</v>
      </c>
      <c r="AV46" s="568">
        <f t="shared" si="72"/>
        <v>0</v>
      </c>
      <c r="AW46" s="283"/>
      <c r="AX46" s="353"/>
      <c r="AY46" s="565" t="s">
        <v>61</v>
      </c>
      <c r="AZ46" s="566">
        <f>O98/1000</f>
        <v>0</v>
      </c>
      <c r="BA46" s="560">
        <f t="shared" si="63"/>
        <v>0</v>
      </c>
      <c r="BB46" s="574">
        <f t="shared" si="64"/>
        <v>0</v>
      </c>
      <c r="BC46" s="574">
        <f t="shared" si="65"/>
        <v>0</v>
      </c>
      <c r="BD46" s="566">
        <f t="shared" si="31"/>
        <v>0</v>
      </c>
      <c r="BE46" s="567">
        <f t="shared" si="32"/>
        <v>0</v>
      </c>
      <c r="BF46" s="568">
        <f t="shared" si="33"/>
        <v>0</v>
      </c>
      <c r="BG46" s="566">
        <f t="shared" si="57"/>
        <v>0</v>
      </c>
      <c r="BH46" s="567">
        <f t="shared" si="58"/>
        <v>0</v>
      </c>
      <c r="BI46" s="568">
        <f t="shared" si="59"/>
        <v>0</v>
      </c>
      <c r="BJ46" s="283"/>
      <c r="BK46" s="353"/>
      <c r="BL46" s="565" t="s">
        <v>61</v>
      </c>
      <c r="BM46" s="566">
        <f>O118/1000</f>
        <v>0</v>
      </c>
      <c r="BN46" s="574">
        <f t="shared" si="73"/>
        <v>0</v>
      </c>
      <c r="BO46" s="574">
        <f t="shared" si="50"/>
        <v>0</v>
      </c>
      <c r="BP46" s="574">
        <f t="shared" si="51"/>
        <v>0</v>
      </c>
      <c r="BQ46" s="566">
        <f t="shared" si="36"/>
        <v>0</v>
      </c>
      <c r="BR46" s="567">
        <f t="shared" si="37"/>
        <v>0</v>
      </c>
      <c r="BS46" s="568">
        <f t="shared" si="38"/>
        <v>0</v>
      </c>
      <c r="BT46" s="566">
        <f t="shared" si="60"/>
        <v>0</v>
      </c>
      <c r="BU46" s="567">
        <f t="shared" si="61"/>
        <v>0</v>
      </c>
      <c r="BV46" s="568">
        <f t="shared" si="62"/>
        <v>0</v>
      </c>
      <c r="BW46" s="283"/>
      <c r="BX46" s="283"/>
      <c r="BY46" s="283"/>
    </row>
    <row r="47" spans="3:77" ht="12.75" customHeight="1">
      <c r="C47" s="171" t="str">
        <f ca="1">+IF(OFFSET(Processes!B28,$D$11,0)="*","*",OFFSET(Processes!D28,$D$11,0))</f>
        <v>INDNDSHBNGAE1</v>
      </c>
      <c r="D47" s="144" t="str">
        <f ca="1">+OFFSET(Processes!E28,$D$11,0)</f>
        <v>Construction Heat Room Boiler - Nat. Gas Existing 1</v>
      </c>
      <c r="E47" s="147" t="str">
        <f>+Processes!O28</f>
        <v>INDSNG1,INDSNG2,INDNGA</v>
      </c>
      <c r="F47" s="147" t="str">
        <f ca="1">+OFFSET(Processes!$M$12,$D$11,0) &amp; Processes!P28</f>
        <v>INDSH</v>
      </c>
      <c r="G47" s="320">
        <f t="shared" si="18"/>
        <v>0</v>
      </c>
      <c r="H47" s="320">
        <f t="shared" si="19"/>
        <v>0</v>
      </c>
      <c r="I47" s="320">
        <f t="shared" si="20"/>
        <v>0</v>
      </c>
      <c r="J47" s="320">
        <f t="shared" si="21"/>
        <v>0</v>
      </c>
      <c r="K47" s="320">
        <f t="shared" si="22"/>
        <v>0</v>
      </c>
      <c r="L47" s="320">
        <f t="shared" si="23"/>
        <v>0</v>
      </c>
      <c r="M47" s="320">
        <f t="shared" si="24"/>
        <v>0</v>
      </c>
      <c r="N47" s="320">
        <f t="shared" si="25"/>
        <v>0</v>
      </c>
      <c r="O47" s="320">
        <f t="shared" si="26"/>
        <v>0</v>
      </c>
      <c r="P47" s="320">
        <f t="shared" si="1"/>
        <v>0</v>
      </c>
      <c r="Q47" s="320">
        <f t="shared" si="2"/>
        <v>0</v>
      </c>
      <c r="R47" s="320">
        <f t="shared" si="3"/>
        <v>0</v>
      </c>
      <c r="S47" s="320">
        <f t="shared" si="4"/>
        <v>0</v>
      </c>
      <c r="T47" s="320">
        <f t="shared" si="5"/>
        <v>0</v>
      </c>
      <c r="U47" s="320">
        <f t="shared" si="6"/>
        <v>0</v>
      </c>
      <c r="V47" s="320">
        <v>5</v>
      </c>
      <c r="W47" s="341">
        <f>I136</f>
        <v>1</v>
      </c>
      <c r="X47" s="520">
        <f t="shared" si="53"/>
        <v>1</v>
      </c>
      <c r="Y47" s="520">
        <f t="shared" si="53"/>
        <v>1</v>
      </c>
      <c r="Z47" s="317">
        <f t="shared" si="54"/>
        <v>3.1536000000000002E-2</v>
      </c>
      <c r="AA47" s="390">
        <f t="shared" si="67"/>
        <v>0.5</v>
      </c>
      <c r="AB47" s="329">
        <v>20</v>
      </c>
      <c r="AC47" s="324"/>
      <c r="AD47" s="317"/>
      <c r="AE47" s="329"/>
      <c r="AG47" s="234">
        <f t="shared" si="68"/>
        <v>0</v>
      </c>
      <c r="AH47" s="234">
        <f t="shared" si="69"/>
        <v>0</v>
      </c>
      <c r="AI47" s="234">
        <f t="shared" si="70"/>
        <v>0</v>
      </c>
      <c r="AJ47" s="283"/>
      <c r="AK47" s="528" t="str">
        <f ca="1">F47</f>
        <v>INDSH</v>
      </c>
      <c r="AL47" s="569" t="s">
        <v>97</v>
      </c>
      <c r="AM47" s="570">
        <f>(J82+I82)/1000</f>
        <v>0</v>
      </c>
      <c r="AN47" s="572">
        <f t="shared" si="71"/>
        <v>0</v>
      </c>
      <c r="AO47" s="560">
        <f>AM47*$AO$23</f>
        <v>0</v>
      </c>
      <c r="AP47" s="560">
        <f>AM47*$AP$23</f>
        <v>0</v>
      </c>
      <c r="AQ47" s="580">
        <f t="shared" si="28"/>
        <v>0</v>
      </c>
      <c r="AR47" s="560">
        <f t="shared" si="29"/>
        <v>0</v>
      </c>
      <c r="AS47" s="561">
        <f t="shared" si="30"/>
        <v>0</v>
      </c>
      <c r="AT47" s="570">
        <f t="shared" si="72"/>
        <v>0</v>
      </c>
      <c r="AU47" s="572">
        <f t="shared" si="72"/>
        <v>0</v>
      </c>
      <c r="AV47" s="573">
        <f t="shared" si="72"/>
        <v>0</v>
      </c>
      <c r="AW47" s="283"/>
      <c r="AX47" s="528" t="str">
        <f t="shared" ca="1" si="12"/>
        <v>INDSH</v>
      </c>
      <c r="AY47" s="569" t="s">
        <v>97</v>
      </c>
      <c r="AZ47" s="570">
        <f>(J102+I102)/1000</f>
        <v>0</v>
      </c>
      <c r="BA47" s="572">
        <f>AZ47*$AN$23</f>
        <v>0</v>
      </c>
      <c r="BB47" s="560">
        <f t="shared" si="64"/>
        <v>0</v>
      </c>
      <c r="BC47" s="560">
        <f t="shared" si="65"/>
        <v>0</v>
      </c>
      <c r="BD47" s="570">
        <f t="shared" si="31"/>
        <v>0</v>
      </c>
      <c r="BE47" s="572">
        <f t="shared" si="32"/>
        <v>0</v>
      </c>
      <c r="BF47" s="573">
        <f t="shared" si="33"/>
        <v>0</v>
      </c>
      <c r="BG47" s="570">
        <f t="shared" si="57"/>
        <v>0</v>
      </c>
      <c r="BH47" s="572">
        <f t="shared" si="58"/>
        <v>0</v>
      </c>
      <c r="BI47" s="573">
        <f t="shared" si="59"/>
        <v>0</v>
      </c>
      <c r="BJ47" s="283"/>
      <c r="BK47" s="528" t="str">
        <f ca="1">AK47</f>
        <v>INDSH</v>
      </c>
      <c r="BL47" s="569" t="s">
        <v>97</v>
      </c>
      <c r="BM47" s="570">
        <f>(J122+I122)/1000</f>
        <v>0</v>
      </c>
      <c r="BN47" s="572">
        <f t="shared" si="73"/>
        <v>0</v>
      </c>
      <c r="BO47" s="560">
        <f t="shared" si="50"/>
        <v>0</v>
      </c>
      <c r="BP47" s="560">
        <f t="shared" si="51"/>
        <v>0</v>
      </c>
      <c r="BQ47" s="570">
        <f t="shared" si="36"/>
        <v>0</v>
      </c>
      <c r="BR47" s="572">
        <f t="shared" si="37"/>
        <v>0</v>
      </c>
      <c r="BS47" s="573">
        <f t="shared" si="38"/>
        <v>0</v>
      </c>
      <c r="BT47" s="570">
        <f t="shared" si="60"/>
        <v>0</v>
      </c>
      <c r="BU47" s="572">
        <f t="shared" si="61"/>
        <v>0</v>
      </c>
      <c r="BV47" s="573">
        <f t="shared" si="62"/>
        <v>0</v>
      </c>
      <c r="BW47" s="283"/>
      <c r="BX47" s="283"/>
      <c r="BY47" s="283"/>
    </row>
    <row r="48" spans="3:77" ht="12.75" customHeight="1">
      <c r="C48" s="171" t="str">
        <f ca="1">+IF(OFFSET(Processes!B29,$D$11,0)="*","*",OFFSET(Processes!D29,$D$11,0))</f>
        <v>INDNDSHBCOAE1</v>
      </c>
      <c r="D48" s="144" t="str">
        <f ca="1">+OFFSET(Processes!E29,$D$11,0)</f>
        <v>Construction Heat Room Boiler - Coal Existing 1</v>
      </c>
      <c r="E48" s="147" t="str">
        <f>+Processes!O29</f>
        <v>INDCOA</v>
      </c>
      <c r="F48" s="147" t="str">
        <f ca="1">+OFFSET(Processes!$M$12,$D$11,0) &amp; Processes!P29</f>
        <v>INDSH</v>
      </c>
      <c r="G48" s="320">
        <f t="shared" si="18"/>
        <v>0</v>
      </c>
      <c r="H48" s="320">
        <f t="shared" si="19"/>
        <v>0</v>
      </c>
      <c r="I48" s="320">
        <f t="shared" si="20"/>
        <v>0</v>
      </c>
      <c r="J48" s="320">
        <f t="shared" si="21"/>
        <v>0</v>
      </c>
      <c r="K48" s="320">
        <f t="shared" si="22"/>
        <v>0</v>
      </c>
      <c r="L48" s="320">
        <f t="shared" si="23"/>
        <v>0</v>
      </c>
      <c r="M48" s="320">
        <f t="shared" si="24"/>
        <v>0</v>
      </c>
      <c r="N48" s="320">
        <f t="shared" si="25"/>
        <v>0</v>
      </c>
      <c r="O48" s="320">
        <f t="shared" si="26"/>
        <v>0</v>
      </c>
      <c r="P48" s="320">
        <f t="shared" si="1"/>
        <v>0</v>
      </c>
      <c r="Q48" s="320">
        <f t="shared" si="2"/>
        <v>0</v>
      </c>
      <c r="R48" s="320">
        <f t="shared" si="3"/>
        <v>0</v>
      </c>
      <c r="S48" s="320">
        <f t="shared" si="4"/>
        <v>0</v>
      </c>
      <c r="T48" s="320">
        <f t="shared" si="5"/>
        <v>0</v>
      </c>
      <c r="U48" s="320">
        <f t="shared" si="6"/>
        <v>0</v>
      </c>
      <c r="V48" s="320">
        <v>5</v>
      </c>
      <c r="W48" s="341">
        <f>D136</f>
        <v>0.95</v>
      </c>
      <c r="X48" s="520">
        <f t="shared" si="53"/>
        <v>0.95</v>
      </c>
      <c r="Y48" s="520">
        <f t="shared" si="53"/>
        <v>0.95</v>
      </c>
      <c r="Z48" s="317">
        <f t="shared" si="54"/>
        <v>3.1536000000000002E-2</v>
      </c>
      <c r="AA48" s="388">
        <f t="shared" si="67"/>
        <v>0.5</v>
      </c>
      <c r="AB48" s="327">
        <v>20</v>
      </c>
      <c r="AC48" s="324"/>
      <c r="AD48" s="317"/>
      <c r="AE48" s="329"/>
      <c r="AG48" s="234">
        <f t="shared" si="68"/>
        <v>0</v>
      </c>
      <c r="AH48" s="234">
        <f t="shared" si="69"/>
        <v>0</v>
      </c>
      <c r="AI48" s="234">
        <f t="shared" si="70"/>
        <v>0</v>
      </c>
      <c r="AJ48" s="283"/>
      <c r="AK48" s="354"/>
      <c r="AL48" s="557" t="s">
        <v>98</v>
      </c>
      <c r="AM48" s="558">
        <f>D82/1000</f>
        <v>0</v>
      </c>
      <c r="AN48" s="559">
        <f t="shared" si="71"/>
        <v>0</v>
      </c>
      <c r="AO48" s="560">
        <f>AM48*$AO$23</f>
        <v>0</v>
      </c>
      <c r="AP48" s="560">
        <f>AM48*$AP$23</f>
        <v>0</v>
      </c>
      <c r="AQ48" s="580">
        <f t="shared" si="28"/>
        <v>0</v>
      </c>
      <c r="AR48" s="560">
        <f t="shared" si="29"/>
        <v>0</v>
      </c>
      <c r="AS48" s="561">
        <f t="shared" si="30"/>
        <v>0</v>
      </c>
      <c r="AT48" s="558">
        <f t="shared" si="72"/>
        <v>0</v>
      </c>
      <c r="AU48" s="559">
        <f t="shared" si="72"/>
        <v>0</v>
      </c>
      <c r="AV48" s="564">
        <f t="shared" si="72"/>
        <v>0</v>
      </c>
      <c r="AW48" s="283"/>
      <c r="AX48" s="354"/>
      <c r="AY48" s="557" t="s">
        <v>98</v>
      </c>
      <c r="AZ48" s="558">
        <f>D102/1000</f>
        <v>0</v>
      </c>
      <c r="BA48" s="559">
        <f t="shared" ref="BA48:BA50" si="74">AZ48*$AN$23</f>
        <v>0</v>
      </c>
      <c r="BB48" s="560">
        <f t="shared" si="64"/>
        <v>0</v>
      </c>
      <c r="BC48" s="560">
        <f t="shared" si="65"/>
        <v>0</v>
      </c>
      <c r="BD48" s="558">
        <f t="shared" si="31"/>
        <v>0</v>
      </c>
      <c r="BE48" s="559">
        <f t="shared" si="32"/>
        <v>0</v>
      </c>
      <c r="BF48" s="564">
        <f t="shared" si="33"/>
        <v>0</v>
      </c>
      <c r="BG48" s="558">
        <f t="shared" si="57"/>
        <v>0</v>
      </c>
      <c r="BH48" s="559">
        <f t="shared" si="58"/>
        <v>0</v>
      </c>
      <c r="BI48" s="564">
        <f t="shared" si="59"/>
        <v>0</v>
      </c>
      <c r="BJ48" s="283"/>
      <c r="BK48" s="354"/>
      <c r="BL48" s="557" t="s">
        <v>98</v>
      </c>
      <c r="BM48" s="558">
        <f>D122/1000</f>
        <v>0</v>
      </c>
      <c r="BN48" s="559">
        <f t="shared" si="73"/>
        <v>0</v>
      </c>
      <c r="BO48" s="560">
        <f t="shared" si="50"/>
        <v>0</v>
      </c>
      <c r="BP48" s="560">
        <f t="shared" si="51"/>
        <v>0</v>
      </c>
      <c r="BQ48" s="558">
        <f t="shared" si="36"/>
        <v>0</v>
      </c>
      <c r="BR48" s="559">
        <f t="shared" si="37"/>
        <v>0</v>
      </c>
      <c r="BS48" s="564">
        <f t="shared" si="38"/>
        <v>0</v>
      </c>
      <c r="BT48" s="558">
        <f t="shared" si="60"/>
        <v>0</v>
      </c>
      <c r="BU48" s="559">
        <f t="shared" si="61"/>
        <v>0</v>
      </c>
      <c r="BV48" s="564">
        <f t="shared" si="62"/>
        <v>0</v>
      </c>
      <c r="BW48" s="283"/>
      <c r="BX48" s="283"/>
      <c r="BY48" s="283"/>
    </row>
    <row r="49" spans="3:77" ht="12.75" customHeight="1">
      <c r="C49" s="171" t="str">
        <f ca="1">+IF(OFFSET(Processes!B30,$D$11,0)="*","*",OFFSET(Processes!D30,$D$11,0))</f>
        <v>INDNDSHBDSLE1</v>
      </c>
      <c r="D49" s="144" t="str">
        <f ca="1">+OFFSET(Processes!E30,$D$11,0)</f>
        <v>Construction Heat Room Boiler - Diesel Existing 1</v>
      </c>
      <c r="E49" s="147" t="str">
        <f>+Processes!O30</f>
        <v>INDDSB1,INDDSB2,INDDSL</v>
      </c>
      <c r="F49" s="147" t="str">
        <f ca="1">+OFFSET(Processes!$M$12,$D$11,0) &amp; Processes!P30</f>
        <v>INDSH</v>
      </c>
      <c r="G49" s="320">
        <f t="shared" si="18"/>
        <v>0</v>
      </c>
      <c r="H49" s="320">
        <f t="shared" si="19"/>
        <v>0</v>
      </c>
      <c r="I49" s="320">
        <f t="shared" si="20"/>
        <v>0</v>
      </c>
      <c r="J49" s="320">
        <f t="shared" si="21"/>
        <v>0</v>
      </c>
      <c r="K49" s="320">
        <f t="shared" si="22"/>
        <v>0</v>
      </c>
      <c r="L49" s="320">
        <f t="shared" si="23"/>
        <v>0</v>
      </c>
      <c r="M49" s="320">
        <f t="shared" si="24"/>
        <v>0</v>
      </c>
      <c r="N49" s="320">
        <f t="shared" si="25"/>
        <v>0</v>
      </c>
      <c r="O49" s="320">
        <f t="shared" si="26"/>
        <v>0</v>
      </c>
      <c r="P49" s="320">
        <f t="shared" si="1"/>
        <v>0</v>
      </c>
      <c r="Q49" s="320">
        <f t="shared" si="2"/>
        <v>0</v>
      </c>
      <c r="R49" s="320">
        <f t="shared" si="3"/>
        <v>0</v>
      </c>
      <c r="S49" s="320">
        <f t="shared" si="4"/>
        <v>0</v>
      </c>
      <c r="T49" s="320">
        <f t="shared" si="5"/>
        <v>0</v>
      </c>
      <c r="U49" s="320">
        <f t="shared" si="6"/>
        <v>0</v>
      </c>
      <c r="V49" s="320">
        <v>5</v>
      </c>
      <c r="W49" s="341">
        <f>F136</f>
        <v>0.96</v>
      </c>
      <c r="X49" s="520">
        <f t="shared" si="53"/>
        <v>0.96</v>
      </c>
      <c r="Y49" s="520">
        <f t="shared" si="53"/>
        <v>0.96</v>
      </c>
      <c r="Z49" s="317">
        <f t="shared" si="54"/>
        <v>3.1536000000000002E-2</v>
      </c>
      <c r="AA49" s="390">
        <f t="shared" si="67"/>
        <v>0.5</v>
      </c>
      <c r="AB49" s="329">
        <v>20</v>
      </c>
      <c r="AC49" s="324"/>
      <c r="AD49" s="317"/>
      <c r="AE49" s="329"/>
      <c r="AG49" s="234">
        <f t="shared" si="68"/>
        <v>0</v>
      </c>
      <c r="AH49" s="234">
        <f t="shared" si="69"/>
        <v>0</v>
      </c>
      <c r="AI49" s="234">
        <f t="shared" si="70"/>
        <v>0</v>
      </c>
      <c r="AJ49" s="283"/>
      <c r="AK49" s="354"/>
      <c r="AL49" s="557" t="s">
        <v>59</v>
      </c>
      <c r="AM49" s="558">
        <f>(F82+L82)/1000</f>
        <v>0</v>
      </c>
      <c r="AN49" s="559">
        <f t="shared" ref="AN49:AN62" si="75">AM49*$AN$23</f>
        <v>0</v>
      </c>
      <c r="AO49" s="560">
        <f t="shared" ref="AO49:AO62" si="76">AM49*$AO$23</f>
        <v>0</v>
      </c>
      <c r="AP49" s="560">
        <f t="shared" ref="AP49:AP62" si="77">AM49*$AP$23</f>
        <v>0</v>
      </c>
      <c r="AQ49" s="580">
        <f t="shared" si="28"/>
        <v>0</v>
      </c>
      <c r="AR49" s="560">
        <f t="shared" si="29"/>
        <v>0</v>
      </c>
      <c r="AS49" s="561">
        <f t="shared" si="30"/>
        <v>0</v>
      </c>
      <c r="AT49" s="558">
        <f t="shared" si="72"/>
        <v>0</v>
      </c>
      <c r="AU49" s="559">
        <f t="shared" si="72"/>
        <v>0</v>
      </c>
      <c r="AV49" s="564">
        <f t="shared" si="72"/>
        <v>0</v>
      </c>
      <c r="AW49" s="283"/>
      <c r="AX49" s="354"/>
      <c r="AY49" s="557" t="s">
        <v>59</v>
      </c>
      <c r="AZ49" s="558">
        <f>(F102+L102)/1000</f>
        <v>0</v>
      </c>
      <c r="BA49" s="559">
        <f t="shared" si="74"/>
        <v>0</v>
      </c>
      <c r="BB49" s="560">
        <f t="shared" si="64"/>
        <v>0</v>
      </c>
      <c r="BC49" s="560">
        <f t="shared" si="65"/>
        <v>0</v>
      </c>
      <c r="BD49" s="558">
        <f t="shared" si="31"/>
        <v>0</v>
      </c>
      <c r="BE49" s="559">
        <f t="shared" si="32"/>
        <v>0</v>
      </c>
      <c r="BF49" s="564">
        <f t="shared" si="33"/>
        <v>0</v>
      </c>
      <c r="BG49" s="558">
        <f t="shared" si="57"/>
        <v>0</v>
      </c>
      <c r="BH49" s="559">
        <f t="shared" si="58"/>
        <v>0</v>
      </c>
      <c r="BI49" s="564">
        <f t="shared" si="59"/>
        <v>0</v>
      </c>
      <c r="BJ49" s="283"/>
      <c r="BK49" s="354"/>
      <c r="BL49" s="557" t="s">
        <v>59</v>
      </c>
      <c r="BM49" s="558">
        <f>(F122+L122)/1000</f>
        <v>0</v>
      </c>
      <c r="BN49" s="559">
        <f t="shared" si="73"/>
        <v>0</v>
      </c>
      <c r="BO49" s="560">
        <f t="shared" si="50"/>
        <v>0</v>
      </c>
      <c r="BP49" s="560">
        <f t="shared" si="51"/>
        <v>0</v>
      </c>
      <c r="BQ49" s="558">
        <f t="shared" si="36"/>
        <v>0</v>
      </c>
      <c r="BR49" s="559">
        <f t="shared" si="37"/>
        <v>0</v>
      </c>
      <c r="BS49" s="564">
        <f t="shared" si="38"/>
        <v>0</v>
      </c>
      <c r="BT49" s="558">
        <f t="shared" si="60"/>
        <v>0</v>
      </c>
      <c r="BU49" s="559">
        <f t="shared" si="61"/>
        <v>0</v>
      </c>
      <c r="BV49" s="564">
        <f t="shared" si="62"/>
        <v>0</v>
      </c>
      <c r="BW49" s="283"/>
      <c r="BX49" s="283"/>
      <c r="BY49" s="283"/>
    </row>
    <row r="50" spans="3:77" ht="12.75" customHeight="1">
      <c r="C50" s="171" t="str">
        <f ca="1">+IF(OFFSET(Processes!B31,$D$11,0)="*","*",OFFSET(Processes!D31,$D$11,0))</f>
        <v>INDNDSHBWPEE1</v>
      </c>
      <c r="D50" s="144" t="str">
        <f ca="1">+OFFSET(Processes!E31,$D$11,0)</f>
        <v>Construction Heat Room Boiler - Wood Pellets Existing 1</v>
      </c>
      <c r="E50" s="147" t="str">
        <f>+Processes!O31</f>
        <v>INDWPE</v>
      </c>
      <c r="F50" s="147" t="str">
        <f ca="1">+OFFSET(Processes!$M$12,$D$11,0) &amp; Processes!P31</f>
        <v>INDSH</v>
      </c>
      <c r="G50" s="319">
        <f t="shared" si="18"/>
        <v>0</v>
      </c>
      <c r="H50" s="319">
        <f t="shared" si="19"/>
        <v>0</v>
      </c>
      <c r="I50" s="319">
        <f t="shared" si="20"/>
        <v>0</v>
      </c>
      <c r="J50" s="319">
        <f t="shared" si="21"/>
        <v>0</v>
      </c>
      <c r="K50" s="319">
        <f t="shared" si="22"/>
        <v>0</v>
      </c>
      <c r="L50" s="319">
        <f t="shared" si="23"/>
        <v>0</v>
      </c>
      <c r="M50" s="319">
        <f t="shared" si="24"/>
        <v>0</v>
      </c>
      <c r="N50" s="319">
        <f t="shared" si="25"/>
        <v>0</v>
      </c>
      <c r="O50" s="319">
        <f t="shared" si="26"/>
        <v>0</v>
      </c>
      <c r="P50" s="319">
        <f t="shared" si="1"/>
        <v>0</v>
      </c>
      <c r="Q50" s="319">
        <f t="shared" si="2"/>
        <v>0</v>
      </c>
      <c r="R50" s="319">
        <f t="shared" si="3"/>
        <v>0</v>
      </c>
      <c r="S50" s="319">
        <f t="shared" si="4"/>
        <v>0</v>
      </c>
      <c r="T50" s="319">
        <f t="shared" si="5"/>
        <v>0</v>
      </c>
      <c r="U50" s="319">
        <f t="shared" si="6"/>
        <v>0</v>
      </c>
      <c r="V50" s="319">
        <v>5</v>
      </c>
      <c r="W50" s="341">
        <f>K136</f>
        <v>0.85</v>
      </c>
      <c r="X50" s="520">
        <f t="shared" si="53"/>
        <v>0.85</v>
      </c>
      <c r="Y50" s="520">
        <f t="shared" si="53"/>
        <v>0.85</v>
      </c>
      <c r="Z50" s="317">
        <f t="shared" si="54"/>
        <v>3.1536000000000002E-2</v>
      </c>
      <c r="AA50" s="390">
        <f t="shared" si="67"/>
        <v>0.5</v>
      </c>
      <c r="AB50" s="329">
        <v>20</v>
      </c>
      <c r="AC50" s="317">
        <v>0.5</v>
      </c>
      <c r="AD50" s="317">
        <v>0.5</v>
      </c>
      <c r="AE50" s="329">
        <v>5</v>
      </c>
      <c r="AG50" s="234">
        <f t="shared" si="68"/>
        <v>0</v>
      </c>
      <c r="AH50" s="234">
        <f t="shared" si="69"/>
        <v>0</v>
      </c>
      <c r="AI50" s="234">
        <f t="shared" si="70"/>
        <v>0</v>
      </c>
      <c r="AJ50" s="283"/>
      <c r="AK50" s="354"/>
      <c r="AL50" s="557" t="s">
        <v>99</v>
      </c>
      <c r="AM50" s="558">
        <f>M82/1000</f>
        <v>0</v>
      </c>
      <c r="AN50" s="559">
        <f t="shared" si="75"/>
        <v>0</v>
      </c>
      <c r="AO50" s="560">
        <f t="shared" si="76"/>
        <v>0</v>
      </c>
      <c r="AP50" s="560">
        <f t="shared" si="77"/>
        <v>0</v>
      </c>
      <c r="AQ50" s="580">
        <f t="shared" si="28"/>
        <v>0</v>
      </c>
      <c r="AR50" s="560">
        <f t="shared" si="29"/>
        <v>0</v>
      </c>
      <c r="AS50" s="561">
        <f t="shared" si="30"/>
        <v>0</v>
      </c>
      <c r="AT50" s="558">
        <f t="shared" si="72"/>
        <v>0</v>
      </c>
      <c r="AU50" s="559">
        <f t="shared" si="72"/>
        <v>0</v>
      </c>
      <c r="AV50" s="564">
        <f t="shared" si="72"/>
        <v>0</v>
      </c>
      <c r="AW50" s="283"/>
      <c r="AX50" s="354"/>
      <c r="AY50" s="557" t="s">
        <v>99</v>
      </c>
      <c r="AZ50" s="558">
        <f>M102/1000</f>
        <v>0</v>
      </c>
      <c r="BA50" s="559">
        <f t="shared" si="74"/>
        <v>0</v>
      </c>
      <c r="BB50" s="560">
        <f t="shared" si="64"/>
        <v>0</v>
      </c>
      <c r="BC50" s="560">
        <f t="shared" si="65"/>
        <v>0</v>
      </c>
      <c r="BD50" s="558">
        <f t="shared" si="31"/>
        <v>0</v>
      </c>
      <c r="BE50" s="559">
        <f t="shared" si="32"/>
        <v>0</v>
      </c>
      <c r="BF50" s="564">
        <f t="shared" si="33"/>
        <v>0</v>
      </c>
      <c r="BG50" s="558">
        <f t="shared" si="57"/>
        <v>0</v>
      </c>
      <c r="BH50" s="559">
        <f t="shared" si="58"/>
        <v>0</v>
      </c>
      <c r="BI50" s="564">
        <f t="shared" si="59"/>
        <v>0</v>
      </c>
      <c r="BJ50" s="283"/>
      <c r="BK50" s="354"/>
      <c r="BL50" s="557" t="s">
        <v>99</v>
      </c>
      <c r="BM50" s="558">
        <f>M122/1000</f>
        <v>0</v>
      </c>
      <c r="BN50" s="559">
        <f t="shared" si="73"/>
        <v>0</v>
      </c>
      <c r="BO50" s="560">
        <f t="shared" si="50"/>
        <v>0</v>
      </c>
      <c r="BP50" s="560">
        <f t="shared" si="51"/>
        <v>0</v>
      </c>
      <c r="BQ50" s="558">
        <f t="shared" si="36"/>
        <v>0</v>
      </c>
      <c r="BR50" s="559">
        <f t="shared" si="37"/>
        <v>0</v>
      </c>
      <c r="BS50" s="564">
        <f t="shared" si="38"/>
        <v>0</v>
      </c>
      <c r="BT50" s="558">
        <f t="shared" si="60"/>
        <v>0</v>
      </c>
      <c r="BU50" s="559">
        <f t="shared" si="61"/>
        <v>0</v>
      </c>
      <c r="BV50" s="564">
        <f t="shared" si="62"/>
        <v>0</v>
      </c>
      <c r="BW50" s="283"/>
      <c r="BX50" s="283"/>
      <c r="BY50" s="283"/>
    </row>
    <row r="51" spans="3:77" ht="12.75" customHeight="1">
      <c r="C51" s="171"/>
      <c r="D51" s="144"/>
      <c r="E51" s="147" t="str">
        <f>+Processes!O32</f>
        <v>INDWCH</v>
      </c>
      <c r="F51" s="147"/>
      <c r="G51" s="319"/>
      <c r="H51" s="319"/>
      <c r="I51" s="319"/>
      <c r="J51" s="319"/>
      <c r="K51" s="319"/>
      <c r="L51" s="319"/>
      <c r="M51" s="319"/>
      <c r="N51" s="319"/>
      <c r="O51" s="319"/>
      <c r="P51" s="319">
        <f t="shared" si="1"/>
        <v>0</v>
      </c>
      <c r="Q51" s="319">
        <f t="shared" si="2"/>
        <v>0</v>
      </c>
      <c r="R51" s="319">
        <f t="shared" si="3"/>
        <v>0</v>
      </c>
      <c r="S51" s="319">
        <f t="shared" si="4"/>
        <v>0</v>
      </c>
      <c r="T51" s="319">
        <f t="shared" si="5"/>
        <v>0</v>
      </c>
      <c r="U51" s="319">
        <f t="shared" si="6"/>
        <v>0</v>
      </c>
      <c r="V51" s="319" t="str">
        <f>IF(S51&gt;0,0.001,"")</f>
        <v/>
      </c>
      <c r="W51" s="341"/>
      <c r="X51" s="520"/>
      <c r="Y51" s="520"/>
      <c r="Z51" s="317"/>
      <c r="AA51" s="390"/>
      <c r="AB51" s="329"/>
      <c r="AC51" s="317">
        <f>1-AC50</f>
        <v>0.5</v>
      </c>
      <c r="AD51" s="317">
        <f>1-AD50</f>
        <v>0.5</v>
      </c>
      <c r="AE51" s="329">
        <v>5</v>
      </c>
      <c r="AG51" s="234"/>
      <c r="AH51" s="234"/>
      <c r="AI51" s="234"/>
      <c r="AJ51" s="283"/>
      <c r="AK51" s="354"/>
      <c r="AL51" s="557" t="s">
        <v>107</v>
      </c>
      <c r="AM51" s="558"/>
      <c r="AN51" s="559">
        <f t="shared" si="75"/>
        <v>0</v>
      </c>
      <c r="AO51" s="560">
        <f t="shared" si="76"/>
        <v>0</v>
      </c>
      <c r="AP51" s="560">
        <f t="shared" si="77"/>
        <v>0</v>
      </c>
      <c r="AQ51" s="580">
        <f t="shared" si="28"/>
        <v>0</v>
      </c>
      <c r="AR51" s="560">
        <f t="shared" si="29"/>
        <v>0</v>
      </c>
      <c r="AS51" s="561">
        <f t="shared" si="30"/>
        <v>0</v>
      </c>
      <c r="AT51" s="558"/>
      <c r="AU51" s="559"/>
      <c r="AV51" s="564"/>
      <c r="AW51" s="283"/>
      <c r="AX51" s="354"/>
      <c r="AY51" s="557" t="s">
        <v>107</v>
      </c>
      <c r="AZ51" s="558"/>
      <c r="BA51" s="559"/>
      <c r="BB51" s="560">
        <f t="shared" si="64"/>
        <v>0</v>
      </c>
      <c r="BC51" s="560">
        <f t="shared" si="65"/>
        <v>0</v>
      </c>
      <c r="BD51" s="558">
        <f t="shared" si="31"/>
        <v>0</v>
      </c>
      <c r="BE51" s="559">
        <f t="shared" si="32"/>
        <v>0</v>
      </c>
      <c r="BF51" s="564">
        <f t="shared" si="33"/>
        <v>0</v>
      </c>
      <c r="BG51" s="558">
        <f t="shared" si="57"/>
        <v>0</v>
      </c>
      <c r="BH51" s="559">
        <f t="shared" si="58"/>
        <v>0</v>
      </c>
      <c r="BI51" s="564">
        <f t="shared" si="59"/>
        <v>0</v>
      </c>
      <c r="BJ51" s="283"/>
      <c r="BK51" s="354"/>
      <c r="BL51" s="557" t="s">
        <v>107</v>
      </c>
      <c r="BM51" s="558"/>
      <c r="BN51" s="559"/>
      <c r="BO51" s="560">
        <f t="shared" si="50"/>
        <v>0</v>
      </c>
      <c r="BP51" s="560">
        <f t="shared" si="51"/>
        <v>0</v>
      </c>
      <c r="BQ51" s="558">
        <f t="shared" si="36"/>
        <v>0</v>
      </c>
      <c r="BR51" s="559">
        <f t="shared" si="37"/>
        <v>0</v>
      </c>
      <c r="BS51" s="564">
        <f t="shared" si="38"/>
        <v>0</v>
      </c>
      <c r="BT51" s="558">
        <f t="shared" si="60"/>
        <v>0</v>
      </c>
      <c r="BU51" s="559">
        <f t="shared" si="61"/>
        <v>0</v>
      </c>
      <c r="BV51" s="564">
        <f t="shared" si="62"/>
        <v>0</v>
      </c>
      <c r="BW51" s="283"/>
      <c r="BX51" s="283"/>
      <c r="BY51" s="283"/>
    </row>
    <row r="52" spans="3:77" ht="12.75" customHeight="1">
      <c r="C52" s="171" t="str">
        <f ca="1">+IF(OFFSET(Processes!B33,$D$11,0)="*","*",OFFSET(Processes!D33,$D$11,0))</f>
        <v>INDNDSHBBGAE1</v>
      </c>
      <c r="D52" s="144" t="str">
        <f ca="1">+OFFSET(Processes!E33,$D$11,0)</f>
        <v>Construction Heat Room Boiler - Biogas Existing 1</v>
      </c>
      <c r="E52" s="147" t="str">
        <f>+Processes!O33</f>
        <v>INDBGA</v>
      </c>
      <c r="F52" s="147" t="str">
        <f ca="1">+OFFSET(Processes!$M$12,$D$11,0) &amp; Processes!P33</f>
        <v>INDSH</v>
      </c>
      <c r="G52" s="320">
        <f t="shared" si="18"/>
        <v>0</v>
      </c>
      <c r="H52" s="320">
        <f t="shared" si="19"/>
        <v>0</v>
      </c>
      <c r="I52" s="320">
        <f t="shared" si="20"/>
        <v>0</v>
      </c>
      <c r="J52" s="320">
        <f t="shared" si="21"/>
        <v>0</v>
      </c>
      <c r="K52" s="320">
        <f t="shared" si="22"/>
        <v>0</v>
      </c>
      <c r="L52" s="320">
        <f t="shared" si="23"/>
        <v>0</v>
      </c>
      <c r="M52" s="320">
        <f t="shared" si="24"/>
        <v>0</v>
      </c>
      <c r="N52" s="320">
        <f t="shared" si="25"/>
        <v>0</v>
      </c>
      <c r="O52" s="320">
        <f t="shared" si="26"/>
        <v>0</v>
      </c>
      <c r="P52" s="320">
        <f t="shared" si="1"/>
        <v>0</v>
      </c>
      <c r="Q52" s="320">
        <f t="shared" si="2"/>
        <v>0</v>
      </c>
      <c r="R52" s="320">
        <f t="shared" si="3"/>
        <v>0</v>
      </c>
      <c r="S52" s="320">
        <f t="shared" si="4"/>
        <v>0</v>
      </c>
      <c r="T52" s="320">
        <f t="shared" si="5"/>
        <v>0</v>
      </c>
      <c r="U52" s="320">
        <f t="shared" si="6"/>
        <v>0</v>
      </c>
      <c r="V52" s="320">
        <v>5</v>
      </c>
      <c r="W52" s="341">
        <f>J136</f>
        <v>1</v>
      </c>
      <c r="X52" s="520">
        <f t="shared" ref="X52:Y58" si="78">W52</f>
        <v>1</v>
      </c>
      <c r="Y52" s="520">
        <f t="shared" si="78"/>
        <v>1</v>
      </c>
      <c r="Z52" s="317">
        <f>3.6*8760/1000000</f>
        <v>3.1536000000000002E-2</v>
      </c>
      <c r="AA52" s="390">
        <f t="shared" ref="AA52:AA60" si="79">$AA$26</f>
        <v>0.5</v>
      </c>
      <c r="AB52" s="329">
        <v>20</v>
      </c>
      <c r="AC52" s="324"/>
      <c r="AD52" s="317"/>
      <c r="AE52" s="329"/>
      <c r="AG52" s="234">
        <f t="shared" ref="AG52:AG62" si="80">((G52*Z52*AA52/W52)+(H52*Z52*AA52/X52))/$G$21</f>
        <v>0</v>
      </c>
      <c r="AH52" s="234">
        <f t="shared" ref="AH52:AH62" si="81">((J52*Z52*AA52/W52)+(K52*Z52*AA52/X52))/$J$21</f>
        <v>0</v>
      </c>
      <c r="AI52" s="234">
        <f t="shared" ref="AI52:AI62" si="82">((M52*AA52*Z52/W52)+(N52*Z52*AA52/X52))/$M$21</f>
        <v>0</v>
      </c>
      <c r="AJ52" s="283"/>
      <c r="AK52" s="354"/>
      <c r="AL52" s="557" t="s">
        <v>100</v>
      </c>
      <c r="AM52" s="558">
        <f>K82/1000</f>
        <v>0</v>
      </c>
      <c r="AN52" s="559">
        <f t="shared" si="75"/>
        <v>0</v>
      </c>
      <c r="AO52" s="560">
        <f t="shared" si="76"/>
        <v>0</v>
      </c>
      <c r="AP52" s="560">
        <f t="shared" si="77"/>
        <v>0</v>
      </c>
      <c r="AQ52" s="580">
        <f t="shared" si="28"/>
        <v>0</v>
      </c>
      <c r="AR52" s="560">
        <f t="shared" si="29"/>
        <v>0</v>
      </c>
      <c r="AS52" s="561">
        <f t="shared" si="30"/>
        <v>0</v>
      </c>
      <c r="AT52" s="558">
        <f t="shared" ref="AT52:AV56" si="83">IFERROR(AQ52/W52,0)</f>
        <v>0</v>
      </c>
      <c r="AU52" s="559">
        <f t="shared" si="83"/>
        <v>0</v>
      </c>
      <c r="AV52" s="564">
        <f t="shared" si="83"/>
        <v>0</v>
      </c>
      <c r="AW52" s="283"/>
      <c r="AX52" s="354"/>
      <c r="AY52" s="557" t="s">
        <v>100</v>
      </c>
      <c r="AZ52" s="558">
        <f>K102/1000</f>
        <v>0</v>
      </c>
      <c r="BA52" s="559">
        <f>AZ52*$AN$23</f>
        <v>0</v>
      </c>
      <c r="BB52" s="560">
        <f t="shared" si="64"/>
        <v>0</v>
      </c>
      <c r="BC52" s="560">
        <f t="shared" si="65"/>
        <v>0</v>
      </c>
      <c r="BD52" s="558">
        <f t="shared" si="31"/>
        <v>0</v>
      </c>
      <c r="BE52" s="559">
        <f t="shared" si="32"/>
        <v>0</v>
      </c>
      <c r="BF52" s="564">
        <f t="shared" si="33"/>
        <v>0</v>
      </c>
      <c r="BG52" s="558">
        <f t="shared" si="57"/>
        <v>0</v>
      </c>
      <c r="BH52" s="559">
        <f t="shared" si="58"/>
        <v>0</v>
      </c>
      <c r="BI52" s="564">
        <f t="shared" si="59"/>
        <v>0</v>
      </c>
      <c r="BJ52" s="283"/>
      <c r="BK52" s="354"/>
      <c r="BL52" s="557" t="s">
        <v>100</v>
      </c>
      <c r="BM52" s="558">
        <f>K122/1000</f>
        <v>0</v>
      </c>
      <c r="BN52" s="559">
        <f>BM52*$AN$23</f>
        <v>0</v>
      </c>
      <c r="BO52" s="560">
        <f t="shared" si="50"/>
        <v>0</v>
      </c>
      <c r="BP52" s="560">
        <f t="shared" si="51"/>
        <v>0</v>
      </c>
      <c r="BQ52" s="558">
        <f t="shared" si="36"/>
        <v>0</v>
      </c>
      <c r="BR52" s="559">
        <f t="shared" si="37"/>
        <v>0</v>
      </c>
      <c r="BS52" s="564">
        <f t="shared" si="38"/>
        <v>0</v>
      </c>
      <c r="BT52" s="558">
        <f t="shared" si="60"/>
        <v>0</v>
      </c>
      <c r="BU52" s="559">
        <f t="shared" si="61"/>
        <v>0</v>
      </c>
      <c r="BV52" s="564">
        <f t="shared" si="62"/>
        <v>0</v>
      </c>
      <c r="BW52" s="283"/>
      <c r="BX52" s="283"/>
      <c r="BY52" s="283"/>
    </row>
    <row r="53" spans="3:77" ht="12.75" customHeight="1">
      <c r="C53" s="171" t="str">
        <f ca="1">+IF(OFFSET(Processes!B34,$D$11,0)="*","*",OFFSET(Processes!D34,$D$11,0))</f>
        <v>INDNDSHBHFOE1</v>
      </c>
      <c r="D53" s="144" t="str">
        <f ca="1">+OFFSET(Processes!E34,$D$11,0)</f>
        <v>Construction Heat Room Boiler - Heavy Fuel Oil Existing 1</v>
      </c>
      <c r="E53" s="147" t="str">
        <f>+Processes!O34</f>
        <v>INDHFO</v>
      </c>
      <c r="F53" s="147" t="str">
        <f ca="1">+OFFSET(Processes!$M$12,$D$11,0) &amp; Processes!P34</f>
        <v>INDSH</v>
      </c>
      <c r="G53" s="320">
        <f t="shared" si="18"/>
        <v>0</v>
      </c>
      <c r="H53" s="320">
        <f t="shared" si="19"/>
        <v>0</v>
      </c>
      <c r="I53" s="320">
        <f t="shared" si="20"/>
        <v>0</v>
      </c>
      <c r="J53" s="320">
        <f t="shared" si="21"/>
        <v>0</v>
      </c>
      <c r="K53" s="320">
        <f t="shared" si="22"/>
        <v>0</v>
      </c>
      <c r="L53" s="320">
        <f t="shared" si="23"/>
        <v>0</v>
      </c>
      <c r="M53" s="320">
        <f t="shared" si="24"/>
        <v>0</v>
      </c>
      <c r="N53" s="320">
        <f t="shared" si="25"/>
        <v>0</v>
      </c>
      <c r="O53" s="320">
        <f t="shared" si="26"/>
        <v>0</v>
      </c>
      <c r="P53" s="320">
        <f t="shared" si="1"/>
        <v>0</v>
      </c>
      <c r="Q53" s="320">
        <f t="shared" si="2"/>
        <v>0</v>
      </c>
      <c r="R53" s="320">
        <f t="shared" si="3"/>
        <v>0</v>
      </c>
      <c r="S53" s="320">
        <f t="shared" si="4"/>
        <v>0</v>
      </c>
      <c r="T53" s="320">
        <f t="shared" si="5"/>
        <v>0</v>
      </c>
      <c r="U53" s="320">
        <f t="shared" si="6"/>
        <v>0</v>
      </c>
      <c r="V53" s="320">
        <v>5</v>
      </c>
      <c r="W53" s="341">
        <f>E136</f>
        <v>0.95</v>
      </c>
      <c r="X53" s="520">
        <f t="shared" si="78"/>
        <v>0.95</v>
      </c>
      <c r="Y53" s="520">
        <f t="shared" si="78"/>
        <v>0.95</v>
      </c>
      <c r="Z53" s="317">
        <f>3.6*8760/1000000</f>
        <v>3.1536000000000002E-2</v>
      </c>
      <c r="AA53" s="390">
        <f t="shared" si="79"/>
        <v>0.5</v>
      </c>
      <c r="AB53" s="329">
        <v>20</v>
      </c>
      <c r="AC53" s="317"/>
      <c r="AD53" s="317"/>
      <c r="AE53" s="329"/>
      <c r="AG53" s="234">
        <f t="shared" si="80"/>
        <v>0</v>
      </c>
      <c r="AH53" s="234">
        <f t="shared" si="81"/>
        <v>0</v>
      </c>
      <c r="AI53" s="234">
        <f t="shared" si="82"/>
        <v>0</v>
      </c>
      <c r="AJ53" s="283"/>
      <c r="AK53" s="354"/>
      <c r="AL53" s="557" t="s">
        <v>101</v>
      </c>
      <c r="AM53" s="558">
        <f>E82/1000</f>
        <v>0</v>
      </c>
      <c r="AN53" s="559">
        <f t="shared" si="75"/>
        <v>0</v>
      </c>
      <c r="AO53" s="560">
        <f t="shared" si="76"/>
        <v>0</v>
      </c>
      <c r="AP53" s="560">
        <f t="shared" si="77"/>
        <v>0</v>
      </c>
      <c r="AQ53" s="580">
        <f t="shared" si="28"/>
        <v>0</v>
      </c>
      <c r="AR53" s="560">
        <f t="shared" si="29"/>
        <v>0</v>
      </c>
      <c r="AS53" s="561">
        <f t="shared" si="30"/>
        <v>0</v>
      </c>
      <c r="AT53" s="558">
        <f t="shared" si="83"/>
        <v>0</v>
      </c>
      <c r="AU53" s="559">
        <f t="shared" si="83"/>
        <v>0</v>
      </c>
      <c r="AV53" s="564">
        <f t="shared" si="83"/>
        <v>0</v>
      </c>
      <c r="AW53" s="283"/>
      <c r="AX53" s="354"/>
      <c r="AY53" s="557" t="s">
        <v>101</v>
      </c>
      <c r="AZ53" s="558">
        <f>E102/1000</f>
        <v>0</v>
      </c>
      <c r="BA53" s="559">
        <f>AZ53*$AN$23</f>
        <v>0</v>
      </c>
      <c r="BB53" s="560">
        <f t="shared" si="64"/>
        <v>0</v>
      </c>
      <c r="BC53" s="560">
        <f t="shared" si="65"/>
        <v>0</v>
      </c>
      <c r="BD53" s="558">
        <f t="shared" si="31"/>
        <v>0</v>
      </c>
      <c r="BE53" s="559">
        <f t="shared" si="32"/>
        <v>0</v>
      </c>
      <c r="BF53" s="564">
        <f t="shared" si="33"/>
        <v>0</v>
      </c>
      <c r="BG53" s="558">
        <f t="shared" si="57"/>
        <v>0</v>
      </c>
      <c r="BH53" s="559">
        <f t="shared" si="58"/>
        <v>0</v>
      </c>
      <c r="BI53" s="564">
        <f t="shared" si="59"/>
        <v>0</v>
      </c>
      <c r="BJ53" s="283"/>
      <c r="BK53" s="354"/>
      <c r="BL53" s="557" t="s">
        <v>101</v>
      </c>
      <c r="BM53" s="558">
        <f>E122/1000</f>
        <v>0</v>
      </c>
      <c r="BN53" s="559">
        <f>BM53*$AN$23</f>
        <v>0</v>
      </c>
      <c r="BO53" s="560">
        <f t="shared" si="50"/>
        <v>0</v>
      </c>
      <c r="BP53" s="560">
        <f t="shared" si="51"/>
        <v>0</v>
      </c>
      <c r="BQ53" s="558">
        <f t="shared" si="36"/>
        <v>0</v>
      </c>
      <c r="BR53" s="559">
        <f t="shared" si="37"/>
        <v>0</v>
      </c>
      <c r="BS53" s="564">
        <f t="shared" si="38"/>
        <v>0</v>
      </c>
      <c r="BT53" s="558">
        <f t="shared" si="60"/>
        <v>0</v>
      </c>
      <c r="BU53" s="559">
        <f t="shared" si="61"/>
        <v>0</v>
      </c>
      <c r="BV53" s="564">
        <f t="shared" si="62"/>
        <v>0</v>
      </c>
      <c r="BW53" s="283"/>
      <c r="BX53" s="283"/>
      <c r="BY53" s="283"/>
    </row>
    <row r="54" spans="3:77" ht="12.75" customHeight="1">
      <c r="C54" s="171" t="str">
        <f ca="1">+IF(OFFSET(Processes!B35,$D$11,0)="*","*",OFFSET(Processes!D35,$D$11,0))</f>
        <v>INDNDSHBLPGE1</v>
      </c>
      <c r="D54" s="144" t="str">
        <f ca="1">+OFFSET(Processes!E35,$D$11,0)</f>
        <v>Construction Heat Room Boiler - Liquified Petroleum Gas Existing 1</v>
      </c>
      <c r="E54" s="147" t="str">
        <f>+Processes!O35</f>
        <v>INDLPG</v>
      </c>
      <c r="F54" s="147" t="str">
        <f ca="1">+OFFSET(Processes!$M$12,$D$11,0) &amp; Processes!P35</f>
        <v>INDSH</v>
      </c>
      <c r="G54" s="320">
        <f t="shared" si="18"/>
        <v>0</v>
      </c>
      <c r="H54" s="320">
        <f t="shared" si="19"/>
        <v>0</v>
      </c>
      <c r="I54" s="320">
        <f t="shared" si="20"/>
        <v>0</v>
      </c>
      <c r="J54" s="320">
        <f t="shared" si="21"/>
        <v>0</v>
      </c>
      <c r="K54" s="320">
        <f t="shared" si="22"/>
        <v>0</v>
      </c>
      <c r="L54" s="320">
        <f t="shared" si="23"/>
        <v>0</v>
      </c>
      <c r="M54" s="320">
        <f t="shared" si="24"/>
        <v>0</v>
      </c>
      <c r="N54" s="320">
        <f t="shared" si="25"/>
        <v>0</v>
      </c>
      <c r="O54" s="320">
        <f t="shared" si="26"/>
        <v>0</v>
      </c>
      <c r="P54" s="320">
        <f t="shared" si="1"/>
        <v>0</v>
      </c>
      <c r="Q54" s="320">
        <f t="shared" si="2"/>
        <v>0</v>
      </c>
      <c r="R54" s="320">
        <f t="shared" si="3"/>
        <v>0</v>
      </c>
      <c r="S54" s="320">
        <f t="shared" si="4"/>
        <v>0</v>
      </c>
      <c r="T54" s="320">
        <f t="shared" si="5"/>
        <v>0</v>
      </c>
      <c r="U54" s="320">
        <f t="shared" si="6"/>
        <v>0</v>
      </c>
      <c r="V54" s="320">
        <v>5</v>
      </c>
      <c r="W54" s="341">
        <f>H136</f>
        <v>1</v>
      </c>
      <c r="X54" s="520">
        <f t="shared" si="78"/>
        <v>1</v>
      </c>
      <c r="Y54" s="520">
        <f t="shared" si="78"/>
        <v>1</v>
      </c>
      <c r="Z54" s="317">
        <f>3.6*8760/1000000</f>
        <v>3.1536000000000002E-2</v>
      </c>
      <c r="AA54" s="390">
        <f t="shared" si="79"/>
        <v>0.5</v>
      </c>
      <c r="AB54" s="329">
        <v>20</v>
      </c>
      <c r="AC54" s="317"/>
      <c r="AD54" s="317"/>
      <c r="AE54" s="329"/>
      <c r="AG54" s="234">
        <f t="shared" si="80"/>
        <v>0</v>
      </c>
      <c r="AH54" s="234">
        <f t="shared" si="81"/>
        <v>0</v>
      </c>
      <c r="AI54" s="234">
        <f t="shared" si="82"/>
        <v>0</v>
      </c>
      <c r="AJ54" s="283"/>
      <c r="AK54" s="354"/>
      <c r="AL54" s="557" t="s">
        <v>53</v>
      </c>
      <c r="AM54" s="558">
        <f>H82/1000</f>
        <v>0</v>
      </c>
      <c r="AN54" s="559">
        <f t="shared" si="75"/>
        <v>0</v>
      </c>
      <c r="AO54" s="560">
        <f t="shared" si="76"/>
        <v>0</v>
      </c>
      <c r="AP54" s="560">
        <f t="shared" si="77"/>
        <v>0</v>
      </c>
      <c r="AQ54" s="580">
        <f t="shared" si="28"/>
        <v>0</v>
      </c>
      <c r="AR54" s="560">
        <f t="shared" si="29"/>
        <v>0</v>
      </c>
      <c r="AS54" s="561">
        <f t="shared" si="30"/>
        <v>0</v>
      </c>
      <c r="AT54" s="558">
        <f t="shared" si="83"/>
        <v>0</v>
      </c>
      <c r="AU54" s="559">
        <f t="shared" si="83"/>
        <v>0</v>
      </c>
      <c r="AV54" s="564">
        <f t="shared" si="83"/>
        <v>0</v>
      </c>
      <c r="AW54" s="283"/>
      <c r="AX54" s="354"/>
      <c r="AY54" s="557" t="s">
        <v>53</v>
      </c>
      <c r="AZ54" s="558">
        <f>H102/1000</f>
        <v>0</v>
      </c>
      <c r="BA54" s="559">
        <f>AZ54*$AN$23</f>
        <v>0</v>
      </c>
      <c r="BB54" s="560">
        <f t="shared" si="64"/>
        <v>0</v>
      </c>
      <c r="BC54" s="560">
        <f t="shared" si="65"/>
        <v>0</v>
      </c>
      <c r="BD54" s="558">
        <f t="shared" si="31"/>
        <v>0</v>
      </c>
      <c r="BE54" s="559">
        <f t="shared" si="32"/>
        <v>0</v>
      </c>
      <c r="BF54" s="564">
        <f t="shared" si="33"/>
        <v>0</v>
      </c>
      <c r="BG54" s="558">
        <f t="shared" si="57"/>
        <v>0</v>
      </c>
      <c r="BH54" s="559">
        <f t="shared" si="58"/>
        <v>0</v>
      </c>
      <c r="BI54" s="564">
        <f t="shared" si="59"/>
        <v>0</v>
      </c>
      <c r="BJ54" s="283"/>
      <c r="BK54" s="354"/>
      <c r="BL54" s="557" t="s">
        <v>53</v>
      </c>
      <c r="BM54" s="558">
        <f>H122/1000</f>
        <v>0</v>
      </c>
      <c r="BN54" s="559">
        <f>BM54*$AN$23</f>
        <v>0</v>
      </c>
      <c r="BO54" s="560">
        <f t="shared" si="50"/>
        <v>0</v>
      </c>
      <c r="BP54" s="560">
        <f t="shared" si="51"/>
        <v>0</v>
      </c>
      <c r="BQ54" s="558">
        <f t="shared" si="36"/>
        <v>0</v>
      </c>
      <c r="BR54" s="559">
        <f t="shared" si="37"/>
        <v>0</v>
      </c>
      <c r="BS54" s="564">
        <f t="shared" si="38"/>
        <v>0</v>
      </c>
      <c r="BT54" s="558">
        <f t="shared" si="60"/>
        <v>0</v>
      </c>
      <c r="BU54" s="559">
        <f t="shared" si="61"/>
        <v>0</v>
      </c>
      <c r="BV54" s="564">
        <f t="shared" si="62"/>
        <v>0</v>
      </c>
      <c r="BW54" s="283"/>
      <c r="BX54" s="283"/>
      <c r="BY54" s="283"/>
    </row>
    <row r="55" spans="3:77" ht="12.75" customHeight="1">
      <c r="C55" s="171" t="str">
        <f ca="1">+IF(OFFSET(Processes!B36,$D$11,0)="*","*",OFFSET(Processes!D36,$D$11,0))</f>
        <v>INDNDSHBWSTE1</v>
      </c>
      <c r="D55" s="144" t="str">
        <f ca="1">+OFFSET(Processes!E36,$D$11,0)</f>
        <v>Construction Heat Room Boiler - Waste Existing 1</v>
      </c>
      <c r="E55" s="147" t="str">
        <f>+Processes!O36</f>
        <v>INDWST</v>
      </c>
      <c r="F55" s="147" t="str">
        <f ca="1">+OFFSET(Processes!$M$12,$D$11,0) &amp; Processes!P36</f>
        <v>INDSH</v>
      </c>
      <c r="G55" s="320">
        <f t="shared" si="18"/>
        <v>0</v>
      </c>
      <c r="H55" s="320">
        <f t="shared" si="19"/>
        <v>0</v>
      </c>
      <c r="I55" s="320">
        <f t="shared" si="20"/>
        <v>0</v>
      </c>
      <c r="J55" s="320">
        <f t="shared" si="21"/>
        <v>0</v>
      </c>
      <c r="K55" s="320">
        <f t="shared" si="22"/>
        <v>0</v>
      </c>
      <c r="L55" s="320">
        <f t="shared" si="23"/>
        <v>0</v>
      </c>
      <c r="M55" s="320">
        <f t="shared" si="24"/>
        <v>0</v>
      </c>
      <c r="N55" s="320">
        <f t="shared" si="25"/>
        <v>0</v>
      </c>
      <c r="O55" s="320">
        <f t="shared" si="26"/>
        <v>0</v>
      </c>
      <c r="P55" s="320">
        <f t="shared" si="1"/>
        <v>0</v>
      </c>
      <c r="Q55" s="320">
        <f t="shared" si="2"/>
        <v>0</v>
      </c>
      <c r="R55" s="320">
        <f t="shared" si="3"/>
        <v>0</v>
      </c>
      <c r="S55" s="320">
        <f t="shared" si="4"/>
        <v>0</v>
      </c>
      <c r="T55" s="320">
        <f t="shared" si="5"/>
        <v>0</v>
      </c>
      <c r="U55" s="320">
        <f t="shared" si="6"/>
        <v>0</v>
      </c>
      <c r="V55" s="320">
        <v>5</v>
      </c>
      <c r="W55" s="341">
        <f>L136</f>
        <v>0.95</v>
      </c>
      <c r="X55" s="520">
        <f t="shared" si="78"/>
        <v>0.95</v>
      </c>
      <c r="Y55" s="520">
        <f t="shared" si="78"/>
        <v>0.95</v>
      </c>
      <c r="Z55" s="317">
        <f t="shared" ref="Z55:Z62" si="84">3.6*8760/1000000</f>
        <v>3.1536000000000002E-2</v>
      </c>
      <c r="AA55" s="390">
        <f t="shared" si="79"/>
        <v>0.5</v>
      </c>
      <c r="AB55" s="329">
        <v>20</v>
      </c>
      <c r="AC55" s="324"/>
      <c r="AD55" s="317"/>
      <c r="AE55" s="329"/>
      <c r="AG55" s="234">
        <f t="shared" si="80"/>
        <v>0</v>
      </c>
      <c r="AH55" s="234">
        <f t="shared" si="81"/>
        <v>0</v>
      </c>
      <c r="AI55" s="234">
        <f t="shared" si="82"/>
        <v>0</v>
      </c>
      <c r="AJ55" s="283"/>
      <c r="AK55" s="354"/>
      <c r="AL55" s="557" t="s">
        <v>102</v>
      </c>
      <c r="AM55" s="558">
        <f>$N82/1000</f>
        <v>0</v>
      </c>
      <c r="AN55" s="559">
        <f t="shared" si="75"/>
        <v>0</v>
      </c>
      <c r="AO55" s="560">
        <f t="shared" si="76"/>
        <v>0</v>
      </c>
      <c r="AP55" s="560">
        <f t="shared" si="77"/>
        <v>0</v>
      </c>
      <c r="AQ55" s="580">
        <f t="shared" si="28"/>
        <v>0</v>
      </c>
      <c r="AR55" s="560">
        <f t="shared" si="29"/>
        <v>0</v>
      </c>
      <c r="AS55" s="561">
        <f t="shared" si="30"/>
        <v>0</v>
      </c>
      <c r="AT55" s="558">
        <f t="shared" si="83"/>
        <v>0</v>
      </c>
      <c r="AU55" s="559">
        <f t="shared" si="83"/>
        <v>0</v>
      </c>
      <c r="AV55" s="564">
        <f t="shared" si="83"/>
        <v>0</v>
      </c>
      <c r="AW55" s="283"/>
      <c r="AX55" s="354"/>
      <c r="AY55" s="557" t="s">
        <v>102</v>
      </c>
      <c r="AZ55" s="558">
        <f>$N102/1000</f>
        <v>0</v>
      </c>
      <c r="BA55" s="559">
        <f>AZ55*$AN$23</f>
        <v>0</v>
      </c>
      <c r="BB55" s="560">
        <f t="shared" si="64"/>
        <v>0</v>
      </c>
      <c r="BC55" s="560">
        <f t="shared" si="65"/>
        <v>0</v>
      </c>
      <c r="BD55" s="558">
        <f t="shared" si="31"/>
        <v>0</v>
      </c>
      <c r="BE55" s="559">
        <f t="shared" si="32"/>
        <v>0</v>
      </c>
      <c r="BF55" s="564">
        <f t="shared" si="33"/>
        <v>0</v>
      </c>
      <c r="BG55" s="558">
        <f t="shared" si="57"/>
        <v>0</v>
      </c>
      <c r="BH55" s="559">
        <f t="shared" si="58"/>
        <v>0</v>
      </c>
      <c r="BI55" s="564">
        <f t="shared" si="59"/>
        <v>0</v>
      </c>
      <c r="BJ55" s="283"/>
      <c r="BK55" s="354"/>
      <c r="BL55" s="557" t="s">
        <v>102</v>
      </c>
      <c r="BM55" s="558">
        <f>$N122/1000</f>
        <v>0</v>
      </c>
      <c r="BN55" s="559">
        <f>BM55*$AN$23</f>
        <v>0</v>
      </c>
      <c r="BO55" s="560">
        <f t="shared" si="50"/>
        <v>0</v>
      </c>
      <c r="BP55" s="560">
        <f t="shared" si="51"/>
        <v>0</v>
      </c>
      <c r="BQ55" s="558">
        <f t="shared" si="36"/>
        <v>0</v>
      </c>
      <c r="BR55" s="559">
        <f t="shared" si="37"/>
        <v>0</v>
      </c>
      <c r="BS55" s="564">
        <f t="shared" si="38"/>
        <v>0</v>
      </c>
      <c r="BT55" s="558">
        <f t="shared" si="60"/>
        <v>0</v>
      </c>
      <c r="BU55" s="559">
        <f t="shared" si="61"/>
        <v>0</v>
      </c>
      <c r="BV55" s="564">
        <f t="shared" si="62"/>
        <v>0</v>
      </c>
      <c r="BW55" s="283"/>
      <c r="BX55" s="283"/>
      <c r="BY55" s="283"/>
    </row>
    <row r="56" spans="3:77" ht="12.75" customHeight="1">
      <c r="C56" s="171" t="str">
        <f ca="1">+IF(OFFSET(Processes!B37,$D$11,0)="*","*",OFFSET(Processes!D37,$D$11,0))</f>
        <v>INDNDSHBHETE1</v>
      </c>
      <c r="D56" s="144" t="str">
        <f ca="1">+OFFSET(Processes!E37,$D$11,0)</f>
        <v>Construction Heat Room Boiler - Dist. Heat Existing 1</v>
      </c>
      <c r="E56" s="147" t="str">
        <f>+Processes!O37</f>
        <v>INDHCE</v>
      </c>
      <c r="F56" s="147" t="str">
        <f ca="1">+OFFSET(Processes!$M$12,$D$11,0) &amp; Processes!P37</f>
        <v>INDSH</v>
      </c>
      <c r="G56" s="319">
        <f t="shared" si="18"/>
        <v>0</v>
      </c>
      <c r="H56" s="319">
        <f t="shared" si="19"/>
        <v>0</v>
      </c>
      <c r="I56" s="319">
        <f t="shared" si="20"/>
        <v>0</v>
      </c>
      <c r="J56" s="319">
        <f t="shared" si="21"/>
        <v>0</v>
      </c>
      <c r="K56" s="319">
        <f t="shared" si="22"/>
        <v>0</v>
      </c>
      <c r="L56" s="319">
        <f t="shared" si="23"/>
        <v>0</v>
      </c>
      <c r="M56" s="319">
        <f t="shared" si="24"/>
        <v>0</v>
      </c>
      <c r="N56" s="319">
        <f t="shared" si="25"/>
        <v>0</v>
      </c>
      <c r="O56" s="319">
        <f t="shared" si="26"/>
        <v>0</v>
      </c>
      <c r="P56" s="319">
        <f t="shared" si="1"/>
        <v>0</v>
      </c>
      <c r="Q56" s="319">
        <f t="shared" si="2"/>
        <v>0</v>
      </c>
      <c r="R56" s="319">
        <f t="shared" si="3"/>
        <v>0</v>
      </c>
      <c r="S56" s="319">
        <f t="shared" si="4"/>
        <v>0</v>
      </c>
      <c r="T56" s="319">
        <f t="shared" si="5"/>
        <v>0</v>
      </c>
      <c r="U56" s="319">
        <f t="shared" si="6"/>
        <v>0</v>
      </c>
      <c r="V56" s="319">
        <v>5</v>
      </c>
      <c r="W56" s="341">
        <f>$N$136</f>
        <v>0.96</v>
      </c>
      <c r="X56" s="520">
        <f>$W$56</f>
        <v>0.96</v>
      </c>
      <c r="Y56" s="520">
        <f>$W$56</f>
        <v>0.96</v>
      </c>
      <c r="Z56" s="317">
        <f t="shared" si="84"/>
        <v>3.1536000000000002E-2</v>
      </c>
      <c r="AA56" s="390">
        <f t="shared" si="79"/>
        <v>0.5</v>
      </c>
      <c r="AB56" s="329">
        <v>20</v>
      </c>
      <c r="AC56" s="317"/>
      <c r="AD56" s="317"/>
      <c r="AE56" s="327"/>
      <c r="AG56" s="234">
        <f t="shared" si="80"/>
        <v>0</v>
      </c>
      <c r="AH56" s="234">
        <f t="shared" si="81"/>
        <v>0</v>
      </c>
      <c r="AI56" s="234">
        <f t="shared" si="82"/>
        <v>0</v>
      </c>
      <c r="AJ56" s="283"/>
      <c r="AK56" s="354"/>
      <c r="AL56" s="557" t="s">
        <v>103</v>
      </c>
      <c r="AM56" s="558">
        <f>P82/1000</f>
        <v>0</v>
      </c>
      <c r="AN56" s="611">
        <f>AM56</f>
        <v>0</v>
      </c>
      <c r="AO56" s="612">
        <v>0</v>
      </c>
      <c r="AP56" s="612">
        <v>0</v>
      </c>
      <c r="AQ56" s="580">
        <f t="shared" si="28"/>
        <v>0</v>
      </c>
      <c r="AR56" s="560">
        <f t="shared" si="29"/>
        <v>0</v>
      </c>
      <c r="AS56" s="561">
        <f t="shared" si="30"/>
        <v>0</v>
      </c>
      <c r="AT56" s="558">
        <f t="shared" si="83"/>
        <v>0</v>
      </c>
      <c r="AU56" s="559">
        <f t="shared" si="83"/>
        <v>0</v>
      </c>
      <c r="AV56" s="564">
        <f t="shared" si="83"/>
        <v>0</v>
      </c>
      <c r="AW56" s="283"/>
      <c r="AX56" s="354"/>
      <c r="AY56" s="557" t="s">
        <v>103</v>
      </c>
      <c r="AZ56" s="558">
        <f>P102/1000</f>
        <v>0</v>
      </c>
      <c r="BA56" s="611">
        <f>AZ56</f>
        <v>0</v>
      </c>
      <c r="BB56" s="612">
        <v>0</v>
      </c>
      <c r="BC56" s="612">
        <v>0</v>
      </c>
      <c r="BD56" s="558">
        <f t="shared" si="31"/>
        <v>0</v>
      </c>
      <c r="BE56" s="559">
        <f t="shared" si="32"/>
        <v>0</v>
      </c>
      <c r="BF56" s="564">
        <f t="shared" si="33"/>
        <v>0</v>
      </c>
      <c r="BG56" s="558">
        <f t="shared" si="57"/>
        <v>0</v>
      </c>
      <c r="BH56" s="559">
        <f t="shared" si="58"/>
        <v>0</v>
      </c>
      <c r="BI56" s="564">
        <f t="shared" si="59"/>
        <v>0</v>
      </c>
      <c r="BJ56" s="283"/>
      <c r="BK56" s="354"/>
      <c r="BL56" s="557" t="s">
        <v>103</v>
      </c>
      <c r="BM56" s="558">
        <f>P122/1000</f>
        <v>0</v>
      </c>
      <c r="BN56" s="611">
        <f>BM56</f>
        <v>0</v>
      </c>
      <c r="BO56" s="612">
        <v>0</v>
      </c>
      <c r="BP56" s="612">
        <v>0</v>
      </c>
      <c r="BQ56" s="558">
        <f t="shared" si="36"/>
        <v>0</v>
      </c>
      <c r="BR56" s="559">
        <f t="shared" si="37"/>
        <v>0</v>
      </c>
      <c r="BS56" s="564">
        <f t="shared" si="38"/>
        <v>0</v>
      </c>
      <c r="BT56" s="558">
        <f t="shared" si="60"/>
        <v>0</v>
      </c>
      <c r="BU56" s="559">
        <f t="shared" si="61"/>
        <v>0</v>
      </c>
      <c r="BV56" s="564">
        <f t="shared" si="62"/>
        <v>0</v>
      </c>
      <c r="BW56" s="283"/>
      <c r="BX56" s="283"/>
      <c r="BY56" s="283"/>
    </row>
    <row r="57" spans="3:77" ht="12.75" customHeight="1">
      <c r="C57" s="171" t="str">
        <f ca="1">+IF(OFFSET(Processes!B38,$D$11,0)="*","*",OFFSET(Processes!D38,$D$11,0))</f>
        <v>INDNDSHBHETE2</v>
      </c>
      <c r="D57" s="144" t="str">
        <f ca="1">+OFFSET(Processes!E38,$D$11,0)</f>
        <v>Construction Heat Room Boiler - Dist. Heat Existing 2</v>
      </c>
      <c r="E57" s="147" t="str">
        <f>+Processes!O38</f>
        <v>INDHDE</v>
      </c>
      <c r="F57" s="147" t="str">
        <f ca="1">+OFFSET(Processes!$M$12,$D$11,0) &amp; Processes!P38</f>
        <v>INDSH</v>
      </c>
      <c r="G57" s="319"/>
      <c r="H57" s="319"/>
      <c r="I57" s="319"/>
      <c r="J57" s="319"/>
      <c r="K57" s="319"/>
      <c r="L57" s="319"/>
      <c r="M57" s="319"/>
      <c r="N57" s="319"/>
      <c r="O57" s="319"/>
      <c r="P57" s="319">
        <f t="shared" si="1"/>
        <v>0</v>
      </c>
      <c r="Q57" s="319">
        <f t="shared" si="2"/>
        <v>0</v>
      </c>
      <c r="R57" s="319">
        <f t="shared" si="3"/>
        <v>0</v>
      </c>
      <c r="S57" s="319">
        <f t="shared" si="4"/>
        <v>0</v>
      </c>
      <c r="T57" s="319">
        <f t="shared" si="5"/>
        <v>0</v>
      </c>
      <c r="U57" s="319">
        <f t="shared" si="6"/>
        <v>0</v>
      </c>
      <c r="V57" s="319">
        <v>5</v>
      </c>
      <c r="W57" s="341">
        <f>$N$136</f>
        <v>0.96</v>
      </c>
      <c r="X57" s="520">
        <f>$W$56</f>
        <v>0.96</v>
      </c>
      <c r="Y57" s="520">
        <f>$W$56</f>
        <v>0.96</v>
      </c>
      <c r="Z57" s="317">
        <f t="shared" si="84"/>
        <v>3.1536000000000002E-2</v>
      </c>
      <c r="AA57" s="390">
        <f t="shared" si="79"/>
        <v>0.5</v>
      </c>
      <c r="AB57" s="329">
        <v>20</v>
      </c>
      <c r="AC57" s="317"/>
      <c r="AD57" s="317"/>
      <c r="AE57" s="327"/>
      <c r="AG57" s="234">
        <f t="shared" si="80"/>
        <v>0</v>
      </c>
      <c r="AH57" s="234">
        <f t="shared" si="81"/>
        <v>0</v>
      </c>
      <c r="AI57" s="234">
        <f t="shared" si="82"/>
        <v>0</v>
      </c>
      <c r="AJ57" s="283"/>
      <c r="AK57" s="354"/>
      <c r="AL57" s="557" t="s">
        <v>104</v>
      </c>
      <c r="AM57" s="558"/>
      <c r="AN57" s="611">
        <f>AM57</f>
        <v>0</v>
      </c>
      <c r="AO57" s="612">
        <v>0</v>
      </c>
      <c r="AP57" s="612">
        <v>0</v>
      </c>
      <c r="AQ57" s="580">
        <f t="shared" si="28"/>
        <v>0</v>
      </c>
      <c r="AR57" s="560">
        <f t="shared" si="29"/>
        <v>0</v>
      </c>
      <c r="AS57" s="561">
        <f t="shared" si="30"/>
        <v>0</v>
      </c>
      <c r="AT57" s="558"/>
      <c r="AU57" s="559"/>
      <c r="AV57" s="564"/>
      <c r="AW57" s="283"/>
      <c r="AX57" s="354"/>
      <c r="AY57" s="557" t="s">
        <v>104</v>
      </c>
      <c r="AZ57" s="558"/>
      <c r="BA57" s="611">
        <f>AZ57</f>
        <v>0</v>
      </c>
      <c r="BB57" s="612">
        <v>0</v>
      </c>
      <c r="BC57" s="612">
        <v>0</v>
      </c>
      <c r="BD57" s="558">
        <f t="shared" si="31"/>
        <v>0</v>
      </c>
      <c r="BE57" s="559">
        <f t="shared" si="32"/>
        <v>0</v>
      </c>
      <c r="BF57" s="564">
        <f t="shared" si="33"/>
        <v>0</v>
      </c>
      <c r="BG57" s="558"/>
      <c r="BH57" s="559"/>
      <c r="BI57" s="564"/>
      <c r="BJ57" s="283"/>
      <c r="BK57" s="354"/>
      <c r="BL57" s="557" t="s">
        <v>104</v>
      </c>
      <c r="BM57" s="558"/>
      <c r="BN57" s="611">
        <f>BM57</f>
        <v>0</v>
      </c>
      <c r="BO57" s="612">
        <v>0</v>
      </c>
      <c r="BP57" s="612">
        <v>0</v>
      </c>
      <c r="BQ57" s="558">
        <f t="shared" si="36"/>
        <v>0</v>
      </c>
      <c r="BR57" s="559">
        <f t="shared" si="37"/>
        <v>0</v>
      </c>
      <c r="BS57" s="564">
        <f t="shared" si="38"/>
        <v>0</v>
      </c>
      <c r="BT57" s="558"/>
      <c r="BU57" s="559"/>
      <c r="BV57" s="564"/>
      <c r="BW57" s="283"/>
      <c r="BX57" s="283"/>
      <c r="BY57" s="283"/>
    </row>
    <row r="58" spans="3:77" ht="12.75" customHeight="1">
      <c r="C58" s="171" t="str">
        <f ca="1">+IF(OFFSET(Processes!B39,$D$11,0)="*","*",OFFSET(Processes!D39,$D$11,0))</f>
        <v>INDNDSHBELCE1</v>
      </c>
      <c r="D58" s="146" t="str">
        <f ca="1">+OFFSET(Processes!E39,$D$11,0)</f>
        <v>Construction Heat Room Boiler - Electricity Existing 1</v>
      </c>
      <c r="E58" s="170" t="str">
        <f>+Processes!O39</f>
        <v>INDELC</v>
      </c>
      <c r="F58" s="172" t="str">
        <f ca="1">+OFFSET(Processes!$M$12,$D$11,0) &amp; Processes!P39</f>
        <v>INDSH</v>
      </c>
      <c r="G58" s="322">
        <f t="shared" si="18"/>
        <v>34.521000000000001</v>
      </c>
      <c r="H58" s="322">
        <f t="shared" si="19"/>
        <v>0</v>
      </c>
      <c r="I58" s="322">
        <f t="shared" si="20"/>
        <v>0</v>
      </c>
      <c r="J58" s="322">
        <f t="shared" si="21"/>
        <v>34.568999999999996</v>
      </c>
      <c r="K58" s="322">
        <f t="shared" si="22"/>
        <v>0</v>
      </c>
      <c r="L58" s="322">
        <f t="shared" si="23"/>
        <v>0</v>
      </c>
      <c r="M58" s="322">
        <f t="shared" si="24"/>
        <v>42.218000000000004</v>
      </c>
      <c r="N58" s="322">
        <f t="shared" si="25"/>
        <v>0</v>
      </c>
      <c r="O58" s="322">
        <f t="shared" si="26"/>
        <v>0</v>
      </c>
      <c r="P58" s="322">
        <f t="shared" si="1"/>
        <v>42.218000000000004</v>
      </c>
      <c r="Q58" s="322">
        <f t="shared" si="2"/>
        <v>0</v>
      </c>
      <c r="R58" s="322">
        <f t="shared" si="3"/>
        <v>0</v>
      </c>
      <c r="S58" s="322">
        <f t="shared" si="4"/>
        <v>0</v>
      </c>
      <c r="T58" s="322">
        <f t="shared" si="5"/>
        <v>0</v>
      </c>
      <c r="U58" s="322">
        <f t="shared" si="6"/>
        <v>0</v>
      </c>
      <c r="V58" s="556">
        <v>5</v>
      </c>
      <c r="W58" s="343">
        <f>M136</f>
        <v>0.95</v>
      </c>
      <c r="X58" s="521">
        <f t="shared" si="78"/>
        <v>0.95</v>
      </c>
      <c r="Y58" s="521">
        <f t="shared" si="78"/>
        <v>0.95</v>
      </c>
      <c r="Z58" s="324">
        <f t="shared" si="84"/>
        <v>3.1536000000000002E-2</v>
      </c>
      <c r="AA58" s="390">
        <f t="shared" si="79"/>
        <v>0.5</v>
      </c>
      <c r="AB58" s="329">
        <v>20</v>
      </c>
      <c r="AC58" s="324"/>
      <c r="AD58" s="317"/>
      <c r="AE58" s="329"/>
      <c r="AG58" s="234">
        <f t="shared" si="80"/>
        <v>0.57240352068983658</v>
      </c>
      <c r="AH58" s="234">
        <f t="shared" si="81"/>
        <v>0.56809170609692539</v>
      </c>
      <c r="AI58" s="234">
        <f t="shared" si="82"/>
        <v>0.69379200000000008</v>
      </c>
      <c r="AJ58" s="283"/>
      <c r="AK58" s="353"/>
      <c r="AL58" s="565" t="s">
        <v>61</v>
      </c>
      <c r="AM58" s="558">
        <f>O82/1000</f>
        <v>0.57240000000000002</v>
      </c>
      <c r="AN58" s="559">
        <f t="shared" si="75"/>
        <v>0.57240000000000002</v>
      </c>
      <c r="AO58" s="560">
        <f t="shared" si="76"/>
        <v>0</v>
      </c>
      <c r="AP58" s="560">
        <f t="shared" si="77"/>
        <v>0</v>
      </c>
      <c r="AQ58" s="580">
        <f t="shared" si="28"/>
        <v>0.54378334465534472</v>
      </c>
      <c r="AR58" s="560">
        <f t="shared" si="29"/>
        <v>0</v>
      </c>
      <c r="AS58" s="561">
        <f t="shared" si="30"/>
        <v>0</v>
      </c>
      <c r="AT58" s="558">
        <f t="shared" ref="AT58:AV62" si="85">IFERROR(AQ58/W58,0)</f>
        <v>0.57240352068983658</v>
      </c>
      <c r="AU58" s="559">
        <f t="shared" si="85"/>
        <v>0</v>
      </c>
      <c r="AV58" s="564">
        <f t="shared" si="85"/>
        <v>0</v>
      </c>
      <c r="AW58" s="283"/>
      <c r="AX58" s="353"/>
      <c r="AY58" s="565" t="s">
        <v>61</v>
      </c>
      <c r="AZ58" s="558">
        <f>O102/1000</f>
        <v>0.56808000000000003</v>
      </c>
      <c r="BA58" s="559">
        <f>AZ58*$AN$23</f>
        <v>0.56808000000000003</v>
      </c>
      <c r="BB58" s="560">
        <f t="shared" si="64"/>
        <v>0</v>
      </c>
      <c r="BC58" s="560">
        <f t="shared" si="65"/>
        <v>0</v>
      </c>
      <c r="BD58" s="558">
        <f t="shared" si="31"/>
        <v>0.53968712079207914</v>
      </c>
      <c r="BE58" s="559">
        <f t="shared" si="32"/>
        <v>0</v>
      </c>
      <c r="BF58" s="564">
        <f t="shared" si="33"/>
        <v>0</v>
      </c>
      <c r="BG58" s="558">
        <f t="shared" ref="BG58:BI62" si="86">IFERROR(BD58/W58,0)</f>
        <v>0.5680917060969255</v>
      </c>
      <c r="BH58" s="559">
        <f t="shared" si="86"/>
        <v>0</v>
      </c>
      <c r="BI58" s="564">
        <f t="shared" si="86"/>
        <v>0</v>
      </c>
      <c r="BJ58" s="283"/>
      <c r="BK58" s="353"/>
      <c r="BL58" s="565" t="s">
        <v>61</v>
      </c>
      <c r="BM58" s="558">
        <f>O122/1000</f>
        <v>0.69379200000000008</v>
      </c>
      <c r="BN58" s="559">
        <f>BM58*$AN$23</f>
        <v>0.69379200000000008</v>
      </c>
      <c r="BO58" s="560">
        <f t="shared" si="50"/>
        <v>0</v>
      </c>
      <c r="BP58" s="560">
        <f t="shared" si="51"/>
        <v>0</v>
      </c>
      <c r="BQ58" s="558">
        <f t="shared" si="36"/>
        <v>0.65910240000000009</v>
      </c>
      <c r="BR58" s="559">
        <f t="shared" si="37"/>
        <v>0</v>
      </c>
      <c r="BS58" s="564">
        <f t="shared" si="38"/>
        <v>0</v>
      </c>
      <c r="BT58" s="558">
        <f t="shared" ref="BT58:BV62" si="87">IFERROR(BQ58/W58,0)</f>
        <v>0.69379200000000008</v>
      </c>
      <c r="BU58" s="559">
        <f t="shared" si="87"/>
        <v>0</v>
      </c>
      <c r="BV58" s="564">
        <f t="shared" si="87"/>
        <v>0</v>
      </c>
      <c r="BW58" s="283"/>
      <c r="BX58" s="283"/>
      <c r="BY58" s="283"/>
    </row>
    <row r="59" spans="3:77" ht="12.75" customHeight="1">
      <c r="C59" s="173" t="str">
        <f ca="1">+IF(OFFSET(Processes!B40,$D$11,0)="*","*",OFFSET(Processes!D40,$D$11,0))</f>
        <v>INDNDLAAELCE1</v>
      </c>
      <c r="D59" s="144" t="str">
        <f ca="1">+OFFSET(Processes!E40,$D$11,0)</f>
        <v>Construction Electricity Light Appliance - Electricity Existing 1</v>
      </c>
      <c r="E59" s="174" t="str">
        <f>+Processes!O40</f>
        <v>INDELC</v>
      </c>
      <c r="F59" s="147" t="str">
        <f ca="1">+OFFSET(Processes!$M$12,$D$11,0) &amp; Processes!P40</f>
        <v>INDLA</v>
      </c>
      <c r="G59" s="321">
        <f t="shared" si="18"/>
        <v>154.43600000000001</v>
      </c>
      <c r="H59" s="321">
        <f t="shared" si="19"/>
        <v>0</v>
      </c>
      <c r="I59" s="321">
        <f t="shared" si="20"/>
        <v>0</v>
      </c>
      <c r="J59" s="321">
        <f t="shared" si="21"/>
        <v>154.648</v>
      </c>
      <c r="K59" s="321">
        <f t="shared" si="22"/>
        <v>0</v>
      </c>
      <c r="L59" s="321">
        <f t="shared" si="23"/>
        <v>0</v>
      </c>
      <c r="M59" s="321">
        <f t="shared" si="24"/>
        <v>188.87</v>
      </c>
      <c r="N59" s="321">
        <f t="shared" si="25"/>
        <v>0</v>
      </c>
      <c r="O59" s="321">
        <f t="shared" si="26"/>
        <v>0</v>
      </c>
      <c r="P59" s="321">
        <f t="shared" si="1"/>
        <v>188.87</v>
      </c>
      <c r="Q59" s="321">
        <f t="shared" si="2"/>
        <v>0</v>
      </c>
      <c r="R59" s="321">
        <f t="shared" si="3"/>
        <v>0</v>
      </c>
      <c r="S59" s="321">
        <f t="shared" si="4"/>
        <v>0</v>
      </c>
      <c r="T59" s="321">
        <f t="shared" si="5"/>
        <v>0</v>
      </c>
      <c r="U59" s="321">
        <f t="shared" si="6"/>
        <v>0</v>
      </c>
      <c r="V59" s="321">
        <v>5</v>
      </c>
      <c r="W59" s="341">
        <v>1</v>
      </c>
      <c r="X59" s="520">
        <v>1</v>
      </c>
      <c r="Y59" s="520">
        <v>1</v>
      </c>
      <c r="Z59" s="325">
        <f t="shared" si="84"/>
        <v>3.1536000000000002E-2</v>
      </c>
      <c r="AA59" s="391">
        <f t="shared" si="79"/>
        <v>0.5</v>
      </c>
      <c r="AB59" s="330">
        <v>20</v>
      </c>
      <c r="AC59" s="325"/>
      <c r="AD59" s="325"/>
      <c r="AE59" s="330"/>
      <c r="AG59" s="234">
        <f t="shared" si="80"/>
        <v>2.432714133866134</v>
      </c>
      <c r="AH59" s="234">
        <f t="shared" si="81"/>
        <v>2.414346201980198</v>
      </c>
      <c r="AI59" s="234">
        <f t="shared" si="82"/>
        <v>2.9486160000000003</v>
      </c>
      <c r="AJ59" s="283"/>
      <c r="AK59" s="529" t="str">
        <f ca="1">F59</f>
        <v>INDLA</v>
      </c>
      <c r="AL59" s="576" t="s">
        <v>61</v>
      </c>
      <c r="AM59" s="577">
        <f>O80/1000</f>
        <v>2.4327000000000001</v>
      </c>
      <c r="AN59" s="578">
        <f t="shared" si="75"/>
        <v>2.4327000000000001</v>
      </c>
      <c r="AO59" s="581">
        <f t="shared" si="76"/>
        <v>0</v>
      </c>
      <c r="AP59" s="581">
        <f t="shared" si="77"/>
        <v>0</v>
      </c>
      <c r="AQ59" s="582">
        <f t="shared" si="28"/>
        <v>2.432714133866134</v>
      </c>
      <c r="AR59" s="581">
        <f t="shared" si="29"/>
        <v>0</v>
      </c>
      <c r="AS59" s="583">
        <f t="shared" si="30"/>
        <v>0</v>
      </c>
      <c r="AT59" s="577">
        <f t="shared" si="85"/>
        <v>2.432714133866134</v>
      </c>
      <c r="AU59" s="578">
        <f t="shared" si="85"/>
        <v>0</v>
      </c>
      <c r="AV59" s="579">
        <f t="shared" si="85"/>
        <v>0</v>
      </c>
      <c r="AW59" s="283"/>
      <c r="AX59" s="529" t="str">
        <f t="shared" ca="1" si="12"/>
        <v>INDLA</v>
      </c>
      <c r="AY59" s="576" t="s">
        <v>61</v>
      </c>
      <c r="AZ59" s="577">
        <f>O100/1000</f>
        <v>2.4143400000000002</v>
      </c>
      <c r="BA59" s="578">
        <f>AZ59*$AN$23</f>
        <v>2.4143400000000002</v>
      </c>
      <c r="BB59" s="581">
        <f t="shared" si="64"/>
        <v>0</v>
      </c>
      <c r="BC59" s="581">
        <f t="shared" si="65"/>
        <v>0</v>
      </c>
      <c r="BD59" s="577">
        <f t="shared" si="31"/>
        <v>2.414346201980198</v>
      </c>
      <c r="BE59" s="578">
        <f t="shared" si="32"/>
        <v>0</v>
      </c>
      <c r="BF59" s="579">
        <f t="shared" si="33"/>
        <v>0</v>
      </c>
      <c r="BG59" s="577">
        <f t="shared" si="86"/>
        <v>2.414346201980198</v>
      </c>
      <c r="BH59" s="578">
        <f t="shared" si="86"/>
        <v>0</v>
      </c>
      <c r="BI59" s="579">
        <f t="shared" si="86"/>
        <v>0</v>
      </c>
      <c r="BJ59" s="283"/>
      <c r="BK59" s="529" t="str">
        <f ca="1">AK59</f>
        <v>INDLA</v>
      </c>
      <c r="BL59" s="576" t="s">
        <v>61</v>
      </c>
      <c r="BM59" s="577">
        <f>O120/1000</f>
        <v>2.9486159999999999</v>
      </c>
      <c r="BN59" s="578">
        <f>BM59*$AN$23</f>
        <v>2.9486159999999999</v>
      </c>
      <c r="BO59" s="581">
        <f t="shared" si="50"/>
        <v>0</v>
      </c>
      <c r="BP59" s="581">
        <f t="shared" si="51"/>
        <v>0</v>
      </c>
      <c r="BQ59" s="577">
        <f t="shared" si="36"/>
        <v>2.9486160000000003</v>
      </c>
      <c r="BR59" s="578">
        <f t="shared" si="37"/>
        <v>0</v>
      </c>
      <c r="BS59" s="579">
        <f t="shared" si="38"/>
        <v>0</v>
      </c>
      <c r="BT59" s="577">
        <f t="shared" si="87"/>
        <v>2.9486160000000003</v>
      </c>
      <c r="BU59" s="578">
        <f t="shared" si="87"/>
        <v>0</v>
      </c>
      <c r="BV59" s="579">
        <f t="shared" si="87"/>
        <v>0</v>
      </c>
      <c r="BW59" s="283"/>
      <c r="BX59" s="283"/>
      <c r="BY59" s="283"/>
    </row>
    <row r="60" spans="3:77" ht="12.75" customHeight="1">
      <c r="C60" s="146" t="str">
        <f ca="1">+IF(OFFSET(Processes!B41,$D$11,0)="*","*",OFFSET(Processes!D41,$D$11,0))</f>
        <v>INDNDEMMELCE1</v>
      </c>
      <c r="D60" s="146" t="str">
        <f ca="1">+OFFSET(Processes!E41,$D$11,0)</f>
        <v>Construction Electricity Motors - Electricity Existing 1</v>
      </c>
      <c r="E60" s="172" t="str">
        <f>+Processes!O41</f>
        <v>INDELC</v>
      </c>
      <c r="F60" s="172" t="str">
        <f ca="1">+OFFSET(Processes!$M$12,$D$11,0) &amp; Processes!P41</f>
        <v>INDEM</v>
      </c>
      <c r="G60" s="322">
        <f t="shared" si="18"/>
        <v>717.67</v>
      </c>
      <c r="H60" s="322">
        <f t="shared" si="19"/>
        <v>0</v>
      </c>
      <c r="I60" s="322">
        <f t="shared" si="20"/>
        <v>0</v>
      </c>
      <c r="J60" s="322">
        <f t="shared" si="21"/>
        <v>718.65699999999993</v>
      </c>
      <c r="K60" s="322">
        <f t="shared" si="22"/>
        <v>0</v>
      </c>
      <c r="L60" s="322">
        <f t="shared" si="23"/>
        <v>0</v>
      </c>
      <c r="M60" s="322">
        <f t="shared" si="24"/>
        <v>877.69</v>
      </c>
      <c r="N60" s="322">
        <f t="shared" si="25"/>
        <v>0</v>
      </c>
      <c r="O60" s="322">
        <f t="shared" si="26"/>
        <v>0</v>
      </c>
      <c r="P60" s="322">
        <f t="shared" si="1"/>
        <v>877.69</v>
      </c>
      <c r="Q60" s="322">
        <f t="shared" si="2"/>
        <v>0</v>
      </c>
      <c r="R60" s="322">
        <f t="shared" si="3"/>
        <v>0</v>
      </c>
      <c r="S60" s="322">
        <f t="shared" si="4"/>
        <v>0</v>
      </c>
      <c r="T60" s="322">
        <f t="shared" si="5"/>
        <v>0</v>
      </c>
      <c r="U60" s="322">
        <f t="shared" si="6"/>
        <v>0</v>
      </c>
      <c r="V60" s="556">
        <v>5</v>
      </c>
      <c r="W60" s="343">
        <v>1</v>
      </c>
      <c r="X60" s="521">
        <v>1</v>
      </c>
      <c r="Y60" s="521">
        <v>1</v>
      </c>
      <c r="Z60" s="318">
        <f t="shared" si="84"/>
        <v>3.1536000000000002E-2</v>
      </c>
      <c r="AA60" s="389">
        <f t="shared" si="79"/>
        <v>0.5</v>
      </c>
      <c r="AB60" s="328">
        <v>20</v>
      </c>
      <c r="AC60" s="318"/>
      <c r="AD60" s="318"/>
      <c r="AE60" s="328"/>
      <c r="AG60" s="234">
        <f t="shared" si="80"/>
        <v>11.304915644355646</v>
      </c>
      <c r="AH60" s="234">
        <f t="shared" si="81"/>
        <v>11.219587699009899</v>
      </c>
      <c r="AI60" s="234">
        <f t="shared" si="82"/>
        <v>13.702392000000001</v>
      </c>
      <c r="AJ60" s="283"/>
      <c r="AK60" s="534" t="str">
        <f ca="1">F60</f>
        <v>INDEM</v>
      </c>
      <c r="AL60" s="576" t="s">
        <v>61</v>
      </c>
      <c r="AM60" s="577">
        <f>O81/1000</f>
        <v>11.3049</v>
      </c>
      <c r="AN60" s="578">
        <f t="shared" si="75"/>
        <v>11.3049</v>
      </c>
      <c r="AO60" s="581">
        <f t="shared" si="76"/>
        <v>0</v>
      </c>
      <c r="AP60" s="581">
        <f t="shared" si="77"/>
        <v>0</v>
      </c>
      <c r="AQ60" s="582">
        <f t="shared" si="28"/>
        <v>11.304915644355646</v>
      </c>
      <c r="AR60" s="581">
        <f t="shared" si="29"/>
        <v>0</v>
      </c>
      <c r="AS60" s="583">
        <f t="shared" si="30"/>
        <v>0</v>
      </c>
      <c r="AT60" s="577">
        <f t="shared" si="85"/>
        <v>11.304915644355646</v>
      </c>
      <c r="AU60" s="578">
        <f t="shared" si="85"/>
        <v>0</v>
      </c>
      <c r="AV60" s="579">
        <f t="shared" si="85"/>
        <v>0</v>
      </c>
      <c r="AW60" s="283"/>
      <c r="AX60" s="534" t="str">
        <f t="shared" ca="1" si="12"/>
        <v>INDEM</v>
      </c>
      <c r="AY60" s="576" t="s">
        <v>61</v>
      </c>
      <c r="AZ60" s="577">
        <f>O101/1000</f>
        <v>11.219580000000001</v>
      </c>
      <c r="BA60" s="578">
        <f>AZ60*$AN$23</f>
        <v>11.219580000000001</v>
      </c>
      <c r="BB60" s="581">
        <f t="shared" si="64"/>
        <v>0</v>
      </c>
      <c r="BC60" s="581">
        <f t="shared" si="65"/>
        <v>0</v>
      </c>
      <c r="BD60" s="577">
        <f t="shared" si="31"/>
        <v>11.219587699009899</v>
      </c>
      <c r="BE60" s="578">
        <f t="shared" si="32"/>
        <v>0</v>
      </c>
      <c r="BF60" s="579">
        <f t="shared" si="33"/>
        <v>0</v>
      </c>
      <c r="BG60" s="577">
        <f t="shared" si="86"/>
        <v>11.219587699009899</v>
      </c>
      <c r="BH60" s="578">
        <f t="shared" si="86"/>
        <v>0</v>
      </c>
      <c r="BI60" s="579">
        <f t="shared" si="86"/>
        <v>0</v>
      </c>
      <c r="BJ60" s="283"/>
      <c r="BK60" s="534" t="str">
        <f ca="1">AK60</f>
        <v>INDEM</v>
      </c>
      <c r="BL60" s="576" t="s">
        <v>61</v>
      </c>
      <c r="BM60" s="577">
        <f>O121/1000</f>
        <v>13.702392</v>
      </c>
      <c r="BN60" s="578">
        <f>BM60*$AN$23</f>
        <v>13.702392</v>
      </c>
      <c r="BO60" s="581">
        <f t="shared" si="50"/>
        <v>0</v>
      </c>
      <c r="BP60" s="581">
        <f t="shared" si="51"/>
        <v>0</v>
      </c>
      <c r="BQ60" s="577">
        <f t="shared" si="36"/>
        <v>13.702392000000001</v>
      </c>
      <c r="BR60" s="578">
        <f t="shared" si="37"/>
        <v>0</v>
      </c>
      <c r="BS60" s="579">
        <f t="shared" si="38"/>
        <v>0</v>
      </c>
      <c r="BT60" s="577">
        <f t="shared" si="87"/>
        <v>13.702392000000001</v>
      </c>
      <c r="BU60" s="578">
        <f t="shared" si="87"/>
        <v>0</v>
      </c>
      <c r="BV60" s="579">
        <f t="shared" si="87"/>
        <v>0</v>
      </c>
      <c r="BW60" s="283"/>
      <c r="BX60" s="283"/>
      <c r="BY60" s="283"/>
    </row>
    <row r="61" spans="3:77" ht="12.75" customHeight="1">
      <c r="C61" s="171" t="str">
        <f ca="1">+IF(OFFSET(Processes!B42,$D$11,0)="*","*",OFFSET(Processes!D42,$D$11,0))</f>
        <v>INDNDTFTDSLE1</v>
      </c>
      <c r="D61" s="171" t="str">
        <f ca="1">+OFFSET(Processes!E42,$D$11,0)</f>
        <v>Construction Tractors, Trucks, Fishing boats, Forest machines - Diesel Existing 1</v>
      </c>
      <c r="E61" s="170" t="str">
        <f>+Processes!O42</f>
        <v>INDDSB1,INDDSB2,INDDSL</v>
      </c>
      <c r="F61" s="171" t="str">
        <f ca="1">+OFFSET(Processes!$M$12,$D$11,0) &amp; Processes!P42</f>
        <v>INDTF</v>
      </c>
      <c r="G61" s="321">
        <f>ROUNDUP(AN61/($Z61*$AA61)*G$21*W61,3)</f>
        <v>0</v>
      </c>
      <c r="H61" s="321">
        <f t="shared" si="19"/>
        <v>0</v>
      </c>
      <c r="I61" s="321">
        <f t="shared" si="20"/>
        <v>0</v>
      </c>
      <c r="J61" s="321">
        <f t="shared" si="21"/>
        <v>0</v>
      </c>
      <c r="K61" s="321">
        <f t="shared" si="22"/>
        <v>0</v>
      </c>
      <c r="L61" s="321">
        <f t="shared" si="23"/>
        <v>0</v>
      </c>
      <c r="M61" s="321">
        <f t="shared" si="24"/>
        <v>3409.55</v>
      </c>
      <c r="N61" s="321">
        <f t="shared" si="25"/>
        <v>0</v>
      </c>
      <c r="O61" s="321">
        <f t="shared" si="26"/>
        <v>0</v>
      </c>
      <c r="P61" s="321">
        <f t="shared" si="1"/>
        <v>3409.55</v>
      </c>
      <c r="Q61" s="321">
        <f t="shared" si="2"/>
        <v>0</v>
      </c>
      <c r="R61" s="321">
        <f t="shared" si="3"/>
        <v>0</v>
      </c>
      <c r="S61" s="321">
        <f t="shared" si="4"/>
        <v>0</v>
      </c>
      <c r="T61" s="321">
        <f t="shared" si="5"/>
        <v>0</v>
      </c>
      <c r="U61" s="321">
        <f t="shared" si="6"/>
        <v>0</v>
      </c>
      <c r="V61" s="321">
        <v>5</v>
      </c>
      <c r="W61" s="341">
        <v>1</v>
      </c>
      <c r="X61" s="520">
        <f t="shared" ref="X61:Y62" si="88">W61</f>
        <v>1</v>
      </c>
      <c r="Y61" s="520">
        <f t="shared" si="88"/>
        <v>1</v>
      </c>
      <c r="Z61" s="325">
        <f t="shared" si="84"/>
        <v>3.1536000000000002E-2</v>
      </c>
      <c r="AA61" s="391">
        <v>0.5</v>
      </c>
      <c r="AB61" s="330">
        <v>20</v>
      </c>
      <c r="AC61" s="325"/>
      <c r="AD61" s="325"/>
      <c r="AE61" s="330"/>
      <c r="AG61" s="234">
        <f t="shared" si="80"/>
        <v>0</v>
      </c>
      <c r="AH61" s="234">
        <f t="shared" si="81"/>
        <v>0</v>
      </c>
      <c r="AI61" s="234">
        <f t="shared" si="82"/>
        <v>53.2294895049505</v>
      </c>
      <c r="AJ61" s="283"/>
      <c r="AK61" s="534" t="str">
        <f ca="1">F61</f>
        <v>INDTF</v>
      </c>
      <c r="AL61" s="576" t="s">
        <v>59</v>
      </c>
      <c r="AM61" s="577">
        <f>(F79+L79)/1000</f>
        <v>0</v>
      </c>
      <c r="AN61" s="578">
        <f>AM61*$AN$23</f>
        <v>0</v>
      </c>
      <c r="AO61" s="581">
        <f t="shared" si="76"/>
        <v>0</v>
      </c>
      <c r="AP61" s="581">
        <f t="shared" si="77"/>
        <v>0</v>
      </c>
      <c r="AQ61" s="582">
        <f t="shared" si="28"/>
        <v>0</v>
      </c>
      <c r="AR61" s="581">
        <f t="shared" si="29"/>
        <v>0</v>
      </c>
      <c r="AS61" s="583">
        <f t="shared" si="30"/>
        <v>0</v>
      </c>
      <c r="AT61" s="577">
        <f t="shared" si="85"/>
        <v>0</v>
      </c>
      <c r="AU61" s="578">
        <f t="shared" si="85"/>
        <v>0</v>
      </c>
      <c r="AV61" s="579">
        <f t="shared" si="85"/>
        <v>0</v>
      </c>
      <c r="AW61" s="283"/>
      <c r="AX61" s="534" t="str">
        <f t="shared" ca="1" si="12"/>
        <v>INDTF</v>
      </c>
      <c r="AY61" s="576" t="s">
        <v>59</v>
      </c>
      <c r="AZ61" s="577">
        <f>(F99+L99)/1000</f>
        <v>0</v>
      </c>
      <c r="BA61" s="578">
        <f>AZ61*$AN$23</f>
        <v>0</v>
      </c>
      <c r="BB61" s="581">
        <f t="shared" si="64"/>
        <v>0</v>
      </c>
      <c r="BC61" s="581">
        <f t="shared" si="65"/>
        <v>0</v>
      </c>
      <c r="BD61" s="577">
        <f t="shared" si="31"/>
        <v>0</v>
      </c>
      <c r="BE61" s="578">
        <f t="shared" si="32"/>
        <v>0</v>
      </c>
      <c r="BF61" s="579">
        <f t="shared" si="33"/>
        <v>0</v>
      </c>
      <c r="BG61" s="577">
        <f t="shared" si="86"/>
        <v>0</v>
      </c>
      <c r="BH61" s="578">
        <f t="shared" si="86"/>
        <v>0</v>
      </c>
      <c r="BI61" s="579">
        <f t="shared" si="86"/>
        <v>0</v>
      </c>
      <c r="BJ61" s="283"/>
      <c r="BK61" s="534" t="str">
        <f ca="1">AK61</f>
        <v>INDTF</v>
      </c>
      <c r="BL61" s="576" t="s">
        <v>59</v>
      </c>
      <c r="BM61" s="577">
        <f>(F119+L119)/1000</f>
        <v>53.229480000000002</v>
      </c>
      <c r="BN61" s="578">
        <f>BM61*$AN$23</f>
        <v>53.229480000000002</v>
      </c>
      <c r="BO61" s="581">
        <f t="shared" si="50"/>
        <v>0</v>
      </c>
      <c r="BP61" s="581">
        <f t="shared" si="51"/>
        <v>0</v>
      </c>
      <c r="BQ61" s="577">
        <f t="shared" si="36"/>
        <v>53.2294895049505</v>
      </c>
      <c r="BR61" s="578">
        <f t="shared" si="37"/>
        <v>0</v>
      </c>
      <c r="BS61" s="579">
        <f t="shared" si="38"/>
        <v>0</v>
      </c>
      <c r="BT61" s="577">
        <f t="shared" si="87"/>
        <v>53.2294895049505</v>
      </c>
      <c r="BU61" s="578">
        <f t="shared" si="87"/>
        <v>0</v>
      </c>
      <c r="BV61" s="579">
        <f t="shared" si="87"/>
        <v>0</v>
      </c>
      <c r="BW61" s="283"/>
      <c r="BX61" s="283"/>
      <c r="BY61" s="283"/>
    </row>
    <row r="62" spans="3:77" ht="12.75" customHeight="1">
      <c r="C62" s="171" t="str">
        <f ca="1">+IF(OFFSET(Processes!B43,$D$11,0)="*","*",OFFSET(Processes!D43,$D$11,0))</f>
        <v>INDNDFLTLPGE1</v>
      </c>
      <c r="D62" s="171" t="str">
        <f ca="1">+OFFSET(Processes!E43,$D$11,0)</f>
        <v>Construction Forklifts - LPG Existing 1</v>
      </c>
      <c r="E62" s="170" t="str">
        <f>+Processes!O43</f>
        <v>INDLPG,INDSNG1,INDSNG2</v>
      </c>
      <c r="F62" s="171" t="str">
        <f ca="1">+OFFSET(Processes!$M$12,$D$11,0) &amp; Processes!P43</f>
        <v>INDFL</v>
      </c>
      <c r="G62" s="321">
        <f t="shared" si="18"/>
        <v>0</v>
      </c>
      <c r="H62" s="321">
        <f t="shared" si="19"/>
        <v>0</v>
      </c>
      <c r="I62" s="321">
        <f>ROUNDUP(AP62/($Z62*$AA62)*I$21*Y62,3)</f>
        <v>0</v>
      </c>
      <c r="J62" s="321">
        <f t="shared" si="21"/>
        <v>0</v>
      </c>
      <c r="K62" s="321">
        <f t="shared" si="22"/>
        <v>0</v>
      </c>
      <c r="L62" s="321">
        <f t="shared" si="23"/>
        <v>0</v>
      </c>
      <c r="M62" s="321">
        <f t="shared" si="24"/>
        <v>0</v>
      </c>
      <c r="N62" s="321">
        <f t="shared" si="25"/>
        <v>0</v>
      </c>
      <c r="O62" s="321">
        <f t="shared" si="26"/>
        <v>0</v>
      </c>
      <c r="P62" s="321">
        <f t="shared" si="1"/>
        <v>0</v>
      </c>
      <c r="Q62" s="321">
        <f t="shared" si="2"/>
        <v>0</v>
      </c>
      <c r="R62" s="321">
        <f t="shared" si="3"/>
        <v>0</v>
      </c>
      <c r="S62" s="321">
        <f t="shared" si="4"/>
        <v>0</v>
      </c>
      <c r="T62" s="321">
        <f t="shared" si="5"/>
        <v>0</v>
      </c>
      <c r="U62" s="321">
        <f t="shared" si="6"/>
        <v>0</v>
      </c>
      <c r="V62" s="321">
        <v>5</v>
      </c>
      <c r="W62" s="341">
        <v>1</v>
      </c>
      <c r="X62" s="520">
        <f t="shared" si="88"/>
        <v>1</v>
      </c>
      <c r="Y62" s="520">
        <f t="shared" si="88"/>
        <v>1</v>
      </c>
      <c r="Z62" s="324">
        <f t="shared" si="84"/>
        <v>3.1536000000000002E-2</v>
      </c>
      <c r="AA62" s="390">
        <f>$AA$61</f>
        <v>0.5</v>
      </c>
      <c r="AB62" s="329">
        <v>20</v>
      </c>
      <c r="AC62" s="324"/>
      <c r="AD62" s="324"/>
      <c r="AE62" s="329"/>
      <c r="AG62" s="234">
        <f t="shared" si="80"/>
        <v>0</v>
      </c>
      <c r="AH62" s="234">
        <f t="shared" si="81"/>
        <v>0</v>
      </c>
      <c r="AI62" s="234">
        <f t="shared" si="82"/>
        <v>0</v>
      </c>
      <c r="AJ62" s="283"/>
      <c r="AK62" s="534" t="str">
        <f ca="1">F62</f>
        <v>INDFL</v>
      </c>
      <c r="AL62" s="530" t="s">
        <v>53</v>
      </c>
      <c r="AM62" s="531">
        <f>H79/1000</f>
        <v>0</v>
      </c>
      <c r="AN62" s="532">
        <f t="shared" si="75"/>
        <v>0</v>
      </c>
      <c r="AO62" s="533">
        <f t="shared" si="76"/>
        <v>0</v>
      </c>
      <c r="AP62" s="533">
        <f t="shared" si="77"/>
        <v>0</v>
      </c>
      <c r="AQ62" s="543">
        <f t="shared" si="28"/>
        <v>0</v>
      </c>
      <c r="AR62" s="533">
        <f t="shared" si="29"/>
        <v>0</v>
      </c>
      <c r="AS62" s="539">
        <f t="shared" si="30"/>
        <v>0</v>
      </c>
      <c r="AT62" s="544">
        <f t="shared" si="85"/>
        <v>0</v>
      </c>
      <c r="AU62" s="535">
        <f t="shared" si="85"/>
        <v>0</v>
      </c>
      <c r="AV62" s="536">
        <f t="shared" si="85"/>
        <v>0</v>
      </c>
      <c r="AW62" s="283"/>
      <c r="AX62" s="534" t="str">
        <f t="shared" ca="1" si="12"/>
        <v>INDFL</v>
      </c>
      <c r="AY62" s="530" t="s">
        <v>53</v>
      </c>
      <c r="AZ62" s="531">
        <f>H99/1000</f>
        <v>0</v>
      </c>
      <c r="BA62" s="532">
        <f>AZ62*$AN$23</f>
        <v>0</v>
      </c>
      <c r="BB62" s="533">
        <f t="shared" si="64"/>
        <v>0</v>
      </c>
      <c r="BC62" s="533">
        <f t="shared" si="65"/>
        <v>0</v>
      </c>
      <c r="BD62" s="544">
        <f t="shared" si="31"/>
        <v>0</v>
      </c>
      <c r="BE62" s="535">
        <f t="shared" si="32"/>
        <v>0</v>
      </c>
      <c r="BF62" s="536">
        <f t="shared" si="33"/>
        <v>0</v>
      </c>
      <c r="BG62" s="544">
        <f t="shared" si="86"/>
        <v>0</v>
      </c>
      <c r="BH62" s="535">
        <f t="shared" si="86"/>
        <v>0</v>
      </c>
      <c r="BI62" s="536">
        <f t="shared" si="86"/>
        <v>0</v>
      </c>
      <c r="BJ62" s="283"/>
      <c r="BK62" s="534" t="str">
        <f ca="1">AK62</f>
        <v>INDFL</v>
      </c>
      <c r="BL62" s="530" t="s">
        <v>53</v>
      </c>
      <c r="BM62" s="531">
        <f>H119/1000</f>
        <v>0</v>
      </c>
      <c r="BN62" s="532">
        <f>BM62*$AN$23</f>
        <v>0</v>
      </c>
      <c r="BO62" s="533">
        <f t="shared" si="50"/>
        <v>0</v>
      </c>
      <c r="BP62" s="533">
        <f t="shared" si="51"/>
        <v>0</v>
      </c>
      <c r="BQ62" s="544">
        <f t="shared" si="36"/>
        <v>0</v>
      </c>
      <c r="BR62" s="535">
        <f t="shared" si="37"/>
        <v>0</v>
      </c>
      <c r="BS62" s="536">
        <f t="shared" si="38"/>
        <v>0</v>
      </c>
      <c r="BT62" s="544">
        <f t="shared" si="87"/>
        <v>0</v>
      </c>
      <c r="BU62" s="535">
        <f t="shared" si="87"/>
        <v>0</v>
      </c>
      <c r="BV62" s="536">
        <f t="shared" si="87"/>
        <v>0</v>
      </c>
      <c r="BW62" s="283"/>
      <c r="BX62" s="283"/>
      <c r="BY62" s="283"/>
    </row>
    <row r="63" spans="3:77" ht="12.75" customHeight="1">
      <c r="F63" s="80"/>
      <c r="G63" s="283"/>
      <c r="H63" s="283"/>
      <c r="I63" s="283"/>
      <c r="J63" s="283"/>
      <c r="K63" s="286"/>
      <c r="L63" s="286"/>
      <c r="M63" s="286"/>
      <c r="N63" s="283"/>
      <c r="O63" s="283"/>
      <c r="P63" s="283"/>
      <c r="Q63" s="283"/>
      <c r="R63" s="283"/>
      <c r="S63" s="283"/>
      <c r="T63" s="283"/>
      <c r="U63" s="283"/>
      <c r="V63" s="78"/>
      <c r="W63" s="78"/>
      <c r="X63" s="78"/>
      <c r="Y63" s="78"/>
      <c r="Z63" s="78"/>
      <c r="AA63" s="78"/>
      <c r="AB63" s="78"/>
      <c r="AC63" s="78"/>
      <c r="AD63" s="79"/>
      <c r="AE63" s="79"/>
      <c r="AF63" s="79"/>
      <c r="AG63" s="405"/>
      <c r="AH63" s="405"/>
      <c r="AI63" s="405"/>
      <c r="AJ63" s="82"/>
      <c r="AK63" s="82"/>
      <c r="AL63" s="82"/>
      <c r="AM63" s="82"/>
      <c r="AN63" s="82"/>
      <c r="AO63" s="82"/>
      <c r="AP63" s="82"/>
      <c r="AQ63" s="283"/>
      <c r="AR63" s="283"/>
      <c r="AS63" s="283"/>
      <c r="AT63" s="283"/>
      <c r="AU63" s="283"/>
      <c r="AV63" s="283"/>
      <c r="AW63" s="283"/>
      <c r="AX63" s="283"/>
      <c r="AY63" s="283"/>
      <c r="AZ63" s="283"/>
      <c r="BA63" s="283"/>
      <c r="BB63" s="283"/>
      <c r="BC63" s="283"/>
      <c r="BD63" s="283"/>
      <c r="BE63" s="283"/>
      <c r="BF63" s="283"/>
      <c r="BG63" s="283"/>
      <c r="BH63" s="283"/>
      <c r="BI63" s="283"/>
      <c r="BJ63" s="283"/>
      <c r="BK63" s="283"/>
      <c r="BL63" s="283"/>
      <c r="BM63" s="283"/>
      <c r="BN63" s="283"/>
      <c r="BO63" s="283"/>
      <c r="BP63" s="283"/>
    </row>
    <row r="64" spans="3:77" ht="12.75" customHeight="1">
      <c r="C64" s="285"/>
      <c r="D64" s="291"/>
      <c r="F64" s="80"/>
      <c r="G64" s="504"/>
      <c r="H64" s="505"/>
      <c r="I64" s="505"/>
      <c r="J64" s="285"/>
      <c r="K64" s="283"/>
      <c r="L64" s="283"/>
      <c r="M64" s="283"/>
      <c r="N64" s="283"/>
      <c r="O64" s="283"/>
      <c r="P64" s="283"/>
      <c r="Q64" s="283"/>
      <c r="R64" s="283"/>
      <c r="S64" s="283"/>
      <c r="T64" s="283"/>
      <c r="U64" s="283"/>
      <c r="V64" s="45"/>
      <c r="W64" s="285"/>
      <c r="X64" s="45"/>
      <c r="Y64" s="45"/>
      <c r="Z64" s="79"/>
      <c r="AA64" s="79"/>
      <c r="AB64" s="79"/>
      <c r="AC64" s="79"/>
      <c r="AD64" s="82"/>
      <c r="AE64" s="82"/>
      <c r="AF64" s="82"/>
      <c r="AG64" s="406"/>
      <c r="AH64" s="406"/>
      <c r="AI64" s="406"/>
      <c r="AJ64" s="283"/>
      <c r="AK64" s="283"/>
      <c r="AL64" s="283"/>
      <c r="AM64" s="283"/>
      <c r="AN64" s="283"/>
      <c r="AO64" s="283"/>
      <c r="AP64" s="283"/>
      <c r="AQ64" s="283"/>
      <c r="AR64" s="283"/>
      <c r="AS64" s="283"/>
      <c r="AT64" s="283"/>
      <c r="AU64" s="283"/>
      <c r="AV64" s="283"/>
      <c r="AW64" s="283"/>
      <c r="AX64" s="283"/>
      <c r="AY64" s="283"/>
      <c r="AZ64" s="283"/>
      <c r="BA64" s="283"/>
      <c r="BB64" s="283"/>
      <c r="BC64" s="283"/>
      <c r="BD64" s="283"/>
      <c r="BE64" s="283"/>
      <c r="BF64" s="283"/>
      <c r="BG64" s="283"/>
      <c r="BH64" s="283"/>
      <c r="BI64" s="283"/>
      <c r="BJ64" s="283"/>
      <c r="BK64" s="283"/>
      <c r="BL64" s="283"/>
      <c r="BM64" s="283"/>
      <c r="BN64" s="283"/>
      <c r="BO64" s="283"/>
      <c r="BP64" s="283"/>
    </row>
    <row r="65" spans="3:66" ht="12.75" customHeight="1">
      <c r="D65" s="47"/>
      <c r="F65" s="80"/>
      <c r="G65" s="286"/>
      <c r="H65" s="286"/>
      <c r="I65" s="286"/>
      <c r="J65" s="80"/>
      <c r="K65" s="283"/>
      <c r="L65" s="283"/>
      <c r="M65" s="283"/>
      <c r="N65" s="283"/>
      <c r="O65" s="283"/>
      <c r="P65" s="283"/>
      <c r="Q65" s="283"/>
      <c r="R65" s="283"/>
      <c r="S65" s="83"/>
      <c r="T65" s="83"/>
      <c r="U65" s="83"/>
      <c r="V65" s="83"/>
      <c r="W65" s="83"/>
      <c r="X65" s="83"/>
      <c r="Y65" s="83"/>
      <c r="Z65" s="83"/>
      <c r="AA65" s="83"/>
      <c r="AB65" s="83"/>
      <c r="AC65" s="83"/>
      <c r="AD65" s="1"/>
      <c r="AE65" s="83"/>
      <c r="AF65" s="83"/>
      <c r="AG65" s="83"/>
      <c r="AH65" s="283"/>
      <c r="AI65" s="78"/>
      <c r="AJ65" s="78"/>
      <c r="AK65" s="78"/>
      <c r="AL65" s="78"/>
      <c r="AM65" s="78"/>
      <c r="AN65" s="78"/>
      <c r="AO65" s="283"/>
      <c r="AP65" s="283"/>
      <c r="AQ65" s="283"/>
      <c r="AR65" s="283"/>
      <c r="AS65" s="283"/>
      <c r="AT65" s="283"/>
      <c r="AU65" s="283"/>
      <c r="AV65" s="283"/>
      <c r="AW65" s="283"/>
      <c r="AX65" s="283"/>
      <c r="AY65" s="283"/>
      <c r="AZ65" s="283"/>
      <c r="BA65" s="283"/>
      <c r="BB65" s="283"/>
      <c r="BC65" s="283"/>
      <c r="BD65" s="283"/>
      <c r="BE65" s="283"/>
      <c r="BF65" s="283"/>
      <c r="BG65" s="283"/>
      <c r="BH65" s="283"/>
      <c r="BI65" s="283"/>
      <c r="BJ65" s="283"/>
      <c r="BK65" s="283"/>
      <c r="BL65" s="283"/>
      <c r="BM65" s="283"/>
      <c r="BN65" s="283"/>
    </row>
    <row r="66" spans="3:66" ht="12.75" customHeight="1">
      <c r="F66" s="80"/>
      <c r="G66" s="83"/>
      <c r="H66" s="83"/>
      <c r="I66" s="83"/>
      <c r="J66" s="83"/>
      <c r="K66" s="83"/>
      <c r="L66" s="83"/>
      <c r="M66" s="83"/>
      <c r="N66" s="83"/>
      <c r="O66" s="83"/>
      <c r="P66" s="83"/>
      <c r="Q66" s="83"/>
      <c r="R66" s="83"/>
      <c r="S66" s="291"/>
      <c r="T66" s="283"/>
      <c r="U66" s="283"/>
      <c r="V66" s="45"/>
      <c r="W66" s="283"/>
      <c r="X66" s="78"/>
      <c r="Y66" s="78"/>
      <c r="Z66" s="78"/>
      <c r="AA66" s="45"/>
      <c r="AB66" s="78"/>
      <c r="AC66" s="82"/>
      <c r="AD66" s="79"/>
      <c r="AE66" s="79"/>
      <c r="AF66" s="506"/>
      <c r="AG66" s="506"/>
      <c r="AH66" s="506"/>
      <c r="AI66" s="506"/>
      <c r="AJ66" s="506"/>
      <c r="AK66" s="506"/>
      <c r="AL66" s="79"/>
      <c r="AM66" s="45"/>
      <c r="AN66" s="283"/>
      <c r="AO66" s="283"/>
      <c r="AP66" s="283"/>
      <c r="AQ66" s="283"/>
      <c r="AR66" s="283"/>
      <c r="AS66" s="283"/>
      <c r="AT66" s="283"/>
      <c r="AU66" s="283"/>
      <c r="AV66" s="283"/>
      <c r="AW66" s="283"/>
      <c r="AX66" s="283"/>
      <c r="AY66" s="283"/>
      <c r="AZ66" s="283"/>
      <c r="BA66" s="283"/>
      <c r="BB66" s="283"/>
      <c r="BC66" s="283"/>
      <c r="BD66" s="283"/>
      <c r="BE66" s="283"/>
      <c r="BF66" s="283"/>
      <c r="BG66" s="283"/>
      <c r="BH66" s="283"/>
      <c r="BI66" s="283"/>
      <c r="BJ66" s="283"/>
      <c r="BK66" s="283"/>
      <c r="BL66" s="283"/>
      <c r="BM66" s="283"/>
    </row>
    <row r="67" spans="3:66" ht="12.75" customHeight="1">
      <c r="D67" s="47"/>
      <c r="F67" s="80"/>
      <c r="G67" s="83"/>
      <c r="H67" s="83"/>
      <c r="I67" s="83"/>
      <c r="J67" s="83"/>
      <c r="K67" s="47"/>
      <c r="L67" s="291"/>
      <c r="M67" s="47"/>
      <c r="N67" s="47"/>
      <c r="O67" s="291"/>
      <c r="P67" s="47"/>
      <c r="Q67" s="47"/>
      <c r="R67" s="291"/>
      <c r="S67" s="25"/>
      <c r="U67" s="78"/>
      <c r="V67" s="78"/>
      <c r="W67" s="78"/>
      <c r="X67" s="45"/>
      <c r="Y67" s="79"/>
      <c r="Z67" s="79"/>
      <c r="AA67" s="79"/>
      <c r="AC67" s="79"/>
      <c r="AD67" s="79"/>
      <c r="AE67" s="79"/>
    </row>
    <row r="68" spans="3:66" ht="12.75" customHeight="1">
      <c r="L68" s="286"/>
      <c r="O68" s="283"/>
      <c r="Q68" s="86"/>
      <c r="R68" s="25"/>
      <c r="S68" s="25"/>
      <c r="T68" s="34"/>
      <c r="U68" s="34"/>
      <c r="V68" s="283"/>
      <c r="W68" s="283"/>
      <c r="X68" s="283"/>
      <c r="Y68" s="283"/>
      <c r="AA68" s="25"/>
      <c r="AB68" s="283"/>
      <c r="AC68" s="283"/>
    </row>
    <row r="69" spans="3:66" ht="12.75" customHeight="1">
      <c r="T69" s="283"/>
      <c r="U69" s="283"/>
      <c r="V69" s="283"/>
      <c r="W69" s="283"/>
      <c r="X69" s="283"/>
    </row>
    <row r="70" spans="3:66" ht="12.75" customHeight="1">
      <c r="C70" s="257" t="s">
        <v>488</v>
      </c>
      <c r="E70" s="25"/>
      <c r="F70" s="25"/>
      <c r="G70" s="25"/>
      <c r="H70" s="25"/>
      <c r="I70" s="25"/>
      <c r="J70" s="25"/>
      <c r="K70" s="25"/>
      <c r="O70" s="86"/>
      <c r="T70" s="283"/>
      <c r="U70" s="283"/>
      <c r="V70" s="283"/>
      <c r="W70" s="283"/>
      <c r="X70" s="283"/>
    </row>
    <row r="71" spans="3:66" ht="12.75" customHeight="1">
      <c r="O71" s="86"/>
      <c r="T71" s="283"/>
      <c r="U71" s="283"/>
      <c r="V71" s="283"/>
      <c r="W71" s="283"/>
      <c r="X71" s="283"/>
    </row>
    <row r="72" spans="3:66" ht="12.75" customHeight="1">
      <c r="C72" s="125" t="s">
        <v>145</v>
      </c>
      <c r="E72" s="25"/>
      <c r="F72" s="25"/>
      <c r="G72" s="25"/>
      <c r="H72" s="25"/>
      <c r="I72" s="25"/>
      <c r="J72" s="25"/>
      <c r="K72" s="25"/>
    </row>
    <row r="73" spans="3:66" ht="12.75" customHeight="1">
      <c r="D73" s="87" t="s">
        <v>147</v>
      </c>
      <c r="E73" s="88" t="str">
        <f t="array" ref="E73">+IF(AND(UPPER(TRANSPOSE(T78:T88))=UPPER(MID(D76:N76,4,99))),"Ok","ERROR")</f>
        <v>Ok</v>
      </c>
      <c r="F73" s="25"/>
      <c r="G73" s="25"/>
      <c r="H73" s="25"/>
      <c r="I73" s="25"/>
      <c r="J73" s="25"/>
      <c r="K73" s="25"/>
    </row>
    <row r="74" spans="3:66" ht="12.75" customHeight="1">
      <c r="C74" s="25" t="s">
        <v>203</v>
      </c>
      <c r="O74" s="86"/>
      <c r="T74" s="125" t="s">
        <v>490</v>
      </c>
      <c r="U74" s="125"/>
      <c r="W74" s="125"/>
    </row>
    <row r="75" spans="3:66" ht="12.75" customHeight="1">
      <c r="D75" s="89">
        <v>1</v>
      </c>
      <c r="E75" s="89">
        <f>+D75+1</f>
        <v>2</v>
      </c>
      <c r="F75" s="89">
        <f t="shared" ref="F75:P75" si="89">+E75+1</f>
        <v>3</v>
      </c>
      <c r="G75" s="89">
        <f t="shared" si="89"/>
        <v>4</v>
      </c>
      <c r="H75" s="89">
        <f t="shared" si="89"/>
        <v>5</v>
      </c>
      <c r="I75" s="89">
        <f t="shared" si="89"/>
        <v>6</v>
      </c>
      <c r="J75" s="89">
        <f t="shared" si="89"/>
        <v>7</v>
      </c>
      <c r="K75" s="89">
        <f t="shared" si="89"/>
        <v>8</v>
      </c>
      <c r="L75" s="89">
        <f t="shared" si="89"/>
        <v>9</v>
      </c>
      <c r="M75" s="89">
        <f t="shared" si="89"/>
        <v>10</v>
      </c>
      <c r="N75" s="89">
        <f t="shared" si="89"/>
        <v>11</v>
      </c>
      <c r="O75" s="89">
        <f t="shared" si="89"/>
        <v>12</v>
      </c>
      <c r="P75" s="89">
        <f t="shared" si="89"/>
        <v>13</v>
      </c>
      <c r="T75" s="46"/>
      <c r="U75" s="46"/>
      <c r="W75" s="46"/>
    </row>
    <row r="76" spans="3:66" ht="12.75" customHeight="1">
      <c r="C76" s="10" t="str">
        <f t="shared" ref="C76:D76" si="90">+D149</f>
        <v>Agg End-use</v>
      </c>
      <c r="D76" s="20" t="str">
        <f t="shared" si="90"/>
        <v>01 Coal</v>
      </c>
      <c r="E76" s="20" t="str">
        <f t="shared" ref="E76" si="91">+F149</f>
        <v>02 Fuel oil</v>
      </c>
      <c r="F76" s="20" t="str">
        <f t="shared" ref="F76" si="92">+G149</f>
        <v>03 Diesel</v>
      </c>
      <c r="G76" s="20" t="str">
        <f t="shared" ref="G76" si="93">+H149</f>
        <v>04 Gasoline</v>
      </c>
      <c r="H76" s="20" t="str">
        <f t="shared" ref="H76" si="94">+I149</f>
        <v>05 LPG</v>
      </c>
      <c r="I76" s="20" t="str">
        <f t="shared" ref="I76" si="95">+J149</f>
        <v>06 Manufactured Gases</v>
      </c>
      <c r="J76" s="20" t="str">
        <f t="shared" ref="J76" si="96">+K149</f>
        <v>07 Natural gas</v>
      </c>
      <c r="K76" s="20" t="str">
        <f t="shared" ref="K76" si="97">+L149</f>
        <v>08 Biogas</v>
      </c>
      <c r="L76" s="20" t="str">
        <f t="shared" ref="L76" si="98">+M149</f>
        <v>09 Biodiesel</v>
      </c>
      <c r="M76" s="20" t="str">
        <f t="shared" ref="M76" si="99">+N149</f>
        <v>10 Biomass</v>
      </c>
      <c r="N76" s="20" t="str">
        <f t="shared" ref="N76" si="100">+O149</f>
        <v>11 Waste</v>
      </c>
      <c r="O76" s="20" t="str">
        <f t="shared" ref="O76" si="101">+P149</f>
        <v>12 Electricity</v>
      </c>
      <c r="P76" s="20" t="str">
        <f t="shared" ref="P76" si="102">+Q149</f>
        <v>13 District heating</v>
      </c>
      <c r="T76" s="122" t="s">
        <v>146</v>
      </c>
      <c r="V76" s="123">
        <f>+'Energy matrix'!B3</f>
        <v>2010</v>
      </c>
    </row>
    <row r="77" spans="3:66" ht="12.75" customHeight="1">
      <c r="C77" s="13" t="str">
        <f>$D$150</f>
        <v>Process heat temperature</v>
      </c>
      <c r="D77" s="14">
        <f>+INDEX($E150:$Q150,1,D$75) * INDEX($V$78:$V$90,D$75,1)</f>
        <v>0</v>
      </c>
      <c r="E77" s="14">
        <f t="shared" ref="E77:P77" si="103">+INDEX($E150:$Q150,1,E$75) * INDEX($V$78:$V$90,E$75,1)</f>
        <v>0</v>
      </c>
      <c r="F77" s="14">
        <f t="shared" si="103"/>
        <v>0</v>
      </c>
      <c r="G77" s="14">
        <f t="shared" si="103"/>
        <v>0</v>
      </c>
      <c r="H77" s="14">
        <f t="shared" si="103"/>
        <v>0</v>
      </c>
      <c r="I77" s="14">
        <f t="shared" si="103"/>
        <v>0</v>
      </c>
      <c r="J77" s="14">
        <f t="shared" si="103"/>
        <v>21828.853999999999</v>
      </c>
      <c r="K77" s="14">
        <f t="shared" si="103"/>
        <v>0</v>
      </c>
      <c r="L77" s="14">
        <f t="shared" si="103"/>
        <v>0</v>
      </c>
      <c r="M77" s="14">
        <f t="shared" si="103"/>
        <v>0</v>
      </c>
      <c r="N77" s="14">
        <f t="shared" si="103"/>
        <v>0</v>
      </c>
      <c r="O77" s="14">
        <f t="shared" si="103"/>
        <v>0</v>
      </c>
      <c r="P77" s="14">
        <f t="shared" si="103"/>
        <v>0</v>
      </c>
      <c r="T77" s="48" t="s">
        <v>203</v>
      </c>
      <c r="U77" s="48"/>
      <c r="V77" s="124" t="str">
        <f>+INDEX('Energy matrix'!C4:N4,1,$D$2)</f>
        <v>Construction</v>
      </c>
      <c r="W77" s="48"/>
    </row>
    <row r="78" spans="3:66" ht="12.75" customHeight="1">
      <c r="C78" s="13" t="str">
        <f>$D$151</f>
        <v>Cooling demand</v>
      </c>
      <c r="D78" s="14">
        <f>+INDEX($E151:$Q151,1,D$75) * INDEX($V$78:$V$90,D$75,1)</f>
        <v>0</v>
      </c>
      <c r="E78" s="14">
        <f t="shared" ref="E78:P78" si="104">+INDEX($E151:$Q151,1,E$75) * INDEX($V$78:$V$90,E$75,1)</f>
        <v>0</v>
      </c>
      <c r="F78" s="14">
        <f t="shared" si="104"/>
        <v>0</v>
      </c>
      <c r="G78" s="14">
        <f t="shared" si="104"/>
        <v>0</v>
      </c>
      <c r="H78" s="14">
        <f t="shared" si="104"/>
        <v>0</v>
      </c>
      <c r="I78" s="14">
        <f t="shared" si="104"/>
        <v>0</v>
      </c>
      <c r="J78" s="14">
        <f t="shared" si="104"/>
        <v>0</v>
      </c>
      <c r="K78" s="14">
        <f t="shared" si="104"/>
        <v>0</v>
      </c>
      <c r="L78" s="14">
        <f t="shared" si="104"/>
        <v>0</v>
      </c>
      <c r="M78" s="14">
        <f t="shared" si="104"/>
        <v>0</v>
      </c>
      <c r="N78" s="14">
        <f t="shared" si="104"/>
        <v>0</v>
      </c>
      <c r="O78" s="14">
        <f t="shared" si="104"/>
        <v>0</v>
      </c>
      <c r="P78" s="14">
        <f t="shared" si="104"/>
        <v>0</v>
      </c>
      <c r="T78" s="117" t="str">
        <f>+'Energy matrix'!B5</f>
        <v>Coal</v>
      </c>
      <c r="U78" s="117"/>
      <c r="V78" s="118">
        <f>+INDEX('Energy matrix'!C5:N5,1,$D$2)</f>
        <v>0</v>
      </c>
      <c r="W78" s="117"/>
    </row>
    <row r="79" spans="3:66" ht="12.75" customHeight="1">
      <c r="C79" s="13" t="str">
        <f>$D$152</f>
        <v>Haullage</v>
      </c>
      <c r="D79" s="19">
        <f>+INDEX($E152:$Q152,1,D$75) * INDEX($V$78:$V$90,D$75,1)</f>
        <v>0</v>
      </c>
      <c r="E79" s="19">
        <f t="shared" ref="E79:P79" si="105">+INDEX($E152:$Q152,1,E$75) * INDEX($V$78:$V$90,E$75,1)</f>
        <v>0</v>
      </c>
      <c r="F79" s="19">
        <f t="shared" si="105"/>
        <v>0</v>
      </c>
      <c r="G79" s="19">
        <f t="shared" si="105"/>
        <v>0</v>
      </c>
      <c r="H79" s="19">
        <f t="shared" si="105"/>
        <v>0</v>
      </c>
      <c r="I79" s="19">
        <f t="shared" si="105"/>
        <v>0</v>
      </c>
      <c r="J79" s="19">
        <f t="shared" si="105"/>
        <v>0</v>
      </c>
      <c r="K79" s="19">
        <f t="shared" si="105"/>
        <v>0</v>
      </c>
      <c r="L79" s="19">
        <f t="shared" si="105"/>
        <v>0</v>
      </c>
      <c r="M79" s="19">
        <f t="shared" si="105"/>
        <v>0</v>
      </c>
      <c r="N79" s="19">
        <f t="shared" si="105"/>
        <v>0</v>
      </c>
      <c r="O79" s="19">
        <f t="shared" si="105"/>
        <v>0</v>
      </c>
      <c r="P79" s="19">
        <f t="shared" si="105"/>
        <v>0</v>
      </c>
      <c r="T79" s="117" t="str">
        <f>+'Energy matrix'!B6</f>
        <v>Fuel Oil</v>
      </c>
      <c r="U79" s="117"/>
      <c r="V79" s="118">
        <f>+INDEX('Energy matrix'!C6:N6,1,$D$2)</f>
        <v>0</v>
      </c>
      <c r="W79" s="117"/>
    </row>
    <row r="80" spans="3:66" ht="12.75" customHeight="1">
      <c r="C80" s="13" t="str">
        <f>$D$153</f>
        <v>Light and electronics</v>
      </c>
      <c r="D80" s="14">
        <f>+INDEX($E153:$Q153,1,D$75) * INDEX($V$78:$V$90,D$75,1)</f>
        <v>0</v>
      </c>
      <c r="E80" s="14">
        <f t="shared" ref="E80:P80" si="106">+INDEX($E153:$Q153,1,E$75) * INDEX($V$78:$V$90,E$75,1)</f>
        <v>0</v>
      </c>
      <c r="F80" s="14">
        <f t="shared" si="106"/>
        <v>0</v>
      </c>
      <c r="G80" s="14">
        <f t="shared" si="106"/>
        <v>0</v>
      </c>
      <c r="H80" s="14">
        <f t="shared" si="106"/>
        <v>0</v>
      </c>
      <c r="I80" s="14">
        <f t="shared" si="106"/>
        <v>0</v>
      </c>
      <c r="J80" s="14">
        <f t="shared" si="106"/>
        <v>0</v>
      </c>
      <c r="K80" s="14">
        <f t="shared" si="106"/>
        <v>0</v>
      </c>
      <c r="L80" s="14">
        <f t="shared" si="106"/>
        <v>0</v>
      </c>
      <c r="M80" s="14">
        <f t="shared" si="106"/>
        <v>0</v>
      </c>
      <c r="N80" s="14">
        <f t="shared" si="106"/>
        <v>0</v>
      </c>
      <c r="O80" s="14">
        <f t="shared" si="106"/>
        <v>2432.7000000000003</v>
      </c>
      <c r="P80" s="14">
        <f t="shared" si="106"/>
        <v>0</v>
      </c>
      <c r="T80" s="117" t="str">
        <f>+'Energy matrix'!B7</f>
        <v>Diesel</v>
      </c>
      <c r="U80" s="117"/>
      <c r="V80" s="118">
        <f>+INDEX('Energy matrix'!C7:N7,1,$D$2)</f>
        <v>0</v>
      </c>
      <c r="W80" s="117"/>
    </row>
    <row r="81" spans="3:24" ht="12.75" customHeight="1">
      <c r="C81" s="13" t="str">
        <f>$D$154</f>
        <v>Electric motors</v>
      </c>
      <c r="D81" s="14">
        <f t="shared" ref="D81:P81" si="107">+INDEX($E154:$Q154,1,D$75) * INDEX($V$78:$V$90,D$75,1)</f>
        <v>0</v>
      </c>
      <c r="E81" s="14">
        <f t="shared" si="107"/>
        <v>0</v>
      </c>
      <c r="F81" s="14">
        <f t="shared" si="107"/>
        <v>0</v>
      </c>
      <c r="G81" s="14">
        <f t="shared" si="107"/>
        <v>0</v>
      </c>
      <c r="H81" s="14">
        <f t="shared" si="107"/>
        <v>0</v>
      </c>
      <c r="I81" s="14">
        <f t="shared" si="107"/>
        <v>0</v>
      </c>
      <c r="J81" s="14">
        <f t="shared" si="107"/>
        <v>0</v>
      </c>
      <c r="K81" s="14">
        <f t="shared" si="107"/>
        <v>0</v>
      </c>
      <c r="L81" s="14">
        <f t="shared" si="107"/>
        <v>0</v>
      </c>
      <c r="M81" s="14">
        <f t="shared" si="107"/>
        <v>0</v>
      </c>
      <c r="N81" s="14">
        <f t="shared" si="107"/>
        <v>0</v>
      </c>
      <c r="O81" s="14">
        <f t="shared" si="107"/>
        <v>11304.9</v>
      </c>
      <c r="P81" s="14">
        <f t="shared" si="107"/>
        <v>0</v>
      </c>
      <c r="T81" s="117" t="str">
        <f>+'Energy matrix'!B8</f>
        <v>Gasoline</v>
      </c>
      <c r="U81" s="117"/>
      <c r="V81" s="118">
        <f>+INDEX('Energy matrix'!C8:N8,1,$D$2)</f>
        <v>0</v>
      </c>
      <c r="W81" s="117"/>
    </row>
    <row r="82" spans="3:24" ht="12.75" customHeight="1">
      <c r="C82" s="13" t="str">
        <f>$D$155</f>
        <v>Spatial heating</v>
      </c>
      <c r="D82" s="14">
        <f t="shared" ref="D82:P82" si="108">+INDEX($E155:$Q155,1,D$75) * INDEX($V$78:$V$90,D$75,1)</f>
        <v>0</v>
      </c>
      <c r="E82" s="14">
        <f t="shared" si="108"/>
        <v>0</v>
      </c>
      <c r="F82" s="14">
        <f t="shared" si="108"/>
        <v>0</v>
      </c>
      <c r="G82" s="14">
        <f t="shared" si="108"/>
        <v>0</v>
      </c>
      <c r="H82" s="14">
        <f t="shared" si="108"/>
        <v>0</v>
      </c>
      <c r="I82" s="14">
        <f t="shared" si="108"/>
        <v>0</v>
      </c>
      <c r="J82" s="14">
        <f t="shared" si="108"/>
        <v>0</v>
      </c>
      <c r="K82" s="14">
        <f t="shared" si="108"/>
        <v>0</v>
      </c>
      <c r="L82" s="14">
        <f t="shared" si="108"/>
        <v>0</v>
      </c>
      <c r="M82" s="14">
        <f t="shared" si="108"/>
        <v>0</v>
      </c>
      <c r="N82" s="14">
        <f t="shared" si="108"/>
        <v>0</v>
      </c>
      <c r="O82" s="14">
        <f t="shared" si="108"/>
        <v>572.4</v>
      </c>
      <c r="P82" s="14">
        <f t="shared" si="108"/>
        <v>0</v>
      </c>
      <c r="T82" s="117" t="str">
        <f>+'Energy matrix'!B9</f>
        <v>LPG</v>
      </c>
      <c r="U82" s="117"/>
      <c r="V82" s="118">
        <f>+INDEX('Energy matrix'!C9:N9,1,$D$2)</f>
        <v>0</v>
      </c>
      <c r="W82" s="117"/>
    </row>
    <row r="83" spans="3:24" ht="12.75" customHeight="1">
      <c r="C83" s="17" t="s">
        <v>57</v>
      </c>
      <c r="D83" s="18">
        <f t="shared" ref="D83:P83" si="109">SUM(D77:D82)</f>
        <v>0</v>
      </c>
      <c r="E83" s="18">
        <f t="shared" si="109"/>
        <v>0</v>
      </c>
      <c r="F83" s="18">
        <f t="shared" si="109"/>
        <v>0</v>
      </c>
      <c r="G83" s="18">
        <f t="shared" si="109"/>
        <v>0</v>
      </c>
      <c r="H83" s="18">
        <f t="shared" si="109"/>
        <v>0</v>
      </c>
      <c r="I83" s="18">
        <f t="shared" si="109"/>
        <v>0</v>
      </c>
      <c r="J83" s="18">
        <f t="shared" si="109"/>
        <v>21828.853999999999</v>
      </c>
      <c r="K83" s="18">
        <f t="shared" si="109"/>
        <v>0</v>
      </c>
      <c r="L83" s="18">
        <f t="shared" si="109"/>
        <v>0</v>
      </c>
      <c r="M83" s="18">
        <f t="shared" si="109"/>
        <v>0</v>
      </c>
      <c r="N83" s="18">
        <f t="shared" si="109"/>
        <v>0</v>
      </c>
      <c r="O83" s="18">
        <f t="shared" si="109"/>
        <v>14310</v>
      </c>
      <c r="P83" s="18">
        <f t="shared" si="109"/>
        <v>0</v>
      </c>
      <c r="T83" s="117" t="str">
        <f>+'Energy matrix'!B10</f>
        <v>Manufactured Gases</v>
      </c>
      <c r="U83" s="117"/>
      <c r="V83" s="118">
        <f>+INDEX('Energy matrix'!C10:N10,1,$D$2)</f>
        <v>0</v>
      </c>
      <c r="W83" s="117"/>
    </row>
    <row r="84" spans="3:24" ht="12.75" customHeight="1">
      <c r="E84" s="25"/>
      <c r="F84" s="25"/>
      <c r="G84" s="25"/>
      <c r="H84" s="25"/>
      <c r="I84" s="25"/>
      <c r="J84" s="25"/>
      <c r="K84" s="25"/>
      <c r="O84" s="86"/>
      <c r="T84" s="117" t="str">
        <f>+'Energy matrix'!B11</f>
        <v>Natural gas</v>
      </c>
      <c r="U84" s="117"/>
      <c r="V84" s="118">
        <f>+INDEX('Energy matrix'!C11:N11,1,$D$2)</f>
        <v>21828.853999999999</v>
      </c>
      <c r="W84" s="117"/>
    </row>
    <row r="85" spans="3:24" ht="12.75" customHeight="1">
      <c r="E85" s="25"/>
      <c r="F85" s="25"/>
      <c r="G85" s="25"/>
      <c r="H85" s="25"/>
      <c r="I85" s="25"/>
      <c r="J85" s="25"/>
      <c r="K85" s="25"/>
      <c r="O85" s="86"/>
      <c r="T85" s="117" t="str">
        <f>+'Energy matrix'!B12</f>
        <v>Biogas</v>
      </c>
      <c r="U85" s="117"/>
      <c r="V85" s="118">
        <f>+INDEX('Energy matrix'!C12:N12,1,$D$2)</f>
        <v>0</v>
      </c>
      <c r="W85" s="117"/>
    </row>
    <row r="86" spans="3:24" ht="12.75" customHeight="1">
      <c r="O86" s="86"/>
      <c r="T86" s="117" t="str">
        <f>+'Energy matrix'!B13</f>
        <v>Biodiesel</v>
      </c>
      <c r="U86" s="117"/>
      <c r="V86" s="118">
        <f>+INDEX('Energy matrix'!C13:N13,1,$D$2)</f>
        <v>0</v>
      </c>
      <c r="W86" s="117"/>
    </row>
    <row r="87" spans="3:24" ht="12.75" customHeight="1">
      <c r="O87" s="86"/>
      <c r="T87" s="117" t="str">
        <f>+'Energy matrix'!B14</f>
        <v>Biomass</v>
      </c>
      <c r="U87" s="117"/>
      <c r="V87" s="118">
        <f>+INDEX('Energy matrix'!C14:N14,1,$D$2)</f>
        <v>0</v>
      </c>
      <c r="W87" s="117"/>
    </row>
    <row r="88" spans="3:24" ht="12.75" customHeight="1">
      <c r="O88" s="86"/>
      <c r="T88" s="117" t="str">
        <f>+'Energy matrix'!B15</f>
        <v>Waste</v>
      </c>
      <c r="U88" s="117"/>
      <c r="V88" s="118">
        <f>+INDEX('Energy matrix'!C15:N15,1,$D$2)</f>
        <v>0</v>
      </c>
      <c r="W88" s="117"/>
    </row>
    <row r="89" spans="3:24" ht="12.75" customHeight="1">
      <c r="O89" s="86"/>
      <c r="T89" s="117" t="str">
        <f>+'Energy matrix'!B16</f>
        <v>Electricity</v>
      </c>
      <c r="U89" s="117"/>
      <c r="V89" s="118">
        <f>+INDEX('Energy matrix'!C16:N16,1,$D$2)</f>
        <v>14310</v>
      </c>
      <c r="W89" s="117"/>
    </row>
    <row r="90" spans="3:24" s="283" customFormat="1" ht="12.75" customHeight="1">
      <c r="C90" s="257" t="s">
        <v>559</v>
      </c>
      <c r="O90" s="86"/>
      <c r="R90" s="285"/>
      <c r="S90" s="285"/>
      <c r="T90" s="117" t="str">
        <f>+'Energy matrix'!B17</f>
        <v>District Heating</v>
      </c>
      <c r="U90" s="117"/>
      <c r="V90" s="118">
        <f>+INDEX('Energy matrix'!C17:N17,1,$D$2)</f>
        <v>0</v>
      </c>
      <c r="W90" s="117"/>
      <c r="X90" s="25"/>
    </row>
    <row r="91" spans="3:24" s="283" customFormat="1" ht="12.75" customHeight="1">
      <c r="E91" s="63"/>
      <c r="F91" s="63"/>
      <c r="G91" s="286"/>
      <c r="H91" s="286"/>
      <c r="I91" s="286"/>
      <c r="J91" s="286"/>
      <c r="K91" s="286"/>
      <c r="O91" s="86"/>
      <c r="R91" s="285"/>
      <c r="S91" s="285"/>
      <c r="T91" s="117" t="s">
        <v>57</v>
      </c>
      <c r="U91" s="117"/>
      <c r="V91" s="118">
        <f>SUM(V78:V90)</f>
        <v>36138.853999999999</v>
      </c>
      <c r="W91" s="117"/>
      <c r="X91" s="25"/>
    </row>
    <row r="92" spans="3:24" s="283" customFormat="1" ht="12.75" customHeight="1">
      <c r="C92" s="125" t="s">
        <v>145</v>
      </c>
      <c r="R92" s="285"/>
      <c r="S92" s="285"/>
      <c r="T92" s="258"/>
      <c r="U92" s="258"/>
      <c r="V92" s="259"/>
      <c r="W92" s="258"/>
      <c r="X92" s="25"/>
    </row>
    <row r="93" spans="3:24" s="283" customFormat="1" ht="12.75" customHeight="1">
      <c r="D93" s="87" t="s">
        <v>147</v>
      </c>
      <c r="E93" s="88" t="str">
        <f t="array" ref="E93">+IF(AND(UPPER(TRANSPOSE(T98:T108))=UPPER(MID(D96:N96,4,99))),"Ok","ERROR")</f>
        <v>Ok</v>
      </c>
      <c r="R93" s="285"/>
      <c r="S93" s="285"/>
      <c r="T93" s="258"/>
      <c r="U93" s="258"/>
      <c r="V93" s="259"/>
      <c r="W93" s="258"/>
      <c r="X93" s="25"/>
    </row>
    <row r="94" spans="3:24" s="283" customFormat="1" ht="12.75" customHeight="1">
      <c r="C94" s="283" t="s">
        <v>203</v>
      </c>
      <c r="E94" s="63"/>
      <c r="F94" s="63"/>
      <c r="G94" s="286"/>
      <c r="H94" s="286"/>
      <c r="I94" s="286"/>
      <c r="J94" s="286"/>
      <c r="K94" s="286"/>
      <c r="O94" s="86"/>
      <c r="R94" s="285"/>
      <c r="S94" s="285"/>
      <c r="T94" s="125" t="s">
        <v>558</v>
      </c>
      <c r="U94" s="125"/>
      <c r="W94" s="125"/>
    </row>
    <row r="95" spans="3:24" s="283" customFormat="1" ht="12.75" customHeight="1">
      <c r="D95" s="89">
        <v>1</v>
      </c>
      <c r="E95" s="89">
        <f>+D95+1</f>
        <v>2</v>
      </c>
      <c r="F95" s="89">
        <f t="shared" ref="F95:G95" si="110">+E95+1</f>
        <v>3</v>
      </c>
      <c r="G95" s="89">
        <f t="shared" si="110"/>
        <v>4</v>
      </c>
      <c r="H95" s="89">
        <f t="shared" ref="H95:I95" si="111">+G95+1</f>
        <v>5</v>
      </c>
      <c r="I95" s="89">
        <f t="shared" si="111"/>
        <v>6</v>
      </c>
      <c r="J95" s="89">
        <f t="shared" ref="J95:K95" si="112">+I95+1</f>
        <v>7</v>
      </c>
      <c r="K95" s="89">
        <f t="shared" si="112"/>
        <v>8</v>
      </c>
      <c r="L95" s="89">
        <f t="shared" ref="L95:M95" si="113">+K95+1</f>
        <v>9</v>
      </c>
      <c r="M95" s="89">
        <f t="shared" si="113"/>
        <v>10</v>
      </c>
      <c r="N95" s="89">
        <f t="shared" ref="N95:O95" si="114">+M95+1</f>
        <v>11</v>
      </c>
      <c r="O95" s="89">
        <f t="shared" si="114"/>
        <v>12</v>
      </c>
      <c r="P95" s="89">
        <f t="shared" ref="P95" si="115">+O95+1</f>
        <v>13</v>
      </c>
      <c r="R95" s="285"/>
      <c r="S95" s="285"/>
      <c r="T95" s="289"/>
      <c r="U95" s="289"/>
      <c r="W95" s="289"/>
    </row>
    <row r="96" spans="3:24" s="283" customFormat="1" ht="12.75" customHeight="1">
      <c r="C96" s="10" t="str">
        <f t="shared" ref="C96:E96" si="116">+D149</f>
        <v>Agg End-use</v>
      </c>
      <c r="D96" s="10" t="str">
        <f t="shared" si="116"/>
        <v>01 Coal</v>
      </c>
      <c r="E96" s="10" t="str">
        <f t="shared" si="116"/>
        <v>02 Fuel oil</v>
      </c>
      <c r="F96" s="10" t="str">
        <f t="shared" ref="F96" si="117">+G149</f>
        <v>03 Diesel</v>
      </c>
      <c r="G96" s="10" t="str">
        <f t="shared" ref="G96" si="118">+H149</f>
        <v>04 Gasoline</v>
      </c>
      <c r="H96" s="10" t="str">
        <f t="shared" ref="H96" si="119">+I149</f>
        <v>05 LPG</v>
      </c>
      <c r="I96" s="10" t="str">
        <f t="shared" ref="I96" si="120">+J149</f>
        <v>06 Manufactured Gases</v>
      </c>
      <c r="J96" s="10" t="str">
        <f t="shared" ref="J96" si="121">+K149</f>
        <v>07 Natural gas</v>
      </c>
      <c r="K96" s="10" t="str">
        <f t="shared" ref="K96" si="122">+L149</f>
        <v>08 Biogas</v>
      </c>
      <c r="L96" s="10" t="str">
        <f t="shared" ref="L96" si="123">+M149</f>
        <v>09 Biodiesel</v>
      </c>
      <c r="M96" s="10" t="str">
        <f t="shared" ref="M96" si="124">+N149</f>
        <v>10 Biomass</v>
      </c>
      <c r="N96" s="10" t="str">
        <f t="shared" ref="N96" si="125">+O149</f>
        <v>11 Waste</v>
      </c>
      <c r="O96" s="10" t="str">
        <f t="shared" ref="O96" si="126">+P149</f>
        <v>12 Electricity</v>
      </c>
      <c r="P96" s="10" t="str">
        <f t="shared" ref="P96" si="127">+Q149</f>
        <v>13 District heating</v>
      </c>
      <c r="R96" s="285"/>
      <c r="S96" s="285"/>
      <c r="T96" s="122" t="s">
        <v>146</v>
      </c>
      <c r="V96" s="123">
        <v>2015</v>
      </c>
    </row>
    <row r="97" spans="3:24" s="283" customFormat="1" ht="12.75" customHeight="1">
      <c r="C97" s="13" t="str">
        <f>$D$150</f>
        <v>Process heat temperature</v>
      </c>
      <c r="D97" s="14">
        <f>+INDEX($E150:$Q150,1,D$95) * INDEX($V$98:$V$110,D$95,1)</f>
        <v>0</v>
      </c>
      <c r="E97" s="14">
        <f t="shared" ref="E97:P97" si="128">+INDEX($E150:$Q150,1,E$95) * INDEX($V$98:$V$110,E$95,1)</f>
        <v>0</v>
      </c>
      <c r="F97" s="14">
        <f t="shared" si="128"/>
        <v>0</v>
      </c>
      <c r="G97" s="14">
        <f t="shared" si="128"/>
        <v>0</v>
      </c>
      <c r="H97" s="14">
        <f t="shared" si="128"/>
        <v>0</v>
      </c>
      <c r="I97" s="14">
        <f t="shared" si="128"/>
        <v>0</v>
      </c>
      <c r="J97" s="14">
        <f t="shared" si="128"/>
        <v>20875.5</v>
      </c>
      <c r="K97" s="14">
        <f t="shared" si="128"/>
        <v>0</v>
      </c>
      <c r="L97" s="14">
        <f t="shared" si="128"/>
        <v>0</v>
      </c>
      <c r="M97" s="14">
        <f t="shared" si="128"/>
        <v>0</v>
      </c>
      <c r="N97" s="14">
        <f t="shared" si="128"/>
        <v>0</v>
      </c>
      <c r="O97" s="14">
        <f t="shared" si="128"/>
        <v>0</v>
      </c>
      <c r="P97" s="14">
        <f t="shared" si="128"/>
        <v>0</v>
      </c>
      <c r="R97" s="285"/>
      <c r="S97" s="285"/>
      <c r="T97" s="48" t="s">
        <v>203</v>
      </c>
      <c r="U97" s="48"/>
      <c r="V97" s="124" t="str">
        <f>+INDEX('Energy matrix'!C25:N25,1,$D$2)</f>
        <v>Construction</v>
      </c>
      <c r="W97" s="48"/>
    </row>
    <row r="98" spans="3:24" s="283" customFormat="1" ht="12.75" customHeight="1">
      <c r="C98" s="13" t="str">
        <f>$D$151</f>
        <v>Cooling demand</v>
      </c>
      <c r="D98" s="14">
        <f t="shared" ref="D98:P98" si="129">+INDEX($E151:$Q151,1,D$95) * INDEX($V$98:$V$110,D$95,1)</f>
        <v>0</v>
      </c>
      <c r="E98" s="14">
        <f t="shared" si="129"/>
        <v>0</v>
      </c>
      <c r="F98" s="14">
        <f t="shared" si="129"/>
        <v>0</v>
      </c>
      <c r="G98" s="14">
        <f t="shared" si="129"/>
        <v>0</v>
      </c>
      <c r="H98" s="14">
        <f t="shared" si="129"/>
        <v>0</v>
      </c>
      <c r="I98" s="14">
        <f t="shared" si="129"/>
        <v>0</v>
      </c>
      <c r="J98" s="14">
        <f t="shared" si="129"/>
        <v>0</v>
      </c>
      <c r="K98" s="14">
        <f t="shared" si="129"/>
        <v>0</v>
      </c>
      <c r="L98" s="14">
        <f t="shared" si="129"/>
        <v>0</v>
      </c>
      <c r="M98" s="14">
        <f t="shared" si="129"/>
        <v>0</v>
      </c>
      <c r="N98" s="14">
        <f t="shared" si="129"/>
        <v>0</v>
      </c>
      <c r="O98" s="14">
        <f t="shared" si="129"/>
        <v>0</v>
      </c>
      <c r="P98" s="14">
        <f t="shared" si="129"/>
        <v>0</v>
      </c>
      <c r="R98" s="285"/>
      <c r="S98" s="285"/>
      <c r="T98" s="117" t="str">
        <f>'Energy matrix'!B26</f>
        <v>Coal</v>
      </c>
      <c r="U98" s="117"/>
      <c r="V98" s="118">
        <f>+INDEX('Energy matrix'!C26:N26,1,$D$2)</f>
        <v>0</v>
      </c>
      <c r="W98" s="117"/>
    </row>
    <row r="99" spans="3:24" s="283" customFormat="1" ht="12.75" customHeight="1">
      <c r="C99" s="13" t="str">
        <f>$D$152</f>
        <v>Haullage</v>
      </c>
      <c r="D99" s="14">
        <f t="shared" ref="D99:P99" si="130">+INDEX($E152:$Q152,1,D$95) * INDEX($V$98:$V$110,D$95,1)</f>
        <v>0</v>
      </c>
      <c r="E99" s="14">
        <f t="shared" si="130"/>
        <v>0</v>
      </c>
      <c r="F99" s="14">
        <f t="shared" si="130"/>
        <v>0</v>
      </c>
      <c r="G99" s="14">
        <f t="shared" si="130"/>
        <v>0</v>
      </c>
      <c r="H99" s="14">
        <f t="shared" si="130"/>
        <v>0</v>
      </c>
      <c r="I99" s="14">
        <f t="shared" si="130"/>
        <v>0</v>
      </c>
      <c r="J99" s="14">
        <f t="shared" si="130"/>
        <v>0</v>
      </c>
      <c r="K99" s="14">
        <f t="shared" si="130"/>
        <v>0</v>
      </c>
      <c r="L99" s="14">
        <f t="shared" si="130"/>
        <v>0</v>
      </c>
      <c r="M99" s="14">
        <f t="shared" si="130"/>
        <v>0</v>
      </c>
      <c r="N99" s="14">
        <f t="shared" si="130"/>
        <v>0</v>
      </c>
      <c r="O99" s="14">
        <f t="shared" si="130"/>
        <v>0</v>
      </c>
      <c r="P99" s="14">
        <f t="shared" si="130"/>
        <v>0</v>
      </c>
      <c r="R99" s="285"/>
      <c r="S99" s="285"/>
      <c r="T99" s="117" t="str">
        <f>'Energy matrix'!B27</f>
        <v>Fuel Oil</v>
      </c>
      <c r="U99" s="117"/>
      <c r="V99" s="118">
        <f>+INDEX('Energy matrix'!C27:N27,1,$D$2)</f>
        <v>0</v>
      </c>
      <c r="W99" s="117"/>
    </row>
    <row r="100" spans="3:24" s="283" customFormat="1" ht="12.75" customHeight="1">
      <c r="C100" s="13" t="str">
        <f>$D$153</f>
        <v>Light and electronics</v>
      </c>
      <c r="D100" s="14">
        <f t="shared" ref="D100:P100" si="131">+INDEX($E153:$Q153,1,D$95) * INDEX($V$98:$V$110,D$95,1)</f>
        <v>0</v>
      </c>
      <c r="E100" s="14">
        <f t="shared" si="131"/>
        <v>0</v>
      </c>
      <c r="F100" s="14">
        <f t="shared" si="131"/>
        <v>0</v>
      </c>
      <c r="G100" s="14">
        <f t="shared" si="131"/>
        <v>0</v>
      </c>
      <c r="H100" s="14">
        <f t="shared" si="131"/>
        <v>0</v>
      </c>
      <c r="I100" s="14">
        <f t="shared" si="131"/>
        <v>0</v>
      </c>
      <c r="J100" s="14">
        <f t="shared" si="131"/>
        <v>0</v>
      </c>
      <c r="K100" s="14">
        <f t="shared" si="131"/>
        <v>0</v>
      </c>
      <c r="L100" s="14">
        <f t="shared" si="131"/>
        <v>0</v>
      </c>
      <c r="M100" s="14">
        <f t="shared" si="131"/>
        <v>0</v>
      </c>
      <c r="N100" s="14">
        <f t="shared" si="131"/>
        <v>0</v>
      </c>
      <c r="O100" s="14">
        <f t="shared" si="131"/>
        <v>2414.34</v>
      </c>
      <c r="P100" s="14">
        <f t="shared" si="131"/>
        <v>0</v>
      </c>
      <c r="R100" s="285"/>
      <c r="S100" s="285"/>
      <c r="T100" s="117" t="str">
        <f>'Energy matrix'!B28</f>
        <v>Diesel</v>
      </c>
      <c r="U100" s="117"/>
      <c r="V100" s="118">
        <f>+INDEX('Energy matrix'!C28:N28,1,$D$2)</f>
        <v>0</v>
      </c>
      <c r="W100" s="117"/>
    </row>
    <row r="101" spans="3:24" s="283" customFormat="1" ht="12.75" customHeight="1">
      <c r="C101" s="13" t="str">
        <f>$D$154</f>
        <v>Electric motors</v>
      </c>
      <c r="D101" s="14">
        <f t="shared" ref="D101:P101" si="132">+INDEX($E154:$Q154,1,D$95) * INDEX($V$98:$V$110,D$95,1)</f>
        <v>0</v>
      </c>
      <c r="E101" s="14">
        <f t="shared" si="132"/>
        <v>0</v>
      </c>
      <c r="F101" s="14">
        <f t="shared" si="132"/>
        <v>0</v>
      </c>
      <c r="G101" s="14">
        <f t="shared" si="132"/>
        <v>0</v>
      </c>
      <c r="H101" s="14">
        <f t="shared" si="132"/>
        <v>0</v>
      </c>
      <c r="I101" s="14">
        <f t="shared" si="132"/>
        <v>0</v>
      </c>
      <c r="J101" s="14">
        <f t="shared" si="132"/>
        <v>0</v>
      </c>
      <c r="K101" s="14">
        <f t="shared" si="132"/>
        <v>0</v>
      </c>
      <c r="L101" s="14">
        <f t="shared" si="132"/>
        <v>0</v>
      </c>
      <c r="M101" s="14">
        <f t="shared" si="132"/>
        <v>0</v>
      </c>
      <c r="N101" s="14">
        <f t="shared" si="132"/>
        <v>0</v>
      </c>
      <c r="O101" s="14">
        <f t="shared" si="132"/>
        <v>11219.58</v>
      </c>
      <c r="P101" s="14">
        <f t="shared" si="132"/>
        <v>0</v>
      </c>
      <c r="R101" s="285"/>
      <c r="S101" s="285"/>
      <c r="T101" s="117" t="str">
        <f>'Energy matrix'!B29</f>
        <v>Gasoline</v>
      </c>
      <c r="U101" s="117"/>
      <c r="V101" s="118">
        <f>+INDEX('Energy matrix'!C29:N29,1,$D$2)</f>
        <v>0</v>
      </c>
      <c r="W101" s="117"/>
    </row>
    <row r="102" spans="3:24" s="283" customFormat="1" ht="12.75" customHeight="1">
      <c r="C102" s="13" t="str">
        <f>$D$155</f>
        <v>Spatial heating</v>
      </c>
      <c r="D102" s="14">
        <f t="shared" ref="D102:P102" si="133">+INDEX($E155:$Q155,1,D$95) * INDEX($V$98:$V$110,D$95,1)</f>
        <v>0</v>
      </c>
      <c r="E102" s="14">
        <f t="shared" si="133"/>
        <v>0</v>
      </c>
      <c r="F102" s="14">
        <f t="shared" si="133"/>
        <v>0</v>
      </c>
      <c r="G102" s="14">
        <f t="shared" si="133"/>
        <v>0</v>
      </c>
      <c r="H102" s="14">
        <f t="shared" si="133"/>
        <v>0</v>
      </c>
      <c r="I102" s="14">
        <f t="shared" si="133"/>
        <v>0</v>
      </c>
      <c r="J102" s="14">
        <f t="shared" si="133"/>
        <v>0</v>
      </c>
      <c r="K102" s="14">
        <f t="shared" si="133"/>
        <v>0</v>
      </c>
      <c r="L102" s="14">
        <f t="shared" si="133"/>
        <v>0</v>
      </c>
      <c r="M102" s="14">
        <f t="shared" si="133"/>
        <v>0</v>
      </c>
      <c r="N102" s="14">
        <f t="shared" si="133"/>
        <v>0</v>
      </c>
      <c r="O102" s="14">
        <f t="shared" si="133"/>
        <v>568.08000000000004</v>
      </c>
      <c r="P102" s="14">
        <f t="shared" si="133"/>
        <v>0</v>
      </c>
      <c r="R102" s="285"/>
      <c r="S102" s="285"/>
      <c r="T102" s="117" t="str">
        <f>'Energy matrix'!B30</f>
        <v>LPG</v>
      </c>
      <c r="U102" s="117"/>
      <c r="V102" s="118">
        <f>+INDEX('Energy matrix'!C30:N30,1,$D$2)</f>
        <v>0</v>
      </c>
      <c r="W102" s="117"/>
    </row>
    <row r="103" spans="3:24" s="283" customFormat="1" ht="12.75" customHeight="1">
      <c r="C103" s="17" t="s">
        <v>57</v>
      </c>
      <c r="D103" s="18">
        <f>SUM(D97:D102)</f>
        <v>0</v>
      </c>
      <c r="E103" s="18">
        <f t="shared" ref="E103:P103" si="134">SUM(E97:E102)</f>
        <v>0</v>
      </c>
      <c r="F103" s="18">
        <f t="shared" si="134"/>
        <v>0</v>
      </c>
      <c r="G103" s="18">
        <f t="shared" si="134"/>
        <v>0</v>
      </c>
      <c r="H103" s="18">
        <f t="shared" si="134"/>
        <v>0</v>
      </c>
      <c r="I103" s="18">
        <f t="shared" si="134"/>
        <v>0</v>
      </c>
      <c r="J103" s="18">
        <f t="shared" si="134"/>
        <v>20875.5</v>
      </c>
      <c r="K103" s="18">
        <f t="shared" si="134"/>
        <v>0</v>
      </c>
      <c r="L103" s="18">
        <f t="shared" si="134"/>
        <v>0</v>
      </c>
      <c r="M103" s="18">
        <f t="shared" si="134"/>
        <v>0</v>
      </c>
      <c r="N103" s="18">
        <f t="shared" si="134"/>
        <v>0</v>
      </c>
      <c r="O103" s="18">
        <f t="shared" si="134"/>
        <v>14202</v>
      </c>
      <c r="P103" s="18">
        <f t="shared" si="134"/>
        <v>0</v>
      </c>
      <c r="R103" s="285"/>
      <c r="S103" s="285"/>
      <c r="T103" s="117" t="str">
        <f>'Energy matrix'!B31</f>
        <v>Manufactured Gases</v>
      </c>
      <c r="U103" s="117"/>
      <c r="V103" s="118">
        <f>+INDEX('Energy matrix'!C31:N31,1,$D$2)</f>
        <v>0</v>
      </c>
      <c r="W103" s="117"/>
    </row>
    <row r="104" spans="3:24" s="283" customFormat="1" ht="12.75" customHeight="1">
      <c r="O104" s="86"/>
      <c r="R104" s="285"/>
      <c r="S104" s="285"/>
      <c r="T104" s="117" t="str">
        <f>'Energy matrix'!B32</f>
        <v>Natural gas</v>
      </c>
      <c r="U104" s="117"/>
      <c r="V104" s="118">
        <f>+INDEX('Energy matrix'!C32:N32,1,$D$2)</f>
        <v>20875.5</v>
      </c>
      <c r="W104" s="117"/>
    </row>
    <row r="105" spans="3:24" s="283" customFormat="1" ht="12.75" customHeight="1">
      <c r="O105" s="86"/>
      <c r="R105" s="285"/>
      <c r="S105" s="285"/>
      <c r="T105" s="117" t="str">
        <f>'Energy matrix'!B33</f>
        <v>Biogas</v>
      </c>
      <c r="U105" s="117"/>
      <c r="V105" s="118">
        <f>+INDEX('Energy matrix'!C33:N33,1,$D$2)</f>
        <v>0</v>
      </c>
      <c r="W105" s="117"/>
    </row>
    <row r="106" spans="3:24" s="283" customFormat="1" ht="12.75" customHeight="1">
      <c r="E106" s="63"/>
      <c r="F106" s="63"/>
      <c r="G106" s="286"/>
      <c r="H106" s="286"/>
      <c r="I106" s="286"/>
      <c r="J106" s="286"/>
      <c r="K106" s="286"/>
      <c r="O106" s="86"/>
      <c r="R106" s="285"/>
      <c r="S106" s="285"/>
      <c r="T106" s="117" t="str">
        <f>'Energy matrix'!B34</f>
        <v>Biodiesel</v>
      </c>
      <c r="U106" s="117"/>
      <c r="V106" s="118">
        <f>+INDEX('Energy matrix'!C34:N34,1,$D$2)</f>
        <v>0</v>
      </c>
      <c r="W106" s="117"/>
    </row>
    <row r="107" spans="3:24" s="283" customFormat="1" ht="12.75" customHeight="1">
      <c r="E107" s="63"/>
      <c r="F107" s="63"/>
      <c r="G107" s="286"/>
      <c r="H107" s="286"/>
      <c r="I107" s="286"/>
      <c r="J107" s="286"/>
      <c r="K107" s="286"/>
      <c r="O107" s="86"/>
      <c r="R107" s="285"/>
      <c r="S107" s="285"/>
      <c r="T107" s="117" t="str">
        <f>'Energy matrix'!B35</f>
        <v>Biomass</v>
      </c>
      <c r="U107" s="117"/>
      <c r="V107" s="118">
        <f>+INDEX('Energy matrix'!C35:N35,1,$D$2)</f>
        <v>0</v>
      </c>
      <c r="W107" s="117"/>
    </row>
    <row r="108" spans="3:24" s="283" customFormat="1" ht="12.75" customHeight="1">
      <c r="E108" s="63"/>
      <c r="F108" s="63"/>
      <c r="G108" s="286"/>
      <c r="H108" s="286"/>
      <c r="I108" s="286"/>
      <c r="J108" s="286"/>
      <c r="K108" s="286"/>
      <c r="O108" s="86"/>
      <c r="R108" s="285"/>
      <c r="S108" s="285"/>
      <c r="T108" s="117" t="str">
        <f>'Energy matrix'!B36</f>
        <v>Waste</v>
      </c>
      <c r="U108" s="117"/>
      <c r="V108" s="118">
        <f>+INDEX('Energy matrix'!C36:N36,1,$D$2)</f>
        <v>0</v>
      </c>
      <c r="W108" s="117"/>
    </row>
    <row r="109" spans="3:24" s="283" customFormat="1" ht="12.75" customHeight="1">
      <c r="E109" s="63"/>
      <c r="F109" s="63"/>
      <c r="G109" s="286"/>
      <c r="H109" s="286"/>
      <c r="I109" s="286"/>
      <c r="J109" s="286"/>
      <c r="K109" s="286"/>
      <c r="O109" s="86"/>
      <c r="R109" s="285"/>
      <c r="S109" s="285"/>
      <c r="T109" s="117" t="str">
        <f>'Energy matrix'!B37</f>
        <v>Electricity</v>
      </c>
      <c r="U109" s="117"/>
      <c r="V109" s="118">
        <f>+INDEX('Energy matrix'!C37:N37,1,$D$2)</f>
        <v>14202</v>
      </c>
      <c r="W109" s="117"/>
    </row>
    <row r="110" spans="3:24" ht="12.75" customHeight="1">
      <c r="C110" s="257" t="s">
        <v>489</v>
      </c>
      <c r="E110" s="25"/>
      <c r="F110" s="25"/>
      <c r="G110" s="25"/>
      <c r="H110" s="25"/>
      <c r="I110" s="25"/>
      <c r="J110" s="25"/>
      <c r="K110" s="25"/>
      <c r="O110" s="86"/>
      <c r="T110" s="117" t="str">
        <f>'Energy matrix'!B38</f>
        <v>District Heating</v>
      </c>
      <c r="U110" s="117"/>
      <c r="V110" s="118">
        <f>+INDEX('Energy matrix'!C38:N38,1,$D$2)</f>
        <v>0</v>
      </c>
      <c r="W110" s="117"/>
      <c r="X110" s="283"/>
    </row>
    <row r="111" spans="3:24" ht="12.75" customHeight="1">
      <c r="O111" s="86"/>
      <c r="T111" s="117" t="s">
        <v>57</v>
      </c>
      <c r="U111" s="117"/>
      <c r="V111" s="118">
        <f>SUM(V98:V110)</f>
        <v>35077.5</v>
      </c>
      <c r="W111" s="117"/>
      <c r="X111" s="283"/>
    </row>
    <row r="112" spans="3:24" ht="12.75" customHeight="1">
      <c r="C112" s="125" t="s">
        <v>145</v>
      </c>
      <c r="E112" s="25"/>
      <c r="F112" s="25"/>
      <c r="G112" s="25"/>
      <c r="H112" s="25"/>
      <c r="I112" s="25"/>
      <c r="J112" s="25"/>
      <c r="K112" s="25"/>
      <c r="T112" s="285"/>
      <c r="U112" s="285"/>
      <c r="V112" s="285"/>
      <c r="W112" s="285"/>
      <c r="X112" s="283"/>
    </row>
    <row r="113" spans="3:31" ht="12.75" customHeight="1">
      <c r="D113" s="87" t="s">
        <v>147</v>
      </c>
      <c r="E113" s="88" t="str">
        <f t="array" ref="E113">+IF(AND(UPPER(TRANSPOSE(T118:T128))=UPPER(MID(D116:N116,4,99))),"Ok","ERROR")</f>
        <v>Ok</v>
      </c>
      <c r="F113" s="25"/>
      <c r="G113" s="25"/>
      <c r="H113" s="25"/>
      <c r="I113" s="25"/>
      <c r="J113" s="25"/>
      <c r="K113" s="25"/>
      <c r="T113" s="285"/>
      <c r="U113" s="285"/>
      <c r="V113" s="285"/>
      <c r="W113" s="285"/>
      <c r="X113" s="283"/>
    </row>
    <row r="114" spans="3:31" ht="12.75" customHeight="1">
      <c r="C114" s="25" t="s">
        <v>203</v>
      </c>
      <c r="O114" s="86"/>
      <c r="T114" s="125" t="s">
        <v>491</v>
      </c>
      <c r="U114" s="125"/>
      <c r="W114" s="125"/>
    </row>
    <row r="115" spans="3:31" ht="12.75" customHeight="1">
      <c r="D115" s="89">
        <v>1</v>
      </c>
      <c r="E115" s="89">
        <f>+D115+1</f>
        <v>2</v>
      </c>
      <c r="F115" s="89">
        <f t="shared" ref="F115:P115" si="135">+E115+1</f>
        <v>3</v>
      </c>
      <c r="G115" s="89">
        <f t="shared" si="135"/>
        <v>4</v>
      </c>
      <c r="H115" s="89">
        <f t="shared" si="135"/>
        <v>5</v>
      </c>
      <c r="I115" s="89">
        <f t="shared" si="135"/>
        <v>6</v>
      </c>
      <c r="J115" s="89">
        <f t="shared" si="135"/>
        <v>7</v>
      </c>
      <c r="K115" s="89">
        <f t="shared" si="135"/>
        <v>8</v>
      </c>
      <c r="L115" s="89">
        <f t="shared" si="135"/>
        <v>9</v>
      </c>
      <c r="M115" s="89">
        <f t="shared" si="135"/>
        <v>10</v>
      </c>
      <c r="N115" s="89">
        <f t="shared" si="135"/>
        <v>11</v>
      </c>
      <c r="O115" s="89">
        <f t="shared" si="135"/>
        <v>12</v>
      </c>
      <c r="P115" s="89">
        <f t="shared" si="135"/>
        <v>13</v>
      </c>
      <c r="T115" s="46"/>
      <c r="U115" s="46"/>
      <c r="W115" s="46"/>
    </row>
    <row r="116" spans="3:31" ht="12.75" customHeight="1">
      <c r="C116" s="10" t="str">
        <f>+C76</f>
        <v>Agg End-use</v>
      </c>
      <c r="D116" s="10" t="str">
        <f t="shared" ref="D116:P116" si="136">+D76</f>
        <v>01 Coal</v>
      </c>
      <c r="E116" s="10" t="str">
        <f t="shared" si="136"/>
        <v>02 Fuel oil</v>
      </c>
      <c r="F116" s="10" t="str">
        <f t="shared" si="136"/>
        <v>03 Diesel</v>
      </c>
      <c r="G116" s="10" t="str">
        <f t="shared" si="136"/>
        <v>04 Gasoline</v>
      </c>
      <c r="H116" s="10" t="str">
        <f t="shared" si="136"/>
        <v>05 LPG</v>
      </c>
      <c r="I116" s="10" t="str">
        <f t="shared" si="136"/>
        <v>06 Manufactured Gases</v>
      </c>
      <c r="J116" s="10" t="str">
        <f t="shared" si="136"/>
        <v>07 Natural gas</v>
      </c>
      <c r="K116" s="10" t="str">
        <f t="shared" si="136"/>
        <v>08 Biogas</v>
      </c>
      <c r="L116" s="10" t="str">
        <f t="shared" si="136"/>
        <v>09 Biodiesel</v>
      </c>
      <c r="M116" s="10" t="str">
        <f t="shared" si="136"/>
        <v>10 Biomass</v>
      </c>
      <c r="N116" s="10" t="str">
        <f t="shared" si="136"/>
        <v>11 Waste</v>
      </c>
      <c r="O116" s="10" t="str">
        <f t="shared" si="136"/>
        <v>12 Electricity</v>
      </c>
      <c r="P116" s="10" t="str">
        <f t="shared" si="136"/>
        <v>13 District heating</v>
      </c>
      <c r="T116" s="122" t="s">
        <v>146</v>
      </c>
      <c r="V116" s="123">
        <f>+'Energy matrix'!B45</f>
        <v>2019</v>
      </c>
    </row>
    <row r="117" spans="3:31" ht="12.75" customHeight="1">
      <c r="C117" s="13" t="str">
        <f>$D$150</f>
        <v>Process heat temperature</v>
      </c>
      <c r="D117" s="14">
        <f>+INDEX($E150:$Q150,1,D$115) * INDEX($V$118:$V$130,D$115,1)</f>
        <v>0</v>
      </c>
      <c r="E117" s="14">
        <f t="shared" ref="E117:P117" si="137">+INDEX($E150:$Q150,1,E$115) * INDEX($V$118:$V$130,E$115,1)</f>
        <v>0</v>
      </c>
      <c r="F117" s="14">
        <f t="shared" si="137"/>
        <v>0</v>
      </c>
      <c r="G117" s="14">
        <f t="shared" si="137"/>
        <v>0</v>
      </c>
      <c r="H117" s="14">
        <f t="shared" si="137"/>
        <v>0</v>
      </c>
      <c r="I117" s="14">
        <f t="shared" si="137"/>
        <v>0</v>
      </c>
      <c r="J117" s="14">
        <f t="shared" si="137"/>
        <v>26449.200000000001</v>
      </c>
      <c r="K117" s="14">
        <f t="shared" si="137"/>
        <v>0</v>
      </c>
      <c r="L117" s="14">
        <f t="shared" si="137"/>
        <v>2099.4290000000001</v>
      </c>
      <c r="M117" s="14">
        <f t="shared" si="137"/>
        <v>0</v>
      </c>
      <c r="N117" s="14">
        <f t="shared" si="137"/>
        <v>0</v>
      </c>
      <c r="O117" s="14">
        <f t="shared" si="137"/>
        <v>0</v>
      </c>
      <c r="P117" s="14">
        <f t="shared" si="137"/>
        <v>0</v>
      </c>
      <c r="T117" s="48" t="s">
        <v>203</v>
      </c>
      <c r="U117" s="48"/>
      <c r="V117" s="124" t="str">
        <f>+INDEX('Energy matrix'!C46:N46,1,$D$2)</f>
        <v>Construction</v>
      </c>
      <c r="W117" s="48"/>
    </row>
    <row r="118" spans="3:31" ht="12.75" customHeight="1">
      <c r="C118" s="13" t="str">
        <f>$D$151</f>
        <v>Cooling demand</v>
      </c>
      <c r="D118" s="14">
        <f>+INDEX($E151:$Q151,1,D$115) * INDEX($V$118:$V$130,D$115,1)</f>
        <v>0</v>
      </c>
      <c r="E118" s="14">
        <f t="shared" ref="E118:P118" si="138">+INDEX($E151:$Q151,1,E$115) * INDEX($V$118:$V$130,E$115,1)</f>
        <v>0</v>
      </c>
      <c r="F118" s="14">
        <f t="shared" si="138"/>
        <v>0</v>
      </c>
      <c r="G118" s="14">
        <f t="shared" si="138"/>
        <v>0</v>
      </c>
      <c r="H118" s="14">
        <f t="shared" si="138"/>
        <v>0</v>
      </c>
      <c r="I118" s="14">
        <f t="shared" si="138"/>
        <v>0</v>
      </c>
      <c r="J118" s="14">
        <f t="shared" si="138"/>
        <v>0</v>
      </c>
      <c r="K118" s="14">
        <f t="shared" si="138"/>
        <v>0</v>
      </c>
      <c r="L118" s="14">
        <f t="shared" si="138"/>
        <v>0</v>
      </c>
      <c r="M118" s="14">
        <f t="shared" si="138"/>
        <v>0</v>
      </c>
      <c r="N118" s="14">
        <f t="shared" si="138"/>
        <v>0</v>
      </c>
      <c r="O118" s="14">
        <f t="shared" si="138"/>
        <v>0</v>
      </c>
      <c r="P118" s="14">
        <f t="shared" si="138"/>
        <v>0</v>
      </c>
      <c r="T118" s="117" t="str">
        <f>'Energy matrix'!B47</f>
        <v>Coal</v>
      </c>
      <c r="U118" s="117"/>
      <c r="V118" s="118">
        <f>+INDEX('Energy matrix'!C47:N47,1,$D$2)</f>
        <v>0</v>
      </c>
      <c r="W118" s="117"/>
    </row>
    <row r="119" spans="3:31" ht="12.75" customHeight="1">
      <c r="C119" s="13" t="str">
        <f>$D$152</f>
        <v>Haullage</v>
      </c>
      <c r="D119" s="19">
        <f>+INDEX($E152:$Q152,1,D$115) * INDEX($V$118:$V$130,D$115,1)</f>
        <v>0</v>
      </c>
      <c r="E119" s="19">
        <f t="shared" ref="E119:P119" si="139">+INDEX($E152:$Q152,1,E$115) * INDEX($V$118:$V$130,E$115,1)</f>
        <v>0</v>
      </c>
      <c r="F119" s="19">
        <f t="shared" si="139"/>
        <v>53229.48</v>
      </c>
      <c r="G119" s="19">
        <f t="shared" si="139"/>
        <v>3086.5129999999999</v>
      </c>
      <c r="H119" s="19">
        <f t="shared" si="139"/>
        <v>0</v>
      </c>
      <c r="I119" s="19">
        <f t="shared" si="139"/>
        <v>0</v>
      </c>
      <c r="J119" s="19">
        <f t="shared" si="139"/>
        <v>0</v>
      </c>
      <c r="K119" s="19">
        <f t="shared" si="139"/>
        <v>0</v>
      </c>
      <c r="L119" s="19">
        <f t="shared" si="139"/>
        <v>0</v>
      </c>
      <c r="M119" s="19">
        <f t="shared" si="139"/>
        <v>0</v>
      </c>
      <c r="N119" s="19">
        <f t="shared" si="139"/>
        <v>0</v>
      </c>
      <c r="O119" s="19">
        <f t="shared" si="139"/>
        <v>0</v>
      </c>
      <c r="P119" s="19">
        <f t="shared" si="139"/>
        <v>0</v>
      </c>
      <c r="T119" s="117" t="str">
        <f>'Energy matrix'!B48</f>
        <v>Fuel Oil</v>
      </c>
      <c r="U119" s="117"/>
      <c r="V119" s="118">
        <f>+INDEX('Energy matrix'!C48:N48,1,$D$2)</f>
        <v>0</v>
      </c>
      <c r="W119" s="117"/>
    </row>
    <row r="120" spans="3:31" ht="12.75" customHeight="1">
      <c r="C120" s="13" t="str">
        <f>$D$153</f>
        <v>Light and electronics</v>
      </c>
      <c r="D120" s="14">
        <f>+INDEX($E153:$Q153,1,D$115) * INDEX($V$118:$V$130,D$115,1)</f>
        <v>0</v>
      </c>
      <c r="E120" s="14">
        <f t="shared" ref="E120:P120" si="140">+INDEX($E153:$Q153,1,E$115) * INDEX($V$118:$V$130,E$115,1)</f>
        <v>0</v>
      </c>
      <c r="F120" s="14">
        <f t="shared" si="140"/>
        <v>0</v>
      </c>
      <c r="G120" s="14">
        <f t="shared" si="140"/>
        <v>0</v>
      </c>
      <c r="H120" s="14">
        <f t="shared" si="140"/>
        <v>0</v>
      </c>
      <c r="I120" s="14">
        <f t="shared" si="140"/>
        <v>0</v>
      </c>
      <c r="J120" s="14">
        <f t="shared" si="140"/>
        <v>0</v>
      </c>
      <c r="K120" s="14">
        <f t="shared" si="140"/>
        <v>0</v>
      </c>
      <c r="L120" s="14">
        <f t="shared" si="140"/>
        <v>0</v>
      </c>
      <c r="M120" s="14">
        <f t="shared" si="140"/>
        <v>0</v>
      </c>
      <c r="N120" s="14">
        <f t="shared" si="140"/>
        <v>0</v>
      </c>
      <c r="O120" s="14">
        <f t="shared" si="140"/>
        <v>2948.616</v>
      </c>
      <c r="P120" s="14">
        <f t="shared" si="140"/>
        <v>0</v>
      </c>
      <c r="T120" s="117" t="str">
        <f>'Energy matrix'!B49</f>
        <v>Diesel</v>
      </c>
      <c r="U120" s="117"/>
      <c r="V120" s="118">
        <f>+INDEX('Energy matrix'!C49:N49,1,$D$2)</f>
        <v>53229.48</v>
      </c>
      <c r="W120" s="117"/>
    </row>
    <row r="121" spans="3:31" ht="12.75" customHeight="1">
      <c r="C121" s="13" t="str">
        <f>$D$154</f>
        <v>Electric motors</v>
      </c>
      <c r="D121" s="14">
        <f t="shared" ref="D121:P122" si="141">+INDEX($E154:$Q154,1,D$115) * INDEX($V$118:$V$130,D$115,1)</f>
        <v>0</v>
      </c>
      <c r="E121" s="14">
        <f t="shared" si="141"/>
        <v>0</v>
      </c>
      <c r="F121" s="14">
        <f t="shared" si="141"/>
        <v>0</v>
      </c>
      <c r="G121" s="14">
        <f t="shared" si="141"/>
        <v>0</v>
      </c>
      <c r="H121" s="14">
        <f t="shared" si="141"/>
        <v>0</v>
      </c>
      <c r="I121" s="14">
        <f t="shared" si="141"/>
        <v>0</v>
      </c>
      <c r="J121" s="14">
        <f t="shared" si="141"/>
        <v>0</v>
      </c>
      <c r="K121" s="14">
        <f t="shared" si="141"/>
        <v>0</v>
      </c>
      <c r="L121" s="14">
        <f t="shared" si="141"/>
        <v>0</v>
      </c>
      <c r="M121" s="14">
        <f t="shared" si="141"/>
        <v>0</v>
      </c>
      <c r="N121" s="14">
        <f t="shared" si="141"/>
        <v>0</v>
      </c>
      <c r="O121" s="14">
        <f t="shared" si="141"/>
        <v>13702.392</v>
      </c>
      <c r="P121" s="14">
        <f t="shared" si="141"/>
        <v>0</v>
      </c>
      <c r="T121" s="117" t="str">
        <f>'Energy matrix'!B50</f>
        <v>Gasoline</v>
      </c>
      <c r="U121" s="117"/>
      <c r="V121" s="118">
        <f>+INDEX('Energy matrix'!C50:N50,1,$D$2)</f>
        <v>3086.5129999999999</v>
      </c>
      <c r="W121" s="117"/>
    </row>
    <row r="122" spans="3:31" ht="12.75" customHeight="1">
      <c r="C122" s="13" t="str">
        <f>$D$155</f>
        <v>Spatial heating</v>
      </c>
      <c r="D122" s="14">
        <f t="shared" si="141"/>
        <v>0</v>
      </c>
      <c r="E122" s="14">
        <f t="shared" si="141"/>
        <v>0</v>
      </c>
      <c r="F122" s="14">
        <f t="shared" si="141"/>
        <v>0</v>
      </c>
      <c r="G122" s="14">
        <f t="shared" si="141"/>
        <v>0</v>
      </c>
      <c r="H122" s="14">
        <f t="shared" si="141"/>
        <v>0</v>
      </c>
      <c r="I122" s="14">
        <f t="shared" si="141"/>
        <v>0</v>
      </c>
      <c r="J122" s="14">
        <f t="shared" si="141"/>
        <v>0</v>
      </c>
      <c r="K122" s="14">
        <f t="shared" si="141"/>
        <v>0</v>
      </c>
      <c r="L122" s="14">
        <f t="shared" si="141"/>
        <v>0</v>
      </c>
      <c r="M122" s="14">
        <f t="shared" si="141"/>
        <v>0</v>
      </c>
      <c r="N122" s="14">
        <f t="shared" si="141"/>
        <v>0</v>
      </c>
      <c r="O122" s="14">
        <f t="shared" si="141"/>
        <v>693.79200000000003</v>
      </c>
      <c r="P122" s="14">
        <f t="shared" si="141"/>
        <v>0</v>
      </c>
      <c r="T122" s="117" t="str">
        <f>'Energy matrix'!B51</f>
        <v>LPG</v>
      </c>
      <c r="U122" s="117"/>
      <c r="V122" s="118">
        <f>+INDEX('Energy matrix'!C51:N51,1,$D$2)</f>
        <v>0</v>
      </c>
      <c r="W122" s="117"/>
    </row>
    <row r="123" spans="3:31" ht="12.75" customHeight="1">
      <c r="C123" s="17" t="s">
        <v>57</v>
      </c>
      <c r="D123" s="18">
        <f t="shared" ref="D123:P123" si="142">SUM(D117:D122)</f>
        <v>0</v>
      </c>
      <c r="E123" s="18">
        <f t="shared" si="142"/>
        <v>0</v>
      </c>
      <c r="F123" s="18">
        <f t="shared" si="142"/>
        <v>53229.48</v>
      </c>
      <c r="G123" s="18">
        <f t="shared" si="142"/>
        <v>3086.5129999999999</v>
      </c>
      <c r="H123" s="18">
        <f t="shared" si="142"/>
        <v>0</v>
      </c>
      <c r="I123" s="18">
        <f t="shared" si="142"/>
        <v>0</v>
      </c>
      <c r="J123" s="18">
        <f t="shared" si="142"/>
        <v>26449.200000000001</v>
      </c>
      <c r="K123" s="18">
        <f t="shared" si="142"/>
        <v>0</v>
      </c>
      <c r="L123" s="18">
        <f t="shared" si="142"/>
        <v>2099.4290000000001</v>
      </c>
      <c r="M123" s="18">
        <f t="shared" si="142"/>
        <v>0</v>
      </c>
      <c r="N123" s="18">
        <f t="shared" si="142"/>
        <v>0</v>
      </c>
      <c r="O123" s="18">
        <f t="shared" si="142"/>
        <v>17344.800000000003</v>
      </c>
      <c r="P123" s="18">
        <f t="shared" si="142"/>
        <v>0</v>
      </c>
      <c r="T123" s="117" t="str">
        <f>'Energy matrix'!B52</f>
        <v>Manufactured Gases</v>
      </c>
      <c r="U123" s="117"/>
      <c r="V123" s="118">
        <f>+INDEX('Energy matrix'!C52:N52,1,$D$2)</f>
        <v>0</v>
      </c>
      <c r="W123" s="117"/>
    </row>
    <row r="124" spans="3:31" ht="12.75" customHeight="1">
      <c r="E124" s="25"/>
      <c r="F124" s="25"/>
      <c r="G124" s="25"/>
      <c r="H124" s="25"/>
      <c r="I124" s="25"/>
      <c r="J124" s="25"/>
      <c r="K124" s="25"/>
      <c r="O124" s="86"/>
      <c r="T124" s="117" t="str">
        <f>'Energy matrix'!B53</f>
        <v>Natural gas</v>
      </c>
      <c r="U124" s="117"/>
      <c r="V124" s="118">
        <f>+INDEX('Energy matrix'!C53:N53,1,$D$2)</f>
        <v>26449.200000000001</v>
      </c>
      <c r="W124" s="117"/>
    </row>
    <row r="125" spans="3:31" ht="12.75" customHeight="1">
      <c r="E125" s="25"/>
      <c r="F125" s="25"/>
      <c r="G125" s="25"/>
      <c r="H125" s="25"/>
      <c r="I125" s="25"/>
      <c r="J125" s="25"/>
      <c r="K125" s="25"/>
      <c r="O125" s="86"/>
      <c r="T125" s="117" t="str">
        <f>'Energy matrix'!B54</f>
        <v>Biogas</v>
      </c>
      <c r="U125" s="117"/>
      <c r="V125" s="118">
        <f>+INDEX('Energy matrix'!C54:N54,1,$D$2)</f>
        <v>0</v>
      </c>
      <c r="W125" s="117"/>
    </row>
    <row r="126" spans="3:31" ht="12.75" customHeight="1">
      <c r="O126" s="86"/>
      <c r="T126" s="117" t="str">
        <f>'Energy matrix'!B55</f>
        <v>Biodiesel</v>
      </c>
      <c r="U126" s="117"/>
      <c r="V126" s="118">
        <f>+INDEX('Energy matrix'!C55:N55,1,$D$2)</f>
        <v>2099.4290000000001</v>
      </c>
      <c r="W126" s="117"/>
    </row>
    <row r="127" spans="3:31" ht="12.75" customHeight="1">
      <c r="O127" s="86"/>
      <c r="T127" s="117" t="str">
        <f>'Energy matrix'!B56</f>
        <v>Biomass</v>
      </c>
      <c r="U127" s="117"/>
      <c r="V127" s="118">
        <f>+INDEX('Energy matrix'!C56:N56,1,$D$2)</f>
        <v>0</v>
      </c>
      <c r="W127" s="117"/>
    </row>
    <row r="128" spans="3:31" ht="12.75" customHeight="1">
      <c r="C128" s="25" t="s">
        <v>287</v>
      </c>
      <c r="D128" s="503"/>
      <c r="F128" s="25"/>
      <c r="G128" s="25"/>
      <c r="H128" s="25"/>
      <c r="I128" s="25"/>
      <c r="J128" s="25"/>
      <c r="K128" s="25"/>
      <c r="O128" s="86"/>
      <c r="T128" s="117" t="str">
        <f>'Energy matrix'!B57</f>
        <v>Waste</v>
      </c>
      <c r="U128" s="117"/>
      <c r="V128" s="118">
        <f>+INDEX('Energy matrix'!C57:N57,1,$D$2)</f>
        <v>0</v>
      </c>
      <c r="W128" s="117"/>
      <c r="AE128" s="34"/>
    </row>
    <row r="129" spans="3:32" ht="12.75" customHeight="1">
      <c r="E129" s="25"/>
      <c r="F129" s="25"/>
      <c r="G129" s="25"/>
      <c r="H129" s="25"/>
      <c r="I129" s="25"/>
      <c r="J129" s="25"/>
      <c r="K129" s="25"/>
      <c r="O129" s="86"/>
      <c r="T129" s="117" t="str">
        <f>'Energy matrix'!B58</f>
        <v>Electricity</v>
      </c>
      <c r="U129" s="117"/>
      <c r="V129" s="118">
        <f>+INDEX('Energy matrix'!C58:N58,1,$D$2)</f>
        <v>17344.8</v>
      </c>
      <c r="W129" s="117"/>
      <c r="AF129" s="34"/>
    </row>
    <row r="130" spans="3:32" ht="12.75" customHeight="1">
      <c r="D130" s="21" t="s">
        <v>55</v>
      </c>
      <c r="E130" s="21" t="s">
        <v>85</v>
      </c>
      <c r="F130" s="21" t="s">
        <v>68</v>
      </c>
      <c r="G130" s="21" t="s">
        <v>79</v>
      </c>
      <c r="H130" s="21" t="s">
        <v>53</v>
      </c>
      <c r="I130" s="21" t="s">
        <v>51</v>
      </c>
      <c r="J130" s="21" t="s">
        <v>77</v>
      </c>
      <c r="K130" s="21" t="s">
        <v>78</v>
      </c>
      <c r="L130" s="21" t="s">
        <v>80</v>
      </c>
      <c r="M130" s="21" t="s">
        <v>50</v>
      </c>
      <c r="N130" s="21" t="s">
        <v>56</v>
      </c>
      <c r="O130" s="86"/>
      <c r="T130" s="117" t="str">
        <f>'Energy matrix'!B59</f>
        <v>District Heating</v>
      </c>
      <c r="U130" s="117"/>
      <c r="V130" s="118">
        <f>+INDEX('Energy matrix'!C59:N59,1,$D$2)</f>
        <v>0</v>
      </c>
      <c r="W130" s="117"/>
      <c r="AF130" s="34"/>
    </row>
    <row r="131" spans="3:32" ht="12.75" customHeight="1">
      <c r="C131" s="13" t="str">
        <f>$D$150</f>
        <v>Process heat temperature</v>
      </c>
      <c r="D131" s="256">
        <f>D136*0.98</f>
        <v>0.93099999999999994</v>
      </c>
      <c r="E131" s="256">
        <f>E136*0.98</f>
        <v>0.93099999999999994</v>
      </c>
      <c r="F131" s="256">
        <f>F136*0.98</f>
        <v>0.94079999999999997</v>
      </c>
      <c r="G131" s="91"/>
      <c r="H131" s="256">
        <f t="shared" ref="H131:N131" si="143">H136*0.98</f>
        <v>0.98</v>
      </c>
      <c r="I131" s="256">
        <f t="shared" si="143"/>
        <v>0.98</v>
      </c>
      <c r="J131" s="256">
        <f t="shared" si="143"/>
        <v>0.98</v>
      </c>
      <c r="K131" s="256">
        <f t="shared" si="143"/>
        <v>0.83299999999999996</v>
      </c>
      <c r="L131" s="256">
        <f t="shared" si="143"/>
        <v>0.93099999999999994</v>
      </c>
      <c r="M131" s="256">
        <f t="shared" si="143"/>
        <v>0.93099999999999994</v>
      </c>
      <c r="N131" s="256">
        <f t="shared" si="143"/>
        <v>0.94079999999999997</v>
      </c>
      <c r="O131" s="86"/>
      <c r="T131" s="117" t="s">
        <v>57</v>
      </c>
      <c r="U131" s="117"/>
      <c r="V131" s="118">
        <f>SUM(V118:V130)</f>
        <v>102209.42200000001</v>
      </c>
      <c r="W131" s="117"/>
      <c r="AF131" s="34"/>
    </row>
    <row r="132" spans="3:32" ht="12.75" customHeight="1">
      <c r="C132" s="13" t="str">
        <f>$D$151</f>
        <v>Cooling demand</v>
      </c>
      <c r="D132" s="256">
        <f>D131*0.98</f>
        <v>0.91237999999999997</v>
      </c>
      <c r="E132" s="256">
        <f>E131*0.98</f>
        <v>0.91237999999999997</v>
      </c>
      <c r="F132" s="256">
        <f>F131*0.98</f>
        <v>0.92198399999999991</v>
      </c>
      <c r="G132" s="91"/>
      <c r="H132" s="256">
        <f t="shared" ref="H132:N132" si="144">H131*0.98</f>
        <v>0.96039999999999992</v>
      </c>
      <c r="I132" s="256">
        <f>I131*0.98</f>
        <v>0.96039999999999992</v>
      </c>
      <c r="J132" s="256">
        <f t="shared" si="144"/>
        <v>0.96039999999999992</v>
      </c>
      <c r="K132" s="256">
        <f t="shared" si="144"/>
        <v>0.81633999999999995</v>
      </c>
      <c r="L132" s="256">
        <f t="shared" si="144"/>
        <v>0.91237999999999997</v>
      </c>
      <c r="M132" s="256">
        <f t="shared" si="144"/>
        <v>0.91237999999999997</v>
      </c>
      <c r="N132" s="256">
        <f t="shared" si="144"/>
        <v>0.92198399999999991</v>
      </c>
      <c r="O132" s="86"/>
      <c r="T132" s="46"/>
      <c r="U132" s="46"/>
      <c r="W132" s="46"/>
      <c r="AF132" s="34"/>
    </row>
    <row r="133" spans="3:32" ht="12.75" customHeight="1">
      <c r="C133" s="13" t="str">
        <f>$D$152</f>
        <v>Haullage</v>
      </c>
      <c r="D133" s="92"/>
      <c r="E133" s="92"/>
      <c r="F133" s="92"/>
      <c r="G133" s="92"/>
      <c r="H133" s="92"/>
      <c r="I133" s="92"/>
      <c r="J133" s="92"/>
      <c r="K133" s="92"/>
      <c r="L133" s="92"/>
      <c r="M133" s="92"/>
      <c r="N133" s="92"/>
      <c r="O133" s="86"/>
      <c r="V133" s="25" t="e">
        <f>1-(V90-V88-V86-V80-V81)/V90</f>
        <v>#DIV/0!</v>
      </c>
      <c r="AF133" s="34"/>
    </row>
    <row r="134" spans="3:32" ht="12.75" customHeight="1">
      <c r="C134" s="13" t="str">
        <f>$D$153</f>
        <v>Light and electronics</v>
      </c>
      <c r="D134" s="93"/>
      <c r="E134" s="93"/>
      <c r="F134" s="90"/>
      <c r="G134" s="91"/>
      <c r="H134" s="93"/>
      <c r="I134" s="93"/>
      <c r="J134" s="93"/>
      <c r="K134" s="93"/>
      <c r="L134" s="93"/>
      <c r="M134" s="90">
        <v>1</v>
      </c>
      <c r="N134" s="90"/>
      <c r="O134" s="86"/>
      <c r="R134" s="25"/>
      <c r="S134" s="25"/>
      <c r="AF134" s="34"/>
    </row>
    <row r="135" spans="3:32" ht="12.75" customHeight="1">
      <c r="C135" s="13" t="str">
        <f>$D$154</f>
        <v>Electric motors</v>
      </c>
      <c r="D135" s="93"/>
      <c r="E135" s="93"/>
      <c r="F135" s="90"/>
      <c r="G135" s="91"/>
      <c r="H135" s="93"/>
      <c r="I135" s="93"/>
      <c r="J135" s="93"/>
      <c r="K135" s="93"/>
      <c r="L135" s="93"/>
      <c r="M135" s="90">
        <v>1</v>
      </c>
      <c r="N135" s="90"/>
      <c r="O135" s="86"/>
      <c r="R135" s="25"/>
      <c r="S135" s="25"/>
      <c r="AF135" s="34"/>
    </row>
    <row r="136" spans="3:32" ht="12.75" customHeight="1">
      <c r="C136" s="13" t="str">
        <f>$D$155</f>
        <v>Spatial heating</v>
      </c>
      <c r="D136" s="90">
        <v>0.95</v>
      </c>
      <c r="E136" s="90">
        <v>0.95</v>
      </c>
      <c r="F136" s="90">
        <v>0.96</v>
      </c>
      <c r="G136" s="91"/>
      <c r="H136" s="90">
        <v>1</v>
      </c>
      <c r="I136" s="90">
        <v>1</v>
      </c>
      <c r="J136" s="90">
        <v>1</v>
      </c>
      <c r="K136" s="256">
        <v>0.85</v>
      </c>
      <c r="L136" s="90">
        <v>0.95</v>
      </c>
      <c r="M136" s="90">
        <v>0.95</v>
      </c>
      <c r="N136" s="90">
        <v>0.96</v>
      </c>
      <c r="O136" s="86"/>
      <c r="R136" s="25"/>
      <c r="S136" s="25"/>
      <c r="AF136" s="34"/>
    </row>
    <row r="137" spans="3:32" ht="12.75" customHeight="1">
      <c r="D137" s="94"/>
      <c r="E137" s="94"/>
      <c r="F137" s="94"/>
      <c r="G137" s="95"/>
      <c r="H137" s="94"/>
      <c r="I137" s="94"/>
      <c r="J137" s="94"/>
      <c r="K137" s="94"/>
      <c r="L137" s="94"/>
      <c r="M137" s="94"/>
      <c r="N137" s="94"/>
      <c r="O137" s="86"/>
      <c r="R137" s="25"/>
      <c r="S137" s="25"/>
      <c r="AF137" s="34"/>
    </row>
    <row r="138" spans="3:32" ht="12.75" customHeight="1">
      <c r="O138" s="86"/>
      <c r="R138" s="25"/>
      <c r="S138" s="25"/>
      <c r="AF138" s="34"/>
    </row>
    <row r="139" spans="3:32" ht="12.75" customHeight="1">
      <c r="C139" s="61"/>
      <c r="D139" s="61"/>
      <c r="O139" s="86"/>
      <c r="R139" s="25"/>
      <c r="S139" s="25"/>
      <c r="AF139" s="34"/>
    </row>
    <row r="140" spans="3:32" ht="12.75" customHeight="1">
      <c r="C140" s="61"/>
      <c r="D140" s="61"/>
      <c r="R140" s="25"/>
      <c r="S140" s="25"/>
      <c r="AF140" s="34"/>
    </row>
    <row r="141" spans="3:32" ht="12.75" customHeight="1">
      <c r="R141" s="25"/>
      <c r="S141" s="25"/>
      <c r="AF141" s="34"/>
    </row>
    <row r="143" spans="3:32" s="442" customFormat="1" ht="15" thickBot="1">
      <c r="E143" s="443"/>
      <c r="F143" s="443"/>
      <c r="G143" s="444"/>
      <c r="H143" s="444"/>
      <c r="I143" s="444"/>
      <c r="J143" s="444"/>
      <c r="K143" s="444"/>
      <c r="R143" s="445"/>
      <c r="S143" s="445"/>
    </row>
    <row r="145" spans="3:27">
      <c r="E145" s="25"/>
      <c r="F145" s="25"/>
      <c r="G145" s="25"/>
      <c r="H145" s="25"/>
      <c r="I145" s="25"/>
      <c r="J145" s="25"/>
      <c r="K145" s="25"/>
      <c r="R145" s="25"/>
      <c r="T145" s="34"/>
    </row>
    <row r="146" spans="3:27" ht="21">
      <c r="C146" s="502" t="s">
        <v>487</v>
      </c>
      <c r="E146" s="25"/>
      <c r="G146" s="63"/>
      <c r="L146" s="36"/>
      <c r="R146" s="25"/>
      <c r="S146" s="25"/>
    </row>
    <row r="147" spans="3:27">
      <c r="D147" s="85"/>
      <c r="E147" s="50"/>
      <c r="F147" s="50"/>
      <c r="G147" s="50"/>
      <c r="H147" s="50"/>
      <c r="I147" s="50"/>
      <c r="J147" s="50"/>
      <c r="K147" s="50"/>
      <c r="L147" s="50"/>
      <c r="M147" s="50"/>
      <c r="N147" s="50"/>
      <c r="O147" s="50"/>
      <c r="P147" s="50"/>
      <c r="Q147" s="50"/>
      <c r="R147" s="50"/>
      <c r="T147" s="34"/>
    </row>
    <row r="148" spans="3:27">
      <c r="E148" s="50"/>
      <c r="F148" s="50"/>
      <c r="G148" s="50"/>
      <c r="H148" s="50"/>
      <c r="I148" s="50"/>
      <c r="J148" s="50"/>
      <c r="K148" s="50"/>
      <c r="L148" s="50"/>
      <c r="M148" s="50"/>
      <c r="N148" s="50"/>
      <c r="O148" s="50"/>
      <c r="P148" s="50"/>
      <c r="Q148" s="50"/>
      <c r="R148" s="50"/>
      <c r="T148" s="34"/>
    </row>
    <row r="149" spans="3:27">
      <c r="C149" s="10" t="s">
        <v>142</v>
      </c>
      <c r="D149" s="11" t="s">
        <v>143</v>
      </c>
      <c r="E149" s="20" t="s">
        <v>137</v>
      </c>
      <c r="F149" s="20" t="s">
        <v>138</v>
      </c>
      <c r="G149" s="20" t="s">
        <v>139</v>
      </c>
      <c r="H149" s="20" t="s">
        <v>140</v>
      </c>
      <c r="I149" s="20" t="s">
        <v>141</v>
      </c>
      <c r="J149" s="20" t="s">
        <v>550</v>
      </c>
      <c r="K149" s="20" t="s">
        <v>551</v>
      </c>
      <c r="L149" s="20" t="s">
        <v>552</v>
      </c>
      <c r="M149" s="20" t="s">
        <v>553</v>
      </c>
      <c r="N149" s="20" t="s">
        <v>554</v>
      </c>
      <c r="O149" s="20" t="s">
        <v>555</v>
      </c>
      <c r="P149" s="188" t="s">
        <v>556</v>
      </c>
      <c r="Q149" s="188" t="s">
        <v>557</v>
      </c>
      <c r="R149" s="25"/>
      <c r="S149" s="25"/>
      <c r="W149" s="283"/>
      <c r="X149" s="283"/>
      <c r="Z149" s="25"/>
      <c r="AA149" s="25"/>
    </row>
    <row r="150" spans="3:27">
      <c r="C150" s="12" t="str">
        <f>D6</f>
        <v>012 Construction</v>
      </c>
      <c r="D150" s="13" t="s">
        <v>499</v>
      </c>
      <c r="E150" s="22">
        <v>1</v>
      </c>
      <c r="F150" s="408">
        <v>0</v>
      </c>
      <c r="G150" s="22"/>
      <c r="H150" s="22">
        <v>0</v>
      </c>
      <c r="I150" s="22">
        <v>0.25</v>
      </c>
      <c r="J150" s="22">
        <v>1</v>
      </c>
      <c r="K150" s="408">
        <v>1</v>
      </c>
      <c r="L150" s="22">
        <v>1</v>
      </c>
      <c r="M150" s="22">
        <v>1</v>
      </c>
      <c r="N150" s="22">
        <v>1</v>
      </c>
      <c r="O150" s="22">
        <v>1</v>
      </c>
      <c r="P150" s="22"/>
      <c r="Q150" s="22"/>
      <c r="R150" s="25"/>
      <c r="S150" s="25"/>
      <c r="W150" s="283"/>
      <c r="X150" s="283"/>
      <c r="Z150" s="25"/>
      <c r="AA150" s="25"/>
    </row>
    <row r="151" spans="3:27">
      <c r="C151" s="15"/>
      <c r="D151" s="13" t="s">
        <v>500</v>
      </c>
      <c r="E151" s="22"/>
      <c r="F151" s="22"/>
      <c r="G151" s="22"/>
      <c r="H151" s="22">
        <v>0</v>
      </c>
      <c r="I151" s="22"/>
      <c r="J151" s="22"/>
      <c r="K151" s="22"/>
      <c r="L151" s="22">
        <v>0</v>
      </c>
      <c r="M151" s="22">
        <v>0</v>
      </c>
      <c r="N151" s="608"/>
      <c r="O151" s="22">
        <v>0</v>
      </c>
      <c r="P151" s="22">
        <v>0</v>
      </c>
      <c r="Q151" s="22">
        <v>0</v>
      </c>
      <c r="R151" s="25"/>
      <c r="S151" s="25"/>
      <c r="W151" s="283"/>
      <c r="X151" s="283"/>
      <c r="Z151" s="25"/>
      <c r="AA151" s="25"/>
    </row>
    <row r="152" spans="3:27">
      <c r="C152" s="15"/>
      <c r="D152" s="13" t="s">
        <v>501</v>
      </c>
      <c r="E152" s="22">
        <v>0</v>
      </c>
      <c r="F152" s="408">
        <v>1</v>
      </c>
      <c r="G152" s="22">
        <v>1</v>
      </c>
      <c r="H152" s="609">
        <v>1</v>
      </c>
      <c r="I152" s="22">
        <v>0.75</v>
      </c>
      <c r="J152" s="22">
        <v>0</v>
      </c>
      <c r="K152" s="408"/>
      <c r="L152" s="22">
        <v>0</v>
      </c>
      <c r="M152" s="22">
        <v>0</v>
      </c>
      <c r="N152" s="22"/>
      <c r="O152" s="22">
        <v>0</v>
      </c>
      <c r="P152" s="22">
        <v>0</v>
      </c>
      <c r="Q152" s="22">
        <v>0</v>
      </c>
      <c r="R152" s="25"/>
      <c r="S152" s="25"/>
      <c r="W152" s="283"/>
      <c r="X152" s="283"/>
      <c r="Z152" s="25"/>
      <c r="AA152" s="25"/>
    </row>
    <row r="153" spans="3:27">
      <c r="C153" s="15"/>
      <c r="D153" s="13" t="s">
        <v>502</v>
      </c>
      <c r="E153" s="22">
        <v>0</v>
      </c>
      <c r="F153" s="22">
        <v>0</v>
      </c>
      <c r="G153" s="22">
        <v>0</v>
      </c>
      <c r="H153" s="22">
        <v>0</v>
      </c>
      <c r="I153" s="22">
        <v>0</v>
      </c>
      <c r="J153" s="22">
        <v>0</v>
      </c>
      <c r="K153" s="22">
        <v>0</v>
      </c>
      <c r="L153" s="22">
        <v>0</v>
      </c>
      <c r="M153" s="22">
        <v>0</v>
      </c>
      <c r="N153" s="22">
        <v>0</v>
      </c>
      <c r="O153" s="22">
        <v>0</v>
      </c>
      <c r="P153" s="22">
        <v>0.17</v>
      </c>
      <c r="Q153" s="22">
        <v>0</v>
      </c>
      <c r="R153" s="25"/>
      <c r="S153" s="25"/>
      <c r="W153" s="283"/>
      <c r="X153" s="283"/>
      <c r="Z153" s="25"/>
      <c r="AA153" s="25"/>
    </row>
    <row r="154" spans="3:27">
      <c r="C154" s="15"/>
      <c r="D154" s="13" t="s">
        <v>503</v>
      </c>
      <c r="E154" s="22">
        <v>0</v>
      </c>
      <c r="F154" s="22">
        <v>0</v>
      </c>
      <c r="G154" s="22">
        <v>0</v>
      </c>
      <c r="H154" s="22">
        <v>0</v>
      </c>
      <c r="I154" s="22">
        <v>0</v>
      </c>
      <c r="J154" s="22">
        <v>0</v>
      </c>
      <c r="K154" s="22">
        <v>0</v>
      </c>
      <c r="L154" s="22">
        <v>0</v>
      </c>
      <c r="M154" s="22">
        <v>0</v>
      </c>
      <c r="N154" s="22">
        <v>0</v>
      </c>
      <c r="O154" s="22">
        <v>0</v>
      </c>
      <c r="P154" s="22">
        <v>0.79</v>
      </c>
      <c r="Q154" s="22">
        <v>0</v>
      </c>
      <c r="R154" s="25"/>
      <c r="S154" s="25"/>
      <c r="W154" s="283"/>
      <c r="X154" s="283"/>
      <c r="Z154" s="25"/>
      <c r="AA154" s="25"/>
    </row>
    <row r="155" spans="3:27">
      <c r="C155" s="16"/>
      <c r="D155" s="13" t="s">
        <v>504</v>
      </c>
      <c r="E155" s="22"/>
      <c r="F155" s="22"/>
      <c r="G155" s="22"/>
      <c r="H155" s="22"/>
      <c r="I155" s="22"/>
      <c r="J155" s="22"/>
      <c r="K155" s="22"/>
      <c r="L155" s="22"/>
      <c r="M155" s="22"/>
      <c r="N155" s="22"/>
      <c r="O155" s="22"/>
      <c r="P155" s="22">
        <v>0.04</v>
      </c>
      <c r="Q155" s="22">
        <v>1</v>
      </c>
      <c r="R155" s="25"/>
      <c r="S155" s="25"/>
      <c r="W155" s="283"/>
      <c r="X155" s="283"/>
      <c r="Z155" s="25"/>
      <c r="AA155" s="25"/>
    </row>
    <row r="156" spans="3:27">
      <c r="C156" s="17" t="str">
        <f>C150</f>
        <v>012 Construction</v>
      </c>
      <c r="D156" s="17"/>
      <c r="E156" s="23">
        <f>SUM(E150:E155)</f>
        <v>1</v>
      </c>
      <c r="F156" s="23">
        <f t="shared" ref="F156:I156" si="145">SUM(F150:F155)</f>
        <v>1</v>
      </c>
      <c r="G156" s="23">
        <f t="shared" si="145"/>
        <v>1</v>
      </c>
      <c r="H156" s="23">
        <f t="shared" si="145"/>
        <v>1</v>
      </c>
      <c r="I156" s="23">
        <f t="shared" si="145"/>
        <v>1</v>
      </c>
      <c r="J156" s="23">
        <f t="shared" ref="J156" si="146">SUM(J150:J155)</f>
        <v>1</v>
      </c>
      <c r="K156" s="23">
        <f t="shared" ref="K156:Q156" si="147">SUM(K150:K155)</f>
        <v>1</v>
      </c>
      <c r="L156" s="23">
        <f t="shared" si="147"/>
        <v>1</v>
      </c>
      <c r="M156" s="23">
        <f t="shared" si="147"/>
        <v>1</v>
      </c>
      <c r="N156" s="23">
        <f t="shared" si="147"/>
        <v>1</v>
      </c>
      <c r="O156" s="23">
        <f t="shared" si="147"/>
        <v>1</v>
      </c>
      <c r="P156" s="23">
        <f t="shared" si="147"/>
        <v>1</v>
      </c>
      <c r="Q156" s="23">
        <f t="shared" si="147"/>
        <v>1</v>
      </c>
      <c r="R156" s="25"/>
      <c r="S156" s="25"/>
      <c r="W156" s="283"/>
      <c r="X156" s="283"/>
      <c r="Z156" s="25"/>
      <c r="AA156" s="25"/>
    </row>
    <row r="159" spans="3:27">
      <c r="D159" s="283"/>
    </row>
    <row r="160" spans="3:27">
      <c r="D160" s="283"/>
    </row>
    <row r="161" spans="4:4">
      <c r="D161" s="283"/>
    </row>
    <row r="162" spans="4:4">
      <c r="D162" s="283"/>
    </row>
    <row r="163" spans="4:4">
      <c r="D163" s="283"/>
    </row>
    <row r="164" spans="4:4">
      <c r="D164" s="283"/>
    </row>
    <row r="165" spans="4:4">
      <c r="D165" s="283"/>
    </row>
    <row r="166" spans="4:4">
      <c r="D166" s="283"/>
    </row>
    <row r="167" spans="4:4">
      <c r="D167" s="283"/>
    </row>
    <row r="168" spans="4:4">
      <c r="D168" s="283"/>
    </row>
    <row r="169" spans="4:4">
      <c r="D169" s="283"/>
    </row>
  </sheetData>
  <mergeCells count="3">
    <mergeCell ref="AK19:AK21"/>
    <mergeCell ref="AX19:AX21"/>
    <mergeCell ref="BK19:BK21"/>
  </mergeCells>
  <conditionalFormatting sqref="E73">
    <cfRule type="cellIs" dxfId="12" priority="68" operator="notEqual">
      <formula>"Ok"</formula>
    </cfRule>
  </conditionalFormatting>
  <conditionalFormatting sqref="A26:A60">
    <cfRule type="cellIs" dxfId="11" priority="69" stopIfTrue="1" operator="notEqual">
      <formula>0</formula>
    </cfRule>
  </conditionalFormatting>
  <conditionalFormatting sqref="D16">
    <cfRule type="expression" dxfId="10" priority="66">
      <formula>$D$16&lt;&gt;"Ok"</formula>
    </cfRule>
  </conditionalFormatting>
  <conditionalFormatting sqref="D18">
    <cfRule type="cellIs" dxfId="9" priority="64" operator="notEqual">
      <formula>"Ok"</formula>
    </cfRule>
  </conditionalFormatting>
  <conditionalFormatting sqref="E113">
    <cfRule type="cellIs" dxfId="8" priority="63" operator="notEqual">
      <formula>"Ok"</formula>
    </cfRule>
  </conditionalFormatting>
  <conditionalFormatting sqref="AT26:AU44 AT46:AU54 AT56:AU62">
    <cfRule type="expression" priority="51">
      <formula>AN26</formula>
    </cfRule>
  </conditionalFormatting>
  <conditionalFormatting sqref="AT45:AU45">
    <cfRule type="expression" priority="50">
      <formula>AN45</formula>
    </cfRule>
  </conditionalFormatting>
  <conditionalFormatting sqref="AT55:AU55">
    <cfRule type="expression" priority="49">
      <formula>AN55</formula>
    </cfRule>
  </conditionalFormatting>
  <conditionalFormatting sqref="BV26:BV44 BV46:BV54 BV56:BV62">
    <cfRule type="expression" priority="15">
      <formula>BP26</formula>
    </cfRule>
  </conditionalFormatting>
  <conditionalFormatting sqref="BT45:BU45">
    <cfRule type="expression" priority="17">
      <formula>BN45</formula>
    </cfRule>
  </conditionalFormatting>
  <conditionalFormatting sqref="E93">
    <cfRule type="cellIs" dxfId="7" priority="46" operator="notEqual">
      <formula>"Ok"</formula>
    </cfRule>
  </conditionalFormatting>
  <conditionalFormatting sqref="AV26:AV44 AV46:AV54 AV56:AV62">
    <cfRule type="expression" priority="33">
      <formula>AP26</formula>
    </cfRule>
  </conditionalFormatting>
  <conditionalFormatting sqref="AV45">
    <cfRule type="expression" priority="32">
      <formula>AP45</formula>
    </cfRule>
  </conditionalFormatting>
  <conditionalFormatting sqref="AV55">
    <cfRule type="expression" priority="31">
      <formula>AP55</formula>
    </cfRule>
  </conditionalFormatting>
  <conditionalFormatting sqref="BV45">
    <cfRule type="expression" priority="14">
      <formula>BP45</formula>
    </cfRule>
  </conditionalFormatting>
  <conditionalFormatting sqref="BV55">
    <cfRule type="expression" priority="13">
      <formula>BP55</formula>
    </cfRule>
  </conditionalFormatting>
  <conditionalFormatting sqref="BT26:BU44 BT46:BU54 BT56:BU62">
    <cfRule type="expression" priority="18">
      <formula>BN26</formula>
    </cfRule>
  </conditionalFormatting>
  <conditionalFormatting sqref="BT55:BU55">
    <cfRule type="expression" priority="16">
      <formula>BN55</formula>
    </cfRule>
  </conditionalFormatting>
  <conditionalFormatting sqref="BI26:BI44 BI46:BI54 BI56:BI62">
    <cfRule type="expression" priority="21">
      <formula>BC26</formula>
    </cfRule>
  </conditionalFormatting>
  <conditionalFormatting sqref="BI45">
    <cfRule type="expression" priority="20">
      <formula>BC45</formula>
    </cfRule>
  </conditionalFormatting>
  <conditionalFormatting sqref="BI55">
    <cfRule type="expression" priority="19">
      <formula>BC55</formula>
    </cfRule>
  </conditionalFormatting>
  <conditionalFormatting sqref="BG26:BH44 BG46:BH54 BG56:BH62">
    <cfRule type="expression" priority="24">
      <formula>BA26</formula>
    </cfRule>
  </conditionalFormatting>
  <conditionalFormatting sqref="BG45:BH45">
    <cfRule type="expression" priority="23">
      <formula>BA45</formula>
    </cfRule>
  </conditionalFormatting>
  <conditionalFormatting sqref="BG55:BH55">
    <cfRule type="expression" priority="22">
      <formula>BA55</formula>
    </cfRule>
  </conditionalFormatting>
  <conditionalFormatting sqref="BF26:BF44 BF46:BF54 BF56:BF62">
    <cfRule type="expression" priority="9">
      <formula>AZ26</formula>
    </cfRule>
  </conditionalFormatting>
  <conditionalFormatting sqref="BF45">
    <cfRule type="expression" priority="8">
      <formula>AZ45</formula>
    </cfRule>
  </conditionalFormatting>
  <conditionalFormatting sqref="BF55">
    <cfRule type="expression" priority="7">
      <formula>AZ55</formula>
    </cfRule>
  </conditionalFormatting>
  <conditionalFormatting sqref="BD26:BE44 BD46:BE54 BD56:BE62">
    <cfRule type="expression" priority="12">
      <formula>AX26</formula>
    </cfRule>
  </conditionalFormatting>
  <conditionalFormatting sqref="BD45:BE45">
    <cfRule type="expression" priority="11">
      <formula>AX45</formula>
    </cfRule>
  </conditionalFormatting>
  <conditionalFormatting sqref="BD55:BE55">
    <cfRule type="expression" priority="10">
      <formula>AX55</formula>
    </cfRule>
  </conditionalFormatting>
  <conditionalFormatting sqref="BS26:BS44 BS46:BS54 BS56:BS62">
    <cfRule type="expression" priority="3">
      <formula>BM26</formula>
    </cfRule>
  </conditionalFormatting>
  <conditionalFormatting sqref="BQ45:BR45">
    <cfRule type="expression" priority="5">
      <formula>BK45</formula>
    </cfRule>
  </conditionalFormatting>
  <conditionalFormatting sqref="BS45">
    <cfRule type="expression" priority="2">
      <formula>BM45</formula>
    </cfRule>
  </conditionalFormatting>
  <conditionalFormatting sqref="BS55">
    <cfRule type="expression" priority="1">
      <formula>BM55</formula>
    </cfRule>
  </conditionalFormatting>
  <conditionalFormatting sqref="BQ26:BR44 BQ46:BR54 BQ56:BR62">
    <cfRule type="expression" priority="6">
      <formula>BK26</formula>
    </cfRule>
  </conditionalFormatting>
  <conditionalFormatting sqref="BQ55:BR55">
    <cfRule type="expression" priority="4">
      <formula>BK55</formula>
    </cfRule>
  </conditionalFormatting>
  <pageMargins left="0.75" right="0.75" top="1" bottom="1" header="0.5" footer="0.5"/>
  <pageSetup paperSize="9" orientation="portrait" horizontalDpi="300" verticalDpi="300" r:id="rId1"/>
  <headerFooter alignWithMargins="0"/>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00B050"/>
  </sheetPr>
  <dimension ref="C1:BV156"/>
  <sheetViews>
    <sheetView showGridLines="0" zoomScale="125" zoomScaleNormal="70" workbookViewId="0">
      <selection activeCell="J58" sqref="J58"/>
    </sheetView>
  </sheetViews>
  <sheetFormatPr baseColWidth="10" defaultColWidth="9.1640625" defaultRowHeight="14"/>
  <cols>
    <col min="1" max="1" width="3.5" style="283" customWidth="1"/>
    <col min="2" max="2" width="24.5" style="283" customWidth="1"/>
    <col min="3" max="3" width="19.1640625" style="283" customWidth="1"/>
    <col min="4" max="4" width="57.5" style="283" customWidth="1"/>
    <col min="5" max="5" width="25.5" style="63" customWidth="1"/>
    <col min="6" max="6" width="11.83203125" style="63" bestFit="1" customWidth="1"/>
    <col min="7" max="11" width="12.33203125" style="286" customWidth="1"/>
    <col min="12" max="15" width="12.33203125" style="283" customWidth="1"/>
    <col min="16" max="16" width="9" style="283" customWidth="1"/>
    <col min="17" max="17" width="9.83203125" style="283" customWidth="1"/>
    <col min="18" max="18" width="9.33203125" style="285" customWidth="1"/>
    <col min="19" max="19" width="9.1640625" style="285" customWidth="1"/>
    <col min="20" max="21" width="9.5" style="283" customWidth="1"/>
    <col min="22" max="22" width="10" style="283" customWidth="1"/>
    <col min="23" max="23" width="8.6640625" style="283" customWidth="1"/>
    <col min="24" max="24" width="8.1640625" style="283" customWidth="1"/>
    <col min="25" max="25" width="7.1640625" style="283" bestFit="1" customWidth="1"/>
    <col min="26" max="27" width="5.5" style="283" bestFit="1" customWidth="1"/>
    <col min="28" max="28" width="5.5" style="283" customWidth="1"/>
    <col min="29" max="31" width="9.1640625" style="283"/>
    <col min="32" max="33" width="10.5" style="283" customWidth="1"/>
    <col min="34" max="40" width="9.1640625" style="283"/>
    <col min="41" max="41" width="10.33203125" style="283" customWidth="1"/>
    <col min="42" max="43" width="9.1640625" style="283"/>
    <col min="44" max="44" width="8.5" style="283" customWidth="1"/>
    <col min="45" max="16384" width="9.1640625" style="283"/>
  </cols>
  <sheetData>
    <row r="1" spans="3:22" ht="12.75" customHeight="1"/>
    <row r="2" spans="3:22" ht="12.75" customHeight="1">
      <c r="C2" s="62" t="s">
        <v>190</v>
      </c>
      <c r="D2" s="129">
        <v>13</v>
      </c>
      <c r="E2" s="70" t="s">
        <v>193</v>
      </c>
      <c r="F2" s="70"/>
      <c r="G2" s="70"/>
      <c r="H2" s="70"/>
    </row>
    <row r="3" spans="3:22" ht="12.75" customHeight="1">
      <c r="E3" s="283"/>
    </row>
    <row r="4" spans="3:22" ht="12.75" customHeight="1" thickBot="1">
      <c r="C4" s="62" t="s">
        <v>192</v>
      </c>
      <c r="D4" s="64" t="s">
        <v>135</v>
      </c>
      <c r="E4" s="283"/>
    </row>
    <row r="5" spans="3:22" ht="12.75" customHeight="1">
      <c r="C5" s="62" t="s">
        <v>195</v>
      </c>
      <c r="D5" s="70" t="str">
        <f>+INDEX(Commodities!$X$6:$X$18,D2)</f>
        <v>Other comm</v>
      </c>
      <c r="E5" s="283"/>
      <c r="F5" s="195"/>
      <c r="G5" s="196"/>
    </row>
    <row r="6" spans="3:22" ht="12.75" customHeight="1">
      <c r="C6" s="62"/>
      <c r="D6" s="70" t="str">
        <f>+INDEX(Commodities!$Y$6:$Y$18,D2)</f>
        <v>013 Non-specified</v>
      </c>
      <c r="E6" s="283"/>
      <c r="F6" s="200" t="str">
        <f ca="1">+"Give 'Index' in cell " &amp; SUBSTITUTE(CELL("address",D2),"$","") &amp; "."</f>
        <v>Give 'Index' in cell D2.</v>
      </c>
      <c r="G6" s="199"/>
    </row>
    <row r="7" spans="3:22" ht="12.75" customHeight="1">
      <c r="E7" s="283"/>
      <c r="F7" s="200" t="s">
        <v>215</v>
      </c>
      <c r="G7" s="199"/>
    </row>
    <row r="8" spans="3:22" ht="12.75" customHeight="1" thickBot="1">
      <c r="C8" s="62" t="s">
        <v>192</v>
      </c>
      <c r="D8" s="64" t="s">
        <v>136</v>
      </c>
      <c r="E8" s="283"/>
      <c r="F8" s="197"/>
      <c r="G8" s="198"/>
    </row>
    <row r="9" spans="3:22" ht="12.75" customHeight="1">
      <c r="C9" s="62" t="s">
        <v>195</v>
      </c>
      <c r="D9" s="70" t="str">
        <f ca="1">+OFFSET(Processes!$M$11,D11,0)</f>
        <v>013 Non-specified</v>
      </c>
      <c r="E9" s="283"/>
    </row>
    <row r="10" spans="3:22" ht="12.75" customHeight="1">
      <c r="C10" s="62" t="s">
        <v>148</v>
      </c>
      <c r="D10" s="70">
        <f>+ROW(Processes!$M$44) - ROW(Processes!$M$7)</f>
        <v>37</v>
      </c>
      <c r="E10" s="283"/>
    </row>
    <row r="11" spans="3:22" ht="12.75" customHeight="1">
      <c r="C11" s="62" t="s">
        <v>188</v>
      </c>
      <c r="D11" s="70">
        <f>+$D$10*$D$2-$D$10</f>
        <v>444</v>
      </c>
      <c r="E11" s="283"/>
    </row>
    <row r="12" spans="3:22" ht="12.75" customHeight="1">
      <c r="E12" s="283"/>
    </row>
    <row r="13" spans="3:22" ht="12.75" customHeight="1">
      <c r="C13" s="62" t="s">
        <v>192</v>
      </c>
      <c r="D13" s="64" t="s">
        <v>189</v>
      </c>
      <c r="E13" s="283"/>
      <c r="G13" s="112"/>
      <c r="H13" s="112"/>
      <c r="I13" s="112"/>
      <c r="J13" s="112"/>
      <c r="K13" s="112"/>
      <c r="L13" s="112"/>
      <c r="M13" s="112"/>
      <c r="N13" s="112"/>
    </row>
    <row r="14" spans="3:22" ht="12.75" customHeight="1">
      <c r="C14" s="62" t="s">
        <v>195</v>
      </c>
      <c r="D14" s="70" t="str">
        <f>+INDEX('Energy matrix'!$C$4:$O$4,1,D2)</f>
        <v>Non-specified</v>
      </c>
      <c r="E14" s="283"/>
    </row>
    <row r="15" spans="3:22" ht="12.75" customHeight="1">
      <c r="D15" s="285"/>
      <c r="E15" s="283"/>
      <c r="L15" s="286"/>
      <c r="M15" s="286"/>
      <c r="R15" s="283"/>
      <c r="S15" s="283"/>
      <c r="T15" s="285"/>
      <c r="U15" s="285"/>
    </row>
    <row r="16" spans="3:22" ht="12.75" customHeight="1">
      <c r="C16" s="285"/>
      <c r="D16" s="522"/>
      <c r="E16" s="285"/>
      <c r="L16" s="286"/>
      <c r="M16" s="286"/>
      <c r="R16" s="283"/>
      <c r="S16" s="283"/>
      <c r="U16" s="285"/>
      <c r="V16" s="285"/>
    </row>
    <row r="17" spans="3:74" ht="12.75" customHeight="1">
      <c r="C17" s="285"/>
      <c r="D17" s="427"/>
      <c r="E17" s="285"/>
      <c r="L17" s="286"/>
      <c r="M17" s="286"/>
      <c r="N17" s="286"/>
      <c r="O17" s="286"/>
      <c r="R17" s="283"/>
      <c r="S17" s="283"/>
      <c r="X17" s="285"/>
      <c r="Y17" s="285"/>
      <c r="Z17" s="285"/>
    </row>
    <row r="18" spans="3:74" ht="12.75" customHeight="1">
      <c r="C18" s="285"/>
      <c r="D18" s="522"/>
      <c r="E18" s="285"/>
      <c r="L18" s="286"/>
      <c r="M18" s="286"/>
      <c r="N18" s="286"/>
      <c r="O18" s="286"/>
      <c r="P18" s="286"/>
      <c r="R18" s="283"/>
      <c r="S18" s="283"/>
      <c r="Z18" s="285"/>
      <c r="AA18" s="285"/>
      <c r="AB18" s="284"/>
      <c r="BK18" s="546"/>
      <c r="BL18" s="289"/>
      <c r="BM18" s="291"/>
      <c r="BN18" s="291"/>
      <c r="BO18" s="291"/>
      <c r="BP18" s="291"/>
      <c r="BQ18" s="289"/>
      <c r="BR18" s="289"/>
      <c r="BS18" s="289"/>
      <c r="BT18" s="289"/>
      <c r="BU18" s="289"/>
      <c r="BV18" s="289"/>
    </row>
    <row r="19" spans="3:74" ht="12.75" customHeight="1">
      <c r="C19" s="285"/>
      <c r="D19" s="285"/>
      <c r="E19" s="285"/>
      <c r="G19" s="510" t="s">
        <v>62</v>
      </c>
      <c r="H19" s="510"/>
      <c r="I19" s="517"/>
      <c r="J19" s="510"/>
      <c r="K19" s="510"/>
      <c r="L19" s="517"/>
      <c r="M19" s="510"/>
      <c r="N19" s="510"/>
      <c r="O19" s="510"/>
      <c r="P19" s="286"/>
      <c r="R19" s="283"/>
      <c r="S19" s="395"/>
      <c r="AB19" s="337"/>
      <c r="AK19" s="663">
        <v>2010</v>
      </c>
      <c r="AL19" s="348"/>
      <c r="AM19" s="335"/>
      <c r="AN19" s="335"/>
      <c r="AO19" s="335"/>
      <c r="AP19" s="335"/>
      <c r="AQ19" s="348"/>
      <c r="AR19" s="348"/>
      <c r="AS19" s="348"/>
      <c r="AT19" s="348"/>
      <c r="AU19" s="348"/>
      <c r="AV19" s="349"/>
      <c r="AX19" s="663">
        <v>2015</v>
      </c>
      <c r="AY19" s="348"/>
      <c r="AZ19" s="335"/>
      <c r="BA19" s="335"/>
      <c r="BB19" s="335"/>
      <c r="BC19" s="335"/>
      <c r="BD19" s="348"/>
      <c r="BE19" s="348"/>
      <c r="BF19" s="348"/>
      <c r="BG19" s="348"/>
      <c r="BH19" s="348"/>
      <c r="BI19" s="349"/>
      <c r="BK19" s="663">
        <v>2019</v>
      </c>
      <c r="BL19" s="348"/>
      <c r="BM19" s="335"/>
      <c r="BN19" s="335"/>
      <c r="BO19" s="335"/>
      <c r="BP19" s="335"/>
      <c r="BQ19" s="348"/>
      <c r="BR19" s="348"/>
      <c r="BS19" s="348"/>
      <c r="BT19" s="348"/>
      <c r="BU19" s="348"/>
      <c r="BV19" s="349"/>
    </row>
    <row r="20" spans="3:74" ht="12.75" customHeight="1">
      <c r="E20" s="283"/>
      <c r="G20" s="511">
        <v>2010</v>
      </c>
      <c r="H20" s="511"/>
      <c r="I20" s="518"/>
      <c r="J20" s="511">
        <v>2015</v>
      </c>
      <c r="K20" s="511"/>
      <c r="L20" s="518"/>
      <c r="M20" s="511">
        <v>2019</v>
      </c>
      <c r="N20" s="511"/>
      <c r="O20" s="511"/>
      <c r="P20" s="294"/>
      <c r="Q20" s="295"/>
      <c r="R20" s="295"/>
      <c r="S20" s="294"/>
      <c r="T20" s="447"/>
      <c r="U20" s="447"/>
      <c r="V20" s="285"/>
      <c r="X20" s="296"/>
      <c r="Y20" s="296"/>
      <c r="Z20" s="296"/>
      <c r="AA20" s="296"/>
      <c r="AB20" s="347"/>
      <c r="AC20" s="285"/>
      <c r="AD20" s="285"/>
      <c r="AE20" s="285"/>
      <c r="AF20" s="285"/>
      <c r="AG20" s="285"/>
      <c r="AH20" s="285"/>
      <c r="AI20" s="285"/>
      <c r="AJ20" s="285"/>
      <c r="AK20" s="664"/>
      <c r="AL20" s="289"/>
      <c r="AM20" s="289"/>
      <c r="AN20" s="289"/>
      <c r="AO20" s="289"/>
      <c r="AP20" s="289"/>
      <c r="AQ20" s="289"/>
      <c r="AR20" s="289"/>
      <c r="AS20" s="289"/>
      <c r="AT20" s="289"/>
      <c r="AU20" s="289"/>
      <c r="AV20" s="290"/>
      <c r="AX20" s="664"/>
      <c r="AY20" s="289"/>
      <c r="AZ20" s="289"/>
      <c r="BA20" s="289"/>
      <c r="BB20" s="289"/>
      <c r="BC20" s="289"/>
      <c r="BD20" s="289"/>
      <c r="BE20" s="289"/>
      <c r="BF20" s="289"/>
      <c r="BG20" s="289"/>
      <c r="BH20" s="289"/>
      <c r="BI20" s="290"/>
      <c r="BK20" s="664"/>
      <c r="BL20" s="289"/>
      <c r="BM20" s="289"/>
      <c r="BN20" s="289"/>
      <c r="BO20" s="289"/>
      <c r="BP20" s="289"/>
      <c r="BQ20" s="289"/>
      <c r="BR20" s="289"/>
      <c r="BS20" s="289"/>
      <c r="BT20" s="289"/>
      <c r="BU20" s="289"/>
      <c r="BV20" s="290"/>
    </row>
    <row r="21" spans="3:74" ht="12.75" customHeight="1">
      <c r="E21" s="283"/>
      <c r="F21" s="292"/>
      <c r="G21" s="385">
        <f>IronSteel!G21</f>
        <v>1.0009999999999999</v>
      </c>
      <c r="H21" s="385">
        <f>IronSteel!H21</f>
        <v>1.0009999999999999</v>
      </c>
      <c r="I21" s="385">
        <f>IronSteel!I21</f>
        <v>1.0009999999999999</v>
      </c>
      <c r="J21" s="385">
        <v>1.01</v>
      </c>
      <c r="K21" s="385">
        <v>1.01</v>
      </c>
      <c r="L21" s="385">
        <v>1.01</v>
      </c>
      <c r="M21" s="385">
        <f>IronSteel!M21</f>
        <v>1.01</v>
      </c>
      <c r="N21" s="385">
        <f>IronSteel!N21</f>
        <v>1.01</v>
      </c>
      <c r="O21" s="385">
        <f>IronSteel!O21</f>
        <v>1.01</v>
      </c>
      <c r="P21" s="292"/>
      <c r="Q21" s="297"/>
      <c r="R21" s="297"/>
      <c r="S21" s="292"/>
      <c r="T21" s="448"/>
      <c r="U21" s="448"/>
      <c r="V21" s="285"/>
      <c r="X21" s="296"/>
      <c r="Y21" s="296"/>
      <c r="Z21" s="296"/>
      <c r="AA21" s="296"/>
      <c r="AB21" s="337"/>
      <c r="AC21" s="285"/>
      <c r="AD21" s="285"/>
      <c r="AE21" s="285"/>
      <c r="AF21" s="285"/>
      <c r="AG21" s="285"/>
      <c r="AH21" s="285"/>
      <c r="AI21" s="285"/>
      <c r="AJ21" s="285"/>
      <c r="AK21" s="665"/>
      <c r="AL21" s="289"/>
      <c r="AM21" s="289"/>
      <c r="AN21" s="356" t="s">
        <v>96</v>
      </c>
      <c r="AO21" s="348"/>
      <c r="AP21" s="349"/>
      <c r="AQ21" s="289"/>
      <c r="AR21" s="289"/>
      <c r="AS21" s="289"/>
      <c r="AT21" s="289"/>
      <c r="AU21" s="289"/>
      <c r="AV21" s="290"/>
      <c r="AX21" s="665"/>
      <c r="AY21" s="289"/>
      <c r="AZ21" s="289"/>
      <c r="BA21" s="356" t="s">
        <v>96</v>
      </c>
      <c r="BB21" s="348"/>
      <c r="BC21" s="349"/>
      <c r="BD21" s="289"/>
      <c r="BE21" s="289"/>
      <c r="BF21" s="289"/>
      <c r="BG21" s="289"/>
      <c r="BH21" s="289"/>
      <c r="BI21" s="290"/>
      <c r="BK21" s="665"/>
      <c r="BL21" s="289"/>
      <c r="BM21" s="289"/>
      <c r="BN21" s="356" t="s">
        <v>96</v>
      </c>
      <c r="BO21" s="348"/>
      <c r="BP21" s="349"/>
      <c r="BQ21" s="289"/>
      <c r="BR21" s="289"/>
      <c r="BS21" s="289"/>
      <c r="BT21" s="289"/>
      <c r="BU21" s="289"/>
      <c r="BV21" s="290"/>
    </row>
    <row r="22" spans="3:74" ht="12.75" customHeight="1">
      <c r="F22" s="298"/>
      <c r="G22" s="298"/>
      <c r="H22" s="298"/>
      <c r="I22" s="298"/>
      <c r="L22" s="286"/>
      <c r="M22" s="298"/>
      <c r="N22" s="298"/>
      <c r="O22" s="298"/>
      <c r="P22" s="286"/>
      <c r="Q22" s="312"/>
      <c r="R22" s="312"/>
      <c r="S22" s="312"/>
      <c r="T22" s="449"/>
      <c r="U22" s="449"/>
      <c r="V22" s="449"/>
      <c r="W22" s="298"/>
      <c r="X22" s="299"/>
      <c r="Y22" s="299"/>
      <c r="Z22" s="299"/>
      <c r="AA22" s="299"/>
      <c r="AB22" s="338"/>
      <c r="AK22" s="545"/>
      <c r="AL22" s="289"/>
      <c r="AM22" s="289"/>
      <c r="AN22" s="288" t="s">
        <v>586</v>
      </c>
      <c r="AO22" s="289" t="s">
        <v>575</v>
      </c>
      <c r="AP22" s="290" t="s">
        <v>564</v>
      </c>
      <c r="AQ22" s="289"/>
      <c r="AR22" s="289"/>
      <c r="AS22" s="289"/>
      <c r="AT22" s="289"/>
      <c r="AU22" s="289"/>
      <c r="AV22" s="290"/>
      <c r="AX22" s="545"/>
      <c r="AY22" s="289"/>
      <c r="AZ22" s="289"/>
      <c r="BA22" s="288" t="s">
        <v>586</v>
      </c>
      <c r="BB22" s="289" t="s">
        <v>575</v>
      </c>
      <c r="BC22" s="290" t="s">
        <v>564</v>
      </c>
      <c r="BD22" s="289"/>
      <c r="BE22" s="289"/>
      <c r="BF22" s="289"/>
      <c r="BG22" s="289"/>
      <c r="BH22" s="289"/>
      <c r="BI22" s="290"/>
      <c r="BK22" s="545"/>
      <c r="BL22" s="289"/>
      <c r="BM22" s="289"/>
      <c r="BN22" s="288" t="s">
        <v>586</v>
      </c>
      <c r="BO22" s="289" t="s">
        <v>575</v>
      </c>
      <c r="BP22" s="290" t="s">
        <v>564</v>
      </c>
      <c r="BQ22" s="289"/>
      <c r="BR22" s="289"/>
      <c r="BS22" s="289"/>
      <c r="BT22" s="289"/>
      <c r="BU22" s="289"/>
      <c r="BV22" s="290"/>
    </row>
    <row r="23" spans="3:74" ht="12.75" customHeight="1">
      <c r="F23" s="300" t="s">
        <v>8</v>
      </c>
      <c r="G23" s="300"/>
      <c r="H23" s="300"/>
      <c r="I23" s="300"/>
      <c r="L23" s="286"/>
      <c r="M23" s="300"/>
      <c r="N23" s="300"/>
      <c r="O23" s="300"/>
      <c r="P23" s="301"/>
      <c r="Q23" s="313"/>
      <c r="R23" s="313"/>
      <c r="S23" s="313"/>
      <c r="T23" s="450"/>
      <c r="U23" s="450"/>
      <c r="V23" s="450"/>
      <c r="W23" s="300"/>
      <c r="X23" s="299"/>
      <c r="Y23" s="299"/>
      <c r="Z23" s="299"/>
      <c r="AA23" s="299"/>
      <c r="AB23" s="339"/>
      <c r="AK23" s="288"/>
      <c r="AL23" s="291"/>
      <c r="AM23" s="289"/>
      <c r="AN23" s="606" cm="1">
        <f t="array" ref="AN23">INDEX(RegSplit!$B$4:$AN$6,MATCH(AN22,RegSplit!$A$4:$A$6,0),MATCH($D$6&amp;AK19,RegSplit!$B$2:$AN$2&amp;RegSplit!$B$3:$AN$3,0))</f>
        <v>1</v>
      </c>
      <c r="AO23" s="607" cm="1">
        <f t="array" ref="AO23">INDEX(RegSplit!$B$4:$AN$6,MATCH(AO22,RegSplit!$A$4:$A$6,0),MATCH($D$6&amp;AK19,RegSplit!$B$2:$AN$2&amp;RegSplit!$B$3:$AN$3,0))</f>
        <v>0</v>
      </c>
      <c r="AP23" s="607" cm="1">
        <f t="array" ref="AP23">INDEX(RegSplit!$B$4:$AN$6,MATCH(AP22,RegSplit!$A$4:$A$6,0),MATCH($D$6&amp;AK19,RegSplit!$B$2:$AN$2&amp;RegSplit!$B$3:$AN$3,0))</f>
        <v>0</v>
      </c>
      <c r="AQ23" s="289"/>
      <c r="AR23" s="289"/>
      <c r="AS23" s="289"/>
      <c r="AT23" s="289"/>
      <c r="AU23" s="289"/>
      <c r="AV23" s="290"/>
      <c r="AX23" s="288"/>
      <c r="AY23" s="291"/>
      <c r="AZ23" s="289"/>
      <c r="BA23" s="606" cm="1">
        <f t="array" ref="BA23">INDEX(RegSplit!$B$4:$AN$6,MATCH(BA22,RegSplit!$A$4:$A$6,0),MATCH($D$6&amp;AX19,RegSplit!$B$2:$AN$2&amp;RegSplit!$B$3:$AN$3,0))</f>
        <v>1</v>
      </c>
      <c r="BB23" s="607" cm="1">
        <f t="array" ref="BB23">INDEX(RegSplit!$B$4:$AN$6,MATCH(BB22,RegSplit!$A$4:$A$6,0),MATCH($D$6&amp;AX19,RegSplit!$B$2:$AN$2&amp;RegSplit!$B$3:$AN$3,0))</f>
        <v>0</v>
      </c>
      <c r="BC23" s="607" cm="1">
        <f t="array" ref="BC23">INDEX(RegSplit!$B$4:$AN$6,MATCH(BC22,RegSplit!$A$4:$A$6,0),MATCH($D$6&amp;AX19,RegSplit!$B$2:$AN$2&amp;RegSplit!$B$3:$AN$3,0))</f>
        <v>0</v>
      </c>
      <c r="BD23" s="289"/>
      <c r="BE23" s="289"/>
      <c r="BF23" s="289"/>
      <c r="BG23" s="289"/>
      <c r="BH23" s="289"/>
      <c r="BI23" s="290"/>
      <c r="BK23" s="288"/>
      <c r="BL23" s="291"/>
      <c r="BM23" s="289"/>
      <c r="BN23" s="606" cm="1">
        <f t="array" ref="BN23">INDEX(RegSplit!$B$4:$AN$6,MATCH(BN22,RegSplit!$A$4:$A$6,0),MATCH($D$6&amp;BK19,RegSplit!$B$2:$AN$2&amp;RegSplit!$B$3:$AN$3,0))</f>
        <v>1</v>
      </c>
      <c r="BO23" s="607" cm="1">
        <f t="array" ref="BO23">INDEX(RegSplit!$B$4:$AN$6,MATCH(BO22,RegSplit!$A$4:$A$6,0),MATCH($D$6&amp;BK19,RegSplit!$B$2:$AN$2&amp;RegSplit!$B$3:$AN$3,0))</f>
        <v>0</v>
      </c>
      <c r="BP23" s="607" cm="1">
        <f t="array" ref="BP23">INDEX(RegSplit!$B$4:$AN$6,MATCH(BP22,RegSplit!$A$4:$A$6,0),MATCH($D$6&amp;BK19,RegSplit!$B$2:$AN$2&amp;RegSplit!$B$3:$AN$3,0))</f>
        <v>0</v>
      </c>
      <c r="BQ23" s="289"/>
      <c r="BR23" s="289"/>
      <c r="BS23" s="289"/>
      <c r="BT23" s="289"/>
      <c r="BU23" s="289"/>
      <c r="BV23" s="290"/>
    </row>
    <row r="24" spans="3:74" ht="25.5" customHeight="1">
      <c r="C24" s="287" t="s">
        <v>2</v>
      </c>
      <c r="D24" s="287" t="s">
        <v>26</v>
      </c>
      <c r="E24" s="287" t="s">
        <v>14</v>
      </c>
      <c r="F24" s="287" t="s">
        <v>15</v>
      </c>
      <c r="G24" s="302" t="s">
        <v>587</v>
      </c>
      <c r="H24" s="314" t="s">
        <v>576</v>
      </c>
      <c r="I24" s="314" t="s">
        <v>565</v>
      </c>
      <c r="J24" s="302" t="s">
        <v>588</v>
      </c>
      <c r="K24" s="314" t="s">
        <v>577</v>
      </c>
      <c r="L24" s="314" t="s">
        <v>566</v>
      </c>
      <c r="M24" s="302" t="s">
        <v>589</v>
      </c>
      <c r="N24" s="314" t="s">
        <v>578</v>
      </c>
      <c r="O24" s="314" t="s">
        <v>567</v>
      </c>
      <c r="P24" s="302" t="s">
        <v>590</v>
      </c>
      <c r="Q24" s="314" t="s">
        <v>579</v>
      </c>
      <c r="R24" s="314" t="s">
        <v>568</v>
      </c>
      <c r="S24" s="302" t="s">
        <v>591</v>
      </c>
      <c r="T24" s="314" t="s">
        <v>580</v>
      </c>
      <c r="U24" s="314" t="s">
        <v>569</v>
      </c>
      <c r="V24" s="302" t="s">
        <v>319</v>
      </c>
      <c r="W24" s="549" t="s">
        <v>592</v>
      </c>
      <c r="X24" s="550" t="s">
        <v>581</v>
      </c>
      <c r="Y24" s="551" t="s">
        <v>570</v>
      </c>
      <c r="Z24" s="51" t="s">
        <v>0</v>
      </c>
      <c r="AA24" s="51" t="s">
        <v>318</v>
      </c>
      <c r="AB24" s="552" t="s">
        <v>58</v>
      </c>
      <c r="AC24" s="553" t="s">
        <v>106</v>
      </c>
      <c r="AD24" s="553" t="s">
        <v>288</v>
      </c>
      <c r="AE24" s="554" t="s">
        <v>111</v>
      </c>
      <c r="AK24" s="288"/>
      <c r="AL24" s="289"/>
      <c r="AM24" s="540" t="s">
        <v>294</v>
      </c>
      <c r="AN24" s="541"/>
      <c r="AO24" s="348"/>
      <c r="AP24" s="349"/>
      <c r="AQ24" s="540" t="s">
        <v>96</v>
      </c>
      <c r="AR24" s="541"/>
      <c r="AS24" s="542"/>
      <c r="AT24" s="540" t="s">
        <v>295</v>
      </c>
      <c r="AU24" s="541"/>
      <c r="AV24" s="542"/>
      <c r="AX24" s="288"/>
      <c r="AY24" s="289"/>
      <c r="AZ24" s="540" t="s">
        <v>294</v>
      </c>
      <c r="BA24" s="524"/>
      <c r="BB24" s="289"/>
      <c r="BC24" s="290"/>
      <c r="BD24" s="540" t="s">
        <v>96</v>
      </c>
      <c r="BE24" s="541"/>
      <c r="BF24" s="542"/>
      <c r="BG24" s="540" t="s">
        <v>295</v>
      </c>
      <c r="BH24" s="541"/>
      <c r="BI24" s="542"/>
      <c r="BK24" s="288"/>
      <c r="BL24" s="289"/>
      <c r="BM24" s="540" t="s">
        <v>294</v>
      </c>
      <c r="BN24" s="541"/>
      <c r="BO24" s="348"/>
      <c r="BP24" s="349"/>
      <c r="BQ24" s="540" t="s">
        <v>96</v>
      </c>
      <c r="BR24" s="541"/>
      <c r="BS24" s="542"/>
      <c r="BT24" s="540" t="s">
        <v>295</v>
      </c>
      <c r="BU24" s="541"/>
      <c r="BV24" s="542"/>
    </row>
    <row r="25" spans="3:74" ht="25" thickBot="1">
      <c r="C25" s="303" t="s">
        <v>27</v>
      </c>
      <c r="D25" s="303"/>
      <c r="E25" s="303"/>
      <c r="F25" s="303"/>
      <c r="G25" s="303" t="s">
        <v>46</v>
      </c>
      <c r="H25" s="303" t="s">
        <v>46</v>
      </c>
      <c r="I25" s="303"/>
      <c r="J25" s="303" t="s">
        <v>46</v>
      </c>
      <c r="K25" s="303" t="s">
        <v>46</v>
      </c>
      <c r="L25" s="303"/>
      <c r="M25" s="303" t="s">
        <v>46</v>
      </c>
      <c r="N25" s="303" t="s">
        <v>46</v>
      </c>
      <c r="O25" s="303"/>
      <c r="P25" s="303" t="s">
        <v>46</v>
      </c>
      <c r="Q25" s="303" t="s">
        <v>46</v>
      </c>
      <c r="R25" s="303"/>
      <c r="S25" s="303" t="s">
        <v>46</v>
      </c>
      <c r="T25" s="303" t="s">
        <v>46</v>
      </c>
      <c r="U25" s="303"/>
      <c r="V25" s="326" t="s">
        <v>112</v>
      </c>
      <c r="W25" s="323" t="s">
        <v>49</v>
      </c>
      <c r="X25" s="303" t="s">
        <v>49</v>
      </c>
      <c r="Y25" s="303"/>
      <c r="Z25" s="547" t="s">
        <v>93</v>
      </c>
      <c r="AA25" s="547"/>
      <c r="AB25" s="548" t="s">
        <v>291</v>
      </c>
      <c r="AC25" s="548"/>
      <c r="AD25" s="548"/>
      <c r="AE25" s="548" t="s">
        <v>112</v>
      </c>
      <c r="AG25" s="283">
        <v>2010</v>
      </c>
      <c r="AH25" s="283">
        <v>2012</v>
      </c>
      <c r="AI25" s="283">
        <v>2014</v>
      </c>
      <c r="AK25" s="529"/>
      <c r="AL25" s="537" t="s">
        <v>44</v>
      </c>
      <c r="AM25" s="525" t="s">
        <v>105</v>
      </c>
      <c r="AN25" s="526" t="s">
        <v>586</v>
      </c>
      <c r="AO25" s="526" t="s">
        <v>575</v>
      </c>
      <c r="AP25" s="527" t="s">
        <v>564</v>
      </c>
      <c r="AQ25" s="525" t="s">
        <v>586</v>
      </c>
      <c r="AR25" s="526" t="s">
        <v>575</v>
      </c>
      <c r="AS25" s="527" t="s">
        <v>564</v>
      </c>
      <c r="AT25" s="525" t="s">
        <v>586</v>
      </c>
      <c r="AU25" s="526" t="s">
        <v>575</v>
      </c>
      <c r="AV25" s="527" t="s">
        <v>564</v>
      </c>
      <c r="AX25" s="529"/>
      <c r="AY25" s="537" t="s">
        <v>44</v>
      </c>
      <c r="AZ25" s="525" t="s">
        <v>292</v>
      </c>
      <c r="BA25" s="526" t="s">
        <v>586</v>
      </c>
      <c r="BB25" s="526" t="s">
        <v>575</v>
      </c>
      <c r="BC25" s="527" t="s">
        <v>564</v>
      </c>
      <c r="BD25" s="525" t="s">
        <v>586</v>
      </c>
      <c r="BE25" s="526" t="s">
        <v>575</v>
      </c>
      <c r="BF25" s="527" t="s">
        <v>564</v>
      </c>
      <c r="BG25" s="525" t="s">
        <v>586</v>
      </c>
      <c r="BH25" s="526" t="s">
        <v>575</v>
      </c>
      <c r="BI25" s="527" t="s">
        <v>564</v>
      </c>
      <c r="BK25" s="529"/>
      <c r="BL25" s="537" t="s">
        <v>44</v>
      </c>
      <c r="BM25" s="525" t="s">
        <v>105</v>
      </c>
      <c r="BN25" s="526" t="s">
        <v>586</v>
      </c>
      <c r="BO25" s="526" t="s">
        <v>575</v>
      </c>
      <c r="BP25" s="527" t="s">
        <v>564</v>
      </c>
      <c r="BQ25" s="525" t="s">
        <v>586</v>
      </c>
      <c r="BR25" s="526" t="s">
        <v>575</v>
      </c>
      <c r="BS25" s="527" t="s">
        <v>564</v>
      </c>
      <c r="BT25" s="525" t="s">
        <v>586</v>
      </c>
      <c r="BU25" s="526" t="s">
        <v>575</v>
      </c>
      <c r="BV25" s="527" t="s">
        <v>564</v>
      </c>
    </row>
    <row r="26" spans="3:74" ht="12.75" customHeight="1">
      <c r="C26" s="144" t="str">
        <f ca="1">+IF(OFFSET(Processes!B7,$D$11,0)="*","*",OFFSET(Processes!D7,$D$11,0))</f>
        <v>INDODPHBNGAE1</v>
      </c>
      <c r="D26" s="144" t="str">
        <f ca="1">+OFFSET(Processes!E7,$D$11,0)</f>
        <v>Other comm Heat Medium Temp. Boiler - Nat. Gas Existing 1</v>
      </c>
      <c r="E26" s="147" t="str">
        <f>+Processes!O7</f>
        <v>INDSNG1,INDSNG2,INDNGA</v>
      </c>
      <c r="F26" s="147" t="str">
        <f ca="1">+OFFSET(Processes!$M$12,$D$11,0) &amp; Processes!P7</f>
        <v>IODPH</v>
      </c>
      <c r="G26" s="320">
        <f>ROUNDUP(AN26/($Z26*$AA26)*G$21*W26,3)</f>
        <v>1864.92</v>
      </c>
      <c r="H26" s="320">
        <f t="shared" ref="H26:I26" si="0">ROUNDUP(AO26/($Z26*$AA26)*H$21*X26,3)</f>
        <v>0</v>
      </c>
      <c r="I26" s="320">
        <f t="shared" si="0"/>
        <v>0</v>
      </c>
      <c r="J26" s="320">
        <f>ROUNDUP(BA26/($Z26*$AA26)*J$21*W26,3)</f>
        <v>1970.539</v>
      </c>
      <c r="K26" s="320">
        <f>ROUNDUP(BB26/($Z26*$AA26)*K$21*X26,3)</f>
        <v>0</v>
      </c>
      <c r="L26" s="320">
        <f>ROUNDUP(BC26/($Z26*$AA26)*L$21*Y26,3)</f>
        <v>0</v>
      </c>
      <c r="M26" s="320">
        <f>ROUNDUP(BN26/($Z26*$AA26)*M$21*W26,3)</f>
        <v>1976.2190000000001</v>
      </c>
      <c r="N26" s="320">
        <f>ROUNDUP(BO26/($Z26*$AA26)*N$21*X26,3)</f>
        <v>0</v>
      </c>
      <c r="O26" s="320">
        <f>ROUNDUP(BP26/($Z26*$AA26)*O$21*Y26,3)</f>
        <v>0</v>
      </c>
      <c r="P26" s="320">
        <f t="shared" ref="P26:P62" si="1">M26</f>
        <v>1976.2190000000001</v>
      </c>
      <c r="Q26" s="320">
        <f t="shared" ref="Q26:Q62" si="2">N26</f>
        <v>0</v>
      </c>
      <c r="R26" s="320">
        <f t="shared" ref="R26:R62" si="3">O26</f>
        <v>0</v>
      </c>
      <c r="S26" s="320">
        <f t="shared" ref="S26:S62" si="4">IF($AB26=20,0,M26/5)*IF(M26=0,0,1)</f>
        <v>0</v>
      </c>
      <c r="T26" s="320">
        <f t="shared" ref="T26:T62" si="5">IF($AB26=20,0,N26/5)*IF(N26=0,0,1)</f>
        <v>0</v>
      </c>
      <c r="U26" s="320">
        <f t="shared" ref="U26:U62" si="6">IF($AB26=20,0,O26/5)*IF(O26=0,0,1)</f>
        <v>0</v>
      </c>
      <c r="V26" s="320">
        <v>5</v>
      </c>
      <c r="W26" s="340">
        <f>I131</f>
        <v>0.98</v>
      </c>
      <c r="X26" s="555">
        <f t="shared" ref="X26:Y28" si="7">W26</f>
        <v>0.98</v>
      </c>
      <c r="Y26" s="555">
        <f t="shared" si="7"/>
        <v>0.98</v>
      </c>
      <c r="Z26" s="317">
        <f>3.6*8760/1000000</f>
        <v>3.1536000000000002E-2</v>
      </c>
      <c r="AA26" s="388">
        <v>0.5</v>
      </c>
      <c r="AB26" s="327">
        <v>20</v>
      </c>
      <c r="AC26" s="317"/>
      <c r="AD26" s="317"/>
      <c r="AE26" s="327"/>
      <c r="AG26" s="234">
        <f t="shared" ref="AG26:AG41" si="8">((G26*Z26*AA26/W26)+(H26*Z26*AA26/X26))/$G$21</f>
        <v>29.976205998083557</v>
      </c>
      <c r="AH26" s="234">
        <f t="shared" ref="AH26:AH41" si="9">((J26*Z26*AA26/W26)+(K26*Z26*AA26/X26))/$J$21</f>
        <v>31.391653820973936</v>
      </c>
      <c r="AI26" s="234">
        <f t="shared" ref="AI26:AI41" si="10">((M26*AA26*Z26/W26)+(N26*Z26*AA26/X26))/$M$21</f>
        <v>31.482139009900994</v>
      </c>
      <c r="AJ26" s="234"/>
      <c r="AK26" s="528" t="str">
        <f ca="1">F26</f>
        <v>IODPH</v>
      </c>
      <c r="AL26" s="348" t="s">
        <v>97</v>
      </c>
      <c r="AM26" s="311">
        <f>(J77+I77)/1000</f>
        <v>29.976204000000003</v>
      </c>
      <c r="AN26" s="308">
        <f>AM26*$AN$23</f>
        <v>29.976204000000003</v>
      </c>
      <c r="AO26" s="309">
        <f>AM26*$AO$23</f>
        <v>0</v>
      </c>
      <c r="AP26" s="309">
        <f>AM26*$AP$23</f>
        <v>0</v>
      </c>
      <c r="AQ26" s="310">
        <f>IFERROR(G26*$Z26*$AA26/G$21,0)</f>
        <v>29.376681878121882</v>
      </c>
      <c r="AR26" s="309">
        <f>IFERROR(H26*$Z26*$AA26/H$21,0)</f>
        <v>0</v>
      </c>
      <c r="AS26" s="336">
        <f>IFERROR(I26*$Z26*$AA26/I$21,0)</f>
        <v>0</v>
      </c>
      <c r="AT26" s="311">
        <f t="shared" ref="AT26:AV29" si="11">IFERROR(AQ26/W26,0)</f>
        <v>29.976205998083554</v>
      </c>
      <c r="AU26" s="308">
        <f t="shared" si="11"/>
        <v>0</v>
      </c>
      <c r="AV26" s="355">
        <f t="shared" si="11"/>
        <v>0</v>
      </c>
      <c r="AX26" s="528" t="str">
        <f t="shared" ref="AX26:AX62" ca="1" si="12">AK26</f>
        <v>IODPH</v>
      </c>
      <c r="AY26" s="348" t="s">
        <v>97</v>
      </c>
      <c r="AZ26" s="311">
        <f>(J97+I97)/1000</f>
        <v>31.391648999999997</v>
      </c>
      <c r="BA26" s="308">
        <f>AZ26*$AN$23</f>
        <v>31.391648999999997</v>
      </c>
      <c r="BB26" s="309">
        <f>AZ26*$BB$23</f>
        <v>0</v>
      </c>
      <c r="BC26" s="309">
        <f>AZ26*$BC$23</f>
        <v>0</v>
      </c>
      <c r="BD26" s="311">
        <f t="shared" ref="BD26" si="13">IFERROR(J26*$Z26*AA26/J$21,0)</f>
        <v>30.763820744554454</v>
      </c>
      <c r="BE26" s="308">
        <f t="shared" ref="BE26" si="14">IFERROR(K26*$Z26*AA26/K$21,0)</f>
        <v>0</v>
      </c>
      <c r="BF26" s="355">
        <f>IFERROR(L26*$Z26*AA26/L$21,0)</f>
        <v>0</v>
      </c>
      <c r="BG26" s="311">
        <f t="shared" ref="BG26:BG35" si="15">IFERROR(BD26/W26,0)</f>
        <v>31.391653820973932</v>
      </c>
      <c r="BH26" s="308">
        <f t="shared" ref="BH26:BH35" si="16">IFERROR(BE26/X26,0)</f>
        <v>0</v>
      </c>
      <c r="BI26" s="355">
        <f t="shared" ref="BI26:BI35" si="17">IFERROR(BF26/Y26,0)</f>
        <v>0</v>
      </c>
      <c r="BK26" s="528" t="str">
        <f ca="1">AK26</f>
        <v>IODPH</v>
      </c>
      <c r="BL26" s="348" t="s">
        <v>97</v>
      </c>
      <c r="BM26" s="311">
        <f>(J117+I117)/1000</f>
        <v>31.482131999999996</v>
      </c>
      <c r="BN26" s="308">
        <f>BM26*$AN$23</f>
        <v>31.482131999999996</v>
      </c>
      <c r="BO26" s="309">
        <f>BM26*$BB$23</f>
        <v>0</v>
      </c>
      <c r="BP26" s="309">
        <f>BM26*$BC$23</f>
        <v>0</v>
      </c>
      <c r="BQ26" s="311">
        <f>IFERROR(M26*$Z26*$AA26/M$21,0)</f>
        <v>30.852496229702972</v>
      </c>
      <c r="BR26" s="308">
        <f>IFERROR(N26*$Z26*$AA26/N$21,0)</f>
        <v>0</v>
      </c>
      <c r="BS26" s="355">
        <f>IFERROR(O26*$Z26*$AA26/O$21,0)</f>
        <v>0</v>
      </c>
      <c r="BT26" s="311">
        <f>IFERROR(BQ26/W26,0)</f>
        <v>31.48213900990099</v>
      </c>
      <c r="BU26" s="308">
        <f>IFERROR(BR26/X26,0)</f>
        <v>0</v>
      </c>
      <c r="BV26" s="355">
        <f>IFERROR(BS26/Y26,0)</f>
        <v>0</v>
      </c>
    </row>
    <row r="27" spans="3:74" ht="12.75" customHeight="1">
      <c r="C27" s="144" t="str">
        <f ca="1">+IF(OFFSET(Processes!B8,$D$11,0)="*","*",OFFSET(Processes!D8,$D$11,0))</f>
        <v>INDODPHBCOAE1</v>
      </c>
      <c r="D27" s="144" t="str">
        <f ca="1">+OFFSET(Processes!E8,$D$11,0)</f>
        <v>Other comm Heat Medium Temp. Boiler - Coal Existing 1</v>
      </c>
      <c r="E27" s="147" t="str">
        <f>+Processes!O8</f>
        <v>INDCOA</v>
      </c>
      <c r="F27" s="147" t="str">
        <f ca="1">+OFFSET(Processes!$M$12,$D$11,0) &amp; Processes!P8</f>
        <v>IODPH</v>
      </c>
      <c r="G27" s="320">
        <f t="shared" ref="G27:G62" si="18">ROUNDUP(AN27/($Z27*$AA27)*G$21*W27,3)</f>
        <v>21.103000000000002</v>
      </c>
      <c r="H27" s="320">
        <f t="shared" ref="H27:H62" si="19">ROUNDUP(AO27/($Z27*$AA27)*H$21*X27,3)</f>
        <v>0</v>
      </c>
      <c r="I27" s="320">
        <f t="shared" ref="I27:I61" si="20">ROUNDUP(AP27/($Z27*$AA27)*I$21*Y27,3)</f>
        <v>0</v>
      </c>
      <c r="J27" s="320">
        <f t="shared" ref="J27:J62" si="21">ROUNDUP(BA27/($Z27*$AA27)*J$21*W27,3)</f>
        <v>6.4190000000000005</v>
      </c>
      <c r="K27" s="320">
        <f t="shared" ref="K27:K62" si="22">ROUNDUP(BB27/($Z27*$AA27)*K$21*X27,3)</f>
        <v>0</v>
      </c>
      <c r="L27" s="320">
        <f t="shared" ref="L27:L62" si="23">ROUNDUP(BC27/($Z27*$AA27)*L$21*Y27,3)</f>
        <v>0</v>
      </c>
      <c r="M27" s="320">
        <f t="shared" ref="M27:M62" si="24">ROUNDUP(BN27/($Z27*$AA27)*M$21*W27,3)</f>
        <v>87.931000000000012</v>
      </c>
      <c r="N27" s="320">
        <f t="shared" ref="N27:N62" si="25">ROUNDUP(BO27/($Z27*$AA27)*N$21*X27,3)</f>
        <v>0</v>
      </c>
      <c r="O27" s="320">
        <f t="shared" ref="O27:O62" si="26">ROUNDUP(BP27/($Z27*$AA27)*O$21*Y27,3)</f>
        <v>0</v>
      </c>
      <c r="P27" s="320">
        <f t="shared" si="1"/>
        <v>87.931000000000012</v>
      </c>
      <c r="Q27" s="320">
        <f t="shared" si="2"/>
        <v>0</v>
      </c>
      <c r="R27" s="320">
        <f t="shared" si="3"/>
        <v>0</v>
      </c>
      <c r="S27" s="320">
        <f t="shared" si="4"/>
        <v>0</v>
      </c>
      <c r="T27" s="320">
        <f t="shared" si="5"/>
        <v>0</v>
      </c>
      <c r="U27" s="320">
        <f t="shared" si="6"/>
        <v>0</v>
      </c>
      <c r="V27" s="320">
        <v>5</v>
      </c>
      <c r="W27" s="341">
        <f>D131</f>
        <v>0.93099999999999994</v>
      </c>
      <c r="X27" s="520">
        <f t="shared" si="7"/>
        <v>0.93099999999999994</v>
      </c>
      <c r="Y27" s="520">
        <f t="shared" si="7"/>
        <v>0.93099999999999994</v>
      </c>
      <c r="Z27" s="317">
        <f>3.6*8760/1000000</f>
        <v>3.1536000000000002E-2</v>
      </c>
      <c r="AA27" s="388">
        <f>$AA$26</f>
        <v>0.5</v>
      </c>
      <c r="AB27" s="327">
        <v>20</v>
      </c>
      <c r="AC27" s="317"/>
      <c r="AD27" s="317"/>
      <c r="AE27" s="327"/>
      <c r="AG27" s="234">
        <f t="shared" si="8"/>
        <v>0.35705658895347414</v>
      </c>
      <c r="AH27" s="234">
        <f t="shared" si="9"/>
        <v>0.10763981240229288</v>
      </c>
      <c r="AI27" s="234">
        <f t="shared" si="10"/>
        <v>1.4745094787889104</v>
      </c>
      <c r="AJ27" s="234"/>
      <c r="AK27" s="288"/>
      <c r="AL27" s="289" t="s">
        <v>98</v>
      </c>
      <c r="AM27" s="305">
        <f>D77/1000</f>
        <v>0.35705100000000001</v>
      </c>
      <c r="AN27" s="306">
        <f>AM27*$AN$23</f>
        <v>0.35705100000000001</v>
      </c>
      <c r="AO27" s="307">
        <f t="shared" ref="AO27:AO29" si="27">AM27*$AO$23</f>
        <v>0</v>
      </c>
      <c r="AP27" s="307">
        <f>AM27*$AP$23</f>
        <v>0</v>
      </c>
      <c r="AQ27" s="304">
        <f t="shared" ref="AQ27:AQ62" si="28">IFERROR(G27*$Z27*$AA27/G$21,0)</f>
        <v>0.33241968431568442</v>
      </c>
      <c r="AR27" s="307">
        <f t="shared" ref="AR27:AR62" si="29">IFERROR(H27*$Z27*$AA27/H$21,0)</f>
        <v>0</v>
      </c>
      <c r="AS27" s="538">
        <f t="shared" ref="AS27:AS62" si="30">IFERROR(I27*$Z27*$AA27/I$21,0)</f>
        <v>0</v>
      </c>
      <c r="AT27" s="305">
        <f t="shared" si="11"/>
        <v>0.35705658895347414</v>
      </c>
      <c r="AU27" s="306">
        <f t="shared" si="11"/>
        <v>0</v>
      </c>
      <c r="AV27" s="351">
        <f t="shared" si="11"/>
        <v>0</v>
      </c>
      <c r="AX27" s="288"/>
      <c r="AY27" s="289" t="s">
        <v>98</v>
      </c>
      <c r="AZ27" s="305">
        <f>D97/1000</f>
        <v>0.10763500000000001</v>
      </c>
      <c r="BA27" s="306">
        <f>AZ27*$AN$23</f>
        <v>0.10763500000000001</v>
      </c>
      <c r="BB27" s="307">
        <f>AZ27*$BB$23</f>
        <v>0</v>
      </c>
      <c r="BC27" s="307">
        <f>AZ27*$BC$23</f>
        <v>0</v>
      </c>
      <c r="BD27" s="305">
        <f t="shared" ref="BD27:BD62" si="31">IFERROR(J27*$Z27*AA27/J$21,0)</f>
        <v>0.10021266534653467</v>
      </c>
      <c r="BE27" s="306">
        <f t="shared" ref="BE27:BE62" si="32">IFERROR(K27*$Z27*AA27/K$21,0)</f>
        <v>0</v>
      </c>
      <c r="BF27" s="351">
        <f t="shared" ref="BF27:BF62" si="33">IFERROR(L27*$Z27*AA27/L$21,0)</f>
        <v>0</v>
      </c>
      <c r="BG27" s="305">
        <f t="shared" si="15"/>
        <v>0.10763981240229288</v>
      </c>
      <c r="BH27" s="306">
        <f t="shared" si="16"/>
        <v>0</v>
      </c>
      <c r="BI27" s="351">
        <f t="shared" si="17"/>
        <v>0</v>
      </c>
      <c r="BK27" s="288"/>
      <c r="BL27" s="289" t="s">
        <v>98</v>
      </c>
      <c r="BM27" s="305">
        <f>D117/1000</f>
        <v>1.4745050000000002</v>
      </c>
      <c r="BN27" s="306">
        <f>BM27*$AN$23</f>
        <v>1.4745050000000002</v>
      </c>
      <c r="BO27" s="307">
        <f t="shared" ref="BO27:BO29" si="34">BM27*$BB$23</f>
        <v>0</v>
      </c>
      <c r="BP27" s="307">
        <f t="shared" ref="BP27:BP29" si="35">BM27*$BC$23</f>
        <v>0</v>
      </c>
      <c r="BQ27" s="305">
        <f t="shared" ref="BQ27:BQ62" si="36">IFERROR(M27*$Z27*$AA27/M$21,0)</f>
        <v>1.3727683247524753</v>
      </c>
      <c r="BR27" s="306">
        <f t="shared" ref="BR27:BR62" si="37">IFERROR(N27*$Z27*$AA27/N$21,0)</f>
        <v>0</v>
      </c>
      <c r="BS27" s="351">
        <f t="shared" ref="BS27:BS62" si="38">IFERROR(O27*$Z27*$AA27/O$21,0)</f>
        <v>0</v>
      </c>
      <c r="BT27" s="305">
        <f t="shared" ref="BT27:BT35" si="39">IFERROR(BQ27/W27,0)</f>
        <v>1.4745094787889101</v>
      </c>
      <c r="BU27" s="306">
        <f t="shared" ref="BU27:BU35" si="40">IFERROR(BR27/X27,0)</f>
        <v>0</v>
      </c>
      <c r="BV27" s="351">
        <f t="shared" ref="BV27:BV35" si="41">IFERROR(BS27/Y27,0)</f>
        <v>0</v>
      </c>
    </row>
    <row r="28" spans="3:74" ht="12.75" customHeight="1">
      <c r="C28" s="144" t="str">
        <f ca="1">+IF(OFFSET(Processes!B9,$D$11,0)="*","*",OFFSET(Processes!D9,$D$11,0))</f>
        <v>INDODPHBDSLE1</v>
      </c>
      <c r="D28" s="144" t="str">
        <f ca="1">+OFFSET(Processes!E9,$D$11,0)</f>
        <v>Other comm Heat Medium Temp. Boiler - Diesel Existing 1</v>
      </c>
      <c r="E28" s="147" t="str">
        <f>+Processes!O9</f>
        <v>INDDSB1,INDDSB2,INDDSL</v>
      </c>
      <c r="F28" s="147" t="str">
        <f ca="1">+OFFSET(Processes!$M$12,$D$11,0) &amp; Processes!P9</f>
        <v>IODPH</v>
      </c>
      <c r="G28" s="320">
        <f t="shared" si="18"/>
        <v>2.0129999999999999</v>
      </c>
      <c r="H28" s="320">
        <f t="shared" si="19"/>
        <v>0</v>
      </c>
      <c r="I28" s="320">
        <f t="shared" si="20"/>
        <v>0</v>
      </c>
      <c r="J28" s="320">
        <f t="shared" si="21"/>
        <v>0</v>
      </c>
      <c r="K28" s="320">
        <f t="shared" si="22"/>
        <v>0</v>
      </c>
      <c r="L28" s="320">
        <f t="shared" si="23"/>
        <v>0</v>
      </c>
      <c r="M28" s="320">
        <f t="shared" si="24"/>
        <v>0</v>
      </c>
      <c r="N28" s="320">
        <f t="shared" si="25"/>
        <v>0</v>
      </c>
      <c r="O28" s="320">
        <f t="shared" si="26"/>
        <v>0</v>
      </c>
      <c r="P28" s="320">
        <f t="shared" si="1"/>
        <v>0</v>
      </c>
      <c r="Q28" s="320">
        <f t="shared" si="2"/>
        <v>0</v>
      </c>
      <c r="R28" s="320">
        <f t="shared" si="3"/>
        <v>0</v>
      </c>
      <c r="S28" s="320">
        <f t="shared" si="4"/>
        <v>0</v>
      </c>
      <c r="T28" s="320">
        <f t="shared" si="5"/>
        <v>0</v>
      </c>
      <c r="U28" s="320">
        <f t="shared" si="6"/>
        <v>0</v>
      </c>
      <c r="V28" s="320">
        <v>5</v>
      </c>
      <c r="W28" s="341">
        <f>F131</f>
        <v>0.94079999999999997</v>
      </c>
      <c r="X28" s="520">
        <f t="shared" si="7"/>
        <v>0.94079999999999997</v>
      </c>
      <c r="Y28" s="520">
        <f t="shared" si="7"/>
        <v>0.94079999999999997</v>
      </c>
      <c r="Z28" s="317">
        <f>3.6*8760/1000000</f>
        <v>3.1536000000000002E-2</v>
      </c>
      <c r="AA28" s="388">
        <f>$AA$26</f>
        <v>0.5</v>
      </c>
      <c r="AB28" s="327">
        <v>20</v>
      </c>
      <c r="AC28" s="317"/>
      <c r="AD28" s="317"/>
      <c r="AE28" s="327"/>
      <c r="AG28" s="234">
        <f t="shared" si="8"/>
        <v>3.3704586230096437E-2</v>
      </c>
      <c r="AH28" s="234">
        <f t="shared" si="9"/>
        <v>0</v>
      </c>
      <c r="AI28" s="234">
        <f t="shared" si="10"/>
        <v>0</v>
      </c>
      <c r="AJ28" s="234"/>
      <c r="AK28" s="288"/>
      <c r="AL28" s="289" t="s">
        <v>59</v>
      </c>
      <c r="AM28" s="305">
        <f>(F77+L77)/1000</f>
        <v>3.3692E-2</v>
      </c>
      <c r="AN28" s="306">
        <f>AM28*$AN$23</f>
        <v>3.3692E-2</v>
      </c>
      <c r="AO28" s="307">
        <f t="shared" si="27"/>
        <v>0</v>
      </c>
      <c r="AP28" s="307">
        <f>AM28*$AP$23</f>
        <v>0</v>
      </c>
      <c r="AQ28" s="304">
        <f t="shared" si="28"/>
        <v>3.1709274725274732E-2</v>
      </c>
      <c r="AR28" s="307">
        <f t="shared" si="29"/>
        <v>0</v>
      </c>
      <c r="AS28" s="538">
        <f t="shared" si="30"/>
        <v>0</v>
      </c>
      <c r="AT28" s="305">
        <f t="shared" si="11"/>
        <v>3.3704586230096444E-2</v>
      </c>
      <c r="AU28" s="306">
        <f t="shared" si="11"/>
        <v>0</v>
      </c>
      <c r="AV28" s="351">
        <f t="shared" si="11"/>
        <v>0</v>
      </c>
      <c r="AX28" s="288"/>
      <c r="AY28" s="289" t="s">
        <v>59</v>
      </c>
      <c r="AZ28" s="305">
        <f>(F97+L97)/1000</f>
        <v>0</v>
      </c>
      <c r="BA28" s="306">
        <f t="shared" ref="BA28:BA37" si="42">AZ28*$AN$23</f>
        <v>0</v>
      </c>
      <c r="BB28" s="307">
        <f>AZ28*$BB$23</f>
        <v>0</v>
      </c>
      <c r="BC28" s="307">
        <f>AZ28*$BC$23</f>
        <v>0</v>
      </c>
      <c r="BD28" s="305">
        <f t="shared" si="31"/>
        <v>0</v>
      </c>
      <c r="BE28" s="306">
        <f t="shared" si="32"/>
        <v>0</v>
      </c>
      <c r="BF28" s="351">
        <f t="shared" si="33"/>
        <v>0</v>
      </c>
      <c r="BG28" s="305">
        <f t="shared" si="15"/>
        <v>0</v>
      </c>
      <c r="BH28" s="306">
        <f t="shared" si="16"/>
        <v>0</v>
      </c>
      <c r="BI28" s="351">
        <f t="shared" si="17"/>
        <v>0</v>
      </c>
      <c r="BK28" s="288"/>
      <c r="BL28" s="289" t="s">
        <v>59</v>
      </c>
      <c r="BM28" s="305">
        <f>(F117+L117)/1000</f>
        <v>0</v>
      </c>
      <c r="BN28" s="306">
        <f>BM28*$AN$23</f>
        <v>0</v>
      </c>
      <c r="BO28" s="307">
        <f t="shared" si="34"/>
        <v>0</v>
      </c>
      <c r="BP28" s="307">
        <f t="shared" si="35"/>
        <v>0</v>
      </c>
      <c r="BQ28" s="305">
        <f t="shared" si="36"/>
        <v>0</v>
      </c>
      <c r="BR28" s="306">
        <f t="shared" si="37"/>
        <v>0</v>
      </c>
      <c r="BS28" s="351">
        <f t="shared" si="38"/>
        <v>0</v>
      </c>
      <c r="BT28" s="305">
        <f t="shared" si="39"/>
        <v>0</v>
      </c>
      <c r="BU28" s="306">
        <f t="shared" si="40"/>
        <v>0</v>
      </c>
      <c r="BV28" s="351">
        <f t="shared" si="41"/>
        <v>0</v>
      </c>
    </row>
    <row r="29" spans="3:74" ht="12.75" customHeight="1">
      <c r="C29" s="144" t="str">
        <f ca="1">+IF(OFFSET(Processes!B10,$D$11,0)="*","*",OFFSET(Processes!D10,$D$11,0))</f>
        <v>INDODPHBWPEE1</v>
      </c>
      <c r="D29" s="144" t="str">
        <f ca="1">+OFFSET(Processes!E10,$D$11,0)</f>
        <v>Other comm Heat Medium Temp. Boiler - Wood Pellets Existing 1</v>
      </c>
      <c r="E29" s="147" t="str">
        <f>+Processes!O10</f>
        <v>INDWPE</v>
      </c>
      <c r="F29" s="147" t="str">
        <f ca="1">+OFFSET(Processes!$M$12,$D$11,0) &amp; Processes!P10</f>
        <v>IODPH</v>
      </c>
      <c r="G29" s="319">
        <f t="shared" si="18"/>
        <v>210.733</v>
      </c>
      <c r="H29" s="319">
        <f t="shared" si="19"/>
        <v>0</v>
      </c>
      <c r="I29" s="319">
        <f t="shared" si="20"/>
        <v>0</v>
      </c>
      <c r="J29" s="319">
        <f t="shared" si="21"/>
        <v>288.928</v>
      </c>
      <c r="K29" s="319">
        <f t="shared" si="22"/>
        <v>0</v>
      </c>
      <c r="L29" s="319">
        <f t="shared" si="23"/>
        <v>0</v>
      </c>
      <c r="M29" s="319">
        <f t="shared" si="24"/>
        <v>246.29500000000002</v>
      </c>
      <c r="N29" s="319">
        <f t="shared" si="25"/>
        <v>0</v>
      </c>
      <c r="O29" s="319">
        <f t="shared" si="26"/>
        <v>0</v>
      </c>
      <c r="P29" s="319">
        <f t="shared" si="1"/>
        <v>246.29500000000002</v>
      </c>
      <c r="Q29" s="319">
        <f t="shared" si="2"/>
        <v>0</v>
      </c>
      <c r="R29" s="319">
        <f t="shared" si="3"/>
        <v>0</v>
      </c>
      <c r="S29" s="319">
        <f t="shared" si="4"/>
        <v>0</v>
      </c>
      <c r="T29" s="319">
        <f t="shared" si="5"/>
        <v>0</v>
      </c>
      <c r="U29" s="319">
        <f t="shared" si="6"/>
        <v>0</v>
      </c>
      <c r="V29" s="319">
        <v>5</v>
      </c>
      <c r="W29" s="341">
        <f>$K$131</f>
        <v>0.83299999999999996</v>
      </c>
      <c r="X29" s="520">
        <f>$W$29</f>
        <v>0.83299999999999996</v>
      </c>
      <c r="Y29" s="520">
        <f>$W$29</f>
        <v>0.83299999999999996</v>
      </c>
      <c r="Z29" s="317">
        <f>3.6*8760/1000000</f>
        <v>3.1536000000000002E-2</v>
      </c>
      <c r="AA29" s="388">
        <f>$AA$26</f>
        <v>0.5</v>
      </c>
      <c r="AB29" s="327">
        <v>20</v>
      </c>
      <c r="AC29" s="317">
        <v>0.5</v>
      </c>
      <c r="AD29" s="317">
        <v>0.5</v>
      </c>
      <c r="AE29" s="327">
        <v>5</v>
      </c>
      <c r="AG29" s="234">
        <f t="shared" si="8"/>
        <v>3.985016117136166</v>
      </c>
      <c r="AH29" s="234">
        <f t="shared" si="9"/>
        <v>5.4150175365195592</v>
      </c>
      <c r="AI29" s="234">
        <f t="shared" si="10"/>
        <v>4.616000332806391</v>
      </c>
      <c r="AJ29" s="234"/>
      <c r="AK29" s="288"/>
      <c r="AL29" s="557" t="s">
        <v>99</v>
      </c>
      <c r="AM29" s="558">
        <f>M77/1000</f>
        <v>3.9849999999999999</v>
      </c>
      <c r="AN29" s="559">
        <f>AM29*$AN$23</f>
        <v>3.9849999999999999</v>
      </c>
      <c r="AO29" s="560">
        <f t="shared" si="27"/>
        <v>0</v>
      </c>
      <c r="AP29" s="560">
        <f>AM29*$AP$23</f>
        <v>0</v>
      </c>
      <c r="AQ29" s="580">
        <f t="shared" si="28"/>
        <v>3.3195184255744263</v>
      </c>
      <c r="AR29" s="560">
        <f t="shared" si="29"/>
        <v>0</v>
      </c>
      <c r="AS29" s="561">
        <f t="shared" si="30"/>
        <v>0</v>
      </c>
      <c r="AT29" s="558">
        <f t="shared" si="11"/>
        <v>3.9850161171361664</v>
      </c>
      <c r="AU29" s="559">
        <f t="shared" si="11"/>
        <v>0</v>
      </c>
      <c r="AV29" s="564">
        <f t="shared" si="11"/>
        <v>0</v>
      </c>
      <c r="AX29" s="288"/>
      <c r="AY29" s="557" t="s">
        <v>99</v>
      </c>
      <c r="AZ29" s="558">
        <f>M97/1000</f>
        <v>5.415</v>
      </c>
      <c r="BA29" s="306">
        <f t="shared" si="42"/>
        <v>5.415</v>
      </c>
      <c r="BB29" s="560">
        <f>AZ29*$BB$23</f>
        <v>0</v>
      </c>
      <c r="BC29" s="560">
        <f>AZ29*$BC$23</f>
        <v>0</v>
      </c>
      <c r="BD29" s="558">
        <f t="shared" si="31"/>
        <v>4.5107096079207922</v>
      </c>
      <c r="BE29" s="559">
        <f t="shared" si="32"/>
        <v>0</v>
      </c>
      <c r="BF29" s="564">
        <f t="shared" si="33"/>
        <v>0</v>
      </c>
      <c r="BG29" s="558">
        <f t="shared" si="15"/>
        <v>5.4150175365195583</v>
      </c>
      <c r="BH29" s="559">
        <f t="shared" si="16"/>
        <v>0</v>
      </c>
      <c r="BI29" s="564">
        <f t="shared" si="17"/>
        <v>0</v>
      </c>
      <c r="BK29" s="288"/>
      <c r="BL29" s="557" t="s">
        <v>99</v>
      </c>
      <c r="BM29" s="558">
        <f>M117/1000</f>
        <v>4.6159999999999997</v>
      </c>
      <c r="BN29" s="559">
        <f>BM29*$AN$23</f>
        <v>4.6159999999999997</v>
      </c>
      <c r="BO29" s="560">
        <f t="shared" si="34"/>
        <v>0</v>
      </c>
      <c r="BP29" s="560">
        <f t="shared" si="35"/>
        <v>0</v>
      </c>
      <c r="BQ29" s="558">
        <f t="shared" si="36"/>
        <v>3.8451282772277229</v>
      </c>
      <c r="BR29" s="559">
        <f t="shared" si="37"/>
        <v>0</v>
      </c>
      <c r="BS29" s="564">
        <f t="shared" si="38"/>
        <v>0</v>
      </c>
      <c r="BT29" s="558">
        <f t="shared" si="39"/>
        <v>4.6160003328063901</v>
      </c>
      <c r="BU29" s="559">
        <f t="shared" si="40"/>
        <v>0</v>
      </c>
      <c r="BV29" s="564">
        <f t="shared" si="41"/>
        <v>0</v>
      </c>
    </row>
    <row r="30" spans="3:74" ht="12.75" customHeight="1">
      <c r="C30" s="144"/>
      <c r="D30" s="144"/>
      <c r="E30" s="147" t="str">
        <f>+Processes!O11</f>
        <v>INDWCH</v>
      </c>
      <c r="F30" s="170"/>
      <c r="G30" s="319"/>
      <c r="H30" s="319"/>
      <c r="I30" s="319"/>
      <c r="J30" s="319"/>
      <c r="K30" s="319"/>
      <c r="L30" s="319"/>
      <c r="M30" s="319"/>
      <c r="N30" s="319"/>
      <c r="O30" s="319"/>
      <c r="P30" s="319">
        <f t="shared" si="1"/>
        <v>0</v>
      </c>
      <c r="Q30" s="319">
        <f t="shared" si="2"/>
        <v>0</v>
      </c>
      <c r="R30" s="319">
        <f t="shared" si="3"/>
        <v>0</v>
      </c>
      <c r="S30" s="319">
        <f t="shared" si="4"/>
        <v>0</v>
      </c>
      <c r="T30" s="319">
        <f t="shared" si="5"/>
        <v>0</v>
      </c>
      <c r="U30" s="319">
        <f t="shared" si="6"/>
        <v>0</v>
      </c>
      <c r="V30" s="319" t="str">
        <f>IF(S30&gt;0,0.001,"")</f>
        <v/>
      </c>
      <c r="W30" s="341">
        <f>$K$131</f>
        <v>0.83299999999999996</v>
      </c>
      <c r="X30" s="520">
        <f>$W$29</f>
        <v>0.83299999999999996</v>
      </c>
      <c r="Y30" s="520">
        <f>$W$29</f>
        <v>0.83299999999999996</v>
      </c>
      <c r="Z30" s="316"/>
      <c r="AA30" s="388"/>
      <c r="AB30" s="327"/>
      <c r="AC30" s="317">
        <f>1-AC29</f>
        <v>0.5</v>
      </c>
      <c r="AD30" s="317">
        <f>1-AD29</f>
        <v>0.5</v>
      </c>
      <c r="AE30" s="327">
        <v>5</v>
      </c>
      <c r="AG30" s="234">
        <f t="shared" si="8"/>
        <v>0</v>
      </c>
      <c r="AH30" s="234">
        <f t="shared" si="9"/>
        <v>0</v>
      </c>
      <c r="AI30" s="234">
        <f t="shared" si="10"/>
        <v>0</v>
      </c>
      <c r="AJ30" s="234"/>
      <c r="AK30" s="352"/>
      <c r="AL30" s="557" t="s">
        <v>107</v>
      </c>
      <c r="AM30" s="558"/>
      <c r="AN30" s="559"/>
      <c r="AO30" s="560"/>
      <c r="AP30" s="560"/>
      <c r="AQ30" s="580">
        <f t="shared" si="28"/>
        <v>0</v>
      </c>
      <c r="AR30" s="560">
        <f t="shared" si="29"/>
        <v>0</v>
      </c>
      <c r="AS30" s="561">
        <f t="shared" si="30"/>
        <v>0</v>
      </c>
      <c r="AT30" s="558"/>
      <c r="AU30" s="559"/>
      <c r="AV30" s="564"/>
      <c r="AX30" s="352"/>
      <c r="AY30" s="557" t="s">
        <v>107</v>
      </c>
      <c r="AZ30" s="558"/>
      <c r="BA30" s="306">
        <f t="shared" si="42"/>
        <v>0</v>
      </c>
      <c r="BB30" s="560"/>
      <c r="BC30" s="560"/>
      <c r="BD30" s="558">
        <f t="shared" si="31"/>
        <v>0</v>
      </c>
      <c r="BE30" s="559">
        <f t="shared" si="32"/>
        <v>0</v>
      </c>
      <c r="BF30" s="564">
        <f t="shared" si="33"/>
        <v>0</v>
      </c>
      <c r="BG30" s="558">
        <f t="shared" si="15"/>
        <v>0</v>
      </c>
      <c r="BH30" s="559">
        <f t="shared" si="16"/>
        <v>0</v>
      </c>
      <c r="BI30" s="564">
        <f t="shared" si="17"/>
        <v>0</v>
      </c>
      <c r="BK30" s="352"/>
      <c r="BL30" s="557" t="s">
        <v>107</v>
      </c>
      <c r="BM30" s="558"/>
      <c r="BN30" s="559"/>
      <c r="BO30" s="560"/>
      <c r="BP30" s="560"/>
      <c r="BQ30" s="558">
        <f t="shared" si="36"/>
        <v>0</v>
      </c>
      <c r="BR30" s="559">
        <f t="shared" si="37"/>
        <v>0</v>
      </c>
      <c r="BS30" s="564">
        <f t="shared" si="38"/>
        <v>0</v>
      </c>
      <c r="BT30" s="558">
        <f t="shared" si="39"/>
        <v>0</v>
      </c>
      <c r="BU30" s="559">
        <f t="shared" si="40"/>
        <v>0</v>
      </c>
      <c r="BV30" s="564">
        <f t="shared" si="41"/>
        <v>0</v>
      </c>
    </row>
    <row r="31" spans="3:74" ht="12.75" customHeight="1">
      <c r="C31" s="144" t="str">
        <f ca="1">+IF(OFFSET(Processes!B12,$D$11,0)="*","*",OFFSET(Processes!D12,$D$11,0))</f>
        <v>INDODPHBBGAE1</v>
      </c>
      <c r="D31" s="144" t="str">
        <f ca="1">+OFFSET(Processes!E12,$D$11,0)</f>
        <v>Other comm Heat Medium Temp. Boiler - Biogas Existing 1</v>
      </c>
      <c r="E31" s="147" t="str">
        <f>+Processes!O12</f>
        <v>INDBGA</v>
      </c>
      <c r="F31" s="170" t="str">
        <f ca="1">+OFFSET(Processes!$M$12,$D$11,0) &amp; Processes!P12</f>
        <v>IODPH</v>
      </c>
      <c r="G31" s="320">
        <f t="shared" si="18"/>
        <v>4.1070000000000002</v>
      </c>
      <c r="H31" s="320">
        <f t="shared" si="19"/>
        <v>0</v>
      </c>
      <c r="I31" s="320">
        <f t="shared" si="20"/>
        <v>0</v>
      </c>
      <c r="J31" s="320">
        <f t="shared" si="21"/>
        <v>3.641</v>
      </c>
      <c r="K31" s="320">
        <f t="shared" si="22"/>
        <v>0</v>
      </c>
      <c r="L31" s="320">
        <f t="shared" si="23"/>
        <v>0</v>
      </c>
      <c r="M31" s="320">
        <f t="shared" si="24"/>
        <v>8.5380000000000003</v>
      </c>
      <c r="N31" s="320">
        <f t="shared" si="25"/>
        <v>0</v>
      </c>
      <c r="O31" s="320">
        <f t="shared" si="26"/>
        <v>0</v>
      </c>
      <c r="P31" s="320">
        <f t="shared" si="1"/>
        <v>8.5380000000000003</v>
      </c>
      <c r="Q31" s="320">
        <f t="shared" si="2"/>
        <v>0</v>
      </c>
      <c r="R31" s="320">
        <f t="shared" si="3"/>
        <v>0</v>
      </c>
      <c r="S31" s="320">
        <f t="shared" si="4"/>
        <v>0</v>
      </c>
      <c r="T31" s="320">
        <f t="shared" si="5"/>
        <v>0</v>
      </c>
      <c r="U31" s="320">
        <f t="shared" si="6"/>
        <v>0</v>
      </c>
      <c r="V31" s="320">
        <v>5</v>
      </c>
      <c r="W31" s="341">
        <f>J131</f>
        <v>0.98</v>
      </c>
      <c r="X31" s="520">
        <f t="shared" ref="X31:Y34" si="43">W31</f>
        <v>0.98</v>
      </c>
      <c r="Y31" s="520">
        <f t="shared" si="43"/>
        <v>0.98</v>
      </c>
      <c r="Z31" s="317">
        <f t="shared" ref="Z31:Z36" si="44">3.6*8760/1000000</f>
        <v>3.1536000000000002E-2</v>
      </c>
      <c r="AA31" s="388">
        <f t="shared" ref="AA31:AA41" si="45">$AA$26</f>
        <v>0.5</v>
      </c>
      <c r="AB31" s="327">
        <v>20</v>
      </c>
      <c r="AC31" s="317"/>
      <c r="AD31" s="317"/>
      <c r="AE31" s="327"/>
      <c r="AG31" s="234">
        <f t="shared" si="8"/>
        <v>6.6014777059675026E-2</v>
      </c>
      <c r="AH31" s="234">
        <f t="shared" si="9"/>
        <v>5.8002917761163883E-2</v>
      </c>
      <c r="AI31" s="234">
        <f t="shared" si="10"/>
        <v>0.13601453222873308</v>
      </c>
      <c r="AJ31" s="234"/>
      <c r="AK31" s="288"/>
      <c r="AL31" s="557" t="s">
        <v>100</v>
      </c>
      <c r="AM31" s="558">
        <f>K77/1000</f>
        <v>6.6000000000000003E-2</v>
      </c>
      <c r="AN31" s="559">
        <f t="shared" ref="AN31:AN41" si="46">AM31*$AN$23</f>
        <v>6.6000000000000003E-2</v>
      </c>
      <c r="AO31" s="560">
        <f t="shared" ref="AO31:AO33" si="47">AM31*$AO$23</f>
        <v>0</v>
      </c>
      <c r="AP31" s="560">
        <f t="shared" ref="AP31:AP37" si="48">AM31*$AP$23</f>
        <v>0</v>
      </c>
      <c r="AQ31" s="580">
        <f t="shared" si="28"/>
        <v>6.4694481518481534E-2</v>
      </c>
      <c r="AR31" s="560">
        <f t="shared" si="29"/>
        <v>0</v>
      </c>
      <c r="AS31" s="561">
        <f>IFERROR(I31*$Z31*$AA31/I$21,0)</f>
        <v>0</v>
      </c>
      <c r="AT31" s="558">
        <f t="shared" ref="AT31:AV34" si="49">IFERROR(AQ31/W31,0)</f>
        <v>6.6014777059675039E-2</v>
      </c>
      <c r="AU31" s="559">
        <f t="shared" si="49"/>
        <v>0</v>
      </c>
      <c r="AV31" s="564">
        <f t="shared" si="49"/>
        <v>0</v>
      </c>
      <c r="AX31" s="288"/>
      <c r="AY31" s="557" t="s">
        <v>100</v>
      </c>
      <c r="AZ31" s="558">
        <f>K97/1000</f>
        <v>5.8000000000000003E-2</v>
      </c>
      <c r="BA31" s="306">
        <f t="shared" si="42"/>
        <v>5.8000000000000003E-2</v>
      </c>
      <c r="BB31" s="560">
        <f>AZ31*$BB$23</f>
        <v>0</v>
      </c>
      <c r="BC31" s="560">
        <f>AZ31*$BC$23</f>
        <v>0</v>
      </c>
      <c r="BD31" s="558">
        <f t="shared" si="31"/>
        <v>5.6842859405940596E-2</v>
      </c>
      <c r="BE31" s="559">
        <f t="shared" si="32"/>
        <v>0</v>
      </c>
      <c r="BF31" s="564">
        <f t="shared" si="33"/>
        <v>0</v>
      </c>
      <c r="BG31" s="558">
        <f t="shared" si="15"/>
        <v>5.8002917761163876E-2</v>
      </c>
      <c r="BH31" s="559">
        <f t="shared" si="16"/>
        <v>0</v>
      </c>
      <c r="BI31" s="564">
        <f t="shared" si="17"/>
        <v>0</v>
      </c>
      <c r="BK31" s="288"/>
      <c r="BL31" s="557" t="s">
        <v>100</v>
      </c>
      <c r="BM31" s="558">
        <f>K117/1000</f>
        <v>0.13600000000000001</v>
      </c>
      <c r="BN31" s="559">
        <f>BM31*$AN$23</f>
        <v>0.13600000000000001</v>
      </c>
      <c r="BO31" s="560">
        <f>BM31*$BB$23</f>
        <v>0</v>
      </c>
      <c r="BP31" s="560">
        <f>BM31*$BC$23</f>
        <v>0</v>
      </c>
      <c r="BQ31" s="558">
        <f t="shared" si="36"/>
        <v>0.13329424158415842</v>
      </c>
      <c r="BR31" s="559">
        <f t="shared" si="37"/>
        <v>0</v>
      </c>
      <c r="BS31" s="564">
        <f t="shared" si="38"/>
        <v>0</v>
      </c>
      <c r="BT31" s="558">
        <f t="shared" si="39"/>
        <v>0.13601453222873308</v>
      </c>
      <c r="BU31" s="559">
        <f t="shared" si="40"/>
        <v>0</v>
      </c>
      <c r="BV31" s="564">
        <f t="shared" si="41"/>
        <v>0</v>
      </c>
    </row>
    <row r="32" spans="3:74" ht="12.75" customHeight="1">
      <c r="C32" s="144" t="str">
        <f ca="1">+IF(OFFSET(Processes!B13,$D$11,0)="*","*",OFFSET(Processes!D13,$D$11,0))</f>
        <v>INDODPHBHFOE1</v>
      </c>
      <c r="D32" s="144" t="str">
        <f ca="1">+OFFSET(Processes!E13,$D$11,0)</f>
        <v>Other comm Heat Medium Temp. Boiler - Heavy Fuel Oil Existing 1</v>
      </c>
      <c r="E32" s="147" t="str">
        <f>+Processes!O13</f>
        <v>INDHFO</v>
      </c>
      <c r="F32" s="170" t="str">
        <f ca="1">+OFFSET(Processes!$M$12,$D$11,0) &amp; Processes!P13</f>
        <v>IODPH</v>
      </c>
      <c r="G32" s="320">
        <f t="shared" si="18"/>
        <v>21.463000000000001</v>
      </c>
      <c r="H32" s="320">
        <f t="shared" si="19"/>
        <v>0</v>
      </c>
      <c r="I32" s="320">
        <f t="shared" si="20"/>
        <v>0</v>
      </c>
      <c r="J32" s="320">
        <f t="shared" si="21"/>
        <v>4.859</v>
      </c>
      <c r="K32" s="320">
        <f t="shared" si="22"/>
        <v>0</v>
      </c>
      <c r="L32" s="320">
        <f t="shared" si="23"/>
        <v>0</v>
      </c>
      <c r="M32" s="320">
        <f t="shared" si="24"/>
        <v>2.4059999999999997</v>
      </c>
      <c r="N32" s="320">
        <f t="shared" si="25"/>
        <v>0</v>
      </c>
      <c r="O32" s="320">
        <f t="shared" si="26"/>
        <v>0</v>
      </c>
      <c r="P32" s="320">
        <f t="shared" si="1"/>
        <v>2.4059999999999997</v>
      </c>
      <c r="Q32" s="320">
        <f t="shared" si="2"/>
        <v>0</v>
      </c>
      <c r="R32" s="320">
        <f t="shared" si="3"/>
        <v>0</v>
      </c>
      <c r="S32" s="320">
        <f t="shared" si="4"/>
        <v>0</v>
      </c>
      <c r="T32" s="320">
        <f t="shared" si="5"/>
        <v>0</v>
      </c>
      <c r="U32" s="320">
        <f t="shared" si="6"/>
        <v>0</v>
      </c>
      <c r="V32" s="320">
        <v>5</v>
      </c>
      <c r="W32" s="341">
        <f>E131</f>
        <v>0.93099999999999994</v>
      </c>
      <c r="X32" s="520">
        <f t="shared" si="43"/>
        <v>0.93099999999999994</v>
      </c>
      <c r="Y32" s="520">
        <f t="shared" si="43"/>
        <v>0.93099999999999994</v>
      </c>
      <c r="Z32" s="317">
        <f t="shared" si="44"/>
        <v>3.1536000000000002E-2</v>
      </c>
      <c r="AA32" s="388">
        <f t="shared" si="45"/>
        <v>0.5</v>
      </c>
      <c r="AB32" s="327">
        <v>20</v>
      </c>
      <c r="AC32" s="317"/>
      <c r="AD32" s="317"/>
      <c r="AE32" s="327"/>
      <c r="AG32" s="234">
        <f t="shared" si="8"/>
        <v>0.36314768368044426</v>
      </c>
      <c r="AH32" s="234">
        <f t="shared" si="9"/>
        <v>8.1480269272899378E-2</v>
      </c>
      <c r="AI32" s="234">
        <f t="shared" si="10"/>
        <v>4.0346064595718434E-2</v>
      </c>
      <c r="AJ32" s="234"/>
      <c r="AK32" s="288"/>
      <c r="AL32" s="557" t="s">
        <v>101</v>
      </c>
      <c r="AM32" s="558">
        <f>E77/1000</f>
        <v>0.36313200000000001</v>
      </c>
      <c r="AN32" s="559">
        <f t="shared" si="46"/>
        <v>0.36313200000000001</v>
      </c>
      <c r="AO32" s="560">
        <f>AM32*$AO$23</f>
        <v>0</v>
      </c>
      <c r="AP32" s="560">
        <f t="shared" si="48"/>
        <v>0</v>
      </c>
      <c r="AQ32" s="580">
        <f t="shared" si="28"/>
        <v>0.33809049350649356</v>
      </c>
      <c r="AR32" s="560">
        <f t="shared" si="29"/>
        <v>0</v>
      </c>
      <c r="AS32" s="561">
        <f t="shared" si="30"/>
        <v>0</v>
      </c>
      <c r="AT32" s="558">
        <f t="shared" si="49"/>
        <v>0.36314768368044426</v>
      </c>
      <c r="AU32" s="559">
        <f t="shared" si="49"/>
        <v>0</v>
      </c>
      <c r="AV32" s="564">
        <f t="shared" si="49"/>
        <v>0</v>
      </c>
      <c r="AX32" s="288"/>
      <c r="AY32" s="557" t="s">
        <v>101</v>
      </c>
      <c r="AZ32" s="558">
        <f>E97/1000</f>
        <v>8.1470000000000001E-2</v>
      </c>
      <c r="BA32" s="306">
        <f t="shared" si="42"/>
        <v>8.1470000000000001E-2</v>
      </c>
      <c r="BB32" s="560">
        <f>AZ32*$BB$23</f>
        <v>0</v>
      </c>
      <c r="BC32" s="560">
        <f>AZ32*$BC$23</f>
        <v>0</v>
      </c>
      <c r="BD32" s="558">
        <f>IFERROR(J32*$Z32*AA32/J$21,0)</f>
        <v>7.5858130693069306E-2</v>
      </c>
      <c r="BE32" s="559">
        <f t="shared" si="32"/>
        <v>0</v>
      </c>
      <c r="BF32" s="564">
        <f t="shared" si="33"/>
        <v>0</v>
      </c>
      <c r="BG32" s="558">
        <f t="shared" si="15"/>
        <v>8.1480269272899364E-2</v>
      </c>
      <c r="BH32" s="559">
        <f t="shared" si="16"/>
        <v>0</v>
      </c>
      <c r="BI32" s="564">
        <f t="shared" si="17"/>
        <v>0</v>
      </c>
      <c r="BK32" s="288"/>
      <c r="BL32" s="557" t="s">
        <v>101</v>
      </c>
      <c r="BM32" s="558">
        <f>E117/1000</f>
        <v>4.0343000000000004E-2</v>
      </c>
      <c r="BN32" s="559">
        <f>BM32*$AN$23</f>
        <v>4.0343000000000004E-2</v>
      </c>
      <c r="BO32" s="560">
        <f t="shared" ref="BO32:BO62" si="50">BM32*$BB$23</f>
        <v>0</v>
      </c>
      <c r="BP32" s="560">
        <f t="shared" ref="BP32:BP62" si="51">BM32*$BC$23</f>
        <v>0</v>
      </c>
      <c r="BQ32" s="558">
        <f t="shared" si="36"/>
        <v>3.7562186138613861E-2</v>
      </c>
      <c r="BR32" s="559">
        <f t="shared" si="37"/>
        <v>0</v>
      </c>
      <c r="BS32" s="564">
        <f t="shared" si="38"/>
        <v>0</v>
      </c>
      <c r="BT32" s="558">
        <f t="shared" si="39"/>
        <v>4.0346064595718434E-2</v>
      </c>
      <c r="BU32" s="559">
        <f t="shared" si="40"/>
        <v>0</v>
      </c>
      <c r="BV32" s="564">
        <f t="shared" si="41"/>
        <v>0</v>
      </c>
    </row>
    <row r="33" spans="3:74" ht="12.75" customHeight="1">
      <c r="C33" s="144" t="str">
        <f ca="1">+IF(OFFSET(Processes!B14,$D$11,0)="*","*",OFFSET(Processes!D14,$D$11,0))</f>
        <v>INDODPHBLPGE1</v>
      </c>
      <c r="D33" s="144" t="str">
        <f ca="1">+OFFSET(Processes!E14,$D$11,0)</f>
        <v>Other comm Heat Medium Temp. Boiler - Liquified Petroleum Gas Existing 1</v>
      </c>
      <c r="E33" s="147" t="str">
        <f>+Processes!O14</f>
        <v>INDLPG</v>
      </c>
      <c r="F33" s="170" t="str">
        <f ca="1">+OFFSET(Processes!$M$12,$D$11,0) &amp; Processes!P14</f>
        <v>IODPH</v>
      </c>
      <c r="G33" s="320">
        <f t="shared" si="18"/>
        <v>24.342000000000002</v>
      </c>
      <c r="H33" s="320">
        <f t="shared" si="19"/>
        <v>0</v>
      </c>
      <c r="I33" s="320">
        <f t="shared" si="20"/>
        <v>0</v>
      </c>
      <c r="J33" s="320">
        <f t="shared" si="21"/>
        <v>4.2720000000000002</v>
      </c>
      <c r="K33" s="320">
        <f t="shared" si="22"/>
        <v>0</v>
      </c>
      <c r="L33" s="320">
        <f t="shared" si="23"/>
        <v>0</v>
      </c>
      <c r="M33" s="320">
        <f t="shared" si="24"/>
        <v>6.7600000000000007</v>
      </c>
      <c r="N33" s="320">
        <f t="shared" si="25"/>
        <v>0</v>
      </c>
      <c r="O33" s="320">
        <f t="shared" si="26"/>
        <v>0</v>
      </c>
      <c r="P33" s="320">
        <f t="shared" si="1"/>
        <v>6.7600000000000007</v>
      </c>
      <c r="Q33" s="320">
        <f t="shared" si="2"/>
        <v>0</v>
      </c>
      <c r="R33" s="320">
        <f t="shared" si="3"/>
        <v>0</v>
      </c>
      <c r="S33" s="320">
        <f t="shared" si="4"/>
        <v>0</v>
      </c>
      <c r="T33" s="320">
        <f t="shared" si="5"/>
        <v>0</v>
      </c>
      <c r="U33" s="320">
        <f t="shared" si="6"/>
        <v>0</v>
      </c>
      <c r="V33" s="320">
        <v>5</v>
      </c>
      <c r="W33" s="341">
        <f>H131</f>
        <v>0.98</v>
      </c>
      <c r="X33" s="520">
        <f t="shared" si="43"/>
        <v>0.98</v>
      </c>
      <c r="Y33" s="520">
        <f t="shared" si="43"/>
        <v>0.98</v>
      </c>
      <c r="Z33" s="317">
        <f t="shared" si="44"/>
        <v>3.1536000000000002E-2</v>
      </c>
      <c r="AA33" s="388">
        <f t="shared" si="45"/>
        <v>0.5</v>
      </c>
      <c r="AB33" s="327">
        <v>20</v>
      </c>
      <c r="AC33" s="317"/>
      <c r="AD33" s="317"/>
      <c r="AE33" s="327"/>
      <c r="AG33" s="234">
        <f t="shared" si="8"/>
        <v>0.39126654569919883</v>
      </c>
      <c r="AH33" s="234">
        <f t="shared" si="9"/>
        <v>6.8055057587391388E-2</v>
      </c>
      <c r="AI33" s="234">
        <f t="shared" si="10"/>
        <v>0.10769011921600326</v>
      </c>
      <c r="AJ33" s="234"/>
      <c r="AK33" s="288"/>
      <c r="AL33" s="557" t="s">
        <v>53</v>
      </c>
      <c r="AM33" s="558">
        <f>H77/1000</f>
        <v>0.39126350000000004</v>
      </c>
      <c r="AN33" s="559">
        <f t="shared" si="46"/>
        <v>0.39126350000000004</v>
      </c>
      <c r="AO33" s="560">
        <f t="shared" si="47"/>
        <v>0</v>
      </c>
      <c r="AP33" s="560">
        <f t="shared" si="48"/>
        <v>0</v>
      </c>
      <c r="AQ33" s="580">
        <f t="shared" si="28"/>
        <v>0.38344121478521487</v>
      </c>
      <c r="AR33" s="560">
        <f t="shared" si="29"/>
        <v>0</v>
      </c>
      <c r="AS33" s="561">
        <f t="shared" si="30"/>
        <v>0</v>
      </c>
      <c r="AT33" s="558">
        <f t="shared" si="49"/>
        <v>0.39126654569919883</v>
      </c>
      <c r="AU33" s="559">
        <f t="shared" si="49"/>
        <v>0</v>
      </c>
      <c r="AV33" s="564">
        <f t="shared" si="49"/>
        <v>0</v>
      </c>
      <c r="AX33" s="288"/>
      <c r="AY33" s="557" t="s">
        <v>53</v>
      </c>
      <c r="AZ33" s="558">
        <f>H97/1000</f>
        <v>6.8049000000000012E-2</v>
      </c>
      <c r="BA33" s="306">
        <f t="shared" si="42"/>
        <v>6.8049000000000012E-2</v>
      </c>
      <c r="BB33" s="560">
        <f>AZ33*$BB$23</f>
        <v>0</v>
      </c>
      <c r="BC33" s="560">
        <f>AZ33*$BC$23</f>
        <v>0</v>
      </c>
      <c r="BD33" s="558">
        <f t="shared" si="31"/>
        <v>6.6693956435643562E-2</v>
      </c>
      <c r="BE33" s="559">
        <f t="shared" si="32"/>
        <v>0</v>
      </c>
      <c r="BF33" s="564">
        <f t="shared" si="33"/>
        <v>0</v>
      </c>
      <c r="BG33" s="558">
        <f t="shared" si="15"/>
        <v>6.8055057587391388E-2</v>
      </c>
      <c r="BH33" s="559">
        <f t="shared" si="16"/>
        <v>0</v>
      </c>
      <c r="BI33" s="564">
        <f t="shared" si="17"/>
        <v>0</v>
      </c>
      <c r="BK33" s="288"/>
      <c r="BL33" s="557" t="s">
        <v>53</v>
      </c>
      <c r="BM33" s="558">
        <f>H117/1000</f>
        <v>0.107685</v>
      </c>
      <c r="BN33" s="559">
        <f>BM33*$AN$23</f>
        <v>0.107685</v>
      </c>
      <c r="BO33" s="560">
        <f t="shared" si="50"/>
        <v>0</v>
      </c>
      <c r="BP33" s="560">
        <f t="shared" si="51"/>
        <v>0</v>
      </c>
      <c r="BQ33" s="558">
        <f t="shared" si="36"/>
        <v>0.10553631683168319</v>
      </c>
      <c r="BR33" s="559">
        <f t="shared" si="37"/>
        <v>0</v>
      </c>
      <c r="BS33" s="564">
        <f t="shared" si="38"/>
        <v>0</v>
      </c>
      <c r="BT33" s="558">
        <f t="shared" si="39"/>
        <v>0.10769011921600326</v>
      </c>
      <c r="BU33" s="559">
        <f t="shared" si="40"/>
        <v>0</v>
      </c>
      <c r="BV33" s="564">
        <f t="shared" si="41"/>
        <v>0</v>
      </c>
    </row>
    <row r="34" spans="3:74" ht="12.75" customHeight="1">
      <c r="C34" s="144" t="str">
        <f ca="1">+IF(OFFSET(Processes!B15,$D$11,0)="*","*",OFFSET(Processes!D15,$D$11,0))</f>
        <v>INDODPHBWSTE1</v>
      </c>
      <c r="D34" s="144" t="str">
        <f ca="1">+OFFSET(Processes!E15,$D$11,0)</f>
        <v>Other comm Heat Medium Temp. Boiler - Waste Existing 1</v>
      </c>
      <c r="E34" s="147" t="str">
        <f>+Processes!O15</f>
        <v>INDWST</v>
      </c>
      <c r="F34" s="170" t="str">
        <f ca="1">+OFFSET(Processes!$M$12,$D$11,0) &amp; Processes!P15</f>
        <v>IODPH</v>
      </c>
      <c r="G34" s="320">
        <f t="shared" si="18"/>
        <v>0.29599999999999999</v>
      </c>
      <c r="H34" s="320">
        <f t="shared" si="19"/>
        <v>0</v>
      </c>
      <c r="I34" s="320">
        <f t="shared" si="20"/>
        <v>0</v>
      </c>
      <c r="J34" s="320">
        <f t="shared" si="21"/>
        <v>0</v>
      </c>
      <c r="K34" s="320">
        <f t="shared" si="22"/>
        <v>0</v>
      </c>
      <c r="L34" s="320">
        <f t="shared" si="23"/>
        <v>0</v>
      </c>
      <c r="M34" s="320">
        <f t="shared" si="24"/>
        <v>0.17899999999999999</v>
      </c>
      <c r="N34" s="320">
        <f t="shared" si="25"/>
        <v>0</v>
      </c>
      <c r="O34" s="320">
        <f t="shared" si="26"/>
        <v>0</v>
      </c>
      <c r="P34" s="320">
        <f t="shared" si="1"/>
        <v>0.17899999999999999</v>
      </c>
      <c r="Q34" s="320">
        <f t="shared" si="2"/>
        <v>0</v>
      </c>
      <c r="R34" s="320">
        <f t="shared" si="3"/>
        <v>0</v>
      </c>
      <c r="S34" s="320">
        <f t="shared" si="4"/>
        <v>0</v>
      </c>
      <c r="T34" s="320">
        <f t="shared" si="5"/>
        <v>0</v>
      </c>
      <c r="U34" s="320">
        <f t="shared" si="6"/>
        <v>0</v>
      </c>
      <c r="V34" s="320">
        <v>5</v>
      </c>
      <c r="W34" s="341">
        <f>L131</f>
        <v>0.93099999999999994</v>
      </c>
      <c r="X34" s="520">
        <f t="shared" si="43"/>
        <v>0.93099999999999994</v>
      </c>
      <c r="Y34" s="520">
        <f t="shared" si="43"/>
        <v>0.93099999999999994</v>
      </c>
      <c r="Z34" s="317">
        <f t="shared" si="44"/>
        <v>3.1536000000000002E-2</v>
      </c>
      <c r="AA34" s="388">
        <f t="shared" si="45"/>
        <v>0.5</v>
      </c>
      <c r="AB34" s="327">
        <v>20</v>
      </c>
      <c r="AC34" s="317"/>
      <c r="AD34" s="317"/>
      <c r="AE34" s="327"/>
      <c r="AG34" s="234">
        <f t="shared" si="8"/>
        <v>5.0082334421754403E-3</v>
      </c>
      <c r="AH34" s="234">
        <f t="shared" si="9"/>
        <v>0</v>
      </c>
      <c r="AI34" s="234">
        <f t="shared" si="10"/>
        <v>3.0016398847188693E-3</v>
      </c>
      <c r="AJ34" s="234"/>
      <c r="AK34" s="288"/>
      <c r="AL34" s="557" t="s">
        <v>102</v>
      </c>
      <c r="AM34" s="558">
        <f>$N77/1000</f>
        <v>5.0000000000000001E-3</v>
      </c>
      <c r="AN34" s="559">
        <f t="shared" si="46"/>
        <v>5.0000000000000001E-3</v>
      </c>
      <c r="AO34" s="560">
        <f t="shared" ref="AO34" si="52">AM34*$AO$23</f>
        <v>0</v>
      </c>
      <c r="AP34" s="560">
        <f t="shared" si="48"/>
        <v>0</v>
      </c>
      <c r="AQ34" s="580">
        <f t="shared" si="28"/>
        <v>4.6626653346653352E-3</v>
      </c>
      <c r="AR34" s="560">
        <f t="shared" si="29"/>
        <v>0</v>
      </c>
      <c r="AS34" s="561">
        <f t="shared" si="30"/>
        <v>0</v>
      </c>
      <c r="AT34" s="558">
        <f t="shared" si="49"/>
        <v>5.0082334421754412E-3</v>
      </c>
      <c r="AU34" s="559">
        <f t="shared" si="49"/>
        <v>0</v>
      </c>
      <c r="AV34" s="564">
        <f t="shared" si="49"/>
        <v>0</v>
      </c>
      <c r="AX34" s="288"/>
      <c r="AY34" s="557" t="s">
        <v>102</v>
      </c>
      <c r="AZ34" s="558">
        <f>$N97/1000</f>
        <v>0</v>
      </c>
      <c r="BA34" s="306">
        <f t="shared" si="42"/>
        <v>0</v>
      </c>
      <c r="BB34" s="560">
        <f>AZ34*$BB$23</f>
        <v>0</v>
      </c>
      <c r="BC34" s="560">
        <f>AZ34*$BC$23</f>
        <v>0</v>
      </c>
      <c r="BD34" s="558">
        <f t="shared" si="31"/>
        <v>0</v>
      </c>
      <c r="BE34" s="559">
        <f t="shared" si="32"/>
        <v>0</v>
      </c>
      <c r="BF34" s="564">
        <f t="shared" si="33"/>
        <v>0</v>
      </c>
      <c r="BG34" s="558">
        <f t="shared" si="15"/>
        <v>0</v>
      </c>
      <c r="BH34" s="559">
        <f t="shared" si="16"/>
        <v>0</v>
      </c>
      <c r="BI34" s="564">
        <f t="shared" si="17"/>
        <v>0</v>
      </c>
      <c r="BK34" s="288"/>
      <c r="BL34" s="557" t="s">
        <v>102</v>
      </c>
      <c r="BM34" s="558">
        <f>$N117/1000</f>
        <v>3.0000000000000001E-3</v>
      </c>
      <c r="BN34" s="559">
        <f>BM34*$AN$23</f>
        <v>3.0000000000000001E-3</v>
      </c>
      <c r="BO34" s="560">
        <f t="shared" si="50"/>
        <v>0</v>
      </c>
      <c r="BP34" s="560">
        <f t="shared" si="51"/>
        <v>0</v>
      </c>
      <c r="BQ34" s="558">
        <f t="shared" si="36"/>
        <v>2.7945267326732674E-3</v>
      </c>
      <c r="BR34" s="559">
        <f t="shared" si="37"/>
        <v>0</v>
      </c>
      <c r="BS34" s="564">
        <f t="shared" si="38"/>
        <v>0</v>
      </c>
      <c r="BT34" s="558">
        <f t="shared" si="39"/>
        <v>3.0016398847188697E-3</v>
      </c>
      <c r="BU34" s="559">
        <f t="shared" si="40"/>
        <v>0</v>
      </c>
      <c r="BV34" s="564">
        <f t="shared" si="41"/>
        <v>0</v>
      </c>
    </row>
    <row r="35" spans="3:74" ht="12.75" customHeight="1">
      <c r="C35" s="171" t="str">
        <f ca="1">+IF(OFFSET(Processes!B16,$D$11,0)="*","*",OFFSET(Processes!D16,$D$11,0))</f>
        <v>INDODPHBHETE1</v>
      </c>
      <c r="D35" s="144" t="str">
        <f ca="1">+OFFSET(Processes!E16,$D$11,0)</f>
        <v>Other comm Heat Medium Temp. Boiler - Dist. Heat Existing 1</v>
      </c>
      <c r="E35" s="147" t="str">
        <f>+Processes!O16</f>
        <v>INDHCE</v>
      </c>
      <c r="F35" s="170" t="str">
        <f ca="1">+OFFSET(Processes!$M$12,$D$11,0) &amp; Processes!P16</f>
        <v>IODPH</v>
      </c>
      <c r="G35" s="319">
        <f t="shared" si="18"/>
        <v>0</v>
      </c>
      <c r="H35" s="319">
        <f t="shared" si="19"/>
        <v>0</v>
      </c>
      <c r="I35" s="319">
        <f t="shared" si="20"/>
        <v>0</v>
      </c>
      <c r="J35" s="319">
        <f t="shared" si="21"/>
        <v>0</v>
      </c>
      <c r="K35" s="319">
        <f t="shared" si="22"/>
        <v>0</v>
      </c>
      <c r="L35" s="319">
        <f t="shared" si="23"/>
        <v>0</v>
      </c>
      <c r="M35" s="319">
        <f t="shared" si="24"/>
        <v>0</v>
      </c>
      <c r="N35" s="319">
        <f t="shared" si="25"/>
        <v>0</v>
      </c>
      <c r="O35" s="319">
        <f t="shared" si="26"/>
        <v>0</v>
      </c>
      <c r="P35" s="319">
        <f t="shared" si="1"/>
        <v>0</v>
      </c>
      <c r="Q35" s="319">
        <f t="shared" si="2"/>
        <v>0</v>
      </c>
      <c r="R35" s="319">
        <f t="shared" si="3"/>
        <v>0</v>
      </c>
      <c r="S35" s="319">
        <f t="shared" si="4"/>
        <v>0</v>
      </c>
      <c r="T35" s="319">
        <f t="shared" si="5"/>
        <v>0</v>
      </c>
      <c r="U35" s="319">
        <f t="shared" si="6"/>
        <v>0</v>
      </c>
      <c r="V35" s="319">
        <v>5</v>
      </c>
      <c r="W35" s="341">
        <f>$N$131</f>
        <v>0.94079999999999997</v>
      </c>
      <c r="X35" s="520">
        <f>$W$35</f>
        <v>0.94079999999999997</v>
      </c>
      <c r="Y35" s="520">
        <f>$W$35</f>
        <v>0.94079999999999997</v>
      </c>
      <c r="Z35" s="317">
        <f t="shared" si="44"/>
        <v>3.1536000000000002E-2</v>
      </c>
      <c r="AA35" s="388">
        <f t="shared" si="45"/>
        <v>0.5</v>
      </c>
      <c r="AB35" s="327">
        <v>20</v>
      </c>
      <c r="AC35" s="317"/>
      <c r="AD35" s="317"/>
      <c r="AE35" s="327"/>
      <c r="AG35" s="234">
        <f t="shared" si="8"/>
        <v>0</v>
      </c>
      <c r="AH35" s="234">
        <f t="shared" si="9"/>
        <v>0</v>
      </c>
      <c r="AI35" s="234">
        <f t="shared" si="10"/>
        <v>0</v>
      </c>
      <c r="AJ35" s="234"/>
      <c r="AK35" s="288"/>
      <c r="AL35" s="557" t="s">
        <v>103</v>
      </c>
      <c r="AM35" s="558">
        <f>P77/1000</f>
        <v>0</v>
      </c>
      <c r="AN35" s="611">
        <f>AM35</f>
        <v>0</v>
      </c>
      <c r="AO35" s="612">
        <v>0</v>
      </c>
      <c r="AP35" s="612">
        <v>0</v>
      </c>
      <c r="AQ35" s="580">
        <f t="shared" si="28"/>
        <v>0</v>
      </c>
      <c r="AR35" s="560">
        <f t="shared" si="29"/>
        <v>0</v>
      </c>
      <c r="AS35" s="561">
        <f t="shared" si="30"/>
        <v>0</v>
      </c>
      <c r="AT35" s="558">
        <f>AN35-AQ35</f>
        <v>0</v>
      </c>
      <c r="AU35" s="559">
        <f>AO35-AR35</f>
        <v>0</v>
      </c>
      <c r="AV35" s="564">
        <f>AP35-AS35</f>
        <v>0</v>
      </c>
      <c r="AX35" s="288"/>
      <c r="AY35" s="557" t="s">
        <v>103</v>
      </c>
      <c r="AZ35" s="558">
        <f>P97/1000</f>
        <v>0</v>
      </c>
      <c r="BA35" s="306">
        <f t="shared" si="42"/>
        <v>0</v>
      </c>
      <c r="BB35" s="612">
        <v>0</v>
      </c>
      <c r="BC35" s="612">
        <v>0</v>
      </c>
      <c r="BD35" s="558">
        <f t="shared" si="31"/>
        <v>0</v>
      </c>
      <c r="BE35" s="559">
        <f t="shared" si="32"/>
        <v>0</v>
      </c>
      <c r="BF35" s="564">
        <f t="shared" si="33"/>
        <v>0</v>
      </c>
      <c r="BG35" s="558">
        <f t="shared" si="15"/>
        <v>0</v>
      </c>
      <c r="BH35" s="559">
        <f t="shared" si="16"/>
        <v>0</v>
      </c>
      <c r="BI35" s="564">
        <f t="shared" si="17"/>
        <v>0</v>
      </c>
      <c r="BK35" s="288"/>
      <c r="BL35" s="557" t="s">
        <v>103</v>
      </c>
      <c r="BM35" s="558">
        <f>P117/1000</f>
        <v>0</v>
      </c>
      <c r="BN35" s="611">
        <f>BM35</f>
        <v>0</v>
      </c>
      <c r="BO35" s="612">
        <v>0</v>
      </c>
      <c r="BP35" s="612">
        <v>0</v>
      </c>
      <c r="BQ35" s="558">
        <f t="shared" si="36"/>
        <v>0</v>
      </c>
      <c r="BR35" s="559">
        <f t="shared" si="37"/>
        <v>0</v>
      </c>
      <c r="BS35" s="564">
        <f t="shared" si="38"/>
        <v>0</v>
      </c>
      <c r="BT35" s="558">
        <f t="shared" si="39"/>
        <v>0</v>
      </c>
      <c r="BU35" s="559">
        <f t="shared" si="40"/>
        <v>0</v>
      </c>
      <c r="BV35" s="564">
        <f t="shared" si="41"/>
        <v>0</v>
      </c>
    </row>
    <row r="36" spans="3:74" ht="12.75" customHeight="1">
      <c r="C36" s="171" t="str">
        <f ca="1">+IF(OFFSET(Processes!B17,$D$11,0)="*","*",OFFSET(Processes!D17,$D$11,0))</f>
        <v>INDODPHBHETE2</v>
      </c>
      <c r="D36" s="144" t="str">
        <f ca="1">+OFFSET(Processes!E17,$D$11,0)</f>
        <v>Other comm Heat Medium Temp. Boiler - Dist. Heat Existing 2</v>
      </c>
      <c r="E36" s="147" t="str">
        <f>+Processes!O17</f>
        <v>INDHDE</v>
      </c>
      <c r="F36" s="170" t="str">
        <f ca="1">+OFFSET(Processes!$M$12,$D$11,0) &amp; Processes!P17</f>
        <v>IODPH</v>
      </c>
      <c r="G36" s="319"/>
      <c r="H36" s="319"/>
      <c r="I36" s="319"/>
      <c r="J36" s="319"/>
      <c r="K36" s="319"/>
      <c r="L36" s="319"/>
      <c r="M36" s="319"/>
      <c r="N36" s="319"/>
      <c r="O36" s="319"/>
      <c r="P36" s="319">
        <f t="shared" si="1"/>
        <v>0</v>
      </c>
      <c r="Q36" s="319">
        <f t="shared" si="2"/>
        <v>0</v>
      </c>
      <c r="R36" s="319">
        <f t="shared" si="3"/>
        <v>0</v>
      </c>
      <c r="S36" s="319">
        <f t="shared" si="4"/>
        <v>0</v>
      </c>
      <c r="T36" s="319">
        <f t="shared" si="5"/>
        <v>0</v>
      </c>
      <c r="U36" s="319">
        <f t="shared" si="6"/>
        <v>0</v>
      </c>
      <c r="V36" s="319">
        <v>5</v>
      </c>
      <c r="W36" s="341">
        <f>$N$131</f>
        <v>0.94079999999999997</v>
      </c>
      <c r="X36" s="520">
        <f>$W$35</f>
        <v>0.94079999999999997</v>
      </c>
      <c r="Y36" s="520">
        <f>$W$35</f>
        <v>0.94079999999999997</v>
      </c>
      <c r="Z36" s="317">
        <f t="shared" si="44"/>
        <v>3.1536000000000002E-2</v>
      </c>
      <c r="AA36" s="388">
        <f t="shared" si="45"/>
        <v>0.5</v>
      </c>
      <c r="AB36" s="327">
        <v>20</v>
      </c>
      <c r="AC36" s="317"/>
      <c r="AD36" s="317"/>
      <c r="AE36" s="327"/>
      <c r="AG36" s="234">
        <f t="shared" si="8"/>
        <v>0</v>
      </c>
      <c r="AH36" s="234">
        <f t="shared" si="9"/>
        <v>0</v>
      </c>
      <c r="AI36" s="234">
        <f t="shared" si="10"/>
        <v>0</v>
      </c>
      <c r="AJ36" s="234"/>
      <c r="AK36" s="288"/>
      <c r="AL36" s="557" t="s">
        <v>104</v>
      </c>
      <c r="AM36" s="558"/>
      <c r="AN36" s="611">
        <f>AM36</f>
        <v>0</v>
      </c>
      <c r="AO36" s="612">
        <v>0</v>
      </c>
      <c r="AP36" s="612">
        <v>0</v>
      </c>
      <c r="AQ36" s="580">
        <f t="shared" si="28"/>
        <v>0</v>
      </c>
      <c r="AR36" s="560">
        <f t="shared" si="29"/>
        <v>0</v>
      </c>
      <c r="AS36" s="561">
        <f t="shared" si="30"/>
        <v>0</v>
      </c>
      <c r="AT36" s="558"/>
      <c r="AU36" s="559"/>
      <c r="AV36" s="564"/>
      <c r="AX36" s="288"/>
      <c r="AY36" s="557" t="s">
        <v>104</v>
      </c>
      <c r="AZ36" s="558"/>
      <c r="BA36" s="306">
        <f t="shared" si="42"/>
        <v>0</v>
      </c>
      <c r="BB36" s="612">
        <v>0</v>
      </c>
      <c r="BC36" s="612">
        <v>0</v>
      </c>
      <c r="BD36" s="558">
        <f t="shared" si="31"/>
        <v>0</v>
      </c>
      <c r="BE36" s="559">
        <f t="shared" si="32"/>
        <v>0</v>
      </c>
      <c r="BF36" s="564">
        <f t="shared" si="33"/>
        <v>0</v>
      </c>
      <c r="BG36" s="558"/>
      <c r="BH36" s="559"/>
      <c r="BI36" s="564"/>
      <c r="BK36" s="288"/>
      <c r="BL36" s="557" t="s">
        <v>104</v>
      </c>
      <c r="BM36" s="558"/>
      <c r="BN36" s="611">
        <f>BM36</f>
        <v>0</v>
      </c>
      <c r="BO36" s="612">
        <v>0</v>
      </c>
      <c r="BP36" s="612">
        <v>0</v>
      </c>
      <c r="BQ36" s="558">
        <f t="shared" si="36"/>
        <v>0</v>
      </c>
      <c r="BR36" s="559">
        <f t="shared" si="37"/>
        <v>0</v>
      </c>
      <c r="BS36" s="564">
        <f t="shared" si="38"/>
        <v>0</v>
      </c>
      <c r="BT36" s="558"/>
      <c r="BU36" s="559"/>
      <c r="BV36" s="564"/>
    </row>
    <row r="37" spans="3:74" ht="12.75" customHeight="1">
      <c r="C37" s="146" t="str">
        <f ca="1">+IF(OFFSET(Processes!B18,$D$11,0)="*","*",OFFSET(Processes!D18,$D$11,0))</f>
        <v>INDODPHBELCE1</v>
      </c>
      <c r="D37" s="146" t="str">
        <f ca="1">+OFFSET(Processes!E18,$D$11,0)</f>
        <v>Other comm Heat Medium Temp. Boiler - Electricity Existing 1</v>
      </c>
      <c r="E37" s="172" t="str">
        <f>+Processes!O18</f>
        <v>INDELC</v>
      </c>
      <c r="F37" s="172" t="str">
        <f ca="1">+OFFSET(Processes!$M$12,$D$11,0) &amp; Processes!P18</f>
        <v>IODPH</v>
      </c>
      <c r="G37" s="322">
        <f t="shared" si="18"/>
        <v>372.36899999999997</v>
      </c>
      <c r="H37" s="322">
        <f t="shared" si="19"/>
        <v>0</v>
      </c>
      <c r="I37" s="322">
        <f t="shared" si="20"/>
        <v>0</v>
      </c>
      <c r="J37" s="322">
        <f t="shared" si="21"/>
        <v>370.13499999999999</v>
      </c>
      <c r="K37" s="322">
        <f t="shared" si="22"/>
        <v>0</v>
      </c>
      <c r="L37" s="322">
        <f t="shared" si="23"/>
        <v>0</v>
      </c>
      <c r="M37" s="322">
        <f t="shared" si="24"/>
        <v>363.58699999999999</v>
      </c>
      <c r="N37" s="322">
        <f t="shared" si="25"/>
        <v>0</v>
      </c>
      <c r="O37" s="322">
        <f t="shared" si="26"/>
        <v>0</v>
      </c>
      <c r="P37" s="322">
        <f t="shared" si="1"/>
        <v>363.58699999999999</v>
      </c>
      <c r="Q37" s="322">
        <f t="shared" si="2"/>
        <v>0</v>
      </c>
      <c r="R37" s="322">
        <f t="shared" si="3"/>
        <v>0</v>
      </c>
      <c r="S37" s="322">
        <f t="shared" si="4"/>
        <v>0</v>
      </c>
      <c r="T37" s="322">
        <f t="shared" si="5"/>
        <v>0</v>
      </c>
      <c r="U37" s="322">
        <f t="shared" si="6"/>
        <v>0</v>
      </c>
      <c r="V37" s="556">
        <v>5</v>
      </c>
      <c r="W37" s="343">
        <f>M131</f>
        <v>0.93099999999999994</v>
      </c>
      <c r="X37" s="521">
        <f t="shared" ref="X37:Y50" si="53">W37</f>
        <v>0.93099999999999994</v>
      </c>
      <c r="Y37" s="521">
        <f t="shared" si="53"/>
        <v>0.93099999999999994</v>
      </c>
      <c r="Z37" s="318">
        <f t="shared" ref="Z37:Z50" si="54">3.6*8760/1000000</f>
        <v>3.1536000000000002E-2</v>
      </c>
      <c r="AA37" s="389">
        <f t="shared" si="45"/>
        <v>0.5</v>
      </c>
      <c r="AB37" s="328">
        <v>20</v>
      </c>
      <c r="AC37" s="324"/>
      <c r="AD37" s="317"/>
      <c r="AE37" s="328"/>
      <c r="AG37" s="234">
        <f t="shared" si="8"/>
        <v>6.3003745899642789</v>
      </c>
      <c r="AH37" s="234">
        <f t="shared" si="9"/>
        <v>6.2067708308961942</v>
      </c>
      <c r="AI37" s="234">
        <f t="shared" si="10"/>
        <v>6.0969678255043558</v>
      </c>
      <c r="AJ37" s="234"/>
      <c r="AK37" s="350"/>
      <c r="AL37" s="565" t="s">
        <v>61</v>
      </c>
      <c r="AM37" s="566">
        <f>O77/1000</f>
        <v>6.3003600000000004</v>
      </c>
      <c r="AN37" s="559">
        <f t="shared" si="46"/>
        <v>6.3003600000000004</v>
      </c>
      <c r="AO37" s="560">
        <f t="shared" ref="AO37" si="55">AM37*$AO$23</f>
        <v>0</v>
      </c>
      <c r="AP37" s="560">
        <f t="shared" si="48"/>
        <v>0</v>
      </c>
      <c r="AQ37" s="580">
        <f t="shared" si="28"/>
        <v>5.8656487432567435</v>
      </c>
      <c r="AR37" s="560">
        <f t="shared" si="29"/>
        <v>0</v>
      </c>
      <c r="AS37" s="561">
        <f t="shared" si="30"/>
        <v>0</v>
      </c>
      <c r="AT37" s="566">
        <f t="shared" ref="AT37:AV41" si="56">IFERROR(AQ37/W37,0)</f>
        <v>6.3003745899642789</v>
      </c>
      <c r="AU37" s="567">
        <f t="shared" si="56"/>
        <v>0</v>
      </c>
      <c r="AV37" s="568">
        <f t="shared" si="56"/>
        <v>0</v>
      </c>
      <c r="AX37" s="350"/>
      <c r="AY37" s="565" t="s">
        <v>61</v>
      </c>
      <c r="AZ37" s="566">
        <f>O97/1000</f>
        <v>6.2067600000000001</v>
      </c>
      <c r="BA37" s="306">
        <f t="shared" si="42"/>
        <v>6.2067600000000001</v>
      </c>
      <c r="BB37" s="560">
        <f>AZ37*$BB$23</f>
        <v>0</v>
      </c>
      <c r="BC37" s="560">
        <f>AZ37*$BC$23</f>
        <v>0</v>
      </c>
      <c r="BD37" s="566">
        <f t="shared" si="31"/>
        <v>5.7785036435643562</v>
      </c>
      <c r="BE37" s="567">
        <f t="shared" si="32"/>
        <v>0</v>
      </c>
      <c r="BF37" s="568">
        <f>IFERROR(L37*$Z37*AA37/L$21,0)</f>
        <v>0</v>
      </c>
      <c r="BG37" s="566">
        <f t="shared" ref="BG37:BG56" si="57">IFERROR(BD37/W37,0)</f>
        <v>6.2067708308961942</v>
      </c>
      <c r="BH37" s="567">
        <f t="shared" ref="BH37:BH56" si="58">IFERROR(BE37/X37,0)</f>
        <v>0</v>
      </c>
      <c r="BI37" s="568">
        <f t="shared" ref="BI37:BI56" si="59">IFERROR(BF37/Y37,0)</f>
        <v>0</v>
      </c>
      <c r="BK37" s="350"/>
      <c r="BL37" s="565" t="s">
        <v>61</v>
      </c>
      <c r="BM37" s="566">
        <f>O117/1000</f>
        <v>6.0969600000000002</v>
      </c>
      <c r="BN37" s="559">
        <f>BM37*$AN$23</f>
        <v>6.0969600000000002</v>
      </c>
      <c r="BO37" s="560">
        <f t="shared" si="50"/>
        <v>0</v>
      </c>
      <c r="BP37" s="560">
        <f t="shared" si="51"/>
        <v>0</v>
      </c>
      <c r="BQ37" s="566">
        <f t="shared" si="36"/>
        <v>5.6762770455445546</v>
      </c>
      <c r="BR37" s="567">
        <f t="shared" si="37"/>
        <v>0</v>
      </c>
      <c r="BS37" s="568">
        <f t="shared" si="38"/>
        <v>0</v>
      </c>
      <c r="BT37" s="566">
        <f t="shared" ref="BT37:BT56" si="60">IFERROR(BQ37/W37,0)</f>
        <v>6.0969678255043558</v>
      </c>
      <c r="BU37" s="567">
        <f t="shared" ref="BU37:BU56" si="61">IFERROR(BR37/X37,0)</f>
        <v>0</v>
      </c>
      <c r="BV37" s="568">
        <f t="shared" ref="BV37:BV56" si="62">IFERROR(BS37/Y37,0)</f>
        <v>0</v>
      </c>
    </row>
    <row r="38" spans="3:74" ht="12.75" customHeight="1">
      <c r="C38" s="171" t="str">
        <f ca="1">+IF(OFFSET(Processes!B19,$D$11,0)="*","*",OFFSET(Processes!D19,$D$11,0))</f>
        <v>INDODCOBNGAE1</v>
      </c>
      <c r="D38" s="171" t="str">
        <f ca="1">+OFFSET(Processes!E19,$D$11,0)</f>
        <v>Other comm Heat High Temp. Boiler - Nat. Gas Existing 1</v>
      </c>
      <c r="E38" s="170" t="str">
        <f>+Processes!O19</f>
        <v>INDSNG1,INDSNG2,INDNGA</v>
      </c>
      <c r="F38" s="170" t="str">
        <f ca="1">+OFFSET(Processes!$M$12,$D$11,0) &amp; Processes!P19</f>
        <v>IODCO</v>
      </c>
      <c r="G38" s="320">
        <f t="shared" si="18"/>
        <v>0</v>
      </c>
      <c r="H38" s="320">
        <f t="shared" si="19"/>
        <v>0</v>
      </c>
      <c r="I38" s="320">
        <f t="shared" si="20"/>
        <v>0</v>
      </c>
      <c r="J38" s="320">
        <f t="shared" si="21"/>
        <v>0</v>
      </c>
      <c r="K38" s="320">
        <f t="shared" si="22"/>
        <v>0</v>
      </c>
      <c r="L38" s="320">
        <f t="shared" si="23"/>
        <v>0</v>
      </c>
      <c r="M38" s="320">
        <f t="shared" si="24"/>
        <v>0</v>
      </c>
      <c r="N38" s="320">
        <f t="shared" si="25"/>
        <v>0</v>
      </c>
      <c r="O38" s="320">
        <f t="shared" si="26"/>
        <v>0</v>
      </c>
      <c r="P38" s="320">
        <f t="shared" si="1"/>
        <v>0</v>
      </c>
      <c r="Q38" s="320">
        <f t="shared" si="2"/>
        <v>0</v>
      </c>
      <c r="R38" s="320">
        <f t="shared" si="3"/>
        <v>0</v>
      </c>
      <c r="S38" s="321">
        <f t="shared" si="4"/>
        <v>0</v>
      </c>
      <c r="T38" s="321">
        <f t="shared" si="5"/>
        <v>0</v>
      </c>
      <c r="U38" s="321">
        <f t="shared" si="6"/>
        <v>0</v>
      </c>
      <c r="V38" s="321">
        <v>5</v>
      </c>
      <c r="W38" s="341">
        <f>I132</f>
        <v>0.96039999999999992</v>
      </c>
      <c r="X38" s="520">
        <f t="shared" si="53"/>
        <v>0.96039999999999992</v>
      </c>
      <c r="Y38" s="520">
        <f t="shared" si="53"/>
        <v>0.96039999999999992</v>
      </c>
      <c r="Z38" s="324">
        <f t="shared" si="54"/>
        <v>3.1536000000000002E-2</v>
      </c>
      <c r="AA38" s="390">
        <f t="shared" si="45"/>
        <v>0.5</v>
      </c>
      <c r="AB38" s="329">
        <v>20</v>
      </c>
      <c r="AC38" s="325"/>
      <c r="AD38" s="325"/>
      <c r="AE38" s="329"/>
      <c r="AG38" s="234">
        <f t="shared" si="8"/>
        <v>0</v>
      </c>
      <c r="AH38" s="234">
        <f t="shared" si="9"/>
        <v>0</v>
      </c>
      <c r="AI38" s="234">
        <f t="shared" si="10"/>
        <v>0</v>
      </c>
      <c r="AJ38" s="234"/>
      <c r="AK38" s="528" t="str">
        <f ca="1">F38</f>
        <v>IODCO</v>
      </c>
      <c r="AL38" s="569" t="s">
        <v>97</v>
      </c>
      <c r="AM38" s="570">
        <f>(J78+I78)/1000</f>
        <v>0</v>
      </c>
      <c r="AN38" s="563">
        <f t="shared" si="46"/>
        <v>0</v>
      </c>
      <c r="AO38" s="563">
        <f>AM38*(1-$AN$23)</f>
        <v>0</v>
      </c>
      <c r="AP38" s="563"/>
      <c r="AQ38" s="562">
        <f t="shared" si="28"/>
        <v>0</v>
      </c>
      <c r="AR38" s="563">
        <f t="shared" si="29"/>
        <v>0</v>
      </c>
      <c r="AS38" s="571">
        <f t="shared" si="30"/>
        <v>0</v>
      </c>
      <c r="AT38" s="570">
        <f t="shared" si="56"/>
        <v>0</v>
      </c>
      <c r="AU38" s="572">
        <f t="shared" si="56"/>
        <v>0</v>
      </c>
      <c r="AV38" s="573">
        <f t="shared" si="56"/>
        <v>0</v>
      </c>
      <c r="AX38" s="528" t="str">
        <f t="shared" ca="1" si="12"/>
        <v>IODCO</v>
      </c>
      <c r="AY38" s="569" t="s">
        <v>97</v>
      </c>
      <c r="AZ38" s="570">
        <f>(J98+I98)/1000</f>
        <v>0</v>
      </c>
      <c r="BA38" s="563">
        <f>AZ38*$AN$23</f>
        <v>0</v>
      </c>
      <c r="BB38" s="563">
        <f>AZ38*$BB$23</f>
        <v>0</v>
      </c>
      <c r="BC38" s="563">
        <f>AZ38*$BC$23</f>
        <v>0</v>
      </c>
      <c r="BD38" s="570">
        <f t="shared" si="31"/>
        <v>0</v>
      </c>
      <c r="BE38" s="572">
        <f t="shared" si="32"/>
        <v>0</v>
      </c>
      <c r="BF38" s="573">
        <f t="shared" si="33"/>
        <v>0</v>
      </c>
      <c r="BG38" s="570">
        <f t="shared" si="57"/>
        <v>0</v>
      </c>
      <c r="BH38" s="572">
        <f t="shared" si="58"/>
        <v>0</v>
      </c>
      <c r="BI38" s="573">
        <f t="shared" si="59"/>
        <v>0</v>
      </c>
      <c r="BK38" s="528" t="str">
        <f ca="1">AK38</f>
        <v>IODCO</v>
      </c>
      <c r="BL38" s="569" t="s">
        <v>97</v>
      </c>
      <c r="BM38" s="570">
        <f>(J118+I188)/1000</f>
        <v>0</v>
      </c>
      <c r="BN38" s="563">
        <f>BM38*$AN$23</f>
        <v>0</v>
      </c>
      <c r="BO38" s="563">
        <f t="shared" si="50"/>
        <v>0</v>
      </c>
      <c r="BP38" s="563">
        <f t="shared" si="51"/>
        <v>0</v>
      </c>
      <c r="BQ38" s="570">
        <f t="shared" si="36"/>
        <v>0</v>
      </c>
      <c r="BR38" s="572">
        <f t="shared" si="37"/>
        <v>0</v>
      </c>
      <c r="BS38" s="573">
        <f t="shared" si="38"/>
        <v>0</v>
      </c>
      <c r="BT38" s="570">
        <f t="shared" si="60"/>
        <v>0</v>
      </c>
      <c r="BU38" s="572">
        <f t="shared" si="61"/>
        <v>0</v>
      </c>
      <c r="BV38" s="573">
        <f t="shared" si="62"/>
        <v>0</v>
      </c>
    </row>
    <row r="39" spans="3:74" ht="12.75" customHeight="1">
      <c r="C39" s="171" t="str">
        <f ca="1">+IF(OFFSET(Processes!B20,$D$11,0)="*","*",OFFSET(Processes!D20,$D$11,0))</f>
        <v>INDODCOBCOAE1</v>
      </c>
      <c r="D39" s="171" t="str">
        <f ca="1">+OFFSET(Processes!E20,$D$11,0)</f>
        <v>Other comm Heat High Temp. Boiler - Coal Existing 1</v>
      </c>
      <c r="E39" s="170" t="str">
        <f>+Processes!O20</f>
        <v>INDCOA</v>
      </c>
      <c r="F39" s="170" t="str">
        <f ca="1">+OFFSET(Processes!$M$12,$D$11,0) &amp; Processes!P20</f>
        <v>IODCO</v>
      </c>
      <c r="G39" s="320">
        <f t="shared" si="18"/>
        <v>0</v>
      </c>
      <c r="H39" s="320">
        <f t="shared" si="19"/>
        <v>0</v>
      </c>
      <c r="I39" s="320">
        <f t="shared" si="20"/>
        <v>0</v>
      </c>
      <c r="J39" s="320">
        <f t="shared" si="21"/>
        <v>0</v>
      </c>
      <c r="K39" s="320">
        <f t="shared" si="22"/>
        <v>0</v>
      </c>
      <c r="L39" s="320">
        <f t="shared" si="23"/>
        <v>0</v>
      </c>
      <c r="M39" s="320">
        <f t="shared" si="24"/>
        <v>0</v>
      </c>
      <c r="N39" s="320">
        <f t="shared" si="25"/>
        <v>0</v>
      </c>
      <c r="O39" s="320">
        <f t="shared" si="26"/>
        <v>0</v>
      </c>
      <c r="P39" s="320">
        <f t="shared" si="1"/>
        <v>0</v>
      </c>
      <c r="Q39" s="320">
        <f t="shared" si="2"/>
        <v>0</v>
      </c>
      <c r="R39" s="320">
        <f t="shared" si="3"/>
        <v>0</v>
      </c>
      <c r="S39" s="320">
        <f t="shared" si="4"/>
        <v>0</v>
      </c>
      <c r="T39" s="320">
        <f t="shared" si="5"/>
        <v>0</v>
      </c>
      <c r="U39" s="320">
        <f t="shared" si="6"/>
        <v>0</v>
      </c>
      <c r="V39" s="320">
        <v>5</v>
      </c>
      <c r="W39" s="341">
        <f>D132</f>
        <v>0.91237999999999997</v>
      </c>
      <c r="X39" s="520">
        <f t="shared" si="53"/>
        <v>0.91237999999999997</v>
      </c>
      <c r="Y39" s="520">
        <f t="shared" si="53"/>
        <v>0.91237999999999997</v>
      </c>
      <c r="Z39" s="324">
        <f t="shared" si="54"/>
        <v>3.1536000000000002E-2</v>
      </c>
      <c r="AA39" s="388">
        <f t="shared" si="45"/>
        <v>0.5</v>
      </c>
      <c r="AB39" s="327">
        <v>20</v>
      </c>
      <c r="AC39" s="324"/>
      <c r="AD39" s="324"/>
      <c r="AE39" s="329"/>
      <c r="AG39" s="234">
        <f t="shared" si="8"/>
        <v>0</v>
      </c>
      <c r="AH39" s="234">
        <f t="shared" si="9"/>
        <v>0</v>
      </c>
      <c r="AI39" s="234">
        <f t="shared" si="10"/>
        <v>0</v>
      </c>
      <c r="AJ39" s="234"/>
      <c r="AK39" s="288"/>
      <c r="AL39" s="557" t="s">
        <v>98</v>
      </c>
      <c r="AM39" s="558">
        <f>D78/1000</f>
        <v>0</v>
      </c>
      <c r="AN39" s="560">
        <f t="shared" si="46"/>
        <v>0</v>
      </c>
      <c r="AO39" s="560">
        <f>AM39*(1-$AN$23)</f>
        <v>0</v>
      </c>
      <c r="AP39" s="560"/>
      <c r="AQ39" s="580">
        <f t="shared" si="28"/>
        <v>0</v>
      </c>
      <c r="AR39" s="560">
        <f t="shared" si="29"/>
        <v>0</v>
      </c>
      <c r="AS39" s="561">
        <f t="shared" si="30"/>
        <v>0</v>
      </c>
      <c r="AT39" s="558">
        <f t="shared" si="56"/>
        <v>0</v>
      </c>
      <c r="AU39" s="559">
        <f t="shared" si="56"/>
        <v>0</v>
      </c>
      <c r="AV39" s="564">
        <f t="shared" si="56"/>
        <v>0</v>
      </c>
      <c r="AX39" s="288"/>
      <c r="AY39" s="557" t="s">
        <v>98</v>
      </c>
      <c r="AZ39" s="558">
        <f>D98/1000</f>
        <v>0</v>
      </c>
      <c r="BA39" s="560">
        <f>AZ39*$AN$23</f>
        <v>0</v>
      </c>
      <c r="BB39" s="560">
        <f>AZ39*$BB$23</f>
        <v>0</v>
      </c>
      <c r="BC39" s="560">
        <f>AZ39*$BC$23</f>
        <v>0</v>
      </c>
      <c r="BD39" s="558">
        <f t="shared" si="31"/>
        <v>0</v>
      </c>
      <c r="BE39" s="559">
        <f t="shared" si="32"/>
        <v>0</v>
      </c>
      <c r="BF39" s="564">
        <f t="shared" si="33"/>
        <v>0</v>
      </c>
      <c r="BG39" s="558">
        <f t="shared" si="57"/>
        <v>0</v>
      </c>
      <c r="BH39" s="559">
        <f t="shared" si="58"/>
        <v>0</v>
      </c>
      <c r="BI39" s="564">
        <f t="shared" si="59"/>
        <v>0</v>
      </c>
      <c r="BK39" s="288"/>
      <c r="BL39" s="557" t="s">
        <v>98</v>
      </c>
      <c r="BM39" s="558">
        <f>D118/1000</f>
        <v>0</v>
      </c>
      <c r="BN39" s="560">
        <f>BM39*$AN$23</f>
        <v>0</v>
      </c>
      <c r="BO39" s="560">
        <f t="shared" si="50"/>
        <v>0</v>
      </c>
      <c r="BP39" s="560">
        <f t="shared" si="51"/>
        <v>0</v>
      </c>
      <c r="BQ39" s="558">
        <f t="shared" si="36"/>
        <v>0</v>
      </c>
      <c r="BR39" s="559">
        <f t="shared" si="37"/>
        <v>0</v>
      </c>
      <c r="BS39" s="564">
        <f t="shared" si="38"/>
        <v>0</v>
      </c>
      <c r="BT39" s="558">
        <f t="shared" si="60"/>
        <v>0</v>
      </c>
      <c r="BU39" s="559">
        <f t="shared" si="61"/>
        <v>0</v>
      </c>
      <c r="BV39" s="564">
        <f t="shared" si="62"/>
        <v>0</v>
      </c>
    </row>
    <row r="40" spans="3:74" ht="12.75" customHeight="1">
      <c r="C40" s="171" t="str">
        <f ca="1">+IF(OFFSET(Processes!B21,$D$11,0)="*","*",OFFSET(Processes!D21,$D$11,0))</f>
        <v>INDODCOBDSLE1</v>
      </c>
      <c r="D40" s="171" t="str">
        <f ca="1">+OFFSET(Processes!E21,$D$11,0)</f>
        <v>Other comm Heat High Temp. Boiler - Diesel Existing 1</v>
      </c>
      <c r="E40" s="170" t="str">
        <f>+Processes!O21</f>
        <v>INDDSB1,INDDSB2,INDDSL</v>
      </c>
      <c r="F40" s="170" t="str">
        <f ca="1">+OFFSET(Processes!$M$12,$D$11,0) &amp; Processes!P21</f>
        <v>IODCO</v>
      </c>
      <c r="G40" s="320">
        <f t="shared" si="18"/>
        <v>0</v>
      </c>
      <c r="H40" s="320">
        <f t="shared" si="19"/>
        <v>0</v>
      </c>
      <c r="I40" s="320">
        <f t="shared" si="20"/>
        <v>0</v>
      </c>
      <c r="J40" s="320">
        <f t="shared" si="21"/>
        <v>0</v>
      </c>
      <c r="K40" s="320">
        <f t="shared" si="22"/>
        <v>0</v>
      </c>
      <c r="L40" s="320">
        <f t="shared" si="23"/>
        <v>0</v>
      </c>
      <c r="M40" s="320">
        <f t="shared" si="24"/>
        <v>0</v>
      </c>
      <c r="N40" s="320">
        <f t="shared" si="25"/>
        <v>0</v>
      </c>
      <c r="O40" s="320">
        <f t="shared" si="26"/>
        <v>0</v>
      </c>
      <c r="P40" s="320">
        <f t="shared" si="1"/>
        <v>0</v>
      </c>
      <c r="Q40" s="320">
        <f t="shared" si="2"/>
        <v>0</v>
      </c>
      <c r="R40" s="320">
        <f t="shared" si="3"/>
        <v>0</v>
      </c>
      <c r="S40" s="320">
        <f t="shared" si="4"/>
        <v>0</v>
      </c>
      <c r="T40" s="320">
        <f t="shared" si="5"/>
        <v>0</v>
      </c>
      <c r="U40" s="320">
        <f t="shared" si="6"/>
        <v>0</v>
      </c>
      <c r="V40" s="320">
        <v>5</v>
      </c>
      <c r="W40" s="341">
        <f>F132</f>
        <v>0.92198399999999991</v>
      </c>
      <c r="X40" s="520">
        <f t="shared" si="53"/>
        <v>0.92198399999999991</v>
      </c>
      <c r="Y40" s="520">
        <f t="shared" si="53"/>
        <v>0.92198399999999991</v>
      </c>
      <c r="Z40" s="324">
        <f t="shared" si="54"/>
        <v>3.1536000000000002E-2</v>
      </c>
      <c r="AA40" s="390">
        <f t="shared" si="45"/>
        <v>0.5</v>
      </c>
      <c r="AB40" s="329">
        <v>20</v>
      </c>
      <c r="AC40" s="324"/>
      <c r="AD40" s="324"/>
      <c r="AE40" s="329"/>
      <c r="AG40" s="234">
        <f t="shared" si="8"/>
        <v>0</v>
      </c>
      <c r="AH40" s="234">
        <f t="shared" si="9"/>
        <v>0</v>
      </c>
      <c r="AI40" s="234">
        <f t="shared" si="10"/>
        <v>0</v>
      </c>
      <c r="AJ40" s="234"/>
      <c r="AK40" s="288"/>
      <c r="AL40" s="557" t="s">
        <v>59</v>
      </c>
      <c r="AM40" s="558">
        <f>(F78+L78)/1000</f>
        <v>0</v>
      </c>
      <c r="AN40" s="560">
        <f t="shared" si="46"/>
        <v>0</v>
      </c>
      <c r="AO40" s="560">
        <f>AM40*(1-$AN$23)</f>
        <v>0</v>
      </c>
      <c r="AP40" s="560"/>
      <c r="AQ40" s="580">
        <f t="shared" si="28"/>
        <v>0</v>
      </c>
      <c r="AR40" s="560">
        <f t="shared" si="29"/>
        <v>0</v>
      </c>
      <c r="AS40" s="561">
        <f t="shared" si="30"/>
        <v>0</v>
      </c>
      <c r="AT40" s="558">
        <f t="shared" si="56"/>
        <v>0</v>
      </c>
      <c r="AU40" s="559">
        <f t="shared" si="56"/>
        <v>0</v>
      </c>
      <c r="AV40" s="564">
        <f t="shared" si="56"/>
        <v>0</v>
      </c>
      <c r="AX40" s="288"/>
      <c r="AY40" s="557" t="s">
        <v>59</v>
      </c>
      <c r="AZ40" s="558">
        <f>(F98+L98)/1000</f>
        <v>0</v>
      </c>
      <c r="BA40" s="560">
        <f t="shared" ref="BA40:BA46" si="63">AZ40*$AN$23</f>
        <v>0</v>
      </c>
      <c r="BB40" s="560">
        <f t="shared" ref="BB40:BB62" si="64">AZ40*$BB$23</f>
        <v>0</v>
      </c>
      <c r="BC40" s="560">
        <f t="shared" ref="BC40:BC62" si="65">AZ40*$BC$23</f>
        <v>0</v>
      </c>
      <c r="BD40" s="558">
        <f t="shared" si="31"/>
        <v>0</v>
      </c>
      <c r="BE40" s="559">
        <f t="shared" si="32"/>
        <v>0</v>
      </c>
      <c r="BF40" s="564">
        <f t="shared" si="33"/>
        <v>0</v>
      </c>
      <c r="BG40" s="558">
        <f t="shared" si="57"/>
        <v>0</v>
      </c>
      <c r="BH40" s="559">
        <f t="shared" si="58"/>
        <v>0</v>
      </c>
      <c r="BI40" s="564">
        <f t="shared" si="59"/>
        <v>0</v>
      </c>
      <c r="BK40" s="288"/>
      <c r="BL40" s="557" t="s">
        <v>59</v>
      </c>
      <c r="BM40" s="558">
        <f>(F118+L118)/1000</f>
        <v>0</v>
      </c>
      <c r="BN40" s="560">
        <f>BM40*$AN$23</f>
        <v>0</v>
      </c>
      <c r="BO40" s="560">
        <f t="shared" si="50"/>
        <v>0</v>
      </c>
      <c r="BP40" s="560">
        <f t="shared" si="51"/>
        <v>0</v>
      </c>
      <c r="BQ40" s="558">
        <f t="shared" si="36"/>
        <v>0</v>
      </c>
      <c r="BR40" s="559">
        <f t="shared" si="37"/>
        <v>0</v>
      </c>
      <c r="BS40" s="564">
        <f t="shared" si="38"/>
        <v>0</v>
      </c>
      <c r="BT40" s="558">
        <f t="shared" si="60"/>
        <v>0</v>
      </c>
      <c r="BU40" s="559">
        <f t="shared" si="61"/>
        <v>0</v>
      </c>
      <c r="BV40" s="564">
        <f t="shared" si="62"/>
        <v>0</v>
      </c>
    </row>
    <row r="41" spans="3:74" ht="12.75" customHeight="1">
      <c r="C41" s="171" t="str">
        <f ca="1">+IF(OFFSET(Processes!B22,$D$11,0)="*","*",OFFSET(Processes!D22,$D$11,0))</f>
        <v>INDODCOBWPEE1</v>
      </c>
      <c r="D41" s="171" t="str">
        <f ca="1">+OFFSET(Processes!E22,$D$11,0)</f>
        <v>Other comm Heat High Temp. Boiler - Wood Pellets Existing 1</v>
      </c>
      <c r="E41" s="170" t="str">
        <f>+Processes!O22</f>
        <v>INDWPE</v>
      </c>
      <c r="F41" s="170" t="str">
        <f ca="1">+OFFSET(Processes!$M$12,$D$11,0) &amp; Processes!P22</f>
        <v>IODCO</v>
      </c>
      <c r="G41" s="319">
        <f t="shared" si="18"/>
        <v>0</v>
      </c>
      <c r="H41" s="319">
        <f t="shared" si="19"/>
        <v>0</v>
      </c>
      <c r="I41" s="319">
        <f t="shared" si="20"/>
        <v>0</v>
      </c>
      <c r="J41" s="319">
        <f t="shared" si="21"/>
        <v>0</v>
      </c>
      <c r="K41" s="319">
        <f t="shared" si="22"/>
        <v>0</v>
      </c>
      <c r="L41" s="319">
        <f t="shared" si="23"/>
        <v>0</v>
      </c>
      <c r="M41" s="319">
        <f t="shared" si="24"/>
        <v>0</v>
      </c>
      <c r="N41" s="319">
        <f t="shared" si="25"/>
        <v>0</v>
      </c>
      <c r="O41" s="319">
        <f t="shared" si="26"/>
        <v>0</v>
      </c>
      <c r="P41" s="319">
        <f t="shared" si="1"/>
        <v>0</v>
      </c>
      <c r="Q41" s="319">
        <f t="shared" si="2"/>
        <v>0</v>
      </c>
      <c r="R41" s="319">
        <f t="shared" si="3"/>
        <v>0</v>
      </c>
      <c r="S41" s="319">
        <f t="shared" si="4"/>
        <v>0</v>
      </c>
      <c r="T41" s="319">
        <f t="shared" si="5"/>
        <v>0</v>
      </c>
      <c r="U41" s="319">
        <f t="shared" si="6"/>
        <v>0</v>
      </c>
      <c r="V41" s="319">
        <v>5</v>
      </c>
      <c r="W41" s="341">
        <f>K132</f>
        <v>0.81633999999999995</v>
      </c>
      <c r="X41" s="520">
        <f t="shared" si="53"/>
        <v>0.81633999999999995</v>
      </c>
      <c r="Y41" s="520">
        <f t="shared" si="53"/>
        <v>0.81633999999999995</v>
      </c>
      <c r="Z41" s="324">
        <f t="shared" si="54"/>
        <v>3.1536000000000002E-2</v>
      </c>
      <c r="AA41" s="390">
        <f t="shared" si="45"/>
        <v>0.5</v>
      </c>
      <c r="AB41" s="329">
        <v>20</v>
      </c>
      <c r="AC41" s="317">
        <v>0.5</v>
      </c>
      <c r="AD41" s="317">
        <v>0.5</v>
      </c>
      <c r="AE41" s="327">
        <v>5</v>
      </c>
      <c r="AG41" s="234">
        <f t="shared" si="8"/>
        <v>0</v>
      </c>
      <c r="AH41" s="234">
        <f t="shared" si="9"/>
        <v>0</v>
      </c>
      <c r="AI41" s="234">
        <f t="shared" si="10"/>
        <v>0</v>
      </c>
      <c r="AJ41" s="234"/>
      <c r="AK41" s="288"/>
      <c r="AL41" s="557" t="s">
        <v>99</v>
      </c>
      <c r="AM41" s="558">
        <f>M78/1000</f>
        <v>0</v>
      </c>
      <c r="AN41" s="560">
        <f t="shared" si="46"/>
        <v>0</v>
      </c>
      <c r="AO41" s="560">
        <f>AM41*(1-$AN$23)</f>
        <v>0</v>
      </c>
      <c r="AP41" s="560"/>
      <c r="AQ41" s="580">
        <f t="shared" si="28"/>
        <v>0</v>
      </c>
      <c r="AR41" s="560">
        <f t="shared" si="29"/>
        <v>0</v>
      </c>
      <c r="AS41" s="561">
        <f t="shared" si="30"/>
        <v>0</v>
      </c>
      <c r="AT41" s="558">
        <f t="shared" si="56"/>
        <v>0</v>
      </c>
      <c r="AU41" s="559">
        <f t="shared" si="56"/>
        <v>0</v>
      </c>
      <c r="AV41" s="564">
        <f t="shared" si="56"/>
        <v>0</v>
      </c>
      <c r="AX41" s="288"/>
      <c r="AY41" s="557" t="s">
        <v>99</v>
      </c>
      <c r="AZ41" s="558">
        <f>M98/1000</f>
        <v>0</v>
      </c>
      <c r="BA41" s="560">
        <f t="shared" si="63"/>
        <v>0</v>
      </c>
      <c r="BB41" s="560">
        <f t="shared" si="64"/>
        <v>0</v>
      </c>
      <c r="BC41" s="560">
        <f t="shared" si="65"/>
        <v>0</v>
      </c>
      <c r="BD41" s="558">
        <f t="shared" si="31"/>
        <v>0</v>
      </c>
      <c r="BE41" s="559">
        <f t="shared" si="32"/>
        <v>0</v>
      </c>
      <c r="BF41" s="564">
        <f t="shared" si="33"/>
        <v>0</v>
      </c>
      <c r="BG41" s="558">
        <f t="shared" si="57"/>
        <v>0</v>
      </c>
      <c r="BH41" s="559">
        <f t="shared" si="58"/>
        <v>0</v>
      </c>
      <c r="BI41" s="564">
        <f t="shared" si="59"/>
        <v>0</v>
      </c>
      <c r="BK41" s="288"/>
      <c r="BL41" s="557" t="s">
        <v>99</v>
      </c>
      <c r="BM41" s="558">
        <f>M118/1000</f>
        <v>0</v>
      </c>
      <c r="BN41" s="560">
        <f>BM41*$AN$23</f>
        <v>0</v>
      </c>
      <c r="BO41" s="560">
        <f t="shared" si="50"/>
        <v>0</v>
      </c>
      <c r="BP41" s="560">
        <f t="shared" si="51"/>
        <v>0</v>
      </c>
      <c r="BQ41" s="558">
        <f t="shared" si="36"/>
        <v>0</v>
      </c>
      <c r="BR41" s="559">
        <f t="shared" si="37"/>
        <v>0</v>
      </c>
      <c r="BS41" s="564">
        <f t="shared" si="38"/>
        <v>0</v>
      </c>
      <c r="BT41" s="558">
        <f t="shared" si="60"/>
        <v>0</v>
      </c>
      <c r="BU41" s="559">
        <f t="shared" si="61"/>
        <v>0</v>
      </c>
      <c r="BV41" s="564">
        <f t="shared" si="62"/>
        <v>0</v>
      </c>
    </row>
    <row r="42" spans="3:74" ht="12.75" customHeight="1">
      <c r="C42" s="171"/>
      <c r="D42" s="171"/>
      <c r="E42" s="170" t="str">
        <f>+Processes!O23</f>
        <v>INDWCH</v>
      </c>
      <c r="F42" s="170"/>
      <c r="G42" s="319"/>
      <c r="H42" s="319"/>
      <c r="I42" s="319"/>
      <c r="J42" s="319"/>
      <c r="K42" s="319"/>
      <c r="L42" s="319"/>
      <c r="M42" s="319"/>
      <c r="N42" s="319"/>
      <c r="O42" s="319"/>
      <c r="P42" s="319">
        <f t="shared" si="1"/>
        <v>0</v>
      </c>
      <c r="Q42" s="319">
        <f t="shared" si="2"/>
        <v>0</v>
      </c>
      <c r="R42" s="319">
        <f t="shared" si="3"/>
        <v>0</v>
      </c>
      <c r="S42" s="319">
        <f t="shared" si="4"/>
        <v>0</v>
      </c>
      <c r="T42" s="319">
        <f t="shared" si="5"/>
        <v>0</v>
      </c>
      <c r="U42" s="319">
        <f t="shared" si="6"/>
        <v>0</v>
      </c>
      <c r="V42" s="319" t="str">
        <f>IF(S42&gt;0,0.001,"")</f>
        <v/>
      </c>
      <c r="W42" s="341"/>
      <c r="X42" s="520"/>
      <c r="Y42" s="520"/>
      <c r="Z42" s="324"/>
      <c r="AA42" s="390"/>
      <c r="AB42" s="329"/>
      <c r="AC42" s="317">
        <f>1-AC41</f>
        <v>0.5</v>
      </c>
      <c r="AD42" s="317">
        <f>1-AD41</f>
        <v>0.5</v>
      </c>
      <c r="AE42" s="327">
        <v>5</v>
      </c>
      <c r="AG42" s="234"/>
      <c r="AH42" s="234"/>
      <c r="AI42" s="234"/>
      <c r="AJ42" s="234"/>
      <c r="AK42" s="288"/>
      <c r="AL42" s="557" t="s">
        <v>107</v>
      </c>
      <c r="AM42" s="558"/>
      <c r="AN42" s="560"/>
      <c r="AO42" s="560"/>
      <c r="AP42" s="560"/>
      <c r="AQ42" s="580">
        <f t="shared" si="28"/>
        <v>0</v>
      </c>
      <c r="AR42" s="560">
        <f t="shared" si="29"/>
        <v>0</v>
      </c>
      <c r="AS42" s="561">
        <f t="shared" si="30"/>
        <v>0</v>
      </c>
      <c r="AT42" s="558"/>
      <c r="AU42" s="559"/>
      <c r="AV42" s="564"/>
      <c r="AX42" s="288"/>
      <c r="AY42" s="557" t="s">
        <v>107</v>
      </c>
      <c r="AZ42" s="558"/>
      <c r="BA42" s="560">
        <f t="shared" si="63"/>
        <v>0</v>
      </c>
      <c r="BB42" s="560">
        <f t="shared" si="64"/>
        <v>0</v>
      </c>
      <c r="BC42" s="560">
        <f t="shared" si="65"/>
        <v>0</v>
      </c>
      <c r="BD42" s="558">
        <f t="shared" si="31"/>
        <v>0</v>
      </c>
      <c r="BE42" s="559">
        <f t="shared" si="32"/>
        <v>0</v>
      </c>
      <c r="BF42" s="564">
        <f t="shared" si="33"/>
        <v>0</v>
      </c>
      <c r="BG42" s="558">
        <f t="shared" si="57"/>
        <v>0</v>
      </c>
      <c r="BH42" s="559">
        <f t="shared" si="58"/>
        <v>0</v>
      </c>
      <c r="BI42" s="564">
        <f t="shared" si="59"/>
        <v>0</v>
      </c>
      <c r="BK42" s="288"/>
      <c r="BL42" s="557" t="s">
        <v>107</v>
      </c>
      <c r="BM42" s="558"/>
      <c r="BN42" s="560"/>
      <c r="BO42" s="560">
        <f t="shared" si="50"/>
        <v>0</v>
      </c>
      <c r="BP42" s="560">
        <f t="shared" si="51"/>
        <v>0</v>
      </c>
      <c r="BQ42" s="558">
        <f t="shared" si="36"/>
        <v>0</v>
      </c>
      <c r="BR42" s="559">
        <f t="shared" si="37"/>
        <v>0</v>
      </c>
      <c r="BS42" s="564">
        <f t="shared" si="38"/>
        <v>0</v>
      </c>
      <c r="BT42" s="558">
        <f t="shared" si="60"/>
        <v>0</v>
      </c>
      <c r="BU42" s="559">
        <f t="shared" si="61"/>
        <v>0</v>
      </c>
      <c r="BV42" s="564">
        <f t="shared" si="62"/>
        <v>0</v>
      </c>
    </row>
    <row r="43" spans="3:74" ht="12.75" customHeight="1">
      <c r="C43" s="171" t="str">
        <f ca="1">+IF(OFFSET(Processes!B24,$D$11,0)="*","*",OFFSET(Processes!D24,$D$11,0))</f>
        <v>INDODCOBHFOE1</v>
      </c>
      <c r="D43" s="171" t="str">
        <f ca="1">+OFFSET(Processes!E24,$D$11,0)</f>
        <v>Other comm Heat High Temp. Boiler - Heavy Fuel Oil Existing 1</v>
      </c>
      <c r="E43" s="170" t="str">
        <f>+Processes!O24</f>
        <v>INDHFO</v>
      </c>
      <c r="F43" s="170" t="str">
        <f ca="1">+OFFSET(Processes!$M$12,$D$11,0) &amp; Processes!P24</f>
        <v>IODCO</v>
      </c>
      <c r="G43" s="320">
        <f t="shared" si="18"/>
        <v>0</v>
      </c>
      <c r="H43" s="320">
        <f t="shared" si="19"/>
        <v>0</v>
      </c>
      <c r="I43" s="320">
        <f t="shared" si="20"/>
        <v>0</v>
      </c>
      <c r="J43" s="320">
        <f t="shared" si="21"/>
        <v>0</v>
      </c>
      <c r="K43" s="320">
        <f t="shared" si="22"/>
        <v>0</v>
      </c>
      <c r="L43" s="320">
        <f t="shared" si="23"/>
        <v>0</v>
      </c>
      <c r="M43" s="320">
        <f t="shared" si="24"/>
        <v>0</v>
      </c>
      <c r="N43" s="320">
        <f t="shared" si="25"/>
        <v>0</v>
      </c>
      <c r="O43" s="320">
        <f t="shared" si="26"/>
        <v>0</v>
      </c>
      <c r="P43" s="320">
        <f t="shared" si="1"/>
        <v>0</v>
      </c>
      <c r="Q43" s="320">
        <f t="shared" si="2"/>
        <v>0</v>
      </c>
      <c r="R43" s="320">
        <f t="shared" si="3"/>
        <v>0</v>
      </c>
      <c r="S43" s="320">
        <f t="shared" si="4"/>
        <v>0</v>
      </c>
      <c r="T43" s="320">
        <f t="shared" si="5"/>
        <v>0</v>
      </c>
      <c r="U43" s="320">
        <f t="shared" si="6"/>
        <v>0</v>
      </c>
      <c r="V43" s="320">
        <v>5</v>
      </c>
      <c r="W43" s="341">
        <f>E132</f>
        <v>0.91237999999999997</v>
      </c>
      <c r="X43" s="520">
        <f t="shared" ref="X43:Y45" si="66">W43</f>
        <v>0.91237999999999997</v>
      </c>
      <c r="Y43" s="520">
        <f t="shared" si="66"/>
        <v>0.91237999999999997</v>
      </c>
      <c r="Z43" s="324">
        <f t="shared" si="54"/>
        <v>3.1536000000000002E-2</v>
      </c>
      <c r="AA43" s="390">
        <f t="shared" ref="AA43:AA50" si="67">$AA$26</f>
        <v>0.5</v>
      </c>
      <c r="AB43" s="329">
        <v>20</v>
      </c>
      <c r="AC43" s="317"/>
      <c r="AD43" s="317"/>
      <c r="AE43" s="329"/>
      <c r="AG43" s="234">
        <f t="shared" ref="AG43:AG50" si="68">((G43*Z43*AA43/W43)+(H43*Z43*AA43/X43))/$G$21</f>
        <v>0</v>
      </c>
      <c r="AH43" s="234">
        <f t="shared" ref="AH43:AH50" si="69">((J43*Z43*AA43/W43)+(K43*Z43*AA43/X43))/$J$21</f>
        <v>0</v>
      </c>
      <c r="AI43" s="234">
        <f t="shared" ref="AI43:AI50" si="70">((M43*AA43*Z43/W43)+(N43*Z43*AA43/X43))/$M$21</f>
        <v>0</v>
      </c>
      <c r="AJ43" s="234"/>
      <c r="AK43" s="288"/>
      <c r="AL43" s="557" t="s">
        <v>101</v>
      </c>
      <c r="AM43" s="558">
        <f>E78/1000</f>
        <v>0</v>
      </c>
      <c r="AN43" s="560">
        <f t="shared" ref="AN43:AN48" si="71">AM43*$AN$23</f>
        <v>0</v>
      </c>
      <c r="AO43" s="560">
        <f>AM43*(1-$AN$23)</f>
        <v>0</v>
      </c>
      <c r="AP43" s="560"/>
      <c r="AQ43" s="580">
        <f t="shared" si="28"/>
        <v>0</v>
      </c>
      <c r="AR43" s="560">
        <f t="shared" si="29"/>
        <v>0</v>
      </c>
      <c r="AS43" s="561">
        <f t="shared" si="30"/>
        <v>0</v>
      </c>
      <c r="AT43" s="558">
        <f t="shared" ref="AT43:AV50" si="72">IFERROR(AQ43/W43,0)</f>
        <v>0</v>
      </c>
      <c r="AU43" s="559">
        <f t="shared" si="72"/>
        <v>0</v>
      </c>
      <c r="AV43" s="564">
        <f t="shared" si="72"/>
        <v>0</v>
      </c>
      <c r="AX43" s="288"/>
      <c r="AY43" s="557" t="s">
        <v>101</v>
      </c>
      <c r="AZ43" s="558">
        <f>E98/1000</f>
        <v>0</v>
      </c>
      <c r="BA43" s="560">
        <f t="shared" si="63"/>
        <v>0</v>
      </c>
      <c r="BB43" s="560">
        <f t="shared" si="64"/>
        <v>0</v>
      </c>
      <c r="BC43" s="560">
        <f t="shared" si="65"/>
        <v>0</v>
      </c>
      <c r="BD43" s="558">
        <f t="shared" si="31"/>
        <v>0</v>
      </c>
      <c r="BE43" s="559">
        <f t="shared" si="32"/>
        <v>0</v>
      </c>
      <c r="BF43" s="564">
        <f t="shared" si="33"/>
        <v>0</v>
      </c>
      <c r="BG43" s="558">
        <f t="shared" si="57"/>
        <v>0</v>
      </c>
      <c r="BH43" s="559">
        <f t="shared" si="58"/>
        <v>0</v>
      </c>
      <c r="BI43" s="564">
        <f t="shared" si="59"/>
        <v>0</v>
      </c>
      <c r="BK43" s="288"/>
      <c r="BL43" s="557" t="s">
        <v>101</v>
      </c>
      <c r="BM43" s="558">
        <f>E118/1000</f>
        <v>0</v>
      </c>
      <c r="BN43" s="560">
        <f t="shared" ref="BN43:BN50" si="73">BM43*$AN$23</f>
        <v>0</v>
      </c>
      <c r="BO43" s="560">
        <f t="shared" si="50"/>
        <v>0</v>
      </c>
      <c r="BP43" s="560">
        <f t="shared" si="51"/>
        <v>0</v>
      </c>
      <c r="BQ43" s="558">
        <f t="shared" si="36"/>
        <v>0</v>
      </c>
      <c r="BR43" s="559">
        <f t="shared" si="37"/>
        <v>0</v>
      </c>
      <c r="BS43" s="564">
        <f t="shared" si="38"/>
        <v>0</v>
      </c>
      <c r="BT43" s="558">
        <f t="shared" si="60"/>
        <v>0</v>
      </c>
      <c r="BU43" s="559">
        <f t="shared" si="61"/>
        <v>0</v>
      </c>
      <c r="BV43" s="564">
        <f t="shared" si="62"/>
        <v>0</v>
      </c>
    </row>
    <row r="44" spans="3:74" ht="12.75" customHeight="1">
      <c r="C44" s="171" t="str">
        <f ca="1">+IF(OFFSET(Processes!B25,$D$11,0)="*","*",OFFSET(Processes!D25,$D$11,0))</f>
        <v>INDODCOBLPGE1</v>
      </c>
      <c r="D44" s="171" t="str">
        <f ca="1">+OFFSET(Processes!E25,$D$11,0)</f>
        <v>Other comm Heat High Temp. Boiler - Liquified Petroleum Gas Existing 1</v>
      </c>
      <c r="E44" s="170" t="str">
        <f>+Processes!O25</f>
        <v>INDLPG</v>
      </c>
      <c r="F44" s="170" t="str">
        <f ca="1">+OFFSET(Processes!$M$12,$D$11,0) &amp; Processes!P25</f>
        <v>IODCO</v>
      </c>
      <c r="G44" s="320">
        <f t="shared" si="18"/>
        <v>0</v>
      </c>
      <c r="H44" s="320">
        <f t="shared" si="19"/>
        <v>0</v>
      </c>
      <c r="I44" s="320">
        <f t="shared" si="20"/>
        <v>0</v>
      </c>
      <c r="J44" s="320">
        <f t="shared" si="21"/>
        <v>0</v>
      </c>
      <c r="K44" s="320">
        <f t="shared" si="22"/>
        <v>0</v>
      </c>
      <c r="L44" s="320">
        <f t="shared" si="23"/>
        <v>0</v>
      </c>
      <c r="M44" s="320">
        <f t="shared" si="24"/>
        <v>0</v>
      </c>
      <c r="N44" s="320">
        <f t="shared" si="25"/>
        <v>0</v>
      </c>
      <c r="O44" s="320">
        <f t="shared" si="26"/>
        <v>0</v>
      </c>
      <c r="P44" s="320">
        <f t="shared" si="1"/>
        <v>0</v>
      </c>
      <c r="Q44" s="320">
        <f t="shared" si="2"/>
        <v>0</v>
      </c>
      <c r="R44" s="320">
        <f t="shared" si="3"/>
        <v>0</v>
      </c>
      <c r="S44" s="320">
        <f t="shared" si="4"/>
        <v>0</v>
      </c>
      <c r="T44" s="320">
        <f t="shared" si="5"/>
        <v>0</v>
      </c>
      <c r="U44" s="320">
        <f t="shared" si="6"/>
        <v>0</v>
      </c>
      <c r="V44" s="320">
        <v>5</v>
      </c>
      <c r="W44" s="341">
        <f>H132</f>
        <v>0.96039999999999992</v>
      </c>
      <c r="X44" s="520">
        <f t="shared" si="66"/>
        <v>0.96039999999999992</v>
      </c>
      <c r="Y44" s="520">
        <f t="shared" si="66"/>
        <v>0.96039999999999992</v>
      </c>
      <c r="Z44" s="324">
        <f t="shared" si="54"/>
        <v>3.1536000000000002E-2</v>
      </c>
      <c r="AA44" s="390">
        <f t="shared" si="67"/>
        <v>0.5</v>
      </c>
      <c r="AB44" s="329">
        <v>20</v>
      </c>
      <c r="AC44" s="317"/>
      <c r="AD44" s="317"/>
      <c r="AE44" s="329"/>
      <c r="AG44" s="234">
        <f t="shared" si="68"/>
        <v>0</v>
      </c>
      <c r="AH44" s="234">
        <f t="shared" si="69"/>
        <v>0</v>
      </c>
      <c r="AI44" s="234">
        <f t="shared" si="70"/>
        <v>0</v>
      </c>
      <c r="AJ44" s="234"/>
      <c r="AK44" s="288"/>
      <c r="AL44" s="557" t="s">
        <v>53</v>
      </c>
      <c r="AM44" s="558">
        <f>H78/1000</f>
        <v>0</v>
      </c>
      <c r="AN44" s="560">
        <f t="shared" si="71"/>
        <v>0</v>
      </c>
      <c r="AO44" s="560">
        <f>AM44*(1-$AN$23)</f>
        <v>0</v>
      </c>
      <c r="AP44" s="560"/>
      <c r="AQ44" s="580">
        <f t="shared" si="28"/>
        <v>0</v>
      </c>
      <c r="AR44" s="560">
        <f t="shared" si="29"/>
        <v>0</v>
      </c>
      <c r="AS44" s="561">
        <f t="shared" si="30"/>
        <v>0</v>
      </c>
      <c r="AT44" s="558">
        <f t="shared" si="72"/>
        <v>0</v>
      </c>
      <c r="AU44" s="559">
        <f t="shared" si="72"/>
        <v>0</v>
      </c>
      <c r="AV44" s="564">
        <f t="shared" si="72"/>
        <v>0</v>
      </c>
      <c r="AX44" s="288"/>
      <c r="AY44" s="557" t="s">
        <v>53</v>
      </c>
      <c r="AZ44" s="558">
        <f>H98/1000</f>
        <v>0</v>
      </c>
      <c r="BA44" s="560">
        <f t="shared" si="63"/>
        <v>0</v>
      </c>
      <c r="BB44" s="560">
        <f t="shared" si="64"/>
        <v>0</v>
      </c>
      <c r="BC44" s="560">
        <f t="shared" si="65"/>
        <v>0</v>
      </c>
      <c r="BD44" s="558">
        <f t="shared" si="31"/>
        <v>0</v>
      </c>
      <c r="BE44" s="559">
        <f t="shared" si="32"/>
        <v>0</v>
      </c>
      <c r="BF44" s="564">
        <f t="shared" si="33"/>
        <v>0</v>
      </c>
      <c r="BG44" s="558">
        <f t="shared" si="57"/>
        <v>0</v>
      </c>
      <c r="BH44" s="559">
        <f t="shared" si="58"/>
        <v>0</v>
      </c>
      <c r="BI44" s="564">
        <f t="shared" si="59"/>
        <v>0</v>
      </c>
      <c r="BK44" s="288"/>
      <c r="BL44" s="557" t="s">
        <v>53</v>
      </c>
      <c r="BM44" s="558">
        <f>H118/1000</f>
        <v>0</v>
      </c>
      <c r="BN44" s="560">
        <f t="shared" si="73"/>
        <v>0</v>
      </c>
      <c r="BO44" s="560">
        <f t="shared" si="50"/>
        <v>0</v>
      </c>
      <c r="BP44" s="560">
        <f t="shared" si="51"/>
        <v>0</v>
      </c>
      <c r="BQ44" s="558">
        <f t="shared" si="36"/>
        <v>0</v>
      </c>
      <c r="BR44" s="559">
        <f t="shared" si="37"/>
        <v>0</v>
      </c>
      <c r="BS44" s="564">
        <f t="shared" si="38"/>
        <v>0</v>
      </c>
      <c r="BT44" s="558">
        <f t="shared" si="60"/>
        <v>0</v>
      </c>
      <c r="BU44" s="559">
        <f t="shared" si="61"/>
        <v>0</v>
      </c>
      <c r="BV44" s="564">
        <f t="shared" si="62"/>
        <v>0</v>
      </c>
    </row>
    <row r="45" spans="3:74" ht="12.75" customHeight="1">
      <c r="C45" s="171" t="str">
        <f ca="1">+IF(OFFSET(Processes!B26,$D$11,0)="*","*",OFFSET(Processes!D26,$D$11,0))</f>
        <v>INDODCOBWSTE1</v>
      </c>
      <c r="D45" s="171" t="str">
        <f ca="1">+OFFSET(Processes!E26,$D$11,0)</f>
        <v>Other comm Heat High Temp. Boiler - Waste Existing 1</v>
      </c>
      <c r="E45" s="170" t="str">
        <f>+Processes!O26</f>
        <v>INDWST</v>
      </c>
      <c r="F45" s="170" t="str">
        <f ca="1">+OFFSET(Processes!$M$12,$D$11,0) &amp; Processes!P26</f>
        <v>IODCO</v>
      </c>
      <c r="G45" s="320">
        <f t="shared" si="18"/>
        <v>0</v>
      </c>
      <c r="H45" s="320">
        <f t="shared" si="19"/>
        <v>0</v>
      </c>
      <c r="I45" s="320">
        <f t="shared" si="20"/>
        <v>0</v>
      </c>
      <c r="J45" s="320">
        <f t="shared" si="21"/>
        <v>0</v>
      </c>
      <c r="K45" s="320">
        <f t="shared" si="22"/>
        <v>0</v>
      </c>
      <c r="L45" s="320">
        <f t="shared" si="23"/>
        <v>0</v>
      </c>
      <c r="M45" s="320">
        <f t="shared" si="24"/>
        <v>0</v>
      </c>
      <c r="N45" s="320">
        <f t="shared" si="25"/>
        <v>0</v>
      </c>
      <c r="O45" s="320">
        <f t="shared" si="26"/>
        <v>0</v>
      </c>
      <c r="P45" s="320">
        <f t="shared" si="1"/>
        <v>0</v>
      </c>
      <c r="Q45" s="320">
        <f t="shared" si="2"/>
        <v>0</v>
      </c>
      <c r="R45" s="320">
        <f t="shared" si="3"/>
        <v>0</v>
      </c>
      <c r="S45" s="320">
        <f t="shared" si="4"/>
        <v>0</v>
      </c>
      <c r="T45" s="320">
        <f t="shared" si="5"/>
        <v>0</v>
      </c>
      <c r="U45" s="320">
        <f t="shared" si="6"/>
        <v>0</v>
      </c>
      <c r="V45" s="320">
        <v>5</v>
      </c>
      <c r="W45" s="341">
        <f>L132</f>
        <v>0.91237999999999997</v>
      </c>
      <c r="X45" s="520">
        <f t="shared" si="66"/>
        <v>0.91237999999999997</v>
      </c>
      <c r="Y45" s="520">
        <f t="shared" si="66"/>
        <v>0.91237999999999997</v>
      </c>
      <c r="Z45" s="324">
        <f t="shared" si="54"/>
        <v>3.1536000000000002E-2</v>
      </c>
      <c r="AA45" s="390">
        <f t="shared" si="67"/>
        <v>0.5</v>
      </c>
      <c r="AB45" s="329">
        <v>20</v>
      </c>
      <c r="AC45" s="324"/>
      <c r="AD45" s="324"/>
      <c r="AE45" s="329"/>
      <c r="AG45" s="234">
        <f t="shared" si="68"/>
        <v>0</v>
      </c>
      <c r="AH45" s="234">
        <f t="shared" si="69"/>
        <v>0</v>
      </c>
      <c r="AI45" s="234">
        <f t="shared" si="70"/>
        <v>0</v>
      </c>
      <c r="AJ45" s="234"/>
      <c r="AK45" s="288"/>
      <c r="AL45" s="557" t="s">
        <v>102</v>
      </c>
      <c r="AM45" s="558">
        <f>$N78/1000</f>
        <v>0</v>
      </c>
      <c r="AN45" s="559">
        <f t="shared" si="71"/>
        <v>0</v>
      </c>
      <c r="AO45" s="560">
        <f>AM45*(1-$AN$23)</f>
        <v>0</v>
      </c>
      <c r="AP45" s="560"/>
      <c r="AQ45" s="580">
        <f t="shared" si="28"/>
        <v>0</v>
      </c>
      <c r="AR45" s="560">
        <f t="shared" si="29"/>
        <v>0</v>
      </c>
      <c r="AS45" s="561">
        <f t="shared" si="30"/>
        <v>0</v>
      </c>
      <c r="AT45" s="558">
        <f t="shared" si="72"/>
        <v>0</v>
      </c>
      <c r="AU45" s="559">
        <f t="shared" si="72"/>
        <v>0</v>
      </c>
      <c r="AV45" s="564">
        <f t="shared" si="72"/>
        <v>0</v>
      </c>
      <c r="AX45" s="288"/>
      <c r="AY45" s="557" t="s">
        <v>102</v>
      </c>
      <c r="AZ45" s="558">
        <f>$N98/1000</f>
        <v>0</v>
      </c>
      <c r="BA45" s="560">
        <f t="shared" si="63"/>
        <v>0</v>
      </c>
      <c r="BB45" s="560">
        <f t="shared" si="64"/>
        <v>0</v>
      </c>
      <c r="BC45" s="560">
        <f t="shared" si="65"/>
        <v>0</v>
      </c>
      <c r="BD45" s="558">
        <f t="shared" si="31"/>
        <v>0</v>
      </c>
      <c r="BE45" s="559">
        <f t="shared" si="32"/>
        <v>0</v>
      </c>
      <c r="BF45" s="564">
        <f t="shared" si="33"/>
        <v>0</v>
      </c>
      <c r="BG45" s="558">
        <f t="shared" si="57"/>
        <v>0</v>
      </c>
      <c r="BH45" s="559">
        <f t="shared" si="58"/>
        <v>0</v>
      </c>
      <c r="BI45" s="564">
        <f t="shared" si="59"/>
        <v>0</v>
      </c>
      <c r="BK45" s="288"/>
      <c r="BL45" s="557" t="s">
        <v>102</v>
      </c>
      <c r="BM45" s="558">
        <f>$N118/1000</f>
        <v>0</v>
      </c>
      <c r="BN45" s="559">
        <f t="shared" si="73"/>
        <v>0</v>
      </c>
      <c r="BO45" s="560">
        <f t="shared" si="50"/>
        <v>0</v>
      </c>
      <c r="BP45" s="560">
        <f t="shared" si="51"/>
        <v>0</v>
      </c>
      <c r="BQ45" s="558">
        <f t="shared" si="36"/>
        <v>0</v>
      </c>
      <c r="BR45" s="559">
        <f t="shared" si="37"/>
        <v>0</v>
      </c>
      <c r="BS45" s="564">
        <f t="shared" si="38"/>
        <v>0</v>
      </c>
      <c r="BT45" s="558">
        <f t="shared" si="60"/>
        <v>0</v>
      </c>
      <c r="BU45" s="559">
        <f t="shared" si="61"/>
        <v>0</v>
      </c>
      <c r="BV45" s="564">
        <f t="shared" si="62"/>
        <v>0</v>
      </c>
    </row>
    <row r="46" spans="3:74" ht="12.75" customHeight="1">
      <c r="C46" s="146" t="str">
        <f ca="1">+IF(OFFSET(Processes!B27,$D$11,0)="*","*",OFFSET(Processes!D27,$D$11,0))</f>
        <v>INDODCOBELCE1</v>
      </c>
      <c r="D46" s="146" t="str">
        <f ca="1">+OFFSET(Processes!E27,$D$11,0)</f>
        <v>Other comm Heat High Temp. Boiler - Electricity Existing 1</v>
      </c>
      <c r="E46" s="172" t="str">
        <f>+Processes!O27</f>
        <v>INDELC</v>
      </c>
      <c r="F46" s="172" t="str">
        <f ca="1">+OFFSET(Processes!$M$12,$D$11,0) &amp; Processes!P27</f>
        <v>IODCO</v>
      </c>
      <c r="G46" s="322">
        <f t="shared" si="18"/>
        <v>364.92099999999999</v>
      </c>
      <c r="H46" s="322">
        <f t="shared" si="19"/>
        <v>0</v>
      </c>
      <c r="I46" s="322">
        <f t="shared" si="20"/>
        <v>0</v>
      </c>
      <c r="J46" s="322">
        <f t="shared" si="21"/>
        <v>362.73199999999997</v>
      </c>
      <c r="K46" s="322">
        <f t="shared" si="22"/>
        <v>0</v>
      </c>
      <c r="L46" s="322">
        <f t="shared" si="23"/>
        <v>0</v>
      </c>
      <c r="M46" s="322">
        <f t="shared" si="24"/>
        <v>356.315</v>
      </c>
      <c r="N46" s="322">
        <f t="shared" si="25"/>
        <v>0</v>
      </c>
      <c r="O46" s="322">
        <f t="shared" si="26"/>
        <v>0</v>
      </c>
      <c r="P46" s="322">
        <f t="shared" si="1"/>
        <v>356.315</v>
      </c>
      <c r="Q46" s="322">
        <f t="shared" si="2"/>
        <v>0</v>
      </c>
      <c r="R46" s="322">
        <f t="shared" si="3"/>
        <v>0</v>
      </c>
      <c r="S46" s="322">
        <f t="shared" si="4"/>
        <v>0</v>
      </c>
      <c r="T46" s="322">
        <f t="shared" si="5"/>
        <v>0</v>
      </c>
      <c r="U46" s="322">
        <f t="shared" si="6"/>
        <v>0</v>
      </c>
      <c r="V46" s="556">
        <v>5</v>
      </c>
      <c r="W46" s="343">
        <f>M132</f>
        <v>0.91237999999999997</v>
      </c>
      <c r="X46" s="521">
        <f t="shared" si="53"/>
        <v>0.91237999999999997</v>
      </c>
      <c r="Y46" s="521">
        <f t="shared" si="53"/>
        <v>0.91237999999999997</v>
      </c>
      <c r="Z46" s="318">
        <f t="shared" si="54"/>
        <v>3.1536000000000002E-2</v>
      </c>
      <c r="AA46" s="389">
        <f t="shared" si="67"/>
        <v>0.5</v>
      </c>
      <c r="AB46" s="328">
        <v>20</v>
      </c>
      <c r="AC46" s="318"/>
      <c r="AD46" s="318"/>
      <c r="AE46" s="328"/>
      <c r="AG46" s="234">
        <f t="shared" si="68"/>
        <v>6.300363885659487</v>
      </c>
      <c r="AH46" s="234">
        <f t="shared" si="69"/>
        <v>6.2067656975478558</v>
      </c>
      <c r="AI46" s="234">
        <f t="shared" si="70"/>
        <v>6.0969633766024627</v>
      </c>
      <c r="AJ46" s="234"/>
      <c r="AK46" s="353"/>
      <c r="AL46" s="565" t="s">
        <v>61</v>
      </c>
      <c r="AM46" s="566">
        <f>O78/1000</f>
        <v>6.3003600000000004</v>
      </c>
      <c r="AN46" s="574">
        <f t="shared" si="71"/>
        <v>6.3003600000000004</v>
      </c>
      <c r="AO46" s="574">
        <f>AM46*(1-$AN$23)</f>
        <v>0</v>
      </c>
      <c r="AP46" s="574"/>
      <c r="AQ46" s="584">
        <f t="shared" si="28"/>
        <v>5.7483260019980023</v>
      </c>
      <c r="AR46" s="574">
        <f t="shared" si="29"/>
        <v>0</v>
      </c>
      <c r="AS46" s="575">
        <f t="shared" si="30"/>
        <v>0</v>
      </c>
      <c r="AT46" s="566">
        <f t="shared" si="72"/>
        <v>6.300363885659487</v>
      </c>
      <c r="AU46" s="567">
        <f t="shared" si="72"/>
        <v>0</v>
      </c>
      <c r="AV46" s="568">
        <f t="shared" si="72"/>
        <v>0</v>
      </c>
      <c r="AX46" s="353"/>
      <c r="AY46" s="565" t="s">
        <v>61</v>
      </c>
      <c r="AZ46" s="566">
        <f>O98/1000</f>
        <v>6.2067600000000001</v>
      </c>
      <c r="BA46" s="560">
        <f t="shared" si="63"/>
        <v>6.2067600000000001</v>
      </c>
      <c r="BB46" s="574">
        <f t="shared" si="64"/>
        <v>0</v>
      </c>
      <c r="BC46" s="574">
        <f t="shared" si="65"/>
        <v>0</v>
      </c>
      <c r="BD46" s="566">
        <f t="shared" si="31"/>
        <v>5.6629288871287127</v>
      </c>
      <c r="BE46" s="567">
        <f t="shared" si="32"/>
        <v>0</v>
      </c>
      <c r="BF46" s="568">
        <f t="shared" si="33"/>
        <v>0</v>
      </c>
      <c r="BG46" s="566">
        <f t="shared" si="57"/>
        <v>6.2067656975478558</v>
      </c>
      <c r="BH46" s="567">
        <f t="shared" si="58"/>
        <v>0</v>
      </c>
      <c r="BI46" s="568">
        <f t="shared" si="59"/>
        <v>0</v>
      </c>
      <c r="BK46" s="353"/>
      <c r="BL46" s="565" t="s">
        <v>61</v>
      </c>
      <c r="BM46" s="566">
        <f>O118/1000</f>
        <v>6.0969600000000002</v>
      </c>
      <c r="BN46" s="574">
        <f t="shared" si="73"/>
        <v>6.0969600000000002</v>
      </c>
      <c r="BO46" s="574">
        <f t="shared" si="50"/>
        <v>0</v>
      </c>
      <c r="BP46" s="574">
        <f t="shared" si="51"/>
        <v>0</v>
      </c>
      <c r="BQ46" s="566">
        <f t="shared" si="36"/>
        <v>5.562747445544554</v>
      </c>
      <c r="BR46" s="567">
        <f t="shared" si="37"/>
        <v>0</v>
      </c>
      <c r="BS46" s="568">
        <f t="shared" si="38"/>
        <v>0</v>
      </c>
      <c r="BT46" s="566">
        <f t="shared" si="60"/>
        <v>6.0969633766024618</v>
      </c>
      <c r="BU46" s="567">
        <f t="shared" si="61"/>
        <v>0</v>
      </c>
      <c r="BV46" s="568">
        <f t="shared" si="62"/>
        <v>0</v>
      </c>
    </row>
    <row r="47" spans="3:74" ht="12.75" customHeight="1">
      <c r="C47" s="171" t="str">
        <f ca="1">+IF(OFFSET(Processes!B28,$D$11,0)="*","*",OFFSET(Processes!D28,$D$11,0))</f>
        <v>INDODSHBNGAE1</v>
      </c>
      <c r="D47" s="144" t="str">
        <f ca="1">+OFFSET(Processes!E28,$D$11,0)</f>
        <v>Other comm Heat Room Boiler - Nat. Gas Existing 1</v>
      </c>
      <c r="E47" s="147" t="str">
        <f>+Processes!O28</f>
        <v>INDSNG1,INDSNG2,INDNGA</v>
      </c>
      <c r="F47" s="147" t="str">
        <f ca="1">+OFFSET(Processes!$M$12,$D$11,0) &amp; Processes!P28</f>
        <v>IODSH</v>
      </c>
      <c r="G47" s="320">
        <f t="shared" si="18"/>
        <v>0</v>
      </c>
      <c r="H47" s="320">
        <f t="shared" si="19"/>
        <v>0</v>
      </c>
      <c r="I47" s="320">
        <f t="shared" si="20"/>
        <v>0</v>
      </c>
      <c r="J47" s="320">
        <f t="shared" si="21"/>
        <v>0</v>
      </c>
      <c r="K47" s="320">
        <f t="shared" si="22"/>
        <v>0</v>
      </c>
      <c r="L47" s="320">
        <f t="shared" si="23"/>
        <v>0</v>
      </c>
      <c r="M47" s="320">
        <f t="shared" si="24"/>
        <v>0</v>
      </c>
      <c r="N47" s="320">
        <f t="shared" si="25"/>
        <v>0</v>
      </c>
      <c r="O47" s="320">
        <f t="shared" si="26"/>
        <v>0</v>
      </c>
      <c r="P47" s="320">
        <f t="shared" si="1"/>
        <v>0</v>
      </c>
      <c r="Q47" s="320">
        <f t="shared" si="2"/>
        <v>0</v>
      </c>
      <c r="R47" s="320">
        <f t="shared" si="3"/>
        <v>0</v>
      </c>
      <c r="S47" s="320">
        <f t="shared" si="4"/>
        <v>0</v>
      </c>
      <c r="T47" s="320">
        <f t="shared" si="5"/>
        <v>0</v>
      </c>
      <c r="U47" s="320">
        <f t="shared" si="6"/>
        <v>0</v>
      </c>
      <c r="V47" s="320">
        <v>5</v>
      </c>
      <c r="W47" s="341">
        <f>I136</f>
        <v>1</v>
      </c>
      <c r="X47" s="520">
        <f t="shared" si="53"/>
        <v>1</v>
      </c>
      <c r="Y47" s="520">
        <f t="shared" si="53"/>
        <v>1</v>
      </c>
      <c r="Z47" s="317">
        <f t="shared" si="54"/>
        <v>3.1536000000000002E-2</v>
      </c>
      <c r="AA47" s="390">
        <f t="shared" si="67"/>
        <v>0.5</v>
      </c>
      <c r="AB47" s="329">
        <v>20</v>
      </c>
      <c r="AC47" s="324"/>
      <c r="AD47" s="317"/>
      <c r="AE47" s="329"/>
      <c r="AG47" s="234">
        <f t="shared" si="68"/>
        <v>0</v>
      </c>
      <c r="AH47" s="234">
        <f t="shared" si="69"/>
        <v>0</v>
      </c>
      <c r="AI47" s="234">
        <f t="shared" si="70"/>
        <v>0</v>
      </c>
      <c r="AJ47" s="234"/>
      <c r="AK47" s="528" t="str">
        <f ca="1">F47</f>
        <v>IODSH</v>
      </c>
      <c r="AL47" s="569" t="s">
        <v>97</v>
      </c>
      <c r="AM47" s="570">
        <f>(J82+I82)/1000</f>
        <v>0</v>
      </c>
      <c r="AN47" s="572">
        <f t="shared" si="71"/>
        <v>0</v>
      </c>
      <c r="AO47" s="560">
        <f>AM47*$AO$23</f>
        <v>0</v>
      </c>
      <c r="AP47" s="560">
        <f>AM47*$AP$23</f>
        <v>0</v>
      </c>
      <c r="AQ47" s="580">
        <f t="shared" si="28"/>
        <v>0</v>
      </c>
      <c r="AR47" s="560">
        <f t="shared" si="29"/>
        <v>0</v>
      </c>
      <c r="AS47" s="561">
        <f t="shared" si="30"/>
        <v>0</v>
      </c>
      <c r="AT47" s="570">
        <f t="shared" si="72"/>
        <v>0</v>
      </c>
      <c r="AU47" s="572">
        <f t="shared" si="72"/>
        <v>0</v>
      </c>
      <c r="AV47" s="573">
        <f t="shared" si="72"/>
        <v>0</v>
      </c>
      <c r="AX47" s="528" t="str">
        <f t="shared" ca="1" si="12"/>
        <v>IODSH</v>
      </c>
      <c r="AY47" s="569" t="s">
        <v>97</v>
      </c>
      <c r="AZ47" s="570">
        <f>(J102+I102)/1000</f>
        <v>0</v>
      </c>
      <c r="BA47" s="572">
        <f>AZ47*$AN$23</f>
        <v>0</v>
      </c>
      <c r="BB47" s="560">
        <f t="shared" si="64"/>
        <v>0</v>
      </c>
      <c r="BC47" s="560">
        <f t="shared" si="65"/>
        <v>0</v>
      </c>
      <c r="BD47" s="570">
        <f t="shared" si="31"/>
        <v>0</v>
      </c>
      <c r="BE47" s="572">
        <f t="shared" si="32"/>
        <v>0</v>
      </c>
      <c r="BF47" s="573">
        <f t="shared" si="33"/>
        <v>0</v>
      </c>
      <c r="BG47" s="570">
        <f t="shared" si="57"/>
        <v>0</v>
      </c>
      <c r="BH47" s="572">
        <f t="shared" si="58"/>
        <v>0</v>
      </c>
      <c r="BI47" s="573">
        <f t="shared" si="59"/>
        <v>0</v>
      </c>
      <c r="BK47" s="528" t="str">
        <f ca="1">AK47</f>
        <v>IODSH</v>
      </c>
      <c r="BL47" s="569" t="s">
        <v>97</v>
      </c>
      <c r="BM47" s="570">
        <f>(J122+I122)/1000</f>
        <v>0</v>
      </c>
      <c r="BN47" s="572">
        <f t="shared" si="73"/>
        <v>0</v>
      </c>
      <c r="BO47" s="560">
        <f t="shared" si="50"/>
        <v>0</v>
      </c>
      <c r="BP47" s="560">
        <f t="shared" si="51"/>
        <v>0</v>
      </c>
      <c r="BQ47" s="570">
        <f t="shared" si="36"/>
        <v>0</v>
      </c>
      <c r="BR47" s="572">
        <f t="shared" si="37"/>
        <v>0</v>
      </c>
      <c r="BS47" s="573">
        <f t="shared" si="38"/>
        <v>0</v>
      </c>
      <c r="BT47" s="570">
        <f t="shared" si="60"/>
        <v>0</v>
      </c>
      <c r="BU47" s="572">
        <f t="shared" si="61"/>
        <v>0</v>
      </c>
      <c r="BV47" s="573">
        <f t="shared" si="62"/>
        <v>0</v>
      </c>
    </row>
    <row r="48" spans="3:74" ht="12.75" customHeight="1">
      <c r="C48" s="171" t="str">
        <f ca="1">+IF(OFFSET(Processes!B29,$D$11,0)="*","*",OFFSET(Processes!D29,$D$11,0))</f>
        <v>INDODSHBCOAE1</v>
      </c>
      <c r="D48" s="144" t="str">
        <f ca="1">+OFFSET(Processes!E29,$D$11,0)</f>
        <v>Other comm Heat Room Boiler - Coal Existing 1</v>
      </c>
      <c r="E48" s="147" t="str">
        <f>+Processes!O29</f>
        <v>INDCOA</v>
      </c>
      <c r="F48" s="147" t="str">
        <f ca="1">+OFFSET(Processes!$M$12,$D$11,0) &amp; Processes!P29</f>
        <v>IODSH</v>
      </c>
      <c r="G48" s="320">
        <f t="shared" si="18"/>
        <v>0</v>
      </c>
      <c r="H48" s="320">
        <f t="shared" si="19"/>
        <v>0</v>
      </c>
      <c r="I48" s="320">
        <f t="shared" si="20"/>
        <v>0</v>
      </c>
      <c r="J48" s="320">
        <f t="shared" si="21"/>
        <v>0</v>
      </c>
      <c r="K48" s="320">
        <f t="shared" si="22"/>
        <v>0</v>
      </c>
      <c r="L48" s="320">
        <f t="shared" si="23"/>
        <v>0</v>
      </c>
      <c r="M48" s="320">
        <f t="shared" si="24"/>
        <v>0</v>
      </c>
      <c r="N48" s="320">
        <f t="shared" si="25"/>
        <v>0</v>
      </c>
      <c r="O48" s="320">
        <f t="shared" si="26"/>
        <v>0</v>
      </c>
      <c r="P48" s="320">
        <f t="shared" si="1"/>
        <v>0</v>
      </c>
      <c r="Q48" s="320">
        <f t="shared" si="2"/>
        <v>0</v>
      </c>
      <c r="R48" s="320">
        <f t="shared" si="3"/>
        <v>0</v>
      </c>
      <c r="S48" s="320">
        <f t="shared" si="4"/>
        <v>0</v>
      </c>
      <c r="T48" s="320">
        <f t="shared" si="5"/>
        <v>0</v>
      </c>
      <c r="U48" s="320">
        <f t="shared" si="6"/>
        <v>0</v>
      </c>
      <c r="V48" s="320">
        <v>5</v>
      </c>
      <c r="W48" s="341">
        <f>D136</f>
        <v>0.95</v>
      </c>
      <c r="X48" s="520">
        <f t="shared" si="53"/>
        <v>0.95</v>
      </c>
      <c r="Y48" s="520">
        <f t="shared" si="53"/>
        <v>0.95</v>
      </c>
      <c r="Z48" s="317">
        <f t="shared" si="54"/>
        <v>3.1536000000000002E-2</v>
      </c>
      <c r="AA48" s="388">
        <f t="shared" si="67"/>
        <v>0.5</v>
      </c>
      <c r="AB48" s="327">
        <v>20</v>
      </c>
      <c r="AC48" s="324"/>
      <c r="AD48" s="317"/>
      <c r="AE48" s="329"/>
      <c r="AG48" s="234">
        <f t="shared" si="68"/>
        <v>0</v>
      </c>
      <c r="AH48" s="234">
        <f t="shared" si="69"/>
        <v>0</v>
      </c>
      <c r="AI48" s="234">
        <f t="shared" si="70"/>
        <v>0</v>
      </c>
      <c r="AJ48" s="234"/>
      <c r="AK48" s="354"/>
      <c r="AL48" s="557" t="s">
        <v>98</v>
      </c>
      <c r="AM48" s="558">
        <f>D82/1000</f>
        <v>0</v>
      </c>
      <c r="AN48" s="559">
        <f t="shared" si="71"/>
        <v>0</v>
      </c>
      <c r="AO48" s="560">
        <f>AM48*$AO$23</f>
        <v>0</v>
      </c>
      <c r="AP48" s="560">
        <f>AM48*$AP$23</f>
        <v>0</v>
      </c>
      <c r="AQ48" s="580">
        <f t="shared" si="28"/>
        <v>0</v>
      </c>
      <c r="AR48" s="560">
        <f t="shared" si="29"/>
        <v>0</v>
      </c>
      <c r="AS48" s="561">
        <f t="shared" si="30"/>
        <v>0</v>
      </c>
      <c r="AT48" s="558">
        <f t="shared" si="72"/>
        <v>0</v>
      </c>
      <c r="AU48" s="559">
        <f t="shared" si="72"/>
        <v>0</v>
      </c>
      <c r="AV48" s="564">
        <f t="shared" si="72"/>
        <v>0</v>
      </c>
      <c r="AX48" s="354"/>
      <c r="AY48" s="557" t="s">
        <v>98</v>
      </c>
      <c r="AZ48" s="558">
        <f>D102/1000</f>
        <v>0</v>
      </c>
      <c r="BA48" s="559">
        <f t="shared" ref="BA48:BA50" si="74">AZ48*$AN$23</f>
        <v>0</v>
      </c>
      <c r="BB48" s="560">
        <f t="shared" si="64"/>
        <v>0</v>
      </c>
      <c r="BC48" s="560">
        <f t="shared" si="65"/>
        <v>0</v>
      </c>
      <c r="BD48" s="558">
        <f t="shared" si="31"/>
        <v>0</v>
      </c>
      <c r="BE48" s="559">
        <f t="shared" si="32"/>
        <v>0</v>
      </c>
      <c r="BF48" s="564">
        <f t="shared" si="33"/>
        <v>0</v>
      </c>
      <c r="BG48" s="558">
        <f t="shared" si="57"/>
        <v>0</v>
      </c>
      <c r="BH48" s="559">
        <f t="shared" si="58"/>
        <v>0</v>
      </c>
      <c r="BI48" s="564">
        <f t="shared" si="59"/>
        <v>0</v>
      </c>
      <c r="BK48" s="354"/>
      <c r="BL48" s="557" t="s">
        <v>98</v>
      </c>
      <c r="BM48" s="558">
        <f>D122/1000</f>
        <v>0</v>
      </c>
      <c r="BN48" s="559">
        <f t="shared" si="73"/>
        <v>0</v>
      </c>
      <c r="BO48" s="560">
        <f t="shared" si="50"/>
        <v>0</v>
      </c>
      <c r="BP48" s="560">
        <f t="shared" si="51"/>
        <v>0</v>
      </c>
      <c r="BQ48" s="558">
        <f t="shared" si="36"/>
        <v>0</v>
      </c>
      <c r="BR48" s="559">
        <f t="shared" si="37"/>
        <v>0</v>
      </c>
      <c r="BS48" s="564">
        <f t="shared" si="38"/>
        <v>0</v>
      </c>
      <c r="BT48" s="558">
        <f t="shared" si="60"/>
        <v>0</v>
      </c>
      <c r="BU48" s="559">
        <f t="shared" si="61"/>
        <v>0</v>
      </c>
      <c r="BV48" s="564">
        <f t="shared" si="62"/>
        <v>0</v>
      </c>
    </row>
    <row r="49" spans="3:74" ht="12.75" customHeight="1">
      <c r="C49" s="171" t="str">
        <f ca="1">+IF(OFFSET(Processes!B30,$D$11,0)="*","*",OFFSET(Processes!D30,$D$11,0))</f>
        <v>INDODSHBDSLE1</v>
      </c>
      <c r="D49" s="144" t="str">
        <f ca="1">+OFFSET(Processes!E30,$D$11,0)</f>
        <v>Other comm Heat Room Boiler - Diesel Existing 1</v>
      </c>
      <c r="E49" s="147" t="str">
        <f>+Processes!O30</f>
        <v>INDDSB1,INDDSB2,INDDSL</v>
      </c>
      <c r="F49" s="147" t="str">
        <f ca="1">+OFFSET(Processes!$M$12,$D$11,0) &amp; Processes!P30</f>
        <v>IODSH</v>
      </c>
      <c r="G49" s="320">
        <f t="shared" si="18"/>
        <v>0</v>
      </c>
      <c r="H49" s="320">
        <f t="shared" si="19"/>
        <v>0</v>
      </c>
      <c r="I49" s="320">
        <f t="shared" si="20"/>
        <v>0</v>
      </c>
      <c r="J49" s="320">
        <f t="shared" si="21"/>
        <v>0</v>
      </c>
      <c r="K49" s="320">
        <f t="shared" si="22"/>
        <v>0</v>
      </c>
      <c r="L49" s="320">
        <f t="shared" si="23"/>
        <v>0</v>
      </c>
      <c r="M49" s="320">
        <f t="shared" si="24"/>
        <v>0</v>
      </c>
      <c r="N49" s="320">
        <f t="shared" si="25"/>
        <v>0</v>
      </c>
      <c r="O49" s="320">
        <f t="shared" si="26"/>
        <v>0</v>
      </c>
      <c r="P49" s="320">
        <f t="shared" si="1"/>
        <v>0</v>
      </c>
      <c r="Q49" s="320">
        <f t="shared" si="2"/>
        <v>0</v>
      </c>
      <c r="R49" s="320">
        <f t="shared" si="3"/>
        <v>0</v>
      </c>
      <c r="S49" s="320">
        <f t="shared" si="4"/>
        <v>0</v>
      </c>
      <c r="T49" s="320">
        <f t="shared" si="5"/>
        <v>0</v>
      </c>
      <c r="U49" s="320">
        <f t="shared" si="6"/>
        <v>0</v>
      </c>
      <c r="V49" s="320">
        <v>5</v>
      </c>
      <c r="W49" s="341">
        <f>F136</f>
        <v>0.96</v>
      </c>
      <c r="X49" s="520">
        <f t="shared" si="53"/>
        <v>0.96</v>
      </c>
      <c r="Y49" s="520">
        <f t="shared" si="53"/>
        <v>0.96</v>
      </c>
      <c r="Z49" s="317">
        <f t="shared" si="54"/>
        <v>3.1536000000000002E-2</v>
      </c>
      <c r="AA49" s="390">
        <f t="shared" si="67"/>
        <v>0.5</v>
      </c>
      <c r="AB49" s="329">
        <v>20</v>
      </c>
      <c r="AC49" s="324"/>
      <c r="AD49" s="317"/>
      <c r="AE49" s="329"/>
      <c r="AG49" s="234">
        <f t="shared" si="68"/>
        <v>0</v>
      </c>
      <c r="AH49" s="234">
        <f t="shared" si="69"/>
        <v>0</v>
      </c>
      <c r="AI49" s="234">
        <f t="shared" si="70"/>
        <v>0</v>
      </c>
      <c r="AJ49" s="234"/>
      <c r="AK49" s="354"/>
      <c r="AL49" s="557" t="s">
        <v>59</v>
      </c>
      <c r="AM49" s="558">
        <f>(F82+L82)/1000</f>
        <v>0</v>
      </c>
      <c r="AN49" s="559">
        <f t="shared" ref="AN49:AN62" si="75">AM49*$AN$23</f>
        <v>0</v>
      </c>
      <c r="AO49" s="560">
        <f t="shared" ref="AO49:AO62" si="76">AM49*$AO$23</f>
        <v>0</v>
      </c>
      <c r="AP49" s="560">
        <f t="shared" ref="AP49:AP62" si="77">AM49*$AP$23</f>
        <v>0</v>
      </c>
      <c r="AQ49" s="580">
        <f t="shared" si="28"/>
        <v>0</v>
      </c>
      <c r="AR49" s="560">
        <f t="shared" si="29"/>
        <v>0</v>
      </c>
      <c r="AS49" s="561">
        <f t="shared" si="30"/>
        <v>0</v>
      </c>
      <c r="AT49" s="558">
        <f t="shared" si="72"/>
        <v>0</v>
      </c>
      <c r="AU49" s="559">
        <f t="shared" si="72"/>
        <v>0</v>
      </c>
      <c r="AV49" s="564">
        <f t="shared" si="72"/>
        <v>0</v>
      </c>
      <c r="AX49" s="354"/>
      <c r="AY49" s="557" t="s">
        <v>59</v>
      </c>
      <c r="AZ49" s="558">
        <f>(F102+L102)/1000</f>
        <v>0</v>
      </c>
      <c r="BA49" s="559">
        <f t="shared" si="74"/>
        <v>0</v>
      </c>
      <c r="BB49" s="560">
        <f t="shared" si="64"/>
        <v>0</v>
      </c>
      <c r="BC49" s="560">
        <f t="shared" si="65"/>
        <v>0</v>
      </c>
      <c r="BD49" s="558">
        <f t="shared" si="31"/>
        <v>0</v>
      </c>
      <c r="BE49" s="559">
        <f t="shared" si="32"/>
        <v>0</v>
      </c>
      <c r="BF49" s="564">
        <f t="shared" si="33"/>
        <v>0</v>
      </c>
      <c r="BG49" s="558">
        <f t="shared" si="57"/>
        <v>0</v>
      </c>
      <c r="BH49" s="559">
        <f t="shared" si="58"/>
        <v>0</v>
      </c>
      <c r="BI49" s="564">
        <f t="shared" si="59"/>
        <v>0</v>
      </c>
      <c r="BK49" s="354"/>
      <c r="BL49" s="557" t="s">
        <v>59</v>
      </c>
      <c r="BM49" s="558">
        <f>(F122+L122)/1000</f>
        <v>0</v>
      </c>
      <c r="BN49" s="559">
        <f t="shared" si="73"/>
        <v>0</v>
      </c>
      <c r="BO49" s="560">
        <f t="shared" si="50"/>
        <v>0</v>
      </c>
      <c r="BP49" s="560">
        <f t="shared" si="51"/>
        <v>0</v>
      </c>
      <c r="BQ49" s="558">
        <f t="shared" si="36"/>
        <v>0</v>
      </c>
      <c r="BR49" s="559">
        <f t="shared" si="37"/>
        <v>0</v>
      </c>
      <c r="BS49" s="564">
        <f t="shared" si="38"/>
        <v>0</v>
      </c>
      <c r="BT49" s="558">
        <f t="shared" si="60"/>
        <v>0</v>
      </c>
      <c r="BU49" s="559">
        <f t="shared" si="61"/>
        <v>0</v>
      </c>
      <c r="BV49" s="564">
        <f t="shared" si="62"/>
        <v>0</v>
      </c>
    </row>
    <row r="50" spans="3:74" ht="12.75" customHeight="1">
      <c r="C50" s="171" t="str">
        <f ca="1">+IF(OFFSET(Processes!B31,$D$11,0)="*","*",OFFSET(Processes!D31,$D$11,0))</f>
        <v>INDODSHBWPEE1</v>
      </c>
      <c r="D50" s="144" t="str">
        <f ca="1">+OFFSET(Processes!E31,$D$11,0)</f>
        <v>Other comm Heat Room Boiler - Wood Pellets Existing 1</v>
      </c>
      <c r="E50" s="147" t="str">
        <f>+Processes!O31</f>
        <v>INDWPE</v>
      </c>
      <c r="F50" s="147" t="str">
        <f ca="1">+OFFSET(Processes!$M$12,$D$11,0) &amp; Processes!P31</f>
        <v>IODSH</v>
      </c>
      <c r="G50" s="319">
        <f t="shared" si="18"/>
        <v>0</v>
      </c>
      <c r="H50" s="319">
        <f t="shared" si="19"/>
        <v>0</v>
      </c>
      <c r="I50" s="319">
        <f t="shared" si="20"/>
        <v>0</v>
      </c>
      <c r="J50" s="319">
        <f t="shared" si="21"/>
        <v>0</v>
      </c>
      <c r="K50" s="319">
        <f t="shared" si="22"/>
        <v>0</v>
      </c>
      <c r="L50" s="319">
        <f t="shared" si="23"/>
        <v>0</v>
      </c>
      <c r="M50" s="319">
        <f t="shared" si="24"/>
        <v>0</v>
      </c>
      <c r="N50" s="319">
        <f t="shared" si="25"/>
        <v>0</v>
      </c>
      <c r="O50" s="319">
        <f t="shared" si="26"/>
        <v>0</v>
      </c>
      <c r="P50" s="319">
        <f t="shared" si="1"/>
        <v>0</v>
      </c>
      <c r="Q50" s="319">
        <f t="shared" si="2"/>
        <v>0</v>
      </c>
      <c r="R50" s="319">
        <f t="shared" si="3"/>
        <v>0</v>
      </c>
      <c r="S50" s="319">
        <f t="shared" si="4"/>
        <v>0</v>
      </c>
      <c r="T50" s="319">
        <f t="shared" si="5"/>
        <v>0</v>
      </c>
      <c r="U50" s="319">
        <f t="shared" si="6"/>
        <v>0</v>
      </c>
      <c r="V50" s="319">
        <v>5</v>
      </c>
      <c r="W50" s="341">
        <f>K136</f>
        <v>0.85</v>
      </c>
      <c r="X50" s="520">
        <f t="shared" si="53"/>
        <v>0.85</v>
      </c>
      <c r="Y50" s="520">
        <f t="shared" si="53"/>
        <v>0.85</v>
      </c>
      <c r="Z50" s="317">
        <f t="shared" si="54"/>
        <v>3.1536000000000002E-2</v>
      </c>
      <c r="AA50" s="390">
        <f t="shared" si="67"/>
        <v>0.5</v>
      </c>
      <c r="AB50" s="329">
        <v>20</v>
      </c>
      <c r="AC50" s="317">
        <v>0.5</v>
      </c>
      <c r="AD50" s="317">
        <v>0.5</v>
      </c>
      <c r="AE50" s="329">
        <v>5</v>
      </c>
      <c r="AG50" s="234">
        <f t="shared" si="68"/>
        <v>0</v>
      </c>
      <c r="AH50" s="234">
        <f t="shared" si="69"/>
        <v>0</v>
      </c>
      <c r="AI50" s="234">
        <f t="shared" si="70"/>
        <v>0</v>
      </c>
      <c r="AJ50" s="234"/>
      <c r="AK50" s="354"/>
      <c r="AL50" s="557" t="s">
        <v>99</v>
      </c>
      <c r="AM50" s="558">
        <f>M82/1000</f>
        <v>0</v>
      </c>
      <c r="AN50" s="559">
        <f t="shared" si="75"/>
        <v>0</v>
      </c>
      <c r="AO50" s="560">
        <f t="shared" si="76"/>
        <v>0</v>
      </c>
      <c r="AP50" s="560">
        <f t="shared" si="77"/>
        <v>0</v>
      </c>
      <c r="AQ50" s="580">
        <f t="shared" si="28"/>
        <v>0</v>
      </c>
      <c r="AR50" s="560">
        <f t="shared" si="29"/>
        <v>0</v>
      </c>
      <c r="AS50" s="561">
        <f t="shared" si="30"/>
        <v>0</v>
      </c>
      <c r="AT50" s="558">
        <f t="shared" si="72"/>
        <v>0</v>
      </c>
      <c r="AU50" s="559">
        <f t="shared" si="72"/>
        <v>0</v>
      </c>
      <c r="AV50" s="564">
        <f t="shared" si="72"/>
        <v>0</v>
      </c>
      <c r="AX50" s="354"/>
      <c r="AY50" s="557" t="s">
        <v>99</v>
      </c>
      <c r="AZ50" s="558">
        <f>M102/1000</f>
        <v>0</v>
      </c>
      <c r="BA50" s="559">
        <f t="shared" si="74"/>
        <v>0</v>
      </c>
      <c r="BB50" s="560">
        <f t="shared" si="64"/>
        <v>0</v>
      </c>
      <c r="BC50" s="560">
        <f t="shared" si="65"/>
        <v>0</v>
      </c>
      <c r="BD50" s="558">
        <f t="shared" si="31"/>
        <v>0</v>
      </c>
      <c r="BE50" s="559">
        <f t="shared" si="32"/>
        <v>0</v>
      </c>
      <c r="BF50" s="564">
        <f t="shared" si="33"/>
        <v>0</v>
      </c>
      <c r="BG50" s="558">
        <f t="shared" si="57"/>
        <v>0</v>
      </c>
      <c r="BH50" s="559">
        <f t="shared" si="58"/>
        <v>0</v>
      </c>
      <c r="BI50" s="564">
        <f t="shared" si="59"/>
        <v>0</v>
      </c>
      <c r="BK50" s="354"/>
      <c r="BL50" s="557" t="s">
        <v>99</v>
      </c>
      <c r="BM50" s="558">
        <f>M122/1000</f>
        <v>0</v>
      </c>
      <c r="BN50" s="559">
        <f t="shared" si="73"/>
        <v>0</v>
      </c>
      <c r="BO50" s="560">
        <f t="shared" si="50"/>
        <v>0</v>
      </c>
      <c r="BP50" s="560">
        <f t="shared" si="51"/>
        <v>0</v>
      </c>
      <c r="BQ50" s="558">
        <f t="shared" si="36"/>
        <v>0</v>
      </c>
      <c r="BR50" s="559">
        <f t="shared" si="37"/>
        <v>0</v>
      </c>
      <c r="BS50" s="564">
        <f t="shared" si="38"/>
        <v>0</v>
      </c>
      <c r="BT50" s="558">
        <f t="shared" si="60"/>
        <v>0</v>
      </c>
      <c r="BU50" s="559">
        <f t="shared" si="61"/>
        <v>0</v>
      </c>
      <c r="BV50" s="564">
        <f t="shared" si="62"/>
        <v>0</v>
      </c>
    </row>
    <row r="51" spans="3:74" ht="12.75" customHeight="1">
      <c r="C51" s="171"/>
      <c r="D51" s="144"/>
      <c r="E51" s="147" t="str">
        <f>+Processes!O32</f>
        <v>INDWCH</v>
      </c>
      <c r="F51" s="147"/>
      <c r="G51" s="319"/>
      <c r="H51" s="319"/>
      <c r="I51" s="319"/>
      <c r="J51" s="319"/>
      <c r="K51" s="319"/>
      <c r="L51" s="319"/>
      <c r="M51" s="319"/>
      <c r="N51" s="319"/>
      <c r="O51" s="319"/>
      <c r="P51" s="319">
        <f t="shared" si="1"/>
        <v>0</v>
      </c>
      <c r="Q51" s="319">
        <f t="shared" si="2"/>
        <v>0</v>
      </c>
      <c r="R51" s="319">
        <f t="shared" si="3"/>
        <v>0</v>
      </c>
      <c r="S51" s="319">
        <f t="shared" si="4"/>
        <v>0</v>
      </c>
      <c r="T51" s="319">
        <f t="shared" si="5"/>
        <v>0</v>
      </c>
      <c r="U51" s="319">
        <f t="shared" si="6"/>
        <v>0</v>
      </c>
      <c r="V51" s="319" t="str">
        <f>IF(S51&gt;0,0.001,"")</f>
        <v/>
      </c>
      <c r="W51" s="341"/>
      <c r="X51" s="520"/>
      <c r="Y51" s="520"/>
      <c r="Z51" s="317"/>
      <c r="AA51" s="390"/>
      <c r="AB51" s="329"/>
      <c r="AC51" s="317">
        <f>1-AC50</f>
        <v>0.5</v>
      </c>
      <c r="AD51" s="317">
        <f>1-AD50</f>
        <v>0.5</v>
      </c>
      <c r="AE51" s="329">
        <v>5</v>
      </c>
      <c r="AG51" s="234"/>
      <c r="AH51" s="234"/>
      <c r="AI51" s="234"/>
      <c r="AJ51" s="234"/>
      <c r="AK51" s="354"/>
      <c r="AL51" s="557" t="s">
        <v>107</v>
      </c>
      <c r="AM51" s="558"/>
      <c r="AN51" s="559">
        <f t="shared" si="75"/>
        <v>0</v>
      </c>
      <c r="AO51" s="560">
        <f t="shared" si="76"/>
        <v>0</v>
      </c>
      <c r="AP51" s="560">
        <f t="shared" si="77"/>
        <v>0</v>
      </c>
      <c r="AQ51" s="580">
        <f t="shared" si="28"/>
        <v>0</v>
      </c>
      <c r="AR51" s="560">
        <f t="shared" si="29"/>
        <v>0</v>
      </c>
      <c r="AS51" s="561">
        <f t="shared" si="30"/>
        <v>0</v>
      </c>
      <c r="AT51" s="558"/>
      <c r="AU51" s="559"/>
      <c r="AV51" s="564"/>
      <c r="AX51" s="354"/>
      <c r="AY51" s="557" t="s">
        <v>107</v>
      </c>
      <c r="AZ51" s="558"/>
      <c r="BA51" s="559"/>
      <c r="BB51" s="560">
        <f t="shared" si="64"/>
        <v>0</v>
      </c>
      <c r="BC51" s="560">
        <f t="shared" si="65"/>
        <v>0</v>
      </c>
      <c r="BD51" s="558">
        <f t="shared" si="31"/>
        <v>0</v>
      </c>
      <c r="BE51" s="559">
        <f t="shared" si="32"/>
        <v>0</v>
      </c>
      <c r="BF51" s="564">
        <f t="shared" si="33"/>
        <v>0</v>
      </c>
      <c r="BG51" s="558">
        <f t="shared" si="57"/>
        <v>0</v>
      </c>
      <c r="BH51" s="559">
        <f t="shared" si="58"/>
        <v>0</v>
      </c>
      <c r="BI51" s="564">
        <f t="shared" si="59"/>
        <v>0</v>
      </c>
      <c r="BK51" s="354"/>
      <c r="BL51" s="557" t="s">
        <v>107</v>
      </c>
      <c r="BM51" s="558"/>
      <c r="BN51" s="559"/>
      <c r="BO51" s="560">
        <f t="shared" si="50"/>
        <v>0</v>
      </c>
      <c r="BP51" s="560">
        <f t="shared" si="51"/>
        <v>0</v>
      </c>
      <c r="BQ51" s="558">
        <f t="shared" si="36"/>
        <v>0</v>
      </c>
      <c r="BR51" s="559">
        <f t="shared" si="37"/>
        <v>0</v>
      </c>
      <c r="BS51" s="564">
        <f t="shared" si="38"/>
        <v>0</v>
      </c>
      <c r="BT51" s="558">
        <f t="shared" si="60"/>
        <v>0</v>
      </c>
      <c r="BU51" s="559">
        <f t="shared" si="61"/>
        <v>0</v>
      </c>
      <c r="BV51" s="564">
        <f t="shared" si="62"/>
        <v>0</v>
      </c>
    </row>
    <row r="52" spans="3:74" ht="12.75" customHeight="1">
      <c r="C52" s="171" t="str">
        <f ca="1">+IF(OFFSET(Processes!B33,$D$11,0)="*","*",OFFSET(Processes!D33,$D$11,0))</f>
        <v>INDODSHBBGAE1</v>
      </c>
      <c r="D52" s="144" t="str">
        <f ca="1">+OFFSET(Processes!E33,$D$11,0)</f>
        <v>Other comm Heat Room Boiler - Biogas Existing 1</v>
      </c>
      <c r="E52" s="147" t="str">
        <f>+Processes!O33</f>
        <v>INDBGA</v>
      </c>
      <c r="F52" s="147" t="str">
        <f ca="1">+OFFSET(Processes!$M$12,$D$11,0) &amp; Processes!P33</f>
        <v>IODSH</v>
      </c>
      <c r="G52" s="320">
        <f t="shared" si="18"/>
        <v>0</v>
      </c>
      <c r="H52" s="320">
        <f t="shared" si="19"/>
        <v>0</v>
      </c>
      <c r="I52" s="320">
        <f t="shared" si="20"/>
        <v>0</v>
      </c>
      <c r="J52" s="320">
        <f t="shared" si="21"/>
        <v>0</v>
      </c>
      <c r="K52" s="320">
        <f t="shared" si="22"/>
        <v>0</v>
      </c>
      <c r="L52" s="320">
        <f t="shared" si="23"/>
        <v>0</v>
      </c>
      <c r="M52" s="320">
        <f t="shared" si="24"/>
        <v>0</v>
      </c>
      <c r="N52" s="320">
        <f t="shared" si="25"/>
        <v>0</v>
      </c>
      <c r="O52" s="320">
        <f t="shared" si="26"/>
        <v>0</v>
      </c>
      <c r="P52" s="320">
        <f t="shared" si="1"/>
        <v>0</v>
      </c>
      <c r="Q52" s="320">
        <f t="shared" si="2"/>
        <v>0</v>
      </c>
      <c r="R52" s="320">
        <f t="shared" si="3"/>
        <v>0</v>
      </c>
      <c r="S52" s="320">
        <f t="shared" si="4"/>
        <v>0</v>
      </c>
      <c r="T52" s="320">
        <f t="shared" si="5"/>
        <v>0</v>
      </c>
      <c r="U52" s="320">
        <f t="shared" si="6"/>
        <v>0</v>
      </c>
      <c r="V52" s="320">
        <v>5</v>
      </c>
      <c r="W52" s="341">
        <f>J136</f>
        <v>1</v>
      </c>
      <c r="X52" s="520">
        <f t="shared" ref="X52:Y58" si="78">W52</f>
        <v>1</v>
      </c>
      <c r="Y52" s="520">
        <f t="shared" si="78"/>
        <v>1</v>
      </c>
      <c r="Z52" s="317">
        <f>3.6*8760/1000000</f>
        <v>3.1536000000000002E-2</v>
      </c>
      <c r="AA52" s="390">
        <f t="shared" ref="AA52:AA60" si="79">$AA$26</f>
        <v>0.5</v>
      </c>
      <c r="AB52" s="329">
        <v>20</v>
      </c>
      <c r="AC52" s="324"/>
      <c r="AD52" s="317"/>
      <c r="AE52" s="329"/>
      <c r="AG52" s="234">
        <f t="shared" ref="AG52:AG62" si="80">((G52*Z52*AA52/W52)+(H52*Z52*AA52/X52))/$G$21</f>
        <v>0</v>
      </c>
      <c r="AH52" s="234">
        <f t="shared" ref="AH52:AH62" si="81">((J52*Z52*AA52/W52)+(K52*Z52*AA52/X52))/$J$21</f>
        <v>0</v>
      </c>
      <c r="AI52" s="234">
        <f t="shared" ref="AI52:AI62" si="82">((M52*AA52*Z52/W52)+(N52*Z52*AA52/X52))/$M$21</f>
        <v>0</v>
      </c>
      <c r="AJ52" s="234"/>
      <c r="AK52" s="354"/>
      <c r="AL52" s="557" t="s">
        <v>100</v>
      </c>
      <c r="AM52" s="558">
        <f>K82/1000</f>
        <v>0</v>
      </c>
      <c r="AN52" s="559">
        <f t="shared" si="75"/>
        <v>0</v>
      </c>
      <c r="AO52" s="560">
        <f t="shared" si="76"/>
        <v>0</v>
      </c>
      <c r="AP52" s="560">
        <f t="shared" si="77"/>
        <v>0</v>
      </c>
      <c r="AQ52" s="580">
        <f t="shared" si="28"/>
        <v>0</v>
      </c>
      <c r="AR52" s="560">
        <f t="shared" si="29"/>
        <v>0</v>
      </c>
      <c r="AS52" s="561">
        <f t="shared" si="30"/>
        <v>0</v>
      </c>
      <c r="AT52" s="558">
        <f t="shared" ref="AT52:AV56" si="83">IFERROR(AQ52/W52,0)</f>
        <v>0</v>
      </c>
      <c r="AU52" s="559">
        <f t="shared" si="83"/>
        <v>0</v>
      </c>
      <c r="AV52" s="564">
        <f t="shared" si="83"/>
        <v>0</v>
      </c>
      <c r="AX52" s="354"/>
      <c r="AY52" s="557" t="s">
        <v>100</v>
      </c>
      <c r="AZ52" s="558">
        <f>K102/1000</f>
        <v>0</v>
      </c>
      <c r="BA52" s="559">
        <f>AZ52*$AN$23</f>
        <v>0</v>
      </c>
      <c r="BB52" s="560">
        <f t="shared" si="64"/>
        <v>0</v>
      </c>
      <c r="BC52" s="560">
        <f t="shared" si="65"/>
        <v>0</v>
      </c>
      <c r="BD52" s="558">
        <f t="shared" si="31"/>
        <v>0</v>
      </c>
      <c r="BE52" s="559">
        <f t="shared" si="32"/>
        <v>0</v>
      </c>
      <c r="BF52" s="564">
        <f t="shared" si="33"/>
        <v>0</v>
      </c>
      <c r="BG52" s="558">
        <f t="shared" si="57"/>
        <v>0</v>
      </c>
      <c r="BH52" s="559">
        <f t="shared" si="58"/>
        <v>0</v>
      </c>
      <c r="BI52" s="564">
        <f t="shared" si="59"/>
        <v>0</v>
      </c>
      <c r="BK52" s="354"/>
      <c r="BL52" s="557" t="s">
        <v>100</v>
      </c>
      <c r="BM52" s="558">
        <f>K122/1000</f>
        <v>0</v>
      </c>
      <c r="BN52" s="559">
        <f>BM52*$AN$23</f>
        <v>0</v>
      </c>
      <c r="BO52" s="560">
        <f t="shared" si="50"/>
        <v>0</v>
      </c>
      <c r="BP52" s="560">
        <f t="shared" si="51"/>
        <v>0</v>
      </c>
      <c r="BQ52" s="558">
        <f t="shared" si="36"/>
        <v>0</v>
      </c>
      <c r="BR52" s="559">
        <f t="shared" si="37"/>
        <v>0</v>
      </c>
      <c r="BS52" s="564">
        <f t="shared" si="38"/>
        <v>0</v>
      </c>
      <c r="BT52" s="558">
        <f t="shared" si="60"/>
        <v>0</v>
      </c>
      <c r="BU52" s="559">
        <f t="shared" si="61"/>
        <v>0</v>
      </c>
      <c r="BV52" s="564">
        <f t="shared" si="62"/>
        <v>0</v>
      </c>
    </row>
    <row r="53" spans="3:74" ht="12.75" customHeight="1">
      <c r="C53" s="171" t="str">
        <f ca="1">+IF(OFFSET(Processes!B34,$D$11,0)="*","*",OFFSET(Processes!D34,$D$11,0))</f>
        <v>INDODSHBHFOE1</v>
      </c>
      <c r="D53" s="144" t="str">
        <f ca="1">+OFFSET(Processes!E34,$D$11,0)</f>
        <v>Other comm Heat Room Boiler - Heavy Fuel Oil Existing 1</v>
      </c>
      <c r="E53" s="147" t="str">
        <f>+Processes!O34</f>
        <v>INDHFO</v>
      </c>
      <c r="F53" s="147" t="str">
        <f ca="1">+OFFSET(Processes!$M$12,$D$11,0) &amp; Processes!P34</f>
        <v>IODSH</v>
      </c>
      <c r="G53" s="320">
        <f t="shared" si="18"/>
        <v>0</v>
      </c>
      <c r="H53" s="320">
        <f t="shared" si="19"/>
        <v>0</v>
      </c>
      <c r="I53" s="320">
        <f t="shared" si="20"/>
        <v>0</v>
      </c>
      <c r="J53" s="320">
        <f t="shared" si="21"/>
        <v>0</v>
      </c>
      <c r="K53" s="320">
        <f t="shared" si="22"/>
        <v>0</v>
      </c>
      <c r="L53" s="320">
        <f t="shared" si="23"/>
        <v>0</v>
      </c>
      <c r="M53" s="320">
        <f t="shared" si="24"/>
        <v>0</v>
      </c>
      <c r="N53" s="320">
        <f t="shared" si="25"/>
        <v>0</v>
      </c>
      <c r="O53" s="320">
        <f t="shared" si="26"/>
        <v>0</v>
      </c>
      <c r="P53" s="320">
        <f t="shared" si="1"/>
        <v>0</v>
      </c>
      <c r="Q53" s="320">
        <f t="shared" si="2"/>
        <v>0</v>
      </c>
      <c r="R53" s="320">
        <f t="shared" si="3"/>
        <v>0</v>
      </c>
      <c r="S53" s="320">
        <f t="shared" si="4"/>
        <v>0</v>
      </c>
      <c r="T53" s="320">
        <f t="shared" si="5"/>
        <v>0</v>
      </c>
      <c r="U53" s="320">
        <f t="shared" si="6"/>
        <v>0</v>
      </c>
      <c r="V53" s="320">
        <v>5</v>
      </c>
      <c r="W53" s="341">
        <f>E136</f>
        <v>0.95</v>
      </c>
      <c r="X53" s="520">
        <f t="shared" si="78"/>
        <v>0.95</v>
      </c>
      <c r="Y53" s="520">
        <f t="shared" si="78"/>
        <v>0.95</v>
      </c>
      <c r="Z53" s="317">
        <f>3.6*8760/1000000</f>
        <v>3.1536000000000002E-2</v>
      </c>
      <c r="AA53" s="390">
        <f t="shared" si="79"/>
        <v>0.5</v>
      </c>
      <c r="AB53" s="329">
        <v>20</v>
      </c>
      <c r="AC53" s="317"/>
      <c r="AD53" s="317"/>
      <c r="AE53" s="329"/>
      <c r="AG53" s="234">
        <f t="shared" si="80"/>
        <v>0</v>
      </c>
      <c r="AH53" s="234">
        <f t="shared" si="81"/>
        <v>0</v>
      </c>
      <c r="AI53" s="234">
        <f t="shared" si="82"/>
        <v>0</v>
      </c>
      <c r="AJ53" s="234"/>
      <c r="AK53" s="354"/>
      <c r="AL53" s="557" t="s">
        <v>101</v>
      </c>
      <c r="AM53" s="558">
        <f>E82/1000</f>
        <v>0</v>
      </c>
      <c r="AN53" s="559">
        <f t="shared" si="75"/>
        <v>0</v>
      </c>
      <c r="AO53" s="560">
        <f t="shared" si="76"/>
        <v>0</v>
      </c>
      <c r="AP53" s="560">
        <f t="shared" si="77"/>
        <v>0</v>
      </c>
      <c r="AQ53" s="580">
        <f t="shared" si="28"/>
        <v>0</v>
      </c>
      <c r="AR53" s="560">
        <f t="shared" si="29"/>
        <v>0</v>
      </c>
      <c r="AS53" s="561">
        <f t="shared" si="30"/>
        <v>0</v>
      </c>
      <c r="AT53" s="558">
        <f t="shared" si="83"/>
        <v>0</v>
      </c>
      <c r="AU53" s="559">
        <f t="shared" si="83"/>
        <v>0</v>
      </c>
      <c r="AV53" s="564">
        <f t="shared" si="83"/>
        <v>0</v>
      </c>
      <c r="AX53" s="354"/>
      <c r="AY53" s="557" t="s">
        <v>101</v>
      </c>
      <c r="AZ53" s="558">
        <f>E102/1000</f>
        <v>0</v>
      </c>
      <c r="BA53" s="559">
        <f>AZ53*$AN$23</f>
        <v>0</v>
      </c>
      <c r="BB53" s="560">
        <f t="shared" si="64"/>
        <v>0</v>
      </c>
      <c r="BC53" s="560">
        <f t="shared" si="65"/>
        <v>0</v>
      </c>
      <c r="BD53" s="558">
        <f t="shared" si="31"/>
        <v>0</v>
      </c>
      <c r="BE53" s="559">
        <f t="shared" si="32"/>
        <v>0</v>
      </c>
      <c r="BF53" s="564">
        <f t="shared" si="33"/>
        <v>0</v>
      </c>
      <c r="BG53" s="558">
        <f t="shared" si="57"/>
        <v>0</v>
      </c>
      <c r="BH53" s="559">
        <f t="shared" si="58"/>
        <v>0</v>
      </c>
      <c r="BI53" s="564">
        <f t="shared" si="59"/>
        <v>0</v>
      </c>
      <c r="BK53" s="354"/>
      <c r="BL53" s="557" t="s">
        <v>101</v>
      </c>
      <c r="BM53" s="558">
        <f>E122/1000</f>
        <v>0</v>
      </c>
      <c r="BN53" s="559">
        <f>BM53*$AN$23</f>
        <v>0</v>
      </c>
      <c r="BO53" s="560">
        <f t="shared" si="50"/>
        <v>0</v>
      </c>
      <c r="BP53" s="560">
        <f t="shared" si="51"/>
        <v>0</v>
      </c>
      <c r="BQ53" s="558">
        <f t="shared" si="36"/>
        <v>0</v>
      </c>
      <c r="BR53" s="559">
        <f t="shared" si="37"/>
        <v>0</v>
      </c>
      <c r="BS53" s="564">
        <f t="shared" si="38"/>
        <v>0</v>
      </c>
      <c r="BT53" s="558">
        <f t="shared" si="60"/>
        <v>0</v>
      </c>
      <c r="BU53" s="559">
        <f t="shared" si="61"/>
        <v>0</v>
      </c>
      <c r="BV53" s="564">
        <f t="shared" si="62"/>
        <v>0</v>
      </c>
    </row>
    <row r="54" spans="3:74" ht="12.75" customHeight="1">
      <c r="C54" s="171" t="str">
        <f ca="1">+IF(OFFSET(Processes!B35,$D$11,0)="*","*",OFFSET(Processes!D35,$D$11,0))</f>
        <v>INDODSHBLPGE1</v>
      </c>
      <c r="D54" s="144" t="str">
        <f ca="1">+OFFSET(Processes!E35,$D$11,0)</f>
        <v>Other comm Heat Room Boiler - Liquified Petroleum Gas Existing 1</v>
      </c>
      <c r="E54" s="147" t="str">
        <f>+Processes!O35</f>
        <v>INDLPG</v>
      </c>
      <c r="F54" s="147" t="str">
        <f ca="1">+OFFSET(Processes!$M$12,$D$11,0) &amp; Processes!P35</f>
        <v>IODSH</v>
      </c>
      <c r="G54" s="320">
        <f t="shared" si="18"/>
        <v>0</v>
      </c>
      <c r="H54" s="320">
        <f t="shared" si="19"/>
        <v>0</v>
      </c>
      <c r="I54" s="320">
        <f t="shared" si="20"/>
        <v>0</v>
      </c>
      <c r="J54" s="320">
        <f t="shared" si="21"/>
        <v>0</v>
      </c>
      <c r="K54" s="320">
        <f t="shared" si="22"/>
        <v>0</v>
      </c>
      <c r="L54" s="320">
        <f t="shared" si="23"/>
        <v>0</v>
      </c>
      <c r="M54" s="320">
        <f t="shared" si="24"/>
        <v>0</v>
      </c>
      <c r="N54" s="320">
        <f t="shared" si="25"/>
        <v>0</v>
      </c>
      <c r="O54" s="320">
        <f t="shared" si="26"/>
        <v>0</v>
      </c>
      <c r="P54" s="320">
        <f t="shared" si="1"/>
        <v>0</v>
      </c>
      <c r="Q54" s="320">
        <f t="shared" si="2"/>
        <v>0</v>
      </c>
      <c r="R54" s="320">
        <f t="shared" si="3"/>
        <v>0</v>
      </c>
      <c r="S54" s="320">
        <f t="shared" si="4"/>
        <v>0</v>
      </c>
      <c r="T54" s="320">
        <f t="shared" si="5"/>
        <v>0</v>
      </c>
      <c r="U54" s="320">
        <f t="shared" si="6"/>
        <v>0</v>
      </c>
      <c r="V54" s="320">
        <v>5</v>
      </c>
      <c r="W54" s="341">
        <f>H136</f>
        <v>1</v>
      </c>
      <c r="X54" s="520">
        <f t="shared" si="78"/>
        <v>1</v>
      </c>
      <c r="Y54" s="520">
        <f t="shared" si="78"/>
        <v>1</v>
      </c>
      <c r="Z54" s="317">
        <f>3.6*8760/1000000</f>
        <v>3.1536000000000002E-2</v>
      </c>
      <c r="AA54" s="390">
        <f t="shared" si="79"/>
        <v>0.5</v>
      </c>
      <c r="AB54" s="329">
        <v>20</v>
      </c>
      <c r="AC54" s="317"/>
      <c r="AD54" s="317"/>
      <c r="AE54" s="329"/>
      <c r="AG54" s="234">
        <f t="shared" si="80"/>
        <v>0</v>
      </c>
      <c r="AH54" s="234">
        <f t="shared" si="81"/>
        <v>0</v>
      </c>
      <c r="AI54" s="234">
        <f t="shared" si="82"/>
        <v>0</v>
      </c>
      <c r="AJ54" s="234"/>
      <c r="AK54" s="354"/>
      <c r="AL54" s="557" t="s">
        <v>53</v>
      </c>
      <c r="AM54" s="558">
        <f>H82/1000</f>
        <v>0</v>
      </c>
      <c r="AN54" s="559">
        <f t="shared" si="75"/>
        <v>0</v>
      </c>
      <c r="AO54" s="560">
        <f t="shared" si="76"/>
        <v>0</v>
      </c>
      <c r="AP54" s="560">
        <f t="shared" si="77"/>
        <v>0</v>
      </c>
      <c r="AQ54" s="580">
        <f t="shared" si="28"/>
        <v>0</v>
      </c>
      <c r="AR54" s="560">
        <f t="shared" si="29"/>
        <v>0</v>
      </c>
      <c r="AS54" s="561">
        <f t="shared" si="30"/>
        <v>0</v>
      </c>
      <c r="AT54" s="558">
        <f t="shared" si="83"/>
        <v>0</v>
      </c>
      <c r="AU54" s="559">
        <f t="shared" si="83"/>
        <v>0</v>
      </c>
      <c r="AV54" s="564">
        <f t="shared" si="83"/>
        <v>0</v>
      </c>
      <c r="AX54" s="354"/>
      <c r="AY54" s="557" t="s">
        <v>53</v>
      </c>
      <c r="AZ54" s="558">
        <f>H102/1000</f>
        <v>0</v>
      </c>
      <c r="BA54" s="559">
        <f>AZ54*$AN$23</f>
        <v>0</v>
      </c>
      <c r="BB54" s="560">
        <f t="shared" si="64"/>
        <v>0</v>
      </c>
      <c r="BC54" s="560">
        <f t="shared" si="65"/>
        <v>0</v>
      </c>
      <c r="BD54" s="558">
        <f t="shared" si="31"/>
        <v>0</v>
      </c>
      <c r="BE54" s="559">
        <f t="shared" si="32"/>
        <v>0</v>
      </c>
      <c r="BF54" s="564">
        <f t="shared" si="33"/>
        <v>0</v>
      </c>
      <c r="BG54" s="558">
        <f t="shared" si="57"/>
        <v>0</v>
      </c>
      <c r="BH54" s="559">
        <f t="shared" si="58"/>
        <v>0</v>
      </c>
      <c r="BI54" s="564">
        <f t="shared" si="59"/>
        <v>0</v>
      </c>
      <c r="BK54" s="354"/>
      <c r="BL54" s="557" t="s">
        <v>53</v>
      </c>
      <c r="BM54" s="558">
        <f>H122/1000</f>
        <v>0</v>
      </c>
      <c r="BN54" s="559">
        <f>BM54*$AN$23</f>
        <v>0</v>
      </c>
      <c r="BO54" s="560">
        <f t="shared" si="50"/>
        <v>0</v>
      </c>
      <c r="BP54" s="560">
        <f t="shared" si="51"/>
        <v>0</v>
      </c>
      <c r="BQ54" s="558">
        <f t="shared" si="36"/>
        <v>0</v>
      </c>
      <c r="BR54" s="559">
        <f t="shared" si="37"/>
        <v>0</v>
      </c>
      <c r="BS54" s="564">
        <f t="shared" si="38"/>
        <v>0</v>
      </c>
      <c r="BT54" s="558">
        <f t="shared" si="60"/>
        <v>0</v>
      </c>
      <c r="BU54" s="559">
        <f t="shared" si="61"/>
        <v>0</v>
      </c>
      <c r="BV54" s="564">
        <f t="shared" si="62"/>
        <v>0</v>
      </c>
    </row>
    <row r="55" spans="3:74" ht="12.75" customHeight="1">
      <c r="C55" s="171" t="str">
        <f ca="1">+IF(OFFSET(Processes!B36,$D$11,0)="*","*",OFFSET(Processes!D36,$D$11,0))</f>
        <v>INDODSHBWSTE1</v>
      </c>
      <c r="D55" s="144" t="str">
        <f ca="1">+OFFSET(Processes!E36,$D$11,0)</f>
        <v>Other comm Heat Room Boiler - Waste Existing 1</v>
      </c>
      <c r="E55" s="147" t="str">
        <f>+Processes!O36</f>
        <v>INDWST</v>
      </c>
      <c r="F55" s="147" t="str">
        <f ca="1">+OFFSET(Processes!$M$12,$D$11,0) &amp; Processes!P36</f>
        <v>IODSH</v>
      </c>
      <c r="G55" s="320">
        <f t="shared" si="18"/>
        <v>0</v>
      </c>
      <c r="H55" s="320">
        <f t="shared" si="19"/>
        <v>0</v>
      </c>
      <c r="I55" s="320">
        <f t="shared" si="20"/>
        <v>0</v>
      </c>
      <c r="J55" s="320">
        <f t="shared" si="21"/>
        <v>0</v>
      </c>
      <c r="K55" s="320">
        <f t="shared" si="22"/>
        <v>0</v>
      </c>
      <c r="L55" s="320">
        <f t="shared" si="23"/>
        <v>0</v>
      </c>
      <c r="M55" s="320">
        <f t="shared" si="24"/>
        <v>0</v>
      </c>
      <c r="N55" s="320">
        <f t="shared" si="25"/>
        <v>0</v>
      </c>
      <c r="O55" s="320">
        <f t="shared" si="26"/>
        <v>0</v>
      </c>
      <c r="P55" s="320">
        <f t="shared" si="1"/>
        <v>0</v>
      </c>
      <c r="Q55" s="320">
        <f t="shared" si="2"/>
        <v>0</v>
      </c>
      <c r="R55" s="320">
        <f t="shared" si="3"/>
        <v>0</v>
      </c>
      <c r="S55" s="320">
        <f t="shared" si="4"/>
        <v>0</v>
      </c>
      <c r="T55" s="320">
        <f t="shared" si="5"/>
        <v>0</v>
      </c>
      <c r="U55" s="320">
        <f t="shared" si="6"/>
        <v>0</v>
      </c>
      <c r="V55" s="320">
        <v>5</v>
      </c>
      <c r="W55" s="341">
        <f>L136</f>
        <v>0.95</v>
      </c>
      <c r="X55" s="520">
        <f t="shared" si="78"/>
        <v>0.95</v>
      </c>
      <c r="Y55" s="520">
        <f t="shared" si="78"/>
        <v>0.95</v>
      </c>
      <c r="Z55" s="317">
        <f t="shared" ref="Z55:Z62" si="84">3.6*8760/1000000</f>
        <v>3.1536000000000002E-2</v>
      </c>
      <c r="AA55" s="390">
        <f t="shared" si="79"/>
        <v>0.5</v>
      </c>
      <c r="AB55" s="329">
        <v>20</v>
      </c>
      <c r="AC55" s="324"/>
      <c r="AD55" s="317"/>
      <c r="AE55" s="329"/>
      <c r="AG55" s="234">
        <f t="shared" si="80"/>
        <v>0</v>
      </c>
      <c r="AH55" s="234">
        <f t="shared" si="81"/>
        <v>0</v>
      </c>
      <c r="AI55" s="234">
        <f t="shared" si="82"/>
        <v>0</v>
      </c>
      <c r="AJ55" s="234"/>
      <c r="AK55" s="354"/>
      <c r="AL55" s="557" t="s">
        <v>102</v>
      </c>
      <c r="AM55" s="558">
        <f>$N82/1000</f>
        <v>0</v>
      </c>
      <c r="AN55" s="559">
        <f t="shared" si="75"/>
        <v>0</v>
      </c>
      <c r="AO55" s="560">
        <f t="shared" si="76"/>
        <v>0</v>
      </c>
      <c r="AP55" s="560">
        <f t="shared" si="77"/>
        <v>0</v>
      </c>
      <c r="AQ55" s="580">
        <f t="shared" si="28"/>
        <v>0</v>
      </c>
      <c r="AR55" s="560">
        <f t="shared" si="29"/>
        <v>0</v>
      </c>
      <c r="AS55" s="561">
        <f t="shared" si="30"/>
        <v>0</v>
      </c>
      <c r="AT55" s="558">
        <f t="shared" si="83"/>
        <v>0</v>
      </c>
      <c r="AU55" s="559">
        <f t="shared" si="83"/>
        <v>0</v>
      </c>
      <c r="AV55" s="564">
        <f t="shared" si="83"/>
        <v>0</v>
      </c>
      <c r="AX55" s="354"/>
      <c r="AY55" s="557" t="s">
        <v>102</v>
      </c>
      <c r="AZ55" s="558">
        <f>$N102/1000</f>
        <v>0</v>
      </c>
      <c r="BA55" s="559">
        <f>AZ55*$AN$23</f>
        <v>0</v>
      </c>
      <c r="BB55" s="560">
        <f t="shared" si="64"/>
        <v>0</v>
      </c>
      <c r="BC55" s="560">
        <f t="shared" si="65"/>
        <v>0</v>
      </c>
      <c r="BD55" s="558">
        <f t="shared" si="31"/>
        <v>0</v>
      </c>
      <c r="BE55" s="559">
        <f t="shared" si="32"/>
        <v>0</v>
      </c>
      <c r="BF55" s="564">
        <f t="shared" si="33"/>
        <v>0</v>
      </c>
      <c r="BG55" s="558">
        <f t="shared" si="57"/>
        <v>0</v>
      </c>
      <c r="BH55" s="559">
        <f t="shared" si="58"/>
        <v>0</v>
      </c>
      <c r="BI55" s="564">
        <f t="shared" si="59"/>
        <v>0</v>
      </c>
      <c r="BK55" s="354"/>
      <c r="BL55" s="557" t="s">
        <v>102</v>
      </c>
      <c r="BM55" s="558">
        <f>$N122/1000</f>
        <v>0</v>
      </c>
      <c r="BN55" s="559">
        <f>BM55*$AN$23</f>
        <v>0</v>
      </c>
      <c r="BO55" s="560">
        <f t="shared" si="50"/>
        <v>0</v>
      </c>
      <c r="BP55" s="560">
        <f t="shared" si="51"/>
        <v>0</v>
      </c>
      <c r="BQ55" s="558">
        <f t="shared" si="36"/>
        <v>0</v>
      </c>
      <c r="BR55" s="559">
        <f t="shared" si="37"/>
        <v>0</v>
      </c>
      <c r="BS55" s="564">
        <f t="shared" si="38"/>
        <v>0</v>
      </c>
      <c r="BT55" s="558">
        <f t="shared" si="60"/>
        <v>0</v>
      </c>
      <c r="BU55" s="559">
        <f t="shared" si="61"/>
        <v>0</v>
      </c>
      <c r="BV55" s="564">
        <f t="shared" si="62"/>
        <v>0</v>
      </c>
    </row>
    <row r="56" spans="3:74" ht="12.75" customHeight="1">
      <c r="C56" s="171" t="str">
        <f ca="1">+IF(OFFSET(Processes!B37,$D$11,0)="*","*",OFFSET(Processes!D37,$D$11,0))</f>
        <v>INDODSHBHETE1</v>
      </c>
      <c r="D56" s="144" t="str">
        <f ca="1">+OFFSET(Processes!E37,$D$11,0)</f>
        <v>Other comm Heat Room Boiler - Dist. Heat Existing 1</v>
      </c>
      <c r="E56" s="147" t="str">
        <f>+Processes!O37</f>
        <v>INDHCE</v>
      </c>
      <c r="F56" s="147" t="str">
        <f ca="1">+OFFSET(Processes!$M$12,$D$11,0) &amp; Processes!P37</f>
        <v>IODSH</v>
      </c>
      <c r="G56" s="319">
        <f t="shared" si="18"/>
        <v>392.11199999999997</v>
      </c>
      <c r="H56" s="319">
        <f t="shared" si="19"/>
        <v>0</v>
      </c>
      <c r="I56" s="319">
        <f t="shared" si="20"/>
        <v>0</v>
      </c>
      <c r="J56" s="319">
        <f t="shared" si="21"/>
        <v>408.91999999999996</v>
      </c>
      <c r="K56" s="319">
        <f t="shared" si="22"/>
        <v>0</v>
      </c>
      <c r="L56" s="319">
        <f t="shared" si="23"/>
        <v>0</v>
      </c>
      <c r="M56" s="319">
        <f t="shared" si="24"/>
        <v>404.923</v>
      </c>
      <c r="N56" s="319">
        <f t="shared" si="25"/>
        <v>0</v>
      </c>
      <c r="O56" s="319">
        <f t="shared" si="26"/>
        <v>0</v>
      </c>
      <c r="P56" s="319">
        <f t="shared" si="1"/>
        <v>404.923</v>
      </c>
      <c r="Q56" s="319">
        <f t="shared" si="2"/>
        <v>0</v>
      </c>
      <c r="R56" s="319">
        <f t="shared" si="3"/>
        <v>0</v>
      </c>
      <c r="S56" s="319">
        <f t="shared" si="4"/>
        <v>0</v>
      </c>
      <c r="T56" s="319">
        <f t="shared" si="5"/>
        <v>0</v>
      </c>
      <c r="U56" s="319">
        <f t="shared" si="6"/>
        <v>0</v>
      </c>
      <c r="V56" s="319">
        <v>5</v>
      </c>
      <c r="W56" s="341">
        <f>$N$136</f>
        <v>0.96</v>
      </c>
      <c r="X56" s="520">
        <f>$W$56</f>
        <v>0.96</v>
      </c>
      <c r="Y56" s="520">
        <f>$W$56</f>
        <v>0.96</v>
      </c>
      <c r="Z56" s="317">
        <f t="shared" si="84"/>
        <v>3.1536000000000002E-2</v>
      </c>
      <c r="AA56" s="390">
        <f t="shared" si="79"/>
        <v>0.5</v>
      </c>
      <c r="AB56" s="329">
        <v>20</v>
      </c>
      <c r="AC56" s="317"/>
      <c r="AD56" s="317"/>
      <c r="AE56" s="327"/>
      <c r="AG56" s="234">
        <f t="shared" si="80"/>
        <v>6.4340055944055949</v>
      </c>
      <c r="AH56" s="234">
        <f t="shared" si="81"/>
        <v>6.6500108910891091</v>
      </c>
      <c r="AI56" s="234">
        <f t="shared" si="82"/>
        <v>6.5850101732673281</v>
      </c>
      <c r="AJ56" s="234"/>
      <c r="AK56" s="354"/>
      <c r="AL56" s="557" t="s">
        <v>103</v>
      </c>
      <c r="AM56" s="558">
        <f>P82/1000</f>
        <v>6.4340000000000002</v>
      </c>
      <c r="AN56" s="611">
        <f>AM56</f>
        <v>6.4340000000000002</v>
      </c>
      <c r="AO56" s="612">
        <v>0</v>
      </c>
      <c r="AP56" s="612">
        <v>0</v>
      </c>
      <c r="AQ56" s="580">
        <f t="shared" si="28"/>
        <v>6.1766453706293705</v>
      </c>
      <c r="AR56" s="560">
        <f t="shared" si="29"/>
        <v>0</v>
      </c>
      <c r="AS56" s="561">
        <f t="shared" si="30"/>
        <v>0</v>
      </c>
      <c r="AT56" s="558">
        <f t="shared" si="83"/>
        <v>6.4340055944055941</v>
      </c>
      <c r="AU56" s="559">
        <f t="shared" si="83"/>
        <v>0</v>
      </c>
      <c r="AV56" s="564">
        <f t="shared" si="83"/>
        <v>0</v>
      </c>
      <c r="AX56" s="354"/>
      <c r="AY56" s="557" t="s">
        <v>103</v>
      </c>
      <c r="AZ56" s="558">
        <f>P102/1000</f>
        <v>6.65</v>
      </c>
      <c r="BA56" s="611">
        <f>AZ56</f>
        <v>6.65</v>
      </c>
      <c r="BB56" s="612">
        <v>0</v>
      </c>
      <c r="BC56" s="612">
        <v>0</v>
      </c>
      <c r="BD56" s="558">
        <f t="shared" si="31"/>
        <v>6.3840104554455444</v>
      </c>
      <c r="BE56" s="559">
        <f t="shared" si="32"/>
        <v>0</v>
      </c>
      <c r="BF56" s="564">
        <f t="shared" si="33"/>
        <v>0</v>
      </c>
      <c r="BG56" s="558">
        <f t="shared" si="57"/>
        <v>6.6500108910891091</v>
      </c>
      <c r="BH56" s="559">
        <f t="shared" si="58"/>
        <v>0</v>
      </c>
      <c r="BI56" s="564">
        <f t="shared" si="59"/>
        <v>0</v>
      </c>
      <c r="BK56" s="354"/>
      <c r="BL56" s="557" t="s">
        <v>103</v>
      </c>
      <c r="BM56" s="558">
        <f>P122/1000</f>
        <v>6.585</v>
      </c>
      <c r="BN56" s="611">
        <f>BM56</f>
        <v>6.585</v>
      </c>
      <c r="BO56" s="612">
        <v>0</v>
      </c>
      <c r="BP56" s="612">
        <v>0</v>
      </c>
      <c r="BQ56" s="558">
        <f t="shared" si="36"/>
        <v>6.3216097663366346</v>
      </c>
      <c r="BR56" s="559">
        <f t="shared" si="37"/>
        <v>0</v>
      </c>
      <c r="BS56" s="564">
        <f t="shared" si="38"/>
        <v>0</v>
      </c>
      <c r="BT56" s="558">
        <f t="shared" si="60"/>
        <v>6.5850101732673281</v>
      </c>
      <c r="BU56" s="559">
        <f t="shared" si="61"/>
        <v>0</v>
      </c>
      <c r="BV56" s="564">
        <f t="shared" si="62"/>
        <v>0</v>
      </c>
    </row>
    <row r="57" spans="3:74" ht="12.75" customHeight="1">
      <c r="C57" s="171" t="str">
        <f ca="1">+IF(OFFSET(Processes!B38,$D$11,0)="*","*",OFFSET(Processes!D38,$D$11,0))</f>
        <v>INDODSHBHETE2</v>
      </c>
      <c r="D57" s="144" t="str">
        <f ca="1">+OFFSET(Processes!E38,$D$11,0)</f>
        <v>Other comm Heat Room Boiler - Dist. Heat Existing 2</v>
      </c>
      <c r="E57" s="147" t="str">
        <f>+Processes!O38</f>
        <v>INDHDE</v>
      </c>
      <c r="F57" s="147" t="str">
        <f ca="1">+OFFSET(Processes!$M$12,$D$11,0) &amp; Processes!P38</f>
        <v>IODSH</v>
      </c>
      <c r="G57" s="319"/>
      <c r="H57" s="319"/>
      <c r="I57" s="319"/>
      <c r="J57" s="319"/>
      <c r="K57" s="319"/>
      <c r="L57" s="319"/>
      <c r="M57" s="319"/>
      <c r="N57" s="319"/>
      <c r="O57" s="319"/>
      <c r="P57" s="319">
        <f t="shared" si="1"/>
        <v>0</v>
      </c>
      <c r="Q57" s="319">
        <f t="shared" si="2"/>
        <v>0</v>
      </c>
      <c r="R57" s="319">
        <f t="shared" si="3"/>
        <v>0</v>
      </c>
      <c r="S57" s="319">
        <f t="shared" si="4"/>
        <v>0</v>
      </c>
      <c r="T57" s="319">
        <f t="shared" si="5"/>
        <v>0</v>
      </c>
      <c r="U57" s="319">
        <f t="shared" si="6"/>
        <v>0</v>
      </c>
      <c r="V57" s="319">
        <v>5</v>
      </c>
      <c r="W57" s="341">
        <f>$N$136</f>
        <v>0.96</v>
      </c>
      <c r="X57" s="520">
        <f>$W$56</f>
        <v>0.96</v>
      </c>
      <c r="Y57" s="520">
        <f>$W$56</f>
        <v>0.96</v>
      </c>
      <c r="Z57" s="317">
        <f t="shared" si="84"/>
        <v>3.1536000000000002E-2</v>
      </c>
      <c r="AA57" s="390">
        <f t="shared" si="79"/>
        <v>0.5</v>
      </c>
      <c r="AB57" s="329">
        <v>20</v>
      </c>
      <c r="AC57" s="317"/>
      <c r="AD57" s="317"/>
      <c r="AE57" s="327"/>
      <c r="AG57" s="234">
        <f t="shared" si="80"/>
        <v>0</v>
      </c>
      <c r="AH57" s="234">
        <f t="shared" si="81"/>
        <v>0</v>
      </c>
      <c r="AI57" s="234">
        <f t="shared" si="82"/>
        <v>0</v>
      </c>
      <c r="AJ57" s="234"/>
      <c r="AK57" s="354"/>
      <c r="AL57" s="557" t="s">
        <v>104</v>
      </c>
      <c r="AM57" s="558"/>
      <c r="AN57" s="611">
        <f>AM57</f>
        <v>0</v>
      </c>
      <c r="AO57" s="612">
        <v>0</v>
      </c>
      <c r="AP57" s="612">
        <v>0</v>
      </c>
      <c r="AQ57" s="580">
        <f t="shared" si="28"/>
        <v>0</v>
      </c>
      <c r="AR57" s="560">
        <f t="shared" si="29"/>
        <v>0</v>
      </c>
      <c r="AS57" s="561">
        <f t="shared" si="30"/>
        <v>0</v>
      </c>
      <c r="AT57" s="558"/>
      <c r="AU57" s="559"/>
      <c r="AV57" s="564"/>
      <c r="AX57" s="354"/>
      <c r="AY57" s="557" t="s">
        <v>104</v>
      </c>
      <c r="AZ57" s="558"/>
      <c r="BA57" s="611">
        <f>AZ57</f>
        <v>0</v>
      </c>
      <c r="BB57" s="612">
        <v>0</v>
      </c>
      <c r="BC57" s="612">
        <v>0</v>
      </c>
      <c r="BD57" s="558">
        <f t="shared" si="31"/>
        <v>0</v>
      </c>
      <c r="BE57" s="559">
        <f t="shared" si="32"/>
        <v>0</v>
      </c>
      <c r="BF57" s="564">
        <f t="shared" si="33"/>
        <v>0</v>
      </c>
      <c r="BG57" s="558"/>
      <c r="BH57" s="559"/>
      <c r="BI57" s="564"/>
      <c r="BK57" s="354"/>
      <c r="BL57" s="557" t="s">
        <v>104</v>
      </c>
      <c r="BM57" s="558"/>
      <c r="BN57" s="611">
        <f>BM57</f>
        <v>0</v>
      </c>
      <c r="BO57" s="612">
        <v>0</v>
      </c>
      <c r="BP57" s="612">
        <v>0</v>
      </c>
      <c r="BQ57" s="558">
        <f t="shared" si="36"/>
        <v>0</v>
      </c>
      <c r="BR57" s="559">
        <f t="shared" si="37"/>
        <v>0</v>
      </c>
      <c r="BS57" s="564">
        <f t="shared" si="38"/>
        <v>0</v>
      </c>
      <c r="BT57" s="558"/>
      <c r="BU57" s="559"/>
      <c r="BV57" s="564"/>
    </row>
    <row r="58" spans="3:74" ht="12.75" customHeight="1">
      <c r="C58" s="171" t="str">
        <f ca="1">+IF(OFFSET(Processes!B39,$D$11,0)="*","*",OFFSET(Processes!D39,$D$11,0))</f>
        <v>INDODSHBELCE1</v>
      </c>
      <c r="D58" s="146" t="str">
        <f ca="1">+OFFSET(Processes!E39,$D$11,0)</f>
        <v>Other comm Heat Room Boiler - Electricity Existing 1</v>
      </c>
      <c r="E58" s="170" t="str">
        <f>+Processes!O39</f>
        <v>INDELC</v>
      </c>
      <c r="F58" s="172" t="str">
        <f ca="1">+OFFSET(Processes!$M$12,$D$11,0) &amp; Processes!P39</f>
        <v>IODSH</v>
      </c>
      <c r="G58" s="322">
        <f t="shared" si="18"/>
        <v>113.991</v>
      </c>
      <c r="H58" s="322">
        <f t="shared" si="19"/>
        <v>0</v>
      </c>
      <c r="I58" s="322">
        <f t="shared" si="20"/>
        <v>0</v>
      </c>
      <c r="J58" s="322">
        <f t="shared" si="21"/>
        <v>113.307</v>
      </c>
      <c r="K58" s="322">
        <f t="shared" si="22"/>
        <v>0</v>
      </c>
      <c r="L58" s="322">
        <f t="shared" si="23"/>
        <v>0</v>
      </c>
      <c r="M58" s="322">
        <f t="shared" si="24"/>
        <v>111.30200000000001</v>
      </c>
      <c r="N58" s="322">
        <f t="shared" si="25"/>
        <v>0</v>
      </c>
      <c r="O58" s="322">
        <f t="shared" si="26"/>
        <v>0</v>
      </c>
      <c r="P58" s="322">
        <f t="shared" si="1"/>
        <v>111.30200000000001</v>
      </c>
      <c r="Q58" s="322">
        <f t="shared" si="2"/>
        <v>0</v>
      </c>
      <c r="R58" s="322">
        <f t="shared" si="3"/>
        <v>0</v>
      </c>
      <c r="S58" s="322">
        <f t="shared" si="4"/>
        <v>0</v>
      </c>
      <c r="T58" s="322">
        <f t="shared" si="5"/>
        <v>0</v>
      </c>
      <c r="U58" s="322">
        <f t="shared" si="6"/>
        <v>0</v>
      </c>
      <c r="V58" s="556">
        <v>5</v>
      </c>
      <c r="W58" s="343">
        <f>M136</f>
        <v>0.95</v>
      </c>
      <c r="X58" s="521">
        <f t="shared" si="78"/>
        <v>0.95</v>
      </c>
      <c r="Y58" s="521">
        <f t="shared" si="78"/>
        <v>0.95</v>
      </c>
      <c r="Z58" s="324">
        <f t="shared" si="84"/>
        <v>3.1536000000000002E-2</v>
      </c>
      <c r="AA58" s="390">
        <f t="shared" si="79"/>
        <v>0.5</v>
      </c>
      <c r="AB58" s="329">
        <v>20</v>
      </c>
      <c r="AC58" s="324"/>
      <c r="AD58" s="317"/>
      <c r="AE58" s="329"/>
      <c r="AG58" s="234">
        <f t="shared" si="80"/>
        <v>1.8901204984489199</v>
      </c>
      <c r="AH58" s="234">
        <f t="shared" si="81"/>
        <v>1.8620372860865033</v>
      </c>
      <c r="AI58" s="234">
        <f t="shared" si="82"/>
        <v>1.8290880000000003</v>
      </c>
      <c r="AJ58" s="234"/>
      <c r="AK58" s="353"/>
      <c r="AL58" s="565" t="s">
        <v>61</v>
      </c>
      <c r="AM58" s="558">
        <f>O82/1000</f>
        <v>1.8901079999999999</v>
      </c>
      <c r="AN58" s="559">
        <f t="shared" si="75"/>
        <v>1.8901079999999999</v>
      </c>
      <c r="AO58" s="560">
        <f t="shared" si="76"/>
        <v>0</v>
      </c>
      <c r="AP58" s="560">
        <f t="shared" si="77"/>
        <v>0</v>
      </c>
      <c r="AQ58" s="580">
        <f t="shared" si="28"/>
        <v>1.7956144735264739</v>
      </c>
      <c r="AR58" s="560">
        <f t="shared" si="29"/>
        <v>0</v>
      </c>
      <c r="AS58" s="561">
        <f t="shared" si="30"/>
        <v>0</v>
      </c>
      <c r="AT58" s="558">
        <f t="shared" ref="AT58:AV62" si="85">IFERROR(AQ58/W58,0)</f>
        <v>1.8901204984489199</v>
      </c>
      <c r="AU58" s="559">
        <f t="shared" si="85"/>
        <v>0</v>
      </c>
      <c r="AV58" s="564">
        <f t="shared" si="85"/>
        <v>0</v>
      </c>
      <c r="AX58" s="353"/>
      <c r="AY58" s="565" t="s">
        <v>61</v>
      </c>
      <c r="AZ58" s="558">
        <f>O102/1000</f>
        <v>1.8620279999999998</v>
      </c>
      <c r="BA58" s="559">
        <f>AZ58*$AN$23</f>
        <v>1.8620279999999998</v>
      </c>
      <c r="BB58" s="560">
        <f t="shared" si="64"/>
        <v>0</v>
      </c>
      <c r="BC58" s="560">
        <f t="shared" si="65"/>
        <v>0</v>
      </c>
      <c r="BD58" s="558">
        <f t="shared" si="31"/>
        <v>1.7689354217821782</v>
      </c>
      <c r="BE58" s="559">
        <f t="shared" si="32"/>
        <v>0</v>
      </c>
      <c r="BF58" s="564">
        <f t="shared" si="33"/>
        <v>0</v>
      </c>
      <c r="BG58" s="558">
        <f t="shared" ref="BG58:BI62" si="86">IFERROR(BD58/W58,0)</f>
        <v>1.8620372860865035</v>
      </c>
      <c r="BH58" s="559">
        <f t="shared" si="86"/>
        <v>0</v>
      </c>
      <c r="BI58" s="564">
        <f t="shared" si="86"/>
        <v>0</v>
      </c>
      <c r="BK58" s="353"/>
      <c r="BL58" s="565" t="s">
        <v>61</v>
      </c>
      <c r="BM58" s="558">
        <f>O122/1000</f>
        <v>1.829088</v>
      </c>
      <c r="BN58" s="559">
        <f>BM58*$AN$23</f>
        <v>1.829088</v>
      </c>
      <c r="BO58" s="560">
        <f t="shared" si="50"/>
        <v>0</v>
      </c>
      <c r="BP58" s="560">
        <f t="shared" si="51"/>
        <v>0</v>
      </c>
      <c r="BQ58" s="558">
        <f t="shared" si="36"/>
        <v>1.7376336000000001</v>
      </c>
      <c r="BR58" s="559">
        <f t="shared" si="37"/>
        <v>0</v>
      </c>
      <c r="BS58" s="564">
        <f t="shared" si="38"/>
        <v>0</v>
      </c>
      <c r="BT58" s="558">
        <f t="shared" ref="BT58:BV62" si="87">IFERROR(BQ58/W58,0)</f>
        <v>1.8290880000000003</v>
      </c>
      <c r="BU58" s="559">
        <f t="shared" si="87"/>
        <v>0</v>
      </c>
      <c r="BV58" s="564">
        <f t="shared" si="87"/>
        <v>0</v>
      </c>
    </row>
    <row r="59" spans="3:74" ht="12.75" customHeight="1">
      <c r="C59" s="173" t="str">
        <f ca="1">+IF(OFFSET(Processes!B40,$D$11,0)="*","*",OFFSET(Processes!D40,$D$11,0))</f>
        <v>INDODLAAELCE1</v>
      </c>
      <c r="D59" s="144" t="str">
        <f ca="1">+OFFSET(Processes!E40,$D$11,0)</f>
        <v>Other comm Electricity Light Appliance - Electricity Existing 1</v>
      </c>
      <c r="E59" s="174" t="str">
        <f>+Processes!O40</f>
        <v>INDELC</v>
      </c>
      <c r="F59" s="147" t="str">
        <f ca="1">+OFFSET(Processes!$M$12,$D$11,0) &amp; Processes!P40</f>
        <v>IODLA</v>
      </c>
      <c r="G59" s="321">
        <f t="shared" si="18"/>
        <v>639.94600000000003</v>
      </c>
      <c r="H59" s="321">
        <f t="shared" si="19"/>
        <v>0</v>
      </c>
      <c r="I59" s="321">
        <f t="shared" si="20"/>
        <v>0</v>
      </c>
      <c r="J59" s="321">
        <f t="shared" si="21"/>
        <v>636.10699999999997</v>
      </c>
      <c r="K59" s="321">
        <f t="shared" si="22"/>
        <v>0</v>
      </c>
      <c r="L59" s="321">
        <f t="shared" si="23"/>
        <v>0</v>
      </c>
      <c r="M59" s="321">
        <f t="shared" si="24"/>
        <v>624.85399999999993</v>
      </c>
      <c r="N59" s="321">
        <f t="shared" si="25"/>
        <v>0</v>
      </c>
      <c r="O59" s="321">
        <f t="shared" si="26"/>
        <v>0</v>
      </c>
      <c r="P59" s="321">
        <f t="shared" si="1"/>
        <v>624.85399999999993</v>
      </c>
      <c r="Q59" s="321">
        <f t="shared" si="2"/>
        <v>0</v>
      </c>
      <c r="R59" s="321">
        <f t="shared" si="3"/>
        <v>0</v>
      </c>
      <c r="S59" s="321">
        <f t="shared" si="4"/>
        <v>0</v>
      </c>
      <c r="T59" s="321">
        <f t="shared" si="5"/>
        <v>0</v>
      </c>
      <c r="U59" s="321">
        <f t="shared" si="6"/>
        <v>0</v>
      </c>
      <c r="V59" s="321">
        <v>5</v>
      </c>
      <c r="W59" s="341">
        <v>1</v>
      </c>
      <c r="X59" s="520">
        <v>1</v>
      </c>
      <c r="Y59" s="520">
        <v>1</v>
      </c>
      <c r="Z59" s="325">
        <f t="shared" si="84"/>
        <v>3.1536000000000002E-2</v>
      </c>
      <c r="AA59" s="391">
        <f t="shared" si="79"/>
        <v>0.5</v>
      </c>
      <c r="AB59" s="330">
        <v>20</v>
      </c>
      <c r="AC59" s="325"/>
      <c r="AD59" s="325"/>
      <c r="AE59" s="330"/>
      <c r="AG59" s="234">
        <f t="shared" si="80"/>
        <v>10.080587940059941</v>
      </c>
      <c r="AH59" s="234">
        <f t="shared" si="81"/>
        <v>9.930826906930692</v>
      </c>
      <c r="AI59" s="234">
        <f t="shared" si="82"/>
        <v>9.7551464079207904</v>
      </c>
      <c r="AJ59" s="234"/>
      <c r="AK59" s="529" t="str">
        <f ca="1">F59</f>
        <v>IODLA</v>
      </c>
      <c r="AL59" s="576" t="s">
        <v>61</v>
      </c>
      <c r="AM59" s="577">
        <f>O80/1000</f>
        <v>10.080575999999999</v>
      </c>
      <c r="AN59" s="578">
        <f t="shared" si="75"/>
        <v>10.080575999999999</v>
      </c>
      <c r="AO59" s="581">
        <f t="shared" si="76"/>
        <v>0</v>
      </c>
      <c r="AP59" s="581">
        <f t="shared" si="77"/>
        <v>0</v>
      </c>
      <c r="AQ59" s="582">
        <f t="shared" si="28"/>
        <v>10.080587940059941</v>
      </c>
      <c r="AR59" s="581">
        <f t="shared" si="29"/>
        <v>0</v>
      </c>
      <c r="AS59" s="583">
        <f t="shared" si="30"/>
        <v>0</v>
      </c>
      <c r="AT59" s="577">
        <f t="shared" si="85"/>
        <v>10.080587940059941</v>
      </c>
      <c r="AU59" s="578">
        <f t="shared" si="85"/>
        <v>0</v>
      </c>
      <c r="AV59" s="579">
        <f t="shared" si="85"/>
        <v>0</v>
      </c>
      <c r="AX59" s="529" t="str">
        <f t="shared" ca="1" si="12"/>
        <v>IODLA</v>
      </c>
      <c r="AY59" s="576" t="s">
        <v>61</v>
      </c>
      <c r="AZ59" s="577">
        <f>O100/1000</f>
        <v>9.9308160000000001</v>
      </c>
      <c r="BA59" s="578">
        <f>AZ59*$AN$23</f>
        <v>9.9308160000000001</v>
      </c>
      <c r="BB59" s="581">
        <f t="shared" si="64"/>
        <v>0</v>
      </c>
      <c r="BC59" s="581">
        <f t="shared" si="65"/>
        <v>0</v>
      </c>
      <c r="BD59" s="577">
        <f t="shared" si="31"/>
        <v>9.930826906930692</v>
      </c>
      <c r="BE59" s="578">
        <f t="shared" si="32"/>
        <v>0</v>
      </c>
      <c r="BF59" s="579">
        <f t="shared" si="33"/>
        <v>0</v>
      </c>
      <c r="BG59" s="577">
        <f t="shared" si="86"/>
        <v>9.930826906930692</v>
      </c>
      <c r="BH59" s="578">
        <f t="shared" si="86"/>
        <v>0</v>
      </c>
      <c r="BI59" s="579">
        <f t="shared" si="86"/>
        <v>0</v>
      </c>
      <c r="BK59" s="529" t="str">
        <f ca="1">AK59</f>
        <v>IODLA</v>
      </c>
      <c r="BL59" s="576" t="s">
        <v>61</v>
      </c>
      <c r="BM59" s="577">
        <f>O120/1000</f>
        <v>9.7551360000000003</v>
      </c>
      <c r="BN59" s="578">
        <f>BM59*$AN$23</f>
        <v>9.7551360000000003</v>
      </c>
      <c r="BO59" s="581">
        <f t="shared" si="50"/>
        <v>0</v>
      </c>
      <c r="BP59" s="581">
        <f t="shared" si="51"/>
        <v>0</v>
      </c>
      <c r="BQ59" s="577">
        <f t="shared" si="36"/>
        <v>9.7551464079207904</v>
      </c>
      <c r="BR59" s="578">
        <f t="shared" si="37"/>
        <v>0</v>
      </c>
      <c r="BS59" s="579">
        <f t="shared" si="38"/>
        <v>0</v>
      </c>
      <c r="BT59" s="577">
        <f t="shared" si="87"/>
        <v>9.7551464079207904</v>
      </c>
      <c r="BU59" s="578">
        <f t="shared" si="87"/>
        <v>0</v>
      </c>
      <c r="BV59" s="579">
        <f t="shared" si="87"/>
        <v>0</v>
      </c>
    </row>
    <row r="60" spans="3:74" ht="12.75" customHeight="1">
      <c r="C60" s="146" t="str">
        <f ca="1">+IF(OFFSET(Processes!B41,$D$11,0)="*","*",OFFSET(Processes!D41,$D$11,0))</f>
        <v>INDODEMMELCE1</v>
      </c>
      <c r="D60" s="146" t="str">
        <f ca="1">+OFFSET(Processes!E41,$D$11,0)</f>
        <v>Other comm Electricity Motors - Electricity Existing 1</v>
      </c>
      <c r="E60" s="172" t="str">
        <f>+Processes!O41</f>
        <v>INDELC</v>
      </c>
      <c r="F60" s="172" t="str">
        <f ca="1">+OFFSET(Processes!$M$12,$D$11,0) &amp; Processes!P41</f>
        <v>IODEM</v>
      </c>
      <c r="G60" s="322">
        <f t="shared" si="18"/>
        <v>2439.7920000000004</v>
      </c>
      <c r="H60" s="322">
        <f t="shared" si="19"/>
        <v>0</v>
      </c>
      <c r="I60" s="322">
        <f t="shared" si="20"/>
        <v>0</v>
      </c>
      <c r="J60" s="322">
        <f t="shared" si="21"/>
        <v>2425.1560000000004</v>
      </c>
      <c r="K60" s="322">
        <f t="shared" si="22"/>
        <v>0</v>
      </c>
      <c r="L60" s="322">
        <f t="shared" si="23"/>
        <v>0</v>
      </c>
      <c r="M60" s="322">
        <f t="shared" si="24"/>
        <v>2382.2540000000004</v>
      </c>
      <c r="N60" s="322">
        <f t="shared" si="25"/>
        <v>0</v>
      </c>
      <c r="O60" s="322">
        <f t="shared" si="26"/>
        <v>0</v>
      </c>
      <c r="P60" s="322">
        <f t="shared" si="1"/>
        <v>2382.2540000000004</v>
      </c>
      <c r="Q60" s="322">
        <f t="shared" si="2"/>
        <v>0</v>
      </c>
      <c r="R60" s="322">
        <f t="shared" si="3"/>
        <v>0</v>
      </c>
      <c r="S60" s="322">
        <f t="shared" si="4"/>
        <v>0</v>
      </c>
      <c r="T60" s="322">
        <f t="shared" si="5"/>
        <v>0</v>
      </c>
      <c r="U60" s="322">
        <f t="shared" si="6"/>
        <v>0</v>
      </c>
      <c r="V60" s="556">
        <v>5</v>
      </c>
      <c r="W60" s="343">
        <v>1</v>
      </c>
      <c r="X60" s="521">
        <v>1</v>
      </c>
      <c r="Y60" s="521">
        <v>1</v>
      </c>
      <c r="Z60" s="318">
        <f t="shared" si="84"/>
        <v>3.1536000000000002E-2</v>
      </c>
      <c r="AA60" s="389">
        <f t="shared" si="79"/>
        <v>0.5</v>
      </c>
      <c r="AB60" s="328">
        <v>20</v>
      </c>
      <c r="AC60" s="318"/>
      <c r="AD60" s="318"/>
      <c r="AE60" s="328"/>
      <c r="AG60" s="234">
        <f t="shared" si="80"/>
        <v>38.432208047952059</v>
      </c>
      <c r="AH60" s="234">
        <f t="shared" si="81"/>
        <v>37.86124733465347</v>
      </c>
      <c r="AI60" s="234">
        <f t="shared" si="82"/>
        <v>37.191466407920799</v>
      </c>
      <c r="AJ60" s="234"/>
      <c r="AK60" s="534" t="str">
        <f ca="1">F60</f>
        <v>IODEM</v>
      </c>
      <c r="AL60" s="576" t="s">
        <v>61</v>
      </c>
      <c r="AM60" s="577">
        <f>O81/1000</f>
        <v>38.432195999999998</v>
      </c>
      <c r="AN60" s="578">
        <f t="shared" si="75"/>
        <v>38.432195999999998</v>
      </c>
      <c r="AO60" s="581">
        <f t="shared" si="76"/>
        <v>0</v>
      </c>
      <c r="AP60" s="581">
        <f t="shared" si="77"/>
        <v>0</v>
      </c>
      <c r="AQ60" s="582">
        <f t="shared" si="28"/>
        <v>38.432208047952059</v>
      </c>
      <c r="AR60" s="581">
        <f t="shared" si="29"/>
        <v>0</v>
      </c>
      <c r="AS60" s="583">
        <f t="shared" si="30"/>
        <v>0</v>
      </c>
      <c r="AT60" s="577">
        <f t="shared" si="85"/>
        <v>38.432208047952059</v>
      </c>
      <c r="AU60" s="578">
        <f t="shared" si="85"/>
        <v>0</v>
      </c>
      <c r="AV60" s="579">
        <f t="shared" si="85"/>
        <v>0</v>
      </c>
      <c r="AX60" s="534" t="str">
        <f t="shared" ca="1" si="12"/>
        <v>IODEM</v>
      </c>
      <c r="AY60" s="576" t="s">
        <v>61</v>
      </c>
      <c r="AZ60" s="577">
        <f>O101/1000</f>
        <v>37.861235999999998</v>
      </c>
      <c r="BA60" s="578">
        <f>AZ60*$AN$23</f>
        <v>37.861235999999998</v>
      </c>
      <c r="BB60" s="581">
        <f t="shared" si="64"/>
        <v>0</v>
      </c>
      <c r="BC60" s="581">
        <f t="shared" si="65"/>
        <v>0</v>
      </c>
      <c r="BD60" s="577">
        <f t="shared" si="31"/>
        <v>37.86124733465347</v>
      </c>
      <c r="BE60" s="578">
        <f t="shared" si="32"/>
        <v>0</v>
      </c>
      <c r="BF60" s="579">
        <f t="shared" si="33"/>
        <v>0</v>
      </c>
      <c r="BG60" s="577">
        <f t="shared" si="86"/>
        <v>37.86124733465347</v>
      </c>
      <c r="BH60" s="578">
        <f t="shared" si="86"/>
        <v>0</v>
      </c>
      <c r="BI60" s="579">
        <f t="shared" si="86"/>
        <v>0</v>
      </c>
      <c r="BK60" s="534" t="str">
        <f ca="1">AK60</f>
        <v>IODEM</v>
      </c>
      <c r="BL60" s="576" t="s">
        <v>61</v>
      </c>
      <c r="BM60" s="577">
        <f>O121/1000</f>
        <v>37.191455999999995</v>
      </c>
      <c r="BN60" s="578">
        <f>BM60*$AN$23</f>
        <v>37.191455999999995</v>
      </c>
      <c r="BO60" s="581">
        <f t="shared" si="50"/>
        <v>0</v>
      </c>
      <c r="BP60" s="581">
        <f t="shared" si="51"/>
        <v>0</v>
      </c>
      <c r="BQ60" s="577">
        <f t="shared" si="36"/>
        <v>37.191466407920799</v>
      </c>
      <c r="BR60" s="578">
        <f t="shared" si="37"/>
        <v>0</v>
      </c>
      <c r="BS60" s="579">
        <f t="shared" si="38"/>
        <v>0</v>
      </c>
      <c r="BT60" s="577">
        <f t="shared" si="87"/>
        <v>37.191466407920799</v>
      </c>
      <c r="BU60" s="578">
        <f t="shared" si="87"/>
        <v>0</v>
      </c>
      <c r="BV60" s="579">
        <f t="shared" si="87"/>
        <v>0</v>
      </c>
    </row>
    <row r="61" spans="3:74" ht="12.75" customHeight="1">
      <c r="C61" s="171" t="str">
        <f ca="1">+IF(OFFSET(Processes!B42,$D$11,0)="*","*",OFFSET(Processes!D42,$D$11,0))</f>
        <v>INDODTFTDSLE1</v>
      </c>
      <c r="D61" s="171" t="str">
        <f ca="1">+OFFSET(Processes!E42,$D$11,0)</f>
        <v>Other comm Tractors, Trucks, Fishing boats, Forest machines - Diesel Existing 1</v>
      </c>
      <c r="E61" s="170" t="str">
        <f>+Processes!O42</f>
        <v>INDDSB1,INDDSB2,INDDSL</v>
      </c>
      <c r="F61" s="171" t="str">
        <f ca="1">+OFFSET(Processes!$M$12,$D$11,0) &amp; Processes!P42</f>
        <v>IODTF</v>
      </c>
      <c r="G61" s="321">
        <f t="shared" si="18"/>
        <v>653.54499999999996</v>
      </c>
      <c r="H61" s="321">
        <f t="shared" si="19"/>
        <v>0</v>
      </c>
      <c r="I61" s="321">
        <f t="shared" si="20"/>
        <v>0</v>
      </c>
      <c r="J61" s="321">
        <f t="shared" si="21"/>
        <v>249.559</v>
      </c>
      <c r="K61" s="321">
        <f t="shared" si="22"/>
        <v>0</v>
      </c>
      <c r="L61" s="321">
        <f t="shared" si="23"/>
        <v>0</v>
      </c>
      <c r="M61" s="321">
        <f t="shared" si="24"/>
        <v>206.22300000000001</v>
      </c>
      <c r="N61" s="321">
        <f t="shared" si="25"/>
        <v>0</v>
      </c>
      <c r="O61" s="321">
        <f t="shared" si="26"/>
        <v>0</v>
      </c>
      <c r="P61" s="321">
        <f t="shared" si="1"/>
        <v>206.22300000000001</v>
      </c>
      <c r="Q61" s="321">
        <f t="shared" si="2"/>
        <v>0</v>
      </c>
      <c r="R61" s="321">
        <f t="shared" si="3"/>
        <v>0</v>
      </c>
      <c r="S61" s="321">
        <f t="shared" si="4"/>
        <v>0</v>
      </c>
      <c r="T61" s="321">
        <f t="shared" si="5"/>
        <v>0</v>
      </c>
      <c r="U61" s="321">
        <f t="shared" si="6"/>
        <v>0</v>
      </c>
      <c r="V61" s="321">
        <v>5</v>
      </c>
      <c r="W61" s="341">
        <v>1</v>
      </c>
      <c r="X61" s="520">
        <f t="shared" ref="X61:Y62" si="88">W61</f>
        <v>1</v>
      </c>
      <c r="Y61" s="520">
        <f t="shared" si="88"/>
        <v>1</v>
      </c>
      <c r="Z61" s="325">
        <f t="shared" si="84"/>
        <v>3.1536000000000002E-2</v>
      </c>
      <c r="AA61" s="391">
        <v>0.5</v>
      </c>
      <c r="AB61" s="330">
        <v>20</v>
      </c>
      <c r="AC61" s="325"/>
      <c r="AD61" s="325"/>
      <c r="AE61" s="330"/>
      <c r="AG61" s="234">
        <f t="shared" si="80"/>
        <v>10.294802757242758</v>
      </c>
      <c r="AH61" s="234">
        <f t="shared" si="81"/>
        <v>3.8960854574257429</v>
      </c>
      <c r="AI61" s="234">
        <f t="shared" si="82"/>
        <v>3.2195289742574262</v>
      </c>
      <c r="AJ61" s="234"/>
      <c r="AK61" s="534" t="str">
        <f ca="1">F61</f>
        <v>IODTF</v>
      </c>
      <c r="AL61" s="576" t="s">
        <v>59</v>
      </c>
      <c r="AM61" s="577">
        <f>(F79+L79)/1000</f>
        <v>10.294799999999999</v>
      </c>
      <c r="AN61" s="578">
        <f t="shared" si="75"/>
        <v>10.294799999999999</v>
      </c>
      <c r="AO61" s="581">
        <f t="shared" si="76"/>
        <v>0</v>
      </c>
      <c r="AP61" s="581">
        <f t="shared" si="77"/>
        <v>0</v>
      </c>
      <c r="AQ61" s="582">
        <f t="shared" si="28"/>
        <v>10.294802757242758</v>
      </c>
      <c r="AR61" s="581">
        <f t="shared" si="29"/>
        <v>0</v>
      </c>
      <c r="AS61" s="583">
        <f t="shared" si="30"/>
        <v>0</v>
      </c>
      <c r="AT61" s="577">
        <f t="shared" si="85"/>
        <v>10.294802757242758</v>
      </c>
      <c r="AU61" s="578">
        <f t="shared" si="85"/>
        <v>0</v>
      </c>
      <c r="AV61" s="579">
        <f t="shared" si="85"/>
        <v>0</v>
      </c>
      <c r="AX61" s="534" t="str">
        <f t="shared" ca="1" si="12"/>
        <v>IODTF</v>
      </c>
      <c r="AY61" s="576" t="s">
        <v>59</v>
      </c>
      <c r="AZ61" s="577">
        <f>(F99+L99)/1000</f>
        <v>3.896074</v>
      </c>
      <c r="BA61" s="578">
        <f>AZ61*$AN$23</f>
        <v>3.896074</v>
      </c>
      <c r="BB61" s="581">
        <f t="shared" si="64"/>
        <v>0</v>
      </c>
      <c r="BC61" s="581">
        <f t="shared" si="65"/>
        <v>0</v>
      </c>
      <c r="BD61" s="577">
        <f t="shared" si="31"/>
        <v>3.8960854574257429</v>
      </c>
      <c r="BE61" s="578">
        <f t="shared" si="32"/>
        <v>0</v>
      </c>
      <c r="BF61" s="579">
        <f t="shared" si="33"/>
        <v>0</v>
      </c>
      <c r="BG61" s="577">
        <f t="shared" si="86"/>
        <v>3.8960854574257429</v>
      </c>
      <c r="BH61" s="578">
        <f t="shared" si="86"/>
        <v>0</v>
      </c>
      <c r="BI61" s="579">
        <f t="shared" si="86"/>
        <v>0</v>
      </c>
      <c r="BK61" s="534" t="str">
        <f ca="1">AK61</f>
        <v>IODTF</v>
      </c>
      <c r="BL61" s="576" t="s">
        <v>59</v>
      </c>
      <c r="BM61" s="577">
        <f>(F119+L119)/1000</f>
        <v>3.219525</v>
      </c>
      <c r="BN61" s="578">
        <f>BM61*$AN$23</f>
        <v>3.219525</v>
      </c>
      <c r="BO61" s="581">
        <f t="shared" si="50"/>
        <v>0</v>
      </c>
      <c r="BP61" s="581">
        <f t="shared" si="51"/>
        <v>0</v>
      </c>
      <c r="BQ61" s="577">
        <f t="shared" si="36"/>
        <v>3.2195289742574262</v>
      </c>
      <c r="BR61" s="578">
        <f t="shared" si="37"/>
        <v>0</v>
      </c>
      <c r="BS61" s="579">
        <f t="shared" si="38"/>
        <v>0</v>
      </c>
      <c r="BT61" s="577">
        <f t="shared" si="87"/>
        <v>3.2195289742574262</v>
      </c>
      <c r="BU61" s="578">
        <f t="shared" si="87"/>
        <v>0</v>
      </c>
      <c r="BV61" s="579">
        <f t="shared" si="87"/>
        <v>0</v>
      </c>
    </row>
    <row r="62" spans="3:74" ht="12.75" customHeight="1">
      <c r="C62" s="171" t="str">
        <f ca="1">+IF(OFFSET(Processes!B43,$D$11,0)="*","*",OFFSET(Processes!D43,$D$11,0))</f>
        <v>INDODFLTLPGE1</v>
      </c>
      <c r="D62" s="171" t="str">
        <f ca="1">+OFFSET(Processes!E43,$D$11,0)</f>
        <v>Other comm Forklifts - LPG Existing 1</v>
      </c>
      <c r="E62" s="170" t="str">
        <f>+Processes!O43</f>
        <v>INDLPG,INDSNG1,INDSNG2</v>
      </c>
      <c r="F62" s="171" t="str">
        <f ca="1">+OFFSET(Processes!$M$12,$D$11,0) &amp; Processes!P43</f>
        <v>IODFL</v>
      </c>
      <c r="G62" s="321">
        <f t="shared" si="18"/>
        <v>74.81</v>
      </c>
      <c r="H62" s="321">
        <f t="shared" si="19"/>
        <v>0</v>
      </c>
      <c r="I62" s="321">
        <f>ROUNDUP(AP62/($Z62*$AA62)*I$21*Y62,3)</f>
        <v>0</v>
      </c>
      <c r="J62" s="321">
        <f t="shared" si="21"/>
        <v>13.128</v>
      </c>
      <c r="K62" s="321">
        <f t="shared" si="22"/>
        <v>0</v>
      </c>
      <c r="L62" s="321">
        <f t="shared" si="23"/>
        <v>0</v>
      </c>
      <c r="M62" s="321">
        <f t="shared" si="24"/>
        <v>20.775000000000002</v>
      </c>
      <c r="N62" s="321">
        <f t="shared" si="25"/>
        <v>0</v>
      </c>
      <c r="O62" s="321">
        <f t="shared" si="26"/>
        <v>0</v>
      </c>
      <c r="P62" s="321">
        <f t="shared" si="1"/>
        <v>20.775000000000002</v>
      </c>
      <c r="Q62" s="321">
        <f t="shared" si="2"/>
        <v>0</v>
      </c>
      <c r="R62" s="321">
        <f t="shared" si="3"/>
        <v>0</v>
      </c>
      <c r="S62" s="321">
        <f t="shared" si="4"/>
        <v>0</v>
      </c>
      <c r="T62" s="321">
        <f t="shared" si="5"/>
        <v>0</v>
      </c>
      <c r="U62" s="321">
        <f t="shared" si="6"/>
        <v>0</v>
      </c>
      <c r="V62" s="321">
        <v>5</v>
      </c>
      <c r="W62" s="341">
        <v>1</v>
      </c>
      <c r="X62" s="520">
        <f t="shared" si="88"/>
        <v>1</v>
      </c>
      <c r="Y62" s="520">
        <f t="shared" si="88"/>
        <v>1</v>
      </c>
      <c r="Z62" s="324">
        <f t="shared" si="84"/>
        <v>3.1536000000000002E-2</v>
      </c>
      <c r="AA62" s="390">
        <f>$AA$61</f>
        <v>0.5</v>
      </c>
      <c r="AB62" s="329">
        <v>20</v>
      </c>
      <c r="AC62" s="324"/>
      <c r="AD62" s="324"/>
      <c r="AE62" s="329"/>
      <c r="AG62" s="234">
        <f t="shared" si="80"/>
        <v>1.1784256543456546</v>
      </c>
      <c r="AH62" s="234">
        <f t="shared" si="81"/>
        <v>0.20495277623762376</v>
      </c>
      <c r="AI62" s="234">
        <f t="shared" si="82"/>
        <v>0.32433683168316835</v>
      </c>
      <c r="AJ62" s="234"/>
      <c r="AK62" s="534" t="str">
        <f ca="1">F62</f>
        <v>IODFL</v>
      </c>
      <c r="AL62" s="530" t="s">
        <v>53</v>
      </c>
      <c r="AM62" s="531">
        <f>H79/1000</f>
        <v>1.1784190147628137</v>
      </c>
      <c r="AN62" s="532">
        <f t="shared" si="75"/>
        <v>1.1784190147628137</v>
      </c>
      <c r="AO62" s="533">
        <f t="shared" si="76"/>
        <v>0</v>
      </c>
      <c r="AP62" s="533">
        <f t="shared" si="77"/>
        <v>0</v>
      </c>
      <c r="AQ62" s="543">
        <f t="shared" si="28"/>
        <v>1.1784256543456546</v>
      </c>
      <c r="AR62" s="533">
        <f t="shared" si="29"/>
        <v>0</v>
      </c>
      <c r="AS62" s="539">
        <f t="shared" si="30"/>
        <v>0</v>
      </c>
      <c r="AT62" s="544">
        <f t="shared" si="85"/>
        <v>1.1784256543456546</v>
      </c>
      <c r="AU62" s="535">
        <f t="shared" si="85"/>
        <v>0</v>
      </c>
      <c r="AV62" s="536">
        <f t="shared" si="85"/>
        <v>0</v>
      </c>
      <c r="AX62" s="534" t="str">
        <f t="shared" ca="1" si="12"/>
        <v>IODFL</v>
      </c>
      <c r="AY62" s="530" t="s">
        <v>53</v>
      </c>
      <c r="AZ62" s="531">
        <f>H99/1000</f>
        <v>0.20495199663550195</v>
      </c>
      <c r="BA62" s="532">
        <f>AZ62*$AN$23</f>
        <v>0.20495199663550195</v>
      </c>
      <c r="BB62" s="533">
        <f t="shared" si="64"/>
        <v>0</v>
      </c>
      <c r="BC62" s="533">
        <f t="shared" si="65"/>
        <v>0</v>
      </c>
      <c r="BD62" s="544">
        <f t="shared" si="31"/>
        <v>0.20495277623762376</v>
      </c>
      <c r="BE62" s="535">
        <f t="shared" si="32"/>
        <v>0</v>
      </c>
      <c r="BF62" s="536">
        <f t="shared" si="33"/>
        <v>0</v>
      </c>
      <c r="BG62" s="544">
        <f t="shared" si="86"/>
        <v>0.20495277623762376</v>
      </c>
      <c r="BH62" s="535">
        <f t="shared" si="86"/>
        <v>0</v>
      </c>
      <c r="BI62" s="536">
        <f t="shared" si="86"/>
        <v>0</v>
      </c>
      <c r="BK62" s="534" t="str">
        <f ca="1">AK62</f>
        <v>IODFL</v>
      </c>
      <c r="BL62" s="530" t="s">
        <v>53</v>
      </c>
      <c r="BM62" s="531">
        <f>H119/1000</f>
        <v>0.32432887709876745</v>
      </c>
      <c r="BN62" s="532">
        <f>BM62*$AN$23</f>
        <v>0.32432887709876745</v>
      </c>
      <c r="BO62" s="533">
        <f t="shared" si="50"/>
        <v>0</v>
      </c>
      <c r="BP62" s="533">
        <f t="shared" si="51"/>
        <v>0</v>
      </c>
      <c r="BQ62" s="544">
        <f t="shared" si="36"/>
        <v>0.32433683168316835</v>
      </c>
      <c r="BR62" s="535">
        <f t="shared" si="37"/>
        <v>0</v>
      </c>
      <c r="BS62" s="536">
        <f t="shared" si="38"/>
        <v>0</v>
      </c>
      <c r="BT62" s="544">
        <f t="shared" si="87"/>
        <v>0.32433683168316835</v>
      </c>
      <c r="BU62" s="535">
        <f t="shared" si="87"/>
        <v>0</v>
      </c>
      <c r="BV62" s="536">
        <f t="shared" si="87"/>
        <v>0</v>
      </c>
    </row>
    <row r="63" spans="3:74" ht="12.75" customHeight="1">
      <c r="F63" s="80"/>
      <c r="G63" s="283"/>
      <c r="H63" s="283"/>
      <c r="I63" s="283"/>
      <c r="J63" s="283"/>
      <c r="L63" s="286"/>
      <c r="M63" s="286"/>
      <c r="R63" s="283"/>
      <c r="S63" s="283"/>
      <c r="V63" s="78"/>
      <c r="W63" s="78"/>
      <c r="X63" s="78"/>
      <c r="Y63" s="78"/>
      <c r="Z63" s="78"/>
      <c r="AA63" s="78"/>
      <c r="AB63" s="78"/>
      <c r="AC63" s="78"/>
      <c r="AD63" s="79"/>
      <c r="AE63" s="79"/>
      <c r="AF63" s="79"/>
      <c r="AG63" s="405"/>
      <c r="AH63" s="405"/>
      <c r="AI63" s="405"/>
      <c r="AJ63" s="405"/>
      <c r="AK63" s="82"/>
      <c r="AL63" s="82"/>
      <c r="AM63" s="82"/>
      <c r="AN63" s="82"/>
      <c r="AO63" s="82"/>
      <c r="AP63" s="82"/>
    </row>
    <row r="64" spans="3:74" ht="12.75" customHeight="1">
      <c r="C64" s="285"/>
      <c r="D64" s="291"/>
      <c r="F64" s="80"/>
      <c r="G64" s="504"/>
      <c r="H64" s="505"/>
      <c r="I64" s="505"/>
      <c r="J64" s="285"/>
      <c r="K64" s="283"/>
      <c r="R64" s="283"/>
      <c r="S64" s="283"/>
      <c r="V64" s="45"/>
      <c r="W64" s="285"/>
      <c r="X64" s="45"/>
      <c r="Y64" s="45"/>
      <c r="Z64" s="79"/>
      <c r="AA64" s="79"/>
      <c r="AB64" s="79"/>
      <c r="AC64" s="79"/>
      <c r="AD64" s="82"/>
      <c r="AE64" s="82"/>
      <c r="AF64" s="82"/>
      <c r="AG64" s="82"/>
      <c r="AH64" s="82"/>
      <c r="AI64" s="82"/>
      <c r="AJ64" s="82"/>
    </row>
    <row r="65" spans="3:40" ht="12.75" customHeight="1">
      <c r="D65" s="291"/>
      <c r="F65" s="80"/>
      <c r="J65" s="80"/>
      <c r="K65" s="283"/>
      <c r="R65" s="283"/>
      <c r="S65" s="83"/>
      <c r="T65" s="83"/>
      <c r="U65" s="83"/>
      <c r="V65" s="83"/>
      <c r="W65" s="83"/>
      <c r="X65" s="83"/>
      <c r="Y65" s="83"/>
      <c r="Z65" s="83"/>
      <c r="AA65" s="83"/>
      <c r="AB65" s="83"/>
      <c r="AC65" s="83"/>
      <c r="AD65" s="1"/>
      <c r="AE65" s="1"/>
      <c r="AF65" s="1"/>
      <c r="AG65" s="1"/>
      <c r="AH65" s="1"/>
      <c r="AI65" s="78"/>
      <c r="AJ65" s="78"/>
      <c r="AK65" s="78"/>
      <c r="AL65" s="78"/>
      <c r="AM65" s="78"/>
      <c r="AN65" s="78"/>
    </row>
    <row r="66" spans="3:40" ht="12.75" customHeight="1">
      <c r="F66" s="80"/>
      <c r="G66" s="83"/>
      <c r="H66" s="83"/>
      <c r="I66" s="83"/>
      <c r="J66" s="83"/>
      <c r="K66" s="83"/>
      <c r="L66" s="83"/>
      <c r="M66" s="83"/>
      <c r="N66" s="83"/>
      <c r="O66" s="83"/>
      <c r="P66" s="83"/>
      <c r="Q66" s="83"/>
      <c r="R66" s="83"/>
      <c r="S66" s="291"/>
      <c r="V66" s="45"/>
      <c r="X66" s="78"/>
      <c r="Y66" s="78"/>
      <c r="Z66" s="78"/>
      <c r="AA66" s="45"/>
      <c r="AB66" s="78"/>
      <c r="AC66" s="82"/>
      <c r="AD66" s="82"/>
      <c r="AE66" s="82"/>
      <c r="AF66" s="506"/>
      <c r="AG66" s="506"/>
      <c r="AH66" s="506"/>
      <c r="AI66" s="506"/>
      <c r="AJ66" s="506"/>
      <c r="AK66" s="506"/>
      <c r="AL66" s="79"/>
      <c r="AM66" s="45"/>
    </row>
    <row r="67" spans="3:40" ht="12.75" customHeight="1">
      <c r="D67" s="291"/>
      <c r="F67" s="80"/>
      <c r="G67" s="83"/>
      <c r="H67" s="83"/>
      <c r="I67" s="83"/>
      <c r="J67" s="83"/>
      <c r="K67" s="291"/>
      <c r="L67" s="291"/>
      <c r="M67" s="291"/>
      <c r="N67" s="291"/>
      <c r="O67" s="291"/>
      <c r="P67" s="291"/>
      <c r="Q67" s="291"/>
      <c r="R67" s="291"/>
      <c r="S67" s="283"/>
      <c r="U67" s="78"/>
      <c r="V67" s="78"/>
      <c r="W67" s="78"/>
      <c r="X67" s="45"/>
      <c r="Y67" s="79"/>
      <c r="Z67" s="79"/>
      <c r="AA67" s="79"/>
    </row>
    <row r="68" spans="3:40" ht="12.75" customHeight="1">
      <c r="L68" s="286"/>
      <c r="Q68" s="86"/>
      <c r="R68" s="283"/>
      <c r="S68" s="283"/>
      <c r="T68" s="285"/>
      <c r="U68" s="285"/>
    </row>
    <row r="69" spans="3:40" ht="12.75" customHeight="1"/>
    <row r="70" spans="3:40" ht="12.75" customHeight="1">
      <c r="C70" s="257" t="s">
        <v>488</v>
      </c>
      <c r="E70" s="283"/>
      <c r="F70" s="283"/>
      <c r="G70" s="283"/>
      <c r="H70" s="283"/>
      <c r="I70" s="283"/>
      <c r="J70" s="283"/>
      <c r="K70" s="283"/>
      <c r="O70" s="86"/>
    </row>
    <row r="71" spans="3:40" ht="12.75" customHeight="1">
      <c r="O71" s="86"/>
    </row>
    <row r="72" spans="3:40" ht="12.75" customHeight="1">
      <c r="C72" s="125" t="s">
        <v>145</v>
      </c>
      <c r="E72" s="283"/>
      <c r="F72" s="283"/>
      <c r="G72" s="283"/>
      <c r="H72" s="283"/>
      <c r="I72" s="283"/>
      <c r="J72" s="283"/>
      <c r="K72" s="283"/>
    </row>
    <row r="73" spans="3:40" ht="12.75" customHeight="1">
      <c r="D73" s="87" t="s">
        <v>147</v>
      </c>
      <c r="E73" s="88" t="str">
        <f t="array" ref="E73">+IF(AND(UPPER(TRANSPOSE(T78:T88))=UPPER(MID(D76:N76,4,99))),"Ok","ERROR")</f>
        <v>Ok</v>
      </c>
      <c r="F73" s="283"/>
      <c r="G73" s="283"/>
      <c r="H73" s="283"/>
      <c r="I73" s="283"/>
      <c r="J73" s="283"/>
      <c r="K73" s="283"/>
    </row>
    <row r="74" spans="3:40" ht="12.75" customHeight="1">
      <c r="C74" s="283" t="s">
        <v>203</v>
      </c>
      <c r="O74" s="86"/>
      <c r="T74" s="125" t="s">
        <v>490</v>
      </c>
      <c r="U74" s="125"/>
      <c r="W74" s="125"/>
    </row>
    <row r="75" spans="3:40" ht="12.75" customHeight="1">
      <c r="D75" s="89">
        <v>1</v>
      </c>
      <c r="E75" s="89">
        <f>+D75+1</f>
        <v>2</v>
      </c>
      <c r="F75" s="89">
        <f t="shared" ref="F75:P75" si="89">+E75+1</f>
        <v>3</v>
      </c>
      <c r="G75" s="89">
        <f t="shared" si="89"/>
        <v>4</v>
      </c>
      <c r="H75" s="89">
        <f t="shared" si="89"/>
        <v>5</v>
      </c>
      <c r="I75" s="89">
        <f t="shared" si="89"/>
        <v>6</v>
      </c>
      <c r="J75" s="89">
        <f t="shared" si="89"/>
        <v>7</v>
      </c>
      <c r="K75" s="89">
        <f t="shared" si="89"/>
        <v>8</v>
      </c>
      <c r="L75" s="89">
        <f t="shared" si="89"/>
        <v>9</v>
      </c>
      <c r="M75" s="89">
        <f t="shared" si="89"/>
        <v>10</v>
      </c>
      <c r="N75" s="89">
        <f t="shared" si="89"/>
        <v>11</v>
      </c>
      <c r="O75" s="89">
        <f t="shared" si="89"/>
        <v>12</v>
      </c>
      <c r="P75" s="89">
        <f t="shared" si="89"/>
        <v>13</v>
      </c>
      <c r="T75" s="289"/>
      <c r="U75" s="289"/>
      <c r="W75" s="289"/>
    </row>
    <row r="76" spans="3:40" ht="12.75" customHeight="1">
      <c r="C76" s="10" t="str">
        <f t="shared" ref="C76:D76" si="90">+D149</f>
        <v>Agg End-use</v>
      </c>
      <c r="D76" s="20" t="str">
        <f t="shared" si="90"/>
        <v>01 Coal</v>
      </c>
      <c r="E76" s="20" t="str">
        <f t="shared" ref="E76" si="91">+F149</f>
        <v>02 Fuel oil</v>
      </c>
      <c r="F76" s="20" t="str">
        <f t="shared" ref="F76" si="92">+G149</f>
        <v>03 Diesel</v>
      </c>
      <c r="G76" s="20" t="str">
        <f t="shared" ref="G76" si="93">+H149</f>
        <v>04 Gasoline</v>
      </c>
      <c r="H76" s="20" t="str">
        <f t="shared" ref="H76" si="94">+I149</f>
        <v>05 LPG</v>
      </c>
      <c r="I76" s="20" t="str">
        <f t="shared" ref="I76" si="95">+J149</f>
        <v>06 Manufactured Gases</v>
      </c>
      <c r="J76" s="20" t="str">
        <f t="shared" ref="J76" si="96">+K149</f>
        <v>07 Natural gas</v>
      </c>
      <c r="K76" s="20" t="str">
        <f t="shared" ref="K76" si="97">+L149</f>
        <v>08 Biogas</v>
      </c>
      <c r="L76" s="20" t="str">
        <f t="shared" ref="L76" si="98">+M149</f>
        <v>09 Biodiesel</v>
      </c>
      <c r="M76" s="20" t="str">
        <f t="shared" ref="M76" si="99">+N149</f>
        <v>10 Biomass</v>
      </c>
      <c r="N76" s="20" t="str">
        <f t="shared" ref="N76" si="100">+O149</f>
        <v>11 Waste</v>
      </c>
      <c r="O76" s="20" t="str">
        <f t="shared" ref="O76" si="101">+P149</f>
        <v>12 Electricity</v>
      </c>
      <c r="P76" s="20" t="str">
        <f t="shared" ref="P76" si="102">+Q149</f>
        <v>13 District heating</v>
      </c>
      <c r="T76" s="122" t="s">
        <v>146</v>
      </c>
      <c r="V76" s="123">
        <f>+'Energy matrix'!B3</f>
        <v>2010</v>
      </c>
    </row>
    <row r="77" spans="3:40" ht="12.75" customHeight="1">
      <c r="C77" s="13" t="str">
        <f>$D$150</f>
        <v>Process heat temperature</v>
      </c>
      <c r="D77" s="14">
        <f>+INDEX($E150:$Q150,1,D$75) * INDEX($V$78:$V$90,D$75,1)</f>
        <v>357.05099999999999</v>
      </c>
      <c r="E77" s="14">
        <f t="shared" ref="E77:P77" si="103">+INDEX($E150:$Q150,1,E$75) * INDEX($V$78:$V$90,E$75,1)</f>
        <v>363.13200000000001</v>
      </c>
      <c r="F77" s="14">
        <f t="shared" si="103"/>
        <v>0</v>
      </c>
      <c r="G77" s="14">
        <f t="shared" si="103"/>
        <v>0</v>
      </c>
      <c r="H77" s="14">
        <f t="shared" si="103"/>
        <v>391.26350000000002</v>
      </c>
      <c r="I77" s="14">
        <f t="shared" si="103"/>
        <v>5.4</v>
      </c>
      <c r="J77" s="14">
        <f t="shared" si="103"/>
        <v>29970.804</v>
      </c>
      <c r="K77" s="14">
        <f t="shared" si="103"/>
        <v>66</v>
      </c>
      <c r="L77" s="14">
        <f t="shared" si="103"/>
        <v>33.692</v>
      </c>
      <c r="M77" s="14">
        <f t="shared" si="103"/>
        <v>3985</v>
      </c>
      <c r="N77" s="14">
        <f t="shared" si="103"/>
        <v>5</v>
      </c>
      <c r="O77" s="14">
        <f t="shared" si="103"/>
        <v>6300.3600000000006</v>
      </c>
      <c r="P77" s="14">
        <f t="shared" si="103"/>
        <v>0</v>
      </c>
      <c r="T77" s="48" t="s">
        <v>203</v>
      </c>
      <c r="U77" s="48"/>
      <c r="V77" s="124" t="str">
        <f>+INDEX('Energy matrix'!C4:O4,1,$D$2)</f>
        <v>Non-specified</v>
      </c>
      <c r="W77" s="48"/>
    </row>
    <row r="78" spans="3:40" ht="12.75" customHeight="1">
      <c r="C78" s="13" t="str">
        <f>$D$151</f>
        <v>Cooling demand</v>
      </c>
      <c r="D78" s="14">
        <f>+INDEX($E151:$Q151,1,D$75) * INDEX($V$78:$V$90,D$75,1)</f>
        <v>0</v>
      </c>
      <c r="E78" s="14">
        <f t="shared" ref="E78:P78" si="104">+INDEX($E151:$Q151,1,E$75) * INDEX($V$78:$V$90,E$75,1)</f>
        <v>0</v>
      </c>
      <c r="F78" s="14">
        <f t="shared" si="104"/>
        <v>0</v>
      </c>
      <c r="G78" s="14">
        <f t="shared" si="104"/>
        <v>0</v>
      </c>
      <c r="H78" s="14">
        <f t="shared" si="104"/>
        <v>0</v>
      </c>
      <c r="I78" s="14">
        <f t="shared" si="104"/>
        <v>0</v>
      </c>
      <c r="J78" s="14">
        <f t="shared" si="104"/>
        <v>0</v>
      </c>
      <c r="K78" s="14">
        <f t="shared" si="104"/>
        <v>0</v>
      </c>
      <c r="L78" s="14">
        <f t="shared" si="104"/>
        <v>0</v>
      </c>
      <c r="M78" s="14">
        <f t="shared" si="104"/>
        <v>0</v>
      </c>
      <c r="N78" s="14">
        <f t="shared" si="104"/>
        <v>0</v>
      </c>
      <c r="O78" s="14">
        <f t="shared" si="104"/>
        <v>6300.3600000000006</v>
      </c>
      <c r="P78" s="14">
        <f t="shared" si="104"/>
        <v>0</v>
      </c>
      <c r="T78" s="117" t="str">
        <f>+'Energy matrix'!B5</f>
        <v>Coal</v>
      </c>
      <c r="U78" s="117"/>
      <c r="V78" s="118">
        <f>+INDEX('Energy matrix'!C5:O5,1,$D$2)</f>
        <v>357.05099999999999</v>
      </c>
      <c r="W78" s="117"/>
    </row>
    <row r="79" spans="3:40" ht="12.75" customHeight="1">
      <c r="C79" s="13" t="str">
        <f>$D$152</f>
        <v>Haullage</v>
      </c>
      <c r="D79" s="19">
        <f>+INDEX($E152:$Q152,1,D$75) * INDEX($V$78:$V$90,D$75,1)</f>
        <v>0</v>
      </c>
      <c r="E79" s="19">
        <f t="shared" ref="E79:P79" si="105">+INDEX($E152:$Q152,1,E$75) * INDEX($V$78:$V$90,E$75,1)</f>
        <v>0</v>
      </c>
      <c r="F79" s="19">
        <f t="shared" si="105"/>
        <v>10294.799999999999</v>
      </c>
      <c r="G79" s="19">
        <f t="shared" si="105"/>
        <v>0</v>
      </c>
      <c r="H79" s="19">
        <f t="shared" si="105"/>
        <v>1178.4190147628137</v>
      </c>
      <c r="I79" s="19">
        <f t="shared" si="105"/>
        <v>0</v>
      </c>
      <c r="J79" s="19">
        <f t="shared" si="105"/>
        <v>0</v>
      </c>
      <c r="K79" s="19">
        <f t="shared" si="105"/>
        <v>0</v>
      </c>
      <c r="L79" s="19">
        <f t="shared" si="105"/>
        <v>0</v>
      </c>
      <c r="M79" s="19">
        <f t="shared" si="105"/>
        <v>0</v>
      </c>
      <c r="N79" s="19">
        <f t="shared" si="105"/>
        <v>0</v>
      </c>
      <c r="O79" s="19">
        <f t="shared" si="105"/>
        <v>0</v>
      </c>
      <c r="P79" s="19">
        <f t="shared" si="105"/>
        <v>0</v>
      </c>
      <c r="T79" s="117" t="str">
        <f>+'Energy matrix'!B6</f>
        <v>Fuel Oil</v>
      </c>
      <c r="U79" s="117"/>
      <c r="V79" s="118">
        <f>+INDEX('Energy matrix'!C6:O6,1,$D$2)</f>
        <v>363.13200000000001</v>
      </c>
      <c r="W79" s="117"/>
    </row>
    <row r="80" spans="3:40" ht="12.75" customHeight="1">
      <c r="C80" s="13" t="str">
        <f>$D$153</f>
        <v>Light and electronics</v>
      </c>
      <c r="D80" s="14">
        <f>+INDEX($E153:$Q153,1,D$75) * INDEX($V$78:$V$90,D$75,1)</f>
        <v>0</v>
      </c>
      <c r="E80" s="14">
        <f t="shared" ref="E80:P80" si="106">+INDEX($E153:$Q153,1,E$75) * INDEX($V$78:$V$90,E$75,1)</f>
        <v>0</v>
      </c>
      <c r="F80" s="14">
        <f t="shared" si="106"/>
        <v>0</v>
      </c>
      <c r="G80" s="14">
        <f t="shared" si="106"/>
        <v>0</v>
      </c>
      <c r="H80" s="14">
        <f t="shared" si="106"/>
        <v>0</v>
      </c>
      <c r="I80" s="14">
        <f t="shared" si="106"/>
        <v>0</v>
      </c>
      <c r="J80" s="14">
        <f t="shared" si="106"/>
        <v>0</v>
      </c>
      <c r="K80" s="14">
        <f t="shared" si="106"/>
        <v>0</v>
      </c>
      <c r="L80" s="14">
        <f t="shared" si="106"/>
        <v>0</v>
      </c>
      <c r="M80" s="14">
        <f t="shared" si="106"/>
        <v>0</v>
      </c>
      <c r="N80" s="14">
        <f t="shared" si="106"/>
        <v>0</v>
      </c>
      <c r="O80" s="14">
        <f t="shared" si="106"/>
        <v>10080.575999999999</v>
      </c>
      <c r="P80" s="14">
        <f t="shared" si="106"/>
        <v>0</v>
      </c>
      <c r="T80" s="117" t="str">
        <f>+'Energy matrix'!B7</f>
        <v>Diesel</v>
      </c>
      <c r="U80" s="117"/>
      <c r="V80" s="118">
        <f>+INDEX('Energy matrix'!C7:O7,1,$D$2)</f>
        <v>10294.799999999999</v>
      </c>
      <c r="W80" s="117"/>
    </row>
    <row r="81" spans="3:23" ht="12.75" customHeight="1">
      <c r="C81" s="13" t="str">
        <f>$D$154</f>
        <v>Electric motors</v>
      </c>
      <c r="D81" s="14">
        <f t="shared" ref="D81:P81" si="107">+INDEX($E154:$Q154,1,D$75) * INDEX($V$78:$V$90,D$75,1)</f>
        <v>0</v>
      </c>
      <c r="E81" s="14">
        <f t="shared" si="107"/>
        <v>0</v>
      </c>
      <c r="F81" s="14">
        <f t="shared" si="107"/>
        <v>0</v>
      </c>
      <c r="G81" s="14">
        <f t="shared" si="107"/>
        <v>0</v>
      </c>
      <c r="H81" s="14">
        <f t="shared" si="107"/>
        <v>0</v>
      </c>
      <c r="I81" s="14">
        <f t="shared" si="107"/>
        <v>0</v>
      </c>
      <c r="J81" s="14">
        <f t="shared" si="107"/>
        <v>0</v>
      </c>
      <c r="K81" s="14">
        <f t="shared" si="107"/>
        <v>0</v>
      </c>
      <c r="L81" s="14">
        <f t="shared" si="107"/>
        <v>0</v>
      </c>
      <c r="M81" s="14">
        <f t="shared" si="107"/>
        <v>0</v>
      </c>
      <c r="N81" s="14">
        <f t="shared" si="107"/>
        <v>0</v>
      </c>
      <c r="O81" s="14">
        <f t="shared" si="107"/>
        <v>38432.195999999996</v>
      </c>
      <c r="P81" s="14">
        <f t="shared" si="107"/>
        <v>0</v>
      </c>
      <c r="T81" s="117" t="str">
        <f>+'Energy matrix'!B8</f>
        <v>Gasoline</v>
      </c>
      <c r="U81" s="117"/>
      <c r="V81" s="118">
        <f>+INDEX('Energy matrix'!C8:O8,1,$D$2)</f>
        <v>0</v>
      </c>
      <c r="W81" s="117"/>
    </row>
    <row r="82" spans="3:23" ht="12.75" customHeight="1">
      <c r="C82" s="13" t="str">
        <f>$D$155</f>
        <v>Spatial heating</v>
      </c>
      <c r="D82" s="14">
        <f t="shared" ref="D82:P82" si="108">+INDEX($E155:$Q155,1,D$75) * INDEX($V$78:$V$90,D$75,1)</f>
        <v>0</v>
      </c>
      <c r="E82" s="14">
        <f t="shared" si="108"/>
        <v>0</v>
      </c>
      <c r="F82" s="14">
        <f t="shared" si="108"/>
        <v>0</v>
      </c>
      <c r="G82" s="14">
        <f t="shared" si="108"/>
        <v>0</v>
      </c>
      <c r="H82" s="14">
        <f t="shared" si="108"/>
        <v>0</v>
      </c>
      <c r="I82" s="14">
        <f t="shared" si="108"/>
        <v>0</v>
      </c>
      <c r="J82" s="14">
        <f t="shared" si="108"/>
        <v>0</v>
      </c>
      <c r="K82" s="14">
        <f t="shared" si="108"/>
        <v>0</v>
      </c>
      <c r="L82" s="14">
        <f t="shared" si="108"/>
        <v>0</v>
      </c>
      <c r="M82" s="14">
        <f t="shared" si="108"/>
        <v>0</v>
      </c>
      <c r="N82" s="14">
        <f t="shared" si="108"/>
        <v>0</v>
      </c>
      <c r="O82" s="14">
        <f t="shared" si="108"/>
        <v>1890.1079999999999</v>
      </c>
      <c r="P82" s="14">
        <f t="shared" si="108"/>
        <v>6434</v>
      </c>
      <c r="T82" s="117" t="str">
        <f>+'Energy matrix'!B9</f>
        <v>LPG</v>
      </c>
      <c r="U82" s="117"/>
      <c r="V82" s="118">
        <f>+INDEX('Energy matrix'!C9:O9,1,$D$2)</f>
        <v>1565.0540000000001</v>
      </c>
      <c r="W82" s="117"/>
    </row>
    <row r="83" spans="3:23" ht="12.75" customHeight="1">
      <c r="C83" s="17" t="s">
        <v>57</v>
      </c>
      <c r="D83" s="18">
        <f t="shared" ref="D83:P83" si="109">SUM(D77:D82)</f>
        <v>357.05099999999999</v>
      </c>
      <c r="E83" s="18">
        <f t="shared" si="109"/>
        <v>363.13200000000001</v>
      </c>
      <c r="F83" s="18">
        <f t="shared" si="109"/>
        <v>10294.799999999999</v>
      </c>
      <c r="G83" s="18">
        <f t="shared" si="109"/>
        <v>0</v>
      </c>
      <c r="H83" s="18">
        <f t="shared" si="109"/>
        <v>1569.6825147628138</v>
      </c>
      <c r="I83" s="18">
        <f t="shared" si="109"/>
        <v>5.4</v>
      </c>
      <c r="J83" s="18">
        <f t="shared" si="109"/>
        <v>29970.804</v>
      </c>
      <c r="K83" s="18">
        <f t="shared" si="109"/>
        <v>66</v>
      </c>
      <c r="L83" s="18">
        <f t="shared" si="109"/>
        <v>33.692</v>
      </c>
      <c r="M83" s="18">
        <f t="shared" si="109"/>
        <v>3985</v>
      </c>
      <c r="N83" s="18">
        <f t="shared" si="109"/>
        <v>5</v>
      </c>
      <c r="O83" s="18">
        <f t="shared" si="109"/>
        <v>63003.6</v>
      </c>
      <c r="P83" s="18">
        <f t="shared" si="109"/>
        <v>6434</v>
      </c>
      <c r="T83" s="117" t="str">
        <f>+'Energy matrix'!B10</f>
        <v>Manufactured Gases</v>
      </c>
      <c r="U83" s="117"/>
      <c r="V83" s="118">
        <f>+INDEX('Energy matrix'!C10:O10,1,$D$2)</f>
        <v>5.4</v>
      </c>
      <c r="W83" s="117"/>
    </row>
    <row r="84" spans="3:23" ht="12.75" customHeight="1">
      <c r="E84" s="283"/>
      <c r="F84" s="283"/>
      <c r="G84" s="283"/>
      <c r="H84" s="283"/>
      <c r="I84" s="283"/>
      <c r="J84" s="283"/>
      <c r="K84" s="283"/>
      <c r="O84" s="86"/>
      <c r="T84" s="117" t="str">
        <f>+'Energy matrix'!B11</f>
        <v>Natural gas</v>
      </c>
      <c r="U84" s="117"/>
      <c r="V84" s="118">
        <f>+INDEX('Energy matrix'!C11:O11,1,$D$2)</f>
        <v>29970.804</v>
      </c>
      <c r="W84" s="117"/>
    </row>
    <row r="85" spans="3:23" ht="12.75" customHeight="1">
      <c r="E85" s="283"/>
      <c r="F85" s="283"/>
      <c r="G85" s="283"/>
      <c r="H85" s="283"/>
      <c r="I85" s="283"/>
      <c r="J85" s="283"/>
      <c r="K85" s="283"/>
      <c r="O85" s="86"/>
      <c r="T85" s="117" t="str">
        <f>+'Energy matrix'!B12</f>
        <v>Biogas</v>
      </c>
      <c r="U85" s="117"/>
      <c r="V85" s="118">
        <f>+INDEX('Energy matrix'!C12:O12,1,$D$2)</f>
        <v>66</v>
      </c>
      <c r="W85" s="117"/>
    </row>
    <row r="86" spans="3:23" ht="12.75" customHeight="1">
      <c r="O86" s="86"/>
      <c r="T86" s="117" t="str">
        <f>+'Energy matrix'!B13</f>
        <v>Biodiesel</v>
      </c>
      <c r="U86" s="117"/>
      <c r="V86" s="118">
        <f>+INDEX('Energy matrix'!C13:O13,1,$D$2)</f>
        <v>33.692</v>
      </c>
      <c r="W86" s="117"/>
    </row>
    <row r="87" spans="3:23" ht="12.75" customHeight="1">
      <c r="O87" s="86"/>
      <c r="T87" s="117" t="str">
        <f>+'Energy matrix'!B14</f>
        <v>Biomass</v>
      </c>
      <c r="U87" s="117"/>
      <c r="V87" s="118">
        <f>+INDEX('Energy matrix'!C14:O14,1,$D$2)</f>
        <v>3985</v>
      </c>
      <c r="W87" s="117"/>
    </row>
    <row r="88" spans="3:23" ht="12.75" customHeight="1">
      <c r="O88" s="86"/>
      <c r="T88" s="117" t="str">
        <f>+'Energy matrix'!B15</f>
        <v>Waste</v>
      </c>
      <c r="U88" s="117"/>
      <c r="V88" s="118">
        <f>+INDEX('Energy matrix'!C15:O15,1,$D$2)</f>
        <v>5</v>
      </c>
      <c r="W88" s="117"/>
    </row>
    <row r="89" spans="3:23" ht="12.75" customHeight="1">
      <c r="O89" s="86"/>
      <c r="T89" s="117" t="str">
        <f>+'Energy matrix'!B16</f>
        <v>Electricity</v>
      </c>
      <c r="U89" s="117"/>
      <c r="V89" s="118">
        <f>+INDEX('Energy matrix'!C16:O16,1,$D$2)</f>
        <v>63003.6</v>
      </c>
      <c r="W89" s="117"/>
    </row>
    <row r="90" spans="3:23" ht="12.75" customHeight="1">
      <c r="C90" s="257" t="s">
        <v>559</v>
      </c>
      <c r="E90" s="283"/>
      <c r="F90" s="283"/>
      <c r="G90" s="283"/>
      <c r="H90" s="283"/>
      <c r="I90" s="283"/>
      <c r="J90" s="283"/>
      <c r="K90" s="283"/>
      <c r="O90" s="86"/>
      <c r="T90" s="117" t="str">
        <f>+'Energy matrix'!B17</f>
        <v>District Heating</v>
      </c>
      <c r="U90" s="117"/>
      <c r="V90" s="118">
        <f>+INDEX('Energy matrix'!C17:O17,1,$D$2)</f>
        <v>6434</v>
      </c>
      <c r="W90" s="117"/>
    </row>
    <row r="91" spans="3:23" ht="12.75" customHeight="1">
      <c r="O91" s="86"/>
      <c r="T91" s="117" t="s">
        <v>57</v>
      </c>
      <c r="U91" s="117"/>
      <c r="V91" s="118">
        <f>SUM(V78:V90)</f>
        <v>116083.533</v>
      </c>
      <c r="W91" s="117"/>
    </row>
    <row r="92" spans="3:23" ht="12.75" customHeight="1">
      <c r="C92" s="125" t="s">
        <v>145</v>
      </c>
      <c r="E92" s="283"/>
      <c r="F92" s="283"/>
      <c r="G92" s="283"/>
      <c r="H92" s="283"/>
      <c r="I92" s="283"/>
      <c r="J92" s="283"/>
      <c r="K92" s="283"/>
      <c r="T92" s="258"/>
      <c r="U92" s="258"/>
      <c r="V92" s="259"/>
      <c r="W92" s="258"/>
    </row>
    <row r="93" spans="3:23" ht="12.75" customHeight="1">
      <c r="D93" s="87" t="s">
        <v>147</v>
      </c>
      <c r="E93" s="88" t="str">
        <f t="array" ref="E93">+IF(AND(UPPER(TRANSPOSE(T98:T108))=UPPER(MID(D96:N96,4,99))),"Ok","ERROR")</f>
        <v>Ok</v>
      </c>
      <c r="F93" s="283"/>
      <c r="G93" s="283"/>
      <c r="H93" s="283"/>
      <c r="I93" s="283"/>
      <c r="J93" s="283"/>
      <c r="K93" s="283"/>
      <c r="T93" s="258"/>
      <c r="U93" s="258"/>
      <c r="V93" s="259"/>
      <c r="W93" s="258"/>
    </row>
    <row r="94" spans="3:23" ht="12.75" customHeight="1">
      <c r="C94" s="283" t="s">
        <v>203</v>
      </c>
      <c r="O94" s="86"/>
      <c r="T94" s="125" t="s">
        <v>558</v>
      </c>
      <c r="U94" s="125"/>
      <c r="W94" s="125"/>
    </row>
    <row r="95" spans="3:23" ht="12.75" customHeight="1">
      <c r="D95" s="89">
        <v>1</v>
      </c>
      <c r="E95" s="89">
        <f>+D95+1</f>
        <v>2</v>
      </c>
      <c r="F95" s="89">
        <f t="shared" ref="F95:G95" si="110">+E95+1</f>
        <v>3</v>
      </c>
      <c r="G95" s="89">
        <f t="shared" si="110"/>
        <v>4</v>
      </c>
      <c r="H95" s="89">
        <f t="shared" ref="H95:I95" si="111">+G95+1</f>
        <v>5</v>
      </c>
      <c r="I95" s="89">
        <f t="shared" si="111"/>
        <v>6</v>
      </c>
      <c r="J95" s="89">
        <f t="shared" ref="J95:K95" si="112">+I95+1</f>
        <v>7</v>
      </c>
      <c r="K95" s="89">
        <f t="shared" si="112"/>
        <v>8</v>
      </c>
      <c r="L95" s="89">
        <f t="shared" ref="L95:M95" si="113">+K95+1</f>
        <v>9</v>
      </c>
      <c r="M95" s="89">
        <f t="shared" si="113"/>
        <v>10</v>
      </c>
      <c r="N95" s="89">
        <f t="shared" ref="N95:O95" si="114">+M95+1</f>
        <v>11</v>
      </c>
      <c r="O95" s="89">
        <f t="shared" si="114"/>
        <v>12</v>
      </c>
      <c r="P95" s="89">
        <f t="shared" ref="P95" si="115">+O95+1</f>
        <v>13</v>
      </c>
      <c r="T95" s="289"/>
      <c r="U95" s="289"/>
      <c r="W95" s="289"/>
    </row>
    <row r="96" spans="3:23" ht="12.75" customHeight="1">
      <c r="C96" s="10" t="str">
        <f t="shared" ref="C96:E96" si="116">+D149</f>
        <v>Agg End-use</v>
      </c>
      <c r="D96" s="10" t="str">
        <f t="shared" si="116"/>
        <v>01 Coal</v>
      </c>
      <c r="E96" s="10" t="str">
        <f t="shared" si="116"/>
        <v>02 Fuel oil</v>
      </c>
      <c r="F96" s="10" t="str">
        <f t="shared" ref="F96" si="117">+G149</f>
        <v>03 Diesel</v>
      </c>
      <c r="G96" s="10" t="str">
        <f t="shared" ref="G96" si="118">+H149</f>
        <v>04 Gasoline</v>
      </c>
      <c r="H96" s="10" t="str">
        <f t="shared" ref="H96" si="119">+I149</f>
        <v>05 LPG</v>
      </c>
      <c r="I96" s="10" t="str">
        <f t="shared" ref="I96" si="120">+J149</f>
        <v>06 Manufactured Gases</v>
      </c>
      <c r="J96" s="10" t="str">
        <f t="shared" ref="J96" si="121">+K149</f>
        <v>07 Natural gas</v>
      </c>
      <c r="K96" s="10" t="str">
        <f t="shared" ref="K96" si="122">+L149</f>
        <v>08 Biogas</v>
      </c>
      <c r="L96" s="10" t="str">
        <f t="shared" ref="L96" si="123">+M149</f>
        <v>09 Biodiesel</v>
      </c>
      <c r="M96" s="10" t="str">
        <f t="shared" ref="M96" si="124">+N149</f>
        <v>10 Biomass</v>
      </c>
      <c r="N96" s="10" t="str">
        <f t="shared" ref="N96" si="125">+O149</f>
        <v>11 Waste</v>
      </c>
      <c r="O96" s="10" t="str">
        <f t="shared" ref="O96" si="126">+P149</f>
        <v>12 Electricity</v>
      </c>
      <c r="P96" s="10" t="str">
        <f t="shared" ref="P96" si="127">+Q149</f>
        <v>13 District heating</v>
      </c>
      <c r="T96" s="122" t="s">
        <v>146</v>
      </c>
      <c r="V96" s="123">
        <v>2015</v>
      </c>
    </row>
    <row r="97" spans="3:23" ht="12.75" customHeight="1">
      <c r="C97" s="13" t="str">
        <f>$D$150</f>
        <v>Process heat temperature</v>
      </c>
      <c r="D97" s="14">
        <f>+INDEX($E150:$Q150,1,D$95) * INDEX($V$98:$V$110,D$95,1)</f>
        <v>107.63500000000001</v>
      </c>
      <c r="E97" s="14">
        <f t="shared" ref="E97:P97" si="128">+INDEX($E150:$Q150,1,E$95) * INDEX($V$98:$V$110,E$95,1)</f>
        <v>81.47</v>
      </c>
      <c r="F97" s="14">
        <f t="shared" si="128"/>
        <v>0</v>
      </c>
      <c r="G97" s="14">
        <f t="shared" si="128"/>
        <v>0</v>
      </c>
      <c r="H97" s="14">
        <f t="shared" si="128"/>
        <v>68.049000000000007</v>
      </c>
      <c r="I97" s="14">
        <f t="shared" si="128"/>
        <v>21.6</v>
      </c>
      <c r="J97" s="14">
        <f t="shared" si="128"/>
        <v>31370.048999999999</v>
      </c>
      <c r="K97" s="14">
        <f t="shared" si="128"/>
        <v>58</v>
      </c>
      <c r="L97" s="14">
        <f t="shared" si="128"/>
        <v>0</v>
      </c>
      <c r="M97" s="14">
        <f t="shared" si="128"/>
        <v>5415</v>
      </c>
      <c r="N97" s="14">
        <f t="shared" si="128"/>
        <v>0</v>
      </c>
      <c r="O97" s="14">
        <f t="shared" si="128"/>
        <v>6206.76</v>
      </c>
      <c r="P97" s="14">
        <f t="shared" si="128"/>
        <v>0</v>
      </c>
      <c r="T97" s="48" t="s">
        <v>203</v>
      </c>
      <c r="U97" s="48"/>
      <c r="V97" s="124" t="str">
        <f>+INDEX('Energy matrix'!C25:O25,1,$D$2)</f>
        <v>Non-specified</v>
      </c>
      <c r="W97" s="48"/>
    </row>
    <row r="98" spans="3:23" ht="12.75" customHeight="1">
      <c r="C98" s="13" t="str">
        <f>$D$151</f>
        <v>Cooling demand</v>
      </c>
      <c r="D98" s="14">
        <f t="shared" ref="D98:P98" si="129">+INDEX($E151:$Q151,1,D$95) * INDEX($V$98:$V$110,D$95,1)</f>
        <v>0</v>
      </c>
      <c r="E98" s="14">
        <f t="shared" si="129"/>
        <v>0</v>
      </c>
      <c r="F98" s="14">
        <f t="shared" si="129"/>
        <v>0</v>
      </c>
      <c r="G98" s="14">
        <f t="shared" si="129"/>
        <v>0</v>
      </c>
      <c r="H98" s="14">
        <f t="shared" si="129"/>
        <v>0</v>
      </c>
      <c r="I98" s="14">
        <f t="shared" si="129"/>
        <v>0</v>
      </c>
      <c r="J98" s="14">
        <f t="shared" si="129"/>
        <v>0</v>
      </c>
      <c r="K98" s="14">
        <f t="shared" si="129"/>
        <v>0</v>
      </c>
      <c r="L98" s="14">
        <f t="shared" si="129"/>
        <v>0</v>
      </c>
      <c r="M98" s="14">
        <f t="shared" si="129"/>
        <v>0</v>
      </c>
      <c r="N98" s="14">
        <f t="shared" si="129"/>
        <v>0</v>
      </c>
      <c r="O98" s="14">
        <f t="shared" si="129"/>
        <v>6206.76</v>
      </c>
      <c r="P98" s="14">
        <f t="shared" si="129"/>
        <v>0</v>
      </c>
      <c r="T98" s="117" t="str">
        <f>'Energy matrix'!B26</f>
        <v>Coal</v>
      </c>
      <c r="U98" s="117"/>
      <c r="V98" s="118">
        <f>+INDEX('Energy matrix'!C26:O26,1,$D$2)</f>
        <v>107.63500000000001</v>
      </c>
      <c r="W98" s="117"/>
    </row>
    <row r="99" spans="3:23" ht="12.75" customHeight="1">
      <c r="C99" s="13" t="str">
        <f>$D$152</f>
        <v>Haullage</v>
      </c>
      <c r="D99" s="14">
        <f t="shared" ref="D99:P99" si="130">+INDEX($E152:$Q152,1,D$95) * INDEX($V$98:$V$110,D$95,1)</f>
        <v>0</v>
      </c>
      <c r="E99" s="14">
        <f t="shared" si="130"/>
        <v>0</v>
      </c>
      <c r="F99" s="14">
        <f t="shared" si="130"/>
        <v>3896.0740000000001</v>
      </c>
      <c r="G99" s="14">
        <f t="shared" si="130"/>
        <v>0</v>
      </c>
      <c r="H99" s="14">
        <f t="shared" si="130"/>
        <v>204.95199663550196</v>
      </c>
      <c r="I99" s="14">
        <f t="shared" si="130"/>
        <v>0</v>
      </c>
      <c r="J99" s="14">
        <f t="shared" si="130"/>
        <v>0</v>
      </c>
      <c r="K99" s="14">
        <f t="shared" si="130"/>
        <v>0</v>
      </c>
      <c r="L99" s="14">
        <f t="shared" si="130"/>
        <v>0</v>
      </c>
      <c r="M99" s="14">
        <f t="shared" si="130"/>
        <v>0</v>
      </c>
      <c r="N99" s="14">
        <f t="shared" si="130"/>
        <v>0</v>
      </c>
      <c r="O99" s="14">
        <f t="shared" si="130"/>
        <v>0</v>
      </c>
      <c r="P99" s="14">
        <f t="shared" si="130"/>
        <v>0</v>
      </c>
      <c r="T99" s="117" t="str">
        <f>'Energy matrix'!B27</f>
        <v>Fuel Oil</v>
      </c>
      <c r="U99" s="117"/>
      <c r="V99" s="118">
        <f>+INDEX('Energy matrix'!C27:O27,1,$D$2)</f>
        <v>81.47</v>
      </c>
      <c r="W99" s="117"/>
    </row>
    <row r="100" spans="3:23" ht="12.75" customHeight="1">
      <c r="C100" s="13" t="str">
        <f>$D$153</f>
        <v>Light and electronics</v>
      </c>
      <c r="D100" s="14">
        <f t="shared" ref="D100:P100" si="131">+INDEX($E153:$Q153,1,D$95) * INDEX($V$98:$V$110,D$95,1)</f>
        <v>0</v>
      </c>
      <c r="E100" s="14">
        <f t="shared" si="131"/>
        <v>0</v>
      </c>
      <c r="F100" s="14">
        <f t="shared" si="131"/>
        <v>0</v>
      </c>
      <c r="G100" s="14">
        <f t="shared" si="131"/>
        <v>0</v>
      </c>
      <c r="H100" s="14">
        <f t="shared" si="131"/>
        <v>0</v>
      </c>
      <c r="I100" s="14">
        <f t="shared" si="131"/>
        <v>0</v>
      </c>
      <c r="J100" s="14">
        <f t="shared" si="131"/>
        <v>0</v>
      </c>
      <c r="K100" s="14">
        <f t="shared" si="131"/>
        <v>0</v>
      </c>
      <c r="L100" s="14">
        <f t="shared" si="131"/>
        <v>0</v>
      </c>
      <c r="M100" s="14">
        <f t="shared" si="131"/>
        <v>0</v>
      </c>
      <c r="N100" s="14">
        <f t="shared" si="131"/>
        <v>0</v>
      </c>
      <c r="O100" s="14">
        <f t="shared" si="131"/>
        <v>9930.8160000000007</v>
      </c>
      <c r="P100" s="14">
        <f t="shared" si="131"/>
        <v>0</v>
      </c>
      <c r="T100" s="117" t="str">
        <f>'Energy matrix'!B28</f>
        <v>Diesel</v>
      </c>
      <c r="U100" s="117"/>
      <c r="V100" s="118">
        <f>+INDEX('Energy matrix'!C28:O28,1,$D$2)</f>
        <v>3896.0740000000001</v>
      </c>
      <c r="W100" s="117"/>
    </row>
    <row r="101" spans="3:23" ht="12.75" customHeight="1">
      <c r="C101" s="13" t="str">
        <f>$D$154</f>
        <v>Electric motors</v>
      </c>
      <c r="D101" s="14">
        <f t="shared" ref="D101:P101" si="132">+INDEX($E154:$Q154,1,D$95) * INDEX($V$98:$V$110,D$95,1)</f>
        <v>0</v>
      </c>
      <c r="E101" s="14">
        <f t="shared" si="132"/>
        <v>0</v>
      </c>
      <c r="F101" s="14">
        <f t="shared" si="132"/>
        <v>0</v>
      </c>
      <c r="G101" s="14">
        <f t="shared" si="132"/>
        <v>0</v>
      </c>
      <c r="H101" s="14">
        <f t="shared" si="132"/>
        <v>0</v>
      </c>
      <c r="I101" s="14">
        <f t="shared" si="132"/>
        <v>0</v>
      </c>
      <c r="J101" s="14">
        <f t="shared" si="132"/>
        <v>0</v>
      </c>
      <c r="K101" s="14">
        <f t="shared" si="132"/>
        <v>0</v>
      </c>
      <c r="L101" s="14">
        <f t="shared" si="132"/>
        <v>0</v>
      </c>
      <c r="M101" s="14">
        <f t="shared" si="132"/>
        <v>0</v>
      </c>
      <c r="N101" s="14">
        <f t="shared" si="132"/>
        <v>0</v>
      </c>
      <c r="O101" s="14">
        <f t="shared" si="132"/>
        <v>37861.235999999997</v>
      </c>
      <c r="P101" s="14">
        <f t="shared" si="132"/>
        <v>0</v>
      </c>
      <c r="T101" s="117" t="str">
        <f>'Energy matrix'!B29</f>
        <v>Gasoline</v>
      </c>
      <c r="U101" s="117"/>
      <c r="V101" s="118">
        <f>+INDEX('Energy matrix'!C29:O29,1,$D$2)</f>
        <v>0</v>
      </c>
      <c r="W101" s="117"/>
    </row>
    <row r="102" spans="3:23" ht="12.75" customHeight="1">
      <c r="C102" s="13" t="str">
        <f>$D$155</f>
        <v>Spatial heating</v>
      </c>
      <c r="D102" s="14">
        <f t="shared" ref="D102:P102" si="133">+INDEX($E155:$Q155,1,D$95) * INDEX($V$98:$V$110,D$95,1)</f>
        <v>0</v>
      </c>
      <c r="E102" s="14">
        <f t="shared" si="133"/>
        <v>0</v>
      </c>
      <c r="F102" s="14">
        <f t="shared" si="133"/>
        <v>0</v>
      </c>
      <c r="G102" s="14">
        <f t="shared" si="133"/>
        <v>0</v>
      </c>
      <c r="H102" s="14">
        <f t="shared" si="133"/>
        <v>0</v>
      </c>
      <c r="I102" s="14">
        <f t="shared" si="133"/>
        <v>0</v>
      </c>
      <c r="J102" s="14">
        <f t="shared" si="133"/>
        <v>0</v>
      </c>
      <c r="K102" s="14">
        <f t="shared" si="133"/>
        <v>0</v>
      </c>
      <c r="L102" s="14">
        <f t="shared" si="133"/>
        <v>0</v>
      </c>
      <c r="M102" s="14">
        <f t="shared" si="133"/>
        <v>0</v>
      </c>
      <c r="N102" s="14">
        <f t="shared" si="133"/>
        <v>0</v>
      </c>
      <c r="O102" s="14">
        <f t="shared" si="133"/>
        <v>1862.0279999999998</v>
      </c>
      <c r="P102" s="14">
        <f t="shared" si="133"/>
        <v>6650</v>
      </c>
      <c r="T102" s="117" t="str">
        <f>'Energy matrix'!B30</f>
        <v>LPG</v>
      </c>
      <c r="U102" s="117"/>
      <c r="V102" s="118">
        <f>+INDEX('Energy matrix'!C30:O30,1,$D$2)</f>
        <v>272.19600000000003</v>
      </c>
      <c r="W102" s="117"/>
    </row>
    <row r="103" spans="3:23" ht="12.75" customHeight="1">
      <c r="C103" s="17" t="s">
        <v>57</v>
      </c>
      <c r="D103" s="18">
        <f>SUM(D97:D102)</f>
        <v>107.63500000000001</v>
      </c>
      <c r="E103" s="18">
        <f t="shared" ref="E103:P103" si="134">SUM(E97:E102)</f>
        <v>81.47</v>
      </c>
      <c r="F103" s="18">
        <f t="shared" si="134"/>
        <v>3896.0740000000001</v>
      </c>
      <c r="G103" s="18">
        <f t="shared" si="134"/>
        <v>0</v>
      </c>
      <c r="H103" s="18">
        <f t="shared" si="134"/>
        <v>273.00099663550196</v>
      </c>
      <c r="I103" s="18">
        <f t="shared" si="134"/>
        <v>21.6</v>
      </c>
      <c r="J103" s="18">
        <f t="shared" si="134"/>
        <v>31370.048999999999</v>
      </c>
      <c r="K103" s="18">
        <f t="shared" si="134"/>
        <v>58</v>
      </c>
      <c r="L103" s="18">
        <f t="shared" si="134"/>
        <v>0</v>
      </c>
      <c r="M103" s="18">
        <f t="shared" si="134"/>
        <v>5415</v>
      </c>
      <c r="N103" s="18">
        <f t="shared" si="134"/>
        <v>0</v>
      </c>
      <c r="O103" s="18">
        <f t="shared" si="134"/>
        <v>62067.6</v>
      </c>
      <c r="P103" s="18">
        <f t="shared" si="134"/>
        <v>6650</v>
      </c>
      <c r="T103" s="117" t="str">
        <f>'Energy matrix'!B31</f>
        <v>Manufactured Gases</v>
      </c>
      <c r="U103" s="117"/>
      <c r="V103" s="118">
        <f>+INDEX('Energy matrix'!C31:O31,1,$D$2)</f>
        <v>21.6</v>
      </c>
      <c r="W103" s="117"/>
    </row>
    <row r="104" spans="3:23" ht="12.75" customHeight="1">
      <c r="E104" s="283"/>
      <c r="F104" s="283"/>
      <c r="G104" s="283"/>
      <c r="H104" s="283"/>
      <c r="I104" s="283"/>
      <c r="J104" s="283"/>
      <c r="K104" s="283"/>
      <c r="O104" s="86"/>
      <c r="T104" s="117" t="str">
        <f>'Energy matrix'!B32</f>
        <v>Natural gas</v>
      </c>
      <c r="U104" s="117"/>
      <c r="V104" s="118">
        <f>+INDEX('Energy matrix'!C32:O32,1,$D$2)</f>
        <v>31370.048999999999</v>
      </c>
      <c r="W104" s="117"/>
    </row>
    <row r="105" spans="3:23" ht="12.75" customHeight="1">
      <c r="E105" s="283"/>
      <c r="F105" s="283"/>
      <c r="G105" s="283"/>
      <c r="H105" s="283"/>
      <c r="I105" s="283"/>
      <c r="J105" s="283"/>
      <c r="K105" s="283"/>
      <c r="O105" s="86"/>
      <c r="T105" s="117" t="str">
        <f>'Energy matrix'!B33</f>
        <v>Biogas</v>
      </c>
      <c r="U105" s="117"/>
      <c r="V105" s="118">
        <f>+INDEX('Energy matrix'!C33:O33,1,$D$2)</f>
        <v>58</v>
      </c>
      <c r="W105" s="117"/>
    </row>
    <row r="106" spans="3:23" ht="12.75" customHeight="1">
      <c r="O106" s="86"/>
      <c r="T106" s="117" t="str">
        <f>'Energy matrix'!B34</f>
        <v>Biodiesel</v>
      </c>
      <c r="U106" s="117"/>
      <c r="V106" s="118">
        <f>+INDEX('Energy matrix'!C34:O34,1,$D$2)</f>
        <v>0</v>
      </c>
      <c r="W106" s="117"/>
    </row>
    <row r="107" spans="3:23" ht="12.75" customHeight="1">
      <c r="O107" s="86"/>
      <c r="T107" s="117" t="str">
        <f>'Energy matrix'!B35</f>
        <v>Biomass</v>
      </c>
      <c r="U107" s="117"/>
      <c r="V107" s="118">
        <f>+INDEX('Energy matrix'!C35:O35,1,$D$2)</f>
        <v>5415</v>
      </c>
      <c r="W107" s="117"/>
    </row>
    <row r="108" spans="3:23" ht="12.75" customHeight="1">
      <c r="O108" s="86"/>
      <c r="T108" s="117" t="str">
        <f>'Energy matrix'!B36</f>
        <v>Waste</v>
      </c>
      <c r="U108" s="117"/>
      <c r="V108" s="118">
        <f>+INDEX('Energy matrix'!C36:O36,1,$D$2)</f>
        <v>0</v>
      </c>
      <c r="W108" s="117"/>
    </row>
    <row r="109" spans="3:23" ht="12.75" customHeight="1">
      <c r="O109" s="86"/>
      <c r="T109" s="117" t="str">
        <f>'Energy matrix'!B37</f>
        <v>Electricity</v>
      </c>
      <c r="U109" s="117"/>
      <c r="V109" s="118">
        <f>+INDEX('Energy matrix'!C37:O37,1,$D$2)</f>
        <v>62067.6</v>
      </c>
      <c r="W109" s="117"/>
    </row>
    <row r="110" spans="3:23" ht="12.75" customHeight="1">
      <c r="C110" s="257" t="s">
        <v>489</v>
      </c>
      <c r="E110" s="283"/>
      <c r="F110" s="283"/>
      <c r="G110" s="283"/>
      <c r="H110" s="283"/>
      <c r="I110" s="283"/>
      <c r="J110" s="283"/>
      <c r="K110" s="283"/>
      <c r="O110" s="86"/>
      <c r="T110" s="117" t="str">
        <f>'Energy matrix'!B38</f>
        <v>District Heating</v>
      </c>
      <c r="U110" s="117"/>
      <c r="V110" s="118">
        <f>+INDEX('Energy matrix'!C38:O38,1,$D$2)</f>
        <v>6650</v>
      </c>
      <c r="W110" s="117"/>
    </row>
    <row r="111" spans="3:23" ht="12.75" customHeight="1">
      <c r="O111" s="86"/>
      <c r="T111" s="117" t="s">
        <v>57</v>
      </c>
      <c r="U111" s="117"/>
      <c r="V111" s="118">
        <f>SUM(V98:V110)</f>
        <v>109939.624</v>
      </c>
      <c r="W111" s="117"/>
    </row>
    <row r="112" spans="3:23" ht="12.75" customHeight="1">
      <c r="C112" s="125" t="s">
        <v>145</v>
      </c>
      <c r="E112" s="283"/>
      <c r="F112" s="283"/>
      <c r="G112" s="283"/>
      <c r="H112" s="283"/>
      <c r="I112" s="283"/>
      <c r="J112" s="283"/>
      <c r="K112" s="283"/>
      <c r="T112" s="285"/>
      <c r="U112" s="285"/>
      <c r="V112" s="285"/>
      <c r="W112" s="285"/>
    </row>
    <row r="113" spans="3:31" ht="12.75" customHeight="1">
      <c r="D113" s="87" t="s">
        <v>147</v>
      </c>
      <c r="E113" s="88" t="str">
        <f t="array" ref="E113">+IF(AND(UPPER(TRANSPOSE(T118:T128))=UPPER(MID(D116:N116,4,99))),"Ok","ERROR")</f>
        <v>Ok</v>
      </c>
      <c r="F113" s="283"/>
      <c r="G113" s="283"/>
      <c r="H113" s="283"/>
      <c r="I113" s="283"/>
      <c r="J113" s="283"/>
      <c r="K113" s="283"/>
      <c r="T113" s="285"/>
      <c r="U113" s="285"/>
      <c r="V113" s="285"/>
      <c r="W113" s="285"/>
    </row>
    <row r="114" spans="3:31" ht="12.75" customHeight="1">
      <c r="C114" s="283" t="s">
        <v>203</v>
      </c>
      <c r="O114" s="86"/>
      <c r="T114" s="125" t="s">
        <v>491</v>
      </c>
      <c r="U114" s="125"/>
      <c r="W114" s="125"/>
    </row>
    <row r="115" spans="3:31" ht="12.75" customHeight="1">
      <c r="D115" s="89">
        <v>1</v>
      </c>
      <c r="E115" s="89">
        <f>+D115+1</f>
        <v>2</v>
      </c>
      <c r="F115" s="89">
        <f t="shared" ref="F115:P115" si="135">+E115+1</f>
        <v>3</v>
      </c>
      <c r="G115" s="89">
        <f t="shared" si="135"/>
        <v>4</v>
      </c>
      <c r="H115" s="89">
        <f t="shared" si="135"/>
        <v>5</v>
      </c>
      <c r="I115" s="89">
        <f t="shared" si="135"/>
        <v>6</v>
      </c>
      <c r="J115" s="89">
        <f t="shared" si="135"/>
        <v>7</v>
      </c>
      <c r="K115" s="89">
        <f t="shared" si="135"/>
        <v>8</v>
      </c>
      <c r="L115" s="89">
        <f t="shared" si="135"/>
        <v>9</v>
      </c>
      <c r="M115" s="89">
        <f t="shared" si="135"/>
        <v>10</v>
      </c>
      <c r="N115" s="89">
        <f t="shared" si="135"/>
        <v>11</v>
      </c>
      <c r="O115" s="89">
        <f t="shared" si="135"/>
        <v>12</v>
      </c>
      <c r="P115" s="89">
        <f t="shared" si="135"/>
        <v>13</v>
      </c>
      <c r="T115" s="289"/>
      <c r="U115" s="289"/>
      <c r="W115" s="289"/>
    </row>
    <row r="116" spans="3:31" ht="12.75" customHeight="1">
      <c r="C116" s="10" t="str">
        <f>+C76</f>
        <v>Agg End-use</v>
      </c>
      <c r="D116" s="10" t="str">
        <f t="shared" ref="D116:P116" si="136">+D76</f>
        <v>01 Coal</v>
      </c>
      <c r="E116" s="10" t="str">
        <f t="shared" si="136"/>
        <v>02 Fuel oil</v>
      </c>
      <c r="F116" s="10" t="str">
        <f t="shared" si="136"/>
        <v>03 Diesel</v>
      </c>
      <c r="G116" s="10" t="str">
        <f t="shared" si="136"/>
        <v>04 Gasoline</v>
      </c>
      <c r="H116" s="10" t="str">
        <f t="shared" si="136"/>
        <v>05 LPG</v>
      </c>
      <c r="I116" s="10" t="str">
        <f t="shared" si="136"/>
        <v>06 Manufactured Gases</v>
      </c>
      <c r="J116" s="10" t="str">
        <f t="shared" si="136"/>
        <v>07 Natural gas</v>
      </c>
      <c r="K116" s="10" t="str">
        <f t="shared" si="136"/>
        <v>08 Biogas</v>
      </c>
      <c r="L116" s="10" t="str">
        <f t="shared" si="136"/>
        <v>09 Biodiesel</v>
      </c>
      <c r="M116" s="10" t="str">
        <f t="shared" si="136"/>
        <v>10 Biomass</v>
      </c>
      <c r="N116" s="10" t="str">
        <f t="shared" si="136"/>
        <v>11 Waste</v>
      </c>
      <c r="O116" s="10" t="str">
        <f t="shared" si="136"/>
        <v>12 Electricity</v>
      </c>
      <c r="P116" s="10" t="str">
        <f t="shared" si="136"/>
        <v>13 District heating</v>
      </c>
      <c r="T116" s="122" t="s">
        <v>146</v>
      </c>
      <c r="V116" s="123">
        <f>+'Energy matrix'!B45</f>
        <v>2019</v>
      </c>
    </row>
    <row r="117" spans="3:31" ht="12.75" customHeight="1">
      <c r="C117" s="13" t="str">
        <f>$D$150</f>
        <v>Process heat temperature</v>
      </c>
      <c r="D117" s="14">
        <f>+INDEX($E150:$Q150,1,D$115) * INDEX($V$118:$V$130,D$115,1)</f>
        <v>1474.5050000000001</v>
      </c>
      <c r="E117" s="14">
        <f t="shared" ref="E117:P117" si="137">+INDEX($E150:$Q150,1,E$115) * INDEX($V$118:$V$130,E$115,1)</f>
        <v>40.343000000000004</v>
      </c>
      <c r="F117" s="14">
        <f t="shared" si="137"/>
        <v>0</v>
      </c>
      <c r="G117" s="14">
        <f t="shared" si="137"/>
        <v>0</v>
      </c>
      <c r="H117" s="14">
        <f t="shared" si="137"/>
        <v>107.685</v>
      </c>
      <c r="I117" s="14">
        <f t="shared" si="137"/>
        <v>13.5</v>
      </c>
      <c r="J117" s="14">
        <f t="shared" si="137"/>
        <v>31468.631999999998</v>
      </c>
      <c r="K117" s="14">
        <f t="shared" si="137"/>
        <v>136</v>
      </c>
      <c r="L117" s="14">
        <f t="shared" si="137"/>
        <v>0</v>
      </c>
      <c r="M117" s="14">
        <f t="shared" si="137"/>
        <v>4616</v>
      </c>
      <c r="N117" s="14">
        <f t="shared" si="137"/>
        <v>3</v>
      </c>
      <c r="O117" s="14">
        <f t="shared" si="137"/>
        <v>6096.96</v>
      </c>
      <c r="P117" s="14">
        <f t="shared" si="137"/>
        <v>0</v>
      </c>
      <c r="T117" s="48" t="s">
        <v>203</v>
      </c>
      <c r="U117" s="48"/>
      <c r="V117" s="124" t="str">
        <f>+INDEX('Energy matrix'!C46:O46,1,$D$2)</f>
        <v>Non-specified</v>
      </c>
      <c r="W117" s="48"/>
    </row>
    <row r="118" spans="3:31" ht="12.75" customHeight="1">
      <c r="C118" s="13" t="str">
        <f>$D$151</f>
        <v>Cooling demand</v>
      </c>
      <c r="D118" s="14">
        <f>+INDEX($E151:$Q151,1,D$115) * INDEX($V$118:$V$130,D$115,1)</f>
        <v>0</v>
      </c>
      <c r="E118" s="14">
        <f t="shared" ref="E118:P118" si="138">+INDEX($E151:$Q151,1,E$115) * INDEX($V$118:$V$130,E$115,1)</f>
        <v>0</v>
      </c>
      <c r="F118" s="14">
        <f t="shared" si="138"/>
        <v>0</v>
      </c>
      <c r="G118" s="14">
        <f t="shared" si="138"/>
        <v>0</v>
      </c>
      <c r="H118" s="14">
        <f t="shared" si="138"/>
        <v>0</v>
      </c>
      <c r="I118" s="14">
        <f t="shared" si="138"/>
        <v>0</v>
      </c>
      <c r="J118" s="14">
        <f t="shared" si="138"/>
        <v>0</v>
      </c>
      <c r="K118" s="14">
        <f t="shared" si="138"/>
        <v>0</v>
      </c>
      <c r="L118" s="14">
        <f t="shared" si="138"/>
        <v>0</v>
      </c>
      <c r="M118" s="14">
        <f t="shared" si="138"/>
        <v>0</v>
      </c>
      <c r="N118" s="14">
        <f t="shared" si="138"/>
        <v>0</v>
      </c>
      <c r="O118" s="14">
        <f t="shared" si="138"/>
        <v>6096.96</v>
      </c>
      <c r="P118" s="14">
        <f t="shared" si="138"/>
        <v>0</v>
      </c>
      <c r="T118" s="117" t="str">
        <f>'Energy matrix'!B47</f>
        <v>Coal</v>
      </c>
      <c r="U118" s="117"/>
      <c r="V118" s="118">
        <f>+INDEX('Energy matrix'!C47:O47,1,$D$2)</f>
        <v>1474.5050000000001</v>
      </c>
      <c r="W118" s="117"/>
    </row>
    <row r="119" spans="3:31" ht="12.75" customHeight="1">
      <c r="C119" s="13" t="str">
        <f>$D$152</f>
        <v>Haullage</v>
      </c>
      <c r="D119" s="19">
        <f>+INDEX($E152:$Q152,1,D$115) * INDEX($V$118:$V$130,D$115,1)</f>
        <v>0</v>
      </c>
      <c r="E119" s="19">
        <f t="shared" ref="E119:P119" si="139">+INDEX($E152:$Q152,1,E$115) * INDEX($V$118:$V$130,E$115,1)</f>
        <v>0</v>
      </c>
      <c r="F119" s="19">
        <f t="shared" si="139"/>
        <v>3219.5250000000001</v>
      </c>
      <c r="G119" s="19">
        <f t="shared" si="139"/>
        <v>0</v>
      </c>
      <c r="H119" s="19">
        <f t="shared" si="139"/>
        <v>324.32887709876746</v>
      </c>
      <c r="I119" s="19">
        <f t="shared" si="139"/>
        <v>0</v>
      </c>
      <c r="J119" s="19">
        <f t="shared" si="139"/>
        <v>0</v>
      </c>
      <c r="K119" s="19">
        <f t="shared" si="139"/>
        <v>0</v>
      </c>
      <c r="L119" s="19">
        <f t="shared" si="139"/>
        <v>0</v>
      </c>
      <c r="M119" s="19">
        <f t="shared" si="139"/>
        <v>0</v>
      </c>
      <c r="N119" s="19">
        <f t="shared" si="139"/>
        <v>0</v>
      </c>
      <c r="O119" s="19">
        <f t="shared" si="139"/>
        <v>0</v>
      </c>
      <c r="P119" s="19">
        <f t="shared" si="139"/>
        <v>0</v>
      </c>
      <c r="T119" s="117" t="str">
        <f>'Energy matrix'!B48</f>
        <v>Fuel Oil</v>
      </c>
      <c r="U119" s="117"/>
      <c r="V119" s="118">
        <f>+INDEX('Energy matrix'!C48:O48,1,$D$2)</f>
        <v>40.343000000000004</v>
      </c>
      <c r="W119" s="117"/>
    </row>
    <row r="120" spans="3:31" ht="12.75" customHeight="1">
      <c r="C120" s="13" t="str">
        <f>$D$153</f>
        <v>Light and electronics</v>
      </c>
      <c r="D120" s="14">
        <f>+INDEX($E153:$Q153,1,D$115) * INDEX($V$118:$V$130,D$115,1)</f>
        <v>0</v>
      </c>
      <c r="E120" s="14">
        <f t="shared" ref="E120:P120" si="140">+INDEX($E153:$Q153,1,E$115) * INDEX($V$118:$V$130,E$115,1)</f>
        <v>0</v>
      </c>
      <c r="F120" s="14">
        <f t="shared" si="140"/>
        <v>0</v>
      </c>
      <c r="G120" s="14">
        <f t="shared" si="140"/>
        <v>0</v>
      </c>
      <c r="H120" s="14">
        <f t="shared" si="140"/>
        <v>0</v>
      </c>
      <c r="I120" s="14">
        <f t="shared" si="140"/>
        <v>0</v>
      </c>
      <c r="J120" s="14">
        <f t="shared" si="140"/>
        <v>0</v>
      </c>
      <c r="K120" s="14">
        <f t="shared" si="140"/>
        <v>0</v>
      </c>
      <c r="L120" s="14">
        <f t="shared" si="140"/>
        <v>0</v>
      </c>
      <c r="M120" s="14">
        <f t="shared" si="140"/>
        <v>0</v>
      </c>
      <c r="N120" s="14">
        <f t="shared" si="140"/>
        <v>0</v>
      </c>
      <c r="O120" s="14">
        <f t="shared" si="140"/>
        <v>9755.1360000000004</v>
      </c>
      <c r="P120" s="14">
        <f t="shared" si="140"/>
        <v>0</v>
      </c>
      <c r="T120" s="117" t="str">
        <f>'Energy matrix'!B49</f>
        <v>Diesel</v>
      </c>
      <c r="U120" s="117"/>
      <c r="V120" s="118">
        <f>+INDEX('Energy matrix'!C49:O49,1,$D$2)</f>
        <v>3219.5250000000001</v>
      </c>
      <c r="W120" s="117"/>
    </row>
    <row r="121" spans="3:31" ht="12.75" customHeight="1">
      <c r="C121" s="13" t="str">
        <f>$D$154</f>
        <v>Electric motors</v>
      </c>
      <c r="D121" s="14">
        <f t="shared" ref="D121:P122" si="141">+INDEX($E154:$Q154,1,D$115) * INDEX($V$118:$V$130,D$115,1)</f>
        <v>0</v>
      </c>
      <c r="E121" s="14">
        <f t="shared" si="141"/>
        <v>0</v>
      </c>
      <c r="F121" s="14">
        <f t="shared" si="141"/>
        <v>0</v>
      </c>
      <c r="G121" s="14">
        <f t="shared" si="141"/>
        <v>0</v>
      </c>
      <c r="H121" s="14">
        <f t="shared" si="141"/>
        <v>0</v>
      </c>
      <c r="I121" s="14">
        <f t="shared" si="141"/>
        <v>0</v>
      </c>
      <c r="J121" s="14">
        <f t="shared" si="141"/>
        <v>0</v>
      </c>
      <c r="K121" s="14">
        <f t="shared" si="141"/>
        <v>0</v>
      </c>
      <c r="L121" s="14">
        <f t="shared" si="141"/>
        <v>0</v>
      </c>
      <c r="M121" s="14">
        <f t="shared" si="141"/>
        <v>0</v>
      </c>
      <c r="N121" s="14">
        <f t="shared" si="141"/>
        <v>0</v>
      </c>
      <c r="O121" s="14">
        <f t="shared" si="141"/>
        <v>37191.455999999998</v>
      </c>
      <c r="P121" s="14">
        <f t="shared" si="141"/>
        <v>0</v>
      </c>
      <c r="T121" s="117" t="str">
        <f>'Energy matrix'!B50</f>
        <v>Gasoline</v>
      </c>
      <c r="U121" s="117"/>
      <c r="V121" s="118">
        <f>+INDEX('Energy matrix'!C50:O50,1,$D$2)</f>
        <v>0</v>
      </c>
      <c r="W121" s="117"/>
    </row>
    <row r="122" spans="3:31" ht="12.75" customHeight="1">
      <c r="C122" s="13" t="str">
        <f>$D$155</f>
        <v>Spatial heating</v>
      </c>
      <c r="D122" s="14">
        <f t="shared" si="141"/>
        <v>0</v>
      </c>
      <c r="E122" s="14">
        <f t="shared" si="141"/>
        <v>0</v>
      </c>
      <c r="F122" s="14">
        <f t="shared" si="141"/>
        <v>0</v>
      </c>
      <c r="G122" s="14">
        <f t="shared" si="141"/>
        <v>0</v>
      </c>
      <c r="H122" s="14">
        <f t="shared" si="141"/>
        <v>0</v>
      </c>
      <c r="I122" s="14">
        <f t="shared" si="141"/>
        <v>0</v>
      </c>
      <c r="J122" s="14">
        <f t="shared" si="141"/>
        <v>0</v>
      </c>
      <c r="K122" s="14">
        <f t="shared" si="141"/>
        <v>0</v>
      </c>
      <c r="L122" s="14">
        <f t="shared" si="141"/>
        <v>0</v>
      </c>
      <c r="M122" s="14">
        <f t="shared" si="141"/>
        <v>0</v>
      </c>
      <c r="N122" s="14">
        <f t="shared" si="141"/>
        <v>0</v>
      </c>
      <c r="O122" s="14">
        <f t="shared" si="141"/>
        <v>1829.088</v>
      </c>
      <c r="P122" s="14">
        <f t="shared" si="141"/>
        <v>6585</v>
      </c>
      <c r="T122" s="117" t="str">
        <f>'Energy matrix'!B51</f>
        <v>LPG</v>
      </c>
      <c r="U122" s="117"/>
      <c r="V122" s="118">
        <f>+INDEX('Energy matrix'!C51:O51,1,$D$2)</f>
        <v>430.74</v>
      </c>
      <c r="W122" s="117"/>
    </row>
    <row r="123" spans="3:31" ht="12.75" customHeight="1">
      <c r="C123" s="17" t="s">
        <v>57</v>
      </c>
      <c r="D123" s="18">
        <f t="shared" ref="D123:P123" si="142">SUM(D117:D122)</f>
        <v>1474.5050000000001</v>
      </c>
      <c r="E123" s="18">
        <f t="shared" si="142"/>
        <v>40.343000000000004</v>
      </c>
      <c r="F123" s="18">
        <f t="shared" si="142"/>
        <v>3219.5250000000001</v>
      </c>
      <c r="G123" s="18">
        <f t="shared" si="142"/>
        <v>0</v>
      </c>
      <c r="H123" s="18">
        <f t="shared" si="142"/>
        <v>432.01387709876747</v>
      </c>
      <c r="I123" s="18">
        <f t="shared" si="142"/>
        <v>13.5</v>
      </c>
      <c r="J123" s="18">
        <f t="shared" si="142"/>
        <v>31468.631999999998</v>
      </c>
      <c r="K123" s="18">
        <f t="shared" si="142"/>
        <v>136</v>
      </c>
      <c r="L123" s="18">
        <f t="shared" si="142"/>
        <v>0</v>
      </c>
      <c r="M123" s="18">
        <f t="shared" si="142"/>
        <v>4616</v>
      </c>
      <c r="N123" s="18">
        <f t="shared" si="142"/>
        <v>3</v>
      </c>
      <c r="O123" s="18">
        <f t="shared" si="142"/>
        <v>60969.600000000006</v>
      </c>
      <c r="P123" s="18">
        <f t="shared" si="142"/>
        <v>6585</v>
      </c>
      <c r="T123" s="117" t="str">
        <f>'Energy matrix'!B52</f>
        <v>Manufactured Gases</v>
      </c>
      <c r="U123" s="117"/>
      <c r="V123" s="118">
        <f>+INDEX('Energy matrix'!C52:O52,1,$D$2)</f>
        <v>13.5</v>
      </c>
      <c r="W123" s="117"/>
    </row>
    <row r="124" spans="3:31" ht="12.75" customHeight="1">
      <c r="E124" s="283"/>
      <c r="F124" s="283"/>
      <c r="G124" s="283"/>
      <c r="H124" s="283"/>
      <c r="I124" s="283"/>
      <c r="J124" s="283"/>
      <c r="K124" s="283"/>
      <c r="O124" s="86"/>
      <c r="T124" s="117" t="str">
        <f>'Energy matrix'!B53</f>
        <v>Natural gas</v>
      </c>
      <c r="U124" s="117"/>
      <c r="V124" s="118">
        <f>+INDEX('Energy matrix'!C53:O53,1,$D$2)</f>
        <v>31468.631999999998</v>
      </c>
      <c r="W124" s="117"/>
    </row>
    <row r="125" spans="3:31" ht="12.75" customHeight="1">
      <c r="E125" s="283"/>
      <c r="F125" s="283"/>
      <c r="G125" s="283"/>
      <c r="H125" s="283"/>
      <c r="I125" s="283"/>
      <c r="J125" s="283"/>
      <c r="K125" s="283"/>
      <c r="O125" s="86"/>
      <c r="T125" s="117" t="str">
        <f>'Energy matrix'!B54</f>
        <v>Biogas</v>
      </c>
      <c r="U125" s="117"/>
      <c r="V125" s="118">
        <f>+INDEX('Energy matrix'!C54:O54,1,$D$2)</f>
        <v>136</v>
      </c>
      <c r="W125" s="117"/>
    </row>
    <row r="126" spans="3:31" ht="12.75" customHeight="1">
      <c r="O126" s="86"/>
      <c r="T126" s="117" t="str">
        <f>'Energy matrix'!B55</f>
        <v>Biodiesel</v>
      </c>
      <c r="U126" s="117"/>
      <c r="V126" s="118">
        <f>+INDEX('Energy matrix'!C55:O55,1,$D$2)</f>
        <v>0</v>
      </c>
      <c r="W126" s="117"/>
    </row>
    <row r="127" spans="3:31" ht="12.75" customHeight="1">
      <c r="O127" s="86"/>
      <c r="T127" s="117" t="str">
        <f>'Energy matrix'!B56</f>
        <v>Biomass</v>
      </c>
      <c r="U127" s="117"/>
      <c r="V127" s="118">
        <f>+INDEX('Energy matrix'!C56:O56,1,$D$2)</f>
        <v>4616</v>
      </c>
      <c r="W127" s="117"/>
    </row>
    <row r="128" spans="3:31" ht="12.75" customHeight="1">
      <c r="C128" s="283" t="s">
        <v>287</v>
      </c>
      <c r="D128" s="503"/>
      <c r="F128" s="283"/>
      <c r="G128" s="283"/>
      <c r="H128" s="283"/>
      <c r="I128" s="283"/>
      <c r="J128" s="283"/>
      <c r="K128" s="283"/>
      <c r="O128" s="86"/>
      <c r="T128" s="117" t="str">
        <f>'Energy matrix'!B57</f>
        <v>Waste</v>
      </c>
      <c r="U128" s="117"/>
      <c r="V128" s="118">
        <f>+INDEX('Energy matrix'!C57:O57,1,$D$2)</f>
        <v>3</v>
      </c>
      <c r="W128" s="117"/>
      <c r="AE128" s="285"/>
    </row>
    <row r="129" spans="3:32" ht="12.75" customHeight="1">
      <c r="E129" s="283"/>
      <c r="F129" s="283"/>
      <c r="G129" s="283"/>
      <c r="H129" s="283"/>
      <c r="I129" s="283"/>
      <c r="J129" s="283"/>
      <c r="K129" s="283"/>
      <c r="O129" s="86"/>
      <c r="T129" s="117" t="str">
        <f>'Energy matrix'!B58</f>
        <v>Electricity</v>
      </c>
      <c r="U129" s="117"/>
      <c r="V129" s="118">
        <f>+INDEX('Energy matrix'!C58:O58,1,$D$2)</f>
        <v>60969.599999999999</v>
      </c>
      <c r="W129" s="117"/>
      <c r="AF129" s="285"/>
    </row>
    <row r="130" spans="3:32" ht="12.75" customHeight="1">
      <c r="D130" s="21" t="s">
        <v>55</v>
      </c>
      <c r="E130" s="21" t="s">
        <v>85</v>
      </c>
      <c r="F130" s="21" t="s">
        <v>68</v>
      </c>
      <c r="G130" s="21" t="s">
        <v>79</v>
      </c>
      <c r="H130" s="21" t="s">
        <v>53</v>
      </c>
      <c r="I130" s="21" t="s">
        <v>51</v>
      </c>
      <c r="J130" s="21" t="s">
        <v>77</v>
      </c>
      <c r="K130" s="21" t="s">
        <v>78</v>
      </c>
      <c r="L130" s="21" t="s">
        <v>80</v>
      </c>
      <c r="M130" s="21" t="s">
        <v>50</v>
      </c>
      <c r="N130" s="21" t="s">
        <v>56</v>
      </c>
      <c r="O130" s="86"/>
      <c r="T130" s="117" t="str">
        <f>'Energy matrix'!B59</f>
        <v>District Heating</v>
      </c>
      <c r="U130" s="117"/>
      <c r="V130" s="118">
        <f>+INDEX('Energy matrix'!C59:O59,1,$D$2)</f>
        <v>6585</v>
      </c>
      <c r="W130" s="117"/>
      <c r="AF130" s="285"/>
    </row>
    <row r="131" spans="3:32" ht="12.75" customHeight="1">
      <c r="C131" s="13" t="str">
        <f>$D$150</f>
        <v>Process heat temperature</v>
      </c>
      <c r="D131" s="256">
        <f>D136*0.98</f>
        <v>0.93099999999999994</v>
      </c>
      <c r="E131" s="256">
        <f>E136*0.98</f>
        <v>0.93099999999999994</v>
      </c>
      <c r="F131" s="256">
        <f>F136*0.98</f>
        <v>0.94079999999999997</v>
      </c>
      <c r="G131" s="91"/>
      <c r="H131" s="256">
        <f t="shared" ref="H131:N131" si="143">H136*0.98</f>
        <v>0.98</v>
      </c>
      <c r="I131" s="256">
        <f t="shared" si="143"/>
        <v>0.98</v>
      </c>
      <c r="J131" s="256">
        <f t="shared" si="143"/>
        <v>0.98</v>
      </c>
      <c r="K131" s="256">
        <f t="shared" si="143"/>
        <v>0.83299999999999996</v>
      </c>
      <c r="L131" s="256">
        <f t="shared" si="143"/>
        <v>0.93099999999999994</v>
      </c>
      <c r="M131" s="256">
        <f t="shared" si="143"/>
        <v>0.93099999999999994</v>
      </c>
      <c r="N131" s="256">
        <f t="shared" si="143"/>
        <v>0.94079999999999997</v>
      </c>
      <c r="O131" s="86"/>
      <c r="T131" s="117" t="s">
        <v>57</v>
      </c>
      <c r="U131" s="117"/>
      <c r="V131" s="118">
        <f>SUM(V118:V130)</f>
        <v>108956.845</v>
      </c>
      <c r="W131" s="117"/>
      <c r="AF131" s="285"/>
    </row>
    <row r="132" spans="3:32" ht="12.75" customHeight="1">
      <c r="C132" s="13" t="str">
        <f>$D$151</f>
        <v>Cooling demand</v>
      </c>
      <c r="D132" s="256">
        <f>D131*0.98</f>
        <v>0.91237999999999997</v>
      </c>
      <c r="E132" s="256">
        <f>E131*0.98</f>
        <v>0.91237999999999997</v>
      </c>
      <c r="F132" s="256">
        <f>F131*0.98</f>
        <v>0.92198399999999991</v>
      </c>
      <c r="G132" s="91"/>
      <c r="H132" s="256">
        <f t="shared" ref="H132:N132" si="144">H131*0.98</f>
        <v>0.96039999999999992</v>
      </c>
      <c r="I132" s="256">
        <f>I131*0.98</f>
        <v>0.96039999999999992</v>
      </c>
      <c r="J132" s="256">
        <f t="shared" si="144"/>
        <v>0.96039999999999992</v>
      </c>
      <c r="K132" s="256">
        <f t="shared" si="144"/>
        <v>0.81633999999999995</v>
      </c>
      <c r="L132" s="256">
        <f t="shared" si="144"/>
        <v>0.91237999999999997</v>
      </c>
      <c r="M132" s="256">
        <f t="shared" si="144"/>
        <v>0.91237999999999997</v>
      </c>
      <c r="N132" s="256">
        <f t="shared" si="144"/>
        <v>0.92198399999999991</v>
      </c>
      <c r="O132" s="86"/>
      <c r="T132" s="289"/>
      <c r="U132" s="289"/>
      <c r="W132" s="289"/>
      <c r="AF132" s="285"/>
    </row>
    <row r="133" spans="3:32" ht="12.75" customHeight="1">
      <c r="C133" s="13" t="str">
        <f>$D$152</f>
        <v>Haullage</v>
      </c>
      <c r="D133" s="92"/>
      <c r="E133" s="92"/>
      <c r="F133" s="92"/>
      <c r="G133" s="92"/>
      <c r="H133" s="92"/>
      <c r="I133" s="92"/>
      <c r="J133" s="92"/>
      <c r="K133" s="92"/>
      <c r="L133" s="92"/>
      <c r="M133" s="92"/>
      <c r="N133" s="92"/>
      <c r="O133" s="86"/>
      <c r="V133" s="283">
        <f>1-(V90-V88-V86-V80-V81)/V90</f>
        <v>1.6060758470624803</v>
      </c>
      <c r="AF133" s="285"/>
    </row>
    <row r="134" spans="3:32" ht="12.75" customHeight="1">
      <c r="C134" s="13" t="str">
        <f>$D$153</f>
        <v>Light and electronics</v>
      </c>
      <c r="D134" s="93"/>
      <c r="E134" s="93"/>
      <c r="F134" s="90"/>
      <c r="G134" s="91"/>
      <c r="H134" s="93"/>
      <c r="I134" s="93"/>
      <c r="J134" s="93"/>
      <c r="K134" s="93"/>
      <c r="L134" s="93"/>
      <c r="M134" s="90">
        <v>1</v>
      </c>
      <c r="N134" s="90"/>
      <c r="O134" s="86"/>
      <c r="R134" s="283"/>
      <c r="S134" s="283"/>
      <c r="AF134" s="285"/>
    </row>
    <row r="135" spans="3:32" ht="12.75" customHeight="1">
      <c r="C135" s="13" t="str">
        <f>$D$154</f>
        <v>Electric motors</v>
      </c>
      <c r="D135" s="93"/>
      <c r="E135" s="93"/>
      <c r="F135" s="90"/>
      <c r="G135" s="91"/>
      <c r="H135" s="93"/>
      <c r="I135" s="93"/>
      <c r="J135" s="93"/>
      <c r="K135" s="93"/>
      <c r="L135" s="93"/>
      <c r="M135" s="90">
        <v>1</v>
      </c>
      <c r="N135" s="90"/>
      <c r="O135" s="86"/>
      <c r="R135" s="283"/>
      <c r="S135" s="283"/>
      <c r="AF135" s="285"/>
    </row>
    <row r="136" spans="3:32" ht="12.75" customHeight="1">
      <c r="C136" s="13" t="str">
        <f>$D$155</f>
        <v>Spatial heating</v>
      </c>
      <c r="D136" s="90">
        <v>0.95</v>
      </c>
      <c r="E136" s="90">
        <v>0.95</v>
      </c>
      <c r="F136" s="90">
        <v>0.96</v>
      </c>
      <c r="G136" s="91"/>
      <c r="H136" s="90">
        <v>1</v>
      </c>
      <c r="I136" s="90">
        <v>1</v>
      </c>
      <c r="J136" s="90">
        <v>1</v>
      </c>
      <c r="K136" s="256">
        <v>0.85</v>
      </c>
      <c r="L136" s="90">
        <v>0.95</v>
      </c>
      <c r="M136" s="90">
        <v>0.95</v>
      </c>
      <c r="N136" s="90">
        <v>0.96</v>
      </c>
      <c r="O136" s="86"/>
      <c r="R136" s="283"/>
      <c r="S136" s="283"/>
      <c r="AF136" s="285"/>
    </row>
    <row r="137" spans="3:32" ht="12.75" customHeight="1">
      <c r="D137" s="94"/>
      <c r="E137" s="94"/>
      <c r="F137" s="94"/>
      <c r="G137" s="95"/>
      <c r="H137" s="94"/>
      <c r="I137" s="94"/>
      <c r="J137" s="94"/>
      <c r="K137" s="94"/>
      <c r="L137" s="94"/>
      <c r="M137" s="94"/>
      <c r="N137" s="94"/>
      <c r="O137" s="86"/>
      <c r="R137" s="283"/>
      <c r="S137" s="283"/>
      <c r="AF137" s="285"/>
    </row>
    <row r="138" spans="3:32" ht="12.75" customHeight="1">
      <c r="O138" s="86"/>
      <c r="R138" s="283"/>
      <c r="S138" s="283"/>
      <c r="AF138" s="285"/>
    </row>
    <row r="139" spans="3:32" ht="12.75" customHeight="1">
      <c r="C139" s="61"/>
      <c r="D139" s="61"/>
      <c r="O139" s="86"/>
      <c r="R139" s="283"/>
      <c r="S139" s="283"/>
      <c r="AF139" s="285"/>
    </row>
    <row r="140" spans="3:32" ht="12.75" customHeight="1">
      <c r="C140" s="61"/>
      <c r="D140" s="61"/>
      <c r="R140" s="283"/>
      <c r="S140" s="283"/>
      <c r="AF140" s="285"/>
    </row>
    <row r="141" spans="3:32" ht="12.75" customHeight="1">
      <c r="R141" s="283"/>
      <c r="S141" s="283"/>
      <c r="AF141" s="285"/>
    </row>
    <row r="143" spans="3:32" s="442" customFormat="1" ht="15" thickBot="1">
      <c r="E143" s="443"/>
      <c r="F143" s="443"/>
      <c r="G143" s="444"/>
      <c r="H143" s="444"/>
      <c r="I143" s="444"/>
      <c r="J143" s="444"/>
      <c r="K143" s="444"/>
      <c r="R143" s="445"/>
      <c r="S143" s="445"/>
    </row>
    <row r="145" spans="3:20">
      <c r="E145" s="283"/>
      <c r="F145" s="283"/>
      <c r="G145" s="283"/>
      <c r="H145" s="283"/>
      <c r="I145" s="283"/>
      <c r="J145" s="283"/>
      <c r="K145" s="283"/>
      <c r="R145" s="283"/>
      <c r="T145" s="285"/>
    </row>
    <row r="146" spans="3:20" ht="21">
      <c r="C146" s="502" t="s">
        <v>487</v>
      </c>
      <c r="E146" s="283"/>
      <c r="G146" s="63"/>
      <c r="L146" s="286"/>
      <c r="R146" s="283"/>
      <c r="S146" s="283"/>
    </row>
    <row r="147" spans="3:20">
      <c r="D147" s="85"/>
      <c r="E147" s="50"/>
      <c r="F147" s="50"/>
      <c r="G147" s="50"/>
      <c r="H147" s="50"/>
      <c r="I147" s="50"/>
      <c r="J147" s="50"/>
      <c r="K147" s="50"/>
      <c r="L147" s="50"/>
      <c r="M147" s="50"/>
      <c r="N147" s="50"/>
      <c r="O147" s="50"/>
      <c r="P147" s="50"/>
      <c r="Q147" s="50"/>
      <c r="R147" s="50"/>
      <c r="T147" s="285"/>
    </row>
    <row r="148" spans="3:20">
      <c r="E148" s="50"/>
      <c r="F148" s="50"/>
      <c r="G148" s="50"/>
      <c r="H148" s="50"/>
      <c r="I148" s="50"/>
      <c r="J148" s="50"/>
      <c r="K148" s="50"/>
      <c r="L148" s="50"/>
      <c r="M148" s="50"/>
      <c r="N148" s="50"/>
      <c r="O148" s="50"/>
      <c r="P148" s="50"/>
      <c r="Q148" s="50"/>
      <c r="R148" s="50"/>
      <c r="T148" s="285"/>
    </row>
    <row r="149" spans="3:20">
      <c r="C149" s="10" t="s">
        <v>142</v>
      </c>
      <c r="D149" s="11" t="s">
        <v>143</v>
      </c>
      <c r="E149" s="20" t="s">
        <v>137</v>
      </c>
      <c r="F149" s="20" t="s">
        <v>138</v>
      </c>
      <c r="G149" s="20" t="s">
        <v>139</v>
      </c>
      <c r="H149" s="20" t="s">
        <v>140</v>
      </c>
      <c r="I149" s="20" t="s">
        <v>141</v>
      </c>
      <c r="J149" s="20" t="s">
        <v>550</v>
      </c>
      <c r="K149" s="20" t="s">
        <v>551</v>
      </c>
      <c r="L149" s="20" t="s">
        <v>552</v>
      </c>
      <c r="M149" s="20" t="s">
        <v>553</v>
      </c>
      <c r="N149" s="20" t="s">
        <v>554</v>
      </c>
      <c r="O149" s="20" t="s">
        <v>555</v>
      </c>
      <c r="P149" s="188" t="s">
        <v>556</v>
      </c>
      <c r="Q149" s="188" t="s">
        <v>557</v>
      </c>
      <c r="R149" s="283"/>
      <c r="S149" s="283"/>
    </row>
    <row r="150" spans="3:20">
      <c r="C150" s="12" t="str">
        <f>D6</f>
        <v>013 Non-specified</v>
      </c>
      <c r="D150" s="13" t="s">
        <v>499</v>
      </c>
      <c r="E150" s="22">
        <v>1</v>
      </c>
      <c r="F150" s="22">
        <v>1</v>
      </c>
      <c r="G150" s="22"/>
      <c r="H150" s="22">
        <v>0</v>
      </c>
      <c r="I150" s="22">
        <v>0.25</v>
      </c>
      <c r="J150" s="22">
        <v>1</v>
      </c>
      <c r="K150" s="22">
        <v>1</v>
      </c>
      <c r="L150" s="22">
        <v>1</v>
      </c>
      <c r="M150" s="22">
        <v>1</v>
      </c>
      <c r="N150" s="22">
        <v>1</v>
      </c>
      <c r="O150" s="22">
        <v>1</v>
      </c>
      <c r="P150" s="22">
        <v>0.1</v>
      </c>
      <c r="Q150" s="22"/>
      <c r="R150" s="283"/>
      <c r="S150" s="283"/>
    </row>
    <row r="151" spans="3:20">
      <c r="C151" s="15"/>
      <c r="D151" s="13" t="s">
        <v>500</v>
      </c>
      <c r="E151" s="22"/>
      <c r="F151" s="22"/>
      <c r="G151" s="22"/>
      <c r="H151" s="22">
        <v>0</v>
      </c>
      <c r="I151" s="22"/>
      <c r="J151" s="22"/>
      <c r="K151" s="22"/>
      <c r="L151" s="22">
        <v>0</v>
      </c>
      <c r="M151" s="22">
        <v>0</v>
      </c>
      <c r="N151" s="608"/>
      <c r="O151" s="22">
        <v>0</v>
      </c>
      <c r="P151" s="22">
        <v>0.1</v>
      </c>
      <c r="Q151" s="22">
        <v>0</v>
      </c>
      <c r="R151" s="283"/>
      <c r="S151" s="283"/>
    </row>
    <row r="152" spans="3:20">
      <c r="C152" s="15"/>
      <c r="D152" s="13" t="s">
        <v>501</v>
      </c>
      <c r="E152" s="22">
        <v>0</v>
      </c>
      <c r="F152" s="22">
        <v>0</v>
      </c>
      <c r="G152" s="22">
        <v>1</v>
      </c>
      <c r="H152" s="609">
        <v>1</v>
      </c>
      <c r="I152" s="22">
        <v>0.7529574153753249</v>
      </c>
      <c r="J152" s="22">
        <v>0</v>
      </c>
      <c r="K152" s="22">
        <v>0</v>
      </c>
      <c r="L152" s="22">
        <v>0</v>
      </c>
      <c r="M152" s="22">
        <v>0</v>
      </c>
      <c r="N152" s="22"/>
      <c r="O152" s="22">
        <v>0</v>
      </c>
      <c r="P152" s="22">
        <v>0</v>
      </c>
      <c r="Q152" s="22">
        <v>0</v>
      </c>
      <c r="R152" s="283"/>
      <c r="S152" s="283"/>
    </row>
    <row r="153" spans="3:20">
      <c r="C153" s="15"/>
      <c r="D153" s="13" t="s">
        <v>502</v>
      </c>
      <c r="E153" s="22">
        <v>0</v>
      </c>
      <c r="F153" s="22">
        <v>0</v>
      </c>
      <c r="G153" s="22">
        <v>0</v>
      </c>
      <c r="H153" s="22">
        <v>0</v>
      </c>
      <c r="I153" s="22">
        <v>0</v>
      </c>
      <c r="J153" s="22">
        <v>0</v>
      </c>
      <c r="K153" s="22">
        <v>0</v>
      </c>
      <c r="L153" s="22">
        <v>0</v>
      </c>
      <c r="M153" s="22">
        <v>0</v>
      </c>
      <c r="N153" s="22">
        <v>0</v>
      </c>
      <c r="O153" s="22">
        <v>0</v>
      </c>
      <c r="P153" s="22">
        <v>0.16</v>
      </c>
      <c r="Q153" s="22">
        <v>0</v>
      </c>
      <c r="R153" s="283"/>
      <c r="S153" s="283"/>
    </row>
    <row r="154" spans="3:20">
      <c r="C154" s="15"/>
      <c r="D154" s="13" t="s">
        <v>503</v>
      </c>
      <c r="E154" s="22">
        <v>0</v>
      </c>
      <c r="F154" s="22">
        <v>0</v>
      </c>
      <c r="G154" s="22">
        <v>0</v>
      </c>
      <c r="H154" s="22">
        <v>0</v>
      </c>
      <c r="I154" s="22">
        <v>0</v>
      </c>
      <c r="J154" s="22">
        <v>0</v>
      </c>
      <c r="K154" s="22">
        <v>0</v>
      </c>
      <c r="L154" s="22">
        <v>0</v>
      </c>
      <c r="M154" s="22">
        <v>0</v>
      </c>
      <c r="N154" s="22">
        <v>0</v>
      </c>
      <c r="O154" s="22">
        <v>0</v>
      </c>
      <c r="P154" s="22">
        <v>0.61</v>
      </c>
      <c r="Q154" s="22">
        <v>0</v>
      </c>
      <c r="R154" s="283"/>
      <c r="S154" s="283"/>
    </row>
    <row r="155" spans="3:20">
      <c r="C155" s="16"/>
      <c r="D155" s="13" t="s">
        <v>504</v>
      </c>
      <c r="E155" s="22"/>
      <c r="F155" s="22"/>
      <c r="G155" s="22"/>
      <c r="H155" s="22"/>
      <c r="I155" s="22"/>
      <c r="J155" s="22"/>
      <c r="K155" s="22"/>
      <c r="L155" s="22"/>
      <c r="M155" s="22"/>
      <c r="N155" s="22"/>
      <c r="O155" s="22"/>
      <c r="P155" s="22">
        <v>0.03</v>
      </c>
      <c r="Q155" s="22">
        <v>1</v>
      </c>
      <c r="R155" s="283"/>
      <c r="S155" s="283"/>
    </row>
    <row r="156" spans="3:20">
      <c r="C156" s="17" t="str">
        <f>C150</f>
        <v>013 Non-specified</v>
      </c>
      <c r="D156" s="17"/>
      <c r="E156" s="23">
        <f>SUM(E150:E155)</f>
        <v>1</v>
      </c>
      <c r="F156" s="23">
        <f t="shared" ref="F156:I156" si="145">SUM(F150:F155)</f>
        <v>1</v>
      </c>
      <c r="G156" s="23">
        <f t="shared" si="145"/>
        <v>1</v>
      </c>
      <c r="H156" s="23">
        <f t="shared" si="145"/>
        <v>1</v>
      </c>
      <c r="I156" s="23">
        <f t="shared" si="145"/>
        <v>1.0029574153753249</v>
      </c>
      <c r="J156" s="23">
        <f t="shared" ref="J156" si="146">SUM(J150:J155)</f>
        <v>1</v>
      </c>
      <c r="K156" s="23">
        <f t="shared" ref="K156:Q156" si="147">SUM(K150:K155)</f>
        <v>1</v>
      </c>
      <c r="L156" s="23">
        <f t="shared" si="147"/>
        <v>1</v>
      </c>
      <c r="M156" s="23">
        <f t="shared" si="147"/>
        <v>1</v>
      </c>
      <c r="N156" s="23">
        <f t="shared" si="147"/>
        <v>1</v>
      </c>
      <c r="O156" s="23">
        <f t="shared" si="147"/>
        <v>1</v>
      </c>
      <c r="P156" s="23">
        <f t="shared" si="147"/>
        <v>1</v>
      </c>
      <c r="Q156" s="23">
        <f t="shared" si="147"/>
        <v>1</v>
      </c>
      <c r="R156" s="283"/>
      <c r="S156" s="283"/>
    </row>
  </sheetData>
  <mergeCells count="3">
    <mergeCell ref="AK19:AK21"/>
    <mergeCell ref="AX19:AX21"/>
    <mergeCell ref="BK19:BK21"/>
  </mergeCells>
  <conditionalFormatting sqref="E73">
    <cfRule type="cellIs" dxfId="6" priority="57" operator="notEqual">
      <formula>"Ok"</formula>
    </cfRule>
  </conditionalFormatting>
  <conditionalFormatting sqref="A26:A60">
    <cfRule type="cellIs" dxfId="5" priority="58" stopIfTrue="1" operator="notEqual">
      <formula>0</formula>
    </cfRule>
  </conditionalFormatting>
  <conditionalFormatting sqref="D16">
    <cfRule type="expression" dxfId="4" priority="55">
      <formula>$D$16&lt;&gt;"Ok"</formula>
    </cfRule>
  </conditionalFormatting>
  <conditionalFormatting sqref="D18">
    <cfRule type="cellIs" dxfId="3" priority="53" operator="notEqual">
      <formula>"Ok"</formula>
    </cfRule>
  </conditionalFormatting>
  <conditionalFormatting sqref="E113">
    <cfRule type="cellIs" dxfId="2" priority="52" operator="notEqual">
      <formula>"Ok"</formula>
    </cfRule>
  </conditionalFormatting>
  <conditionalFormatting sqref="AT26:AU44 AT46:AU54 AT56:AU62">
    <cfRule type="expression" priority="51">
      <formula>AN26</formula>
    </cfRule>
  </conditionalFormatting>
  <conditionalFormatting sqref="AT45:AU45">
    <cfRule type="expression" priority="50">
      <formula>AN45</formula>
    </cfRule>
  </conditionalFormatting>
  <conditionalFormatting sqref="AT55:AU55">
    <cfRule type="expression" priority="49">
      <formula>AN55</formula>
    </cfRule>
  </conditionalFormatting>
  <conditionalFormatting sqref="BV26:BV44 BV46:BV54 BV56:BV62">
    <cfRule type="expression" priority="15">
      <formula>BP26</formula>
    </cfRule>
  </conditionalFormatting>
  <conditionalFormatting sqref="BT45:BU45">
    <cfRule type="expression" priority="17">
      <formula>BN45</formula>
    </cfRule>
  </conditionalFormatting>
  <conditionalFormatting sqref="E93">
    <cfRule type="cellIs" dxfId="1" priority="46" operator="notEqual">
      <formula>"Ok"</formula>
    </cfRule>
  </conditionalFormatting>
  <conditionalFormatting sqref="AV26:AV44 AV46:AV54 AV56:AV62">
    <cfRule type="expression" priority="33">
      <formula>AP26</formula>
    </cfRule>
  </conditionalFormatting>
  <conditionalFormatting sqref="AV45">
    <cfRule type="expression" priority="32">
      <formula>AP45</formula>
    </cfRule>
  </conditionalFormatting>
  <conditionalFormatting sqref="AV55">
    <cfRule type="expression" priority="31">
      <formula>AP55</formula>
    </cfRule>
  </conditionalFormatting>
  <conditionalFormatting sqref="BV45">
    <cfRule type="expression" priority="14">
      <formula>BP45</formula>
    </cfRule>
  </conditionalFormatting>
  <conditionalFormatting sqref="BV55">
    <cfRule type="expression" priority="13">
      <formula>BP55</formula>
    </cfRule>
  </conditionalFormatting>
  <conditionalFormatting sqref="BT26:BU44 BT46:BU54 BT56:BU62">
    <cfRule type="expression" priority="18">
      <formula>BN26</formula>
    </cfRule>
  </conditionalFormatting>
  <conditionalFormatting sqref="BT55:BU55">
    <cfRule type="expression" priority="16">
      <formula>BN55</formula>
    </cfRule>
  </conditionalFormatting>
  <conditionalFormatting sqref="BI26:BI44 BI46:BI54 BI56:BI62">
    <cfRule type="expression" priority="21">
      <formula>BC26</formula>
    </cfRule>
  </conditionalFormatting>
  <conditionalFormatting sqref="BI45">
    <cfRule type="expression" priority="20">
      <formula>BC45</formula>
    </cfRule>
  </conditionalFormatting>
  <conditionalFormatting sqref="BI55">
    <cfRule type="expression" priority="19">
      <formula>BC55</formula>
    </cfRule>
  </conditionalFormatting>
  <conditionalFormatting sqref="BG26:BH44 BG46:BH54 BG56:BH62">
    <cfRule type="expression" priority="24">
      <formula>BA26</formula>
    </cfRule>
  </conditionalFormatting>
  <conditionalFormatting sqref="BG45:BH45">
    <cfRule type="expression" priority="23">
      <formula>BA45</formula>
    </cfRule>
  </conditionalFormatting>
  <conditionalFormatting sqref="BG55:BH55">
    <cfRule type="expression" priority="22">
      <formula>BA55</formula>
    </cfRule>
  </conditionalFormatting>
  <conditionalFormatting sqref="BF26:BF44 BF46:BF54 BF56:BF62">
    <cfRule type="expression" priority="9">
      <formula>AZ26</formula>
    </cfRule>
  </conditionalFormatting>
  <conditionalFormatting sqref="BF45">
    <cfRule type="expression" priority="8">
      <formula>AZ45</formula>
    </cfRule>
  </conditionalFormatting>
  <conditionalFormatting sqref="BF55">
    <cfRule type="expression" priority="7">
      <formula>AZ55</formula>
    </cfRule>
  </conditionalFormatting>
  <conditionalFormatting sqref="BD26:BE44 BD46:BE54 BD56:BE62">
    <cfRule type="expression" priority="12">
      <formula>AX26</formula>
    </cfRule>
  </conditionalFormatting>
  <conditionalFormatting sqref="BD45:BE45">
    <cfRule type="expression" priority="11">
      <formula>AX45</formula>
    </cfRule>
  </conditionalFormatting>
  <conditionalFormatting sqref="BD55:BE55">
    <cfRule type="expression" priority="10">
      <formula>AX55</formula>
    </cfRule>
  </conditionalFormatting>
  <conditionalFormatting sqref="BS26:BS44 BS46:BS54 BS56:BS62">
    <cfRule type="expression" priority="3">
      <formula>BM26</formula>
    </cfRule>
  </conditionalFormatting>
  <conditionalFormatting sqref="BQ45:BR45">
    <cfRule type="expression" priority="5">
      <formula>BK45</formula>
    </cfRule>
  </conditionalFormatting>
  <conditionalFormatting sqref="BS45">
    <cfRule type="expression" priority="2">
      <formula>BM45</formula>
    </cfRule>
  </conditionalFormatting>
  <conditionalFormatting sqref="BS55">
    <cfRule type="expression" priority="1">
      <formula>BM55</formula>
    </cfRule>
  </conditionalFormatting>
  <conditionalFormatting sqref="BQ26:BR44 BQ46:BR54 BQ56:BR62">
    <cfRule type="expression" priority="6">
      <formula>BK26</formula>
    </cfRule>
  </conditionalFormatting>
  <conditionalFormatting sqref="BQ55:BR55">
    <cfRule type="expression" priority="4">
      <formula>BK55</formula>
    </cfRule>
  </conditionalFormatting>
  <pageMargins left="0.75" right="0.75" top="1" bottom="1" header="0.5" footer="0.5"/>
  <pageSetup paperSize="9" orientation="portrait"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9">
    <tabColor rgb="FF92D050"/>
  </sheetPr>
  <dimension ref="A1:AK67"/>
  <sheetViews>
    <sheetView showGridLines="0" topLeftCell="AK1" zoomScaleNormal="80" workbookViewId="0">
      <selection activeCell="B29" sqref="B29"/>
    </sheetView>
  </sheetViews>
  <sheetFormatPr baseColWidth="10" defaultColWidth="9.1640625" defaultRowHeight="14"/>
  <cols>
    <col min="1" max="1" width="13.6640625" style="25" customWidth="1"/>
    <col min="2" max="2" width="12.6640625" style="25" customWidth="1"/>
    <col min="3" max="3" width="14" style="25" customWidth="1"/>
    <col min="4" max="4" width="10.5" style="25" customWidth="1"/>
    <col min="5" max="5" width="11.33203125" style="25" customWidth="1"/>
    <col min="6" max="7" width="6.1640625" style="25" customWidth="1"/>
    <col min="8" max="9" width="10.5" style="25" customWidth="1"/>
    <col min="10" max="13" width="9.1640625" style="25"/>
    <col min="14" max="19" width="9.1640625" style="34"/>
    <col min="20" max="16384" width="9.1640625" style="25"/>
  </cols>
  <sheetData>
    <row r="1" spans="1:37">
      <c r="G1" s="32"/>
      <c r="H1" s="33"/>
      <c r="N1" s="25"/>
      <c r="O1" s="25"/>
      <c r="P1" s="25"/>
      <c r="Q1" s="25"/>
      <c r="R1" s="25"/>
      <c r="S1" s="25"/>
    </row>
    <row r="2" spans="1:37">
      <c r="L2" s="87"/>
      <c r="M2" s="87"/>
      <c r="N2" s="87" t="s">
        <v>147</v>
      </c>
      <c r="O2" s="88" t="e">
        <f>+IF(AND(K6:K17=MID(B6:B18,7,99)),"Ok","ERROR")</f>
        <v>#VALUE!</v>
      </c>
      <c r="P2" s="25"/>
      <c r="Q2" s="25"/>
      <c r="R2" s="25"/>
      <c r="S2" s="25"/>
    </row>
    <row r="3" spans="1:37">
      <c r="C3" s="34"/>
      <c r="D3" s="34"/>
      <c r="E3" s="35" t="s">
        <v>8</v>
      </c>
      <c r="F3" s="34"/>
      <c r="N3" s="25"/>
      <c r="O3" s="25"/>
      <c r="P3" s="25"/>
      <c r="Q3" s="25"/>
      <c r="R3" s="25"/>
      <c r="S3" s="25"/>
    </row>
    <row r="4" spans="1:37" ht="15">
      <c r="B4" s="38" t="s">
        <v>2</v>
      </c>
      <c r="C4" s="38" t="s">
        <v>26</v>
      </c>
      <c r="D4" s="38" t="s">
        <v>14</v>
      </c>
      <c r="E4" s="39" t="s">
        <v>15</v>
      </c>
      <c r="F4" s="40" t="s">
        <v>16</v>
      </c>
      <c r="G4" s="40" t="s">
        <v>58</v>
      </c>
      <c r="H4" s="264"/>
      <c r="I4" s="264"/>
      <c r="L4" s="368"/>
      <c r="M4" s="375"/>
      <c r="N4" s="375"/>
      <c r="O4" s="376" t="s">
        <v>586</v>
      </c>
      <c r="P4" s="375"/>
      <c r="Q4" s="375"/>
      <c r="R4" s="375"/>
      <c r="S4" s="375"/>
      <c r="T4" s="375"/>
      <c r="U4" s="375"/>
      <c r="V4" s="375"/>
      <c r="W4" s="375"/>
      <c r="X4" s="375"/>
      <c r="Y4" s="368"/>
      <c r="Z4" s="375"/>
      <c r="AA4" s="375"/>
      <c r="AB4" s="376" t="s">
        <v>575</v>
      </c>
      <c r="AC4" s="375"/>
      <c r="AD4" s="375"/>
      <c r="AE4" s="375"/>
      <c r="AF4" s="375"/>
      <c r="AG4" s="375"/>
      <c r="AH4" s="375"/>
      <c r="AI4" s="375"/>
      <c r="AJ4" s="375"/>
      <c r="AK4" s="377"/>
    </row>
    <row r="5" spans="1:37" ht="15" thickBot="1">
      <c r="B5" s="41" t="s">
        <v>45</v>
      </c>
      <c r="C5" s="42"/>
      <c r="D5" s="42"/>
      <c r="E5" s="43"/>
      <c r="F5" s="44"/>
      <c r="G5" s="44"/>
      <c r="H5" s="265"/>
      <c r="I5" s="265"/>
      <c r="L5" s="378" t="s">
        <v>340</v>
      </c>
      <c r="M5" s="379" t="s">
        <v>233</v>
      </c>
      <c r="N5" s="379" t="s">
        <v>351</v>
      </c>
      <c r="O5" s="379" t="s">
        <v>293</v>
      </c>
      <c r="P5" s="379" t="s">
        <v>464</v>
      </c>
      <c r="Q5" s="379" t="s">
        <v>336</v>
      </c>
      <c r="R5" s="379" t="s">
        <v>353</v>
      </c>
      <c r="S5" s="379" t="s">
        <v>232</v>
      </c>
      <c r="T5" s="379" t="s">
        <v>508</v>
      </c>
      <c r="U5" s="379" t="s">
        <v>349</v>
      </c>
      <c r="V5" s="379" t="s">
        <v>509</v>
      </c>
      <c r="W5" s="379" t="s">
        <v>247</v>
      </c>
      <c r="X5" s="379" t="s">
        <v>234</v>
      </c>
      <c r="Y5" s="378" t="s">
        <v>340</v>
      </c>
      <c r="Z5" s="379" t="s">
        <v>233</v>
      </c>
      <c r="AA5" s="379" t="s">
        <v>351</v>
      </c>
      <c r="AB5" s="379" t="s">
        <v>293</v>
      </c>
      <c r="AC5" s="379" t="s">
        <v>464</v>
      </c>
      <c r="AD5" s="379" t="s">
        <v>336</v>
      </c>
      <c r="AE5" s="379" t="s">
        <v>353</v>
      </c>
      <c r="AF5" s="379" t="s">
        <v>232</v>
      </c>
      <c r="AG5" s="379" t="s">
        <v>508</v>
      </c>
      <c r="AH5" s="379" t="s">
        <v>349</v>
      </c>
      <c r="AI5" s="379" t="s">
        <v>509</v>
      </c>
      <c r="AJ5" s="379" t="s">
        <v>247</v>
      </c>
      <c r="AK5" s="379" t="s">
        <v>234</v>
      </c>
    </row>
    <row r="6" spans="1:37">
      <c r="B6" s="144" t="str">
        <f>Processes!D488</f>
        <v>FT-INDNGA</v>
      </c>
      <c r="C6" s="144" t="str">
        <f>Processes!E488</f>
        <v>FT-INDIND</v>
      </c>
      <c r="D6" s="144" t="s">
        <v>530</v>
      </c>
      <c r="E6" s="144" t="str">
        <f>Commodities!D97</f>
        <v>INDNGA</v>
      </c>
      <c r="F6" s="192">
        <v>1</v>
      </c>
      <c r="G6" s="144">
        <v>50</v>
      </c>
      <c r="H6" s="266"/>
      <c r="I6" s="266"/>
      <c r="K6" s="189" t="str">
        <f>IronSteel!AL26</f>
        <v>NGA</v>
      </c>
      <c r="L6" s="369">
        <f t="shared" ref="L6:X17" ca="1" si="0">+SUMIFS(INDIRECT(L$5&amp;"!AF$31:AF$65"),INDIRECT(L$5&amp;"!$AD$31:$AD$65"),   $K6)</f>
        <v>0</v>
      </c>
      <c r="M6" s="370">
        <f t="shared" ca="1" si="0"/>
        <v>0</v>
      </c>
      <c r="N6" s="370">
        <f t="shared" ca="1" si="0"/>
        <v>0</v>
      </c>
      <c r="O6" s="370">
        <f t="shared" ca="1" si="0"/>
        <v>0</v>
      </c>
      <c r="P6" s="370">
        <f t="shared" ca="1" si="0"/>
        <v>0</v>
      </c>
      <c r="Q6" s="602"/>
      <c r="R6" s="370">
        <f t="shared" ca="1" si="0"/>
        <v>0</v>
      </c>
      <c r="S6" s="370">
        <f ca="1">+SUMIFS(INDIRECT(S$5&amp;"!AF$31:AF$65"),INDIRECT(S$5&amp;"!$AD$31:$AD$65"),   $K6)</f>
        <v>0</v>
      </c>
      <c r="T6" s="370">
        <f t="shared" ca="1" si="0"/>
        <v>0</v>
      </c>
      <c r="U6" s="370">
        <f t="shared" ca="1" si="0"/>
        <v>0</v>
      </c>
      <c r="V6" s="370">
        <f t="shared" ca="1" si="0"/>
        <v>0</v>
      </c>
      <c r="W6" s="370">
        <f t="shared" ca="1" si="0"/>
        <v>0</v>
      </c>
      <c r="X6" s="370">
        <f t="shared" ca="1" si="0"/>
        <v>0</v>
      </c>
      <c r="Y6" s="402">
        <f t="shared" ref="Y6:AK17" ca="1" si="1">+SUMIFS(INDIRECT(Y$5&amp;"!AG$31:AG$65"),INDIRECT(Y$5&amp;"!$AD$31:$AD$65"),   $K6)</f>
        <v>0</v>
      </c>
      <c r="Z6" s="403">
        <f t="shared" ca="1" si="1"/>
        <v>0</v>
      </c>
      <c r="AA6" s="403">
        <f t="shared" ca="1" si="1"/>
        <v>0</v>
      </c>
      <c r="AB6" s="403">
        <f t="shared" ca="1" si="1"/>
        <v>0</v>
      </c>
      <c r="AC6" s="403">
        <f t="shared" ca="1" si="1"/>
        <v>0</v>
      </c>
      <c r="AD6" s="403">
        <f t="shared" ca="1" si="1"/>
        <v>0</v>
      </c>
      <c r="AE6" s="403">
        <f t="shared" ca="1" si="1"/>
        <v>0</v>
      </c>
      <c r="AF6" s="403">
        <f t="shared" ca="1" si="1"/>
        <v>0</v>
      </c>
      <c r="AG6" s="403">
        <f t="shared" ca="1" si="1"/>
        <v>0</v>
      </c>
      <c r="AH6" s="403">
        <f t="shared" ca="1" si="1"/>
        <v>0</v>
      </c>
      <c r="AI6" s="403">
        <f t="shared" ca="1" si="1"/>
        <v>0</v>
      </c>
      <c r="AJ6" s="403">
        <f t="shared" ca="1" si="1"/>
        <v>0</v>
      </c>
      <c r="AK6" s="404">
        <f t="shared" ca="1" si="1"/>
        <v>0</v>
      </c>
    </row>
    <row r="7" spans="1:37">
      <c r="B7" s="144" t="str">
        <f>Processes!D489</f>
        <v>FT-INDCOA</v>
      </c>
      <c r="C7" s="144" t="str">
        <f>Processes!E489</f>
        <v>FT-INDIND</v>
      </c>
      <c r="D7" s="144" t="str">
        <f t="shared" ref="D7:D26" si="2">VLOOKUP(MID(B7,7,99),$K$25:$L$44,2,FALSE)</f>
        <v>COA</v>
      </c>
      <c r="E7" s="144" t="str">
        <f>Commodities!D98</f>
        <v>INDCOA</v>
      </c>
      <c r="F7" s="192">
        <v>1</v>
      </c>
      <c r="G7" s="144">
        <v>50</v>
      </c>
      <c r="H7" s="266"/>
      <c r="I7" s="382"/>
      <c r="K7" s="190" t="str">
        <f>IronSteel!AL27</f>
        <v>COA</v>
      </c>
      <c r="L7" s="369">
        <f t="shared" ca="1" si="0"/>
        <v>0</v>
      </c>
      <c r="M7" s="370">
        <f t="shared" ca="1" si="0"/>
        <v>0</v>
      </c>
      <c r="N7" s="370">
        <f t="shared" ca="1" si="0"/>
        <v>0</v>
      </c>
      <c r="O7" s="370">
        <f t="shared" ca="1" si="0"/>
        <v>0</v>
      </c>
      <c r="P7" s="370">
        <f t="shared" ca="1" si="0"/>
        <v>0</v>
      </c>
      <c r="Q7" s="370">
        <f t="shared" ca="1" si="0"/>
        <v>0</v>
      </c>
      <c r="R7" s="370">
        <f t="shared" ca="1" si="0"/>
        <v>0</v>
      </c>
      <c r="S7" s="370">
        <f t="shared" ca="1" si="0"/>
        <v>0</v>
      </c>
      <c r="T7" s="370">
        <f t="shared" ca="1" si="0"/>
        <v>0</v>
      </c>
      <c r="U7" s="370">
        <f t="shared" ca="1" si="0"/>
        <v>0</v>
      </c>
      <c r="V7" s="370">
        <f t="shared" ca="1" si="0"/>
        <v>0</v>
      </c>
      <c r="W7" s="370">
        <f t="shared" ca="1" si="0"/>
        <v>0</v>
      </c>
      <c r="X7" s="370">
        <f t="shared" ca="1" si="0"/>
        <v>0</v>
      </c>
      <c r="Y7" s="369">
        <f t="shared" ca="1" si="1"/>
        <v>0</v>
      </c>
      <c r="Z7" s="370">
        <f t="shared" ca="1" si="1"/>
        <v>0</v>
      </c>
      <c r="AA7" s="370">
        <f t="shared" ca="1" si="1"/>
        <v>0</v>
      </c>
      <c r="AB7" s="370">
        <f t="shared" ca="1" si="1"/>
        <v>0</v>
      </c>
      <c r="AC7" s="370">
        <f t="shared" ca="1" si="1"/>
        <v>0</v>
      </c>
      <c r="AD7" s="370">
        <f t="shared" ca="1" si="1"/>
        <v>0</v>
      </c>
      <c r="AE7" s="370">
        <f t="shared" ca="1" si="1"/>
        <v>0</v>
      </c>
      <c r="AF7" s="370">
        <f t="shared" ca="1" si="1"/>
        <v>0</v>
      </c>
      <c r="AG7" s="370">
        <f t="shared" ca="1" si="1"/>
        <v>0</v>
      </c>
      <c r="AH7" s="370">
        <f t="shared" ca="1" si="1"/>
        <v>0</v>
      </c>
      <c r="AI7" s="370">
        <f t="shared" ca="1" si="1"/>
        <v>0</v>
      </c>
      <c r="AJ7" s="370">
        <f t="shared" ca="1" si="1"/>
        <v>0</v>
      </c>
      <c r="AK7" s="371">
        <f t="shared" ca="1" si="1"/>
        <v>0</v>
      </c>
    </row>
    <row r="8" spans="1:37">
      <c r="B8" s="144" t="str">
        <f>Processes!D490</f>
        <v>FT-INDDSL</v>
      </c>
      <c r="C8" s="144" t="str">
        <f>Processes!E490</f>
        <v>FT-INDIND</v>
      </c>
      <c r="D8" s="144" t="str">
        <f t="shared" si="2"/>
        <v>DSL</v>
      </c>
      <c r="E8" s="144" t="str">
        <f>Commodities!D99</f>
        <v>INDDSL</v>
      </c>
      <c r="F8" s="192">
        <v>1</v>
      </c>
      <c r="G8" s="144">
        <v>50</v>
      </c>
      <c r="H8" s="266">
        <f ca="1">SUM(L8:X8)</f>
        <v>0</v>
      </c>
      <c r="I8" s="382">
        <f ca="1">SUM(Y8:AK8)</f>
        <v>0</v>
      </c>
      <c r="K8" s="190" t="str">
        <f>IronSteel!AL28</f>
        <v>DSL</v>
      </c>
      <c r="L8" s="369">
        <f t="shared" ca="1" si="0"/>
        <v>0</v>
      </c>
      <c r="M8" s="370">
        <f t="shared" ca="1" si="0"/>
        <v>0</v>
      </c>
      <c r="N8" s="370">
        <f t="shared" ca="1" si="0"/>
        <v>0</v>
      </c>
      <c r="O8" s="370">
        <f t="shared" ca="1" si="0"/>
        <v>0</v>
      </c>
      <c r="P8" s="370">
        <f t="shared" ca="1" si="0"/>
        <v>0</v>
      </c>
      <c r="Q8" s="370">
        <f t="shared" ca="1" si="0"/>
        <v>0</v>
      </c>
      <c r="R8" s="370">
        <f t="shared" ca="1" si="0"/>
        <v>0</v>
      </c>
      <c r="S8" s="370">
        <f t="shared" ca="1" si="0"/>
        <v>0</v>
      </c>
      <c r="T8" s="370">
        <f t="shared" ca="1" si="0"/>
        <v>0</v>
      </c>
      <c r="U8" s="370">
        <f t="shared" ca="1" si="0"/>
        <v>0</v>
      </c>
      <c r="V8" s="370">
        <f t="shared" ca="1" si="0"/>
        <v>0</v>
      </c>
      <c r="W8" s="370">
        <f t="shared" ca="1" si="0"/>
        <v>0</v>
      </c>
      <c r="X8" s="370">
        <f ca="1">+SUMIFS(INDIRECT(X$5&amp;"!AF$31:AF$65"),INDIRECT(X$5&amp;"!$AD$31:$AD$65"),   $K8)</f>
        <v>0</v>
      </c>
      <c r="Y8" s="369">
        <f t="shared" ca="1" si="1"/>
        <v>0</v>
      </c>
      <c r="Z8" s="370">
        <f t="shared" ca="1" si="1"/>
        <v>0</v>
      </c>
      <c r="AA8" s="370">
        <f t="shared" ca="1" si="1"/>
        <v>0</v>
      </c>
      <c r="AB8" s="370">
        <f t="shared" ca="1" si="1"/>
        <v>0</v>
      </c>
      <c r="AC8" s="370">
        <f t="shared" ca="1" si="1"/>
        <v>0</v>
      </c>
      <c r="AD8" s="370">
        <f t="shared" ca="1" si="1"/>
        <v>0</v>
      </c>
      <c r="AE8" s="370">
        <f t="shared" ca="1" si="1"/>
        <v>0</v>
      </c>
      <c r="AF8" s="370">
        <f t="shared" ca="1" si="1"/>
        <v>0</v>
      </c>
      <c r="AG8" s="370">
        <f t="shared" ca="1" si="1"/>
        <v>0</v>
      </c>
      <c r="AH8" s="370">
        <f t="shared" ca="1" si="1"/>
        <v>0</v>
      </c>
      <c r="AI8" s="370">
        <f t="shared" ca="1" si="1"/>
        <v>0</v>
      </c>
      <c r="AJ8" s="370">
        <f t="shared" ca="1" si="1"/>
        <v>0</v>
      </c>
      <c r="AK8" s="371">
        <f t="shared" ca="1" si="1"/>
        <v>0</v>
      </c>
    </row>
    <row r="9" spans="1:37">
      <c r="B9" s="144" t="str">
        <f>Processes!D491</f>
        <v>FT-INDWPE</v>
      </c>
      <c r="C9" s="144" t="str">
        <f>Processes!E491</f>
        <v>FT-INDIND</v>
      </c>
      <c r="D9" s="144" t="str">
        <f t="shared" si="2"/>
        <v>WPE</v>
      </c>
      <c r="E9" s="144" t="str">
        <f>Commodities!D100</f>
        <v>INDWPE</v>
      </c>
      <c r="F9" s="192">
        <v>1</v>
      </c>
      <c r="G9" s="144">
        <v>50</v>
      </c>
      <c r="H9" s="266">
        <f ca="1">SUM(L9:X9)*0.5</f>
        <v>0</v>
      </c>
      <c r="I9" s="382">
        <f ca="1">SUM(Y9:AK9)*0.5</f>
        <v>0</v>
      </c>
      <c r="K9" s="190" t="str">
        <f>IronSteel!AL29</f>
        <v>WPE</v>
      </c>
      <c r="L9" s="369">
        <f t="shared" ca="1" si="0"/>
        <v>0</v>
      </c>
      <c r="M9" s="370">
        <f t="shared" ca="1" si="0"/>
        <v>0</v>
      </c>
      <c r="N9" s="370">
        <f t="shared" ca="1" si="0"/>
        <v>0</v>
      </c>
      <c r="O9" s="370">
        <f t="shared" ca="1" si="0"/>
        <v>0</v>
      </c>
      <c r="P9" s="370">
        <f t="shared" ca="1" si="0"/>
        <v>0</v>
      </c>
      <c r="Q9" s="370">
        <f t="shared" ca="1" si="0"/>
        <v>0</v>
      </c>
      <c r="R9" s="370">
        <f t="shared" ca="1" si="0"/>
        <v>0</v>
      </c>
      <c r="S9" s="370">
        <f t="shared" ca="1" si="0"/>
        <v>0</v>
      </c>
      <c r="T9" s="370">
        <f t="shared" ca="1" si="0"/>
        <v>0</v>
      </c>
      <c r="U9" s="370">
        <f t="shared" ca="1" si="0"/>
        <v>0</v>
      </c>
      <c r="V9" s="370">
        <f t="shared" ca="1" si="0"/>
        <v>0</v>
      </c>
      <c r="W9" s="370">
        <f t="shared" ca="1" si="0"/>
        <v>0</v>
      </c>
      <c r="X9" s="370">
        <f t="shared" ca="1" si="0"/>
        <v>0</v>
      </c>
      <c r="Y9" s="369">
        <f t="shared" ca="1" si="1"/>
        <v>0</v>
      </c>
      <c r="Z9" s="370">
        <f t="shared" ca="1" si="1"/>
        <v>0</v>
      </c>
      <c r="AA9" s="370">
        <f t="shared" ca="1" si="1"/>
        <v>0</v>
      </c>
      <c r="AB9" s="370">
        <f t="shared" ca="1" si="1"/>
        <v>0</v>
      </c>
      <c r="AC9" s="370">
        <f t="shared" ca="1" si="1"/>
        <v>0</v>
      </c>
      <c r="AD9" s="370">
        <f t="shared" ca="1" si="1"/>
        <v>0</v>
      </c>
      <c r="AE9" s="370">
        <f t="shared" ca="1" si="1"/>
        <v>0</v>
      </c>
      <c r="AF9" s="370">
        <f t="shared" ca="1" si="1"/>
        <v>0</v>
      </c>
      <c r="AG9" s="370">
        <f t="shared" ca="1" si="1"/>
        <v>0</v>
      </c>
      <c r="AH9" s="370">
        <f t="shared" ca="1" si="1"/>
        <v>0</v>
      </c>
      <c r="AI9" s="370">
        <f t="shared" ca="1" si="1"/>
        <v>0</v>
      </c>
      <c r="AJ9" s="370">
        <f t="shared" ca="1" si="1"/>
        <v>0</v>
      </c>
      <c r="AK9" s="371">
        <f t="shared" ca="1" si="1"/>
        <v>0</v>
      </c>
    </row>
    <row r="10" spans="1:37">
      <c r="B10" s="144" t="str">
        <f>Processes!D492</f>
        <v>FT-INDWCH</v>
      </c>
      <c r="C10" s="144" t="str">
        <f>Processes!E492</f>
        <v>FT-INDIND</v>
      </c>
      <c r="D10" s="144" t="str">
        <f t="shared" si="2"/>
        <v>WCH</v>
      </c>
      <c r="E10" s="144" t="str">
        <f>Commodities!D101</f>
        <v>INDWCH</v>
      </c>
      <c r="F10" s="192">
        <v>1</v>
      </c>
      <c r="G10" s="144">
        <v>50</v>
      </c>
      <c r="H10" s="266">
        <f ca="1">SUM(L9:X9)*0.5</f>
        <v>0</v>
      </c>
      <c r="I10" s="382">
        <f ca="1">SUM(Y9:AK9)*0.5</f>
        <v>0</v>
      </c>
      <c r="K10" s="190" t="str">
        <f>IronSteel!AL30</f>
        <v>WCH</v>
      </c>
      <c r="L10" s="369">
        <f t="shared" ca="1" si="0"/>
        <v>0</v>
      </c>
      <c r="M10" s="370">
        <f t="shared" ca="1" si="0"/>
        <v>0</v>
      </c>
      <c r="N10" s="370">
        <f t="shared" ca="1" si="0"/>
        <v>0</v>
      </c>
      <c r="O10" s="370">
        <f t="shared" ca="1" si="0"/>
        <v>0</v>
      </c>
      <c r="P10" s="370">
        <f t="shared" ca="1" si="0"/>
        <v>0</v>
      </c>
      <c r="Q10" s="370">
        <f t="shared" ca="1" si="0"/>
        <v>0</v>
      </c>
      <c r="R10" s="370">
        <f t="shared" ca="1" si="0"/>
        <v>0</v>
      </c>
      <c r="S10" s="370">
        <f t="shared" ca="1" si="0"/>
        <v>0</v>
      </c>
      <c r="T10" s="370">
        <f t="shared" ca="1" si="0"/>
        <v>0</v>
      </c>
      <c r="U10" s="370">
        <f t="shared" ca="1" si="0"/>
        <v>0</v>
      </c>
      <c r="V10" s="370">
        <f t="shared" ca="1" si="0"/>
        <v>0</v>
      </c>
      <c r="W10" s="370">
        <f t="shared" ca="1" si="0"/>
        <v>0</v>
      </c>
      <c r="X10" s="370">
        <f t="shared" ca="1" si="0"/>
        <v>0</v>
      </c>
      <c r="Y10" s="369">
        <f t="shared" ca="1" si="1"/>
        <v>0</v>
      </c>
      <c r="Z10" s="370">
        <f t="shared" ca="1" si="1"/>
        <v>0</v>
      </c>
      <c r="AA10" s="370">
        <f t="shared" ca="1" si="1"/>
        <v>0</v>
      </c>
      <c r="AB10" s="370">
        <f t="shared" ca="1" si="1"/>
        <v>0</v>
      </c>
      <c r="AC10" s="370">
        <f t="shared" ca="1" si="1"/>
        <v>0</v>
      </c>
      <c r="AD10" s="370">
        <f t="shared" ca="1" si="1"/>
        <v>0</v>
      </c>
      <c r="AE10" s="370">
        <f t="shared" ca="1" si="1"/>
        <v>0</v>
      </c>
      <c r="AF10" s="370">
        <f t="shared" ca="1" si="1"/>
        <v>0</v>
      </c>
      <c r="AG10" s="370">
        <f t="shared" ca="1" si="1"/>
        <v>0</v>
      </c>
      <c r="AH10" s="370">
        <f t="shared" ca="1" si="1"/>
        <v>0</v>
      </c>
      <c r="AI10" s="370">
        <f t="shared" ca="1" si="1"/>
        <v>0</v>
      </c>
      <c r="AJ10" s="370">
        <f t="shared" ca="1" si="1"/>
        <v>0</v>
      </c>
      <c r="AK10" s="371">
        <f t="shared" ca="1" si="1"/>
        <v>0</v>
      </c>
    </row>
    <row r="11" spans="1:37">
      <c r="B11" s="144" t="str">
        <f>Processes!D493</f>
        <v>FT-INDBGA</v>
      </c>
      <c r="C11" s="144" t="str">
        <f>Processes!E493</f>
        <v>FT-INDIND</v>
      </c>
      <c r="D11" s="144" t="str">
        <f t="shared" si="2"/>
        <v>BGA</v>
      </c>
      <c r="E11" s="144" t="str">
        <f>Commodities!D102</f>
        <v>INDBGA</v>
      </c>
      <c r="F11" s="192">
        <v>1</v>
      </c>
      <c r="G11" s="144">
        <v>50</v>
      </c>
      <c r="H11" s="266">
        <f ca="1">SUM(L11:X11)</f>
        <v>0</v>
      </c>
      <c r="I11" s="382">
        <f ca="1">SUM(Y11:AK11)</f>
        <v>0</v>
      </c>
      <c r="K11" s="190" t="str">
        <f>IronSteel!AL31</f>
        <v>BGA</v>
      </c>
      <c r="L11" s="369">
        <f t="shared" ca="1" si="0"/>
        <v>0</v>
      </c>
      <c r="M11" s="370">
        <f t="shared" ca="1" si="0"/>
        <v>0</v>
      </c>
      <c r="N11" s="370">
        <f t="shared" ca="1" si="0"/>
        <v>0</v>
      </c>
      <c r="O11" s="370">
        <f t="shared" ca="1" si="0"/>
        <v>0</v>
      </c>
      <c r="P11" s="370">
        <f t="shared" ca="1" si="0"/>
        <v>0</v>
      </c>
      <c r="Q11" s="370">
        <f t="shared" ca="1" si="0"/>
        <v>0</v>
      </c>
      <c r="R11" s="370">
        <f t="shared" ca="1" si="0"/>
        <v>0</v>
      </c>
      <c r="S11" s="370">
        <f t="shared" ca="1" si="0"/>
        <v>0</v>
      </c>
      <c r="T11" s="370">
        <f t="shared" ca="1" si="0"/>
        <v>0</v>
      </c>
      <c r="U11" s="370">
        <f t="shared" ca="1" si="0"/>
        <v>0</v>
      </c>
      <c r="V11" s="370">
        <f t="shared" ca="1" si="0"/>
        <v>0</v>
      </c>
      <c r="W11" s="370">
        <f t="shared" ca="1" si="0"/>
        <v>0</v>
      </c>
      <c r="X11" s="370">
        <f t="shared" ca="1" si="0"/>
        <v>0</v>
      </c>
      <c r="Y11" s="369">
        <f t="shared" ca="1" si="1"/>
        <v>0</v>
      </c>
      <c r="Z11" s="370">
        <f t="shared" ca="1" si="1"/>
        <v>0</v>
      </c>
      <c r="AA11" s="370">
        <f t="shared" ca="1" si="1"/>
        <v>0</v>
      </c>
      <c r="AB11" s="370">
        <f t="shared" ca="1" si="1"/>
        <v>0</v>
      </c>
      <c r="AC11" s="370">
        <f t="shared" ca="1" si="1"/>
        <v>0</v>
      </c>
      <c r="AD11" s="370">
        <f t="shared" ca="1" si="1"/>
        <v>0</v>
      </c>
      <c r="AE11" s="370">
        <f t="shared" ca="1" si="1"/>
        <v>0</v>
      </c>
      <c r="AF11" s="370">
        <f t="shared" ca="1" si="1"/>
        <v>0</v>
      </c>
      <c r="AG11" s="370">
        <f t="shared" ca="1" si="1"/>
        <v>0</v>
      </c>
      <c r="AH11" s="370">
        <f t="shared" ca="1" si="1"/>
        <v>0</v>
      </c>
      <c r="AI11" s="370">
        <f t="shared" ca="1" si="1"/>
        <v>0</v>
      </c>
      <c r="AJ11" s="370">
        <f t="shared" ca="1" si="1"/>
        <v>0</v>
      </c>
      <c r="AK11" s="371">
        <f t="shared" ca="1" si="1"/>
        <v>0</v>
      </c>
    </row>
    <row r="12" spans="1:37">
      <c r="B12" s="144" t="str">
        <f>Processes!D494</f>
        <v>FT-INDHFO</v>
      </c>
      <c r="C12" s="144" t="str">
        <f>Processes!E494</f>
        <v>FT-INDIND</v>
      </c>
      <c r="D12" s="144" t="str">
        <f t="shared" si="2"/>
        <v>HFO</v>
      </c>
      <c r="E12" s="144" t="str">
        <f>Commodities!D103</f>
        <v>INDHFO</v>
      </c>
      <c r="F12" s="192">
        <v>1</v>
      </c>
      <c r="G12" s="144">
        <v>50</v>
      </c>
      <c r="H12" s="266">
        <f ca="1">SUM(L12:X12)</f>
        <v>0</v>
      </c>
      <c r="I12" s="382">
        <f ca="1">SUM(Y12:AK12)</f>
        <v>0</v>
      </c>
      <c r="K12" s="190" t="str">
        <f>IronSteel!AL32</f>
        <v>HFO</v>
      </c>
      <c r="L12" s="369">
        <f t="shared" ca="1" si="0"/>
        <v>0</v>
      </c>
      <c r="M12" s="370">
        <f t="shared" ca="1" si="0"/>
        <v>0</v>
      </c>
      <c r="N12" s="370">
        <f t="shared" ca="1" si="0"/>
        <v>0</v>
      </c>
      <c r="O12" s="370">
        <f t="shared" ca="1" si="0"/>
        <v>0</v>
      </c>
      <c r="P12" s="370">
        <f t="shared" ca="1" si="0"/>
        <v>0</v>
      </c>
      <c r="Q12" s="370">
        <f t="shared" ca="1" si="0"/>
        <v>0</v>
      </c>
      <c r="R12" s="370">
        <f t="shared" ca="1" si="0"/>
        <v>0</v>
      </c>
      <c r="S12" s="370">
        <f t="shared" ca="1" si="0"/>
        <v>0</v>
      </c>
      <c r="T12" s="370">
        <f t="shared" ca="1" si="0"/>
        <v>0</v>
      </c>
      <c r="U12" s="370">
        <f t="shared" ca="1" si="0"/>
        <v>0</v>
      </c>
      <c r="V12" s="370">
        <f t="shared" ca="1" si="0"/>
        <v>0</v>
      </c>
      <c r="W12" s="370">
        <f t="shared" ca="1" si="0"/>
        <v>0</v>
      </c>
      <c r="X12" s="370">
        <f t="shared" ca="1" si="0"/>
        <v>0</v>
      </c>
      <c r="Y12" s="369">
        <f t="shared" ca="1" si="1"/>
        <v>0</v>
      </c>
      <c r="Z12" s="370">
        <f t="shared" ca="1" si="1"/>
        <v>0</v>
      </c>
      <c r="AA12" s="370">
        <f t="shared" ca="1" si="1"/>
        <v>0</v>
      </c>
      <c r="AB12" s="370">
        <f t="shared" ca="1" si="1"/>
        <v>0</v>
      </c>
      <c r="AC12" s="370">
        <f t="shared" ca="1" si="1"/>
        <v>0</v>
      </c>
      <c r="AD12" s="370">
        <f t="shared" ca="1" si="1"/>
        <v>0</v>
      </c>
      <c r="AE12" s="370">
        <f t="shared" ca="1" si="1"/>
        <v>0</v>
      </c>
      <c r="AF12" s="370">
        <f t="shared" ca="1" si="1"/>
        <v>0</v>
      </c>
      <c r="AG12" s="370">
        <f t="shared" ca="1" si="1"/>
        <v>0</v>
      </c>
      <c r="AH12" s="370">
        <f t="shared" ca="1" si="1"/>
        <v>0</v>
      </c>
      <c r="AI12" s="370">
        <f t="shared" ca="1" si="1"/>
        <v>0</v>
      </c>
      <c r="AJ12" s="370">
        <f t="shared" ca="1" si="1"/>
        <v>0</v>
      </c>
      <c r="AK12" s="371">
        <f t="shared" ca="1" si="1"/>
        <v>0</v>
      </c>
    </row>
    <row r="13" spans="1:37">
      <c r="B13" s="144" t="str">
        <f>Processes!D495</f>
        <v>FT-INDLPG</v>
      </c>
      <c r="C13" s="144" t="str">
        <f>Processes!E495</f>
        <v>FT-INDIND</v>
      </c>
      <c r="D13" s="144" t="str">
        <f t="shared" si="2"/>
        <v>LPG</v>
      </c>
      <c r="E13" s="144" t="str">
        <f>Commodities!D104</f>
        <v>INDLPG</v>
      </c>
      <c r="F13" s="192">
        <v>1</v>
      </c>
      <c r="G13" s="171">
        <v>50</v>
      </c>
      <c r="H13" s="266">
        <f ca="1">SUM(L13:X13)</f>
        <v>0</v>
      </c>
      <c r="I13" s="382">
        <f ca="1">SUM(Y13:AK13)</f>
        <v>0</v>
      </c>
      <c r="K13" s="190" t="str">
        <f>IronSteel!AL33</f>
        <v>LPG</v>
      </c>
      <c r="L13" s="369">
        <f t="shared" ca="1" si="0"/>
        <v>0</v>
      </c>
      <c r="M13" s="370">
        <f t="shared" ca="1" si="0"/>
        <v>0</v>
      </c>
      <c r="N13" s="370">
        <f t="shared" ca="1" si="0"/>
        <v>0</v>
      </c>
      <c r="O13" s="370">
        <f t="shared" ca="1" si="0"/>
        <v>0</v>
      </c>
      <c r="P13" s="370">
        <f t="shared" ca="1" si="0"/>
        <v>0</v>
      </c>
      <c r="Q13" s="370">
        <f t="shared" ca="1" si="0"/>
        <v>0</v>
      </c>
      <c r="R13" s="370">
        <f t="shared" ca="1" si="0"/>
        <v>0</v>
      </c>
      <c r="S13" s="370">
        <f t="shared" ca="1" si="0"/>
        <v>0</v>
      </c>
      <c r="T13" s="370">
        <f t="shared" ca="1" si="0"/>
        <v>0</v>
      </c>
      <c r="U13" s="370">
        <f t="shared" ca="1" si="0"/>
        <v>0</v>
      </c>
      <c r="V13" s="370">
        <f t="shared" ca="1" si="0"/>
        <v>0</v>
      </c>
      <c r="W13" s="370">
        <f t="shared" ca="1" si="0"/>
        <v>0</v>
      </c>
      <c r="X13" s="370">
        <f t="shared" ca="1" si="0"/>
        <v>0</v>
      </c>
      <c r="Y13" s="369">
        <f t="shared" ca="1" si="1"/>
        <v>0</v>
      </c>
      <c r="Z13" s="370">
        <f t="shared" ca="1" si="1"/>
        <v>0</v>
      </c>
      <c r="AA13" s="370">
        <f t="shared" ca="1" si="1"/>
        <v>0</v>
      </c>
      <c r="AB13" s="370">
        <f t="shared" ca="1" si="1"/>
        <v>0</v>
      </c>
      <c r="AC13" s="370">
        <f t="shared" ca="1" si="1"/>
        <v>0</v>
      </c>
      <c r="AD13" s="370">
        <f t="shared" ca="1" si="1"/>
        <v>0</v>
      </c>
      <c r="AE13" s="370">
        <f t="shared" ca="1" si="1"/>
        <v>0</v>
      </c>
      <c r="AF13" s="370">
        <f t="shared" ca="1" si="1"/>
        <v>0</v>
      </c>
      <c r="AG13" s="370">
        <f t="shared" ca="1" si="1"/>
        <v>0</v>
      </c>
      <c r="AH13" s="370">
        <f t="shared" ca="1" si="1"/>
        <v>0</v>
      </c>
      <c r="AI13" s="370">
        <f t="shared" ca="1" si="1"/>
        <v>0</v>
      </c>
      <c r="AJ13" s="370">
        <f t="shared" ca="1" si="1"/>
        <v>0</v>
      </c>
      <c r="AK13" s="371">
        <f t="shared" ca="1" si="1"/>
        <v>0</v>
      </c>
    </row>
    <row r="14" spans="1:37">
      <c r="B14" s="144" t="str">
        <f>Processes!D496</f>
        <v>FT-INDWST</v>
      </c>
      <c r="C14" s="144" t="str">
        <f>Processes!E496</f>
        <v>FT-INDIND</v>
      </c>
      <c r="D14" s="144" t="str">
        <f t="shared" si="2"/>
        <v>WST</v>
      </c>
      <c r="E14" s="144" t="str">
        <f>Commodities!D105</f>
        <v>INDWST</v>
      </c>
      <c r="F14" s="192">
        <v>1</v>
      </c>
      <c r="G14" s="171">
        <v>50</v>
      </c>
      <c r="H14" s="266">
        <f ca="1">SUM(L14:X14)</f>
        <v>0</v>
      </c>
      <c r="I14" s="382">
        <f ca="1">SUM(Y14:AK14)</f>
        <v>0</v>
      </c>
      <c r="K14" s="190" t="str">
        <f>IronSteel!AL34</f>
        <v>WST</v>
      </c>
      <c r="L14" s="369">
        <f t="shared" ca="1" si="0"/>
        <v>0</v>
      </c>
      <c r="M14" s="370">
        <f t="shared" ca="1" si="0"/>
        <v>0</v>
      </c>
      <c r="N14" s="370">
        <f t="shared" ca="1" si="0"/>
        <v>0</v>
      </c>
      <c r="O14" s="370">
        <f t="shared" ca="1" si="0"/>
        <v>0</v>
      </c>
      <c r="P14" s="370">
        <f t="shared" ca="1" si="0"/>
        <v>0</v>
      </c>
      <c r="Q14" s="370">
        <f t="shared" ca="1" si="0"/>
        <v>0</v>
      </c>
      <c r="R14" s="370">
        <f t="shared" ca="1" si="0"/>
        <v>0</v>
      </c>
      <c r="S14" s="370">
        <f t="shared" ca="1" si="0"/>
        <v>0</v>
      </c>
      <c r="T14" s="370">
        <f t="shared" ca="1" si="0"/>
        <v>0</v>
      </c>
      <c r="U14" s="370">
        <f t="shared" ca="1" si="0"/>
        <v>0</v>
      </c>
      <c r="V14" s="370">
        <f t="shared" ca="1" si="0"/>
        <v>0</v>
      </c>
      <c r="W14" s="370">
        <f t="shared" ca="1" si="0"/>
        <v>0</v>
      </c>
      <c r="X14" s="370">
        <f t="shared" ca="1" si="0"/>
        <v>0</v>
      </c>
      <c r="Y14" s="369">
        <f t="shared" ca="1" si="1"/>
        <v>0</v>
      </c>
      <c r="Z14" s="370">
        <f t="shared" ca="1" si="1"/>
        <v>0</v>
      </c>
      <c r="AA14" s="370">
        <f t="shared" ca="1" si="1"/>
        <v>0</v>
      </c>
      <c r="AB14" s="370">
        <f t="shared" ca="1" si="1"/>
        <v>0</v>
      </c>
      <c r="AC14" s="370">
        <f t="shared" ca="1" si="1"/>
        <v>0</v>
      </c>
      <c r="AD14" s="370">
        <f t="shared" ca="1" si="1"/>
        <v>0</v>
      </c>
      <c r="AE14" s="370">
        <f t="shared" ca="1" si="1"/>
        <v>0</v>
      </c>
      <c r="AF14" s="370">
        <f t="shared" ca="1" si="1"/>
        <v>0</v>
      </c>
      <c r="AG14" s="370">
        <f t="shared" ca="1" si="1"/>
        <v>0</v>
      </c>
      <c r="AH14" s="370">
        <f t="shared" ca="1" si="1"/>
        <v>0</v>
      </c>
      <c r="AI14" s="370">
        <f t="shared" ca="1" si="1"/>
        <v>0</v>
      </c>
      <c r="AJ14" s="370">
        <f t="shared" ca="1" si="1"/>
        <v>0</v>
      </c>
      <c r="AK14" s="371">
        <f t="shared" ca="1" si="1"/>
        <v>0</v>
      </c>
    </row>
    <row r="15" spans="1:37">
      <c r="B15" s="144" t="str">
        <f>Processes!D497</f>
        <v>FT-INDHCE</v>
      </c>
      <c r="C15" s="144" t="str">
        <f>Processes!E497</f>
        <v>FT-INDIND</v>
      </c>
      <c r="D15" s="144" t="s">
        <v>289</v>
      </c>
      <c r="E15" s="144" t="str">
        <f>Commodities!D106</f>
        <v>INDHCE</v>
      </c>
      <c r="F15" s="192">
        <v>1</v>
      </c>
      <c r="G15" s="171">
        <v>50</v>
      </c>
      <c r="H15" s="266">
        <f ca="1">SUM(L15:X15)*0.4</f>
        <v>0</v>
      </c>
      <c r="I15" s="382">
        <f ca="1">SUM(Y15:AK15)*0.4</f>
        <v>0</v>
      </c>
      <c r="K15" s="190" t="str">
        <f>IronSteel!AL35</f>
        <v>HCE</v>
      </c>
      <c r="L15" s="369">
        <f t="shared" ca="1" si="0"/>
        <v>0</v>
      </c>
      <c r="M15" s="370">
        <f t="shared" ca="1" si="0"/>
        <v>0</v>
      </c>
      <c r="N15" s="370">
        <f t="shared" ca="1" si="0"/>
        <v>0</v>
      </c>
      <c r="O15" s="370">
        <f t="shared" ca="1" si="0"/>
        <v>0</v>
      </c>
      <c r="P15" s="370">
        <f t="shared" ca="1" si="0"/>
        <v>0</v>
      </c>
      <c r="Q15" s="370">
        <f t="shared" ca="1" si="0"/>
        <v>0</v>
      </c>
      <c r="R15" s="370">
        <f t="shared" ca="1" si="0"/>
        <v>0</v>
      </c>
      <c r="S15" s="370">
        <f t="shared" ca="1" si="0"/>
        <v>0</v>
      </c>
      <c r="T15" s="370">
        <f t="shared" ca="1" si="0"/>
        <v>0</v>
      </c>
      <c r="U15" s="370">
        <f t="shared" ca="1" si="0"/>
        <v>0</v>
      </c>
      <c r="V15" s="370">
        <f t="shared" ca="1" si="0"/>
        <v>0</v>
      </c>
      <c r="W15" s="370">
        <f t="shared" ca="1" si="0"/>
        <v>0</v>
      </c>
      <c r="X15" s="370">
        <f t="shared" ca="1" si="0"/>
        <v>0</v>
      </c>
      <c r="Y15" s="369">
        <f t="shared" ca="1" si="1"/>
        <v>0</v>
      </c>
      <c r="Z15" s="370">
        <f t="shared" ca="1" si="1"/>
        <v>0</v>
      </c>
      <c r="AA15" s="370">
        <f t="shared" ca="1" si="1"/>
        <v>0</v>
      </c>
      <c r="AB15" s="370">
        <f t="shared" ca="1" si="1"/>
        <v>0</v>
      </c>
      <c r="AC15" s="370">
        <f t="shared" ca="1" si="1"/>
        <v>0</v>
      </c>
      <c r="AD15" s="370">
        <f t="shared" ca="1" si="1"/>
        <v>0</v>
      </c>
      <c r="AE15" s="370">
        <f t="shared" ca="1" si="1"/>
        <v>0</v>
      </c>
      <c r="AF15" s="370">
        <f t="shared" ca="1" si="1"/>
        <v>0</v>
      </c>
      <c r="AG15" s="370">
        <f t="shared" ca="1" si="1"/>
        <v>0</v>
      </c>
      <c r="AH15" s="370">
        <f t="shared" ca="1" si="1"/>
        <v>0</v>
      </c>
      <c r="AI15" s="370">
        <f t="shared" ca="1" si="1"/>
        <v>0</v>
      </c>
      <c r="AJ15" s="370">
        <f t="shared" ca="1" si="1"/>
        <v>0</v>
      </c>
      <c r="AK15" s="371">
        <f t="shared" ca="1" si="1"/>
        <v>0</v>
      </c>
    </row>
    <row r="16" spans="1:37">
      <c r="A16" s="283"/>
      <c r="B16" s="144" t="str">
        <f>Processes!D498</f>
        <v>FT-INDHSE</v>
      </c>
      <c r="C16" s="144" t="str">
        <f>Processes!E498</f>
        <v>FT-INDIND</v>
      </c>
      <c r="D16" s="144" t="s">
        <v>536</v>
      </c>
      <c r="E16" s="144" t="str">
        <f>Commodities!D107</f>
        <v>INDHSE</v>
      </c>
      <c r="F16" s="192">
        <v>1</v>
      </c>
      <c r="G16" s="171">
        <v>50</v>
      </c>
      <c r="H16" s="382">
        <f ca="1">SUM(L16:X16)*0.4</f>
        <v>0</v>
      </c>
      <c r="I16" s="382">
        <f ca="1">SUM(Y16:AK16)*0.4</f>
        <v>0</v>
      </c>
      <c r="K16" s="190" t="str">
        <f>IronSteel!AL36</f>
        <v>HDE</v>
      </c>
      <c r="L16" s="369">
        <f t="shared" ca="1" si="0"/>
        <v>0</v>
      </c>
      <c r="M16" s="370">
        <f t="shared" ca="1" si="0"/>
        <v>0</v>
      </c>
      <c r="N16" s="370">
        <f t="shared" ca="1" si="0"/>
        <v>0</v>
      </c>
      <c r="O16" s="370">
        <f t="shared" ca="1" si="0"/>
        <v>0</v>
      </c>
      <c r="P16" s="370">
        <f t="shared" ca="1" si="0"/>
        <v>0</v>
      </c>
      <c r="Q16" s="370">
        <f t="shared" ca="1" si="0"/>
        <v>0</v>
      </c>
      <c r="R16" s="370">
        <f t="shared" ca="1" si="0"/>
        <v>0</v>
      </c>
      <c r="S16" s="370">
        <f t="shared" ca="1" si="0"/>
        <v>0</v>
      </c>
      <c r="T16" s="370">
        <f t="shared" ca="1" si="0"/>
        <v>0</v>
      </c>
      <c r="U16" s="370">
        <f t="shared" ca="1" si="0"/>
        <v>0</v>
      </c>
      <c r="V16" s="370">
        <f t="shared" ca="1" si="0"/>
        <v>0</v>
      </c>
      <c r="W16" s="370">
        <f t="shared" ca="1" si="0"/>
        <v>0</v>
      </c>
      <c r="X16" s="370">
        <f t="shared" ca="1" si="0"/>
        <v>0</v>
      </c>
      <c r="Y16" s="369">
        <f t="shared" ca="1" si="1"/>
        <v>0</v>
      </c>
      <c r="Z16" s="370">
        <f t="shared" ca="1" si="1"/>
        <v>0</v>
      </c>
      <c r="AA16" s="370">
        <f t="shared" ca="1" si="1"/>
        <v>0</v>
      </c>
      <c r="AB16" s="370">
        <f t="shared" ca="1" si="1"/>
        <v>0</v>
      </c>
      <c r="AC16" s="370">
        <f t="shared" ca="1" si="1"/>
        <v>0</v>
      </c>
      <c r="AD16" s="370">
        <f t="shared" ca="1" si="1"/>
        <v>0</v>
      </c>
      <c r="AE16" s="370">
        <f t="shared" ca="1" si="1"/>
        <v>0</v>
      </c>
      <c r="AF16" s="370">
        <f t="shared" ca="1" si="1"/>
        <v>0</v>
      </c>
      <c r="AG16" s="370">
        <f t="shared" ca="1" si="1"/>
        <v>0</v>
      </c>
      <c r="AH16" s="370">
        <f t="shared" ca="1" si="1"/>
        <v>0</v>
      </c>
      <c r="AI16" s="370">
        <f t="shared" ca="1" si="1"/>
        <v>0</v>
      </c>
      <c r="AJ16" s="370">
        <f t="shared" ca="1" si="1"/>
        <v>0</v>
      </c>
      <c r="AK16" s="371">
        <f t="shared" ca="1" si="1"/>
        <v>0</v>
      </c>
    </row>
    <row r="17" spans="1:37" s="46" customFormat="1">
      <c r="A17" s="25"/>
      <c r="B17" s="171" t="str">
        <f>Processes!D499</f>
        <v>FT-INDHDE</v>
      </c>
      <c r="C17" s="171" t="str">
        <f>Processes!E499</f>
        <v>FT-INDIND</v>
      </c>
      <c r="D17" s="144" t="s">
        <v>290</v>
      </c>
      <c r="E17" s="171" t="str">
        <f>Commodities!D108</f>
        <v>INDHDE</v>
      </c>
      <c r="F17" s="613">
        <v>1</v>
      </c>
      <c r="G17" s="171">
        <v>50</v>
      </c>
      <c r="H17" s="266">
        <f ca="1">SUM(L15:X15)*0.6</f>
        <v>0</v>
      </c>
      <c r="I17" s="382">
        <f ca="1">SUM(Y15:AK15)*0.6</f>
        <v>0</v>
      </c>
      <c r="J17" s="25"/>
      <c r="K17" s="191" t="str">
        <f>IronSteel!AL37</f>
        <v>ELC</v>
      </c>
      <c r="L17" s="372">
        <f t="shared" ca="1" si="0"/>
        <v>0</v>
      </c>
      <c r="M17" s="373">
        <f t="shared" ca="1" si="0"/>
        <v>0</v>
      </c>
      <c r="N17" s="373">
        <f t="shared" ca="1" si="0"/>
        <v>0</v>
      </c>
      <c r="O17" s="373">
        <f t="shared" ca="1" si="0"/>
        <v>0</v>
      </c>
      <c r="P17" s="373">
        <f t="shared" ca="1" si="0"/>
        <v>0</v>
      </c>
      <c r="Q17" s="373">
        <f t="shared" ca="1" si="0"/>
        <v>0</v>
      </c>
      <c r="R17" s="373">
        <f t="shared" ca="1" si="0"/>
        <v>0</v>
      </c>
      <c r="S17" s="373">
        <f t="shared" ca="1" si="0"/>
        <v>0</v>
      </c>
      <c r="T17" s="373">
        <f t="shared" ca="1" si="0"/>
        <v>0</v>
      </c>
      <c r="U17" s="373">
        <f t="shared" ca="1" si="0"/>
        <v>0</v>
      </c>
      <c r="V17" s="373">
        <f t="shared" ca="1" si="0"/>
        <v>0</v>
      </c>
      <c r="W17" s="373">
        <f t="shared" ca="1" si="0"/>
        <v>0</v>
      </c>
      <c r="X17" s="373">
        <f t="shared" ca="1" si="0"/>
        <v>0</v>
      </c>
      <c r="Y17" s="372">
        <f t="shared" ca="1" si="1"/>
        <v>0</v>
      </c>
      <c r="Z17" s="373">
        <f t="shared" ca="1" si="1"/>
        <v>0</v>
      </c>
      <c r="AA17" s="373">
        <f t="shared" ca="1" si="1"/>
        <v>0</v>
      </c>
      <c r="AB17" s="373">
        <f t="shared" ca="1" si="1"/>
        <v>0</v>
      </c>
      <c r="AC17" s="373">
        <f t="shared" ca="1" si="1"/>
        <v>0</v>
      </c>
      <c r="AD17" s="373">
        <f t="shared" ca="1" si="1"/>
        <v>0</v>
      </c>
      <c r="AE17" s="373">
        <f t="shared" ca="1" si="1"/>
        <v>0</v>
      </c>
      <c r="AF17" s="373">
        <f t="shared" ca="1" si="1"/>
        <v>0</v>
      </c>
      <c r="AG17" s="373">
        <f t="shared" ca="1" si="1"/>
        <v>0</v>
      </c>
      <c r="AH17" s="373">
        <f t="shared" ca="1" si="1"/>
        <v>0</v>
      </c>
      <c r="AI17" s="373">
        <f t="shared" ca="1" si="1"/>
        <v>0</v>
      </c>
      <c r="AJ17" s="373">
        <f t="shared" ca="1" si="1"/>
        <v>0</v>
      </c>
      <c r="AK17" s="374">
        <f t="shared" ca="1" si="1"/>
        <v>0</v>
      </c>
    </row>
    <row r="18" spans="1:37">
      <c r="B18" s="144" t="str">
        <f>Processes!D500</f>
        <v>FT-INDELC</v>
      </c>
      <c r="C18" s="144" t="str">
        <f>Processes!E500</f>
        <v>FT-INDIND</v>
      </c>
      <c r="D18" s="144" t="s">
        <v>529</v>
      </c>
      <c r="E18" s="144" t="str">
        <f>Commodities!D109</f>
        <v>INDELC</v>
      </c>
      <c r="F18" s="192">
        <v>1</v>
      </c>
      <c r="G18" s="171">
        <v>50</v>
      </c>
      <c r="H18" s="373">
        <f ca="1">SUM(L17:X17)</f>
        <v>0</v>
      </c>
      <c r="I18" s="373">
        <f ca="1">SUM(Y17:AK17)</f>
        <v>0</v>
      </c>
      <c r="K18" s="34"/>
      <c r="L18" s="182"/>
      <c r="V18" s="182"/>
    </row>
    <row r="19" spans="1:37">
      <c r="B19" s="171" t="str">
        <f>Processes!D501</f>
        <v>FT-INDSOL</v>
      </c>
      <c r="C19" s="171" t="str">
        <f>Processes!E501</f>
        <v>FT-INDIND</v>
      </c>
      <c r="D19" s="144" t="str">
        <f t="shared" si="2"/>
        <v>SOL</v>
      </c>
      <c r="E19" s="171" t="str">
        <f>Commodities!D110</f>
        <v>INDSOL</v>
      </c>
      <c r="F19" s="192">
        <v>1</v>
      </c>
      <c r="G19" s="171">
        <v>50</v>
      </c>
      <c r="H19" s="266"/>
      <c r="I19" s="266"/>
    </row>
    <row r="20" spans="1:37">
      <c r="B20" s="171" t="str">
        <f>Processes!D502</f>
        <v>FT-INDDSB1</v>
      </c>
      <c r="C20" s="171" t="str">
        <f>Processes!E502</f>
        <v>FT-INDIND</v>
      </c>
      <c r="D20" s="144" t="str">
        <f t="shared" si="2"/>
        <v>DSB1</v>
      </c>
      <c r="E20" s="171" t="str">
        <f>Commodities!D111</f>
        <v>INDDSB1</v>
      </c>
      <c r="F20" s="192">
        <v>1</v>
      </c>
      <c r="G20" s="171">
        <v>50</v>
      </c>
      <c r="H20" s="266"/>
      <c r="I20" s="266"/>
    </row>
    <row r="21" spans="1:37">
      <c r="B21" s="171" t="str">
        <f>Processes!D503</f>
        <v>FT-INDDSB2</v>
      </c>
      <c r="C21" s="171" t="str">
        <f>Processes!E503</f>
        <v>FT-INDIND</v>
      </c>
      <c r="D21" s="144" t="str">
        <f t="shared" si="2"/>
        <v>DSB2</v>
      </c>
      <c r="E21" s="171" t="str">
        <f>Commodities!D112</f>
        <v>INDDSB2</v>
      </c>
      <c r="F21" s="192">
        <v>1</v>
      </c>
      <c r="G21" s="171">
        <v>50</v>
      </c>
      <c r="H21" s="266"/>
      <c r="I21" s="266"/>
      <c r="L21" s="25">
        <f ca="1">+SUMIFS(INDIRECT(L$5&amp;"!AF$31:AF$65"),INDIRECT(L$5&amp;"!$AD$31:$AD$65"),   $K9)</f>
        <v>0</v>
      </c>
    </row>
    <row r="22" spans="1:37">
      <c r="B22" s="171" t="str">
        <f>Processes!D504</f>
        <v>FT-INDSNG1</v>
      </c>
      <c r="C22" s="171" t="str">
        <f>Processes!E504</f>
        <v>FT-INDIND</v>
      </c>
      <c r="D22" s="144" t="str">
        <f t="shared" si="2"/>
        <v>SNG1</v>
      </c>
      <c r="E22" s="171" t="str">
        <f>Commodities!D113</f>
        <v>INDSNG1</v>
      </c>
      <c r="F22" s="192">
        <v>1</v>
      </c>
      <c r="G22" s="171">
        <v>50</v>
      </c>
      <c r="H22" s="266"/>
      <c r="I22" s="266"/>
      <c r="X22" s="234"/>
      <c r="Y22" s="234"/>
      <c r="Z22" s="234"/>
      <c r="AA22" s="234"/>
      <c r="AB22" s="234"/>
      <c r="AC22" s="234"/>
      <c r="AD22" s="234"/>
      <c r="AE22" s="234"/>
      <c r="AF22" s="234"/>
      <c r="AG22" s="234"/>
      <c r="AH22" s="234"/>
      <c r="AI22" s="234"/>
    </row>
    <row r="23" spans="1:37">
      <c r="B23" s="171" t="str">
        <f>Processes!D505</f>
        <v>FT-INDSNG2</v>
      </c>
      <c r="C23" s="171" t="str">
        <f>Processes!E505</f>
        <v>FT-INDIND</v>
      </c>
      <c r="D23" s="144" t="str">
        <f t="shared" si="2"/>
        <v>SNG2</v>
      </c>
      <c r="E23" s="171" t="str">
        <f>Commodities!D114</f>
        <v>INDSNG2</v>
      </c>
      <c r="F23" s="192">
        <v>1</v>
      </c>
      <c r="G23" s="171">
        <v>50</v>
      </c>
      <c r="H23" s="266"/>
      <c r="I23" s="266"/>
      <c r="N23" s="25"/>
      <c r="X23" s="234"/>
      <c r="Y23" s="234"/>
      <c r="Z23" s="234"/>
      <c r="AA23" s="234"/>
      <c r="AB23" s="234"/>
      <c r="AC23" s="234"/>
      <c r="AD23" s="234"/>
      <c r="AE23" s="234"/>
      <c r="AF23" s="234"/>
      <c r="AG23" s="234"/>
      <c r="AH23" s="234"/>
      <c r="AI23" s="234"/>
    </row>
    <row r="24" spans="1:37">
      <c r="B24" s="171" t="str">
        <f>Processes!D506</f>
        <v>FT-INDGSL</v>
      </c>
      <c r="C24" s="171" t="str">
        <f>Processes!E506</f>
        <v>FT-INDIND</v>
      </c>
      <c r="D24" s="144" t="str">
        <f>VLOOKUP(MID(B24,7,99),$K$25:$L$44,2,FALSE)</f>
        <v>GSL</v>
      </c>
      <c r="E24" s="171" t="str">
        <f>Commodities!D115</f>
        <v>INDGSL</v>
      </c>
      <c r="F24" s="192">
        <v>1</v>
      </c>
      <c r="G24" s="171">
        <v>50</v>
      </c>
      <c r="H24" s="235"/>
      <c r="I24" s="235"/>
      <c r="K24" s="99" t="s">
        <v>2</v>
      </c>
      <c r="L24" s="99" t="s">
        <v>14</v>
      </c>
      <c r="X24" s="234"/>
      <c r="Y24" s="234"/>
      <c r="Z24" s="234"/>
      <c r="AA24" s="234"/>
      <c r="AB24" s="234"/>
      <c r="AC24" s="234"/>
      <c r="AD24" s="234"/>
      <c r="AE24" s="234"/>
      <c r="AF24" s="234"/>
      <c r="AG24" s="234"/>
      <c r="AH24" s="234"/>
      <c r="AI24" s="234"/>
    </row>
    <row r="25" spans="1:37">
      <c r="B25" s="171" t="str">
        <f>Processes!D507</f>
        <v>FT-INDGSB1</v>
      </c>
      <c r="C25" s="171" t="str">
        <f>Processes!E507</f>
        <v>FT-INDIND</v>
      </c>
      <c r="D25" s="144" t="str">
        <f t="shared" si="2"/>
        <v>GSB1</v>
      </c>
      <c r="E25" s="171" t="str">
        <f>Commodities!D116</f>
        <v>INDGSB1</v>
      </c>
      <c r="F25" s="192">
        <v>1</v>
      </c>
      <c r="G25" s="171">
        <v>50</v>
      </c>
      <c r="H25" s="235"/>
      <c r="I25" s="235"/>
      <c r="K25" s="101" t="s">
        <v>97</v>
      </c>
      <c r="L25" s="101" t="str">
        <f>+K25</f>
        <v>NGA</v>
      </c>
      <c r="X25" s="234"/>
      <c r="Y25" s="234"/>
      <c r="Z25" s="234"/>
      <c r="AA25" s="234"/>
      <c r="AB25" s="234"/>
      <c r="AC25" s="234"/>
      <c r="AD25" s="234"/>
      <c r="AE25" s="234"/>
      <c r="AF25" s="234"/>
      <c r="AG25" s="234"/>
      <c r="AH25" s="234"/>
      <c r="AI25" s="234"/>
    </row>
    <row r="26" spans="1:37">
      <c r="B26" s="146" t="str">
        <f>Processes!D508</f>
        <v>FT-INDGSB2</v>
      </c>
      <c r="C26" s="146" t="str">
        <f>Processes!E508</f>
        <v>FT-INDIND</v>
      </c>
      <c r="D26" s="146" t="str">
        <f t="shared" si="2"/>
        <v>GSB2</v>
      </c>
      <c r="E26" s="146" t="str">
        <f>Commodities!D117</f>
        <v>INDGSB2</v>
      </c>
      <c r="F26" s="227">
        <v>1</v>
      </c>
      <c r="G26" s="146">
        <v>50</v>
      </c>
      <c r="H26" s="235"/>
      <c r="I26" s="235"/>
      <c r="K26" s="101" t="s">
        <v>98</v>
      </c>
      <c r="L26" s="101" t="str">
        <f t="shared" ref="L26:L33" si="3">+K26</f>
        <v>COA</v>
      </c>
      <c r="X26" s="234"/>
      <c r="Y26" s="234"/>
      <c r="Z26" s="234"/>
      <c r="AA26" s="234"/>
      <c r="AB26" s="234"/>
      <c r="AC26" s="234"/>
      <c r="AD26" s="234"/>
      <c r="AE26" s="234"/>
      <c r="AF26" s="234"/>
      <c r="AG26" s="234"/>
      <c r="AH26" s="234"/>
      <c r="AI26" s="234"/>
    </row>
    <row r="27" spans="1:37">
      <c r="B27" s="146" t="str">
        <f>Processes!D509</f>
        <v>FT-INDH2</v>
      </c>
      <c r="C27" s="146" t="str">
        <f>Processes!E509</f>
        <v>FT-INDIND</v>
      </c>
      <c r="D27" s="25" t="s">
        <v>409</v>
      </c>
      <c r="E27" s="146" t="str">
        <f>Commodities!D118</f>
        <v>INDH2</v>
      </c>
      <c r="F27" s="25">
        <f>F26</f>
        <v>1</v>
      </c>
      <c r="G27" s="283">
        <f>G26</f>
        <v>50</v>
      </c>
      <c r="K27" s="101" t="s">
        <v>59</v>
      </c>
      <c r="L27" s="101" t="str">
        <f t="shared" si="3"/>
        <v>DSL</v>
      </c>
      <c r="X27" s="234"/>
      <c r="Y27" s="234"/>
      <c r="Z27" s="234"/>
      <c r="AA27" s="234"/>
      <c r="AB27" s="234"/>
      <c r="AC27" s="234"/>
      <c r="AD27" s="234"/>
      <c r="AE27" s="234"/>
      <c r="AF27" s="234"/>
      <c r="AG27" s="234"/>
      <c r="AH27" s="234"/>
      <c r="AI27" s="234"/>
    </row>
    <row r="28" spans="1:37">
      <c r="B28" s="146" t="str">
        <f>Processes!D510</f>
        <v>FT-INDBLQ</v>
      </c>
      <c r="C28" s="146" t="str">
        <f>Processes!E510</f>
        <v>FT-INDIND</v>
      </c>
      <c r="D28" s="283" t="s">
        <v>528</v>
      </c>
      <c r="E28" s="146" t="str">
        <f>Commodities!D119</f>
        <v>INDBLQ</v>
      </c>
      <c r="F28" s="283">
        <f t="shared" ref="F28:F29" si="4">F27</f>
        <v>1</v>
      </c>
      <c r="G28" s="283">
        <f t="shared" ref="G28:G29" si="5">G27</f>
        <v>50</v>
      </c>
      <c r="K28" s="101" t="s">
        <v>99</v>
      </c>
      <c r="L28" s="101" t="str">
        <f t="shared" si="3"/>
        <v>WPE</v>
      </c>
      <c r="X28" s="234"/>
      <c r="Y28" s="234"/>
      <c r="Z28" s="234"/>
      <c r="AA28" s="234"/>
      <c r="AB28" s="234"/>
      <c r="AC28" s="234"/>
      <c r="AD28" s="234"/>
      <c r="AE28" s="234"/>
      <c r="AF28" s="234"/>
      <c r="AG28" s="234"/>
      <c r="AH28" s="234"/>
      <c r="AI28" s="234"/>
    </row>
    <row r="29" spans="1:37">
      <c r="B29" s="146" t="str">
        <f>Processes!D511</f>
        <v>FT-INDSYN</v>
      </c>
      <c r="C29" s="146" t="str">
        <f>Processes!E511</f>
        <v>FT-INDIND</v>
      </c>
      <c r="D29" s="283" t="s">
        <v>526</v>
      </c>
      <c r="E29" s="146" t="str">
        <f>Commodities!D120</f>
        <v>INDSYN</v>
      </c>
      <c r="F29" s="283">
        <f t="shared" si="4"/>
        <v>1</v>
      </c>
      <c r="G29" s="283">
        <f t="shared" si="5"/>
        <v>50</v>
      </c>
      <c r="H29" s="394"/>
      <c r="K29" s="101" t="s">
        <v>107</v>
      </c>
      <c r="L29" s="101" t="str">
        <f t="shared" si="3"/>
        <v>WCH</v>
      </c>
      <c r="X29" s="234"/>
      <c r="Y29" s="234"/>
      <c r="Z29" s="234"/>
      <c r="AA29" s="234"/>
      <c r="AB29" s="234"/>
      <c r="AC29" s="234"/>
      <c r="AD29" s="234"/>
      <c r="AE29" s="234"/>
      <c r="AF29" s="234"/>
      <c r="AG29" s="234"/>
      <c r="AH29" s="234"/>
      <c r="AI29" s="234"/>
    </row>
    <row r="30" spans="1:37">
      <c r="B30" s="283" t="s">
        <v>546</v>
      </c>
      <c r="C30" s="283" t="s">
        <v>547</v>
      </c>
      <c r="D30" s="283" t="s">
        <v>94</v>
      </c>
      <c r="E30" s="283" t="s">
        <v>133</v>
      </c>
      <c r="F30" s="283">
        <v>1</v>
      </c>
      <c r="G30" s="283">
        <v>50</v>
      </c>
      <c r="H30" s="394"/>
      <c r="K30" s="101" t="s">
        <v>100</v>
      </c>
      <c r="L30" s="101" t="str">
        <f t="shared" si="3"/>
        <v>BGA</v>
      </c>
      <c r="X30" s="234"/>
      <c r="Y30" s="234"/>
      <c r="Z30" s="234"/>
      <c r="AA30" s="234"/>
      <c r="AB30" s="234"/>
      <c r="AC30" s="234"/>
      <c r="AD30" s="234"/>
      <c r="AE30" s="234"/>
      <c r="AF30" s="234"/>
      <c r="AG30" s="234"/>
      <c r="AH30" s="234"/>
      <c r="AI30" s="234"/>
    </row>
    <row r="31" spans="1:37">
      <c r="C31" s="181"/>
      <c r="D31" s="181"/>
      <c r="E31" s="181"/>
      <c r="H31" s="394"/>
      <c r="K31" s="101" t="s">
        <v>101</v>
      </c>
      <c r="L31" s="101" t="str">
        <f t="shared" si="3"/>
        <v>HFO</v>
      </c>
      <c r="X31" s="234"/>
      <c r="Y31" s="234"/>
      <c r="Z31" s="234"/>
      <c r="AA31" s="234"/>
      <c r="AB31" s="234"/>
      <c r="AC31" s="234"/>
      <c r="AD31" s="234"/>
      <c r="AE31" s="234"/>
      <c r="AF31" s="234"/>
      <c r="AG31" s="234"/>
      <c r="AH31" s="234"/>
      <c r="AI31" s="234"/>
    </row>
    <row r="32" spans="1:37">
      <c r="H32" s="394"/>
      <c r="K32" s="101" t="s">
        <v>53</v>
      </c>
      <c r="L32" s="101" t="str">
        <f t="shared" si="3"/>
        <v>LPG</v>
      </c>
    </row>
    <row r="33" spans="3:16">
      <c r="C33" s="180"/>
      <c r="D33" s="180"/>
      <c r="E33" s="180"/>
      <c r="H33" s="394"/>
      <c r="K33" s="101" t="s">
        <v>102</v>
      </c>
      <c r="L33" s="101" t="str">
        <f t="shared" si="3"/>
        <v>WST</v>
      </c>
    </row>
    <row r="34" spans="3:16">
      <c r="H34" s="394"/>
      <c r="K34" s="101" t="s">
        <v>103</v>
      </c>
      <c r="L34" s="204" t="s">
        <v>47</v>
      </c>
      <c r="N34" s="34" t="s">
        <v>289</v>
      </c>
      <c r="O34" s="204" t="s">
        <v>47</v>
      </c>
      <c r="P34" s="204" t="s">
        <v>289</v>
      </c>
    </row>
    <row r="35" spans="3:16">
      <c r="H35" s="394"/>
      <c r="K35" s="101" t="s">
        <v>104</v>
      </c>
      <c r="L35" s="204" t="s">
        <v>48</v>
      </c>
      <c r="O35" s="204" t="s">
        <v>48</v>
      </c>
      <c r="P35" s="204" t="s">
        <v>290</v>
      </c>
    </row>
    <row r="36" spans="3:16">
      <c r="H36" s="394"/>
      <c r="K36" s="101" t="s">
        <v>61</v>
      </c>
      <c r="L36" s="204" t="s">
        <v>114</v>
      </c>
    </row>
    <row r="37" spans="3:16">
      <c r="H37" s="394"/>
      <c r="K37" s="101" t="s">
        <v>204</v>
      </c>
      <c r="L37" s="101" t="str">
        <f t="shared" ref="L37:L44" si="6">+K37</f>
        <v>SOL</v>
      </c>
    </row>
    <row r="38" spans="3:16">
      <c r="H38" s="394"/>
      <c r="K38" s="101" t="s">
        <v>205</v>
      </c>
      <c r="L38" s="101" t="str">
        <f t="shared" si="6"/>
        <v>DSB1</v>
      </c>
    </row>
    <row r="39" spans="3:16">
      <c r="H39" s="394"/>
      <c r="K39" s="101" t="s">
        <v>206</v>
      </c>
      <c r="L39" s="101" t="str">
        <f t="shared" si="6"/>
        <v>DSB2</v>
      </c>
    </row>
    <row r="40" spans="3:16">
      <c r="H40" s="394"/>
      <c r="K40" s="101" t="s">
        <v>207</v>
      </c>
      <c r="L40" s="101" t="str">
        <f t="shared" si="6"/>
        <v>SNG1</v>
      </c>
    </row>
    <row r="41" spans="3:16">
      <c r="H41" s="283"/>
      <c r="K41" s="101" t="s">
        <v>208</v>
      </c>
      <c r="L41" s="101" t="str">
        <f t="shared" si="6"/>
        <v>SNG2</v>
      </c>
    </row>
    <row r="42" spans="3:16">
      <c r="H42" s="283"/>
      <c r="K42" s="101" t="s">
        <v>246</v>
      </c>
      <c r="L42" s="101" t="str">
        <f t="shared" si="6"/>
        <v>GSL</v>
      </c>
    </row>
    <row r="43" spans="3:16">
      <c r="K43" s="101" t="s">
        <v>226</v>
      </c>
      <c r="L43" s="101" t="str">
        <f t="shared" si="6"/>
        <v>GSB1</v>
      </c>
    </row>
    <row r="44" spans="3:16">
      <c r="K44" s="101" t="s">
        <v>227</v>
      </c>
      <c r="L44" s="101" t="str">
        <f t="shared" si="6"/>
        <v>GSB2</v>
      </c>
    </row>
    <row r="64" spans="17:22">
      <c r="Q64" s="345">
        <f>M156</f>
        <v>0</v>
      </c>
      <c r="R64" s="346">
        <f>Q64</f>
        <v>0</v>
      </c>
      <c r="S64" s="325">
        <f t="shared" ref="S64:S67" si="7">3.6*8760/1000000</f>
        <v>3.1536000000000002E-2</v>
      </c>
      <c r="T64" s="331">
        <f>$T$31</f>
        <v>0</v>
      </c>
      <c r="U64" s="334">
        <f>T64*(1+$V$28)</f>
        <v>0</v>
      </c>
      <c r="V64" s="330">
        <v>20</v>
      </c>
    </row>
    <row r="65" spans="17:22">
      <c r="Q65" s="343">
        <f>M157</f>
        <v>0</v>
      </c>
      <c r="R65" s="344">
        <f>Q65</f>
        <v>0</v>
      </c>
      <c r="S65" s="318">
        <f t="shared" si="7"/>
        <v>3.1536000000000002E-2</v>
      </c>
      <c r="T65" s="331">
        <f>$T$31</f>
        <v>0</v>
      </c>
      <c r="U65" s="332">
        <f>T65*(1+$V$28)</f>
        <v>0</v>
      </c>
      <c r="V65" s="328">
        <v>20</v>
      </c>
    </row>
    <row r="66" spans="17:22">
      <c r="Q66" s="345">
        <v>1</v>
      </c>
      <c r="R66" s="346">
        <f t="shared" ref="R66:R67" si="8">Q66</f>
        <v>1</v>
      </c>
      <c r="S66" s="325">
        <f t="shared" si="7"/>
        <v>3.1536000000000002E-2</v>
      </c>
      <c r="T66" s="334">
        <v>0.5</v>
      </c>
      <c r="U66" s="334">
        <f>T66*(1+$V$28)</f>
        <v>0.5</v>
      </c>
      <c r="V66" s="330">
        <v>20</v>
      </c>
    </row>
    <row r="67" spans="17:22">
      <c r="Q67" s="341">
        <v>1</v>
      </c>
      <c r="R67" s="342">
        <f t="shared" si="8"/>
        <v>1</v>
      </c>
      <c r="S67" s="324">
        <f t="shared" si="7"/>
        <v>3.1536000000000002E-2</v>
      </c>
      <c r="T67" s="333">
        <f>$T$66</f>
        <v>0.5</v>
      </c>
      <c r="U67" s="333">
        <f>T67*(1+$V$28)</f>
        <v>0.5</v>
      </c>
      <c r="V67" s="329">
        <v>20</v>
      </c>
    </row>
  </sheetData>
  <phoneticPr fontId="39" type="noConversion"/>
  <conditionalFormatting sqref="O2">
    <cfRule type="cellIs" dxfId="0" priority="1" operator="notEqual">
      <formula>"Ok"</formula>
    </cfRule>
  </conditionalFormatting>
  <pageMargins left="0.7" right="0.7" top="0.75" bottom="0.75" header="0.3" footer="0.3"/>
  <pageSetup paperSize="9"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0">
    <tabColor rgb="FF92D050"/>
  </sheetPr>
  <dimension ref="A2:W68"/>
  <sheetViews>
    <sheetView showGridLines="0" zoomScale="120" zoomScaleNormal="120" workbookViewId="0">
      <selection activeCell="C14" sqref="C14"/>
    </sheetView>
  </sheetViews>
  <sheetFormatPr baseColWidth="10" defaultColWidth="9.1640625" defaultRowHeight="14"/>
  <cols>
    <col min="1" max="1" width="9.1640625" style="25"/>
    <col min="2" max="2" width="38.5" style="25" customWidth="1"/>
    <col min="3" max="3" width="11.6640625" style="25" bestFit="1" customWidth="1"/>
    <col min="4" max="4" width="8.1640625" style="25" bestFit="1" customWidth="1"/>
    <col min="5" max="5" width="7.6640625" style="25" bestFit="1" customWidth="1"/>
    <col min="6" max="6" width="12.33203125" style="25" bestFit="1" customWidth="1"/>
    <col min="7" max="7" width="7.83203125" style="25" bestFit="1" customWidth="1"/>
    <col min="8" max="8" width="8.33203125" style="25" bestFit="1" customWidth="1"/>
    <col min="9" max="12" width="9.1640625" style="25"/>
    <col min="13" max="13" width="21.83203125" style="25" bestFit="1" customWidth="1"/>
    <col min="14" max="16384" width="9.1640625" style="25"/>
  </cols>
  <sheetData>
    <row r="2" spans="2:14">
      <c r="B2" s="24" t="s">
        <v>65</v>
      </c>
    </row>
    <row r="4" spans="2:14">
      <c r="B4" s="26" t="s">
        <v>66</v>
      </c>
    </row>
    <row r="5" spans="2:14">
      <c r="B5" s="24" t="s">
        <v>67</v>
      </c>
    </row>
    <row r="6" spans="2:14">
      <c r="B6" s="24"/>
    </row>
    <row r="7" spans="2:14">
      <c r="D7" s="27" t="s">
        <v>69</v>
      </c>
      <c r="E7" s="27" t="s">
        <v>55</v>
      </c>
      <c r="F7" s="27" t="s">
        <v>68</v>
      </c>
      <c r="G7" s="27" t="s">
        <v>113</v>
      </c>
      <c r="H7" s="27" t="s">
        <v>53</v>
      </c>
      <c r="I7" s="27" t="s">
        <v>80</v>
      </c>
    </row>
    <row r="8" spans="2:14" ht="16" thickBot="1">
      <c r="B8" s="30" t="s">
        <v>70</v>
      </c>
      <c r="C8" s="31"/>
      <c r="D8" s="31" t="s">
        <v>71</v>
      </c>
      <c r="E8" s="31" t="s">
        <v>71</v>
      </c>
      <c r="F8" s="31" t="s">
        <v>71</v>
      </c>
      <c r="G8" s="31" t="s">
        <v>71</v>
      </c>
      <c r="H8" s="31" t="s">
        <v>71</v>
      </c>
      <c r="I8" s="31" t="s">
        <v>71</v>
      </c>
    </row>
    <row r="10" spans="2:14">
      <c r="B10" s="283"/>
      <c r="C10" s="28" t="s">
        <v>317</v>
      </c>
      <c r="D10" s="283"/>
      <c r="E10" s="283"/>
      <c r="F10" s="283"/>
      <c r="G10" s="283"/>
      <c r="H10" s="283"/>
      <c r="I10" s="283"/>
    </row>
    <row r="11" spans="2:14" ht="15">
      <c r="B11" s="29" t="s">
        <v>2</v>
      </c>
      <c r="C11" s="387" t="s">
        <v>4</v>
      </c>
      <c r="D11" s="183" t="s">
        <v>72</v>
      </c>
      <c r="E11" s="183" t="s">
        <v>94</v>
      </c>
      <c r="F11" s="183" t="s">
        <v>73</v>
      </c>
      <c r="G11" s="183" t="s">
        <v>82</v>
      </c>
      <c r="H11" s="183" t="s">
        <v>83</v>
      </c>
      <c r="I11" s="183" t="s">
        <v>84</v>
      </c>
    </row>
    <row r="12" spans="2:14">
      <c r="B12" s="283" t="s">
        <v>330</v>
      </c>
      <c r="C12" s="283" t="str">
        <f>Commodities!D122</f>
        <v>ISDCO2</v>
      </c>
      <c r="D12" s="202">
        <v>56.97</v>
      </c>
      <c r="E12" s="203">
        <v>94.6</v>
      </c>
      <c r="F12" s="202">
        <v>74</v>
      </c>
      <c r="G12" s="203">
        <v>79.2</v>
      </c>
      <c r="H12" s="201">
        <v>63.1</v>
      </c>
      <c r="I12" s="203">
        <v>37</v>
      </c>
    </row>
    <row r="13" spans="2:14">
      <c r="B13" s="283" t="s">
        <v>331</v>
      </c>
      <c r="C13" s="283" t="str">
        <f>Commodities!D123</f>
        <v>ICDCO2</v>
      </c>
      <c r="D13" s="202">
        <v>56.97</v>
      </c>
      <c r="E13" s="203">
        <v>94.6</v>
      </c>
      <c r="F13" s="202">
        <v>74</v>
      </c>
      <c r="G13" s="203">
        <v>79.2</v>
      </c>
      <c r="H13" s="201">
        <v>63.1</v>
      </c>
      <c r="I13" s="203">
        <v>37</v>
      </c>
      <c r="L13" s="101" t="s">
        <v>184</v>
      </c>
      <c r="M13" s="104" t="s">
        <v>167</v>
      </c>
      <c r="N13" s="101"/>
    </row>
    <row r="14" spans="2:14">
      <c r="B14" s="283" t="s">
        <v>332</v>
      </c>
      <c r="C14" s="283" t="str">
        <f>Commodities!D124</f>
        <v>IADCO2</v>
      </c>
      <c r="D14" s="202">
        <v>56.97</v>
      </c>
      <c r="E14" s="203">
        <v>94.6</v>
      </c>
      <c r="F14" s="202">
        <v>74</v>
      </c>
      <c r="G14" s="203">
        <v>79.2</v>
      </c>
      <c r="H14" s="201">
        <v>63.1</v>
      </c>
      <c r="I14" s="203">
        <v>37</v>
      </c>
      <c r="L14" s="101" t="s">
        <v>320</v>
      </c>
      <c r="M14" s="104" t="s">
        <v>170</v>
      </c>
      <c r="N14" s="101"/>
    </row>
    <row r="15" spans="2:14">
      <c r="B15" s="283" t="s">
        <v>329</v>
      </c>
      <c r="C15" s="283" t="str">
        <f>Commodities!D125</f>
        <v>IGDCO2</v>
      </c>
      <c r="D15" s="202">
        <v>56.97</v>
      </c>
      <c r="E15" s="203">
        <v>94.6</v>
      </c>
      <c r="F15" s="202">
        <v>74</v>
      </c>
      <c r="G15" s="203">
        <v>79.2</v>
      </c>
      <c r="H15" s="201">
        <v>63.1</v>
      </c>
      <c r="I15" s="203">
        <v>37</v>
      </c>
      <c r="L15" s="101" t="s">
        <v>321</v>
      </c>
      <c r="M15" s="104" t="s">
        <v>171</v>
      </c>
      <c r="N15" s="101"/>
    </row>
    <row r="16" spans="2:14">
      <c r="B16" s="283" t="s">
        <v>400</v>
      </c>
      <c r="C16" s="283" t="str">
        <f>Commodities!D126</f>
        <v>ITDCO2</v>
      </c>
      <c r="D16" s="202">
        <v>56.97</v>
      </c>
      <c r="E16" s="203">
        <v>94.6</v>
      </c>
      <c r="F16" s="202">
        <v>74</v>
      </c>
      <c r="G16" s="203">
        <v>79.2</v>
      </c>
      <c r="H16" s="201">
        <v>63.1</v>
      </c>
      <c r="I16" s="203">
        <v>37</v>
      </c>
      <c r="L16" s="101" t="s">
        <v>322</v>
      </c>
      <c r="M16" s="104" t="s">
        <v>244</v>
      </c>
      <c r="N16" s="101"/>
    </row>
    <row r="17" spans="1:14">
      <c r="B17" s="283" t="s">
        <v>334</v>
      </c>
      <c r="C17" s="283" t="str">
        <f>Commodities!D127</f>
        <v>IMDCO2</v>
      </c>
      <c r="D17" s="202">
        <v>56.97</v>
      </c>
      <c r="E17" s="203">
        <v>94.6</v>
      </c>
      <c r="F17" s="202">
        <v>74</v>
      </c>
      <c r="G17" s="203">
        <v>79.2</v>
      </c>
      <c r="H17" s="201">
        <v>63.1</v>
      </c>
      <c r="I17" s="203">
        <v>37</v>
      </c>
      <c r="L17" s="101" t="s">
        <v>220</v>
      </c>
      <c r="M17" s="104" t="s">
        <v>172</v>
      </c>
      <c r="N17" s="101"/>
    </row>
    <row r="18" spans="1:14">
      <c r="B18" s="283" t="s">
        <v>401</v>
      </c>
      <c r="C18" s="283" t="str">
        <f>Commodities!D128</f>
        <v>IIDCO2</v>
      </c>
      <c r="D18" s="202">
        <v>56.97</v>
      </c>
      <c r="E18" s="203">
        <v>94.6</v>
      </c>
      <c r="F18" s="202">
        <v>74</v>
      </c>
      <c r="G18" s="203">
        <v>79.2</v>
      </c>
      <c r="H18" s="201">
        <v>63.1</v>
      </c>
      <c r="I18" s="203">
        <v>37</v>
      </c>
      <c r="L18" s="101" t="s">
        <v>323</v>
      </c>
      <c r="M18" s="104" t="s">
        <v>169</v>
      </c>
      <c r="N18" s="101"/>
    </row>
    <row r="19" spans="1:14">
      <c r="B19" s="283" t="s">
        <v>402</v>
      </c>
      <c r="C19" s="283" t="str">
        <f>Commodities!D129</f>
        <v>IFDCO2</v>
      </c>
      <c r="D19" s="202">
        <v>56.97</v>
      </c>
      <c r="E19" s="203">
        <v>94.6</v>
      </c>
      <c r="F19" s="202">
        <v>74</v>
      </c>
      <c r="G19" s="203">
        <v>79.2</v>
      </c>
      <c r="H19" s="201">
        <v>63.1</v>
      </c>
      <c r="I19" s="203">
        <v>37</v>
      </c>
      <c r="L19" s="101" t="s">
        <v>324</v>
      </c>
      <c r="M19" s="104" t="s">
        <v>168</v>
      </c>
      <c r="N19" s="101"/>
    </row>
    <row r="20" spans="1:14">
      <c r="B20" s="283" t="s">
        <v>333</v>
      </c>
      <c r="C20" s="283" t="str">
        <f>Commodities!D130</f>
        <v>IRDCO2</v>
      </c>
      <c r="D20" s="202">
        <v>56.97</v>
      </c>
      <c r="E20" s="203">
        <v>94.6</v>
      </c>
      <c r="F20" s="202">
        <v>74</v>
      </c>
      <c r="G20" s="203">
        <v>79.2</v>
      </c>
      <c r="H20" s="201">
        <v>63.1</v>
      </c>
      <c r="I20" s="203">
        <v>37</v>
      </c>
      <c r="L20" s="101" t="s">
        <v>185</v>
      </c>
      <c r="M20" s="102" t="s">
        <v>173</v>
      </c>
      <c r="N20" s="101"/>
    </row>
    <row r="21" spans="1:14">
      <c r="B21" s="283" t="s">
        <v>335</v>
      </c>
      <c r="C21" s="283" t="str">
        <f>Commodities!D131</f>
        <v>IWDCO2</v>
      </c>
      <c r="D21" s="202">
        <v>56.97</v>
      </c>
      <c r="E21" s="203">
        <v>94.6</v>
      </c>
      <c r="F21" s="202">
        <v>74</v>
      </c>
      <c r="G21" s="203">
        <v>79.2</v>
      </c>
      <c r="H21" s="201">
        <v>63.1</v>
      </c>
      <c r="I21" s="203">
        <v>37</v>
      </c>
      <c r="L21" s="101" t="s">
        <v>325</v>
      </c>
      <c r="M21" s="104" t="s">
        <v>174</v>
      </c>
      <c r="N21" s="101"/>
    </row>
    <row r="22" spans="1:14">
      <c r="B22" s="283" t="s">
        <v>403</v>
      </c>
      <c r="C22" s="283" t="str">
        <f>Commodities!D132</f>
        <v>ILDCO2</v>
      </c>
      <c r="D22" s="202">
        <v>56.97</v>
      </c>
      <c r="E22" s="203">
        <v>94.6</v>
      </c>
      <c r="F22" s="202">
        <v>74</v>
      </c>
      <c r="G22" s="203">
        <v>79.2</v>
      </c>
      <c r="H22" s="201">
        <v>63.1</v>
      </c>
      <c r="I22" s="203">
        <v>37</v>
      </c>
      <c r="L22" s="101" t="s">
        <v>326</v>
      </c>
      <c r="M22" s="104" t="s">
        <v>221</v>
      </c>
      <c r="N22" s="101"/>
    </row>
    <row r="23" spans="1:14">
      <c r="B23" s="283" t="s">
        <v>404</v>
      </c>
      <c r="C23" s="283" t="str">
        <f>Commodities!D133</f>
        <v>INDCO2</v>
      </c>
      <c r="D23" s="202">
        <v>56.97</v>
      </c>
      <c r="E23" s="203">
        <v>94.6</v>
      </c>
      <c r="F23" s="202">
        <v>74</v>
      </c>
      <c r="G23" s="203">
        <v>79.2</v>
      </c>
      <c r="H23" s="201">
        <v>63.1</v>
      </c>
      <c r="I23" s="203">
        <v>37</v>
      </c>
      <c r="L23" s="101" t="s">
        <v>327</v>
      </c>
      <c r="M23" s="104" t="s">
        <v>247</v>
      </c>
      <c r="N23" s="101"/>
    </row>
    <row r="24" spans="1:14">
      <c r="B24" s="283" t="s">
        <v>405</v>
      </c>
      <c r="C24" s="283" t="str">
        <f>Commodities!D134</f>
        <v>IODCO2</v>
      </c>
      <c r="D24" s="202">
        <v>56.97</v>
      </c>
      <c r="E24" s="203">
        <v>94.6</v>
      </c>
      <c r="F24" s="202">
        <v>74</v>
      </c>
      <c r="G24" s="203">
        <v>79.2</v>
      </c>
      <c r="H24" s="201">
        <v>63.1</v>
      </c>
      <c r="I24" s="203">
        <v>37</v>
      </c>
      <c r="L24" s="101" t="s">
        <v>328</v>
      </c>
      <c r="M24" s="104" t="s">
        <v>248</v>
      </c>
      <c r="N24" s="101"/>
    </row>
    <row r="28" spans="1:14">
      <c r="A28" s="427"/>
      <c r="B28" s="427"/>
      <c r="C28" s="427"/>
      <c r="D28" s="427"/>
      <c r="E28" s="427"/>
      <c r="F28" s="427"/>
      <c r="G28" s="427"/>
      <c r="H28" s="427"/>
      <c r="I28" s="427"/>
      <c r="J28" s="427"/>
      <c r="K28" s="427"/>
    </row>
    <row r="29" spans="1:14">
      <c r="A29" s="427"/>
      <c r="B29" s="427"/>
      <c r="C29" s="427"/>
      <c r="D29" s="428"/>
      <c r="E29" s="429"/>
      <c r="F29" s="428"/>
      <c r="G29" s="429"/>
      <c r="H29" s="430"/>
      <c r="I29" s="429"/>
      <c r="J29" s="427"/>
      <c r="K29" s="427"/>
    </row>
    <row r="30" spans="1:14">
      <c r="A30" s="427"/>
      <c r="B30" s="435" t="s">
        <v>407</v>
      </c>
      <c r="C30" s="436"/>
      <c r="D30" s="436"/>
      <c r="E30" s="386"/>
      <c r="F30" s="386"/>
      <c r="G30" s="386"/>
      <c r="H30" s="386"/>
      <c r="I30" s="427"/>
      <c r="J30" s="427"/>
      <c r="K30" s="427"/>
    </row>
    <row r="31" spans="1:14" ht="15">
      <c r="A31" s="427"/>
      <c r="B31" s="437" t="s">
        <v>4</v>
      </c>
      <c r="C31" s="183" t="s">
        <v>72</v>
      </c>
      <c r="D31" s="183" t="s">
        <v>94</v>
      </c>
      <c r="E31" s="183" t="s">
        <v>73</v>
      </c>
      <c r="F31" s="183" t="s">
        <v>82</v>
      </c>
      <c r="G31" s="183" t="s">
        <v>83</v>
      </c>
      <c r="H31" s="183" t="s">
        <v>84</v>
      </c>
      <c r="I31" s="427"/>
      <c r="J31" s="427"/>
      <c r="K31" s="427"/>
    </row>
    <row r="32" spans="1:14" ht="16" thickBot="1">
      <c r="A32" s="427"/>
      <c r="B32" s="438" t="s">
        <v>70</v>
      </c>
      <c r="C32" s="439" t="s">
        <v>71</v>
      </c>
      <c r="D32" s="439" t="s">
        <v>71</v>
      </c>
      <c r="E32" s="439" t="s">
        <v>71</v>
      </c>
      <c r="F32" s="439" t="s">
        <v>71</v>
      </c>
      <c r="G32" s="439" t="s">
        <v>71</v>
      </c>
      <c r="H32" s="439" t="s">
        <v>71</v>
      </c>
      <c r="I32" s="427"/>
      <c r="J32" s="427"/>
      <c r="K32" s="427"/>
    </row>
    <row r="33" spans="1:11">
      <c r="A33" s="427"/>
      <c r="B33" s="283" t="s">
        <v>253</v>
      </c>
      <c r="C33" s="202">
        <v>56.97</v>
      </c>
      <c r="D33" s="203">
        <v>94.6</v>
      </c>
      <c r="E33" s="202">
        <v>74</v>
      </c>
      <c r="F33" s="203">
        <v>79.2</v>
      </c>
      <c r="G33" s="201">
        <v>63.1</v>
      </c>
      <c r="H33" s="203">
        <v>37</v>
      </c>
      <c r="I33" s="427"/>
      <c r="J33" s="427"/>
      <c r="K33" s="427"/>
    </row>
    <row r="34" spans="1:11">
      <c r="A34" s="427"/>
      <c r="B34" s="427"/>
      <c r="C34" s="427"/>
      <c r="D34" s="427"/>
      <c r="E34" s="427"/>
      <c r="F34" s="427"/>
      <c r="G34" s="427"/>
      <c r="H34" s="427"/>
      <c r="I34" s="427"/>
      <c r="J34" s="427"/>
      <c r="K34" s="427"/>
    </row>
    <row r="35" spans="1:11">
      <c r="A35" s="427"/>
      <c r="B35" s="427"/>
      <c r="C35" s="427"/>
      <c r="D35" s="427"/>
      <c r="E35" s="427"/>
      <c r="F35" s="427"/>
      <c r="G35" s="427"/>
      <c r="H35" s="427"/>
      <c r="I35" s="427"/>
      <c r="J35" s="427"/>
      <c r="K35" s="427"/>
    </row>
    <row r="36" spans="1:11">
      <c r="A36" s="427"/>
      <c r="B36" s="427"/>
      <c r="C36" s="427"/>
      <c r="D36" s="427"/>
      <c r="E36" s="427"/>
      <c r="F36" s="427"/>
      <c r="G36" s="427"/>
      <c r="H36" s="427"/>
      <c r="I36" s="427"/>
      <c r="J36" s="427"/>
      <c r="K36" s="427"/>
    </row>
    <row r="37" spans="1:11">
      <c r="A37" s="427"/>
      <c r="B37" s="427"/>
      <c r="C37" s="427"/>
      <c r="D37" s="427"/>
      <c r="E37" s="427"/>
      <c r="F37" s="427"/>
      <c r="G37" s="427"/>
      <c r="H37" s="427"/>
      <c r="I37" s="427"/>
      <c r="J37" s="427"/>
      <c r="K37" s="427"/>
    </row>
    <row r="38" spans="1:11">
      <c r="A38" s="427"/>
      <c r="B38" s="427"/>
      <c r="C38" s="427"/>
      <c r="D38" s="427"/>
      <c r="E38" s="427"/>
      <c r="F38" s="427"/>
      <c r="G38" s="427"/>
      <c r="H38" s="427"/>
      <c r="I38" s="427"/>
      <c r="J38" s="427"/>
      <c r="K38" s="427"/>
    </row>
    <row r="39" spans="1:11">
      <c r="A39" s="427"/>
      <c r="B39" s="427"/>
      <c r="C39" s="427"/>
      <c r="D39" s="427"/>
      <c r="E39" s="427"/>
      <c r="F39" s="427"/>
      <c r="G39" s="427"/>
      <c r="H39" s="427"/>
      <c r="I39" s="427"/>
      <c r="J39" s="427"/>
      <c r="K39" s="427"/>
    </row>
    <row r="40" spans="1:11">
      <c r="A40" s="427"/>
      <c r="B40" s="427"/>
      <c r="C40" s="427"/>
      <c r="D40" s="427"/>
      <c r="E40" s="427"/>
      <c r="F40" s="427"/>
      <c r="G40" s="427"/>
      <c r="H40" s="427"/>
      <c r="I40" s="427"/>
      <c r="J40" s="427"/>
      <c r="K40" s="427"/>
    </row>
    <row r="41" spans="1:11">
      <c r="A41" s="427"/>
      <c r="B41" s="427"/>
      <c r="C41" s="427"/>
      <c r="D41" s="427"/>
      <c r="E41" s="427"/>
      <c r="F41" s="427"/>
      <c r="G41" s="427"/>
      <c r="H41" s="427"/>
      <c r="I41" s="427"/>
      <c r="J41" s="427"/>
      <c r="K41" s="427"/>
    </row>
    <row r="42" spans="1:11">
      <c r="A42" s="427"/>
      <c r="B42" s="427"/>
      <c r="C42" s="427"/>
      <c r="D42" s="427"/>
      <c r="E42" s="427"/>
      <c r="F42" s="427"/>
      <c r="G42" s="427"/>
      <c r="H42" s="427"/>
      <c r="I42" s="427"/>
      <c r="J42" s="427"/>
      <c r="K42" s="427"/>
    </row>
    <row r="43" spans="1:11">
      <c r="A43" s="427"/>
      <c r="B43" s="427"/>
      <c r="C43" s="427"/>
      <c r="D43" s="427"/>
      <c r="E43" s="427"/>
      <c r="F43" s="427"/>
      <c r="G43" s="427"/>
      <c r="H43" s="427"/>
      <c r="I43" s="427"/>
      <c r="J43" s="427"/>
      <c r="K43" s="427"/>
    </row>
    <row r="44" spans="1:11">
      <c r="A44" s="427"/>
      <c r="B44" s="427"/>
      <c r="C44" s="427"/>
      <c r="D44" s="427"/>
      <c r="E44" s="427"/>
      <c r="F44" s="427"/>
      <c r="G44" s="427"/>
      <c r="H44" s="427"/>
      <c r="I44" s="427"/>
      <c r="J44" s="427"/>
      <c r="K44" s="427"/>
    </row>
    <row r="45" spans="1:11">
      <c r="A45" s="427"/>
      <c r="B45" s="427"/>
      <c r="C45" s="427"/>
      <c r="D45" s="427"/>
      <c r="E45" s="427"/>
      <c r="F45" s="427"/>
      <c r="G45" s="427"/>
      <c r="H45" s="427"/>
      <c r="I45" s="427"/>
      <c r="J45" s="427"/>
      <c r="K45" s="427"/>
    </row>
    <row r="46" spans="1:11">
      <c r="A46" s="427"/>
      <c r="B46" s="427"/>
      <c r="C46" s="427"/>
      <c r="D46" s="427"/>
      <c r="E46" s="427"/>
      <c r="F46" s="427"/>
      <c r="G46" s="427"/>
      <c r="H46" s="427"/>
      <c r="I46" s="427"/>
      <c r="J46" s="427"/>
      <c r="K46" s="427"/>
    </row>
    <row r="47" spans="1:11">
      <c r="A47" s="427"/>
      <c r="B47" s="427"/>
      <c r="C47" s="427"/>
      <c r="D47" s="427"/>
      <c r="E47" s="427"/>
      <c r="F47" s="427"/>
      <c r="G47" s="427"/>
      <c r="H47" s="427"/>
      <c r="I47" s="427"/>
      <c r="J47" s="427"/>
      <c r="K47" s="427"/>
    </row>
    <row r="48" spans="1:11">
      <c r="A48" s="427"/>
      <c r="B48" s="427"/>
      <c r="C48" s="427"/>
      <c r="D48" s="427"/>
      <c r="E48" s="427"/>
      <c r="F48" s="427"/>
      <c r="G48" s="427"/>
      <c r="H48" s="427"/>
      <c r="I48" s="427"/>
      <c r="J48" s="427"/>
      <c r="K48" s="427"/>
    </row>
    <row r="49" spans="1:23">
      <c r="A49" s="427"/>
      <c r="B49" s="427"/>
      <c r="C49" s="427"/>
      <c r="D49" s="427"/>
      <c r="E49" s="427"/>
      <c r="F49" s="427"/>
      <c r="G49" s="427"/>
      <c r="H49" s="427"/>
      <c r="I49" s="427"/>
      <c r="J49" s="427"/>
      <c r="K49" s="427"/>
    </row>
    <row r="62" spans="1:23">
      <c r="Q62" s="283"/>
      <c r="R62" s="283"/>
      <c r="S62" s="283"/>
      <c r="T62" s="283"/>
      <c r="U62" s="283"/>
      <c r="V62" s="283"/>
      <c r="W62" s="283"/>
    </row>
    <row r="63" spans="1:23">
      <c r="P63" s="283"/>
      <c r="Q63" s="283"/>
      <c r="R63" s="283"/>
      <c r="S63" s="283"/>
      <c r="T63" s="283"/>
      <c r="U63" s="283"/>
      <c r="V63" s="283"/>
      <c r="W63" s="283"/>
    </row>
    <row r="64" spans="1:23">
      <c r="P64" s="283"/>
      <c r="Q64" s="283"/>
      <c r="R64" s="283"/>
      <c r="S64" s="283"/>
      <c r="T64" s="283"/>
      <c r="U64" s="283"/>
      <c r="V64" s="283"/>
      <c r="W64" s="283"/>
    </row>
    <row r="65" spans="16:23">
      <c r="P65" s="283"/>
      <c r="Q65" s="283"/>
      <c r="R65" s="283"/>
      <c r="S65" s="283"/>
      <c r="T65" s="283"/>
      <c r="U65" s="283"/>
      <c r="V65" s="283"/>
      <c r="W65" s="283"/>
    </row>
    <row r="66" spans="16:23">
      <c r="P66" s="283"/>
      <c r="Q66" s="283"/>
      <c r="R66" s="283"/>
      <c r="S66" s="283"/>
      <c r="T66" s="283"/>
      <c r="U66" s="283"/>
      <c r="V66" s="283"/>
      <c r="W66" s="283"/>
    </row>
    <row r="67" spans="16:23">
      <c r="P67" s="283"/>
      <c r="Q67" s="283"/>
      <c r="R67" s="283"/>
      <c r="S67" s="283"/>
      <c r="T67" s="283"/>
      <c r="U67" s="283"/>
      <c r="V67" s="283"/>
      <c r="W67" s="283"/>
    </row>
    <row r="68" spans="16:23">
      <c r="P68" s="283"/>
      <c r="Q68" s="283"/>
      <c r="R68" s="283"/>
      <c r="S68" s="283"/>
      <c r="T68" s="283"/>
      <c r="U68" s="283"/>
      <c r="V68" s="283"/>
      <c r="W68" s="283"/>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6">
    <tabColor theme="4"/>
  </sheetPr>
  <dimension ref="B1:S62"/>
  <sheetViews>
    <sheetView showGridLines="0" topLeftCell="B36" zoomScale="115" zoomScaleNormal="130" workbookViewId="0">
      <selection activeCell="O17" sqref="O17"/>
    </sheetView>
  </sheetViews>
  <sheetFormatPr baseColWidth="10" defaultColWidth="9.1640625" defaultRowHeight="12.75" customHeight="1"/>
  <cols>
    <col min="1" max="1" width="7.5" style="126" customWidth="1"/>
    <col min="2" max="2" width="16" style="126" customWidth="1"/>
    <col min="3" max="11" width="10.5" style="126" customWidth="1"/>
    <col min="12" max="12" width="12.1640625" style="126" customWidth="1"/>
    <col min="13" max="13" width="10.5" style="126" customWidth="1"/>
    <col min="14" max="14" width="12.6640625" style="126" customWidth="1"/>
    <col min="15" max="15" width="9.1640625" style="126"/>
    <col min="16" max="16" width="12.33203125" style="126" customWidth="1"/>
    <col min="17" max="16384" width="9.1640625" style="126"/>
  </cols>
  <sheetData>
    <row r="1" spans="2:19" ht="12.75" customHeight="1">
      <c r="B1" s="25" t="s">
        <v>483</v>
      </c>
      <c r="C1" s="25"/>
      <c r="D1" s="25"/>
      <c r="F1" s="25"/>
      <c r="G1" s="25"/>
      <c r="H1" s="500" t="s">
        <v>482</v>
      </c>
      <c r="I1" s="25"/>
      <c r="J1" s="34"/>
      <c r="K1" s="25"/>
      <c r="L1" s="25"/>
      <c r="M1" s="25"/>
      <c r="N1" s="25"/>
      <c r="O1" s="25"/>
    </row>
    <row r="2" spans="2:19" ht="12.75" customHeight="1">
      <c r="B2" s="25" t="s">
        <v>544</v>
      </c>
      <c r="C2" s="25"/>
      <c r="D2" s="25"/>
      <c r="E2" s="25"/>
      <c r="F2" s="25"/>
      <c r="G2" s="25"/>
      <c r="H2" s="25"/>
      <c r="I2" s="116"/>
      <c r="J2" s="116"/>
      <c r="K2" s="116"/>
      <c r="L2" s="116"/>
      <c r="M2" s="116"/>
      <c r="N2" s="116"/>
    </row>
    <row r="3" spans="2:19" ht="12.75" customHeight="1">
      <c r="B3" s="115">
        <v>2010</v>
      </c>
      <c r="E3" s="25"/>
      <c r="F3" s="25"/>
      <c r="G3" s="25"/>
      <c r="I3" s="25"/>
      <c r="J3" s="25"/>
      <c r="L3" s="25"/>
      <c r="M3" s="25"/>
      <c r="N3" s="25"/>
      <c r="P3" s="126" t="s">
        <v>187</v>
      </c>
    </row>
    <row r="4" spans="2:19" ht="12.75" customHeight="1">
      <c r="B4" s="25" t="s">
        <v>484</v>
      </c>
      <c r="C4" s="120" t="s">
        <v>453</v>
      </c>
      <c r="D4" s="120" t="s">
        <v>454</v>
      </c>
      <c r="E4" s="120" t="s">
        <v>455</v>
      </c>
      <c r="F4" s="120" t="s">
        <v>456</v>
      </c>
      <c r="G4" s="120" t="s">
        <v>457</v>
      </c>
      <c r="H4" s="120" t="s">
        <v>336</v>
      </c>
      <c r="I4" s="120" t="s">
        <v>458</v>
      </c>
      <c r="J4" s="120" t="s">
        <v>459</v>
      </c>
      <c r="K4" s="120" t="s">
        <v>460</v>
      </c>
      <c r="L4" s="120" t="s">
        <v>461</v>
      </c>
      <c r="M4" s="120" t="s">
        <v>462</v>
      </c>
      <c r="N4" s="120" t="s">
        <v>247</v>
      </c>
      <c r="O4" s="120" t="s">
        <v>463</v>
      </c>
      <c r="P4" s="121" t="s">
        <v>57</v>
      </c>
    </row>
    <row r="5" spans="2:19" ht="12.75" customHeight="1">
      <c r="B5" s="127" t="s">
        <v>55</v>
      </c>
      <c r="C5" s="118">
        <f>_xlfn.IFNA(INDEX('2010'!$C$6:$R$55,MATCH(C$4,'2010'!$B$6:$B$55,0),MATCH($B5,'2010'!$C$1:$R$1,0)),0)</f>
        <v>29540.659</v>
      </c>
      <c r="D5" s="118">
        <f>_xlfn.IFNA(INDEX('2010'!$C$6:$R$55,MATCH(D$4,'2010'!$B$6:$B$55,0),MATCH($B5,'2010'!$C$1:$R$1,0)),0)</f>
        <v>21580.32</v>
      </c>
      <c r="E5" s="118">
        <f>_xlfn.IFNA(INDEX('2010'!$C$6:$R$55,MATCH(E$4,'2010'!$B$6:$B$55,0),MATCH($B5,'2010'!$C$1:$R$1,0)),0)</f>
        <v>1043.671</v>
      </c>
      <c r="F5" s="118">
        <f>_xlfn.IFNA(INDEX('2010'!$C$6:$R$55,MATCH(F$4,'2010'!$B$6:$B$55,0),MATCH($B5,'2010'!$C$1:$R$1,0)),0)</f>
        <v>56552.896000000001</v>
      </c>
      <c r="G5" s="118">
        <f>_xlfn.IFNA(INDEX('2010'!$C$6:$R$55,MATCH(G$4,'2010'!$B$6:$B$55,0),MATCH($B5,'2010'!$C$1:$R$1,0)),0)</f>
        <v>687.6</v>
      </c>
      <c r="H5" s="118">
        <f>_xlfn.IFNA(INDEX('2010'!$C$6:$R$55,MATCH(H$4,'2010'!$B$6:$B$55,0),MATCH($B5,'2010'!$C$1:$R$1,0)),0)</f>
        <v>720.02099999999996</v>
      </c>
      <c r="I5" s="118">
        <f>_xlfn.IFNA(INDEX('2010'!$C$6:$R$55,MATCH(I$4,'2010'!$B$6:$B$55,0),MATCH($B5,'2010'!$C$1:$R$1,0)),0)</f>
        <v>2252.96</v>
      </c>
      <c r="J5" s="118">
        <f>_xlfn.IFNA(INDEX('2010'!$C$6:$R$55,MATCH(J$4,'2010'!$B$6:$B$55,0),MATCH($B5,'2010'!$C$1:$R$1,0)),0)</f>
        <v>8542.4750000000004</v>
      </c>
      <c r="K5" s="118">
        <f>_xlfn.IFNA(INDEX('2010'!$C$6:$R$55,MATCH(K$4,'2010'!$B$6:$B$55,0),MATCH($B5,'2010'!$C$1:$R$1,0)),0)</f>
        <v>15931.112999999999</v>
      </c>
      <c r="L5" s="118">
        <f>_xlfn.IFNA(INDEX('2010'!$C$6:$R$55,MATCH(L$4,'2010'!$B$6:$B$55,0),MATCH($B5,'2010'!$C$1:$R$1,0)),0)</f>
        <v>42.006</v>
      </c>
      <c r="M5" s="118">
        <f>_xlfn.IFNA(INDEX('2010'!$C$6:$R$55,MATCH(M$4,'2010'!$B$6:$B$55,0),MATCH($B5,'2010'!$C$1:$R$1,0)),0)</f>
        <v>426.83199999999999</v>
      </c>
      <c r="N5" s="118">
        <f>_xlfn.IFNA(INDEX('2010'!$C$6:$R$55,MATCH(N$4,'2010'!$B$6:$B$55,0),MATCH($B5,'2010'!$C$1:$R$1,0)),0)</f>
        <v>0</v>
      </c>
      <c r="O5" s="118">
        <f>_xlfn.IFNA(INDEX('2010'!$C$6:$R$55,MATCH(O$4,'2010'!$B$6:$B$55,0),MATCH($B5,'2010'!$C$1:$R$1,0)),0)</f>
        <v>357.05099999999999</v>
      </c>
      <c r="P5" s="118">
        <f>SUM(C5:O5)</f>
        <v>137677.60400000002</v>
      </c>
      <c r="Q5" s="126">
        <v>357.05099999999999</v>
      </c>
    </row>
    <row r="6" spans="2:19" ht="12.75" customHeight="1">
      <c r="B6" s="127" t="s">
        <v>54</v>
      </c>
      <c r="C6" s="118">
        <f>_xlfn.IFNA(INDEX('2010'!$C$6:$R$55,MATCH(C$4,'2010'!$B$6:$B$55,0),MATCH($B6,'2010'!$C$1:$R$1,0)),0)</f>
        <v>201.74</v>
      </c>
      <c r="D6" s="118">
        <f>_xlfn.IFNA(INDEX('2010'!$C$6:$R$55,MATCH(D$4,'2010'!$B$6:$B$55,0),MATCH($B6,'2010'!$C$1:$R$1,0)),0)</f>
        <v>45956.372000000003</v>
      </c>
      <c r="E6" s="118">
        <f>_xlfn.IFNA(INDEX('2010'!$C$6:$R$55,MATCH(E$4,'2010'!$B$6:$B$55,0),MATCH($B6,'2010'!$C$1:$R$1,0)),0)</f>
        <v>968.35199999999998</v>
      </c>
      <c r="F6" s="118">
        <f>_xlfn.IFNA(INDEX('2010'!$C$6:$R$55,MATCH(F$4,'2010'!$B$6:$B$55,0),MATCH($B6,'2010'!$C$1:$R$1,0)),0)</f>
        <v>7746.8159999999998</v>
      </c>
      <c r="G6" s="118">
        <f>_xlfn.IFNA(INDEX('2010'!$C$6:$R$55,MATCH(G$4,'2010'!$B$6:$B$55,0),MATCH($B6,'2010'!$C$1:$R$1,0)),0)</f>
        <v>0</v>
      </c>
      <c r="H6" s="118">
        <f>_xlfn.IFNA(INDEX('2010'!$C$6:$R$55,MATCH(H$4,'2010'!$B$6:$B$55,0),MATCH($B6,'2010'!$C$1:$R$1,0)),0)</f>
        <v>121.044</v>
      </c>
      <c r="I6" s="118">
        <f>_xlfn.IFNA(INDEX('2010'!$C$6:$R$55,MATCH(I$4,'2010'!$B$6:$B$55,0),MATCH($B6,'2010'!$C$1:$R$1,0)),0)</f>
        <v>80.695999999999998</v>
      </c>
      <c r="J6" s="118">
        <f>_xlfn.IFNA(INDEX('2010'!$C$6:$R$55,MATCH(J$4,'2010'!$B$6:$B$55,0),MATCH($B6,'2010'!$C$1:$R$1,0)),0)</f>
        <v>1896.356</v>
      </c>
      <c r="K6" s="118">
        <f>_xlfn.IFNA(INDEX('2010'!$C$6:$R$55,MATCH(K$4,'2010'!$B$6:$B$55,0),MATCH($B6,'2010'!$C$1:$R$1,0)),0)</f>
        <v>806.96</v>
      </c>
      <c r="L6" s="118">
        <f>_xlfn.IFNA(INDEX('2010'!$C$6:$R$55,MATCH(L$4,'2010'!$B$6:$B$55,0),MATCH($B6,'2010'!$C$1:$R$1,0)),0)</f>
        <v>928.00400000000002</v>
      </c>
      <c r="M6" s="118">
        <f>_xlfn.IFNA(INDEX('2010'!$C$6:$R$55,MATCH(M$4,'2010'!$B$6:$B$55,0),MATCH($B6,'2010'!$C$1:$R$1,0)),0)</f>
        <v>363.13200000000001</v>
      </c>
      <c r="N6" s="118">
        <f>_xlfn.IFNA(INDEX('2010'!$C$6:$R$55,MATCH(N$4,'2010'!$B$6:$B$55,0),MATCH($B6,'2010'!$C$1:$R$1,0)),0)</f>
        <v>0</v>
      </c>
      <c r="O6" s="118">
        <f>_xlfn.IFNA(INDEX('2010'!$C$6:$R$55,MATCH(O$4,'2010'!$B$6:$B$55,0),MATCH($B6,'2010'!$C$1:$R$1,0)),0)</f>
        <v>363.13200000000001</v>
      </c>
      <c r="P6" s="118">
        <f t="shared" ref="P6:P17" si="0">SUM(C6:O6)</f>
        <v>59432.603999999999</v>
      </c>
      <c r="Q6" s="126">
        <v>363.13200000000001</v>
      </c>
    </row>
    <row r="7" spans="2:19" ht="12.75" customHeight="1">
      <c r="B7" s="127" t="s">
        <v>68</v>
      </c>
      <c r="C7" s="118">
        <f>_xlfn.IFNA(INDEX('2010'!$C$6:$R$55,MATCH(C$4,'2010'!$B$6:$B$55,0),MATCH($B7,'2010'!$C$1:$R$1,0)),0)</f>
        <v>1286.8499999999999</v>
      </c>
      <c r="D7" s="118">
        <f>_xlfn.IFNA(INDEX('2010'!$C$6:$R$55,MATCH(D$4,'2010'!$B$6:$B$55,0),MATCH($B7,'2010'!$C$1:$R$1,0)),0)</f>
        <v>2916.86</v>
      </c>
      <c r="E7" s="118">
        <f>_xlfn.IFNA(INDEX('2010'!$C$6:$R$55,MATCH(E$4,'2010'!$B$6:$B$55,0),MATCH($B7,'2010'!$C$1:$R$1,0)),0)</f>
        <v>1372.64</v>
      </c>
      <c r="F7" s="118">
        <f>_xlfn.IFNA(INDEX('2010'!$C$6:$R$55,MATCH(F$4,'2010'!$B$6:$B$55,0),MATCH($B7,'2010'!$C$1:$R$1,0)),0)</f>
        <v>12396.655000000001</v>
      </c>
      <c r="G7" s="118">
        <f>_xlfn.IFNA(INDEX('2010'!$C$6:$R$55,MATCH(G$4,'2010'!$B$6:$B$55,0),MATCH($B7,'2010'!$C$1:$R$1,0)),0)</f>
        <v>3774.76</v>
      </c>
      <c r="H7" s="118">
        <f>_xlfn.IFNA(INDEX('2010'!$C$6:$R$55,MATCH(H$4,'2010'!$B$6:$B$55,0),MATCH($B7,'2010'!$C$1:$R$1,0)),0)</f>
        <v>20718.285</v>
      </c>
      <c r="I7" s="118">
        <f>_xlfn.IFNA(INDEX('2010'!$C$6:$R$55,MATCH(I$4,'2010'!$B$6:$B$55,0),MATCH($B7,'2010'!$C$1:$R$1,0)),0)</f>
        <v>1072.375</v>
      </c>
      <c r="J7" s="118">
        <f>_xlfn.IFNA(INDEX('2010'!$C$6:$R$55,MATCH(J$4,'2010'!$B$6:$B$55,0),MATCH($B7,'2010'!$C$1:$R$1,0)),0)</f>
        <v>12997.184999999999</v>
      </c>
      <c r="K7" s="118">
        <f>_xlfn.IFNA(INDEX('2010'!$C$6:$R$55,MATCH(K$4,'2010'!$B$6:$B$55,0),MATCH($B7,'2010'!$C$1:$R$1,0)),0)</f>
        <v>2916.86</v>
      </c>
      <c r="L7" s="118">
        <f>_xlfn.IFNA(INDEX('2010'!$C$6:$R$55,MATCH(L$4,'2010'!$B$6:$B$55,0),MATCH($B7,'2010'!$C$1:$R$1,0)),0)</f>
        <v>1758.6949999999999</v>
      </c>
      <c r="M7" s="118">
        <f>_xlfn.IFNA(INDEX('2010'!$C$6:$R$55,MATCH(M$4,'2010'!$B$6:$B$55,0),MATCH($B7,'2010'!$C$1:$R$1,0)),0)</f>
        <v>1372.64</v>
      </c>
      <c r="N7" s="118">
        <f>_xlfn.IFNA(INDEX('2010'!$C$6:$R$55,MATCH(N$4,'2010'!$B$6:$B$55,0),MATCH($B7,'2010'!$C$1:$R$1,0)),0)</f>
        <v>0</v>
      </c>
      <c r="O7" s="118">
        <f>_xlfn.IFNA(INDEX('2010'!$C$6:$R$55,MATCH(O$4,'2010'!$B$6:$B$55,0),MATCH($B7,'2010'!$C$1:$R$1,0)),0)</f>
        <v>10294.799999999999</v>
      </c>
      <c r="P7" s="118">
        <f t="shared" si="0"/>
        <v>72878.604999999996</v>
      </c>
      <c r="Q7" s="126">
        <v>10294.799999999999</v>
      </c>
    </row>
    <row r="8" spans="2:19" ht="12.75" customHeight="1">
      <c r="B8" s="127" t="s">
        <v>79</v>
      </c>
      <c r="C8" s="118">
        <f>_xlfn.IFNA(INDEX('2010'!$C$6:$R$55,MATCH(C$4,'2010'!$B$6:$B$55,0),MATCH($B8,'2010'!$C$1:$R$1,0)),0)</f>
        <v>0</v>
      </c>
      <c r="D8" s="118">
        <f>_xlfn.IFNA(INDEX('2010'!$C$6:$R$55,MATCH(D$4,'2010'!$B$6:$B$55,0),MATCH($B8,'2010'!$C$1:$R$1,0)),0)</f>
        <v>0</v>
      </c>
      <c r="E8" s="118">
        <f>_xlfn.IFNA(INDEX('2010'!$C$6:$R$55,MATCH(E$4,'2010'!$B$6:$B$55,0),MATCH($B8,'2010'!$C$1:$R$1,0)),0)</f>
        <v>0</v>
      </c>
      <c r="F8" s="118">
        <f>_xlfn.IFNA(INDEX('2010'!$C$6:$R$55,MATCH(F$4,'2010'!$B$6:$B$55,0),MATCH($B8,'2010'!$C$1:$R$1,0)),0)</f>
        <v>0</v>
      </c>
      <c r="G8" s="118">
        <f>_xlfn.IFNA(INDEX('2010'!$C$6:$R$55,MATCH(G$4,'2010'!$B$6:$B$55,0),MATCH($B8,'2010'!$C$1:$R$1,0)),0)</f>
        <v>0</v>
      </c>
      <c r="H8" s="118">
        <f>_xlfn.IFNA(INDEX('2010'!$C$6:$R$55,MATCH(H$4,'2010'!$B$6:$B$55,0),MATCH($B8,'2010'!$C$1:$R$1,0)),0)</f>
        <v>0</v>
      </c>
      <c r="I8" s="118">
        <f>_xlfn.IFNA(INDEX('2010'!$C$6:$R$55,MATCH(I$4,'2010'!$B$6:$B$55,0),MATCH($B8,'2010'!$C$1:$R$1,0)),0)</f>
        <v>0</v>
      </c>
      <c r="J8" s="118">
        <f>_xlfn.IFNA(INDEX('2010'!$C$6:$R$55,MATCH(J$4,'2010'!$B$6:$B$55,0),MATCH($B8,'2010'!$C$1:$R$1,0)),0)</f>
        <v>0</v>
      </c>
      <c r="K8" s="118">
        <f>_xlfn.IFNA(INDEX('2010'!$C$6:$R$55,MATCH(K$4,'2010'!$B$6:$B$55,0),MATCH($B8,'2010'!$C$1:$R$1,0)),0)</f>
        <v>0</v>
      </c>
      <c r="L8" s="118">
        <f>_xlfn.IFNA(INDEX('2010'!$C$6:$R$55,MATCH(L$4,'2010'!$B$6:$B$55,0),MATCH($B8,'2010'!$C$1:$R$1,0)),0)</f>
        <v>0</v>
      </c>
      <c r="M8" s="118">
        <f>_xlfn.IFNA(INDEX('2010'!$C$6:$R$55,MATCH(M$4,'2010'!$B$6:$B$55,0),MATCH($B8,'2010'!$C$1:$R$1,0)),0)</f>
        <v>0</v>
      </c>
      <c r="N8" s="118">
        <f>_xlfn.IFNA(INDEX('2010'!$C$6:$R$55,MATCH(N$4,'2010'!$B$6:$B$55,0),MATCH($B8,'2010'!$C$1:$R$1,0)),0)</f>
        <v>0</v>
      </c>
      <c r="O8" s="118">
        <f>_xlfn.IFNA(INDEX('2010'!$C$6:$R$55,MATCH(O$4,'2010'!$B$6:$B$55,0),MATCH($B8,'2010'!$C$1:$R$1,0)),0)</f>
        <v>0</v>
      </c>
      <c r="P8" s="118">
        <f t="shared" si="0"/>
        <v>0</v>
      </c>
      <c r="Q8" s="126">
        <v>0</v>
      </c>
    </row>
    <row r="9" spans="2:19" ht="12.75" customHeight="1">
      <c r="B9" s="127" t="s">
        <v>53</v>
      </c>
      <c r="C9" s="118">
        <f>_xlfn.IFNA(INDEX('2010'!$C$6:$R$55,MATCH(C$4,'2010'!$B$6:$B$55,0),MATCH($B9,'2010'!$C$1:$R$1,0)),0)</f>
        <v>2623.7669999999998</v>
      </c>
      <c r="D9" s="118">
        <f>_xlfn.IFNA(INDEX('2010'!$C$6:$R$55,MATCH(D$4,'2010'!$B$6:$B$55,0),MATCH($B9,'2010'!$C$1:$R$1,0)),0)</f>
        <v>0</v>
      </c>
      <c r="E9" s="118">
        <f>_xlfn.IFNA(INDEX('2010'!$C$6:$R$55,MATCH(E$4,'2010'!$B$6:$B$55,0),MATCH($B9,'2010'!$C$1:$R$1,0)),0)</f>
        <v>184.124</v>
      </c>
      <c r="F9" s="118">
        <f>_xlfn.IFNA(INDEX('2010'!$C$6:$R$55,MATCH(F$4,'2010'!$B$6:$B$55,0),MATCH($B9,'2010'!$C$1:$R$1,0)),0)</f>
        <v>1242.837</v>
      </c>
      <c r="G9" s="118">
        <f>_xlfn.IFNA(INDEX('2010'!$C$6:$R$55,MATCH(G$4,'2010'!$B$6:$B$55,0),MATCH($B9,'2010'!$C$1:$R$1,0)),0)</f>
        <v>230.155</v>
      </c>
      <c r="H9" s="118">
        <f>_xlfn.IFNA(INDEX('2010'!$C$6:$R$55,MATCH(H$4,'2010'!$B$6:$B$55,0),MATCH($B9,'2010'!$C$1:$R$1,0)),0)</f>
        <v>2439.643</v>
      </c>
      <c r="I9" s="118">
        <f>_xlfn.IFNA(INDEX('2010'!$C$6:$R$55,MATCH(I$4,'2010'!$B$6:$B$55,0),MATCH($B9,'2010'!$C$1:$R$1,0)),0)</f>
        <v>414.279</v>
      </c>
      <c r="J9" s="118">
        <f>_xlfn.IFNA(INDEX('2010'!$C$6:$R$55,MATCH(J$4,'2010'!$B$6:$B$55,0),MATCH($B9,'2010'!$C$1:$R$1,0)),0)</f>
        <v>1795.2090000000001</v>
      </c>
      <c r="K9" s="118">
        <f>_xlfn.IFNA(INDEX('2010'!$C$6:$R$55,MATCH(K$4,'2010'!$B$6:$B$55,0),MATCH($B9,'2010'!$C$1:$R$1,0)),0)</f>
        <v>368.24799999999999</v>
      </c>
      <c r="L9" s="118">
        <f>_xlfn.IFNA(INDEX('2010'!$C$6:$R$55,MATCH(L$4,'2010'!$B$6:$B$55,0),MATCH($B9,'2010'!$C$1:$R$1,0)),0)</f>
        <v>46.030999999999999</v>
      </c>
      <c r="M9" s="118">
        <f>_xlfn.IFNA(INDEX('2010'!$C$6:$R$55,MATCH(M$4,'2010'!$B$6:$B$55,0),MATCH($B9,'2010'!$C$1:$R$1,0)),0)</f>
        <v>46.030999999999999</v>
      </c>
      <c r="N9" s="118">
        <f>_xlfn.IFNA(INDEX('2010'!$C$6:$R$55,MATCH(N$4,'2010'!$B$6:$B$55,0),MATCH($B9,'2010'!$C$1:$R$1,0)),0)</f>
        <v>0</v>
      </c>
      <c r="O9" s="118">
        <f>_xlfn.IFNA(INDEX('2010'!$C$6:$R$55,MATCH(O$4,'2010'!$B$6:$B$55,0),MATCH($B9,'2010'!$C$1:$R$1,0)),0)</f>
        <v>1565.0540000000001</v>
      </c>
      <c r="P9" s="118">
        <f t="shared" si="0"/>
        <v>10955.378000000002</v>
      </c>
      <c r="Q9" s="126">
        <v>1565.0540000000001</v>
      </c>
    </row>
    <row r="10" spans="2:19" ht="12.75" customHeight="1">
      <c r="B10" s="127" t="s">
        <v>539</v>
      </c>
      <c r="C10" s="118">
        <f>_xlfn.IFNA(INDEX('2010'!$C$6:$R$55,MATCH(C$4,'2010'!$B$6:$B$55,0),MATCH($B10,'2010'!$C$1:$R$1,0)),0)</f>
        <v>98063.7</v>
      </c>
      <c r="D10" s="118">
        <f>_xlfn.IFNA(INDEX('2010'!$C$6:$R$55,MATCH(D$4,'2010'!$B$6:$B$55,0),MATCH($B10,'2010'!$C$1:$R$1,0)),0)</f>
        <v>3539.7</v>
      </c>
      <c r="E10" s="118">
        <f>_xlfn.IFNA(INDEX('2010'!$C$6:$R$55,MATCH(E$4,'2010'!$B$6:$B$55,0),MATCH($B10,'2010'!$C$1:$R$1,0)),0)</f>
        <v>0</v>
      </c>
      <c r="F10" s="118">
        <f>_xlfn.IFNA(INDEX('2010'!$C$6:$R$55,MATCH(F$4,'2010'!$B$6:$B$55,0),MATCH($B10,'2010'!$C$1:$R$1,0)),0)</f>
        <v>107.1</v>
      </c>
      <c r="G10" s="118">
        <f>_xlfn.IFNA(INDEX('2010'!$C$6:$R$55,MATCH(G$4,'2010'!$B$6:$B$55,0),MATCH($B10,'2010'!$C$1:$R$1,0)),0)</f>
        <v>350.1</v>
      </c>
      <c r="H10" s="118">
        <f>_xlfn.IFNA(INDEX('2010'!$C$6:$R$55,MATCH(H$4,'2010'!$B$6:$B$55,0),MATCH($B10,'2010'!$C$1:$R$1,0)),0)</f>
        <v>0</v>
      </c>
      <c r="I10" s="118">
        <f>_xlfn.IFNA(INDEX('2010'!$C$6:$R$55,MATCH(I$4,'2010'!$B$6:$B$55,0),MATCH($B10,'2010'!$C$1:$R$1,0)),0)</f>
        <v>0</v>
      </c>
      <c r="J10" s="118">
        <f>_xlfn.IFNA(INDEX('2010'!$C$6:$R$55,MATCH(J$4,'2010'!$B$6:$B$55,0),MATCH($B10,'2010'!$C$1:$R$1,0)),0)</f>
        <v>0</v>
      </c>
      <c r="K10" s="118">
        <f>_xlfn.IFNA(INDEX('2010'!$C$6:$R$55,MATCH(K$4,'2010'!$B$6:$B$55,0),MATCH($B10,'2010'!$C$1:$R$1,0)),0)</f>
        <v>0</v>
      </c>
      <c r="L10" s="118">
        <f>_xlfn.IFNA(INDEX('2010'!$C$6:$R$55,MATCH(L$4,'2010'!$B$6:$B$55,0),MATCH($B10,'2010'!$C$1:$R$1,0)),0)</f>
        <v>0</v>
      </c>
      <c r="M10" s="118">
        <f>_xlfn.IFNA(INDEX('2010'!$C$6:$R$55,MATCH(M$4,'2010'!$B$6:$B$55,0),MATCH($B10,'2010'!$C$1:$R$1,0)),0)</f>
        <v>0</v>
      </c>
      <c r="N10" s="118">
        <f>_xlfn.IFNA(INDEX('2010'!$C$6:$R$55,MATCH(N$4,'2010'!$B$6:$B$55,0),MATCH($B10,'2010'!$C$1:$R$1,0)),0)</f>
        <v>0</v>
      </c>
      <c r="O10" s="118">
        <f>_xlfn.IFNA(INDEX('2010'!$C$6:$R$55,MATCH(O$4,'2010'!$B$6:$B$55,0),MATCH($B10,'2010'!$C$1:$R$1,0)),0)</f>
        <v>5.4</v>
      </c>
      <c r="P10" s="118">
        <f t="shared" ref="P10" si="1">SUM(C10:O10)</f>
        <v>102066</v>
      </c>
      <c r="Q10" s="126">
        <v>5.4</v>
      </c>
    </row>
    <row r="11" spans="2:19" ht="12.75" customHeight="1">
      <c r="B11" s="127" t="s">
        <v>51</v>
      </c>
      <c r="C11" s="118">
        <f>_xlfn.IFNA(INDEX('2010'!$C$6:$R$55,MATCH(C$4,'2010'!$B$6:$B$55,0),MATCH($B11,'2010'!$C$1:$R$1,0)),0)</f>
        <v>99519.558000000005</v>
      </c>
      <c r="D11" s="118">
        <f>_xlfn.IFNA(INDEX('2010'!$C$6:$R$55,MATCH(D$4,'2010'!$B$6:$B$55,0),MATCH($B11,'2010'!$C$1:$R$1,0)),0)</f>
        <v>237284.88700000002</v>
      </c>
      <c r="E11" s="118">
        <f>_xlfn.IFNA(INDEX('2010'!$C$6:$R$55,MATCH(E$4,'2010'!$B$6:$B$55,0),MATCH($B11,'2010'!$C$1:$R$1,0)),0)</f>
        <v>32190.673999999999</v>
      </c>
      <c r="F11" s="118">
        <f>_xlfn.IFNA(INDEX('2010'!$C$6:$R$55,MATCH(F$4,'2010'!$B$6:$B$55,0),MATCH($B11,'2010'!$C$1:$R$1,0)),0)</f>
        <v>102503.992</v>
      </c>
      <c r="G11" s="118">
        <f>_xlfn.IFNA(INDEX('2010'!$C$6:$R$55,MATCH(G$4,'2010'!$B$6:$B$55,0),MATCH($B11,'2010'!$C$1:$R$1,0)),0)</f>
        <v>38022.741999999998</v>
      </c>
      <c r="H11" s="118">
        <f>_xlfn.IFNA(INDEX('2010'!$C$6:$R$55,MATCH(H$4,'2010'!$B$6:$B$55,0),MATCH($B11,'2010'!$C$1:$R$1,0)),0)</f>
        <v>74901.570999999996</v>
      </c>
      <c r="I11" s="118">
        <f>_xlfn.IFNA(INDEX('2010'!$C$6:$R$55,MATCH(I$4,'2010'!$B$6:$B$55,0),MATCH($B11,'2010'!$C$1:$R$1,0)),0)</f>
        <v>6125.4709999999995</v>
      </c>
      <c r="J11" s="118">
        <f>_xlfn.IFNA(INDEX('2010'!$C$6:$R$55,MATCH(J$4,'2010'!$B$6:$B$55,0),MATCH($B11,'2010'!$C$1:$R$1,0)),0)</f>
        <v>105401.126</v>
      </c>
      <c r="K11" s="118">
        <f>_xlfn.IFNA(INDEX('2010'!$C$6:$R$55,MATCH(K$4,'2010'!$B$6:$B$55,0),MATCH($B11,'2010'!$C$1:$R$1,0)),0)</f>
        <v>94414.698000000004</v>
      </c>
      <c r="L11" s="118">
        <f>_xlfn.IFNA(INDEX('2010'!$C$6:$R$55,MATCH(L$4,'2010'!$B$6:$B$55,0),MATCH($B11,'2010'!$C$1:$R$1,0)),0)</f>
        <v>6317.1729999999998</v>
      </c>
      <c r="M11" s="118">
        <f>_xlfn.IFNA(INDEX('2010'!$C$6:$R$55,MATCH(M$4,'2010'!$B$6:$B$55,0),MATCH($B11,'2010'!$C$1:$R$1,0)),0)</f>
        <v>10936.927</v>
      </c>
      <c r="N11" s="118">
        <f>_xlfn.IFNA(INDEX('2010'!$C$6:$R$55,MATCH(N$4,'2010'!$B$6:$B$55,0),MATCH($B11,'2010'!$C$1:$R$1,0)),0)</f>
        <v>21828.853999999999</v>
      </c>
      <c r="O11" s="118">
        <f>_xlfn.IFNA(INDEX('2010'!$C$6:$R$55,MATCH(O$4,'2010'!$B$6:$B$55,0),MATCH($B11,'2010'!$C$1:$R$1,0)),0)</f>
        <v>29970.804</v>
      </c>
      <c r="P11" s="118">
        <f t="shared" si="0"/>
        <v>859418.47700000007</v>
      </c>
      <c r="Q11" s="126">
        <v>29970.804</v>
      </c>
    </row>
    <row r="12" spans="2:19" ht="12.75" customHeight="1">
      <c r="B12" s="127" t="s">
        <v>77</v>
      </c>
      <c r="C12" s="118">
        <f>_xlfn.IFNA(INDEX('2010'!$C$6:$R$55,MATCH(C$4,'2010'!$B$6:$B$55,0),MATCH($B12,'2010'!$C$1:$R$1,0)),0)</f>
        <v>0</v>
      </c>
      <c r="D12" s="118">
        <f>_xlfn.IFNA(INDEX('2010'!$C$6:$R$55,MATCH(D$4,'2010'!$B$6:$B$55,0),MATCH($B12,'2010'!$C$1:$R$1,0)),0)</f>
        <v>4839</v>
      </c>
      <c r="E12" s="118">
        <f>_xlfn.IFNA(INDEX('2010'!$C$6:$R$55,MATCH(E$4,'2010'!$B$6:$B$55,0),MATCH($B12,'2010'!$C$1:$R$1,0)),0)</f>
        <v>17</v>
      </c>
      <c r="F12" s="118">
        <f>_xlfn.IFNA(INDEX('2010'!$C$6:$R$55,MATCH(F$4,'2010'!$B$6:$B$55,0),MATCH($B12,'2010'!$C$1:$R$1,0)),0)</f>
        <v>17</v>
      </c>
      <c r="G12" s="118">
        <f>_xlfn.IFNA(INDEX('2010'!$C$6:$R$55,MATCH(G$4,'2010'!$B$6:$B$55,0),MATCH($B12,'2010'!$C$1:$R$1,0)),0)</f>
        <v>0</v>
      </c>
      <c r="H12" s="118">
        <f>_xlfn.IFNA(INDEX('2010'!$C$6:$R$55,MATCH(H$4,'2010'!$B$6:$B$55,0),MATCH($B12,'2010'!$C$1:$R$1,0)),0)</f>
        <v>33</v>
      </c>
      <c r="I12" s="118">
        <f>_xlfn.IFNA(INDEX('2010'!$C$6:$R$55,MATCH(I$4,'2010'!$B$6:$B$55,0),MATCH($B12,'2010'!$C$1:$R$1,0)),0)</f>
        <v>0</v>
      </c>
      <c r="J12" s="118">
        <f>_xlfn.IFNA(INDEX('2010'!$C$6:$R$55,MATCH(J$4,'2010'!$B$6:$B$55,0),MATCH($B12,'2010'!$C$1:$R$1,0)),0)</f>
        <v>583</v>
      </c>
      <c r="K12" s="118">
        <f>_xlfn.IFNA(INDEX('2010'!$C$6:$R$55,MATCH(K$4,'2010'!$B$6:$B$55,0),MATCH($B12,'2010'!$C$1:$R$1,0)),0)</f>
        <v>943</v>
      </c>
      <c r="L12" s="118">
        <f>_xlfn.IFNA(INDEX('2010'!$C$6:$R$55,MATCH(L$4,'2010'!$B$6:$B$55,0),MATCH($B12,'2010'!$C$1:$R$1,0)),0)</f>
        <v>0</v>
      </c>
      <c r="M12" s="118">
        <f>_xlfn.IFNA(INDEX('2010'!$C$6:$R$55,MATCH(M$4,'2010'!$B$6:$B$55,0),MATCH($B12,'2010'!$C$1:$R$1,0)),0)</f>
        <v>15</v>
      </c>
      <c r="N12" s="118">
        <f>_xlfn.IFNA(INDEX('2010'!$C$6:$R$55,MATCH(N$4,'2010'!$B$6:$B$55,0),MATCH($B12,'2010'!$C$1:$R$1,0)),0)</f>
        <v>0</v>
      </c>
      <c r="O12" s="118">
        <f>_xlfn.IFNA(INDEX('2010'!$C$6:$R$55,MATCH(O$4,'2010'!$B$6:$B$55,0),MATCH($B12,'2010'!$C$1:$R$1,0)),0)</f>
        <v>66</v>
      </c>
      <c r="P12" s="118">
        <f t="shared" si="0"/>
        <v>6513</v>
      </c>
      <c r="Q12" s="126">
        <v>66</v>
      </c>
    </row>
    <row r="13" spans="2:19" ht="12.75" customHeight="1">
      <c r="B13" s="623" t="s">
        <v>540</v>
      </c>
      <c r="C13" s="118">
        <f>_xlfn.IFNA(INDEX('2010'!$C$6:$R$55,MATCH(C$4,'2010'!$B$6:$B$55,0),MATCH($B13,'2010'!$C$1:$R$1,0)),0)</f>
        <v>134.768</v>
      </c>
      <c r="D13" s="118">
        <f>_xlfn.IFNA(INDEX('2010'!$C$6:$R$55,MATCH(D$4,'2010'!$B$6:$B$55,0),MATCH($B13,'2010'!$C$1:$R$1,0)),0)</f>
        <v>168.46</v>
      </c>
      <c r="E13" s="118">
        <f>_xlfn.IFNA(INDEX('2010'!$C$6:$R$55,MATCH(E$4,'2010'!$B$6:$B$55,0),MATCH($B13,'2010'!$C$1:$R$1,0)),0)</f>
        <v>0</v>
      </c>
      <c r="F13" s="118">
        <f>_xlfn.IFNA(INDEX('2010'!$C$6:$R$55,MATCH(F$4,'2010'!$B$6:$B$55,0),MATCH($B13,'2010'!$C$1:$R$1,0)),0)</f>
        <v>1111.836</v>
      </c>
      <c r="G13" s="118">
        <f>_xlfn.IFNA(INDEX('2010'!$C$6:$R$55,MATCH(G$4,'2010'!$B$6:$B$55,0),MATCH($B13,'2010'!$C$1:$R$1,0)),0)</f>
        <v>101.07599999999999</v>
      </c>
      <c r="H13" s="118">
        <f>_xlfn.IFNA(INDEX('2010'!$C$6:$R$55,MATCH(H$4,'2010'!$B$6:$B$55,0),MATCH($B13,'2010'!$C$1:$R$1,0)),0)</f>
        <v>168.46</v>
      </c>
      <c r="I13" s="118">
        <f>_xlfn.IFNA(INDEX('2010'!$C$6:$R$55,MATCH(I$4,'2010'!$B$6:$B$55,0),MATCH($B13,'2010'!$C$1:$R$1,0)),0)</f>
        <v>67.384</v>
      </c>
      <c r="J13" s="118">
        <f>_xlfn.IFNA(INDEX('2010'!$C$6:$R$55,MATCH(J$4,'2010'!$B$6:$B$55,0),MATCH($B13,'2010'!$C$1:$R$1,0)),0)</f>
        <v>235.84399999999999</v>
      </c>
      <c r="K13" s="118">
        <f>_xlfn.IFNA(INDEX('2010'!$C$6:$R$55,MATCH(K$4,'2010'!$B$6:$B$55,0),MATCH($B13,'2010'!$C$1:$R$1,0)),0)</f>
        <v>0</v>
      </c>
      <c r="L13" s="118">
        <f>_xlfn.IFNA(INDEX('2010'!$C$6:$R$55,MATCH(L$4,'2010'!$B$6:$B$55,0),MATCH($B13,'2010'!$C$1:$R$1,0)),0)</f>
        <v>0</v>
      </c>
      <c r="M13" s="118">
        <f>_xlfn.IFNA(INDEX('2010'!$C$6:$R$55,MATCH(M$4,'2010'!$B$6:$B$55,0),MATCH($B13,'2010'!$C$1:$R$1,0)),0)</f>
        <v>0</v>
      </c>
      <c r="N13" s="118">
        <f>_xlfn.IFNA(INDEX('2010'!$C$6:$R$55,MATCH(N$4,'2010'!$B$6:$B$55,0),MATCH($B13,'2010'!$C$1:$R$1,0)),0)</f>
        <v>0</v>
      </c>
      <c r="O13" s="118">
        <f>_xlfn.IFNA(INDEX('2010'!$C$6:$R$55,MATCH(O$4,'2010'!$B$6:$B$55,0),MATCH($B13,'2010'!$C$1:$R$1,0)),0)</f>
        <v>33.692</v>
      </c>
      <c r="P13" s="118">
        <f t="shared" si="0"/>
        <v>2021.5200000000002</v>
      </c>
      <c r="Q13" s="126">
        <v>33.692</v>
      </c>
    </row>
    <row r="14" spans="2:19" ht="12.75" customHeight="1">
      <c r="B14" s="127" t="s">
        <v>78</v>
      </c>
      <c r="C14" s="118">
        <f>_xlfn.IFNA(INDEX('2010'!$C$6:$R$55,MATCH(C$4,'2010'!$B$6:$B$55,0),MATCH($B14,'2010'!$C$1:$R$1,0)),0)</f>
        <v>0</v>
      </c>
      <c r="D14" s="118">
        <f>_xlfn.IFNA(INDEX('2010'!$C$6:$R$55,MATCH(D$4,'2010'!$B$6:$B$55,0),MATCH($B14,'2010'!$C$1:$R$1,0)),0)</f>
        <v>1701</v>
      </c>
      <c r="E14" s="118">
        <f>_xlfn.IFNA(INDEX('2010'!$C$6:$R$55,MATCH(E$4,'2010'!$B$6:$B$55,0),MATCH($B14,'2010'!$C$1:$R$1,0)),0)</f>
        <v>0</v>
      </c>
      <c r="F14" s="118">
        <f>_xlfn.IFNA(INDEX('2010'!$C$6:$R$55,MATCH(F$4,'2010'!$B$6:$B$55,0),MATCH($B14,'2010'!$C$1:$R$1,0)),0)</f>
        <v>6041</v>
      </c>
      <c r="G14" s="118">
        <f>_xlfn.IFNA(INDEX('2010'!$C$6:$R$55,MATCH(G$4,'2010'!$B$6:$B$55,0),MATCH($B14,'2010'!$C$1:$R$1,0)),0)</f>
        <v>239</v>
      </c>
      <c r="H14" s="118">
        <f>_xlfn.IFNA(INDEX('2010'!$C$6:$R$55,MATCH(H$4,'2010'!$B$6:$B$55,0),MATCH($B14,'2010'!$C$1:$R$1,0)),0)</f>
        <v>1648</v>
      </c>
      <c r="I14" s="118">
        <f>_xlfn.IFNA(INDEX('2010'!$C$6:$R$55,MATCH(I$4,'2010'!$B$6:$B$55,0),MATCH($B14,'2010'!$C$1:$R$1,0)),0)</f>
        <v>571</v>
      </c>
      <c r="J14" s="118">
        <f>_xlfn.IFNA(INDEX('2010'!$C$6:$R$55,MATCH(J$4,'2010'!$B$6:$B$55,0),MATCH($B14,'2010'!$C$1:$R$1,0)),0)</f>
        <v>1184</v>
      </c>
      <c r="K14" s="118">
        <f>_xlfn.IFNA(INDEX('2010'!$C$6:$R$55,MATCH(K$4,'2010'!$B$6:$B$55,0),MATCH($B14,'2010'!$C$1:$R$1,0)),0)</f>
        <v>39709</v>
      </c>
      <c r="L14" s="118">
        <f>_xlfn.IFNA(INDEX('2010'!$C$6:$R$55,MATCH(L$4,'2010'!$B$6:$B$55,0),MATCH($B14,'2010'!$C$1:$R$1,0)),0)</f>
        <v>45952</v>
      </c>
      <c r="M14" s="118">
        <f>_xlfn.IFNA(INDEX('2010'!$C$6:$R$55,MATCH(M$4,'2010'!$B$6:$B$55,0),MATCH($B14,'2010'!$C$1:$R$1,0)),0)</f>
        <v>88</v>
      </c>
      <c r="N14" s="118">
        <f>_xlfn.IFNA(INDEX('2010'!$C$6:$R$55,MATCH(N$4,'2010'!$B$6:$B$55,0),MATCH($B14,'2010'!$C$1:$R$1,0)),0)</f>
        <v>0</v>
      </c>
      <c r="O14" s="118">
        <f>_xlfn.IFNA(INDEX('2010'!$C$6:$R$55,MATCH(O$4,'2010'!$B$6:$B$55,0),MATCH($B14,'2010'!$C$1:$R$1,0)),0)</f>
        <v>3985</v>
      </c>
      <c r="P14" s="118">
        <f>SUM(C14:O14)</f>
        <v>101118</v>
      </c>
      <c r="Q14" s="126">
        <v>3985</v>
      </c>
      <c r="R14" s="126">
        <v>0.2</v>
      </c>
      <c r="S14" s="126" t="s">
        <v>486</v>
      </c>
    </row>
    <row r="15" spans="2:19" ht="12.75" customHeight="1">
      <c r="B15" s="127" t="s">
        <v>80</v>
      </c>
      <c r="C15" s="118">
        <f>_xlfn.IFNA(INDEX('2010'!$C$6:$R$55,MATCH(C$4,'2010'!$B$6:$B$55,0),MATCH($B15,'2010'!$C$1:$R$1,0)),0)</f>
        <v>0</v>
      </c>
      <c r="D15" s="118">
        <f>_xlfn.IFNA(INDEX('2010'!$C$6:$R$55,MATCH(D$4,'2010'!$B$6:$B$55,0),MATCH($B15,'2010'!$C$1:$R$1,0)),0)</f>
        <v>6545</v>
      </c>
      <c r="E15" s="118">
        <f>_xlfn.IFNA(INDEX('2010'!$C$6:$R$55,MATCH(E$4,'2010'!$B$6:$B$55,0),MATCH($B15,'2010'!$C$1:$R$1,0)),0)</f>
        <v>312</v>
      </c>
      <c r="F15" s="118">
        <f>_xlfn.IFNA(INDEX('2010'!$C$6:$R$55,MATCH(F$4,'2010'!$B$6:$B$55,0),MATCH($B15,'2010'!$C$1:$R$1,0)),0)</f>
        <v>33264</v>
      </c>
      <c r="G15" s="118">
        <f>_xlfn.IFNA(INDEX('2010'!$C$6:$R$55,MATCH(G$4,'2010'!$B$6:$B$55,0),MATCH($B15,'2010'!$C$1:$R$1,0)),0)</f>
        <v>0</v>
      </c>
      <c r="H15" s="118">
        <f>_xlfn.IFNA(INDEX('2010'!$C$6:$R$55,MATCH(H$4,'2010'!$B$6:$B$55,0),MATCH($B15,'2010'!$C$1:$R$1,0)),0)</f>
        <v>8</v>
      </c>
      <c r="I15" s="118">
        <f>_xlfn.IFNA(INDEX('2010'!$C$6:$R$55,MATCH(I$4,'2010'!$B$6:$B$55,0),MATCH($B15,'2010'!$C$1:$R$1,0)),0)</f>
        <v>0</v>
      </c>
      <c r="J15" s="118">
        <f>_xlfn.IFNA(INDEX('2010'!$C$6:$R$55,MATCH(J$4,'2010'!$B$6:$B$55,0),MATCH($B15,'2010'!$C$1:$R$1,0)),0)</f>
        <v>384</v>
      </c>
      <c r="K15" s="118">
        <f>_xlfn.IFNA(INDEX('2010'!$C$6:$R$55,MATCH(K$4,'2010'!$B$6:$B$55,0),MATCH($B15,'2010'!$C$1:$R$1,0)),0)</f>
        <v>2134</v>
      </c>
      <c r="L15" s="118">
        <f>_xlfn.IFNA(INDEX('2010'!$C$6:$R$55,MATCH(L$4,'2010'!$B$6:$B$55,0),MATCH($B15,'2010'!$C$1:$R$1,0)),0)</f>
        <v>0</v>
      </c>
      <c r="M15" s="118">
        <f>_xlfn.IFNA(INDEX('2010'!$C$6:$R$55,MATCH(M$4,'2010'!$B$6:$B$55,0),MATCH($B15,'2010'!$C$1:$R$1,0)),0)</f>
        <v>0</v>
      </c>
      <c r="N15" s="118">
        <f>_xlfn.IFNA(INDEX('2010'!$C$6:$R$55,MATCH(N$4,'2010'!$B$6:$B$55,0),MATCH($B15,'2010'!$C$1:$R$1,0)),0)</f>
        <v>0</v>
      </c>
      <c r="O15" s="118">
        <f>_xlfn.IFNA(INDEX('2010'!$C$6:$R$55,MATCH(O$4,'2010'!$B$6:$B$55,0),MATCH($B15,'2010'!$C$1:$R$1,0)),0)</f>
        <v>5</v>
      </c>
      <c r="P15" s="118">
        <f t="shared" si="0"/>
        <v>42652</v>
      </c>
      <c r="Q15" s="126">
        <v>5</v>
      </c>
      <c r="R15" s="126">
        <f>1-R14</f>
        <v>0.8</v>
      </c>
      <c r="S15" s="126" t="s">
        <v>486</v>
      </c>
    </row>
    <row r="16" spans="2:19" ht="12.75" customHeight="1">
      <c r="B16" s="127" t="s">
        <v>50</v>
      </c>
      <c r="C16" s="118">
        <f>_xlfn.IFNA(INDEX('2010'!$C$6:$R$55,MATCH(C$4,'2010'!$B$6:$B$55,0),MATCH($B16,'2010'!$C$1:$R$1,0)),0)</f>
        <v>97534.8</v>
      </c>
      <c r="D16" s="118">
        <f>_xlfn.IFNA(INDEX('2010'!$C$6:$R$55,MATCH(D$4,'2010'!$B$6:$B$55,0),MATCH($B16,'2010'!$C$1:$R$1,0)),0)</f>
        <v>188413.2</v>
      </c>
      <c r="E16" s="118">
        <f>_xlfn.IFNA(INDEX('2010'!$C$6:$R$55,MATCH(E$4,'2010'!$B$6:$B$55,0),MATCH($B16,'2010'!$C$1:$R$1,0)),0)</f>
        <v>49122</v>
      </c>
      <c r="F16" s="118">
        <f>_xlfn.IFNA(INDEX('2010'!$C$6:$R$55,MATCH(F$4,'2010'!$B$6:$B$55,0),MATCH($B16,'2010'!$C$1:$R$1,0)),0)</f>
        <v>44042.400000000001</v>
      </c>
      <c r="G16" s="118">
        <f>_xlfn.IFNA(INDEX('2010'!$C$6:$R$55,MATCH(G$4,'2010'!$B$6:$B$55,0),MATCH($B16,'2010'!$C$1:$R$1,0)),0)</f>
        <v>64216.800000000003</v>
      </c>
      <c r="H16" s="118">
        <f>_xlfn.IFNA(INDEX('2010'!$C$6:$R$55,MATCH(H$4,'2010'!$B$6:$B$55,0),MATCH($B16,'2010'!$C$1:$R$1,0)),0)</f>
        <v>118476</v>
      </c>
      <c r="I16" s="118">
        <f>_xlfn.IFNA(INDEX('2010'!$C$6:$R$55,MATCH(I$4,'2010'!$B$6:$B$55,0),MATCH($B16,'2010'!$C$1:$R$1,0)),0)</f>
        <v>7768.8</v>
      </c>
      <c r="J16" s="118">
        <f>_xlfn.IFNA(INDEX('2010'!$C$6:$R$55,MATCH(J$4,'2010'!$B$6:$B$55,0),MATCH($B16,'2010'!$C$1:$R$1,0)),0)</f>
        <v>63090</v>
      </c>
      <c r="K16" s="118">
        <f>_xlfn.IFNA(INDEX('2010'!$C$6:$R$55,MATCH(K$4,'2010'!$B$6:$B$55,0),MATCH($B16,'2010'!$C$1:$R$1,0)),0)</f>
        <v>87469.2</v>
      </c>
      <c r="L16" s="118">
        <f>_xlfn.IFNA(INDEX('2010'!$C$6:$R$55,MATCH(L$4,'2010'!$B$6:$B$55,0),MATCH($B16,'2010'!$C$1:$R$1,0)),0)</f>
        <v>16236</v>
      </c>
      <c r="M16" s="118">
        <f>_xlfn.IFNA(INDEX('2010'!$C$6:$R$55,MATCH(M$4,'2010'!$B$6:$B$55,0),MATCH($B16,'2010'!$C$1:$R$1,0)),0)</f>
        <v>8935.2000000000007</v>
      </c>
      <c r="N16" s="118">
        <f>_xlfn.IFNA(INDEX('2010'!$C$6:$R$55,MATCH(N$4,'2010'!$B$6:$B$55,0),MATCH($B16,'2010'!$C$1:$R$1,0)),0)</f>
        <v>14310</v>
      </c>
      <c r="O16" s="118">
        <f>_xlfn.IFNA(INDEX('2010'!$C$6:$R$55,MATCH(O$4,'2010'!$B$6:$B$55,0),MATCH($B16,'2010'!$C$1:$R$1,0)),0)</f>
        <v>63003.6</v>
      </c>
      <c r="P16" s="118">
        <f t="shared" si="0"/>
        <v>822617.99999999988</v>
      </c>
      <c r="Q16" s="126">
        <v>63003.6</v>
      </c>
    </row>
    <row r="17" spans="2:17" ht="12.75" customHeight="1">
      <c r="B17" s="128" t="s">
        <v>52</v>
      </c>
      <c r="C17" s="118">
        <f>_xlfn.IFNA(INDEX('2010'!$C$6:$R$55,MATCH(C$4,'2010'!$B$6:$B$55,0),MATCH($B17,'2010'!$C$1:$R$1,0)),0)</f>
        <v>1774</v>
      </c>
      <c r="D17" s="118">
        <f>_xlfn.IFNA(INDEX('2010'!$C$6:$R$55,MATCH(D$4,'2010'!$B$6:$B$55,0),MATCH($B17,'2010'!$C$1:$R$1,0)),0)</f>
        <v>75475</v>
      </c>
      <c r="E17" s="118">
        <f>_xlfn.IFNA(INDEX('2010'!$C$6:$R$55,MATCH(E$4,'2010'!$B$6:$B$55,0),MATCH($B17,'2010'!$C$1:$R$1,0)),0)</f>
        <v>2571</v>
      </c>
      <c r="F17" s="118">
        <f>_xlfn.IFNA(INDEX('2010'!$C$6:$R$55,MATCH(F$4,'2010'!$B$6:$B$55,0),MATCH($B17,'2010'!$C$1:$R$1,0)),0)</f>
        <v>608</v>
      </c>
      <c r="G17" s="118">
        <f>_xlfn.IFNA(INDEX('2010'!$C$6:$R$55,MATCH(G$4,'2010'!$B$6:$B$55,0),MATCH($B17,'2010'!$C$1:$R$1,0)),0)</f>
        <v>15937</v>
      </c>
      <c r="H17" s="118">
        <f>_xlfn.IFNA(INDEX('2010'!$C$6:$R$55,MATCH(H$4,'2010'!$B$6:$B$55,0),MATCH($B17,'2010'!$C$1:$R$1,0)),0)</f>
        <v>13136</v>
      </c>
      <c r="I17" s="118">
        <f>_xlfn.IFNA(INDEX('2010'!$C$6:$R$55,MATCH(I$4,'2010'!$B$6:$B$55,0),MATCH($B17,'2010'!$C$1:$R$1,0)),0)</f>
        <v>56</v>
      </c>
      <c r="J17" s="118">
        <f>_xlfn.IFNA(INDEX('2010'!$C$6:$R$55,MATCH(J$4,'2010'!$B$6:$B$55,0),MATCH($B17,'2010'!$C$1:$R$1,0)),0)</f>
        <v>5601</v>
      </c>
      <c r="K17" s="118">
        <f>_xlfn.IFNA(INDEX('2010'!$C$6:$R$55,MATCH(K$4,'2010'!$B$6:$B$55,0),MATCH($B17,'2010'!$C$1:$R$1,0)),0)</f>
        <v>17725</v>
      </c>
      <c r="L17" s="118">
        <f>_xlfn.IFNA(INDEX('2010'!$C$6:$R$55,MATCH(L$4,'2010'!$B$6:$B$55,0),MATCH($B17,'2010'!$C$1:$R$1,0)),0)</f>
        <v>4184</v>
      </c>
      <c r="M17" s="118">
        <f>_xlfn.IFNA(INDEX('2010'!$C$6:$R$55,MATCH(M$4,'2010'!$B$6:$B$55,0),MATCH($B17,'2010'!$C$1:$R$1,0)),0)</f>
        <v>2521</v>
      </c>
      <c r="N17" s="118">
        <f>_xlfn.IFNA(INDEX('2010'!$C$6:$R$55,MATCH(N$4,'2010'!$B$6:$B$55,0),MATCH($B17,'2010'!$C$1:$R$1,0)),0)</f>
        <v>0</v>
      </c>
      <c r="O17" s="118">
        <f>_xlfn.IFNA(INDEX('2010'!$C$6:$R$55,MATCH(O$4,'2010'!$B$6:$B$55,0),MATCH($B17,'2010'!$C$1:$R$1,0)),0)</f>
        <v>6434</v>
      </c>
      <c r="P17" s="118">
        <f t="shared" si="0"/>
        <v>146022</v>
      </c>
      <c r="Q17" s="126">
        <v>46645.933000000005</v>
      </c>
    </row>
    <row r="18" spans="2:17" ht="12.75" customHeight="1">
      <c r="B18" s="127" t="s">
        <v>420</v>
      </c>
      <c r="C18" s="118">
        <f t="shared" ref="C18:P18" si="2">SUM(C12:C15)</f>
        <v>134.768</v>
      </c>
      <c r="D18" s="118">
        <f t="shared" si="2"/>
        <v>13253.46</v>
      </c>
      <c r="E18" s="118">
        <f t="shared" si="2"/>
        <v>329</v>
      </c>
      <c r="F18" s="118">
        <f t="shared" si="2"/>
        <v>40433.836000000003</v>
      </c>
      <c r="G18" s="118">
        <f t="shared" si="2"/>
        <v>340.07600000000002</v>
      </c>
      <c r="H18" s="118">
        <f t="shared" si="2"/>
        <v>1857.46</v>
      </c>
      <c r="I18" s="118">
        <f t="shared" si="2"/>
        <v>638.38400000000001</v>
      </c>
      <c r="J18" s="118">
        <f t="shared" si="2"/>
        <v>2386.8440000000001</v>
      </c>
      <c r="K18" s="118">
        <f t="shared" si="2"/>
        <v>42786</v>
      </c>
      <c r="L18" s="118">
        <f t="shared" si="2"/>
        <v>45952</v>
      </c>
      <c r="M18" s="118">
        <f t="shared" si="2"/>
        <v>103</v>
      </c>
      <c r="N18" s="118">
        <f t="shared" si="2"/>
        <v>0</v>
      </c>
      <c r="O18" s="118">
        <f t="shared" si="2"/>
        <v>4089.692</v>
      </c>
      <c r="P18" s="118">
        <f t="shared" si="2"/>
        <v>152304.52000000002</v>
      </c>
      <c r="Q18" s="126">
        <v>109292.482</v>
      </c>
    </row>
    <row r="19" spans="2:17" ht="12.75" customHeight="1">
      <c r="B19" s="118" t="s">
        <v>485</v>
      </c>
      <c r="C19" s="118">
        <f t="shared" ref="C19:O19" si="3">SUM(C5:C17)</f>
        <v>330679.84200000006</v>
      </c>
      <c r="D19" s="118">
        <f t="shared" si="3"/>
        <v>588419.79900000012</v>
      </c>
      <c r="E19" s="118">
        <f t="shared" si="3"/>
        <v>87781.460999999996</v>
      </c>
      <c r="F19" s="118">
        <f t="shared" si="3"/>
        <v>265634.53200000001</v>
      </c>
      <c r="G19" s="118">
        <f t="shared" si="3"/>
        <v>123559.23300000001</v>
      </c>
      <c r="H19" s="118">
        <f t="shared" si="3"/>
        <v>232370.024</v>
      </c>
      <c r="I19" s="118">
        <f t="shared" si="3"/>
        <v>18408.965</v>
      </c>
      <c r="J19" s="118">
        <f t="shared" si="3"/>
        <v>201710.19500000001</v>
      </c>
      <c r="K19" s="118">
        <f t="shared" si="3"/>
        <v>262418.07900000003</v>
      </c>
      <c r="L19" s="118">
        <f t="shared" si="3"/>
        <v>75463.909</v>
      </c>
      <c r="M19" s="118">
        <f t="shared" si="3"/>
        <v>24704.762000000002</v>
      </c>
      <c r="N19" s="118">
        <f t="shared" si="3"/>
        <v>36138.853999999999</v>
      </c>
      <c r="O19" s="118">
        <f t="shared" si="3"/>
        <v>116083.533</v>
      </c>
      <c r="P19" s="118">
        <f>SUM(C19:O19)</f>
        <v>2363373.1880000001</v>
      </c>
    </row>
    <row r="20" spans="2:17" ht="12.75" customHeight="1">
      <c r="B20" s="118" t="s">
        <v>57</v>
      </c>
      <c r="C20" s="118">
        <f>_xlfn.IFNA(INDEX('2010'!$C$6:$S$55,MATCH(C$4,'2010'!$B$6:$B$55,0),MATCH($B20,'2010'!$C$1:$S$1,0)),0)</f>
        <v>330774.06900000002</v>
      </c>
      <c r="D20" s="118">
        <f>_xlfn.IFNA(INDEX('2010'!$C$6:$S$55,MATCH(D$4,'2010'!$B$6:$B$55,0),MATCH($B20,'2010'!$C$1:$S$1,0)),0)</f>
        <v>588419.77899999998</v>
      </c>
      <c r="E20" s="118">
        <f>_xlfn.IFNA(INDEX('2010'!$C$6:$S$55,MATCH(E$4,'2010'!$B$6:$B$55,0),MATCH($B20,'2010'!$C$1:$S$1,0)),0)</f>
        <v>89446.138000000006</v>
      </c>
      <c r="F20" s="118">
        <f>_xlfn.IFNA(INDEX('2010'!$C$6:$S$55,MATCH(F$4,'2010'!$B$6:$B$55,0),MATCH($B20,'2010'!$C$1:$S$1,0)),0)</f>
        <v>272879.16200000001</v>
      </c>
      <c r="G20" s="118">
        <f>_xlfn.IFNA(INDEX('2010'!$C$6:$S$55,MATCH(G$4,'2010'!$B$6:$B$55,0),MATCH($B20,'2010'!$C$1:$S$1,0)),0)</f>
        <v>123559.23300000001</v>
      </c>
      <c r="H20" s="118">
        <f>_xlfn.IFNA(INDEX('2010'!$C$6:$S$55,MATCH(H$4,'2010'!$B$6:$B$55,0),MATCH($B20,'2010'!$C$1:$S$1,0)),0)</f>
        <v>232432.842</v>
      </c>
      <c r="I20" s="118">
        <f>_xlfn.IFNA(INDEX('2010'!$C$6:$S$55,MATCH(I$4,'2010'!$B$6:$B$55,0),MATCH($B20,'2010'!$C$1:$S$1,0)),0)</f>
        <v>18503.191999999999</v>
      </c>
      <c r="J20" s="118">
        <f>_xlfn.IFNA(INDEX('2010'!$C$6:$S$55,MATCH(J$4,'2010'!$B$6:$B$55,0),MATCH($B20,'2010'!$C$1:$S$1,0)),0)</f>
        <v>201710.19500000001</v>
      </c>
      <c r="K20" s="118">
        <f>_xlfn.IFNA(INDEX('2010'!$C$6:$S$55,MATCH(K$4,'2010'!$B$6:$B$55,0),MATCH($B20,'2010'!$C$1:$S$1,0)),0)</f>
        <v>262458.24100000004</v>
      </c>
      <c r="L20" s="118">
        <f>_xlfn.IFNA(INDEX('2010'!$C$6:$S$55,MATCH(L$4,'2010'!$B$6:$B$55,0),MATCH($B20,'2010'!$C$1:$S$1,0)),0)</f>
        <v>75463.908999999985</v>
      </c>
      <c r="M20" s="118">
        <f>_xlfn.IFNA(INDEX('2010'!$C$6:$S$55,MATCH(M$4,'2010'!$B$6:$B$55,0),MATCH($B20,'2010'!$C$1:$S$1,0)),0)</f>
        <v>24704.761999999999</v>
      </c>
      <c r="N20" s="118">
        <f>_xlfn.IFNA(INDEX('2010'!$C$6:$S$55,MATCH(N$4,'2010'!$B$6:$B$55,0),MATCH($B20,'2010'!$C$1:$S$1,0)),0)</f>
        <v>36138.853999999999</v>
      </c>
      <c r="O20" s="118">
        <f>_xlfn.IFNA(INDEX('2010'!$C$6:$S$55,MATCH(O$4,'2010'!$B$6:$B$55,0),MATCH($B20,'2010'!$C$1:$S$1,0)),0)</f>
        <v>116123.679</v>
      </c>
      <c r="P20" s="118">
        <f>SUM(C20:O20)</f>
        <v>2372614.0550000002</v>
      </c>
    </row>
    <row r="21" spans="2:17" ht="12.75" customHeight="1">
      <c r="B21"/>
      <c r="C21"/>
      <c r="D21"/>
      <c r="E21"/>
      <c r="F21"/>
      <c r="G21"/>
      <c r="H21"/>
    </row>
    <row r="24" spans="2:17" ht="12.75" customHeight="1">
      <c r="B24" s="115">
        <v>2015</v>
      </c>
      <c r="C24" s="283"/>
      <c r="D24" s="284"/>
      <c r="E24" s="283"/>
      <c r="F24" s="284"/>
      <c r="G24" s="283"/>
      <c r="H24" s="283"/>
      <c r="I24" s="283"/>
      <c r="J24" s="283"/>
      <c r="K24" s="283"/>
      <c r="L24" s="283"/>
      <c r="M24" s="283"/>
      <c r="N24" s="283"/>
    </row>
    <row r="25" spans="2:17" ht="12.75" customHeight="1">
      <c r="B25" s="119"/>
      <c r="C25" s="120" t="s">
        <v>453</v>
      </c>
      <c r="D25" s="120" t="s">
        <v>454</v>
      </c>
      <c r="E25" s="120" t="s">
        <v>455</v>
      </c>
      <c r="F25" s="120" t="s">
        <v>456</v>
      </c>
      <c r="G25" s="120" t="s">
        <v>457</v>
      </c>
      <c r="H25" s="120" t="s">
        <v>336</v>
      </c>
      <c r="I25" s="120" t="s">
        <v>458</v>
      </c>
      <c r="J25" s="120" t="s">
        <v>459</v>
      </c>
      <c r="K25" s="120" t="s">
        <v>460</v>
      </c>
      <c r="L25" s="120" t="s">
        <v>461</v>
      </c>
      <c r="M25" s="120" t="s">
        <v>462</v>
      </c>
      <c r="N25" s="120" t="s">
        <v>247</v>
      </c>
      <c r="O25" s="120" t="s">
        <v>463</v>
      </c>
      <c r="P25" s="120" t="s">
        <v>144</v>
      </c>
    </row>
    <row r="26" spans="2:17" ht="12.75" customHeight="1">
      <c r="B26" s="127" t="s">
        <v>55</v>
      </c>
      <c r="C26" s="118">
        <f>_xlfn.IFNA(INDEX('2015'!$C$6:$R$55,MATCH(C$4,'2015'!$B$6:$B$55,0),MATCH($B26,'2015'!$C$1:$R$1,0)),0)</f>
        <v>38292.796000000002</v>
      </c>
      <c r="D26" s="118">
        <f>_xlfn.IFNA(INDEX('2015'!$C$6:$R$55,MATCH(D$4,'2015'!$B$6:$B$55,0),MATCH($B26,'2015'!$C$1:$R$1,0)),0)</f>
        <v>41000.930999999997</v>
      </c>
      <c r="E26" s="118">
        <f>_xlfn.IFNA(INDEX('2015'!$C$6:$R$55,MATCH(E$4,'2015'!$B$6:$B$55,0),MATCH($B26,'2015'!$C$1:$R$1,0)),0)</f>
        <v>1343.058</v>
      </c>
      <c r="F26" s="118">
        <f>_xlfn.IFNA(INDEX('2015'!$C$6:$R$55,MATCH(F$4,'2015'!$B$6:$B$55,0),MATCH($B26,'2015'!$C$1:$R$1,0)),0)</f>
        <v>57791.9</v>
      </c>
      <c r="G26" s="118">
        <f>_xlfn.IFNA(INDEX('2015'!$C$6:$R$55,MATCH(G$4,'2015'!$B$6:$B$55,0),MATCH($B26,'2015'!$C$1:$R$1,0)),0)</f>
        <v>126.816</v>
      </c>
      <c r="H26" s="118">
        <f>_xlfn.IFNA(INDEX('2015'!$C$6:$R$55,MATCH(H$4,'2015'!$B$6:$B$55,0),MATCH($B26,'2015'!$C$1:$R$1,0)),0)</f>
        <v>336.67700000000002</v>
      </c>
      <c r="I26" s="118">
        <f>_xlfn.IFNA(INDEX('2015'!$C$6:$R$55,MATCH(I$4,'2015'!$B$6:$B$55,0),MATCH($B26,'2015'!$C$1:$R$1,0)),0)</f>
        <v>2557.4859999999999</v>
      </c>
      <c r="J26" s="118">
        <f>_xlfn.IFNA(INDEX('2015'!$C$6:$R$55,MATCH(J$4,'2015'!$B$6:$B$55,0),MATCH($B26,'2015'!$C$1:$R$1,0)),0)</f>
        <v>8783.3140000000003</v>
      </c>
      <c r="K26" s="118">
        <f>_xlfn.IFNA(INDEX('2015'!$C$6:$R$55,MATCH(K$4,'2015'!$B$6:$B$55,0),MATCH($B26,'2015'!$C$1:$R$1,0)),0)</f>
        <v>15391.97</v>
      </c>
      <c r="L26" s="118">
        <f>_xlfn.IFNA(INDEX('2015'!$C$6:$R$55,MATCH(L$4,'2015'!$B$6:$B$55,0),MATCH($B26,'2015'!$C$1:$R$1,0)),0)</f>
        <v>0</v>
      </c>
      <c r="M26" s="118">
        <f>_xlfn.IFNA(INDEX('2015'!$C$6:$R$55,MATCH(M$4,'2015'!$B$6:$B$55,0),MATCH($B26,'2015'!$C$1:$R$1,0)),0)</f>
        <v>253.63200000000001</v>
      </c>
      <c r="N26" s="118">
        <f>_xlfn.IFNA(INDEX('2015'!$C$6:$R$55,MATCH(N$4,'2015'!$B$6:$B$55,0),MATCH($B26,'2015'!$C$1:$R$1,0)),0)</f>
        <v>0</v>
      </c>
      <c r="O26" s="118">
        <f>_xlfn.IFNA(INDEX('2015'!$C$6:$R$55,MATCH(O$4,'2015'!$B$6:$B$55,0),MATCH($B26,'2015'!$C$1:$R$1,0)),0)</f>
        <v>107.63500000000001</v>
      </c>
      <c r="P26" s="118">
        <f>SUM(C26:O26)</f>
        <v>165986.21500000003</v>
      </c>
    </row>
    <row r="27" spans="2:17" ht="12.75" customHeight="1">
      <c r="B27" s="127" t="s">
        <v>54</v>
      </c>
      <c r="C27" s="118">
        <f>_xlfn.IFNA(INDEX('2015'!$C$6:$R$55,MATCH(C$4,'2015'!$B$6:$B$55,0),MATCH($B27,'2015'!$C$1:$R$1,0)),0)</f>
        <v>0</v>
      </c>
      <c r="D27" s="118">
        <f>_xlfn.IFNA(INDEX('2015'!$C$6:$R$55,MATCH(D$4,'2015'!$B$6:$B$55,0),MATCH($B27,'2015'!$C$1:$R$1,0)),0)</f>
        <v>53525.79</v>
      </c>
      <c r="E27" s="118">
        <f>_xlfn.IFNA(INDEX('2015'!$C$6:$R$55,MATCH(E$4,'2015'!$B$6:$B$55,0),MATCH($B27,'2015'!$C$1:$R$1,0)),0)</f>
        <v>1222.05</v>
      </c>
      <c r="F27" s="118">
        <f>_xlfn.IFNA(INDEX('2015'!$C$6:$R$55,MATCH(F$4,'2015'!$B$6:$B$55,0),MATCH($B27,'2015'!$C$1:$R$1,0)),0)</f>
        <v>3462.4749999999999</v>
      </c>
      <c r="G27" s="118">
        <f>_xlfn.IFNA(INDEX('2015'!$C$6:$R$55,MATCH(G$4,'2015'!$B$6:$B$55,0),MATCH($B27,'2015'!$C$1:$R$1,0)),0)</f>
        <v>0</v>
      </c>
      <c r="H27" s="118">
        <f>_xlfn.IFNA(INDEX('2015'!$C$6:$R$55,MATCH(H$4,'2015'!$B$6:$B$55,0),MATCH($B27,'2015'!$C$1:$R$1,0)),0)</f>
        <v>40.734999999999999</v>
      </c>
      <c r="I27" s="118">
        <f>_xlfn.IFNA(INDEX('2015'!$C$6:$R$55,MATCH(I$4,'2015'!$B$6:$B$55,0),MATCH($B27,'2015'!$C$1:$R$1,0)),0)</f>
        <v>40.734999999999999</v>
      </c>
      <c r="J27" s="118">
        <f>_xlfn.IFNA(INDEX('2015'!$C$6:$R$55,MATCH(J$4,'2015'!$B$6:$B$55,0),MATCH($B27,'2015'!$C$1:$R$1,0)),0)</f>
        <v>1059.1099999999999</v>
      </c>
      <c r="K27" s="118">
        <f>_xlfn.IFNA(INDEX('2015'!$C$6:$R$55,MATCH(K$4,'2015'!$B$6:$B$55,0),MATCH($B27,'2015'!$C$1:$R$1,0)),0)</f>
        <v>366.61500000000001</v>
      </c>
      <c r="L27" s="118">
        <f>_xlfn.IFNA(INDEX('2015'!$C$6:$R$55,MATCH(L$4,'2015'!$B$6:$B$55,0),MATCH($B27,'2015'!$C$1:$R$1,0)),0)</f>
        <v>40.734999999999999</v>
      </c>
      <c r="M27" s="118">
        <f>_xlfn.IFNA(INDEX('2015'!$C$6:$R$55,MATCH(M$4,'2015'!$B$6:$B$55,0),MATCH($B27,'2015'!$C$1:$R$1,0)),0)</f>
        <v>81.47</v>
      </c>
      <c r="N27" s="118">
        <f>_xlfn.IFNA(INDEX('2015'!$C$6:$R$55,MATCH(N$4,'2015'!$B$6:$B$55,0),MATCH($B27,'2015'!$C$1:$R$1,0)),0)</f>
        <v>0</v>
      </c>
      <c r="O27" s="118">
        <f>_xlfn.IFNA(INDEX('2015'!$C$6:$R$55,MATCH(O$4,'2015'!$B$6:$B$55,0),MATCH($B27,'2015'!$C$1:$R$1,0)),0)</f>
        <v>81.47</v>
      </c>
      <c r="P27" s="118">
        <f t="shared" ref="P27:P34" si="4">SUM(C27:O27)</f>
        <v>59921.185000000005</v>
      </c>
    </row>
    <row r="28" spans="2:17" ht="12.75" customHeight="1">
      <c r="B28" s="127" t="s">
        <v>68</v>
      </c>
      <c r="C28" s="118">
        <f>_xlfn.IFNA(INDEX('2015'!$C$6:$R$55,MATCH(C$4,'2015'!$B$6:$B$55,0),MATCH($B28,'2015'!$C$1:$R$1,0)),0)</f>
        <v>3382.306</v>
      </c>
      <c r="D28" s="118">
        <f>_xlfn.IFNA(INDEX('2015'!$C$6:$R$55,MATCH(D$4,'2015'!$B$6:$B$55,0),MATCH($B28,'2015'!$C$1:$R$1,0)),0)</f>
        <v>813.46600000000001</v>
      </c>
      <c r="E28" s="118">
        <f>_xlfn.IFNA(INDEX('2015'!$C$6:$R$55,MATCH(E$4,'2015'!$B$6:$B$55,0),MATCH($B28,'2015'!$C$1:$R$1,0)),0)</f>
        <v>642.21</v>
      </c>
      <c r="F28" s="118">
        <f>_xlfn.IFNA(INDEX('2015'!$C$6:$R$55,MATCH(F$4,'2015'!$B$6:$B$55,0),MATCH($B28,'2015'!$C$1:$R$1,0)),0)</f>
        <v>3339.4920000000002</v>
      </c>
      <c r="G28" s="118">
        <f>_xlfn.IFNA(INDEX('2015'!$C$6:$R$55,MATCH(G$4,'2015'!$B$6:$B$55,0),MATCH($B28,'2015'!$C$1:$R$1,0)),0)</f>
        <v>1626.932</v>
      </c>
      <c r="H28" s="118">
        <f>_xlfn.IFNA(INDEX('2015'!$C$6:$R$55,MATCH(H$4,'2015'!$B$6:$B$55,0),MATCH($B28,'2015'!$C$1:$R$1,0)),0)</f>
        <v>8263.1020000000008</v>
      </c>
      <c r="I28" s="118">
        <f>_xlfn.IFNA(INDEX('2015'!$C$6:$R$55,MATCH(I$4,'2015'!$B$6:$B$55,0),MATCH($B28,'2015'!$C$1:$R$1,0)),0)</f>
        <v>642.21</v>
      </c>
      <c r="J28" s="118">
        <f>_xlfn.IFNA(INDEX('2015'!$C$6:$R$55,MATCH(J$4,'2015'!$B$6:$B$55,0),MATCH($B28,'2015'!$C$1:$R$1,0)),0)</f>
        <v>6464.9139999999998</v>
      </c>
      <c r="K28" s="118">
        <f>_xlfn.IFNA(INDEX('2015'!$C$6:$R$55,MATCH(K$4,'2015'!$B$6:$B$55,0),MATCH($B28,'2015'!$C$1:$R$1,0)),0)</f>
        <v>1070.3499999999999</v>
      </c>
      <c r="L28" s="118">
        <f>_xlfn.IFNA(INDEX('2015'!$C$6:$R$55,MATCH(L$4,'2015'!$B$6:$B$55,0),MATCH($B28,'2015'!$C$1:$R$1,0)),0)</f>
        <v>470.95400000000001</v>
      </c>
      <c r="M28" s="118">
        <f>_xlfn.IFNA(INDEX('2015'!$C$6:$R$55,MATCH(M$4,'2015'!$B$6:$B$55,0),MATCH($B28,'2015'!$C$1:$R$1,0)),0)</f>
        <v>813.46600000000001</v>
      </c>
      <c r="N28" s="118">
        <f>_xlfn.IFNA(INDEX('2015'!$C$6:$R$55,MATCH(N$4,'2015'!$B$6:$B$55,0),MATCH($B28,'2015'!$C$1:$R$1,0)),0)</f>
        <v>0</v>
      </c>
      <c r="O28" s="118">
        <f>_xlfn.IFNA(INDEX('2015'!$C$6:$R$55,MATCH(O$4,'2015'!$B$6:$B$55,0),MATCH($B28,'2015'!$C$1:$R$1,0)),0)</f>
        <v>3896.0740000000001</v>
      </c>
      <c r="P28" s="118">
        <f t="shared" si="4"/>
        <v>31425.476000000002</v>
      </c>
    </row>
    <row r="29" spans="2:17" ht="12.75" customHeight="1">
      <c r="B29" s="127" t="s">
        <v>79</v>
      </c>
      <c r="C29" s="118">
        <f>_xlfn.IFNA(INDEX('2015'!$C$6:$R$55,MATCH(C$4,'2015'!$B$6:$B$55,0),MATCH($B29,'2015'!$C$1:$R$1,0)),0)</f>
        <v>0</v>
      </c>
      <c r="D29" s="118">
        <f>_xlfn.IFNA(INDEX('2015'!$C$6:$R$55,MATCH(D$4,'2015'!$B$6:$B$55,0),MATCH($B29,'2015'!$C$1:$R$1,0)),0)</f>
        <v>0</v>
      </c>
      <c r="E29" s="118">
        <f>_xlfn.IFNA(INDEX('2015'!$C$6:$R$55,MATCH(E$4,'2015'!$B$6:$B$55,0),MATCH($B29,'2015'!$C$1:$R$1,0)),0)</f>
        <v>0</v>
      </c>
      <c r="F29" s="118">
        <f>_xlfn.IFNA(INDEX('2015'!$C$6:$R$55,MATCH(F$4,'2015'!$B$6:$B$55,0),MATCH($B29,'2015'!$C$1:$R$1,0)),0)</f>
        <v>0</v>
      </c>
      <c r="G29" s="118">
        <f>_xlfn.IFNA(INDEX('2015'!$C$6:$R$55,MATCH(G$4,'2015'!$B$6:$B$55,0),MATCH($B29,'2015'!$C$1:$R$1,0)),0)</f>
        <v>0</v>
      </c>
      <c r="H29" s="118">
        <f>_xlfn.IFNA(INDEX('2015'!$C$6:$R$55,MATCH(H$4,'2015'!$B$6:$B$55,0),MATCH($B29,'2015'!$C$1:$R$1,0)),0)</f>
        <v>0</v>
      </c>
      <c r="I29" s="118">
        <f>_xlfn.IFNA(INDEX('2015'!$C$6:$R$55,MATCH(I$4,'2015'!$B$6:$B$55,0),MATCH($B29,'2015'!$C$1:$R$1,0)),0)</f>
        <v>0</v>
      </c>
      <c r="J29" s="118">
        <f>_xlfn.IFNA(INDEX('2015'!$C$6:$R$55,MATCH(J$4,'2015'!$B$6:$B$55,0),MATCH($B29,'2015'!$C$1:$R$1,0)),0)</f>
        <v>0</v>
      </c>
      <c r="K29" s="118">
        <f>_xlfn.IFNA(INDEX('2015'!$C$6:$R$55,MATCH(K$4,'2015'!$B$6:$B$55,0),MATCH($B29,'2015'!$C$1:$R$1,0)),0)</f>
        <v>0</v>
      </c>
      <c r="L29" s="118">
        <f>_xlfn.IFNA(INDEX('2015'!$C$6:$R$55,MATCH(L$4,'2015'!$B$6:$B$55,0),MATCH($B29,'2015'!$C$1:$R$1,0)),0)</f>
        <v>0</v>
      </c>
      <c r="M29" s="118">
        <f>_xlfn.IFNA(INDEX('2015'!$C$6:$R$55,MATCH(M$4,'2015'!$B$6:$B$55,0),MATCH($B29,'2015'!$C$1:$R$1,0)),0)</f>
        <v>0</v>
      </c>
      <c r="N29" s="118">
        <f>_xlfn.IFNA(INDEX('2015'!$C$6:$R$55,MATCH(N$4,'2015'!$B$6:$B$55,0),MATCH($B29,'2015'!$C$1:$R$1,0)),0)</f>
        <v>0</v>
      </c>
      <c r="O29" s="118">
        <f>_xlfn.IFNA(INDEX('2015'!$C$6:$R$55,MATCH(O$4,'2015'!$B$6:$B$55,0),MATCH($B29,'2015'!$C$1:$R$1,0)),0)</f>
        <v>0</v>
      </c>
      <c r="P29" s="118">
        <f t="shared" si="4"/>
        <v>0</v>
      </c>
    </row>
    <row r="30" spans="2:17" ht="12.75" customHeight="1">
      <c r="B30" s="127" t="s">
        <v>53</v>
      </c>
      <c r="C30" s="118">
        <f>_xlfn.IFNA(INDEX('2015'!$C$6:$R$55,MATCH(C$4,'2015'!$B$6:$B$55,0),MATCH($B30,'2015'!$C$1:$R$1,0)),0)</f>
        <v>45.366</v>
      </c>
      <c r="D30" s="118">
        <f>_xlfn.IFNA(INDEX('2015'!$C$6:$R$55,MATCH(D$4,'2015'!$B$6:$B$55,0),MATCH($B30,'2015'!$C$1:$R$1,0)),0)</f>
        <v>0</v>
      </c>
      <c r="E30" s="118">
        <f>_xlfn.IFNA(INDEX('2015'!$C$6:$R$55,MATCH(E$4,'2015'!$B$6:$B$55,0),MATCH($B30,'2015'!$C$1:$R$1,0)),0)</f>
        <v>90.731999999999999</v>
      </c>
      <c r="F30" s="118">
        <f>_xlfn.IFNA(INDEX('2015'!$C$6:$R$55,MATCH(F$4,'2015'!$B$6:$B$55,0),MATCH($B30,'2015'!$C$1:$R$1,0)),0)</f>
        <v>453.66</v>
      </c>
      <c r="G30" s="118">
        <f>_xlfn.IFNA(INDEX('2015'!$C$6:$R$55,MATCH(G$4,'2015'!$B$6:$B$55,0),MATCH($B30,'2015'!$C$1:$R$1,0)),0)</f>
        <v>136.09800000000001</v>
      </c>
      <c r="H30" s="118">
        <f>_xlfn.IFNA(INDEX('2015'!$C$6:$R$55,MATCH(H$4,'2015'!$B$6:$B$55,0),MATCH($B30,'2015'!$C$1:$R$1,0)),0)</f>
        <v>1497.078</v>
      </c>
      <c r="I30" s="118">
        <f>_xlfn.IFNA(INDEX('2015'!$C$6:$R$55,MATCH(I$4,'2015'!$B$6:$B$55,0),MATCH($B30,'2015'!$C$1:$R$1,0)),0)</f>
        <v>317.56200000000001</v>
      </c>
      <c r="J30" s="118">
        <f>_xlfn.IFNA(INDEX('2015'!$C$6:$R$55,MATCH(J$4,'2015'!$B$6:$B$55,0),MATCH($B30,'2015'!$C$1:$R$1,0)),0)</f>
        <v>226.83</v>
      </c>
      <c r="K30" s="118">
        <f>_xlfn.IFNA(INDEX('2015'!$C$6:$R$55,MATCH(K$4,'2015'!$B$6:$B$55,0),MATCH($B30,'2015'!$C$1:$R$1,0)),0)</f>
        <v>680.49</v>
      </c>
      <c r="L30" s="118">
        <f>_xlfn.IFNA(INDEX('2015'!$C$6:$R$55,MATCH(L$4,'2015'!$B$6:$B$55,0),MATCH($B30,'2015'!$C$1:$R$1,0)),0)</f>
        <v>45.366</v>
      </c>
      <c r="M30" s="118">
        <f>_xlfn.IFNA(INDEX('2015'!$C$6:$R$55,MATCH(M$4,'2015'!$B$6:$B$55,0),MATCH($B30,'2015'!$C$1:$R$1,0)),0)</f>
        <v>45.366</v>
      </c>
      <c r="N30" s="118">
        <f>_xlfn.IFNA(INDEX('2015'!$C$6:$R$55,MATCH(N$4,'2015'!$B$6:$B$55,0),MATCH($B30,'2015'!$C$1:$R$1,0)),0)</f>
        <v>0</v>
      </c>
      <c r="O30" s="118">
        <f>_xlfn.IFNA(INDEX('2015'!$C$6:$R$55,MATCH(O$4,'2015'!$B$6:$B$55,0),MATCH($B30,'2015'!$C$1:$R$1,0)),0)</f>
        <v>272.19600000000003</v>
      </c>
      <c r="P30" s="118">
        <f t="shared" si="4"/>
        <v>3810.7439999999997</v>
      </c>
    </row>
    <row r="31" spans="2:17" ht="12.75" customHeight="1">
      <c r="B31" s="127" t="s">
        <v>539</v>
      </c>
      <c r="C31" s="118">
        <f>_xlfn.IFNA(INDEX('2015'!$C$6:$R$55,MATCH(C$4,'2015'!$B$6:$B$55,0),MATCH($B31,'2015'!$C$1:$R$1,0)),0)</f>
        <v>98255.7</v>
      </c>
      <c r="D31" s="118">
        <f>_xlfn.IFNA(INDEX('2015'!$C$6:$R$55,MATCH(D$4,'2015'!$B$6:$B$55,0),MATCH($B31,'2015'!$C$1:$R$1,0)),0)</f>
        <v>2525.4</v>
      </c>
      <c r="E31" s="118">
        <f>_xlfn.IFNA(INDEX('2015'!$C$6:$R$55,MATCH(E$4,'2015'!$B$6:$B$55,0),MATCH($B31,'2015'!$C$1:$R$1,0)),0)</f>
        <v>0</v>
      </c>
      <c r="F31" s="118">
        <f>_xlfn.IFNA(INDEX('2015'!$C$6:$R$55,MATCH(F$4,'2015'!$B$6:$B$55,0),MATCH($B31,'2015'!$C$1:$R$1,0)),0)</f>
        <v>0</v>
      </c>
      <c r="G31" s="118">
        <f>_xlfn.IFNA(INDEX('2015'!$C$6:$R$55,MATCH(G$4,'2015'!$B$6:$B$55,0),MATCH($B31,'2015'!$C$1:$R$1,0)),0)</f>
        <v>1664.1</v>
      </c>
      <c r="H31" s="118">
        <f>_xlfn.IFNA(INDEX('2015'!$C$6:$R$55,MATCH(H$4,'2015'!$B$6:$B$55,0),MATCH($B31,'2015'!$C$1:$R$1,0)),0)</f>
        <v>613.79999999999995</v>
      </c>
      <c r="I31" s="118">
        <f>_xlfn.IFNA(INDEX('2015'!$C$6:$R$55,MATCH(I$4,'2015'!$B$6:$B$55,0),MATCH($B31,'2015'!$C$1:$R$1,0)),0)</f>
        <v>0</v>
      </c>
      <c r="J31" s="118">
        <f>_xlfn.IFNA(INDEX('2015'!$C$6:$R$55,MATCH(J$4,'2015'!$B$6:$B$55,0),MATCH($B31,'2015'!$C$1:$R$1,0)),0)</f>
        <v>0</v>
      </c>
      <c r="K31" s="118">
        <f>_xlfn.IFNA(INDEX('2015'!$C$6:$R$55,MATCH(K$4,'2015'!$B$6:$B$55,0),MATCH($B31,'2015'!$C$1:$R$1,0)),0)</f>
        <v>0</v>
      </c>
      <c r="L31" s="118">
        <f>_xlfn.IFNA(INDEX('2015'!$C$6:$R$55,MATCH(L$4,'2015'!$B$6:$B$55,0),MATCH($B31,'2015'!$C$1:$R$1,0)),0)</f>
        <v>0</v>
      </c>
      <c r="M31" s="118">
        <f>_xlfn.IFNA(INDEX('2015'!$C$6:$R$55,MATCH(M$4,'2015'!$B$6:$B$55,0),MATCH($B31,'2015'!$C$1:$R$1,0)),0)</f>
        <v>0</v>
      </c>
      <c r="N31" s="118">
        <f>_xlfn.IFNA(INDEX('2015'!$C$6:$R$55,MATCH(N$4,'2015'!$B$6:$B$55,0),MATCH($B31,'2015'!$C$1:$R$1,0)),0)</f>
        <v>0</v>
      </c>
      <c r="O31" s="118">
        <f>_xlfn.IFNA(INDEX('2015'!$C$6:$R$55,MATCH(O$4,'2015'!$B$6:$B$55,0),MATCH($B31,'2015'!$C$1:$R$1,0)),0)</f>
        <v>21.6</v>
      </c>
      <c r="P31" s="118">
        <f t="shared" si="4"/>
        <v>103080.6</v>
      </c>
    </row>
    <row r="32" spans="2:17" ht="12.75" customHeight="1">
      <c r="B32" s="127" t="s">
        <v>51</v>
      </c>
      <c r="C32" s="118">
        <f>_xlfn.IFNA(INDEX('2015'!$C$6:$R$55,MATCH(C$4,'2015'!$B$6:$B$55,0),MATCH($B32,'2015'!$C$1:$R$1,0)),0)</f>
        <v>88242.3</v>
      </c>
      <c r="D32" s="118">
        <f>_xlfn.IFNA(INDEX('2015'!$C$6:$R$55,MATCH(D$4,'2015'!$B$6:$B$55,0),MATCH($B32,'2015'!$C$1:$R$1,0)),0)</f>
        <v>218454.02100000001</v>
      </c>
      <c r="E32" s="118">
        <f>_xlfn.IFNA(INDEX('2015'!$C$6:$R$55,MATCH(E$4,'2015'!$B$6:$B$55,0),MATCH($B32,'2015'!$C$1:$R$1,0)),0)</f>
        <v>33843.599999999999</v>
      </c>
      <c r="F32" s="118">
        <f>_xlfn.IFNA(INDEX('2015'!$C$6:$R$55,MATCH(F$4,'2015'!$B$6:$B$55,0),MATCH($B32,'2015'!$C$1:$R$1,0)),0)</f>
        <v>104013</v>
      </c>
      <c r="G32" s="118">
        <f>_xlfn.IFNA(INDEX('2015'!$C$6:$R$55,MATCH(G$4,'2015'!$B$6:$B$55,0),MATCH($B32,'2015'!$C$1:$R$1,0)),0)</f>
        <v>36487.800000000003</v>
      </c>
      <c r="H32" s="118">
        <f>_xlfn.IFNA(INDEX('2015'!$C$6:$R$55,MATCH(H$4,'2015'!$B$6:$B$55,0),MATCH($B32,'2015'!$C$1:$R$1,0)),0)</f>
        <v>71144.100000000006</v>
      </c>
      <c r="I32" s="118">
        <f>_xlfn.IFNA(INDEX('2015'!$C$6:$R$55,MATCH(I$4,'2015'!$B$6:$B$55,0),MATCH($B32,'2015'!$C$1:$R$1,0)),0)</f>
        <v>4308.3</v>
      </c>
      <c r="J32" s="118">
        <f>_xlfn.IFNA(INDEX('2015'!$C$6:$R$55,MATCH(J$4,'2015'!$B$6:$B$55,0),MATCH($B32,'2015'!$C$1:$R$1,0)),0)</f>
        <v>110628.9</v>
      </c>
      <c r="K32" s="118">
        <f>_xlfn.IFNA(INDEX('2015'!$C$6:$R$55,MATCH(K$4,'2015'!$B$6:$B$55,0),MATCH($B32,'2015'!$C$1:$R$1,0)),0)</f>
        <v>86829.3</v>
      </c>
      <c r="L32" s="118">
        <f>_xlfn.IFNA(INDEX('2015'!$C$6:$R$55,MATCH(L$4,'2015'!$B$6:$B$55,0),MATCH($B32,'2015'!$C$1:$R$1,0)),0)</f>
        <v>5130</v>
      </c>
      <c r="M32" s="118">
        <f>_xlfn.IFNA(INDEX('2015'!$C$6:$R$55,MATCH(M$4,'2015'!$B$6:$B$55,0),MATCH($B32,'2015'!$C$1:$R$1,0)),0)</f>
        <v>9849.6</v>
      </c>
      <c r="N32" s="118">
        <f>_xlfn.IFNA(INDEX('2015'!$C$6:$R$55,MATCH(N$4,'2015'!$B$6:$B$55,0),MATCH($B32,'2015'!$C$1:$R$1,0)),0)</f>
        <v>20875.5</v>
      </c>
      <c r="O32" s="118">
        <f>_xlfn.IFNA(INDEX('2015'!$C$6:$R$55,MATCH(O$4,'2015'!$B$6:$B$55,0),MATCH($B32,'2015'!$C$1:$R$1,0)),0)</f>
        <v>31370.048999999999</v>
      </c>
      <c r="P32" s="118">
        <f t="shared" si="4"/>
        <v>821176.47000000009</v>
      </c>
    </row>
    <row r="33" spans="2:19" ht="12.75" customHeight="1">
      <c r="B33" s="127" t="s">
        <v>77</v>
      </c>
      <c r="C33" s="118">
        <f>_xlfn.IFNA(INDEX('2015'!$C$6:$R$55,MATCH(C$4,'2015'!$B$6:$B$55,0),MATCH($B33,'2015'!$C$1:$R$1,0)),0)</f>
        <v>1</v>
      </c>
      <c r="D33" s="118">
        <f>_xlfn.IFNA(INDEX('2015'!$C$6:$R$55,MATCH(D$4,'2015'!$B$6:$B$55,0),MATCH($B33,'2015'!$C$1:$R$1,0)),0)</f>
        <v>381</v>
      </c>
      <c r="E33" s="118">
        <f>_xlfn.IFNA(INDEX('2015'!$C$6:$R$55,MATCH(E$4,'2015'!$B$6:$B$55,0),MATCH($B33,'2015'!$C$1:$R$1,0)),0)</f>
        <v>13</v>
      </c>
      <c r="F33" s="118">
        <f>_xlfn.IFNA(INDEX('2015'!$C$6:$R$55,MATCH(F$4,'2015'!$B$6:$B$55,0),MATCH($B33,'2015'!$C$1:$R$1,0)),0)</f>
        <v>22</v>
      </c>
      <c r="G33" s="118">
        <f>_xlfn.IFNA(INDEX('2015'!$C$6:$R$55,MATCH(G$4,'2015'!$B$6:$B$55,0),MATCH($B33,'2015'!$C$1:$R$1,0)),0)</f>
        <v>0</v>
      </c>
      <c r="H33" s="118">
        <f>_xlfn.IFNA(INDEX('2015'!$C$6:$R$55,MATCH(H$4,'2015'!$B$6:$B$55,0),MATCH($B33,'2015'!$C$1:$R$1,0)),0)</f>
        <v>371</v>
      </c>
      <c r="I33" s="118">
        <f>_xlfn.IFNA(INDEX('2015'!$C$6:$R$55,MATCH(I$4,'2015'!$B$6:$B$55,0),MATCH($B33,'2015'!$C$1:$R$1,0)),0)</f>
        <v>50</v>
      </c>
      <c r="J33" s="118">
        <f>_xlfn.IFNA(INDEX('2015'!$C$6:$R$55,MATCH(J$4,'2015'!$B$6:$B$55,0),MATCH($B33,'2015'!$C$1:$R$1,0)),0)</f>
        <v>695</v>
      </c>
      <c r="K33" s="118">
        <f>_xlfn.IFNA(INDEX('2015'!$C$6:$R$55,MATCH(K$4,'2015'!$B$6:$B$55,0),MATCH($B33,'2015'!$C$1:$R$1,0)),0)</f>
        <v>924</v>
      </c>
      <c r="L33" s="118">
        <f>_xlfn.IFNA(INDEX('2015'!$C$6:$R$55,MATCH(L$4,'2015'!$B$6:$B$55,0),MATCH($B33,'2015'!$C$1:$R$1,0)),0)</f>
        <v>11</v>
      </c>
      <c r="M33" s="118">
        <f>_xlfn.IFNA(INDEX('2015'!$C$6:$R$55,MATCH(M$4,'2015'!$B$6:$B$55,0),MATCH($B33,'2015'!$C$1:$R$1,0)),0)</f>
        <v>0</v>
      </c>
      <c r="N33" s="118">
        <f>_xlfn.IFNA(INDEX('2015'!$C$6:$R$55,MATCH(N$4,'2015'!$B$6:$B$55,0),MATCH($B33,'2015'!$C$1:$R$1,0)),0)</f>
        <v>0</v>
      </c>
      <c r="O33" s="118">
        <f>_xlfn.IFNA(INDEX('2015'!$C$6:$R$55,MATCH(O$4,'2015'!$B$6:$B$55,0),MATCH($B33,'2015'!$C$1:$R$1,0)),0)</f>
        <v>58</v>
      </c>
      <c r="P33" s="118">
        <f t="shared" si="4"/>
        <v>2526</v>
      </c>
    </row>
    <row r="34" spans="2:19" ht="12.75" customHeight="1">
      <c r="B34" s="623" t="s">
        <v>540</v>
      </c>
      <c r="C34" s="118">
        <f>_xlfn.IFNA(INDEX('2015'!$C$6:$R$55,MATCH(C$4,'2015'!$B$6:$B$55,0),MATCH($B34,'2015'!$C$1:$R$1,0)),0)</f>
        <v>0</v>
      </c>
      <c r="D34" s="118">
        <f>_xlfn.IFNA(INDEX('2015'!$C$6:$R$55,MATCH(D$4,'2015'!$B$6:$B$55,0),MATCH($B34,'2015'!$C$1:$R$1,0)),0)</f>
        <v>356.03399999999999</v>
      </c>
      <c r="E34" s="118">
        <f>_xlfn.IFNA(INDEX('2015'!$C$6:$R$55,MATCH(E$4,'2015'!$B$6:$B$55,0),MATCH($B34,'2015'!$C$1:$R$1,0)),0)</f>
        <v>0</v>
      </c>
      <c r="F34" s="118">
        <f>_xlfn.IFNA(INDEX('2015'!$C$6:$R$55,MATCH(F$4,'2015'!$B$6:$B$55,0),MATCH($B34,'2015'!$C$1:$R$1,0)),0)</f>
        <v>152.58600000000001</v>
      </c>
      <c r="G34" s="118">
        <f>_xlfn.IFNA(INDEX('2015'!$C$6:$R$55,MATCH(G$4,'2015'!$B$6:$B$55,0),MATCH($B34,'2015'!$C$1:$R$1,0)),0)</f>
        <v>50.862000000000002</v>
      </c>
      <c r="H34" s="118">
        <f>_xlfn.IFNA(INDEX('2015'!$C$6:$R$55,MATCH(H$4,'2015'!$B$6:$B$55,0),MATCH($B34,'2015'!$C$1:$R$1,0)),0)</f>
        <v>76.293000000000006</v>
      </c>
      <c r="I34" s="118">
        <f>_xlfn.IFNA(INDEX('2015'!$C$6:$R$55,MATCH(I$4,'2015'!$B$6:$B$55,0),MATCH($B34,'2015'!$C$1:$R$1,0)),0)</f>
        <v>0</v>
      </c>
      <c r="J34" s="118">
        <f>_xlfn.IFNA(INDEX('2015'!$C$6:$R$55,MATCH(J$4,'2015'!$B$6:$B$55,0),MATCH($B34,'2015'!$C$1:$R$1,0)),0)</f>
        <v>25.431000000000001</v>
      </c>
      <c r="K34" s="118">
        <f>_xlfn.IFNA(INDEX('2015'!$C$6:$R$55,MATCH(K$4,'2015'!$B$6:$B$55,0),MATCH($B34,'2015'!$C$1:$R$1,0)),0)</f>
        <v>127.155</v>
      </c>
      <c r="L34" s="118">
        <f>_xlfn.IFNA(INDEX('2015'!$C$6:$R$55,MATCH(L$4,'2015'!$B$6:$B$55,0),MATCH($B34,'2015'!$C$1:$R$1,0)),0)</f>
        <v>0</v>
      </c>
      <c r="M34" s="118">
        <f>_xlfn.IFNA(INDEX('2015'!$C$6:$R$55,MATCH(M$4,'2015'!$B$6:$B$55,0),MATCH($B34,'2015'!$C$1:$R$1,0)),0)</f>
        <v>0</v>
      </c>
      <c r="N34" s="118">
        <f>_xlfn.IFNA(INDEX('2015'!$C$6:$R$55,MATCH(N$4,'2015'!$B$6:$B$55,0),MATCH($B34,'2015'!$C$1:$R$1,0)),0)</f>
        <v>0</v>
      </c>
      <c r="O34" s="118">
        <f>_xlfn.IFNA(INDEX('2015'!$C$6:$R$55,MATCH(O$4,'2015'!$B$6:$B$55,0),MATCH($B34,'2015'!$C$1:$R$1,0)),0)</f>
        <v>0</v>
      </c>
      <c r="P34" s="118">
        <f t="shared" si="4"/>
        <v>788.36099999999999</v>
      </c>
    </row>
    <row r="35" spans="2:19" ht="12.75" customHeight="1">
      <c r="B35" s="127" t="s">
        <v>78</v>
      </c>
      <c r="C35" s="118">
        <f>_xlfn.IFNA(INDEX('2015'!$C$6:$R$55,MATCH(C$4,'2015'!$B$6:$B$55,0),MATCH($B35,'2015'!$C$1:$R$1,0)),0)</f>
        <v>63</v>
      </c>
      <c r="D35" s="118">
        <f>_xlfn.IFNA(INDEX('2015'!$C$6:$R$55,MATCH(D$4,'2015'!$B$6:$B$55,0),MATCH($B35,'2015'!$C$1:$R$1,0)),0)</f>
        <v>1409</v>
      </c>
      <c r="E35" s="118">
        <f>_xlfn.IFNA(INDEX('2015'!$C$6:$R$55,MATCH(E$4,'2015'!$B$6:$B$55,0),MATCH($B35,'2015'!$C$1:$R$1,0)),0)</f>
        <v>0</v>
      </c>
      <c r="F35" s="118">
        <f>_xlfn.IFNA(INDEX('2015'!$C$6:$R$55,MATCH(F$4,'2015'!$B$6:$B$55,0),MATCH($B35,'2015'!$C$1:$R$1,0)),0)</f>
        <v>5787</v>
      </c>
      <c r="G35" s="118">
        <f>_xlfn.IFNA(INDEX('2015'!$C$6:$R$55,MATCH(G$4,'2015'!$B$6:$B$55,0),MATCH($B35,'2015'!$C$1:$R$1,0)),0)</f>
        <v>225</v>
      </c>
      <c r="H35" s="118">
        <f>_xlfn.IFNA(INDEX('2015'!$C$6:$R$55,MATCH(H$4,'2015'!$B$6:$B$55,0),MATCH($B35,'2015'!$C$1:$R$1,0)),0)</f>
        <v>2144</v>
      </c>
      <c r="I35" s="118">
        <f>_xlfn.IFNA(INDEX('2015'!$C$6:$R$55,MATCH(I$4,'2015'!$B$6:$B$55,0),MATCH($B35,'2015'!$C$1:$R$1,0)),0)</f>
        <v>809</v>
      </c>
      <c r="J35" s="118">
        <f>_xlfn.IFNA(INDEX('2015'!$C$6:$R$55,MATCH(J$4,'2015'!$B$6:$B$55,0),MATCH($B35,'2015'!$C$1:$R$1,0)),0)</f>
        <v>1637</v>
      </c>
      <c r="K35" s="118">
        <f>_xlfn.IFNA(INDEX('2015'!$C$6:$R$55,MATCH(K$4,'2015'!$B$6:$B$55,0),MATCH($B35,'2015'!$C$1:$R$1,0)),0)</f>
        <v>22533</v>
      </c>
      <c r="L35" s="118">
        <f>_xlfn.IFNA(INDEX('2015'!$C$6:$R$55,MATCH(L$4,'2015'!$B$6:$B$55,0),MATCH($B35,'2015'!$C$1:$R$1,0)),0)</f>
        <v>50270</v>
      </c>
      <c r="M35" s="118">
        <f>_xlfn.IFNA(INDEX('2015'!$C$6:$R$55,MATCH(M$4,'2015'!$B$6:$B$55,0),MATCH($B35,'2015'!$C$1:$R$1,0)),0)</f>
        <v>96</v>
      </c>
      <c r="N35" s="118">
        <f>_xlfn.IFNA(INDEX('2015'!$C$6:$R$55,MATCH(N$4,'2015'!$B$6:$B$55,0),MATCH($B35,'2015'!$C$1:$R$1,0)),0)</f>
        <v>0</v>
      </c>
      <c r="O35" s="118">
        <f>_xlfn.IFNA(INDEX('2015'!$C$6:$R$55,MATCH(O$4,'2015'!$B$6:$B$55,0),MATCH($B35,'2015'!$C$1:$R$1,0)),0)</f>
        <v>5415</v>
      </c>
      <c r="P35" s="118">
        <f>SUM(C35:O35)</f>
        <v>90388</v>
      </c>
      <c r="R35" s="126">
        <v>0.4</v>
      </c>
      <c r="S35" s="126" t="s">
        <v>486</v>
      </c>
    </row>
    <row r="36" spans="2:19" ht="12.75" customHeight="1">
      <c r="B36" s="127" t="s">
        <v>80</v>
      </c>
      <c r="C36" s="118">
        <f>_xlfn.IFNA(INDEX('2015'!$C$6:$R$55,MATCH(C$4,'2015'!$B$6:$B$55,0),MATCH($B36,'2015'!$C$1:$R$1,0)),0)</f>
        <v>0</v>
      </c>
      <c r="D36" s="118">
        <f>_xlfn.IFNA(INDEX('2015'!$C$6:$R$55,MATCH(D$4,'2015'!$B$6:$B$55,0),MATCH($B36,'2015'!$C$1:$R$1,0)),0)</f>
        <v>8685</v>
      </c>
      <c r="E36" s="118">
        <f>_xlfn.IFNA(INDEX('2015'!$C$6:$R$55,MATCH(E$4,'2015'!$B$6:$B$55,0),MATCH($B36,'2015'!$C$1:$R$1,0)),0)</f>
        <v>256</v>
      </c>
      <c r="F36" s="118">
        <f>_xlfn.IFNA(INDEX('2015'!$C$6:$R$55,MATCH(F$4,'2015'!$B$6:$B$55,0),MATCH($B36,'2015'!$C$1:$R$1,0)),0)</f>
        <v>44429</v>
      </c>
      <c r="G36" s="118">
        <f>_xlfn.IFNA(INDEX('2015'!$C$6:$R$55,MATCH(G$4,'2015'!$B$6:$B$55,0),MATCH($B36,'2015'!$C$1:$R$1,0)),0)</f>
        <v>2</v>
      </c>
      <c r="H36" s="118">
        <f>_xlfn.IFNA(INDEX('2015'!$C$6:$R$55,MATCH(H$4,'2015'!$B$6:$B$55,0),MATCH($B36,'2015'!$C$1:$R$1,0)),0)</f>
        <v>1</v>
      </c>
      <c r="I36" s="118">
        <f>_xlfn.IFNA(INDEX('2015'!$C$6:$R$55,MATCH(I$4,'2015'!$B$6:$B$55,0),MATCH($B36,'2015'!$C$1:$R$1,0)),0)</f>
        <v>0</v>
      </c>
      <c r="J36" s="118">
        <f>_xlfn.IFNA(INDEX('2015'!$C$6:$R$55,MATCH(J$4,'2015'!$B$6:$B$55,0),MATCH($B36,'2015'!$C$1:$R$1,0)),0)</f>
        <v>0</v>
      </c>
      <c r="K36" s="118">
        <f>_xlfn.IFNA(INDEX('2015'!$C$6:$R$55,MATCH(K$4,'2015'!$B$6:$B$55,0),MATCH($B36,'2015'!$C$1:$R$1,0)),0)</f>
        <v>5482</v>
      </c>
      <c r="L36" s="118">
        <f>_xlfn.IFNA(INDEX('2015'!$C$6:$R$55,MATCH(L$4,'2015'!$B$6:$B$55,0),MATCH($B36,'2015'!$C$1:$R$1,0)),0)</f>
        <v>19</v>
      </c>
      <c r="M36" s="118">
        <f>_xlfn.IFNA(INDEX('2015'!$C$6:$R$55,MATCH(M$4,'2015'!$B$6:$B$55,0),MATCH($B36,'2015'!$C$1:$R$1,0)),0)</f>
        <v>0</v>
      </c>
      <c r="N36" s="118">
        <f>_xlfn.IFNA(INDEX('2015'!$C$6:$R$55,MATCH(N$4,'2015'!$B$6:$B$55,0),MATCH($B36,'2015'!$C$1:$R$1,0)),0)</f>
        <v>0</v>
      </c>
      <c r="O36" s="118">
        <f>_xlfn.IFNA(INDEX('2015'!$C$6:$R$55,MATCH(O$4,'2015'!$B$6:$B$55,0),MATCH($B36,'2015'!$C$1:$R$1,0)),0)</f>
        <v>0</v>
      </c>
      <c r="P36" s="118">
        <f t="shared" ref="P36:P38" si="5">SUM(C36:O36)</f>
        <v>58874</v>
      </c>
      <c r="R36" s="126">
        <f>1-R35</f>
        <v>0.6</v>
      </c>
      <c r="S36" s="126" t="s">
        <v>486</v>
      </c>
    </row>
    <row r="37" spans="2:19" ht="12.75" customHeight="1">
      <c r="B37" s="127" t="s">
        <v>50</v>
      </c>
      <c r="C37" s="118">
        <f>_xlfn.IFNA(INDEX('2015'!$C$6:$R$55,MATCH(C$4,'2015'!$B$6:$B$55,0),MATCH($B37,'2015'!$C$1:$R$1,0)),0)</f>
        <v>93826.8</v>
      </c>
      <c r="D37" s="118">
        <f>_xlfn.IFNA(INDEX('2015'!$C$6:$R$55,MATCH(D$4,'2015'!$B$6:$B$55,0),MATCH($B37,'2015'!$C$1:$R$1,0)),0)</f>
        <v>192474</v>
      </c>
      <c r="E37" s="118">
        <f>_xlfn.IFNA(INDEX('2015'!$C$6:$R$55,MATCH(E$4,'2015'!$B$6:$B$55,0),MATCH($B37,'2015'!$C$1:$R$1,0)),0)</f>
        <v>57135.6</v>
      </c>
      <c r="F37" s="118">
        <f>_xlfn.IFNA(INDEX('2015'!$C$6:$R$55,MATCH(F$4,'2015'!$B$6:$B$55,0),MATCH($B37,'2015'!$C$1:$R$1,0)),0)</f>
        <v>44265.599999999999</v>
      </c>
      <c r="G37" s="118">
        <f>_xlfn.IFNA(INDEX('2015'!$C$6:$R$55,MATCH(G$4,'2015'!$B$6:$B$55,0),MATCH($B37,'2015'!$C$1:$R$1,0)),0)</f>
        <v>66654</v>
      </c>
      <c r="H37" s="118">
        <f>_xlfn.IFNA(INDEX('2015'!$C$6:$R$55,MATCH(H$4,'2015'!$B$6:$B$55,0),MATCH($B37,'2015'!$C$1:$R$1,0)),0)</f>
        <v>120315.6</v>
      </c>
      <c r="I37" s="118">
        <f>_xlfn.IFNA(INDEX('2015'!$C$6:$R$55,MATCH(I$4,'2015'!$B$6:$B$55,0),MATCH($B37,'2015'!$C$1:$R$1,0)),0)</f>
        <v>6264</v>
      </c>
      <c r="J37" s="118">
        <f>_xlfn.IFNA(INDEX('2015'!$C$6:$R$55,MATCH(J$4,'2015'!$B$6:$B$55,0),MATCH($B37,'2015'!$C$1:$R$1,0)),0)</f>
        <v>65498.400000000001</v>
      </c>
      <c r="K37" s="118">
        <f>_xlfn.IFNA(INDEX('2015'!$C$6:$R$55,MATCH(K$4,'2015'!$B$6:$B$55,0),MATCH($B37,'2015'!$C$1:$R$1,0)),0)</f>
        <v>76762.8</v>
      </c>
      <c r="L37" s="118">
        <f>_xlfn.IFNA(INDEX('2015'!$C$6:$R$55,MATCH(L$4,'2015'!$B$6:$B$55,0),MATCH($B37,'2015'!$C$1:$R$1,0)),0)</f>
        <v>16171.2</v>
      </c>
      <c r="M37" s="118">
        <f>_xlfn.IFNA(INDEX('2015'!$C$6:$R$55,MATCH(M$4,'2015'!$B$6:$B$55,0),MATCH($B37,'2015'!$C$1:$R$1,0)),0)</f>
        <v>8132.4</v>
      </c>
      <c r="N37" s="118">
        <f>_xlfn.IFNA(INDEX('2015'!$C$6:$R$55,MATCH(N$4,'2015'!$B$6:$B$55,0),MATCH($B37,'2015'!$C$1:$R$1,0)),0)</f>
        <v>14202</v>
      </c>
      <c r="O37" s="118">
        <f>_xlfn.IFNA(INDEX('2015'!$C$6:$R$55,MATCH(O$4,'2015'!$B$6:$B$55,0),MATCH($B37,'2015'!$C$1:$R$1,0)),0)</f>
        <v>62067.6</v>
      </c>
      <c r="P37" s="118">
        <f t="shared" si="5"/>
        <v>823770</v>
      </c>
    </row>
    <row r="38" spans="2:19" ht="12.75" customHeight="1">
      <c r="B38" s="128" t="s">
        <v>52</v>
      </c>
      <c r="C38" s="118">
        <f>_xlfn.IFNA(INDEX('2015'!$C$6:$R$55,MATCH(C$4,'2015'!$B$6:$B$55,0),MATCH($B38,'2015'!$C$1:$R$1,0)),0)</f>
        <v>1520</v>
      </c>
      <c r="D38" s="118">
        <f>_xlfn.IFNA(INDEX('2015'!$C$6:$R$55,MATCH(D$4,'2015'!$B$6:$B$55,0),MATCH($B38,'2015'!$C$1:$R$1,0)),0)</f>
        <v>97183</v>
      </c>
      <c r="E38" s="118">
        <f>_xlfn.IFNA(INDEX('2015'!$C$6:$R$55,MATCH(E$4,'2015'!$B$6:$B$55,0),MATCH($B38,'2015'!$C$1:$R$1,0)),0)</f>
        <v>1109</v>
      </c>
      <c r="F38" s="118">
        <f>_xlfn.IFNA(INDEX('2015'!$C$6:$R$55,MATCH(F$4,'2015'!$B$6:$B$55,0),MATCH($B38,'2015'!$C$1:$R$1,0)),0)</f>
        <v>775</v>
      </c>
      <c r="G38" s="118">
        <f>_xlfn.IFNA(INDEX('2015'!$C$6:$R$55,MATCH(G$4,'2015'!$B$6:$B$55,0),MATCH($B38,'2015'!$C$1:$R$1,0)),0)</f>
        <v>13440</v>
      </c>
      <c r="H38" s="118">
        <f>_xlfn.IFNA(INDEX('2015'!$C$6:$R$55,MATCH(H$4,'2015'!$B$6:$B$55,0),MATCH($B38,'2015'!$C$1:$R$1,0)),0)</f>
        <v>9929</v>
      </c>
      <c r="I38" s="118">
        <f>_xlfn.IFNA(INDEX('2015'!$C$6:$R$55,MATCH(I$4,'2015'!$B$6:$B$55,0),MATCH($B38,'2015'!$C$1:$R$1,0)),0)</f>
        <v>116</v>
      </c>
      <c r="J38" s="118">
        <f>_xlfn.IFNA(INDEX('2015'!$C$6:$R$55,MATCH(J$4,'2015'!$B$6:$B$55,0),MATCH($B38,'2015'!$C$1:$R$1,0)),0)</f>
        <v>9825</v>
      </c>
      <c r="K38" s="118">
        <f>_xlfn.IFNA(INDEX('2015'!$C$6:$R$55,MATCH(K$4,'2015'!$B$6:$B$55,0),MATCH($B38,'2015'!$C$1:$R$1,0)),0)</f>
        <v>27747</v>
      </c>
      <c r="L38" s="118">
        <f>_xlfn.IFNA(INDEX('2015'!$C$6:$R$55,MATCH(L$4,'2015'!$B$6:$B$55,0),MATCH($B38,'2015'!$C$1:$R$1,0)),0)</f>
        <v>2838</v>
      </c>
      <c r="M38" s="118">
        <f>_xlfn.IFNA(INDEX('2015'!$C$6:$R$55,MATCH(M$4,'2015'!$B$6:$B$55,0),MATCH($B38,'2015'!$C$1:$R$1,0)),0)</f>
        <v>2298</v>
      </c>
      <c r="N38" s="118">
        <f>_xlfn.IFNA(INDEX('2015'!$C$6:$R$55,MATCH(N$4,'2015'!$B$6:$B$55,0),MATCH($B38,'2015'!$C$1:$R$1,0)),0)</f>
        <v>0</v>
      </c>
      <c r="O38" s="118">
        <f>_xlfn.IFNA(INDEX('2015'!$C$6:$R$55,MATCH(O$4,'2015'!$B$6:$B$55,0),MATCH($B38,'2015'!$C$1:$R$1,0)),0)</f>
        <v>6650</v>
      </c>
      <c r="P38" s="118">
        <f t="shared" si="5"/>
        <v>173430</v>
      </c>
    </row>
    <row r="39" spans="2:19" ht="12.75" customHeight="1">
      <c r="B39" s="127" t="s">
        <v>420</v>
      </c>
      <c r="C39" s="118">
        <f t="shared" ref="C39:P39" si="6">SUM(C35:C36)</f>
        <v>63</v>
      </c>
      <c r="D39" s="118">
        <f t="shared" si="6"/>
        <v>10094</v>
      </c>
      <c r="E39" s="118">
        <f t="shared" si="6"/>
        <v>256</v>
      </c>
      <c r="F39" s="118">
        <f t="shared" si="6"/>
        <v>50216</v>
      </c>
      <c r="G39" s="118">
        <f t="shared" si="6"/>
        <v>227</v>
      </c>
      <c r="H39" s="118">
        <f t="shared" si="6"/>
        <v>2145</v>
      </c>
      <c r="I39" s="118">
        <f t="shared" si="6"/>
        <v>809</v>
      </c>
      <c r="J39" s="118">
        <f t="shared" si="6"/>
        <v>1637</v>
      </c>
      <c r="K39" s="118">
        <f t="shared" si="6"/>
        <v>28015</v>
      </c>
      <c r="L39" s="118">
        <f t="shared" si="6"/>
        <v>50289</v>
      </c>
      <c r="M39" s="118">
        <f t="shared" si="6"/>
        <v>96</v>
      </c>
      <c r="N39" s="118">
        <f t="shared" si="6"/>
        <v>0</v>
      </c>
      <c r="O39" s="118">
        <f t="shared" si="6"/>
        <v>5415</v>
      </c>
      <c r="P39" s="118">
        <f t="shared" si="6"/>
        <v>149262</v>
      </c>
    </row>
    <row r="40" spans="2:19" ht="12.75" customHeight="1">
      <c r="B40" s="118" t="s">
        <v>485</v>
      </c>
      <c r="C40" s="118">
        <f t="shared" ref="C40:O40" si="7">SUM(C26:C38)</f>
        <v>323629.26799999998</v>
      </c>
      <c r="D40" s="118">
        <f t="shared" si="7"/>
        <v>616807.64199999999</v>
      </c>
      <c r="E40" s="118">
        <f t="shared" si="7"/>
        <v>95655.25</v>
      </c>
      <c r="F40" s="118">
        <f t="shared" si="7"/>
        <v>264491.71299999999</v>
      </c>
      <c r="G40" s="118">
        <f t="shared" si="7"/>
        <v>120413.60800000001</v>
      </c>
      <c r="H40" s="118">
        <f t="shared" si="7"/>
        <v>214732.38500000001</v>
      </c>
      <c r="I40" s="118">
        <f t="shared" si="7"/>
        <v>15105.293</v>
      </c>
      <c r="J40" s="118">
        <f t="shared" si="7"/>
        <v>204843.899</v>
      </c>
      <c r="K40" s="118">
        <f t="shared" si="7"/>
        <v>237914.68</v>
      </c>
      <c r="L40" s="118">
        <f t="shared" si="7"/>
        <v>74996.255000000005</v>
      </c>
      <c r="M40" s="118">
        <f t="shared" si="7"/>
        <v>21569.934000000001</v>
      </c>
      <c r="N40" s="118">
        <f t="shared" si="7"/>
        <v>35077.5</v>
      </c>
      <c r="O40" s="118">
        <f t="shared" si="7"/>
        <v>109939.624</v>
      </c>
      <c r="P40" s="118">
        <f>SUM(C40:O40)</f>
        <v>2335177.0509999995</v>
      </c>
    </row>
    <row r="41" spans="2:19" ht="12.75" customHeight="1">
      <c r="B41" s="118" t="s">
        <v>57</v>
      </c>
      <c r="C41" s="118">
        <f>_xlfn.IFNA(INDEX('2015'!$C$6:$S$55,MATCH(C$4,'2015'!$B$6:$B$55,0),MATCH($B41,'2015'!$C$1:$S$1,0)),0)</f>
        <v>323693.26800000004</v>
      </c>
      <c r="D41" s="118">
        <f>_xlfn.IFNA(INDEX('2015'!$C$6:$S$55,MATCH(D$4,'2015'!$B$6:$B$55,0),MATCH($B41,'2015'!$C$1:$S$1,0)),0)</f>
        <v>617383.66299999994</v>
      </c>
      <c r="E41" s="118">
        <f>_xlfn.IFNA(INDEX('2015'!$C$6:$S$55,MATCH(E$4,'2015'!$B$6:$B$55,0),MATCH($B41,'2015'!$C$1:$S$1,0)),0)</f>
        <v>96839.25</v>
      </c>
      <c r="F41" s="118">
        <f>_xlfn.IFNA(INDEX('2015'!$C$6:$S$55,MATCH(F$4,'2015'!$B$6:$B$55,0),MATCH($B41,'2015'!$C$1:$S$1,0)),0)</f>
        <v>274429.65700000001</v>
      </c>
      <c r="G41" s="118">
        <f>_xlfn.IFNA(INDEX('2015'!$C$6:$S$55,MATCH(G$4,'2015'!$B$6:$B$55,0),MATCH($B41,'2015'!$C$1:$S$1,0)),0)</f>
        <v>120490.32000000002</v>
      </c>
      <c r="H41" s="118">
        <f>_xlfn.IFNA(INDEX('2015'!$C$6:$S$55,MATCH(H$4,'2015'!$B$6:$B$55,0),MATCH($B41,'2015'!$C$1:$S$1,0)),0)</f>
        <v>214809.09700000001</v>
      </c>
      <c r="I41" s="118">
        <f>_xlfn.IFNA(INDEX('2015'!$C$6:$S$55,MATCH(I$4,'2015'!$B$6:$B$55,0),MATCH($B41,'2015'!$C$1:$S$1,0)),0)</f>
        <v>15335.649000000001</v>
      </c>
      <c r="J41" s="118">
        <f>_xlfn.IFNA(INDEX('2015'!$C$6:$S$55,MATCH(J$4,'2015'!$B$6:$B$55,0),MATCH($B41,'2015'!$C$1:$S$1,0)),0)</f>
        <v>204843.899</v>
      </c>
      <c r="K41" s="118">
        <f>_xlfn.IFNA(INDEX('2015'!$C$6:$S$55,MATCH(K$4,'2015'!$B$6:$B$55,0),MATCH($B41,'2015'!$C$1:$S$1,0)),0)</f>
        <v>237953.03599999999</v>
      </c>
      <c r="L41" s="118">
        <f>_xlfn.IFNA(INDEX('2015'!$C$6:$S$55,MATCH(L$4,'2015'!$B$6:$B$55,0),MATCH($B41,'2015'!$C$1:$S$1,0)),0)</f>
        <v>74996.255000000005</v>
      </c>
      <c r="M41" s="118">
        <f>_xlfn.IFNA(INDEX('2015'!$C$6:$S$55,MATCH(M$4,'2015'!$B$6:$B$55,0),MATCH($B41,'2015'!$C$1:$S$1,0)),0)</f>
        <v>21569.934000000001</v>
      </c>
      <c r="N41" s="118">
        <f>_xlfn.IFNA(INDEX('2015'!$C$6:$S$55,MATCH(N$4,'2015'!$B$6:$B$55,0),MATCH($B41,'2015'!$C$1:$S$1,0)),0)</f>
        <v>35077.5</v>
      </c>
      <c r="O41" s="118">
        <f>_xlfn.IFNA(INDEX('2015'!$C$6:$S$55,MATCH(O$4,'2015'!$B$6:$B$55,0),MATCH($B41,'2015'!$C$1:$S$1,0)),0)</f>
        <v>110016.38499999999</v>
      </c>
      <c r="P41" s="118">
        <f>SUM(C41:O41)</f>
        <v>2347437.9129999997</v>
      </c>
    </row>
    <row r="45" spans="2:19" ht="12.75" customHeight="1">
      <c r="B45" s="115">
        <v>2019</v>
      </c>
      <c r="C45" s="25"/>
      <c r="D45" s="25"/>
      <c r="E45" s="25"/>
      <c r="F45" s="25"/>
      <c r="G45" s="25"/>
      <c r="H45" s="25"/>
      <c r="I45" s="25"/>
      <c r="J45" s="25"/>
      <c r="K45" s="25"/>
      <c r="L45" s="25"/>
      <c r="M45" s="25"/>
      <c r="N45" s="25"/>
    </row>
    <row r="46" spans="2:19" ht="12.75" customHeight="1">
      <c r="B46" s="119"/>
      <c r="C46" s="120" t="s">
        <v>453</v>
      </c>
      <c r="D46" s="120" t="s">
        <v>454</v>
      </c>
      <c r="E46" s="120" t="s">
        <v>455</v>
      </c>
      <c r="F46" s="120" t="s">
        <v>456</v>
      </c>
      <c r="G46" s="120" t="s">
        <v>457</v>
      </c>
      <c r="H46" s="120" t="s">
        <v>336</v>
      </c>
      <c r="I46" s="120" t="s">
        <v>458</v>
      </c>
      <c r="J46" s="120" t="s">
        <v>459</v>
      </c>
      <c r="K46" s="120" t="s">
        <v>460</v>
      </c>
      <c r="L46" s="120" t="s">
        <v>461</v>
      </c>
      <c r="M46" s="120" t="s">
        <v>462</v>
      </c>
      <c r="N46" s="120" t="s">
        <v>247</v>
      </c>
      <c r="O46" s="120" t="s">
        <v>463</v>
      </c>
      <c r="P46" s="120" t="s">
        <v>144</v>
      </c>
    </row>
    <row r="47" spans="2:19" ht="12.75" customHeight="1">
      <c r="B47" s="127" t="s">
        <v>55</v>
      </c>
      <c r="C47" s="118">
        <f>_xlfn.IFNA(INDEX('2019'!$C$6:$R$55,MATCH(C$4,'2019'!$B$6:$B$55,0),MATCH($B47,'2019'!$C$1:$R$1,0)),0)</f>
        <v>28433.278999999999</v>
      </c>
      <c r="D47" s="118">
        <f>_xlfn.IFNA(INDEX('2019'!$C$6:$R$55,MATCH(D$4,'2019'!$B$6:$B$55,0),MATCH($B47,'2019'!$C$1:$R$1,0)),0)</f>
        <v>14652.936</v>
      </c>
      <c r="E47" s="118">
        <f>_xlfn.IFNA(INDEX('2019'!$C$6:$R$55,MATCH(E$4,'2019'!$B$6:$B$55,0),MATCH($B47,'2019'!$C$1:$R$1,0)),0)</f>
        <v>1097.598</v>
      </c>
      <c r="F47" s="118">
        <f>_xlfn.IFNA(INDEX('2019'!$C$6:$R$55,MATCH(F$4,'2019'!$B$6:$B$55,0),MATCH($B47,'2019'!$C$1:$R$1,0)),0)</f>
        <v>53875.453000000001</v>
      </c>
      <c r="G47" s="118">
        <f>_xlfn.IFNA(INDEX('2019'!$C$6:$R$55,MATCH(G$4,'2019'!$B$6:$B$55,0),MATCH($B47,'2019'!$C$1:$R$1,0)),0)</f>
        <v>7161.88</v>
      </c>
      <c r="H47" s="118">
        <f>_xlfn.IFNA(INDEX('2019'!$C$6:$R$55,MATCH(H$4,'2019'!$B$6:$B$55,0),MATCH($B47,'2019'!$C$1:$R$1,0)),0)</f>
        <v>574.64200000000005</v>
      </c>
      <c r="I47" s="118">
        <f>_xlfn.IFNA(INDEX('2019'!$C$6:$R$55,MATCH(I$4,'2019'!$B$6:$B$55,0),MATCH($B47,'2019'!$C$1:$R$1,0)),0)</f>
        <v>2624.08</v>
      </c>
      <c r="J47" s="118">
        <f>_xlfn.IFNA(INDEX('2019'!$C$6:$R$55,MATCH(J$4,'2019'!$B$6:$B$55,0),MATCH($B47,'2019'!$C$1:$R$1,0)),0)</f>
        <v>7846.0739999999996</v>
      </c>
      <c r="K47" s="118">
        <f>_xlfn.IFNA(INDEX('2019'!$C$6:$R$55,MATCH(K$4,'2019'!$B$6:$B$55,0),MATCH($B47,'2019'!$C$1:$R$1,0)),0)</f>
        <v>10776.85</v>
      </c>
      <c r="L47" s="118">
        <f>_xlfn.IFNA(INDEX('2019'!$C$6:$R$55,MATCH(L$4,'2019'!$B$6:$B$55,0),MATCH($B47,'2019'!$C$1:$R$1,0)),0)</f>
        <v>0</v>
      </c>
      <c r="M47" s="118">
        <f>_xlfn.IFNA(INDEX('2019'!$C$6:$R$55,MATCH(M$4,'2019'!$B$6:$B$55,0),MATCH($B47,'2019'!$C$1:$R$1,0)),0)</f>
        <v>180.55199999999999</v>
      </c>
      <c r="N47" s="118">
        <f>_xlfn.IFNA(INDEX('2019'!$C$6:$R$55,MATCH(N$4,'2019'!$B$6:$B$55,0),MATCH($B47,'2019'!$C$1:$R$1,0)),0)</f>
        <v>0</v>
      </c>
      <c r="O47" s="118">
        <f>_xlfn.IFNA(INDEX('2019'!$C$6:$R$55,MATCH(O$4,'2019'!$B$6:$B$55,0),MATCH($B47,'2019'!$C$1:$R$1,0)),0)</f>
        <v>1474.5050000000001</v>
      </c>
      <c r="P47" s="118">
        <f>SUM(C47:O47)</f>
        <v>128697.84900000002</v>
      </c>
    </row>
    <row r="48" spans="2:19" ht="12.75" customHeight="1">
      <c r="B48" s="127" t="s">
        <v>54</v>
      </c>
      <c r="C48" s="118">
        <f>_xlfn.IFNA(INDEX('2019'!$C$6:$R$55,MATCH(C$4,'2019'!$B$6:$B$55,0),MATCH($B48,'2019'!$C$1:$R$1,0)),0)</f>
        <v>0</v>
      </c>
      <c r="D48" s="118">
        <f>_xlfn.IFNA(INDEX('2019'!$C$6:$R$55,MATCH(D$4,'2019'!$B$6:$B$55,0),MATCH($B48,'2019'!$C$1:$R$1,0)),0)</f>
        <v>21139.732</v>
      </c>
      <c r="E48" s="118">
        <f>_xlfn.IFNA(INDEX('2019'!$C$6:$R$55,MATCH(E$4,'2019'!$B$6:$B$55,0),MATCH($B48,'2019'!$C$1:$R$1,0)),0)</f>
        <v>685.83100000000002</v>
      </c>
      <c r="F48" s="118">
        <f>_xlfn.IFNA(INDEX('2019'!$C$6:$R$55,MATCH(F$4,'2019'!$B$6:$B$55,0),MATCH($B48,'2019'!$C$1:$R$1,0)),0)</f>
        <v>2339.8939999999998</v>
      </c>
      <c r="G48" s="118">
        <f>_xlfn.IFNA(INDEX('2019'!$C$6:$R$55,MATCH(G$4,'2019'!$B$6:$B$55,0),MATCH($B48,'2019'!$C$1:$R$1,0)),0)</f>
        <v>0</v>
      </c>
      <c r="H48" s="118">
        <f>_xlfn.IFNA(INDEX('2019'!$C$6:$R$55,MATCH(H$4,'2019'!$B$6:$B$55,0),MATCH($B48,'2019'!$C$1:$R$1,0)),0)</f>
        <v>40.343000000000004</v>
      </c>
      <c r="I48" s="118">
        <f>_xlfn.IFNA(INDEX('2019'!$C$6:$R$55,MATCH(I$4,'2019'!$B$6:$B$55,0),MATCH($B48,'2019'!$C$1:$R$1,0)),0)</f>
        <v>40.343000000000004</v>
      </c>
      <c r="J48" s="118">
        <f>_xlfn.IFNA(INDEX('2019'!$C$6:$R$55,MATCH(J$4,'2019'!$B$6:$B$55,0),MATCH($B48,'2019'!$C$1:$R$1,0)),0)</f>
        <v>1210.29</v>
      </c>
      <c r="K48" s="118">
        <f>_xlfn.IFNA(INDEX('2019'!$C$6:$R$55,MATCH(K$4,'2019'!$B$6:$B$55,0),MATCH($B48,'2019'!$C$1:$R$1,0)),0)</f>
        <v>403.43</v>
      </c>
      <c r="L48" s="118">
        <f>_xlfn.IFNA(INDEX('2019'!$C$6:$R$55,MATCH(L$4,'2019'!$B$6:$B$55,0),MATCH($B48,'2019'!$C$1:$R$1,0)),0)</f>
        <v>40.343000000000004</v>
      </c>
      <c r="M48" s="118">
        <f>_xlfn.IFNA(INDEX('2019'!$C$6:$R$55,MATCH(M$4,'2019'!$B$6:$B$55,0),MATCH($B48,'2019'!$C$1:$R$1,0)),0)</f>
        <v>0</v>
      </c>
      <c r="N48" s="118">
        <f>_xlfn.IFNA(INDEX('2019'!$C$6:$R$55,MATCH(N$4,'2019'!$B$6:$B$55,0),MATCH($B48,'2019'!$C$1:$R$1,0)),0)</f>
        <v>0</v>
      </c>
      <c r="O48" s="118">
        <f>_xlfn.IFNA(INDEX('2019'!$C$6:$R$55,MATCH(O$4,'2019'!$B$6:$B$55,0),MATCH($B48,'2019'!$C$1:$R$1,0)),0)</f>
        <v>40.343000000000004</v>
      </c>
      <c r="P48" s="118">
        <f t="shared" ref="P48:P55" si="8">SUM(C48:O48)</f>
        <v>25940.549000000003</v>
      </c>
    </row>
    <row r="49" spans="2:19" ht="12.75" customHeight="1">
      <c r="B49" s="127" t="s">
        <v>68</v>
      </c>
      <c r="C49" s="118">
        <f>_xlfn.IFNA(INDEX('2019'!$C$6:$R$55,MATCH(C$4,'2019'!$B$6:$B$55,0),MATCH($B49,'2019'!$C$1:$R$1,0)),0)</f>
        <v>429.27</v>
      </c>
      <c r="D49" s="118">
        <f>_xlfn.IFNA(INDEX('2019'!$C$6:$R$55,MATCH(D$4,'2019'!$B$6:$B$55,0),MATCH($B49,'2019'!$C$1:$R$1,0)),0)</f>
        <v>1588.299</v>
      </c>
      <c r="E49" s="118">
        <f>_xlfn.IFNA(INDEX('2019'!$C$6:$R$55,MATCH(E$4,'2019'!$B$6:$B$55,0),MATCH($B49,'2019'!$C$1:$R$1,0)),0)</f>
        <v>472.197</v>
      </c>
      <c r="F49" s="118">
        <f>_xlfn.IFNA(INDEX('2019'!$C$6:$R$55,MATCH(F$4,'2019'!$B$6:$B$55,0),MATCH($B49,'2019'!$C$1:$R$1,0)),0)</f>
        <v>3176.598</v>
      </c>
      <c r="G49" s="118">
        <f>_xlfn.IFNA(INDEX('2019'!$C$6:$R$55,MATCH(G$4,'2019'!$B$6:$B$55,0),MATCH($B49,'2019'!$C$1:$R$1,0)),0)</f>
        <v>1373.664</v>
      </c>
      <c r="H49" s="118">
        <f>_xlfn.IFNA(INDEX('2019'!$C$6:$R$55,MATCH(H$4,'2019'!$B$6:$B$55,0),MATCH($B49,'2019'!$C$1:$R$1,0)),0)</f>
        <v>7469.2979999999998</v>
      </c>
      <c r="I49" s="118">
        <f>_xlfn.IFNA(INDEX('2019'!$C$6:$R$55,MATCH(I$4,'2019'!$B$6:$B$55,0),MATCH($B49,'2019'!$C$1:$R$1,0)),0)</f>
        <v>729.75900000000001</v>
      </c>
      <c r="J49" s="118">
        <f>_xlfn.IFNA(INDEX('2019'!$C$6:$R$55,MATCH(J$4,'2019'!$B$6:$B$55,0),MATCH($B49,'2019'!$C$1:$R$1,0)),0)</f>
        <v>5365.875</v>
      </c>
      <c r="K49" s="118">
        <f>_xlfn.IFNA(INDEX('2019'!$C$6:$R$55,MATCH(K$4,'2019'!$B$6:$B$55,0),MATCH($B49,'2019'!$C$1:$R$1,0)),0)</f>
        <v>1116.1020000000001</v>
      </c>
      <c r="L49" s="118">
        <f>_xlfn.IFNA(INDEX('2019'!$C$6:$R$55,MATCH(L$4,'2019'!$B$6:$B$55,0),MATCH($B49,'2019'!$C$1:$R$1,0)),0)</f>
        <v>558.05100000000004</v>
      </c>
      <c r="M49" s="118">
        <f>_xlfn.IFNA(INDEX('2019'!$C$6:$R$55,MATCH(M$4,'2019'!$B$6:$B$55,0),MATCH($B49,'2019'!$C$1:$R$1,0)),0)</f>
        <v>558.05100000000004</v>
      </c>
      <c r="N49" s="118">
        <f>_xlfn.IFNA(INDEX('2019'!$C$6:$R$55,MATCH(N$4,'2019'!$B$6:$B$55,0),MATCH($B49,'2019'!$C$1:$R$1,0)),0)</f>
        <v>53229.48</v>
      </c>
      <c r="O49" s="118">
        <f>_xlfn.IFNA(INDEX('2019'!$C$6:$R$55,MATCH(O$4,'2019'!$B$6:$B$55,0),MATCH($B49,'2019'!$C$1:$R$1,0)),0)</f>
        <v>3219.5250000000001</v>
      </c>
      <c r="P49" s="118">
        <f t="shared" si="8"/>
        <v>79286.168999999994</v>
      </c>
    </row>
    <row r="50" spans="2:19" ht="12.75" customHeight="1">
      <c r="B50" s="127" t="s">
        <v>79</v>
      </c>
      <c r="C50" s="118">
        <f>_xlfn.IFNA(INDEX('2019'!$C$6:$R$55,MATCH(C$4,'2019'!$B$6:$B$55,0),MATCH($B50,'2019'!$C$1:$R$1,0)),0)</f>
        <v>0</v>
      </c>
      <c r="D50" s="118">
        <f>_xlfn.IFNA(INDEX('2019'!$C$6:$R$55,MATCH(D$4,'2019'!$B$6:$B$55,0),MATCH($B50,'2019'!$C$1:$R$1,0)),0)</f>
        <v>0</v>
      </c>
      <c r="E50" s="118">
        <f>_xlfn.IFNA(INDEX('2019'!$C$6:$R$55,MATCH(E$4,'2019'!$B$6:$B$55,0),MATCH($B50,'2019'!$C$1:$R$1,0)),0)</f>
        <v>0</v>
      </c>
      <c r="F50" s="118">
        <f>_xlfn.IFNA(INDEX('2019'!$C$6:$R$55,MATCH(F$4,'2019'!$B$6:$B$55,0),MATCH($B50,'2019'!$C$1:$R$1,0)),0)</f>
        <v>0</v>
      </c>
      <c r="G50" s="118">
        <f>_xlfn.IFNA(INDEX('2019'!$C$6:$R$55,MATCH(G$4,'2019'!$B$6:$B$55,0),MATCH($B50,'2019'!$C$1:$R$1,0)),0)</f>
        <v>0</v>
      </c>
      <c r="H50" s="118">
        <f>_xlfn.IFNA(INDEX('2019'!$C$6:$R$55,MATCH(H$4,'2019'!$B$6:$B$55,0),MATCH($B50,'2019'!$C$1:$R$1,0)),0)</f>
        <v>0</v>
      </c>
      <c r="I50" s="118">
        <f>_xlfn.IFNA(INDEX('2019'!$C$6:$R$55,MATCH(I$4,'2019'!$B$6:$B$55,0),MATCH($B50,'2019'!$C$1:$R$1,0)),0)</f>
        <v>0</v>
      </c>
      <c r="J50" s="118">
        <f>_xlfn.IFNA(INDEX('2019'!$C$6:$R$55,MATCH(J$4,'2019'!$B$6:$B$55,0),MATCH($B50,'2019'!$C$1:$R$1,0)),0)</f>
        <v>0</v>
      </c>
      <c r="K50" s="118">
        <f>_xlfn.IFNA(INDEX('2019'!$C$6:$R$55,MATCH(K$4,'2019'!$B$6:$B$55,0),MATCH($B50,'2019'!$C$1:$R$1,0)),0)</f>
        <v>0</v>
      </c>
      <c r="L50" s="118">
        <f>_xlfn.IFNA(INDEX('2019'!$C$6:$R$55,MATCH(L$4,'2019'!$B$6:$B$55,0),MATCH($B50,'2019'!$C$1:$R$1,0)),0)</f>
        <v>0</v>
      </c>
      <c r="M50" s="118">
        <f>_xlfn.IFNA(INDEX('2019'!$C$6:$R$55,MATCH(M$4,'2019'!$B$6:$B$55,0),MATCH($B50,'2019'!$C$1:$R$1,0)),0)</f>
        <v>0</v>
      </c>
      <c r="N50" s="118">
        <f>_xlfn.IFNA(INDEX('2019'!$C$6:$R$55,MATCH(N$4,'2019'!$B$6:$B$55,0),MATCH($B50,'2019'!$C$1:$R$1,0)),0)</f>
        <v>3086.5129999999999</v>
      </c>
      <c r="O50" s="118">
        <f>_xlfn.IFNA(INDEX('2019'!$C$6:$R$55,MATCH(O$4,'2019'!$B$6:$B$55,0),MATCH($B50,'2019'!$C$1:$R$1,0)),0)</f>
        <v>0</v>
      </c>
      <c r="P50" s="118">
        <f t="shared" si="8"/>
        <v>3086.5129999999999</v>
      </c>
    </row>
    <row r="51" spans="2:19" ht="12.75" customHeight="1">
      <c r="B51" s="127" t="s">
        <v>53</v>
      </c>
      <c r="C51" s="118">
        <f>_xlfn.IFNA(INDEX('2019'!$C$6:$R$55,MATCH(C$4,'2019'!$B$6:$B$55,0),MATCH($B51,'2019'!$C$1:$R$1,0)),0)</f>
        <v>43.073999999999998</v>
      </c>
      <c r="D51" s="118">
        <f>_xlfn.IFNA(INDEX('2019'!$C$6:$R$55,MATCH(D$4,'2019'!$B$6:$B$55,0),MATCH($B51,'2019'!$C$1:$R$1,0)),0)</f>
        <v>0</v>
      </c>
      <c r="E51" s="118">
        <f>_xlfn.IFNA(INDEX('2019'!$C$6:$R$55,MATCH(E$4,'2019'!$B$6:$B$55,0),MATCH($B51,'2019'!$C$1:$R$1,0)),0)</f>
        <v>86.147999999999996</v>
      </c>
      <c r="F51" s="118">
        <f>_xlfn.IFNA(INDEX('2019'!$C$6:$R$55,MATCH(F$4,'2019'!$B$6:$B$55,0),MATCH($B51,'2019'!$C$1:$R$1,0)),0)</f>
        <v>516.88800000000003</v>
      </c>
      <c r="G51" s="118">
        <f>_xlfn.IFNA(INDEX('2019'!$C$6:$R$55,MATCH(G$4,'2019'!$B$6:$B$55,0),MATCH($B51,'2019'!$C$1:$R$1,0)),0)</f>
        <v>215.37</v>
      </c>
      <c r="H51" s="118">
        <f>_xlfn.IFNA(INDEX('2019'!$C$6:$R$55,MATCH(H$4,'2019'!$B$6:$B$55,0),MATCH($B51,'2019'!$C$1:$R$1,0)),0)</f>
        <v>947.62800000000004</v>
      </c>
      <c r="I51" s="118">
        <f>_xlfn.IFNA(INDEX('2019'!$C$6:$R$55,MATCH(I$4,'2019'!$B$6:$B$55,0),MATCH($B51,'2019'!$C$1:$R$1,0)),0)</f>
        <v>129.22200000000001</v>
      </c>
      <c r="J51" s="118">
        <f>_xlfn.IFNA(INDEX('2019'!$C$6:$R$55,MATCH(J$4,'2019'!$B$6:$B$55,0),MATCH($B51,'2019'!$C$1:$R$1,0)),0)</f>
        <v>258.44400000000002</v>
      </c>
      <c r="K51" s="118">
        <f>_xlfn.IFNA(INDEX('2019'!$C$6:$R$55,MATCH(K$4,'2019'!$B$6:$B$55,0),MATCH($B51,'2019'!$C$1:$R$1,0)),0)</f>
        <v>86.147999999999996</v>
      </c>
      <c r="L51" s="118">
        <f>_xlfn.IFNA(INDEX('2019'!$C$6:$R$55,MATCH(L$4,'2019'!$B$6:$B$55,0),MATCH($B51,'2019'!$C$1:$R$1,0)),0)</f>
        <v>43.073999999999998</v>
      </c>
      <c r="M51" s="118">
        <f>_xlfn.IFNA(INDEX('2019'!$C$6:$R$55,MATCH(M$4,'2019'!$B$6:$B$55,0),MATCH($B51,'2019'!$C$1:$R$1,0)),0)</f>
        <v>43.073999999999998</v>
      </c>
      <c r="N51" s="118">
        <f>_xlfn.IFNA(INDEX('2019'!$C$6:$R$55,MATCH(N$4,'2019'!$B$6:$B$55,0),MATCH($B51,'2019'!$C$1:$R$1,0)),0)</f>
        <v>0</v>
      </c>
      <c r="O51" s="118">
        <f>_xlfn.IFNA(INDEX('2019'!$C$6:$R$55,MATCH(O$4,'2019'!$B$6:$B$55,0),MATCH($B51,'2019'!$C$1:$R$1,0)),0)</f>
        <v>430.74</v>
      </c>
      <c r="P51" s="118">
        <f t="shared" si="8"/>
        <v>2799.8100000000004</v>
      </c>
    </row>
    <row r="52" spans="2:19" ht="12.75" customHeight="1">
      <c r="B52" s="127" t="s">
        <v>539</v>
      </c>
      <c r="C52" s="118">
        <f>_xlfn.IFNA(INDEX('2019'!$C$6:$R$55,MATCH(C$4,'2019'!$B$6:$B$55,0),MATCH($B52,'2019'!$C$1:$R$1,0)),0)</f>
        <v>93782.1</v>
      </c>
      <c r="D52" s="118">
        <f>_xlfn.IFNA(INDEX('2019'!$C$6:$R$55,MATCH(D$4,'2019'!$B$6:$B$55,0),MATCH($B52,'2019'!$C$1:$R$1,0)),0)</f>
        <v>1692</v>
      </c>
      <c r="E52" s="118">
        <f>_xlfn.IFNA(INDEX('2019'!$C$6:$R$55,MATCH(E$4,'2019'!$B$6:$B$55,0),MATCH($B52,'2019'!$C$1:$R$1,0)),0)</f>
        <v>0</v>
      </c>
      <c r="F52" s="118">
        <f>_xlfn.IFNA(INDEX('2019'!$C$6:$R$55,MATCH(F$4,'2019'!$B$6:$B$55,0),MATCH($B52,'2019'!$C$1:$R$1,0)),0)</f>
        <v>0</v>
      </c>
      <c r="G52" s="118">
        <f>_xlfn.IFNA(INDEX('2019'!$C$6:$R$55,MATCH(G$4,'2019'!$B$6:$B$55,0),MATCH($B52,'2019'!$C$1:$R$1,0)),0)</f>
        <v>1139.4000000000001</v>
      </c>
      <c r="H52" s="118">
        <f>_xlfn.IFNA(INDEX('2019'!$C$6:$R$55,MATCH(H$4,'2019'!$B$6:$B$55,0),MATCH($B52,'2019'!$C$1:$R$1,0)),0)</f>
        <v>365.4</v>
      </c>
      <c r="I52" s="118">
        <f>_xlfn.IFNA(INDEX('2019'!$C$6:$R$55,MATCH(I$4,'2019'!$B$6:$B$55,0),MATCH($B52,'2019'!$C$1:$R$1,0)),0)</f>
        <v>0</v>
      </c>
      <c r="J52" s="118">
        <f>_xlfn.IFNA(INDEX('2019'!$C$6:$R$55,MATCH(J$4,'2019'!$B$6:$B$55,0),MATCH($B52,'2019'!$C$1:$R$1,0)),0)</f>
        <v>0</v>
      </c>
      <c r="K52" s="118">
        <f>_xlfn.IFNA(INDEX('2019'!$C$6:$R$55,MATCH(K$4,'2019'!$B$6:$B$55,0),MATCH($B52,'2019'!$C$1:$R$1,0)),0)</f>
        <v>0</v>
      </c>
      <c r="L52" s="118">
        <f>_xlfn.IFNA(INDEX('2019'!$C$6:$R$55,MATCH(L$4,'2019'!$B$6:$B$55,0),MATCH($B52,'2019'!$C$1:$R$1,0)),0)</f>
        <v>0</v>
      </c>
      <c r="M52" s="118">
        <f>_xlfn.IFNA(INDEX('2019'!$C$6:$R$55,MATCH(M$4,'2019'!$B$6:$B$55,0),MATCH($B52,'2019'!$C$1:$R$1,0)),0)</f>
        <v>0</v>
      </c>
      <c r="N52" s="118">
        <f>_xlfn.IFNA(INDEX('2019'!$C$6:$R$55,MATCH(N$4,'2019'!$B$6:$B$55,0),MATCH($B52,'2019'!$C$1:$R$1,0)),0)</f>
        <v>0</v>
      </c>
      <c r="O52" s="118">
        <f>_xlfn.IFNA(INDEX('2019'!$C$6:$R$55,MATCH(O$4,'2019'!$B$6:$B$55,0),MATCH($B52,'2019'!$C$1:$R$1,0)),0)</f>
        <v>13.5</v>
      </c>
      <c r="P52" s="118">
        <f t="shared" si="8"/>
        <v>96992.4</v>
      </c>
    </row>
    <row r="53" spans="2:19" ht="12.75" customHeight="1">
      <c r="B53" s="127" t="s">
        <v>51</v>
      </c>
      <c r="C53" s="118">
        <f>_xlfn.IFNA(INDEX('2019'!$C$6:$R$55,MATCH(C$4,'2019'!$B$6:$B$55,0),MATCH($B53,'2019'!$C$1:$R$1,0)),0)</f>
        <v>86104.111999999994</v>
      </c>
      <c r="D53" s="118">
        <f>_xlfn.IFNA(INDEX('2019'!$C$6:$R$55,MATCH(D$4,'2019'!$B$6:$B$55,0),MATCH($B53,'2019'!$C$1:$R$1,0)),0)</f>
        <v>222522.37600000002</v>
      </c>
      <c r="E53" s="118">
        <f>_xlfn.IFNA(INDEX('2019'!$C$6:$R$55,MATCH(E$4,'2019'!$B$6:$B$55,0),MATCH($B53,'2019'!$C$1:$R$1,0)),0)</f>
        <v>35464.18</v>
      </c>
      <c r="F53" s="118">
        <f>_xlfn.IFNA(INDEX('2019'!$C$6:$R$55,MATCH(F$4,'2019'!$B$6:$B$55,0),MATCH($B53,'2019'!$C$1:$R$1,0)),0)</f>
        <v>105073.03</v>
      </c>
      <c r="G53" s="118">
        <f>_xlfn.IFNA(INDEX('2019'!$C$6:$R$55,MATCH(G$4,'2019'!$B$6:$B$55,0),MATCH($B53,'2019'!$C$1:$R$1,0)),0)</f>
        <v>36605.161</v>
      </c>
      <c r="H53" s="118">
        <f>_xlfn.IFNA(INDEX('2019'!$C$6:$R$55,MATCH(H$4,'2019'!$B$6:$B$55,0),MATCH($B53,'2019'!$C$1:$R$1,0)),0)</f>
        <v>73810.733999999997</v>
      </c>
      <c r="I53" s="118">
        <f>_xlfn.IFNA(INDEX('2019'!$C$6:$R$55,MATCH(I$4,'2019'!$B$6:$B$55,0),MATCH($B53,'2019'!$C$1:$R$1,0)),0)</f>
        <v>3917.636</v>
      </c>
      <c r="J53" s="118">
        <f>_xlfn.IFNA(INDEX('2019'!$C$6:$R$55,MATCH(J$4,'2019'!$B$6:$B$55,0),MATCH($B53,'2019'!$C$1:$R$1,0)),0)</f>
        <v>116593.553</v>
      </c>
      <c r="K53" s="118">
        <f>_xlfn.IFNA(INDEX('2019'!$C$6:$R$55,MATCH(K$4,'2019'!$B$6:$B$55,0),MATCH($B53,'2019'!$C$1:$R$1,0)),0)</f>
        <v>78489.357000000004</v>
      </c>
      <c r="L53" s="118">
        <f>_xlfn.IFNA(INDEX('2019'!$C$6:$R$55,MATCH(L$4,'2019'!$B$6:$B$55,0),MATCH($B53,'2019'!$C$1:$R$1,0)),0)</f>
        <v>4556.9449999999997</v>
      </c>
      <c r="M53" s="118">
        <f>_xlfn.IFNA(INDEX('2019'!$C$6:$R$55,MATCH(M$4,'2019'!$B$6:$B$55,0),MATCH($B53,'2019'!$C$1:$R$1,0)),0)</f>
        <v>8865.5460000000003</v>
      </c>
      <c r="N53" s="118">
        <f>_xlfn.IFNA(INDEX('2019'!$C$6:$R$55,MATCH(N$4,'2019'!$B$6:$B$55,0),MATCH($B53,'2019'!$C$1:$R$1,0)),0)</f>
        <v>26449.200000000001</v>
      </c>
      <c r="O53" s="118">
        <f>_xlfn.IFNA(INDEX('2019'!$C$6:$R$55,MATCH(O$4,'2019'!$B$6:$B$55,0),MATCH($B53,'2019'!$C$1:$R$1,0)),0)</f>
        <v>31468.631999999998</v>
      </c>
      <c r="P53" s="118">
        <f t="shared" si="8"/>
        <v>829920.46199999982</v>
      </c>
    </row>
    <row r="54" spans="2:19" ht="12.75" customHeight="1">
      <c r="B54" s="127" t="s">
        <v>77</v>
      </c>
      <c r="C54" s="118">
        <f>_xlfn.IFNA(INDEX('2019'!$C$6:$R$55,MATCH(C$4,'2019'!$B$6:$B$55,0),MATCH($B54,'2019'!$C$1:$R$1,0)),0)</f>
        <v>0</v>
      </c>
      <c r="D54" s="118">
        <f>_xlfn.IFNA(INDEX('2019'!$C$6:$R$55,MATCH(D$4,'2019'!$B$6:$B$55,0),MATCH($B54,'2019'!$C$1:$R$1,0)),0)</f>
        <v>682</v>
      </c>
      <c r="E54" s="118">
        <f>_xlfn.IFNA(INDEX('2019'!$C$6:$R$55,MATCH(E$4,'2019'!$B$6:$B$55,0),MATCH($B54,'2019'!$C$1:$R$1,0)),0)</f>
        <v>10</v>
      </c>
      <c r="F54" s="118">
        <f>_xlfn.IFNA(INDEX('2019'!$C$6:$R$55,MATCH(F$4,'2019'!$B$6:$B$55,0),MATCH($B54,'2019'!$C$1:$R$1,0)),0)</f>
        <v>12</v>
      </c>
      <c r="G54" s="118">
        <f>_xlfn.IFNA(INDEX('2019'!$C$6:$R$55,MATCH(G$4,'2019'!$B$6:$B$55,0),MATCH($B54,'2019'!$C$1:$R$1,0)),0)</f>
        <v>119</v>
      </c>
      <c r="H54" s="118">
        <f>_xlfn.IFNA(INDEX('2019'!$C$6:$R$55,MATCH(H$4,'2019'!$B$6:$B$55,0),MATCH($B54,'2019'!$C$1:$R$1,0)),0)</f>
        <v>103</v>
      </c>
      <c r="I54" s="118">
        <f>_xlfn.IFNA(INDEX('2019'!$C$6:$R$55,MATCH(I$4,'2019'!$B$6:$B$55,0),MATCH($B54,'2019'!$C$1:$R$1,0)),0)</f>
        <v>73</v>
      </c>
      <c r="J54" s="118">
        <f>_xlfn.IFNA(INDEX('2019'!$C$6:$R$55,MATCH(J$4,'2019'!$B$6:$B$55,0),MATCH($B54,'2019'!$C$1:$R$1,0)),0)</f>
        <v>844</v>
      </c>
      <c r="K54" s="118">
        <f>_xlfn.IFNA(INDEX('2019'!$C$6:$R$55,MATCH(K$4,'2019'!$B$6:$B$55,0),MATCH($B54,'2019'!$C$1:$R$1,0)),0)</f>
        <v>1340</v>
      </c>
      <c r="L54" s="118">
        <f>_xlfn.IFNA(INDEX('2019'!$C$6:$R$55,MATCH(L$4,'2019'!$B$6:$B$55,0),MATCH($B54,'2019'!$C$1:$R$1,0)),0)</f>
        <v>5</v>
      </c>
      <c r="M54" s="118">
        <f>_xlfn.IFNA(INDEX('2019'!$C$6:$R$55,MATCH(M$4,'2019'!$B$6:$B$55,0),MATCH($B54,'2019'!$C$1:$R$1,0)),0)</f>
        <v>3</v>
      </c>
      <c r="N54" s="118">
        <f>_xlfn.IFNA(INDEX('2019'!$C$6:$R$55,MATCH(N$4,'2019'!$B$6:$B$55,0),MATCH($B54,'2019'!$C$1:$R$1,0)),0)</f>
        <v>0</v>
      </c>
      <c r="O54" s="118">
        <f>_xlfn.IFNA(INDEX('2019'!$C$6:$R$55,MATCH(O$4,'2019'!$B$6:$B$55,0),MATCH($B54,'2019'!$C$1:$R$1,0)),0)</f>
        <v>136</v>
      </c>
      <c r="P54" s="118">
        <f t="shared" si="8"/>
        <v>3327</v>
      </c>
      <c r="R54" s="126">
        <v>0.5</v>
      </c>
      <c r="S54" s="126" t="s">
        <v>486</v>
      </c>
    </row>
    <row r="55" spans="2:19" ht="12.75" customHeight="1">
      <c r="B55" s="623" t="s">
        <v>540</v>
      </c>
      <c r="C55" s="118">
        <f>_xlfn.IFNA(INDEX('2019'!$C$6:$R$55,MATCH(C$4,'2019'!$B$6:$B$55,0),MATCH($B55,'2019'!$C$1:$R$1,0)),0)</f>
        <v>0</v>
      </c>
      <c r="D55" s="118">
        <f>_xlfn.IFNA(INDEX('2019'!$C$6:$R$55,MATCH(D$4,'2019'!$B$6:$B$55,0),MATCH($B55,'2019'!$C$1:$R$1,0)),0)</f>
        <v>26.925999999999998</v>
      </c>
      <c r="E55" s="118">
        <f>_xlfn.IFNA(INDEX('2019'!$C$6:$R$55,MATCH(E$4,'2019'!$B$6:$B$55,0),MATCH($B55,'2019'!$C$1:$R$1,0)),0)</f>
        <v>0</v>
      </c>
      <c r="F55" s="118">
        <f>_xlfn.IFNA(INDEX('2019'!$C$6:$R$55,MATCH(F$4,'2019'!$B$6:$B$55,0),MATCH($B55,'2019'!$C$1:$R$1,0)),0)</f>
        <v>242.334</v>
      </c>
      <c r="G55" s="118">
        <f>_xlfn.IFNA(INDEX('2019'!$C$6:$R$55,MATCH(G$4,'2019'!$B$6:$B$55,0),MATCH($B55,'2019'!$C$1:$R$1,0)),0)</f>
        <v>26.925999999999998</v>
      </c>
      <c r="H55" s="118">
        <f>_xlfn.IFNA(INDEX('2019'!$C$6:$R$55,MATCH(H$4,'2019'!$B$6:$B$55,0),MATCH($B55,'2019'!$C$1:$R$1,0)),0)</f>
        <v>80.778000000000006</v>
      </c>
      <c r="I55" s="118">
        <f>_xlfn.IFNA(INDEX('2019'!$C$6:$R$55,MATCH(I$4,'2019'!$B$6:$B$55,0),MATCH($B55,'2019'!$C$1:$R$1,0)),0)</f>
        <v>26.925999999999998</v>
      </c>
      <c r="J55" s="118">
        <f>_xlfn.IFNA(INDEX('2019'!$C$6:$R$55,MATCH(J$4,'2019'!$B$6:$B$55,0),MATCH($B55,'2019'!$C$1:$R$1,0)),0)</f>
        <v>53.851999999999997</v>
      </c>
      <c r="K55" s="118">
        <f>_xlfn.IFNA(INDEX('2019'!$C$6:$R$55,MATCH(K$4,'2019'!$B$6:$B$55,0),MATCH($B55,'2019'!$C$1:$R$1,0)),0)</f>
        <v>134.63</v>
      </c>
      <c r="L55" s="118">
        <f>_xlfn.IFNA(INDEX('2019'!$C$6:$R$55,MATCH(L$4,'2019'!$B$6:$B$55,0),MATCH($B55,'2019'!$C$1:$R$1,0)),0)</f>
        <v>53.851999999999997</v>
      </c>
      <c r="M55" s="118">
        <f>_xlfn.IFNA(INDEX('2019'!$C$6:$R$55,MATCH(M$4,'2019'!$B$6:$B$55,0),MATCH($B55,'2019'!$C$1:$R$1,0)),0)</f>
        <v>0</v>
      </c>
      <c r="N55" s="118">
        <f>_xlfn.IFNA(INDEX('2019'!$C$6:$R$55,MATCH(N$4,'2019'!$B$6:$B$55,0),MATCH($B55,'2019'!$C$1:$R$1,0)),0)</f>
        <v>2099.4290000000001</v>
      </c>
      <c r="O55" s="118">
        <f>_xlfn.IFNA(INDEX('2019'!$C$6:$R$55,MATCH(O$4,'2019'!$B$6:$B$55,0),MATCH($B55,'2019'!$C$1:$R$1,0)),0)</f>
        <v>0</v>
      </c>
      <c r="P55" s="118">
        <f t="shared" si="8"/>
        <v>2745.6530000000002</v>
      </c>
    </row>
    <row r="56" spans="2:19" ht="12.75" customHeight="1">
      <c r="B56" s="127" t="s">
        <v>78</v>
      </c>
      <c r="C56" s="118">
        <f>_xlfn.IFNA(INDEX('2019'!$C$6:$R$55,MATCH(C$4,'2019'!$B$6:$B$55,0),MATCH($B56,'2019'!$C$1:$R$1,0)),0)</f>
        <v>4</v>
      </c>
      <c r="D56" s="118">
        <f>_xlfn.IFNA(INDEX('2019'!$C$6:$R$55,MATCH(D$4,'2019'!$B$6:$B$55,0),MATCH($B56,'2019'!$C$1:$R$1,0)),0)</f>
        <v>1113</v>
      </c>
      <c r="E56" s="118">
        <f>_xlfn.IFNA(INDEX('2019'!$C$6:$R$55,MATCH(E$4,'2019'!$B$6:$B$55,0),MATCH($B56,'2019'!$C$1:$R$1,0)),0)</f>
        <v>0</v>
      </c>
      <c r="F56" s="118">
        <f>_xlfn.IFNA(INDEX('2019'!$C$6:$R$55,MATCH(F$4,'2019'!$B$6:$B$55,0),MATCH($B56,'2019'!$C$1:$R$1,0)),0)</f>
        <v>6651</v>
      </c>
      <c r="G56" s="118">
        <f>_xlfn.IFNA(INDEX('2019'!$C$6:$R$55,MATCH(G$4,'2019'!$B$6:$B$55,0),MATCH($B56,'2019'!$C$1:$R$1,0)),0)</f>
        <v>318</v>
      </c>
      <c r="H56" s="118">
        <f>_xlfn.IFNA(INDEX('2019'!$C$6:$R$55,MATCH(H$4,'2019'!$B$6:$B$55,0),MATCH($B56,'2019'!$C$1:$R$1,0)),0)</f>
        <v>1258</v>
      </c>
      <c r="I56" s="118">
        <f>_xlfn.IFNA(INDEX('2019'!$C$6:$R$55,MATCH(I$4,'2019'!$B$6:$B$55,0),MATCH($B56,'2019'!$C$1:$R$1,0)),0)</f>
        <v>130</v>
      </c>
      <c r="J56" s="118">
        <f>_xlfn.IFNA(INDEX('2019'!$C$6:$R$55,MATCH(J$4,'2019'!$B$6:$B$55,0),MATCH($B56,'2019'!$C$1:$R$1,0)),0)</f>
        <v>2111</v>
      </c>
      <c r="K56" s="118">
        <f>_xlfn.IFNA(INDEX('2019'!$C$6:$R$55,MATCH(K$4,'2019'!$B$6:$B$55,0),MATCH($B56,'2019'!$C$1:$R$1,0)),0)</f>
        <v>21064</v>
      </c>
      <c r="L56" s="118">
        <f>_xlfn.IFNA(INDEX('2019'!$C$6:$R$55,MATCH(L$4,'2019'!$B$6:$B$55,0),MATCH($B56,'2019'!$C$1:$R$1,0)),0)</f>
        <v>48238</v>
      </c>
      <c r="M56" s="118">
        <f>_xlfn.IFNA(INDEX('2019'!$C$6:$R$55,MATCH(M$4,'2019'!$B$6:$B$55,0),MATCH($B56,'2019'!$C$1:$R$1,0)),0)</f>
        <v>120</v>
      </c>
      <c r="N56" s="118">
        <f>_xlfn.IFNA(INDEX('2019'!$C$6:$R$55,MATCH(N$4,'2019'!$B$6:$B$55,0),MATCH($B56,'2019'!$C$1:$R$1,0)),0)</f>
        <v>0</v>
      </c>
      <c r="O56" s="118">
        <f>_xlfn.IFNA(INDEX('2019'!$C$6:$R$55,MATCH(O$4,'2019'!$B$6:$B$55,0),MATCH($B56,'2019'!$C$1:$R$1,0)),0)</f>
        <v>4616</v>
      </c>
      <c r="P56" s="118">
        <f>SUM(C56:O56)</f>
        <v>85623</v>
      </c>
      <c r="R56" s="126">
        <f>1-R54</f>
        <v>0.5</v>
      </c>
      <c r="S56" s="126" t="s">
        <v>486</v>
      </c>
    </row>
    <row r="57" spans="2:19" ht="12.75" customHeight="1">
      <c r="B57" s="127" t="s">
        <v>80</v>
      </c>
      <c r="C57" s="118">
        <f>_xlfn.IFNA(INDEX('2019'!$C$6:$R$55,MATCH(C$4,'2019'!$B$6:$B$55,0),MATCH($B57,'2019'!$C$1:$R$1,0)),0)</f>
        <v>0</v>
      </c>
      <c r="D57" s="118">
        <f>_xlfn.IFNA(INDEX('2019'!$C$6:$R$55,MATCH(D$4,'2019'!$B$6:$B$55,0),MATCH($B57,'2019'!$C$1:$R$1,0)),0)</f>
        <v>8748</v>
      </c>
      <c r="E57" s="118">
        <f>_xlfn.IFNA(INDEX('2019'!$C$6:$R$55,MATCH(E$4,'2019'!$B$6:$B$55,0),MATCH($B57,'2019'!$C$1:$R$1,0)),0)</f>
        <v>238</v>
      </c>
      <c r="F57" s="118">
        <f>_xlfn.IFNA(INDEX('2019'!$C$6:$R$55,MATCH(F$4,'2019'!$B$6:$B$55,0),MATCH($B57,'2019'!$C$1:$R$1,0)),0)</f>
        <v>53692</v>
      </c>
      <c r="G57" s="118">
        <f>_xlfn.IFNA(INDEX('2019'!$C$6:$R$55,MATCH(G$4,'2019'!$B$6:$B$55,0),MATCH($B57,'2019'!$C$1:$R$1,0)),0)</f>
        <v>0</v>
      </c>
      <c r="H57" s="118">
        <f>_xlfn.IFNA(INDEX('2019'!$C$6:$R$55,MATCH(H$4,'2019'!$B$6:$B$55,0),MATCH($B57,'2019'!$C$1:$R$1,0)),0)</f>
        <v>781</v>
      </c>
      <c r="I57" s="118">
        <f>_xlfn.IFNA(INDEX('2019'!$C$6:$R$55,MATCH(I$4,'2019'!$B$6:$B$55,0),MATCH($B57,'2019'!$C$1:$R$1,0)),0)</f>
        <v>0</v>
      </c>
      <c r="J57" s="118">
        <f>_xlfn.IFNA(INDEX('2019'!$C$6:$R$55,MATCH(J$4,'2019'!$B$6:$B$55,0),MATCH($B57,'2019'!$C$1:$R$1,0)),0)</f>
        <v>0</v>
      </c>
      <c r="K57" s="118">
        <f>_xlfn.IFNA(INDEX('2019'!$C$6:$R$55,MATCH(K$4,'2019'!$B$6:$B$55,0),MATCH($B57,'2019'!$C$1:$R$1,0)),0)</f>
        <v>12446</v>
      </c>
      <c r="L57" s="118">
        <f>_xlfn.IFNA(INDEX('2019'!$C$6:$R$55,MATCH(L$4,'2019'!$B$6:$B$55,0),MATCH($B57,'2019'!$C$1:$R$1,0)),0)</f>
        <v>149</v>
      </c>
      <c r="M57" s="118">
        <f>_xlfn.IFNA(INDEX('2019'!$C$6:$R$55,MATCH(M$4,'2019'!$B$6:$B$55,0),MATCH($B57,'2019'!$C$1:$R$1,0)),0)</f>
        <v>0</v>
      </c>
      <c r="N57" s="118">
        <f>_xlfn.IFNA(INDEX('2019'!$C$6:$R$55,MATCH(N$4,'2019'!$B$6:$B$55,0),MATCH($B57,'2019'!$C$1:$R$1,0)),0)</f>
        <v>0</v>
      </c>
      <c r="O57" s="118">
        <f>_xlfn.IFNA(INDEX('2019'!$C$6:$R$55,MATCH(O$4,'2019'!$B$6:$B$55,0),MATCH($B57,'2019'!$C$1:$R$1,0)),0)</f>
        <v>3</v>
      </c>
      <c r="P57" s="118">
        <f t="shared" ref="P57:P59" si="9">SUM(C57:O57)</f>
        <v>76057</v>
      </c>
    </row>
    <row r="58" spans="2:19" ht="12.75" customHeight="1">
      <c r="B58" s="127" t="s">
        <v>50</v>
      </c>
      <c r="C58" s="118">
        <f>_xlfn.IFNA(INDEX('2019'!$C$6:$R$55,MATCH(C$4,'2019'!$B$6:$B$55,0),MATCH($B58,'2019'!$C$1:$R$1,0)),0)</f>
        <v>87739.199999999997</v>
      </c>
      <c r="D58" s="118">
        <f>_xlfn.IFNA(INDEX('2019'!$C$6:$R$55,MATCH(D$4,'2019'!$B$6:$B$55,0),MATCH($B58,'2019'!$C$1:$R$1,0)),0)</f>
        <v>189748.8</v>
      </c>
      <c r="E58" s="118">
        <f>_xlfn.IFNA(INDEX('2019'!$C$6:$R$55,MATCH(E$4,'2019'!$B$6:$B$55,0),MATCH($B58,'2019'!$C$1:$R$1,0)),0)</f>
        <v>54954</v>
      </c>
      <c r="F58" s="118">
        <f>_xlfn.IFNA(INDEX('2019'!$C$6:$R$55,MATCH(F$4,'2019'!$B$6:$B$55,0),MATCH($B58,'2019'!$C$1:$R$1,0)),0)</f>
        <v>44971.199999999997</v>
      </c>
      <c r="G58" s="118">
        <f>_xlfn.IFNA(INDEX('2019'!$C$6:$R$55,MATCH(G$4,'2019'!$B$6:$B$55,0),MATCH($B58,'2019'!$C$1:$R$1,0)),0)</f>
        <v>61120.800000000003</v>
      </c>
      <c r="H58" s="118">
        <f>_xlfn.IFNA(INDEX('2019'!$C$6:$R$55,MATCH(H$4,'2019'!$B$6:$B$55,0),MATCH($B58,'2019'!$C$1:$R$1,0)),0)</f>
        <v>118558.8</v>
      </c>
      <c r="I58" s="118">
        <f>_xlfn.IFNA(INDEX('2019'!$C$6:$R$55,MATCH(I$4,'2019'!$B$6:$B$55,0),MATCH($B58,'2019'!$C$1:$R$1,0)),0)</f>
        <v>6440.4</v>
      </c>
      <c r="J58" s="118">
        <f>_xlfn.IFNA(INDEX('2019'!$C$6:$R$55,MATCH(J$4,'2019'!$B$6:$B$55,0),MATCH($B58,'2019'!$C$1:$R$1,0)),0)</f>
        <v>67237.2</v>
      </c>
      <c r="K58" s="118">
        <f>_xlfn.IFNA(INDEX('2019'!$C$6:$R$55,MATCH(K$4,'2019'!$B$6:$B$55,0),MATCH($B58,'2019'!$C$1:$R$1,0)),0)</f>
        <v>71236.800000000003</v>
      </c>
      <c r="L58" s="118">
        <f>_xlfn.IFNA(INDEX('2019'!$C$6:$R$55,MATCH(L$4,'2019'!$B$6:$B$55,0),MATCH($B58,'2019'!$C$1:$R$1,0)),0)</f>
        <v>16434</v>
      </c>
      <c r="M58" s="118">
        <f>_xlfn.IFNA(INDEX('2019'!$C$6:$R$55,MATCH(M$4,'2019'!$B$6:$B$55,0),MATCH($B58,'2019'!$C$1:$R$1,0)),0)</f>
        <v>7005.6</v>
      </c>
      <c r="N58" s="118">
        <f>_xlfn.IFNA(INDEX('2019'!$C$6:$R$55,MATCH(N$4,'2019'!$B$6:$B$55,0),MATCH($B58,'2019'!$C$1:$R$1,0)),0)</f>
        <v>17344.8</v>
      </c>
      <c r="O58" s="118">
        <f>_xlfn.IFNA(INDEX('2019'!$C$6:$R$55,MATCH(O$4,'2019'!$B$6:$B$55,0),MATCH($B58,'2019'!$C$1:$R$1,0)),0)</f>
        <v>60969.599999999999</v>
      </c>
      <c r="P58" s="118">
        <f t="shared" si="9"/>
        <v>803761.20000000007</v>
      </c>
    </row>
    <row r="59" spans="2:19" ht="12.75" customHeight="1">
      <c r="B59" s="128" t="s">
        <v>52</v>
      </c>
      <c r="C59" s="118">
        <f>_xlfn.IFNA(INDEX('2019'!$C$6:$R$55,MATCH(C$4,'2019'!$B$6:$B$55,0),MATCH($B59,'2019'!$C$1:$R$1,0)),0)</f>
        <v>1410</v>
      </c>
      <c r="D59" s="118">
        <f>_xlfn.IFNA(INDEX('2019'!$C$6:$R$55,MATCH(D$4,'2019'!$B$6:$B$55,0),MATCH($B59,'2019'!$C$1:$R$1,0)),0)</f>
        <v>105172</v>
      </c>
      <c r="E59" s="118">
        <f>_xlfn.IFNA(INDEX('2019'!$C$6:$R$55,MATCH(E$4,'2019'!$B$6:$B$55,0),MATCH($B59,'2019'!$C$1:$R$1,0)),0)</f>
        <v>1131</v>
      </c>
      <c r="F59" s="118">
        <f>_xlfn.IFNA(INDEX('2019'!$C$6:$R$55,MATCH(F$4,'2019'!$B$6:$B$55,0),MATCH($B59,'2019'!$C$1:$R$1,0)),0)</f>
        <v>889</v>
      </c>
      <c r="G59" s="118">
        <f>_xlfn.IFNA(INDEX('2019'!$C$6:$R$55,MATCH(G$4,'2019'!$B$6:$B$55,0),MATCH($B59,'2019'!$C$1:$R$1,0)),0)</f>
        <v>12126</v>
      </c>
      <c r="H59" s="118">
        <f>_xlfn.IFNA(INDEX('2019'!$C$6:$R$55,MATCH(H$4,'2019'!$B$6:$B$55,0),MATCH($B59,'2019'!$C$1:$R$1,0)),0)</f>
        <v>10178</v>
      </c>
      <c r="I59" s="118">
        <f>_xlfn.IFNA(INDEX('2019'!$C$6:$R$55,MATCH(I$4,'2019'!$B$6:$B$55,0),MATCH($B59,'2019'!$C$1:$R$1,0)),0)</f>
        <v>194</v>
      </c>
      <c r="J59" s="118">
        <f>_xlfn.IFNA(INDEX('2019'!$C$6:$R$55,MATCH(J$4,'2019'!$B$6:$B$55,0),MATCH($B59,'2019'!$C$1:$R$1,0)),0)</f>
        <v>11956</v>
      </c>
      <c r="K59" s="118">
        <f>_xlfn.IFNA(INDEX('2019'!$C$6:$R$55,MATCH(K$4,'2019'!$B$6:$B$55,0),MATCH($B59,'2019'!$C$1:$R$1,0)),0)</f>
        <v>26801</v>
      </c>
      <c r="L59" s="118">
        <f>_xlfn.IFNA(INDEX('2019'!$C$6:$R$55,MATCH(L$4,'2019'!$B$6:$B$55,0),MATCH($B59,'2019'!$C$1:$R$1,0)),0)</f>
        <v>2227</v>
      </c>
      <c r="M59" s="118">
        <f>_xlfn.IFNA(INDEX('2019'!$C$6:$R$55,MATCH(M$4,'2019'!$B$6:$B$55,0),MATCH($B59,'2019'!$C$1:$R$1,0)),0)</f>
        <v>544</v>
      </c>
      <c r="N59" s="118">
        <f>_xlfn.IFNA(INDEX('2019'!$C$6:$R$55,MATCH(N$4,'2019'!$B$6:$B$55,0),MATCH($B59,'2019'!$C$1:$R$1,0)),0)</f>
        <v>0</v>
      </c>
      <c r="O59" s="118">
        <f>_xlfn.IFNA(INDEX('2019'!$C$6:$R$55,MATCH(O$4,'2019'!$B$6:$B$55,0),MATCH($B59,'2019'!$C$1:$R$1,0)),0)</f>
        <v>6585</v>
      </c>
      <c r="P59" s="118">
        <f t="shared" si="9"/>
        <v>179213</v>
      </c>
    </row>
    <row r="60" spans="2:19" ht="12.75" customHeight="1">
      <c r="B60" s="127" t="s">
        <v>420</v>
      </c>
      <c r="C60" s="118">
        <f>_xlfn.IFNA(INDEX('2019'!$C$6:$R$55,MATCH(C$4,'2019'!$B$6:$B$55,0),MATCH($B60,'2019'!$C$1:$R$1,0)),0)</f>
        <v>0</v>
      </c>
      <c r="D60" s="118">
        <f>_xlfn.IFNA(INDEX('2019'!$C$6:$R$55,MATCH(D$4,'2019'!$B$6:$B$55,0),MATCH($B60,'2019'!$C$1:$R$1,0)),0)</f>
        <v>0</v>
      </c>
      <c r="E60" s="118">
        <f>_xlfn.IFNA(INDEX('2019'!$C$6:$R$55,MATCH(E$4,'2019'!$B$6:$B$55,0),MATCH($B60,'2019'!$C$1:$R$1,0)),0)</f>
        <v>0</v>
      </c>
      <c r="F60" s="118">
        <f>_xlfn.IFNA(INDEX('2019'!$C$6:$R$55,MATCH(F$4,'2019'!$B$6:$B$55,0),MATCH($B60,'2019'!$C$1:$R$1,0)),0)</f>
        <v>0</v>
      </c>
      <c r="G60" s="118">
        <f>_xlfn.IFNA(INDEX('2019'!$C$6:$R$55,MATCH(G$4,'2019'!$B$6:$B$55,0),MATCH($B60,'2019'!$C$1:$R$1,0)),0)</f>
        <v>0</v>
      </c>
      <c r="H60" s="118">
        <f>_xlfn.IFNA(INDEX('2019'!$C$6:$R$55,MATCH(H$4,'2019'!$B$6:$B$55,0),MATCH($B60,'2019'!$C$1:$R$1,0)),0)</f>
        <v>0</v>
      </c>
      <c r="I60" s="118">
        <f>_xlfn.IFNA(INDEX('2019'!$C$6:$R$55,MATCH(I$4,'2019'!$B$6:$B$55,0),MATCH($B60,'2019'!$C$1:$R$1,0)),0)</f>
        <v>0</v>
      </c>
      <c r="J60" s="118">
        <f>_xlfn.IFNA(INDEX('2019'!$C$6:$R$55,MATCH(J$4,'2019'!$B$6:$B$55,0),MATCH($B60,'2019'!$C$1:$R$1,0)),0)</f>
        <v>0</v>
      </c>
      <c r="K60" s="118">
        <f>_xlfn.IFNA(INDEX('2019'!$C$6:$R$55,MATCH(K$4,'2019'!$B$6:$B$55,0),MATCH($B60,'2019'!$C$1:$R$1,0)),0)</f>
        <v>0</v>
      </c>
      <c r="L60" s="118">
        <f>_xlfn.IFNA(INDEX('2019'!$C$6:$R$55,MATCH(L$4,'2019'!$B$6:$B$55,0),MATCH($B60,'2019'!$C$1:$R$1,0)),0)</f>
        <v>0</v>
      </c>
      <c r="M60" s="118">
        <f>_xlfn.IFNA(INDEX('2019'!$C$6:$R$55,MATCH(M$4,'2019'!$B$6:$B$55,0),MATCH($B60,'2019'!$C$1:$R$1,0)),0)</f>
        <v>0</v>
      </c>
      <c r="N60" s="118">
        <f>_xlfn.IFNA(INDEX('2019'!$C$6:$R$55,MATCH(N$4,'2019'!$B$6:$B$55,0),MATCH($B60,'2019'!$C$1:$R$1,0)),0)</f>
        <v>0</v>
      </c>
      <c r="O60" s="118">
        <f>_xlfn.IFNA(INDEX('2019'!$C$6:$R$55,MATCH(O$4,'2019'!$B$6:$B$55,0),MATCH($B60,'2019'!$C$1:$R$1,0)),0)</f>
        <v>0</v>
      </c>
      <c r="P60" s="118">
        <f>SUM(P54:P57)</f>
        <v>167752.65299999999</v>
      </c>
    </row>
    <row r="61" spans="2:19" ht="12.75" customHeight="1">
      <c r="B61" s="118" t="s">
        <v>485</v>
      </c>
      <c r="C61" s="118">
        <f t="shared" ref="C61:O61" si="10">SUM(C47:C59)</f>
        <v>297945.03499999997</v>
      </c>
      <c r="D61" s="118">
        <f t="shared" si="10"/>
        <v>567086.0689999999</v>
      </c>
      <c r="E61" s="118">
        <f t="shared" si="10"/>
        <v>94138.953999999998</v>
      </c>
      <c r="F61" s="118">
        <f t="shared" si="10"/>
        <v>271439.397</v>
      </c>
      <c r="G61" s="118">
        <f t="shared" si="10"/>
        <v>120206.201</v>
      </c>
      <c r="H61" s="118">
        <f t="shared" si="10"/>
        <v>214167.62300000002</v>
      </c>
      <c r="I61" s="118">
        <f t="shared" si="10"/>
        <v>14305.366</v>
      </c>
      <c r="J61" s="118">
        <f t="shared" si="10"/>
        <v>213476.288</v>
      </c>
      <c r="K61" s="118">
        <f t="shared" si="10"/>
        <v>223894.31700000001</v>
      </c>
      <c r="L61" s="118">
        <f t="shared" si="10"/>
        <v>72305.264999999999</v>
      </c>
      <c r="M61" s="118">
        <f t="shared" si="10"/>
        <v>17319.823</v>
      </c>
      <c r="N61" s="118">
        <f t="shared" si="10"/>
        <v>102209.42200000001</v>
      </c>
      <c r="O61" s="118">
        <f t="shared" si="10"/>
        <v>108956.845</v>
      </c>
      <c r="P61" s="118">
        <f>SUM(C61:O61)</f>
        <v>2317450.605</v>
      </c>
    </row>
    <row r="62" spans="2:19" ht="12.75" customHeight="1">
      <c r="B62" s="118" t="s">
        <v>57</v>
      </c>
      <c r="C62" s="118">
        <f>_xlfn.IFNA(INDEX('2019'!$C$6:$S$55,MATCH(C$4,'2019'!$B$6:$B$55,0),MATCH($B62,'2019'!$C$1:$S$1,0)),0)</f>
        <v>298073.03499999997</v>
      </c>
      <c r="D62" s="118">
        <f>_xlfn.IFNA(INDEX('2019'!$C$6:$S$55,MATCH(D$4,'2019'!$B$6:$B$55,0),MATCH($B62,'2019'!$C$1:$S$1,0)),0)</f>
        <v>567566.0689999999</v>
      </c>
      <c r="E62" s="118">
        <f>_xlfn.IFNA(INDEX('2019'!$C$6:$S$55,MATCH(E$4,'2019'!$B$6:$B$55,0),MATCH($B62,'2019'!$C$1:$S$1,0)),0)</f>
        <v>94496.459000000003</v>
      </c>
      <c r="F62" s="118">
        <f>_xlfn.IFNA(INDEX('2019'!$C$6:$S$55,MATCH(F$4,'2019'!$B$6:$B$55,0),MATCH($B62,'2019'!$C$1:$S$1,0)),0)</f>
        <v>281834.08399999997</v>
      </c>
      <c r="G62" s="118">
        <f>_xlfn.IFNA(INDEX('2019'!$C$6:$S$55,MATCH(G$4,'2019'!$B$6:$B$55,0),MATCH($B62,'2019'!$C$1:$S$1,0)),0)</f>
        <v>120245.702</v>
      </c>
      <c r="H62" s="118">
        <f>_xlfn.IFNA(INDEX('2019'!$C$6:$S$55,MATCH(H$4,'2019'!$B$6:$B$55,0),MATCH($B62,'2019'!$C$1:$S$1,0)),0)</f>
        <v>214286.12599999999</v>
      </c>
      <c r="I62" s="118">
        <f>_xlfn.IFNA(INDEX('2019'!$C$6:$S$55,MATCH(I$4,'2019'!$B$6:$B$55,0),MATCH($B62,'2019'!$C$1:$S$1,0)),0)</f>
        <v>14600.867</v>
      </c>
      <c r="J62" s="118">
        <f>_xlfn.IFNA(INDEX('2019'!$C$6:$S$55,MATCH(J$4,'2019'!$B$6:$B$55,0),MATCH($B62,'2019'!$C$1:$S$1,0)),0)</f>
        <v>213476.28799999997</v>
      </c>
      <c r="K62" s="118">
        <f>_xlfn.IFNA(INDEX('2019'!$C$6:$S$55,MATCH(K$4,'2019'!$B$6:$B$55,0),MATCH($B62,'2019'!$C$1:$S$1,0)),0)</f>
        <v>223933.818</v>
      </c>
      <c r="L62" s="118">
        <f>_xlfn.IFNA(INDEX('2019'!$C$6:$S$55,MATCH(L$4,'2019'!$B$6:$B$55,0),MATCH($B62,'2019'!$C$1:$S$1,0)),0)</f>
        <v>72305.264999999999</v>
      </c>
      <c r="M62" s="118">
        <f>_xlfn.IFNA(INDEX('2019'!$C$6:$S$55,MATCH(M$4,'2019'!$B$6:$B$55,0),MATCH($B62,'2019'!$C$1:$S$1,0)),0)</f>
        <v>17319.823</v>
      </c>
      <c r="N62" s="118">
        <f>_xlfn.IFNA(INDEX('2019'!$C$6:$S$55,MATCH(N$4,'2019'!$B$6:$B$55,0),MATCH($B62,'2019'!$C$1:$S$1,0)),0)</f>
        <v>102209.42200000001</v>
      </c>
      <c r="O62" s="118">
        <f>_xlfn.IFNA(INDEX('2019'!$C$6:$S$55,MATCH(O$4,'2019'!$B$6:$B$55,0),MATCH($B62,'2019'!$C$1:$S$1,0)),0)</f>
        <v>109114.849</v>
      </c>
      <c r="P62" s="118">
        <f>SUM(C62:O62)</f>
        <v>2329461.8069999996</v>
      </c>
    </row>
  </sheetData>
  <hyperlinks>
    <hyperlink ref="H1" r:id="rId1" xr:uid="{00000000-0004-0000-1400-000000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2:AN42"/>
  <sheetViews>
    <sheetView zoomScale="130" zoomScaleNormal="130" workbookViewId="0">
      <selection activeCell="AL7" sqref="AL7"/>
    </sheetView>
  </sheetViews>
  <sheetFormatPr baseColWidth="10" defaultColWidth="8.83203125" defaultRowHeight="15"/>
  <cols>
    <col min="1" max="1" width="8.83203125" style="409"/>
    <col min="2" max="2" width="19.1640625" style="409" customWidth="1"/>
    <col min="3" max="4" width="8.1640625" style="409" bestFit="1" customWidth="1"/>
    <col min="5" max="7" width="7.1640625" style="409" customWidth="1"/>
    <col min="8" max="16384" width="8.83203125" style="409"/>
  </cols>
  <sheetData>
    <row r="2" spans="1:40">
      <c r="A2" s="409" t="s">
        <v>393</v>
      </c>
      <c r="B2" s="605" t="str">
        <f t="shared" ref="B2:AM2" si="0">B9</f>
        <v>01 Iron and steel</v>
      </c>
      <c r="C2" s="605" t="str">
        <f t="shared" si="0"/>
        <v>01 Iron and steel</v>
      </c>
      <c r="D2" s="605" t="str">
        <f t="shared" si="0"/>
        <v>01 Iron and steel</v>
      </c>
      <c r="E2" s="605" t="str">
        <f t="shared" si="0"/>
        <v>02 Chemical and petrochemical</v>
      </c>
      <c r="F2" s="605" t="str">
        <f t="shared" si="0"/>
        <v>02 Chemical and petrochemical</v>
      </c>
      <c r="G2" s="605" t="str">
        <f t="shared" si="0"/>
        <v>02 Chemical and petrochemical</v>
      </c>
      <c r="H2" s="605" t="str">
        <f t="shared" si="0"/>
        <v>03 Non-ferrous metal</v>
      </c>
      <c r="I2" s="605" t="str">
        <f t="shared" si="0"/>
        <v>03 Non-ferrous metal</v>
      </c>
      <c r="J2" s="605" t="str">
        <f t="shared" si="0"/>
        <v>03 Non-ferrous metal</v>
      </c>
      <c r="K2" s="605" t="str">
        <f t="shared" si="0"/>
        <v>04 Non-metallic minerals</v>
      </c>
      <c r="L2" s="605" t="str">
        <f t="shared" si="0"/>
        <v>04 Non-metallic minerals</v>
      </c>
      <c r="M2" s="605" t="str">
        <f t="shared" si="0"/>
        <v>04 Non-metallic minerals</v>
      </c>
      <c r="N2" s="605" t="str">
        <f t="shared" si="0"/>
        <v>05 Transport equipment</v>
      </c>
      <c r="O2" s="605" t="str">
        <f t="shared" si="0"/>
        <v>05 Transport equipment</v>
      </c>
      <c r="P2" s="605" t="str">
        <f t="shared" si="0"/>
        <v>05 Transport equipment</v>
      </c>
      <c r="Q2" s="605" t="str">
        <f t="shared" si="0"/>
        <v>06 Machinery</v>
      </c>
      <c r="R2" s="605" t="str">
        <f t="shared" si="0"/>
        <v>06 Machinery</v>
      </c>
      <c r="S2" s="605" t="str">
        <f t="shared" si="0"/>
        <v>06 Machinery</v>
      </c>
      <c r="T2" s="605" t="str">
        <f t="shared" si="0"/>
        <v>07 Mining and quarrying</v>
      </c>
      <c r="U2" s="605" t="str">
        <f t="shared" si="0"/>
        <v>07 Mining and quarrying</v>
      </c>
      <c r="V2" s="605" t="str">
        <f t="shared" si="0"/>
        <v>07 Mining and quarrying</v>
      </c>
      <c r="W2" s="605" t="str">
        <f t="shared" si="0"/>
        <v>08 Food and tobacco</v>
      </c>
      <c r="X2" s="605" t="str">
        <f t="shared" si="0"/>
        <v>08 Food and tobacco</v>
      </c>
      <c r="Y2" s="605" t="str">
        <f t="shared" si="0"/>
        <v>08 Food and tobacco</v>
      </c>
      <c r="Z2" s="605" t="str">
        <f t="shared" si="0"/>
        <v>09 Paper, pulp and printing</v>
      </c>
      <c r="AA2" s="605" t="str">
        <f t="shared" si="0"/>
        <v>09 Paper, pulp and printing</v>
      </c>
      <c r="AB2" s="605" t="str">
        <f t="shared" si="0"/>
        <v>09 Paper, pulp and printing</v>
      </c>
      <c r="AC2" s="605" t="str">
        <f t="shared" si="0"/>
        <v>010 Wood and wood products</v>
      </c>
      <c r="AD2" s="605" t="str">
        <f t="shared" si="0"/>
        <v>010 Wood and wood products</v>
      </c>
      <c r="AE2" s="605" t="str">
        <f t="shared" si="0"/>
        <v>010 Wood and wood products</v>
      </c>
      <c r="AF2" s="605" t="str">
        <f t="shared" si="0"/>
        <v>011 Textile and leather</v>
      </c>
      <c r="AG2" s="605" t="str">
        <f t="shared" si="0"/>
        <v>011 Textile and leather</v>
      </c>
      <c r="AH2" s="605" t="str">
        <f t="shared" si="0"/>
        <v>011 Textile and leather</v>
      </c>
      <c r="AI2" s="605" t="str">
        <f t="shared" si="0"/>
        <v>012 Construction</v>
      </c>
      <c r="AJ2" s="605" t="str">
        <f t="shared" si="0"/>
        <v>012 Construction</v>
      </c>
      <c r="AK2" s="605" t="str">
        <f t="shared" si="0"/>
        <v>012 Construction</v>
      </c>
      <c r="AL2" s="605" t="str">
        <f t="shared" si="0"/>
        <v>013 Non-specified</v>
      </c>
      <c r="AM2" s="605" t="str">
        <f t="shared" si="0"/>
        <v>013 Non-specified</v>
      </c>
      <c r="AN2" s="605" t="str">
        <f>AN9</f>
        <v>013 Non-specified</v>
      </c>
    </row>
    <row r="3" spans="1:40">
      <c r="B3" s="421">
        <v>2010</v>
      </c>
      <c r="C3" s="421">
        <v>2015</v>
      </c>
      <c r="D3" s="421">
        <v>2019</v>
      </c>
      <c r="E3" s="421">
        <v>2010</v>
      </c>
      <c r="F3" s="421">
        <v>2015</v>
      </c>
      <c r="G3" s="421">
        <v>2019</v>
      </c>
      <c r="H3" s="421">
        <v>2010</v>
      </c>
      <c r="I3" s="421">
        <v>2015</v>
      </c>
      <c r="J3" s="421">
        <v>2019</v>
      </c>
      <c r="K3" s="421">
        <v>2010</v>
      </c>
      <c r="L3" s="421">
        <v>2015</v>
      </c>
      <c r="M3" s="421">
        <v>2019</v>
      </c>
      <c r="N3" s="421">
        <v>2010</v>
      </c>
      <c r="O3" s="421">
        <v>2015</v>
      </c>
      <c r="P3" s="421">
        <v>2019</v>
      </c>
      <c r="Q3" s="421">
        <v>2010</v>
      </c>
      <c r="R3" s="421">
        <v>2015</v>
      </c>
      <c r="S3" s="421">
        <v>2019</v>
      </c>
      <c r="T3" s="421">
        <v>2010</v>
      </c>
      <c r="U3" s="421">
        <v>2015</v>
      </c>
      <c r="V3" s="421">
        <v>2019</v>
      </c>
      <c r="W3" s="421">
        <v>2010</v>
      </c>
      <c r="X3" s="421">
        <v>2015</v>
      </c>
      <c r="Y3" s="421">
        <v>2019</v>
      </c>
      <c r="Z3" s="421">
        <v>2010</v>
      </c>
      <c r="AA3" s="421">
        <v>2015</v>
      </c>
      <c r="AB3" s="421">
        <v>2019</v>
      </c>
      <c r="AC3" s="421">
        <v>2010</v>
      </c>
      <c r="AD3" s="421">
        <v>2015</v>
      </c>
      <c r="AE3" s="421">
        <v>2019</v>
      </c>
      <c r="AF3" s="421">
        <v>2010</v>
      </c>
      <c r="AG3" s="421">
        <v>2015</v>
      </c>
      <c r="AH3" s="421">
        <v>2019</v>
      </c>
      <c r="AI3" s="421">
        <v>2010</v>
      </c>
      <c r="AJ3" s="421">
        <v>2015</v>
      </c>
      <c r="AK3" s="421">
        <v>2019</v>
      </c>
      <c r="AL3" s="421">
        <v>2010</v>
      </c>
      <c r="AM3" s="421">
        <v>2015</v>
      </c>
      <c r="AN3" s="421">
        <v>2019</v>
      </c>
    </row>
    <row r="4" spans="1:40">
      <c r="A4" s="409" t="s">
        <v>586</v>
      </c>
      <c r="B4" s="421">
        <v>1</v>
      </c>
      <c r="C4" s="421">
        <v>1</v>
      </c>
      <c r="D4" s="421">
        <v>1</v>
      </c>
      <c r="E4" s="421">
        <v>1</v>
      </c>
      <c r="F4" s="421">
        <v>1</v>
      </c>
      <c r="G4" s="421">
        <v>1</v>
      </c>
      <c r="H4" s="421">
        <v>1</v>
      </c>
      <c r="I4" s="421">
        <v>1</v>
      </c>
      <c r="J4" s="421">
        <v>1</v>
      </c>
      <c r="K4" s="421">
        <v>1</v>
      </c>
      <c r="L4" s="421">
        <v>1</v>
      </c>
      <c r="M4" s="421">
        <v>1</v>
      </c>
      <c r="N4" s="421">
        <v>1</v>
      </c>
      <c r="O4" s="421">
        <v>1</v>
      </c>
      <c r="P4" s="421">
        <v>1</v>
      </c>
      <c r="Q4" s="421">
        <v>1</v>
      </c>
      <c r="R4" s="421">
        <v>1</v>
      </c>
      <c r="S4" s="421">
        <v>1</v>
      </c>
      <c r="T4" s="421">
        <v>1</v>
      </c>
      <c r="U4" s="421">
        <v>1</v>
      </c>
      <c r="V4" s="421">
        <v>1</v>
      </c>
      <c r="W4" s="421">
        <v>1</v>
      </c>
      <c r="X4" s="421">
        <v>1</v>
      </c>
      <c r="Y4" s="421">
        <v>1</v>
      </c>
      <c r="Z4" s="421">
        <v>1</v>
      </c>
      <c r="AA4" s="421">
        <v>1</v>
      </c>
      <c r="AB4" s="421">
        <v>1</v>
      </c>
      <c r="AC4" s="421">
        <v>1</v>
      </c>
      <c r="AD4" s="421">
        <v>1</v>
      </c>
      <c r="AE4" s="421">
        <v>1</v>
      </c>
      <c r="AF4" s="421">
        <v>1</v>
      </c>
      <c r="AG4" s="421">
        <v>1</v>
      </c>
      <c r="AH4" s="421">
        <v>1</v>
      </c>
      <c r="AI4" s="421">
        <v>1</v>
      </c>
      <c r="AJ4" s="421">
        <v>1</v>
      </c>
      <c r="AK4" s="421">
        <v>1</v>
      </c>
      <c r="AL4" s="421">
        <v>1</v>
      </c>
      <c r="AM4" s="421">
        <v>1</v>
      </c>
      <c r="AN4" s="421">
        <v>1</v>
      </c>
    </row>
    <row r="5" spans="1:40">
      <c r="A5" s="440" t="s">
        <v>575</v>
      </c>
      <c r="B5" s="421">
        <v>0</v>
      </c>
      <c r="C5" s="421">
        <v>0</v>
      </c>
      <c r="D5" s="421">
        <v>0</v>
      </c>
      <c r="E5" s="421">
        <v>0</v>
      </c>
      <c r="F5" s="421">
        <v>0</v>
      </c>
      <c r="G5" s="421">
        <v>0</v>
      </c>
      <c r="H5" s="421">
        <v>0</v>
      </c>
      <c r="I5" s="421">
        <v>0</v>
      </c>
      <c r="J5" s="421">
        <v>0</v>
      </c>
      <c r="K5" s="421">
        <v>0</v>
      </c>
      <c r="L5" s="421">
        <v>0</v>
      </c>
      <c r="M5" s="421">
        <v>0</v>
      </c>
      <c r="N5" s="421">
        <v>0</v>
      </c>
      <c r="O5" s="421">
        <v>0</v>
      </c>
      <c r="P5" s="421">
        <v>0</v>
      </c>
      <c r="Q5" s="421">
        <v>0</v>
      </c>
      <c r="R5" s="421">
        <v>0</v>
      </c>
      <c r="S5" s="421">
        <v>0</v>
      </c>
      <c r="T5" s="421">
        <v>0</v>
      </c>
      <c r="U5" s="421">
        <v>0</v>
      </c>
      <c r="V5" s="421">
        <v>0</v>
      </c>
      <c r="W5" s="421">
        <v>0</v>
      </c>
      <c r="X5" s="421">
        <v>0</v>
      </c>
      <c r="Y5" s="421">
        <v>0</v>
      </c>
      <c r="Z5" s="421">
        <v>0</v>
      </c>
      <c r="AA5" s="421">
        <v>0</v>
      </c>
      <c r="AB5" s="421">
        <v>0</v>
      </c>
      <c r="AC5" s="421">
        <v>0</v>
      </c>
      <c r="AD5" s="421">
        <v>0</v>
      </c>
      <c r="AE5" s="421">
        <v>0</v>
      </c>
      <c r="AF5" s="421">
        <v>0</v>
      </c>
      <c r="AG5" s="421">
        <v>0</v>
      </c>
      <c r="AH5" s="421">
        <v>0</v>
      </c>
      <c r="AI5" s="421">
        <v>0</v>
      </c>
      <c r="AJ5" s="421">
        <v>0</v>
      </c>
      <c r="AK5" s="421">
        <v>0</v>
      </c>
      <c r="AL5" s="421">
        <v>0</v>
      </c>
      <c r="AM5" s="421">
        <v>0</v>
      </c>
      <c r="AN5" s="421">
        <v>0</v>
      </c>
    </row>
    <row r="6" spans="1:40">
      <c r="A6" s="585" t="s">
        <v>564</v>
      </c>
      <c r="B6" s="421">
        <v>0</v>
      </c>
      <c r="C6" s="421">
        <v>0</v>
      </c>
      <c r="D6" s="421">
        <v>0</v>
      </c>
      <c r="E6" s="421">
        <v>0</v>
      </c>
      <c r="F6" s="421">
        <v>0</v>
      </c>
      <c r="G6" s="421">
        <v>0</v>
      </c>
      <c r="H6" s="421">
        <v>0</v>
      </c>
      <c r="I6" s="421">
        <v>0</v>
      </c>
      <c r="J6" s="421">
        <v>0</v>
      </c>
      <c r="K6" s="421">
        <v>0</v>
      </c>
      <c r="L6" s="421">
        <v>0</v>
      </c>
      <c r="M6" s="421">
        <v>0</v>
      </c>
      <c r="N6" s="421">
        <v>0</v>
      </c>
      <c r="O6" s="421">
        <v>0</v>
      </c>
      <c r="P6" s="421">
        <v>0</v>
      </c>
      <c r="Q6" s="421">
        <v>0</v>
      </c>
      <c r="R6" s="421">
        <v>0</v>
      </c>
      <c r="S6" s="421">
        <v>0</v>
      </c>
      <c r="T6" s="421">
        <v>0</v>
      </c>
      <c r="U6" s="421">
        <v>0</v>
      </c>
      <c r="V6" s="421">
        <v>0</v>
      </c>
      <c r="W6" s="421">
        <v>0</v>
      </c>
      <c r="X6" s="421">
        <v>0</v>
      </c>
      <c r="Y6" s="421">
        <v>0</v>
      </c>
      <c r="Z6" s="421">
        <v>0</v>
      </c>
      <c r="AA6" s="421">
        <v>0</v>
      </c>
      <c r="AB6" s="421">
        <v>0</v>
      </c>
      <c r="AC6" s="421">
        <v>0</v>
      </c>
      <c r="AD6" s="421">
        <v>0</v>
      </c>
      <c r="AE6" s="421">
        <v>0</v>
      </c>
      <c r="AF6" s="421">
        <v>0</v>
      </c>
      <c r="AG6" s="421">
        <v>0</v>
      </c>
      <c r="AH6" s="421">
        <v>0</v>
      </c>
      <c r="AI6" s="421">
        <v>0</v>
      </c>
      <c r="AJ6" s="421">
        <v>0</v>
      </c>
      <c r="AK6" s="421">
        <v>0</v>
      </c>
      <c r="AL6" s="421">
        <v>0</v>
      </c>
      <c r="AM6" s="421">
        <v>0</v>
      </c>
      <c r="AN6" s="421">
        <v>0</v>
      </c>
    </row>
    <row r="9" spans="1:40">
      <c r="B9" s="409" t="s">
        <v>510</v>
      </c>
      <c r="C9" s="409" t="str">
        <f>B9</f>
        <v>01 Iron and steel</v>
      </c>
      <c r="D9" s="409" t="str">
        <f>C9</f>
        <v>01 Iron and steel</v>
      </c>
      <c r="E9" s="409" t="s">
        <v>511</v>
      </c>
      <c r="F9" s="409" t="str">
        <f>E9</f>
        <v>02 Chemical and petrochemical</v>
      </c>
      <c r="G9" s="409" t="str">
        <f>F9</f>
        <v>02 Chemical and petrochemical</v>
      </c>
      <c r="H9" s="409" t="s">
        <v>512</v>
      </c>
      <c r="I9" s="409" t="str">
        <f>H9</f>
        <v>03 Non-ferrous metal</v>
      </c>
      <c r="J9" s="409" t="str">
        <f>I9</f>
        <v>03 Non-ferrous metal</v>
      </c>
      <c r="K9" s="409" t="s">
        <v>513</v>
      </c>
      <c r="L9" s="409" t="str">
        <f>K9</f>
        <v>04 Non-metallic minerals</v>
      </c>
      <c r="M9" s="409" t="str">
        <f>L9</f>
        <v>04 Non-metallic minerals</v>
      </c>
      <c r="N9" s="409" t="s">
        <v>514</v>
      </c>
      <c r="O9" s="409" t="str">
        <f>N9</f>
        <v>05 Transport equipment</v>
      </c>
      <c r="P9" s="409" t="str">
        <f>O9</f>
        <v>05 Transport equipment</v>
      </c>
      <c r="Q9" s="409" t="s">
        <v>515</v>
      </c>
      <c r="R9" s="409" t="str">
        <f>Q9</f>
        <v>06 Machinery</v>
      </c>
      <c r="S9" s="409" t="str">
        <f>R9</f>
        <v>06 Machinery</v>
      </c>
      <c r="T9" s="409" t="s">
        <v>516</v>
      </c>
      <c r="U9" s="409" t="str">
        <f>T9</f>
        <v>07 Mining and quarrying</v>
      </c>
      <c r="V9" s="409" t="str">
        <f>U9</f>
        <v>07 Mining and quarrying</v>
      </c>
      <c r="W9" s="409" t="s">
        <v>517</v>
      </c>
      <c r="X9" s="409" t="str">
        <f>W9</f>
        <v>08 Food and tobacco</v>
      </c>
      <c r="Y9" s="409" t="str">
        <f>X9</f>
        <v>08 Food and tobacco</v>
      </c>
      <c r="Z9" s="409" t="s">
        <v>518</v>
      </c>
      <c r="AA9" s="409" t="str">
        <f>Z9</f>
        <v>09 Paper, pulp and printing</v>
      </c>
      <c r="AB9" s="409" t="str">
        <f>AA9</f>
        <v>09 Paper, pulp and printing</v>
      </c>
      <c r="AC9" s="409" t="s">
        <v>519</v>
      </c>
      <c r="AD9" s="409" t="str">
        <f>AC9</f>
        <v>010 Wood and wood products</v>
      </c>
      <c r="AE9" s="409" t="str">
        <f>AD9</f>
        <v>010 Wood and wood products</v>
      </c>
      <c r="AF9" s="409" t="s">
        <v>520</v>
      </c>
      <c r="AG9" s="409" t="str">
        <f>AF9</f>
        <v>011 Textile and leather</v>
      </c>
      <c r="AH9" s="409" t="str">
        <f>AG9</f>
        <v>011 Textile and leather</v>
      </c>
      <c r="AI9" s="409" t="s">
        <v>521</v>
      </c>
      <c r="AJ9" s="409" t="str">
        <f>AI9</f>
        <v>012 Construction</v>
      </c>
      <c r="AK9" s="409" t="str">
        <f>AJ9</f>
        <v>012 Construction</v>
      </c>
      <c r="AL9" s="409" t="s">
        <v>522</v>
      </c>
      <c r="AM9" s="409" t="str">
        <f>AL9</f>
        <v>013 Non-specified</v>
      </c>
      <c r="AN9" s="409" t="str">
        <f>AM9</f>
        <v>013 Non-specified</v>
      </c>
    </row>
    <row r="14" spans="1:40" s="441" customFormat="1"/>
    <row r="15" spans="1:40" ht="15" customHeight="1">
      <c r="C15" s="668" t="s">
        <v>360</v>
      </c>
      <c r="D15" s="668"/>
      <c r="E15" s="668" t="s">
        <v>361</v>
      </c>
      <c r="F15" s="668"/>
      <c r="G15" s="410"/>
      <c r="H15" s="668" t="s">
        <v>362</v>
      </c>
      <c r="I15" s="668"/>
      <c r="J15" s="668"/>
      <c r="L15" s="668" t="s">
        <v>363</v>
      </c>
      <c r="M15" s="668"/>
      <c r="N15" s="668"/>
      <c r="P15" s="668" t="s">
        <v>364</v>
      </c>
      <c r="Q15" s="668"/>
      <c r="R15" s="668"/>
    </row>
    <row r="16" spans="1:40">
      <c r="A16" s="411"/>
      <c r="C16" s="412">
        <v>2010</v>
      </c>
      <c r="D16" s="412">
        <v>2012</v>
      </c>
      <c r="E16" s="412">
        <v>2010</v>
      </c>
      <c r="F16" s="412">
        <v>2012</v>
      </c>
      <c r="H16" s="412">
        <v>2010</v>
      </c>
      <c r="I16" s="412">
        <v>2012</v>
      </c>
      <c r="J16" s="412">
        <v>2014</v>
      </c>
      <c r="L16" s="412">
        <v>2010</v>
      </c>
      <c r="M16" s="412">
        <v>2012</v>
      </c>
      <c r="N16" s="412">
        <v>2014</v>
      </c>
      <c r="P16" s="412">
        <v>2010</v>
      </c>
      <c r="Q16" s="412">
        <v>2012</v>
      </c>
      <c r="R16" s="412">
        <v>2014</v>
      </c>
    </row>
    <row r="17" spans="1:18">
      <c r="A17" s="670" t="s">
        <v>365</v>
      </c>
      <c r="B17" s="413" t="s">
        <v>366</v>
      </c>
      <c r="C17" s="414">
        <v>738348</v>
      </c>
      <c r="D17" s="414">
        <v>732580</v>
      </c>
      <c r="E17" s="415">
        <v>4079</v>
      </c>
      <c r="F17" s="415">
        <v>3054</v>
      </c>
      <c r="H17" s="414">
        <v>271662</v>
      </c>
      <c r="I17" s="414">
        <v>278352</v>
      </c>
      <c r="J17" s="414">
        <v>284962</v>
      </c>
      <c r="L17" s="414">
        <v>3111</v>
      </c>
      <c r="M17" s="414">
        <v>3304</v>
      </c>
      <c r="N17" s="414">
        <v>3453</v>
      </c>
      <c r="P17" s="414">
        <v>38952</v>
      </c>
      <c r="Q17" s="414">
        <v>41807</v>
      </c>
      <c r="R17" s="414">
        <v>42323</v>
      </c>
    </row>
    <row r="18" spans="1:18">
      <c r="A18" s="670"/>
      <c r="B18" s="413" t="s">
        <v>367</v>
      </c>
      <c r="C18" s="669">
        <v>778396</v>
      </c>
      <c r="D18" s="414"/>
      <c r="E18" s="415">
        <v>31</v>
      </c>
      <c r="F18" s="415">
        <v>57</v>
      </c>
      <c r="H18" s="414">
        <v>536499</v>
      </c>
      <c r="I18" s="414">
        <v>556254</v>
      </c>
      <c r="J18" s="414">
        <v>575757</v>
      </c>
      <c r="L18" s="414">
        <v>5542</v>
      </c>
      <c r="M18" s="414">
        <v>6020</v>
      </c>
      <c r="N18" s="414">
        <v>6390</v>
      </c>
      <c r="P18" s="414">
        <v>41663</v>
      </c>
      <c r="Q18" s="414">
        <v>40509</v>
      </c>
      <c r="R18" s="414">
        <v>49616</v>
      </c>
    </row>
    <row r="19" spans="1:18">
      <c r="A19" s="670"/>
      <c r="B19" s="413" t="s">
        <v>368</v>
      </c>
      <c r="C19" s="669"/>
      <c r="D19" s="414">
        <v>772252</v>
      </c>
      <c r="E19" s="415">
        <v>23</v>
      </c>
      <c r="F19" s="416" t="s">
        <v>369</v>
      </c>
      <c r="H19" s="414">
        <v>586860</v>
      </c>
      <c r="I19" s="414">
        <v>613285</v>
      </c>
      <c r="J19" s="414">
        <v>634463</v>
      </c>
      <c r="L19" s="414">
        <v>4618</v>
      </c>
      <c r="M19" s="414">
        <v>5089</v>
      </c>
      <c r="N19" s="414">
        <v>5484</v>
      </c>
      <c r="P19" s="414">
        <v>30357</v>
      </c>
      <c r="Q19" s="414">
        <v>32379</v>
      </c>
      <c r="R19" s="414">
        <v>35806</v>
      </c>
    </row>
    <row r="20" spans="1:18">
      <c r="A20" s="670"/>
      <c r="B20" s="413" t="s">
        <v>370</v>
      </c>
      <c r="C20" s="414">
        <v>1053545</v>
      </c>
      <c r="D20" s="414">
        <v>1043902</v>
      </c>
      <c r="E20" s="415">
        <v>0</v>
      </c>
      <c r="F20" s="415">
        <v>0</v>
      </c>
      <c r="H20" s="414">
        <v>190709</v>
      </c>
      <c r="I20" s="414">
        <v>192791</v>
      </c>
      <c r="J20" s="414">
        <v>194433</v>
      </c>
      <c r="L20" s="414">
        <v>2104</v>
      </c>
      <c r="M20" s="414">
        <v>2187</v>
      </c>
      <c r="N20" s="414">
        <v>2276</v>
      </c>
      <c r="P20" s="414">
        <v>17113</v>
      </c>
      <c r="Q20" s="414">
        <v>19302</v>
      </c>
      <c r="R20" s="414">
        <v>19846</v>
      </c>
    </row>
    <row r="21" spans="1:18">
      <c r="A21" s="670"/>
      <c r="B21" s="413" t="s">
        <v>371</v>
      </c>
      <c r="C21" s="414">
        <v>1021771</v>
      </c>
      <c r="D21" s="414">
        <v>1003506</v>
      </c>
      <c r="E21" s="415">
        <v>0</v>
      </c>
      <c r="F21" s="415">
        <v>0</v>
      </c>
      <c r="H21" s="414">
        <v>185216</v>
      </c>
      <c r="I21" s="414">
        <v>187147</v>
      </c>
      <c r="J21" s="414">
        <v>187820</v>
      </c>
      <c r="L21" s="414">
        <v>2509</v>
      </c>
      <c r="M21" s="414">
        <v>2640</v>
      </c>
      <c r="N21" s="414">
        <v>2703</v>
      </c>
      <c r="P21" s="414">
        <v>15262</v>
      </c>
      <c r="Q21" s="414">
        <v>16320</v>
      </c>
      <c r="R21" s="414">
        <v>17732</v>
      </c>
    </row>
    <row r="22" spans="1:18">
      <c r="A22" s="670"/>
      <c r="B22" s="413" t="s">
        <v>372</v>
      </c>
      <c r="C22" s="414">
        <v>514576</v>
      </c>
      <c r="D22" s="414">
        <v>508558</v>
      </c>
      <c r="E22" s="415">
        <v>18</v>
      </c>
      <c r="F22" s="416" t="s">
        <v>369</v>
      </c>
      <c r="H22" s="414">
        <v>257673</v>
      </c>
      <c r="I22" s="414">
        <v>265164</v>
      </c>
      <c r="J22" s="414">
        <v>272228</v>
      </c>
      <c r="L22" s="414">
        <v>3522</v>
      </c>
      <c r="M22" s="414">
        <v>3824</v>
      </c>
      <c r="N22" s="414">
        <v>4020</v>
      </c>
      <c r="P22" s="414">
        <v>43314</v>
      </c>
      <c r="Q22" s="414">
        <v>45687</v>
      </c>
      <c r="R22" s="414">
        <v>47588</v>
      </c>
    </row>
    <row r="23" spans="1:18">
      <c r="A23" s="670"/>
      <c r="B23" s="413" t="s">
        <v>373</v>
      </c>
      <c r="C23" s="414">
        <v>410473</v>
      </c>
      <c r="D23" s="414">
        <v>409095</v>
      </c>
      <c r="E23" s="415">
        <v>904</v>
      </c>
      <c r="F23" s="415">
        <v>816</v>
      </c>
      <c r="H23" s="414">
        <v>231286</v>
      </c>
      <c r="I23" s="414">
        <v>236424</v>
      </c>
      <c r="J23" s="414">
        <v>240860</v>
      </c>
      <c r="L23" s="414">
        <v>2687</v>
      </c>
      <c r="M23" s="414">
        <v>2801</v>
      </c>
      <c r="N23" s="414">
        <v>2926</v>
      </c>
      <c r="P23" s="414">
        <v>52676</v>
      </c>
      <c r="Q23" s="414">
        <v>59615</v>
      </c>
      <c r="R23" s="414">
        <v>59933</v>
      </c>
    </row>
    <row r="24" spans="1:18">
      <c r="A24" s="670"/>
      <c r="B24" s="413" t="s">
        <v>374</v>
      </c>
      <c r="C24" s="414">
        <v>250134</v>
      </c>
      <c r="D24" s="414">
        <v>243718</v>
      </c>
      <c r="E24" s="415">
        <v>440</v>
      </c>
      <c r="F24" s="415">
        <v>678</v>
      </c>
      <c r="H24" s="414">
        <v>168231</v>
      </c>
      <c r="I24" s="414">
        <v>170023</v>
      </c>
      <c r="J24" s="414">
        <v>171469</v>
      </c>
      <c r="L24" s="414">
        <v>2040</v>
      </c>
      <c r="M24" s="414">
        <v>2185</v>
      </c>
      <c r="N24" s="414">
        <v>2264</v>
      </c>
      <c r="P24" s="414">
        <v>34478</v>
      </c>
      <c r="Q24" s="414">
        <v>33228</v>
      </c>
      <c r="R24" s="414">
        <v>34083</v>
      </c>
    </row>
    <row r="25" spans="1:18">
      <c r="A25" s="670"/>
      <c r="B25" s="413" t="s">
        <v>375</v>
      </c>
      <c r="C25" s="414">
        <v>110799</v>
      </c>
      <c r="D25" s="414">
        <v>110102</v>
      </c>
      <c r="E25" s="415">
        <v>2277</v>
      </c>
      <c r="F25" s="415">
        <v>2214</v>
      </c>
      <c r="H25" s="414">
        <v>108499</v>
      </c>
      <c r="I25" s="414">
        <v>111495</v>
      </c>
      <c r="J25" s="414">
        <v>113747</v>
      </c>
      <c r="L25" s="414">
        <v>1353</v>
      </c>
      <c r="M25" s="414">
        <v>1458</v>
      </c>
      <c r="N25" s="414">
        <v>1555</v>
      </c>
      <c r="P25" s="414">
        <v>10935</v>
      </c>
      <c r="Q25" s="414">
        <v>9834</v>
      </c>
      <c r="R25" s="414">
        <v>10135</v>
      </c>
    </row>
    <row r="26" spans="1:18">
      <c r="A26" s="670"/>
      <c r="B26" s="413" t="s">
        <v>376</v>
      </c>
      <c r="C26" s="414">
        <v>188389</v>
      </c>
      <c r="D26" s="414">
        <v>182735</v>
      </c>
      <c r="E26" s="415">
        <v>20418</v>
      </c>
      <c r="F26" s="415">
        <v>15820</v>
      </c>
      <c r="H26" s="414">
        <v>170377</v>
      </c>
      <c r="I26" s="414">
        <v>174324</v>
      </c>
      <c r="J26" s="414">
        <v>178478</v>
      </c>
      <c r="L26" s="414">
        <v>2216</v>
      </c>
      <c r="M26" s="414">
        <v>2373</v>
      </c>
      <c r="N26" s="414">
        <v>2514</v>
      </c>
      <c r="P26" s="414">
        <v>59790</v>
      </c>
      <c r="Q26" s="414">
        <v>57516</v>
      </c>
      <c r="R26" s="414">
        <v>71780</v>
      </c>
    </row>
    <row r="27" spans="1:18">
      <c r="A27" s="670"/>
      <c r="B27" s="413" t="s">
        <v>377</v>
      </c>
      <c r="C27" s="426">
        <v>999097</v>
      </c>
      <c r="D27" s="414">
        <v>998029</v>
      </c>
      <c r="E27" s="415">
        <v>143625</v>
      </c>
      <c r="F27" s="415">
        <v>76213</v>
      </c>
      <c r="H27" s="414">
        <v>427947</v>
      </c>
      <c r="I27" s="414">
        <v>443115</v>
      </c>
      <c r="J27" s="414">
        <v>459625</v>
      </c>
      <c r="L27" s="414">
        <v>3884</v>
      </c>
      <c r="M27" s="414">
        <v>4190</v>
      </c>
      <c r="N27" s="414">
        <v>4335</v>
      </c>
      <c r="P27" s="414">
        <v>66017</v>
      </c>
      <c r="Q27" s="414">
        <v>80256</v>
      </c>
      <c r="R27" s="414">
        <v>85009</v>
      </c>
    </row>
    <row r="28" spans="1:18">
      <c r="A28" s="670"/>
      <c r="B28" s="417" t="s">
        <v>379</v>
      </c>
      <c r="C28" s="414">
        <v>414683</v>
      </c>
      <c r="D28" s="414">
        <v>404670</v>
      </c>
      <c r="E28" s="415">
        <v>667166</v>
      </c>
      <c r="F28" s="415">
        <v>487093</v>
      </c>
      <c r="H28" s="414">
        <v>477175</v>
      </c>
      <c r="I28" s="414">
        <v>490570</v>
      </c>
      <c r="J28" s="414">
        <v>505246</v>
      </c>
      <c r="L28" s="414">
        <v>4647</v>
      </c>
      <c r="M28" s="414">
        <v>4911</v>
      </c>
      <c r="N28" s="414">
        <v>5122</v>
      </c>
      <c r="P28" s="414">
        <v>102341</v>
      </c>
      <c r="Q28" s="414">
        <v>128552</v>
      </c>
      <c r="R28" s="414">
        <v>130514</v>
      </c>
    </row>
    <row r="29" spans="1:18">
      <c r="A29" s="671"/>
      <c r="B29" s="417" t="s">
        <v>380</v>
      </c>
      <c r="C29" s="414">
        <v>447064</v>
      </c>
      <c r="D29" s="414">
        <v>429848</v>
      </c>
      <c r="E29" s="415">
        <v>175494</v>
      </c>
      <c r="F29" s="415">
        <v>144199</v>
      </c>
      <c r="H29" s="414">
        <v>107080</v>
      </c>
      <c r="I29" s="414">
        <v>108201</v>
      </c>
      <c r="J29" s="414">
        <v>108965</v>
      </c>
      <c r="L29" s="414">
        <v>1402</v>
      </c>
      <c r="M29" s="414">
        <v>1476</v>
      </c>
      <c r="N29" s="414">
        <v>1496</v>
      </c>
      <c r="P29" s="414">
        <v>25361</v>
      </c>
      <c r="Q29" s="414">
        <v>26324</v>
      </c>
      <c r="R29" s="414">
        <v>27010</v>
      </c>
    </row>
    <row r="30" spans="1:18">
      <c r="A30" s="672" t="s">
        <v>378</v>
      </c>
      <c r="B30" s="422" t="s">
        <v>381</v>
      </c>
      <c r="C30" s="423">
        <v>567702</v>
      </c>
      <c r="D30" s="423">
        <v>548806</v>
      </c>
      <c r="E30" s="424">
        <v>686310</v>
      </c>
      <c r="F30" s="424">
        <v>518127</v>
      </c>
      <c r="G30" s="425"/>
      <c r="H30" s="423">
        <v>251262</v>
      </c>
      <c r="I30" s="423">
        <v>256628</v>
      </c>
      <c r="J30" s="423">
        <v>261530</v>
      </c>
      <c r="K30" s="425"/>
      <c r="L30" s="423">
        <v>2706</v>
      </c>
      <c r="M30" s="423">
        <v>2900</v>
      </c>
      <c r="N30" s="423">
        <v>2943</v>
      </c>
      <c r="O30" s="425"/>
      <c r="P30" s="423">
        <v>72807</v>
      </c>
      <c r="Q30" s="423">
        <v>75575</v>
      </c>
      <c r="R30" s="423">
        <v>83382</v>
      </c>
    </row>
    <row r="31" spans="1:18">
      <c r="A31" s="670"/>
      <c r="B31" s="417" t="s">
        <v>382</v>
      </c>
      <c r="C31" s="414">
        <v>745976</v>
      </c>
      <c r="D31" s="414">
        <v>740006</v>
      </c>
      <c r="E31" s="415">
        <v>52761</v>
      </c>
      <c r="F31" s="415">
        <v>45585</v>
      </c>
      <c r="H31" s="414">
        <v>290547</v>
      </c>
      <c r="I31" s="414">
        <v>297950</v>
      </c>
      <c r="J31" s="414">
        <v>306197</v>
      </c>
      <c r="L31" s="414">
        <v>2568</v>
      </c>
      <c r="M31" s="414">
        <v>2783</v>
      </c>
      <c r="N31" s="414">
        <v>2905</v>
      </c>
      <c r="P31" s="414">
        <v>31925</v>
      </c>
      <c r="Q31" s="414">
        <v>32766</v>
      </c>
      <c r="R31" s="414">
        <v>43622</v>
      </c>
    </row>
    <row r="32" spans="1:18">
      <c r="A32" s="670"/>
      <c r="B32" s="417" t="s">
        <v>383</v>
      </c>
      <c r="C32" s="414">
        <v>871595</v>
      </c>
      <c r="D32" s="414">
        <v>864380</v>
      </c>
      <c r="E32" s="415">
        <v>36847</v>
      </c>
      <c r="F32" s="415">
        <v>31775</v>
      </c>
      <c r="H32" s="414">
        <v>131555</v>
      </c>
      <c r="I32" s="414">
        <v>133390</v>
      </c>
      <c r="J32" s="414">
        <v>135142</v>
      </c>
      <c r="L32" s="414">
        <v>1137</v>
      </c>
      <c r="M32" s="414">
        <v>1234</v>
      </c>
      <c r="N32" s="414">
        <v>1304</v>
      </c>
      <c r="P32" s="414">
        <v>13661</v>
      </c>
      <c r="Q32" s="414">
        <v>16946</v>
      </c>
      <c r="R32" s="414">
        <v>16540</v>
      </c>
    </row>
    <row r="33" spans="1:18">
      <c r="A33" s="670"/>
      <c r="B33" s="417" t="s">
        <v>384</v>
      </c>
      <c r="C33" s="414">
        <v>570093</v>
      </c>
      <c r="D33" s="414">
        <v>560277</v>
      </c>
      <c r="E33" s="415">
        <v>529812</v>
      </c>
      <c r="F33" s="415">
        <v>464732</v>
      </c>
      <c r="H33" s="414">
        <v>236271</v>
      </c>
      <c r="I33" s="414">
        <v>238320</v>
      </c>
      <c r="J33" s="414">
        <v>240877</v>
      </c>
      <c r="L33" s="414">
        <v>2025</v>
      </c>
      <c r="M33" s="414">
        <v>2147</v>
      </c>
      <c r="N33" s="414">
        <v>2236</v>
      </c>
      <c r="P33" s="414">
        <v>31063</v>
      </c>
      <c r="Q33" s="414">
        <v>34651</v>
      </c>
      <c r="R33" s="414">
        <v>37387</v>
      </c>
    </row>
    <row r="34" spans="1:18">
      <c r="A34" s="670"/>
      <c r="B34" s="417" t="s">
        <v>385</v>
      </c>
      <c r="C34" s="414">
        <v>253492</v>
      </c>
      <c r="D34" s="414">
        <v>244042</v>
      </c>
      <c r="E34" s="415">
        <v>186155</v>
      </c>
      <c r="F34" s="415">
        <v>179912</v>
      </c>
      <c r="H34" s="414">
        <v>156494</v>
      </c>
      <c r="I34" s="414">
        <v>158650</v>
      </c>
      <c r="J34" s="414">
        <v>162050</v>
      </c>
      <c r="L34" s="414">
        <v>1420</v>
      </c>
      <c r="M34" s="414">
        <v>1466</v>
      </c>
      <c r="N34" s="414">
        <v>1539</v>
      </c>
      <c r="P34" s="414">
        <v>8541</v>
      </c>
      <c r="Q34" s="414">
        <v>10298</v>
      </c>
      <c r="R34" s="414">
        <v>11724</v>
      </c>
    </row>
    <row r="35" spans="1:18">
      <c r="A35" s="670"/>
      <c r="B35" s="417" t="s">
        <v>386</v>
      </c>
      <c r="C35" s="414">
        <v>93965</v>
      </c>
      <c r="D35" s="414">
        <v>95420</v>
      </c>
      <c r="E35" s="415">
        <v>169648</v>
      </c>
      <c r="F35" s="415">
        <v>166197</v>
      </c>
      <c r="H35" s="414">
        <v>72856</v>
      </c>
      <c r="I35" s="414">
        <v>73787</v>
      </c>
      <c r="J35" s="414">
        <v>75207</v>
      </c>
      <c r="L35" s="414">
        <v>631</v>
      </c>
      <c r="M35" s="414">
        <v>658</v>
      </c>
      <c r="N35" s="414">
        <v>675</v>
      </c>
      <c r="P35" s="414">
        <v>4515</v>
      </c>
      <c r="Q35" s="414">
        <v>6722</v>
      </c>
      <c r="R35" s="414">
        <v>7169</v>
      </c>
    </row>
    <row r="36" spans="1:18">
      <c r="C36" s="418"/>
      <c r="D36" s="419"/>
    </row>
    <row r="37" spans="1:18">
      <c r="A37" s="666" t="s">
        <v>387</v>
      </c>
      <c r="B37" s="409" t="s">
        <v>388</v>
      </c>
      <c r="C37" s="409">
        <f>SUM(C17:C29)/SUM(C17:C35)</f>
        <v>0.69064878528604601</v>
      </c>
      <c r="D37" s="409">
        <f t="shared" ref="D37:F37" si="1">SUM(D17:D29)/SUM(D17:D35)</f>
        <v>0.69137142756627978</v>
      </c>
      <c r="E37" s="409">
        <f t="shared" si="1"/>
        <v>0.37910013721932073</v>
      </c>
      <c r="F37" s="409">
        <f t="shared" si="1"/>
        <v>0.34175219708004601</v>
      </c>
      <c r="H37" s="409">
        <f>SUM(H17:H29)/SUM(H17:H35)</f>
        <v>0.76555406643490731</v>
      </c>
      <c r="I37" s="409">
        <f t="shared" ref="I37:J37" si="2">SUM(I17:I29)/SUM(I17:I35)</f>
        <v>0.76759823260534266</v>
      </c>
      <c r="J37" s="409">
        <f t="shared" si="2"/>
        <v>0.76884124973380596</v>
      </c>
      <c r="L37" s="409">
        <f>SUM(L17:L29)/SUM(L17:L35)</f>
        <v>0.79077051993136749</v>
      </c>
      <c r="M37" s="409">
        <f t="shared" ref="M37:N37" si="3">SUM(M17:M29)/SUM(M17:M35)</f>
        <v>0.79144763822092978</v>
      </c>
      <c r="N37" s="409">
        <f t="shared" si="3"/>
        <v>0.79333808336302103</v>
      </c>
      <c r="P37" s="409">
        <f>SUM(P17:P29)/SUM(P17:P35)</f>
        <v>0.76809542632329253</v>
      </c>
      <c r="Q37" s="409">
        <f t="shared" ref="Q37:R37" si="4">SUM(Q17:Q29)/SUM(Q17:Q35)</f>
        <v>0.76967201058979262</v>
      </c>
      <c r="R37" s="409">
        <f t="shared" si="4"/>
        <v>0.75959547593295951</v>
      </c>
    </row>
    <row r="38" spans="1:18">
      <c r="A38" s="666"/>
      <c r="B38" s="409" t="s">
        <v>389</v>
      </c>
      <c r="C38" s="409">
        <f>SUM(C30:C35)/SUM(C17:C35)</f>
        <v>0.30935121471395394</v>
      </c>
      <c r="D38" s="409">
        <f t="shared" ref="D38:F38" si="5">SUM(D30:D35)/SUM(D17:D35)</f>
        <v>0.30862857243372016</v>
      </c>
      <c r="E38" s="409">
        <f t="shared" si="5"/>
        <v>0.62089986278067932</v>
      </c>
      <c r="F38" s="409">
        <f t="shared" si="5"/>
        <v>0.65824780291995399</v>
      </c>
      <c r="H38" s="409">
        <f>SUM(H30:H35)/SUM(H17:H35)</f>
        <v>0.23444593356509275</v>
      </c>
      <c r="I38" s="409">
        <f t="shared" ref="I38:J38" si="6">SUM(I30:I35)/SUM(I17:I35)</f>
        <v>0.23240176739465729</v>
      </c>
      <c r="J38" s="409">
        <f t="shared" si="6"/>
        <v>0.23115875026619398</v>
      </c>
      <c r="L38" s="409">
        <f>SUM(L30:L35)/SUM(L17:L35)</f>
        <v>0.20922948006863254</v>
      </c>
      <c r="M38" s="409">
        <f t="shared" ref="M38:N38" si="7">SUM(M30:M35)/SUM(M17:M35)</f>
        <v>0.20855236177907019</v>
      </c>
      <c r="N38" s="409">
        <f t="shared" si="7"/>
        <v>0.20666191663697897</v>
      </c>
      <c r="P38" s="409">
        <f>SUM(P30:P35)/SUM(P17:P35)</f>
        <v>0.2319045736767075</v>
      </c>
      <c r="Q38" s="409">
        <f t="shared" ref="Q38:R38" si="8">SUM(Q30:Q35)/SUM(Q17:Q35)</f>
        <v>0.23032798941020738</v>
      </c>
      <c r="R38" s="409">
        <f t="shared" si="8"/>
        <v>0.24040452406704049</v>
      </c>
    </row>
    <row r="39" spans="1:18">
      <c r="A39" s="420"/>
    </row>
    <row r="40" spans="1:18">
      <c r="A40" s="420"/>
      <c r="C40" s="409">
        <v>2010</v>
      </c>
      <c r="D40" s="409">
        <v>2012</v>
      </c>
    </row>
    <row r="41" spans="1:18">
      <c r="A41" s="667" t="s">
        <v>390</v>
      </c>
      <c r="B41" s="409" t="s">
        <v>391</v>
      </c>
      <c r="C41" s="409">
        <v>14.391</v>
      </c>
      <c r="D41" s="409">
        <v>13.577999999999999</v>
      </c>
    </row>
    <row r="42" spans="1:18">
      <c r="A42" s="667"/>
      <c r="B42" s="409" t="s">
        <v>392</v>
      </c>
      <c r="C42" s="409">
        <v>20.29</v>
      </c>
      <c r="D42" s="409">
        <v>21.97</v>
      </c>
    </row>
  </sheetData>
  <mergeCells count="10">
    <mergeCell ref="A37:A38"/>
    <mergeCell ref="A41:A42"/>
    <mergeCell ref="P15:R15"/>
    <mergeCell ref="C18:C19"/>
    <mergeCell ref="A17:A29"/>
    <mergeCell ref="A30:A35"/>
    <mergeCell ref="C15:D15"/>
    <mergeCell ref="E15:F15"/>
    <mergeCell ref="H15:J15"/>
    <mergeCell ref="L15:N15"/>
  </mergeCells>
  <pageMargins left="0.7" right="0.7" top="0.75" bottom="0.75" header="0.3" footer="0.3"/>
  <pageSetup orientation="portrait" horizontalDpi="1200" verticalDpi="12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A7E6F-5777-464E-84CD-110B08590820}">
  <dimension ref="A1:W55"/>
  <sheetViews>
    <sheetView showGridLines="0" tabSelected="1" zoomScale="85" zoomScaleNormal="85" workbookViewId="0">
      <pane xSplit="3" ySplit="5" topLeftCell="D6" activePane="bottomRight" state="frozen"/>
      <selection activeCell="B2" sqref="B2:AA2"/>
      <selection pane="topRight" activeCell="B2" sqref="B2:AA2"/>
      <selection pane="bottomLeft" activeCell="B2" sqref="B2:AA2"/>
      <selection pane="bottomRight" activeCell="U46" sqref="U46"/>
    </sheetView>
  </sheetViews>
  <sheetFormatPr baseColWidth="10" defaultColWidth="9.1640625" defaultRowHeight="14"/>
  <cols>
    <col min="1" max="1" width="5.6640625" style="459" customWidth="1"/>
    <col min="2" max="2" width="35.6640625" style="459" customWidth="1"/>
    <col min="3" max="18" width="11.6640625" style="459" customWidth="1"/>
    <col min="19" max="19" width="14.33203125" style="459" customWidth="1"/>
    <col min="20" max="254" width="9.1640625" style="459"/>
    <col min="255" max="255" width="5.6640625" style="459" customWidth="1"/>
    <col min="256" max="256" width="35.6640625" style="459" customWidth="1"/>
    <col min="257" max="274" width="11.6640625" style="459" customWidth="1"/>
    <col min="275" max="510" width="9.1640625" style="459"/>
    <col min="511" max="511" width="5.6640625" style="459" customWidth="1"/>
    <col min="512" max="512" width="35.6640625" style="459" customWidth="1"/>
    <col min="513" max="530" width="11.6640625" style="459" customWidth="1"/>
    <col min="531" max="766" width="9.1640625" style="459"/>
    <col min="767" max="767" width="5.6640625" style="459" customWidth="1"/>
    <col min="768" max="768" width="35.6640625" style="459" customWidth="1"/>
    <col min="769" max="786" width="11.6640625" style="459" customWidth="1"/>
    <col min="787" max="1022" width="9.1640625" style="459"/>
    <col min="1023" max="1023" width="5.6640625" style="459" customWidth="1"/>
    <col min="1024" max="1024" width="35.6640625" style="459" customWidth="1"/>
    <col min="1025" max="1042" width="11.6640625" style="459" customWidth="1"/>
    <col min="1043" max="1278" width="9.1640625" style="459"/>
    <col min="1279" max="1279" width="5.6640625" style="459" customWidth="1"/>
    <col min="1280" max="1280" width="35.6640625" style="459" customWidth="1"/>
    <col min="1281" max="1298" width="11.6640625" style="459" customWidth="1"/>
    <col min="1299" max="1534" width="9.1640625" style="459"/>
    <col min="1535" max="1535" width="5.6640625" style="459" customWidth="1"/>
    <col min="1536" max="1536" width="35.6640625" style="459" customWidth="1"/>
    <col min="1537" max="1554" width="11.6640625" style="459" customWidth="1"/>
    <col min="1555" max="1790" width="9.1640625" style="459"/>
    <col min="1791" max="1791" width="5.6640625" style="459" customWidth="1"/>
    <col min="1792" max="1792" width="35.6640625" style="459" customWidth="1"/>
    <col min="1793" max="1810" width="11.6640625" style="459" customWidth="1"/>
    <col min="1811" max="2046" width="9.1640625" style="459"/>
    <col min="2047" max="2047" width="5.6640625" style="459" customWidth="1"/>
    <col min="2048" max="2048" width="35.6640625" style="459" customWidth="1"/>
    <col min="2049" max="2066" width="11.6640625" style="459" customWidth="1"/>
    <col min="2067" max="2302" width="9.1640625" style="459"/>
    <col min="2303" max="2303" width="5.6640625" style="459" customWidth="1"/>
    <col min="2304" max="2304" width="35.6640625" style="459" customWidth="1"/>
    <col min="2305" max="2322" width="11.6640625" style="459" customWidth="1"/>
    <col min="2323" max="2558" width="9.1640625" style="459"/>
    <col min="2559" max="2559" width="5.6640625" style="459" customWidth="1"/>
    <col min="2560" max="2560" width="35.6640625" style="459" customWidth="1"/>
    <col min="2561" max="2578" width="11.6640625" style="459" customWidth="1"/>
    <col min="2579" max="2814" width="9.1640625" style="459"/>
    <col min="2815" max="2815" width="5.6640625" style="459" customWidth="1"/>
    <col min="2816" max="2816" width="35.6640625" style="459" customWidth="1"/>
    <col min="2817" max="2834" width="11.6640625" style="459" customWidth="1"/>
    <col min="2835" max="3070" width="9.1640625" style="459"/>
    <col min="3071" max="3071" width="5.6640625" style="459" customWidth="1"/>
    <col min="3072" max="3072" width="35.6640625" style="459" customWidth="1"/>
    <col min="3073" max="3090" width="11.6640625" style="459" customWidth="1"/>
    <col min="3091" max="3326" width="9.1640625" style="459"/>
    <col min="3327" max="3327" width="5.6640625" style="459" customWidth="1"/>
    <col min="3328" max="3328" width="35.6640625" style="459" customWidth="1"/>
    <col min="3329" max="3346" width="11.6640625" style="459" customWidth="1"/>
    <col min="3347" max="3582" width="9.1640625" style="459"/>
    <col min="3583" max="3583" width="5.6640625" style="459" customWidth="1"/>
    <col min="3584" max="3584" width="35.6640625" style="459" customWidth="1"/>
    <col min="3585" max="3602" width="11.6640625" style="459" customWidth="1"/>
    <col min="3603" max="3838" width="9.1640625" style="459"/>
    <col min="3839" max="3839" width="5.6640625" style="459" customWidth="1"/>
    <col min="3840" max="3840" width="35.6640625" style="459" customWidth="1"/>
    <col min="3841" max="3858" width="11.6640625" style="459" customWidth="1"/>
    <col min="3859" max="4094" width="9.1640625" style="459"/>
    <col min="4095" max="4095" width="5.6640625" style="459" customWidth="1"/>
    <col min="4096" max="4096" width="35.6640625" style="459" customWidth="1"/>
    <col min="4097" max="4114" width="11.6640625" style="459" customWidth="1"/>
    <col min="4115" max="4350" width="9.1640625" style="459"/>
    <col min="4351" max="4351" width="5.6640625" style="459" customWidth="1"/>
    <col min="4352" max="4352" width="35.6640625" style="459" customWidth="1"/>
    <col min="4353" max="4370" width="11.6640625" style="459" customWidth="1"/>
    <col min="4371" max="4606" width="9.1640625" style="459"/>
    <col min="4607" max="4607" width="5.6640625" style="459" customWidth="1"/>
    <col min="4608" max="4608" width="35.6640625" style="459" customWidth="1"/>
    <col min="4609" max="4626" width="11.6640625" style="459" customWidth="1"/>
    <col min="4627" max="4862" width="9.1640625" style="459"/>
    <col min="4863" max="4863" width="5.6640625" style="459" customWidth="1"/>
    <col min="4864" max="4864" width="35.6640625" style="459" customWidth="1"/>
    <col min="4865" max="4882" width="11.6640625" style="459" customWidth="1"/>
    <col min="4883" max="5118" width="9.1640625" style="459"/>
    <col min="5119" max="5119" width="5.6640625" style="459" customWidth="1"/>
    <col min="5120" max="5120" width="35.6640625" style="459" customWidth="1"/>
    <col min="5121" max="5138" width="11.6640625" style="459" customWidth="1"/>
    <col min="5139" max="5374" width="9.1640625" style="459"/>
    <col min="5375" max="5375" width="5.6640625" style="459" customWidth="1"/>
    <col min="5376" max="5376" width="35.6640625" style="459" customWidth="1"/>
    <col min="5377" max="5394" width="11.6640625" style="459" customWidth="1"/>
    <col min="5395" max="5630" width="9.1640625" style="459"/>
    <col min="5631" max="5631" width="5.6640625" style="459" customWidth="1"/>
    <col min="5632" max="5632" width="35.6640625" style="459" customWidth="1"/>
    <col min="5633" max="5650" width="11.6640625" style="459" customWidth="1"/>
    <col min="5651" max="5886" width="9.1640625" style="459"/>
    <col min="5887" max="5887" width="5.6640625" style="459" customWidth="1"/>
    <col min="5888" max="5888" width="35.6640625" style="459" customWidth="1"/>
    <col min="5889" max="5906" width="11.6640625" style="459" customWidth="1"/>
    <col min="5907" max="6142" width="9.1640625" style="459"/>
    <col min="6143" max="6143" width="5.6640625" style="459" customWidth="1"/>
    <col min="6144" max="6144" width="35.6640625" style="459" customWidth="1"/>
    <col min="6145" max="6162" width="11.6640625" style="459" customWidth="1"/>
    <col min="6163" max="6398" width="9.1640625" style="459"/>
    <col min="6399" max="6399" width="5.6640625" style="459" customWidth="1"/>
    <col min="6400" max="6400" width="35.6640625" style="459" customWidth="1"/>
    <col min="6401" max="6418" width="11.6640625" style="459" customWidth="1"/>
    <col min="6419" max="6654" width="9.1640625" style="459"/>
    <col min="6655" max="6655" width="5.6640625" style="459" customWidth="1"/>
    <col min="6656" max="6656" width="35.6640625" style="459" customWidth="1"/>
    <col min="6657" max="6674" width="11.6640625" style="459" customWidth="1"/>
    <col min="6675" max="6910" width="9.1640625" style="459"/>
    <col min="6911" max="6911" width="5.6640625" style="459" customWidth="1"/>
    <col min="6912" max="6912" width="35.6640625" style="459" customWidth="1"/>
    <col min="6913" max="6930" width="11.6640625" style="459" customWidth="1"/>
    <col min="6931" max="7166" width="9.1640625" style="459"/>
    <col min="7167" max="7167" width="5.6640625" style="459" customWidth="1"/>
    <col min="7168" max="7168" width="35.6640625" style="459" customWidth="1"/>
    <col min="7169" max="7186" width="11.6640625" style="459" customWidth="1"/>
    <col min="7187" max="7422" width="9.1640625" style="459"/>
    <col min="7423" max="7423" width="5.6640625" style="459" customWidth="1"/>
    <col min="7424" max="7424" width="35.6640625" style="459" customWidth="1"/>
    <col min="7425" max="7442" width="11.6640625" style="459" customWidth="1"/>
    <col min="7443" max="7678" width="9.1640625" style="459"/>
    <col min="7679" max="7679" width="5.6640625" style="459" customWidth="1"/>
    <col min="7680" max="7680" width="35.6640625" style="459" customWidth="1"/>
    <col min="7681" max="7698" width="11.6640625" style="459" customWidth="1"/>
    <col min="7699" max="7934" width="9.1640625" style="459"/>
    <col min="7935" max="7935" width="5.6640625" style="459" customWidth="1"/>
    <col min="7936" max="7936" width="35.6640625" style="459" customWidth="1"/>
    <col min="7937" max="7954" width="11.6640625" style="459" customWidth="1"/>
    <col min="7955" max="8190" width="9.1640625" style="459"/>
    <col min="8191" max="8191" width="5.6640625" style="459" customWidth="1"/>
    <col min="8192" max="8192" width="35.6640625" style="459" customWidth="1"/>
    <col min="8193" max="8210" width="11.6640625" style="459" customWidth="1"/>
    <col min="8211" max="8446" width="9.1640625" style="459"/>
    <col min="8447" max="8447" width="5.6640625" style="459" customWidth="1"/>
    <col min="8448" max="8448" width="35.6640625" style="459" customWidth="1"/>
    <col min="8449" max="8466" width="11.6640625" style="459" customWidth="1"/>
    <col min="8467" max="8702" width="9.1640625" style="459"/>
    <col min="8703" max="8703" width="5.6640625" style="459" customWidth="1"/>
    <col min="8704" max="8704" width="35.6640625" style="459" customWidth="1"/>
    <col min="8705" max="8722" width="11.6640625" style="459" customWidth="1"/>
    <col min="8723" max="8958" width="9.1640625" style="459"/>
    <col min="8959" max="8959" width="5.6640625" style="459" customWidth="1"/>
    <col min="8960" max="8960" width="35.6640625" style="459" customWidth="1"/>
    <col min="8961" max="8978" width="11.6640625" style="459" customWidth="1"/>
    <col min="8979" max="9214" width="9.1640625" style="459"/>
    <col min="9215" max="9215" width="5.6640625" style="459" customWidth="1"/>
    <col min="9216" max="9216" width="35.6640625" style="459" customWidth="1"/>
    <col min="9217" max="9234" width="11.6640625" style="459" customWidth="1"/>
    <col min="9235" max="9470" width="9.1640625" style="459"/>
    <col min="9471" max="9471" width="5.6640625" style="459" customWidth="1"/>
    <col min="9472" max="9472" width="35.6640625" style="459" customWidth="1"/>
    <col min="9473" max="9490" width="11.6640625" style="459" customWidth="1"/>
    <col min="9491" max="9726" width="9.1640625" style="459"/>
    <col min="9727" max="9727" width="5.6640625" style="459" customWidth="1"/>
    <col min="9728" max="9728" width="35.6640625" style="459" customWidth="1"/>
    <col min="9729" max="9746" width="11.6640625" style="459" customWidth="1"/>
    <col min="9747" max="9982" width="9.1640625" style="459"/>
    <col min="9983" max="9983" width="5.6640625" style="459" customWidth="1"/>
    <col min="9984" max="9984" width="35.6640625" style="459" customWidth="1"/>
    <col min="9985" max="10002" width="11.6640625" style="459" customWidth="1"/>
    <col min="10003" max="10238" width="9.1640625" style="459"/>
    <col min="10239" max="10239" width="5.6640625" style="459" customWidth="1"/>
    <col min="10240" max="10240" width="35.6640625" style="459" customWidth="1"/>
    <col min="10241" max="10258" width="11.6640625" style="459" customWidth="1"/>
    <col min="10259" max="10494" width="9.1640625" style="459"/>
    <col min="10495" max="10495" width="5.6640625" style="459" customWidth="1"/>
    <col min="10496" max="10496" width="35.6640625" style="459" customWidth="1"/>
    <col min="10497" max="10514" width="11.6640625" style="459" customWidth="1"/>
    <col min="10515" max="10750" width="9.1640625" style="459"/>
    <col min="10751" max="10751" width="5.6640625" style="459" customWidth="1"/>
    <col min="10752" max="10752" width="35.6640625" style="459" customWidth="1"/>
    <col min="10753" max="10770" width="11.6640625" style="459" customWidth="1"/>
    <col min="10771" max="11006" width="9.1640625" style="459"/>
    <col min="11007" max="11007" width="5.6640625" style="459" customWidth="1"/>
    <col min="11008" max="11008" width="35.6640625" style="459" customWidth="1"/>
    <col min="11009" max="11026" width="11.6640625" style="459" customWidth="1"/>
    <col min="11027" max="11262" width="9.1640625" style="459"/>
    <col min="11263" max="11263" width="5.6640625" style="459" customWidth="1"/>
    <col min="11264" max="11264" width="35.6640625" style="459" customWidth="1"/>
    <col min="11265" max="11282" width="11.6640625" style="459" customWidth="1"/>
    <col min="11283" max="11518" width="9.1640625" style="459"/>
    <col min="11519" max="11519" width="5.6640625" style="459" customWidth="1"/>
    <col min="11520" max="11520" width="35.6640625" style="459" customWidth="1"/>
    <col min="11521" max="11538" width="11.6640625" style="459" customWidth="1"/>
    <col min="11539" max="11774" width="9.1640625" style="459"/>
    <col min="11775" max="11775" width="5.6640625" style="459" customWidth="1"/>
    <col min="11776" max="11776" width="35.6640625" style="459" customWidth="1"/>
    <col min="11777" max="11794" width="11.6640625" style="459" customWidth="1"/>
    <col min="11795" max="12030" width="9.1640625" style="459"/>
    <col min="12031" max="12031" width="5.6640625" style="459" customWidth="1"/>
    <col min="12032" max="12032" width="35.6640625" style="459" customWidth="1"/>
    <col min="12033" max="12050" width="11.6640625" style="459" customWidth="1"/>
    <col min="12051" max="12286" width="9.1640625" style="459"/>
    <col min="12287" max="12287" width="5.6640625" style="459" customWidth="1"/>
    <col min="12288" max="12288" width="35.6640625" style="459" customWidth="1"/>
    <col min="12289" max="12306" width="11.6640625" style="459" customWidth="1"/>
    <col min="12307" max="12542" width="9.1640625" style="459"/>
    <col min="12543" max="12543" width="5.6640625" style="459" customWidth="1"/>
    <col min="12544" max="12544" width="35.6640625" style="459" customWidth="1"/>
    <col min="12545" max="12562" width="11.6640625" style="459" customWidth="1"/>
    <col min="12563" max="12798" width="9.1640625" style="459"/>
    <col min="12799" max="12799" width="5.6640625" style="459" customWidth="1"/>
    <col min="12800" max="12800" width="35.6640625" style="459" customWidth="1"/>
    <col min="12801" max="12818" width="11.6640625" style="459" customWidth="1"/>
    <col min="12819" max="13054" width="9.1640625" style="459"/>
    <col min="13055" max="13055" width="5.6640625" style="459" customWidth="1"/>
    <col min="13056" max="13056" width="35.6640625" style="459" customWidth="1"/>
    <col min="13057" max="13074" width="11.6640625" style="459" customWidth="1"/>
    <col min="13075" max="13310" width="9.1640625" style="459"/>
    <col min="13311" max="13311" width="5.6640625" style="459" customWidth="1"/>
    <col min="13312" max="13312" width="35.6640625" style="459" customWidth="1"/>
    <col min="13313" max="13330" width="11.6640625" style="459" customWidth="1"/>
    <col min="13331" max="13566" width="9.1640625" style="459"/>
    <col min="13567" max="13567" width="5.6640625" style="459" customWidth="1"/>
    <col min="13568" max="13568" width="35.6640625" style="459" customWidth="1"/>
    <col min="13569" max="13586" width="11.6640625" style="459" customWidth="1"/>
    <col min="13587" max="13822" width="9.1640625" style="459"/>
    <col min="13823" max="13823" width="5.6640625" style="459" customWidth="1"/>
    <col min="13824" max="13824" width="35.6640625" style="459" customWidth="1"/>
    <col min="13825" max="13842" width="11.6640625" style="459" customWidth="1"/>
    <col min="13843" max="14078" width="9.1640625" style="459"/>
    <col min="14079" max="14079" width="5.6640625" style="459" customWidth="1"/>
    <col min="14080" max="14080" width="35.6640625" style="459" customWidth="1"/>
    <col min="14081" max="14098" width="11.6640625" style="459" customWidth="1"/>
    <col min="14099" max="14334" width="9.1640625" style="459"/>
    <col min="14335" max="14335" width="5.6640625" style="459" customWidth="1"/>
    <col min="14336" max="14336" width="35.6640625" style="459" customWidth="1"/>
    <col min="14337" max="14354" width="11.6640625" style="459" customWidth="1"/>
    <col min="14355" max="14590" width="9.1640625" style="459"/>
    <col min="14591" max="14591" width="5.6640625" style="459" customWidth="1"/>
    <col min="14592" max="14592" width="35.6640625" style="459" customWidth="1"/>
    <col min="14593" max="14610" width="11.6640625" style="459" customWidth="1"/>
    <col min="14611" max="14846" width="9.1640625" style="459"/>
    <col min="14847" max="14847" width="5.6640625" style="459" customWidth="1"/>
    <col min="14848" max="14848" width="35.6640625" style="459" customWidth="1"/>
    <col min="14849" max="14866" width="11.6640625" style="459" customWidth="1"/>
    <col min="14867" max="15102" width="9.1640625" style="459"/>
    <col min="15103" max="15103" width="5.6640625" style="459" customWidth="1"/>
    <col min="15104" max="15104" width="35.6640625" style="459" customWidth="1"/>
    <col min="15105" max="15122" width="11.6640625" style="459" customWidth="1"/>
    <col min="15123" max="15358" width="9.1640625" style="459"/>
    <col min="15359" max="15359" width="5.6640625" style="459" customWidth="1"/>
    <col min="15360" max="15360" width="35.6640625" style="459" customWidth="1"/>
    <col min="15361" max="15378" width="11.6640625" style="459" customWidth="1"/>
    <col min="15379" max="15614" width="9.1640625" style="459"/>
    <col min="15615" max="15615" width="5.6640625" style="459" customWidth="1"/>
    <col min="15616" max="15616" width="35.6640625" style="459" customWidth="1"/>
    <col min="15617" max="15634" width="11.6640625" style="459" customWidth="1"/>
    <col min="15635" max="15870" width="9.1640625" style="459"/>
    <col min="15871" max="15871" width="5.6640625" style="459" customWidth="1"/>
    <col min="15872" max="15872" width="35.6640625" style="459" customWidth="1"/>
    <col min="15873" max="15890" width="11.6640625" style="459" customWidth="1"/>
    <col min="15891" max="16126" width="9.1640625" style="459"/>
    <col min="16127" max="16127" width="5.6640625" style="459" customWidth="1"/>
    <col min="16128" max="16128" width="35.6640625" style="459" customWidth="1"/>
    <col min="16129" max="16146" width="11.6640625" style="459" customWidth="1"/>
    <col min="16147" max="16384" width="9.1640625" style="459"/>
  </cols>
  <sheetData>
    <row r="1" spans="1:23" ht="46" thickBot="1">
      <c r="A1" s="459" t="s">
        <v>429</v>
      </c>
      <c r="C1" s="459" t="s">
        <v>429</v>
      </c>
      <c r="D1" s="459" t="s">
        <v>55</v>
      </c>
      <c r="E1" s="459" t="s">
        <v>429</v>
      </c>
      <c r="F1" s="459" t="s">
        <v>53</v>
      </c>
      <c r="G1" s="459" t="s">
        <v>79</v>
      </c>
      <c r="H1" s="459" t="s">
        <v>68</v>
      </c>
      <c r="I1" s="459" t="s">
        <v>54</v>
      </c>
      <c r="J1" s="621" t="s">
        <v>427</v>
      </c>
      <c r="K1" s="459" t="s">
        <v>51</v>
      </c>
      <c r="L1" s="623" t="s">
        <v>77</v>
      </c>
      <c r="M1" s="623" t="s">
        <v>540</v>
      </c>
      <c r="N1" s="623" t="s">
        <v>78</v>
      </c>
      <c r="O1" s="623" t="s">
        <v>80</v>
      </c>
      <c r="P1" s="459" t="s">
        <v>52</v>
      </c>
      <c r="Q1" s="459" t="s">
        <v>50</v>
      </c>
      <c r="R1" s="459" t="s">
        <v>543</v>
      </c>
      <c r="S1" s="459" t="s">
        <v>57</v>
      </c>
      <c r="W1" s="459" t="s">
        <v>545</v>
      </c>
    </row>
    <row r="2" spans="1:23">
      <c r="B2" s="679" t="s">
        <v>415</v>
      </c>
      <c r="C2" s="679"/>
      <c r="D2" s="679"/>
      <c r="E2" s="679"/>
      <c r="F2" s="679"/>
      <c r="G2" s="679"/>
      <c r="H2" s="679"/>
      <c r="I2" s="679"/>
      <c r="J2" s="679"/>
      <c r="K2" s="679"/>
      <c r="L2" s="679"/>
      <c r="M2" s="679"/>
      <c r="N2" s="679"/>
      <c r="O2" s="679"/>
      <c r="P2" s="679"/>
      <c r="Q2" s="679"/>
      <c r="R2" s="679"/>
    </row>
    <row r="3" spans="1:23" ht="15" thickBot="1">
      <c r="B3" s="680" t="s">
        <v>416</v>
      </c>
      <c r="C3" s="680"/>
      <c r="D3" s="680"/>
      <c r="E3" s="680"/>
      <c r="F3" s="680"/>
      <c r="G3" s="680"/>
      <c r="H3" s="680"/>
      <c r="I3" s="680"/>
      <c r="J3" s="680"/>
      <c r="K3" s="680"/>
      <c r="L3" s="680"/>
      <c r="M3" s="680"/>
      <c r="N3" s="680"/>
      <c r="O3" s="680"/>
      <c r="P3" s="680"/>
      <c r="Q3" s="680"/>
      <c r="R3" s="680"/>
    </row>
    <row r="4" spans="1:23" s="460" customFormat="1" ht="19.5" customHeight="1">
      <c r="B4" s="681"/>
      <c r="C4" s="673" t="s">
        <v>417</v>
      </c>
      <c r="D4" s="619"/>
      <c r="E4" s="673" t="s">
        <v>418</v>
      </c>
      <c r="F4" s="647"/>
      <c r="G4" s="647"/>
      <c r="H4" s="647"/>
      <c r="I4" s="647"/>
      <c r="J4" s="647"/>
      <c r="K4" s="673" t="s">
        <v>419</v>
      </c>
      <c r="L4" s="643"/>
      <c r="M4" s="643"/>
      <c r="N4" s="643"/>
      <c r="O4" s="643"/>
      <c r="P4" s="673" t="s">
        <v>421</v>
      </c>
      <c r="Q4" s="673" t="s">
        <v>422</v>
      </c>
      <c r="R4" s="675" t="s">
        <v>539</v>
      </c>
      <c r="S4" s="677" t="s">
        <v>57</v>
      </c>
    </row>
    <row r="5" spans="1:23" s="460" customFormat="1" ht="49.5" customHeight="1" thickBot="1">
      <c r="B5" s="682"/>
      <c r="C5" s="674"/>
      <c r="D5" s="620" t="s">
        <v>538</v>
      </c>
      <c r="E5" s="674"/>
      <c r="F5" s="621" t="s">
        <v>423</v>
      </c>
      <c r="G5" s="621" t="s">
        <v>424</v>
      </c>
      <c r="H5" s="621" t="s">
        <v>425</v>
      </c>
      <c r="I5" s="621" t="s">
        <v>426</v>
      </c>
      <c r="J5" s="621" t="s">
        <v>427</v>
      </c>
      <c r="K5" s="674"/>
      <c r="L5" s="623" t="s">
        <v>77</v>
      </c>
      <c r="M5" s="623" t="s">
        <v>540</v>
      </c>
      <c r="N5" s="623" t="s">
        <v>78</v>
      </c>
      <c r="O5" s="623" t="s">
        <v>80</v>
      </c>
      <c r="P5" s="674"/>
      <c r="Q5" s="674"/>
      <c r="R5" s="676"/>
      <c r="S5" s="678"/>
    </row>
    <row r="6" spans="1:23" ht="15">
      <c r="B6" s="461" t="s">
        <v>428</v>
      </c>
      <c r="C6" s="462">
        <v>2858233.9</v>
      </c>
      <c r="D6" s="462"/>
      <c r="E6" s="462" t="s">
        <v>429</v>
      </c>
      <c r="F6" s="462"/>
      <c r="G6" s="462"/>
      <c r="H6" s="462"/>
      <c r="I6" s="462"/>
      <c r="J6" s="462"/>
      <c r="K6" s="462">
        <v>651235.69999999995</v>
      </c>
      <c r="L6" s="462"/>
      <c r="M6" s="462"/>
      <c r="N6" s="462"/>
      <c r="O6" s="462"/>
      <c r="P6" s="462" t="s">
        <v>429</v>
      </c>
      <c r="Q6" s="462" t="s">
        <v>429</v>
      </c>
      <c r="R6" s="463" t="s">
        <v>429</v>
      </c>
      <c r="S6" s="501">
        <f t="shared" ref="S6:S37" si="0">SUM(F6:R6)+D6</f>
        <v>651235.69999999995</v>
      </c>
    </row>
    <row r="7" spans="1:23">
      <c r="B7" s="464" t="s">
        <v>430</v>
      </c>
      <c r="C7" s="624">
        <v>1822.8</v>
      </c>
      <c r="D7" s="624"/>
      <c r="E7" s="624">
        <v>1124.3</v>
      </c>
      <c r="F7" s="624">
        <v>4.7</v>
      </c>
      <c r="G7" s="624">
        <v>17.3</v>
      </c>
      <c r="H7" s="624">
        <v>4.3</v>
      </c>
      <c r="I7" s="624" t="s">
        <v>429</v>
      </c>
      <c r="J7" s="624">
        <v>1076.5</v>
      </c>
      <c r="K7" s="624" t="s">
        <v>429</v>
      </c>
      <c r="L7" s="624"/>
      <c r="M7" s="624"/>
      <c r="N7" s="624"/>
      <c r="O7" s="624"/>
      <c r="P7" s="624" t="s">
        <v>429</v>
      </c>
      <c r="Q7" s="624">
        <v>359.3</v>
      </c>
      <c r="R7" s="465">
        <v>339.2</v>
      </c>
      <c r="S7" s="501">
        <f t="shared" si="0"/>
        <v>1801.3</v>
      </c>
    </row>
    <row r="8" spans="1:23">
      <c r="B8" s="464" t="s">
        <v>431</v>
      </c>
      <c r="C8" s="624">
        <v>-2275745.2999999998</v>
      </c>
      <c r="D8" s="624"/>
      <c r="E8" s="624">
        <v>-114385.3</v>
      </c>
      <c r="F8" s="624">
        <v>-7393.6</v>
      </c>
      <c r="G8" s="624">
        <v>-8501.2000000000007</v>
      </c>
      <c r="H8" s="624">
        <v>-66944.3</v>
      </c>
      <c r="I8" s="624">
        <v>-7829.1</v>
      </c>
      <c r="J8" s="624">
        <v>-18196.099999999999</v>
      </c>
      <c r="K8" s="624">
        <v>-241672</v>
      </c>
      <c r="L8" s="624"/>
      <c r="M8" s="624"/>
      <c r="N8" s="624"/>
      <c r="O8" s="624"/>
      <c r="P8" s="624" t="s">
        <v>429</v>
      </c>
      <c r="Q8" s="624">
        <v>-1664.6</v>
      </c>
      <c r="R8" s="465" t="s">
        <v>429</v>
      </c>
      <c r="S8" s="501">
        <f t="shared" si="0"/>
        <v>-352200.9</v>
      </c>
    </row>
    <row r="9" spans="1:23" ht="15">
      <c r="B9" s="466" t="s">
        <v>432</v>
      </c>
      <c r="C9" s="624">
        <v>-20059.5</v>
      </c>
      <c r="D9" s="624"/>
      <c r="E9" s="624">
        <v>-20059.5</v>
      </c>
      <c r="F9" s="624" t="s">
        <v>429</v>
      </c>
      <c r="G9" s="624" t="s">
        <v>429</v>
      </c>
      <c r="H9" s="624">
        <v>-3131</v>
      </c>
      <c r="I9" s="624" t="s">
        <v>429</v>
      </c>
      <c r="J9" s="624" t="s">
        <v>429</v>
      </c>
      <c r="K9" s="624" t="s">
        <v>429</v>
      </c>
      <c r="L9" s="624"/>
      <c r="M9" s="624"/>
      <c r="N9" s="624"/>
      <c r="O9" s="624"/>
      <c r="P9" s="624" t="s">
        <v>429</v>
      </c>
      <c r="Q9" s="624" t="s">
        <v>429</v>
      </c>
      <c r="R9" s="465" t="s">
        <v>429</v>
      </c>
      <c r="S9" s="501">
        <f t="shared" si="0"/>
        <v>-3131</v>
      </c>
    </row>
    <row r="10" spans="1:23">
      <c r="B10" s="467" t="s">
        <v>433</v>
      </c>
      <c r="C10" s="624">
        <v>-3131</v>
      </c>
      <c r="D10" s="624"/>
      <c r="E10" s="624">
        <v>-3131</v>
      </c>
      <c r="F10" s="624" t="s">
        <v>429</v>
      </c>
      <c r="G10" s="624" t="s">
        <v>429</v>
      </c>
      <c r="H10" s="624">
        <v>-3131</v>
      </c>
      <c r="I10" s="624" t="s">
        <v>429</v>
      </c>
      <c r="J10" s="624" t="s">
        <v>429</v>
      </c>
      <c r="K10" s="624" t="s">
        <v>429</v>
      </c>
      <c r="L10" s="624"/>
      <c r="M10" s="624"/>
      <c r="N10" s="624"/>
      <c r="O10" s="624"/>
      <c r="P10" s="624" t="s">
        <v>429</v>
      </c>
      <c r="Q10" s="624" t="s">
        <v>429</v>
      </c>
      <c r="R10" s="465" t="s">
        <v>429</v>
      </c>
      <c r="S10" s="501">
        <f t="shared" si="0"/>
        <v>-3131</v>
      </c>
    </row>
    <row r="11" spans="1:23">
      <c r="B11" s="467" t="s">
        <v>434</v>
      </c>
      <c r="C11" s="624">
        <v>-16928.5</v>
      </c>
      <c r="D11" s="624"/>
      <c r="E11" s="624">
        <v>-16928.5</v>
      </c>
      <c r="F11" s="624" t="s">
        <v>429</v>
      </c>
      <c r="G11" s="624" t="s">
        <v>429</v>
      </c>
      <c r="H11" s="624" t="s">
        <v>429</v>
      </c>
      <c r="I11" s="624" t="s">
        <v>429</v>
      </c>
      <c r="J11" s="624" t="s">
        <v>429</v>
      </c>
      <c r="K11" s="624" t="s">
        <v>429</v>
      </c>
      <c r="L11" s="624"/>
      <c r="M11" s="624"/>
      <c r="N11" s="624"/>
      <c r="O11" s="624"/>
      <c r="P11" s="624" t="s">
        <v>429</v>
      </c>
      <c r="Q11" s="624" t="s">
        <v>429</v>
      </c>
      <c r="R11" s="465" t="s">
        <v>429</v>
      </c>
      <c r="S11" s="501">
        <f t="shared" si="0"/>
        <v>0</v>
      </c>
    </row>
    <row r="12" spans="1:23">
      <c r="B12" s="468" t="s">
        <v>435</v>
      </c>
      <c r="C12" s="624">
        <v>-38043.699999999997</v>
      </c>
      <c r="D12" s="624"/>
      <c r="E12" s="624">
        <v>4202</v>
      </c>
      <c r="F12" s="624">
        <v>227.6</v>
      </c>
      <c r="G12" s="624">
        <v>151.19999999999999</v>
      </c>
      <c r="H12" s="624">
        <v>934.2</v>
      </c>
      <c r="I12" s="624">
        <v>1397.6</v>
      </c>
      <c r="J12" s="624">
        <v>1705.7</v>
      </c>
      <c r="K12" s="624">
        <v>-43876.1</v>
      </c>
      <c r="L12" s="624"/>
      <c r="M12" s="624"/>
      <c r="N12" s="624"/>
      <c r="O12" s="624"/>
      <c r="P12" s="624" t="s">
        <v>429</v>
      </c>
      <c r="Q12" s="624" t="s">
        <v>429</v>
      </c>
      <c r="R12" s="465">
        <v>36</v>
      </c>
      <c r="S12" s="501">
        <f t="shared" si="0"/>
        <v>-39423.799999999996</v>
      </c>
    </row>
    <row r="13" spans="1:23">
      <c r="B13" s="469" t="s">
        <v>436</v>
      </c>
      <c r="C13" s="625">
        <v>526208.19999999995</v>
      </c>
      <c r="D13" s="625"/>
      <c r="E13" s="625">
        <v>-129118.5</v>
      </c>
      <c r="F13" s="624">
        <v>-7161.3</v>
      </c>
      <c r="G13" s="624">
        <v>-8332.7000000000007</v>
      </c>
      <c r="H13" s="624">
        <v>-69136.800000000003</v>
      </c>
      <c r="I13" s="624">
        <v>-6431.5</v>
      </c>
      <c r="J13" s="624">
        <v>-15413.9</v>
      </c>
      <c r="K13" s="625">
        <v>365687.6</v>
      </c>
      <c r="L13" s="625"/>
      <c r="M13" s="625"/>
      <c r="N13" s="625"/>
      <c r="O13" s="625"/>
      <c r="P13" s="624" t="s">
        <v>429</v>
      </c>
      <c r="Q13" s="625">
        <v>-1305.3</v>
      </c>
      <c r="R13" s="470">
        <v>375.2</v>
      </c>
      <c r="S13" s="501">
        <f t="shared" si="0"/>
        <v>258281.3</v>
      </c>
    </row>
    <row r="14" spans="1:23">
      <c r="B14" s="471" t="s">
        <v>437</v>
      </c>
      <c r="C14" s="625">
        <v>11153</v>
      </c>
      <c r="D14" s="625"/>
      <c r="E14" s="625">
        <v>3054.2</v>
      </c>
      <c r="F14" s="624">
        <v>170.7</v>
      </c>
      <c r="G14" s="624">
        <v>1110.0999999999999</v>
      </c>
      <c r="H14" s="624">
        <v>1309.5999999999999</v>
      </c>
      <c r="I14" s="624">
        <v>89.2</v>
      </c>
      <c r="J14" s="624">
        <v>108.5</v>
      </c>
      <c r="K14" s="625">
        <v>1191.4000000000001</v>
      </c>
      <c r="L14" s="625"/>
      <c r="M14" s="625"/>
      <c r="N14" s="625"/>
      <c r="O14" s="625"/>
      <c r="P14" s="624" t="s">
        <v>429</v>
      </c>
      <c r="Q14" s="625">
        <v>447.5</v>
      </c>
      <c r="R14" s="465" t="s">
        <v>429</v>
      </c>
      <c r="S14" s="501">
        <f t="shared" si="0"/>
        <v>4427</v>
      </c>
    </row>
    <row r="15" spans="1:23">
      <c r="B15" s="471" t="s">
        <v>438</v>
      </c>
      <c r="C15" s="624" t="s">
        <v>429</v>
      </c>
      <c r="D15" s="624"/>
      <c r="E15" s="625">
        <v>-5728.5</v>
      </c>
      <c r="F15" s="624" t="s">
        <v>429</v>
      </c>
      <c r="G15" s="624" t="s">
        <v>429</v>
      </c>
      <c r="H15" s="624" t="s">
        <v>429</v>
      </c>
      <c r="I15" s="624" t="s">
        <v>429</v>
      </c>
      <c r="J15" s="624">
        <v>-5728.5</v>
      </c>
      <c r="K15" s="624" t="s">
        <v>429</v>
      </c>
      <c r="L15" s="624"/>
      <c r="M15" s="624"/>
      <c r="N15" s="624"/>
      <c r="O15" s="624"/>
      <c r="P15" s="624" t="s">
        <v>429</v>
      </c>
      <c r="Q15" s="624" t="s">
        <v>429</v>
      </c>
      <c r="R15" s="465" t="s">
        <v>429</v>
      </c>
      <c r="S15" s="501">
        <f t="shared" si="0"/>
        <v>-5728.5</v>
      </c>
    </row>
    <row r="16" spans="1:23">
      <c r="B16" s="471" t="s">
        <v>439</v>
      </c>
      <c r="C16" s="625">
        <v>-112884.5</v>
      </c>
      <c r="D16" s="625"/>
      <c r="E16" s="625">
        <v>265564.3</v>
      </c>
      <c r="F16" s="624">
        <v>11391.5</v>
      </c>
      <c r="G16" s="624">
        <v>53948.7</v>
      </c>
      <c r="H16" s="624">
        <v>106008.8</v>
      </c>
      <c r="I16" s="624">
        <v>9596.2000000000007</v>
      </c>
      <c r="J16" s="624">
        <v>37657.5</v>
      </c>
      <c r="K16" s="625">
        <v>-165512.9</v>
      </c>
      <c r="L16" s="625"/>
      <c r="M16" s="625"/>
      <c r="N16" s="625"/>
      <c r="O16" s="625"/>
      <c r="P16" s="625">
        <v>3788.8</v>
      </c>
      <c r="Q16" s="625">
        <v>67354.2</v>
      </c>
      <c r="R16" s="470">
        <v>-69.2</v>
      </c>
      <c r="S16" s="501">
        <f t="shared" si="0"/>
        <v>124163.60000000002</v>
      </c>
    </row>
    <row r="17" spans="2:23">
      <c r="B17" s="467" t="s">
        <v>440</v>
      </c>
      <c r="C17" s="624">
        <v>-59982.8</v>
      </c>
      <c r="D17" s="624"/>
      <c r="E17" s="624">
        <v>-136.5</v>
      </c>
      <c r="F17" s="624" t="s">
        <v>429</v>
      </c>
      <c r="G17" s="624" t="s">
        <v>429</v>
      </c>
      <c r="H17" s="624">
        <v>-136.5</v>
      </c>
      <c r="I17" s="624" t="s">
        <v>429</v>
      </c>
      <c r="J17" s="624" t="s">
        <v>429</v>
      </c>
      <c r="K17" s="624">
        <v>-93861.2</v>
      </c>
      <c r="L17" s="624"/>
      <c r="M17" s="624"/>
      <c r="N17" s="624"/>
      <c r="O17" s="624"/>
      <c r="P17" s="624" t="s">
        <v>429</v>
      </c>
      <c r="Q17" s="624">
        <v>46423.4</v>
      </c>
      <c r="R17" s="465" t="s">
        <v>429</v>
      </c>
      <c r="S17" s="501">
        <f t="shared" si="0"/>
        <v>-47574.299999999996</v>
      </c>
    </row>
    <row r="18" spans="2:23">
      <c r="B18" s="467" t="s">
        <v>441</v>
      </c>
      <c r="C18" s="624">
        <v>-45894.1</v>
      </c>
      <c r="D18" s="624"/>
      <c r="E18" s="624">
        <v>-102</v>
      </c>
      <c r="F18" s="624" t="s">
        <v>429</v>
      </c>
      <c r="G18" s="624" t="s">
        <v>429</v>
      </c>
      <c r="H18" s="624" t="s">
        <v>429</v>
      </c>
      <c r="I18" s="624">
        <v>-102</v>
      </c>
      <c r="J18" s="624" t="s">
        <v>429</v>
      </c>
      <c r="K18" s="624">
        <v>-68034.7</v>
      </c>
      <c r="L18" s="624"/>
      <c r="M18" s="624"/>
      <c r="N18" s="624"/>
      <c r="O18" s="624"/>
      <c r="P18" s="624">
        <v>1311.8</v>
      </c>
      <c r="Q18" s="624">
        <v>20930.8</v>
      </c>
      <c r="R18" s="465" t="s">
        <v>429</v>
      </c>
      <c r="S18" s="501">
        <f t="shared" si="0"/>
        <v>-45894.099999999991</v>
      </c>
    </row>
    <row r="19" spans="2:23">
      <c r="B19" s="467" t="s">
        <v>442</v>
      </c>
      <c r="C19" s="624">
        <v>-818.6</v>
      </c>
      <c r="D19" s="624"/>
      <c r="E19" s="624">
        <v>-131.69999999999999</v>
      </c>
      <c r="F19" s="624" t="s">
        <v>429</v>
      </c>
      <c r="G19" s="624" t="s">
        <v>429</v>
      </c>
      <c r="H19" s="624" t="s">
        <v>429</v>
      </c>
      <c r="I19" s="624">
        <v>-131.69999999999999</v>
      </c>
      <c r="J19" s="624" t="s">
        <v>429</v>
      </c>
      <c r="K19" s="624">
        <v>-3163.9</v>
      </c>
      <c r="L19" s="624"/>
      <c r="M19" s="624"/>
      <c r="N19" s="624"/>
      <c r="O19" s="624"/>
      <c r="P19" s="624">
        <v>2477</v>
      </c>
      <c r="Q19" s="624" t="s">
        <v>429</v>
      </c>
      <c r="R19" s="465" t="s">
        <v>429</v>
      </c>
      <c r="S19" s="501">
        <f t="shared" si="0"/>
        <v>-818.59999999999991</v>
      </c>
    </row>
    <row r="20" spans="2:23">
      <c r="B20" s="467" t="s">
        <v>443</v>
      </c>
      <c r="C20" s="624">
        <v>2218.8000000000002</v>
      </c>
      <c r="D20" s="624"/>
      <c r="E20" s="624">
        <v>2671.9</v>
      </c>
      <c r="F20" s="624">
        <v>1242.5</v>
      </c>
      <c r="G20" s="624" t="s">
        <v>429</v>
      </c>
      <c r="H20" s="624" t="s">
        <v>429</v>
      </c>
      <c r="I20" s="624" t="s">
        <v>429</v>
      </c>
      <c r="J20" s="624">
        <v>1429.4</v>
      </c>
      <c r="K20" s="624">
        <v>-453.1</v>
      </c>
      <c r="L20" s="624"/>
      <c r="M20" s="624"/>
      <c r="N20" s="624"/>
      <c r="O20" s="624"/>
      <c r="P20" s="624" t="s">
        <v>429</v>
      </c>
      <c r="Q20" s="624" t="s">
        <v>429</v>
      </c>
      <c r="R20" s="465" t="s">
        <v>429</v>
      </c>
      <c r="S20" s="501">
        <f t="shared" si="0"/>
        <v>2218.8000000000002</v>
      </c>
    </row>
    <row r="21" spans="2:23">
      <c r="B21" s="467" t="s">
        <v>444</v>
      </c>
      <c r="C21" s="624">
        <v>-69.2</v>
      </c>
      <c r="D21" s="624"/>
      <c r="E21" s="624" t="s">
        <v>429</v>
      </c>
      <c r="F21" s="624" t="s">
        <v>429</v>
      </c>
      <c r="G21" s="624" t="s">
        <v>429</v>
      </c>
      <c r="H21" s="624" t="s">
        <v>429</v>
      </c>
      <c r="I21" s="624" t="s">
        <v>429</v>
      </c>
      <c r="J21" s="624" t="s">
        <v>429</v>
      </c>
      <c r="K21" s="624" t="s">
        <v>429</v>
      </c>
      <c r="L21" s="624"/>
      <c r="M21" s="624"/>
      <c r="N21" s="624"/>
      <c r="O21" s="624"/>
      <c r="P21" s="624" t="s">
        <v>429</v>
      </c>
      <c r="Q21" s="624" t="s">
        <v>429</v>
      </c>
      <c r="R21" s="465">
        <v>-69.2</v>
      </c>
      <c r="S21" s="501">
        <f t="shared" si="0"/>
        <v>-69.2</v>
      </c>
    </row>
    <row r="22" spans="2:23" ht="15">
      <c r="B22" s="472" t="s">
        <v>445</v>
      </c>
      <c r="C22" s="624">
        <v>-9210.2999999999993</v>
      </c>
      <c r="D22" s="624"/>
      <c r="E22" s="624">
        <v>262390.90000000002</v>
      </c>
      <c r="F22" s="624">
        <v>10149</v>
      </c>
      <c r="G22" s="624">
        <v>53948.7</v>
      </c>
      <c r="H22" s="624">
        <v>106145.3</v>
      </c>
      <c r="I22" s="624">
        <v>9829.9</v>
      </c>
      <c r="J22" s="624">
        <v>35356.400000000001</v>
      </c>
      <c r="K22" s="624" t="s">
        <v>429</v>
      </c>
      <c r="L22" s="624"/>
      <c r="M22" s="624"/>
      <c r="N22" s="624"/>
      <c r="O22" s="624"/>
      <c r="P22" s="624" t="s">
        <v>429</v>
      </c>
      <c r="Q22" s="624" t="s">
        <v>429</v>
      </c>
      <c r="R22" s="465" t="s">
        <v>429</v>
      </c>
      <c r="S22" s="501">
        <f t="shared" si="0"/>
        <v>215429.3</v>
      </c>
    </row>
    <row r="23" spans="2:23" ht="15">
      <c r="B23" s="472" t="s">
        <v>446</v>
      </c>
      <c r="C23" s="624">
        <v>871.7</v>
      </c>
      <c r="D23" s="624"/>
      <c r="E23" s="624">
        <v>871.7</v>
      </c>
      <c r="F23" s="624" t="s">
        <v>429</v>
      </c>
      <c r="G23" s="624" t="s">
        <v>429</v>
      </c>
      <c r="H23" s="624" t="s">
        <v>429</v>
      </c>
      <c r="I23" s="624" t="s">
        <v>429</v>
      </c>
      <c r="J23" s="624">
        <v>871.7</v>
      </c>
      <c r="K23" s="624" t="s">
        <v>429</v>
      </c>
      <c r="L23" s="624"/>
      <c r="M23" s="624"/>
      <c r="N23" s="624"/>
      <c r="O23" s="624"/>
      <c r="P23" s="624" t="s">
        <v>429</v>
      </c>
      <c r="Q23" s="624" t="s">
        <v>429</v>
      </c>
      <c r="R23" s="465" t="s">
        <v>429</v>
      </c>
      <c r="S23" s="501">
        <f t="shared" si="0"/>
        <v>871.7</v>
      </c>
    </row>
    <row r="24" spans="2:23">
      <c r="B24" s="467" t="s">
        <v>447</v>
      </c>
      <c r="C24" s="624" t="s">
        <v>429</v>
      </c>
      <c r="D24" s="624"/>
      <c r="E24" s="624" t="s">
        <v>429</v>
      </c>
      <c r="F24" s="624" t="s">
        <v>429</v>
      </c>
      <c r="G24" s="624" t="s">
        <v>429</v>
      </c>
      <c r="H24" s="624" t="s">
        <v>429</v>
      </c>
      <c r="I24" s="624" t="s">
        <v>429</v>
      </c>
      <c r="J24" s="624" t="s">
        <v>429</v>
      </c>
      <c r="K24" s="624" t="s">
        <v>429</v>
      </c>
      <c r="L24" s="624"/>
      <c r="M24" s="624"/>
      <c r="N24" s="624"/>
      <c r="O24" s="624"/>
      <c r="P24" s="624" t="s">
        <v>429</v>
      </c>
      <c r="Q24" s="624" t="s">
        <v>429</v>
      </c>
      <c r="R24" s="465" t="s">
        <v>429</v>
      </c>
      <c r="S24" s="501">
        <f t="shared" si="0"/>
        <v>0</v>
      </c>
    </row>
    <row r="25" spans="2:23" ht="15">
      <c r="B25" s="473" t="s">
        <v>448</v>
      </c>
      <c r="C25" s="625">
        <v>38973.800000000003</v>
      </c>
      <c r="D25" s="625"/>
      <c r="E25" s="625">
        <v>17169.5</v>
      </c>
      <c r="F25" s="624" t="s">
        <v>429</v>
      </c>
      <c r="G25" s="624" t="s">
        <v>429</v>
      </c>
      <c r="H25" s="624">
        <v>85.3</v>
      </c>
      <c r="I25" s="624">
        <v>696.7</v>
      </c>
      <c r="J25" s="624">
        <v>5236.5</v>
      </c>
      <c r="K25" s="625">
        <v>12889.8</v>
      </c>
      <c r="L25" s="625"/>
      <c r="M25" s="625"/>
      <c r="N25" s="625"/>
      <c r="O25" s="625"/>
      <c r="P25" s="625">
        <v>974.7</v>
      </c>
      <c r="Q25" s="625">
        <v>7771.7</v>
      </c>
      <c r="R25" s="465" t="s">
        <v>429</v>
      </c>
      <c r="S25" s="501">
        <f t="shared" si="0"/>
        <v>27654.7</v>
      </c>
    </row>
    <row r="26" spans="2:23" ht="15">
      <c r="B26" s="473" t="s">
        <v>449</v>
      </c>
      <c r="C26" s="625">
        <v>59811.7</v>
      </c>
      <c r="D26" s="625"/>
      <c r="E26" s="625"/>
      <c r="F26" s="624" t="s">
        <v>429</v>
      </c>
      <c r="G26" s="624" t="s">
        <v>429</v>
      </c>
      <c r="H26" s="624" t="s">
        <v>429</v>
      </c>
      <c r="I26" s="624" t="s">
        <v>429</v>
      </c>
      <c r="J26" s="624" t="s">
        <v>429</v>
      </c>
      <c r="K26" s="625">
        <v>43630</v>
      </c>
      <c r="L26" s="625"/>
      <c r="M26" s="625"/>
      <c r="N26" s="625"/>
      <c r="O26" s="625"/>
      <c r="P26" s="625">
        <v>505.8</v>
      </c>
      <c r="Q26" s="625">
        <v>13788.4</v>
      </c>
      <c r="R26" s="465" t="s">
        <v>429</v>
      </c>
      <c r="S26" s="501">
        <f t="shared" si="0"/>
        <v>57924.200000000004</v>
      </c>
    </row>
    <row r="27" spans="2:23" ht="15">
      <c r="B27" s="473" t="s">
        <v>450</v>
      </c>
      <c r="C27" s="625">
        <v>303385.2</v>
      </c>
      <c r="D27" s="625"/>
      <c r="E27" s="625">
        <v>110493.6</v>
      </c>
      <c r="F27" s="624">
        <v>4059.5</v>
      </c>
      <c r="G27" s="624">
        <v>44505.9</v>
      </c>
      <c r="H27" s="624">
        <v>35477.1</v>
      </c>
      <c r="I27" s="624">
        <v>2378.8000000000002</v>
      </c>
      <c r="J27" s="624">
        <v>11170.1</v>
      </c>
      <c r="K27" s="625">
        <v>142463.5</v>
      </c>
      <c r="L27" s="625"/>
      <c r="M27" s="625"/>
      <c r="N27" s="625"/>
      <c r="O27" s="625"/>
      <c r="P27" s="625">
        <v>2308.3000000000002</v>
      </c>
      <c r="Q27" s="625">
        <v>44041.3</v>
      </c>
      <c r="R27" s="470">
        <v>306</v>
      </c>
      <c r="S27" s="501">
        <f t="shared" si="0"/>
        <v>286710.5</v>
      </c>
    </row>
    <row r="28" spans="2:23" ht="15">
      <c r="B28" s="473" t="s">
        <v>451</v>
      </c>
      <c r="C28" s="625">
        <v>280902.3</v>
      </c>
      <c r="D28" s="625"/>
      <c r="E28" s="625">
        <v>89661.8</v>
      </c>
      <c r="F28" s="624">
        <v>3822.4</v>
      </c>
      <c r="G28" s="624">
        <v>44505.9</v>
      </c>
      <c r="H28" s="624">
        <v>35477.1</v>
      </c>
      <c r="I28" s="624">
        <v>1869</v>
      </c>
      <c r="J28" s="624"/>
      <c r="K28" s="625">
        <v>140944.1</v>
      </c>
      <c r="L28" s="625"/>
      <c r="M28" s="625"/>
      <c r="N28" s="625"/>
      <c r="O28" s="625"/>
      <c r="P28" s="625">
        <v>2308.3000000000002</v>
      </c>
      <c r="Q28" s="625">
        <v>44041.3</v>
      </c>
      <c r="R28" s="470">
        <v>174.1</v>
      </c>
      <c r="S28" s="501">
        <f t="shared" si="0"/>
        <v>273142.19999999995</v>
      </c>
    </row>
    <row r="29" spans="2:23">
      <c r="B29" s="474" t="s">
        <v>452</v>
      </c>
      <c r="C29" s="654">
        <v>2372614.094</v>
      </c>
      <c r="D29" s="655">
        <v>137677.60399999999</v>
      </c>
      <c r="E29" s="654">
        <v>168128.35399999999</v>
      </c>
      <c r="F29" s="654">
        <v>10955.378000000001</v>
      </c>
      <c r="G29" s="654">
        <v>0</v>
      </c>
      <c r="H29" s="654">
        <v>72878.604999999996</v>
      </c>
      <c r="I29" s="654">
        <v>59432.603999999999</v>
      </c>
      <c r="J29" s="654">
        <f t="shared" ref="J29:J42" si="1">E29-SUM(F29:I29)-W29</f>
        <v>9240.8669999999929</v>
      </c>
      <c r="K29" s="462">
        <v>859418.48</v>
      </c>
      <c r="L29" s="656">
        <v>6513</v>
      </c>
      <c r="M29" s="656">
        <v>2021.52</v>
      </c>
      <c r="N29" s="656">
        <v>101118</v>
      </c>
      <c r="O29" s="656">
        <v>42652</v>
      </c>
      <c r="P29" s="654">
        <v>146022</v>
      </c>
      <c r="Q29" s="654">
        <v>822618</v>
      </c>
      <c r="R29" s="655">
        <v>102066</v>
      </c>
      <c r="S29" s="501">
        <f t="shared" si="0"/>
        <v>2372614.0579999997</v>
      </c>
      <c r="T29" s="501">
        <f t="shared" ref="T29:T42" si="2">S29-C29</f>
        <v>-3.6000000312924385E-2</v>
      </c>
      <c r="U29" s="501"/>
      <c r="W29" s="459">
        <v>15620.9</v>
      </c>
    </row>
    <row r="30" spans="2:23" ht="15">
      <c r="B30" s="475" t="s">
        <v>453</v>
      </c>
      <c r="C30" s="655">
        <v>330774.06900000002</v>
      </c>
      <c r="D30" s="654">
        <v>29540.659</v>
      </c>
      <c r="E30" s="655">
        <v>4206.5839999999998</v>
      </c>
      <c r="F30" s="655">
        <v>2623.7669999999998</v>
      </c>
      <c r="G30" s="655">
        <v>0</v>
      </c>
      <c r="H30" s="655">
        <v>1286.8499999999999</v>
      </c>
      <c r="I30" s="655">
        <v>201.74</v>
      </c>
      <c r="J30" s="654">
        <f t="shared" si="1"/>
        <v>94.226999999999862</v>
      </c>
      <c r="K30" s="462">
        <v>99519.558000000005</v>
      </c>
      <c r="L30" s="657">
        <v>0</v>
      </c>
      <c r="M30" s="657">
        <v>134.768</v>
      </c>
      <c r="N30" s="657">
        <v>0</v>
      </c>
      <c r="O30" s="657">
        <v>0</v>
      </c>
      <c r="P30" s="655">
        <v>1774</v>
      </c>
      <c r="Q30" s="655">
        <v>97534.8</v>
      </c>
      <c r="R30" s="654">
        <v>98063.7</v>
      </c>
      <c r="S30" s="501">
        <f t="shared" si="0"/>
        <v>330774.06900000002</v>
      </c>
      <c r="T30" s="501">
        <f t="shared" si="2"/>
        <v>0</v>
      </c>
      <c r="U30" s="501"/>
      <c r="W30" s="459">
        <v>0</v>
      </c>
    </row>
    <row r="31" spans="2:23" ht="15">
      <c r="B31" s="475" t="s">
        <v>454</v>
      </c>
      <c r="C31" s="654">
        <v>588419.799</v>
      </c>
      <c r="D31" s="655">
        <v>21580.32</v>
      </c>
      <c r="E31" s="654">
        <v>62032.112000000001</v>
      </c>
      <c r="F31" s="654">
        <v>0</v>
      </c>
      <c r="G31" s="654">
        <v>0</v>
      </c>
      <c r="H31" s="654">
        <v>2916.86</v>
      </c>
      <c r="I31" s="654">
        <v>45956.372000000003</v>
      </c>
      <c r="J31" s="654">
        <f t="shared" si="1"/>
        <v>-2.0000000002255547E-2</v>
      </c>
      <c r="K31" s="462">
        <v>237284.88700000002</v>
      </c>
      <c r="L31" s="656">
        <v>4839</v>
      </c>
      <c r="M31" s="656">
        <v>168.46</v>
      </c>
      <c r="N31" s="656">
        <v>1701</v>
      </c>
      <c r="O31" s="656">
        <v>6545</v>
      </c>
      <c r="P31" s="654">
        <v>75475</v>
      </c>
      <c r="Q31" s="654">
        <v>188413.2</v>
      </c>
      <c r="R31" s="655">
        <v>3539.7</v>
      </c>
      <c r="S31" s="501">
        <f t="shared" si="0"/>
        <v>588419.77899999998</v>
      </c>
      <c r="T31" s="501">
        <f t="shared" si="2"/>
        <v>-2.0000000018626451E-2</v>
      </c>
      <c r="U31" s="501"/>
      <c r="W31" s="459">
        <v>13158.9</v>
      </c>
    </row>
    <row r="32" spans="2:23" ht="15">
      <c r="B32" s="475" t="s">
        <v>455</v>
      </c>
      <c r="C32" s="655">
        <v>89446.138000000006</v>
      </c>
      <c r="D32" s="654">
        <v>1043.671</v>
      </c>
      <c r="E32" s="655">
        <v>4189.7929999999997</v>
      </c>
      <c r="F32" s="655">
        <v>184.124</v>
      </c>
      <c r="G32" s="655">
        <v>0</v>
      </c>
      <c r="H32" s="655">
        <v>1372.64</v>
      </c>
      <c r="I32" s="655">
        <v>968.35199999999998</v>
      </c>
      <c r="J32" s="654">
        <f t="shared" si="1"/>
        <v>1664.6769999999997</v>
      </c>
      <c r="K32" s="462">
        <v>32190.673999999999</v>
      </c>
      <c r="L32" s="657">
        <v>17</v>
      </c>
      <c r="M32" s="657">
        <v>0</v>
      </c>
      <c r="N32" s="657">
        <v>0</v>
      </c>
      <c r="O32" s="657">
        <v>312</v>
      </c>
      <c r="P32" s="655">
        <v>2571</v>
      </c>
      <c r="Q32" s="655">
        <v>49122</v>
      </c>
      <c r="R32" s="654">
        <v>0</v>
      </c>
      <c r="S32" s="501">
        <f t="shared" si="0"/>
        <v>89446.138000000006</v>
      </c>
      <c r="T32" s="501">
        <f t="shared" si="2"/>
        <v>0</v>
      </c>
      <c r="U32" s="501"/>
      <c r="W32" s="459">
        <v>0</v>
      </c>
    </row>
    <row r="33" spans="2:23" ht="15">
      <c r="B33" s="475" t="s">
        <v>456</v>
      </c>
      <c r="C33" s="654">
        <v>272879.16200000001</v>
      </c>
      <c r="D33" s="655">
        <v>56552.896000000001</v>
      </c>
      <c r="E33" s="654">
        <v>28630.937999999998</v>
      </c>
      <c r="F33" s="654">
        <v>1242.837</v>
      </c>
      <c r="G33" s="654">
        <v>0</v>
      </c>
      <c r="H33" s="654">
        <v>12396.655000000001</v>
      </c>
      <c r="I33" s="654">
        <v>7746.8159999999998</v>
      </c>
      <c r="J33" s="654">
        <f t="shared" si="1"/>
        <v>7244.6299999999974</v>
      </c>
      <c r="K33" s="462">
        <v>102503.992</v>
      </c>
      <c r="L33" s="656">
        <v>17</v>
      </c>
      <c r="M33" s="656">
        <v>1111.836</v>
      </c>
      <c r="N33" s="656">
        <v>6041</v>
      </c>
      <c r="O33" s="656">
        <v>33264</v>
      </c>
      <c r="P33" s="654">
        <v>608</v>
      </c>
      <c r="Q33" s="654">
        <v>44042.400000000001</v>
      </c>
      <c r="R33" s="655">
        <v>107.1</v>
      </c>
      <c r="S33" s="501">
        <f t="shared" si="0"/>
        <v>272879.16200000001</v>
      </c>
      <c r="T33" s="501">
        <f t="shared" si="2"/>
        <v>0</v>
      </c>
      <c r="U33" s="501"/>
      <c r="W33" s="459">
        <v>0</v>
      </c>
    </row>
    <row r="34" spans="2:23" ht="15">
      <c r="B34" s="475" t="s">
        <v>457</v>
      </c>
      <c r="C34" s="655">
        <v>123559.23299999999</v>
      </c>
      <c r="D34" s="654">
        <v>687.6</v>
      </c>
      <c r="E34" s="655">
        <v>4004.915</v>
      </c>
      <c r="F34" s="655">
        <v>230.155</v>
      </c>
      <c r="G34" s="655">
        <v>0</v>
      </c>
      <c r="H34" s="655">
        <v>3774.76</v>
      </c>
      <c r="I34" s="655">
        <v>0</v>
      </c>
      <c r="J34" s="654">
        <f t="shared" si="1"/>
        <v>-4.5474735088646412E-13</v>
      </c>
      <c r="K34" s="462">
        <v>38022.741999999998</v>
      </c>
      <c r="L34" s="657">
        <v>0</v>
      </c>
      <c r="M34" s="657">
        <v>101.07599999999999</v>
      </c>
      <c r="N34" s="657">
        <v>239</v>
      </c>
      <c r="O34" s="657">
        <v>0</v>
      </c>
      <c r="P34" s="655">
        <v>15937</v>
      </c>
      <c r="Q34" s="655">
        <v>64216.800000000003</v>
      </c>
      <c r="R34" s="654">
        <v>350.1</v>
      </c>
      <c r="S34" s="501">
        <f t="shared" si="0"/>
        <v>123559.23300000001</v>
      </c>
      <c r="T34" s="501">
        <f t="shared" si="2"/>
        <v>0</v>
      </c>
      <c r="U34" s="501"/>
      <c r="W34" s="459">
        <v>0</v>
      </c>
    </row>
    <row r="35" spans="2:23" ht="15">
      <c r="B35" s="475" t="s">
        <v>336</v>
      </c>
      <c r="C35" s="654">
        <v>232432.842</v>
      </c>
      <c r="D35" s="655">
        <v>720.02099999999996</v>
      </c>
      <c r="E35" s="654">
        <v>23341.79</v>
      </c>
      <c r="F35" s="654">
        <v>2439.643</v>
      </c>
      <c r="G35" s="654">
        <v>0</v>
      </c>
      <c r="H35" s="654">
        <v>20718.285</v>
      </c>
      <c r="I35" s="654">
        <v>121.044</v>
      </c>
      <c r="J35" s="654">
        <f t="shared" si="1"/>
        <v>62.817999999999302</v>
      </c>
      <c r="K35" s="462">
        <v>74901.570999999996</v>
      </c>
      <c r="L35" s="656">
        <v>33</v>
      </c>
      <c r="M35" s="656">
        <v>168.46</v>
      </c>
      <c r="N35" s="656">
        <v>1648</v>
      </c>
      <c r="O35" s="656">
        <v>8</v>
      </c>
      <c r="P35" s="654">
        <v>13136</v>
      </c>
      <c r="Q35" s="654">
        <v>118476</v>
      </c>
      <c r="R35" s="655">
        <v>0</v>
      </c>
      <c r="S35" s="501">
        <f t="shared" si="0"/>
        <v>232432.842</v>
      </c>
      <c r="T35" s="501">
        <f t="shared" si="2"/>
        <v>0</v>
      </c>
      <c r="U35" s="501"/>
      <c r="W35" s="459">
        <v>0</v>
      </c>
    </row>
    <row r="36" spans="2:23">
      <c r="B36" s="476" t="s">
        <v>458</v>
      </c>
      <c r="C36" s="655">
        <v>18503.191999999999</v>
      </c>
      <c r="D36" s="654">
        <v>2252.96</v>
      </c>
      <c r="E36" s="655">
        <v>1661.577</v>
      </c>
      <c r="F36" s="655">
        <v>414.279</v>
      </c>
      <c r="G36" s="655">
        <v>0</v>
      </c>
      <c r="H36" s="655">
        <v>1072.375</v>
      </c>
      <c r="I36" s="655">
        <v>80.695999999999998</v>
      </c>
      <c r="J36" s="654">
        <f t="shared" si="1"/>
        <v>94.227000000000089</v>
      </c>
      <c r="K36" s="462">
        <v>6125.4709999999995</v>
      </c>
      <c r="L36" s="657">
        <v>0</v>
      </c>
      <c r="M36" s="657">
        <v>67.384</v>
      </c>
      <c r="N36" s="657">
        <v>571</v>
      </c>
      <c r="O36" s="657">
        <v>0</v>
      </c>
      <c r="P36" s="655">
        <v>56</v>
      </c>
      <c r="Q36" s="655">
        <v>7768.8</v>
      </c>
      <c r="R36" s="654">
        <v>0</v>
      </c>
      <c r="S36" s="501">
        <f t="shared" si="0"/>
        <v>18503.191999999999</v>
      </c>
      <c r="T36" s="501">
        <f t="shared" si="2"/>
        <v>0</v>
      </c>
      <c r="U36" s="501"/>
      <c r="W36" s="459">
        <v>0</v>
      </c>
    </row>
    <row r="37" spans="2:23">
      <c r="B37" s="476" t="s">
        <v>459</v>
      </c>
      <c r="C37" s="654">
        <v>201710.19500000001</v>
      </c>
      <c r="D37" s="655">
        <v>8542.4750000000004</v>
      </c>
      <c r="E37" s="654">
        <v>16688.75</v>
      </c>
      <c r="F37" s="654">
        <v>1795.2090000000001</v>
      </c>
      <c r="G37" s="654">
        <v>0</v>
      </c>
      <c r="H37" s="654">
        <v>12997.184999999999</v>
      </c>
      <c r="I37" s="654">
        <v>1896.356</v>
      </c>
      <c r="J37" s="654">
        <f t="shared" si="1"/>
        <v>0</v>
      </c>
      <c r="K37" s="462">
        <v>105401.126</v>
      </c>
      <c r="L37" s="656">
        <v>583</v>
      </c>
      <c r="M37" s="656">
        <v>235.84399999999999</v>
      </c>
      <c r="N37" s="656">
        <v>1184</v>
      </c>
      <c r="O37" s="656">
        <v>384</v>
      </c>
      <c r="P37" s="654">
        <v>5601</v>
      </c>
      <c r="Q37" s="654">
        <v>63090</v>
      </c>
      <c r="R37" s="655">
        <v>0</v>
      </c>
      <c r="S37" s="501">
        <f t="shared" si="0"/>
        <v>201710.19500000001</v>
      </c>
      <c r="T37" s="501">
        <f t="shared" si="2"/>
        <v>0</v>
      </c>
      <c r="U37" s="501"/>
      <c r="W37" s="459">
        <v>0</v>
      </c>
    </row>
    <row r="38" spans="2:23">
      <c r="B38" s="476" t="s">
        <v>460</v>
      </c>
      <c r="C38" s="655">
        <v>262458.24099999998</v>
      </c>
      <c r="D38" s="654">
        <v>15931.112999999999</v>
      </c>
      <c r="E38" s="655">
        <v>4132.2299999999996</v>
      </c>
      <c r="F38" s="655">
        <v>368.24799999999999</v>
      </c>
      <c r="G38" s="655">
        <v>0</v>
      </c>
      <c r="H38" s="655">
        <v>2916.86</v>
      </c>
      <c r="I38" s="655">
        <v>806.96</v>
      </c>
      <c r="J38" s="654">
        <f t="shared" si="1"/>
        <v>40.161999999999352</v>
      </c>
      <c r="K38" s="462">
        <v>94414.698000000004</v>
      </c>
      <c r="L38" s="657">
        <v>943</v>
      </c>
      <c r="M38" s="657">
        <v>0</v>
      </c>
      <c r="N38" s="657">
        <v>39709</v>
      </c>
      <c r="O38" s="657">
        <v>2134</v>
      </c>
      <c r="P38" s="655">
        <v>17725</v>
      </c>
      <c r="Q38" s="655">
        <v>87469.2</v>
      </c>
      <c r="R38" s="654">
        <v>0</v>
      </c>
      <c r="S38" s="501">
        <f t="shared" ref="S38:S55" si="3">SUM(F38:R38)+D38</f>
        <v>262458.24100000004</v>
      </c>
      <c r="T38" s="501">
        <f t="shared" si="2"/>
        <v>0</v>
      </c>
      <c r="U38" s="501"/>
      <c r="W38" s="459">
        <v>0</v>
      </c>
    </row>
    <row r="39" spans="2:23" ht="15">
      <c r="B39" s="475" t="s">
        <v>461</v>
      </c>
      <c r="C39" s="654">
        <v>75463.909</v>
      </c>
      <c r="D39" s="655">
        <v>42.006</v>
      </c>
      <c r="E39" s="654">
        <v>2732.73</v>
      </c>
      <c r="F39" s="654">
        <v>46.030999999999999</v>
      </c>
      <c r="G39" s="654">
        <v>0</v>
      </c>
      <c r="H39" s="654">
        <v>1758.6949999999999</v>
      </c>
      <c r="I39" s="654">
        <v>928.00400000000002</v>
      </c>
      <c r="J39" s="654">
        <f t="shared" si="1"/>
        <v>0</v>
      </c>
      <c r="K39" s="462">
        <v>6317.1729999999998</v>
      </c>
      <c r="L39" s="656">
        <v>0</v>
      </c>
      <c r="M39" s="656">
        <v>0</v>
      </c>
      <c r="N39" s="656">
        <v>45952</v>
      </c>
      <c r="O39" s="656">
        <v>0</v>
      </c>
      <c r="P39" s="654">
        <v>4184</v>
      </c>
      <c r="Q39" s="654">
        <v>16236</v>
      </c>
      <c r="R39" s="655">
        <v>0</v>
      </c>
      <c r="S39" s="501">
        <f t="shared" si="3"/>
        <v>75463.908999999985</v>
      </c>
      <c r="T39" s="501">
        <f t="shared" si="2"/>
        <v>0</v>
      </c>
      <c r="U39" s="501"/>
      <c r="W39" s="459">
        <v>0</v>
      </c>
    </row>
    <row r="40" spans="2:23">
      <c r="B40" s="476" t="s">
        <v>462</v>
      </c>
      <c r="C40" s="654">
        <v>24704.761999999999</v>
      </c>
      <c r="D40" s="655">
        <v>426.83199999999999</v>
      </c>
      <c r="E40" s="654">
        <v>1781.8030000000001</v>
      </c>
      <c r="F40" s="654">
        <v>46.030999999999999</v>
      </c>
      <c r="G40" s="654">
        <v>0</v>
      </c>
      <c r="H40" s="654">
        <v>1372.64</v>
      </c>
      <c r="I40" s="654">
        <v>363.13200000000001</v>
      </c>
      <c r="J40" s="654">
        <f t="shared" si="1"/>
        <v>0</v>
      </c>
      <c r="K40" s="462">
        <v>10936.927</v>
      </c>
      <c r="L40" s="656">
        <v>15</v>
      </c>
      <c r="M40" s="656">
        <v>0</v>
      </c>
      <c r="N40" s="656">
        <v>88</v>
      </c>
      <c r="O40" s="656">
        <v>0</v>
      </c>
      <c r="P40" s="654">
        <v>2521</v>
      </c>
      <c r="Q40" s="654">
        <v>8935.2000000000007</v>
      </c>
      <c r="R40" s="655">
        <v>0</v>
      </c>
      <c r="S40" s="501">
        <f t="shared" si="3"/>
        <v>24704.761999999999</v>
      </c>
      <c r="T40" s="501">
        <f t="shared" si="2"/>
        <v>0</v>
      </c>
      <c r="U40" s="501"/>
      <c r="W40" s="459">
        <v>0</v>
      </c>
    </row>
    <row r="41" spans="2:23">
      <c r="B41" s="476" t="s">
        <v>247</v>
      </c>
      <c r="C41" s="655">
        <v>36138.853999999999</v>
      </c>
      <c r="D41" s="654">
        <v>0</v>
      </c>
      <c r="E41" s="655">
        <v>0</v>
      </c>
      <c r="F41" s="655">
        <v>0</v>
      </c>
      <c r="G41" s="655">
        <v>0</v>
      </c>
      <c r="H41" s="655">
        <v>0</v>
      </c>
      <c r="I41" s="655">
        <v>0</v>
      </c>
      <c r="J41" s="654">
        <f t="shared" si="1"/>
        <v>0</v>
      </c>
      <c r="K41" s="462">
        <v>21828.853999999999</v>
      </c>
      <c r="L41" s="657">
        <v>0</v>
      </c>
      <c r="M41" s="657">
        <v>0</v>
      </c>
      <c r="N41" s="657">
        <v>0</v>
      </c>
      <c r="O41" s="657">
        <v>0</v>
      </c>
      <c r="P41" s="655">
        <v>0</v>
      </c>
      <c r="Q41" s="655">
        <v>14310</v>
      </c>
      <c r="R41" s="654">
        <v>0</v>
      </c>
      <c r="S41" s="501">
        <f t="shared" si="3"/>
        <v>36138.853999999999</v>
      </c>
      <c r="T41" s="501">
        <f t="shared" si="2"/>
        <v>0</v>
      </c>
      <c r="U41" s="501"/>
      <c r="W41" s="459">
        <v>0</v>
      </c>
    </row>
    <row r="42" spans="2:23" ht="15">
      <c r="B42" s="475" t="s">
        <v>463</v>
      </c>
      <c r="C42" s="655">
        <v>116123.69500000001</v>
      </c>
      <c r="D42" s="654">
        <v>357.05099999999999</v>
      </c>
      <c r="E42" s="655">
        <v>14725.132</v>
      </c>
      <c r="F42" s="655">
        <v>1565.0540000000001</v>
      </c>
      <c r="G42" s="655">
        <v>0</v>
      </c>
      <c r="H42" s="655">
        <v>10294.799999999999</v>
      </c>
      <c r="I42" s="655">
        <v>363.13200000000001</v>
      </c>
      <c r="J42" s="654">
        <f t="shared" si="1"/>
        <v>40.14600000000064</v>
      </c>
      <c r="K42" s="462">
        <v>29970.804</v>
      </c>
      <c r="L42" s="657">
        <v>66</v>
      </c>
      <c r="M42" s="657">
        <v>33.692</v>
      </c>
      <c r="N42" s="657">
        <v>3985</v>
      </c>
      <c r="O42" s="657">
        <v>5</v>
      </c>
      <c r="P42" s="655">
        <v>6434</v>
      </c>
      <c r="Q42" s="655">
        <v>63003.6</v>
      </c>
      <c r="R42" s="654">
        <v>5.4</v>
      </c>
      <c r="S42" s="501">
        <f t="shared" si="3"/>
        <v>116123.679</v>
      </c>
      <c r="T42" s="501">
        <f t="shared" si="2"/>
        <v>-1.6000000003259629E-2</v>
      </c>
      <c r="U42" s="501"/>
      <c r="W42" s="459">
        <v>2462</v>
      </c>
    </row>
    <row r="43" spans="2:23" ht="15">
      <c r="B43" s="477" t="s">
        <v>464</v>
      </c>
      <c r="C43" s="625">
        <v>71350.899999999994</v>
      </c>
      <c r="D43" s="625"/>
      <c r="E43" s="625">
        <v>69214.7</v>
      </c>
      <c r="F43" s="624">
        <v>901.1</v>
      </c>
      <c r="G43" s="624">
        <v>43978.9</v>
      </c>
      <c r="H43" s="624">
        <v>20398.099999999999</v>
      </c>
      <c r="I43" s="624">
        <v>55.2</v>
      </c>
      <c r="J43" s="624"/>
      <c r="K43" s="625"/>
      <c r="L43" s="625"/>
      <c r="M43" s="625"/>
      <c r="N43" s="625"/>
      <c r="O43" s="625"/>
      <c r="P43" s="624"/>
      <c r="Q43" s="625">
        <v>1959.8</v>
      </c>
      <c r="R43" s="470">
        <v>174.3</v>
      </c>
      <c r="S43" s="501">
        <f t="shared" si="3"/>
        <v>67467.399999999994</v>
      </c>
    </row>
    <row r="44" spans="2:23">
      <c r="B44" s="476" t="s">
        <v>465</v>
      </c>
      <c r="C44" s="624">
        <v>64010.8</v>
      </c>
      <c r="D44" s="624"/>
      <c r="E44" s="624">
        <v>64010.8</v>
      </c>
      <c r="F44" s="624">
        <v>896.4</v>
      </c>
      <c r="G44" s="624">
        <v>43978.9</v>
      </c>
      <c r="H44" s="624">
        <v>19135.5</v>
      </c>
      <c r="I44" s="624"/>
      <c r="J44" s="624"/>
      <c r="K44" s="624"/>
      <c r="L44" s="624"/>
      <c r="M44" s="624"/>
      <c r="N44" s="624"/>
      <c r="O44" s="624"/>
      <c r="P44" s="624"/>
      <c r="Q44" s="624"/>
      <c r="R44" s="465"/>
      <c r="S44" s="501">
        <f t="shared" si="3"/>
        <v>64010.8</v>
      </c>
    </row>
    <row r="45" spans="2:23" ht="15">
      <c r="B45" s="475" t="s">
        <v>466</v>
      </c>
      <c r="C45" s="624">
        <v>1875.8</v>
      </c>
      <c r="D45" s="624"/>
      <c r="E45" s="624">
        <v>140.6</v>
      </c>
      <c r="F45" s="624"/>
      <c r="G45" s="624"/>
      <c r="H45" s="624">
        <v>102.4</v>
      </c>
      <c r="I45" s="624">
        <v>38.200000000000003</v>
      </c>
      <c r="J45" s="624"/>
      <c r="K45" s="624"/>
      <c r="L45" s="624"/>
      <c r="M45" s="624"/>
      <c r="N45" s="624"/>
      <c r="O45" s="624"/>
      <c r="P45" s="624"/>
      <c r="Q45" s="624">
        <v>1558.8</v>
      </c>
      <c r="R45" s="465">
        <v>174.3</v>
      </c>
      <c r="S45" s="501">
        <f t="shared" si="3"/>
        <v>1873.7</v>
      </c>
    </row>
    <row r="46" spans="2:23">
      <c r="B46" s="476" t="s">
        <v>467</v>
      </c>
      <c r="C46" s="624">
        <v>3881.4</v>
      </c>
      <c r="D46" s="624"/>
      <c r="E46" s="624">
        <v>3881.4</v>
      </c>
      <c r="F46" s="624"/>
      <c r="G46" s="624"/>
      <c r="H46" s="624"/>
      <c r="I46" s="624"/>
      <c r="J46" s="624"/>
      <c r="K46" s="624"/>
      <c r="L46" s="624"/>
      <c r="M46" s="624"/>
      <c r="N46" s="624"/>
      <c r="O46" s="624"/>
      <c r="P46" s="624"/>
      <c r="Q46" s="624"/>
      <c r="R46" s="465"/>
      <c r="S46" s="501">
        <f t="shared" si="3"/>
        <v>0</v>
      </c>
    </row>
    <row r="47" spans="2:23">
      <c r="B47" s="476" t="s">
        <v>468</v>
      </c>
      <c r="C47" s="624">
        <v>1177.2</v>
      </c>
      <c r="D47" s="624"/>
      <c r="E47" s="624">
        <v>1177.2</v>
      </c>
      <c r="F47" s="624"/>
      <c r="G47" s="624"/>
      <c r="H47" s="624">
        <v>1160.2</v>
      </c>
      <c r="I47" s="624">
        <v>17</v>
      </c>
      <c r="J47" s="624"/>
      <c r="K47" s="624"/>
      <c r="L47" s="624"/>
      <c r="M47" s="624"/>
      <c r="N47" s="624"/>
      <c r="O47" s="624"/>
      <c r="P47" s="624"/>
      <c r="Q47" s="624"/>
      <c r="R47" s="465"/>
      <c r="S47" s="501">
        <f t="shared" si="3"/>
        <v>1177.2</v>
      </c>
    </row>
    <row r="48" spans="2:23">
      <c r="B48" s="476" t="s">
        <v>469</v>
      </c>
      <c r="C48" s="624">
        <v>405.7</v>
      </c>
      <c r="D48" s="624"/>
      <c r="E48" s="624">
        <v>4.7</v>
      </c>
      <c r="F48" s="624">
        <v>4.7</v>
      </c>
      <c r="G48" s="624"/>
      <c r="H48" s="624"/>
      <c r="I48" s="624"/>
      <c r="J48" s="624"/>
      <c r="K48" s="624"/>
      <c r="L48" s="624"/>
      <c r="M48" s="624"/>
      <c r="N48" s="624"/>
      <c r="O48" s="624"/>
      <c r="P48" s="624"/>
      <c r="Q48" s="624">
        <v>401</v>
      </c>
      <c r="R48" s="465"/>
      <c r="S48" s="501">
        <f t="shared" si="3"/>
        <v>405.7</v>
      </c>
    </row>
    <row r="49" spans="2:19" ht="15">
      <c r="B49" s="478" t="s">
        <v>470</v>
      </c>
      <c r="C49" s="624" t="s">
        <v>429</v>
      </c>
      <c r="D49" s="624"/>
      <c r="E49" s="624" t="s">
        <v>429</v>
      </c>
      <c r="F49" s="624"/>
      <c r="G49" s="624"/>
      <c r="H49" s="624"/>
      <c r="I49" s="624"/>
      <c r="J49" s="624"/>
      <c r="K49" s="624"/>
      <c r="L49" s="624"/>
      <c r="M49" s="624"/>
      <c r="N49" s="624"/>
      <c r="O49" s="624"/>
      <c r="P49" s="624"/>
      <c r="Q49" s="624"/>
      <c r="R49" s="465"/>
      <c r="S49" s="501">
        <f t="shared" si="3"/>
        <v>0</v>
      </c>
    </row>
    <row r="50" spans="2:19" ht="15">
      <c r="B50" s="477" t="s">
        <v>471</v>
      </c>
      <c r="C50" s="625">
        <v>176172.2</v>
      </c>
      <c r="D50" s="625"/>
      <c r="E50" s="625">
        <v>17222.8</v>
      </c>
      <c r="F50" s="624">
        <v>2674.8</v>
      </c>
      <c r="G50" s="624">
        <v>527</v>
      </c>
      <c r="H50" s="624">
        <v>13807.7</v>
      </c>
      <c r="I50" s="624">
        <v>148.69999999999999</v>
      </c>
      <c r="J50" s="624"/>
      <c r="K50" s="625">
        <v>117125.4</v>
      </c>
      <c r="L50" s="625"/>
      <c r="M50" s="625"/>
      <c r="N50" s="625"/>
      <c r="O50" s="625"/>
      <c r="P50" s="625">
        <v>2301.6</v>
      </c>
      <c r="Q50" s="625">
        <v>35754.1</v>
      </c>
      <c r="R50" s="470"/>
      <c r="S50" s="501">
        <f t="shared" si="3"/>
        <v>172339.30000000002</v>
      </c>
    </row>
    <row r="51" spans="2:19" ht="15">
      <c r="B51" s="475" t="s">
        <v>472</v>
      </c>
      <c r="C51" s="654">
        <v>53893.033000000003</v>
      </c>
      <c r="D51" s="655">
        <v>0</v>
      </c>
      <c r="E51" s="654">
        <v>0</v>
      </c>
      <c r="F51" s="654">
        <v>0</v>
      </c>
      <c r="G51" s="654">
        <v>0</v>
      </c>
      <c r="H51" s="654">
        <v>0</v>
      </c>
      <c r="I51" s="654">
        <v>0</v>
      </c>
      <c r="J51" s="654">
        <f>E51-SUM(F51:I51)</f>
        <v>0</v>
      </c>
      <c r="K51" s="462">
        <v>13816.061</v>
      </c>
      <c r="L51" s="656">
        <v>11864</v>
      </c>
      <c r="M51" s="656">
        <v>1571.3719999999998</v>
      </c>
      <c r="N51" s="656">
        <v>5457</v>
      </c>
      <c r="O51" s="656">
        <v>0</v>
      </c>
      <c r="P51" s="654">
        <v>0</v>
      </c>
      <c r="Q51" s="654">
        <v>21153.599999999999</v>
      </c>
      <c r="R51" s="655">
        <v>0</v>
      </c>
      <c r="S51" s="501">
        <f t="shared" si="3"/>
        <v>53862.032999999996</v>
      </c>
    </row>
    <row r="52" spans="2:19">
      <c r="B52" s="476" t="s">
        <v>473</v>
      </c>
      <c r="C52" s="624">
        <v>18409.8</v>
      </c>
      <c r="D52" s="624"/>
      <c r="E52" s="624">
        <v>357.1</v>
      </c>
      <c r="F52" s="624">
        <v>118.6</v>
      </c>
      <c r="G52" s="624"/>
      <c r="H52" s="624">
        <v>136.5</v>
      </c>
      <c r="I52" s="624">
        <v>102</v>
      </c>
      <c r="J52" s="624"/>
      <c r="K52" s="624">
        <v>3816.2</v>
      </c>
      <c r="L52" s="624"/>
      <c r="M52" s="624"/>
      <c r="N52" s="624"/>
      <c r="O52" s="624"/>
      <c r="P52" s="624">
        <v>930.4</v>
      </c>
      <c r="Q52" s="624">
        <v>12637.8</v>
      </c>
      <c r="R52" s="465"/>
      <c r="S52" s="501">
        <f t="shared" si="3"/>
        <v>17741.5</v>
      </c>
    </row>
    <row r="53" spans="2:19">
      <c r="B53" s="476" t="s">
        <v>474</v>
      </c>
      <c r="C53" s="624">
        <v>140738.5</v>
      </c>
      <c r="D53" s="624"/>
      <c r="E53" s="624">
        <v>3192</v>
      </c>
      <c r="F53" s="624">
        <v>2546.6999999999998</v>
      </c>
      <c r="G53" s="624">
        <v>51.8</v>
      </c>
      <c r="H53" s="624">
        <v>528.9</v>
      </c>
      <c r="I53" s="624"/>
      <c r="J53" s="624"/>
      <c r="K53" s="624">
        <v>112410.8</v>
      </c>
      <c r="L53" s="624"/>
      <c r="M53" s="624"/>
      <c r="N53" s="624"/>
      <c r="O53" s="624"/>
      <c r="P53" s="624">
        <v>1371.2</v>
      </c>
      <c r="Q53" s="624">
        <v>20719.099999999999</v>
      </c>
      <c r="R53" s="465"/>
      <c r="S53" s="501">
        <f t="shared" si="3"/>
        <v>137628.5</v>
      </c>
    </row>
    <row r="54" spans="2:19">
      <c r="B54" s="476" t="s">
        <v>475</v>
      </c>
      <c r="C54" s="624" t="s">
        <v>429</v>
      </c>
      <c r="D54" s="624"/>
      <c r="E54" s="624" t="s">
        <v>429</v>
      </c>
      <c r="F54" s="624"/>
      <c r="G54" s="624"/>
      <c r="H54" s="624"/>
      <c r="I54" s="624"/>
      <c r="J54" s="624"/>
      <c r="K54" s="624"/>
      <c r="L54" s="624"/>
      <c r="M54" s="624"/>
      <c r="N54" s="624"/>
      <c r="O54" s="624"/>
      <c r="P54" s="624"/>
      <c r="Q54" s="624"/>
      <c r="R54" s="465"/>
      <c r="S54" s="501">
        <f t="shared" si="3"/>
        <v>0</v>
      </c>
    </row>
    <row r="55" spans="2:19" ht="16" thickBot="1">
      <c r="B55" s="479" t="s">
        <v>476</v>
      </c>
      <c r="C55" s="480">
        <v>22482.9</v>
      </c>
      <c r="D55" s="480"/>
      <c r="E55" s="480">
        <v>20831.8</v>
      </c>
      <c r="F55" s="481">
        <v>237.1</v>
      </c>
      <c r="G55" s="481"/>
      <c r="H55" s="481"/>
      <c r="I55" s="481">
        <v>509.8</v>
      </c>
      <c r="J55" s="481">
        <v>11170.1</v>
      </c>
      <c r="K55" s="480">
        <v>1519.4</v>
      </c>
      <c r="L55" s="480"/>
      <c r="M55" s="480"/>
      <c r="N55" s="480"/>
      <c r="O55" s="480"/>
      <c r="P55" s="481"/>
      <c r="Q55" s="481"/>
      <c r="R55" s="482">
        <v>131.69999999999999</v>
      </c>
      <c r="S55" s="501">
        <f t="shared" si="3"/>
        <v>13568.1</v>
      </c>
    </row>
  </sheetData>
  <mergeCells count="10">
    <mergeCell ref="Q4:Q5"/>
    <mergeCell ref="R4:R5"/>
    <mergeCell ref="S4:S5"/>
    <mergeCell ref="B2:R2"/>
    <mergeCell ref="B3:R3"/>
    <mergeCell ref="B4:B5"/>
    <mergeCell ref="C4:C5"/>
    <mergeCell ref="E4:E5"/>
    <mergeCell ref="K4:K5"/>
    <mergeCell ref="P4:P5"/>
  </mergeCells>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29352-0ED4-B942-AC9F-2F26691E80B6}">
  <dimension ref="B1:W55"/>
  <sheetViews>
    <sheetView showGridLines="0" workbookViewId="0">
      <pane xSplit="3" ySplit="5" topLeftCell="J24" activePane="bottomRight" state="frozen"/>
      <selection activeCell="W2" sqref="W2"/>
      <selection pane="topRight" activeCell="W2" sqref="W2"/>
      <selection pane="bottomLeft" activeCell="W2" sqref="W2"/>
      <selection pane="bottomRight" activeCell="W51" sqref="W51"/>
    </sheetView>
  </sheetViews>
  <sheetFormatPr baseColWidth="10" defaultColWidth="9.1640625" defaultRowHeight="14"/>
  <cols>
    <col min="1" max="1" width="5.6640625" style="483" customWidth="1"/>
    <col min="2" max="2" width="31.5" style="483" bestFit="1" customWidth="1"/>
    <col min="3" max="18" width="11.6640625" style="483" customWidth="1"/>
    <col min="19" max="19" width="13.5" style="459" customWidth="1"/>
    <col min="20" max="254" width="9.1640625" style="483"/>
    <col min="255" max="255" width="5.6640625" style="483" customWidth="1"/>
    <col min="256" max="256" width="31.5" style="483" bestFit="1" customWidth="1"/>
    <col min="257" max="257" width="11.6640625" style="483" customWidth="1"/>
    <col min="258" max="258" width="12" style="483" customWidth="1"/>
    <col min="259" max="274" width="11.6640625" style="483" customWidth="1"/>
    <col min="275" max="510" width="9.1640625" style="483"/>
    <col min="511" max="511" width="5.6640625" style="483" customWidth="1"/>
    <col min="512" max="512" width="31.5" style="483" bestFit="1" customWidth="1"/>
    <col min="513" max="513" width="11.6640625" style="483" customWidth="1"/>
    <col min="514" max="514" width="12" style="483" customWidth="1"/>
    <col min="515" max="530" width="11.6640625" style="483" customWidth="1"/>
    <col min="531" max="766" width="9.1640625" style="483"/>
    <col min="767" max="767" width="5.6640625" style="483" customWidth="1"/>
    <col min="768" max="768" width="31.5" style="483" bestFit="1" customWidth="1"/>
    <col min="769" max="769" width="11.6640625" style="483" customWidth="1"/>
    <col min="770" max="770" width="12" style="483" customWidth="1"/>
    <col min="771" max="786" width="11.6640625" style="483" customWidth="1"/>
    <col min="787" max="1022" width="9.1640625" style="483"/>
    <col min="1023" max="1023" width="5.6640625" style="483" customWidth="1"/>
    <col min="1024" max="1024" width="31.5" style="483" bestFit="1" customWidth="1"/>
    <col min="1025" max="1025" width="11.6640625" style="483" customWidth="1"/>
    <col min="1026" max="1026" width="12" style="483" customWidth="1"/>
    <col min="1027" max="1042" width="11.6640625" style="483" customWidth="1"/>
    <col min="1043" max="1278" width="9.1640625" style="483"/>
    <col min="1279" max="1279" width="5.6640625" style="483" customWidth="1"/>
    <col min="1280" max="1280" width="31.5" style="483" bestFit="1" customWidth="1"/>
    <col min="1281" max="1281" width="11.6640625" style="483" customWidth="1"/>
    <col min="1282" max="1282" width="12" style="483" customWidth="1"/>
    <col min="1283" max="1298" width="11.6640625" style="483" customWidth="1"/>
    <col min="1299" max="1534" width="9.1640625" style="483"/>
    <col min="1535" max="1535" width="5.6640625" style="483" customWidth="1"/>
    <col min="1536" max="1536" width="31.5" style="483" bestFit="1" customWidth="1"/>
    <col min="1537" max="1537" width="11.6640625" style="483" customWidth="1"/>
    <col min="1538" max="1538" width="12" style="483" customWidth="1"/>
    <col min="1539" max="1554" width="11.6640625" style="483" customWidth="1"/>
    <col min="1555" max="1790" width="9.1640625" style="483"/>
    <col min="1791" max="1791" width="5.6640625" style="483" customWidth="1"/>
    <col min="1792" max="1792" width="31.5" style="483" bestFit="1" customWidth="1"/>
    <col min="1793" max="1793" width="11.6640625" style="483" customWidth="1"/>
    <col min="1794" max="1794" width="12" style="483" customWidth="1"/>
    <col min="1795" max="1810" width="11.6640625" style="483" customWidth="1"/>
    <col min="1811" max="2046" width="9.1640625" style="483"/>
    <col min="2047" max="2047" width="5.6640625" style="483" customWidth="1"/>
    <col min="2048" max="2048" width="31.5" style="483" bestFit="1" customWidth="1"/>
    <col min="2049" max="2049" width="11.6640625" style="483" customWidth="1"/>
    <col min="2050" max="2050" width="12" style="483" customWidth="1"/>
    <col min="2051" max="2066" width="11.6640625" style="483" customWidth="1"/>
    <col min="2067" max="2302" width="9.1640625" style="483"/>
    <col min="2303" max="2303" width="5.6640625" style="483" customWidth="1"/>
    <col min="2304" max="2304" width="31.5" style="483" bestFit="1" customWidth="1"/>
    <col min="2305" max="2305" width="11.6640625" style="483" customWidth="1"/>
    <col min="2306" max="2306" width="12" style="483" customWidth="1"/>
    <col min="2307" max="2322" width="11.6640625" style="483" customWidth="1"/>
    <col min="2323" max="2558" width="9.1640625" style="483"/>
    <col min="2559" max="2559" width="5.6640625" style="483" customWidth="1"/>
    <col min="2560" max="2560" width="31.5" style="483" bestFit="1" customWidth="1"/>
    <col min="2561" max="2561" width="11.6640625" style="483" customWidth="1"/>
    <col min="2562" max="2562" width="12" style="483" customWidth="1"/>
    <col min="2563" max="2578" width="11.6640625" style="483" customWidth="1"/>
    <col min="2579" max="2814" width="9.1640625" style="483"/>
    <col min="2815" max="2815" width="5.6640625" style="483" customWidth="1"/>
    <col min="2816" max="2816" width="31.5" style="483" bestFit="1" customWidth="1"/>
    <col min="2817" max="2817" width="11.6640625" style="483" customWidth="1"/>
    <col min="2818" max="2818" width="12" style="483" customWidth="1"/>
    <col min="2819" max="2834" width="11.6640625" style="483" customWidth="1"/>
    <col min="2835" max="3070" width="9.1640625" style="483"/>
    <col min="3071" max="3071" width="5.6640625" style="483" customWidth="1"/>
    <col min="3072" max="3072" width="31.5" style="483" bestFit="1" customWidth="1"/>
    <col min="3073" max="3073" width="11.6640625" style="483" customWidth="1"/>
    <col min="3074" max="3074" width="12" style="483" customWidth="1"/>
    <col min="3075" max="3090" width="11.6640625" style="483" customWidth="1"/>
    <col min="3091" max="3326" width="9.1640625" style="483"/>
    <col min="3327" max="3327" width="5.6640625" style="483" customWidth="1"/>
    <col min="3328" max="3328" width="31.5" style="483" bestFit="1" customWidth="1"/>
    <col min="3329" max="3329" width="11.6640625" style="483" customWidth="1"/>
    <col min="3330" max="3330" width="12" style="483" customWidth="1"/>
    <col min="3331" max="3346" width="11.6640625" style="483" customWidth="1"/>
    <col min="3347" max="3582" width="9.1640625" style="483"/>
    <col min="3583" max="3583" width="5.6640625" style="483" customWidth="1"/>
    <col min="3584" max="3584" width="31.5" style="483" bestFit="1" customWidth="1"/>
    <col min="3585" max="3585" width="11.6640625" style="483" customWidth="1"/>
    <col min="3586" max="3586" width="12" style="483" customWidth="1"/>
    <col min="3587" max="3602" width="11.6640625" style="483" customWidth="1"/>
    <col min="3603" max="3838" width="9.1640625" style="483"/>
    <col min="3839" max="3839" width="5.6640625" style="483" customWidth="1"/>
    <col min="3840" max="3840" width="31.5" style="483" bestFit="1" customWidth="1"/>
    <col min="3841" max="3841" width="11.6640625" style="483" customWidth="1"/>
    <col min="3842" max="3842" width="12" style="483" customWidth="1"/>
    <col min="3843" max="3858" width="11.6640625" style="483" customWidth="1"/>
    <col min="3859" max="4094" width="9.1640625" style="483"/>
    <col min="4095" max="4095" width="5.6640625" style="483" customWidth="1"/>
    <col min="4096" max="4096" width="31.5" style="483" bestFit="1" customWidth="1"/>
    <col min="4097" max="4097" width="11.6640625" style="483" customWidth="1"/>
    <col min="4098" max="4098" width="12" style="483" customWidth="1"/>
    <col min="4099" max="4114" width="11.6640625" style="483" customWidth="1"/>
    <col min="4115" max="4350" width="9.1640625" style="483"/>
    <col min="4351" max="4351" width="5.6640625" style="483" customWidth="1"/>
    <col min="4352" max="4352" width="31.5" style="483" bestFit="1" customWidth="1"/>
    <col min="4353" max="4353" width="11.6640625" style="483" customWidth="1"/>
    <col min="4354" max="4354" width="12" style="483" customWidth="1"/>
    <col min="4355" max="4370" width="11.6640625" style="483" customWidth="1"/>
    <col min="4371" max="4606" width="9.1640625" style="483"/>
    <col min="4607" max="4607" width="5.6640625" style="483" customWidth="1"/>
    <col min="4608" max="4608" width="31.5" style="483" bestFit="1" customWidth="1"/>
    <col min="4609" max="4609" width="11.6640625" style="483" customWidth="1"/>
    <col min="4610" max="4610" width="12" style="483" customWidth="1"/>
    <col min="4611" max="4626" width="11.6640625" style="483" customWidth="1"/>
    <col min="4627" max="4862" width="9.1640625" style="483"/>
    <col min="4863" max="4863" width="5.6640625" style="483" customWidth="1"/>
    <col min="4864" max="4864" width="31.5" style="483" bestFit="1" customWidth="1"/>
    <col min="4865" max="4865" width="11.6640625" style="483" customWidth="1"/>
    <col min="4866" max="4866" width="12" style="483" customWidth="1"/>
    <col min="4867" max="4882" width="11.6640625" style="483" customWidth="1"/>
    <col min="4883" max="5118" width="9.1640625" style="483"/>
    <col min="5119" max="5119" width="5.6640625" style="483" customWidth="1"/>
    <col min="5120" max="5120" width="31.5" style="483" bestFit="1" customWidth="1"/>
    <col min="5121" max="5121" width="11.6640625" style="483" customWidth="1"/>
    <col min="5122" max="5122" width="12" style="483" customWidth="1"/>
    <col min="5123" max="5138" width="11.6640625" style="483" customWidth="1"/>
    <col min="5139" max="5374" width="9.1640625" style="483"/>
    <col min="5375" max="5375" width="5.6640625" style="483" customWidth="1"/>
    <col min="5376" max="5376" width="31.5" style="483" bestFit="1" customWidth="1"/>
    <col min="5377" max="5377" width="11.6640625" style="483" customWidth="1"/>
    <col min="5378" max="5378" width="12" style="483" customWidth="1"/>
    <col min="5379" max="5394" width="11.6640625" style="483" customWidth="1"/>
    <col min="5395" max="5630" width="9.1640625" style="483"/>
    <col min="5631" max="5631" width="5.6640625" style="483" customWidth="1"/>
    <col min="5632" max="5632" width="31.5" style="483" bestFit="1" customWidth="1"/>
    <col min="5633" max="5633" width="11.6640625" style="483" customWidth="1"/>
    <col min="5634" max="5634" width="12" style="483" customWidth="1"/>
    <col min="5635" max="5650" width="11.6640625" style="483" customWidth="1"/>
    <col min="5651" max="5886" width="9.1640625" style="483"/>
    <col min="5887" max="5887" width="5.6640625" style="483" customWidth="1"/>
    <col min="5888" max="5888" width="31.5" style="483" bestFit="1" customWidth="1"/>
    <col min="5889" max="5889" width="11.6640625" style="483" customWidth="1"/>
    <col min="5890" max="5890" width="12" style="483" customWidth="1"/>
    <col min="5891" max="5906" width="11.6640625" style="483" customWidth="1"/>
    <col min="5907" max="6142" width="9.1640625" style="483"/>
    <col min="6143" max="6143" width="5.6640625" style="483" customWidth="1"/>
    <col min="6144" max="6144" width="31.5" style="483" bestFit="1" customWidth="1"/>
    <col min="6145" max="6145" width="11.6640625" style="483" customWidth="1"/>
    <col min="6146" max="6146" width="12" style="483" customWidth="1"/>
    <col min="6147" max="6162" width="11.6640625" style="483" customWidth="1"/>
    <col min="6163" max="6398" width="9.1640625" style="483"/>
    <col min="6399" max="6399" width="5.6640625" style="483" customWidth="1"/>
    <col min="6400" max="6400" width="31.5" style="483" bestFit="1" customWidth="1"/>
    <col min="6401" max="6401" width="11.6640625" style="483" customWidth="1"/>
    <col min="6402" max="6402" width="12" style="483" customWidth="1"/>
    <col min="6403" max="6418" width="11.6640625" style="483" customWidth="1"/>
    <col min="6419" max="6654" width="9.1640625" style="483"/>
    <col min="6655" max="6655" width="5.6640625" style="483" customWidth="1"/>
    <col min="6656" max="6656" width="31.5" style="483" bestFit="1" customWidth="1"/>
    <col min="6657" max="6657" width="11.6640625" style="483" customWidth="1"/>
    <col min="6658" max="6658" width="12" style="483" customWidth="1"/>
    <col min="6659" max="6674" width="11.6640625" style="483" customWidth="1"/>
    <col min="6675" max="6910" width="9.1640625" style="483"/>
    <col min="6911" max="6911" width="5.6640625" style="483" customWidth="1"/>
    <col min="6912" max="6912" width="31.5" style="483" bestFit="1" customWidth="1"/>
    <col min="6913" max="6913" width="11.6640625" style="483" customWidth="1"/>
    <col min="6914" max="6914" width="12" style="483" customWidth="1"/>
    <col min="6915" max="6930" width="11.6640625" style="483" customWidth="1"/>
    <col min="6931" max="7166" width="9.1640625" style="483"/>
    <col min="7167" max="7167" width="5.6640625" style="483" customWidth="1"/>
    <col min="7168" max="7168" width="31.5" style="483" bestFit="1" customWidth="1"/>
    <col min="7169" max="7169" width="11.6640625" style="483" customWidth="1"/>
    <col min="7170" max="7170" width="12" style="483" customWidth="1"/>
    <col min="7171" max="7186" width="11.6640625" style="483" customWidth="1"/>
    <col min="7187" max="7422" width="9.1640625" style="483"/>
    <col min="7423" max="7423" width="5.6640625" style="483" customWidth="1"/>
    <col min="7424" max="7424" width="31.5" style="483" bestFit="1" customWidth="1"/>
    <col min="7425" max="7425" width="11.6640625" style="483" customWidth="1"/>
    <col min="7426" max="7426" width="12" style="483" customWidth="1"/>
    <col min="7427" max="7442" width="11.6640625" style="483" customWidth="1"/>
    <col min="7443" max="7678" width="9.1640625" style="483"/>
    <col min="7679" max="7679" width="5.6640625" style="483" customWidth="1"/>
    <col min="7680" max="7680" width="31.5" style="483" bestFit="1" customWidth="1"/>
    <col min="7681" max="7681" width="11.6640625" style="483" customWidth="1"/>
    <col min="7682" max="7682" width="12" style="483" customWidth="1"/>
    <col min="7683" max="7698" width="11.6640625" style="483" customWidth="1"/>
    <col min="7699" max="7934" width="9.1640625" style="483"/>
    <col min="7935" max="7935" width="5.6640625" style="483" customWidth="1"/>
    <col min="7936" max="7936" width="31.5" style="483" bestFit="1" customWidth="1"/>
    <col min="7937" max="7937" width="11.6640625" style="483" customWidth="1"/>
    <col min="7938" max="7938" width="12" style="483" customWidth="1"/>
    <col min="7939" max="7954" width="11.6640625" style="483" customWidth="1"/>
    <col min="7955" max="8190" width="9.1640625" style="483"/>
    <col min="8191" max="8191" width="5.6640625" style="483" customWidth="1"/>
    <col min="8192" max="8192" width="31.5" style="483" bestFit="1" customWidth="1"/>
    <col min="8193" max="8193" width="11.6640625" style="483" customWidth="1"/>
    <col min="8194" max="8194" width="12" style="483" customWidth="1"/>
    <col min="8195" max="8210" width="11.6640625" style="483" customWidth="1"/>
    <col min="8211" max="8446" width="9.1640625" style="483"/>
    <col min="8447" max="8447" width="5.6640625" style="483" customWidth="1"/>
    <col min="8448" max="8448" width="31.5" style="483" bestFit="1" customWidth="1"/>
    <col min="8449" max="8449" width="11.6640625" style="483" customWidth="1"/>
    <col min="8450" max="8450" width="12" style="483" customWidth="1"/>
    <col min="8451" max="8466" width="11.6640625" style="483" customWidth="1"/>
    <col min="8467" max="8702" width="9.1640625" style="483"/>
    <col min="8703" max="8703" width="5.6640625" style="483" customWidth="1"/>
    <col min="8704" max="8704" width="31.5" style="483" bestFit="1" customWidth="1"/>
    <col min="8705" max="8705" width="11.6640625" style="483" customWidth="1"/>
    <col min="8706" max="8706" width="12" style="483" customWidth="1"/>
    <col min="8707" max="8722" width="11.6640625" style="483" customWidth="1"/>
    <col min="8723" max="8958" width="9.1640625" style="483"/>
    <col min="8959" max="8959" width="5.6640625" style="483" customWidth="1"/>
    <col min="8960" max="8960" width="31.5" style="483" bestFit="1" customWidth="1"/>
    <col min="8961" max="8961" width="11.6640625" style="483" customWidth="1"/>
    <col min="8962" max="8962" width="12" style="483" customWidth="1"/>
    <col min="8963" max="8978" width="11.6640625" style="483" customWidth="1"/>
    <col min="8979" max="9214" width="9.1640625" style="483"/>
    <col min="9215" max="9215" width="5.6640625" style="483" customWidth="1"/>
    <col min="9216" max="9216" width="31.5" style="483" bestFit="1" customWidth="1"/>
    <col min="9217" max="9217" width="11.6640625" style="483" customWidth="1"/>
    <col min="9218" max="9218" width="12" style="483" customWidth="1"/>
    <col min="9219" max="9234" width="11.6640625" style="483" customWidth="1"/>
    <col min="9235" max="9470" width="9.1640625" style="483"/>
    <col min="9471" max="9471" width="5.6640625" style="483" customWidth="1"/>
    <col min="9472" max="9472" width="31.5" style="483" bestFit="1" customWidth="1"/>
    <col min="9473" max="9473" width="11.6640625" style="483" customWidth="1"/>
    <col min="9474" max="9474" width="12" style="483" customWidth="1"/>
    <col min="9475" max="9490" width="11.6640625" style="483" customWidth="1"/>
    <col min="9491" max="9726" width="9.1640625" style="483"/>
    <col min="9727" max="9727" width="5.6640625" style="483" customWidth="1"/>
    <col min="9728" max="9728" width="31.5" style="483" bestFit="1" customWidth="1"/>
    <col min="9729" max="9729" width="11.6640625" style="483" customWidth="1"/>
    <col min="9730" max="9730" width="12" style="483" customWidth="1"/>
    <col min="9731" max="9746" width="11.6640625" style="483" customWidth="1"/>
    <col min="9747" max="9982" width="9.1640625" style="483"/>
    <col min="9983" max="9983" width="5.6640625" style="483" customWidth="1"/>
    <col min="9984" max="9984" width="31.5" style="483" bestFit="1" customWidth="1"/>
    <col min="9985" max="9985" width="11.6640625" style="483" customWidth="1"/>
    <col min="9986" max="9986" width="12" style="483" customWidth="1"/>
    <col min="9987" max="10002" width="11.6640625" style="483" customWidth="1"/>
    <col min="10003" max="10238" width="9.1640625" style="483"/>
    <col min="10239" max="10239" width="5.6640625" style="483" customWidth="1"/>
    <col min="10240" max="10240" width="31.5" style="483" bestFit="1" customWidth="1"/>
    <col min="10241" max="10241" width="11.6640625" style="483" customWidth="1"/>
    <col min="10242" max="10242" width="12" style="483" customWidth="1"/>
    <col min="10243" max="10258" width="11.6640625" style="483" customWidth="1"/>
    <col min="10259" max="10494" width="9.1640625" style="483"/>
    <col min="10495" max="10495" width="5.6640625" style="483" customWidth="1"/>
    <col min="10496" max="10496" width="31.5" style="483" bestFit="1" customWidth="1"/>
    <col min="10497" max="10497" width="11.6640625" style="483" customWidth="1"/>
    <col min="10498" max="10498" width="12" style="483" customWidth="1"/>
    <col min="10499" max="10514" width="11.6640625" style="483" customWidth="1"/>
    <col min="10515" max="10750" width="9.1640625" style="483"/>
    <col min="10751" max="10751" width="5.6640625" style="483" customWidth="1"/>
    <col min="10752" max="10752" width="31.5" style="483" bestFit="1" customWidth="1"/>
    <col min="10753" max="10753" width="11.6640625" style="483" customWidth="1"/>
    <col min="10754" max="10754" width="12" style="483" customWidth="1"/>
    <col min="10755" max="10770" width="11.6640625" style="483" customWidth="1"/>
    <col min="10771" max="11006" width="9.1640625" style="483"/>
    <col min="11007" max="11007" width="5.6640625" style="483" customWidth="1"/>
    <col min="11008" max="11008" width="31.5" style="483" bestFit="1" customWidth="1"/>
    <col min="11009" max="11009" width="11.6640625" style="483" customWidth="1"/>
    <col min="11010" max="11010" width="12" style="483" customWidth="1"/>
    <col min="11011" max="11026" width="11.6640625" style="483" customWidth="1"/>
    <col min="11027" max="11262" width="9.1640625" style="483"/>
    <col min="11263" max="11263" width="5.6640625" style="483" customWidth="1"/>
    <col min="11264" max="11264" width="31.5" style="483" bestFit="1" customWidth="1"/>
    <col min="11265" max="11265" width="11.6640625" style="483" customWidth="1"/>
    <col min="11266" max="11266" width="12" style="483" customWidth="1"/>
    <col min="11267" max="11282" width="11.6640625" style="483" customWidth="1"/>
    <col min="11283" max="11518" width="9.1640625" style="483"/>
    <col min="11519" max="11519" width="5.6640625" style="483" customWidth="1"/>
    <col min="11520" max="11520" width="31.5" style="483" bestFit="1" customWidth="1"/>
    <col min="11521" max="11521" width="11.6640625" style="483" customWidth="1"/>
    <col min="11522" max="11522" width="12" style="483" customWidth="1"/>
    <col min="11523" max="11538" width="11.6640625" style="483" customWidth="1"/>
    <col min="11539" max="11774" width="9.1640625" style="483"/>
    <col min="11775" max="11775" width="5.6640625" style="483" customWidth="1"/>
    <col min="11776" max="11776" width="31.5" style="483" bestFit="1" customWidth="1"/>
    <col min="11777" max="11777" width="11.6640625" style="483" customWidth="1"/>
    <col min="11778" max="11778" width="12" style="483" customWidth="1"/>
    <col min="11779" max="11794" width="11.6640625" style="483" customWidth="1"/>
    <col min="11795" max="12030" width="9.1640625" style="483"/>
    <col min="12031" max="12031" width="5.6640625" style="483" customWidth="1"/>
    <col min="12032" max="12032" width="31.5" style="483" bestFit="1" customWidth="1"/>
    <col min="12033" max="12033" width="11.6640625" style="483" customWidth="1"/>
    <col min="12034" max="12034" width="12" style="483" customWidth="1"/>
    <col min="12035" max="12050" width="11.6640625" style="483" customWidth="1"/>
    <col min="12051" max="12286" width="9.1640625" style="483"/>
    <col min="12287" max="12287" width="5.6640625" style="483" customWidth="1"/>
    <col min="12288" max="12288" width="31.5" style="483" bestFit="1" customWidth="1"/>
    <col min="12289" max="12289" width="11.6640625" style="483" customWidth="1"/>
    <col min="12290" max="12290" width="12" style="483" customWidth="1"/>
    <col min="12291" max="12306" width="11.6640625" style="483" customWidth="1"/>
    <col min="12307" max="12542" width="9.1640625" style="483"/>
    <col min="12543" max="12543" width="5.6640625" style="483" customWidth="1"/>
    <col min="12544" max="12544" width="31.5" style="483" bestFit="1" customWidth="1"/>
    <col min="12545" max="12545" width="11.6640625" style="483" customWidth="1"/>
    <col min="12546" max="12546" width="12" style="483" customWidth="1"/>
    <col min="12547" max="12562" width="11.6640625" style="483" customWidth="1"/>
    <col min="12563" max="12798" width="9.1640625" style="483"/>
    <col min="12799" max="12799" width="5.6640625" style="483" customWidth="1"/>
    <col min="12800" max="12800" width="31.5" style="483" bestFit="1" customWidth="1"/>
    <col min="12801" max="12801" width="11.6640625" style="483" customWidth="1"/>
    <col min="12802" max="12802" width="12" style="483" customWidth="1"/>
    <col min="12803" max="12818" width="11.6640625" style="483" customWidth="1"/>
    <col min="12819" max="13054" width="9.1640625" style="483"/>
    <col min="13055" max="13055" width="5.6640625" style="483" customWidth="1"/>
    <col min="13056" max="13056" width="31.5" style="483" bestFit="1" customWidth="1"/>
    <col min="13057" max="13057" width="11.6640625" style="483" customWidth="1"/>
    <col min="13058" max="13058" width="12" style="483" customWidth="1"/>
    <col min="13059" max="13074" width="11.6640625" style="483" customWidth="1"/>
    <col min="13075" max="13310" width="9.1640625" style="483"/>
    <col min="13311" max="13311" width="5.6640625" style="483" customWidth="1"/>
    <col min="13312" max="13312" width="31.5" style="483" bestFit="1" customWidth="1"/>
    <col min="13313" max="13313" width="11.6640625" style="483" customWidth="1"/>
    <col min="13314" max="13314" width="12" style="483" customWidth="1"/>
    <col min="13315" max="13330" width="11.6640625" style="483" customWidth="1"/>
    <col min="13331" max="13566" width="9.1640625" style="483"/>
    <col min="13567" max="13567" width="5.6640625" style="483" customWidth="1"/>
    <col min="13568" max="13568" width="31.5" style="483" bestFit="1" customWidth="1"/>
    <col min="13569" max="13569" width="11.6640625" style="483" customWidth="1"/>
    <col min="13570" max="13570" width="12" style="483" customWidth="1"/>
    <col min="13571" max="13586" width="11.6640625" style="483" customWidth="1"/>
    <col min="13587" max="13822" width="9.1640625" style="483"/>
    <col min="13823" max="13823" width="5.6640625" style="483" customWidth="1"/>
    <col min="13824" max="13824" width="31.5" style="483" bestFit="1" customWidth="1"/>
    <col min="13825" max="13825" width="11.6640625" style="483" customWidth="1"/>
    <col min="13826" max="13826" width="12" style="483" customWidth="1"/>
    <col min="13827" max="13842" width="11.6640625" style="483" customWidth="1"/>
    <col min="13843" max="14078" width="9.1640625" style="483"/>
    <col min="14079" max="14079" width="5.6640625" style="483" customWidth="1"/>
    <col min="14080" max="14080" width="31.5" style="483" bestFit="1" customWidth="1"/>
    <col min="14081" max="14081" width="11.6640625" style="483" customWidth="1"/>
    <col min="14082" max="14082" width="12" style="483" customWidth="1"/>
    <col min="14083" max="14098" width="11.6640625" style="483" customWidth="1"/>
    <col min="14099" max="14334" width="9.1640625" style="483"/>
    <col min="14335" max="14335" width="5.6640625" style="483" customWidth="1"/>
    <col min="14336" max="14336" width="31.5" style="483" bestFit="1" customWidth="1"/>
    <col min="14337" max="14337" width="11.6640625" style="483" customWidth="1"/>
    <col min="14338" max="14338" width="12" style="483" customWidth="1"/>
    <col min="14339" max="14354" width="11.6640625" style="483" customWidth="1"/>
    <col min="14355" max="14590" width="9.1640625" style="483"/>
    <col min="14591" max="14591" width="5.6640625" style="483" customWidth="1"/>
    <col min="14592" max="14592" width="31.5" style="483" bestFit="1" customWidth="1"/>
    <col min="14593" max="14593" width="11.6640625" style="483" customWidth="1"/>
    <col min="14594" max="14594" width="12" style="483" customWidth="1"/>
    <col min="14595" max="14610" width="11.6640625" style="483" customWidth="1"/>
    <col min="14611" max="14846" width="9.1640625" style="483"/>
    <col min="14847" max="14847" width="5.6640625" style="483" customWidth="1"/>
    <col min="14848" max="14848" width="31.5" style="483" bestFit="1" customWidth="1"/>
    <col min="14849" max="14849" width="11.6640625" style="483" customWidth="1"/>
    <col min="14850" max="14850" width="12" style="483" customWidth="1"/>
    <col min="14851" max="14866" width="11.6640625" style="483" customWidth="1"/>
    <col min="14867" max="15102" width="9.1640625" style="483"/>
    <col min="15103" max="15103" width="5.6640625" style="483" customWidth="1"/>
    <col min="15104" max="15104" width="31.5" style="483" bestFit="1" customWidth="1"/>
    <col min="15105" max="15105" width="11.6640625" style="483" customWidth="1"/>
    <col min="15106" max="15106" width="12" style="483" customWidth="1"/>
    <col min="15107" max="15122" width="11.6640625" style="483" customWidth="1"/>
    <col min="15123" max="15358" width="9.1640625" style="483"/>
    <col min="15359" max="15359" width="5.6640625" style="483" customWidth="1"/>
    <col min="15360" max="15360" width="31.5" style="483" bestFit="1" customWidth="1"/>
    <col min="15361" max="15361" width="11.6640625" style="483" customWidth="1"/>
    <col min="15362" max="15362" width="12" style="483" customWidth="1"/>
    <col min="15363" max="15378" width="11.6640625" style="483" customWidth="1"/>
    <col min="15379" max="15614" width="9.1640625" style="483"/>
    <col min="15615" max="15615" width="5.6640625" style="483" customWidth="1"/>
    <col min="15616" max="15616" width="31.5" style="483" bestFit="1" customWidth="1"/>
    <col min="15617" max="15617" width="11.6640625" style="483" customWidth="1"/>
    <col min="15618" max="15618" width="12" style="483" customWidth="1"/>
    <col min="15619" max="15634" width="11.6640625" style="483" customWidth="1"/>
    <col min="15635" max="15870" width="9.1640625" style="483"/>
    <col min="15871" max="15871" width="5.6640625" style="483" customWidth="1"/>
    <col min="15872" max="15872" width="31.5" style="483" bestFit="1" customWidth="1"/>
    <col min="15873" max="15873" width="11.6640625" style="483" customWidth="1"/>
    <col min="15874" max="15874" width="12" style="483" customWidth="1"/>
    <col min="15875" max="15890" width="11.6640625" style="483" customWidth="1"/>
    <col min="15891" max="16126" width="9.1640625" style="483"/>
    <col min="16127" max="16127" width="5.6640625" style="483" customWidth="1"/>
    <col min="16128" max="16128" width="31.5" style="483" bestFit="1" customWidth="1"/>
    <col min="16129" max="16129" width="11.6640625" style="483" customWidth="1"/>
    <col min="16130" max="16130" width="12" style="483" customWidth="1"/>
    <col min="16131" max="16146" width="11.6640625" style="483" customWidth="1"/>
    <col min="16147" max="16384" width="9.1640625" style="483"/>
  </cols>
  <sheetData>
    <row r="1" spans="2:23" s="459" customFormat="1" ht="46" thickBot="1">
      <c r="D1" s="459" t="s">
        <v>55</v>
      </c>
      <c r="F1" s="459" t="s">
        <v>53</v>
      </c>
      <c r="G1" s="459" t="s">
        <v>79</v>
      </c>
      <c r="H1" s="459" t="s">
        <v>68</v>
      </c>
      <c r="I1" s="459" t="s">
        <v>54</v>
      </c>
      <c r="J1" s="485" t="s">
        <v>427</v>
      </c>
      <c r="K1" s="459" t="s">
        <v>51</v>
      </c>
      <c r="L1" s="623" t="s">
        <v>77</v>
      </c>
      <c r="M1" s="623" t="s">
        <v>540</v>
      </c>
      <c r="N1" s="623" t="s">
        <v>78</v>
      </c>
      <c r="O1" s="623" t="s">
        <v>80</v>
      </c>
      <c r="P1" s="459" t="s">
        <v>52</v>
      </c>
      <c r="Q1" s="459" t="s">
        <v>50</v>
      </c>
      <c r="R1" s="459" t="s">
        <v>543</v>
      </c>
      <c r="S1" s="459" t="s">
        <v>57</v>
      </c>
      <c r="W1" s="459" t="s">
        <v>545</v>
      </c>
    </row>
    <row r="2" spans="2:23">
      <c r="B2" s="679" t="s">
        <v>477</v>
      </c>
      <c r="C2" s="679"/>
      <c r="D2" s="679"/>
      <c r="E2" s="679"/>
      <c r="F2" s="679"/>
      <c r="G2" s="679"/>
      <c r="H2" s="679"/>
      <c r="I2" s="679"/>
      <c r="J2" s="679"/>
      <c r="K2" s="679"/>
      <c r="L2" s="679"/>
      <c r="M2" s="679"/>
      <c r="N2" s="679"/>
      <c r="O2" s="679"/>
      <c r="P2" s="679"/>
      <c r="Q2" s="679"/>
      <c r="R2" s="679"/>
    </row>
    <row r="3" spans="2:23" ht="15" thickBot="1">
      <c r="B3" s="680" t="s">
        <v>416</v>
      </c>
      <c r="C3" s="680"/>
      <c r="D3" s="680"/>
      <c r="E3" s="680"/>
      <c r="F3" s="680"/>
      <c r="G3" s="680"/>
      <c r="H3" s="680"/>
      <c r="I3" s="680"/>
      <c r="J3" s="680"/>
      <c r="K3" s="680"/>
      <c r="L3" s="680"/>
      <c r="M3" s="680"/>
      <c r="N3" s="680"/>
      <c r="O3" s="680"/>
      <c r="P3" s="680"/>
      <c r="Q3" s="680"/>
      <c r="R3" s="680"/>
    </row>
    <row r="4" spans="2:23" s="484" customFormat="1" ht="18.75" customHeight="1">
      <c r="B4" s="689"/>
      <c r="C4" s="683" t="s">
        <v>417</v>
      </c>
      <c r="D4" s="648"/>
      <c r="E4" s="683" t="s">
        <v>418</v>
      </c>
      <c r="F4" s="650"/>
      <c r="G4" s="650"/>
      <c r="H4" s="650"/>
      <c r="I4" s="650"/>
      <c r="J4" s="651"/>
      <c r="K4" s="683" t="s">
        <v>419</v>
      </c>
      <c r="L4" s="648"/>
      <c r="M4" s="648"/>
      <c r="N4" s="648"/>
      <c r="O4" s="648"/>
      <c r="P4" s="683" t="s">
        <v>421</v>
      </c>
      <c r="Q4" s="683" t="s">
        <v>422</v>
      </c>
      <c r="R4" s="685" t="s">
        <v>541</v>
      </c>
      <c r="S4" s="687" t="s">
        <v>57</v>
      </c>
    </row>
    <row r="5" spans="2:23" s="487" customFormat="1" ht="50.25" customHeight="1" thickBot="1">
      <c r="B5" s="690"/>
      <c r="C5" s="684"/>
      <c r="D5" s="649" t="s">
        <v>538</v>
      </c>
      <c r="E5" s="684"/>
      <c r="F5" s="485" t="s">
        <v>423</v>
      </c>
      <c r="G5" s="485" t="s">
        <v>424</v>
      </c>
      <c r="H5" s="485" t="s">
        <v>478</v>
      </c>
      <c r="I5" s="486" t="s">
        <v>479</v>
      </c>
      <c r="J5" s="485" t="s">
        <v>427</v>
      </c>
      <c r="K5" s="684"/>
      <c r="L5" s="623" t="s">
        <v>77</v>
      </c>
      <c r="M5" s="623" t="s">
        <v>540</v>
      </c>
      <c r="N5" s="623" t="s">
        <v>78</v>
      </c>
      <c r="O5" s="623" t="s">
        <v>80</v>
      </c>
      <c r="P5" s="684"/>
      <c r="Q5" s="684"/>
      <c r="R5" s="686"/>
      <c r="S5" s="688"/>
    </row>
    <row r="6" spans="2:23" ht="15">
      <c r="B6" s="461" t="s">
        <v>428</v>
      </c>
      <c r="C6" s="488">
        <v>2557914.5</v>
      </c>
      <c r="D6" s="488"/>
      <c r="E6" s="488" t="s">
        <v>429</v>
      </c>
      <c r="F6" s="488" t="s">
        <v>429</v>
      </c>
      <c r="G6" s="488" t="s">
        <v>429</v>
      </c>
      <c r="H6" s="488" t="s">
        <v>429</v>
      </c>
      <c r="I6" s="488" t="s">
        <v>429</v>
      </c>
      <c r="J6" s="488" t="s">
        <v>429</v>
      </c>
      <c r="K6" s="488">
        <v>751362.1</v>
      </c>
      <c r="L6" s="488"/>
      <c r="M6" s="488"/>
      <c r="N6" s="488"/>
      <c r="O6" s="488"/>
      <c r="P6" s="488" t="s">
        <v>429</v>
      </c>
      <c r="Q6" s="488" t="s">
        <v>429</v>
      </c>
      <c r="R6" s="489" t="s">
        <v>429</v>
      </c>
      <c r="S6" s="501">
        <f t="shared" ref="S6:S37" si="0">SUM(F6:R6)+D6</f>
        <v>751362.1</v>
      </c>
    </row>
    <row r="7" spans="2:23">
      <c r="B7" s="464" t="s">
        <v>430</v>
      </c>
      <c r="C7" s="631">
        <v>12895.3</v>
      </c>
      <c r="D7" s="631"/>
      <c r="E7" s="631">
        <v>11847.4</v>
      </c>
      <c r="F7" s="631" t="s">
        <v>429</v>
      </c>
      <c r="G7" s="631">
        <v>1978.4</v>
      </c>
      <c r="H7" s="631">
        <v>528.9</v>
      </c>
      <c r="I7" s="631">
        <v>5734.8</v>
      </c>
      <c r="J7" s="631">
        <v>2981</v>
      </c>
      <c r="K7" s="631" t="s">
        <v>429</v>
      </c>
      <c r="L7" s="631"/>
      <c r="M7" s="631"/>
      <c r="N7" s="631"/>
      <c r="O7" s="631"/>
      <c r="P7" s="631" t="s">
        <v>429</v>
      </c>
      <c r="Q7" s="631">
        <v>387</v>
      </c>
      <c r="R7" s="490">
        <v>660.9</v>
      </c>
      <c r="S7" s="501">
        <f t="shared" si="0"/>
        <v>12271</v>
      </c>
    </row>
    <row r="8" spans="2:23">
      <c r="B8" s="464" t="s">
        <v>431</v>
      </c>
      <c r="C8" s="631">
        <v>-1928627.4</v>
      </c>
      <c r="D8" s="631"/>
      <c r="E8" s="631">
        <v>-96495.9</v>
      </c>
      <c r="F8" s="631">
        <v>-735.1</v>
      </c>
      <c r="G8" s="631">
        <v>-203</v>
      </c>
      <c r="H8" s="631">
        <v>-70595.7</v>
      </c>
      <c r="I8" s="631">
        <v>-4817.2</v>
      </c>
      <c r="J8" s="631">
        <v>-9934.2000000000007</v>
      </c>
      <c r="K8" s="631">
        <v>-318151.5</v>
      </c>
      <c r="L8" s="631"/>
      <c r="M8" s="631"/>
      <c r="N8" s="631"/>
      <c r="O8" s="631"/>
      <c r="P8" s="631" t="s">
        <v>429</v>
      </c>
      <c r="Q8" s="631">
        <v>-954</v>
      </c>
      <c r="R8" s="490" t="s">
        <v>429</v>
      </c>
      <c r="S8" s="501">
        <f t="shared" si="0"/>
        <v>-405390.7</v>
      </c>
    </row>
    <row r="9" spans="2:23" ht="15">
      <c r="B9" s="466" t="s">
        <v>432</v>
      </c>
      <c r="C9" s="631">
        <v>-13573.9</v>
      </c>
      <c r="D9" s="631"/>
      <c r="E9" s="631">
        <v>-13573.9</v>
      </c>
      <c r="F9" s="631" t="s">
        <v>429</v>
      </c>
      <c r="G9" s="631" t="s">
        <v>429</v>
      </c>
      <c r="H9" s="631">
        <v>-2132.8000000000002</v>
      </c>
      <c r="I9" s="631" t="s">
        <v>429</v>
      </c>
      <c r="J9" s="631" t="s">
        <v>429</v>
      </c>
      <c r="K9" s="631" t="s">
        <v>429</v>
      </c>
      <c r="L9" s="631"/>
      <c r="M9" s="631"/>
      <c r="N9" s="631"/>
      <c r="O9" s="631"/>
      <c r="P9" s="631" t="s">
        <v>429</v>
      </c>
      <c r="Q9" s="631" t="s">
        <v>429</v>
      </c>
      <c r="R9" s="490" t="s">
        <v>429</v>
      </c>
      <c r="S9" s="501">
        <f t="shared" si="0"/>
        <v>-2132.8000000000002</v>
      </c>
    </row>
    <row r="10" spans="2:23">
      <c r="B10" s="467" t="s">
        <v>433</v>
      </c>
      <c r="C10" s="631">
        <v>-2132.8000000000002</v>
      </c>
      <c r="D10" s="631"/>
      <c r="E10" s="631">
        <v>-2132.8000000000002</v>
      </c>
      <c r="F10" s="631" t="s">
        <v>429</v>
      </c>
      <c r="G10" s="631" t="s">
        <v>429</v>
      </c>
      <c r="H10" s="631">
        <v>-2132.8000000000002</v>
      </c>
      <c r="I10" s="631" t="s">
        <v>429</v>
      </c>
      <c r="J10" s="631" t="s">
        <v>429</v>
      </c>
      <c r="K10" s="631" t="s">
        <v>429</v>
      </c>
      <c r="L10" s="631"/>
      <c r="M10" s="631"/>
      <c r="N10" s="631"/>
      <c r="O10" s="631"/>
      <c r="P10" s="631" t="s">
        <v>429</v>
      </c>
      <c r="Q10" s="631" t="s">
        <v>429</v>
      </c>
      <c r="R10" s="490" t="s">
        <v>429</v>
      </c>
      <c r="S10" s="501">
        <f t="shared" si="0"/>
        <v>-2132.8000000000002</v>
      </c>
    </row>
    <row r="11" spans="2:23">
      <c r="B11" s="467" t="s">
        <v>434</v>
      </c>
      <c r="C11" s="631">
        <v>-11441.1</v>
      </c>
      <c r="D11" s="631"/>
      <c r="E11" s="631">
        <v>-11441.1</v>
      </c>
      <c r="F11" s="631" t="s">
        <v>429</v>
      </c>
      <c r="G11" s="631" t="s">
        <v>429</v>
      </c>
      <c r="H11" s="631" t="s">
        <v>429</v>
      </c>
      <c r="I11" s="631" t="s">
        <v>429</v>
      </c>
      <c r="J11" s="631" t="s">
        <v>429</v>
      </c>
      <c r="K11" s="631" t="s">
        <v>429</v>
      </c>
      <c r="L11" s="631"/>
      <c r="M11" s="631"/>
      <c r="N11" s="631"/>
      <c r="O11" s="631"/>
      <c r="P11" s="631" t="s">
        <v>429</v>
      </c>
      <c r="Q11" s="631" t="s">
        <v>429</v>
      </c>
      <c r="R11" s="490" t="s">
        <v>429</v>
      </c>
      <c r="S11" s="501">
        <f t="shared" si="0"/>
        <v>0</v>
      </c>
    </row>
    <row r="12" spans="2:23">
      <c r="B12" s="468" t="s">
        <v>435</v>
      </c>
      <c r="C12" s="631">
        <v>23320.1</v>
      </c>
      <c r="D12" s="631"/>
      <c r="E12" s="631">
        <v>7955.7</v>
      </c>
      <c r="F12" s="631">
        <v>-170.7</v>
      </c>
      <c r="G12" s="631">
        <v>2168.5</v>
      </c>
      <c r="H12" s="631">
        <v>2218.1</v>
      </c>
      <c r="I12" s="631">
        <v>2663.5</v>
      </c>
      <c r="J12" s="631">
        <v>642.5</v>
      </c>
      <c r="K12" s="631">
        <v>12651.5</v>
      </c>
      <c r="L12" s="631"/>
      <c r="M12" s="631"/>
      <c r="N12" s="631"/>
      <c r="O12" s="631"/>
      <c r="P12" s="631" t="s">
        <v>429</v>
      </c>
      <c r="Q12" s="631" t="s">
        <v>429</v>
      </c>
      <c r="R12" s="490">
        <v>102.4</v>
      </c>
      <c r="S12" s="501">
        <f t="shared" si="0"/>
        <v>20275.800000000003</v>
      </c>
    </row>
    <row r="13" spans="2:23">
      <c r="B13" s="469" t="s">
        <v>436</v>
      </c>
      <c r="C13" s="632">
        <v>651928.6</v>
      </c>
      <c r="D13" s="632"/>
      <c r="E13" s="632">
        <v>-90266.7</v>
      </c>
      <c r="F13" s="631">
        <v>-905.8</v>
      </c>
      <c r="G13" s="631">
        <v>3943.9</v>
      </c>
      <c r="H13" s="631">
        <v>-69981.5</v>
      </c>
      <c r="I13" s="631">
        <v>3581.1</v>
      </c>
      <c r="J13" s="631">
        <v>-6310.7</v>
      </c>
      <c r="K13" s="632">
        <v>445862.1</v>
      </c>
      <c r="L13" s="632"/>
      <c r="M13" s="632"/>
      <c r="N13" s="632"/>
      <c r="O13" s="632"/>
      <c r="P13" s="631" t="s">
        <v>429</v>
      </c>
      <c r="Q13" s="632">
        <v>-567</v>
      </c>
      <c r="R13" s="491">
        <v>763.3</v>
      </c>
      <c r="S13" s="501">
        <f t="shared" si="0"/>
        <v>376385.39999999997</v>
      </c>
    </row>
    <row r="14" spans="2:23">
      <c r="B14" s="471" t="s">
        <v>437</v>
      </c>
      <c r="C14" s="632">
        <v>6271</v>
      </c>
      <c r="D14" s="632"/>
      <c r="E14" s="632">
        <v>2512.8000000000002</v>
      </c>
      <c r="F14" s="631">
        <v>33.4</v>
      </c>
      <c r="G14" s="631">
        <v>846.7</v>
      </c>
      <c r="H14" s="631">
        <v>1032.2</v>
      </c>
      <c r="I14" s="631">
        <v>72.400000000000006</v>
      </c>
      <c r="J14" s="631">
        <v>12.1</v>
      </c>
      <c r="K14" s="632">
        <v>1785.3</v>
      </c>
      <c r="L14" s="632"/>
      <c r="M14" s="632"/>
      <c r="N14" s="632"/>
      <c r="O14" s="632"/>
      <c r="P14" s="631" t="s">
        <v>429</v>
      </c>
      <c r="Q14" s="632">
        <v>387</v>
      </c>
      <c r="R14" s="490" t="s">
        <v>429</v>
      </c>
      <c r="S14" s="501">
        <f t="shared" si="0"/>
        <v>4169.1000000000004</v>
      </c>
    </row>
    <row r="15" spans="2:23">
      <c r="B15" s="471" t="s">
        <v>438</v>
      </c>
      <c r="C15" s="631" t="s">
        <v>429</v>
      </c>
      <c r="D15" s="631"/>
      <c r="E15" s="631" t="s">
        <v>429</v>
      </c>
      <c r="F15" s="631" t="s">
        <v>429</v>
      </c>
      <c r="G15" s="631" t="s">
        <v>429</v>
      </c>
      <c r="H15" s="631" t="s">
        <v>429</v>
      </c>
      <c r="I15" s="631" t="s">
        <v>429</v>
      </c>
      <c r="J15" s="631" t="s">
        <v>429</v>
      </c>
      <c r="K15" s="631" t="s">
        <v>429</v>
      </c>
      <c r="L15" s="631"/>
      <c r="M15" s="631"/>
      <c r="N15" s="631"/>
      <c r="O15" s="631"/>
      <c r="P15" s="631" t="s">
        <v>429</v>
      </c>
      <c r="Q15" s="631" t="s">
        <v>429</v>
      </c>
      <c r="R15" s="490" t="s">
        <v>429</v>
      </c>
      <c r="S15" s="501">
        <f t="shared" si="0"/>
        <v>0</v>
      </c>
    </row>
    <row r="16" spans="2:23">
      <c r="B16" s="471" t="s">
        <v>439</v>
      </c>
      <c r="C16" s="632">
        <v>-159995.5</v>
      </c>
      <c r="D16" s="632"/>
      <c r="E16" s="632">
        <v>253727.1</v>
      </c>
      <c r="F16" s="631">
        <v>8171.4</v>
      </c>
      <c r="G16" s="631">
        <v>52868.800000000003</v>
      </c>
      <c r="H16" s="631">
        <v>116800.7</v>
      </c>
      <c r="I16" s="631">
        <v>-2756.9</v>
      </c>
      <c r="J16" s="631">
        <v>32712.3</v>
      </c>
      <c r="K16" s="632">
        <v>-220267.1</v>
      </c>
      <c r="L16" s="632"/>
      <c r="M16" s="632"/>
      <c r="N16" s="632"/>
      <c r="O16" s="632"/>
      <c r="P16" s="632">
        <v>6501.1</v>
      </c>
      <c r="Q16" s="632">
        <v>88878.2</v>
      </c>
      <c r="R16" s="490" t="s">
        <v>429</v>
      </c>
      <c r="S16" s="501">
        <f t="shared" si="0"/>
        <v>82908.499999999985</v>
      </c>
    </row>
    <row r="17" spans="2:23">
      <c r="B17" s="467" t="s">
        <v>440</v>
      </c>
      <c r="C17" s="631">
        <v>-90683.7</v>
      </c>
      <c r="D17" s="631"/>
      <c r="E17" s="631">
        <v>-2396.6</v>
      </c>
      <c r="F17" s="631" t="s">
        <v>429</v>
      </c>
      <c r="G17" s="631" t="s">
        <v>429</v>
      </c>
      <c r="H17" s="631">
        <v>-174.9</v>
      </c>
      <c r="I17" s="631">
        <v>-2221.6999999999998</v>
      </c>
      <c r="J17" s="631" t="s">
        <v>429</v>
      </c>
      <c r="K17" s="631">
        <v>-139135.6</v>
      </c>
      <c r="L17" s="631"/>
      <c r="M17" s="631"/>
      <c r="N17" s="631"/>
      <c r="O17" s="631"/>
      <c r="P17" s="631" t="s">
        <v>429</v>
      </c>
      <c r="Q17" s="631">
        <v>59813.3</v>
      </c>
      <c r="R17" s="490" t="s">
        <v>429</v>
      </c>
      <c r="S17" s="501">
        <f t="shared" si="0"/>
        <v>-81718.900000000009</v>
      </c>
    </row>
    <row r="18" spans="2:23">
      <c r="B18" s="467" t="s">
        <v>441</v>
      </c>
      <c r="C18" s="631">
        <v>-57810.3</v>
      </c>
      <c r="D18" s="631"/>
      <c r="E18" s="631">
        <v>-14315.8</v>
      </c>
      <c r="F18" s="631" t="s">
        <v>429</v>
      </c>
      <c r="G18" s="631" t="s">
        <v>429</v>
      </c>
      <c r="H18" s="631">
        <v>-17</v>
      </c>
      <c r="I18" s="631">
        <v>-14298.8</v>
      </c>
      <c r="J18" s="631" t="s">
        <v>429</v>
      </c>
      <c r="K18" s="631">
        <v>-73635.899999999994</v>
      </c>
      <c r="L18" s="631"/>
      <c r="M18" s="631"/>
      <c r="N18" s="631"/>
      <c r="O18" s="631"/>
      <c r="P18" s="631">
        <v>1076.5</v>
      </c>
      <c r="Q18" s="631">
        <v>29064.9</v>
      </c>
      <c r="R18" s="490" t="s">
        <v>429</v>
      </c>
      <c r="S18" s="501">
        <f t="shared" si="0"/>
        <v>-57810.299999999996</v>
      </c>
    </row>
    <row r="19" spans="2:23">
      <c r="B19" s="467" t="s">
        <v>442</v>
      </c>
      <c r="C19" s="631">
        <v>-1814.6</v>
      </c>
      <c r="D19" s="631"/>
      <c r="E19" s="631">
        <v>-17</v>
      </c>
      <c r="F19" s="631" t="s">
        <v>429</v>
      </c>
      <c r="G19" s="631" t="s">
        <v>429</v>
      </c>
      <c r="H19" s="631">
        <v>-4.3</v>
      </c>
      <c r="I19" s="631">
        <v>-12.7</v>
      </c>
      <c r="J19" s="631" t="s">
        <v>429</v>
      </c>
      <c r="K19" s="631">
        <v>-7222.2</v>
      </c>
      <c r="L19" s="631"/>
      <c r="M19" s="631"/>
      <c r="N19" s="631"/>
      <c r="O19" s="631"/>
      <c r="P19" s="631">
        <v>5424.6</v>
      </c>
      <c r="Q19" s="631" t="s">
        <v>429</v>
      </c>
      <c r="R19" s="490" t="s">
        <v>429</v>
      </c>
      <c r="S19" s="501">
        <f t="shared" si="0"/>
        <v>-1814.5999999999995</v>
      </c>
    </row>
    <row r="20" spans="2:23">
      <c r="B20" s="467" t="s">
        <v>443</v>
      </c>
      <c r="C20" s="631">
        <v>1524.6</v>
      </c>
      <c r="D20" s="631"/>
      <c r="E20" s="631">
        <v>1798</v>
      </c>
      <c r="F20" s="631">
        <v>711.4</v>
      </c>
      <c r="G20" s="631" t="s">
        <v>429</v>
      </c>
      <c r="H20" s="631" t="s">
        <v>429</v>
      </c>
      <c r="I20" s="631" t="s">
        <v>429</v>
      </c>
      <c r="J20" s="631">
        <v>1086.5999999999999</v>
      </c>
      <c r="K20" s="631">
        <v>-273.39999999999998</v>
      </c>
      <c r="L20" s="631"/>
      <c r="M20" s="631"/>
      <c r="N20" s="631"/>
      <c r="O20" s="631"/>
      <c r="P20" s="631" t="s">
        <v>429</v>
      </c>
      <c r="Q20" s="631" t="s">
        <v>429</v>
      </c>
      <c r="R20" s="490" t="s">
        <v>429</v>
      </c>
      <c r="S20" s="501">
        <f t="shared" si="0"/>
        <v>1524.6</v>
      </c>
    </row>
    <row r="21" spans="2:23">
      <c r="B21" s="467" t="s">
        <v>444</v>
      </c>
      <c r="C21" s="631" t="s">
        <v>429</v>
      </c>
      <c r="D21" s="631"/>
      <c r="E21" s="631" t="s">
        <v>429</v>
      </c>
      <c r="F21" s="631" t="s">
        <v>429</v>
      </c>
      <c r="G21" s="631" t="s">
        <v>429</v>
      </c>
      <c r="H21" s="631" t="s">
        <v>429</v>
      </c>
      <c r="I21" s="631" t="s">
        <v>429</v>
      </c>
      <c r="J21" s="631" t="s">
        <v>429</v>
      </c>
      <c r="K21" s="631" t="s">
        <v>429</v>
      </c>
      <c r="L21" s="631"/>
      <c r="M21" s="631"/>
      <c r="N21" s="631"/>
      <c r="O21" s="631"/>
      <c r="P21" s="631" t="s">
        <v>429</v>
      </c>
      <c r="Q21" s="631" t="s">
        <v>429</v>
      </c>
      <c r="R21" s="490" t="s">
        <v>429</v>
      </c>
      <c r="S21" s="501">
        <f t="shared" si="0"/>
        <v>0</v>
      </c>
    </row>
    <row r="22" spans="2:23" ht="15">
      <c r="B22" s="472" t="s">
        <v>445</v>
      </c>
      <c r="C22" s="631">
        <v>-11785.7</v>
      </c>
      <c r="D22" s="631"/>
      <c r="E22" s="631">
        <v>267670.3</v>
      </c>
      <c r="F22" s="631">
        <v>7460</v>
      </c>
      <c r="G22" s="631">
        <v>52868.800000000003</v>
      </c>
      <c r="H22" s="631">
        <v>116996.9</v>
      </c>
      <c r="I22" s="631">
        <v>13776.3</v>
      </c>
      <c r="J22" s="631">
        <v>30637.5</v>
      </c>
      <c r="K22" s="631" t="s">
        <v>429</v>
      </c>
      <c r="L22" s="631"/>
      <c r="M22" s="631"/>
      <c r="N22" s="631"/>
      <c r="O22" s="631"/>
      <c r="P22" s="631" t="s">
        <v>429</v>
      </c>
      <c r="Q22" s="631" t="s">
        <v>429</v>
      </c>
      <c r="R22" s="490" t="s">
        <v>429</v>
      </c>
      <c r="S22" s="501">
        <f t="shared" si="0"/>
        <v>221739.5</v>
      </c>
    </row>
    <row r="23" spans="2:23" ht="15">
      <c r="B23" s="472" t="s">
        <v>446</v>
      </c>
      <c r="C23" s="631">
        <v>988.2</v>
      </c>
      <c r="D23" s="631"/>
      <c r="E23" s="631">
        <v>988.2</v>
      </c>
      <c r="F23" s="631" t="s">
        <v>429</v>
      </c>
      <c r="G23" s="631" t="s">
        <v>429</v>
      </c>
      <c r="H23" s="631" t="s">
        <v>429</v>
      </c>
      <c r="I23" s="631" t="s">
        <v>429</v>
      </c>
      <c r="J23" s="631">
        <v>988.2</v>
      </c>
      <c r="K23" s="631" t="s">
        <v>429</v>
      </c>
      <c r="L23" s="631"/>
      <c r="M23" s="631"/>
      <c r="N23" s="631"/>
      <c r="O23" s="631"/>
      <c r="P23" s="631" t="s">
        <v>429</v>
      </c>
      <c r="Q23" s="631" t="s">
        <v>429</v>
      </c>
      <c r="R23" s="490" t="s">
        <v>429</v>
      </c>
      <c r="S23" s="501">
        <f t="shared" si="0"/>
        <v>988.2</v>
      </c>
    </row>
    <row r="24" spans="2:23">
      <c r="B24" s="467" t="s">
        <v>447</v>
      </c>
      <c r="C24" s="631">
        <v>-414</v>
      </c>
      <c r="D24" s="631"/>
      <c r="E24" s="631" t="s">
        <v>429</v>
      </c>
      <c r="F24" s="631" t="s">
        <v>429</v>
      </c>
      <c r="G24" s="631" t="s">
        <v>429</v>
      </c>
      <c r="H24" s="631" t="s">
        <v>429</v>
      </c>
      <c r="I24" s="631" t="s">
        <v>429</v>
      </c>
      <c r="J24" s="631" t="s">
        <v>429</v>
      </c>
      <c r="K24" s="631" t="s">
        <v>429</v>
      </c>
      <c r="L24" s="631"/>
      <c r="M24" s="631"/>
      <c r="N24" s="631"/>
      <c r="O24" s="631"/>
      <c r="P24" s="631" t="s">
        <v>429</v>
      </c>
      <c r="Q24" s="631" t="s">
        <v>429</v>
      </c>
      <c r="R24" s="490" t="s">
        <v>429</v>
      </c>
      <c r="S24" s="501">
        <f t="shared" si="0"/>
        <v>0</v>
      </c>
    </row>
    <row r="25" spans="2:23" ht="15">
      <c r="B25" s="473" t="s">
        <v>448</v>
      </c>
      <c r="C25" s="632">
        <v>48858</v>
      </c>
      <c r="D25" s="632"/>
      <c r="E25" s="632">
        <v>13938.9</v>
      </c>
      <c r="F25" s="631" t="s">
        <v>429</v>
      </c>
      <c r="G25" s="631" t="s">
        <v>429</v>
      </c>
      <c r="H25" s="631" t="s">
        <v>429</v>
      </c>
      <c r="I25" s="631" t="s">
        <v>429</v>
      </c>
      <c r="J25" s="631">
        <v>4768.3</v>
      </c>
      <c r="K25" s="632">
        <v>19647.2</v>
      </c>
      <c r="L25" s="632"/>
      <c r="M25" s="632"/>
      <c r="N25" s="632"/>
      <c r="O25" s="632"/>
      <c r="P25" s="632">
        <v>612.1</v>
      </c>
      <c r="Q25" s="632">
        <v>14168.5</v>
      </c>
      <c r="R25" s="490" t="s">
        <v>429</v>
      </c>
      <c r="S25" s="501">
        <f t="shared" si="0"/>
        <v>39196.1</v>
      </c>
    </row>
    <row r="26" spans="2:23" ht="15">
      <c r="B26" s="473" t="s">
        <v>449</v>
      </c>
      <c r="C26" s="632">
        <v>55461.8</v>
      </c>
      <c r="D26" s="632"/>
      <c r="E26" s="631" t="s">
        <v>429</v>
      </c>
      <c r="F26" s="631" t="s">
        <v>429</v>
      </c>
      <c r="G26" s="631" t="s">
        <v>429</v>
      </c>
      <c r="H26" s="631" t="s">
        <v>429</v>
      </c>
      <c r="I26" s="631" t="s">
        <v>429</v>
      </c>
      <c r="J26" s="631" t="s">
        <v>429</v>
      </c>
      <c r="K26" s="632">
        <v>42458.2</v>
      </c>
      <c r="L26" s="632"/>
      <c r="M26" s="632"/>
      <c r="N26" s="632"/>
      <c r="O26" s="632"/>
      <c r="P26" s="632">
        <v>733.1</v>
      </c>
      <c r="Q26" s="632">
        <v>10327</v>
      </c>
      <c r="R26" s="490" t="s">
        <v>429</v>
      </c>
      <c r="S26" s="501">
        <f t="shared" si="0"/>
        <v>53518.299999999996</v>
      </c>
    </row>
    <row r="27" spans="2:23" ht="15">
      <c r="B27" s="473" t="s">
        <v>450</v>
      </c>
      <c r="C27" s="632">
        <v>381342.3</v>
      </c>
      <c r="D27" s="632"/>
      <c r="E27" s="632">
        <v>147008.70000000001</v>
      </c>
      <c r="F27" s="631">
        <v>7232.2</v>
      </c>
      <c r="G27" s="631">
        <v>55966</v>
      </c>
      <c r="H27" s="631">
        <v>45787</v>
      </c>
      <c r="I27" s="631">
        <v>751.8</v>
      </c>
      <c r="J27" s="631">
        <v>21621.200000000001</v>
      </c>
      <c r="K27" s="632">
        <v>161704.29999999999</v>
      </c>
      <c r="L27" s="632"/>
      <c r="M27" s="632"/>
      <c r="N27" s="632"/>
      <c r="O27" s="632"/>
      <c r="P27" s="632">
        <v>5155.8999999999996</v>
      </c>
      <c r="Q27" s="632">
        <v>63428.7</v>
      </c>
      <c r="R27" s="491">
        <v>763.3</v>
      </c>
      <c r="S27" s="501">
        <f t="shared" si="0"/>
        <v>362410.4</v>
      </c>
    </row>
    <row r="28" spans="2:23" ht="15">
      <c r="B28" s="473" t="s">
        <v>451</v>
      </c>
      <c r="C28" s="632">
        <v>344985</v>
      </c>
      <c r="D28" s="632"/>
      <c r="E28" s="632">
        <v>112682.9</v>
      </c>
      <c r="F28" s="631">
        <v>2119.8000000000002</v>
      </c>
      <c r="G28" s="631">
        <v>55966</v>
      </c>
      <c r="H28" s="631">
        <v>45710.2</v>
      </c>
      <c r="I28" s="631">
        <v>666.8</v>
      </c>
      <c r="J28" s="631"/>
      <c r="K28" s="632">
        <v>160306</v>
      </c>
      <c r="L28" s="632"/>
      <c r="M28" s="632"/>
      <c r="N28" s="632"/>
      <c r="O28" s="632"/>
      <c r="P28" s="632">
        <v>5155.8999999999996</v>
      </c>
      <c r="Q28" s="632">
        <v>63428.7</v>
      </c>
      <c r="R28" s="491">
        <v>130.1</v>
      </c>
      <c r="S28" s="501">
        <f t="shared" si="0"/>
        <v>333483.5</v>
      </c>
    </row>
    <row r="29" spans="2:23">
      <c r="B29" s="474" t="s">
        <v>452</v>
      </c>
      <c r="C29" s="658">
        <v>2347437.8429999999</v>
      </c>
      <c r="D29" s="659">
        <v>165986.215</v>
      </c>
      <c r="E29" s="658">
        <v>124772.26700000001</v>
      </c>
      <c r="F29" s="658">
        <v>3810.7440000000001</v>
      </c>
      <c r="G29" s="658">
        <v>0</v>
      </c>
      <c r="H29" s="658">
        <v>31425.475999999999</v>
      </c>
      <c r="I29" s="658">
        <v>59921.184999999998</v>
      </c>
      <c r="J29" s="658">
        <f t="shared" ref="J29:J42" si="1">E29-SUM(F29:I29)-W29</f>
        <v>12260.76200000001</v>
      </c>
      <c r="K29" s="488">
        <v>821176.47</v>
      </c>
      <c r="L29" s="658">
        <v>2526</v>
      </c>
      <c r="M29" s="658">
        <v>788.36099999999999</v>
      </c>
      <c r="N29" s="657">
        <v>90388</v>
      </c>
      <c r="O29" s="658">
        <v>58874</v>
      </c>
      <c r="P29" s="658">
        <v>173430</v>
      </c>
      <c r="Q29" s="658">
        <v>823770</v>
      </c>
      <c r="R29" s="656">
        <v>103080.6</v>
      </c>
      <c r="S29" s="501">
        <f t="shared" si="0"/>
        <v>2347437.8130000001</v>
      </c>
      <c r="T29" s="496">
        <f t="shared" ref="T29:T42" si="2">S29-C29</f>
        <v>-2.9999999795109034E-2</v>
      </c>
      <c r="U29" s="496"/>
      <c r="W29" s="483">
        <v>17354.099999999999</v>
      </c>
    </row>
    <row r="30" spans="2:23" ht="15">
      <c r="B30" s="475" t="s">
        <v>453</v>
      </c>
      <c r="C30" s="659">
        <v>323693.26799999998</v>
      </c>
      <c r="D30" s="658">
        <v>38292.796000000002</v>
      </c>
      <c r="E30" s="659">
        <v>3491.672</v>
      </c>
      <c r="F30" s="659">
        <v>45.366</v>
      </c>
      <c r="G30" s="659">
        <v>0</v>
      </c>
      <c r="H30" s="659">
        <v>3382.306</v>
      </c>
      <c r="I30" s="659">
        <v>0</v>
      </c>
      <c r="J30" s="658">
        <f t="shared" si="1"/>
        <v>64</v>
      </c>
      <c r="K30" s="488">
        <v>88242.3</v>
      </c>
      <c r="L30" s="659">
        <v>1</v>
      </c>
      <c r="M30" s="659">
        <v>0</v>
      </c>
      <c r="N30" s="656">
        <v>63</v>
      </c>
      <c r="O30" s="659">
        <v>0</v>
      </c>
      <c r="P30" s="659">
        <v>1520</v>
      </c>
      <c r="Q30" s="659">
        <v>93826.8</v>
      </c>
      <c r="R30" s="657">
        <v>98255.7</v>
      </c>
      <c r="S30" s="501">
        <f t="shared" si="0"/>
        <v>323693.26800000004</v>
      </c>
      <c r="T30" s="496">
        <f t="shared" si="2"/>
        <v>0</v>
      </c>
      <c r="U30" s="496"/>
      <c r="W30" s="483">
        <v>0</v>
      </c>
    </row>
    <row r="31" spans="2:23" ht="15">
      <c r="B31" s="475" t="s">
        <v>454</v>
      </c>
      <c r="C31" s="658">
        <v>617383.64199999999</v>
      </c>
      <c r="D31" s="659">
        <v>41000.930999999997</v>
      </c>
      <c r="E31" s="658">
        <v>68586.876999999993</v>
      </c>
      <c r="F31" s="658">
        <v>0</v>
      </c>
      <c r="G31" s="658">
        <v>0</v>
      </c>
      <c r="H31" s="658">
        <v>813.46600000000001</v>
      </c>
      <c r="I31" s="658">
        <v>53525.79</v>
      </c>
      <c r="J31" s="658">
        <f t="shared" si="1"/>
        <v>576.02099999999155</v>
      </c>
      <c r="K31" s="488">
        <v>218454.02100000001</v>
      </c>
      <c r="L31" s="658">
        <v>381</v>
      </c>
      <c r="M31" s="658">
        <v>356.03399999999999</v>
      </c>
      <c r="N31" s="657">
        <v>1409</v>
      </c>
      <c r="O31" s="658">
        <v>8685</v>
      </c>
      <c r="P31" s="658">
        <v>97183</v>
      </c>
      <c r="Q31" s="658">
        <v>192474</v>
      </c>
      <c r="R31" s="656">
        <v>2525.4</v>
      </c>
      <c r="S31" s="501">
        <f t="shared" si="0"/>
        <v>617383.66299999994</v>
      </c>
      <c r="T31" s="496">
        <f t="shared" si="2"/>
        <v>2.0999999949708581E-2</v>
      </c>
      <c r="U31" s="496"/>
      <c r="W31" s="483">
        <v>13671.6</v>
      </c>
    </row>
    <row r="32" spans="2:23" ht="15">
      <c r="B32" s="475" t="s">
        <v>455</v>
      </c>
      <c r="C32" s="659">
        <v>96839.25</v>
      </c>
      <c r="D32" s="658">
        <v>1343.058</v>
      </c>
      <c r="E32" s="659">
        <v>3138.9920000000002</v>
      </c>
      <c r="F32" s="659">
        <v>90.731999999999999</v>
      </c>
      <c r="G32" s="659">
        <v>0</v>
      </c>
      <c r="H32" s="659">
        <v>642.21</v>
      </c>
      <c r="I32" s="659">
        <v>1222.05</v>
      </c>
      <c r="J32" s="658">
        <f t="shared" si="1"/>
        <v>1184.0000000000002</v>
      </c>
      <c r="K32" s="488">
        <v>33843.599999999999</v>
      </c>
      <c r="L32" s="659">
        <v>13</v>
      </c>
      <c r="M32" s="659">
        <v>0</v>
      </c>
      <c r="N32" s="656">
        <v>0</v>
      </c>
      <c r="O32" s="659">
        <v>256</v>
      </c>
      <c r="P32" s="659">
        <v>1109</v>
      </c>
      <c r="Q32" s="659">
        <v>57135.6</v>
      </c>
      <c r="R32" s="657">
        <v>0</v>
      </c>
      <c r="S32" s="501">
        <f t="shared" si="0"/>
        <v>96839.25</v>
      </c>
      <c r="T32" s="496">
        <f t="shared" si="2"/>
        <v>0</v>
      </c>
      <c r="U32" s="496"/>
      <c r="W32" s="483">
        <v>0</v>
      </c>
    </row>
    <row r="33" spans="2:23" ht="15">
      <c r="B33" s="475" t="s">
        <v>456</v>
      </c>
      <c r="C33" s="658">
        <v>274429.65700000001</v>
      </c>
      <c r="D33" s="659">
        <v>57791.9</v>
      </c>
      <c r="E33" s="658">
        <v>17193.571</v>
      </c>
      <c r="F33" s="658">
        <v>453.66</v>
      </c>
      <c r="G33" s="658">
        <v>0</v>
      </c>
      <c r="H33" s="658">
        <v>3339.4920000000002</v>
      </c>
      <c r="I33" s="658">
        <v>3462.4749999999999</v>
      </c>
      <c r="J33" s="658">
        <f t="shared" si="1"/>
        <v>9937.9439999999995</v>
      </c>
      <c r="K33" s="488">
        <v>104013</v>
      </c>
      <c r="L33" s="658">
        <v>22</v>
      </c>
      <c r="M33" s="658">
        <v>152.58600000000001</v>
      </c>
      <c r="N33" s="657">
        <v>5787</v>
      </c>
      <c r="O33" s="658">
        <v>44429</v>
      </c>
      <c r="P33" s="658">
        <v>775</v>
      </c>
      <c r="Q33" s="658">
        <v>44265.599999999999</v>
      </c>
      <c r="R33" s="656">
        <v>0</v>
      </c>
      <c r="S33" s="501">
        <f t="shared" si="0"/>
        <v>274429.65700000001</v>
      </c>
      <c r="T33" s="496">
        <f t="shared" si="2"/>
        <v>0</v>
      </c>
      <c r="U33" s="496"/>
      <c r="W33" s="483">
        <v>0</v>
      </c>
    </row>
    <row r="34" spans="2:23" ht="15">
      <c r="B34" s="475" t="s">
        <v>457</v>
      </c>
      <c r="C34" s="659">
        <v>120490.32</v>
      </c>
      <c r="D34" s="658">
        <v>126.816</v>
      </c>
      <c r="E34" s="659">
        <v>1839.742</v>
      </c>
      <c r="F34" s="659">
        <v>136.09800000000001</v>
      </c>
      <c r="G34" s="659">
        <v>0</v>
      </c>
      <c r="H34" s="659">
        <v>1626.932</v>
      </c>
      <c r="I34" s="659">
        <v>0</v>
      </c>
      <c r="J34" s="658">
        <f t="shared" si="1"/>
        <v>76.711999999999989</v>
      </c>
      <c r="K34" s="488">
        <v>36487.800000000003</v>
      </c>
      <c r="L34" s="659">
        <v>0</v>
      </c>
      <c r="M34" s="659">
        <v>50.862000000000002</v>
      </c>
      <c r="N34" s="656">
        <v>225</v>
      </c>
      <c r="O34" s="659">
        <v>2</v>
      </c>
      <c r="P34" s="659">
        <v>13440</v>
      </c>
      <c r="Q34" s="659">
        <v>66654</v>
      </c>
      <c r="R34" s="657">
        <v>1664.1</v>
      </c>
      <c r="S34" s="501">
        <f t="shared" si="0"/>
        <v>120490.32000000002</v>
      </c>
      <c r="T34" s="496">
        <f t="shared" si="2"/>
        <v>0</v>
      </c>
      <c r="U34" s="496"/>
      <c r="W34" s="483">
        <v>0</v>
      </c>
    </row>
    <row r="35" spans="2:23" ht="15">
      <c r="B35" s="475" t="s">
        <v>336</v>
      </c>
      <c r="C35" s="658">
        <v>214809.09700000001</v>
      </c>
      <c r="D35" s="659">
        <v>336.67700000000002</v>
      </c>
      <c r="E35" s="658">
        <v>9877.6270000000004</v>
      </c>
      <c r="F35" s="658">
        <v>1497.078</v>
      </c>
      <c r="G35" s="658">
        <v>0</v>
      </c>
      <c r="H35" s="658">
        <v>8263.1020000000008</v>
      </c>
      <c r="I35" s="658">
        <v>40.734999999999999</v>
      </c>
      <c r="J35" s="658">
        <f t="shared" si="1"/>
        <v>76.711999999999534</v>
      </c>
      <c r="K35" s="488">
        <v>71144.100000000006</v>
      </c>
      <c r="L35" s="658">
        <v>371</v>
      </c>
      <c r="M35" s="658">
        <v>76.293000000000006</v>
      </c>
      <c r="N35" s="657">
        <v>2144</v>
      </c>
      <c r="O35" s="658">
        <v>1</v>
      </c>
      <c r="P35" s="658">
        <v>9929</v>
      </c>
      <c r="Q35" s="658">
        <v>120315.6</v>
      </c>
      <c r="R35" s="656">
        <v>613.79999999999995</v>
      </c>
      <c r="S35" s="501">
        <f t="shared" si="0"/>
        <v>214809.09700000001</v>
      </c>
      <c r="T35" s="496">
        <f t="shared" si="2"/>
        <v>0</v>
      </c>
      <c r="U35" s="496"/>
      <c r="W35" s="483">
        <v>0</v>
      </c>
    </row>
    <row r="36" spans="2:23">
      <c r="B36" s="476" t="s">
        <v>458</v>
      </c>
      <c r="C36" s="659">
        <v>15335.648999999999</v>
      </c>
      <c r="D36" s="658">
        <v>2557.4859999999999</v>
      </c>
      <c r="E36" s="659">
        <v>1230.8630000000001</v>
      </c>
      <c r="F36" s="659">
        <v>317.56200000000001</v>
      </c>
      <c r="G36" s="659">
        <v>0</v>
      </c>
      <c r="H36" s="659">
        <v>642.21</v>
      </c>
      <c r="I36" s="659">
        <v>40.734999999999999</v>
      </c>
      <c r="J36" s="658">
        <f t="shared" si="1"/>
        <v>230.35599999999999</v>
      </c>
      <c r="K36" s="488">
        <v>4308.3</v>
      </c>
      <c r="L36" s="659">
        <v>50</v>
      </c>
      <c r="M36" s="659">
        <v>0</v>
      </c>
      <c r="N36" s="656">
        <v>809</v>
      </c>
      <c r="O36" s="659">
        <v>0</v>
      </c>
      <c r="P36" s="659">
        <v>116</v>
      </c>
      <c r="Q36" s="659">
        <v>6264</v>
      </c>
      <c r="R36" s="657">
        <v>0</v>
      </c>
      <c r="S36" s="501">
        <f t="shared" si="0"/>
        <v>15335.649000000001</v>
      </c>
      <c r="T36" s="496">
        <f t="shared" si="2"/>
        <v>0</v>
      </c>
      <c r="U36" s="496"/>
      <c r="W36" s="483">
        <v>0</v>
      </c>
    </row>
    <row r="37" spans="2:23">
      <c r="B37" s="476" t="s">
        <v>459</v>
      </c>
      <c r="C37" s="658">
        <v>204843.899</v>
      </c>
      <c r="D37" s="659">
        <v>8783.3140000000003</v>
      </c>
      <c r="E37" s="658">
        <v>7750.8540000000003</v>
      </c>
      <c r="F37" s="658">
        <v>226.83</v>
      </c>
      <c r="G37" s="658">
        <v>0</v>
      </c>
      <c r="H37" s="658">
        <v>6464.9139999999998</v>
      </c>
      <c r="I37" s="658">
        <v>1059.1099999999999</v>
      </c>
      <c r="J37" s="658">
        <f t="shared" si="1"/>
        <v>9.0949470177292824E-13</v>
      </c>
      <c r="K37" s="488">
        <v>110628.9</v>
      </c>
      <c r="L37" s="658">
        <v>695</v>
      </c>
      <c r="M37" s="658">
        <v>25.431000000000001</v>
      </c>
      <c r="N37" s="657">
        <v>1637</v>
      </c>
      <c r="O37" s="658">
        <v>0</v>
      </c>
      <c r="P37" s="658">
        <v>9825</v>
      </c>
      <c r="Q37" s="658">
        <v>65498.400000000001</v>
      </c>
      <c r="R37" s="656">
        <v>0</v>
      </c>
      <c r="S37" s="501">
        <f t="shared" si="0"/>
        <v>204843.899</v>
      </c>
      <c r="T37" s="496">
        <f t="shared" si="2"/>
        <v>0</v>
      </c>
      <c r="U37" s="496"/>
      <c r="W37" s="483">
        <v>0</v>
      </c>
    </row>
    <row r="38" spans="2:23">
      <c r="B38" s="476" t="s">
        <v>460</v>
      </c>
      <c r="C38" s="659">
        <v>237953.03599999999</v>
      </c>
      <c r="D38" s="658">
        <v>15391.97</v>
      </c>
      <c r="E38" s="659">
        <v>2155.8110000000001</v>
      </c>
      <c r="F38" s="659">
        <v>680.49</v>
      </c>
      <c r="G38" s="659">
        <v>0</v>
      </c>
      <c r="H38" s="659">
        <v>1070.3499999999999</v>
      </c>
      <c r="I38" s="659">
        <v>366.61500000000001</v>
      </c>
      <c r="J38" s="658">
        <f t="shared" si="1"/>
        <v>38.356000000000222</v>
      </c>
      <c r="K38" s="488">
        <v>86829.3</v>
      </c>
      <c r="L38" s="659">
        <v>924</v>
      </c>
      <c r="M38" s="659">
        <v>127.155</v>
      </c>
      <c r="N38" s="656">
        <v>22533</v>
      </c>
      <c r="O38" s="659">
        <v>5482</v>
      </c>
      <c r="P38" s="659">
        <v>27747</v>
      </c>
      <c r="Q38" s="659">
        <v>76762.8</v>
      </c>
      <c r="R38" s="657">
        <v>0</v>
      </c>
      <c r="S38" s="501">
        <f t="shared" ref="S38:S55" si="3">SUM(F38:R38)+D38</f>
        <v>237953.03599999999</v>
      </c>
      <c r="T38" s="496">
        <f t="shared" si="2"/>
        <v>0</v>
      </c>
      <c r="U38" s="496"/>
      <c r="W38" s="483">
        <v>0</v>
      </c>
    </row>
    <row r="39" spans="2:23" ht="15">
      <c r="B39" s="475" t="s">
        <v>461</v>
      </c>
      <c r="C39" s="658">
        <v>74996.255000000005</v>
      </c>
      <c r="D39" s="659">
        <v>0</v>
      </c>
      <c r="E39" s="658">
        <v>557.05499999999995</v>
      </c>
      <c r="F39" s="658">
        <v>45.366</v>
      </c>
      <c r="G39" s="658">
        <v>0</v>
      </c>
      <c r="H39" s="658">
        <v>470.95400000000001</v>
      </c>
      <c r="I39" s="658">
        <v>40.734999999999999</v>
      </c>
      <c r="J39" s="658">
        <f t="shared" si="1"/>
        <v>-1.1368683772161603E-13</v>
      </c>
      <c r="K39" s="488">
        <v>5130</v>
      </c>
      <c r="L39" s="658">
        <v>11</v>
      </c>
      <c r="M39" s="658">
        <v>0</v>
      </c>
      <c r="N39" s="657">
        <v>50270</v>
      </c>
      <c r="O39" s="658">
        <v>19</v>
      </c>
      <c r="P39" s="658">
        <v>2838</v>
      </c>
      <c r="Q39" s="658">
        <v>16171.2</v>
      </c>
      <c r="R39" s="656">
        <v>0</v>
      </c>
      <c r="S39" s="501">
        <f t="shared" si="3"/>
        <v>74996.255000000005</v>
      </c>
      <c r="T39" s="496">
        <f t="shared" si="2"/>
        <v>0</v>
      </c>
      <c r="U39" s="496"/>
      <c r="W39" s="483">
        <v>0</v>
      </c>
    </row>
    <row r="40" spans="2:23">
      <c r="B40" s="476" t="s">
        <v>462</v>
      </c>
      <c r="C40" s="658">
        <v>21569.934000000001</v>
      </c>
      <c r="D40" s="659">
        <v>253.63200000000001</v>
      </c>
      <c r="E40" s="658">
        <v>940.30200000000002</v>
      </c>
      <c r="F40" s="658">
        <v>45.366</v>
      </c>
      <c r="G40" s="658">
        <v>0</v>
      </c>
      <c r="H40" s="658">
        <v>813.46600000000001</v>
      </c>
      <c r="I40" s="658">
        <v>81.47</v>
      </c>
      <c r="J40" s="658">
        <f t="shared" si="1"/>
        <v>0</v>
      </c>
      <c r="K40" s="488">
        <v>9849.6</v>
      </c>
      <c r="L40" s="658">
        <v>0</v>
      </c>
      <c r="M40" s="658">
        <v>0</v>
      </c>
      <c r="N40" s="657">
        <v>96</v>
      </c>
      <c r="O40" s="658">
        <v>0</v>
      </c>
      <c r="P40" s="658">
        <v>2298</v>
      </c>
      <c r="Q40" s="658">
        <v>8132.4</v>
      </c>
      <c r="R40" s="656">
        <v>0</v>
      </c>
      <c r="S40" s="501">
        <f t="shared" si="3"/>
        <v>21569.934000000001</v>
      </c>
      <c r="T40" s="496">
        <f t="shared" si="2"/>
        <v>0</v>
      </c>
      <c r="U40" s="496"/>
      <c r="W40" s="483">
        <v>0</v>
      </c>
    </row>
    <row r="41" spans="2:23">
      <c r="B41" s="476" t="s">
        <v>247</v>
      </c>
      <c r="C41" s="659">
        <v>35077.5</v>
      </c>
      <c r="D41" s="658">
        <v>0</v>
      </c>
      <c r="E41" s="659">
        <v>0</v>
      </c>
      <c r="F41" s="659">
        <v>0</v>
      </c>
      <c r="G41" s="659">
        <v>0</v>
      </c>
      <c r="H41" s="659">
        <v>0</v>
      </c>
      <c r="I41" s="659">
        <v>0</v>
      </c>
      <c r="J41" s="658">
        <f t="shared" si="1"/>
        <v>0</v>
      </c>
      <c r="K41" s="488">
        <v>20875.5</v>
      </c>
      <c r="L41" s="659">
        <v>0</v>
      </c>
      <c r="M41" s="659">
        <v>0</v>
      </c>
      <c r="N41" s="656">
        <v>0</v>
      </c>
      <c r="O41" s="659">
        <v>0</v>
      </c>
      <c r="P41" s="659">
        <v>0</v>
      </c>
      <c r="Q41" s="659">
        <v>14202</v>
      </c>
      <c r="R41" s="657">
        <v>0</v>
      </c>
      <c r="S41" s="501">
        <f t="shared" si="3"/>
        <v>35077.5</v>
      </c>
      <c r="T41" s="496">
        <f t="shared" si="2"/>
        <v>0</v>
      </c>
      <c r="U41" s="496"/>
      <c r="W41" s="483">
        <v>0</v>
      </c>
    </row>
    <row r="42" spans="2:23" ht="15">
      <c r="B42" s="475" t="s">
        <v>463</v>
      </c>
      <c r="C42" s="659">
        <v>110016.336</v>
      </c>
      <c r="D42" s="658">
        <v>107.63500000000001</v>
      </c>
      <c r="E42" s="659">
        <v>8008.9009999999998</v>
      </c>
      <c r="F42" s="659">
        <v>272.19600000000003</v>
      </c>
      <c r="G42" s="659">
        <v>0</v>
      </c>
      <c r="H42" s="659">
        <v>3896.0740000000001</v>
      </c>
      <c r="I42" s="659">
        <v>81.47</v>
      </c>
      <c r="J42" s="658">
        <f t="shared" si="1"/>
        <v>76.760999999999058</v>
      </c>
      <c r="K42" s="488">
        <v>31370.048999999999</v>
      </c>
      <c r="L42" s="659">
        <v>58</v>
      </c>
      <c r="M42" s="659">
        <v>0</v>
      </c>
      <c r="N42" s="656">
        <v>5415</v>
      </c>
      <c r="O42" s="659">
        <v>0</v>
      </c>
      <c r="P42" s="659">
        <v>6650</v>
      </c>
      <c r="Q42" s="659">
        <v>62067.6</v>
      </c>
      <c r="R42" s="657">
        <v>21.6</v>
      </c>
      <c r="S42" s="501">
        <f t="shared" si="3"/>
        <v>110016.38499999999</v>
      </c>
      <c r="T42" s="496">
        <f t="shared" si="2"/>
        <v>4.8999999999068677E-2</v>
      </c>
      <c r="U42" s="496"/>
      <c r="W42" s="483">
        <v>3682.4</v>
      </c>
    </row>
    <row r="43" spans="2:23" ht="15">
      <c r="B43" s="477" t="s">
        <v>464</v>
      </c>
      <c r="C43" s="632">
        <v>96866</v>
      </c>
      <c r="D43" s="632"/>
      <c r="E43" s="632">
        <v>94826.5</v>
      </c>
      <c r="F43" s="631">
        <v>1005.4</v>
      </c>
      <c r="G43" s="631">
        <v>55503.8</v>
      </c>
      <c r="H43" s="631">
        <v>30106.6</v>
      </c>
      <c r="I43" s="631">
        <v>59.5</v>
      </c>
      <c r="J43" s="631"/>
      <c r="K43" s="632">
        <v>171.8</v>
      </c>
      <c r="L43" s="632"/>
      <c r="M43" s="632"/>
      <c r="N43" s="632"/>
      <c r="O43" s="632"/>
      <c r="P43" s="631"/>
      <c r="Q43" s="632">
        <v>1734.8</v>
      </c>
      <c r="R43" s="491">
        <v>124.5</v>
      </c>
      <c r="S43" s="501">
        <f t="shared" si="3"/>
        <v>88706.400000000009</v>
      </c>
    </row>
    <row r="44" spans="2:23">
      <c r="B44" s="476" t="s">
        <v>465</v>
      </c>
      <c r="C44" s="631">
        <v>85428.3</v>
      </c>
      <c r="D44" s="631"/>
      <c r="E44" s="631">
        <v>85276</v>
      </c>
      <c r="F44" s="631">
        <v>1000.7</v>
      </c>
      <c r="G44" s="631">
        <v>55503.8</v>
      </c>
      <c r="H44" s="631">
        <v>28771.5</v>
      </c>
      <c r="I44" s="631"/>
      <c r="J44" s="631"/>
      <c r="K44" s="631">
        <v>152.30000000000001</v>
      </c>
      <c r="L44" s="631"/>
      <c r="M44" s="631"/>
      <c r="N44" s="631"/>
      <c r="O44" s="631"/>
      <c r="P44" s="631"/>
      <c r="Q44" s="631"/>
      <c r="R44" s="490"/>
      <c r="S44" s="501">
        <f t="shared" si="3"/>
        <v>85428.3</v>
      </c>
    </row>
    <row r="45" spans="2:23" ht="15">
      <c r="B45" s="475" t="s">
        <v>466</v>
      </c>
      <c r="C45" s="631">
        <v>1831.7</v>
      </c>
      <c r="D45" s="631"/>
      <c r="E45" s="631">
        <v>277.2</v>
      </c>
      <c r="F45" s="631"/>
      <c r="G45" s="631"/>
      <c r="H45" s="631">
        <v>264.5</v>
      </c>
      <c r="I45" s="631">
        <v>12.7</v>
      </c>
      <c r="J45" s="631"/>
      <c r="K45" s="631"/>
      <c r="L45" s="631"/>
      <c r="M45" s="631"/>
      <c r="N45" s="631"/>
      <c r="O45" s="631"/>
      <c r="P45" s="631"/>
      <c r="Q45" s="631">
        <v>1421.6</v>
      </c>
      <c r="R45" s="490">
        <v>124.5</v>
      </c>
      <c r="S45" s="501">
        <f t="shared" si="3"/>
        <v>1823.3</v>
      </c>
    </row>
    <row r="46" spans="2:23">
      <c r="B46" s="476" t="s">
        <v>467</v>
      </c>
      <c r="C46" s="631">
        <v>8159.7</v>
      </c>
      <c r="D46" s="631"/>
      <c r="E46" s="631">
        <v>8159.7</v>
      </c>
      <c r="F46" s="631"/>
      <c r="G46" s="631"/>
      <c r="H46" s="631">
        <v>8.5</v>
      </c>
      <c r="I46" s="631"/>
      <c r="J46" s="631"/>
      <c r="K46" s="631"/>
      <c r="L46" s="631"/>
      <c r="M46" s="631"/>
      <c r="N46" s="631"/>
      <c r="O46" s="631"/>
      <c r="P46" s="631"/>
      <c r="Q46" s="631"/>
      <c r="R46" s="490"/>
      <c r="S46" s="501">
        <f t="shared" si="3"/>
        <v>8.5</v>
      </c>
    </row>
    <row r="47" spans="2:23">
      <c r="B47" s="476" t="s">
        <v>468</v>
      </c>
      <c r="C47" s="631">
        <v>1108.9000000000001</v>
      </c>
      <c r="D47" s="631"/>
      <c r="E47" s="631">
        <v>1108.9000000000001</v>
      </c>
      <c r="F47" s="631"/>
      <c r="G47" s="631"/>
      <c r="H47" s="631">
        <v>1062.0999999999999</v>
      </c>
      <c r="I47" s="631">
        <v>46.8</v>
      </c>
      <c r="J47" s="631"/>
      <c r="K47" s="631"/>
      <c r="L47" s="631"/>
      <c r="M47" s="631"/>
      <c r="N47" s="631"/>
      <c r="O47" s="631"/>
      <c r="P47" s="631"/>
      <c r="Q47" s="631"/>
      <c r="R47" s="490"/>
      <c r="S47" s="501">
        <f t="shared" si="3"/>
        <v>1108.8999999999999</v>
      </c>
    </row>
    <row r="48" spans="2:23">
      <c r="B48" s="492" t="s">
        <v>480</v>
      </c>
      <c r="C48" s="631">
        <v>337.4</v>
      </c>
      <c r="D48" s="631"/>
      <c r="E48" s="631">
        <v>4.7</v>
      </c>
      <c r="F48" s="631">
        <v>4.7</v>
      </c>
      <c r="G48" s="631"/>
      <c r="H48" s="631"/>
      <c r="I48" s="631"/>
      <c r="J48" s="631"/>
      <c r="K48" s="631">
        <v>19.5</v>
      </c>
      <c r="L48" s="631"/>
      <c r="M48" s="631"/>
      <c r="N48" s="631"/>
      <c r="O48" s="631"/>
      <c r="P48" s="631"/>
      <c r="Q48" s="631">
        <v>313.2</v>
      </c>
      <c r="R48" s="490"/>
      <c r="S48" s="501">
        <f t="shared" si="3"/>
        <v>337.4</v>
      </c>
    </row>
    <row r="49" spans="2:19" ht="15">
      <c r="B49" s="478" t="s">
        <v>470</v>
      </c>
      <c r="C49" s="631" t="s">
        <v>429</v>
      </c>
      <c r="D49" s="631"/>
      <c r="E49" s="631" t="s">
        <v>429</v>
      </c>
      <c r="F49" s="631"/>
      <c r="G49" s="631"/>
      <c r="H49" s="631"/>
      <c r="I49" s="631"/>
      <c r="J49" s="631"/>
      <c r="K49" s="631"/>
      <c r="L49" s="631"/>
      <c r="M49" s="631"/>
      <c r="N49" s="631"/>
      <c r="O49" s="631"/>
      <c r="P49" s="631"/>
      <c r="Q49" s="631"/>
      <c r="R49" s="490"/>
      <c r="S49" s="501">
        <f t="shared" si="3"/>
        <v>0</v>
      </c>
    </row>
    <row r="50" spans="2:19" ht="15">
      <c r="B50" s="477" t="s">
        <v>471</v>
      </c>
      <c r="C50" s="632">
        <v>191954.5</v>
      </c>
      <c r="D50" s="632"/>
      <c r="E50" s="632">
        <v>15028.6</v>
      </c>
      <c r="F50" s="631">
        <v>967.4</v>
      </c>
      <c r="G50" s="631">
        <v>462.2</v>
      </c>
      <c r="H50" s="631">
        <v>13466.5</v>
      </c>
      <c r="I50" s="631">
        <v>67.900000000000006</v>
      </c>
      <c r="J50" s="631"/>
      <c r="K50" s="632">
        <v>118203.3</v>
      </c>
      <c r="L50" s="632"/>
      <c r="M50" s="632"/>
      <c r="N50" s="632"/>
      <c r="O50" s="632"/>
      <c r="P50" s="632">
        <v>5155.8999999999996</v>
      </c>
      <c r="Q50" s="632">
        <v>50307.1</v>
      </c>
      <c r="R50" s="491">
        <v>5.6</v>
      </c>
      <c r="S50" s="501">
        <f t="shared" si="3"/>
        <v>188635.9</v>
      </c>
    </row>
    <row r="51" spans="2:19" ht="15">
      <c r="B51" s="475" t="s">
        <v>472</v>
      </c>
      <c r="C51" s="658">
        <v>60755.800999999999</v>
      </c>
      <c r="D51" s="659">
        <v>0</v>
      </c>
      <c r="E51" s="658">
        <v>0</v>
      </c>
      <c r="F51" s="658">
        <v>0</v>
      </c>
      <c r="G51" s="658">
        <v>0</v>
      </c>
      <c r="H51" s="658">
        <v>0</v>
      </c>
      <c r="I51" s="658">
        <v>0</v>
      </c>
      <c r="J51" s="658">
        <f>E51-SUM(F51:I51)</f>
        <v>0</v>
      </c>
      <c r="K51" s="488">
        <v>13296.6</v>
      </c>
      <c r="L51" s="658">
        <v>22744</v>
      </c>
      <c r="M51" s="658">
        <v>354.80099999999999</v>
      </c>
      <c r="N51" s="657">
        <v>4379</v>
      </c>
      <c r="O51" s="658">
        <v>0</v>
      </c>
      <c r="P51" s="658">
        <v>0</v>
      </c>
      <c r="Q51" s="658">
        <v>19940.400000000001</v>
      </c>
      <c r="R51" s="656">
        <v>0</v>
      </c>
      <c r="S51" s="501">
        <f t="shared" si="3"/>
        <v>60714.800999999999</v>
      </c>
    </row>
    <row r="52" spans="2:19">
      <c r="B52" s="476" t="s">
        <v>473</v>
      </c>
      <c r="C52" s="631">
        <v>29320.1</v>
      </c>
      <c r="D52" s="631"/>
      <c r="E52" s="631">
        <v>432.6</v>
      </c>
      <c r="F52" s="631">
        <v>99.6</v>
      </c>
      <c r="G52" s="631"/>
      <c r="H52" s="631">
        <v>226.1</v>
      </c>
      <c r="I52" s="631">
        <v>55.2</v>
      </c>
      <c r="J52" s="631"/>
      <c r="K52" s="631">
        <v>8593.2000000000007</v>
      </c>
      <c r="L52" s="631"/>
      <c r="M52" s="631"/>
      <c r="N52" s="631"/>
      <c r="O52" s="631"/>
      <c r="P52" s="631">
        <v>891</v>
      </c>
      <c r="Q52" s="631">
        <v>18479.5</v>
      </c>
      <c r="R52" s="490">
        <v>2.8</v>
      </c>
      <c r="S52" s="501">
        <f t="shared" si="3"/>
        <v>28347.399999999998</v>
      </c>
    </row>
    <row r="53" spans="2:19">
      <c r="B53" s="476" t="s">
        <v>474</v>
      </c>
      <c r="C53" s="631">
        <v>143830.79999999999</v>
      </c>
      <c r="D53" s="631"/>
      <c r="E53" s="631">
        <v>1298.5</v>
      </c>
      <c r="F53" s="631">
        <v>863.1</v>
      </c>
      <c r="G53" s="631">
        <v>17.3</v>
      </c>
      <c r="H53" s="631">
        <v>405.2</v>
      </c>
      <c r="I53" s="631"/>
      <c r="J53" s="631"/>
      <c r="K53" s="631">
        <v>107442.3</v>
      </c>
      <c r="L53" s="631"/>
      <c r="M53" s="631"/>
      <c r="N53" s="631"/>
      <c r="O53" s="631"/>
      <c r="P53" s="631">
        <v>4264.8999999999996</v>
      </c>
      <c r="Q53" s="631">
        <v>28576.400000000001</v>
      </c>
      <c r="R53" s="490"/>
      <c r="S53" s="501">
        <f t="shared" si="3"/>
        <v>141569.20000000001</v>
      </c>
    </row>
    <row r="54" spans="2:19">
      <c r="B54" s="476" t="s">
        <v>475</v>
      </c>
      <c r="C54" s="631" t="s">
        <v>429</v>
      </c>
      <c r="D54" s="631"/>
      <c r="E54" s="631" t="s">
        <v>429</v>
      </c>
      <c r="F54" s="631"/>
      <c r="G54" s="631"/>
      <c r="H54" s="631"/>
      <c r="I54" s="631"/>
      <c r="J54" s="631"/>
      <c r="K54" s="631"/>
      <c r="L54" s="631"/>
      <c r="M54" s="631"/>
      <c r="N54" s="631"/>
      <c r="O54" s="631"/>
      <c r="P54" s="631"/>
      <c r="Q54" s="631"/>
      <c r="R54" s="490"/>
      <c r="S54" s="501">
        <f t="shared" si="3"/>
        <v>0</v>
      </c>
    </row>
    <row r="55" spans="2:19" ht="16" thickBot="1">
      <c r="B55" s="479" t="s">
        <v>476</v>
      </c>
      <c r="C55" s="493">
        <v>36357.300000000003</v>
      </c>
      <c r="D55" s="493"/>
      <c r="E55" s="493">
        <v>34325.800000000003</v>
      </c>
      <c r="F55" s="494">
        <v>5112.3999999999996</v>
      </c>
      <c r="G55" s="494"/>
      <c r="H55" s="494">
        <v>76.8</v>
      </c>
      <c r="I55" s="494">
        <v>85</v>
      </c>
      <c r="J55" s="494">
        <v>21621.200000000001</v>
      </c>
      <c r="K55" s="493">
        <v>1398.3</v>
      </c>
      <c r="L55" s="493"/>
      <c r="M55" s="493"/>
      <c r="N55" s="493"/>
      <c r="O55" s="493"/>
      <c r="P55" s="494"/>
      <c r="Q55" s="494"/>
      <c r="R55" s="495">
        <v>633.20000000000005</v>
      </c>
      <c r="S55" s="501">
        <f t="shared" si="3"/>
        <v>28926.9</v>
      </c>
    </row>
  </sheetData>
  <mergeCells count="10">
    <mergeCell ref="Q4:Q5"/>
    <mergeCell ref="R4:R5"/>
    <mergeCell ref="S4:S5"/>
    <mergeCell ref="B2:R2"/>
    <mergeCell ref="B3:R3"/>
    <mergeCell ref="B4:B5"/>
    <mergeCell ref="C4:C5"/>
    <mergeCell ref="E4:E5"/>
    <mergeCell ref="K4:K5"/>
    <mergeCell ref="P4:P5"/>
  </mergeCells>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788F2-152E-9144-A81D-4B200994DDBE}">
  <dimension ref="A1:W55"/>
  <sheetViews>
    <sheetView showGridLines="0" zoomScaleNormal="100" workbookViewId="0">
      <pane xSplit="3" ySplit="5" topLeftCell="J6" activePane="bottomRight" state="frozen"/>
      <selection activeCell="W2" sqref="W2"/>
      <selection pane="topRight" activeCell="W2" sqref="W2"/>
      <selection pane="bottomLeft" activeCell="W2" sqref="W2"/>
      <selection pane="bottomRight" activeCell="V56" sqref="V56"/>
    </sheetView>
  </sheetViews>
  <sheetFormatPr baseColWidth="10" defaultColWidth="9.1640625" defaultRowHeight="14"/>
  <cols>
    <col min="1" max="1" width="8.6640625" style="483" bestFit="1" customWidth="1"/>
    <col min="2" max="2" width="31.5" style="483" bestFit="1" customWidth="1"/>
    <col min="3" max="18" width="11.6640625" style="483" customWidth="1"/>
    <col min="19" max="19" width="12.6640625" style="459" customWidth="1"/>
    <col min="20" max="254" width="9.1640625" style="483"/>
    <col min="255" max="255" width="8.6640625" style="483" bestFit="1" customWidth="1"/>
    <col min="256" max="256" width="31.5" style="483" bestFit="1" customWidth="1"/>
    <col min="257" max="274" width="11.6640625" style="483" customWidth="1"/>
    <col min="275" max="510" width="9.1640625" style="483"/>
    <col min="511" max="511" width="8.6640625" style="483" bestFit="1" customWidth="1"/>
    <col min="512" max="512" width="31.5" style="483" bestFit="1" customWidth="1"/>
    <col min="513" max="530" width="11.6640625" style="483" customWidth="1"/>
    <col min="531" max="766" width="9.1640625" style="483"/>
    <col min="767" max="767" width="8.6640625" style="483" bestFit="1" customWidth="1"/>
    <col min="768" max="768" width="31.5" style="483" bestFit="1" customWidth="1"/>
    <col min="769" max="786" width="11.6640625" style="483" customWidth="1"/>
    <col min="787" max="1022" width="9.1640625" style="483"/>
    <col min="1023" max="1023" width="8.6640625" style="483" bestFit="1" customWidth="1"/>
    <col min="1024" max="1024" width="31.5" style="483" bestFit="1" customWidth="1"/>
    <col min="1025" max="1042" width="11.6640625" style="483" customWidth="1"/>
    <col min="1043" max="1278" width="9.1640625" style="483"/>
    <col min="1279" max="1279" width="8.6640625" style="483" bestFit="1" customWidth="1"/>
    <col min="1280" max="1280" width="31.5" style="483" bestFit="1" customWidth="1"/>
    <col min="1281" max="1298" width="11.6640625" style="483" customWidth="1"/>
    <col min="1299" max="1534" width="9.1640625" style="483"/>
    <col min="1535" max="1535" width="8.6640625" style="483" bestFit="1" customWidth="1"/>
    <col min="1536" max="1536" width="31.5" style="483" bestFit="1" customWidth="1"/>
    <col min="1537" max="1554" width="11.6640625" style="483" customWidth="1"/>
    <col min="1555" max="1790" width="9.1640625" style="483"/>
    <col min="1791" max="1791" width="8.6640625" style="483" bestFit="1" customWidth="1"/>
    <col min="1792" max="1792" width="31.5" style="483" bestFit="1" customWidth="1"/>
    <col min="1793" max="1810" width="11.6640625" style="483" customWidth="1"/>
    <col min="1811" max="2046" width="9.1640625" style="483"/>
    <col min="2047" max="2047" width="8.6640625" style="483" bestFit="1" customWidth="1"/>
    <col min="2048" max="2048" width="31.5" style="483" bestFit="1" customWidth="1"/>
    <col min="2049" max="2066" width="11.6640625" style="483" customWidth="1"/>
    <col min="2067" max="2302" width="9.1640625" style="483"/>
    <col min="2303" max="2303" width="8.6640625" style="483" bestFit="1" customWidth="1"/>
    <col min="2304" max="2304" width="31.5" style="483" bestFit="1" customWidth="1"/>
    <col min="2305" max="2322" width="11.6640625" style="483" customWidth="1"/>
    <col min="2323" max="2558" width="9.1640625" style="483"/>
    <col min="2559" max="2559" width="8.6640625" style="483" bestFit="1" customWidth="1"/>
    <col min="2560" max="2560" width="31.5" style="483" bestFit="1" customWidth="1"/>
    <col min="2561" max="2578" width="11.6640625" style="483" customWidth="1"/>
    <col min="2579" max="2814" width="9.1640625" style="483"/>
    <col min="2815" max="2815" width="8.6640625" style="483" bestFit="1" customWidth="1"/>
    <col min="2816" max="2816" width="31.5" style="483" bestFit="1" customWidth="1"/>
    <col min="2817" max="2834" width="11.6640625" style="483" customWidth="1"/>
    <col min="2835" max="3070" width="9.1640625" style="483"/>
    <col min="3071" max="3071" width="8.6640625" style="483" bestFit="1" customWidth="1"/>
    <col min="3072" max="3072" width="31.5" style="483" bestFit="1" customWidth="1"/>
    <col min="3073" max="3090" width="11.6640625" style="483" customWidth="1"/>
    <col min="3091" max="3326" width="9.1640625" style="483"/>
    <col min="3327" max="3327" width="8.6640625" style="483" bestFit="1" customWidth="1"/>
    <col min="3328" max="3328" width="31.5" style="483" bestFit="1" customWidth="1"/>
    <col min="3329" max="3346" width="11.6640625" style="483" customWidth="1"/>
    <col min="3347" max="3582" width="9.1640625" style="483"/>
    <col min="3583" max="3583" width="8.6640625" style="483" bestFit="1" customWidth="1"/>
    <col min="3584" max="3584" width="31.5" style="483" bestFit="1" customWidth="1"/>
    <col min="3585" max="3602" width="11.6640625" style="483" customWidth="1"/>
    <col min="3603" max="3838" width="9.1640625" style="483"/>
    <col min="3839" max="3839" width="8.6640625" style="483" bestFit="1" customWidth="1"/>
    <col min="3840" max="3840" width="31.5" style="483" bestFit="1" customWidth="1"/>
    <col min="3841" max="3858" width="11.6640625" style="483" customWidth="1"/>
    <col min="3859" max="4094" width="9.1640625" style="483"/>
    <col min="4095" max="4095" width="8.6640625" style="483" bestFit="1" customWidth="1"/>
    <col min="4096" max="4096" width="31.5" style="483" bestFit="1" customWidth="1"/>
    <col min="4097" max="4114" width="11.6640625" style="483" customWidth="1"/>
    <col min="4115" max="4350" width="9.1640625" style="483"/>
    <col min="4351" max="4351" width="8.6640625" style="483" bestFit="1" customWidth="1"/>
    <col min="4352" max="4352" width="31.5" style="483" bestFit="1" customWidth="1"/>
    <col min="4353" max="4370" width="11.6640625" style="483" customWidth="1"/>
    <col min="4371" max="4606" width="9.1640625" style="483"/>
    <col min="4607" max="4607" width="8.6640625" style="483" bestFit="1" customWidth="1"/>
    <col min="4608" max="4608" width="31.5" style="483" bestFit="1" customWidth="1"/>
    <col min="4609" max="4626" width="11.6640625" style="483" customWidth="1"/>
    <col min="4627" max="4862" width="9.1640625" style="483"/>
    <col min="4863" max="4863" width="8.6640625" style="483" bestFit="1" customWidth="1"/>
    <col min="4864" max="4864" width="31.5" style="483" bestFit="1" customWidth="1"/>
    <col min="4865" max="4882" width="11.6640625" style="483" customWidth="1"/>
    <col min="4883" max="5118" width="9.1640625" style="483"/>
    <col min="5119" max="5119" width="8.6640625" style="483" bestFit="1" customWidth="1"/>
    <col min="5120" max="5120" width="31.5" style="483" bestFit="1" customWidth="1"/>
    <col min="5121" max="5138" width="11.6640625" style="483" customWidth="1"/>
    <col min="5139" max="5374" width="9.1640625" style="483"/>
    <col min="5375" max="5375" width="8.6640625" style="483" bestFit="1" customWidth="1"/>
    <col min="5376" max="5376" width="31.5" style="483" bestFit="1" customWidth="1"/>
    <col min="5377" max="5394" width="11.6640625" style="483" customWidth="1"/>
    <col min="5395" max="5630" width="9.1640625" style="483"/>
    <col min="5631" max="5631" width="8.6640625" style="483" bestFit="1" customWidth="1"/>
    <col min="5632" max="5632" width="31.5" style="483" bestFit="1" customWidth="1"/>
    <col min="5633" max="5650" width="11.6640625" style="483" customWidth="1"/>
    <col min="5651" max="5886" width="9.1640625" style="483"/>
    <col min="5887" max="5887" width="8.6640625" style="483" bestFit="1" customWidth="1"/>
    <col min="5888" max="5888" width="31.5" style="483" bestFit="1" customWidth="1"/>
    <col min="5889" max="5906" width="11.6640625" style="483" customWidth="1"/>
    <col min="5907" max="6142" width="9.1640625" style="483"/>
    <col min="6143" max="6143" width="8.6640625" style="483" bestFit="1" customWidth="1"/>
    <col min="6144" max="6144" width="31.5" style="483" bestFit="1" customWidth="1"/>
    <col min="6145" max="6162" width="11.6640625" style="483" customWidth="1"/>
    <col min="6163" max="6398" width="9.1640625" style="483"/>
    <col min="6399" max="6399" width="8.6640625" style="483" bestFit="1" customWidth="1"/>
    <col min="6400" max="6400" width="31.5" style="483" bestFit="1" customWidth="1"/>
    <col min="6401" max="6418" width="11.6640625" style="483" customWidth="1"/>
    <col min="6419" max="6654" width="9.1640625" style="483"/>
    <col min="6655" max="6655" width="8.6640625" style="483" bestFit="1" customWidth="1"/>
    <col min="6656" max="6656" width="31.5" style="483" bestFit="1" customWidth="1"/>
    <col min="6657" max="6674" width="11.6640625" style="483" customWidth="1"/>
    <col min="6675" max="6910" width="9.1640625" style="483"/>
    <col min="6911" max="6911" width="8.6640625" style="483" bestFit="1" customWidth="1"/>
    <col min="6912" max="6912" width="31.5" style="483" bestFit="1" customWidth="1"/>
    <col min="6913" max="6930" width="11.6640625" style="483" customWidth="1"/>
    <col min="6931" max="7166" width="9.1640625" style="483"/>
    <col min="7167" max="7167" width="8.6640625" style="483" bestFit="1" customWidth="1"/>
    <col min="7168" max="7168" width="31.5" style="483" bestFit="1" customWidth="1"/>
    <col min="7169" max="7186" width="11.6640625" style="483" customWidth="1"/>
    <col min="7187" max="7422" width="9.1640625" style="483"/>
    <col min="7423" max="7423" width="8.6640625" style="483" bestFit="1" customWidth="1"/>
    <col min="7424" max="7424" width="31.5" style="483" bestFit="1" customWidth="1"/>
    <col min="7425" max="7442" width="11.6640625" style="483" customWidth="1"/>
    <col min="7443" max="7678" width="9.1640625" style="483"/>
    <col min="7679" max="7679" width="8.6640625" style="483" bestFit="1" customWidth="1"/>
    <col min="7680" max="7680" width="31.5" style="483" bestFit="1" customWidth="1"/>
    <col min="7681" max="7698" width="11.6640625" style="483" customWidth="1"/>
    <col min="7699" max="7934" width="9.1640625" style="483"/>
    <col min="7935" max="7935" width="8.6640625" style="483" bestFit="1" customWidth="1"/>
    <col min="7936" max="7936" width="31.5" style="483" bestFit="1" customWidth="1"/>
    <col min="7937" max="7954" width="11.6640625" style="483" customWidth="1"/>
    <col min="7955" max="8190" width="9.1640625" style="483"/>
    <col min="8191" max="8191" width="8.6640625" style="483" bestFit="1" customWidth="1"/>
    <col min="8192" max="8192" width="31.5" style="483" bestFit="1" customWidth="1"/>
    <col min="8193" max="8210" width="11.6640625" style="483" customWidth="1"/>
    <col min="8211" max="8446" width="9.1640625" style="483"/>
    <col min="8447" max="8447" width="8.6640625" style="483" bestFit="1" customWidth="1"/>
    <col min="8448" max="8448" width="31.5" style="483" bestFit="1" customWidth="1"/>
    <col min="8449" max="8466" width="11.6640625" style="483" customWidth="1"/>
    <col min="8467" max="8702" width="9.1640625" style="483"/>
    <col min="8703" max="8703" width="8.6640625" style="483" bestFit="1" customWidth="1"/>
    <col min="8704" max="8704" width="31.5" style="483" bestFit="1" customWidth="1"/>
    <col min="8705" max="8722" width="11.6640625" style="483" customWidth="1"/>
    <col min="8723" max="8958" width="9.1640625" style="483"/>
    <col min="8959" max="8959" width="8.6640625" style="483" bestFit="1" customWidth="1"/>
    <col min="8960" max="8960" width="31.5" style="483" bestFit="1" customWidth="1"/>
    <col min="8961" max="8978" width="11.6640625" style="483" customWidth="1"/>
    <col min="8979" max="9214" width="9.1640625" style="483"/>
    <col min="9215" max="9215" width="8.6640625" style="483" bestFit="1" customWidth="1"/>
    <col min="9216" max="9216" width="31.5" style="483" bestFit="1" customWidth="1"/>
    <col min="9217" max="9234" width="11.6640625" style="483" customWidth="1"/>
    <col min="9235" max="9470" width="9.1640625" style="483"/>
    <col min="9471" max="9471" width="8.6640625" style="483" bestFit="1" customWidth="1"/>
    <col min="9472" max="9472" width="31.5" style="483" bestFit="1" customWidth="1"/>
    <col min="9473" max="9490" width="11.6640625" style="483" customWidth="1"/>
    <col min="9491" max="9726" width="9.1640625" style="483"/>
    <col min="9727" max="9727" width="8.6640625" style="483" bestFit="1" customWidth="1"/>
    <col min="9728" max="9728" width="31.5" style="483" bestFit="1" customWidth="1"/>
    <col min="9729" max="9746" width="11.6640625" style="483" customWidth="1"/>
    <col min="9747" max="9982" width="9.1640625" style="483"/>
    <col min="9983" max="9983" width="8.6640625" style="483" bestFit="1" customWidth="1"/>
    <col min="9984" max="9984" width="31.5" style="483" bestFit="1" customWidth="1"/>
    <col min="9985" max="10002" width="11.6640625" style="483" customWidth="1"/>
    <col min="10003" max="10238" width="9.1640625" style="483"/>
    <col min="10239" max="10239" width="8.6640625" style="483" bestFit="1" customWidth="1"/>
    <col min="10240" max="10240" width="31.5" style="483" bestFit="1" customWidth="1"/>
    <col min="10241" max="10258" width="11.6640625" style="483" customWidth="1"/>
    <col min="10259" max="10494" width="9.1640625" style="483"/>
    <col min="10495" max="10495" width="8.6640625" style="483" bestFit="1" customWidth="1"/>
    <col min="10496" max="10496" width="31.5" style="483" bestFit="1" customWidth="1"/>
    <col min="10497" max="10514" width="11.6640625" style="483" customWidth="1"/>
    <col min="10515" max="10750" width="9.1640625" style="483"/>
    <col min="10751" max="10751" width="8.6640625" style="483" bestFit="1" customWidth="1"/>
    <col min="10752" max="10752" width="31.5" style="483" bestFit="1" customWidth="1"/>
    <col min="10753" max="10770" width="11.6640625" style="483" customWidth="1"/>
    <col min="10771" max="11006" width="9.1640625" style="483"/>
    <col min="11007" max="11007" width="8.6640625" style="483" bestFit="1" customWidth="1"/>
    <col min="11008" max="11008" width="31.5" style="483" bestFit="1" customWidth="1"/>
    <col min="11009" max="11026" width="11.6640625" style="483" customWidth="1"/>
    <col min="11027" max="11262" width="9.1640625" style="483"/>
    <col min="11263" max="11263" width="8.6640625" style="483" bestFit="1" customWidth="1"/>
    <col min="11264" max="11264" width="31.5" style="483" bestFit="1" customWidth="1"/>
    <col min="11265" max="11282" width="11.6640625" style="483" customWidth="1"/>
    <col min="11283" max="11518" width="9.1640625" style="483"/>
    <col min="11519" max="11519" width="8.6640625" style="483" bestFit="1" customWidth="1"/>
    <col min="11520" max="11520" width="31.5" style="483" bestFit="1" customWidth="1"/>
    <col min="11521" max="11538" width="11.6640625" style="483" customWidth="1"/>
    <col min="11539" max="11774" width="9.1640625" style="483"/>
    <col min="11775" max="11775" width="8.6640625" style="483" bestFit="1" customWidth="1"/>
    <col min="11776" max="11776" width="31.5" style="483" bestFit="1" customWidth="1"/>
    <col min="11777" max="11794" width="11.6640625" style="483" customWidth="1"/>
    <col min="11795" max="12030" width="9.1640625" style="483"/>
    <col min="12031" max="12031" width="8.6640625" style="483" bestFit="1" customWidth="1"/>
    <col min="12032" max="12032" width="31.5" style="483" bestFit="1" customWidth="1"/>
    <col min="12033" max="12050" width="11.6640625" style="483" customWidth="1"/>
    <col min="12051" max="12286" width="9.1640625" style="483"/>
    <col min="12287" max="12287" width="8.6640625" style="483" bestFit="1" customWidth="1"/>
    <col min="12288" max="12288" width="31.5" style="483" bestFit="1" customWidth="1"/>
    <col min="12289" max="12306" width="11.6640625" style="483" customWidth="1"/>
    <col min="12307" max="12542" width="9.1640625" style="483"/>
    <col min="12543" max="12543" width="8.6640625" style="483" bestFit="1" customWidth="1"/>
    <col min="12544" max="12544" width="31.5" style="483" bestFit="1" customWidth="1"/>
    <col min="12545" max="12562" width="11.6640625" style="483" customWidth="1"/>
    <col min="12563" max="12798" width="9.1640625" style="483"/>
    <col min="12799" max="12799" width="8.6640625" style="483" bestFit="1" customWidth="1"/>
    <col min="12800" max="12800" width="31.5" style="483" bestFit="1" customWidth="1"/>
    <col min="12801" max="12818" width="11.6640625" style="483" customWidth="1"/>
    <col min="12819" max="13054" width="9.1640625" style="483"/>
    <col min="13055" max="13055" width="8.6640625" style="483" bestFit="1" customWidth="1"/>
    <col min="13056" max="13056" width="31.5" style="483" bestFit="1" customWidth="1"/>
    <col min="13057" max="13074" width="11.6640625" style="483" customWidth="1"/>
    <col min="13075" max="13310" width="9.1640625" style="483"/>
    <col min="13311" max="13311" width="8.6640625" style="483" bestFit="1" customWidth="1"/>
    <col min="13312" max="13312" width="31.5" style="483" bestFit="1" customWidth="1"/>
    <col min="13313" max="13330" width="11.6640625" style="483" customWidth="1"/>
    <col min="13331" max="13566" width="9.1640625" style="483"/>
    <col min="13567" max="13567" width="8.6640625" style="483" bestFit="1" customWidth="1"/>
    <col min="13568" max="13568" width="31.5" style="483" bestFit="1" customWidth="1"/>
    <col min="13569" max="13586" width="11.6640625" style="483" customWidth="1"/>
    <col min="13587" max="13822" width="9.1640625" style="483"/>
    <col min="13823" max="13823" width="8.6640625" style="483" bestFit="1" customWidth="1"/>
    <col min="13824" max="13824" width="31.5" style="483" bestFit="1" customWidth="1"/>
    <col min="13825" max="13842" width="11.6640625" style="483" customWidth="1"/>
    <col min="13843" max="14078" width="9.1640625" style="483"/>
    <col min="14079" max="14079" width="8.6640625" style="483" bestFit="1" customWidth="1"/>
    <col min="14080" max="14080" width="31.5" style="483" bestFit="1" customWidth="1"/>
    <col min="14081" max="14098" width="11.6640625" style="483" customWidth="1"/>
    <col min="14099" max="14334" width="9.1640625" style="483"/>
    <col min="14335" max="14335" width="8.6640625" style="483" bestFit="1" customWidth="1"/>
    <col min="14336" max="14336" width="31.5" style="483" bestFit="1" customWidth="1"/>
    <col min="14337" max="14354" width="11.6640625" style="483" customWidth="1"/>
    <col min="14355" max="14590" width="9.1640625" style="483"/>
    <col min="14591" max="14591" width="8.6640625" style="483" bestFit="1" customWidth="1"/>
    <col min="14592" max="14592" width="31.5" style="483" bestFit="1" customWidth="1"/>
    <col min="14593" max="14610" width="11.6640625" style="483" customWidth="1"/>
    <col min="14611" max="14846" width="9.1640625" style="483"/>
    <col min="14847" max="14847" width="8.6640625" style="483" bestFit="1" customWidth="1"/>
    <col min="14848" max="14848" width="31.5" style="483" bestFit="1" customWidth="1"/>
    <col min="14849" max="14866" width="11.6640625" style="483" customWidth="1"/>
    <col min="14867" max="15102" width="9.1640625" style="483"/>
    <col min="15103" max="15103" width="8.6640625" style="483" bestFit="1" customWidth="1"/>
    <col min="15104" max="15104" width="31.5" style="483" bestFit="1" customWidth="1"/>
    <col min="15105" max="15122" width="11.6640625" style="483" customWidth="1"/>
    <col min="15123" max="15358" width="9.1640625" style="483"/>
    <col min="15359" max="15359" width="8.6640625" style="483" bestFit="1" customWidth="1"/>
    <col min="15360" max="15360" width="31.5" style="483" bestFit="1" customWidth="1"/>
    <col min="15361" max="15378" width="11.6640625" style="483" customWidth="1"/>
    <col min="15379" max="15614" width="9.1640625" style="483"/>
    <col min="15615" max="15615" width="8.6640625" style="483" bestFit="1" customWidth="1"/>
    <col min="15616" max="15616" width="31.5" style="483" bestFit="1" customWidth="1"/>
    <col min="15617" max="15634" width="11.6640625" style="483" customWidth="1"/>
    <col min="15635" max="15870" width="9.1640625" style="483"/>
    <col min="15871" max="15871" width="8.6640625" style="483" bestFit="1" customWidth="1"/>
    <col min="15872" max="15872" width="31.5" style="483" bestFit="1" customWidth="1"/>
    <col min="15873" max="15890" width="11.6640625" style="483" customWidth="1"/>
    <col min="15891" max="16126" width="9.1640625" style="483"/>
    <col min="16127" max="16127" width="8.6640625" style="483" bestFit="1" customWidth="1"/>
    <col min="16128" max="16128" width="31.5" style="483" bestFit="1" customWidth="1"/>
    <col min="16129" max="16146" width="11.6640625" style="483" customWidth="1"/>
    <col min="16147" max="16384" width="9.1640625" style="483"/>
  </cols>
  <sheetData>
    <row r="1" spans="2:23" s="459" customFormat="1" ht="46" thickBot="1">
      <c r="D1" s="459" t="s">
        <v>55</v>
      </c>
      <c r="F1" s="459" t="s">
        <v>53</v>
      </c>
      <c r="G1" s="459" t="s">
        <v>79</v>
      </c>
      <c r="H1" s="459" t="s">
        <v>68</v>
      </c>
      <c r="I1" s="459" t="s">
        <v>54</v>
      </c>
      <c r="J1" s="621" t="s">
        <v>427</v>
      </c>
      <c r="K1" s="459" t="s">
        <v>51</v>
      </c>
      <c r="L1" s="623" t="s">
        <v>77</v>
      </c>
      <c r="M1" s="623" t="s">
        <v>540</v>
      </c>
      <c r="N1" s="623" t="s">
        <v>78</v>
      </c>
      <c r="O1" s="623" t="s">
        <v>80</v>
      </c>
      <c r="P1" s="459" t="s">
        <v>52</v>
      </c>
      <c r="Q1" s="459" t="s">
        <v>50</v>
      </c>
      <c r="R1" s="622" t="s">
        <v>543</v>
      </c>
      <c r="S1" s="459" t="s">
        <v>57</v>
      </c>
      <c r="W1" s="459" t="s">
        <v>545</v>
      </c>
    </row>
    <row r="2" spans="2:23">
      <c r="B2" s="679" t="s">
        <v>532</v>
      </c>
      <c r="C2" s="679"/>
      <c r="D2" s="679"/>
      <c r="E2" s="679"/>
      <c r="F2" s="679"/>
      <c r="G2" s="679"/>
      <c r="H2" s="679"/>
      <c r="I2" s="679"/>
      <c r="J2" s="679"/>
      <c r="K2" s="679"/>
      <c r="L2" s="679"/>
      <c r="M2" s="679"/>
      <c r="N2" s="679"/>
      <c r="O2" s="679"/>
      <c r="P2" s="679"/>
      <c r="Q2" s="679"/>
      <c r="R2" s="679"/>
    </row>
    <row r="3" spans="2:23" ht="15" thickBot="1">
      <c r="B3" s="680" t="s">
        <v>416</v>
      </c>
      <c r="C3" s="680"/>
      <c r="D3" s="680"/>
      <c r="E3" s="680"/>
      <c r="F3" s="680"/>
      <c r="G3" s="680"/>
      <c r="H3" s="680"/>
      <c r="I3" s="680"/>
      <c r="J3" s="680"/>
      <c r="K3" s="680"/>
      <c r="L3" s="680"/>
      <c r="M3" s="680"/>
      <c r="N3" s="680"/>
      <c r="O3" s="680"/>
      <c r="P3" s="680"/>
      <c r="Q3" s="680"/>
      <c r="R3" s="680"/>
      <c r="S3" s="460"/>
    </row>
    <row r="4" spans="2:23" s="497" customFormat="1" ht="18.75" customHeight="1">
      <c r="B4" s="697"/>
      <c r="C4" s="693" t="s">
        <v>417</v>
      </c>
      <c r="D4" s="645"/>
      <c r="E4" s="693" t="s">
        <v>418</v>
      </c>
      <c r="F4" s="652"/>
      <c r="G4" s="652"/>
      <c r="H4" s="652"/>
      <c r="I4" s="652"/>
      <c r="J4" s="653"/>
      <c r="K4" s="693" t="s">
        <v>419</v>
      </c>
      <c r="P4" s="693" t="s">
        <v>421</v>
      </c>
      <c r="Q4" s="693" t="s">
        <v>422</v>
      </c>
      <c r="R4" s="695" t="s">
        <v>542</v>
      </c>
      <c r="S4" s="691" t="s">
        <v>57</v>
      </c>
    </row>
    <row r="5" spans="2:23" s="460" customFormat="1" ht="50.25" customHeight="1" thickBot="1">
      <c r="B5" s="698"/>
      <c r="C5" s="694"/>
      <c r="D5" s="646" t="s">
        <v>538</v>
      </c>
      <c r="E5" s="694"/>
      <c r="F5" s="621" t="s">
        <v>423</v>
      </c>
      <c r="G5" s="621" t="s">
        <v>424</v>
      </c>
      <c r="H5" s="621" t="s">
        <v>425</v>
      </c>
      <c r="I5" s="644" t="s">
        <v>479</v>
      </c>
      <c r="J5" s="621" t="s">
        <v>427</v>
      </c>
      <c r="K5" s="694"/>
      <c r="L5" s="623" t="s">
        <v>77</v>
      </c>
      <c r="M5" s="623" t="s">
        <v>540</v>
      </c>
      <c r="N5" s="623" t="s">
        <v>78</v>
      </c>
      <c r="O5" s="623" t="s">
        <v>80</v>
      </c>
      <c r="P5" s="694"/>
      <c r="Q5" s="694"/>
      <c r="R5" s="696"/>
      <c r="S5" s="692"/>
    </row>
    <row r="6" spans="2:23" ht="15">
      <c r="B6" s="461" t="s">
        <v>428</v>
      </c>
      <c r="C6" s="642">
        <v>2584672.0999999996</v>
      </c>
      <c r="D6" s="642"/>
      <c r="E6" s="642" t="s">
        <v>429</v>
      </c>
      <c r="F6" s="642" t="s">
        <v>429</v>
      </c>
      <c r="G6" s="642" t="s">
        <v>429</v>
      </c>
      <c r="H6" s="642" t="s">
        <v>429</v>
      </c>
      <c r="I6" s="642" t="s">
        <v>429</v>
      </c>
      <c r="J6" s="642" t="s">
        <v>429</v>
      </c>
      <c r="K6" s="642">
        <v>957528.6</v>
      </c>
      <c r="L6" s="642"/>
      <c r="M6" s="642"/>
      <c r="N6" s="642"/>
      <c r="O6" s="642"/>
      <c r="P6" s="642" t="s">
        <v>429</v>
      </c>
      <c r="Q6" s="642" t="s">
        <v>429</v>
      </c>
      <c r="R6" s="641" t="s">
        <v>429</v>
      </c>
      <c r="S6" s="501">
        <f t="shared" ref="S6:S37" si="0">SUM(F6:R6)+D6</f>
        <v>957528.6</v>
      </c>
    </row>
    <row r="7" spans="2:23">
      <c r="B7" s="464" t="s">
        <v>430</v>
      </c>
      <c r="C7" s="637">
        <v>12678.1</v>
      </c>
      <c r="D7" s="637"/>
      <c r="E7" s="637">
        <v>11999.1</v>
      </c>
      <c r="F7" s="637">
        <v>52.1</v>
      </c>
      <c r="G7" s="637">
        <v>7343.5</v>
      </c>
      <c r="H7" s="637">
        <v>21.3</v>
      </c>
      <c r="I7" s="637" t="s">
        <v>429</v>
      </c>
      <c r="J7" s="637">
        <v>1504.7</v>
      </c>
      <c r="K7" s="637" t="s">
        <v>429</v>
      </c>
      <c r="L7" s="637"/>
      <c r="M7" s="637"/>
      <c r="N7" s="637"/>
      <c r="O7" s="637"/>
      <c r="P7" s="637" t="s">
        <v>429</v>
      </c>
      <c r="Q7" s="637">
        <v>492.8</v>
      </c>
      <c r="R7" s="636">
        <v>186.2</v>
      </c>
      <c r="S7" s="501">
        <f t="shared" si="0"/>
        <v>9600.6</v>
      </c>
    </row>
    <row r="8" spans="2:23">
      <c r="B8" s="464" t="s">
        <v>431</v>
      </c>
      <c r="C8" s="637">
        <v>-1861834.3</v>
      </c>
      <c r="D8" s="637"/>
      <c r="E8" s="637">
        <v>-48099.7</v>
      </c>
      <c r="F8" s="637">
        <v>-2499.3000000000002</v>
      </c>
      <c r="G8" s="637" t="s">
        <v>429</v>
      </c>
      <c r="H8" s="637">
        <v>-32461.200000000001</v>
      </c>
      <c r="I8" s="637">
        <v>-8.5</v>
      </c>
      <c r="J8" s="637">
        <v>-7471.6</v>
      </c>
      <c r="K8" s="637">
        <v>-462197</v>
      </c>
      <c r="L8" s="637"/>
      <c r="M8" s="637"/>
      <c r="N8" s="637"/>
      <c r="O8" s="637"/>
      <c r="P8" s="637" t="s">
        <v>429</v>
      </c>
      <c r="Q8" s="637">
        <v>-5367.2</v>
      </c>
      <c r="R8" s="636" t="s">
        <v>429</v>
      </c>
      <c r="S8" s="501">
        <f t="shared" si="0"/>
        <v>-510004.8</v>
      </c>
    </row>
    <row r="9" spans="2:23" ht="15">
      <c r="B9" s="466" t="s">
        <v>432</v>
      </c>
      <c r="C9" s="637">
        <v>-14818.8</v>
      </c>
      <c r="D9" s="637"/>
      <c r="E9" s="637">
        <v>-14818.8</v>
      </c>
      <c r="F9" s="637" t="s">
        <v>429</v>
      </c>
      <c r="G9" s="637" t="s">
        <v>429</v>
      </c>
      <c r="H9" s="637">
        <v>-1305.3</v>
      </c>
      <c r="I9" s="637" t="s">
        <v>429</v>
      </c>
      <c r="J9" s="637" t="s">
        <v>429</v>
      </c>
      <c r="K9" s="637" t="s">
        <v>429</v>
      </c>
      <c r="L9" s="637"/>
      <c r="M9" s="637"/>
      <c r="N9" s="637"/>
      <c r="O9" s="637"/>
      <c r="P9" s="637" t="s">
        <v>429</v>
      </c>
      <c r="Q9" s="637" t="s">
        <v>429</v>
      </c>
      <c r="R9" s="636" t="s">
        <v>429</v>
      </c>
      <c r="S9" s="501">
        <f t="shared" si="0"/>
        <v>-1305.3</v>
      </c>
    </row>
    <row r="10" spans="2:23">
      <c r="B10" s="467" t="s">
        <v>433</v>
      </c>
      <c r="C10" s="637">
        <v>-1305.3</v>
      </c>
      <c r="D10" s="637"/>
      <c r="E10" s="637">
        <v>-1305.3</v>
      </c>
      <c r="F10" s="637" t="s">
        <v>429</v>
      </c>
      <c r="G10" s="637" t="s">
        <v>429</v>
      </c>
      <c r="H10" s="637">
        <v>-1305.3</v>
      </c>
      <c r="I10" s="637" t="s">
        <v>429</v>
      </c>
      <c r="J10" s="637" t="s">
        <v>429</v>
      </c>
      <c r="K10" s="637" t="s">
        <v>429</v>
      </c>
      <c r="L10" s="637"/>
      <c r="M10" s="637"/>
      <c r="N10" s="637"/>
      <c r="O10" s="637"/>
      <c r="P10" s="637" t="s">
        <v>429</v>
      </c>
      <c r="Q10" s="637" t="s">
        <v>429</v>
      </c>
      <c r="R10" s="636" t="s">
        <v>429</v>
      </c>
      <c r="S10" s="501">
        <f t="shared" si="0"/>
        <v>-1305.3</v>
      </c>
    </row>
    <row r="11" spans="2:23">
      <c r="B11" s="467" t="s">
        <v>434</v>
      </c>
      <c r="C11" s="637">
        <v>-13513.5</v>
      </c>
      <c r="D11" s="637"/>
      <c r="E11" s="637">
        <v>-13513.5</v>
      </c>
      <c r="F11" s="637" t="s">
        <v>429</v>
      </c>
      <c r="G11" s="637" t="s">
        <v>429</v>
      </c>
      <c r="H11" s="637" t="s">
        <v>429</v>
      </c>
      <c r="I11" s="637" t="s">
        <v>429</v>
      </c>
      <c r="J11" s="637" t="s">
        <v>429</v>
      </c>
      <c r="K11" s="637" t="s">
        <v>429</v>
      </c>
      <c r="L11" s="637"/>
      <c r="M11" s="637"/>
      <c r="N11" s="637"/>
      <c r="O11" s="637"/>
      <c r="P11" s="637" t="s">
        <v>429</v>
      </c>
      <c r="Q11" s="637" t="s">
        <v>429</v>
      </c>
      <c r="R11" s="636" t="s">
        <v>429</v>
      </c>
      <c r="S11" s="501">
        <f t="shared" si="0"/>
        <v>0</v>
      </c>
    </row>
    <row r="12" spans="2:23">
      <c r="B12" s="468" t="s">
        <v>435</v>
      </c>
      <c r="C12" s="637">
        <v>-7141.9000000000005</v>
      </c>
      <c r="D12" s="637"/>
      <c r="E12" s="637">
        <v>-1403.8000000000002</v>
      </c>
      <c r="F12" s="637">
        <v>464.7</v>
      </c>
      <c r="G12" s="637">
        <v>1114.5</v>
      </c>
      <c r="H12" s="637">
        <v>170.6</v>
      </c>
      <c r="I12" s="637">
        <v>-2081.5</v>
      </c>
      <c r="J12" s="637">
        <v>-845.6</v>
      </c>
      <c r="K12" s="637">
        <v>-4948.8999999999996</v>
      </c>
      <c r="L12" s="637"/>
      <c r="M12" s="637"/>
      <c r="N12" s="637"/>
      <c r="O12" s="637"/>
      <c r="P12" s="637" t="s">
        <v>429</v>
      </c>
      <c r="Q12" s="637" t="s">
        <v>429</v>
      </c>
      <c r="R12" s="636">
        <v>2.8</v>
      </c>
      <c r="S12" s="501">
        <f t="shared" si="0"/>
        <v>-6123.4</v>
      </c>
    </row>
    <row r="13" spans="2:23">
      <c r="B13" s="469" t="s">
        <v>436</v>
      </c>
      <c r="C13" s="640">
        <v>713555.2</v>
      </c>
      <c r="D13" s="640"/>
      <c r="E13" s="640">
        <v>-52323.199999999997</v>
      </c>
      <c r="F13" s="637">
        <v>-1982.5</v>
      </c>
      <c r="G13" s="637">
        <v>8458</v>
      </c>
      <c r="H13" s="637">
        <v>-33574.6</v>
      </c>
      <c r="I13" s="637">
        <v>-2090</v>
      </c>
      <c r="J13" s="637">
        <v>-6812.5</v>
      </c>
      <c r="K13" s="640">
        <v>490382.7</v>
      </c>
      <c r="L13" s="640"/>
      <c r="M13" s="640"/>
      <c r="N13" s="640"/>
      <c r="O13" s="640"/>
      <c r="P13" s="637" t="s">
        <v>429</v>
      </c>
      <c r="Q13" s="640">
        <v>-4874.3999999999996</v>
      </c>
      <c r="R13" s="639">
        <v>189</v>
      </c>
      <c r="S13" s="501">
        <f t="shared" si="0"/>
        <v>449695.7</v>
      </c>
    </row>
    <row r="14" spans="2:23">
      <c r="B14" s="471" t="s">
        <v>437</v>
      </c>
      <c r="C14" s="640">
        <v>2461.4</v>
      </c>
      <c r="D14" s="640"/>
      <c r="E14" s="640">
        <v>955.00000000000011</v>
      </c>
      <c r="F14" s="637" t="s">
        <v>429</v>
      </c>
      <c r="G14" s="637">
        <v>375.8</v>
      </c>
      <c r="H14" s="637">
        <v>563.1</v>
      </c>
      <c r="I14" s="637" t="s">
        <v>429</v>
      </c>
      <c r="J14" s="637">
        <v>16.100000000000001</v>
      </c>
      <c r="K14" s="640">
        <v>1402.3</v>
      </c>
      <c r="L14" s="640"/>
      <c r="M14" s="640"/>
      <c r="N14" s="640"/>
      <c r="O14" s="640"/>
      <c r="P14" s="637" t="s">
        <v>429</v>
      </c>
      <c r="Q14" s="640">
        <v>104.1</v>
      </c>
      <c r="R14" s="636" t="s">
        <v>429</v>
      </c>
      <c r="S14" s="501">
        <f t="shared" si="0"/>
        <v>2461.4</v>
      </c>
    </row>
    <row r="15" spans="2:23">
      <c r="B15" s="471" t="s">
        <v>438</v>
      </c>
      <c r="C15" s="637" t="s">
        <v>429</v>
      </c>
      <c r="D15" s="637"/>
      <c r="E15" s="637" t="s">
        <v>429</v>
      </c>
      <c r="F15" s="637" t="s">
        <v>429</v>
      </c>
      <c r="G15" s="637" t="s">
        <v>429</v>
      </c>
      <c r="H15" s="637" t="s">
        <v>429</v>
      </c>
      <c r="I15" s="637" t="s">
        <v>429</v>
      </c>
      <c r="J15" s="637" t="s">
        <v>429</v>
      </c>
      <c r="K15" s="637" t="s">
        <v>429</v>
      </c>
      <c r="L15" s="637"/>
      <c r="M15" s="637"/>
      <c r="N15" s="637"/>
      <c r="O15" s="637"/>
      <c r="P15" s="637" t="s">
        <v>429</v>
      </c>
      <c r="Q15" s="637" t="s">
        <v>429</v>
      </c>
      <c r="R15" s="636" t="s">
        <v>429</v>
      </c>
      <c r="S15" s="501">
        <f t="shared" si="0"/>
        <v>0</v>
      </c>
    </row>
    <row r="16" spans="2:23">
      <c r="B16" s="471" t="s">
        <v>439</v>
      </c>
      <c r="C16" s="640">
        <v>-152555.29999999999</v>
      </c>
      <c r="D16" s="640"/>
      <c r="E16" s="640">
        <v>256780.2</v>
      </c>
      <c r="F16" s="637">
        <v>9959.2000000000007</v>
      </c>
      <c r="G16" s="637">
        <v>50169</v>
      </c>
      <c r="H16" s="637">
        <v>95067.5</v>
      </c>
      <c r="I16" s="637">
        <v>5365.2</v>
      </c>
      <c r="J16" s="637">
        <v>46513.4</v>
      </c>
      <c r="K16" s="640">
        <v>-241023.6</v>
      </c>
      <c r="L16" s="640"/>
      <c r="M16" s="640"/>
      <c r="N16" s="640"/>
      <c r="O16" s="640"/>
      <c r="P16" s="640">
        <v>14016</v>
      </c>
      <c r="Q16" s="640">
        <v>93862.5</v>
      </c>
      <c r="R16" s="636" t="s">
        <v>429</v>
      </c>
      <c r="S16" s="501">
        <f t="shared" si="0"/>
        <v>73929.200000000012</v>
      </c>
    </row>
    <row r="17" spans="1:23">
      <c r="B17" s="467" t="s">
        <v>440</v>
      </c>
      <c r="C17" s="637">
        <v>-85949.999999999985</v>
      </c>
      <c r="D17" s="637"/>
      <c r="E17" s="637">
        <v>-597.20000000000005</v>
      </c>
      <c r="F17" s="637" t="s">
        <v>429</v>
      </c>
      <c r="G17" s="637" t="s">
        <v>429</v>
      </c>
      <c r="H17" s="637">
        <v>-597.20000000000005</v>
      </c>
      <c r="I17" s="637" t="s">
        <v>429</v>
      </c>
      <c r="J17" s="637" t="s">
        <v>429</v>
      </c>
      <c r="K17" s="637">
        <v>-142783.79999999999</v>
      </c>
      <c r="L17" s="637"/>
      <c r="M17" s="637"/>
      <c r="N17" s="637"/>
      <c r="O17" s="637"/>
      <c r="P17" s="637" t="s">
        <v>429</v>
      </c>
      <c r="Q17" s="637">
        <v>66677.8</v>
      </c>
      <c r="R17" s="636" t="s">
        <v>429</v>
      </c>
      <c r="S17" s="501">
        <f t="shared" si="0"/>
        <v>-76703.199999999997</v>
      </c>
      <c r="T17" s="498" t="e">
        <f>(Q17+#REF!)/SUM(F17:K17)*-1</f>
        <v>#REF!</v>
      </c>
      <c r="V17" s="499">
        <f>SUM(P17:Q17)/SUM(F17:O17)*-1</f>
        <v>0.46503930088365963</v>
      </c>
    </row>
    <row r="18" spans="1:23">
      <c r="B18" s="467" t="s">
        <v>441</v>
      </c>
      <c r="C18" s="637">
        <v>-54926.900000000009</v>
      </c>
      <c r="D18" s="637"/>
      <c r="E18" s="637">
        <v>-8.5</v>
      </c>
      <c r="F18" s="637" t="s">
        <v>429</v>
      </c>
      <c r="G18" s="637" t="s">
        <v>429</v>
      </c>
      <c r="H18" s="637">
        <v>-8.5</v>
      </c>
      <c r="I18" s="637" t="s">
        <v>429</v>
      </c>
      <c r="J18" s="637" t="s">
        <v>429</v>
      </c>
      <c r="K18" s="637">
        <v>-89888.8</v>
      </c>
      <c r="L18" s="637"/>
      <c r="M18" s="637"/>
      <c r="N18" s="637"/>
      <c r="O18" s="637"/>
      <c r="P18" s="637">
        <v>7785.7</v>
      </c>
      <c r="Q18" s="637">
        <v>27184.7</v>
      </c>
      <c r="R18" s="636" t="s">
        <v>429</v>
      </c>
      <c r="S18" s="501">
        <f t="shared" si="0"/>
        <v>-54926.900000000009</v>
      </c>
      <c r="T18" s="499">
        <f>SUM(P18:Q18)/SUM(F18:O18)*-1</f>
        <v>0.38900389666875423</v>
      </c>
    </row>
    <row r="19" spans="1:23">
      <c r="B19" s="467" t="s">
        <v>442</v>
      </c>
      <c r="C19" s="637">
        <v>-1922.8999999999996</v>
      </c>
      <c r="D19" s="637"/>
      <c r="E19" s="637">
        <v>-17</v>
      </c>
      <c r="F19" s="637" t="s">
        <v>429</v>
      </c>
      <c r="G19" s="637" t="s">
        <v>429</v>
      </c>
      <c r="H19" s="637">
        <v>-8.5</v>
      </c>
      <c r="I19" s="637">
        <v>-8.5</v>
      </c>
      <c r="J19" s="637" t="s">
        <v>429</v>
      </c>
      <c r="K19" s="637">
        <v>-8136.2</v>
      </c>
      <c r="L19" s="637"/>
      <c r="M19" s="637"/>
      <c r="N19" s="637"/>
      <c r="O19" s="637"/>
      <c r="P19" s="637">
        <v>6230.3</v>
      </c>
      <c r="Q19" s="637" t="s">
        <v>429</v>
      </c>
      <c r="R19" s="636" t="s">
        <v>429</v>
      </c>
      <c r="S19" s="501">
        <f t="shared" si="0"/>
        <v>-1922.8999999999996</v>
      </c>
      <c r="T19" s="499">
        <f>SUM(P19:Q19)/SUM(F19:O19)*-1</f>
        <v>0.76415395182259727</v>
      </c>
    </row>
    <row r="20" spans="1:23">
      <c r="B20" s="467" t="s">
        <v>443</v>
      </c>
      <c r="C20" s="637">
        <v>1174.4000000000001</v>
      </c>
      <c r="D20" s="637"/>
      <c r="E20" s="637">
        <v>1389.2</v>
      </c>
      <c r="F20" s="637">
        <v>569.1</v>
      </c>
      <c r="G20" s="637" t="s">
        <v>429</v>
      </c>
      <c r="H20" s="637" t="s">
        <v>429</v>
      </c>
      <c r="I20" s="637" t="s">
        <v>429</v>
      </c>
      <c r="J20" s="637">
        <v>820.1</v>
      </c>
      <c r="K20" s="637">
        <v>-214.8</v>
      </c>
      <c r="L20" s="637"/>
      <c r="M20" s="637"/>
      <c r="N20" s="637"/>
      <c r="O20" s="637"/>
      <c r="P20" s="637" t="s">
        <v>429</v>
      </c>
      <c r="Q20" s="637" t="s">
        <v>429</v>
      </c>
      <c r="R20" s="636" t="s">
        <v>429</v>
      </c>
      <c r="S20" s="501">
        <f t="shared" si="0"/>
        <v>1174.4000000000001</v>
      </c>
    </row>
    <row r="21" spans="1:23">
      <c r="B21" s="467" t="s">
        <v>444</v>
      </c>
      <c r="C21" s="637" t="s">
        <v>429</v>
      </c>
      <c r="D21" s="637"/>
      <c r="E21" s="637" t="s">
        <v>429</v>
      </c>
      <c r="F21" s="637" t="s">
        <v>429</v>
      </c>
      <c r="G21" s="637" t="s">
        <v>429</v>
      </c>
      <c r="H21" s="637" t="s">
        <v>429</v>
      </c>
      <c r="I21" s="637" t="s">
        <v>429</v>
      </c>
      <c r="J21" s="637" t="s">
        <v>429</v>
      </c>
      <c r="K21" s="637" t="s">
        <v>429</v>
      </c>
      <c r="L21" s="637"/>
      <c r="M21" s="637"/>
      <c r="N21" s="637"/>
      <c r="O21" s="637"/>
      <c r="P21" s="637" t="s">
        <v>429</v>
      </c>
      <c r="Q21" s="637" t="s">
        <v>429</v>
      </c>
      <c r="R21" s="636" t="s">
        <v>429</v>
      </c>
      <c r="S21" s="501">
        <f t="shared" si="0"/>
        <v>0</v>
      </c>
    </row>
    <row r="22" spans="1:23" ht="15">
      <c r="A22" s="499" t="e">
        <f>(C22-C25-Q25)/#REF!</f>
        <v>#REF!</v>
      </c>
      <c r="B22" s="472" t="s">
        <v>445</v>
      </c>
      <c r="C22" s="637">
        <v>-10927.8</v>
      </c>
      <c r="D22" s="637"/>
      <c r="E22" s="637">
        <v>256013.7</v>
      </c>
      <c r="F22" s="637">
        <v>9390.1</v>
      </c>
      <c r="G22" s="637">
        <v>50169</v>
      </c>
      <c r="H22" s="637">
        <v>95681.7</v>
      </c>
      <c r="I22" s="637">
        <v>5373.7</v>
      </c>
      <c r="J22" s="637">
        <v>45693.3</v>
      </c>
      <c r="K22" s="637" t="s">
        <v>429</v>
      </c>
      <c r="L22" s="637"/>
      <c r="M22" s="637"/>
      <c r="N22" s="637"/>
      <c r="O22" s="637"/>
      <c r="P22" s="637" t="s">
        <v>429</v>
      </c>
      <c r="Q22" s="637" t="s">
        <v>429</v>
      </c>
      <c r="R22" s="636" t="s">
        <v>429</v>
      </c>
      <c r="S22" s="501">
        <f t="shared" si="0"/>
        <v>206307.8</v>
      </c>
      <c r="T22" s="483">
        <v>29</v>
      </c>
      <c r="U22" s="483">
        <f>T22/$T$26</f>
        <v>5.8467741935483868E-2</v>
      </c>
    </row>
    <row r="23" spans="1:23" ht="15">
      <c r="B23" s="472" t="s">
        <v>446</v>
      </c>
      <c r="C23" s="637" t="s">
        <v>429</v>
      </c>
      <c r="D23" s="637"/>
      <c r="E23" s="637" t="s">
        <v>429</v>
      </c>
      <c r="F23" s="637" t="s">
        <v>429</v>
      </c>
      <c r="G23" s="637" t="s">
        <v>429</v>
      </c>
      <c r="H23" s="637" t="s">
        <v>429</v>
      </c>
      <c r="I23" s="637" t="s">
        <v>429</v>
      </c>
      <c r="J23" s="637" t="s">
        <v>429</v>
      </c>
      <c r="K23" s="637" t="s">
        <v>429</v>
      </c>
      <c r="L23" s="637"/>
      <c r="M23" s="637"/>
      <c r="N23" s="637"/>
      <c r="O23" s="637"/>
      <c r="P23" s="637" t="s">
        <v>429</v>
      </c>
      <c r="Q23" s="637" t="s">
        <v>429</v>
      </c>
      <c r="R23" s="636" t="s">
        <v>429</v>
      </c>
      <c r="S23" s="501">
        <f t="shared" si="0"/>
        <v>0</v>
      </c>
      <c r="T23" s="483">
        <v>54</v>
      </c>
      <c r="U23" s="483">
        <f>T23/$T$26</f>
        <v>0.10887096774193548</v>
      </c>
    </row>
    <row r="24" spans="1:23">
      <c r="B24" s="467" t="s">
        <v>447</v>
      </c>
      <c r="C24" s="637">
        <v>-2.0999999999999996</v>
      </c>
      <c r="D24" s="637"/>
      <c r="E24" s="637" t="s">
        <v>429</v>
      </c>
      <c r="F24" s="637" t="s">
        <v>429</v>
      </c>
      <c r="G24" s="637" t="s">
        <v>429</v>
      </c>
      <c r="H24" s="637" t="s">
        <v>429</v>
      </c>
      <c r="I24" s="637" t="s">
        <v>429</v>
      </c>
      <c r="J24" s="637" t="s">
        <v>429</v>
      </c>
      <c r="K24" s="637" t="s">
        <v>429</v>
      </c>
      <c r="L24" s="637"/>
      <c r="M24" s="637"/>
      <c r="N24" s="637"/>
      <c r="O24" s="637"/>
      <c r="P24" s="637" t="s">
        <v>429</v>
      </c>
      <c r="Q24" s="637" t="s">
        <v>429</v>
      </c>
      <c r="R24" s="636" t="s">
        <v>429</v>
      </c>
      <c r="S24" s="501">
        <f t="shared" si="0"/>
        <v>0</v>
      </c>
      <c r="T24" s="483">
        <v>98</v>
      </c>
      <c r="U24" s="483">
        <f>T24/$T$26</f>
        <v>0.19758064516129031</v>
      </c>
    </row>
    <row r="25" spans="1:23" ht="15">
      <c r="B25" s="473" t="s">
        <v>448</v>
      </c>
      <c r="C25" s="640">
        <v>47230.5</v>
      </c>
      <c r="D25" s="640"/>
      <c r="E25" s="640">
        <v>13615.7</v>
      </c>
      <c r="F25" s="637" t="s">
        <v>429</v>
      </c>
      <c r="G25" s="637" t="s">
        <v>429</v>
      </c>
      <c r="H25" s="637" t="s">
        <v>429</v>
      </c>
      <c r="I25" s="637" t="s">
        <v>429</v>
      </c>
      <c r="J25" s="637">
        <v>5647.7</v>
      </c>
      <c r="K25" s="640">
        <v>19479.2</v>
      </c>
      <c r="L25" s="640"/>
      <c r="M25" s="640"/>
      <c r="N25" s="640"/>
      <c r="O25" s="640"/>
      <c r="P25" s="640">
        <v>9.6</v>
      </c>
      <c r="Q25" s="640">
        <v>13673.5</v>
      </c>
      <c r="R25" s="636" t="s">
        <v>429</v>
      </c>
      <c r="S25" s="501">
        <f t="shared" si="0"/>
        <v>38810</v>
      </c>
      <c r="T25" s="483">
        <v>315</v>
      </c>
      <c r="U25" s="483">
        <f>T25/$T$26</f>
        <v>0.63508064516129037</v>
      </c>
    </row>
    <row r="26" spans="1:23" ht="15">
      <c r="B26" s="473" t="s">
        <v>449</v>
      </c>
      <c r="C26" s="640">
        <v>38719.5</v>
      </c>
      <c r="D26" s="640"/>
      <c r="E26" s="637" t="s">
        <v>429</v>
      </c>
      <c r="F26" s="637" t="s">
        <v>429</v>
      </c>
      <c r="G26" s="637" t="s">
        <v>429</v>
      </c>
      <c r="H26" s="637" t="s">
        <v>429</v>
      </c>
      <c r="I26" s="637" t="s">
        <v>429</v>
      </c>
      <c r="J26" s="637" t="s">
        <v>429</v>
      </c>
      <c r="K26" s="640">
        <v>28154.5</v>
      </c>
      <c r="L26" s="640"/>
      <c r="M26" s="640"/>
      <c r="N26" s="640"/>
      <c r="O26" s="640"/>
      <c r="P26" s="640">
        <v>798.9</v>
      </c>
      <c r="Q26" s="640">
        <v>8012.2</v>
      </c>
      <c r="R26" s="636" t="s">
        <v>429</v>
      </c>
      <c r="S26" s="501">
        <f t="shared" si="0"/>
        <v>36965.599999999999</v>
      </c>
      <c r="T26" s="483">
        <f>SUM(T22:T25)</f>
        <v>496</v>
      </c>
      <c r="U26" s="496"/>
    </row>
    <row r="27" spans="1:23" ht="15">
      <c r="B27" s="473" t="s">
        <v>450</v>
      </c>
      <c r="C27" s="640">
        <v>472588.5</v>
      </c>
      <c r="D27" s="640"/>
      <c r="E27" s="640">
        <v>189886.30000000002</v>
      </c>
      <c r="F27" s="637">
        <v>7976.7</v>
      </c>
      <c r="G27" s="637">
        <v>58251.199999999997</v>
      </c>
      <c r="H27" s="637">
        <v>60929.8</v>
      </c>
      <c r="I27" s="637">
        <v>3275.2</v>
      </c>
      <c r="J27" s="637">
        <v>34037.1</v>
      </c>
      <c r="K27" s="640">
        <v>200323.1</v>
      </c>
      <c r="L27" s="640"/>
      <c r="M27" s="640"/>
      <c r="N27" s="640"/>
      <c r="O27" s="640"/>
      <c r="P27" s="640">
        <v>13207.5</v>
      </c>
      <c r="Q27" s="640">
        <v>67198.3</v>
      </c>
      <c r="R27" s="639">
        <v>189</v>
      </c>
      <c r="S27" s="501">
        <f t="shared" si="0"/>
        <v>445387.89999999997</v>
      </c>
    </row>
    <row r="28" spans="1:23" ht="15">
      <c r="B28" s="473" t="s">
        <v>451</v>
      </c>
      <c r="C28" s="640">
        <v>417127.69999999995</v>
      </c>
      <c r="D28" s="640"/>
      <c r="E28" s="640">
        <v>135808.9</v>
      </c>
      <c r="F28" s="637">
        <v>1033.7</v>
      </c>
      <c r="G28" s="637">
        <v>58251.199999999997</v>
      </c>
      <c r="H28" s="637">
        <v>60784.800000000003</v>
      </c>
      <c r="I28" s="637">
        <v>2655</v>
      </c>
      <c r="J28" s="637">
        <v>97.6</v>
      </c>
      <c r="K28" s="640">
        <v>199092.7</v>
      </c>
      <c r="L28" s="627"/>
      <c r="M28" s="627"/>
      <c r="N28" s="627"/>
      <c r="O28" s="627"/>
      <c r="P28" s="626"/>
      <c r="Q28" s="640">
        <v>67198.3</v>
      </c>
      <c r="R28" s="639">
        <v>36</v>
      </c>
      <c r="S28" s="501">
        <f t="shared" si="0"/>
        <v>389149.3</v>
      </c>
    </row>
    <row r="29" spans="1:23">
      <c r="B29" s="474" t="s">
        <v>452</v>
      </c>
      <c r="C29" s="629">
        <v>2329926.804</v>
      </c>
      <c r="D29" s="630">
        <v>128697.84699999999</v>
      </c>
      <c r="E29" s="629">
        <v>137636.19099999999</v>
      </c>
      <c r="F29" s="628">
        <v>2799.81</v>
      </c>
      <c r="G29" s="629">
        <v>3086.5129999999999</v>
      </c>
      <c r="H29" s="629">
        <v>79286.168999999994</v>
      </c>
      <c r="I29" s="629">
        <v>25940.548999999999</v>
      </c>
      <c r="J29" s="638">
        <f t="shared" ref="J29:J42" si="1">E29-SUM(F29:I29)-W29</f>
        <v>12011.201999999994</v>
      </c>
      <c r="K29" s="642">
        <v>829920.46100000001</v>
      </c>
      <c r="L29" s="627">
        <v>3327</v>
      </c>
      <c r="M29" s="629">
        <v>2745.6530000000002</v>
      </c>
      <c r="N29" s="629">
        <v>85623</v>
      </c>
      <c r="O29" s="629">
        <v>76057</v>
      </c>
      <c r="P29" s="628">
        <v>179213</v>
      </c>
      <c r="Q29" s="628">
        <v>803761.2</v>
      </c>
      <c r="R29" s="627">
        <v>96992.4</v>
      </c>
      <c r="S29" s="501">
        <f t="shared" si="0"/>
        <v>2329461.804</v>
      </c>
      <c r="T29" s="496">
        <f t="shared" ref="T29:T42" si="2">S29-C29</f>
        <v>-465</v>
      </c>
      <c r="U29" s="496"/>
      <c r="W29" s="483">
        <v>14511.948</v>
      </c>
    </row>
    <row r="30" spans="1:23" ht="15">
      <c r="B30" s="475" t="s">
        <v>453</v>
      </c>
      <c r="C30" s="630">
        <v>298073.03499999997</v>
      </c>
      <c r="D30" s="629">
        <v>28433.278999999999</v>
      </c>
      <c r="E30" s="630">
        <v>600.34400000000005</v>
      </c>
      <c r="F30" s="630">
        <v>43.073999999999998</v>
      </c>
      <c r="G30" s="627">
        <v>0</v>
      </c>
      <c r="H30" s="627">
        <v>429.27</v>
      </c>
      <c r="I30" s="627">
        <v>0</v>
      </c>
      <c r="J30" s="638">
        <f t="shared" si="1"/>
        <v>128.00000000000006</v>
      </c>
      <c r="K30" s="642">
        <v>86104.111999999994</v>
      </c>
      <c r="L30" s="628">
        <v>0</v>
      </c>
      <c r="M30" s="630">
        <v>0</v>
      </c>
      <c r="N30" s="630">
        <v>4</v>
      </c>
      <c r="O30" s="630">
        <v>0</v>
      </c>
      <c r="P30" s="627">
        <v>1410</v>
      </c>
      <c r="Q30" s="627">
        <v>87739.199999999997</v>
      </c>
      <c r="R30" s="628">
        <v>93782.1</v>
      </c>
      <c r="S30" s="501">
        <f t="shared" si="0"/>
        <v>298073.03499999997</v>
      </c>
      <c r="T30" s="496">
        <f t="shared" si="2"/>
        <v>0</v>
      </c>
      <c r="U30" s="496"/>
      <c r="W30" s="483">
        <v>0</v>
      </c>
    </row>
    <row r="31" spans="1:23" ht="15">
      <c r="B31" s="475" t="s">
        <v>454</v>
      </c>
      <c r="C31" s="629">
        <v>567567.06900000002</v>
      </c>
      <c r="D31" s="630">
        <v>14652.936</v>
      </c>
      <c r="E31" s="629">
        <v>35945.790999999997</v>
      </c>
      <c r="F31" s="628">
        <v>0</v>
      </c>
      <c r="G31" s="628">
        <v>0</v>
      </c>
      <c r="H31" s="629">
        <v>1588.299</v>
      </c>
      <c r="I31" s="629">
        <v>21139.732</v>
      </c>
      <c r="J31" s="638">
        <f t="shared" si="1"/>
        <v>479.99999999999818</v>
      </c>
      <c r="K31" s="642">
        <v>222522.37600000002</v>
      </c>
      <c r="L31" s="627">
        <v>682</v>
      </c>
      <c r="M31" s="629">
        <v>26.925999999999998</v>
      </c>
      <c r="N31" s="629">
        <v>1113</v>
      </c>
      <c r="O31" s="629">
        <v>8748</v>
      </c>
      <c r="P31" s="628">
        <v>105172</v>
      </c>
      <c r="Q31" s="628">
        <v>189748.8</v>
      </c>
      <c r="R31" s="627">
        <v>1692</v>
      </c>
      <c r="S31" s="501">
        <f t="shared" si="0"/>
        <v>567566.0689999999</v>
      </c>
      <c r="T31" s="496">
        <f t="shared" si="2"/>
        <v>-1.0000000001164153</v>
      </c>
      <c r="U31" s="496"/>
      <c r="W31" s="483">
        <v>12737.76</v>
      </c>
    </row>
    <row r="32" spans="1:23" ht="15">
      <c r="B32" s="475" t="s">
        <v>455</v>
      </c>
      <c r="C32" s="630">
        <v>94496.457999999999</v>
      </c>
      <c r="D32" s="629">
        <v>1097.598</v>
      </c>
      <c r="E32" s="630">
        <v>1601.681</v>
      </c>
      <c r="F32" s="630">
        <v>86.147999999999996</v>
      </c>
      <c r="G32" s="627">
        <v>0</v>
      </c>
      <c r="H32" s="630">
        <v>472.197</v>
      </c>
      <c r="I32" s="630">
        <v>685.83100000000002</v>
      </c>
      <c r="J32" s="638">
        <f t="shared" si="1"/>
        <v>357.50500000000011</v>
      </c>
      <c r="K32" s="642">
        <v>35464.18</v>
      </c>
      <c r="L32" s="628">
        <v>10</v>
      </c>
      <c r="M32" s="627">
        <v>0</v>
      </c>
      <c r="N32" s="627">
        <v>0</v>
      </c>
      <c r="O32" s="627">
        <v>238</v>
      </c>
      <c r="P32" s="627">
        <v>1131</v>
      </c>
      <c r="Q32" s="627">
        <v>54954</v>
      </c>
      <c r="R32" s="628">
        <v>0</v>
      </c>
      <c r="S32" s="501">
        <f t="shared" si="0"/>
        <v>94496.459000000003</v>
      </c>
      <c r="T32" s="496">
        <f t="shared" si="2"/>
        <v>1.0000000038417056E-3</v>
      </c>
      <c r="U32" s="496"/>
      <c r="W32" s="483">
        <v>0</v>
      </c>
    </row>
    <row r="33" spans="2:23" ht="15">
      <c r="B33" s="475" t="s">
        <v>456</v>
      </c>
      <c r="C33" s="629">
        <v>281834.08299999998</v>
      </c>
      <c r="D33" s="630">
        <v>53875.453000000001</v>
      </c>
      <c r="E33" s="629">
        <v>16428.066999999999</v>
      </c>
      <c r="F33" s="629">
        <v>516.88800000000003</v>
      </c>
      <c r="G33" s="628">
        <v>0</v>
      </c>
      <c r="H33" s="629">
        <v>3176.598</v>
      </c>
      <c r="I33" s="629">
        <v>2339.8939999999998</v>
      </c>
      <c r="J33" s="638">
        <f t="shared" si="1"/>
        <v>10394.687</v>
      </c>
      <c r="K33" s="642">
        <v>105073.03</v>
      </c>
      <c r="L33" s="627">
        <v>12</v>
      </c>
      <c r="M33" s="628">
        <v>242.334</v>
      </c>
      <c r="N33" s="628">
        <v>6651</v>
      </c>
      <c r="O33" s="628">
        <v>53692</v>
      </c>
      <c r="P33" s="628">
        <v>889</v>
      </c>
      <c r="Q33" s="628">
        <v>44971.199999999997</v>
      </c>
      <c r="R33" s="627">
        <v>0</v>
      </c>
      <c r="S33" s="501">
        <f t="shared" si="0"/>
        <v>281834.08399999997</v>
      </c>
      <c r="T33" s="496">
        <f t="shared" si="2"/>
        <v>9.9999998928979039E-4</v>
      </c>
      <c r="U33" s="496"/>
      <c r="W33" s="483">
        <v>0</v>
      </c>
    </row>
    <row r="34" spans="2:23" ht="15">
      <c r="B34" s="475" t="s">
        <v>457</v>
      </c>
      <c r="C34" s="630">
        <v>120246.702</v>
      </c>
      <c r="D34" s="628">
        <v>7161.88</v>
      </c>
      <c r="E34" s="630">
        <v>1628.5350000000001</v>
      </c>
      <c r="F34" s="627">
        <v>215.37</v>
      </c>
      <c r="G34" s="627">
        <v>0</v>
      </c>
      <c r="H34" s="630">
        <v>1373.664</v>
      </c>
      <c r="I34" s="627">
        <v>0</v>
      </c>
      <c r="J34" s="638">
        <f t="shared" si="1"/>
        <v>39.500999999999976</v>
      </c>
      <c r="K34" s="642">
        <v>36605.161</v>
      </c>
      <c r="L34" s="628">
        <v>119</v>
      </c>
      <c r="M34" s="630">
        <v>26.925999999999998</v>
      </c>
      <c r="N34" s="630">
        <v>318</v>
      </c>
      <c r="O34" s="630">
        <v>0</v>
      </c>
      <c r="P34" s="627">
        <v>12126</v>
      </c>
      <c r="Q34" s="627">
        <v>61120.800000000003</v>
      </c>
      <c r="R34" s="628">
        <v>1139.4000000000001</v>
      </c>
      <c r="S34" s="501">
        <f t="shared" si="0"/>
        <v>120245.702</v>
      </c>
      <c r="T34" s="496">
        <f t="shared" si="2"/>
        <v>-1</v>
      </c>
      <c r="U34" s="496"/>
      <c r="W34" s="483">
        <v>0</v>
      </c>
    </row>
    <row r="35" spans="2:23" ht="15">
      <c r="B35" s="475" t="s">
        <v>336</v>
      </c>
      <c r="C35" s="629">
        <v>214289.12599999999</v>
      </c>
      <c r="D35" s="630">
        <v>574.64200000000005</v>
      </c>
      <c r="E35" s="629">
        <v>8575.7720000000008</v>
      </c>
      <c r="F35" s="629">
        <v>947.62800000000004</v>
      </c>
      <c r="G35" s="628">
        <v>0</v>
      </c>
      <c r="H35" s="629">
        <v>7469.2979999999998</v>
      </c>
      <c r="I35" s="629">
        <v>40.343000000000004</v>
      </c>
      <c r="J35" s="638">
        <f t="shared" si="1"/>
        <v>118.50300000000061</v>
      </c>
      <c r="K35" s="642">
        <v>73810.733999999997</v>
      </c>
      <c r="L35" s="627">
        <v>103</v>
      </c>
      <c r="M35" s="629">
        <v>80.778000000000006</v>
      </c>
      <c r="N35" s="629">
        <v>1258</v>
      </c>
      <c r="O35" s="629">
        <v>781</v>
      </c>
      <c r="P35" s="628">
        <v>10178</v>
      </c>
      <c r="Q35" s="628">
        <v>118558.8</v>
      </c>
      <c r="R35" s="627">
        <v>365.4</v>
      </c>
      <c r="S35" s="501">
        <f t="shared" si="0"/>
        <v>214286.12599999999</v>
      </c>
      <c r="T35" s="496">
        <f t="shared" si="2"/>
        <v>-3</v>
      </c>
      <c r="U35" s="496"/>
      <c r="W35" s="483">
        <v>0</v>
      </c>
    </row>
    <row r="36" spans="2:23">
      <c r="B36" s="476" t="s">
        <v>458</v>
      </c>
      <c r="C36" s="630">
        <v>14600.868</v>
      </c>
      <c r="D36" s="628">
        <v>2624.08</v>
      </c>
      <c r="E36" s="630">
        <v>1194.825</v>
      </c>
      <c r="F36" s="630">
        <v>129.22200000000001</v>
      </c>
      <c r="G36" s="627">
        <v>0</v>
      </c>
      <c r="H36" s="630">
        <v>729.75900000000001</v>
      </c>
      <c r="I36" s="630">
        <v>40.343000000000004</v>
      </c>
      <c r="J36" s="638">
        <f t="shared" si="1"/>
        <v>295.50100000000009</v>
      </c>
      <c r="K36" s="642">
        <v>3917.636</v>
      </c>
      <c r="L36" s="628">
        <v>73</v>
      </c>
      <c r="M36" s="630">
        <v>26.925999999999998</v>
      </c>
      <c r="N36" s="630">
        <v>130</v>
      </c>
      <c r="O36" s="630">
        <v>0</v>
      </c>
      <c r="P36" s="627">
        <v>194</v>
      </c>
      <c r="Q36" s="627">
        <v>6440.4</v>
      </c>
      <c r="R36" s="628">
        <v>0</v>
      </c>
      <c r="S36" s="501">
        <f t="shared" si="0"/>
        <v>14600.867</v>
      </c>
      <c r="T36" s="496">
        <f t="shared" si="2"/>
        <v>-1.0000000002037268E-3</v>
      </c>
      <c r="U36" s="496"/>
      <c r="W36" s="483">
        <v>0</v>
      </c>
    </row>
    <row r="37" spans="2:23">
      <c r="B37" s="476" t="s">
        <v>459</v>
      </c>
      <c r="C37" s="629">
        <v>213476.288</v>
      </c>
      <c r="D37" s="630">
        <v>7846.0739999999996</v>
      </c>
      <c r="E37" s="629">
        <v>6834.6090000000004</v>
      </c>
      <c r="F37" s="629">
        <v>258.44400000000002</v>
      </c>
      <c r="G37" s="628">
        <v>0</v>
      </c>
      <c r="H37" s="629">
        <v>5365.875</v>
      </c>
      <c r="I37" s="628">
        <v>1210.29</v>
      </c>
      <c r="J37" s="638">
        <f t="shared" si="1"/>
        <v>0</v>
      </c>
      <c r="K37" s="642">
        <v>116593.553</v>
      </c>
      <c r="L37" s="627">
        <v>844</v>
      </c>
      <c r="M37" s="629">
        <v>53.851999999999997</v>
      </c>
      <c r="N37" s="629">
        <v>2111</v>
      </c>
      <c r="O37" s="629">
        <v>0</v>
      </c>
      <c r="P37" s="628">
        <v>11956</v>
      </c>
      <c r="Q37" s="628">
        <v>67237.2</v>
      </c>
      <c r="R37" s="627">
        <v>0</v>
      </c>
      <c r="S37" s="501">
        <f t="shared" si="0"/>
        <v>213476.28799999997</v>
      </c>
      <c r="T37" s="496">
        <f t="shared" si="2"/>
        <v>0</v>
      </c>
      <c r="U37" s="496"/>
      <c r="W37" s="483">
        <v>0</v>
      </c>
    </row>
    <row r="38" spans="2:23">
      <c r="B38" s="476" t="s">
        <v>460</v>
      </c>
      <c r="C38" s="630">
        <v>223933.81700000001</v>
      </c>
      <c r="D38" s="628">
        <v>10776.85</v>
      </c>
      <c r="E38" s="630">
        <v>1645.181</v>
      </c>
      <c r="F38" s="630">
        <v>86.147999999999996</v>
      </c>
      <c r="G38" s="627">
        <v>0</v>
      </c>
      <c r="H38" s="630">
        <v>1116.1020000000001</v>
      </c>
      <c r="I38" s="627">
        <v>403.43</v>
      </c>
      <c r="J38" s="638">
        <f t="shared" si="1"/>
        <v>39.500999999999976</v>
      </c>
      <c r="K38" s="642">
        <v>78489.357000000004</v>
      </c>
      <c r="L38" s="628">
        <v>1340</v>
      </c>
      <c r="M38" s="630">
        <v>134.63</v>
      </c>
      <c r="N38" s="630">
        <v>21064</v>
      </c>
      <c r="O38" s="630">
        <v>12446</v>
      </c>
      <c r="P38" s="627">
        <v>26801</v>
      </c>
      <c r="Q38" s="627">
        <v>71236.800000000003</v>
      </c>
      <c r="R38" s="628">
        <v>0</v>
      </c>
      <c r="S38" s="501">
        <f t="shared" ref="S38:S54" si="3">SUM(F38:R38)+D38</f>
        <v>223933.818</v>
      </c>
      <c r="T38" s="496">
        <f t="shared" si="2"/>
        <v>9.9999998928979039E-4</v>
      </c>
      <c r="U38" s="496"/>
      <c r="W38" s="483">
        <v>0</v>
      </c>
    </row>
    <row r="39" spans="2:23" ht="15">
      <c r="B39" s="475" t="s">
        <v>461</v>
      </c>
      <c r="C39" s="629">
        <v>72305.264999999999</v>
      </c>
      <c r="D39" s="627">
        <v>0</v>
      </c>
      <c r="E39" s="629">
        <v>641.46799999999996</v>
      </c>
      <c r="F39" s="629">
        <v>43.073999999999998</v>
      </c>
      <c r="G39" s="628">
        <v>0</v>
      </c>
      <c r="H39" s="629">
        <v>558.05100000000004</v>
      </c>
      <c r="I39" s="629">
        <v>40.343000000000004</v>
      </c>
      <c r="J39" s="638">
        <f t="shared" si="1"/>
        <v>0</v>
      </c>
      <c r="K39" s="642">
        <v>4556.9449999999997</v>
      </c>
      <c r="L39" s="627">
        <v>5</v>
      </c>
      <c r="M39" s="629">
        <v>53.851999999999997</v>
      </c>
      <c r="N39" s="629">
        <v>48238</v>
      </c>
      <c r="O39" s="629">
        <v>149</v>
      </c>
      <c r="P39" s="628">
        <v>2227</v>
      </c>
      <c r="Q39" s="628">
        <v>16434</v>
      </c>
      <c r="R39" s="627">
        <v>0</v>
      </c>
      <c r="S39" s="501">
        <f t="shared" si="3"/>
        <v>72305.264999999999</v>
      </c>
      <c r="T39" s="496">
        <f t="shared" si="2"/>
        <v>0</v>
      </c>
      <c r="U39" s="496"/>
      <c r="W39" s="483">
        <v>0</v>
      </c>
    </row>
    <row r="40" spans="2:23">
      <c r="B40" s="476" t="s">
        <v>462</v>
      </c>
      <c r="C40" s="629">
        <v>17319.823</v>
      </c>
      <c r="D40" s="630">
        <v>180.55199999999999</v>
      </c>
      <c r="E40" s="629">
        <v>601.125</v>
      </c>
      <c r="F40" s="629">
        <v>43.073999999999998</v>
      </c>
      <c r="G40" s="628">
        <v>0</v>
      </c>
      <c r="H40" s="629">
        <v>558.05100000000004</v>
      </c>
      <c r="I40" s="628">
        <v>0</v>
      </c>
      <c r="J40" s="638">
        <f t="shared" si="1"/>
        <v>0</v>
      </c>
      <c r="K40" s="642">
        <v>8865.5460000000003</v>
      </c>
      <c r="L40" s="627">
        <v>3</v>
      </c>
      <c r="M40" s="629">
        <v>0</v>
      </c>
      <c r="N40" s="629">
        <v>120</v>
      </c>
      <c r="O40" s="629">
        <v>0</v>
      </c>
      <c r="P40" s="628">
        <v>544</v>
      </c>
      <c r="Q40" s="628">
        <v>7005.6</v>
      </c>
      <c r="R40" s="628">
        <v>0</v>
      </c>
      <c r="S40" s="501">
        <f t="shared" si="3"/>
        <v>17319.823</v>
      </c>
      <c r="T40" s="496">
        <f t="shared" si="2"/>
        <v>0</v>
      </c>
      <c r="U40" s="496"/>
      <c r="W40" s="483">
        <v>0</v>
      </c>
    </row>
    <row r="41" spans="2:23">
      <c r="B41" s="476" t="s">
        <v>247</v>
      </c>
      <c r="C41" s="630">
        <v>102209.42200000001</v>
      </c>
      <c r="D41" s="628">
        <v>0</v>
      </c>
      <c r="E41" s="630">
        <v>56315.993000000002</v>
      </c>
      <c r="F41" s="627">
        <v>0</v>
      </c>
      <c r="G41" s="630">
        <v>3086.5129999999999</v>
      </c>
      <c r="H41" s="627">
        <v>53229.48</v>
      </c>
      <c r="I41" s="627">
        <v>0</v>
      </c>
      <c r="J41" s="638">
        <f t="shared" si="1"/>
        <v>0</v>
      </c>
      <c r="K41" s="642">
        <v>26449.200000000001</v>
      </c>
      <c r="L41" s="628">
        <v>0</v>
      </c>
      <c r="M41" s="627">
        <v>2099.4290000000001</v>
      </c>
      <c r="N41" s="627">
        <v>0</v>
      </c>
      <c r="O41" s="627">
        <v>0</v>
      </c>
      <c r="P41" s="627">
        <v>0</v>
      </c>
      <c r="Q41" s="627">
        <v>17344.8</v>
      </c>
      <c r="R41" s="627">
        <v>0</v>
      </c>
      <c r="S41" s="501">
        <f t="shared" si="3"/>
        <v>102209.42200000001</v>
      </c>
      <c r="T41" s="496">
        <f t="shared" si="2"/>
        <v>0</v>
      </c>
      <c r="U41" s="496"/>
      <c r="W41" s="483">
        <v>0</v>
      </c>
    </row>
    <row r="42" spans="2:23" ht="15">
      <c r="B42" s="475" t="s">
        <v>463</v>
      </c>
      <c r="C42" s="630">
        <v>109114.848</v>
      </c>
      <c r="D42" s="629">
        <v>1474.5050000000001</v>
      </c>
      <c r="E42" s="627">
        <v>5622.8</v>
      </c>
      <c r="F42" s="627">
        <v>430.74</v>
      </c>
      <c r="G42" s="627">
        <v>0</v>
      </c>
      <c r="H42" s="630">
        <v>3219.5250000000001</v>
      </c>
      <c r="I42" s="630">
        <v>40.343000000000004</v>
      </c>
      <c r="J42" s="638">
        <f t="shared" si="1"/>
        <v>158.00399999999991</v>
      </c>
      <c r="K42" s="642">
        <v>31468.631999999998</v>
      </c>
      <c r="L42" s="628">
        <v>136</v>
      </c>
      <c r="M42" s="630">
        <v>0</v>
      </c>
      <c r="N42" s="630">
        <v>4616</v>
      </c>
      <c r="O42" s="630">
        <v>3</v>
      </c>
      <c r="P42" s="627">
        <v>6585</v>
      </c>
      <c r="Q42" s="627">
        <v>60969.599999999999</v>
      </c>
      <c r="R42" s="628">
        <v>13.5</v>
      </c>
      <c r="S42" s="501">
        <f t="shared" si="3"/>
        <v>109114.849</v>
      </c>
      <c r="T42" s="496">
        <f t="shared" si="2"/>
        <v>1.0000000038417056E-3</v>
      </c>
      <c r="U42" s="496"/>
      <c r="W42" s="483">
        <v>1774.1880000000001</v>
      </c>
    </row>
    <row r="43" spans="2:23" ht="15">
      <c r="B43" s="477" t="s">
        <v>464</v>
      </c>
      <c r="C43" s="660">
        <v>116855.90000000001</v>
      </c>
      <c r="D43" s="660"/>
      <c r="E43" s="660">
        <v>115375.30000000002</v>
      </c>
      <c r="F43" s="661">
        <v>848.9</v>
      </c>
      <c r="G43" s="661">
        <v>58030.9</v>
      </c>
      <c r="H43" s="661">
        <v>43513.4</v>
      </c>
      <c r="I43" s="661">
        <v>17</v>
      </c>
      <c r="J43" s="661" t="s">
        <v>429</v>
      </c>
      <c r="K43" s="642" t="e">
        <f>#REF!+J43</f>
        <v>#REF!</v>
      </c>
      <c r="L43" s="660"/>
      <c r="M43" s="660">
        <v>0</v>
      </c>
      <c r="N43" s="660"/>
      <c r="O43" s="660"/>
      <c r="P43" s="661" t="s">
        <v>429</v>
      </c>
      <c r="Q43" s="660">
        <v>1427.4</v>
      </c>
      <c r="R43" s="639">
        <v>27.7</v>
      </c>
      <c r="S43" s="501" t="e">
        <f t="shared" si="3"/>
        <v>#REF!</v>
      </c>
      <c r="U43" s="496"/>
    </row>
    <row r="44" spans="2:23">
      <c r="B44" s="476" t="s">
        <v>465</v>
      </c>
      <c r="C44" s="661">
        <v>100725.3</v>
      </c>
      <c r="D44" s="661"/>
      <c r="E44" s="661">
        <v>100725.3</v>
      </c>
      <c r="F44" s="661">
        <v>848.9</v>
      </c>
      <c r="G44" s="661">
        <v>58030.9</v>
      </c>
      <c r="H44" s="661">
        <v>41845.5</v>
      </c>
      <c r="I44" s="661" t="s">
        <v>429</v>
      </c>
      <c r="J44" s="661" t="s">
        <v>429</v>
      </c>
      <c r="K44" s="642" t="e">
        <f>#REF!+J44</f>
        <v>#REF!</v>
      </c>
      <c r="L44" s="661"/>
      <c r="M44" s="661">
        <v>0</v>
      </c>
      <c r="N44" s="661"/>
      <c r="O44" s="661"/>
      <c r="P44" s="661" t="s">
        <v>429</v>
      </c>
      <c r="Q44" s="661" t="s">
        <v>429</v>
      </c>
      <c r="R44" s="636" t="s">
        <v>429</v>
      </c>
      <c r="S44" s="501" t="e">
        <f t="shared" si="3"/>
        <v>#REF!</v>
      </c>
      <c r="U44" s="496"/>
    </row>
    <row r="45" spans="2:23" ht="15">
      <c r="B45" s="475" t="s">
        <v>466</v>
      </c>
      <c r="C45" s="661">
        <v>1543</v>
      </c>
      <c r="D45" s="661"/>
      <c r="E45" s="661">
        <v>349.7</v>
      </c>
      <c r="F45" s="661" t="s">
        <v>429</v>
      </c>
      <c r="G45" s="661" t="s">
        <v>429</v>
      </c>
      <c r="H45" s="661">
        <v>345.5</v>
      </c>
      <c r="I45" s="661">
        <v>4.2</v>
      </c>
      <c r="J45" s="661" t="s">
        <v>429</v>
      </c>
      <c r="K45" s="642" t="e">
        <f>#REF!+J45</f>
        <v>#REF!</v>
      </c>
      <c r="L45" s="661"/>
      <c r="M45" s="661">
        <v>0</v>
      </c>
      <c r="N45" s="661"/>
      <c r="O45" s="661"/>
      <c r="P45" s="661" t="s">
        <v>429</v>
      </c>
      <c r="Q45" s="661">
        <v>1163.5</v>
      </c>
      <c r="R45" s="636">
        <v>27.7</v>
      </c>
      <c r="S45" s="501" t="e">
        <f t="shared" si="3"/>
        <v>#REF!</v>
      </c>
      <c r="U45" s="496"/>
    </row>
    <row r="46" spans="2:23">
      <c r="B46" s="476" t="s">
        <v>467</v>
      </c>
      <c r="C46" s="661">
        <v>12977.999999999998</v>
      </c>
      <c r="D46" s="661"/>
      <c r="E46" s="661">
        <v>12977.999999999998</v>
      </c>
      <c r="F46" s="661" t="s">
        <v>429</v>
      </c>
      <c r="G46" s="661" t="s">
        <v>429</v>
      </c>
      <c r="H46" s="661">
        <v>12.9</v>
      </c>
      <c r="I46" s="661" t="s">
        <v>429</v>
      </c>
      <c r="J46" s="661" t="s">
        <v>429</v>
      </c>
      <c r="K46" s="642" t="e">
        <f>#REF!+J46</f>
        <v>#REF!</v>
      </c>
      <c r="L46" s="661"/>
      <c r="M46" s="661">
        <v>0</v>
      </c>
      <c r="N46" s="661"/>
      <c r="O46" s="661"/>
      <c r="P46" s="661" t="s">
        <v>429</v>
      </c>
      <c r="Q46" s="661" t="s">
        <v>429</v>
      </c>
      <c r="R46" s="636" t="s">
        <v>429</v>
      </c>
      <c r="S46" s="501" t="e">
        <f t="shared" si="3"/>
        <v>#REF!</v>
      </c>
      <c r="U46" s="496"/>
    </row>
    <row r="47" spans="2:23">
      <c r="B47" s="476" t="s">
        <v>468</v>
      </c>
      <c r="C47" s="661">
        <v>1309.5</v>
      </c>
      <c r="D47" s="661"/>
      <c r="E47" s="661">
        <v>1309.5</v>
      </c>
      <c r="F47" s="661" t="s">
        <v>429</v>
      </c>
      <c r="G47" s="661" t="s">
        <v>429</v>
      </c>
      <c r="H47" s="661">
        <v>1309.5</v>
      </c>
      <c r="I47" s="661" t="s">
        <v>429</v>
      </c>
      <c r="J47" s="661" t="s">
        <v>429</v>
      </c>
      <c r="K47" s="642" t="e">
        <f>#REF!+J47</f>
        <v>#REF!</v>
      </c>
      <c r="L47" s="661"/>
      <c r="M47" s="661">
        <v>0</v>
      </c>
      <c r="N47" s="661"/>
      <c r="O47" s="661"/>
      <c r="P47" s="661" t="s">
        <v>429</v>
      </c>
      <c r="Q47" s="661" t="s">
        <v>429</v>
      </c>
      <c r="R47" s="636" t="s">
        <v>429</v>
      </c>
      <c r="S47" s="501" t="e">
        <f t="shared" si="3"/>
        <v>#REF!</v>
      </c>
      <c r="U47" s="496"/>
    </row>
    <row r="48" spans="2:23">
      <c r="B48" s="476" t="s">
        <v>481</v>
      </c>
      <c r="C48" s="661">
        <v>287.29999999999995</v>
      </c>
      <c r="D48" s="661"/>
      <c r="E48" s="661" t="s">
        <v>429</v>
      </c>
      <c r="F48" s="661" t="s">
        <v>429</v>
      </c>
      <c r="G48" s="661" t="s">
        <v>429</v>
      </c>
      <c r="H48" s="661" t="s">
        <v>429</v>
      </c>
      <c r="I48" s="661" t="s">
        <v>429</v>
      </c>
      <c r="J48" s="661" t="s">
        <v>429</v>
      </c>
      <c r="K48" s="642" t="e">
        <f>#REF!+J48</f>
        <v>#REF!</v>
      </c>
      <c r="L48" s="661"/>
      <c r="M48" s="661">
        <v>0</v>
      </c>
      <c r="N48" s="661"/>
      <c r="O48" s="661"/>
      <c r="P48" s="661" t="s">
        <v>429</v>
      </c>
      <c r="Q48" s="661">
        <v>263.89999999999998</v>
      </c>
      <c r="R48" s="636" t="s">
        <v>429</v>
      </c>
      <c r="S48" s="501" t="e">
        <f t="shared" si="3"/>
        <v>#REF!</v>
      </c>
      <c r="U48" s="496"/>
    </row>
    <row r="49" spans="2:21" ht="15">
      <c r="B49" s="478" t="s">
        <v>470</v>
      </c>
      <c r="C49" s="661">
        <v>12.8</v>
      </c>
      <c r="D49" s="661"/>
      <c r="E49" s="661">
        <v>12.8</v>
      </c>
      <c r="F49" s="661" t="s">
        <v>429</v>
      </c>
      <c r="G49" s="661" t="s">
        <v>429</v>
      </c>
      <c r="H49" s="661" t="s">
        <v>429</v>
      </c>
      <c r="I49" s="661">
        <v>12.8</v>
      </c>
      <c r="J49" s="661" t="s">
        <v>429</v>
      </c>
      <c r="K49" s="642" t="e">
        <f>#REF!+J49</f>
        <v>#REF!</v>
      </c>
      <c r="L49" s="661"/>
      <c r="M49" s="661">
        <v>0</v>
      </c>
      <c r="N49" s="661"/>
      <c r="O49" s="661"/>
      <c r="P49" s="661" t="s">
        <v>429</v>
      </c>
      <c r="Q49" s="661" t="s">
        <v>429</v>
      </c>
      <c r="R49" s="636" t="s">
        <v>429</v>
      </c>
      <c r="S49" s="501" t="e">
        <f t="shared" si="3"/>
        <v>#REF!</v>
      </c>
      <c r="U49" s="496"/>
    </row>
    <row r="50" spans="2:21" ht="15">
      <c r="B50" s="477" t="s">
        <v>471</v>
      </c>
      <c r="C50" s="660">
        <v>232306.1</v>
      </c>
      <c r="D50" s="660"/>
      <c r="E50" s="660">
        <v>14639.2</v>
      </c>
      <c r="F50" s="661">
        <v>161.30000000000001</v>
      </c>
      <c r="G50" s="661">
        <v>220.3</v>
      </c>
      <c r="H50" s="661">
        <v>13641.4</v>
      </c>
      <c r="I50" s="661">
        <v>594.70000000000005</v>
      </c>
      <c r="J50" s="661" t="s">
        <v>429</v>
      </c>
      <c r="K50" s="642" t="e">
        <f>#REF!+J50</f>
        <v>#REF!</v>
      </c>
      <c r="L50" s="627"/>
      <c r="M50" s="627">
        <v>0</v>
      </c>
      <c r="N50" s="627"/>
      <c r="O50" s="627"/>
      <c r="P50" s="626"/>
      <c r="Q50" s="660">
        <v>49938.5</v>
      </c>
      <c r="R50" s="639">
        <v>8.3000000000000007</v>
      </c>
      <c r="S50" s="501" t="e">
        <f t="shared" si="3"/>
        <v>#REF!</v>
      </c>
      <c r="U50" s="496"/>
    </row>
    <row r="51" spans="2:21" ht="15">
      <c r="B51" s="475" t="s">
        <v>472</v>
      </c>
      <c r="C51" s="629">
        <v>149608.41699999999</v>
      </c>
      <c r="D51" s="627">
        <v>0</v>
      </c>
      <c r="E51" s="629">
        <v>88423.578999999998</v>
      </c>
      <c r="F51" s="628">
        <v>8830.17</v>
      </c>
      <c r="G51" s="629">
        <v>2367.7359999999999</v>
      </c>
      <c r="H51" s="629">
        <v>77225.672999999995</v>
      </c>
      <c r="I51" s="628">
        <v>0</v>
      </c>
      <c r="J51" s="638">
        <f>E51-SUM(F51:I51)</f>
        <v>0</v>
      </c>
      <c r="K51" s="642">
        <v>10788.3</v>
      </c>
      <c r="L51" s="627">
        <v>23474</v>
      </c>
      <c r="M51" s="628">
        <v>4423.1379999999999</v>
      </c>
      <c r="N51" s="628">
        <v>4242</v>
      </c>
      <c r="O51" s="628">
        <v>0</v>
      </c>
      <c r="P51" s="628">
        <v>0</v>
      </c>
      <c r="Q51" s="628">
        <v>18212.400000000001</v>
      </c>
      <c r="R51" s="628">
        <v>0</v>
      </c>
      <c r="S51" s="501">
        <f t="shared" si="3"/>
        <v>149563.41699999999</v>
      </c>
      <c r="U51" s="496"/>
    </row>
    <row r="52" spans="2:21">
      <c r="B52" s="476" t="s">
        <v>473</v>
      </c>
      <c r="C52" s="637">
        <v>51900.800000000003</v>
      </c>
      <c r="D52" s="637"/>
      <c r="E52" s="637">
        <v>636.6</v>
      </c>
      <c r="F52" s="637">
        <v>19</v>
      </c>
      <c r="G52" s="637" t="s">
        <v>429</v>
      </c>
      <c r="H52" s="637">
        <v>345.5</v>
      </c>
      <c r="I52" s="637">
        <v>254.9</v>
      </c>
      <c r="J52" s="637" t="s">
        <v>429</v>
      </c>
      <c r="K52" s="637">
        <v>26521.7</v>
      </c>
      <c r="L52" s="637"/>
      <c r="M52" s="637"/>
      <c r="N52" s="637"/>
      <c r="O52" s="637"/>
      <c r="P52" s="637">
        <v>979.3</v>
      </c>
      <c r="Q52" s="637">
        <v>22712.400000000001</v>
      </c>
      <c r="R52" s="636">
        <v>8.3000000000000007</v>
      </c>
      <c r="S52" s="501">
        <f t="shared" si="3"/>
        <v>50841.100000000006</v>
      </c>
    </row>
    <row r="53" spans="2:21">
      <c r="B53" s="476" t="s">
        <v>474</v>
      </c>
      <c r="C53" s="637">
        <v>158674.6</v>
      </c>
      <c r="D53" s="637"/>
      <c r="E53" s="637">
        <v>491.5</v>
      </c>
      <c r="F53" s="637">
        <v>132.80000000000001</v>
      </c>
      <c r="G53" s="637">
        <v>30.2</v>
      </c>
      <c r="H53" s="637">
        <v>324.2</v>
      </c>
      <c r="I53" s="637" t="s">
        <v>429</v>
      </c>
      <c r="J53" s="637" t="s">
        <v>429</v>
      </c>
      <c r="K53" s="637">
        <v>129558.1</v>
      </c>
      <c r="L53" s="637"/>
      <c r="M53" s="637"/>
      <c r="N53" s="637"/>
      <c r="O53" s="637"/>
      <c r="P53" s="637">
        <v>5062.1000000000004</v>
      </c>
      <c r="Q53" s="637">
        <v>23104.799999999999</v>
      </c>
      <c r="R53" s="636" t="s">
        <v>429</v>
      </c>
      <c r="S53" s="501">
        <f t="shared" si="3"/>
        <v>158212.19999999998</v>
      </c>
    </row>
    <row r="54" spans="2:21">
      <c r="B54" s="476" t="s">
        <v>475</v>
      </c>
      <c r="C54" s="637" t="s">
        <v>429</v>
      </c>
      <c r="D54" s="637"/>
      <c r="E54" s="637" t="s">
        <v>429</v>
      </c>
      <c r="F54" s="637" t="s">
        <v>429</v>
      </c>
      <c r="G54" s="637" t="s">
        <v>429</v>
      </c>
      <c r="H54" s="637" t="s">
        <v>429</v>
      </c>
      <c r="I54" s="637" t="s">
        <v>429</v>
      </c>
      <c r="J54" s="637" t="s">
        <v>429</v>
      </c>
      <c r="K54" s="637" t="s">
        <v>429</v>
      </c>
      <c r="L54" s="637"/>
      <c r="M54" s="637"/>
      <c r="N54" s="637"/>
      <c r="O54" s="637"/>
      <c r="P54" s="637" t="s">
        <v>429</v>
      </c>
      <c r="Q54" s="637" t="s">
        <v>429</v>
      </c>
      <c r="R54" s="636" t="s">
        <v>429</v>
      </c>
      <c r="S54" s="501">
        <f t="shared" si="3"/>
        <v>0</v>
      </c>
    </row>
    <row r="55" spans="2:21" ht="16" thickBot="1">
      <c r="B55" s="479" t="s">
        <v>476</v>
      </c>
      <c r="C55" s="635">
        <v>55460.800000000003</v>
      </c>
      <c r="D55" s="635"/>
      <c r="E55" s="635">
        <v>54077.4</v>
      </c>
      <c r="F55" s="634">
        <v>6943</v>
      </c>
      <c r="G55" s="634" t="s">
        <v>429</v>
      </c>
      <c r="H55" s="634">
        <v>145</v>
      </c>
      <c r="I55" s="634">
        <v>620.20000000000005</v>
      </c>
      <c r="J55" s="634">
        <v>33939.5</v>
      </c>
      <c r="K55" s="635">
        <v>1230.4000000000001</v>
      </c>
      <c r="L55" s="635"/>
      <c r="M55" s="635"/>
      <c r="N55" s="635"/>
      <c r="O55" s="635"/>
      <c r="P55" s="634" t="s">
        <v>429</v>
      </c>
      <c r="Q55" s="634" t="s">
        <v>429</v>
      </c>
      <c r="R55" s="633">
        <v>153</v>
      </c>
    </row>
  </sheetData>
  <mergeCells count="10">
    <mergeCell ref="S4:S5"/>
    <mergeCell ref="P4:P5"/>
    <mergeCell ref="Q4:Q5"/>
    <mergeCell ref="R4:R5"/>
    <mergeCell ref="B2:R2"/>
    <mergeCell ref="B3:R3"/>
    <mergeCell ref="B4:B5"/>
    <mergeCell ref="C4:C5"/>
    <mergeCell ref="E4:E5"/>
    <mergeCell ref="K4:K5"/>
  </mergeCells>
  <pageMargins left="0.7" right="0.7" top="0.75" bottom="0.75" header="0.3" footer="0.3"/>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391E4ED4D6B5344984C5B5CBC1A28781" ma:contentTypeVersion="13" ma:contentTypeDescription="Opret et nyt dokument." ma:contentTypeScope="" ma:versionID="a8662b4a95e495bc977359cc4b8d0a5a">
  <xsd:schema xmlns:xsd="http://www.w3.org/2001/XMLSchema" xmlns:xs="http://www.w3.org/2001/XMLSchema" xmlns:p="http://schemas.microsoft.com/office/2006/metadata/properties" xmlns:ns2="6218e30f-ac19-4e1a-9d42-0577826d9887" xmlns:ns3="9bef2f80-48e4-49d2-aa34-66e9d7fcf80f" targetNamespace="http://schemas.microsoft.com/office/2006/metadata/properties" ma:root="true" ma:fieldsID="b72a6a49e693c9bb3f1300811353490c" ns2:_="" ns3:_="">
    <xsd:import namespace="6218e30f-ac19-4e1a-9d42-0577826d9887"/>
    <xsd:import namespace="9bef2f80-48e4-49d2-aa34-66e9d7fcf80f"/>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ServiceAutoKeyPoints" minOccurs="0"/>
                <xsd:element ref="ns2:MediaServiceKeyPoints" minOccurs="0"/>
                <xsd:element ref="ns2:MediaLengthInSecond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218e30f-ac19-4e1a-9d42-0577826d988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LengthInSeconds" ma:index="18"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9bef2f80-48e4-49d2-aa34-66e9d7fcf80f" elementFormDefault="qualified">
    <xsd:import namespace="http://schemas.microsoft.com/office/2006/documentManagement/types"/>
    <xsd:import namespace="http://schemas.microsoft.com/office/infopath/2007/PartnerControls"/>
    <xsd:element name="SharedWithUsers" ma:index="19" nillable="true" ma:displayName="Del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Delt med detaljer"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dhol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1457E96-7C4C-4163-A832-0CA4096011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218e30f-ac19-4e1a-9d42-0577826d9887"/>
    <ds:schemaRef ds:uri="9bef2f80-48e4-49d2-aa34-66e9d7fcf80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15AB354-734C-4017-9B28-AE7732DD4347}">
  <ds:schemaRefs>
    <ds:schemaRef ds:uri="http://schemas.microsoft.com/sharepoint/v3/contenttype/forms"/>
  </ds:schemaRefs>
</ds:datastoreItem>
</file>

<file path=customXml/itemProps3.xml><?xml version="1.0" encoding="utf-8"?>
<ds:datastoreItem xmlns:ds="http://schemas.openxmlformats.org/officeDocument/2006/customXml" ds:itemID="{85D7F492-2B06-4366-B611-F5BE89E2B911}">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25</vt:i4>
      </vt:variant>
    </vt:vector>
  </HeadingPairs>
  <TitlesOfParts>
    <vt:vector size="25" baseType="lpstr">
      <vt:lpstr>LOG</vt:lpstr>
      <vt:lpstr>Intro</vt:lpstr>
      <vt:lpstr>Processes</vt:lpstr>
      <vt:lpstr>Commodities</vt:lpstr>
      <vt:lpstr>Demand</vt:lpstr>
      <vt:lpstr>IronSteel</vt:lpstr>
      <vt:lpstr>Chemical</vt:lpstr>
      <vt:lpstr>GlassConcrete</vt:lpstr>
      <vt:lpstr>Mining</vt:lpstr>
      <vt:lpstr>PulpPaper</vt:lpstr>
      <vt:lpstr>Wood</vt:lpstr>
      <vt:lpstr>Aluminium</vt:lpstr>
      <vt:lpstr>Transport</vt:lpstr>
      <vt:lpstr>Machinery</vt:lpstr>
      <vt:lpstr>Food</vt:lpstr>
      <vt:lpstr>TextileLeather</vt:lpstr>
      <vt:lpstr>Construction</vt:lpstr>
      <vt:lpstr>Other</vt:lpstr>
      <vt:lpstr>IND_Fuel</vt:lpstr>
      <vt:lpstr>Emis</vt:lpstr>
      <vt:lpstr>Energy matrix</vt:lpstr>
      <vt:lpstr>RegSplit</vt:lpstr>
      <vt:lpstr>2010</vt:lpstr>
      <vt:lpstr>2015</vt:lpstr>
      <vt:lpstr>2019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Maurizio Gargiulo - Politecnico di Torino</dc:creator>
  <cp:lastModifiedBy>Jonathan Vincents Eriksen</cp:lastModifiedBy>
  <cp:lastPrinted>2005-02-10T12:45:56Z</cp:lastPrinted>
  <dcterms:created xsi:type="dcterms:W3CDTF">2000-12-13T15:53:11Z</dcterms:created>
  <dcterms:modified xsi:type="dcterms:W3CDTF">2022-03-24T10:51:08Z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aveCode">
    <vt:r8>658413112163543</vt:r8>
  </property>
  <property fmtid="{D5CDD505-2E9C-101B-9397-08002B2CF9AE}" pid="3" name="ContentTypeId">
    <vt:lpwstr>0x010100391E4ED4D6B5344984C5B5CBC1A28781</vt:lpwstr>
  </property>
</Properties>
</file>